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tables/table1.xml" ContentType="application/vnd.openxmlformats-officedocument.spreadsheetml.table+xml"/>
  <Override PartName="/xl/drawings/drawing1.xml" ContentType="application/vnd.openxmlformats-officedocument.drawing+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pivotTables/pivotTable2.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showInkAnnotation="0" codeName="ThisWorkbook" hidePivotFieldList="1"/>
  <mc:AlternateContent xmlns:mc="http://schemas.openxmlformats.org/markup-compatibility/2006">
    <mc:Choice Requires="x15">
      <x15ac:absPath xmlns:x15ac="http://schemas.microsoft.com/office/spreadsheetml/2010/11/ac" url="\\dole-pc\Users\DOLE\Desktop\LEAVE-CARD\MASTER FILE\"/>
    </mc:Choice>
  </mc:AlternateContent>
  <xr:revisionPtr revIDLastSave="0" documentId="13_ncr:1_{F117949C-B2F5-4E68-A1A9-EE16E3BDE6E3}" xr6:coauthVersionLast="47" xr6:coauthVersionMax="47" xr10:uidLastSave="{00000000-0000-0000-0000-000000000000}"/>
  <bookViews>
    <workbookView xWindow="-108" yWindow="-108" windowWidth="23256" windowHeight="12576" firstSheet="1" activeTab="2" xr2:uid="{00000000-000D-0000-FFFF-FFFF00000000}"/>
  </bookViews>
  <sheets>
    <sheet name="ACCOMPLISHMENT REPORT" sheetId="8" r:id="rId1"/>
    <sheet name="Calendar View" sheetId="3" r:id="rId2"/>
    <sheet name="Employee Leave Tracker" sheetId="1" r:id="rId3"/>
    <sheet name="List of Employees" sheetId="2" r:id="rId4"/>
    <sheet name="Company Holidays" sheetId="5" r:id="rId5"/>
    <sheet name="EMPLOYEE LEAVE" sheetId="7" r:id="rId6"/>
    <sheet name="Leave Types" sheetId="4" r:id="rId7"/>
    <sheet name="OFFICES" sheetId="6" r:id="rId8"/>
  </sheets>
  <definedNames>
    <definedName name="_xlnm._FilterDatabase" localSheetId="1" hidden="1">'Calendar View'!$H$19:$K$22</definedName>
    <definedName name="Calendar_Year">'Calendar View'!$C$3</definedName>
    <definedName name="ColumnTitle3">'List of Employees'!$B$3</definedName>
    <definedName name="ColumnTitle4">LeaveTypes[[#Headers],[List of Leave Types]]</definedName>
    <definedName name="ColumnTitle5">CompanyHolidays[[#Headers],[Company Holidays]]</definedName>
    <definedName name="ColumnTitleRegion..AC22.1">'Calendar View'!$C$19:$E$19</definedName>
    <definedName name="lstEDates">LeaveTracker[End Date]</definedName>
    <definedName name="lstEmployees">'List of Employees'!$B$4:$B$767</definedName>
    <definedName name="lstEmpNames">LeaveTracker[Employee Name]</definedName>
    <definedName name="lstHolidays">CompanyHolidays[Company Holidays]</definedName>
    <definedName name="lstHolidayTypes">LeaveTypes[List of Leave Types]</definedName>
    <definedName name="lstHTypes">LeaveTracker[Type of Leave]</definedName>
    <definedName name="lstSdates">LeaveTracker[Start Date]</definedName>
    <definedName name="_xlnm.Print_Titles" localSheetId="2">'Employee Leave Tracker'!$1:$4</definedName>
    <definedName name="Slicer_OFFICE">#N/A</definedName>
    <definedName name="Title1">AttendanceRecord[[#Headers],[Weekday/Month]]</definedName>
    <definedName name="Title2">LeaveTracker[[#Headers],[Employee Name]]</definedName>
    <definedName name="valSelEmployee">'Calendar View'!$C$2</definedName>
    <definedName name="YEAR">'Leave Types'!$G$4</definedName>
  </definedNames>
  <calcPr calcId="191029"/>
  <pivotCaches>
    <pivotCache cacheId="0" r:id="rId9"/>
    <pivotCache cacheId="1" r:id="rId10"/>
  </pivotCaches>
</workbook>
</file>

<file path=xl/calcChain.xml><?xml version="1.0" encoding="utf-8"?>
<calcChain xmlns="http://schemas.openxmlformats.org/spreadsheetml/2006/main">
  <c r="E10195" i="1" l="1"/>
  <c r="E10196" i="1"/>
  <c r="E10197" i="1"/>
  <c r="E10198" i="1"/>
  <c r="E10199" i="1"/>
  <c r="E10200" i="1"/>
  <c r="E10201" i="1"/>
  <c r="E10202" i="1"/>
  <c r="E10203" i="1"/>
  <c r="E10204" i="1"/>
  <c r="E10205" i="1"/>
  <c r="E10206" i="1"/>
  <c r="E10207" i="1"/>
  <c r="E10208" i="1"/>
  <c r="E10209" i="1"/>
  <c r="E10210" i="1"/>
  <c r="E10211" i="1"/>
  <c r="E10212" i="1"/>
  <c r="E10213" i="1"/>
  <c r="E10214" i="1"/>
  <c r="E10215" i="1"/>
  <c r="E10216" i="1"/>
  <c r="E10217" i="1"/>
  <c r="E10218" i="1"/>
  <c r="E10219" i="1"/>
  <c r="E10220" i="1"/>
  <c r="E10221" i="1"/>
  <c r="E10222" i="1"/>
  <c r="E10223" i="1"/>
  <c r="E10224" i="1"/>
  <c r="E10225" i="1"/>
  <c r="E10226" i="1"/>
  <c r="E10227" i="1"/>
  <c r="E10228" i="1"/>
  <c r="E10229" i="1"/>
  <c r="E10230" i="1"/>
  <c r="E10231" i="1"/>
  <c r="E10232" i="1"/>
  <c r="E10233" i="1"/>
  <c r="E10234" i="1"/>
  <c r="E10235" i="1"/>
  <c r="E10236" i="1"/>
  <c r="E10237" i="1"/>
  <c r="E10238" i="1"/>
  <c r="E10239" i="1"/>
  <c r="E10240" i="1"/>
  <c r="E10241" i="1"/>
  <c r="E10242" i="1"/>
  <c r="E10243" i="1"/>
  <c r="E10244" i="1"/>
  <c r="E10245" i="1"/>
  <c r="E10246" i="1"/>
  <c r="E10247" i="1"/>
  <c r="E10248" i="1"/>
  <c r="E10249" i="1"/>
  <c r="E10250" i="1"/>
  <c r="E10251" i="1"/>
  <c r="E10252" i="1"/>
  <c r="E10253" i="1"/>
  <c r="E10254" i="1"/>
  <c r="E10255" i="1"/>
  <c r="E10256" i="1"/>
  <c r="E10257" i="1"/>
  <c r="E10258" i="1"/>
  <c r="E10259" i="1"/>
  <c r="E10260" i="1"/>
  <c r="E10261" i="1"/>
  <c r="E10262" i="1"/>
  <c r="E10263" i="1"/>
  <c r="E10264" i="1"/>
  <c r="E10265" i="1"/>
  <c r="E10266" i="1"/>
  <c r="E10267" i="1"/>
  <c r="E10268" i="1"/>
  <c r="E10269" i="1"/>
  <c r="E10270" i="1"/>
  <c r="E10271" i="1"/>
  <c r="E10272" i="1"/>
  <c r="E10273" i="1"/>
  <c r="E10274" i="1"/>
  <c r="E10275" i="1"/>
  <c r="E10276" i="1"/>
  <c r="E10277" i="1"/>
  <c r="E10278" i="1"/>
  <c r="E10279" i="1"/>
  <c r="E10280" i="1"/>
  <c r="E10281" i="1"/>
  <c r="E10282" i="1"/>
  <c r="E10283" i="1"/>
  <c r="E10284" i="1"/>
  <c r="E10285" i="1"/>
  <c r="E10286" i="1"/>
  <c r="E10287" i="1"/>
  <c r="E10288" i="1"/>
  <c r="E10289" i="1"/>
  <c r="E10290" i="1"/>
  <c r="E10291" i="1"/>
  <c r="E10292" i="1"/>
  <c r="E10293" i="1"/>
  <c r="E10294" i="1"/>
  <c r="E10295" i="1"/>
  <c r="E10296" i="1"/>
  <c r="E10297" i="1"/>
  <c r="E10298" i="1"/>
  <c r="E10299" i="1"/>
  <c r="E10300" i="1"/>
  <c r="F10195" i="1"/>
  <c r="F10196" i="1"/>
  <c r="F10197" i="1"/>
  <c r="F10198" i="1"/>
  <c r="F10199" i="1"/>
  <c r="F10200" i="1"/>
  <c r="F10201" i="1"/>
  <c r="F10202" i="1"/>
  <c r="F10203" i="1"/>
  <c r="F10204" i="1"/>
  <c r="F10205" i="1"/>
  <c r="F10206" i="1"/>
  <c r="F10207" i="1"/>
  <c r="F10208" i="1"/>
  <c r="F10209" i="1"/>
  <c r="F10210" i="1"/>
  <c r="F10211" i="1"/>
  <c r="F10212" i="1"/>
  <c r="F10213" i="1"/>
  <c r="F10214" i="1"/>
  <c r="F10215" i="1"/>
  <c r="F10216" i="1"/>
  <c r="F10217" i="1"/>
  <c r="F10218" i="1"/>
  <c r="F10219" i="1"/>
  <c r="F10220" i="1"/>
  <c r="F10221" i="1"/>
  <c r="F10222" i="1"/>
  <c r="F10223" i="1"/>
  <c r="F10224" i="1"/>
  <c r="F10225" i="1"/>
  <c r="F10226" i="1"/>
  <c r="F10227" i="1"/>
  <c r="F10228" i="1"/>
  <c r="F10229" i="1"/>
  <c r="F10230" i="1"/>
  <c r="F10231" i="1"/>
  <c r="F10232" i="1"/>
  <c r="F10233" i="1"/>
  <c r="F10234" i="1"/>
  <c r="F10235" i="1"/>
  <c r="F10236" i="1"/>
  <c r="F10237" i="1"/>
  <c r="F10238" i="1"/>
  <c r="F10239" i="1"/>
  <c r="F10240" i="1"/>
  <c r="F10241" i="1"/>
  <c r="F10242" i="1"/>
  <c r="F10243" i="1"/>
  <c r="F10244" i="1"/>
  <c r="F10245" i="1"/>
  <c r="F10246" i="1"/>
  <c r="F10247" i="1"/>
  <c r="F10248" i="1"/>
  <c r="F10249" i="1"/>
  <c r="F10250" i="1"/>
  <c r="F10251" i="1"/>
  <c r="F10252" i="1"/>
  <c r="F10253" i="1"/>
  <c r="F10254" i="1"/>
  <c r="F10255" i="1"/>
  <c r="F10256" i="1"/>
  <c r="F10257" i="1"/>
  <c r="F10258" i="1"/>
  <c r="F10259" i="1"/>
  <c r="F10260" i="1"/>
  <c r="F10261" i="1"/>
  <c r="F10262" i="1"/>
  <c r="F10263" i="1"/>
  <c r="F10264" i="1"/>
  <c r="F10265" i="1"/>
  <c r="F10266" i="1"/>
  <c r="F10267" i="1"/>
  <c r="F10268" i="1"/>
  <c r="F10269" i="1"/>
  <c r="F10270" i="1"/>
  <c r="F10271" i="1"/>
  <c r="F10272" i="1"/>
  <c r="F10273" i="1"/>
  <c r="F10274" i="1"/>
  <c r="F10275" i="1"/>
  <c r="F10276" i="1"/>
  <c r="F10277" i="1"/>
  <c r="F10278" i="1"/>
  <c r="F10279" i="1"/>
  <c r="F10280" i="1"/>
  <c r="F10281" i="1"/>
  <c r="F10282" i="1"/>
  <c r="F10283" i="1"/>
  <c r="F10284" i="1"/>
  <c r="F10285" i="1"/>
  <c r="F10286" i="1"/>
  <c r="F10287" i="1"/>
  <c r="F10288" i="1"/>
  <c r="F10289" i="1"/>
  <c r="F10290" i="1"/>
  <c r="F10291" i="1"/>
  <c r="F10292" i="1"/>
  <c r="F10293" i="1"/>
  <c r="F10294" i="1"/>
  <c r="F10295" i="1"/>
  <c r="F10296" i="1"/>
  <c r="F10297" i="1"/>
  <c r="F10298" i="1"/>
  <c r="F10299" i="1"/>
  <c r="F10300" i="1"/>
  <c r="B262" i="2" l="1"/>
  <c r="C3" i="3"/>
  <c r="B702" i="2"/>
  <c r="B27" i="2" l="1"/>
  <c r="B172" i="2"/>
  <c r="B666" i="2"/>
  <c r="B714" i="2" l="1"/>
  <c r="B715" i="2"/>
  <c r="F7841" i="1" l="1"/>
  <c r="F7842" i="1"/>
  <c r="F7843" i="1"/>
  <c r="F7844" i="1"/>
  <c r="F7845" i="1"/>
  <c r="F7846" i="1"/>
  <c r="F7847" i="1"/>
  <c r="F7848" i="1"/>
  <c r="F7849" i="1"/>
  <c r="F7850" i="1"/>
  <c r="F7851" i="1"/>
  <c r="F7852" i="1"/>
  <c r="F7853" i="1"/>
  <c r="F7854" i="1"/>
  <c r="F7855" i="1"/>
  <c r="F7856" i="1"/>
  <c r="F7857" i="1"/>
  <c r="F7858" i="1"/>
  <c r="F7859" i="1"/>
  <c r="F7860" i="1"/>
  <c r="F7861" i="1"/>
  <c r="F7862" i="1"/>
  <c r="F7863" i="1"/>
  <c r="F7864" i="1"/>
  <c r="F7865" i="1"/>
  <c r="F7866" i="1"/>
  <c r="F7867" i="1"/>
  <c r="F7868" i="1"/>
  <c r="F7869" i="1"/>
  <c r="F7870" i="1"/>
  <c r="F7871" i="1"/>
  <c r="F7872" i="1"/>
  <c r="F7873" i="1"/>
  <c r="F7874" i="1"/>
  <c r="F7875" i="1"/>
  <c r="F7876" i="1"/>
  <c r="F7877" i="1"/>
  <c r="F7878" i="1"/>
  <c r="F7879" i="1"/>
  <c r="F7880" i="1"/>
  <c r="F7881" i="1"/>
  <c r="F7882" i="1"/>
  <c r="F7883" i="1"/>
  <c r="F7884" i="1"/>
  <c r="F7885" i="1"/>
  <c r="F7886" i="1"/>
  <c r="F7887" i="1"/>
  <c r="F7888" i="1"/>
  <c r="F7889" i="1"/>
  <c r="F7890" i="1"/>
  <c r="F7891" i="1"/>
  <c r="F7892" i="1"/>
  <c r="F7893" i="1"/>
  <c r="F7894" i="1"/>
  <c r="F7895" i="1"/>
  <c r="F7896" i="1"/>
  <c r="F7897" i="1"/>
  <c r="F7898" i="1"/>
  <c r="F7899" i="1"/>
  <c r="F7900" i="1"/>
  <c r="F7901" i="1"/>
  <c r="F7902" i="1"/>
  <c r="F7903" i="1"/>
  <c r="F7904" i="1"/>
  <c r="F7905" i="1"/>
  <c r="F7906" i="1"/>
  <c r="F7907" i="1"/>
  <c r="F7908" i="1"/>
  <c r="F7909" i="1"/>
  <c r="F7910" i="1"/>
  <c r="F7911" i="1"/>
  <c r="F7912" i="1"/>
  <c r="F7913" i="1"/>
  <c r="F7914" i="1"/>
  <c r="F7915" i="1"/>
  <c r="F7916" i="1"/>
  <c r="F7917" i="1"/>
  <c r="F7918" i="1"/>
  <c r="F7919" i="1"/>
  <c r="F7920" i="1"/>
  <c r="F7921" i="1"/>
  <c r="F7922" i="1"/>
  <c r="F7923" i="1"/>
  <c r="F7924" i="1"/>
  <c r="F7925" i="1"/>
  <c r="F7926" i="1"/>
  <c r="F7927" i="1"/>
  <c r="F7928" i="1"/>
  <c r="F7929" i="1"/>
  <c r="F7930" i="1"/>
  <c r="F7931" i="1"/>
  <c r="F7932" i="1"/>
  <c r="F7933" i="1"/>
  <c r="F7934" i="1"/>
  <c r="F7935" i="1"/>
  <c r="F7936" i="1"/>
  <c r="F7937" i="1"/>
  <c r="F7938" i="1"/>
  <c r="F7939" i="1"/>
  <c r="F7940" i="1"/>
  <c r="F7941" i="1"/>
  <c r="F7942" i="1"/>
  <c r="F7943" i="1"/>
  <c r="F7944" i="1"/>
  <c r="F7945" i="1"/>
  <c r="F7946" i="1"/>
  <c r="F7947" i="1"/>
  <c r="F7948" i="1"/>
  <c r="F7949" i="1"/>
  <c r="F7950" i="1"/>
  <c r="F7951" i="1"/>
  <c r="F7952" i="1"/>
  <c r="F7953" i="1"/>
  <c r="F7954" i="1"/>
  <c r="F7955" i="1"/>
  <c r="F7956" i="1"/>
  <c r="F7957" i="1"/>
  <c r="F7958" i="1"/>
  <c r="F7959" i="1"/>
  <c r="F7960" i="1"/>
  <c r="F7961" i="1"/>
  <c r="F7962" i="1"/>
  <c r="F7963" i="1"/>
  <c r="F7964" i="1"/>
  <c r="F7965" i="1"/>
  <c r="F7966" i="1"/>
  <c r="F7967" i="1"/>
  <c r="F7968" i="1"/>
  <c r="F7969" i="1"/>
  <c r="F7970" i="1"/>
  <c r="F7971" i="1"/>
  <c r="F7972" i="1"/>
  <c r="F7973" i="1"/>
  <c r="F7974" i="1"/>
  <c r="F7975" i="1"/>
  <c r="F7976" i="1"/>
  <c r="F7977" i="1"/>
  <c r="F7978" i="1"/>
  <c r="F7979" i="1"/>
  <c r="F7980" i="1"/>
  <c r="F7981" i="1"/>
  <c r="F7982" i="1"/>
  <c r="F7983" i="1"/>
  <c r="F8161" i="1"/>
  <c r="F8162" i="1"/>
  <c r="F8163" i="1"/>
  <c r="F8164" i="1"/>
  <c r="F8165" i="1"/>
  <c r="F8166" i="1"/>
  <c r="F8167" i="1"/>
  <c r="F8168" i="1"/>
  <c r="F8169" i="1"/>
  <c r="F8170" i="1"/>
  <c r="F8171" i="1"/>
  <c r="F8172" i="1"/>
  <c r="F8173" i="1"/>
  <c r="F8174" i="1"/>
  <c r="F8175" i="1"/>
  <c r="F8176" i="1"/>
  <c r="F8177" i="1"/>
  <c r="F8178" i="1"/>
  <c r="F8179" i="1"/>
  <c r="F8180" i="1"/>
  <c r="F8181" i="1"/>
  <c r="F8182" i="1"/>
  <c r="F8183" i="1"/>
  <c r="F8184" i="1"/>
  <c r="F8185" i="1"/>
  <c r="F8186" i="1"/>
  <c r="F8454" i="1"/>
  <c r="F8455" i="1"/>
  <c r="F8456" i="1"/>
  <c r="F8457" i="1"/>
  <c r="F8458" i="1"/>
  <c r="F8459" i="1"/>
  <c r="F8460" i="1"/>
  <c r="F8461" i="1"/>
  <c r="B522" i="2"/>
  <c r="B524" i="2"/>
  <c r="B525" i="2"/>
  <c r="B8" i="2" l="1"/>
  <c r="B9" i="2"/>
  <c r="B10" i="2"/>
  <c r="B11" i="2"/>
  <c r="B12" i="2"/>
  <c r="B13" i="2"/>
  <c r="B14" i="2"/>
  <c r="B15" i="2"/>
  <c r="B16" i="2"/>
  <c r="B17" i="2"/>
  <c r="B18" i="2"/>
  <c r="B19" i="2"/>
  <c r="B20" i="2"/>
  <c r="B21" i="2"/>
  <c r="B22" i="2"/>
  <c r="B23" i="2"/>
  <c r="B24" i="2"/>
  <c r="B25" i="2"/>
  <c r="B26" i="2"/>
  <c r="B28" i="2"/>
  <c r="B29" i="2"/>
  <c r="B30" i="2"/>
  <c r="B31" i="2"/>
  <c r="B32" i="2"/>
  <c r="B33" i="2"/>
  <c r="B34" i="2"/>
  <c r="B35" i="2"/>
  <c r="B36" i="2"/>
  <c r="B37" i="2"/>
  <c r="B38" i="2"/>
  <c r="B39" i="2"/>
  <c r="B40" i="2"/>
  <c r="B41" i="2"/>
  <c r="B42" i="2"/>
  <c r="B43" i="2"/>
  <c r="B44" i="2"/>
  <c r="B45" i="2"/>
  <c r="B46" i="2"/>
  <c r="B47" i="2"/>
  <c r="B48" i="2"/>
  <c r="B49" i="2"/>
  <c r="B50" i="2"/>
  <c r="B51" i="2"/>
  <c r="B52" i="2"/>
  <c r="B53" i="2"/>
  <c r="B54" i="2"/>
  <c r="B55" i="2"/>
  <c r="B56" i="2"/>
  <c r="B57" i="2"/>
  <c r="B58" i="2"/>
  <c r="B59" i="2"/>
  <c r="B60" i="2"/>
  <c r="B61" i="2"/>
  <c r="B62" i="2"/>
  <c r="B63" i="2"/>
  <c r="B64" i="2"/>
  <c r="B65" i="2"/>
  <c r="B66" i="2"/>
  <c r="B67" i="2"/>
  <c r="B68" i="2"/>
  <c r="B69" i="2"/>
  <c r="B70" i="2"/>
  <c r="B71" i="2"/>
  <c r="B72" i="2"/>
  <c r="B73" i="2"/>
  <c r="B74" i="2"/>
  <c r="B75" i="2"/>
  <c r="B76" i="2"/>
  <c r="B77" i="2"/>
  <c r="B78" i="2"/>
  <c r="B79" i="2"/>
  <c r="B80" i="2"/>
  <c r="B81" i="2"/>
  <c r="B82" i="2"/>
  <c r="B83" i="2"/>
  <c r="B84" i="2"/>
  <c r="B85" i="2"/>
  <c r="B86" i="2"/>
  <c r="B87" i="2"/>
  <c r="B88" i="2"/>
  <c r="B89" i="2"/>
  <c r="B90" i="2"/>
  <c r="B91" i="2"/>
  <c r="B92" i="2"/>
  <c r="B93" i="2"/>
  <c r="B94" i="2"/>
  <c r="B95" i="2"/>
  <c r="B96" i="2"/>
  <c r="B97" i="2"/>
  <c r="B98" i="2"/>
  <c r="B99" i="2"/>
  <c r="B100" i="2"/>
  <c r="B101" i="2"/>
  <c r="B102" i="2"/>
  <c r="B103" i="2"/>
  <c r="B104" i="2"/>
  <c r="B105" i="2"/>
  <c r="B106" i="2"/>
  <c r="B107" i="2"/>
  <c r="B108" i="2"/>
  <c r="B109" i="2"/>
  <c r="B110" i="2"/>
  <c r="B111" i="2"/>
  <c r="B112" i="2"/>
  <c r="B113" i="2"/>
  <c r="B114" i="2"/>
  <c r="B115" i="2"/>
  <c r="B116" i="2"/>
  <c r="B117" i="2"/>
  <c r="B118" i="2"/>
  <c r="B119" i="2"/>
  <c r="B120" i="2"/>
  <c r="B121" i="2"/>
  <c r="B122" i="2"/>
  <c r="B123" i="2"/>
  <c r="B124" i="2"/>
  <c r="B125" i="2"/>
  <c r="B126" i="2"/>
  <c r="B127" i="2"/>
  <c r="B128" i="2"/>
  <c r="B129" i="2"/>
  <c r="B130" i="2"/>
  <c r="B131" i="2"/>
  <c r="B132" i="2"/>
  <c r="B133" i="2"/>
  <c r="B134" i="2"/>
  <c r="B135" i="2"/>
  <c r="B136" i="2"/>
  <c r="B137" i="2"/>
  <c r="B138" i="2"/>
  <c r="B139" i="2"/>
  <c r="B140" i="2"/>
  <c r="B141" i="2"/>
  <c r="B142" i="2"/>
  <c r="B143" i="2"/>
  <c r="B144" i="2"/>
  <c r="B145" i="2"/>
  <c r="B146" i="2"/>
  <c r="B147" i="2"/>
  <c r="B148" i="2"/>
  <c r="B149" i="2"/>
  <c r="B150" i="2"/>
  <c r="B151" i="2"/>
  <c r="B152" i="2"/>
  <c r="B153" i="2"/>
  <c r="B154" i="2"/>
  <c r="B155" i="2"/>
  <c r="B156" i="2"/>
  <c r="B157" i="2"/>
  <c r="B158" i="2"/>
  <c r="B159" i="2"/>
  <c r="B160" i="2"/>
  <c r="B161" i="2"/>
  <c r="B162" i="2"/>
  <c r="B163" i="2"/>
  <c r="B164" i="2"/>
  <c r="B165" i="2"/>
  <c r="B166" i="2"/>
  <c r="B167" i="2"/>
  <c r="B168" i="2"/>
  <c r="B169" i="2"/>
  <c r="B170" i="2"/>
  <c r="B171" i="2"/>
  <c r="B173" i="2"/>
  <c r="B174" i="2"/>
  <c r="B175" i="2"/>
  <c r="B176" i="2"/>
  <c r="B177" i="2"/>
  <c r="B178" i="2"/>
  <c r="B179" i="2"/>
  <c r="B180" i="2"/>
  <c r="B181" i="2"/>
  <c r="B182" i="2"/>
  <c r="B183" i="2"/>
  <c r="B184" i="2"/>
  <c r="B185" i="2"/>
  <c r="B186" i="2"/>
  <c r="B187" i="2"/>
  <c r="B188" i="2"/>
  <c r="B189" i="2"/>
  <c r="B190" i="2"/>
  <c r="B191" i="2"/>
  <c r="B192" i="2"/>
  <c r="B193" i="2"/>
  <c r="B194" i="2"/>
  <c r="B195" i="2"/>
  <c r="B196" i="2"/>
  <c r="B197" i="2"/>
  <c r="B198" i="2"/>
  <c r="B199" i="2"/>
  <c r="B200" i="2"/>
  <c r="B201" i="2"/>
  <c r="B202" i="2"/>
  <c r="B203" i="2"/>
  <c r="B204" i="2"/>
  <c r="B205" i="2"/>
  <c r="B206" i="2"/>
  <c r="B207" i="2"/>
  <c r="B208" i="2"/>
  <c r="B209" i="2"/>
  <c r="B210" i="2"/>
  <c r="B211" i="2"/>
  <c r="B212" i="2"/>
  <c r="B213" i="2"/>
  <c r="B214" i="2"/>
  <c r="B215" i="2"/>
  <c r="B216" i="2"/>
  <c r="B217" i="2"/>
  <c r="B218" i="2"/>
  <c r="B219" i="2"/>
  <c r="B220" i="2"/>
  <c r="B221" i="2"/>
  <c r="B222" i="2"/>
  <c r="B223" i="2"/>
  <c r="B224" i="2"/>
  <c r="B225" i="2"/>
  <c r="B226" i="2"/>
  <c r="B227" i="2"/>
  <c r="B228" i="2"/>
  <c r="B229" i="2"/>
  <c r="B230" i="2"/>
  <c r="B231" i="2"/>
  <c r="B232" i="2"/>
  <c r="B233" i="2"/>
  <c r="B234" i="2"/>
  <c r="B235" i="2"/>
  <c r="B236" i="2"/>
  <c r="B237" i="2"/>
  <c r="B238" i="2"/>
  <c r="B239" i="2"/>
  <c r="B240" i="2"/>
  <c r="B241" i="2"/>
  <c r="B242" i="2"/>
  <c r="B243" i="2"/>
  <c r="B244" i="2"/>
  <c r="B245" i="2"/>
  <c r="B246" i="2"/>
  <c r="B247" i="2"/>
  <c r="B248" i="2"/>
  <c r="B249" i="2"/>
  <c r="B250" i="2"/>
  <c r="B251" i="2"/>
  <c r="B252" i="2"/>
  <c r="B253" i="2"/>
  <c r="B254" i="2"/>
  <c r="B255" i="2"/>
  <c r="B256" i="2"/>
  <c r="B257" i="2"/>
  <c r="B258" i="2"/>
  <c r="B259" i="2"/>
  <c r="B260" i="2"/>
  <c r="B261" i="2"/>
  <c r="B263" i="2"/>
  <c r="B264" i="2"/>
  <c r="B265" i="2"/>
  <c r="B266" i="2"/>
  <c r="B267" i="2"/>
  <c r="B268" i="2"/>
  <c r="B269" i="2"/>
  <c r="B270" i="2"/>
  <c r="B271" i="2"/>
  <c r="B272" i="2"/>
  <c r="B273" i="2"/>
  <c r="B274" i="2"/>
  <c r="B275" i="2"/>
  <c r="B276" i="2"/>
  <c r="B277" i="2"/>
  <c r="B278" i="2"/>
  <c r="B279" i="2"/>
  <c r="B280" i="2"/>
  <c r="B281" i="2"/>
  <c r="B282" i="2"/>
  <c r="B283" i="2"/>
  <c r="B284" i="2"/>
  <c r="B285" i="2"/>
  <c r="B286" i="2"/>
  <c r="B287" i="2"/>
  <c r="B288" i="2"/>
  <c r="B289" i="2"/>
  <c r="B290" i="2"/>
  <c r="B291" i="2"/>
  <c r="B292" i="2"/>
  <c r="B293" i="2"/>
  <c r="B294" i="2"/>
  <c r="B295" i="2"/>
  <c r="B296" i="2"/>
  <c r="B297" i="2"/>
  <c r="B298" i="2"/>
  <c r="B299" i="2"/>
  <c r="B300" i="2"/>
  <c r="B301" i="2"/>
  <c r="B302" i="2"/>
  <c r="B303" i="2"/>
  <c r="B304" i="2"/>
  <c r="B305" i="2"/>
  <c r="B306" i="2"/>
  <c r="B307" i="2"/>
  <c r="B308" i="2"/>
  <c r="B309" i="2"/>
  <c r="B310" i="2"/>
  <c r="B311" i="2"/>
  <c r="B312" i="2"/>
  <c r="B313" i="2"/>
  <c r="B314" i="2"/>
  <c r="B315" i="2"/>
  <c r="B316" i="2"/>
  <c r="B317" i="2"/>
  <c r="B318" i="2"/>
  <c r="B319" i="2"/>
  <c r="B320" i="2"/>
  <c r="B321" i="2"/>
  <c r="B322" i="2"/>
  <c r="B323" i="2"/>
  <c r="B324" i="2"/>
  <c r="B325" i="2"/>
  <c r="B326" i="2"/>
  <c r="B327" i="2"/>
  <c r="B328" i="2"/>
  <c r="B329" i="2"/>
  <c r="B330" i="2"/>
  <c r="B331" i="2"/>
  <c r="B332" i="2"/>
  <c r="B333" i="2"/>
  <c r="B334" i="2"/>
  <c r="B335" i="2"/>
  <c r="B336" i="2"/>
  <c r="B337" i="2"/>
  <c r="B338" i="2"/>
  <c r="B339" i="2"/>
  <c r="B340" i="2"/>
  <c r="B341" i="2"/>
  <c r="B342" i="2"/>
  <c r="B343" i="2"/>
  <c r="B344" i="2"/>
  <c r="B345" i="2"/>
  <c r="B346" i="2"/>
  <c r="B347" i="2"/>
  <c r="B348" i="2"/>
  <c r="B349" i="2"/>
  <c r="B350" i="2"/>
  <c r="B351" i="2"/>
  <c r="B352" i="2"/>
  <c r="B353" i="2"/>
  <c r="B354" i="2"/>
  <c r="B355" i="2"/>
  <c r="B356" i="2"/>
  <c r="B357" i="2"/>
  <c r="B358" i="2"/>
  <c r="B359" i="2"/>
  <c r="B360" i="2"/>
  <c r="B361" i="2"/>
  <c r="B362" i="2"/>
  <c r="B363" i="2"/>
  <c r="B364" i="2"/>
  <c r="B365" i="2"/>
  <c r="B366" i="2"/>
  <c r="B367" i="2"/>
  <c r="B368" i="2"/>
  <c r="B369" i="2"/>
  <c r="B370" i="2"/>
  <c r="B371" i="2"/>
  <c r="B372" i="2"/>
  <c r="B373" i="2"/>
  <c r="B374" i="2"/>
  <c r="B375" i="2"/>
  <c r="B376" i="2"/>
  <c r="B377" i="2"/>
  <c r="B378" i="2"/>
  <c r="B379" i="2"/>
  <c r="B380" i="2"/>
  <c r="B381" i="2"/>
  <c r="B382" i="2"/>
  <c r="B383" i="2"/>
  <c r="B384" i="2"/>
  <c r="B385" i="2"/>
  <c r="B386" i="2"/>
  <c r="B387" i="2"/>
  <c r="B388" i="2"/>
  <c r="B389" i="2"/>
  <c r="B390" i="2"/>
  <c r="B391" i="2"/>
  <c r="B392" i="2"/>
  <c r="B393" i="2"/>
  <c r="B394" i="2"/>
  <c r="B395" i="2"/>
  <c r="B396" i="2"/>
  <c r="B397" i="2"/>
  <c r="B398" i="2"/>
  <c r="B399" i="2"/>
  <c r="B400" i="2"/>
  <c r="B401" i="2"/>
  <c r="B402" i="2"/>
  <c r="B403" i="2"/>
  <c r="B404" i="2"/>
  <c r="B405" i="2"/>
  <c r="B406" i="2"/>
  <c r="B407" i="2"/>
  <c r="B408" i="2"/>
  <c r="B409" i="2"/>
  <c r="B410" i="2"/>
  <c r="B411" i="2"/>
  <c r="B412" i="2"/>
  <c r="B413" i="2"/>
  <c r="B414" i="2"/>
  <c r="B415" i="2"/>
  <c r="B416" i="2"/>
  <c r="B417" i="2"/>
  <c r="B418" i="2"/>
  <c r="B419" i="2"/>
  <c r="B420" i="2"/>
  <c r="B421" i="2"/>
  <c r="B422" i="2"/>
  <c r="B423" i="2"/>
  <c r="B424" i="2"/>
  <c r="B425" i="2"/>
  <c r="B426" i="2"/>
  <c r="B427" i="2"/>
  <c r="B428" i="2"/>
  <c r="B429" i="2"/>
  <c r="B430" i="2"/>
  <c r="B431" i="2"/>
  <c r="B432" i="2"/>
  <c r="B433" i="2"/>
  <c r="B434" i="2"/>
  <c r="B435" i="2"/>
  <c r="B436" i="2"/>
  <c r="B437" i="2"/>
  <c r="B438" i="2"/>
  <c r="B439" i="2"/>
  <c r="B440" i="2"/>
  <c r="B441" i="2"/>
  <c r="B442" i="2"/>
  <c r="B443" i="2"/>
  <c r="B444" i="2"/>
  <c r="B445" i="2"/>
  <c r="B446" i="2"/>
  <c r="B447" i="2"/>
  <c r="B448" i="2"/>
  <c r="B449" i="2"/>
  <c r="B450" i="2"/>
  <c r="B451" i="2"/>
  <c r="B452" i="2"/>
  <c r="B453" i="2"/>
  <c r="B454" i="2"/>
  <c r="B455" i="2"/>
  <c r="B456" i="2"/>
  <c r="B457" i="2"/>
  <c r="B458" i="2"/>
  <c r="B459" i="2"/>
  <c r="B460" i="2"/>
  <c r="B461" i="2"/>
  <c r="B462" i="2"/>
  <c r="B463" i="2"/>
  <c r="B464" i="2"/>
  <c r="B465" i="2"/>
  <c r="B466" i="2"/>
  <c r="B467" i="2"/>
  <c r="B468" i="2"/>
  <c r="B469" i="2"/>
  <c r="B470" i="2"/>
  <c r="B471" i="2"/>
  <c r="B472" i="2"/>
  <c r="B473" i="2"/>
  <c r="B474" i="2"/>
  <c r="B475" i="2"/>
  <c r="B476" i="2"/>
  <c r="B477" i="2"/>
  <c r="B478" i="2"/>
  <c r="B479" i="2"/>
  <c r="B480" i="2"/>
  <c r="B481" i="2"/>
  <c r="B482" i="2"/>
  <c r="B483" i="2"/>
  <c r="B484" i="2"/>
  <c r="B485" i="2"/>
  <c r="B486" i="2"/>
  <c r="B487" i="2"/>
  <c r="B488" i="2"/>
  <c r="B489" i="2"/>
  <c r="B490" i="2"/>
  <c r="B491" i="2"/>
  <c r="B492" i="2"/>
  <c r="B493" i="2"/>
  <c r="B494" i="2"/>
  <c r="B495" i="2"/>
  <c r="B496" i="2"/>
  <c r="B497" i="2"/>
  <c r="B498" i="2"/>
  <c r="B499" i="2"/>
  <c r="B500" i="2"/>
  <c r="B501" i="2"/>
  <c r="B502" i="2"/>
  <c r="B503" i="2"/>
  <c r="B504" i="2"/>
  <c r="B505" i="2"/>
  <c r="B506" i="2"/>
  <c r="B507" i="2"/>
  <c r="B508" i="2"/>
  <c r="B509" i="2"/>
  <c r="B510" i="2"/>
  <c r="B511" i="2"/>
  <c r="B512" i="2"/>
  <c r="B513" i="2"/>
  <c r="B514" i="2"/>
  <c r="B515" i="2"/>
  <c r="B516" i="2"/>
  <c r="B517" i="2"/>
  <c r="B518" i="2"/>
  <c r="B519" i="2"/>
  <c r="B520" i="2"/>
  <c r="B521" i="2"/>
  <c r="B523" i="2"/>
  <c r="B526" i="2"/>
  <c r="B527" i="2"/>
  <c r="B528" i="2"/>
  <c r="B529" i="2"/>
  <c r="B530" i="2"/>
  <c r="B531" i="2"/>
  <c r="B532" i="2"/>
  <c r="B533" i="2"/>
  <c r="B534" i="2"/>
  <c r="B535" i="2"/>
  <c r="B536" i="2"/>
  <c r="B537" i="2"/>
  <c r="B538" i="2"/>
  <c r="B539" i="2"/>
  <c r="B540" i="2"/>
  <c r="B541" i="2"/>
  <c r="B542" i="2"/>
  <c r="B543" i="2"/>
  <c r="B544" i="2"/>
  <c r="B545" i="2"/>
  <c r="B546" i="2"/>
  <c r="B547" i="2"/>
  <c r="B548" i="2"/>
  <c r="B549" i="2"/>
  <c r="B550" i="2"/>
  <c r="B551" i="2"/>
  <c r="B552" i="2"/>
  <c r="B553" i="2"/>
  <c r="B554" i="2"/>
  <c r="B555" i="2"/>
  <c r="B556" i="2"/>
  <c r="B557" i="2"/>
  <c r="B558" i="2"/>
  <c r="B559" i="2"/>
  <c r="B560" i="2"/>
  <c r="B561" i="2"/>
  <c r="B562" i="2"/>
  <c r="B563" i="2"/>
  <c r="B564" i="2"/>
  <c r="B565" i="2"/>
  <c r="B566" i="2"/>
  <c r="B567" i="2"/>
  <c r="B568" i="2"/>
  <c r="B569" i="2"/>
  <c r="B570" i="2"/>
  <c r="B571" i="2"/>
  <c r="B572" i="2"/>
  <c r="B573" i="2"/>
  <c r="B574" i="2"/>
  <c r="B575" i="2"/>
  <c r="B576" i="2"/>
  <c r="B577" i="2"/>
  <c r="B578" i="2"/>
  <c r="B579" i="2"/>
  <c r="B580" i="2"/>
  <c r="B581" i="2"/>
  <c r="B582" i="2"/>
  <c r="B583" i="2"/>
  <c r="B584" i="2"/>
  <c r="B585" i="2"/>
  <c r="B586" i="2"/>
  <c r="B587" i="2"/>
  <c r="B588" i="2"/>
  <c r="B589" i="2"/>
  <c r="B590" i="2"/>
  <c r="B591" i="2"/>
  <c r="B592" i="2"/>
  <c r="B593" i="2"/>
  <c r="B594" i="2"/>
  <c r="B595" i="2"/>
  <c r="B596" i="2"/>
  <c r="B597" i="2"/>
  <c r="B598" i="2"/>
  <c r="B599" i="2"/>
  <c r="B600" i="2"/>
  <c r="B601" i="2"/>
  <c r="B602" i="2"/>
  <c r="B603" i="2"/>
  <c r="B604" i="2"/>
  <c r="B605" i="2"/>
  <c r="B606" i="2"/>
  <c r="B607" i="2"/>
  <c r="B608" i="2"/>
  <c r="B609" i="2"/>
  <c r="B610" i="2"/>
  <c r="B611" i="2"/>
  <c r="B612" i="2"/>
  <c r="B613" i="2"/>
  <c r="B614" i="2"/>
  <c r="B615" i="2"/>
  <c r="B616" i="2"/>
  <c r="B617" i="2"/>
  <c r="B618" i="2"/>
  <c r="B619" i="2"/>
  <c r="B620" i="2"/>
  <c r="B621" i="2"/>
  <c r="B622" i="2"/>
  <c r="B623" i="2"/>
  <c r="B624" i="2"/>
  <c r="B625" i="2"/>
  <c r="B626" i="2"/>
  <c r="B627" i="2"/>
  <c r="B628" i="2"/>
  <c r="B629" i="2"/>
  <c r="B630" i="2"/>
  <c r="B631" i="2"/>
  <c r="B632" i="2"/>
  <c r="B633" i="2"/>
  <c r="B634" i="2"/>
  <c r="B635" i="2"/>
  <c r="B636" i="2"/>
  <c r="B637" i="2"/>
  <c r="B638" i="2"/>
  <c r="B639" i="2"/>
  <c r="B640" i="2"/>
  <c r="B641" i="2"/>
  <c r="B642" i="2"/>
  <c r="B643" i="2"/>
  <c r="B644" i="2"/>
  <c r="B645" i="2"/>
  <c r="B646" i="2"/>
  <c r="B647" i="2"/>
  <c r="B648" i="2"/>
  <c r="B649" i="2"/>
  <c r="B650" i="2"/>
  <c r="B651" i="2"/>
  <c r="B652" i="2"/>
  <c r="B653" i="2"/>
  <c r="B654" i="2"/>
  <c r="B655" i="2"/>
  <c r="B656" i="2"/>
  <c r="B657" i="2"/>
  <c r="B658" i="2"/>
  <c r="B659" i="2"/>
  <c r="B660" i="2"/>
  <c r="B661" i="2"/>
  <c r="B662" i="2"/>
  <c r="B663" i="2"/>
  <c r="B664" i="2"/>
  <c r="B665" i="2"/>
  <c r="B667" i="2"/>
  <c r="B668" i="2"/>
  <c r="B669" i="2"/>
  <c r="B670" i="2"/>
  <c r="B671" i="2"/>
  <c r="B672" i="2"/>
  <c r="B673" i="2"/>
  <c r="B674" i="2"/>
  <c r="B675" i="2"/>
  <c r="B676" i="2"/>
  <c r="B677" i="2"/>
  <c r="B678" i="2"/>
  <c r="B679" i="2"/>
  <c r="B680" i="2"/>
  <c r="B681" i="2"/>
  <c r="B682" i="2"/>
  <c r="B683" i="2"/>
  <c r="B684" i="2"/>
  <c r="B685" i="2"/>
  <c r="B686" i="2"/>
  <c r="B687" i="2"/>
  <c r="B688" i="2"/>
  <c r="B689" i="2"/>
  <c r="B690" i="2"/>
  <c r="B691" i="2"/>
  <c r="B692" i="2"/>
  <c r="B693" i="2"/>
  <c r="B694" i="2"/>
  <c r="B695" i="2"/>
  <c r="B696" i="2"/>
  <c r="B697" i="2"/>
  <c r="B698" i="2"/>
  <c r="B699" i="2"/>
  <c r="B700" i="2"/>
  <c r="B701" i="2"/>
  <c r="B703" i="2"/>
  <c r="B704" i="2"/>
  <c r="B705" i="2"/>
  <c r="B706" i="2"/>
  <c r="B707" i="2"/>
  <c r="B708" i="2"/>
  <c r="B709" i="2"/>
  <c r="B710" i="2"/>
  <c r="B711" i="2"/>
  <c r="B712" i="2"/>
  <c r="B713" i="2"/>
  <c r="B716" i="2"/>
  <c r="B717" i="2"/>
  <c r="B718" i="2"/>
  <c r="B719" i="2"/>
  <c r="B720" i="2"/>
  <c r="B721" i="2"/>
  <c r="B722" i="2"/>
  <c r="B723" i="2"/>
  <c r="B724" i="2"/>
  <c r="B725" i="2"/>
  <c r="B726" i="2"/>
  <c r="B727" i="2"/>
  <c r="B728" i="2"/>
  <c r="B729" i="2"/>
  <c r="B730" i="2"/>
  <c r="B731" i="2"/>
  <c r="B732" i="2"/>
  <c r="B733" i="2"/>
  <c r="B734" i="2"/>
  <c r="B735" i="2"/>
  <c r="B736" i="2"/>
  <c r="B737" i="2"/>
  <c r="B738" i="2"/>
  <c r="B739" i="2"/>
  <c r="B740" i="2"/>
  <c r="B741" i="2"/>
  <c r="B742" i="2"/>
  <c r="B743" i="2"/>
  <c r="B744" i="2"/>
  <c r="B745" i="2"/>
  <c r="B746" i="2"/>
  <c r="B747" i="2"/>
  <c r="B748" i="2"/>
  <c r="B749" i="2"/>
  <c r="B750" i="2"/>
  <c r="B751" i="2"/>
  <c r="B752" i="2"/>
  <c r="B753" i="2"/>
  <c r="B754" i="2"/>
  <c r="B755" i="2"/>
  <c r="B756" i="2"/>
  <c r="B757" i="2"/>
  <c r="B758" i="2"/>
  <c r="B759" i="2"/>
  <c r="B760" i="2"/>
  <c r="B761" i="2"/>
  <c r="B762" i="2"/>
  <c r="B763" i="2"/>
  <c r="B764" i="2"/>
  <c r="B765" i="2"/>
  <c r="B766" i="2"/>
  <c r="B767" i="2"/>
  <c r="B6" i="2"/>
  <c r="B7" i="2"/>
  <c r="B5" i="2"/>
  <c r="B4" i="2"/>
  <c r="E10194" i="1" l="1"/>
  <c r="F10194" i="1"/>
  <c r="E10193" i="1"/>
  <c r="F10193" i="1"/>
  <c r="E10191" i="1"/>
  <c r="F10191" i="1"/>
  <c r="F10192" i="1"/>
  <c r="E10192" i="1"/>
  <c r="E10190" i="1"/>
  <c r="F10190" i="1"/>
  <c r="E10189" i="1"/>
  <c r="F10189" i="1"/>
  <c r="E10188" i="1"/>
  <c r="F10188" i="1"/>
  <c r="E10186" i="1"/>
  <c r="F10186" i="1"/>
  <c r="F10187" i="1"/>
  <c r="E10187" i="1"/>
  <c r="E10182" i="1"/>
  <c r="F10183" i="1"/>
  <c r="E10183" i="1"/>
  <c r="F10184" i="1"/>
  <c r="F10182" i="1"/>
  <c r="E10184" i="1"/>
  <c r="F10185" i="1"/>
  <c r="E10185" i="1"/>
  <c r="E10181" i="1"/>
  <c r="F10181" i="1"/>
  <c r="E10180" i="1"/>
  <c r="F10180" i="1"/>
  <c r="F10179" i="1"/>
  <c r="E10179" i="1"/>
  <c r="E10178" i="1"/>
  <c r="F10178" i="1"/>
  <c r="E10177" i="1"/>
  <c r="F10177" i="1"/>
  <c r="E10176" i="1"/>
  <c r="F10176" i="1"/>
  <c r="E10175" i="1"/>
  <c r="F10175" i="1"/>
  <c r="E10174" i="1"/>
  <c r="F10174" i="1"/>
  <c r="E10173" i="1"/>
  <c r="F10173" i="1"/>
  <c r="E10168" i="1"/>
  <c r="E10171" i="1"/>
  <c r="F10168" i="1"/>
  <c r="F10169" i="1"/>
  <c r="E10172" i="1"/>
  <c r="E10169" i="1"/>
  <c r="F10170" i="1"/>
  <c r="E10170" i="1"/>
  <c r="F10171" i="1"/>
  <c r="F10172" i="1"/>
  <c r="E10166" i="1"/>
  <c r="F10167" i="1"/>
  <c r="E10167" i="1"/>
  <c r="F10166" i="1"/>
  <c r="E10165" i="1"/>
  <c r="F10165" i="1"/>
  <c r="E10164" i="1"/>
  <c r="F10164" i="1"/>
  <c r="F10163" i="1"/>
  <c r="E10163" i="1"/>
  <c r="F10162" i="1"/>
  <c r="E10162" i="1"/>
  <c r="E10161" i="1"/>
  <c r="F10161" i="1"/>
  <c r="E10160" i="1"/>
  <c r="F10160" i="1"/>
  <c r="E10159" i="1"/>
  <c r="F10159" i="1"/>
  <c r="E10158" i="1"/>
  <c r="F10158" i="1"/>
  <c r="F10157" i="1"/>
  <c r="E10157" i="1"/>
  <c r="F10156" i="1"/>
  <c r="E10156" i="1"/>
  <c r="F10155" i="1"/>
  <c r="E10155" i="1"/>
  <c r="F10153" i="1"/>
  <c r="F10154" i="1"/>
  <c r="E10153" i="1"/>
  <c r="E10154" i="1"/>
  <c r="F10152" i="1"/>
  <c r="E10152" i="1"/>
  <c r="E10151" i="1"/>
  <c r="F10151" i="1"/>
  <c r="F10150" i="1"/>
  <c r="E10150" i="1"/>
  <c r="E10149" i="1"/>
  <c r="F10149" i="1"/>
  <c r="E10148" i="1"/>
  <c r="F10148" i="1"/>
  <c r="E10147" i="1"/>
  <c r="F10147" i="1"/>
  <c r="F10146" i="1"/>
  <c r="E10146" i="1"/>
  <c r="F10144" i="1"/>
  <c r="E10144" i="1"/>
  <c r="F10145" i="1"/>
  <c r="E10145" i="1"/>
  <c r="E10142" i="1"/>
  <c r="F10143" i="1"/>
  <c r="E10143" i="1"/>
  <c r="F10142" i="1"/>
  <c r="F10141" i="1"/>
  <c r="E10141" i="1"/>
  <c r="E10140" i="1"/>
  <c r="F10140" i="1"/>
  <c r="E10139" i="1"/>
  <c r="F10139" i="1"/>
  <c r="E10137" i="1"/>
  <c r="E10138" i="1"/>
  <c r="F10137" i="1"/>
  <c r="F10138" i="1"/>
  <c r="E10136" i="1"/>
  <c r="F10136" i="1"/>
  <c r="F10135" i="1"/>
  <c r="E10135" i="1"/>
  <c r="F10133" i="1"/>
  <c r="E10133" i="1"/>
  <c r="E10134" i="1"/>
  <c r="F10134" i="1"/>
  <c r="E10132" i="1"/>
  <c r="F10132" i="1"/>
  <c r="E10131" i="1"/>
  <c r="F10131" i="1"/>
  <c r="F10130" i="1"/>
  <c r="E10130" i="1"/>
  <c r="F10129" i="1"/>
  <c r="E10129" i="1"/>
  <c r="F10128" i="1"/>
  <c r="E10128" i="1"/>
  <c r="E10127" i="1"/>
  <c r="F10127" i="1"/>
  <c r="F10126" i="1"/>
  <c r="E10126" i="1"/>
  <c r="E10125" i="1"/>
  <c r="F10125" i="1"/>
  <c r="E10124" i="1"/>
  <c r="F10124" i="1"/>
  <c r="E10123" i="1"/>
  <c r="F10123" i="1"/>
  <c r="F10122" i="1"/>
  <c r="E10111" i="1"/>
  <c r="F10109" i="1"/>
  <c r="F10117" i="1"/>
  <c r="E10109" i="1"/>
  <c r="E10112" i="1"/>
  <c r="F10110" i="1"/>
  <c r="F10111" i="1"/>
  <c r="E10116" i="1"/>
  <c r="E10122" i="1"/>
  <c r="E10113" i="1"/>
  <c r="E10121" i="1"/>
  <c r="E10118" i="1"/>
  <c r="E10114" i="1"/>
  <c r="F10112" i="1"/>
  <c r="E10115" i="1"/>
  <c r="F10114" i="1"/>
  <c r="F10121" i="1"/>
  <c r="E10110" i="1"/>
  <c r="E10119" i="1"/>
  <c r="F10118" i="1"/>
  <c r="F10113" i="1"/>
  <c r="F10115" i="1"/>
  <c r="F10116" i="1"/>
  <c r="E10120" i="1"/>
  <c r="F10119" i="1"/>
  <c r="E10108" i="1"/>
  <c r="F10120" i="1"/>
  <c r="E10117" i="1"/>
  <c r="F10108" i="1"/>
  <c r="E10107" i="1"/>
  <c r="F10107" i="1"/>
  <c r="E10106" i="1"/>
  <c r="F10106" i="1"/>
  <c r="F10105" i="1"/>
  <c r="E10105" i="1"/>
  <c r="F10104" i="1"/>
  <c r="E10104" i="1"/>
  <c r="F10103" i="1"/>
  <c r="E10103" i="1"/>
  <c r="I262" i="2"/>
  <c r="E10102" i="1"/>
  <c r="F10102" i="1"/>
  <c r="F10101" i="1"/>
  <c r="E10101" i="1"/>
  <c r="E10100" i="1"/>
  <c r="F10100" i="1"/>
  <c r="F10098" i="1"/>
  <c r="F10099" i="1"/>
  <c r="E10098" i="1"/>
  <c r="E10099" i="1"/>
  <c r="F10097" i="1"/>
  <c r="E10097" i="1"/>
  <c r="F10096" i="1"/>
  <c r="E10096" i="1"/>
  <c r="F10095" i="1"/>
  <c r="E10095" i="1"/>
  <c r="F10094" i="1"/>
  <c r="E10094" i="1"/>
  <c r="E10093" i="1"/>
  <c r="F10093" i="1"/>
  <c r="E10092" i="1"/>
  <c r="F10092" i="1"/>
  <c r="F10091" i="1"/>
  <c r="E10091" i="1"/>
  <c r="E10090" i="1"/>
  <c r="F10090" i="1"/>
  <c r="F10089" i="1"/>
  <c r="E10089" i="1"/>
  <c r="F10087" i="1"/>
  <c r="E10087" i="1"/>
  <c r="F10088" i="1"/>
  <c r="E10088" i="1"/>
  <c r="F10086" i="1"/>
  <c r="E10085" i="1"/>
  <c r="F10085" i="1"/>
  <c r="E10086" i="1"/>
  <c r="F10084" i="1"/>
  <c r="E10084" i="1"/>
  <c r="I758" i="2"/>
  <c r="I766" i="2"/>
  <c r="I750" i="2"/>
  <c r="I741" i="2"/>
  <c r="I742" i="2"/>
  <c r="I765" i="2"/>
  <c r="I733" i="2"/>
  <c r="I702" i="2"/>
  <c r="I172" i="2"/>
  <c r="I27" i="2"/>
  <c r="I666" i="2"/>
  <c r="I715" i="2"/>
  <c r="I714" i="2"/>
  <c r="I525" i="2"/>
  <c r="I524" i="2"/>
  <c r="I522" i="2"/>
  <c r="I747" i="2"/>
  <c r="I723" i="2"/>
  <c r="I696" i="2"/>
  <c r="I688" i="2"/>
  <c r="I663" i="2"/>
  <c r="I639" i="2"/>
  <c r="I623" i="2"/>
  <c r="I607" i="2"/>
  <c r="I591" i="2"/>
  <c r="I575" i="2"/>
  <c r="I559" i="2"/>
  <c r="I543" i="2"/>
  <c r="I535" i="2"/>
  <c r="I516" i="2"/>
  <c r="I492" i="2"/>
  <c r="I476" i="2"/>
  <c r="I460" i="2"/>
  <c r="I444" i="2"/>
  <c r="I428" i="2"/>
  <c r="I412" i="2"/>
  <c r="I396" i="2"/>
  <c r="I380" i="2"/>
  <c r="I372" i="2"/>
  <c r="I356" i="2"/>
  <c r="I332" i="2"/>
  <c r="I6" i="2"/>
  <c r="I760" i="2"/>
  <c r="I752" i="2"/>
  <c r="I744" i="2"/>
  <c r="I736" i="2"/>
  <c r="I728" i="2"/>
  <c r="I720" i="2"/>
  <c r="I710" i="2"/>
  <c r="I701" i="2"/>
  <c r="I767" i="2"/>
  <c r="I759" i="2"/>
  <c r="I751" i="2"/>
  <c r="I743" i="2"/>
  <c r="I735" i="2"/>
  <c r="I727" i="2"/>
  <c r="I719" i="2"/>
  <c r="I709" i="2"/>
  <c r="I700" i="2"/>
  <c r="I692" i="2"/>
  <c r="I708" i="2"/>
  <c r="I691" i="2"/>
  <c r="I726" i="2"/>
  <c r="I757" i="2"/>
  <c r="I717" i="2"/>
  <c r="I698" i="2"/>
  <c r="I682" i="2"/>
  <c r="I665" i="2"/>
  <c r="I649" i="2"/>
  <c r="I633" i="2"/>
  <c r="I609" i="2"/>
  <c r="I593" i="2"/>
  <c r="I577" i="2"/>
  <c r="I561" i="2"/>
  <c r="I545" i="2"/>
  <c r="I529" i="2"/>
  <c r="I510" i="2"/>
  <c r="I494" i="2"/>
  <c r="I478" i="2"/>
  <c r="I470" i="2"/>
  <c r="I462" i="2"/>
  <c r="I446" i="2"/>
  <c r="I438" i="2"/>
  <c r="I430" i="2"/>
  <c r="I422" i="2"/>
  <c r="I406" i="2"/>
  <c r="I398" i="2"/>
  <c r="I382" i="2"/>
  <c r="I374" i="2"/>
  <c r="I358" i="2"/>
  <c r="I342" i="2"/>
  <c r="I326" i="2"/>
  <c r="I310" i="2"/>
  <c r="I294" i="2"/>
  <c r="I278" i="2"/>
  <c r="I261" i="2"/>
  <c r="I245" i="2"/>
  <c r="I221" i="2"/>
  <c r="I198" i="2"/>
  <c r="I182" i="2"/>
  <c r="I174" i="2"/>
  <c r="I165" i="2"/>
  <c r="I157" i="2"/>
  <c r="I149" i="2"/>
  <c r="I141" i="2"/>
  <c r="I133" i="2"/>
  <c r="I125" i="2"/>
  <c r="I117" i="2"/>
  <c r="I109" i="2"/>
  <c r="I101" i="2"/>
  <c r="I93" i="2"/>
  <c r="I85" i="2"/>
  <c r="I77" i="2"/>
  <c r="I69" i="2"/>
  <c r="I61" i="2"/>
  <c r="I53" i="2"/>
  <c r="I45" i="2"/>
  <c r="I37" i="2"/>
  <c r="I29" i="2"/>
  <c r="I20" i="2"/>
  <c r="I12" i="2"/>
  <c r="I734" i="2"/>
  <c r="I699" i="2"/>
  <c r="I707" i="2"/>
  <c r="I690" i="2"/>
  <c r="I674" i="2"/>
  <c r="I657" i="2"/>
  <c r="I641" i="2"/>
  <c r="I625" i="2"/>
  <c r="I617" i="2"/>
  <c r="I601" i="2"/>
  <c r="I585" i="2"/>
  <c r="I569" i="2"/>
  <c r="I553" i="2"/>
  <c r="I537" i="2"/>
  <c r="I518" i="2"/>
  <c r="I502" i="2"/>
  <c r="I486" i="2"/>
  <c r="I454" i="2"/>
  <c r="I414" i="2"/>
  <c r="I390" i="2"/>
  <c r="I366" i="2"/>
  <c r="I350" i="2"/>
  <c r="I334" i="2"/>
  <c r="I318" i="2"/>
  <c r="I302" i="2"/>
  <c r="I286" i="2"/>
  <c r="I270" i="2"/>
  <c r="I253" i="2"/>
  <c r="I237" i="2"/>
  <c r="I229" i="2"/>
  <c r="I213" i="2"/>
  <c r="I190" i="2"/>
  <c r="I764" i="2"/>
  <c r="I756" i="2"/>
  <c r="I748" i="2"/>
  <c r="I740" i="2"/>
  <c r="I732" i="2"/>
  <c r="I724" i="2"/>
  <c r="I716" i="2"/>
  <c r="I706" i="2"/>
  <c r="I697" i="2"/>
  <c r="I689" i="2"/>
  <c r="I681" i="2"/>
  <c r="I673" i="2"/>
  <c r="I664" i="2"/>
  <c r="I656" i="2"/>
  <c r="I648" i="2"/>
  <c r="I640" i="2"/>
  <c r="I632" i="2"/>
  <c r="I624" i="2"/>
  <c r="I616" i="2"/>
  <c r="I608" i="2"/>
  <c r="I600" i="2"/>
  <c r="I592" i="2"/>
  <c r="I300" i="2"/>
  <c r="I284" i="2"/>
  <c r="I268" i="2"/>
  <c r="I251" i="2"/>
  <c r="I235" i="2"/>
  <c r="I211" i="2"/>
  <c r="I180" i="2"/>
  <c r="I155" i="2"/>
  <c r="I131" i="2"/>
  <c r="I115" i="2"/>
  <c r="I91" i="2"/>
  <c r="I83" i="2"/>
  <c r="I67" i="2"/>
  <c r="I59" i="2"/>
  <c r="I51" i="2"/>
  <c r="I43" i="2"/>
  <c r="I35" i="2"/>
  <c r="I26" i="2"/>
  <c r="I18" i="2"/>
  <c r="I10" i="2"/>
  <c r="I718" i="2"/>
  <c r="I749" i="2"/>
  <c r="I725" i="2"/>
  <c r="I755" i="2"/>
  <c r="I731" i="2"/>
  <c r="I705" i="2"/>
  <c r="I680" i="2"/>
  <c r="I672" i="2"/>
  <c r="I647" i="2"/>
  <c r="I631" i="2"/>
  <c r="I615" i="2"/>
  <c r="I599" i="2"/>
  <c r="I583" i="2"/>
  <c r="I567" i="2"/>
  <c r="I551" i="2"/>
  <c r="I527" i="2"/>
  <c r="I508" i="2"/>
  <c r="I500" i="2"/>
  <c r="I484" i="2"/>
  <c r="I468" i="2"/>
  <c r="I452" i="2"/>
  <c r="I436" i="2"/>
  <c r="I420" i="2"/>
  <c r="I404" i="2"/>
  <c r="I388" i="2"/>
  <c r="I364" i="2"/>
  <c r="I348" i="2"/>
  <c r="I340" i="2"/>
  <c r="I324" i="2"/>
  <c r="I316" i="2"/>
  <c r="I308" i="2"/>
  <c r="I292" i="2"/>
  <c r="I276" i="2"/>
  <c r="I259" i="2"/>
  <c r="I243" i="2"/>
  <c r="I227" i="2"/>
  <c r="I219" i="2"/>
  <c r="I204" i="2"/>
  <c r="I188" i="2"/>
  <c r="I163" i="2"/>
  <c r="I147" i="2"/>
  <c r="I123" i="2"/>
  <c r="I107" i="2"/>
  <c r="I99" i="2"/>
  <c r="I75" i="2"/>
  <c r="A5" i="2"/>
  <c r="A6" i="2" s="1"/>
  <c r="A7" i="2" s="1"/>
  <c r="A8" i="2" s="1"/>
  <c r="A9" i="2" s="1"/>
  <c r="A10" i="2" s="1"/>
  <c r="A11" i="2" s="1"/>
  <c r="A12" i="2" s="1"/>
  <c r="A13" i="2" s="1"/>
  <c r="A14" i="2" s="1"/>
  <c r="A15" i="2" s="1"/>
  <c r="A16" i="2" s="1"/>
  <c r="A17" i="2" s="1"/>
  <c r="A18" i="2" s="1"/>
  <c r="A19" i="2" s="1"/>
  <c r="A20" i="2" s="1"/>
  <c r="A21" i="2" s="1"/>
  <c r="A22" i="2" s="1"/>
  <c r="A23" i="2" s="1"/>
  <c r="A24" i="2" s="1"/>
  <c r="A25" i="2" s="1"/>
  <c r="A26" i="2" s="1"/>
  <c r="A27" i="2" s="1"/>
  <c r="A28" i="2" s="1"/>
  <c r="A29" i="2" s="1"/>
  <c r="A30" i="2" s="1"/>
  <c r="A31" i="2" s="1"/>
  <c r="A32" i="2" s="1"/>
  <c r="A33" i="2" s="1"/>
  <c r="A34" i="2" s="1"/>
  <c r="A35" i="2" s="1"/>
  <c r="A36" i="2" s="1"/>
  <c r="A37" i="2" s="1"/>
  <c r="A38" i="2" s="1"/>
  <c r="A39" i="2" s="1"/>
  <c r="A40" i="2" s="1"/>
  <c r="A41" i="2" s="1"/>
  <c r="A42" i="2" s="1"/>
  <c r="A43" i="2" s="1"/>
  <c r="A44" i="2" s="1"/>
  <c r="A45" i="2" s="1"/>
  <c r="A46" i="2" s="1"/>
  <c r="A47" i="2" s="1"/>
  <c r="A48" i="2" s="1"/>
  <c r="A49" i="2" s="1"/>
  <c r="A50" i="2" s="1"/>
  <c r="A51" i="2" s="1"/>
  <c r="A52" i="2" s="1"/>
  <c r="A53" i="2" s="1"/>
  <c r="A54" i="2" s="1"/>
  <c r="A55" i="2" s="1"/>
  <c r="A56" i="2" s="1"/>
  <c r="A57" i="2" s="1"/>
  <c r="A58" i="2" s="1"/>
  <c r="A59" i="2" s="1"/>
  <c r="A60" i="2" s="1"/>
  <c r="A61" i="2" s="1"/>
  <c r="A62" i="2" s="1"/>
  <c r="A63" i="2" s="1"/>
  <c r="A64" i="2" s="1"/>
  <c r="A65" i="2" s="1"/>
  <c r="A66" i="2" s="1"/>
  <c r="A67" i="2" s="1"/>
  <c r="A68" i="2" s="1"/>
  <c r="A69" i="2" s="1"/>
  <c r="A70" i="2" s="1"/>
  <c r="A71" i="2" s="1"/>
  <c r="A72" i="2" s="1"/>
  <c r="A73" i="2" s="1"/>
  <c r="A74" i="2" s="1"/>
  <c r="A75" i="2" s="1"/>
  <c r="A76" i="2" s="1"/>
  <c r="A77" i="2" s="1"/>
  <c r="A78" i="2" s="1"/>
  <c r="A79" i="2" s="1"/>
  <c r="A80" i="2" s="1"/>
  <c r="A81" i="2" s="1"/>
  <c r="A82" i="2" s="1"/>
  <c r="A83" i="2" s="1"/>
  <c r="A84" i="2" s="1"/>
  <c r="A85" i="2" s="1"/>
  <c r="A86" i="2" s="1"/>
  <c r="A87" i="2" s="1"/>
  <c r="A88" i="2" s="1"/>
  <c r="A89" i="2" s="1"/>
  <c r="A90" i="2" s="1"/>
  <c r="A91" i="2" s="1"/>
  <c r="A92" i="2" s="1"/>
  <c r="A93" i="2" s="1"/>
  <c r="A94" i="2" s="1"/>
  <c r="A95" i="2" s="1"/>
  <c r="A96" i="2" s="1"/>
  <c r="A97" i="2" s="1"/>
  <c r="A98" i="2" s="1"/>
  <c r="A99" i="2" s="1"/>
  <c r="A100" i="2" s="1"/>
  <c r="A101" i="2" s="1"/>
  <c r="A102" i="2" s="1"/>
  <c r="A103" i="2" s="1"/>
  <c r="A104" i="2" s="1"/>
  <c r="A105" i="2" s="1"/>
  <c r="A106" i="2" s="1"/>
  <c r="A107" i="2" s="1"/>
  <c r="A108" i="2" s="1"/>
  <c r="A109" i="2" s="1"/>
  <c r="A110" i="2" s="1"/>
  <c r="A111" i="2" s="1"/>
  <c r="A112" i="2" s="1"/>
  <c r="A113" i="2" s="1"/>
  <c r="A114" i="2" s="1"/>
  <c r="A115" i="2" s="1"/>
  <c r="A116" i="2" s="1"/>
  <c r="A117" i="2" s="1"/>
  <c r="A118" i="2" s="1"/>
  <c r="A119" i="2" s="1"/>
  <c r="A120" i="2" s="1"/>
  <c r="A121" i="2" s="1"/>
  <c r="A122" i="2" s="1"/>
  <c r="A123" i="2" s="1"/>
  <c r="A124" i="2" s="1"/>
  <c r="A125" i="2" s="1"/>
  <c r="A126" i="2" s="1"/>
  <c r="A127" i="2" s="1"/>
  <c r="A128" i="2" s="1"/>
  <c r="A129" i="2" s="1"/>
  <c r="A130" i="2" s="1"/>
  <c r="A131" i="2" s="1"/>
  <c r="A132" i="2" s="1"/>
  <c r="A133" i="2" s="1"/>
  <c r="A134" i="2" s="1"/>
  <c r="A135" i="2" s="1"/>
  <c r="A136" i="2" s="1"/>
  <c r="A137" i="2" s="1"/>
  <c r="A138" i="2" s="1"/>
  <c r="A139" i="2" s="1"/>
  <c r="A140" i="2" s="1"/>
  <c r="A141" i="2" s="1"/>
  <c r="A142" i="2" s="1"/>
  <c r="A143" i="2" s="1"/>
  <c r="A144" i="2" s="1"/>
  <c r="A145" i="2" s="1"/>
  <c r="A146" i="2" s="1"/>
  <c r="A147" i="2" s="1"/>
  <c r="A148" i="2" s="1"/>
  <c r="A149" i="2" s="1"/>
  <c r="A150" i="2" s="1"/>
  <c r="A151" i="2" s="1"/>
  <c r="A152" i="2" s="1"/>
  <c r="A153" i="2" s="1"/>
  <c r="A154" i="2" s="1"/>
  <c r="A155" i="2" s="1"/>
  <c r="A156" i="2" s="1"/>
  <c r="A157" i="2" s="1"/>
  <c r="A158" i="2" s="1"/>
  <c r="A159" i="2" s="1"/>
  <c r="A160" i="2" s="1"/>
  <c r="A161" i="2" s="1"/>
  <c r="A162" i="2" s="1"/>
  <c r="A163" i="2" s="1"/>
  <c r="A164" i="2" s="1"/>
  <c r="A165" i="2" s="1"/>
  <c r="A166" i="2" s="1"/>
  <c r="A167" i="2" s="1"/>
  <c r="A168" i="2" s="1"/>
  <c r="A169" i="2" s="1"/>
  <c r="A170" i="2" s="1"/>
  <c r="A171" i="2" s="1"/>
  <c r="A172" i="2" s="1"/>
  <c r="A173" i="2" s="1"/>
  <c r="A174" i="2" s="1"/>
  <c r="A175" i="2" s="1"/>
  <c r="A176" i="2" s="1"/>
  <c r="A177" i="2" s="1"/>
  <c r="A178" i="2" s="1"/>
  <c r="A179" i="2" s="1"/>
  <c r="A180" i="2" s="1"/>
  <c r="A181" i="2" s="1"/>
  <c r="A182" i="2" s="1"/>
  <c r="A183" i="2" s="1"/>
  <c r="A184" i="2" s="1"/>
  <c r="A185" i="2" s="1"/>
  <c r="A186" i="2" s="1"/>
  <c r="A187" i="2" s="1"/>
  <c r="A188" i="2" s="1"/>
  <c r="A189" i="2" s="1"/>
  <c r="A190" i="2" s="1"/>
  <c r="A191" i="2" s="1"/>
  <c r="A192" i="2" s="1"/>
  <c r="A193" i="2" s="1"/>
  <c r="A194" i="2" s="1"/>
  <c r="A195" i="2" s="1"/>
  <c r="A196" i="2" s="1"/>
  <c r="A197" i="2" s="1"/>
  <c r="A198" i="2" s="1"/>
  <c r="A199" i="2" s="1"/>
  <c r="A200" i="2" s="1"/>
  <c r="A201" i="2" s="1"/>
  <c r="A202" i="2" s="1"/>
  <c r="A203" i="2" s="1"/>
  <c r="A204" i="2" s="1"/>
  <c r="A205" i="2" s="1"/>
  <c r="A206" i="2" s="1"/>
  <c r="A207" i="2" s="1"/>
  <c r="A208" i="2" s="1"/>
  <c r="A209" i="2" s="1"/>
  <c r="A210" i="2" s="1"/>
  <c r="A211" i="2" s="1"/>
  <c r="A212" i="2" s="1"/>
  <c r="A213" i="2" s="1"/>
  <c r="A214" i="2" s="1"/>
  <c r="A215" i="2" s="1"/>
  <c r="A216" i="2" s="1"/>
  <c r="A217" i="2" s="1"/>
  <c r="A218" i="2" s="1"/>
  <c r="A219" i="2" s="1"/>
  <c r="A220" i="2" s="1"/>
  <c r="A221" i="2" s="1"/>
  <c r="A222" i="2" s="1"/>
  <c r="A223" i="2" s="1"/>
  <c r="A224" i="2" s="1"/>
  <c r="A225" i="2" s="1"/>
  <c r="A226" i="2" s="1"/>
  <c r="A227" i="2" s="1"/>
  <c r="A228" i="2" s="1"/>
  <c r="A229" i="2" s="1"/>
  <c r="A230" i="2" s="1"/>
  <c r="A231" i="2" s="1"/>
  <c r="A232" i="2" s="1"/>
  <c r="A233" i="2" s="1"/>
  <c r="A234" i="2" s="1"/>
  <c r="A235" i="2" s="1"/>
  <c r="A236" i="2" s="1"/>
  <c r="A237" i="2" s="1"/>
  <c r="A238" i="2" s="1"/>
  <c r="A239" i="2" s="1"/>
  <c r="A240" i="2" s="1"/>
  <c r="A241" i="2" s="1"/>
  <c r="A242" i="2" s="1"/>
  <c r="A243" i="2" s="1"/>
  <c r="A244" i="2" s="1"/>
  <c r="A245" i="2" s="1"/>
  <c r="A246" i="2" s="1"/>
  <c r="A247" i="2" s="1"/>
  <c r="A248" i="2" s="1"/>
  <c r="A249" i="2" s="1"/>
  <c r="A250" i="2" s="1"/>
  <c r="A251" i="2" s="1"/>
  <c r="A252" i="2" s="1"/>
  <c r="A253" i="2" s="1"/>
  <c r="A254" i="2" s="1"/>
  <c r="A255" i="2" s="1"/>
  <c r="A256" i="2" s="1"/>
  <c r="A257" i="2" s="1"/>
  <c r="A258" i="2" s="1"/>
  <c r="A259" i="2" s="1"/>
  <c r="A260" i="2" s="1"/>
  <c r="A261" i="2" s="1"/>
  <c r="A263" i="2" s="1"/>
  <c r="A264" i="2" s="1"/>
  <c r="A265" i="2" s="1"/>
  <c r="A266" i="2" s="1"/>
  <c r="A267" i="2" s="1"/>
  <c r="A268" i="2" s="1"/>
  <c r="A269" i="2" s="1"/>
  <c r="A270" i="2" s="1"/>
  <c r="A271" i="2" s="1"/>
  <c r="A272" i="2" s="1"/>
  <c r="A273" i="2" s="1"/>
  <c r="A274" i="2" s="1"/>
  <c r="A275" i="2" s="1"/>
  <c r="A276" i="2" s="1"/>
  <c r="A277" i="2" s="1"/>
  <c r="A278" i="2" s="1"/>
  <c r="A279" i="2" s="1"/>
  <c r="A280" i="2" s="1"/>
  <c r="A281" i="2" s="1"/>
  <c r="A282" i="2" s="1"/>
  <c r="A283" i="2" s="1"/>
  <c r="A284" i="2" s="1"/>
  <c r="A285" i="2" s="1"/>
  <c r="A286" i="2" s="1"/>
  <c r="A287" i="2" s="1"/>
  <c r="A288" i="2" s="1"/>
  <c r="A289" i="2" s="1"/>
  <c r="A290" i="2" s="1"/>
  <c r="A291" i="2" s="1"/>
  <c r="A292" i="2" s="1"/>
  <c r="A293" i="2" s="1"/>
  <c r="A294" i="2" s="1"/>
  <c r="A295" i="2" s="1"/>
  <c r="A296" i="2" s="1"/>
  <c r="A297" i="2" s="1"/>
  <c r="A298" i="2" s="1"/>
  <c r="A299" i="2" s="1"/>
  <c r="A300" i="2" s="1"/>
  <c r="A301" i="2" s="1"/>
  <c r="A302" i="2" s="1"/>
  <c r="A303" i="2" s="1"/>
  <c r="A304" i="2" s="1"/>
  <c r="A305" i="2" s="1"/>
  <c r="A306" i="2" s="1"/>
  <c r="A307" i="2" s="1"/>
  <c r="A308" i="2" s="1"/>
  <c r="A309" i="2" s="1"/>
  <c r="A310" i="2" s="1"/>
  <c r="A311" i="2" s="1"/>
  <c r="A312" i="2" s="1"/>
  <c r="A313" i="2" s="1"/>
  <c r="A314" i="2" s="1"/>
  <c r="A315" i="2" s="1"/>
  <c r="A316" i="2" s="1"/>
  <c r="A317" i="2" s="1"/>
  <c r="A318" i="2" s="1"/>
  <c r="A319" i="2" s="1"/>
  <c r="A320" i="2" s="1"/>
  <c r="A321" i="2" s="1"/>
  <c r="A322" i="2" s="1"/>
  <c r="A323" i="2" s="1"/>
  <c r="A324" i="2" s="1"/>
  <c r="A325" i="2" s="1"/>
  <c r="A326" i="2" s="1"/>
  <c r="A327" i="2" s="1"/>
  <c r="A328" i="2" s="1"/>
  <c r="A329" i="2" s="1"/>
  <c r="A330" i="2" s="1"/>
  <c r="A331" i="2" s="1"/>
  <c r="A332" i="2" s="1"/>
  <c r="A333" i="2" s="1"/>
  <c r="A334" i="2" s="1"/>
  <c r="A335" i="2" s="1"/>
  <c r="A336" i="2" s="1"/>
  <c r="A337" i="2" s="1"/>
  <c r="A338" i="2" s="1"/>
  <c r="A339" i="2" s="1"/>
  <c r="A340" i="2" s="1"/>
  <c r="A341" i="2" s="1"/>
  <c r="A342" i="2" s="1"/>
  <c r="A343" i="2" s="1"/>
  <c r="A344" i="2" s="1"/>
  <c r="A345" i="2" s="1"/>
  <c r="A346" i="2" s="1"/>
  <c r="A347" i="2" s="1"/>
  <c r="A348" i="2" s="1"/>
  <c r="A349" i="2" s="1"/>
  <c r="A350" i="2" s="1"/>
  <c r="A351" i="2" s="1"/>
  <c r="A352" i="2" s="1"/>
  <c r="A353" i="2" s="1"/>
  <c r="A354" i="2" s="1"/>
  <c r="A355" i="2" s="1"/>
  <c r="A356" i="2" s="1"/>
  <c r="A357" i="2" s="1"/>
  <c r="A358" i="2" s="1"/>
  <c r="A359" i="2" s="1"/>
  <c r="A360" i="2" s="1"/>
  <c r="A361" i="2" s="1"/>
  <c r="A362" i="2" s="1"/>
  <c r="A363" i="2" s="1"/>
  <c r="A364" i="2" s="1"/>
  <c r="A365" i="2" s="1"/>
  <c r="A366" i="2" s="1"/>
  <c r="A367" i="2" s="1"/>
  <c r="A368" i="2" s="1"/>
  <c r="A369" i="2" s="1"/>
  <c r="A370" i="2" s="1"/>
  <c r="A371" i="2" s="1"/>
  <c r="A372" i="2" s="1"/>
  <c r="A373" i="2" s="1"/>
  <c r="A374" i="2" s="1"/>
  <c r="A375" i="2" s="1"/>
  <c r="A376" i="2" s="1"/>
  <c r="A377" i="2" s="1"/>
  <c r="A378" i="2" s="1"/>
  <c r="A379" i="2" s="1"/>
  <c r="A380" i="2" s="1"/>
  <c r="A381" i="2" s="1"/>
  <c r="A382" i="2" s="1"/>
  <c r="A383" i="2" s="1"/>
  <c r="A384" i="2" s="1"/>
  <c r="A385" i="2" s="1"/>
  <c r="A386" i="2" s="1"/>
  <c r="A387" i="2" s="1"/>
  <c r="A388" i="2" s="1"/>
  <c r="A389" i="2" s="1"/>
  <c r="A390" i="2" s="1"/>
  <c r="A391" i="2" s="1"/>
  <c r="A392" i="2" s="1"/>
  <c r="A393" i="2" s="1"/>
  <c r="A394" i="2" s="1"/>
  <c r="A395" i="2" s="1"/>
  <c r="A396" i="2" s="1"/>
  <c r="A397" i="2" s="1"/>
  <c r="A398" i="2" s="1"/>
  <c r="A399" i="2" s="1"/>
  <c r="A400" i="2" s="1"/>
  <c r="A401" i="2" s="1"/>
  <c r="A402" i="2" s="1"/>
  <c r="A403" i="2" s="1"/>
  <c r="A404" i="2" s="1"/>
  <c r="A405" i="2" s="1"/>
  <c r="A406" i="2" s="1"/>
  <c r="A407" i="2" s="1"/>
  <c r="A408" i="2" s="1"/>
  <c r="A409" i="2" s="1"/>
  <c r="A410" i="2" s="1"/>
  <c r="A411" i="2" s="1"/>
  <c r="A412" i="2" s="1"/>
  <c r="A413" i="2" s="1"/>
  <c r="A414" i="2" s="1"/>
  <c r="A415" i="2" s="1"/>
  <c r="A416" i="2" s="1"/>
  <c r="A417" i="2" s="1"/>
  <c r="A418" i="2" s="1"/>
  <c r="A419" i="2" s="1"/>
  <c r="A420" i="2" s="1"/>
  <c r="A421" i="2" s="1"/>
  <c r="A422" i="2" s="1"/>
  <c r="A423" i="2" s="1"/>
  <c r="A424" i="2" s="1"/>
  <c r="A425" i="2" s="1"/>
  <c r="A426" i="2" s="1"/>
  <c r="A427" i="2" s="1"/>
  <c r="A428" i="2" s="1"/>
  <c r="A429" i="2" s="1"/>
  <c r="A430" i="2" s="1"/>
  <c r="A431" i="2" s="1"/>
  <c r="A432" i="2" s="1"/>
  <c r="A433" i="2" s="1"/>
  <c r="A434" i="2" s="1"/>
  <c r="A435" i="2" s="1"/>
  <c r="A436" i="2" s="1"/>
  <c r="A437" i="2" s="1"/>
  <c r="A438" i="2" s="1"/>
  <c r="A439" i="2" s="1"/>
  <c r="A440" i="2" s="1"/>
  <c r="A441" i="2" s="1"/>
  <c r="A442" i="2" s="1"/>
  <c r="A443" i="2" s="1"/>
  <c r="A444" i="2" s="1"/>
  <c r="A445" i="2" s="1"/>
  <c r="A446" i="2" s="1"/>
  <c r="A447" i="2" s="1"/>
  <c r="A448" i="2" s="1"/>
  <c r="A449" i="2" s="1"/>
  <c r="A450" i="2" s="1"/>
  <c r="A451" i="2" s="1"/>
  <c r="A452" i="2" s="1"/>
  <c r="A453" i="2" s="1"/>
  <c r="A454" i="2" s="1"/>
  <c r="A455" i="2" s="1"/>
  <c r="A456" i="2" s="1"/>
  <c r="A457" i="2" s="1"/>
  <c r="A458" i="2" s="1"/>
  <c r="A459" i="2" s="1"/>
  <c r="A460" i="2" s="1"/>
  <c r="A461" i="2" s="1"/>
  <c r="A462" i="2" s="1"/>
  <c r="A463" i="2" s="1"/>
  <c r="A464" i="2" s="1"/>
  <c r="A465" i="2" s="1"/>
  <c r="A466" i="2" s="1"/>
  <c r="A467" i="2" s="1"/>
  <c r="A468" i="2" s="1"/>
  <c r="A469" i="2" s="1"/>
  <c r="A470" i="2" s="1"/>
  <c r="A471" i="2" s="1"/>
  <c r="A472" i="2" s="1"/>
  <c r="A473" i="2" s="1"/>
  <c r="A474" i="2" s="1"/>
  <c r="A475" i="2" s="1"/>
  <c r="A476" i="2" s="1"/>
  <c r="A477" i="2" s="1"/>
  <c r="A478" i="2" s="1"/>
  <c r="A479" i="2" s="1"/>
  <c r="A480" i="2" s="1"/>
  <c r="A481" i="2" s="1"/>
  <c r="A482" i="2" s="1"/>
  <c r="A483" i="2" s="1"/>
  <c r="A484" i="2" s="1"/>
  <c r="A485" i="2" s="1"/>
  <c r="A486" i="2" s="1"/>
  <c r="A487" i="2" s="1"/>
  <c r="A488" i="2" s="1"/>
  <c r="A489" i="2" s="1"/>
  <c r="A490" i="2" s="1"/>
  <c r="A491" i="2" s="1"/>
  <c r="A492" i="2" s="1"/>
  <c r="A493" i="2" s="1"/>
  <c r="A494" i="2" s="1"/>
  <c r="A495" i="2" s="1"/>
  <c r="A496" i="2" s="1"/>
  <c r="A497" i="2" s="1"/>
  <c r="A498" i="2" s="1"/>
  <c r="A499" i="2" s="1"/>
  <c r="A500" i="2" s="1"/>
  <c r="A501" i="2" s="1"/>
  <c r="A502" i="2" s="1"/>
  <c r="A503" i="2" s="1"/>
  <c r="A504" i="2" s="1"/>
  <c r="A505" i="2" s="1"/>
  <c r="A506" i="2" s="1"/>
  <c r="A507" i="2" s="1"/>
  <c r="A508" i="2" s="1"/>
  <c r="A509" i="2" s="1"/>
  <c r="A510" i="2" s="1"/>
  <c r="A511" i="2" s="1"/>
  <c r="A512" i="2" s="1"/>
  <c r="A513" i="2" s="1"/>
  <c r="A514" i="2" s="1"/>
  <c r="A515" i="2" s="1"/>
  <c r="A516" i="2" s="1"/>
  <c r="A517" i="2" s="1"/>
  <c r="A518" i="2" s="1"/>
  <c r="A519" i="2" s="1"/>
  <c r="A520" i="2" s="1"/>
  <c r="A521" i="2" s="1"/>
  <c r="A522" i="2" s="1"/>
  <c r="A523" i="2" s="1"/>
  <c r="A524" i="2" s="1"/>
  <c r="A525" i="2" s="1"/>
  <c r="A526" i="2" s="1"/>
  <c r="A527" i="2" s="1"/>
  <c r="A528" i="2" s="1"/>
  <c r="A529" i="2" s="1"/>
  <c r="A530" i="2" s="1"/>
  <c r="A531" i="2" s="1"/>
  <c r="A532" i="2" s="1"/>
  <c r="A533" i="2" s="1"/>
  <c r="A534" i="2" s="1"/>
  <c r="A535" i="2" s="1"/>
  <c r="A536" i="2" s="1"/>
  <c r="A537" i="2" s="1"/>
  <c r="A538" i="2" s="1"/>
  <c r="A539" i="2" s="1"/>
  <c r="A540" i="2" s="1"/>
  <c r="A541" i="2" s="1"/>
  <c r="A542" i="2" s="1"/>
  <c r="A543" i="2" s="1"/>
  <c r="A544" i="2" s="1"/>
  <c r="A545" i="2" s="1"/>
  <c r="A546" i="2" s="1"/>
  <c r="A547" i="2" s="1"/>
  <c r="A548" i="2" s="1"/>
  <c r="A549" i="2" s="1"/>
  <c r="A550" i="2" s="1"/>
  <c r="A551" i="2" s="1"/>
  <c r="A552" i="2" s="1"/>
  <c r="A553" i="2" s="1"/>
  <c r="A554" i="2" s="1"/>
  <c r="A555" i="2" s="1"/>
  <c r="A556" i="2" s="1"/>
  <c r="A557" i="2" s="1"/>
  <c r="A558" i="2" s="1"/>
  <c r="A559" i="2" s="1"/>
  <c r="A560" i="2" s="1"/>
  <c r="A561" i="2" s="1"/>
  <c r="A562" i="2" s="1"/>
  <c r="A563" i="2" s="1"/>
  <c r="A564" i="2" s="1"/>
  <c r="A565" i="2" s="1"/>
  <c r="A566" i="2" s="1"/>
  <c r="A567" i="2" s="1"/>
  <c r="A568" i="2" s="1"/>
  <c r="A569" i="2" s="1"/>
  <c r="A570" i="2" s="1"/>
  <c r="A571" i="2" s="1"/>
  <c r="A572" i="2" s="1"/>
  <c r="A573" i="2" s="1"/>
  <c r="A574" i="2" s="1"/>
  <c r="A575" i="2" s="1"/>
  <c r="A576" i="2" s="1"/>
  <c r="A577" i="2" s="1"/>
  <c r="A578" i="2" s="1"/>
  <c r="A579" i="2" s="1"/>
  <c r="A580" i="2" s="1"/>
  <c r="A581" i="2" s="1"/>
  <c r="A582" i="2" s="1"/>
  <c r="A583" i="2" s="1"/>
  <c r="A584" i="2" s="1"/>
  <c r="A585" i="2" s="1"/>
  <c r="A586" i="2" s="1"/>
  <c r="A587" i="2" s="1"/>
  <c r="A588" i="2" s="1"/>
  <c r="A589" i="2" s="1"/>
  <c r="A590" i="2" s="1"/>
  <c r="A591" i="2" s="1"/>
  <c r="A592" i="2" s="1"/>
  <c r="A593" i="2" s="1"/>
  <c r="A594" i="2" s="1"/>
  <c r="A595" i="2" s="1"/>
  <c r="A596" i="2" s="1"/>
  <c r="A597" i="2" s="1"/>
  <c r="A598" i="2" s="1"/>
  <c r="A599" i="2" s="1"/>
  <c r="A600" i="2" s="1"/>
  <c r="A601" i="2" s="1"/>
  <c r="A602" i="2" s="1"/>
  <c r="A603" i="2" s="1"/>
  <c r="A604" i="2" s="1"/>
  <c r="A605" i="2" s="1"/>
  <c r="A606" i="2" s="1"/>
  <c r="A607" i="2" s="1"/>
  <c r="A608" i="2" s="1"/>
  <c r="A609" i="2" s="1"/>
  <c r="A610" i="2" s="1"/>
  <c r="A611" i="2" s="1"/>
  <c r="A612" i="2" s="1"/>
  <c r="A613" i="2" s="1"/>
  <c r="A614" i="2" s="1"/>
  <c r="A615" i="2" s="1"/>
  <c r="A616" i="2" s="1"/>
  <c r="A617" i="2" s="1"/>
  <c r="A618" i="2" s="1"/>
  <c r="A619" i="2" s="1"/>
  <c r="A620" i="2" s="1"/>
  <c r="A621" i="2" s="1"/>
  <c r="A622" i="2" s="1"/>
  <c r="A623" i="2" s="1"/>
  <c r="A624" i="2" s="1"/>
  <c r="A625" i="2" s="1"/>
  <c r="A626" i="2" s="1"/>
  <c r="A627" i="2" s="1"/>
  <c r="A628" i="2" s="1"/>
  <c r="A629" i="2" s="1"/>
  <c r="A630" i="2" s="1"/>
  <c r="A631" i="2" s="1"/>
  <c r="A632" i="2" s="1"/>
  <c r="A633" i="2" s="1"/>
  <c r="A634" i="2" s="1"/>
  <c r="A635" i="2" s="1"/>
  <c r="A636" i="2" s="1"/>
  <c r="A637" i="2" s="1"/>
  <c r="A638" i="2" s="1"/>
  <c r="A639" i="2" s="1"/>
  <c r="A640" i="2" s="1"/>
  <c r="A641" i="2" s="1"/>
  <c r="A642" i="2" s="1"/>
  <c r="A643" i="2" s="1"/>
  <c r="A644" i="2" s="1"/>
  <c r="A645" i="2" s="1"/>
  <c r="A646" i="2" s="1"/>
  <c r="A647" i="2" s="1"/>
  <c r="A648" i="2" s="1"/>
  <c r="A649" i="2" s="1"/>
  <c r="A650" i="2" s="1"/>
  <c r="A651" i="2" s="1"/>
  <c r="A652" i="2" s="1"/>
  <c r="A653" i="2" s="1"/>
  <c r="A654" i="2" s="1"/>
  <c r="A655" i="2" s="1"/>
  <c r="A656" i="2" s="1"/>
  <c r="A657" i="2" s="1"/>
  <c r="A658" i="2" s="1"/>
  <c r="A659" i="2" s="1"/>
  <c r="A660" i="2" s="1"/>
  <c r="A661" i="2" s="1"/>
  <c r="A662" i="2" s="1"/>
  <c r="A663" i="2" s="1"/>
  <c r="A664" i="2" s="1"/>
  <c r="A665" i="2" s="1"/>
  <c r="A666" i="2" s="1"/>
  <c r="A667" i="2" s="1"/>
  <c r="A668" i="2" s="1"/>
  <c r="A669" i="2" s="1"/>
  <c r="A670" i="2" s="1"/>
  <c r="A671" i="2" s="1"/>
  <c r="A672" i="2" s="1"/>
  <c r="A673" i="2" s="1"/>
  <c r="A674" i="2" s="1"/>
  <c r="A675" i="2" s="1"/>
  <c r="A676" i="2" s="1"/>
  <c r="A677" i="2" s="1"/>
  <c r="A678" i="2" s="1"/>
  <c r="A679" i="2" s="1"/>
  <c r="A680" i="2" s="1"/>
  <c r="A681" i="2" s="1"/>
  <c r="A682" i="2" s="1"/>
  <c r="A683" i="2" s="1"/>
  <c r="A684" i="2" s="1"/>
  <c r="A685" i="2" s="1"/>
  <c r="A686" i="2" s="1"/>
  <c r="A687" i="2" s="1"/>
  <c r="A688" i="2" s="1"/>
  <c r="A689" i="2" s="1"/>
  <c r="A690" i="2" s="1"/>
  <c r="A691" i="2" s="1"/>
  <c r="A692" i="2" s="1"/>
  <c r="A693" i="2" s="1"/>
  <c r="A694" i="2" s="1"/>
  <c r="A695" i="2" s="1"/>
  <c r="A696" i="2" s="1"/>
  <c r="A697" i="2" s="1"/>
  <c r="A698" i="2" s="1"/>
  <c r="A699" i="2" s="1"/>
  <c r="A700" i="2" s="1"/>
  <c r="A701" i="2" s="1"/>
  <c r="I5" i="2"/>
  <c r="I762" i="2"/>
  <c r="I754" i="2"/>
  <c r="I746" i="2"/>
  <c r="I738" i="2"/>
  <c r="I730" i="2"/>
  <c r="I722" i="2"/>
  <c r="I712" i="2"/>
  <c r="I704" i="2"/>
  <c r="I695" i="2"/>
  <c r="I687" i="2"/>
  <c r="I679" i="2"/>
  <c r="I671" i="2"/>
  <c r="I662" i="2"/>
  <c r="I654" i="2"/>
  <c r="I763" i="2"/>
  <c r="I739" i="2"/>
  <c r="I713" i="2"/>
  <c r="I655" i="2"/>
  <c r="I196" i="2"/>
  <c r="I171" i="2"/>
  <c r="I139" i="2"/>
  <c r="I7" i="2"/>
  <c r="I761" i="2"/>
  <c r="I753" i="2"/>
  <c r="I745" i="2"/>
  <c r="I737" i="2"/>
  <c r="I729" i="2"/>
  <c r="I721" i="2"/>
  <c r="I711" i="2"/>
  <c r="I703" i="2"/>
  <c r="I694" i="2"/>
  <c r="I686" i="2"/>
  <c r="I584" i="2"/>
  <c r="I576" i="2"/>
  <c r="I568" i="2"/>
  <c r="I560" i="2"/>
  <c r="I552" i="2"/>
  <c r="I544" i="2"/>
  <c r="I536" i="2"/>
  <c r="I528" i="2"/>
  <c r="I517" i="2"/>
  <c r="I509" i="2"/>
  <c r="I501" i="2"/>
  <c r="I493" i="2"/>
  <c r="I485" i="2"/>
  <c r="I477" i="2"/>
  <c r="I469" i="2"/>
  <c r="I461" i="2"/>
  <c r="I453" i="2"/>
  <c r="I445" i="2"/>
  <c r="I437" i="2"/>
  <c r="I429" i="2"/>
  <c r="I421" i="2"/>
  <c r="I413" i="2"/>
  <c r="I405" i="2"/>
  <c r="I397" i="2"/>
  <c r="I389" i="2"/>
  <c r="I381" i="2"/>
  <c r="I373" i="2"/>
  <c r="I365" i="2"/>
  <c r="I357" i="2"/>
  <c r="I349" i="2"/>
  <c r="I341" i="2"/>
  <c r="I333" i="2"/>
  <c r="I325" i="2"/>
  <c r="I317" i="2"/>
  <c r="I309" i="2"/>
  <c r="I301" i="2"/>
  <c r="I293" i="2"/>
  <c r="I285" i="2"/>
  <c r="I277" i="2"/>
  <c r="I269" i="2"/>
  <c r="I260" i="2"/>
  <c r="I252" i="2"/>
  <c r="I244" i="2"/>
  <c r="I236" i="2"/>
  <c r="I228" i="2"/>
  <c r="I220" i="2"/>
  <c r="I212" i="2"/>
  <c r="I205" i="2"/>
  <c r="I197" i="2"/>
  <c r="I189" i="2"/>
  <c r="I181" i="2"/>
  <c r="I173" i="2"/>
  <c r="I164" i="2"/>
  <c r="I156" i="2"/>
  <c r="I148" i="2"/>
  <c r="I140" i="2"/>
  <c r="I132" i="2"/>
  <c r="I124" i="2"/>
  <c r="I116" i="2"/>
  <c r="I108" i="2"/>
  <c r="I100" i="2"/>
  <c r="I92" i="2"/>
  <c r="I84" i="2"/>
  <c r="I76" i="2"/>
  <c r="I68" i="2"/>
  <c r="I60" i="2"/>
  <c r="I52" i="2"/>
  <c r="I44" i="2"/>
  <c r="I36" i="2"/>
  <c r="I28" i="2"/>
  <c r="I19" i="2"/>
  <c r="I11" i="2"/>
  <c r="I646" i="2"/>
  <c r="I638" i="2"/>
  <c r="I630" i="2"/>
  <c r="I622" i="2"/>
  <c r="I614" i="2"/>
  <c r="I606" i="2"/>
  <c r="I598" i="2"/>
  <c r="I590" i="2"/>
  <c r="I582" i="2"/>
  <c r="I574" i="2"/>
  <c r="I566" i="2"/>
  <c r="I558" i="2"/>
  <c r="I550" i="2"/>
  <c r="I542" i="2"/>
  <c r="I534" i="2"/>
  <c r="I526" i="2"/>
  <c r="I515" i="2"/>
  <c r="I507" i="2"/>
  <c r="I499" i="2"/>
  <c r="I491" i="2"/>
  <c r="I483" i="2"/>
  <c r="I475" i="2"/>
  <c r="I467" i="2"/>
  <c r="I459" i="2"/>
  <c r="I451" i="2"/>
  <c r="I443" i="2"/>
  <c r="I435" i="2"/>
  <c r="I427" i="2"/>
  <c r="I419" i="2"/>
  <c r="I411" i="2"/>
  <c r="I403" i="2"/>
  <c r="I395" i="2"/>
  <c r="I387" i="2"/>
  <c r="I379" i="2"/>
  <c r="I371" i="2"/>
  <c r="I363" i="2"/>
  <c r="I355" i="2"/>
  <c r="I347" i="2"/>
  <c r="I339" i="2"/>
  <c r="I331" i="2"/>
  <c r="I323" i="2"/>
  <c r="I315" i="2"/>
  <c r="I307" i="2"/>
  <c r="I299" i="2"/>
  <c r="I291" i="2"/>
  <c r="I283" i="2"/>
  <c r="I275" i="2"/>
  <c r="I267" i="2"/>
  <c r="I258" i="2"/>
  <c r="I250" i="2"/>
  <c r="I242" i="2"/>
  <c r="I234" i="2"/>
  <c r="I226" i="2"/>
  <c r="I218" i="2"/>
  <c r="I210" i="2"/>
  <c r="I203" i="2"/>
  <c r="I195" i="2"/>
  <c r="I187" i="2"/>
  <c r="I179" i="2"/>
  <c r="I170" i="2"/>
  <c r="I162" i="2"/>
  <c r="I154" i="2"/>
  <c r="I146" i="2"/>
  <c r="I138" i="2"/>
  <c r="I130" i="2"/>
  <c r="I122" i="2"/>
  <c r="I114" i="2"/>
  <c r="I106" i="2"/>
  <c r="I98" i="2"/>
  <c r="I90" i="2"/>
  <c r="I82" i="2"/>
  <c r="I74" i="2"/>
  <c r="I66" i="2"/>
  <c r="I58" i="2"/>
  <c r="I50" i="2"/>
  <c r="I42" i="2"/>
  <c r="I34" i="2"/>
  <c r="I25" i="2"/>
  <c r="I17" i="2"/>
  <c r="I9" i="2"/>
  <c r="I678" i="2"/>
  <c r="I670" i="2"/>
  <c r="I661" i="2"/>
  <c r="I653" i="2"/>
  <c r="I645" i="2"/>
  <c r="I637" i="2"/>
  <c r="I629" i="2"/>
  <c r="I621" i="2"/>
  <c r="I613" i="2"/>
  <c r="I605" i="2"/>
  <c r="I597" i="2"/>
  <c r="I589" i="2"/>
  <c r="I581" i="2"/>
  <c r="I573" i="2"/>
  <c r="I565" i="2"/>
  <c r="I557" i="2"/>
  <c r="I549" i="2"/>
  <c r="I541" i="2"/>
  <c r="I533" i="2"/>
  <c r="I523" i="2"/>
  <c r="I514" i="2"/>
  <c r="I506" i="2"/>
  <c r="I498" i="2"/>
  <c r="I490" i="2"/>
  <c r="I482" i="2"/>
  <c r="I474" i="2"/>
  <c r="I466" i="2"/>
  <c r="I458" i="2"/>
  <c r="I450" i="2"/>
  <c r="I442" i="2"/>
  <c r="I434" i="2"/>
  <c r="I426" i="2"/>
  <c r="I418" i="2"/>
  <c r="I410" i="2"/>
  <c r="I402" i="2"/>
  <c r="I394" i="2"/>
  <c r="I386" i="2"/>
  <c r="I378" i="2"/>
  <c r="I370" i="2"/>
  <c r="I362" i="2"/>
  <c r="I354" i="2"/>
  <c r="I346" i="2"/>
  <c r="I338" i="2"/>
  <c r="I330" i="2"/>
  <c r="I322" i="2"/>
  <c r="I314" i="2"/>
  <c r="I306" i="2"/>
  <c r="I298" i="2"/>
  <c r="I290" i="2"/>
  <c r="I282" i="2"/>
  <c r="I274" i="2"/>
  <c r="I266" i="2"/>
  <c r="I257" i="2"/>
  <c r="I249" i="2"/>
  <c r="I241" i="2"/>
  <c r="I233" i="2"/>
  <c r="I225" i="2"/>
  <c r="I217" i="2"/>
  <c r="I209" i="2"/>
  <c r="I202" i="2"/>
  <c r="I194" i="2"/>
  <c r="I186" i="2"/>
  <c r="I178" i="2"/>
  <c r="I169" i="2"/>
  <c r="I161" i="2"/>
  <c r="I153" i="2"/>
  <c r="I145" i="2"/>
  <c r="I137" i="2"/>
  <c r="I129" i="2"/>
  <c r="I121" i="2"/>
  <c r="I113" i="2"/>
  <c r="I105" i="2"/>
  <c r="I97" i="2"/>
  <c r="I89" i="2"/>
  <c r="I81" i="2"/>
  <c r="I73" i="2"/>
  <c r="I65" i="2"/>
  <c r="I57" i="2"/>
  <c r="I49" i="2"/>
  <c r="I41" i="2"/>
  <c r="I33" i="2"/>
  <c r="I24" i="2"/>
  <c r="I16" i="2"/>
  <c r="I8" i="2"/>
  <c r="I693" i="2"/>
  <c r="I685" i="2"/>
  <c r="I677" i="2"/>
  <c r="I669" i="2"/>
  <c r="I660" i="2"/>
  <c r="I652" i="2"/>
  <c r="I644" i="2"/>
  <c r="I636" i="2"/>
  <c r="I628" i="2"/>
  <c r="I620" i="2"/>
  <c r="I612" i="2"/>
  <c r="I604" i="2"/>
  <c r="I596" i="2"/>
  <c r="I588" i="2"/>
  <c r="I580" i="2"/>
  <c r="I572" i="2"/>
  <c r="I564" i="2"/>
  <c r="I556" i="2"/>
  <c r="I548" i="2"/>
  <c r="I540" i="2"/>
  <c r="I532" i="2"/>
  <c r="I521" i="2"/>
  <c r="I513" i="2"/>
  <c r="I505" i="2"/>
  <c r="I497" i="2"/>
  <c r="I489" i="2"/>
  <c r="I481" i="2"/>
  <c r="I473" i="2"/>
  <c r="I465" i="2"/>
  <c r="I457" i="2"/>
  <c r="I449" i="2"/>
  <c r="I441" i="2"/>
  <c r="I433" i="2"/>
  <c r="I425" i="2"/>
  <c r="I417" i="2"/>
  <c r="I409" i="2"/>
  <c r="I401" i="2"/>
  <c r="I393" i="2"/>
  <c r="I385" i="2"/>
  <c r="I377" i="2"/>
  <c r="I369" i="2"/>
  <c r="I361" i="2"/>
  <c r="I353" i="2"/>
  <c r="I345" i="2"/>
  <c r="I337" i="2"/>
  <c r="I329" i="2"/>
  <c r="I321" i="2"/>
  <c r="I313" i="2"/>
  <c r="I305" i="2"/>
  <c r="I297" i="2"/>
  <c r="I289" i="2"/>
  <c r="I281" i="2"/>
  <c r="I273" i="2"/>
  <c r="I265" i="2"/>
  <c r="I256" i="2"/>
  <c r="I248" i="2"/>
  <c r="I240" i="2"/>
  <c r="I232" i="2"/>
  <c r="I224" i="2"/>
  <c r="I216" i="2"/>
  <c r="I208" i="2"/>
  <c r="I201" i="2"/>
  <c r="I193" i="2"/>
  <c r="I185" i="2"/>
  <c r="I177" i="2"/>
  <c r="I168" i="2"/>
  <c r="I160" i="2"/>
  <c r="I152" i="2"/>
  <c r="I144" i="2"/>
  <c r="I136" i="2"/>
  <c r="I128" i="2"/>
  <c r="I120" i="2"/>
  <c r="I112" i="2"/>
  <c r="I104" i="2"/>
  <c r="I96" i="2"/>
  <c r="I88" i="2"/>
  <c r="I80" i="2"/>
  <c r="I72" i="2"/>
  <c r="I64" i="2"/>
  <c r="I56" i="2"/>
  <c r="I48" i="2"/>
  <c r="I40" i="2"/>
  <c r="I32" i="2"/>
  <c r="I23" i="2"/>
  <c r="I15" i="2"/>
  <c r="I684" i="2"/>
  <c r="I676" i="2"/>
  <c r="I668" i="2"/>
  <c r="I659" i="2"/>
  <c r="I651" i="2"/>
  <c r="I643" i="2"/>
  <c r="I635" i="2"/>
  <c r="I627" i="2"/>
  <c r="I619" i="2"/>
  <c r="I611" i="2"/>
  <c r="I603" i="2"/>
  <c r="I595" i="2"/>
  <c r="I587" i="2"/>
  <c r="I579" i="2"/>
  <c r="I571" i="2"/>
  <c r="I563" i="2"/>
  <c r="I555" i="2"/>
  <c r="I547" i="2"/>
  <c r="I539" i="2"/>
  <c r="I531" i="2"/>
  <c r="I520" i="2"/>
  <c r="I512" i="2"/>
  <c r="I504" i="2"/>
  <c r="I496" i="2"/>
  <c r="I488" i="2"/>
  <c r="I480" i="2"/>
  <c r="I472" i="2"/>
  <c r="I464" i="2"/>
  <c r="I456" i="2"/>
  <c r="I448" i="2"/>
  <c r="I440" i="2"/>
  <c r="I432" i="2"/>
  <c r="I424" i="2"/>
  <c r="I416" i="2"/>
  <c r="I408" i="2"/>
  <c r="I400" i="2"/>
  <c r="I392" i="2"/>
  <c r="I384" i="2"/>
  <c r="I376" i="2"/>
  <c r="I368" i="2"/>
  <c r="I360" i="2"/>
  <c r="I352" i="2"/>
  <c r="I344" i="2"/>
  <c r="I336" i="2"/>
  <c r="I328" i="2"/>
  <c r="I320" i="2"/>
  <c r="I312" i="2"/>
  <c r="I304" i="2"/>
  <c r="I296" i="2"/>
  <c r="I288" i="2"/>
  <c r="I280" i="2"/>
  <c r="I272" i="2"/>
  <c r="I264" i="2"/>
  <c r="I255" i="2"/>
  <c r="I247" i="2"/>
  <c r="I239" i="2"/>
  <c r="I231" i="2"/>
  <c r="I223" i="2"/>
  <c r="I215" i="2"/>
  <c r="I207" i="2"/>
  <c r="I200" i="2"/>
  <c r="I192" i="2"/>
  <c r="I184" i="2"/>
  <c r="I176" i="2"/>
  <c r="I167" i="2"/>
  <c r="I159" i="2"/>
  <c r="I151" i="2"/>
  <c r="I143" i="2"/>
  <c r="I135" i="2"/>
  <c r="I127" i="2"/>
  <c r="I119" i="2"/>
  <c r="I111" i="2"/>
  <c r="I103" i="2"/>
  <c r="I95" i="2"/>
  <c r="I87" i="2"/>
  <c r="I79" i="2"/>
  <c r="I71" i="2"/>
  <c r="I63" i="2"/>
  <c r="I55" i="2"/>
  <c r="I47" i="2"/>
  <c r="I39" i="2"/>
  <c r="I31" i="2"/>
  <c r="I22" i="2"/>
  <c r="I14" i="2"/>
  <c r="I683" i="2"/>
  <c r="I675" i="2"/>
  <c r="I667" i="2"/>
  <c r="I658" i="2"/>
  <c r="I650" i="2"/>
  <c r="I642" i="2"/>
  <c r="I634" i="2"/>
  <c r="I626" i="2"/>
  <c r="I618" i="2"/>
  <c r="I610" i="2"/>
  <c r="I602" i="2"/>
  <c r="I594" i="2"/>
  <c r="I586" i="2"/>
  <c r="I578" i="2"/>
  <c r="I570" i="2"/>
  <c r="I562" i="2"/>
  <c r="I554" i="2"/>
  <c r="I546" i="2"/>
  <c r="I538" i="2"/>
  <c r="I530" i="2"/>
  <c r="I519" i="2"/>
  <c r="I511" i="2"/>
  <c r="I503" i="2"/>
  <c r="I495" i="2"/>
  <c r="I487" i="2"/>
  <c r="I479" i="2"/>
  <c r="I471" i="2"/>
  <c r="I463" i="2"/>
  <c r="I455" i="2"/>
  <c r="I447" i="2"/>
  <c r="I439" i="2"/>
  <c r="I431" i="2"/>
  <c r="I423" i="2"/>
  <c r="I415" i="2"/>
  <c r="I407" i="2"/>
  <c r="I399" i="2"/>
  <c r="I391" i="2"/>
  <c r="I383" i="2"/>
  <c r="I375" i="2"/>
  <c r="I367" i="2"/>
  <c r="I359" i="2"/>
  <c r="I351" i="2"/>
  <c r="I343" i="2"/>
  <c r="I335" i="2"/>
  <c r="I327" i="2"/>
  <c r="I319" i="2"/>
  <c r="I311" i="2"/>
  <c r="I303" i="2"/>
  <c r="I295" i="2"/>
  <c r="I287" i="2"/>
  <c r="I279" i="2"/>
  <c r="I271" i="2"/>
  <c r="I263" i="2"/>
  <c r="I254" i="2"/>
  <c r="I246" i="2"/>
  <c r="I238" i="2"/>
  <c r="I230" i="2"/>
  <c r="I222" i="2"/>
  <c r="I214" i="2"/>
  <c r="I206" i="2"/>
  <c r="I199" i="2"/>
  <c r="I191" i="2"/>
  <c r="I183" i="2"/>
  <c r="I175" i="2"/>
  <c r="I166" i="2"/>
  <c r="I158" i="2"/>
  <c r="I150" i="2"/>
  <c r="I142" i="2"/>
  <c r="I134" i="2"/>
  <c r="I126" i="2"/>
  <c r="I118" i="2"/>
  <c r="I110" i="2"/>
  <c r="I102" i="2"/>
  <c r="I94" i="2"/>
  <c r="I86" i="2"/>
  <c r="I78" i="2"/>
  <c r="I70" i="2"/>
  <c r="I62" i="2"/>
  <c r="I54" i="2"/>
  <c r="I46" i="2"/>
  <c r="I38" i="2"/>
  <c r="I30" i="2"/>
  <c r="I21" i="2"/>
  <c r="I13" i="2"/>
  <c r="F10083" i="1"/>
  <c r="E10083" i="1"/>
  <c r="F10082" i="1"/>
  <c r="E10082" i="1"/>
  <c r="F10081" i="1"/>
  <c r="E10081" i="1"/>
  <c r="E10080" i="1"/>
  <c r="F10080" i="1"/>
  <c r="F10078" i="1"/>
  <c r="E10079" i="1"/>
  <c r="F10079" i="1"/>
  <c r="E10078" i="1"/>
  <c r="F10077" i="1"/>
  <c r="E10077" i="1"/>
  <c r="E10075" i="1"/>
  <c r="E10076" i="1"/>
  <c r="F10075" i="1"/>
  <c r="F10076" i="1"/>
  <c r="E10074" i="1"/>
  <c r="F10074" i="1"/>
  <c r="E10073" i="1"/>
  <c r="F10073" i="1"/>
  <c r="E10072" i="1"/>
  <c r="F10072" i="1"/>
  <c r="E10071" i="1"/>
  <c r="F10071" i="1"/>
  <c r="E10070" i="1"/>
  <c r="F10070" i="1"/>
  <c r="E10069" i="1"/>
  <c r="F10069" i="1"/>
  <c r="E10068" i="1"/>
  <c r="F10068" i="1"/>
  <c r="E10066" i="1"/>
  <c r="F10066" i="1"/>
  <c r="E10067" i="1"/>
  <c r="F10067" i="1"/>
  <c r="E10065" i="1"/>
  <c r="F10065" i="1"/>
  <c r="E10064" i="1"/>
  <c r="F10064" i="1"/>
  <c r="F10063" i="1"/>
  <c r="E10063" i="1"/>
  <c r="E10062" i="1"/>
  <c r="F10062" i="1"/>
  <c r="E10061" i="1"/>
  <c r="F10061" i="1"/>
  <c r="E10060" i="1"/>
  <c r="F10060" i="1"/>
  <c r="E10057" i="1"/>
  <c r="E10059" i="1"/>
  <c r="F10058" i="1"/>
  <c r="E10058" i="1"/>
  <c r="F10057" i="1"/>
  <c r="F10059" i="1"/>
  <c r="E10056" i="1"/>
  <c r="F10056" i="1"/>
  <c r="E10055" i="1"/>
  <c r="F10055" i="1"/>
  <c r="E10054" i="1"/>
  <c r="F10054" i="1"/>
  <c r="E10053" i="1"/>
  <c r="F10052" i="1"/>
  <c r="E10052" i="1"/>
  <c r="F10053" i="1"/>
  <c r="E10051" i="1"/>
  <c r="F10051" i="1"/>
  <c r="E10050" i="1"/>
  <c r="F10050" i="1"/>
  <c r="E10049" i="1"/>
  <c r="F10049" i="1"/>
  <c r="E10048" i="1"/>
  <c r="F10048" i="1"/>
  <c r="E10047" i="1"/>
  <c r="F10047" i="1"/>
  <c r="E10046" i="1"/>
  <c r="F10046" i="1"/>
  <c r="E10045" i="1"/>
  <c r="F10045" i="1"/>
  <c r="E10039" i="1"/>
  <c r="E10041" i="1"/>
  <c r="E10043" i="1"/>
  <c r="F10039" i="1"/>
  <c r="F10041" i="1"/>
  <c r="F10043" i="1"/>
  <c r="E10040" i="1"/>
  <c r="E10042" i="1"/>
  <c r="E10044" i="1"/>
  <c r="F10040" i="1"/>
  <c r="F10042" i="1"/>
  <c r="F10044" i="1"/>
  <c r="E10037" i="1"/>
  <c r="F10037" i="1"/>
  <c r="E10038" i="1"/>
  <c r="F10038" i="1"/>
  <c r="E10036" i="1"/>
  <c r="F10036" i="1"/>
  <c r="E10035" i="1"/>
  <c r="F10035" i="1"/>
  <c r="E10034" i="1"/>
  <c r="F10034" i="1"/>
  <c r="E10033" i="1"/>
  <c r="F10033" i="1"/>
  <c r="F10032" i="1"/>
  <c r="E10032" i="1"/>
  <c r="E10031" i="1"/>
  <c r="F10031" i="1"/>
  <c r="E10030" i="1"/>
  <c r="F10030" i="1"/>
  <c r="E10029" i="1"/>
  <c r="F10029" i="1"/>
  <c r="E10028" i="1"/>
  <c r="F10028" i="1"/>
  <c r="F10027" i="1"/>
  <c r="E10027" i="1"/>
  <c r="E10026" i="1"/>
  <c r="F10026" i="1"/>
  <c r="F10025" i="1"/>
  <c r="E10025" i="1"/>
  <c r="E10024" i="1"/>
  <c r="F10024" i="1"/>
  <c r="E10023" i="1"/>
  <c r="F10023" i="1"/>
  <c r="E10022" i="1"/>
  <c r="F10022" i="1"/>
  <c r="E10021" i="1"/>
  <c r="F10021" i="1"/>
  <c r="E10020" i="1"/>
  <c r="F10020" i="1"/>
  <c r="F10019" i="1"/>
  <c r="E10019" i="1"/>
  <c r="E10018" i="1"/>
  <c r="F10018" i="1"/>
  <c r="F10017" i="1"/>
  <c r="E10017" i="1"/>
  <c r="E10016" i="1"/>
  <c r="F10016" i="1"/>
  <c r="E10015" i="1"/>
  <c r="F10015" i="1"/>
  <c r="E10014" i="1"/>
  <c r="F10014" i="1"/>
  <c r="F10013" i="1"/>
  <c r="E10013" i="1"/>
  <c r="E10012" i="1"/>
  <c r="F10012" i="1"/>
  <c r="F10011" i="1"/>
  <c r="E10011" i="1"/>
  <c r="E10010" i="1"/>
  <c r="F10010" i="1"/>
  <c r="F10009" i="1"/>
  <c r="E10009" i="1"/>
  <c r="E10008" i="1"/>
  <c r="F10008" i="1"/>
  <c r="F10007" i="1"/>
  <c r="E10007" i="1"/>
  <c r="E10005" i="1"/>
  <c r="F10006" i="1"/>
  <c r="E10006" i="1"/>
  <c r="F10005" i="1"/>
  <c r="E10004" i="1"/>
  <c r="F10004" i="1"/>
  <c r="E10003" i="1"/>
  <c r="F10003" i="1"/>
  <c r="E10002" i="1"/>
  <c r="F10002" i="1"/>
  <c r="E9995" i="1"/>
  <c r="E9997" i="1"/>
  <c r="E9999" i="1"/>
  <c r="E10001" i="1"/>
  <c r="F9995" i="1"/>
  <c r="F9997" i="1"/>
  <c r="F9999" i="1"/>
  <c r="F10001" i="1"/>
  <c r="E9994" i="1"/>
  <c r="E9996" i="1"/>
  <c r="E9998" i="1"/>
  <c r="E10000" i="1"/>
  <c r="F9994" i="1"/>
  <c r="F9996" i="1"/>
  <c r="F9998" i="1"/>
  <c r="F10000" i="1"/>
  <c r="F9993" i="1"/>
  <c r="E9993" i="1"/>
  <c r="E9992" i="1"/>
  <c r="F9992" i="1"/>
  <c r="F9991" i="1"/>
  <c r="E9991" i="1"/>
  <c r="E9990" i="1"/>
  <c r="F9990" i="1"/>
  <c r="E9989" i="1"/>
  <c r="F9989" i="1"/>
  <c r="E9988" i="1"/>
  <c r="F9988" i="1"/>
  <c r="E9987" i="1"/>
  <c r="F9987" i="1"/>
  <c r="E9986" i="1"/>
  <c r="F9986" i="1"/>
  <c r="E9985" i="1"/>
  <c r="F9985" i="1"/>
  <c r="E9984" i="1"/>
  <c r="F9983" i="1"/>
  <c r="E9983" i="1"/>
  <c r="F9984" i="1"/>
  <c r="E9973" i="1"/>
  <c r="E9975" i="1"/>
  <c r="E9977" i="1"/>
  <c r="E9979" i="1"/>
  <c r="E9981" i="1"/>
  <c r="F9973" i="1"/>
  <c r="F9975" i="1"/>
  <c r="F9977" i="1"/>
  <c r="F9979" i="1"/>
  <c r="F9981" i="1"/>
  <c r="E9972" i="1"/>
  <c r="E9974" i="1"/>
  <c r="E9976" i="1"/>
  <c r="E9978" i="1"/>
  <c r="E9980" i="1"/>
  <c r="E9982" i="1"/>
  <c r="F9972" i="1"/>
  <c r="F9974" i="1"/>
  <c r="F9976" i="1"/>
  <c r="F9978" i="1"/>
  <c r="F9980" i="1"/>
  <c r="F9982" i="1"/>
  <c r="F9971" i="1"/>
  <c r="E9971" i="1"/>
  <c r="E9970" i="1"/>
  <c r="F9970" i="1"/>
  <c r="E9969" i="1"/>
  <c r="F9969" i="1"/>
  <c r="E9968" i="1"/>
  <c r="F9968" i="1"/>
  <c r="F9967" i="1"/>
  <c r="E9967" i="1"/>
  <c r="E9966" i="1"/>
  <c r="F9965" i="1"/>
  <c r="E9965" i="1"/>
  <c r="F9966" i="1"/>
  <c r="E9964" i="1"/>
  <c r="F9964" i="1"/>
  <c r="F9963" i="1"/>
  <c r="E9963" i="1"/>
  <c r="E9962" i="1"/>
  <c r="F9962" i="1"/>
  <c r="F9961" i="1"/>
  <c r="E9961" i="1"/>
  <c r="E9960" i="1"/>
  <c r="F9959" i="1"/>
  <c r="E9959" i="1"/>
  <c r="F9960" i="1"/>
  <c r="E9958" i="1"/>
  <c r="F9958" i="1"/>
  <c r="E9957" i="1"/>
  <c r="F9957" i="1"/>
  <c r="F9956" i="1"/>
  <c r="E9956" i="1"/>
  <c r="E9955" i="1"/>
  <c r="F9955" i="1"/>
  <c r="E9954" i="1"/>
  <c r="F9954" i="1"/>
  <c r="E9953" i="1"/>
  <c r="F9953" i="1"/>
  <c r="E9952" i="1"/>
  <c r="F9952" i="1"/>
  <c r="E9951" i="1"/>
  <c r="F9951" i="1"/>
  <c r="F9950" i="1"/>
  <c r="E9950" i="1"/>
  <c r="F9949" i="1"/>
  <c r="E9949" i="1"/>
  <c r="E9948" i="1"/>
  <c r="F9948" i="1"/>
  <c r="F9947" i="1"/>
  <c r="E9947" i="1"/>
  <c r="E9946" i="1"/>
  <c r="F9946" i="1"/>
  <c r="E9945" i="1"/>
  <c r="F9945" i="1"/>
  <c r="F9944" i="1"/>
  <c r="E9944" i="1"/>
  <c r="E9943" i="1"/>
  <c r="F9943" i="1"/>
  <c r="E9942" i="1"/>
  <c r="F9942" i="1"/>
  <c r="E9941" i="1"/>
  <c r="F9941" i="1"/>
  <c r="E9940" i="1"/>
  <c r="E9937" i="1"/>
  <c r="F9940" i="1"/>
  <c r="F9937" i="1"/>
  <c r="E9936" i="1"/>
  <c r="E9939" i="1"/>
  <c r="F9938" i="1"/>
  <c r="E9938" i="1"/>
  <c r="F9936" i="1"/>
  <c r="F9939" i="1"/>
  <c r="E9935" i="1"/>
  <c r="F9934" i="1"/>
  <c r="E9934" i="1"/>
  <c r="F9935" i="1"/>
  <c r="E9933" i="1"/>
  <c r="F9933" i="1"/>
  <c r="E9932" i="1"/>
  <c r="F9932" i="1"/>
  <c r="E9931" i="1"/>
  <c r="F9931" i="1"/>
  <c r="F9930" i="1"/>
  <c r="E9930" i="1"/>
  <c r="F8" i="1"/>
  <c r="F16" i="1"/>
  <c r="F24" i="1"/>
  <c r="F32" i="1"/>
  <c r="F40" i="1"/>
  <c r="F48" i="1"/>
  <c r="F56" i="1"/>
  <c r="F64" i="1"/>
  <c r="F72" i="1"/>
  <c r="F80" i="1"/>
  <c r="F88" i="1"/>
  <c r="F96" i="1"/>
  <c r="F104" i="1"/>
  <c r="F112" i="1"/>
  <c r="F120" i="1"/>
  <c r="F128" i="1"/>
  <c r="F136" i="1"/>
  <c r="F144" i="1"/>
  <c r="F152" i="1"/>
  <c r="F160" i="1"/>
  <c r="F168" i="1"/>
  <c r="F176" i="1"/>
  <c r="F184" i="1"/>
  <c r="F192" i="1"/>
  <c r="F200" i="1"/>
  <c r="F208" i="1"/>
  <c r="F216" i="1"/>
  <c r="F224" i="1"/>
  <c r="F232" i="1"/>
  <c r="F240" i="1"/>
  <c r="F248" i="1"/>
  <c r="F256" i="1"/>
  <c r="F264" i="1"/>
  <c r="F272" i="1"/>
  <c r="F280" i="1"/>
  <c r="F288" i="1"/>
  <c r="F296" i="1"/>
  <c r="F304" i="1"/>
  <c r="F312" i="1"/>
  <c r="F320" i="1"/>
  <c r="F328" i="1"/>
  <c r="F336" i="1"/>
  <c r="F344" i="1"/>
  <c r="F352" i="1"/>
  <c r="F360" i="1"/>
  <c r="F368" i="1"/>
  <c r="F376" i="1"/>
  <c r="F384" i="1"/>
  <c r="F392" i="1"/>
  <c r="F400" i="1"/>
  <c r="F408" i="1"/>
  <c r="F416" i="1"/>
  <c r="F424" i="1"/>
  <c r="F432" i="1"/>
  <c r="F440" i="1"/>
  <c r="F448" i="1"/>
  <c r="F456" i="1"/>
  <c r="F464" i="1"/>
  <c r="F472" i="1"/>
  <c r="F480" i="1"/>
  <c r="F488" i="1"/>
  <c r="F496" i="1"/>
  <c r="F504" i="1"/>
  <c r="F512" i="1"/>
  <c r="F520" i="1"/>
  <c r="F528" i="1"/>
  <c r="F536" i="1"/>
  <c r="F544" i="1"/>
  <c r="F552" i="1"/>
  <c r="F560" i="1"/>
  <c r="F568" i="1"/>
  <c r="F576" i="1"/>
  <c r="F584" i="1"/>
  <c r="F592" i="1"/>
  <c r="F600" i="1"/>
  <c r="F608" i="1"/>
  <c r="F616" i="1"/>
  <c r="F624" i="1"/>
  <c r="F632" i="1"/>
  <c r="F640" i="1"/>
  <c r="F648" i="1"/>
  <c r="F656" i="1"/>
  <c r="F664" i="1"/>
  <c r="F672" i="1"/>
  <c r="F680" i="1"/>
  <c r="F9" i="1"/>
  <c r="F17" i="1"/>
  <c r="F25" i="1"/>
  <c r="F33" i="1"/>
  <c r="F41" i="1"/>
  <c r="F49" i="1"/>
  <c r="F57" i="1"/>
  <c r="F65" i="1"/>
  <c r="F73" i="1"/>
  <c r="F81" i="1"/>
  <c r="F89" i="1"/>
  <c r="F97" i="1"/>
  <c r="F105" i="1"/>
  <c r="F113" i="1"/>
  <c r="F121" i="1"/>
  <c r="F129" i="1"/>
  <c r="F137" i="1"/>
  <c r="F145" i="1"/>
  <c r="F153" i="1"/>
  <c r="F161" i="1"/>
  <c r="F169" i="1"/>
  <c r="F177" i="1"/>
  <c r="F185" i="1"/>
  <c r="F193" i="1"/>
  <c r="F201" i="1"/>
  <c r="F209" i="1"/>
  <c r="F217" i="1"/>
  <c r="F225" i="1"/>
  <c r="F233" i="1"/>
  <c r="F241" i="1"/>
  <c r="F249" i="1"/>
  <c r="F257" i="1"/>
  <c r="F265" i="1"/>
  <c r="F273" i="1"/>
  <c r="F281" i="1"/>
  <c r="F289" i="1"/>
  <c r="F297" i="1"/>
  <c r="F10" i="1"/>
  <c r="F18" i="1"/>
  <c r="F26" i="1"/>
  <c r="F34" i="1"/>
  <c r="F42" i="1"/>
  <c r="F50" i="1"/>
  <c r="F58" i="1"/>
  <c r="F66" i="1"/>
  <c r="F74" i="1"/>
  <c r="F82" i="1"/>
  <c r="F90" i="1"/>
  <c r="F98" i="1"/>
  <c r="F106" i="1"/>
  <c r="F114" i="1"/>
  <c r="F122" i="1"/>
  <c r="F130" i="1"/>
  <c r="F138" i="1"/>
  <c r="F146" i="1"/>
  <c r="F154" i="1"/>
  <c r="F162" i="1"/>
  <c r="F170" i="1"/>
  <c r="F178" i="1"/>
  <c r="F186" i="1"/>
  <c r="F194" i="1"/>
  <c r="F202" i="1"/>
  <c r="F210" i="1"/>
  <c r="F218" i="1"/>
  <c r="F226" i="1"/>
  <c r="F234" i="1"/>
  <c r="F242" i="1"/>
  <c r="F250" i="1"/>
  <c r="F258" i="1"/>
  <c r="F266" i="1"/>
  <c r="F274" i="1"/>
  <c r="F282" i="1"/>
  <c r="F290" i="1"/>
  <c r="F298" i="1"/>
  <c r="F306" i="1"/>
  <c r="F314" i="1"/>
  <c r="F322" i="1"/>
  <c r="F330" i="1"/>
  <c r="F338" i="1"/>
  <c r="F346" i="1"/>
  <c r="F354" i="1"/>
  <c r="F362" i="1"/>
  <c r="F370" i="1"/>
  <c r="F378" i="1"/>
  <c r="F386" i="1"/>
  <c r="F394" i="1"/>
  <c r="F402" i="1"/>
  <c r="F410" i="1"/>
  <c r="F418" i="1"/>
  <c r="F426" i="1"/>
  <c r="F434" i="1"/>
  <c r="F442" i="1"/>
  <c r="F450" i="1"/>
  <c r="F458" i="1"/>
  <c r="F466" i="1"/>
  <c r="F474" i="1"/>
  <c r="F482" i="1"/>
  <c r="F490" i="1"/>
  <c r="F498" i="1"/>
  <c r="F506" i="1"/>
  <c r="F514" i="1"/>
  <c r="F522" i="1"/>
  <c r="F530" i="1"/>
  <c r="F538" i="1"/>
  <c r="F546" i="1"/>
  <c r="F554" i="1"/>
  <c r="F562" i="1"/>
  <c r="F570" i="1"/>
  <c r="F578" i="1"/>
  <c r="F586" i="1"/>
  <c r="F594" i="1"/>
  <c r="F602" i="1"/>
  <c r="F610" i="1"/>
  <c r="F618" i="1"/>
  <c r="F626" i="1"/>
  <c r="F634" i="1"/>
  <c r="F642" i="1"/>
  <c r="F650" i="1"/>
  <c r="F658" i="1"/>
  <c r="F666" i="1"/>
  <c r="F11" i="1"/>
  <c r="F19" i="1"/>
  <c r="F27" i="1"/>
  <c r="F35" i="1"/>
  <c r="F43" i="1"/>
  <c r="F51" i="1"/>
  <c r="F59" i="1"/>
  <c r="F67" i="1"/>
  <c r="F75" i="1"/>
  <c r="F83" i="1"/>
  <c r="F91" i="1"/>
  <c r="F99" i="1"/>
  <c r="F107" i="1"/>
  <c r="F115" i="1"/>
  <c r="F123" i="1"/>
  <c r="F131" i="1"/>
  <c r="F139" i="1"/>
  <c r="F147" i="1"/>
  <c r="F155" i="1"/>
  <c r="F163" i="1"/>
  <c r="F171" i="1"/>
  <c r="F179" i="1"/>
  <c r="F187" i="1"/>
  <c r="F195" i="1"/>
  <c r="F203" i="1"/>
  <c r="F211" i="1"/>
  <c r="F219" i="1"/>
  <c r="F227" i="1"/>
  <c r="F235" i="1"/>
  <c r="F243" i="1"/>
  <c r="F251" i="1"/>
  <c r="F259" i="1"/>
  <c r="F267" i="1"/>
  <c r="F275" i="1"/>
  <c r="F283" i="1"/>
  <c r="F291" i="1"/>
  <c r="F299" i="1"/>
  <c r="F307" i="1"/>
  <c r="F315" i="1"/>
  <c r="F323" i="1"/>
  <c r="F331" i="1"/>
  <c r="F339" i="1"/>
  <c r="F347" i="1"/>
  <c r="F355" i="1"/>
  <c r="F363" i="1"/>
  <c r="F371" i="1"/>
  <c r="F379" i="1"/>
  <c r="F387" i="1"/>
  <c r="F395" i="1"/>
  <c r="F403" i="1"/>
  <c r="F411" i="1"/>
  <c r="F419" i="1"/>
  <c r="F427" i="1"/>
  <c r="F435" i="1"/>
  <c r="F443" i="1"/>
  <c r="F12" i="1"/>
  <c r="F20" i="1"/>
  <c r="F28" i="1"/>
  <c r="F36" i="1"/>
  <c r="F44" i="1"/>
  <c r="F52" i="1"/>
  <c r="F60" i="1"/>
  <c r="F68" i="1"/>
  <c r="F76" i="1"/>
  <c r="F84" i="1"/>
  <c r="F92" i="1"/>
  <c r="F100" i="1"/>
  <c r="F108" i="1"/>
  <c r="F116" i="1"/>
  <c r="F124" i="1"/>
  <c r="F132" i="1"/>
  <c r="F140" i="1"/>
  <c r="F148" i="1"/>
  <c r="F156" i="1"/>
  <c r="F164" i="1"/>
  <c r="F172" i="1"/>
  <c r="F180" i="1"/>
  <c r="F188" i="1"/>
  <c r="F196" i="1"/>
  <c r="F204" i="1"/>
  <c r="F212" i="1"/>
  <c r="F220" i="1"/>
  <c r="F228" i="1"/>
  <c r="F236" i="1"/>
  <c r="F244" i="1"/>
  <c r="F252" i="1"/>
  <c r="F260" i="1"/>
  <c r="F268" i="1"/>
  <c r="F276" i="1"/>
  <c r="F284" i="1"/>
  <c r="F292" i="1"/>
  <c r="F300" i="1"/>
  <c r="F308" i="1"/>
  <c r="F316" i="1"/>
  <c r="F324" i="1"/>
  <c r="F332" i="1"/>
  <c r="F340" i="1"/>
  <c r="F348" i="1"/>
  <c r="F356" i="1"/>
  <c r="F364" i="1"/>
  <c r="F372" i="1"/>
  <c r="F380" i="1"/>
  <c r="F388" i="1"/>
  <c r="F396" i="1"/>
  <c r="F404" i="1"/>
  <c r="F412" i="1"/>
  <c r="F420" i="1"/>
  <c r="F428" i="1"/>
  <c r="F436" i="1"/>
  <c r="F444" i="1"/>
  <c r="F452" i="1"/>
  <c r="F460" i="1"/>
  <c r="F468" i="1"/>
  <c r="F476" i="1"/>
  <c r="F484" i="1"/>
  <c r="F492" i="1"/>
  <c r="F500" i="1"/>
  <c r="F508" i="1"/>
  <c r="F516" i="1"/>
  <c r="F524" i="1"/>
  <c r="F532" i="1"/>
  <c r="F540" i="1"/>
  <c r="F548" i="1"/>
  <c r="F556" i="1"/>
  <c r="F564" i="1"/>
  <c r="F572" i="1"/>
  <c r="F580" i="1"/>
  <c r="F588" i="1"/>
  <c r="F596" i="1"/>
  <c r="F604" i="1"/>
  <c r="F612" i="1"/>
  <c r="F620" i="1"/>
  <c r="F13" i="1"/>
  <c r="F21" i="1"/>
  <c r="F29" i="1"/>
  <c r="F37" i="1"/>
  <c r="F45" i="1"/>
  <c r="F53" i="1"/>
  <c r="F61" i="1"/>
  <c r="F69" i="1"/>
  <c r="F77" i="1"/>
  <c r="F85" i="1"/>
  <c r="F93" i="1"/>
  <c r="F101" i="1"/>
  <c r="F109" i="1"/>
  <c r="F117" i="1"/>
  <c r="F125" i="1"/>
  <c r="F133" i="1"/>
  <c r="F141" i="1"/>
  <c r="F149" i="1"/>
  <c r="F157" i="1"/>
  <c r="F165" i="1"/>
  <c r="F173" i="1"/>
  <c r="F181" i="1"/>
  <c r="F189" i="1"/>
  <c r="F197" i="1"/>
  <c r="F205" i="1"/>
  <c r="F213" i="1"/>
  <c r="F221" i="1"/>
  <c r="F229" i="1"/>
  <c r="F237" i="1"/>
  <c r="F245" i="1"/>
  <c r="F253" i="1"/>
  <c r="F261" i="1"/>
  <c r="F269" i="1"/>
  <c r="F277" i="1"/>
  <c r="F285" i="1"/>
  <c r="F293" i="1"/>
  <c r="F301" i="1"/>
  <c r="F309" i="1"/>
  <c r="F317" i="1"/>
  <c r="F325" i="1"/>
  <c r="F333" i="1"/>
  <c r="F341" i="1"/>
  <c r="F349" i="1"/>
  <c r="F357" i="1"/>
  <c r="F365" i="1"/>
  <c r="F373" i="1"/>
  <c r="F381" i="1"/>
  <c r="F389" i="1"/>
  <c r="F14" i="1"/>
  <c r="F46" i="1"/>
  <c r="F78" i="1"/>
  <c r="F110" i="1"/>
  <c r="F142" i="1"/>
  <c r="F174" i="1"/>
  <c r="F206" i="1"/>
  <c r="F238" i="1"/>
  <c r="F270" i="1"/>
  <c r="F302" i="1"/>
  <c r="F321" i="1"/>
  <c r="F343" i="1"/>
  <c r="F366" i="1"/>
  <c r="F385" i="1"/>
  <c r="F405" i="1"/>
  <c r="F421" i="1"/>
  <c r="F437" i="1"/>
  <c r="F451" i="1"/>
  <c r="F463" i="1"/>
  <c r="F477" i="1"/>
  <c r="F489" i="1"/>
  <c r="F502" i="1"/>
  <c r="F515" i="1"/>
  <c r="F527" i="1"/>
  <c r="F541" i="1"/>
  <c r="F553" i="1"/>
  <c r="F566" i="1"/>
  <c r="F579" i="1"/>
  <c r="F591" i="1"/>
  <c r="F605" i="1"/>
  <c r="F617" i="1"/>
  <c r="F629" i="1"/>
  <c r="F639" i="1"/>
  <c r="F651" i="1"/>
  <c r="F661" i="1"/>
  <c r="F671" i="1"/>
  <c r="F681" i="1"/>
  <c r="F689" i="1"/>
  <c r="F697" i="1"/>
  <c r="F705" i="1"/>
  <c r="F713" i="1"/>
  <c r="F721" i="1"/>
  <c r="F729" i="1"/>
  <c r="F737" i="1"/>
  <c r="F745" i="1"/>
  <c r="F753" i="1"/>
  <c r="F761" i="1"/>
  <c r="F769" i="1"/>
  <c r="F777" i="1"/>
  <c r="F785" i="1"/>
  <c r="F15" i="1"/>
  <c r="F47" i="1"/>
  <c r="F79" i="1"/>
  <c r="F111" i="1"/>
  <c r="F143" i="1"/>
  <c r="F175" i="1"/>
  <c r="F207" i="1"/>
  <c r="F239" i="1"/>
  <c r="F271" i="1"/>
  <c r="F303" i="1"/>
  <c r="F326" i="1"/>
  <c r="F345" i="1"/>
  <c r="F367" i="1"/>
  <c r="F390" i="1"/>
  <c r="F406" i="1"/>
  <c r="F422" i="1"/>
  <c r="F438" i="1"/>
  <c r="F453" i="1"/>
  <c r="F465" i="1"/>
  <c r="F478" i="1"/>
  <c r="F491" i="1"/>
  <c r="F503" i="1"/>
  <c r="F517" i="1"/>
  <c r="F529" i="1"/>
  <c r="F542" i="1"/>
  <c r="F555" i="1"/>
  <c r="F567" i="1"/>
  <c r="F581" i="1"/>
  <c r="F593" i="1"/>
  <c r="F606" i="1"/>
  <c r="F619" i="1"/>
  <c r="F630" i="1"/>
  <c r="F641" i="1"/>
  <c r="F652" i="1"/>
  <c r="F662" i="1"/>
  <c r="F673" i="1"/>
  <c r="F682" i="1"/>
  <c r="F690" i="1"/>
  <c r="F698" i="1"/>
  <c r="F706" i="1"/>
  <c r="F714" i="1"/>
  <c r="F722" i="1"/>
  <c r="F730" i="1"/>
  <c r="F738" i="1"/>
  <c r="F746" i="1"/>
  <c r="F754" i="1"/>
  <c r="F762" i="1"/>
  <c r="F770" i="1"/>
  <c r="F778" i="1"/>
  <c r="F786" i="1"/>
  <c r="F794" i="1"/>
  <c r="F802" i="1"/>
  <c r="F810" i="1"/>
  <c r="F818" i="1"/>
  <c r="F826" i="1"/>
  <c r="F834" i="1"/>
  <c r="F842" i="1"/>
  <c r="F850" i="1"/>
  <c r="F858" i="1"/>
  <c r="F866" i="1"/>
  <c r="F874" i="1"/>
  <c r="F882" i="1"/>
  <c r="F890" i="1"/>
  <c r="F898" i="1"/>
  <c r="F906" i="1"/>
  <c r="F914" i="1"/>
  <c r="F922" i="1"/>
  <c r="F930" i="1"/>
  <c r="F938" i="1"/>
  <c r="F946" i="1"/>
  <c r="F954" i="1"/>
  <c r="F962" i="1"/>
  <c r="F970" i="1"/>
  <c r="F978" i="1"/>
  <c r="F986" i="1"/>
  <c r="F994" i="1"/>
  <c r="F1002" i="1"/>
  <c r="F1010" i="1"/>
  <c r="F1018" i="1"/>
  <c r="F1026" i="1"/>
  <c r="F1034" i="1"/>
  <c r="F1042" i="1"/>
  <c r="F1050" i="1"/>
  <c r="F1058" i="1"/>
  <c r="F1066" i="1"/>
  <c r="F22" i="1"/>
  <c r="F54" i="1"/>
  <c r="F86" i="1"/>
  <c r="F118" i="1"/>
  <c r="F150" i="1"/>
  <c r="F182" i="1"/>
  <c r="F214" i="1"/>
  <c r="F246" i="1"/>
  <c r="F278" i="1"/>
  <c r="F305" i="1"/>
  <c r="F327" i="1"/>
  <c r="F350" i="1"/>
  <c r="F369" i="1"/>
  <c r="F391" i="1"/>
  <c r="F407" i="1"/>
  <c r="F23" i="1"/>
  <c r="F55" i="1"/>
  <c r="F87" i="1"/>
  <c r="F119" i="1"/>
  <c r="F151" i="1"/>
  <c r="F183" i="1"/>
  <c r="F215" i="1"/>
  <c r="F247" i="1"/>
  <c r="F279" i="1"/>
  <c r="F310" i="1"/>
  <c r="F329" i="1"/>
  <c r="F351" i="1"/>
  <c r="F30" i="1"/>
  <c r="F62" i="1"/>
  <c r="F94" i="1"/>
  <c r="F126" i="1"/>
  <c r="F158" i="1"/>
  <c r="F190" i="1"/>
  <c r="F222" i="1"/>
  <c r="F254" i="1"/>
  <c r="F286" i="1"/>
  <c r="F311" i="1"/>
  <c r="F334" i="1"/>
  <c r="F353" i="1"/>
  <c r="F375" i="1"/>
  <c r="F397" i="1"/>
  <c r="F413" i="1"/>
  <c r="F429" i="1"/>
  <c r="F445" i="1"/>
  <c r="F457" i="1"/>
  <c r="F470" i="1"/>
  <c r="F483" i="1"/>
  <c r="F495" i="1"/>
  <c r="F509" i="1"/>
  <c r="F521" i="1"/>
  <c r="F534" i="1"/>
  <c r="F547" i="1"/>
  <c r="F559" i="1"/>
  <c r="F573" i="1"/>
  <c r="F585" i="1"/>
  <c r="F598" i="1"/>
  <c r="F611" i="1"/>
  <c r="F623" i="1"/>
  <c r="F635" i="1"/>
  <c r="F645" i="1"/>
  <c r="F655" i="1"/>
  <c r="F667" i="1"/>
  <c r="F676" i="1"/>
  <c r="F685" i="1"/>
  <c r="F693" i="1"/>
  <c r="F701" i="1"/>
  <c r="F709" i="1"/>
  <c r="F717" i="1"/>
  <c r="F725" i="1"/>
  <c r="F733" i="1"/>
  <c r="F741" i="1"/>
  <c r="F749" i="1"/>
  <c r="F757" i="1"/>
  <c r="F765" i="1"/>
  <c r="F773" i="1"/>
  <c r="F781" i="1"/>
  <c r="F789" i="1"/>
  <c r="F797" i="1"/>
  <c r="F805" i="1"/>
  <c r="F813" i="1"/>
  <c r="F821" i="1"/>
  <c r="F829" i="1"/>
  <c r="F837" i="1"/>
  <c r="F845" i="1"/>
  <c r="F853" i="1"/>
  <c r="F861" i="1"/>
  <c r="F869" i="1"/>
  <c r="F877" i="1"/>
  <c r="F885" i="1"/>
  <c r="F893" i="1"/>
  <c r="F901" i="1"/>
  <c r="F909" i="1"/>
  <c r="F917" i="1"/>
  <c r="F925" i="1"/>
  <c r="F933" i="1"/>
  <c r="F941" i="1"/>
  <c r="F949" i="1"/>
  <c r="F957" i="1"/>
  <c r="F965" i="1"/>
  <c r="F973" i="1"/>
  <c r="F981" i="1"/>
  <c r="F989" i="1"/>
  <c r="F997" i="1"/>
  <c r="F1005" i="1"/>
  <c r="F1013" i="1"/>
  <c r="F1021" i="1"/>
  <c r="F1029" i="1"/>
  <c r="F1037" i="1"/>
  <c r="F1045" i="1"/>
  <c r="F1053" i="1"/>
  <c r="F1061" i="1"/>
  <c r="F1069" i="1"/>
  <c r="F31" i="1"/>
  <c r="F103" i="1"/>
  <c r="F198" i="1"/>
  <c r="F287" i="1"/>
  <c r="F342" i="1"/>
  <c r="F393" i="1"/>
  <c r="F423" i="1"/>
  <c r="F447" i="1"/>
  <c r="F469" i="1"/>
  <c r="F487" i="1"/>
  <c r="F510" i="1"/>
  <c r="F531" i="1"/>
  <c r="F550" i="1"/>
  <c r="F571" i="1"/>
  <c r="F590" i="1"/>
  <c r="F613" i="1"/>
  <c r="F631" i="1"/>
  <c r="F647" i="1"/>
  <c r="F665" i="1"/>
  <c r="F679" i="1"/>
  <c r="F694" i="1"/>
  <c r="F707" i="1"/>
  <c r="F719" i="1"/>
  <c r="F732" i="1"/>
  <c r="F744" i="1"/>
  <c r="F758" i="1"/>
  <c r="F771" i="1"/>
  <c r="F783" i="1"/>
  <c r="F795" i="1"/>
  <c r="F806" i="1"/>
  <c r="F816" i="1"/>
  <c r="F827" i="1"/>
  <c r="F838" i="1"/>
  <c r="F848" i="1"/>
  <c r="F859" i="1"/>
  <c r="F870" i="1"/>
  <c r="F880" i="1"/>
  <c r="F891" i="1"/>
  <c r="F902" i="1"/>
  <c r="F912" i="1"/>
  <c r="F923" i="1"/>
  <c r="F934" i="1"/>
  <c r="F944" i="1"/>
  <c r="F955" i="1"/>
  <c r="F966" i="1"/>
  <c r="F976" i="1"/>
  <c r="F987" i="1"/>
  <c r="F998" i="1"/>
  <c r="F1008" i="1"/>
  <c r="F1019" i="1"/>
  <c r="F1030" i="1"/>
  <c r="F1040" i="1"/>
  <c r="F1051" i="1"/>
  <c r="F1062" i="1"/>
  <c r="F1072" i="1"/>
  <c r="F1080" i="1"/>
  <c r="F1088" i="1"/>
  <c r="F1096" i="1"/>
  <c r="F1104" i="1"/>
  <c r="F1112" i="1"/>
  <c r="F1120" i="1"/>
  <c r="F1128" i="1"/>
  <c r="F1136" i="1"/>
  <c r="F1144" i="1"/>
  <c r="F1152" i="1"/>
  <c r="F1160" i="1"/>
  <c r="F1168" i="1"/>
  <c r="F1176" i="1"/>
  <c r="F1184" i="1"/>
  <c r="F1192" i="1"/>
  <c r="F1200" i="1"/>
  <c r="F1208" i="1"/>
  <c r="F1216" i="1"/>
  <c r="F1224" i="1"/>
  <c r="F1232" i="1"/>
  <c r="F1240" i="1"/>
  <c r="F1248" i="1"/>
  <c r="F1256" i="1"/>
  <c r="F1264" i="1"/>
  <c r="F1272" i="1"/>
  <c r="F1280" i="1"/>
  <c r="F1288" i="1"/>
  <c r="F1296" i="1"/>
  <c r="F38" i="1"/>
  <c r="F127" i="1"/>
  <c r="F199" i="1"/>
  <c r="F294" i="1"/>
  <c r="F358" i="1"/>
  <c r="F398" i="1"/>
  <c r="F425" i="1"/>
  <c r="F449" i="1"/>
  <c r="F471" i="1"/>
  <c r="F493" i="1"/>
  <c r="F511" i="1"/>
  <c r="F533" i="1"/>
  <c r="F551" i="1"/>
  <c r="F574" i="1"/>
  <c r="F595" i="1"/>
  <c r="F614" i="1"/>
  <c r="F633" i="1"/>
  <c r="F649" i="1"/>
  <c r="F668" i="1"/>
  <c r="F683" i="1"/>
  <c r="F695" i="1"/>
  <c r="F708" i="1"/>
  <c r="F720" i="1"/>
  <c r="F734" i="1"/>
  <c r="F747" i="1"/>
  <c r="F759" i="1"/>
  <c r="F772" i="1"/>
  <c r="F784" i="1"/>
  <c r="F796" i="1"/>
  <c r="F807" i="1"/>
  <c r="F817" i="1"/>
  <c r="F828" i="1"/>
  <c r="F839" i="1"/>
  <c r="F849" i="1"/>
  <c r="F860" i="1"/>
  <c r="F871" i="1"/>
  <c r="F881" i="1"/>
  <c r="F892" i="1"/>
  <c r="F903" i="1"/>
  <c r="F913" i="1"/>
  <c r="F924" i="1"/>
  <c r="F935" i="1"/>
  <c r="F945" i="1"/>
  <c r="F956" i="1"/>
  <c r="F967" i="1"/>
  <c r="F977" i="1"/>
  <c r="F988" i="1"/>
  <c r="F999" i="1"/>
  <c r="F1009" i="1"/>
  <c r="F1020" i="1"/>
  <c r="F1031" i="1"/>
  <c r="F1041" i="1"/>
  <c r="F1052" i="1"/>
  <c r="F1063" i="1"/>
  <c r="F1073" i="1"/>
  <c r="F1081" i="1"/>
  <c r="F1089" i="1"/>
  <c r="F1097" i="1"/>
  <c r="F1105" i="1"/>
  <c r="F1113" i="1"/>
  <c r="F1121" i="1"/>
  <c r="F1129" i="1"/>
  <c r="F1137" i="1"/>
  <c r="F1145" i="1"/>
  <c r="F1153" i="1"/>
  <c r="F1161" i="1"/>
  <c r="F1169" i="1"/>
  <c r="F1177" i="1"/>
  <c r="F1185" i="1"/>
  <c r="F1193" i="1"/>
  <c r="F1201" i="1"/>
  <c r="F1209" i="1"/>
  <c r="F1217" i="1"/>
  <c r="F1225" i="1"/>
  <c r="F1233" i="1"/>
  <c r="F1241" i="1"/>
  <c r="F1249" i="1"/>
  <c r="F1257" i="1"/>
  <c r="F1265" i="1"/>
  <c r="F1273" i="1"/>
  <c r="F1281" i="1"/>
  <c r="F1289" i="1"/>
  <c r="F1297" i="1"/>
  <c r="F39" i="1"/>
  <c r="F134" i="1"/>
  <c r="F223" i="1"/>
  <c r="F295" i="1"/>
  <c r="F359" i="1"/>
  <c r="F399" i="1"/>
  <c r="F430" i="1"/>
  <c r="F454" i="1"/>
  <c r="F473" i="1"/>
  <c r="F494" i="1"/>
  <c r="F513" i="1"/>
  <c r="F535" i="1"/>
  <c r="F557" i="1"/>
  <c r="F575" i="1"/>
  <c r="F597" i="1"/>
  <c r="F615" i="1"/>
  <c r="F636" i="1"/>
  <c r="F653" i="1"/>
  <c r="F669" i="1"/>
  <c r="F684" i="1"/>
  <c r="F696" i="1"/>
  <c r="F710" i="1"/>
  <c r="F723" i="1"/>
  <c r="F735" i="1"/>
  <c r="F748" i="1"/>
  <c r="F760" i="1"/>
  <c r="F774" i="1"/>
  <c r="F787" i="1"/>
  <c r="F798" i="1"/>
  <c r="F808" i="1"/>
  <c r="F819" i="1"/>
  <c r="F830" i="1"/>
  <c r="F840" i="1"/>
  <c r="F851" i="1"/>
  <c r="F862" i="1"/>
  <c r="F872" i="1"/>
  <c r="F883" i="1"/>
  <c r="F894" i="1"/>
  <c r="F904" i="1"/>
  <c r="F915" i="1"/>
  <c r="F926" i="1"/>
  <c r="F936" i="1"/>
  <c r="F947" i="1"/>
  <c r="F958" i="1"/>
  <c r="F968" i="1"/>
  <c r="F979" i="1"/>
  <c r="F990" i="1"/>
  <c r="F1000" i="1"/>
  <c r="F1011" i="1"/>
  <c r="F1022" i="1"/>
  <c r="F1032" i="1"/>
  <c r="F1043" i="1"/>
  <c r="F1054" i="1"/>
  <c r="F1064" i="1"/>
  <c r="F1074" i="1"/>
  <c r="F1082" i="1"/>
  <c r="F1090" i="1"/>
  <c r="F1098" i="1"/>
  <c r="F1106" i="1"/>
  <c r="F1114" i="1"/>
  <c r="F1122" i="1"/>
  <c r="F1130" i="1"/>
  <c r="F1138" i="1"/>
  <c r="F1146" i="1"/>
  <c r="F1154" i="1"/>
  <c r="F1162" i="1"/>
  <c r="F1170" i="1"/>
  <c r="F1178" i="1"/>
  <c r="F1186" i="1"/>
  <c r="F1194" i="1"/>
  <c r="F1202" i="1"/>
  <c r="F1210" i="1"/>
  <c r="F1218" i="1"/>
  <c r="F1226" i="1"/>
  <c r="F1234" i="1"/>
  <c r="F1242" i="1"/>
  <c r="F1250" i="1"/>
  <c r="F1258" i="1"/>
  <c r="F1266" i="1"/>
  <c r="F1274" i="1"/>
  <c r="F1282" i="1"/>
  <c r="F1290" i="1"/>
  <c r="F1298" i="1"/>
  <c r="F1306" i="1"/>
  <c r="F1314" i="1"/>
  <c r="F63" i="1"/>
  <c r="F135" i="1"/>
  <c r="F230" i="1"/>
  <c r="F313" i="1"/>
  <c r="F361" i="1"/>
  <c r="F401" i="1"/>
  <c r="F431" i="1"/>
  <c r="F455" i="1"/>
  <c r="F475" i="1"/>
  <c r="F497" i="1"/>
  <c r="F518" i="1"/>
  <c r="F537" i="1"/>
  <c r="F558" i="1"/>
  <c r="F577" i="1"/>
  <c r="F599" i="1"/>
  <c r="F621" i="1"/>
  <c r="F637" i="1"/>
  <c r="F654" i="1"/>
  <c r="F670" i="1"/>
  <c r="F686" i="1"/>
  <c r="F699" i="1"/>
  <c r="F711" i="1"/>
  <c r="F724" i="1"/>
  <c r="F736" i="1"/>
  <c r="F750" i="1"/>
  <c r="F763" i="1"/>
  <c r="F775" i="1"/>
  <c r="F788" i="1"/>
  <c r="F799" i="1"/>
  <c r="F809" i="1"/>
  <c r="F820" i="1"/>
  <c r="F831" i="1"/>
  <c r="F841" i="1"/>
  <c r="F852" i="1"/>
  <c r="F863" i="1"/>
  <c r="F873" i="1"/>
  <c r="F884" i="1"/>
  <c r="F895" i="1"/>
  <c r="F905" i="1"/>
  <c r="F916" i="1"/>
  <c r="F927" i="1"/>
  <c r="F937" i="1"/>
  <c r="F948" i="1"/>
  <c r="F959" i="1"/>
  <c r="F969" i="1"/>
  <c r="F980" i="1"/>
  <c r="F991" i="1"/>
  <c r="F1001" i="1"/>
  <c r="F1012" i="1"/>
  <c r="F1023" i="1"/>
  <c r="F1033" i="1"/>
  <c r="F1044" i="1"/>
  <c r="F1055" i="1"/>
  <c r="F1065" i="1"/>
  <c r="F1075" i="1"/>
  <c r="F1083" i="1"/>
  <c r="F1091" i="1"/>
  <c r="F1099" i="1"/>
  <c r="F1107" i="1"/>
  <c r="F1115" i="1"/>
  <c r="F1123" i="1"/>
  <c r="F1131" i="1"/>
  <c r="F1139" i="1"/>
  <c r="F1147" i="1"/>
  <c r="F1155" i="1"/>
  <c r="F1163" i="1"/>
  <c r="F1171" i="1"/>
  <c r="F1179" i="1"/>
  <c r="F1187" i="1"/>
  <c r="F1195" i="1"/>
  <c r="F70" i="1"/>
  <c r="F159" i="1"/>
  <c r="F231" i="1"/>
  <c r="F318" i="1"/>
  <c r="F374" i="1"/>
  <c r="F409" i="1"/>
  <c r="F433" i="1"/>
  <c r="F459" i="1"/>
  <c r="F479" i="1"/>
  <c r="F499" i="1"/>
  <c r="F519" i="1"/>
  <c r="F539" i="1"/>
  <c r="F561" i="1"/>
  <c r="F582" i="1"/>
  <c r="F601" i="1"/>
  <c r="F622" i="1"/>
  <c r="F638" i="1"/>
  <c r="F657" i="1"/>
  <c r="F674" i="1"/>
  <c r="F687" i="1"/>
  <c r="F700" i="1"/>
  <c r="F712" i="1"/>
  <c r="F726" i="1"/>
  <c r="F739" i="1"/>
  <c r="F751" i="1"/>
  <c r="F764" i="1"/>
  <c r="F776" i="1"/>
  <c r="F790" i="1"/>
  <c r="F800" i="1"/>
  <c r="F811" i="1"/>
  <c r="F822" i="1"/>
  <c r="F832" i="1"/>
  <c r="F843" i="1"/>
  <c r="F854" i="1"/>
  <c r="F864" i="1"/>
  <c r="F875" i="1"/>
  <c r="F886" i="1"/>
  <c r="F896" i="1"/>
  <c r="F907" i="1"/>
  <c r="F918" i="1"/>
  <c r="F928" i="1"/>
  <c r="F939" i="1"/>
  <c r="F950" i="1"/>
  <c r="F960" i="1"/>
  <c r="F971" i="1"/>
  <c r="F982" i="1"/>
  <c r="F992" i="1"/>
  <c r="F1003" i="1"/>
  <c r="F1014" i="1"/>
  <c r="F1024" i="1"/>
  <c r="F1035" i="1"/>
  <c r="F1046" i="1"/>
  <c r="F1056" i="1"/>
  <c r="F1067" i="1"/>
  <c r="F1076" i="1"/>
  <c r="F1084" i="1"/>
  <c r="F1092" i="1"/>
  <c r="F1100" i="1"/>
  <c r="F1108" i="1"/>
  <c r="F1116" i="1"/>
  <c r="F71" i="1"/>
  <c r="F166" i="1"/>
  <c r="F255" i="1"/>
  <c r="F319" i="1"/>
  <c r="F377" i="1"/>
  <c r="F414" i="1"/>
  <c r="F439" i="1"/>
  <c r="F461" i="1"/>
  <c r="F481" i="1"/>
  <c r="F501" i="1"/>
  <c r="F523" i="1"/>
  <c r="F543" i="1"/>
  <c r="F563" i="1"/>
  <c r="F583" i="1"/>
  <c r="F603" i="1"/>
  <c r="F625" i="1"/>
  <c r="F643" i="1"/>
  <c r="F659" i="1"/>
  <c r="F675" i="1"/>
  <c r="F688" i="1"/>
  <c r="F702" i="1"/>
  <c r="F715" i="1"/>
  <c r="F727" i="1"/>
  <c r="F740" i="1"/>
  <c r="F752" i="1"/>
  <c r="F766" i="1"/>
  <c r="F779" i="1"/>
  <c r="F791" i="1"/>
  <c r="F801" i="1"/>
  <c r="F812" i="1"/>
  <c r="F823" i="1"/>
  <c r="F833" i="1"/>
  <c r="F6" i="1"/>
  <c r="F102" i="1"/>
  <c r="F383" i="1"/>
  <c r="F486" i="1"/>
  <c r="F569" i="1"/>
  <c r="F646" i="1"/>
  <c r="F704" i="1"/>
  <c r="F756" i="1"/>
  <c r="F804" i="1"/>
  <c r="F846" i="1"/>
  <c r="F876" i="1"/>
  <c r="F900" i="1"/>
  <c r="F931" i="1"/>
  <c r="F961" i="1"/>
  <c r="F985" i="1"/>
  <c r="F1016" i="1"/>
  <c r="F1047" i="1"/>
  <c r="F1071" i="1"/>
  <c r="F1094" i="1"/>
  <c r="F1117" i="1"/>
  <c r="F1133" i="1"/>
  <c r="F1149" i="1"/>
  <c r="F1165" i="1"/>
  <c r="F1181" i="1"/>
  <c r="F1197" i="1"/>
  <c r="F1211" i="1"/>
  <c r="F1222" i="1"/>
  <c r="F1236" i="1"/>
  <c r="F1247" i="1"/>
  <c r="F1261" i="1"/>
  <c r="F1275" i="1"/>
  <c r="F1286" i="1"/>
  <c r="F1300" i="1"/>
  <c r="F1309" i="1"/>
  <c r="F1318" i="1"/>
  <c r="F1326" i="1"/>
  <c r="F1334" i="1"/>
  <c r="F1342" i="1"/>
  <c r="F1350" i="1"/>
  <c r="F1358" i="1"/>
  <c r="F1366" i="1"/>
  <c r="F1374" i="1"/>
  <c r="F167" i="1"/>
  <c r="F415" i="1"/>
  <c r="F505" i="1"/>
  <c r="F587" i="1"/>
  <c r="F660" i="1"/>
  <c r="F716" i="1"/>
  <c r="F767" i="1"/>
  <c r="F814" i="1"/>
  <c r="F847" i="1"/>
  <c r="F878" i="1"/>
  <c r="F908" i="1"/>
  <c r="F932" i="1"/>
  <c r="F963" i="1"/>
  <c r="F993" i="1"/>
  <c r="F1017" i="1"/>
  <c r="F1048" i="1"/>
  <c r="F1077" i="1"/>
  <c r="F1095" i="1"/>
  <c r="F1118" i="1"/>
  <c r="F1134" i="1"/>
  <c r="F1150" i="1"/>
  <c r="F1166" i="1"/>
  <c r="F1182" i="1"/>
  <c r="F1198" i="1"/>
  <c r="F1212" i="1"/>
  <c r="F1223" i="1"/>
  <c r="F1237" i="1"/>
  <c r="F1251" i="1"/>
  <c r="F1262" i="1"/>
  <c r="F1276" i="1"/>
  <c r="F1287" i="1"/>
  <c r="F1301" i="1"/>
  <c r="F1310" i="1"/>
  <c r="F1319" i="1"/>
  <c r="F1327" i="1"/>
  <c r="F1335" i="1"/>
  <c r="F1343" i="1"/>
  <c r="F1351" i="1"/>
  <c r="F1359" i="1"/>
  <c r="F1367" i="1"/>
  <c r="F1375" i="1"/>
  <c r="F1383" i="1"/>
  <c r="F1391" i="1"/>
  <c r="F1399" i="1"/>
  <c r="F1407" i="1"/>
  <c r="F1415" i="1"/>
  <c r="F1423" i="1"/>
  <c r="F1431" i="1"/>
  <c r="F1439" i="1"/>
  <c r="F1447" i="1"/>
  <c r="F1455" i="1"/>
  <c r="F1463" i="1"/>
  <c r="F1471" i="1"/>
  <c r="F1479" i="1"/>
  <c r="F1487" i="1"/>
  <c r="F1495" i="1"/>
  <c r="F1503" i="1"/>
  <c r="F1511" i="1"/>
  <c r="F1519" i="1"/>
  <c r="F1527" i="1"/>
  <c r="F1535" i="1"/>
  <c r="F1543" i="1"/>
  <c r="F1551" i="1"/>
  <c r="F1559" i="1"/>
  <c r="F1567" i="1"/>
  <c r="F1575" i="1"/>
  <c r="F1583" i="1"/>
  <c r="F1591" i="1"/>
  <c r="F1599" i="1"/>
  <c r="F1607" i="1"/>
  <c r="F1615" i="1"/>
  <c r="F1623" i="1"/>
  <c r="F1631" i="1"/>
  <c r="F1639" i="1"/>
  <c r="F1647" i="1"/>
  <c r="F1655" i="1"/>
  <c r="F1663" i="1"/>
  <c r="F1671" i="1"/>
  <c r="F1679" i="1"/>
  <c r="F1687" i="1"/>
  <c r="F1695" i="1"/>
  <c r="F1703" i="1"/>
  <c r="F1711" i="1"/>
  <c r="F1719" i="1"/>
  <c r="F1727" i="1"/>
  <c r="F1735" i="1"/>
  <c r="F1743" i="1"/>
  <c r="F1751" i="1"/>
  <c r="F1759" i="1"/>
  <c r="F1767" i="1"/>
  <c r="F1775" i="1"/>
  <c r="F1783" i="1"/>
  <c r="F1791" i="1"/>
  <c r="F1799" i="1"/>
  <c r="F1807" i="1"/>
  <c r="F1815" i="1"/>
  <c r="F1823" i="1"/>
  <c r="F1831" i="1"/>
  <c r="F191" i="1"/>
  <c r="F417" i="1"/>
  <c r="F507" i="1"/>
  <c r="F589" i="1"/>
  <c r="F663" i="1"/>
  <c r="F718" i="1"/>
  <c r="F768" i="1"/>
  <c r="F815" i="1"/>
  <c r="F855" i="1"/>
  <c r="F879" i="1"/>
  <c r="F910" i="1"/>
  <c r="F940" i="1"/>
  <c r="F964" i="1"/>
  <c r="F995" i="1"/>
  <c r="F1025" i="1"/>
  <c r="F1049" i="1"/>
  <c r="F1078" i="1"/>
  <c r="F1101" i="1"/>
  <c r="F1119" i="1"/>
  <c r="F1135" i="1"/>
  <c r="F1151" i="1"/>
  <c r="F1167" i="1"/>
  <c r="F1183" i="1"/>
  <c r="F1199" i="1"/>
  <c r="F1213" i="1"/>
  <c r="F1227" i="1"/>
  <c r="F1238" i="1"/>
  <c r="F1252" i="1"/>
  <c r="F1263" i="1"/>
  <c r="F1277" i="1"/>
  <c r="F1291" i="1"/>
  <c r="F1302" i="1"/>
  <c r="F1311" i="1"/>
  <c r="F1320" i="1"/>
  <c r="F1328" i="1"/>
  <c r="F1336" i="1"/>
  <c r="F1344" i="1"/>
  <c r="F1352" i="1"/>
  <c r="F1360" i="1"/>
  <c r="F1368" i="1"/>
  <c r="F1376" i="1"/>
  <c r="F1384" i="1"/>
  <c r="F1392" i="1"/>
  <c r="F1400" i="1"/>
  <c r="F1408" i="1"/>
  <c r="F1416" i="1"/>
  <c r="F1424" i="1"/>
  <c r="F1432" i="1"/>
  <c r="F1440" i="1"/>
  <c r="F1448" i="1"/>
  <c r="F1456" i="1"/>
  <c r="F1464" i="1"/>
  <c r="F1472" i="1"/>
  <c r="F1480" i="1"/>
  <c r="F1488" i="1"/>
  <c r="F1496" i="1"/>
  <c r="F1504" i="1"/>
  <c r="F1512" i="1"/>
  <c r="F1520" i="1"/>
  <c r="F1528" i="1"/>
  <c r="F1536" i="1"/>
  <c r="F1544" i="1"/>
  <c r="F1552" i="1"/>
  <c r="F1560" i="1"/>
  <c r="F1568" i="1"/>
  <c r="F1576" i="1"/>
  <c r="F1584" i="1"/>
  <c r="F1592" i="1"/>
  <c r="F1600" i="1"/>
  <c r="F1608" i="1"/>
  <c r="F1616" i="1"/>
  <c r="F1624" i="1"/>
  <c r="F1632" i="1"/>
  <c r="F1640" i="1"/>
  <c r="F1648" i="1"/>
  <c r="F1656" i="1"/>
  <c r="F1664" i="1"/>
  <c r="F1672" i="1"/>
  <c r="F1680" i="1"/>
  <c r="F1688" i="1"/>
  <c r="F1696" i="1"/>
  <c r="F1704" i="1"/>
  <c r="F1712" i="1"/>
  <c r="F1720" i="1"/>
  <c r="F1728" i="1"/>
  <c r="F1736" i="1"/>
  <c r="F1744" i="1"/>
  <c r="F1752" i="1"/>
  <c r="F1760" i="1"/>
  <c r="F1768" i="1"/>
  <c r="F1776" i="1"/>
  <c r="F1784" i="1"/>
  <c r="F1792" i="1"/>
  <c r="F1800" i="1"/>
  <c r="F1808" i="1"/>
  <c r="F1816" i="1"/>
  <c r="F1824" i="1"/>
  <c r="F1832" i="1"/>
  <c r="F1840" i="1"/>
  <c r="F1848" i="1"/>
  <c r="F1856" i="1"/>
  <c r="F262" i="1"/>
  <c r="F441" i="1"/>
  <c r="F525" i="1"/>
  <c r="F607" i="1"/>
  <c r="F677" i="1"/>
  <c r="F728" i="1"/>
  <c r="F780" i="1"/>
  <c r="F824" i="1"/>
  <c r="F856" i="1"/>
  <c r="F887" i="1"/>
  <c r="F911" i="1"/>
  <c r="F942" i="1"/>
  <c r="F972" i="1"/>
  <c r="F263" i="1"/>
  <c r="F446" i="1"/>
  <c r="F526" i="1"/>
  <c r="F609" i="1"/>
  <c r="F678" i="1"/>
  <c r="F731" i="1"/>
  <c r="F782" i="1"/>
  <c r="F825" i="1"/>
  <c r="F857" i="1"/>
  <c r="F888" i="1"/>
  <c r="F919" i="1"/>
  <c r="F943" i="1"/>
  <c r="F974" i="1"/>
  <c r="F1004" i="1"/>
  <c r="F1028" i="1"/>
  <c r="F1059" i="1"/>
  <c r="F1085" i="1"/>
  <c r="F1103" i="1"/>
  <c r="F1125" i="1"/>
  <c r="F1141" i="1"/>
  <c r="F1157" i="1"/>
  <c r="F1173" i="1"/>
  <c r="F1189" i="1"/>
  <c r="F1204" i="1"/>
  <c r="F1215" i="1"/>
  <c r="F1229" i="1"/>
  <c r="F1243" i="1"/>
  <c r="F1254" i="1"/>
  <c r="F1268" i="1"/>
  <c r="F1279" i="1"/>
  <c r="F1293" i="1"/>
  <c r="F1304" i="1"/>
  <c r="F1313" i="1"/>
  <c r="F1322" i="1"/>
  <c r="F1330" i="1"/>
  <c r="F1338" i="1"/>
  <c r="F1346" i="1"/>
  <c r="F1354" i="1"/>
  <c r="F1362" i="1"/>
  <c r="F1370" i="1"/>
  <c r="F1378" i="1"/>
  <c r="F1386" i="1"/>
  <c r="F1394" i="1"/>
  <c r="F1402" i="1"/>
  <c r="F1410" i="1"/>
  <c r="F1418" i="1"/>
  <c r="F1426" i="1"/>
  <c r="F1434" i="1"/>
  <c r="F1442" i="1"/>
  <c r="F1450" i="1"/>
  <c r="F1458" i="1"/>
  <c r="F1466" i="1"/>
  <c r="F1474" i="1"/>
  <c r="F1482" i="1"/>
  <c r="F1490" i="1"/>
  <c r="F1498" i="1"/>
  <c r="F1506" i="1"/>
  <c r="F1514" i="1"/>
  <c r="F1522" i="1"/>
  <c r="F1530" i="1"/>
  <c r="F1538" i="1"/>
  <c r="F1546" i="1"/>
  <c r="F1554" i="1"/>
  <c r="F1562" i="1"/>
  <c r="F1570" i="1"/>
  <c r="F1578" i="1"/>
  <c r="F1586" i="1"/>
  <c r="F1594" i="1"/>
  <c r="F1602" i="1"/>
  <c r="F1610" i="1"/>
  <c r="F1618" i="1"/>
  <c r="F1626" i="1"/>
  <c r="F1634" i="1"/>
  <c r="F1642" i="1"/>
  <c r="F1650" i="1"/>
  <c r="F1658" i="1"/>
  <c r="F1666" i="1"/>
  <c r="F1674" i="1"/>
  <c r="F1682" i="1"/>
  <c r="F1690" i="1"/>
  <c r="F1698" i="1"/>
  <c r="F1706" i="1"/>
  <c r="F1714" i="1"/>
  <c r="F1722" i="1"/>
  <c r="F1730" i="1"/>
  <c r="F335" i="1"/>
  <c r="F462" i="1"/>
  <c r="F545" i="1"/>
  <c r="F627" i="1"/>
  <c r="F691" i="1"/>
  <c r="F742" i="1"/>
  <c r="F792" i="1"/>
  <c r="F835" i="1"/>
  <c r="F865" i="1"/>
  <c r="F889" i="1"/>
  <c r="F920" i="1"/>
  <c r="F951" i="1"/>
  <c r="F975" i="1"/>
  <c r="F1006" i="1"/>
  <c r="F1036" i="1"/>
  <c r="F1060" i="1"/>
  <c r="F1086" i="1"/>
  <c r="F1109" i="1"/>
  <c r="F1126" i="1"/>
  <c r="F1142" i="1"/>
  <c r="F1158" i="1"/>
  <c r="F1174" i="1"/>
  <c r="F1190" i="1"/>
  <c r="F1205" i="1"/>
  <c r="F1219" i="1"/>
  <c r="F1230" i="1"/>
  <c r="F1244" i="1"/>
  <c r="F1255" i="1"/>
  <c r="F1269" i="1"/>
  <c r="F1283" i="1"/>
  <c r="F1294" i="1"/>
  <c r="F1305" i="1"/>
  <c r="F1315" i="1"/>
  <c r="F1323" i="1"/>
  <c r="F1331" i="1"/>
  <c r="F1339" i="1"/>
  <c r="F1347" i="1"/>
  <c r="F1355" i="1"/>
  <c r="F1363" i="1"/>
  <c r="F1371" i="1"/>
  <c r="F1379" i="1"/>
  <c r="F1387" i="1"/>
  <c r="F1395" i="1"/>
  <c r="F1403" i="1"/>
  <c r="F1411" i="1"/>
  <c r="F1419" i="1"/>
  <c r="F1427" i="1"/>
  <c r="F1435" i="1"/>
  <c r="F1443" i="1"/>
  <c r="F1451" i="1"/>
  <c r="F1459" i="1"/>
  <c r="F1467" i="1"/>
  <c r="F1475" i="1"/>
  <c r="F1483" i="1"/>
  <c r="F1491" i="1"/>
  <c r="F1499" i="1"/>
  <c r="F1507" i="1"/>
  <c r="F1515" i="1"/>
  <c r="F1523" i="1"/>
  <c r="F1531" i="1"/>
  <c r="F1539" i="1"/>
  <c r="F1547" i="1"/>
  <c r="F1555" i="1"/>
  <c r="F1563" i="1"/>
  <c r="F1571" i="1"/>
  <c r="F1579" i="1"/>
  <c r="F1587" i="1"/>
  <c r="F1595" i="1"/>
  <c r="F1603" i="1"/>
  <c r="F1611" i="1"/>
  <c r="F1619" i="1"/>
  <c r="F1627" i="1"/>
  <c r="F1635" i="1"/>
  <c r="F1643" i="1"/>
  <c r="F1651" i="1"/>
  <c r="F1659" i="1"/>
  <c r="F1667" i="1"/>
  <c r="F1675" i="1"/>
  <c r="F1683" i="1"/>
  <c r="F1691" i="1"/>
  <c r="F1699" i="1"/>
  <c r="F1707" i="1"/>
  <c r="F1715" i="1"/>
  <c r="F1723" i="1"/>
  <c r="F1731" i="1"/>
  <c r="F337" i="1"/>
  <c r="F692" i="1"/>
  <c r="F867" i="1"/>
  <c r="F983" i="1"/>
  <c r="F1057" i="1"/>
  <c r="F1111" i="1"/>
  <c r="F1159" i="1"/>
  <c r="F1203" i="1"/>
  <c r="F1235" i="1"/>
  <c r="F1270" i="1"/>
  <c r="F1303" i="1"/>
  <c r="F1325" i="1"/>
  <c r="F1348" i="1"/>
  <c r="F1369" i="1"/>
  <c r="F1388" i="1"/>
  <c r="F1404" i="1"/>
  <c r="F1420" i="1"/>
  <c r="F1436" i="1"/>
  <c r="F1452" i="1"/>
  <c r="F1468" i="1"/>
  <c r="F1484" i="1"/>
  <c r="F1500" i="1"/>
  <c r="F1516" i="1"/>
  <c r="F1532" i="1"/>
  <c r="F1548" i="1"/>
  <c r="F1564" i="1"/>
  <c r="F1580" i="1"/>
  <c r="F1596" i="1"/>
  <c r="F1612" i="1"/>
  <c r="F1628" i="1"/>
  <c r="F1644" i="1"/>
  <c r="F1660" i="1"/>
  <c r="F1676" i="1"/>
  <c r="F1692" i="1"/>
  <c r="F1708" i="1"/>
  <c r="F1724" i="1"/>
  <c r="F1738" i="1"/>
  <c r="F1748" i="1"/>
  <c r="F1758" i="1"/>
  <c r="F1770" i="1"/>
  <c r="F1780" i="1"/>
  <c r="F1790" i="1"/>
  <c r="F1802" i="1"/>
  <c r="F1812" i="1"/>
  <c r="F1822" i="1"/>
  <c r="F1834" i="1"/>
  <c r="F1843" i="1"/>
  <c r="F1852" i="1"/>
  <c r="F1861" i="1"/>
  <c r="F1869" i="1"/>
  <c r="F1877" i="1"/>
  <c r="F1885" i="1"/>
  <c r="F1893" i="1"/>
  <c r="F1901" i="1"/>
  <c r="F1909" i="1"/>
  <c r="F1917" i="1"/>
  <c r="F1925" i="1"/>
  <c r="F1933" i="1"/>
  <c r="F1941" i="1"/>
  <c r="F1949" i="1"/>
  <c r="F1957" i="1"/>
  <c r="F1965" i="1"/>
  <c r="F1973" i="1"/>
  <c r="F1981" i="1"/>
  <c r="F1989" i="1"/>
  <c r="F1997" i="1"/>
  <c r="F2005" i="1"/>
  <c r="F2013" i="1"/>
  <c r="F2021" i="1"/>
  <c r="F2029" i="1"/>
  <c r="F2037" i="1"/>
  <c r="F2045" i="1"/>
  <c r="F2053" i="1"/>
  <c r="F2061" i="1"/>
  <c r="F2069" i="1"/>
  <c r="F2077" i="1"/>
  <c r="F2085" i="1"/>
  <c r="F2093" i="1"/>
  <c r="F2101" i="1"/>
  <c r="F2109" i="1"/>
  <c r="F2117" i="1"/>
  <c r="F2125" i="1"/>
  <c r="F382" i="1"/>
  <c r="F703" i="1"/>
  <c r="F868" i="1"/>
  <c r="F984" i="1"/>
  <c r="F1068" i="1"/>
  <c r="F1124" i="1"/>
  <c r="F1164" i="1"/>
  <c r="F1206" i="1"/>
  <c r="F1239" i="1"/>
  <c r="F1271" i="1"/>
  <c r="F1307" i="1"/>
  <c r="F1329" i="1"/>
  <c r="F1349" i="1"/>
  <c r="F1372" i="1"/>
  <c r="F1389" i="1"/>
  <c r="F1405" i="1"/>
  <c r="F1421" i="1"/>
  <c r="F1437" i="1"/>
  <c r="F1453" i="1"/>
  <c r="F1469" i="1"/>
  <c r="F1485" i="1"/>
  <c r="F1501" i="1"/>
  <c r="F1517" i="1"/>
  <c r="F1533" i="1"/>
  <c r="F1549" i="1"/>
  <c r="F1565" i="1"/>
  <c r="F1581" i="1"/>
  <c r="F1597" i="1"/>
  <c r="F1613" i="1"/>
  <c r="F1629" i="1"/>
  <c r="F1645" i="1"/>
  <c r="F1661" i="1"/>
  <c r="F1677" i="1"/>
  <c r="F1693" i="1"/>
  <c r="F1709" i="1"/>
  <c r="F1725" i="1"/>
  <c r="F1739" i="1"/>
  <c r="F1749" i="1"/>
  <c r="F1761" i="1"/>
  <c r="F1771" i="1"/>
  <c r="F1781" i="1"/>
  <c r="F1793" i="1"/>
  <c r="F1803" i="1"/>
  <c r="F1813" i="1"/>
  <c r="F1825" i="1"/>
  <c r="F1835" i="1"/>
  <c r="F1844" i="1"/>
  <c r="F1853" i="1"/>
  <c r="F1862" i="1"/>
  <c r="F1870" i="1"/>
  <c r="F1878" i="1"/>
  <c r="F1886" i="1"/>
  <c r="F1894" i="1"/>
  <c r="F1902" i="1"/>
  <c r="F1910" i="1"/>
  <c r="F1918" i="1"/>
  <c r="F1926" i="1"/>
  <c r="F1934" i="1"/>
  <c r="F1942" i="1"/>
  <c r="F1950" i="1"/>
  <c r="F1958" i="1"/>
  <c r="F1966" i="1"/>
  <c r="F1974" i="1"/>
  <c r="F1982" i="1"/>
  <c r="F1990" i="1"/>
  <c r="F1998" i="1"/>
  <c r="F2006" i="1"/>
  <c r="F2014" i="1"/>
  <c r="F2022" i="1"/>
  <c r="F2030" i="1"/>
  <c r="F2038" i="1"/>
  <c r="F2046" i="1"/>
  <c r="F2054" i="1"/>
  <c r="F2062" i="1"/>
  <c r="F2070" i="1"/>
  <c r="F2078" i="1"/>
  <c r="F2086" i="1"/>
  <c r="F2094" i="1"/>
  <c r="F2102" i="1"/>
  <c r="F2110" i="1"/>
  <c r="F2118" i="1"/>
  <c r="F2126" i="1"/>
  <c r="F467" i="1"/>
  <c r="F743" i="1"/>
  <c r="F897" i="1"/>
  <c r="F996" i="1"/>
  <c r="F1070" i="1"/>
  <c r="F1127" i="1"/>
  <c r="F1172" i="1"/>
  <c r="F1207" i="1"/>
  <c r="F1245" i="1"/>
  <c r="F1278" i="1"/>
  <c r="F1308" i="1"/>
  <c r="F1332" i="1"/>
  <c r="F1353" i="1"/>
  <c r="F1373" i="1"/>
  <c r="F1390" i="1"/>
  <c r="F1406" i="1"/>
  <c r="F1422" i="1"/>
  <c r="F1438" i="1"/>
  <c r="F1454" i="1"/>
  <c r="F1470" i="1"/>
  <c r="F1486" i="1"/>
  <c r="F1502" i="1"/>
  <c r="F1518" i="1"/>
  <c r="F1534" i="1"/>
  <c r="F1550" i="1"/>
  <c r="F1566" i="1"/>
  <c r="F1582" i="1"/>
  <c r="F1598" i="1"/>
  <c r="F1614" i="1"/>
  <c r="F1630" i="1"/>
  <c r="F1646" i="1"/>
  <c r="F1662" i="1"/>
  <c r="F1678" i="1"/>
  <c r="F1694" i="1"/>
  <c r="F1710" i="1"/>
  <c r="F1726" i="1"/>
  <c r="F1740" i="1"/>
  <c r="F1750" i="1"/>
  <c r="F1762" i="1"/>
  <c r="F1772" i="1"/>
  <c r="F1782" i="1"/>
  <c r="F1794" i="1"/>
  <c r="F1804" i="1"/>
  <c r="F1814" i="1"/>
  <c r="F1826" i="1"/>
  <c r="F1836" i="1"/>
  <c r="F1845" i="1"/>
  <c r="F1854" i="1"/>
  <c r="F1863" i="1"/>
  <c r="F1871" i="1"/>
  <c r="F1879" i="1"/>
  <c r="F1887" i="1"/>
  <c r="F1895" i="1"/>
  <c r="F1903" i="1"/>
  <c r="F1911" i="1"/>
  <c r="F1919" i="1"/>
  <c r="F1927" i="1"/>
  <c r="F1935" i="1"/>
  <c r="F1943" i="1"/>
  <c r="F1951" i="1"/>
  <c r="F1959" i="1"/>
  <c r="F1967" i="1"/>
  <c r="F1975" i="1"/>
  <c r="F1983" i="1"/>
  <c r="F1991" i="1"/>
  <c r="F1999" i="1"/>
  <c r="F2007" i="1"/>
  <c r="F2015" i="1"/>
  <c r="F2023" i="1"/>
  <c r="F2031" i="1"/>
  <c r="F2039" i="1"/>
  <c r="F2047" i="1"/>
  <c r="F2055" i="1"/>
  <c r="F2063" i="1"/>
  <c r="F2071" i="1"/>
  <c r="F2079" i="1"/>
  <c r="F2087" i="1"/>
  <c r="F2095" i="1"/>
  <c r="F2103" i="1"/>
  <c r="F2111" i="1"/>
  <c r="F2119" i="1"/>
  <c r="F2127" i="1"/>
  <c r="F2135" i="1"/>
  <c r="F2143" i="1"/>
  <c r="F2151" i="1"/>
  <c r="F2159" i="1"/>
  <c r="F2167" i="1"/>
  <c r="F2175" i="1"/>
  <c r="F2183" i="1"/>
  <c r="F2191" i="1"/>
  <c r="F2199" i="1"/>
  <c r="F2207" i="1"/>
  <c r="F2215" i="1"/>
  <c r="F2223" i="1"/>
  <c r="F485" i="1"/>
  <c r="F755" i="1"/>
  <c r="F899" i="1"/>
  <c r="F1007" i="1"/>
  <c r="F1079" i="1"/>
  <c r="F1132" i="1"/>
  <c r="F1175" i="1"/>
  <c r="F1214" i="1"/>
  <c r="F1246" i="1"/>
  <c r="F1284" i="1"/>
  <c r="F1312" i="1"/>
  <c r="F1333" i="1"/>
  <c r="F1356" i="1"/>
  <c r="F1377" i="1"/>
  <c r="F1393" i="1"/>
  <c r="F1409" i="1"/>
  <c r="F1425" i="1"/>
  <c r="F1441" i="1"/>
  <c r="F1457" i="1"/>
  <c r="F1473" i="1"/>
  <c r="F1489" i="1"/>
  <c r="F1505" i="1"/>
  <c r="F1521" i="1"/>
  <c r="F1537" i="1"/>
  <c r="F1553" i="1"/>
  <c r="F1569" i="1"/>
  <c r="F1585" i="1"/>
  <c r="F1601" i="1"/>
  <c r="F1617" i="1"/>
  <c r="F1633" i="1"/>
  <c r="F1649" i="1"/>
  <c r="F1665" i="1"/>
  <c r="F1681" i="1"/>
  <c r="F1697" i="1"/>
  <c r="F1713" i="1"/>
  <c r="F1729" i="1"/>
  <c r="F1741" i="1"/>
  <c r="F1753" i="1"/>
  <c r="F1763" i="1"/>
  <c r="F1773" i="1"/>
  <c r="F1785" i="1"/>
  <c r="F1795" i="1"/>
  <c r="F1805" i="1"/>
  <c r="F1817" i="1"/>
  <c r="F1827" i="1"/>
  <c r="F1837" i="1"/>
  <c r="F1846" i="1"/>
  <c r="F1855" i="1"/>
  <c r="F1864" i="1"/>
  <c r="F1872" i="1"/>
  <c r="F1880" i="1"/>
  <c r="F1888" i="1"/>
  <c r="F1896" i="1"/>
  <c r="F1904" i="1"/>
  <c r="F1912" i="1"/>
  <c r="F1920" i="1"/>
  <c r="F1928" i="1"/>
  <c r="F1936" i="1"/>
  <c r="F1944" i="1"/>
  <c r="F1952" i="1"/>
  <c r="F1960" i="1"/>
  <c r="F1968" i="1"/>
  <c r="F1976" i="1"/>
  <c r="F1984" i="1"/>
  <c r="F1992" i="1"/>
  <c r="F2000" i="1"/>
  <c r="F2008" i="1"/>
  <c r="F2016" i="1"/>
  <c r="F2024" i="1"/>
  <c r="F2032" i="1"/>
  <c r="F2040" i="1"/>
  <c r="F2048" i="1"/>
  <c r="F2056" i="1"/>
  <c r="F2064" i="1"/>
  <c r="F2072" i="1"/>
  <c r="F2080" i="1"/>
  <c r="F2088" i="1"/>
  <c r="F2096" i="1"/>
  <c r="F2104" i="1"/>
  <c r="F2112" i="1"/>
  <c r="F2120" i="1"/>
  <c r="F2128" i="1"/>
  <c r="F2136" i="1"/>
  <c r="F2144" i="1"/>
  <c r="F2152" i="1"/>
  <c r="F549" i="1"/>
  <c r="F793" i="1"/>
  <c r="F921" i="1"/>
  <c r="F1015" i="1"/>
  <c r="F1087" i="1"/>
  <c r="F1140" i="1"/>
  <c r="F1180" i="1"/>
  <c r="F1220" i="1"/>
  <c r="F1253" i="1"/>
  <c r="F1285" i="1"/>
  <c r="F1316" i="1"/>
  <c r="F1337" i="1"/>
  <c r="F1357" i="1"/>
  <c r="F1380" i="1"/>
  <c r="F1396" i="1"/>
  <c r="F1412" i="1"/>
  <c r="F1428" i="1"/>
  <c r="F1444" i="1"/>
  <c r="F1460" i="1"/>
  <c r="F1476" i="1"/>
  <c r="F1492" i="1"/>
  <c r="F1508" i="1"/>
  <c r="F1524" i="1"/>
  <c r="F1540" i="1"/>
  <c r="F1556" i="1"/>
  <c r="F1572" i="1"/>
  <c r="F1588" i="1"/>
  <c r="F1604" i="1"/>
  <c r="F1620" i="1"/>
  <c r="F1636" i="1"/>
  <c r="F1652" i="1"/>
  <c r="F1668" i="1"/>
  <c r="F1684" i="1"/>
  <c r="F1700" i="1"/>
  <c r="F1716" i="1"/>
  <c r="F1732" i="1"/>
  <c r="F1742" i="1"/>
  <c r="F1754" i="1"/>
  <c r="F1764" i="1"/>
  <c r="F1774" i="1"/>
  <c r="F1786" i="1"/>
  <c r="F1796" i="1"/>
  <c r="F1806" i="1"/>
  <c r="F1818" i="1"/>
  <c r="F1828" i="1"/>
  <c r="F1838" i="1"/>
  <c r="F1847" i="1"/>
  <c r="F1857" i="1"/>
  <c r="F1865" i="1"/>
  <c r="F1873" i="1"/>
  <c r="F1881" i="1"/>
  <c r="F1889" i="1"/>
  <c r="F1897" i="1"/>
  <c r="F1905" i="1"/>
  <c r="F1913" i="1"/>
  <c r="F1921" i="1"/>
  <c r="F1929" i="1"/>
  <c r="F1937" i="1"/>
  <c r="F1945" i="1"/>
  <c r="F1953" i="1"/>
  <c r="F1961" i="1"/>
  <c r="F1969" i="1"/>
  <c r="F1977" i="1"/>
  <c r="F1985" i="1"/>
  <c r="F1993" i="1"/>
  <c r="F2001" i="1"/>
  <c r="F2009" i="1"/>
  <c r="F2017" i="1"/>
  <c r="F2025" i="1"/>
  <c r="F2033" i="1"/>
  <c r="F2041" i="1"/>
  <c r="F2049" i="1"/>
  <c r="F2057" i="1"/>
  <c r="F2065" i="1"/>
  <c r="F2073" i="1"/>
  <c r="F2081" i="1"/>
  <c r="F2089" i="1"/>
  <c r="F2097" i="1"/>
  <c r="F2105" i="1"/>
  <c r="F2113" i="1"/>
  <c r="F565" i="1"/>
  <c r="F803" i="1"/>
  <c r="F929" i="1"/>
  <c r="F1027" i="1"/>
  <c r="F1093" i="1"/>
  <c r="F1143" i="1"/>
  <c r="F1188" i="1"/>
  <c r="F1221" i="1"/>
  <c r="F1259" i="1"/>
  <c r="F1292" i="1"/>
  <c r="F1317" i="1"/>
  <c r="F1340" i="1"/>
  <c r="F1361" i="1"/>
  <c r="F1381" i="1"/>
  <c r="F1397" i="1"/>
  <c r="F1413" i="1"/>
  <c r="F1429" i="1"/>
  <c r="F1445" i="1"/>
  <c r="F1461" i="1"/>
  <c r="F1477" i="1"/>
  <c r="F1493" i="1"/>
  <c r="F1509" i="1"/>
  <c r="F1525" i="1"/>
  <c r="F1541" i="1"/>
  <c r="F1557" i="1"/>
  <c r="F1573" i="1"/>
  <c r="F1589" i="1"/>
  <c r="F1605" i="1"/>
  <c r="F1621" i="1"/>
  <c r="F1637" i="1"/>
  <c r="F1653" i="1"/>
  <c r="F1669" i="1"/>
  <c r="F1685" i="1"/>
  <c r="F1701" i="1"/>
  <c r="F1717" i="1"/>
  <c r="F1733" i="1"/>
  <c r="F1745" i="1"/>
  <c r="F1755" i="1"/>
  <c r="F1765" i="1"/>
  <c r="F1777" i="1"/>
  <c r="F1787" i="1"/>
  <c r="F1797" i="1"/>
  <c r="F1809" i="1"/>
  <c r="F1819" i="1"/>
  <c r="F1829" i="1"/>
  <c r="F1839" i="1"/>
  <c r="F1849" i="1"/>
  <c r="F1858" i="1"/>
  <c r="F1866" i="1"/>
  <c r="F1874" i="1"/>
  <c r="F1882" i="1"/>
  <c r="F1890" i="1"/>
  <c r="F1898" i="1"/>
  <c r="F1906" i="1"/>
  <c r="F1914" i="1"/>
  <c r="F1922" i="1"/>
  <c r="F1930" i="1"/>
  <c r="F1938" i="1"/>
  <c r="F1946" i="1"/>
  <c r="F1954" i="1"/>
  <c r="F1962" i="1"/>
  <c r="F1970" i="1"/>
  <c r="F1978" i="1"/>
  <c r="F1986" i="1"/>
  <c r="F1994" i="1"/>
  <c r="F2002" i="1"/>
  <c r="F2010" i="1"/>
  <c r="F2018" i="1"/>
  <c r="F2026" i="1"/>
  <c r="F2034" i="1"/>
  <c r="F2042" i="1"/>
  <c r="F2050" i="1"/>
  <c r="F2058" i="1"/>
  <c r="F2066" i="1"/>
  <c r="F2074" i="1"/>
  <c r="F2082" i="1"/>
  <c r="F2090" i="1"/>
  <c r="F2098" i="1"/>
  <c r="F2106" i="1"/>
  <c r="F2114" i="1"/>
  <c r="F628" i="1"/>
  <c r="F1102" i="1"/>
  <c r="F1260" i="1"/>
  <c r="F1364" i="1"/>
  <c r="F1430" i="1"/>
  <c r="F1494" i="1"/>
  <c r="F1558" i="1"/>
  <c r="F1622" i="1"/>
  <c r="F1686" i="1"/>
  <c r="F1746" i="1"/>
  <c r="F1788" i="1"/>
  <c r="F1830" i="1"/>
  <c r="F1867" i="1"/>
  <c r="F1899" i="1"/>
  <c r="F1931" i="1"/>
  <c r="F1963" i="1"/>
  <c r="F1995" i="1"/>
  <c r="F2027" i="1"/>
  <c r="F2059" i="1"/>
  <c r="F2091" i="1"/>
  <c r="F2121" i="1"/>
  <c r="F2133" i="1"/>
  <c r="F2145" i="1"/>
  <c r="F2155" i="1"/>
  <c r="F2164" i="1"/>
  <c r="F2173" i="1"/>
  <c r="F2182" i="1"/>
  <c r="F2192" i="1"/>
  <c r="F2201" i="1"/>
  <c r="F2210" i="1"/>
  <c r="F2219" i="1"/>
  <c r="F2228" i="1"/>
  <c r="F2236" i="1"/>
  <c r="F2244" i="1"/>
  <c r="F2252" i="1"/>
  <c r="F2260" i="1"/>
  <c r="F2268" i="1"/>
  <c r="F2276" i="1"/>
  <c r="F2284" i="1"/>
  <c r="F2292" i="1"/>
  <c r="F2300" i="1"/>
  <c r="F2308" i="1"/>
  <c r="F2316" i="1"/>
  <c r="F2324" i="1"/>
  <c r="F2332" i="1"/>
  <c r="F2340" i="1"/>
  <c r="F2348" i="1"/>
  <c r="F2356" i="1"/>
  <c r="F2364" i="1"/>
  <c r="F2372" i="1"/>
  <c r="F2380" i="1"/>
  <c r="F2388" i="1"/>
  <c r="F2396" i="1"/>
  <c r="F2404" i="1"/>
  <c r="F2412" i="1"/>
  <c r="F2420" i="1"/>
  <c r="F2428" i="1"/>
  <c r="F2436" i="1"/>
  <c r="F2444" i="1"/>
  <c r="F2452" i="1"/>
  <c r="F2460" i="1"/>
  <c r="F2468" i="1"/>
  <c r="F2476" i="1"/>
  <c r="F2484" i="1"/>
  <c r="F2492" i="1"/>
  <c r="F2500" i="1"/>
  <c r="F2508" i="1"/>
  <c r="F2516" i="1"/>
  <c r="F2524" i="1"/>
  <c r="F2532" i="1"/>
  <c r="F2540" i="1"/>
  <c r="F2548" i="1"/>
  <c r="F2556" i="1"/>
  <c r="F2564" i="1"/>
  <c r="F2572" i="1"/>
  <c r="F2580" i="1"/>
  <c r="F2588" i="1"/>
  <c r="F2596" i="1"/>
  <c r="F2604" i="1"/>
  <c r="F2612" i="1"/>
  <c r="F2620" i="1"/>
  <c r="F2628" i="1"/>
  <c r="F2636" i="1"/>
  <c r="F2644" i="1"/>
  <c r="F2652" i="1"/>
  <c r="F2660" i="1"/>
  <c r="F2668" i="1"/>
  <c r="F2676" i="1"/>
  <c r="F2684" i="1"/>
  <c r="F2692" i="1"/>
  <c r="F2700" i="1"/>
  <c r="F2708" i="1"/>
  <c r="F2716" i="1"/>
  <c r="F2724" i="1"/>
  <c r="F2732" i="1"/>
  <c r="F2740" i="1"/>
  <c r="F2748" i="1"/>
  <c r="F2756" i="1"/>
  <c r="F2764" i="1"/>
  <c r="F2772" i="1"/>
  <c r="F2780" i="1"/>
  <c r="F2788" i="1"/>
  <c r="F2796" i="1"/>
  <c r="F2804" i="1"/>
  <c r="F2812" i="1"/>
  <c r="F2820" i="1"/>
  <c r="F2828" i="1"/>
  <c r="F2836" i="1"/>
  <c r="F2844" i="1"/>
  <c r="F2852" i="1"/>
  <c r="F2860" i="1"/>
  <c r="F2868" i="1"/>
  <c r="F2876" i="1"/>
  <c r="F2884" i="1"/>
  <c r="F2892" i="1"/>
  <c r="F2900" i="1"/>
  <c r="F2908" i="1"/>
  <c r="F2916" i="1"/>
  <c r="F2924" i="1"/>
  <c r="F2932" i="1"/>
  <c r="F2940" i="1"/>
  <c r="F2948" i="1"/>
  <c r="F2956" i="1"/>
  <c r="F2964" i="1"/>
  <c r="F2972" i="1"/>
  <c r="F2980" i="1"/>
  <c r="F2988" i="1"/>
  <c r="F2996" i="1"/>
  <c r="F3004" i="1"/>
  <c r="F3012" i="1"/>
  <c r="F3020" i="1"/>
  <c r="F3028" i="1"/>
  <c r="F3036" i="1"/>
  <c r="F3044" i="1"/>
  <c r="F3052" i="1"/>
  <c r="F3060" i="1"/>
  <c r="F3068" i="1"/>
  <c r="F3076" i="1"/>
  <c r="F3084" i="1"/>
  <c r="F3092" i="1"/>
  <c r="F3100" i="1"/>
  <c r="F3108" i="1"/>
  <c r="F3116" i="1"/>
  <c r="F3124" i="1"/>
  <c r="F3132" i="1"/>
  <c r="F3140" i="1"/>
  <c r="F3148" i="1"/>
  <c r="F3156" i="1"/>
  <c r="F3164" i="1"/>
  <c r="F3172" i="1"/>
  <c r="F3180" i="1"/>
  <c r="F3188" i="1"/>
  <c r="F3196" i="1"/>
  <c r="F3204" i="1"/>
  <c r="F3212" i="1"/>
  <c r="F3220" i="1"/>
  <c r="F3228" i="1"/>
  <c r="F3236" i="1"/>
  <c r="F3244" i="1"/>
  <c r="F3252" i="1"/>
  <c r="F3260" i="1"/>
  <c r="F3268" i="1"/>
  <c r="F3276" i="1"/>
  <c r="F3284" i="1"/>
  <c r="F3292" i="1"/>
  <c r="F3300" i="1"/>
  <c r="F3308" i="1"/>
  <c r="F3316" i="1"/>
  <c r="F3324" i="1"/>
  <c r="F3332" i="1"/>
  <c r="F644" i="1"/>
  <c r="F1110" i="1"/>
  <c r="F1267" i="1"/>
  <c r="F1365" i="1"/>
  <c r="F1433" i="1"/>
  <c r="F1497" i="1"/>
  <c r="F1561" i="1"/>
  <c r="F1625" i="1"/>
  <c r="F1689" i="1"/>
  <c r="F1747" i="1"/>
  <c r="F1789" i="1"/>
  <c r="F1833" i="1"/>
  <c r="F1868" i="1"/>
  <c r="F1900" i="1"/>
  <c r="F1932" i="1"/>
  <c r="F1964" i="1"/>
  <c r="F1996" i="1"/>
  <c r="F2028" i="1"/>
  <c r="F2060" i="1"/>
  <c r="F2092" i="1"/>
  <c r="F2122" i="1"/>
  <c r="F2134" i="1"/>
  <c r="F2146" i="1"/>
  <c r="F2156" i="1"/>
  <c r="F2165" i="1"/>
  <c r="F2174" i="1"/>
  <c r="F2184" i="1"/>
  <c r="F2193" i="1"/>
  <c r="F2202" i="1"/>
  <c r="F2211" i="1"/>
  <c r="F2220" i="1"/>
  <c r="F2229" i="1"/>
  <c r="F2237" i="1"/>
  <c r="F2245" i="1"/>
  <c r="F2253" i="1"/>
  <c r="F2261" i="1"/>
  <c r="F2269" i="1"/>
  <c r="F2277" i="1"/>
  <c r="F2285" i="1"/>
  <c r="F2293" i="1"/>
  <c r="F2301" i="1"/>
  <c r="F2309" i="1"/>
  <c r="F2317" i="1"/>
  <c r="F2325" i="1"/>
  <c r="F2333" i="1"/>
  <c r="F2341" i="1"/>
  <c r="F2349" i="1"/>
  <c r="F2357" i="1"/>
  <c r="F2365" i="1"/>
  <c r="F2373" i="1"/>
  <c r="F2381" i="1"/>
  <c r="F2389" i="1"/>
  <c r="F2397" i="1"/>
  <c r="F2405" i="1"/>
  <c r="F2413" i="1"/>
  <c r="F2421" i="1"/>
  <c r="F2429" i="1"/>
  <c r="F2437" i="1"/>
  <c r="F2445" i="1"/>
  <c r="F2453" i="1"/>
  <c r="F2461" i="1"/>
  <c r="F2469" i="1"/>
  <c r="F2477" i="1"/>
  <c r="F2485" i="1"/>
  <c r="F2493" i="1"/>
  <c r="F2501" i="1"/>
  <c r="F2509" i="1"/>
  <c r="F2517" i="1"/>
  <c r="F2525" i="1"/>
  <c r="F2533" i="1"/>
  <c r="F2541" i="1"/>
  <c r="F2549" i="1"/>
  <c r="F2557" i="1"/>
  <c r="F2565" i="1"/>
  <c r="F2573" i="1"/>
  <c r="F2581" i="1"/>
  <c r="F2589" i="1"/>
  <c r="F2597" i="1"/>
  <c r="F2605" i="1"/>
  <c r="F2613" i="1"/>
  <c r="F2621" i="1"/>
  <c r="F2629" i="1"/>
  <c r="F2637" i="1"/>
  <c r="F2645" i="1"/>
  <c r="F2653" i="1"/>
  <c r="F2661" i="1"/>
  <c r="F2669" i="1"/>
  <c r="F2677" i="1"/>
  <c r="F2685" i="1"/>
  <c r="F2693" i="1"/>
  <c r="F2701" i="1"/>
  <c r="F2709" i="1"/>
  <c r="F2717" i="1"/>
  <c r="F2725" i="1"/>
  <c r="F2733" i="1"/>
  <c r="F2741" i="1"/>
  <c r="F2749" i="1"/>
  <c r="F2757" i="1"/>
  <c r="F2765" i="1"/>
  <c r="F2773" i="1"/>
  <c r="F2781" i="1"/>
  <c r="F2789" i="1"/>
  <c r="F2797" i="1"/>
  <c r="F2805" i="1"/>
  <c r="F2813" i="1"/>
  <c r="F2821" i="1"/>
  <c r="F2829" i="1"/>
  <c r="F2837" i="1"/>
  <c r="F2845" i="1"/>
  <c r="F2853" i="1"/>
  <c r="F2861" i="1"/>
  <c r="F2869" i="1"/>
  <c r="F2877" i="1"/>
  <c r="F2885" i="1"/>
  <c r="F2893" i="1"/>
  <c r="F2901" i="1"/>
  <c r="F2909" i="1"/>
  <c r="F2917" i="1"/>
  <c r="F2925" i="1"/>
  <c r="F2933" i="1"/>
  <c r="F2941" i="1"/>
  <c r="F2949" i="1"/>
  <c r="F2957" i="1"/>
  <c r="F2965" i="1"/>
  <c r="F2973" i="1"/>
  <c r="F2981" i="1"/>
  <c r="F2989" i="1"/>
  <c r="F2997" i="1"/>
  <c r="F3005" i="1"/>
  <c r="F3013" i="1"/>
  <c r="F3021" i="1"/>
  <c r="F3029" i="1"/>
  <c r="F3037" i="1"/>
  <c r="F3045" i="1"/>
  <c r="F3053" i="1"/>
  <c r="F3061" i="1"/>
  <c r="F3069" i="1"/>
  <c r="F3077" i="1"/>
  <c r="F3085" i="1"/>
  <c r="F3093" i="1"/>
  <c r="F3101" i="1"/>
  <c r="F3109" i="1"/>
  <c r="F3117" i="1"/>
  <c r="F3125" i="1"/>
  <c r="F3133" i="1"/>
  <c r="F3141" i="1"/>
  <c r="F3149" i="1"/>
  <c r="F3157" i="1"/>
  <c r="F3165" i="1"/>
  <c r="F3173" i="1"/>
  <c r="F3181" i="1"/>
  <c r="F3189" i="1"/>
  <c r="F3197" i="1"/>
  <c r="F3205" i="1"/>
  <c r="F3213" i="1"/>
  <c r="F3221" i="1"/>
  <c r="F3229" i="1"/>
  <c r="F3237" i="1"/>
  <c r="F3245" i="1"/>
  <c r="F3253" i="1"/>
  <c r="F3261" i="1"/>
  <c r="F3269" i="1"/>
  <c r="F3277" i="1"/>
  <c r="F3285" i="1"/>
  <c r="F3293" i="1"/>
  <c r="F3301" i="1"/>
  <c r="F3309" i="1"/>
  <c r="F836" i="1"/>
  <c r="F1148" i="1"/>
  <c r="F1295" i="1"/>
  <c r="F1382" i="1"/>
  <c r="F1446" i="1"/>
  <c r="F1510" i="1"/>
  <c r="F1574" i="1"/>
  <c r="F1638" i="1"/>
  <c r="F1702" i="1"/>
  <c r="F1756" i="1"/>
  <c r="F1798" i="1"/>
  <c r="F1841" i="1"/>
  <c r="F1875" i="1"/>
  <c r="F1907" i="1"/>
  <c r="F1939" i="1"/>
  <c r="F1971" i="1"/>
  <c r="F2003" i="1"/>
  <c r="F2035" i="1"/>
  <c r="F2067" i="1"/>
  <c r="F2099" i="1"/>
  <c r="F2123" i="1"/>
  <c r="F2137" i="1"/>
  <c r="F2147" i="1"/>
  <c r="F2157" i="1"/>
  <c r="F2166" i="1"/>
  <c r="F2176" i="1"/>
  <c r="F2185" i="1"/>
  <c r="F2194" i="1"/>
  <c r="F2203" i="1"/>
  <c r="F2212" i="1"/>
  <c r="F2221" i="1"/>
  <c r="F2230" i="1"/>
  <c r="F2238" i="1"/>
  <c r="F2246" i="1"/>
  <c r="F2254" i="1"/>
  <c r="F2262" i="1"/>
  <c r="F2270" i="1"/>
  <c r="F2278" i="1"/>
  <c r="F2286" i="1"/>
  <c r="F2294" i="1"/>
  <c r="F2302" i="1"/>
  <c r="F2310" i="1"/>
  <c r="F2318" i="1"/>
  <c r="F2326" i="1"/>
  <c r="F2334" i="1"/>
  <c r="F2342" i="1"/>
  <c r="F2350" i="1"/>
  <c r="F2358" i="1"/>
  <c r="F2366" i="1"/>
  <c r="F2374" i="1"/>
  <c r="F2382" i="1"/>
  <c r="F2390" i="1"/>
  <c r="F2398" i="1"/>
  <c r="F2406" i="1"/>
  <c r="F2414" i="1"/>
  <c r="F2422" i="1"/>
  <c r="F2430" i="1"/>
  <c r="F2438" i="1"/>
  <c r="F2446" i="1"/>
  <c r="F2454" i="1"/>
  <c r="F2462" i="1"/>
  <c r="F2470" i="1"/>
  <c r="F2478" i="1"/>
  <c r="F2486" i="1"/>
  <c r="F2494" i="1"/>
  <c r="F2502" i="1"/>
  <c r="F2510" i="1"/>
  <c r="F2518" i="1"/>
  <c r="F2526" i="1"/>
  <c r="F2534" i="1"/>
  <c r="F2542" i="1"/>
  <c r="F2550" i="1"/>
  <c r="F2558" i="1"/>
  <c r="F2566" i="1"/>
  <c r="F2574" i="1"/>
  <c r="F2582" i="1"/>
  <c r="F2590" i="1"/>
  <c r="F2598" i="1"/>
  <c r="F2606" i="1"/>
  <c r="F2614" i="1"/>
  <c r="F2622" i="1"/>
  <c r="F2630" i="1"/>
  <c r="F2638" i="1"/>
  <c r="F2646" i="1"/>
  <c r="F2654" i="1"/>
  <c r="F2662" i="1"/>
  <c r="F2670" i="1"/>
  <c r="F2678" i="1"/>
  <c r="F2686" i="1"/>
  <c r="F2694" i="1"/>
  <c r="F2702" i="1"/>
  <c r="F2710" i="1"/>
  <c r="F2718" i="1"/>
  <c r="F2726" i="1"/>
  <c r="F2734" i="1"/>
  <c r="F2742" i="1"/>
  <c r="F2750" i="1"/>
  <c r="F2758" i="1"/>
  <c r="F2766" i="1"/>
  <c r="F2774" i="1"/>
  <c r="F2782" i="1"/>
  <c r="F2790" i="1"/>
  <c r="F2798" i="1"/>
  <c r="F2806" i="1"/>
  <c r="F2814" i="1"/>
  <c r="F2822" i="1"/>
  <c r="F2830" i="1"/>
  <c r="F2838" i="1"/>
  <c r="F2846" i="1"/>
  <c r="F2854" i="1"/>
  <c r="F2862" i="1"/>
  <c r="F2870" i="1"/>
  <c r="F2878" i="1"/>
  <c r="F2886" i="1"/>
  <c r="F2894" i="1"/>
  <c r="F2902" i="1"/>
  <c r="F2910" i="1"/>
  <c r="F2918" i="1"/>
  <c r="F2926" i="1"/>
  <c r="F2934" i="1"/>
  <c r="F2942" i="1"/>
  <c r="F2950" i="1"/>
  <c r="F2958" i="1"/>
  <c r="F2966" i="1"/>
  <c r="F2974" i="1"/>
  <c r="F2982" i="1"/>
  <c r="F2990" i="1"/>
  <c r="F2998" i="1"/>
  <c r="F3006" i="1"/>
  <c r="F3014" i="1"/>
  <c r="F3022" i="1"/>
  <c r="F3030" i="1"/>
  <c r="F3038" i="1"/>
  <c r="F3046" i="1"/>
  <c r="F3054" i="1"/>
  <c r="F3062" i="1"/>
  <c r="F3070" i="1"/>
  <c r="F3078" i="1"/>
  <c r="F3086" i="1"/>
  <c r="F3094" i="1"/>
  <c r="F3102" i="1"/>
  <c r="F3110" i="1"/>
  <c r="F3118" i="1"/>
  <c r="F3126" i="1"/>
  <c r="F3134" i="1"/>
  <c r="F3142" i="1"/>
  <c r="F3150" i="1"/>
  <c r="F3158" i="1"/>
  <c r="F3166" i="1"/>
  <c r="F3174" i="1"/>
  <c r="F3182" i="1"/>
  <c r="F3190" i="1"/>
  <c r="F3198" i="1"/>
  <c r="F3206" i="1"/>
  <c r="F3214" i="1"/>
  <c r="F3222" i="1"/>
  <c r="F3230" i="1"/>
  <c r="F3238" i="1"/>
  <c r="F3246" i="1"/>
  <c r="F3254" i="1"/>
  <c r="F952" i="1"/>
  <c r="F1191" i="1"/>
  <c r="F1321" i="1"/>
  <c r="F1398" i="1"/>
  <c r="F1462" i="1"/>
  <c r="F1526" i="1"/>
  <c r="F1590" i="1"/>
  <c r="F1654" i="1"/>
  <c r="F1718" i="1"/>
  <c r="F1766" i="1"/>
  <c r="F1810" i="1"/>
  <c r="F1850" i="1"/>
  <c r="F1883" i="1"/>
  <c r="F1915" i="1"/>
  <c r="F1947" i="1"/>
  <c r="F1979" i="1"/>
  <c r="F2011" i="1"/>
  <c r="F2043" i="1"/>
  <c r="F2075" i="1"/>
  <c r="F2107" i="1"/>
  <c r="F2129" i="1"/>
  <c r="F2139" i="1"/>
  <c r="F2149" i="1"/>
  <c r="F2160" i="1"/>
  <c r="F2169" i="1"/>
  <c r="F2178" i="1"/>
  <c r="F2187" i="1"/>
  <c r="F2196" i="1"/>
  <c r="F2205" i="1"/>
  <c r="F2214" i="1"/>
  <c r="F2224" i="1"/>
  <c r="F2232" i="1"/>
  <c r="F2240" i="1"/>
  <c r="F2248" i="1"/>
  <c r="F2256" i="1"/>
  <c r="F2264" i="1"/>
  <c r="F2272" i="1"/>
  <c r="F2280" i="1"/>
  <c r="F2288" i="1"/>
  <c r="F2296" i="1"/>
  <c r="F2304" i="1"/>
  <c r="F2312" i="1"/>
  <c r="F2320" i="1"/>
  <c r="F2328" i="1"/>
  <c r="F2336" i="1"/>
  <c r="F2344" i="1"/>
  <c r="F2352" i="1"/>
  <c r="F2360" i="1"/>
  <c r="F2368" i="1"/>
  <c r="F2376" i="1"/>
  <c r="F2384" i="1"/>
  <c r="F2392" i="1"/>
  <c r="F2400" i="1"/>
  <c r="F2408" i="1"/>
  <c r="F2416" i="1"/>
  <c r="F2424" i="1"/>
  <c r="F2432" i="1"/>
  <c r="F2440" i="1"/>
  <c r="F2448" i="1"/>
  <c r="F2456" i="1"/>
  <c r="F2464" i="1"/>
  <c r="F2472" i="1"/>
  <c r="F2480" i="1"/>
  <c r="F2488" i="1"/>
  <c r="F2496" i="1"/>
  <c r="F2504" i="1"/>
  <c r="F2512" i="1"/>
  <c r="F2520" i="1"/>
  <c r="F2528" i="1"/>
  <c r="F2536" i="1"/>
  <c r="F2544" i="1"/>
  <c r="F2552" i="1"/>
  <c r="F2560" i="1"/>
  <c r="F2568" i="1"/>
  <c r="F2576" i="1"/>
  <c r="F2584" i="1"/>
  <c r="F2592" i="1"/>
  <c r="F2600" i="1"/>
  <c r="F2608" i="1"/>
  <c r="F2616" i="1"/>
  <c r="F2624" i="1"/>
  <c r="F2632" i="1"/>
  <c r="F2640" i="1"/>
  <c r="F2648" i="1"/>
  <c r="F2656" i="1"/>
  <c r="F2664" i="1"/>
  <c r="F2672" i="1"/>
  <c r="F2680" i="1"/>
  <c r="F2688" i="1"/>
  <c r="F2696" i="1"/>
  <c r="F2704" i="1"/>
  <c r="F2712" i="1"/>
  <c r="F2720" i="1"/>
  <c r="F2728" i="1"/>
  <c r="F2736" i="1"/>
  <c r="F2744" i="1"/>
  <c r="F2752" i="1"/>
  <c r="F2760" i="1"/>
  <c r="F2768" i="1"/>
  <c r="F2776" i="1"/>
  <c r="F2784" i="1"/>
  <c r="F2792" i="1"/>
  <c r="F2800" i="1"/>
  <c r="F2808" i="1"/>
  <c r="F2816" i="1"/>
  <c r="F2824" i="1"/>
  <c r="F2832" i="1"/>
  <c r="F2840" i="1"/>
  <c r="F2848" i="1"/>
  <c r="F2856" i="1"/>
  <c r="F2864" i="1"/>
  <c r="F2872" i="1"/>
  <c r="F2880" i="1"/>
  <c r="F2888" i="1"/>
  <c r="F2896" i="1"/>
  <c r="F2904" i="1"/>
  <c r="F2912" i="1"/>
  <c r="F2920" i="1"/>
  <c r="F2928" i="1"/>
  <c r="F2936" i="1"/>
  <c r="F2944" i="1"/>
  <c r="F2952" i="1"/>
  <c r="F2960" i="1"/>
  <c r="F2968" i="1"/>
  <c r="F2976" i="1"/>
  <c r="F2984" i="1"/>
  <c r="F2992" i="1"/>
  <c r="F3000" i="1"/>
  <c r="F3008" i="1"/>
  <c r="F3016" i="1"/>
  <c r="F3024" i="1"/>
  <c r="F3032" i="1"/>
  <c r="F3040" i="1"/>
  <c r="F3048" i="1"/>
  <c r="F3056" i="1"/>
  <c r="F3064" i="1"/>
  <c r="F3072" i="1"/>
  <c r="F3080" i="1"/>
  <c r="F3088" i="1"/>
  <c r="F3096" i="1"/>
  <c r="F3104" i="1"/>
  <c r="F3112" i="1"/>
  <c r="F3120" i="1"/>
  <c r="F3128" i="1"/>
  <c r="F3136" i="1"/>
  <c r="F3144" i="1"/>
  <c r="F3152" i="1"/>
  <c r="F3160" i="1"/>
  <c r="F3168" i="1"/>
  <c r="F3176" i="1"/>
  <c r="F3184" i="1"/>
  <c r="F3192" i="1"/>
  <c r="F3200" i="1"/>
  <c r="F3208" i="1"/>
  <c r="F3216" i="1"/>
  <c r="F3224" i="1"/>
  <c r="F3232" i="1"/>
  <c r="F3240" i="1"/>
  <c r="F3248" i="1"/>
  <c r="F3256" i="1"/>
  <c r="F3264" i="1"/>
  <c r="F3272" i="1"/>
  <c r="F3280" i="1"/>
  <c r="F3288" i="1"/>
  <c r="F3296" i="1"/>
  <c r="F3304" i="1"/>
  <c r="F953" i="1"/>
  <c r="F1196" i="1"/>
  <c r="F1324" i="1"/>
  <c r="F1401" i="1"/>
  <c r="F1465" i="1"/>
  <c r="F1529" i="1"/>
  <c r="F1593" i="1"/>
  <c r="F1657" i="1"/>
  <c r="F1721" i="1"/>
  <c r="F1769" i="1"/>
  <c r="F1811" i="1"/>
  <c r="F1851" i="1"/>
  <c r="F1884" i="1"/>
  <c r="F1916" i="1"/>
  <c r="F1948" i="1"/>
  <c r="F1980" i="1"/>
  <c r="F2012" i="1"/>
  <c r="F2044" i="1"/>
  <c r="F2076" i="1"/>
  <c r="F2108" i="1"/>
  <c r="F2130" i="1"/>
  <c r="F2140" i="1"/>
  <c r="F2150" i="1"/>
  <c r="F2161" i="1"/>
  <c r="F2170" i="1"/>
  <c r="F2179" i="1"/>
  <c r="F2188" i="1"/>
  <c r="F2197" i="1"/>
  <c r="F2206" i="1"/>
  <c r="F2216" i="1"/>
  <c r="F2225" i="1"/>
  <c r="F2233" i="1"/>
  <c r="F2241" i="1"/>
  <c r="F2249" i="1"/>
  <c r="F2257" i="1"/>
  <c r="F2265" i="1"/>
  <c r="F2273" i="1"/>
  <c r="F2281" i="1"/>
  <c r="F2289" i="1"/>
  <c r="F2297" i="1"/>
  <c r="F2305" i="1"/>
  <c r="F2313" i="1"/>
  <c r="F2321" i="1"/>
  <c r="F2329" i="1"/>
  <c r="F2337" i="1"/>
  <c r="F2345" i="1"/>
  <c r="F2353" i="1"/>
  <c r="F2361" i="1"/>
  <c r="F2369" i="1"/>
  <c r="F2377" i="1"/>
  <c r="F2385" i="1"/>
  <c r="F2393" i="1"/>
  <c r="F2401" i="1"/>
  <c r="F2409" i="1"/>
  <c r="F2417" i="1"/>
  <c r="F2425" i="1"/>
  <c r="F2433" i="1"/>
  <c r="F2441" i="1"/>
  <c r="F2449" i="1"/>
  <c r="F2457" i="1"/>
  <c r="F2465" i="1"/>
  <c r="F2473" i="1"/>
  <c r="F2481" i="1"/>
  <c r="F2489" i="1"/>
  <c r="F2497" i="1"/>
  <c r="F2505" i="1"/>
  <c r="F2513" i="1"/>
  <c r="F2521" i="1"/>
  <c r="F2529" i="1"/>
  <c r="F2537" i="1"/>
  <c r="F2545" i="1"/>
  <c r="F2553" i="1"/>
  <c r="F2561" i="1"/>
  <c r="F2569" i="1"/>
  <c r="F2577" i="1"/>
  <c r="F2585" i="1"/>
  <c r="F2593" i="1"/>
  <c r="F2601" i="1"/>
  <c r="F2609" i="1"/>
  <c r="F2617" i="1"/>
  <c r="F2625" i="1"/>
  <c r="F2633" i="1"/>
  <c r="F2641" i="1"/>
  <c r="F2649" i="1"/>
  <c r="F2657" i="1"/>
  <c r="F2665" i="1"/>
  <c r="F2673" i="1"/>
  <c r="F2681" i="1"/>
  <c r="F2689" i="1"/>
  <c r="F2697" i="1"/>
  <c r="F2705" i="1"/>
  <c r="F2713" i="1"/>
  <c r="F2721" i="1"/>
  <c r="F2729" i="1"/>
  <c r="F2737" i="1"/>
  <c r="F2745" i="1"/>
  <c r="F2753" i="1"/>
  <c r="F2761" i="1"/>
  <c r="F2769" i="1"/>
  <c r="F2777" i="1"/>
  <c r="F2785" i="1"/>
  <c r="F2793" i="1"/>
  <c r="F2801" i="1"/>
  <c r="F2809" i="1"/>
  <c r="F2817" i="1"/>
  <c r="F2825" i="1"/>
  <c r="F2833" i="1"/>
  <c r="F2841" i="1"/>
  <c r="F2849" i="1"/>
  <c r="F2857" i="1"/>
  <c r="F2865" i="1"/>
  <c r="F2873" i="1"/>
  <c r="F2881" i="1"/>
  <c r="F2889" i="1"/>
  <c r="F2897" i="1"/>
  <c r="F2905" i="1"/>
  <c r="F2913" i="1"/>
  <c r="F2921" i="1"/>
  <c r="F2929" i="1"/>
  <c r="F2937" i="1"/>
  <c r="F2945" i="1"/>
  <c r="F2953" i="1"/>
  <c r="F2961" i="1"/>
  <c r="F2969" i="1"/>
  <c r="F2977" i="1"/>
  <c r="F2985" i="1"/>
  <c r="F2993" i="1"/>
  <c r="F3001" i="1"/>
  <c r="F3009" i="1"/>
  <c r="F3017" i="1"/>
  <c r="F3025" i="1"/>
  <c r="F3033" i="1"/>
  <c r="F3041" i="1"/>
  <c r="F3049" i="1"/>
  <c r="F3057" i="1"/>
  <c r="F3065" i="1"/>
  <c r="F3073" i="1"/>
  <c r="F3081" i="1"/>
  <c r="F3089" i="1"/>
  <c r="F3097" i="1"/>
  <c r="F3105" i="1"/>
  <c r="F3113" i="1"/>
  <c r="F3121" i="1"/>
  <c r="F3129" i="1"/>
  <c r="F3137" i="1"/>
  <c r="F3145" i="1"/>
  <c r="F3153" i="1"/>
  <c r="F3161" i="1"/>
  <c r="F3169" i="1"/>
  <c r="F3177" i="1"/>
  <c r="F3185" i="1"/>
  <c r="F3193" i="1"/>
  <c r="F3201" i="1"/>
  <c r="F3209" i="1"/>
  <c r="F3217" i="1"/>
  <c r="F3225" i="1"/>
  <c r="F3233" i="1"/>
  <c r="F3241" i="1"/>
  <c r="F3249" i="1"/>
  <c r="F3257" i="1"/>
  <c r="F3265" i="1"/>
  <c r="F3273" i="1"/>
  <c r="F3281" i="1"/>
  <c r="F3289" i="1"/>
  <c r="F3297" i="1"/>
  <c r="F3305" i="1"/>
  <c r="F3313" i="1"/>
  <c r="F3321" i="1"/>
  <c r="F3329" i="1"/>
  <c r="F3337" i="1"/>
  <c r="F844" i="1"/>
  <c r="F1345" i="1"/>
  <c r="F1542" i="1"/>
  <c r="F1705" i="1"/>
  <c r="F1821" i="1"/>
  <c r="F1923" i="1"/>
  <c r="F2004" i="1"/>
  <c r="F2084" i="1"/>
  <c r="F2141" i="1"/>
  <c r="F2168" i="1"/>
  <c r="F2190" i="1"/>
  <c r="F2217" i="1"/>
  <c r="F2239" i="1"/>
  <c r="F2259" i="1"/>
  <c r="F2282" i="1"/>
  <c r="F2303" i="1"/>
  <c r="F2323" i="1"/>
  <c r="F2346" i="1"/>
  <c r="F2367" i="1"/>
  <c r="F2387" i="1"/>
  <c r="F2410" i="1"/>
  <c r="F2431" i="1"/>
  <c r="F2451" i="1"/>
  <c r="F2474" i="1"/>
  <c r="F2495" i="1"/>
  <c r="F2515" i="1"/>
  <c r="F2538" i="1"/>
  <c r="F2559" i="1"/>
  <c r="F2579" i="1"/>
  <c r="F2602" i="1"/>
  <c r="F2623" i="1"/>
  <c r="F2643" i="1"/>
  <c r="F2666" i="1"/>
  <c r="F2687" i="1"/>
  <c r="F2707" i="1"/>
  <c r="F2730" i="1"/>
  <c r="F2751" i="1"/>
  <c r="F2771" i="1"/>
  <c r="F2794" i="1"/>
  <c r="F2815" i="1"/>
  <c r="F2835" i="1"/>
  <c r="F2858" i="1"/>
  <c r="F2879" i="1"/>
  <c r="F2899" i="1"/>
  <c r="F2922" i="1"/>
  <c r="F2943" i="1"/>
  <c r="F2963" i="1"/>
  <c r="F2986" i="1"/>
  <c r="F3007" i="1"/>
  <c r="F3027" i="1"/>
  <c r="F3050" i="1"/>
  <c r="F3071" i="1"/>
  <c r="F3091" i="1"/>
  <c r="F3114" i="1"/>
  <c r="F3135" i="1"/>
  <c r="F3155" i="1"/>
  <c r="F3178" i="1"/>
  <c r="F3199" i="1"/>
  <c r="F3219" i="1"/>
  <c r="F3242" i="1"/>
  <c r="F3262" i="1"/>
  <c r="F3278" i="1"/>
  <c r="F3294" i="1"/>
  <c r="F3310" i="1"/>
  <c r="F3320" i="1"/>
  <c r="F3331" i="1"/>
  <c r="F3341" i="1"/>
  <c r="F3349" i="1"/>
  <c r="F3357" i="1"/>
  <c r="F3365" i="1"/>
  <c r="F3373" i="1"/>
  <c r="F3381" i="1"/>
  <c r="F3389" i="1"/>
  <c r="F3397" i="1"/>
  <c r="F3405" i="1"/>
  <c r="F3413" i="1"/>
  <c r="F3421" i="1"/>
  <c r="F3429" i="1"/>
  <c r="F3437" i="1"/>
  <c r="F3445" i="1"/>
  <c r="F3453" i="1"/>
  <c r="F3461" i="1"/>
  <c r="F3469" i="1"/>
  <c r="F3477" i="1"/>
  <c r="F3485" i="1"/>
  <c r="F3493" i="1"/>
  <c r="F3501" i="1"/>
  <c r="F3509" i="1"/>
  <c r="F3517" i="1"/>
  <c r="F3525" i="1"/>
  <c r="F3533" i="1"/>
  <c r="F3541" i="1"/>
  <c r="F3549" i="1"/>
  <c r="F3557" i="1"/>
  <c r="F3565" i="1"/>
  <c r="F3573" i="1"/>
  <c r="F3581" i="1"/>
  <c r="F3589" i="1"/>
  <c r="F3597" i="1"/>
  <c r="F3605" i="1"/>
  <c r="F3613" i="1"/>
  <c r="F3621" i="1"/>
  <c r="F3629" i="1"/>
  <c r="F3637" i="1"/>
  <c r="F3645" i="1"/>
  <c r="F3653" i="1"/>
  <c r="F3661" i="1"/>
  <c r="F3669" i="1"/>
  <c r="F3677" i="1"/>
  <c r="F3685" i="1"/>
  <c r="F3693" i="1"/>
  <c r="F3701" i="1"/>
  <c r="F3709" i="1"/>
  <c r="F3717" i="1"/>
  <c r="F3725" i="1"/>
  <c r="F3733" i="1"/>
  <c r="F3741" i="1"/>
  <c r="F3749" i="1"/>
  <c r="F3757" i="1"/>
  <c r="F3765" i="1"/>
  <c r="F3773" i="1"/>
  <c r="F3781" i="1"/>
  <c r="F3789" i="1"/>
  <c r="F3797" i="1"/>
  <c r="F3805" i="1"/>
  <c r="F3813" i="1"/>
  <c r="F3821" i="1"/>
  <c r="F3829" i="1"/>
  <c r="F3837" i="1"/>
  <c r="F3845" i="1"/>
  <c r="F3853" i="1"/>
  <c r="F3861" i="1"/>
  <c r="F3869" i="1"/>
  <c r="F3877" i="1"/>
  <c r="F3885" i="1"/>
  <c r="F3893" i="1"/>
  <c r="F3901" i="1"/>
  <c r="F3909" i="1"/>
  <c r="F3917" i="1"/>
  <c r="F3925" i="1"/>
  <c r="F3933" i="1"/>
  <c r="F3941" i="1"/>
  <c r="F3949" i="1"/>
  <c r="F3957" i="1"/>
  <c r="F3965" i="1"/>
  <c r="F3973" i="1"/>
  <c r="F3981" i="1"/>
  <c r="F3989" i="1"/>
  <c r="F3997" i="1"/>
  <c r="F4005" i="1"/>
  <c r="F4013" i="1"/>
  <c r="F4021" i="1"/>
  <c r="F4029" i="1"/>
  <c r="F4037" i="1"/>
  <c r="F1038" i="1"/>
  <c r="F1385" i="1"/>
  <c r="F1545" i="1"/>
  <c r="F1734" i="1"/>
  <c r="F1842" i="1"/>
  <c r="F1924" i="1"/>
  <c r="F2019" i="1"/>
  <c r="F2100" i="1"/>
  <c r="F2142" i="1"/>
  <c r="F2171" i="1"/>
  <c r="F2195" i="1"/>
  <c r="F2218" i="1"/>
  <c r="F2242" i="1"/>
  <c r="F2263" i="1"/>
  <c r="F2283" i="1"/>
  <c r="F2306" i="1"/>
  <c r="F2327" i="1"/>
  <c r="F2347" i="1"/>
  <c r="F2370" i="1"/>
  <c r="F2391" i="1"/>
  <c r="F2411" i="1"/>
  <c r="F2434" i="1"/>
  <c r="F2455" i="1"/>
  <c r="F2475" i="1"/>
  <c r="F2498" i="1"/>
  <c r="F2519" i="1"/>
  <c r="F2539" i="1"/>
  <c r="F2562" i="1"/>
  <c r="F2583" i="1"/>
  <c r="F2603" i="1"/>
  <c r="F2626" i="1"/>
  <c r="F2647" i="1"/>
  <c r="F2667" i="1"/>
  <c r="F2690" i="1"/>
  <c r="F2711" i="1"/>
  <c r="F2731" i="1"/>
  <c r="F2754" i="1"/>
  <c r="F2775" i="1"/>
  <c r="F2795" i="1"/>
  <c r="F2818" i="1"/>
  <c r="F2839" i="1"/>
  <c r="F2859" i="1"/>
  <c r="F2882" i="1"/>
  <c r="F2903" i="1"/>
  <c r="F2923" i="1"/>
  <c r="F2946" i="1"/>
  <c r="F2967" i="1"/>
  <c r="F2987" i="1"/>
  <c r="F3010" i="1"/>
  <c r="F3031" i="1"/>
  <c r="F3051" i="1"/>
  <c r="F3074" i="1"/>
  <c r="F3095" i="1"/>
  <c r="F3115" i="1"/>
  <c r="F3138" i="1"/>
  <c r="F3159" i="1"/>
  <c r="F3179" i="1"/>
  <c r="F3202" i="1"/>
  <c r="F3223" i="1"/>
  <c r="F3243" i="1"/>
  <c r="F3263" i="1"/>
  <c r="F3279" i="1"/>
  <c r="F3295" i="1"/>
  <c r="F3311" i="1"/>
  <c r="F3322" i="1"/>
  <c r="F3333" i="1"/>
  <c r="F3342" i="1"/>
  <c r="F3350" i="1"/>
  <c r="F3358" i="1"/>
  <c r="F3366" i="1"/>
  <c r="F3374" i="1"/>
  <c r="F3382" i="1"/>
  <c r="F3390" i="1"/>
  <c r="F3398" i="1"/>
  <c r="F3406" i="1"/>
  <c r="F3414" i="1"/>
  <c r="F3422" i="1"/>
  <c r="F3430" i="1"/>
  <c r="F3438" i="1"/>
  <c r="F3446" i="1"/>
  <c r="F3454" i="1"/>
  <c r="F3462" i="1"/>
  <c r="F3470" i="1"/>
  <c r="F3478" i="1"/>
  <c r="F3486" i="1"/>
  <c r="F3494" i="1"/>
  <c r="F3502" i="1"/>
  <c r="F3510" i="1"/>
  <c r="F3518" i="1"/>
  <c r="F3526" i="1"/>
  <c r="F3534" i="1"/>
  <c r="F3542" i="1"/>
  <c r="F3550" i="1"/>
  <c r="F3558" i="1"/>
  <c r="F3566" i="1"/>
  <c r="F3574" i="1"/>
  <c r="F3582" i="1"/>
  <c r="F3590" i="1"/>
  <c r="F3598" i="1"/>
  <c r="F3606" i="1"/>
  <c r="F3614" i="1"/>
  <c r="F3622" i="1"/>
  <c r="F3630" i="1"/>
  <c r="F3638" i="1"/>
  <c r="F3646" i="1"/>
  <c r="F3654" i="1"/>
  <c r="F3662" i="1"/>
  <c r="F3670" i="1"/>
  <c r="F3678" i="1"/>
  <c r="F3686" i="1"/>
  <c r="F3694" i="1"/>
  <c r="F3702" i="1"/>
  <c r="F3710" i="1"/>
  <c r="F3718" i="1"/>
  <c r="F3726" i="1"/>
  <c r="F3734" i="1"/>
  <c r="F3742" i="1"/>
  <c r="F3750" i="1"/>
  <c r="F3758" i="1"/>
  <c r="F3766" i="1"/>
  <c r="F3774" i="1"/>
  <c r="F3782" i="1"/>
  <c r="F3790" i="1"/>
  <c r="F3798" i="1"/>
  <c r="F3806" i="1"/>
  <c r="F3814" i="1"/>
  <c r="F3822" i="1"/>
  <c r="F3830" i="1"/>
  <c r="F3838" i="1"/>
  <c r="F3846" i="1"/>
  <c r="F3854" i="1"/>
  <c r="F3862" i="1"/>
  <c r="F3870" i="1"/>
  <c r="F3878" i="1"/>
  <c r="F3886" i="1"/>
  <c r="F3894" i="1"/>
  <c r="F3902" i="1"/>
  <c r="F3910" i="1"/>
  <c r="F3918" i="1"/>
  <c r="F3926" i="1"/>
  <c r="F3934" i="1"/>
  <c r="F3942" i="1"/>
  <c r="F3950" i="1"/>
  <c r="F3958" i="1"/>
  <c r="F3966" i="1"/>
  <c r="F3974" i="1"/>
  <c r="F3982" i="1"/>
  <c r="F3990" i="1"/>
  <c r="F3998" i="1"/>
  <c r="F4006" i="1"/>
  <c r="F4014" i="1"/>
  <c r="F4022" i="1"/>
  <c r="F4030" i="1"/>
  <c r="F4038" i="1"/>
  <c r="F4046" i="1"/>
  <c r="F4054" i="1"/>
  <c r="F4062" i="1"/>
  <c r="F4070" i="1"/>
  <c r="F4078" i="1"/>
  <c r="F4086" i="1"/>
  <c r="F4094" i="1"/>
  <c r="F4102" i="1"/>
  <c r="F4110" i="1"/>
  <c r="F4118" i="1"/>
  <c r="F4126" i="1"/>
  <c r="F4134" i="1"/>
  <c r="F4142" i="1"/>
  <c r="F4150" i="1"/>
  <c r="F4158" i="1"/>
  <c r="F4166" i="1"/>
  <c r="F1039" i="1"/>
  <c r="F1414" i="1"/>
  <c r="F1577" i="1"/>
  <c r="F1737" i="1"/>
  <c r="F1859" i="1"/>
  <c r="F1940" i="1"/>
  <c r="F2020" i="1"/>
  <c r="F2115" i="1"/>
  <c r="F2148" i="1"/>
  <c r="F2172" i="1"/>
  <c r="F2198" i="1"/>
  <c r="F2222" i="1"/>
  <c r="F2243" i="1"/>
  <c r="F2266" i="1"/>
  <c r="F2287" i="1"/>
  <c r="F2307" i="1"/>
  <c r="F2330" i="1"/>
  <c r="F2351" i="1"/>
  <c r="F2371" i="1"/>
  <c r="F2394" i="1"/>
  <c r="F2415" i="1"/>
  <c r="F2435" i="1"/>
  <c r="F2458" i="1"/>
  <c r="F2479" i="1"/>
  <c r="F2499" i="1"/>
  <c r="F2522" i="1"/>
  <c r="F2543" i="1"/>
  <c r="F2563" i="1"/>
  <c r="F2586" i="1"/>
  <c r="F2607" i="1"/>
  <c r="F2627" i="1"/>
  <c r="F2650" i="1"/>
  <c r="F2671" i="1"/>
  <c r="F2691" i="1"/>
  <c r="F2714" i="1"/>
  <c r="F2735" i="1"/>
  <c r="F2755" i="1"/>
  <c r="F2778" i="1"/>
  <c r="F2799" i="1"/>
  <c r="F2819" i="1"/>
  <c r="F2842" i="1"/>
  <c r="F2863" i="1"/>
  <c r="F2883" i="1"/>
  <c r="F2906" i="1"/>
  <c r="F2927" i="1"/>
  <c r="F2947" i="1"/>
  <c r="F2970" i="1"/>
  <c r="F2991" i="1"/>
  <c r="F3011" i="1"/>
  <c r="F3034" i="1"/>
  <c r="F3055" i="1"/>
  <c r="F3075" i="1"/>
  <c r="F3098" i="1"/>
  <c r="F3119" i="1"/>
  <c r="F3139" i="1"/>
  <c r="F3162" i="1"/>
  <c r="F3183" i="1"/>
  <c r="F3203" i="1"/>
  <c r="F3226" i="1"/>
  <c r="F3247" i="1"/>
  <c r="F3266" i="1"/>
  <c r="F3282" i="1"/>
  <c r="F3298" i="1"/>
  <c r="F3312" i="1"/>
  <c r="F3323" i="1"/>
  <c r="F3334" i="1"/>
  <c r="F3343" i="1"/>
  <c r="F3351" i="1"/>
  <c r="F3359" i="1"/>
  <c r="F3367" i="1"/>
  <c r="F3375" i="1"/>
  <c r="F3383" i="1"/>
  <c r="F3391" i="1"/>
  <c r="F3399" i="1"/>
  <c r="F3407" i="1"/>
  <c r="F3415" i="1"/>
  <c r="F3423" i="1"/>
  <c r="F3431" i="1"/>
  <c r="F3439" i="1"/>
  <c r="F3447" i="1"/>
  <c r="F3455" i="1"/>
  <c r="F3463" i="1"/>
  <c r="F3471" i="1"/>
  <c r="F3479" i="1"/>
  <c r="F3487" i="1"/>
  <c r="F3495" i="1"/>
  <c r="F3503" i="1"/>
  <c r="F3511" i="1"/>
  <c r="F3519" i="1"/>
  <c r="F3527" i="1"/>
  <c r="F3535" i="1"/>
  <c r="F3543" i="1"/>
  <c r="F3551" i="1"/>
  <c r="F3559" i="1"/>
  <c r="F3567" i="1"/>
  <c r="F3575" i="1"/>
  <c r="F3583" i="1"/>
  <c r="F3591" i="1"/>
  <c r="F3599" i="1"/>
  <c r="F3607" i="1"/>
  <c r="F3615" i="1"/>
  <c r="F3623" i="1"/>
  <c r="F3631" i="1"/>
  <c r="F3639" i="1"/>
  <c r="F3647" i="1"/>
  <c r="F3655" i="1"/>
  <c r="F3663" i="1"/>
  <c r="F3671" i="1"/>
  <c r="F3679" i="1"/>
  <c r="F3687" i="1"/>
  <c r="F3695" i="1"/>
  <c r="F3703" i="1"/>
  <c r="F3711" i="1"/>
  <c r="F3719" i="1"/>
  <c r="F3727" i="1"/>
  <c r="F3735" i="1"/>
  <c r="F3743" i="1"/>
  <c r="F3751" i="1"/>
  <c r="F3759" i="1"/>
  <c r="F3767" i="1"/>
  <c r="F3775" i="1"/>
  <c r="F3783" i="1"/>
  <c r="F3791" i="1"/>
  <c r="F3799" i="1"/>
  <c r="F3807" i="1"/>
  <c r="F3815" i="1"/>
  <c r="F3823" i="1"/>
  <c r="F3831" i="1"/>
  <c r="F3839" i="1"/>
  <c r="F3847" i="1"/>
  <c r="F3855" i="1"/>
  <c r="F3863" i="1"/>
  <c r="F3871" i="1"/>
  <c r="F3879" i="1"/>
  <c r="F3887" i="1"/>
  <c r="F3895" i="1"/>
  <c r="F3903" i="1"/>
  <c r="F3911" i="1"/>
  <c r="F3919" i="1"/>
  <c r="F3927" i="1"/>
  <c r="F3935" i="1"/>
  <c r="F3943" i="1"/>
  <c r="F3951" i="1"/>
  <c r="F3959" i="1"/>
  <c r="F3967" i="1"/>
  <c r="F3975" i="1"/>
  <c r="F3983" i="1"/>
  <c r="F3991" i="1"/>
  <c r="F3999" i="1"/>
  <c r="F4007" i="1"/>
  <c r="F4015" i="1"/>
  <c r="F4023" i="1"/>
  <c r="F4031" i="1"/>
  <c r="F1156" i="1"/>
  <c r="F1417" i="1"/>
  <c r="F1606" i="1"/>
  <c r="F1757" i="1"/>
  <c r="F1860" i="1"/>
  <c r="F1955" i="1"/>
  <c r="F2036" i="1"/>
  <c r="F2116" i="1"/>
  <c r="F2153" i="1"/>
  <c r="F2177" i="1"/>
  <c r="F2200" i="1"/>
  <c r="F2226" i="1"/>
  <c r="F2247" i="1"/>
  <c r="F2267" i="1"/>
  <c r="F2290" i="1"/>
  <c r="F2311" i="1"/>
  <c r="F2331" i="1"/>
  <c r="F2354" i="1"/>
  <c r="F2375" i="1"/>
  <c r="F2395" i="1"/>
  <c r="F2418" i="1"/>
  <c r="F2439" i="1"/>
  <c r="F2459" i="1"/>
  <c r="F2482" i="1"/>
  <c r="F2503" i="1"/>
  <c r="F2523" i="1"/>
  <c r="F2546" i="1"/>
  <c r="F2567" i="1"/>
  <c r="F2587" i="1"/>
  <c r="F2610" i="1"/>
  <c r="F2631" i="1"/>
  <c r="F2651" i="1"/>
  <c r="F2674" i="1"/>
  <c r="F2695" i="1"/>
  <c r="F2715" i="1"/>
  <c r="F2738" i="1"/>
  <c r="F2759" i="1"/>
  <c r="F2779" i="1"/>
  <c r="F1228" i="1"/>
  <c r="F1449" i="1"/>
  <c r="F1609" i="1"/>
  <c r="F1778" i="1"/>
  <c r="F1876" i="1"/>
  <c r="F1956" i="1"/>
  <c r="F2051" i="1"/>
  <c r="F2124" i="1"/>
  <c r="F2154" i="1"/>
  <c r="F2180" i="1"/>
  <c r="F2204" i="1"/>
  <c r="F2227" i="1"/>
  <c r="F2250" i="1"/>
  <c r="F2271" i="1"/>
  <c r="F2291" i="1"/>
  <c r="F2314" i="1"/>
  <c r="F2335" i="1"/>
  <c r="F2355" i="1"/>
  <c r="F2378" i="1"/>
  <c r="F2399" i="1"/>
  <c r="F2419" i="1"/>
  <c r="F2442" i="1"/>
  <c r="F2463" i="1"/>
  <c r="F2483" i="1"/>
  <c r="F2506" i="1"/>
  <c r="F2527" i="1"/>
  <c r="F2547" i="1"/>
  <c r="F2570" i="1"/>
  <c r="F2591" i="1"/>
  <c r="F2611" i="1"/>
  <c r="F2634" i="1"/>
  <c r="F2655" i="1"/>
  <c r="F2675" i="1"/>
  <c r="F2698" i="1"/>
  <c r="F2719" i="1"/>
  <c r="F2739" i="1"/>
  <c r="F2762" i="1"/>
  <c r="F2783" i="1"/>
  <c r="F2803" i="1"/>
  <c r="F2826" i="1"/>
  <c r="F2847" i="1"/>
  <c r="F2867" i="1"/>
  <c r="F2890" i="1"/>
  <c r="F2911" i="1"/>
  <c r="F2931" i="1"/>
  <c r="F2954" i="1"/>
  <c r="F2975" i="1"/>
  <c r="F2995" i="1"/>
  <c r="F3018" i="1"/>
  <c r="F3039" i="1"/>
  <c r="F3059" i="1"/>
  <c r="F3082" i="1"/>
  <c r="F3103" i="1"/>
  <c r="F3123" i="1"/>
  <c r="F3146" i="1"/>
  <c r="F3167" i="1"/>
  <c r="F3187" i="1"/>
  <c r="F3210" i="1"/>
  <c r="F3231" i="1"/>
  <c r="F3251" i="1"/>
  <c r="F3270" i="1"/>
  <c r="F3286" i="1"/>
  <c r="F3302" i="1"/>
  <c r="F3315" i="1"/>
  <c r="F3326" i="1"/>
  <c r="F3336" i="1"/>
  <c r="F3345" i="1"/>
  <c r="F3353" i="1"/>
  <c r="F3361" i="1"/>
  <c r="F3369" i="1"/>
  <c r="F3377" i="1"/>
  <c r="F3385" i="1"/>
  <c r="F3393" i="1"/>
  <c r="F3401" i="1"/>
  <c r="F3409" i="1"/>
  <c r="F3417" i="1"/>
  <c r="F3425" i="1"/>
  <c r="F3433" i="1"/>
  <c r="F3441" i="1"/>
  <c r="F3449" i="1"/>
  <c r="F3457" i="1"/>
  <c r="F3465" i="1"/>
  <c r="F3473" i="1"/>
  <c r="F3481" i="1"/>
  <c r="F3489" i="1"/>
  <c r="F3497" i="1"/>
  <c r="F3505" i="1"/>
  <c r="F3513" i="1"/>
  <c r="F3521" i="1"/>
  <c r="F3529" i="1"/>
  <c r="F3537" i="1"/>
  <c r="F3545" i="1"/>
  <c r="F3553" i="1"/>
  <c r="F3561" i="1"/>
  <c r="F3569" i="1"/>
  <c r="F3577" i="1"/>
  <c r="F3585" i="1"/>
  <c r="F3593" i="1"/>
  <c r="F3601" i="1"/>
  <c r="F3609" i="1"/>
  <c r="F3617" i="1"/>
  <c r="F3625" i="1"/>
  <c r="F3633" i="1"/>
  <c r="F3641" i="1"/>
  <c r="F3649" i="1"/>
  <c r="F3657" i="1"/>
  <c r="F3665" i="1"/>
  <c r="F3673" i="1"/>
  <c r="F3681" i="1"/>
  <c r="F3689" i="1"/>
  <c r="F3697" i="1"/>
  <c r="F3705" i="1"/>
  <c r="F3713" i="1"/>
  <c r="F3721" i="1"/>
  <c r="F3729" i="1"/>
  <c r="F3737" i="1"/>
  <c r="F3745" i="1"/>
  <c r="F3753" i="1"/>
  <c r="F3761" i="1"/>
  <c r="F3769" i="1"/>
  <c r="F3777" i="1"/>
  <c r="F3785" i="1"/>
  <c r="F3793" i="1"/>
  <c r="F3801" i="1"/>
  <c r="F3809" i="1"/>
  <c r="F3817" i="1"/>
  <c r="F3825" i="1"/>
  <c r="F3833" i="1"/>
  <c r="F3841" i="1"/>
  <c r="F3849" i="1"/>
  <c r="F3857" i="1"/>
  <c r="F3865" i="1"/>
  <c r="F3873" i="1"/>
  <c r="F3881" i="1"/>
  <c r="F3889" i="1"/>
  <c r="F3897" i="1"/>
  <c r="F3905" i="1"/>
  <c r="F3913" i="1"/>
  <c r="F3921" i="1"/>
  <c r="F3929" i="1"/>
  <c r="F3937" i="1"/>
  <c r="F3945" i="1"/>
  <c r="F3953" i="1"/>
  <c r="F3961" i="1"/>
  <c r="F3969" i="1"/>
  <c r="F3977" i="1"/>
  <c r="F3985" i="1"/>
  <c r="F3993" i="1"/>
  <c r="F4001" i="1"/>
  <c r="F4009" i="1"/>
  <c r="F4017" i="1"/>
  <c r="F4025" i="1"/>
  <c r="F4033" i="1"/>
  <c r="F1231" i="1"/>
  <c r="F1478" i="1"/>
  <c r="F1641" i="1"/>
  <c r="F1779" i="1"/>
  <c r="F1891" i="1"/>
  <c r="F1972" i="1"/>
  <c r="F2052" i="1"/>
  <c r="F2131" i="1"/>
  <c r="F2158" i="1"/>
  <c r="F2181" i="1"/>
  <c r="F2208" i="1"/>
  <c r="F2231" i="1"/>
  <c r="F2251" i="1"/>
  <c r="F2274" i="1"/>
  <c r="F2295" i="1"/>
  <c r="F2315" i="1"/>
  <c r="F2338" i="1"/>
  <c r="F2359" i="1"/>
  <c r="F2379" i="1"/>
  <c r="F2402" i="1"/>
  <c r="F2423" i="1"/>
  <c r="F2443" i="1"/>
  <c r="F2466" i="1"/>
  <c r="F2487" i="1"/>
  <c r="F2507" i="1"/>
  <c r="F2530" i="1"/>
  <c r="F2551" i="1"/>
  <c r="F2571" i="1"/>
  <c r="F2594" i="1"/>
  <c r="F2615" i="1"/>
  <c r="F2635" i="1"/>
  <c r="F2658" i="1"/>
  <c r="F2679" i="1"/>
  <c r="F2699" i="1"/>
  <c r="F2722" i="1"/>
  <c r="F2743" i="1"/>
  <c r="F2763" i="1"/>
  <c r="F2786" i="1"/>
  <c r="F2807" i="1"/>
  <c r="F2827" i="1"/>
  <c r="F2850" i="1"/>
  <c r="F2871" i="1"/>
  <c r="F2891" i="1"/>
  <c r="F2914" i="1"/>
  <c r="F2935" i="1"/>
  <c r="F2955" i="1"/>
  <c r="F2978" i="1"/>
  <c r="F2999" i="1"/>
  <c r="F3019" i="1"/>
  <c r="F3042" i="1"/>
  <c r="F3063" i="1"/>
  <c r="F3083" i="1"/>
  <c r="F3106" i="1"/>
  <c r="F3127" i="1"/>
  <c r="F3147" i="1"/>
  <c r="F3170" i="1"/>
  <c r="F3191" i="1"/>
  <c r="F3211" i="1"/>
  <c r="F3234" i="1"/>
  <c r="F3255" i="1"/>
  <c r="F3271" i="1"/>
  <c r="F3287" i="1"/>
  <c r="F3303" i="1"/>
  <c r="F3317" i="1"/>
  <c r="F3327" i="1"/>
  <c r="F3338" i="1"/>
  <c r="F3346" i="1"/>
  <c r="F3354" i="1"/>
  <c r="F3362" i="1"/>
  <c r="F3370" i="1"/>
  <c r="F3378" i="1"/>
  <c r="F3386" i="1"/>
  <c r="F3394" i="1"/>
  <c r="F3402" i="1"/>
  <c r="F3410" i="1"/>
  <c r="F3418" i="1"/>
  <c r="F3426" i="1"/>
  <c r="F3434" i="1"/>
  <c r="F3442" i="1"/>
  <c r="F3450" i="1"/>
  <c r="F3458" i="1"/>
  <c r="F3466" i="1"/>
  <c r="F3474" i="1"/>
  <c r="F3482" i="1"/>
  <c r="F3490" i="1"/>
  <c r="F3498" i="1"/>
  <c r="F3506" i="1"/>
  <c r="F3514" i="1"/>
  <c r="F3522" i="1"/>
  <c r="F3530" i="1"/>
  <c r="F3538" i="1"/>
  <c r="F3546" i="1"/>
  <c r="F3554" i="1"/>
  <c r="F3562" i="1"/>
  <c r="F3570" i="1"/>
  <c r="F3578" i="1"/>
  <c r="F3586" i="1"/>
  <c r="F3594" i="1"/>
  <c r="F3602" i="1"/>
  <c r="F3610" i="1"/>
  <c r="F3618" i="1"/>
  <c r="F3626" i="1"/>
  <c r="F3634" i="1"/>
  <c r="F3642" i="1"/>
  <c r="F3650" i="1"/>
  <c r="F3658" i="1"/>
  <c r="F3666" i="1"/>
  <c r="F3674" i="1"/>
  <c r="F3682" i="1"/>
  <c r="F3690" i="1"/>
  <c r="F3698" i="1"/>
  <c r="F3706" i="1"/>
  <c r="F3714" i="1"/>
  <c r="F3722" i="1"/>
  <c r="F3730" i="1"/>
  <c r="F3738" i="1"/>
  <c r="F3746" i="1"/>
  <c r="F3754" i="1"/>
  <c r="F3762" i="1"/>
  <c r="F3770" i="1"/>
  <c r="F3778" i="1"/>
  <c r="F3786" i="1"/>
  <c r="F3794" i="1"/>
  <c r="F3802" i="1"/>
  <c r="F3810" i="1"/>
  <c r="F3818" i="1"/>
  <c r="F3826" i="1"/>
  <c r="F3834" i="1"/>
  <c r="F3842" i="1"/>
  <c r="F3850" i="1"/>
  <c r="F3858" i="1"/>
  <c r="F3866" i="1"/>
  <c r="F3874" i="1"/>
  <c r="F3882" i="1"/>
  <c r="F3890" i="1"/>
  <c r="F3898" i="1"/>
  <c r="F3906" i="1"/>
  <c r="F3914" i="1"/>
  <c r="F3922" i="1"/>
  <c r="F3930" i="1"/>
  <c r="F3938" i="1"/>
  <c r="F3946" i="1"/>
  <c r="F3954" i="1"/>
  <c r="F3962" i="1"/>
  <c r="F3970" i="1"/>
  <c r="F3978" i="1"/>
  <c r="F3986" i="1"/>
  <c r="F3994" i="1"/>
  <c r="F4002" i="1"/>
  <c r="F4010" i="1"/>
  <c r="F4018" i="1"/>
  <c r="F4026" i="1"/>
  <c r="F4034" i="1"/>
  <c r="F1299" i="1"/>
  <c r="F1892" i="1"/>
  <c r="F2162" i="1"/>
  <c r="F2255" i="1"/>
  <c r="F2339" i="1"/>
  <c r="F2426" i="1"/>
  <c r="F2511" i="1"/>
  <c r="F2595" i="1"/>
  <c r="F2682" i="1"/>
  <c r="F2767" i="1"/>
  <c r="F2831" i="1"/>
  <c r="F2887" i="1"/>
  <c r="F2939" i="1"/>
  <c r="F3002" i="1"/>
  <c r="F3058" i="1"/>
  <c r="F3111" i="1"/>
  <c r="F3171" i="1"/>
  <c r="F3227" i="1"/>
  <c r="F3275" i="1"/>
  <c r="F3318" i="1"/>
  <c r="F3344" i="1"/>
  <c r="F3364" i="1"/>
  <c r="F3387" i="1"/>
  <c r="F3408" i="1"/>
  <c r="F3428" i="1"/>
  <c r="F3451" i="1"/>
  <c r="F3472" i="1"/>
  <c r="F3492" i="1"/>
  <c r="F3515" i="1"/>
  <c r="F3536" i="1"/>
  <c r="F3556" i="1"/>
  <c r="F3579" i="1"/>
  <c r="F3600" i="1"/>
  <c r="F3620" i="1"/>
  <c r="F3643" i="1"/>
  <c r="F3664" i="1"/>
  <c r="F3684" i="1"/>
  <c r="F3707" i="1"/>
  <c r="F3728" i="1"/>
  <c r="F3748" i="1"/>
  <c r="F3771" i="1"/>
  <c r="F3792" i="1"/>
  <c r="F3812" i="1"/>
  <c r="F3835" i="1"/>
  <c r="F3856" i="1"/>
  <c r="F3876" i="1"/>
  <c r="F3899" i="1"/>
  <c r="F3920" i="1"/>
  <c r="F3940" i="1"/>
  <c r="F3963" i="1"/>
  <c r="F3984" i="1"/>
  <c r="F4004" i="1"/>
  <c r="F4027" i="1"/>
  <c r="F4042" i="1"/>
  <c r="F4051" i="1"/>
  <c r="F4060" i="1"/>
  <c r="F4069" i="1"/>
  <c r="F4079" i="1"/>
  <c r="F4088" i="1"/>
  <c r="F4097" i="1"/>
  <c r="F4106" i="1"/>
  <c r="F4115" i="1"/>
  <c r="F4124" i="1"/>
  <c r="F4133" i="1"/>
  <c r="F4143" i="1"/>
  <c r="F4152" i="1"/>
  <c r="F4161" i="1"/>
  <c r="F4170" i="1"/>
  <c r="F4178" i="1"/>
  <c r="F4186" i="1"/>
  <c r="F4194" i="1"/>
  <c r="F4202" i="1"/>
  <c r="F4210" i="1"/>
  <c r="F4218" i="1"/>
  <c r="F4226" i="1"/>
  <c r="F4234" i="1"/>
  <c r="F4242" i="1"/>
  <c r="F4250" i="1"/>
  <c r="F4258" i="1"/>
  <c r="F4266" i="1"/>
  <c r="F4274" i="1"/>
  <c r="F4282" i="1"/>
  <c r="F4290" i="1"/>
  <c r="F4298" i="1"/>
  <c r="F4306" i="1"/>
  <c r="F4314" i="1"/>
  <c r="F4322" i="1"/>
  <c r="F4330" i="1"/>
  <c r="F4338" i="1"/>
  <c r="F4346" i="1"/>
  <c r="F4354" i="1"/>
  <c r="F4362" i="1"/>
  <c r="F4370" i="1"/>
  <c r="F4378" i="1"/>
  <c r="F4386" i="1"/>
  <c r="F4394" i="1"/>
  <c r="F4402" i="1"/>
  <c r="F4410" i="1"/>
  <c r="F4418" i="1"/>
  <c r="F4426" i="1"/>
  <c r="F4434" i="1"/>
  <c r="F4442" i="1"/>
  <c r="F4450" i="1"/>
  <c r="F4458" i="1"/>
  <c r="F4466" i="1"/>
  <c r="F4474" i="1"/>
  <c r="F4482" i="1"/>
  <c r="F4490" i="1"/>
  <c r="F4498" i="1"/>
  <c r="F4506" i="1"/>
  <c r="F4514" i="1"/>
  <c r="F4522" i="1"/>
  <c r="F4530" i="1"/>
  <c r="F4538" i="1"/>
  <c r="F4546" i="1"/>
  <c r="F4554" i="1"/>
  <c r="F4562" i="1"/>
  <c r="F4570" i="1"/>
  <c r="F4578" i="1"/>
  <c r="F4586" i="1"/>
  <c r="F4594" i="1"/>
  <c r="F4602" i="1"/>
  <c r="F4610" i="1"/>
  <c r="F4618" i="1"/>
  <c r="F4626" i="1"/>
  <c r="F4634" i="1"/>
  <c r="F4642" i="1"/>
  <c r="F4650" i="1"/>
  <c r="F4658" i="1"/>
  <c r="F4666" i="1"/>
  <c r="F4674" i="1"/>
  <c r="F4682" i="1"/>
  <c r="F4690" i="1"/>
  <c r="F4698" i="1"/>
  <c r="F4706" i="1"/>
  <c r="F4714" i="1"/>
  <c r="F4722" i="1"/>
  <c r="F4730" i="1"/>
  <c r="F4738" i="1"/>
  <c r="F4746" i="1"/>
  <c r="F4754" i="1"/>
  <c r="F4762" i="1"/>
  <c r="F4770" i="1"/>
  <c r="F4778" i="1"/>
  <c r="F4786" i="1"/>
  <c r="F4794" i="1"/>
  <c r="F4802" i="1"/>
  <c r="F4810" i="1"/>
  <c r="F4818" i="1"/>
  <c r="F4826" i="1"/>
  <c r="F4834" i="1"/>
  <c r="F4842" i="1"/>
  <c r="F4850" i="1"/>
  <c r="F4858" i="1"/>
  <c r="F4866" i="1"/>
  <c r="F4874" i="1"/>
  <c r="F4882" i="1"/>
  <c r="F4890" i="1"/>
  <c r="F4898" i="1"/>
  <c r="F4906" i="1"/>
  <c r="F4914" i="1"/>
  <c r="F4922" i="1"/>
  <c r="F1341" i="1"/>
  <c r="F1908" i="1"/>
  <c r="F2163" i="1"/>
  <c r="F2258" i="1"/>
  <c r="F2343" i="1"/>
  <c r="F2427" i="1"/>
  <c r="F2514" i="1"/>
  <c r="F2599" i="1"/>
  <c r="F2683" i="1"/>
  <c r="F2770" i="1"/>
  <c r="F2834" i="1"/>
  <c r="F2895" i="1"/>
  <c r="F2951" i="1"/>
  <c r="F3003" i="1"/>
  <c r="F3066" i="1"/>
  <c r="F3122" i="1"/>
  <c r="F3175" i="1"/>
  <c r="F3235" i="1"/>
  <c r="F3283" i="1"/>
  <c r="F3319" i="1"/>
  <c r="F3347" i="1"/>
  <c r="F3368" i="1"/>
  <c r="F3388" i="1"/>
  <c r="F3411" i="1"/>
  <c r="F3432" i="1"/>
  <c r="F3452" i="1"/>
  <c r="F3475" i="1"/>
  <c r="F3496" i="1"/>
  <c r="F3516" i="1"/>
  <c r="F3539" i="1"/>
  <c r="F3560" i="1"/>
  <c r="F3580" i="1"/>
  <c r="F3603" i="1"/>
  <c r="F3624" i="1"/>
  <c r="F3644" i="1"/>
  <c r="F3667" i="1"/>
  <c r="F3688" i="1"/>
  <c r="F3708" i="1"/>
  <c r="F3731" i="1"/>
  <c r="F3752" i="1"/>
  <c r="F3772" i="1"/>
  <c r="F3795" i="1"/>
  <c r="F3816" i="1"/>
  <c r="F3836" i="1"/>
  <c r="F3859" i="1"/>
  <c r="F3880" i="1"/>
  <c r="F3900" i="1"/>
  <c r="F3923" i="1"/>
  <c r="F3944" i="1"/>
  <c r="F3964" i="1"/>
  <c r="F3987" i="1"/>
  <c r="F4008" i="1"/>
  <c r="F4028" i="1"/>
  <c r="F4043" i="1"/>
  <c r="F4052" i="1"/>
  <c r="F4061" i="1"/>
  <c r="F4071" i="1"/>
  <c r="F4080" i="1"/>
  <c r="F4089" i="1"/>
  <c r="F4098" i="1"/>
  <c r="F4107" i="1"/>
  <c r="F4116" i="1"/>
  <c r="F4125" i="1"/>
  <c r="F4135" i="1"/>
  <c r="F4144" i="1"/>
  <c r="F4153" i="1"/>
  <c r="F4162" i="1"/>
  <c r="F4171" i="1"/>
  <c r="F4179" i="1"/>
  <c r="F4187" i="1"/>
  <c r="F4195" i="1"/>
  <c r="F4203" i="1"/>
  <c r="F4211" i="1"/>
  <c r="F4219" i="1"/>
  <c r="F4227" i="1"/>
  <c r="F4235" i="1"/>
  <c r="F4243" i="1"/>
  <c r="F4251" i="1"/>
  <c r="F4259" i="1"/>
  <c r="F4267" i="1"/>
  <c r="F4275" i="1"/>
  <c r="F4283" i="1"/>
  <c r="F4291" i="1"/>
  <c r="F4299" i="1"/>
  <c r="F4307" i="1"/>
  <c r="F4315" i="1"/>
  <c r="F4323" i="1"/>
  <c r="F4331" i="1"/>
  <c r="F4339" i="1"/>
  <c r="F4347" i="1"/>
  <c r="F4355" i="1"/>
  <c r="F4363" i="1"/>
  <c r="F4371" i="1"/>
  <c r="F4379" i="1"/>
  <c r="F4387" i="1"/>
  <c r="F4395" i="1"/>
  <c r="F4403" i="1"/>
  <c r="F4411" i="1"/>
  <c r="F4419" i="1"/>
  <c r="F4427" i="1"/>
  <c r="F4435" i="1"/>
  <c r="F4443" i="1"/>
  <c r="F4451" i="1"/>
  <c r="F4459" i="1"/>
  <c r="F4467" i="1"/>
  <c r="F4475" i="1"/>
  <c r="F4483" i="1"/>
  <c r="F4491" i="1"/>
  <c r="F4499" i="1"/>
  <c r="F4507" i="1"/>
  <c r="F4515" i="1"/>
  <c r="F4523" i="1"/>
  <c r="F4531" i="1"/>
  <c r="F4539" i="1"/>
  <c r="F4547" i="1"/>
  <c r="F4555" i="1"/>
  <c r="F4563" i="1"/>
  <c r="F4571" i="1"/>
  <c r="F4579" i="1"/>
  <c r="F4587" i="1"/>
  <c r="F4595" i="1"/>
  <c r="F4603" i="1"/>
  <c r="F4611" i="1"/>
  <c r="F4619" i="1"/>
  <c r="F4627" i="1"/>
  <c r="F4635" i="1"/>
  <c r="F4643" i="1"/>
  <c r="F4651" i="1"/>
  <c r="F4659" i="1"/>
  <c r="F4667" i="1"/>
  <c r="F4675" i="1"/>
  <c r="F4683" i="1"/>
  <c r="F4691" i="1"/>
  <c r="F4699" i="1"/>
  <c r="F4707" i="1"/>
  <c r="F4715" i="1"/>
  <c r="F4723" i="1"/>
  <c r="F4731" i="1"/>
  <c r="F4739" i="1"/>
  <c r="F4747" i="1"/>
  <c r="F4755" i="1"/>
  <c r="F4763" i="1"/>
  <c r="F4771" i="1"/>
  <c r="F4779" i="1"/>
  <c r="F4787" i="1"/>
  <c r="F4795" i="1"/>
  <c r="F4803" i="1"/>
  <c r="F4811" i="1"/>
  <c r="F4819" i="1"/>
  <c r="F4827" i="1"/>
  <c r="F4835" i="1"/>
  <c r="F4843" i="1"/>
  <c r="F4851" i="1"/>
  <c r="F4859" i="1"/>
  <c r="F4867" i="1"/>
  <c r="F4875" i="1"/>
  <c r="F4883" i="1"/>
  <c r="F4891" i="1"/>
  <c r="F4899" i="1"/>
  <c r="F4907" i="1"/>
  <c r="F4915" i="1"/>
  <c r="F4923" i="1"/>
  <c r="F4931" i="1"/>
  <c r="F4939" i="1"/>
  <c r="F4947" i="1"/>
  <c r="F4955" i="1"/>
  <c r="F4963" i="1"/>
  <c r="F4971" i="1"/>
  <c r="F4979" i="1"/>
  <c r="F4987" i="1"/>
  <c r="F4995" i="1"/>
  <c r="F5003" i="1"/>
  <c r="F5011" i="1"/>
  <c r="F5019" i="1"/>
  <c r="F5027" i="1"/>
  <c r="F5035" i="1"/>
  <c r="F5043" i="1"/>
  <c r="F5051" i="1"/>
  <c r="F5059" i="1"/>
  <c r="F5067" i="1"/>
  <c r="F5075" i="1"/>
  <c r="F5083" i="1"/>
  <c r="F5091" i="1"/>
  <c r="F5099" i="1"/>
  <c r="F5107" i="1"/>
  <c r="F5115" i="1"/>
  <c r="F5123" i="1"/>
  <c r="F5131" i="1"/>
  <c r="F5139" i="1"/>
  <c r="F5147" i="1"/>
  <c r="F5155" i="1"/>
  <c r="F5163" i="1"/>
  <c r="F5171" i="1"/>
  <c r="F5179" i="1"/>
  <c r="F5187" i="1"/>
  <c r="F5195" i="1"/>
  <c r="F5203" i="1"/>
  <c r="F5211" i="1"/>
  <c r="F5219" i="1"/>
  <c r="F1481" i="1"/>
  <c r="F1987" i="1"/>
  <c r="F2186" i="1"/>
  <c r="F2275" i="1"/>
  <c r="F2362" i="1"/>
  <c r="F2447" i="1"/>
  <c r="F2531" i="1"/>
  <c r="F2618" i="1"/>
  <c r="F2703" i="1"/>
  <c r="F2787" i="1"/>
  <c r="F2843" i="1"/>
  <c r="F2898" i="1"/>
  <c r="F2959" i="1"/>
  <c r="F3015" i="1"/>
  <c r="F3067" i="1"/>
  <c r="F3130" i="1"/>
  <c r="F3186" i="1"/>
  <c r="F3239" i="1"/>
  <c r="F3290" i="1"/>
  <c r="F3325" i="1"/>
  <c r="F3348" i="1"/>
  <c r="F3371" i="1"/>
  <c r="F3392" i="1"/>
  <c r="F3412" i="1"/>
  <c r="F3435" i="1"/>
  <c r="F3456" i="1"/>
  <c r="F3476" i="1"/>
  <c r="F3499" i="1"/>
  <c r="F3520" i="1"/>
  <c r="F3540" i="1"/>
  <c r="F3563" i="1"/>
  <c r="F3584" i="1"/>
  <c r="F3604" i="1"/>
  <c r="F3627" i="1"/>
  <c r="F3648" i="1"/>
  <c r="F3668" i="1"/>
  <c r="F3691" i="1"/>
  <c r="F3712" i="1"/>
  <c r="F3732" i="1"/>
  <c r="F3755" i="1"/>
  <c r="F3776" i="1"/>
  <c r="F3796" i="1"/>
  <c r="F3819" i="1"/>
  <c r="F3840" i="1"/>
  <c r="F3860" i="1"/>
  <c r="F3883" i="1"/>
  <c r="F3904" i="1"/>
  <c r="F3924" i="1"/>
  <c r="F3947" i="1"/>
  <c r="F3968" i="1"/>
  <c r="F3988" i="1"/>
  <c r="F4011" i="1"/>
  <c r="F4032" i="1"/>
  <c r="F4044" i="1"/>
  <c r="F4053" i="1"/>
  <c r="F4063" i="1"/>
  <c r="F4072" i="1"/>
  <c r="F4081" i="1"/>
  <c r="F4090" i="1"/>
  <c r="F4099" i="1"/>
  <c r="F4108" i="1"/>
  <c r="F4117" i="1"/>
  <c r="F4127" i="1"/>
  <c r="F4136" i="1"/>
  <c r="F4145" i="1"/>
  <c r="F4154" i="1"/>
  <c r="F4163" i="1"/>
  <c r="F4172" i="1"/>
  <c r="F4180" i="1"/>
  <c r="F4188" i="1"/>
  <c r="F4196" i="1"/>
  <c r="F4204" i="1"/>
  <c r="F4212" i="1"/>
  <c r="F4220" i="1"/>
  <c r="F4228" i="1"/>
  <c r="F4236" i="1"/>
  <c r="F4244" i="1"/>
  <c r="F4252" i="1"/>
  <c r="F4260" i="1"/>
  <c r="F4268" i="1"/>
  <c r="F4276" i="1"/>
  <c r="F4284" i="1"/>
  <c r="F4292" i="1"/>
  <c r="F4300" i="1"/>
  <c r="F4308" i="1"/>
  <c r="F4316" i="1"/>
  <c r="F4324" i="1"/>
  <c r="F4332" i="1"/>
  <c r="F4340" i="1"/>
  <c r="F4348" i="1"/>
  <c r="F1670" i="1"/>
  <c r="F2068" i="1"/>
  <c r="F2209" i="1"/>
  <c r="F2298" i="1"/>
  <c r="F2383" i="1"/>
  <c r="F2467" i="1"/>
  <c r="F2554" i="1"/>
  <c r="F2639" i="1"/>
  <c r="F2723" i="1"/>
  <c r="F2802" i="1"/>
  <c r="F2855" i="1"/>
  <c r="F2915" i="1"/>
  <c r="F2971" i="1"/>
  <c r="F3026" i="1"/>
  <c r="F3087" i="1"/>
  <c r="F3143" i="1"/>
  <c r="F3195" i="1"/>
  <c r="F3258" i="1"/>
  <c r="F3299" i="1"/>
  <c r="F3330" i="1"/>
  <c r="F3355" i="1"/>
  <c r="F3376" i="1"/>
  <c r="F3396" i="1"/>
  <c r="F3419" i="1"/>
  <c r="F3440" i="1"/>
  <c r="F3460" i="1"/>
  <c r="F3483" i="1"/>
  <c r="F3504" i="1"/>
  <c r="F3524" i="1"/>
  <c r="F3547" i="1"/>
  <c r="F3568" i="1"/>
  <c r="F3588" i="1"/>
  <c r="F3611" i="1"/>
  <c r="F3632" i="1"/>
  <c r="F3652" i="1"/>
  <c r="F3675" i="1"/>
  <c r="F3696" i="1"/>
  <c r="F3716" i="1"/>
  <c r="F3739" i="1"/>
  <c r="F3760" i="1"/>
  <c r="F3780" i="1"/>
  <c r="F3803" i="1"/>
  <c r="F3824" i="1"/>
  <c r="F3844" i="1"/>
  <c r="F3867" i="1"/>
  <c r="F3888" i="1"/>
  <c r="F3908" i="1"/>
  <c r="F3931" i="1"/>
  <c r="F3952" i="1"/>
  <c r="F3972" i="1"/>
  <c r="F3995" i="1"/>
  <c r="F4016" i="1"/>
  <c r="F4036" i="1"/>
  <c r="F4047" i="1"/>
  <c r="F4056" i="1"/>
  <c r="F4065" i="1"/>
  <c r="F4074" i="1"/>
  <c r="F4083" i="1"/>
  <c r="F4092" i="1"/>
  <c r="F4101" i="1"/>
  <c r="F4111" i="1"/>
  <c r="F4120" i="1"/>
  <c r="F4129" i="1"/>
  <c r="F4138" i="1"/>
  <c r="F4147" i="1"/>
  <c r="F4156" i="1"/>
  <c r="F4165" i="1"/>
  <c r="F4174" i="1"/>
  <c r="F4182" i="1"/>
  <c r="F4190" i="1"/>
  <c r="F4198" i="1"/>
  <c r="F4206" i="1"/>
  <c r="F4214" i="1"/>
  <c r="F4222" i="1"/>
  <c r="F4230" i="1"/>
  <c r="F4238" i="1"/>
  <c r="F4246" i="1"/>
  <c r="F4254" i="1"/>
  <c r="F4262" i="1"/>
  <c r="F4270" i="1"/>
  <c r="F4278" i="1"/>
  <c r="F4286" i="1"/>
  <c r="F4294" i="1"/>
  <c r="F4302" i="1"/>
  <c r="F4310" i="1"/>
  <c r="F4318" i="1"/>
  <c r="F4326" i="1"/>
  <c r="F4334" i="1"/>
  <c r="F4342" i="1"/>
  <c r="F4350" i="1"/>
  <c r="F4358" i="1"/>
  <c r="F4366" i="1"/>
  <c r="F4374" i="1"/>
  <c r="F4382" i="1"/>
  <c r="F4390" i="1"/>
  <c r="F4398" i="1"/>
  <c r="F4406" i="1"/>
  <c r="F4414" i="1"/>
  <c r="F4422" i="1"/>
  <c r="F4430" i="1"/>
  <c r="F4438" i="1"/>
  <c r="F4446" i="1"/>
  <c r="F4454" i="1"/>
  <c r="F4462" i="1"/>
  <c r="F4470" i="1"/>
  <c r="F4478" i="1"/>
  <c r="F4486" i="1"/>
  <c r="F4494" i="1"/>
  <c r="F4502" i="1"/>
  <c r="F4510" i="1"/>
  <c r="F4518" i="1"/>
  <c r="F4526" i="1"/>
  <c r="F4534" i="1"/>
  <c r="F4542" i="1"/>
  <c r="F4550" i="1"/>
  <c r="F4558" i="1"/>
  <c r="F4566" i="1"/>
  <c r="F4574" i="1"/>
  <c r="F4582" i="1"/>
  <c r="F4590" i="1"/>
  <c r="F4598" i="1"/>
  <c r="F4606" i="1"/>
  <c r="F4614" i="1"/>
  <c r="F4622" i="1"/>
  <c r="F4630" i="1"/>
  <c r="F4638" i="1"/>
  <c r="F4646" i="1"/>
  <c r="F4654" i="1"/>
  <c r="F4662" i="1"/>
  <c r="F4670" i="1"/>
  <c r="F4678" i="1"/>
  <c r="F4686" i="1"/>
  <c r="F4694" i="1"/>
  <c r="F4702" i="1"/>
  <c r="F4710" i="1"/>
  <c r="F4718" i="1"/>
  <c r="F4726" i="1"/>
  <c r="F4734" i="1"/>
  <c r="F4742" i="1"/>
  <c r="F4750" i="1"/>
  <c r="F4758" i="1"/>
  <c r="F4766" i="1"/>
  <c r="F4774" i="1"/>
  <c r="F4782" i="1"/>
  <c r="F4790" i="1"/>
  <c r="F4798" i="1"/>
  <c r="F4806" i="1"/>
  <c r="F4814" i="1"/>
  <c r="F4822" i="1"/>
  <c r="F4830" i="1"/>
  <c r="F4838" i="1"/>
  <c r="F4846" i="1"/>
  <c r="F4854" i="1"/>
  <c r="F4862" i="1"/>
  <c r="F4870" i="1"/>
  <c r="F4878" i="1"/>
  <c r="F4886" i="1"/>
  <c r="F4894" i="1"/>
  <c r="F4902" i="1"/>
  <c r="F4910" i="1"/>
  <c r="F4918" i="1"/>
  <c r="F4926" i="1"/>
  <c r="F4934" i="1"/>
  <c r="F4942" i="1"/>
  <c r="F4950" i="1"/>
  <c r="F4958" i="1"/>
  <c r="F4966" i="1"/>
  <c r="F4974" i="1"/>
  <c r="F4982" i="1"/>
  <c r="F4990" i="1"/>
  <c r="F1673" i="1"/>
  <c r="F2083" i="1"/>
  <c r="F2213" i="1"/>
  <c r="F2299" i="1"/>
  <c r="F2386" i="1"/>
  <c r="F2471" i="1"/>
  <c r="F2555" i="1"/>
  <c r="F2642" i="1"/>
  <c r="F2727" i="1"/>
  <c r="F2810" i="1"/>
  <c r="F2866" i="1"/>
  <c r="F2919" i="1"/>
  <c r="F2979" i="1"/>
  <c r="F3035" i="1"/>
  <c r="F3090" i="1"/>
  <c r="F3151" i="1"/>
  <c r="F3207" i="1"/>
  <c r="F3259" i="1"/>
  <c r="F3306" i="1"/>
  <c r="F3335" i="1"/>
  <c r="F3356" i="1"/>
  <c r="F3379" i="1"/>
  <c r="F3400" i="1"/>
  <c r="F3420" i="1"/>
  <c r="F3443" i="1"/>
  <c r="F3464" i="1"/>
  <c r="F3484" i="1"/>
  <c r="F3507" i="1"/>
  <c r="F3528" i="1"/>
  <c r="F3548" i="1"/>
  <c r="F3571" i="1"/>
  <c r="F3592" i="1"/>
  <c r="F3612" i="1"/>
  <c r="F3635" i="1"/>
  <c r="F3656" i="1"/>
  <c r="F3676" i="1"/>
  <c r="F3699" i="1"/>
  <c r="F3720" i="1"/>
  <c r="F3740" i="1"/>
  <c r="F3763" i="1"/>
  <c r="F3784" i="1"/>
  <c r="F3804" i="1"/>
  <c r="F3827" i="1"/>
  <c r="F3848" i="1"/>
  <c r="F3868" i="1"/>
  <c r="F3891" i="1"/>
  <c r="F3912" i="1"/>
  <c r="F3932" i="1"/>
  <c r="F3955" i="1"/>
  <c r="F3976" i="1"/>
  <c r="F3996" i="1"/>
  <c r="F4019" i="1"/>
  <c r="F4039" i="1"/>
  <c r="F4048" i="1"/>
  <c r="F4057" i="1"/>
  <c r="F4066" i="1"/>
  <c r="F4075" i="1"/>
  <c r="F4084" i="1"/>
  <c r="F4093" i="1"/>
  <c r="F4103" i="1"/>
  <c r="F4112" i="1"/>
  <c r="F4121" i="1"/>
  <c r="F4130" i="1"/>
  <c r="F4139" i="1"/>
  <c r="F4148" i="1"/>
  <c r="F4157" i="1"/>
  <c r="F4167" i="1"/>
  <c r="F4175" i="1"/>
  <c r="F4183" i="1"/>
  <c r="F4191" i="1"/>
  <c r="F4199" i="1"/>
  <c r="F4207" i="1"/>
  <c r="F4215" i="1"/>
  <c r="F4223" i="1"/>
  <c r="F4231" i="1"/>
  <c r="F4239" i="1"/>
  <c r="F4247" i="1"/>
  <c r="F4255" i="1"/>
  <c r="F4263" i="1"/>
  <c r="F4271" i="1"/>
  <c r="F4279" i="1"/>
  <c r="F4287" i="1"/>
  <c r="F4295" i="1"/>
  <c r="F4303" i="1"/>
  <c r="F4311" i="1"/>
  <c r="F4319" i="1"/>
  <c r="F4327" i="1"/>
  <c r="F4335" i="1"/>
  <c r="F4343" i="1"/>
  <c r="F4351" i="1"/>
  <c r="F4359" i="1"/>
  <c r="F4367" i="1"/>
  <c r="F4375" i="1"/>
  <c r="F4383" i="1"/>
  <c r="F4391" i="1"/>
  <c r="F4399" i="1"/>
  <c r="F4407" i="1"/>
  <c r="F4415" i="1"/>
  <c r="F4423" i="1"/>
  <c r="F4431" i="1"/>
  <c r="F4439" i="1"/>
  <c r="F4447" i="1"/>
  <c r="F4455" i="1"/>
  <c r="F4463" i="1"/>
  <c r="F4471" i="1"/>
  <c r="F4479" i="1"/>
  <c r="F4487" i="1"/>
  <c r="F4495" i="1"/>
  <c r="F4503" i="1"/>
  <c r="F4511" i="1"/>
  <c r="F4519" i="1"/>
  <c r="F4527" i="1"/>
  <c r="F4535" i="1"/>
  <c r="F4543" i="1"/>
  <c r="F4551" i="1"/>
  <c r="F4559" i="1"/>
  <c r="F4567" i="1"/>
  <c r="F4575" i="1"/>
  <c r="F4583" i="1"/>
  <c r="F4591" i="1"/>
  <c r="F4599" i="1"/>
  <c r="F4607" i="1"/>
  <c r="F4615" i="1"/>
  <c r="F4623" i="1"/>
  <c r="F4631" i="1"/>
  <c r="F4639" i="1"/>
  <c r="F4647" i="1"/>
  <c r="F4655" i="1"/>
  <c r="F4663" i="1"/>
  <c r="F4671" i="1"/>
  <c r="F4679" i="1"/>
  <c r="F4687" i="1"/>
  <c r="F4695" i="1"/>
  <c r="F4703" i="1"/>
  <c r="F4711" i="1"/>
  <c r="F4719" i="1"/>
  <c r="F4727" i="1"/>
  <c r="F4735" i="1"/>
  <c r="F4743" i="1"/>
  <c r="F4751" i="1"/>
  <c r="F4759" i="1"/>
  <c r="F4767" i="1"/>
  <c r="F4775" i="1"/>
  <c r="F4783" i="1"/>
  <c r="F4791" i="1"/>
  <c r="F4799" i="1"/>
  <c r="F4807" i="1"/>
  <c r="F4815" i="1"/>
  <c r="F4823" i="1"/>
  <c r="F4831" i="1"/>
  <c r="F4839" i="1"/>
  <c r="F4847" i="1"/>
  <c r="F4855" i="1"/>
  <c r="F4863" i="1"/>
  <c r="F4871" i="1"/>
  <c r="F4879" i="1"/>
  <c r="F4887" i="1"/>
  <c r="F4895" i="1"/>
  <c r="F4903" i="1"/>
  <c r="F4911" i="1"/>
  <c r="F4919" i="1"/>
  <c r="F4927" i="1"/>
  <c r="F4935" i="1"/>
  <c r="F4943" i="1"/>
  <c r="F4951" i="1"/>
  <c r="F4959" i="1"/>
  <c r="F4967" i="1"/>
  <c r="F4975" i="1"/>
  <c r="F4983" i="1"/>
  <c r="F4991" i="1"/>
  <c r="F4999" i="1"/>
  <c r="F1513" i="1"/>
  <c r="F2235" i="1"/>
  <c r="F2490" i="1"/>
  <c r="F2706" i="1"/>
  <c r="F2875" i="1"/>
  <c r="F3043" i="1"/>
  <c r="F3194" i="1"/>
  <c r="F3314" i="1"/>
  <c r="F3380" i="1"/>
  <c r="F3436" i="1"/>
  <c r="F3491" i="1"/>
  <c r="F3552" i="1"/>
  <c r="F3608" i="1"/>
  <c r="F3660" i="1"/>
  <c r="F3723" i="1"/>
  <c r="F3779" i="1"/>
  <c r="F3832" i="1"/>
  <c r="F3892" i="1"/>
  <c r="F3948" i="1"/>
  <c r="F4003" i="1"/>
  <c r="F4049" i="1"/>
  <c r="F4073" i="1"/>
  <c r="F4096" i="1"/>
  <c r="F4122" i="1"/>
  <c r="F4146" i="1"/>
  <c r="F4169" i="1"/>
  <c r="F4192" i="1"/>
  <c r="F4213" i="1"/>
  <c r="F4233" i="1"/>
  <c r="F4256" i="1"/>
  <c r="F4277" i="1"/>
  <c r="F4297" i="1"/>
  <c r="F4320" i="1"/>
  <c r="F4341" i="1"/>
  <c r="F4360" i="1"/>
  <c r="F4376" i="1"/>
  <c r="F4392" i="1"/>
  <c r="F4408" i="1"/>
  <c r="F4424" i="1"/>
  <c r="F4440" i="1"/>
  <c r="F4456" i="1"/>
  <c r="F4472" i="1"/>
  <c r="F4488" i="1"/>
  <c r="F4504" i="1"/>
  <c r="F4520" i="1"/>
  <c r="F4536" i="1"/>
  <c r="F4552" i="1"/>
  <c r="F4568" i="1"/>
  <c r="F4584" i="1"/>
  <c r="F4600" i="1"/>
  <c r="F4616" i="1"/>
  <c r="F4632" i="1"/>
  <c r="F4648" i="1"/>
  <c r="F4664" i="1"/>
  <c r="F4680" i="1"/>
  <c r="F4696" i="1"/>
  <c r="F4712" i="1"/>
  <c r="F4728" i="1"/>
  <c r="F4744" i="1"/>
  <c r="F4760" i="1"/>
  <c r="F4776" i="1"/>
  <c r="F4792" i="1"/>
  <c r="F4808" i="1"/>
  <c r="F4824" i="1"/>
  <c r="F4840" i="1"/>
  <c r="F4856" i="1"/>
  <c r="F4872" i="1"/>
  <c r="F4888" i="1"/>
  <c r="F4904" i="1"/>
  <c r="F4920" i="1"/>
  <c r="F4933" i="1"/>
  <c r="F4946" i="1"/>
  <c r="F4960" i="1"/>
  <c r="F4972" i="1"/>
  <c r="F4985" i="1"/>
  <c r="F4997" i="1"/>
  <c r="F5007" i="1"/>
  <c r="F5016" i="1"/>
  <c r="F5025" i="1"/>
  <c r="F5034" i="1"/>
  <c r="F5044" i="1"/>
  <c r="F5053" i="1"/>
  <c r="F5062" i="1"/>
  <c r="F5071" i="1"/>
  <c r="F5080" i="1"/>
  <c r="F5089" i="1"/>
  <c r="F5098" i="1"/>
  <c r="F5108" i="1"/>
  <c r="F5117" i="1"/>
  <c r="F5126" i="1"/>
  <c r="F5135" i="1"/>
  <c r="F5144" i="1"/>
  <c r="F5153" i="1"/>
  <c r="F5162" i="1"/>
  <c r="F5172" i="1"/>
  <c r="F5181" i="1"/>
  <c r="F5190" i="1"/>
  <c r="F5199" i="1"/>
  <c r="F5208" i="1"/>
  <c r="F5217" i="1"/>
  <c r="F5226" i="1"/>
  <c r="F5234" i="1"/>
  <c r="F5242" i="1"/>
  <c r="F5250" i="1"/>
  <c r="F5258" i="1"/>
  <c r="F5266" i="1"/>
  <c r="F5274" i="1"/>
  <c r="F5282" i="1"/>
  <c r="F5290" i="1"/>
  <c r="F5298" i="1"/>
  <c r="F5306" i="1"/>
  <c r="F5314" i="1"/>
  <c r="F5322" i="1"/>
  <c r="F5330" i="1"/>
  <c r="F5338" i="1"/>
  <c r="F5346" i="1"/>
  <c r="F5354" i="1"/>
  <c r="F5362" i="1"/>
  <c r="F5370" i="1"/>
  <c r="F5378" i="1"/>
  <c r="F5386" i="1"/>
  <c r="F5394" i="1"/>
  <c r="F5402" i="1"/>
  <c r="F5410" i="1"/>
  <c r="F5418" i="1"/>
  <c r="F5426" i="1"/>
  <c r="F5434" i="1"/>
  <c r="F5442" i="1"/>
  <c r="F5450" i="1"/>
  <c r="F5458" i="1"/>
  <c r="F5466" i="1"/>
  <c r="F5474" i="1"/>
  <c r="F5482" i="1"/>
  <c r="F5490" i="1"/>
  <c r="F5498" i="1"/>
  <c r="F5506" i="1"/>
  <c r="F5514" i="1"/>
  <c r="F5522" i="1"/>
  <c r="F5530" i="1"/>
  <c r="F5538" i="1"/>
  <c r="F5546" i="1"/>
  <c r="F5554" i="1"/>
  <c r="F5562" i="1"/>
  <c r="F5570" i="1"/>
  <c r="F5578" i="1"/>
  <c r="F5586" i="1"/>
  <c r="F5594" i="1"/>
  <c r="F5602" i="1"/>
  <c r="F5610" i="1"/>
  <c r="F5618" i="1"/>
  <c r="F5626" i="1"/>
  <c r="F5634" i="1"/>
  <c r="F5642" i="1"/>
  <c r="F5650" i="1"/>
  <c r="F5658" i="1"/>
  <c r="F5666" i="1"/>
  <c r="F5674" i="1"/>
  <c r="F5682" i="1"/>
  <c r="F5690" i="1"/>
  <c r="F5698" i="1"/>
  <c r="F5706" i="1"/>
  <c r="F5714" i="1"/>
  <c r="F5722" i="1"/>
  <c r="F5730" i="1"/>
  <c r="F5738" i="1"/>
  <c r="F5746" i="1"/>
  <c r="F1801" i="1"/>
  <c r="F2279" i="1"/>
  <c r="F2491" i="1"/>
  <c r="F2746" i="1"/>
  <c r="F2907" i="1"/>
  <c r="F3047" i="1"/>
  <c r="F3215" i="1"/>
  <c r="F3328" i="1"/>
  <c r="F3384" i="1"/>
  <c r="F3444" i="1"/>
  <c r="F3500" i="1"/>
  <c r="F3555" i="1"/>
  <c r="F3616" i="1"/>
  <c r="F3672" i="1"/>
  <c r="F3724" i="1"/>
  <c r="F3787" i="1"/>
  <c r="F3843" i="1"/>
  <c r="F3896" i="1"/>
  <c r="F3956" i="1"/>
  <c r="F4012" i="1"/>
  <c r="F4050" i="1"/>
  <c r="F4076" i="1"/>
  <c r="F4100" i="1"/>
  <c r="F4123" i="1"/>
  <c r="F4149" i="1"/>
  <c r="F4173" i="1"/>
  <c r="F4193" i="1"/>
  <c r="F4216" i="1"/>
  <c r="F4237" i="1"/>
  <c r="F4257" i="1"/>
  <c r="F4280" i="1"/>
  <c r="F4301" i="1"/>
  <c r="F4321" i="1"/>
  <c r="F4344" i="1"/>
  <c r="F4361" i="1"/>
  <c r="F4377" i="1"/>
  <c r="F4393" i="1"/>
  <c r="F4409" i="1"/>
  <c r="F4425" i="1"/>
  <c r="F4441" i="1"/>
  <c r="F4457" i="1"/>
  <c r="F4473" i="1"/>
  <c r="F4489" i="1"/>
  <c r="F4505" i="1"/>
  <c r="F4521" i="1"/>
  <c r="F4537" i="1"/>
  <c r="F4553" i="1"/>
  <c r="F4569" i="1"/>
  <c r="F4585" i="1"/>
  <c r="F4601" i="1"/>
  <c r="F4617" i="1"/>
  <c r="F4633" i="1"/>
  <c r="F4649" i="1"/>
  <c r="F4665" i="1"/>
  <c r="F4681" i="1"/>
  <c r="F4697" i="1"/>
  <c r="F4713" i="1"/>
  <c r="F4729" i="1"/>
  <c r="F4745" i="1"/>
  <c r="F4761" i="1"/>
  <c r="F4777" i="1"/>
  <c r="F4793" i="1"/>
  <c r="F4809" i="1"/>
  <c r="F4825" i="1"/>
  <c r="F1820" i="1"/>
  <c r="F2319" i="1"/>
  <c r="F2535" i="1"/>
  <c r="F2747" i="1"/>
  <c r="F2930" i="1"/>
  <c r="F3079" i="1"/>
  <c r="F3218" i="1"/>
  <c r="F3339" i="1"/>
  <c r="F3395" i="1"/>
  <c r="F3448" i="1"/>
  <c r="F3508" i="1"/>
  <c r="F3564" i="1"/>
  <c r="F3619" i="1"/>
  <c r="F3680" i="1"/>
  <c r="F3736" i="1"/>
  <c r="F3788" i="1"/>
  <c r="F3851" i="1"/>
  <c r="F3907" i="1"/>
  <c r="F3960" i="1"/>
  <c r="F4020" i="1"/>
  <c r="F4055" i="1"/>
  <c r="F4077" i="1"/>
  <c r="F4104" i="1"/>
  <c r="F4128" i="1"/>
  <c r="F4151" i="1"/>
  <c r="F4176" i="1"/>
  <c r="F4197" i="1"/>
  <c r="F4217" i="1"/>
  <c r="F4240" i="1"/>
  <c r="F4261" i="1"/>
  <c r="F4281" i="1"/>
  <c r="F4304" i="1"/>
  <c r="F4325" i="1"/>
  <c r="F4345" i="1"/>
  <c r="F4364" i="1"/>
  <c r="F4380" i="1"/>
  <c r="F4396" i="1"/>
  <c r="F4412" i="1"/>
  <c r="F4428" i="1"/>
  <c r="F4444" i="1"/>
  <c r="F4460" i="1"/>
  <c r="F4476" i="1"/>
  <c r="F4492" i="1"/>
  <c r="F4508" i="1"/>
  <c r="F4524" i="1"/>
  <c r="F4540" i="1"/>
  <c r="F4556" i="1"/>
  <c r="F4572" i="1"/>
  <c r="F4588" i="1"/>
  <c r="F4604" i="1"/>
  <c r="F4620" i="1"/>
  <c r="F4636" i="1"/>
  <c r="F4652" i="1"/>
  <c r="F4668" i="1"/>
  <c r="F4684" i="1"/>
  <c r="F4700" i="1"/>
  <c r="F4716" i="1"/>
  <c r="F4732" i="1"/>
  <c r="F4748" i="1"/>
  <c r="F4764" i="1"/>
  <c r="F4780" i="1"/>
  <c r="F4796" i="1"/>
  <c r="F4812" i="1"/>
  <c r="F4828" i="1"/>
  <c r="F4844" i="1"/>
  <c r="F4860" i="1"/>
  <c r="F4876" i="1"/>
  <c r="F4892" i="1"/>
  <c r="F4908" i="1"/>
  <c r="F4924" i="1"/>
  <c r="F4937" i="1"/>
  <c r="F4949" i="1"/>
  <c r="F4962" i="1"/>
  <c r="F4976" i="1"/>
  <c r="F4988" i="1"/>
  <c r="F5000" i="1"/>
  <c r="F5009" i="1"/>
  <c r="F5018" i="1"/>
  <c r="F5028" i="1"/>
  <c r="F5037" i="1"/>
  <c r="F5046" i="1"/>
  <c r="F5055" i="1"/>
  <c r="F5064" i="1"/>
  <c r="F5073" i="1"/>
  <c r="F5082" i="1"/>
  <c r="F5092" i="1"/>
  <c r="F5101" i="1"/>
  <c r="F5110" i="1"/>
  <c r="F5119" i="1"/>
  <c r="F5128" i="1"/>
  <c r="F5137" i="1"/>
  <c r="F5146" i="1"/>
  <c r="F5156" i="1"/>
  <c r="F5165" i="1"/>
  <c r="F5174" i="1"/>
  <c r="F5183" i="1"/>
  <c r="F5192" i="1"/>
  <c r="F5201" i="1"/>
  <c r="F5210" i="1"/>
  <c r="F5220" i="1"/>
  <c r="F5228" i="1"/>
  <c r="F5236" i="1"/>
  <c r="F5244" i="1"/>
  <c r="F5252" i="1"/>
  <c r="F5260" i="1"/>
  <c r="F5268" i="1"/>
  <c r="F5276" i="1"/>
  <c r="F5284" i="1"/>
  <c r="F5292" i="1"/>
  <c r="F5300" i="1"/>
  <c r="F5308" i="1"/>
  <c r="F5316" i="1"/>
  <c r="F5324" i="1"/>
  <c r="F5332" i="1"/>
  <c r="F5340" i="1"/>
  <c r="F5348" i="1"/>
  <c r="F5356" i="1"/>
  <c r="F5364" i="1"/>
  <c r="F5372" i="1"/>
  <c r="F5380" i="1"/>
  <c r="F5388" i="1"/>
  <c r="F5396" i="1"/>
  <c r="F5404" i="1"/>
  <c r="F5412" i="1"/>
  <c r="F5420" i="1"/>
  <c r="F5428" i="1"/>
  <c r="F5436" i="1"/>
  <c r="F5444" i="1"/>
  <c r="F5452" i="1"/>
  <c r="F5460" i="1"/>
  <c r="F5468" i="1"/>
  <c r="F5476" i="1"/>
  <c r="F5484" i="1"/>
  <c r="F5492" i="1"/>
  <c r="F5500" i="1"/>
  <c r="F5508" i="1"/>
  <c r="F5516" i="1"/>
  <c r="F5524" i="1"/>
  <c r="F5532" i="1"/>
  <c r="F5540" i="1"/>
  <c r="F5548" i="1"/>
  <c r="F5556" i="1"/>
  <c r="F5564" i="1"/>
  <c r="F5572" i="1"/>
  <c r="F5580" i="1"/>
  <c r="F5588" i="1"/>
  <c r="F5596" i="1"/>
  <c r="F5604" i="1"/>
  <c r="F5612" i="1"/>
  <c r="F5620" i="1"/>
  <c r="F5628" i="1"/>
  <c r="F5636" i="1"/>
  <c r="F5644" i="1"/>
  <c r="F5652" i="1"/>
  <c r="F5660" i="1"/>
  <c r="F5668" i="1"/>
  <c r="F5676" i="1"/>
  <c r="F5684" i="1"/>
  <c r="F5692" i="1"/>
  <c r="F5700" i="1"/>
  <c r="F5708" i="1"/>
  <c r="F5716" i="1"/>
  <c r="F5724" i="1"/>
  <c r="F5732" i="1"/>
  <c r="F5740" i="1"/>
  <c r="F5748" i="1"/>
  <c r="F5756" i="1"/>
  <c r="F5764" i="1"/>
  <c r="F5772" i="1"/>
  <c r="F5780" i="1"/>
  <c r="F2132" i="1"/>
  <c r="F2363" i="1"/>
  <c r="F2578" i="1"/>
  <c r="F2811" i="1"/>
  <c r="F2962" i="1"/>
  <c r="F3107" i="1"/>
  <c r="F3267" i="1"/>
  <c r="F3352" i="1"/>
  <c r="F3404" i="1"/>
  <c r="F3467" i="1"/>
  <c r="F3523" i="1"/>
  <c r="F3576" i="1"/>
  <c r="F3636" i="1"/>
  <c r="F3692" i="1"/>
  <c r="F3747" i="1"/>
  <c r="F3808" i="1"/>
  <c r="F3864" i="1"/>
  <c r="F3916" i="1"/>
  <c r="F3979" i="1"/>
  <c r="F4035" i="1"/>
  <c r="F4059" i="1"/>
  <c r="F4085" i="1"/>
  <c r="F4109" i="1"/>
  <c r="F4132" i="1"/>
  <c r="F4159" i="1"/>
  <c r="F4181" i="1"/>
  <c r="F4201" i="1"/>
  <c r="F4224" i="1"/>
  <c r="F4245" i="1"/>
  <c r="F4265" i="1"/>
  <c r="F4288" i="1"/>
  <c r="F4309" i="1"/>
  <c r="F4329" i="1"/>
  <c r="F4352" i="1"/>
  <c r="F4368" i="1"/>
  <c r="F4384" i="1"/>
  <c r="F4400" i="1"/>
  <c r="F4416" i="1"/>
  <c r="F4432" i="1"/>
  <c r="F4448" i="1"/>
  <c r="F4464" i="1"/>
  <c r="F4480" i="1"/>
  <c r="F4496" i="1"/>
  <c r="F4512" i="1"/>
  <c r="F4528" i="1"/>
  <c r="F4544" i="1"/>
  <c r="F4560" i="1"/>
  <c r="F4576" i="1"/>
  <c r="F4592" i="1"/>
  <c r="F4608" i="1"/>
  <c r="F4624" i="1"/>
  <c r="F4640" i="1"/>
  <c r="F4656" i="1"/>
  <c r="F4672" i="1"/>
  <c r="F4688" i="1"/>
  <c r="F4704" i="1"/>
  <c r="F4720" i="1"/>
  <c r="F4736" i="1"/>
  <c r="F4752" i="1"/>
  <c r="F4768" i="1"/>
  <c r="F4784" i="1"/>
  <c r="F4800" i="1"/>
  <c r="F4816" i="1"/>
  <c r="F4832" i="1"/>
  <c r="F4848" i="1"/>
  <c r="F4864" i="1"/>
  <c r="F4880" i="1"/>
  <c r="F4896" i="1"/>
  <c r="F4912" i="1"/>
  <c r="F4928" i="1"/>
  <c r="F4940" i="1"/>
  <c r="F4953" i="1"/>
  <c r="F4965" i="1"/>
  <c r="F4978" i="1"/>
  <c r="F4992" i="1"/>
  <c r="F5002" i="1"/>
  <c r="F5012" i="1"/>
  <c r="F5021" i="1"/>
  <c r="F5030" i="1"/>
  <c r="F5039" i="1"/>
  <c r="F5048" i="1"/>
  <c r="F5057" i="1"/>
  <c r="F5066" i="1"/>
  <c r="F5076" i="1"/>
  <c r="F5085" i="1"/>
  <c r="F5094" i="1"/>
  <c r="F5103" i="1"/>
  <c r="F5112" i="1"/>
  <c r="F5121" i="1"/>
  <c r="F5130" i="1"/>
  <c r="F5140" i="1"/>
  <c r="F5149" i="1"/>
  <c r="F5158" i="1"/>
  <c r="F5167" i="1"/>
  <c r="F5176" i="1"/>
  <c r="F5185" i="1"/>
  <c r="F5194" i="1"/>
  <c r="F5204" i="1"/>
  <c r="F5213" i="1"/>
  <c r="F5222" i="1"/>
  <c r="F5230" i="1"/>
  <c r="F5238" i="1"/>
  <c r="F5246" i="1"/>
  <c r="F5254" i="1"/>
  <c r="F5262" i="1"/>
  <c r="F5270" i="1"/>
  <c r="F5278" i="1"/>
  <c r="F5286" i="1"/>
  <c r="F5294" i="1"/>
  <c r="F5302" i="1"/>
  <c r="F5310" i="1"/>
  <c r="F5318" i="1"/>
  <c r="F5326" i="1"/>
  <c r="F5334" i="1"/>
  <c r="F5342" i="1"/>
  <c r="F5350" i="1"/>
  <c r="F5358" i="1"/>
  <c r="F5366" i="1"/>
  <c r="F5374" i="1"/>
  <c r="F5382" i="1"/>
  <c r="F5390" i="1"/>
  <c r="F5398" i="1"/>
  <c r="F5406" i="1"/>
  <c r="F5414" i="1"/>
  <c r="F5422" i="1"/>
  <c r="F5430" i="1"/>
  <c r="F5438" i="1"/>
  <c r="F5446" i="1"/>
  <c r="F5454" i="1"/>
  <c r="F5462" i="1"/>
  <c r="F5470" i="1"/>
  <c r="F5478" i="1"/>
  <c r="F5486" i="1"/>
  <c r="F5494" i="1"/>
  <c r="F5502" i="1"/>
  <c r="F5510" i="1"/>
  <c r="F5518" i="1"/>
  <c r="F5526" i="1"/>
  <c r="F5534" i="1"/>
  <c r="F5542" i="1"/>
  <c r="F5550" i="1"/>
  <c r="F5558" i="1"/>
  <c r="F5566" i="1"/>
  <c r="F5574" i="1"/>
  <c r="F5582" i="1"/>
  <c r="F5590" i="1"/>
  <c r="F5598" i="1"/>
  <c r="F5606" i="1"/>
  <c r="F5614" i="1"/>
  <c r="F5622" i="1"/>
  <c r="F5630" i="1"/>
  <c r="F5638" i="1"/>
  <c r="F5646" i="1"/>
  <c r="F5654" i="1"/>
  <c r="F5662" i="1"/>
  <c r="F5670" i="1"/>
  <c r="F5678" i="1"/>
  <c r="F5686" i="1"/>
  <c r="F5694" i="1"/>
  <c r="F5702" i="1"/>
  <c r="F5710" i="1"/>
  <c r="F5718" i="1"/>
  <c r="F5726" i="1"/>
  <c r="F2138" i="1"/>
  <c r="F2403" i="1"/>
  <c r="F2619" i="1"/>
  <c r="F2823" i="1"/>
  <c r="F2983" i="1"/>
  <c r="F3131" i="1"/>
  <c r="F3274" i="1"/>
  <c r="F3360" i="1"/>
  <c r="F3416" i="1"/>
  <c r="F3468" i="1"/>
  <c r="F3531" i="1"/>
  <c r="F3587" i="1"/>
  <c r="F3640" i="1"/>
  <c r="F3700" i="1"/>
  <c r="F3756" i="1"/>
  <c r="F3811" i="1"/>
  <c r="F3872" i="1"/>
  <c r="F3928" i="1"/>
  <c r="F3980" i="1"/>
  <c r="F4040" i="1"/>
  <c r="F4064" i="1"/>
  <c r="F4087" i="1"/>
  <c r="F4113" i="1"/>
  <c r="F4137" i="1"/>
  <c r="F4160" i="1"/>
  <c r="F4184" i="1"/>
  <c r="F4205" i="1"/>
  <c r="F4225" i="1"/>
  <c r="F4248" i="1"/>
  <c r="F4269" i="1"/>
  <c r="F4289" i="1"/>
  <c r="F4312" i="1"/>
  <c r="F4333" i="1"/>
  <c r="F4353" i="1"/>
  <c r="F4369" i="1"/>
  <c r="F4385" i="1"/>
  <c r="F4401" i="1"/>
  <c r="F4417" i="1"/>
  <c r="F4433" i="1"/>
  <c r="F4449" i="1"/>
  <c r="F4465" i="1"/>
  <c r="F4481" i="1"/>
  <c r="F4497" i="1"/>
  <c r="F4513" i="1"/>
  <c r="F4529" i="1"/>
  <c r="F4545" i="1"/>
  <c r="F4561" i="1"/>
  <c r="F4577" i="1"/>
  <c r="F4593" i="1"/>
  <c r="F4609" i="1"/>
  <c r="F4625" i="1"/>
  <c r="F4641" i="1"/>
  <c r="F4657" i="1"/>
  <c r="F4673" i="1"/>
  <c r="F4689" i="1"/>
  <c r="F4705" i="1"/>
  <c r="F4721" i="1"/>
  <c r="F4737" i="1"/>
  <c r="F4753" i="1"/>
  <c r="F4769" i="1"/>
  <c r="F4785" i="1"/>
  <c r="F4801" i="1"/>
  <c r="F4817" i="1"/>
  <c r="F4833" i="1"/>
  <c r="F4849" i="1"/>
  <c r="F4865" i="1"/>
  <c r="F4881" i="1"/>
  <c r="F4897" i="1"/>
  <c r="F4913" i="1"/>
  <c r="F4929" i="1"/>
  <c r="F4941" i="1"/>
  <c r="F4954" i="1"/>
  <c r="F4968" i="1"/>
  <c r="F4980" i="1"/>
  <c r="F4993" i="1"/>
  <c r="F5004" i="1"/>
  <c r="F5013" i="1"/>
  <c r="F5022" i="1"/>
  <c r="F5031" i="1"/>
  <c r="F5040" i="1"/>
  <c r="F5049" i="1"/>
  <c r="F5058" i="1"/>
  <c r="F5068" i="1"/>
  <c r="F5077" i="1"/>
  <c r="F5086" i="1"/>
  <c r="F5095" i="1"/>
  <c r="F5104" i="1"/>
  <c r="F5113" i="1"/>
  <c r="F5122" i="1"/>
  <c r="F5132" i="1"/>
  <c r="F5141" i="1"/>
  <c r="F5150" i="1"/>
  <c r="F5159" i="1"/>
  <c r="F5168" i="1"/>
  <c r="F5177" i="1"/>
  <c r="F5186" i="1"/>
  <c r="F5196" i="1"/>
  <c r="F5205" i="1"/>
  <c r="F5214" i="1"/>
  <c r="F5223" i="1"/>
  <c r="F5231" i="1"/>
  <c r="F5239" i="1"/>
  <c r="F5247" i="1"/>
  <c r="F5255" i="1"/>
  <c r="F5263" i="1"/>
  <c r="F5271" i="1"/>
  <c r="F5279" i="1"/>
  <c r="F5287" i="1"/>
  <c r="F5295" i="1"/>
  <c r="F5303" i="1"/>
  <c r="F5311" i="1"/>
  <c r="F5319" i="1"/>
  <c r="F5327" i="1"/>
  <c r="F5335" i="1"/>
  <c r="F5343" i="1"/>
  <c r="F5351" i="1"/>
  <c r="F5359" i="1"/>
  <c r="F5367" i="1"/>
  <c r="F5375" i="1"/>
  <c r="F5383" i="1"/>
  <c r="F5391" i="1"/>
  <c r="F5399" i="1"/>
  <c r="F5407" i="1"/>
  <c r="F5415" i="1"/>
  <c r="F5423" i="1"/>
  <c r="F5431" i="1"/>
  <c r="F5439" i="1"/>
  <c r="F5447" i="1"/>
  <c r="F5455" i="1"/>
  <c r="F5463" i="1"/>
  <c r="F5471" i="1"/>
  <c r="F5479" i="1"/>
  <c r="F5487" i="1"/>
  <c r="F5495" i="1"/>
  <c r="F5503" i="1"/>
  <c r="F5511" i="1"/>
  <c r="F5519" i="1"/>
  <c r="F5527" i="1"/>
  <c r="F5535" i="1"/>
  <c r="F5543" i="1"/>
  <c r="F5551" i="1"/>
  <c r="F5559" i="1"/>
  <c r="F5567" i="1"/>
  <c r="F5575" i="1"/>
  <c r="F5583" i="1"/>
  <c r="F5591" i="1"/>
  <c r="F5599" i="1"/>
  <c r="F5607" i="1"/>
  <c r="F5615" i="1"/>
  <c r="F5623" i="1"/>
  <c r="F5631" i="1"/>
  <c r="F5639" i="1"/>
  <c r="F5647" i="1"/>
  <c r="F5655" i="1"/>
  <c r="F5663" i="1"/>
  <c r="F5671" i="1"/>
  <c r="F5679" i="1"/>
  <c r="F5687" i="1"/>
  <c r="F5695" i="1"/>
  <c r="F5703" i="1"/>
  <c r="F5711" i="1"/>
  <c r="F5719" i="1"/>
  <c r="F5727" i="1"/>
  <c r="F5735" i="1"/>
  <c r="F5743" i="1"/>
  <c r="F5751" i="1"/>
  <c r="F1988" i="1"/>
  <c r="F2663" i="1"/>
  <c r="F3154" i="1"/>
  <c r="F3403" i="1"/>
  <c r="F3544" i="1"/>
  <c r="F3704" i="1"/>
  <c r="F3852" i="1"/>
  <c r="F4000" i="1"/>
  <c r="F4091" i="1"/>
  <c r="F4155" i="1"/>
  <c r="F4209" i="1"/>
  <c r="F4272" i="1"/>
  <c r="F4328" i="1"/>
  <c r="F4373" i="1"/>
  <c r="F4420" i="1"/>
  <c r="F4461" i="1"/>
  <c r="F4501" i="1"/>
  <c r="F4548" i="1"/>
  <c r="F4589" i="1"/>
  <c r="F4629" i="1"/>
  <c r="F4676" i="1"/>
  <c r="F4717" i="1"/>
  <c r="F4757" i="1"/>
  <c r="F4804" i="1"/>
  <c r="F4841" i="1"/>
  <c r="F4873" i="1"/>
  <c r="F4905" i="1"/>
  <c r="F4936" i="1"/>
  <c r="F4961" i="1"/>
  <c r="F4986" i="1"/>
  <c r="F5008" i="1"/>
  <c r="F5026" i="1"/>
  <c r="F5045" i="1"/>
  <c r="F5063" i="1"/>
  <c r="F5081" i="1"/>
  <c r="F5100" i="1"/>
  <c r="F5118" i="1"/>
  <c r="F5136" i="1"/>
  <c r="F5154" i="1"/>
  <c r="F5173" i="1"/>
  <c r="F5191" i="1"/>
  <c r="F5209" i="1"/>
  <c r="F5227" i="1"/>
  <c r="F5243" i="1"/>
  <c r="F5259" i="1"/>
  <c r="F5275" i="1"/>
  <c r="F5291" i="1"/>
  <c r="F5307" i="1"/>
  <c r="F5323" i="1"/>
  <c r="F5339" i="1"/>
  <c r="F5355" i="1"/>
  <c r="F5371" i="1"/>
  <c r="F5387" i="1"/>
  <c r="F5403" i="1"/>
  <c r="F5419" i="1"/>
  <c r="F5435" i="1"/>
  <c r="F5451" i="1"/>
  <c r="F5467" i="1"/>
  <c r="F5483" i="1"/>
  <c r="F5499" i="1"/>
  <c r="F5515" i="1"/>
  <c r="F5531" i="1"/>
  <c r="F5547" i="1"/>
  <c r="F5563" i="1"/>
  <c r="F5579" i="1"/>
  <c r="F5595" i="1"/>
  <c r="F5611" i="1"/>
  <c r="F5627" i="1"/>
  <c r="F5643" i="1"/>
  <c r="F5659" i="1"/>
  <c r="F5675" i="1"/>
  <c r="F5691" i="1"/>
  <c r="F5707" i="1"/>
  <c r="F5723" i="1"/>
  <c r="F5737" i="1"/>
  <c r="F5750" i="1"/>
  <c r="F5760" i="1"/>
  <c r="F5769" i="1"/>
  <c r="F5778" i="1"/>
  <c r="F5787" i="1"/>
  <c r="F5795" i="1"/>
  <c r="F5803" i="1"/>
  <c r="F5811" i="1"/>
  <c r="F5819" i="1"/>
  <c r="F5827" i="1"/>
  <c r="F5835" i="1"/>
  <c r="F5843" i="1"/>
  <c r="F5851" i="1"/>
  <c r="F5859" i="1"/>
  <c r="F5867" i="1"/>
  <c r="F5875" i="1"/>
  <c r="F5883" i="1"/>
  <c r="F5891" i="1"/>
  <c r="F5899" i="1"/>
  <c r="F5907" i="1"/>
  <c r="F5915" i="1"/>
  <c r="F5923" i="1"/>
  <c r="F5931" i="1"/>
  <c r="F5939" i="1"/>
  <c r="F5947" i="1"/>
  <c r="F5955" i="1"/>
  <c r="F5963" i="1"/>
  <c r="F5971" i="1"/>
  <c r="F5979" i="1"/>
  <c r="F5987" i="1"/>
  <c r="F5995" i="1"/>
  <c r="F6003" i="1"/>
  <c r="F6011" i="1"/>
  <c r="F6019" i="1"/>
  <c r="F6027" i="1"/>
  <c r="F6035" i="1"/>
  <c r="F6043" i="1"/>
  <c r="F6051" i="1"/>
  <c r="F6059" i="1"/>
  <c r="F6067" i="1"/>
  <c r="F6075" i="1"/>
  <c r="F6083" i="1"/>
  <c r="F6091" i="1"/>
  <c r="F6099" i="1"/>
  <c r="F6107" i="1"/>
  <c r="F6115" i="1"/>
  <c r="F6123" i="1"/>
  <c r="F6131" i="1"/>
  <c r="F6139" i="1"/>
  <c r="F6147" i="1"/>
  <c r="F6155" i="1"/>
  <c r="F6163" i="1"/>
  <c r="F6171" i="1"/>
  <c r="F6179" i="1"/>
  <c r="F6187" i="1"/>
  <c r="F6195" i="1"/>
  <c r="F6203" i="1"/>
  <c r="F6211" i="1"/>
  <c r="F6219" i="1"/>
  <c r="F6227" i="1"/>
  <c r="F6235" i="1"/>
  <c r="F6243" i="1"/>
  <c r="F6251" i="1"/>
  <c r="F6259" i="1"/>
  <c r="F6267" i="1"/>
  <c r="F6275" i="1"/>
  <c r="F6283" i="1"/>
  <c r="F6291" i="1"/>
  <c r="F6299" i="1"/>
  <c r="F6307" i="1"/>
  <c r="F6315" i="1"/>
  <c r="F6323" i="1"/>
  <c r="F6331" i="1"/>
  <c r="F6339" i="1"/>
  <c r="F6347" i="1"/>
  <c r="F6355" i="1"/>
  <c r="F6363" i="1"/>
  <c r="F6371" i="1"/>
  <c r="F6379" i="1"/>
  <c r="F6387" i="1"/>
  <c r="F6395" i="1"/>
  <c r="F6403" i="1"/>
  <c r="F6411" i="1"/>
  <c r="F6419" i="1"/>
  <c r="F6427" i="1"/>
  <c r="F6435" i="1"/>
  <c r="F6443" i="1"/>
  <c r="F6451" i="1"/>
  <c r="F6459" i="1"/>
  <c r="F6467" i="1"/>
  <c r="F6475" i="1"/>
  <c r="F6483" i="1"/>
  <c r="F6491" i="1"/>
  <c r="F6499" i="1"/>
  <c r="F6507" i="1"/>
  <c r="F6515" i="1"/>
  <c r="F6523" i="1"/>
  <c r="F6531" i="1"/>
  <c r="F6539" i="1"/>
  <c r="F6547" i="1"/>
  <c r="F6555" i="1"/>
  <c r="F6563" i="1"/>
  <c r="F6571" i="1"/>
  <c r="F6579" i="1"/>
  <c r="F6587" i="1"/>
  <c r="F6595" i="1"/>
  <c r="F6603" i="1"/>
  <c r="F6611" i="1"/>
  <c r="F6619" i="1"/>
  <c r="F6627" i="1"/>
  <c r="F6635" i="1"/>
  <c r="F6643" i="1"/>
  <c r="F6651" i="1"/>
  <c r="F6659" i="1"/>
  <c r="F6667" i="1"/>
  <c r="F6675" i="1"/>
  <c r="F6683" i="1"/>
  <c r="F6691" i="1"/>
  <c r="F6699" i="1"/>
  <c r="F6707" i="1"/>
  <c r="F6715" i="1"/>
  <c r="F6723" i="1"/>
  <c r="F6731" i="1"/>
  <c r="F6739" i="1"/>
  <c r="F6747" i="1"/>
  <c r="F6755" i="1"/>
  <c r="F6763" i="1"/>
  <c r="F6771" i="1"/>
  <c r="F6779" i="1"/>
  <c r="F6787" i="1"/>
  <c r="F6795" i="1"/>
  <c r="F6803" i="1"/>
  <c r="F6811" i="1"/>
  <c r="F6819" i="1"/>
  <c r="F6827" i="1"/>
  <c r="F6835" i="1"/>
  <c r="F6843" i="1"/>
  <c r="F6851" i="1"/>
  <c r="F6859" i="1"/>
  <c r="F6867" i="1"/>
  <c r="F6875" i="1"/>
  <c r="F6883" i="1"/>
  <c r="F6891" i="1"/>
  <c r="F6899" i="1"/>
  <c r="F6907" i="1"/>
  <c r="F6915" i="1"/>
  <c r="F6923" i="1"/>
  <c r="F6931" i="1"/>
  <c r="F6939" i="1"/>
  <c r="F6947" i="1"/>
  <c r="F6955" i="1"/>
  <c r="F6963" i="1"/>
  <c r="F6971" i="1"/>
  <c r="F6979" i="1"/>
  <c r="F6987" i="1"/>
  <c r="F6995" i="1"/>
  <c r="F7003" i="1"/>
  <c r="F7011" i="1"/>
  <c r="F7019" i="1"/>
  <c r="F7027" i="1"/>
  <c r="F7035" i="1"/>
  <c r="F7043" i="1"/>
  <c r="F7051" i="1"/>
  <c r="F7059" i="1"/>
  <c r="F7067" i="1"/>
  <c r="F7075" i="1"/>
  <c r="F7083" i="1"/>
  <c r="F7091" i="1"/>
  <c r="F7099" i="1"/>
  <c r="F7107" i="1"/>
  <c r="F7115" i="1"/>
  <c r="F7123" i="1"/>
  <c r="F7131" i="1"/>
  <c r="F7139" i="1"/>
  <c r="F7147" i="1"/>
  <c r="F7155" i="1"/>
  <c r="F7163" i="1"/>
  <c r="F7171" i="1"/>
  <c r="F7179" i="1"/>
  <c r="F7187" i="1"/>
  <c r="F7195" i="1"/>
  <c r="F7203" i="1"/>
  <c r="F7211" i="1"/>
  <c r="F7219" i="1"/>
  <c r="F7227" i="1"/>
  <c r="F7235" i="1"/>
  <c r="F7243" i="1"/>
  <c r="F7251" i="1"/>
  <c r="F7259" i="1"/>
  <c r="F7267" i="1"/>
  <c r="F7275" i="1"/>
  <c r="F7283" i="1"/>
  <c r="F7291" i="1"/>
  <c r="F7299" i="1"/>
  <c r="F7307" i="1"/>
  <c r="F7315" i="1"/>
  <c r="F7323" i="1"/>
  <c r="F7331" i="1"/>
  <c r="F7339" i="1"/>
  <c r="F7347" i="1"/>
  <c r="F7355" i="1"/>
  <c r="F7363" i="1"/>
  <c r="F7371" i="1"/>
  <c r="F7379" i="1"/>
  <c r="F7387" i="1"/>
  <c r="F7395" i="1"/>
  <c r="F7403" i="1"/>
  <c r="F7411" i="1"/>
  <c r="F7419" i="1"/>
  <c r="F7427" i="1"/>
  <c r="F7435" i="1"/>
  <c r="F7443" i="1"/>
  <c r="F7451" i="1"/>
  <c r="F7459" i="1"/>
  <c r="F7467" i="1"/>
  <c r="F7475" i="1"/>
  <c r="F7483" i="1"/>
  <c r="F7491" i="1"/>
  <c r="F7499" i="1"/>
  <c r="F7507" i="1"/>
  <c r="F7515" i="1"/>
  <c r="F7523" i="1"/>
  <c r="F7531" i="1"/>
  <c r="F7539" i="1"/>
  <c r="F7547" i="1"/>
  <c r="F7555" i="1"/>
  <c r="F7563" i="1"/>
  <c r="F7571" i="1"/>
  <c r="F7579" i="1"/>
  <c r="F7587" i="1"/>
  <c r="F7595" i="1"/>
  <c r="F7603" i="1"/>
  <c r="F7611" i="1"/>
  <c r="F2189" i="1"/>
  <c r="F2791" i="1"/>
  <c r="F3163" i="1"/>
  <c r="F3424" i="1"/>
  <c r="F3572" i="1"/>
  <c r="F3715" i="1"/>
  <c r="F3875" i="1"/>
  <c r="F4024" i="1"/>
  <c r="F4095" i="1"/>
  <c r="F4164" i="1"/>
  <c r="F4221" i="1"/>
  <c r="F4273" i="1"/>
  <c r="F4336" i="1"/>
  <c r="F4381" i="1"/>
  <c r="F4421" i="1"/>
  <c r="F4468" i="1"/>
  <c r="F4509" i="1"/>
  <c r="F4549" i="1"/>
  <c r="F4596" i="1"/>
  <c r="F4637" i="1"/>
  <c r="F4677" i="1"/>
  <c r="F4724" i="1"/>
  <c r="F4765" i="1"/>
  <c r="F4805" i="1"/>
  <c r="F4845" i="1"/>
  <c r="F4877" i="1"/>
  <c r="F4909" i="1"/>
  <c r="F4938" i="1"/>
  <c r="F4964" i="1"/>
  <c r="F4989" i="1"/>
  <c r="F5010" i="1"/>
  <c r="F5029" i="1"/>
  <c r="F5047" i="1"/>
  <c r="F5065" i="1"/>
  <c r="F5084" i="1"/>
  <c r="F5102" i="1"/>
  <c r="F5120" i="1"/>
  <c r="F5138" i="1"/>
  <c r="F5157" i="1"/>
  <c r="F5175" i="1"/>
  <c r="F5193" i="1"/>
  <c r="F5212" i="1"/>
  <c r="F5229" i="1"/>
  <c r="F5245" i="1"/>
  <c r="F5261" i="1"/>
  <c r="F5277" i="1"/>
  <c r="F5293" i="1"/>
  <c r="F5309" i="1"/>
  <c r="F5325" i="1"/>
  <c r="F5341" i="1"/>
  <c r="F5357" i="1"/>
  <c r="F5373" i="1"/>
  <c r="F5389" i="1"/>
  <c r="F5405" i="1"/>
  <c r="F5421" i="1"/>
  <c r="F5437" i="1"/>
  <c r="F5453" i="1"/>
  <c r="F5469" i="1"/>
  <c r="F5485" i="1"/>
  <c r="F5501" i="1"/>
  <c r="F5517" i="1"/>
  <c r="F5533" i="1"/>
  <c r="F5549" i="1"/>
  <c r="F5565" i="1"/>
  <c r="F5581" i="1"/>
  <c r="F5597" i="1"/>
  <c r="F5613" i="1"/>
  <c r="F5629" i="1"/>
  <c r="F5645" i="1"/>
  <c r="F5661" i="1"/>
  <c r="F5677" i="1"/>
  <c r="F5693" i="1"/>
  <c r="F5709" i="1"/>
  <c r="F5725" i="1"/>
  <c r="F5739" i="1"/>
  <c r="F5752" i="1"/>
  <c r="F5761" i="1"/>
  <c r="F5770" i="1"/>
  <c r="F5779" i="1"/>
  <c r="F5788" i="1"/>
  <c r="F5796" i="1"/>
  <c r="F5804" i="1"/>
  <c r="F5812" i="1"/>
  <c r="F5820" i="1"/>
  <c r="F5828" i="1"/>
  <c r="F5836" i="1"/>
  <c r="F5844" i="1"/>
  <c r="F5852" i="1"/>
  <c r="F5860" i="1"/>
  <c r="F5868" i="1"/>
  <c r="F5876" i="1"/>
  <c r="F5884" i="1"/>
  <c r="F5892" i="1"/>
  <c r="F5900" i="1"/>
  <c r="F5908" i="1"/>
  <c r="F5916" i="1"/>
  <c r="F5924" i="1"/>
  <c r="F5932" i="1"/>
  <c r="F5940" i="1"/>
  <c r="F5948" i="1"/>
  <c r="F5956" i="1"/>
  <c r="F5964" i="1"/>
  <c r="F5972" i="1"/>
  <c r="F5980" i="1"/>
  <c r="F5988" i="1"/>
  <c r="F5996" i="1"/>
  <c r="F6004" i="1"/>
  <c r="F6012" i="1"/>
  <c r="F6020" i="1"/>
  <c r="F6028" i="1"/>
  <c r="F6036" i="1"/>
  <c r="F6044" i="1"/>
  <c r="F6052" i="1"/>
  <c r="F6060" i="1"/>
  <c r="F6068" i="1"/>
  <c r="F6076" i="1"/>
  <c r="F6084" i="1"/>
  <c r="F6092" i="1"/>
  <c r="F6100" i="1"/>
  <c r="F6108" i="1"/>
  <c r="F6116" i="1"/>
  <c r="F6124" i="1"/>
  <c r="F6132" i="1"/>
  <c r="F6140" i="1"/>
  <c r="F6148" i="1"/>
  <c r="F6156" i="1"/>
  <c r="F6164" i="1"/>
  <c r="F6172" i="1"/>
  <c r="F6180" i="1"/>
  <c r="F6188" i="1"/>
  <c r="F6196" i="1"/>
  <c r="F6204" i="1"/>
  <c r="F6212" i="1"/>
  <c r="F6220" i="1"/>
  <c r="F6228" i="1"/>
  <c r="F6236" i="1"/>
  <c r="F6244" i="1"/>
  <c r="F6252" i="1"/>
  <c r="F6260" i="1"/>
  <c r="F6268" i="1"/>
  <c r="F6276" i="1"/>
  <c r="F6284" i="1"/>
  <c r="F6292" i="1"/>
  <c r="F6300" i="1"/>
  <c r="F6308" i="1"/>
  <c r="F6316" i="1"/>
  <c r="F6324" i="1"/>
  <c r="F6332" i="1"/>
  <c r="F6340" i="1"/>
  <c r="F6348" i="1"/>
  <c r="F6356" i="1"/>
  <c r="F6364" i="1"/>
  <c r="F6372" i="1"/>
  <c r="F6380" i="1"/>
  <c r="F6388" i="1"/>
  <c r="F6396" i="1"/>
  <c r="F6404" i="1"/>
  <c r="F6412" i="1"/>
  <c r="F6420" i="1"/>
  <c r="F6428" i="1"/>
  <c r="F6436" i="1"/>
  <c r="F6444" i="1"/>
  <c r="F6452" i="1"/>
  <c r="F6460" i="1"/>
  <c r="F6468" i="1"/>
  <c r="F6476" i="1"/>
  <c r="F6484" i="1"/>
  <c r="F6492" i="1"/>
  <c r="F6500" i="1"/>
  <c r="F6508" i="1"/>
  <c r="F6516" i="1"/>
  <c r="F6524" i="1"/>
  <c r="F6532" i="1"/>
  <c r="F6540" i="1"/>
  <c r="F6548" i="1"/>
  <c r="F6556" i="1"/>
  <c r="F6564" i="1"/>
  <c r="F6572" i="1"/>
  <c r="F6580" i="1"/>
  <c r="F6588" i="1"/>
  <c r="F6596" i="1"/>
  <c r="F6604" i="1"/>
  <c r="F6612" i="1"/>
  <c r="F6620" i="1"/>
  <c r="F6628" i="1"/>
  <c r="F6636" i="1"/>
  <c r="F6644" i="1"/>
  <c r="F6652" i="1"/>
  <c r="F6660" i="1"/>
  <c r="F6668" i="1"/>
  <c r="F6676" i="1"/>
  <c r="F6684" i="1"/>
  <c r="F6692" i="1"/>
  <c r="F6700" i="1"/>
  <c r="F6708" i="1"/>
  <c r="F6716" i="1"/>
  <c r="F6724" i="1"/>
  <c r="F6732" i="1"/>
  <c r="F6740" i="1"/>
  <c r="F6748" i="1"/>
  <c r="F6756" i="1"/>
  <c r="F6764" i="1"/>
  <c r="F6772" i="1"/>
  <c r="F6780" i="1"/>
  <c r="F6788" i="1"/>
  <c r="F6796" i="1"/>
  <c r="F6804" i="1"/>
  <c r="F6812" i="1"/>
  <c r="F6820" i="1"/>
  <c r="F6828" i="1"/>
  <c r="F6836" i="1"/>
  <c r="F6844" i="1"/>
  <c r="F6852" i="1"/>
  <c r="F6860" i="1"/>
  <c r="F6868" i="1"/>
  <c r="F6876" i="1"/>
  <c r="F6884" i="1"/>
  <c r="F6892" i="1"/>
  <c r="F6900" i="1"/>
  <c r="F6908" i="1"/>
  <c r="F6916" i="1"/>
  <c r="F6924" i="1"/>
  <c r="F6932" i="1"/>
  <c r="F6940" i="1"/>
  <c r="F6948" i="1"/>
  <c r="F6956" i="1"/>
  <c r="F6964" i="1"/>
  <c r="F6972" i="1"/>
  <c r="F6980" i="1"/>
  <c r="F6988" i="1"/>
  <c r="F6996" i="1"/>
  <c r="F7004" i="1"/>
  <c r="F7012" i="1"/>
  <c r="F7020" i="1"/>
  <c r="F7028" i="1"/>
  <c r="F7036" i="1"/>
  <c r="F7044" i="1"/>
  <c r="F7052" i="1"/>
  <c r="F7060" i="1"/>
  <c r="F7068" i="1"/>
  <c r="F7076" i="1"/>
  <c r="F7084" i="1"/>
  <c r="F7092" i="1"/>
  <c r="F7100" i="1"/>
  <c r="F7108" i="1"/>
  <c r="F7116" i="1"/>
  <c r="F7124" i="1"/>
  <c r="F7132" i="1"/>
  <c r="F7140" i="1"/>
  <c r="F7148" i="1"/>
  <c r="F7156" i="1"/>
  <c r="F7164" i="1"/>
  <c r="F7172" i="1"/>
  <c r="F7180" i="1"/>
  <c r="F7188" i="1"/>
  <c r="F7196" i="1"/>
  <c r="F7204" i="1"/>
  <c r="F7212" i="1"/>
  <c r="F7220" i="1"/>
  <c r="F7228" i="1"/>
  <c r="F7236" i="1"/>
  <c r="F7244" i="1"/>
  <c r="F7252" i="1"/>
  <c r="F7260" i="1"/>
  <c r="F7268" i="1"/>
  <c r="F7276" i="1"/>
  <c r="F7284" i="1"/>
  <c r="F7292" i="1"/>
  <c r="F7300" i="1"/>
  <c r="F7308" i="1"/>
  <c r="F7316" i="1"/>
  <c r="F7324" i="1"/>
  <c r="F7332" i="1"/>
  <c r="F7340" i="1"/>
  <c r="F7348" i="1"/>
  <c r="F7356" i="1"/>
  <c r="F7364" i="1"/>
  <c r="F7372" i="1"/>
  <c r="F7380" i="1"/>
  <c r="F7388" i="1"/>
  <c r="F7396" i="1"/>
  <c r="F7404" i="1"/>
  <c r="F7412" i="1"/>
  <c r="F7420" i="1"/>
  <c r="F7428" i="1"/>
  <c r="F7436" i="1"/>
  <c r="F7444" i="1"/>
  <c r="F7452" i="1"/>
  <c r="F7460" i="1"/>
  <c r="F7468" i="1"/>
  <c r="F7476" i="1"/>
  <c r="F7484" i="1"/>
  <c r="F7492" i="1"/>
  <c r="F7500" i="1"/>
  <c r="F7508" i="1"/>
  <c r="F7516" i="1"/>
  <c r="F7524" i="1"/>
  <c r="F7532" i="1"/>
  <c r="F7540" i="1"/>
  <c r="F7548" i="1"/>
  <c r="F7556" i="1"/>
  <c r="F7564" i="1"/>
  <c r="F7572" i="1"/>
  <c r="F7580" i="1"/>
  <c r="F7588" i="1"/>
  <c r="F7596" i="1"/>
  <c r="F7604" i="1"/>
  <c r="F7612" i="1"/>
  <c r="F7620" i="1"/>
  <c r="F7628" i="1"/>
  <c r="F7636" i="1"/>
  <c r="F7644" i="1"/>
  <c r="F7652" i="1"/>
  <c r="F7660" i="1"/>
  <c r="F7668" i="1"/>
  <c r="F7676" i="1"/>
  <c r="F7684" i="1"/>
  <c r="F7692" i="1"/>
  <c r="F7700" i="1"/>
  <c r="F7708" i="1"/>
  <c r="F7716" i="1"/>
  <c r="F7724" i="1"/>
  <c r="F7732" i="1"/>
  <c r="F7740" i="1"/>
  <c r="F7748" i="1"/>
  <c r="F7756" i="1"/>
  <c r="F7764" i="1"/>
  <c r="F7772" i="1"/>
  <c r="F7780" i="1"/>
  <c r="F7788" i="1"/>
  <c r="F7796" i="1"/>
  <c r="F7804" i="1"/>
  <c r="F7812" i="1"/>
  <c r="F7820" i="1"/>
  <c r="F7828" i="1"/>
  <c r="F7836" i="1"/>
  <c r="F7988" i="1"/>
  <c r="F7996" i="1"/>
  <c r="F8004" i="1"/>
  <c r="F8012" i="1"/>
  <c r="F8020" i="1"/>
  <c r="F2234" i="1"/>
  <c r="F2851" i="1"/>
  <c r="F3250" i="1"/>
  <c r="F3427" i="1"/>
  <c r="F3595" i="1"/>
  <c r="F3744" i="1"/>
  <c r="F3884" i="1"/>
  <c r="F4041" i="1"/>
  <c r="F4105" i="1"/>
  <c r="F4168" i="1"/>
  <c r="F4229" i="1"/>
  <c r="F4285" i="1"/>
  <c r="F4337" i="1"/>
  <c r="F4388" i="1"/>
  <c r="F4429" i="1"/>
  <c r="F4469" i="1"/>
  <c r="F4516" i="1"/>
  <c r="F4557" i="1"/>
  <c r="F4597" i="1"/>
  <c r="F4644" i="1"/>
  <c r="F4685" i="1"/>
  <c r="F4725" i="1"/>
  <c r="F4772" i="1"/>
  <c r="F4813" i="1"/>
  <c r="F4852" i="1"/>
  <c r="F4884" i="1"/>
  <c r="F4916" i="1"/>
  <c r="F4944" i="1"/>
  <c r="F4969" i="1"/>
  <c r="F4994" i="1"/>
  <c r="F5014" i="1"/>
  <c r="F5032" i="1"/>
  <c r="F5050" i="1"/>
  <c r="F5069" i="1"/>
  <c r="F5087" i="1"/>
  <c r="F5105" i="1"/>
  <c r="F5124" i="1"/>
  <c r="F5142" i="1"/>
  <c r="F5160" i="1"/>
  <c r="F5178" i="1"/>
  <c r="F5197" i="1"/>
  <c r="F5215" i="1"/>
  <c r="F5232" i="1"/>
  <c r="F5248" i="1"/>
  <c r="F5264" i="1"/>
  <c r="F5280" i="1"/>
  <c r="F5296" i="1"/>
  <c r="F5312" i="1"/>
  <c r="F5328" i="1"/>
  <c r="F5344" i="1"/>
  <c r="F5360" i="1"/>
  <c r="F5376" i="1"/>
  <c r="F5392" i="1"/>
  <c r="F5408" i="1"/>
  <c r="F5424" i="1"/>
  <c r="F5440" i="1"/>
  <c r="F5456" i="1"/>
  <c r="F5472" i="1"/>
  <c r="F5488" i="1"/>
  <c r="F5504" i="1"/>
  <c r="F5520" i="1"/>
  <c r="F5536" i="1"/>
  <c r="F5552" i="1"/>
  <c r="F5568" i="1"/>
  <c r="F5584" i="1"/>
  <c r="F5600" i="1"/>
  <c r="F5616" i="1"/>
  <c r="F5632" i="1"/>
  <c r="F5648" i="1"/>
  <c r="F5664" i="1"/>
  <c r="F5680" i="1"/>
  <c r="F5696" i="1"/>
  <c r="F5712" i="1"/>
  <c r="F5728" i="1"/>
  <c r="F5741" i="1"/>
  <c r="F5753" i="1"/>
  <c r="F5762" i="1"/>
  <c r="F5771" i="1"/>
  <c r="F5781" i="1"/>
  <c r="F5789" i="1"/>
  <c r="F5797" i="1"/>
  <c r="F5805" i="1"/>
  <c r="F5813" i="1"/>
  <c r="F5821" i="1"/>
  <c r="F5829" i="1"/>
  <c r="F5837" i="1"/>
  <c r="F5845" i="1"/>
  <c r="F5853" i="1"/>
  <c r="F5861" i="1"/>
  <c r="F5869" i="1"/>
  <c r="F5877" i="1"/>
  <c r="F5885" i="1"/>
  <c r="F5893" i="1"/>
  <c r="F5901" i="1"/>
  <c r="F5909" i="1"/>
  <c r="F5917" i="1"/>
  <c r="F5925" i="1"/>
  <c r="F5933" i="1"/>
  <c r="F5941" i="1"/>
  <c r="F5949" i="1"/>
  <c r="F5957" i="1"/>
  <c r="F5965" i="1"/>
  <c r="F5973" i="1"/>
  <c r="F5981" i="1"/>
  <c r="F5989" i="1"/>
  <c r="F5997" i="1"/>
  <c r="F6005" i="1"/>
  <c r="F6013" i="1"/>
  <c r="F6021" i="1"/>
  <c r="F6029" i="1"/>
  <c r="F6037" i="1"/>
  <c r="F6045" i="1"/>
  <c r="F6053" i="1"/>
  <c r="F6061" i="1"/>
  <c r="F6069" i="1"/>
  <c r="F6077" i="1"/>
  <c r="F6085" i="1"/>
  <c r="F6093" i="1"/>
  <c r="F6101" i="1"/>
  <c r="F6109" i="1"/>
  <c r="F6117" i="1"/>
  <c r="F6125" i="1"/>
  <c r="F6133" i="1"/>
  <c r="F6141" i="1"/>
  <c r="F6149" i="1"/>
  <c r="F6157" i="1"/>
  <c r="F6165" i="1"/>
  <c r="F6173" i="1"/>
  <c r="F6181" i="1"/>
  <c r="F6189" i="1"/>
  <c r="F6197" i="1"/>
  <c r="F6205" i="1"/>
  <c r="F6213" i="1"/>
  <c r="F6221" i="1"/>
  <c r="F6229" i="1"/>
  <c r="F6237" i="1"/>
  <c r="F6245" i="1"/>
  <c r="F6253" i="1"/>
  <c r="F6261" i="1"/>
  <c r="F6269" i="1"/>
  <c r="F6277" i="1"/>
  <c r="F6285" i="1"/>
  <c r="F6293" i="1"/>
  <c r="F6301" i="1"/>
  <c r="F6309" i="1"/>
  <c r="F6317" i="1"/>
  <c r="F6325" i="1"/>
  <c r="F6333" i="1"/>
  <c r="F6341" i="1"/>
  <c r="F6349" i="1"/>
  <c r="F6357" i="1"/>
  <c r="F6365" i="1"/>
  <c r="F6373" i="1"/>
  <c r="F6381" i="1"/>
  <c r="F6389" i="1"/>
  <c r="F6397" i="1"/>
  <c r="F6405" i="1"/>
  <c r="F6413" i="1"/>
  <c r="F6421" i="1"/>
  <c r="F6429" i="1"/>
  <c r="F6437" i="1"/>
  <c r="F6445" i="1"/>
  <c r="F6453" i="1"/>
  <c r="F6461" i="1"/>
  <c r="F6469" i="1"/>
  <c r="F6477" i="1"/>
  <c r="F6485" i="1"/>
  <c r="F6493" i="1"/>
  <c r="F6501" i="1"/>
  <c r="F6509" i="1"/>
  <c r="F6517" i="1"/>
  <c r="F6525" i="1"/>
  <c r="F6533" i="1"/>
  <c r="F6541" i="1"/>
  <c r="F6549" i="1"/>
  <c r="F6557" i="1"/>
  <c r="F6565" i="1"/>
  <c r="F6573" i="1"/>
  <c r="F6581" i="1"/>
  <c r="F6589" i="1"/>
  <c r="F6597" i="1"/>
  <c r="F6605" i="1"/>
  <c r="F6613" i="1"/>
  <c r="F6621" i="1"/>
  <c r="F6629" i="1"/>
  <c r="F6637" i="1"/>
  <c r="F6645" i="1"/>
  <c r="F6653" i="1"/>
  <c r="F6661" i="1"/>
  <c r="F6669" i="1"/>
  <c r="F6677" i="1"/>
  <c r="F6685" i="1"/>
  <c r="F6693" i="1"/>
  <c r="F6701" i="1"/>
  <c r="F6709" i="1"/>
  <c r="F6717" i="1"/>
  <c r="F6725" i="1"/>
  <c r="F6733" i="1"/>
  <c r="F6741" i="1"/>
  <c r="F6749" i="1"/>
  <c r="F6757" i="1"/>
  <c r="F6765" i="1"/>
  <c r="F6773" i="1"/>
  <c r="F6781" i="1"/>
  <c r="F6789" i="1"/>
  <c r="F6797" i="1"/>
  <c r="F6805" i="1"/>
  <c r="F6813" i="1"/>
  <c r="F6821" i="1"/>
  <c r="F6829" i="1"/>
  <c r="F6837" i="1"/>
  <c r="F6845" i="1"/>
  <c r="F6853" i="1"/>
  <c r="F6861" i="1"/>
  <c r="F6869" i="1"/>
  <c r="F6877" i="1"/>
  <c r="F6885" i="1"/>
  <c r="F6893" i="1"/>
  <c r="F6901" i="1"/>
  <c r="F6909" i="1"/>
  <c r="F6917" i="1"/>
  <c r="F6925" i="1"/>
  <c r="F6933" i="1"/>
  <c r="F6941" i="1"/>
  <c r="F6949" i="1"/>
  <c r="F6957" i="1"/>
  <c r="F6965" i="1"/>
  <c r="F6973" i="1"/>
  <c r="F6981" i="1"/>
  <c r="F6989" i="1"/>
  <c r="F6997" i="1"/>
  <c r="F7005" i="1"/>
  <c r="F7013" i="1"/>
  <c r="F7021" i="1"/>
  <c r="F7029" i="1"/>
  <c r="F7037" i="1"/>
  <c r="F7045" i="1"/>
  <c r="F7053" i="1"/>
  <c r="F7061" i="1"/>
  <c r="F7069" i="1"/>
  <c r="F7077" i="1"/>
  <c r="F7085" i="1"/>
  <c r="F7093" i="1"/>
  <c r="F7101" i="1"/>
  <c r="F7109" i="1"/>
  <c r="F7117" i="1"/>
  <c r="F7125" i="1"/>
  <c r="F7133" i="1"/>
  <c r="F7141" i="1"/>
  <c r="F7149" i="1"/>
  <c r="F7157" i="1"/>
  <c r="F7165" i="1"/>
  <c r="F7173" i="1"/>
  <c r="F7181" i="1"/>
  <c r="F7189" i="1"/>
  <c r="F7197" i="1"/>
  <c r="F7205" i="1"/>
  <c r="F7213" i="1"/>
  <c r="F7221" i="1"/>
  <c r="F7229" i="1"/>
  <c r="F7237" i="1"/>
  <c r="F7245" i="1"/>
  <c r="F7253" i="1"/>
  <c r="F7261" i="1"/>
  <c r="F7269" i="1"/>
  <c r="F7277" i="1"/>
  <c r="F7285" i="1"/>
  <c r="F7293" i="1"/>
  <c r="F7301" i="1"/>
  <c r="F7309" i="1"/>
  <c r="F7317" i="1"/>
  <c r="F7325" i="1"/>
  <c r="F7333" i="1"/>
  <c r="F7341" i="1"/>
  <c r="F7349" i="1"/>
  <c r="F7357" i="1"/>
  <c r="F7365" i="1"/>
  <c r="F7373" i="1"/>
  <c r="F7381" i="1"/>
  <c r="F7389" i="1"/>
  <c r="F7397" i="1"/>
  <c r="F7405" i="1"/>
  <c r="F7413" i="1"/>
  <c r="F7421" i="1"/>
  <c r="F7429" i="1"/>
  <c r="F7437" i="1"/>
  <c r="F7445" i="1"/>
  <c r="F7453" i="1"/>
  <c r="F7461" i="1"/>
  <c r="F7469" i="1"/>
  <c r="F7477" i="1"/>
  <c r="F7485" i="1"/>
  <c r="F7493" i="1"/>
  <c r="F7501" i="1"/>
  <c r="F7509" i="1"/>
  <c r="F7517" i="1"/>
  <c r="F7525" i="1"/>
  <c r="F7533" i="1"/>
  <c r="F7541" i="1"/>
  <c r="F7549" i="1"/>
  <c r="F7557" i="1"/>
  <c r="F7565" i="1"/>
  <c r="F7573" i="1"/>
  <c r="F7581" i="1"/>
  <c r="F7589" i="1"/>
  <c r="F7597" i="1"/>
  <c r="F7605" i="1"/>
  <c r="F7613" i="1"/>
  <c r="F7621" i="1"/>
  <c r="F7629" i="1"/>
  <c r="F7637" i="1"/>
  <c r="F7645" i="1"/>
  <c r="F7653" i="1"/>
  <c r="F7661" i="1"/>
  <c r="F7669" i="1"/>
  <c r="F7677" i="1"/>
  <c r="F7685" i="1"/>
  <c r="F7693" i="1"/>
  <c r="F7701" i="1"/>
  <c r="F7709" i="1"/>
  <c r="F7717" i="1"/>
  <c r="F7725" i="1"/>
  <c r="F7733" i="1"/>
  <c r="F7741" i="1"/>
  <c r="F7749" i="1"/>
  <c r="F7757" i="1"/>
  <c r="F7765" i="1"/>
  <c r="F7773" i="1"/>
  <c r="F7781" i="1"/>
  <c r="F7789" i="1"/>
  <c r="F7797" i="1"/>
  <c r="F7805" i="1"/>
  <c r="F7813" i="1"/>
  <c r="F2322" i="1"/>
  <c r="F2874" i="1"/>
  <c r="F3291" i="1"/>
  <c r="F3459" i="1"/>
  <c r="F3596" i="1"/>
  <c r="F3764" i="1"/>
  <c r="F3915" i="1"/>
  <c r="F4045" i="1"/>
  <c r="F4114" i="1"/>
  <c r="F4177" i="1"/>
  <c r="F4232" i="1"/>
  <c r="F4293" i="1"/>
  <c r="F4349" i="1"/>
  <c r="F4389" i="1"/>
  <c r="F4436" i="1"/>
  <c r="F4477" i="1"/>
  <c r="F4517" i="1"/>
  <c r="F4564" i="1"/>
  <c r="F4605" i="1"/>
  <c r="F4645" i="1"/>
  <c r="F4692" i="1"/>
  <c r="F4733" i="1"/>
  <c r="F4773" i="1"/>
  <c r="F4820" i="1"/>
  <c r="F4853" i="1"/>
  <c r="F4885" i="1"/>
  <c r="F4917" i="1"/>
  <c r="F4945" i="1"/>
  <c r="F4970" i="1"/>
  <c r="F4996" i="1"/>
  <c r="F5015" i="1"/>
  <c r="F5033" i="1"/>
  <c r="F5052" i="1"/>
  <c r="F5070" i="1"/>
  <c r="F5088" i="1"/>
  <c r="F5106" i="1"/>
  <c r="F5125" i="1"/>
  <c r="F5143" i="1"/>
  <c r="F5161" i="1"/>
  <c r="F5180" i="1"/>
  <c r="F5198" i="1"/>
  <c r="F5216" i="1"/>
  <c r="F5233" i="1"/>
  <c r="F5249" i="1"/>
  <c r="F5265" i="1"/>
  <c r="F5281" i="1"/>
  <c r="F5297" i="1"/>
  <c r="F5313" i="1"/>
  <c r="F5329" i="1"/>
  <c r="F5345" i="1"/>
  <c r="F5361" i="1"/>
  <c r="F5377" i="1"/>
  <c r="F5393" i="1"/>
  <c r="F5409" i="1"/>
  <c r="F5425" i="1"/>
  <c r="F5441" i="1"/>
  <c r="F5457" i="1"/>
  <c r="F5473" i="1"/>
  <c r="F5489" i="1"/>
  <c r="F5505" i="1"/>
  <c r="F5521" i="1"/>
  <c r="F5537" i="1"/>
  <c r="F5553" i="1"/>
  <c r="F5569" i="1"/>
  <c r="F5585" i="1"/>
  <c r="F5601" i="1"/>
  <c r="F5617" i="1"/>
  <c r="F5633" i="1"/>
  <c r="F5649" i="1"/>
  <c r="F5665" i="1"/>
  <c r="F5681" i="1"/>
  <c r="F5697" i="1"/>
  <c r="F5713" i="1"/>
  <c r="F5729" i="1"/>
  <c r="F5742" i="1"/>
  <c r="F5754" i="1"/>
  <c r="F5763" i="1"/>
  <c r="F5773" i="1"/>
  <c r="F5782" i="1"/>
  <c r="F5790" i="1"/>
  <c r="F5798" i="1"/>
  <c r="F5806" i="1"/>
  <c r="F5814" i="1"/>
  <c r="F5822" i="1"/>
  <c r="F5830" i="1"/>
  <c r="F5838" i="1"/>
  <c r="F5846" i="1"/>
  <c r="F5854" i="1"/>
  <c r="F5862" i="1"/>
  <c r="F5870" i="1"/>
  <c r="F5878" i="1"/>
  <c r="F5886" i="1"/>
  <c r="F5894" i="1"/>
  <c r="F5902" i="1"/>
  <c r="F5910" i="1"/>
  <c r="F5918" i="1"/>
  <c r="F5926" i="1"/>
  <c r="F5934" i="1"/>
  <c r="F5942" i="1"/>
  <c r="F5950" i="1"/>
  <c r="F5958" i="1"/>
  <c r="F5966" i="1"/>
  <c r="F5974" i="1"/>
  <c r="F5982" i="1"/>
  <c r="F5990" i="1"/>
  <c r="F5998" i="1"/>
  <c r="F6006" i="1"/>
  <c r="F6014" i="1"/>
  <c r="F6022" i="1"/>
  <c r="F6030" i="1"/>
  <c r="F6038" i="1"/>
  <c r="F6046" i="1"/>
  <c r="F6054" i="1"/>
  <c r="F6062" i="1"/>
  <c r="F6070" i="1"/>
  <c r="F6078" i="1"/>
  <c r="F2407" i="1"/>
  <c r="F2938" i="1"/>
  <c r="F3307" i="1"/>
  <c r="F3480" i="1"/>
  <c r="F3628" i="1"/>
  <c r="F3768" i="1"/>
  <c r="F3936" i="1"/>
  <c r="F4058" i="1"/>
  <c r="F4119" i="1"/>
  <c r="F4185" i="1"/>
  <c r="F4241" i="1"/>
  <c r="F4296" i="1"/>
  <c r="F4356" i="1"/>
  <c r="F4397" i="1"/>
  <c r="F4437" i="1"/>
  <c r="F4484" i="1"/>
  <c r="F4525" i="1"/>
  <c r="F4565" i="1"/>
  <c r="F4612" i="1"/>
  <c r="F4653" i="1"/>
  <c r="F4693" i="1"/>
  <c r="F4740" i="1"/>
  <c r="F4781" i="1"/>
  <c r="F4821" i="1"/>
  <c r="F4857" i="1"/>
  <c r="F4889" i="1"/>
  <c r="F4921" i="1"/>
  <c r="F4948" i="1"/>
  <c r="F4973" i="1"/>
  <c r="F4998" i="1"/>
  <c r="F5017" i="1"/>
  <c r="F5036" i="1"/>
  <c r="F5054" i="1"/>
  <c r="F5072" i="1"/>
  <c r="F5090" i="1"/>
  <c r="F5109" i="1"/>
  <c r="F5127" i="1"/>
  <c r="F5145" i="1"/>
  <c r="F5164" i="1"/>
  <c r="F5182" i="1"/>
  <c r="F5200" i="1"/>
  <c r="F5218" i="1"/>
  <c r="F5235" i="1"/>
  <c r="F5251" i="1"/>
  <c r="F5267" i="1"/>
  <c r="F5283" i="1"/>
  <c r="F5299" i="1"/>
  <c r="F5315" i="1"/>
  <c r="F5331" i="1"/>
  <c r="F5347" i="1"/>
  <c r="F5363" i="1"/>
  <c r="F5379" i="1"/>
  <c r="F5395" i="1"/>
  <c r="F5411" i="1"/>
  <c r="F5427" i="1"/>
  <c r="F5443" i="1"/>
  <c r="F5459" i="1"/>
  <c r="F5475" i="1"/>
  <c r="F5491" i="1"/>
  <c r="F5507" i="1"/>
  <c r="F5523" i="1"/>
  <c r="F5539" i="1"/>
  <c r="F5555" i="1"/>
  <c r="F5571" i="1"/>
  <c r="F5587" i="1"/>
  <c r="F5603" i="1"/>
  <c r="F5619" i="1"/>
  <c r="F5635" i="1"/>
  <c r="F5651" i="1"/>
  <c r="F5667" i="1"/>
  <c r="F5683" i="1"/>
  <c r="F5699" i="1"/>
  <c r="F5715" i="1"/>
  <c r="F5731" i="1"/>
  <c r="F5744" i="1"/>
  <c r="F5755" i="1"/>
  <c r="F5765" i="1"/>
  <c r="F5774" i="1"/>
  <c r="F5783" i="1"/>
  <c r="F5791" i="1"/>
  <c r="F5799" i="1"/>
  <c r="F5807" i="1"/>
  <c r="F5815" i="1"/>
  <c r="F5823" i="1"/>
  <c r="F5831" i="1"/>
  <c r="F5839" i="1"/>
  <c r="F5847" i="1"/>
  <c r="F5855" i="1"/>
  <c r="F5863" i="1"/>
  <c r="F5871" i="1"/>
  <c r="F5879" i="1"/>
  <c r="F5887" i="1"/>
  <c r="F5895" i="1"/>
  <c r="F5903" i="1"/>
  <c r="F5911" i="1"/>
  <c r="F5919" i="1"/>
  <c r="F5927" i="1"/>
  <c r="F5935" i="1"/>
  <c r="F5943" i="1"/>
  <c r="F5951" i="1"/>
  <c r="F5959" i="1"/>
  <c r="F5967" i="1"/>
  <c r="F5975" i="1"/>
  <c r="F5983" i="1"/>
  <c r="F5991" i="1"/>
  <c r="F5999" i="1"/>
  <c r="F6007" i="1"/>
  <c r="F6015" i="1"/>
  <c r="F6023" i="1"/>
  <c r="F6031" i="1"/>
  <c r="F6039" i="1"/>
  <c r="F6047" i="1"/>
  <c r="F6055" i="1"/>
  <c r="F6063" i="1"/>
  <c r="F6071" i="1"/>
  <c r="F6079" i="1"/>
  <c r="F6087" i="1"/>
  <c r="F6095" i="1"/>
  <c r="F6103" i="1"/>
  <c r="F6111" i="1"/>
  <c r="F6119" i="1"/>
  <c r="F6127" i="1"/>
  <c r="F6135" i="1"/>
  <c r="F6143" i="1"/>
  <c r="F6151" i="1"/>
  <c r="F6159" i="1"/>
  <c r="F6167" i="1"/>
  <c r="F6175" i="1"/>
  <c r="F6183" i="1"/>
  <c r="F6191" i="1"/>
  <c r="F6199" i="1"/>
  <c r="F6207" i="1"/>
  <c r="F6215" i="1"/>
  <c r="F6223" i="1"/>
  <c r="F6231" i="1"/>
  <c r="F6239" i="1"/>
  <c r="F6247" i="1"/>
  <c r="F6255" i="1"/>
  <c r="F6263" i="1"/>
  <c r="F6271" i="1"/>
  <c r="F6279" i="1"/>
  <c r="F6287" i="1"/>
  <c r="F6295" i="1"/>
  <c r="F6303" i="1"/>
  <c r="F6311" i="1"/>
  <c r="F6319" i="1"/>
  <c r="F6327" i="1"/>
  <c r="F6335" i="1"/>
  <c r="F6343" i="1"/>
  <c r="F6351" i="1"/>
  <c r="F6359" i="1"/>
  <c r="F6367" i="1"/>
  <c r="F6375" i="1"/>
  <c r="F6383" i="1"/>
  <c r="F6391" i="1"/>
  <c r="F6399" i="1"/>
  <c r="F6407" i="1"/>
  <c r="F6415" i="1"/>
  <c r="F6423" i="1"/>
  <c r="F6431" i="1"/>
  <c r="F6439" i="1"/>
  <c r="F6447" i="1"/>
  <c r="F6455" i="1"/>
  <c r="F6463" i="1"/>
  <c r="F6471" i="1"/>
  <c r="F6479" i="1"/>
  <c r="F6487" i="1"/>
  <c r="F6495" i="1"/>
  <c r="F6503" i="1"/>
  <c r="F6511" i="1"/>
  <c r="F6519" i="1"/>
  <c r="F6527" i="1"/>
  <c r="F6535" i="1"/>
  <c r="F6543" i="1"/>
  <c r="F6551" i="1"/>
  <c r="F6559" i="1"/>
  <c r="F6567" i="1"/>
  <c r="F6575" i="1"/>
  <c r="F6583" i="1"/>
  <c r="F6591" i="1"/>
  <c r="F6599" i="1"/>
  <c r="F6607" i="1"/>
  <c r="F6615" i="1"/>
  <c r="F6623" i="1"/>
  <c r="F6631" i="1"/>
  <c r="F6639" i="1"/>
  <c r="F6647" i="1"/>
  <c r="F6655" i="1"/>
  <c r="F6663" i="1"/>
  <c r="F6671" i="1"/>
  <c r="F6679" i="1"/>
  <c r="F6687" i="1"/>
  <c r="F6695" i="1"/>
  <c r="F6703" i="1"/>
  <c r="F6711" i="1"/>
  <c r="F6719" i="1"/>
  <c r="F6727" i="1"/>
  <c r="F6735" i="1"/>
  <c r="F6743" i="1"/>
  <c r="F6751" i="1"/>
  <c r="F6759" i="1"/>
  <c r="F6767" i="1"/>
  <c r="F6775" i="1"/>
  <c r="F6783" i="1"/>
  <c r="F6791" i="1"/>
  <c r="F6799" i="1"/>
  <c r="F6807" i="1"/>
  <c r="F6815" i="1"/>
  <c r="F6823" i="1"/>
  <c r="F6831" i="1"/>
  <c r="F6839" i="1"/>
  <c r="F6847" i="1"/>
  <c r="F6855" i="1"/>
  <c r="F6863" i="1"/>
  <c r="F6871" i="1"/>
  <c r="F6879" i="1"/>
  <c r="F6887" i="1"/>
  <c r="F6895" i="1"/>
  <c r="F6903" i="1"/>
  <c r="F6911" i="1"/>
  <c r="F6919" i="1"/>
  <c r="F6927" i="1"/>
  <c r="F6935" i="1"/>
  <c r="F6943" i="1"/>
  <c r="F6951" i="1"/>
  <c r="F6959" i="1"/>
  <c r="F6967" i="1"/>
  <c r="F6975" i="1"/>
  <c r="F6983" i="1"/>
  <c r="F6991" i="1"/>
  <c r="F6999" i="1"/>
  <c r="F7007" i="1"/>
  <c r="F7015" i="1"/>
  <c r="F7023" i="1"/>
  <c r="F7031" i="1"/>
  <c r="F7039" i="1"/>
  <c r="F7047" i="1"/>
  <c r="F7055" i="1"/>
  <c r="F7063" i="1"/>
  <c r="F7071" i="1"/>
  <c r="F7079" i="1"/>
  <c r="F7087" i="1"/>
  <c r="F7095" i="1"/>
  <c r="F7103" i="1"/>
  <c r="F7111" i="1"/>
  <c r="F7119" i="1"/>
  <c r="F7127" i="1"/>
  <c r="F7135" i="1"/>
  <c r="F7143" i="1"/>
  <c r="F7151" i="1"/>
  <c r="F7159" i="1"/>
  <c r="F7167" i="1"/>
  <c r="F7175" i="1"/>
  <c r="F7183" i="1"/>
  <c r="F7191" i="1"/>
  <c r="F7199" i="1"/>
  <c r="F7207" i="1"/>
  <c r="F7215" i="1"/>
  <c r="F7223" i="1"/>
  <c r="F7231" i="1"/>
  <c r="F7239" i="1"/>
  <c r="F7247" i="1"/>
  <c r="F7255" i="1"/>
  <c r="F7263" i="1"/>
  <c r="F7271" i="1"/>
  <c r="F7279" i="1"/>
  <c r="F7287" i="1"/>
  <c r="F7295" i="1"/>
  <c r="F7303" i="1"/>
  <c r="F7311" i="1"/>
  <c r="F7319" i="1"/>
  <c r="F7327" i="1"/>
  <c r="F7335" i="1"/>
  <c r="F7343" i="1"/>
  <c r="F7351" i="1"/>
  <c r="F7359" i="1"/>
  <c r="F7367" i="1"/>
  <c r="F7375" i="1"/>
  <c r="F7383" i="1"/>
  <c r="F7391" i="1"/>
  <c r="F7399" i="1"/>
  <c r="F7407" i="1"/>
  <c r="F7415" i="1"/>
  <c r="F7423" i="1"/>
  <c r="F7431" i="1"/>
  <c r="F2450" i="1"/>
  <c r="F2994" i="1"/>
  <c r="F3340" i="1"/>
  <c r="F3488" i="1"/>
  <c r="F3651" i="1"/>
  <c r="F3800" i="1"/>
  <c r="F3939" i="1"/>
  <c r="F4067" i="1"/>
  <c r="F4131" i="1"/>
  <c r="F4189" i="1"/>
  <c r="F4249" i="1"/>
  <c r="F4305" i="1"/>
  <c r="F4357" i="1"/>
  <c r="F4404" i="1"/>
  <c r="F4445" i="1"/>
  <c r="F4485" i="1"/>
  <c r="F4532" i="1"/>
  <c r="F4573" i="1"/>
  <c r="F4613" i="1"/>
  <c r="F4660" i="1"/>
  <c r="F4701" i="1"/>
  <c r="F4741" i="1"/>
  <c r="F4788" i="1"/>
  <c r="F4829" i="1"/>
  <c r="F4861" i="1"/>
  <c r="F4893" i="1"/>
  <c r="F4925" i="1"/>
  <c r="F4952" i="1"/>
  <c r="F4977" i="1"/>
  <c r="F5001" i="1"/>
  <c r="F5020" i="1"/>
  <c r="F5038" i="1"/>
  <c r="F5056" i="1"/>
  <c r="F5074" i="1"/>
  <c r="F5093" i="1"/>
  <c r="F5111" i="1"/>
  <c r="F5129" i="1"/>
  <c r="F5148" i="1"/>
  <c r="F5166" i="1"/>
  <c r="F5184" i="1"/>
  <c r="F5202" i="1"/>
  <c r="F5221" i="1"/>
  <c r="F5237" i="1"/>
  <c r="F5253" i="1"/>
  <c r="F5269" i="1"/>
  <c r="F5285" i="1"/>
  <c r="F5301" i="1"/>
  <c r="F5317" i="1"/>
  <c r="F5333" i="1"/>
  <c r="F5349" i="1"/>
  <c r="F5365" i="1"/>
  <c r="F5381" i="1"/>
  <c r="F5397" i="1"/>
  <c r="F5413" i="1"/>
  <c r="F5429" i="1"/>
  <c r="F5445" i="1"/>
  <c r="F5461" i="1"/>
  <c r="F5477" i="1"/>
  <c r="F5493" i="1"/>
  <c r="F5509" i="1"/>
  <c r="F5525" i="1"/>
  <c r="F5541" i="1"/>
  <c r="F5557" i="1"/>
  <c r="F5573" i="1"/>
  <c r="F5589" i="1"/>
  <c r="F5605" i="1"/>
  <c r="F5621" i="1"/>
  <c r="F5637" i="1"/>
  <c r="F5653" i="1"/>
  <c r="F5669" i="1"/>
  <c r="F5685" i="1"/>
  <c r="F5701" i="1"/>
  <c r="F5717" i="1"/>
  <c r="F5733" i="1"/>
  <c r="F5745" i="1"/>
  <c r="F5757" i="1"/>
  <c r="F5766" i="1"/>
  <c r="F5775" i="1"/>
  <c r="F5784" i="1"/>
  <c r="F5792" i="1"/>
  <c r="F5800" i="1"/>
  <c r="F5808" i="1"/>
  <c r="F5816" i="1"/>
  <c r="F5824" i="1"/>
  <c r="F5832" i="1"/>
  <c r="F5840" i="1"/>
  <c r="F5848" i="1"/>
  <c r="F5856" i="1"/>
  <c r="F5864" i="1"/>
  <c r="F5872" i="1"/>
  <c r="F5880" i="1"/>
  <c r="F5888" i="1"/>
  <c r="F5896" i="1"/>
  <c r="F5904" i="1"/>
  <c r="F5912" i="1"/>
  <c r="F5920" i="1"/>
  <c r="F5928" i="1"/>
  <c r="F5936" i="1"/>
  <c r="F5944" i="1"/>
  <c r="F5952" i="1"/>
  <c r="F5960" i="1"/>
  <c r="F5968" i="1"/>
  <c r="F5976" i="1"/>
  <c r="F5984" i="1"/>
  <c r="F5992" i="1"/>
  <c r="F6000" i="1"/>
  <c r="F6008" i="1"/>
  <c r="F6016" i="1"/>
  <c r="F6024" i="1"/>
  <c r="F6032" i="1"/>
  <c r="F6040" i="1"/>
  <c r="F6048" i="1"/>
  <c r="F6056" i="1"/>
  <c r="F6064" i="1"/>
  <c r="F6072" i="1"/>
  <c r="F6080" i="1"/>
  <c r="F6088" i="1"/>
  <c r="F6096" i="1"/>
  <c r="F6104" i="1"/>
  <c r="F6112" i="1"/>
  <c r="F6120" i="1"/>
  <c r="F6128" i="1"/>
  <c r="F6136" i="1"/>
  <c r="F6144" i="1"/>
  <c r="F6152" i="1"/>
  <c r="F6160" i="1"/>
  <c r="F6168" i="1"/>
  <c r="F6176" i="1"/>
  <c r="F6184" i="1"/>
  <c r="F6192" i="1"/>
  <c r="F6200" i="1"/>
  <c r="F6208" i="1"/>
  <c r="F6216" i="1"/>
  <c r="F6224" i="1"/>
  <c r="F6232" i="1"/>
  <c r="F6240" i="1"/>
  <c r="F6248" i="1"/>
  <c r="F6256" i="1"/>
  <c r="F6264" i="1"/>
  <c r="F6272" i="1"/>
  <c r="F6280" i="1"/>
  <c r="F6288" i="1"/>
  <c r="F6296" i="1"/>
  <c r="F6304" i="1"/>
  <c r="F6312" i="1"/>
  <c r="F6320" i="1"/>
  <c r="F6328" i="1"/>
  <c r="F6336" i="1"/>
  <c r="F6344" i="1"/>
  <c r="F6352" i="1"/>
  <c r="F6360" i="1"/>
  <c r="F6368" i="1"/>
  <c r="F6376" i="1"/>
  <c r="F6384" i="1"/>
  <c r="F6392" i="1"/>
  <c r="F6400" i="1"/>
  <c r="F6408" i="1"/>
  <c r="F6416" i="1"/>
  <c r="F6424" i="1"/>
  <c r="F6432" i="1"/>
  <c r="F6440" i="1"/>
  <c r="F6448" i="1"/>
  <c r="F6456" i="1"/>
  <c r="F6464" i="1"/>
  <c r="F6472" i="1"/>
  <c r="F6480" i="1"/>
  <c r="F6488" i="1"/>
  <c r="F6496" i="1"/>
  <c r="F6504" i="1"/>
  <c r="F6512" i="1"/>
  <c r="F6520" i="1"/>
  <c r="F6528" i="1"/>
  <c r="F6536" i="1"/>
  <c r="F6544" i="1"/>
  <c r="F6552" i="1"/>
  <c r="F6560" i="1"/>
  <c r="F6568" i="1"/>
  <c r="F6576" i="1"/>
  <c r="F6584" i="1"/>
  <c r="F6592" i="1"/>
  <c r="F6600" i="1"/>
  <c r="F6608" i="1"/>
  <c r="F6616" i="1"/>
  <c r="F6624" i="1"/>
  <c r="F6632" i="1"/>
  <c r="F6640" i="1"/>
  <c r="F6648" i="1"/>
  <c r="F6656" i="1"/>
  <c r="F6664" i="1"/>
  <c r="F6672" i="1"/>
  <c r="F6680" i="1"/>
  <c r="F6688" i="1"/>
  <c r="F6696" i="1"/>
  <c r="F6704" i="1"/>
  <c r="F6712" i="1"/>
  <c r="F6720" i="1"/>
  <c r="F6728" i="1"/>
  <c r="F6736" i="1"/>
  <c r="F6744" i="1"/>
  <c r="F6752" i="1"/>
  <c r="F6760" i="1"/>
  <c r="F6768" i="1"/>
  <c r="F6776" i="1"/>
  <c r="F6784" i="1"/>
  <c r="F6792" i="1"/>
  <c r="F6800" i="1"/>
  <c r="F6808" i="1"/>
  <c r="F6816" i="1"/>
  <c r="F6824" i="1"/>
  <c r="F6832" i="1"/>
  <c r="F6840" i="1"/>
  <c r="F6848" i="1"/>
  <c r="F6856" i="1"/>
  <c r="F6864" i="1"/>
  <c r="F6872" i="1"/>
  <c r="F6880" i="1"/>
  <c r="F6888" i="1"/>
  <c r="F6896" i="1"/>
  <c r="F6904" i="1"/>
  <c r="F6912" i="1"/>
  <c r="F6920" i="1"/>
  <c r="F6928" i="1"/>
  <c r="F6936" i="1"/>
  <c r="F6944" i="1"/>
  <c r="F6952" i="1"/>
  <c r="F6960" i="1"/>
  <c r="F6968" i="1"/>
  <c r="F6976" i="1"/>
  <c r="F6984" i="1"/>
  <c r="F6992" i="1"/>
  <c r="F7000" i="1"/>
  <c r="F7008" i="1"/>
  <c r="F7016" i="1"/>
  <c r="F7024" i="1"/>
  <c r="F7032" i="1"/>
  <c r="F7040" i="1"/>
  <c r="F7048" i="1"/>
  <c r="F7056" i="1"/>
  <c r="F7064" i="1"/>
  <c r="F7072" i="1"/>
  <c r="F7080" i="1"/>
  <c r="F7088" i="1"/>
  <c r="F7096" i="1"/>
  <c r="F7104" i="1"/>
  <c r="F7112" i="1"/>
  <c r="F7120" i="1"/>
  <c r="F7128" i="1"/>
  <c r="F7136" i="1"/>
  <c r="F7144" i="1"/>
  <c r="F7152" i="1"/>
  <c r="F7160" i="1"/>
  <c r="F7168" i="1"/>
  <c r="F7176" i="1"/>
  <c r="F7184" i="1"/>
  <c r="F7192" i="1"/>
  <c r="F7200" i="1"/>
  <c r="F7208" i="1"/>
  <c r="F7216" i="1"/>
  <c r="F7224" i="1"/>
  <c r="F7232" i="1"/>
  <c r="F7240" i="1"/>
  <c r="F7248" i="1"/>
  <c r="F7256" i="1"/>
  <c r="F7264" i="1"/>
  <c r="F7272" i="1"/>
  <c r="F7280" i="1"/>
  <c r="F7288" i="1"/>
  <c r="F7296" i="1"/>
  <c r="F7304" i="1"/>
  <c r="F7312" i="1"/>
  <c r="F7320" i="1"/>
  <c r="F7328" i="1"/>
  <c r="F7336" i="1"/>
  <c r="F7344" i="1"/>
  <c r="F7352" i="1"/>
  <c r="F7360" i="1"/>
  <c r="F7368" i="1"/>
  <c r="F7376" i="1"/>
  <c r="F7384" i="1"/>
  <c r="F7392" i="1"/>
  <c r="F7400" i="1"/>
  <c r="F7408" i="1"/>
  <c r="F7416" i="1"/>
  <c r="F7424" i="1"/>
  <c r="F7432" i="1"/>
  <c r="F2575" i="1"/>
  <c r="F3659" i="1"/>
  <c r="F4140" i="1"/>
  <c r="F4365" i="1"/>
  <c r="F4533" i="1"/>
  <c r="F4708" i="1"/>
  <c r="F4868" i="1"/>
  <c r="F4981" i="1"/>
  <c r="F5060" i="1"/>
  <c r="F5133" i="1"/>
  <c r="F5206" i="1"/>
  <c r="F5272" i="1"/>
  <c r="F5336" i="1"/>
  <c r="F5400" i="1"/>
  <c r="F5464" i="1"/>
  <c r="F5528" i="1"/>
  <c r="F5592" i="1"/>
  <c r="F5656" i="1"/>
  <c r="F5720" i="1"/>
  <c r="F5767" i="1"/>
  <c r="F5801" i="1"/>
  <c r="F5833" i="1"/>
  <c r="F5865" i="1"/>
  <c r="F5897" i="1"/>
  <c r="F5929" i="1"/>
  <c r="F5961" i="1"/>
  <c r="F5993" i="1"/>
  <c r="F6025" i="1"/>
  <c r="F6057" i="1"/>
  <c r="F6086" i="1"/>
  <c r="F6106" i="1"/>
  <c r="F6129" i="1"/>
  <c r="F6150" i="1"/>
  <c r="F6170" i="1"/>
  <c r="F6193" i="1"/>
  <c r="F6214" i="1"/>
  <c r="F6234" i="1"/>
  <c r="F6257" i="1"/>
  <c r="F6278" i="1"/>
  <c r="F6298" i="1"/>
  <c r="F6321" i="1"/>
  <c r="F6342" i="1"/>
  <c r="F6362" i="1"/>
  <c r="F6385" i="1"/>
  <c r="F6406" i="1"/>
  <c r="F6426" i="1"/>
  <c r="F6449" i="1"/>
  <c r="F6470" i="1"/>
  <c r="F6490" i="1"/>
  <c r="F6513" i="1"/>
  <c r="F6534" i="1"/>
  <c r="F6554" i="1"/>
  <c r="F6577" i="1"/>
  <c r="F6598" i="1"/>
  <c r="F6618" i="1"/>
  <c r="F6641" i="1"/>
  <c r="F6662" i="1"/>
  <c r="F6682" i="1"/>
  <c r="F6705" i="1"/>
  <c r="F6726" i="1"/>
  <c r="F6746" i="1"/>
  <c r="F6769" i="1"/>
  <c r="F6790" i="1"/>
  <c r="F6810" i="1"/>
  <c r="F6833" i="1"/>
  <c r="F6854" i="1"/>
  <c r="F6874" i="1"/>
  <c r="F6897" i="1"/>
  <c r="F6918" i="1"/>
  <c r="F6938" i="1"/>
  <c r="F6961" i="1"/>
  <c r="F6982" i="1"/>
  <c r="F7002" i="1"/>
  <c r="F7025" i="1"/>
  <c r="F7046" i="1"/>
  <c r="F7066" i="1"/>
  <c r="F7089" i="1"/>
  <c r="F7110" i="1"/>
  <c r="F7130" i="1"/>
  <c r="F7153" i="1"/>
  <c r="F7174" i="1"/>
  <c r="F7194" i="1"/>
  <c r="F7217" i="1"/>
  <c r="F7238" i="1"/>
  <c r="F7258" i="1"/>
  <c r="F7281" i="1"/>
  <c r="F7302" i="1"/>
  <c r="F7322" i="1"/>
  <c r="F7345" i="1"/>
  <c r="F7366" i="1"/>
  <c r="F7386" i="1"/>
  <c r="F7409" i="1"/>
  <c r="F7430" i="1"/>
  <c r="F7446" i="1"/>
  <c r="F7457" i="1"/>
  <c r="F7471" i="1"/>
  <c r="F7482" i="1"/>
  <c r="F7496" i="1"/>
  <c r="F7510" i="1"/>
  <c r="F7521" i="1"/>
  <c r="F7535" i="1"/>
  <c r="F7546" i="1"/>
  <c r="F7560" i="1"/>
  <c r="F7574" i="1"/>
  <c r="F7585" i="1"/>
  <c r="F7599" i="1"/>
  <c r="F7610" i="1"/>
  <c r="F7623" i="1"/>
  <c r="F7633" i="1"/>
  <c r="F7643" i="1"/>
  <c r="F7655" i="1"/>
  <c r="F7665" i="1"/>
  <c r="F7675" i="1"/>
  <c r="F7687" i="1"/>
  <c r="F7697" i="1"/>
  <c r="F7707" i="1"/>
  <c r="F7719" i="1"/>
  <c r="F7729" i="1"/>
  <c r="F7739" i="1"/>
  <c r="F7751" i="1"/>
  <c r="F7761" i="1"/>
  <c r="F7771" i="1"/>
  <c r="F7783" i="1"/>
  <c r="F7793" i="1"/>
  <c r="F7803" i="1"/>
  <c r="F7815" i="1"/>
  <c r="F7824" i="1"/>
  <c r="F7833" i="1"/>
  <c r="F7986" i="1"/>
  <c r="F7995" i="1"/>
  <c r="F8005" i="1"/>
  <c r="F8014" i="1"/>
  <c r="F8023" i="1"/>
  <c r="F8031" i="1"/>
  <c r="F8039" i="1"/>
  <c r="F8047" i="1"/>
  <c r="F8055" i="1"/>
  <c r="F8063" i="1"/>
  <c r="F8071" i="1"/>
  <c r="F8079" i="1"/>
  <c r="F8087" i="1"/>
  <c r="F8095" i="1"/>
  <c r="F8103" i="1"/>
  <c r="F8111" i="1"/>
  <c r="F8119" i="1"/>
  <c r="F8127" i="1"/>
  <c r="F8135" i="1"/>
  <c r="F8143" i="1"/>
  <c r="F8151" i="1"/>
  <c r="F8159" i="1"/>
  <c r="F8191" i="1"/>
  <c r="F8199" i="1"/>
  <c r="F2659" i="1"/>
  <c r="F3683" i="1"/>
  <c r="F4141" i="1"/>
  <c r="F4372" i="1"/>
  <c r="F4541" i="1"/>
  <c r="F4709" i="1"/>
  <c r="F4869" i="1"/>
  <c r="F4984" i="1"/>
  <c r="F5061" i="1"/>
  <c r="F5134" i="1"/>
  <c r="F5207" i="1"/>
  <c r="F5273" i="1"/>
  <c r="F5337" i="1"/>
  <c r="F5401" i="1"/>
  <c r="F5465" i="1"/>
  <c r="F5529" i="1"/>
  <c r="F5593" i="1"/>
  <c r="F5657" i="1"/>
  <c r="F5721" i="1"/>
  <c r="F5768" i="1"/>
  <c r="F5802" i="1"/>
  <c r="F5834" i="1"/>
  <c r="F5866" i="1"/>
  <c r="F5898" i="1"/>
  <c r="F5930" i="1"/>
  <c r="F5962" i="1"/>
  <c r="F5994" i="1"/>
  <c r="F6026" i="1"/>
  <c r="F6058" i="1"/>
  <c r="F6089" i="1"/>
  <c r="F6110" i="1"/>
  <c r="F6130" i="1"/>
  <c r="F6153" i="1"/>
  <c r="F6174" i="1"/>
  <c r="F6194" i="1"/>
  <c r="F6217" i="1"/>
  <c r="F6238" i="1"/>
  <c r="F6258" i="1"/>
  <c r="F6281" i="1"/>
  <c r="F6302" i="1"/>
  <c r="F6322" i="1"/>
  <c r="F6345" i="1"/>
  <c r="F6366" i="1"/>
  <c r="F6386" i="1"/>
  <c r="F6409" i="1"/>
  <c r="F6430" i="1"/>
  <c r="F6450" i="1"/>
  <c r="F6473" i="1"/>
  <c r="F6494" i="1"/>
  <c r="F6514" i="1"/>
  <c r="F6537" i="1"/>
  <c r="F6558" i="1"/>
  <c r="F6578" i="1"/>
  <c r="F6601" i="1"/>
  <c r="F6622" i="1"/>
  <c r="F6642" i="1"/>
  <c r="F6665" i="1"/>
  <c r="F6686" i="1"/>
  <c r="F6706" i="1"/>
  <c r="F6729" i="1"/>
  <c r="F6750" i="1"/>
  <c r="F6770" i="1"/>
  <c r="F6793" i="1"/>
  <c r="F6814" i="1"/>
  <c r="F6834" i="1"/>
  <c r="F6857" i="1"/>
  <c r="F6878" i="1"/>
  <c r="F6898" i="1"/>
  <c r="F6921" i="1"/>
  <c r="F6942" i="1"/>
  <c r="F6962" i="1"/>
  <c r="F6985" i="1"/>
  <c r="F7006" i="1"/>
  <c r="F7026" i="1"/>
  <c r="F7049" i="1"/>
  <c r="F7070" i="1"/>
  <c r="F7090" i="1"/>
  <c r="F7113" i="1"/>
  <c r="F7134" i="1"/>
  <c r="F7154" i="1"/>
  <c r="F7177" i="1"/>
  <c r="F7198" i="1"/>
  <c r="F7218" i="1"/>
  <c r="F7241" i="1"/>
  <c r="F7262" i="1"/>
  <c r="F7282" i="1"/>
  <c r="F7305" i="1"/>
  <c r="F7326" i="1"/>
  <c r="F7346" i="1"/>
  <c r="F7369" i="1"/>
  <c r="F7390" i="1"/>
  <c r="F7410" i="1"/>
  <c r="F7433" i="1"/>
  <c r="F7447" i="1"/>
  <c r="F7458" i="1"/>
  <c r="F7472" i="1"/>
  <c r="F7486" i="1"/>
  <c r="F7497" i="1"/>
  <c r="F7511" i="1"/>
  <c r="F7522" i="1"/>
  <c r="F7536" i="1"/>
  <c r="F7550" i="1"/>
  <c r="F7561" i="1"/>
  <c r="F7575" i="1"/>
  <c r="F7586" i="1"/>
  <c r="F7600" i="1"/>
  <c r="F7614" i="1"/>
  <c r="F7624" i="1"/>
  <c r="F7634" i="1"/>
  <c r="F7646" i="1"/>
  <c r="F7656" i="1"/>
  <c r="F7666" i="1"/>
  <c r="F7678" i="1"/>
  <c r="F7688" i="1"/>
  <c r="F7698" i="1"/>
  <c r="F7710" i="1"/>
  <c r="F7720" i="1"/>
  <c r="F7730" i="1"/>
  <c r="F7742" i="1"/>
  <c r="F7752" i="1"/>
  <c r="F7762" i="1"/>
  <c r="F7774" i="1"/>
  <c r="F7784" i="1"/>
  <c r="F7794" i="1"/>
  <c r="F7806" i="1"/>
  <c r="F7816" i="1"/>
  <c r="F7825" i="1"/>
  <c r="F7834" i="1"/>
  <c r="F7987" i="1"/>
  <c r="F7997" i="1"/>
  <c r="F8006" i="1"/>
  <c r="F8015" i="1"/>
  <c r="F8024" i="1"/>
  <c r="F8032" i="1"/>
  <c r="F8040" i="1"/>
  <c r="F8048" i="1"/>
  <c r="F8056" i="1"/>
  <c r="F8064" i="1"/>
  <c r="F8072" i="1"/>
  <c r="F8080" i="1"/>
  <c r="F8088" i="1"/>
  <c r="F8096" i="1"/>
  <c r="F8104" i="1"/>
  <c r="F8112" i="1"/>
  <c r="F8120" i="1"/>
  <c r="F8128" i="1"/>
  <c r="F8136" i="1"/>
  <c r="F8144" i="1"/>
  <c r="F8152" i="1"/>
  <c r="F8160" i="1"/>
  <c r="F8192" i="1"/>
  <c r="F8200" i="1"/>
  <c r="F8208" i="1"/>
  <c r="F3023" i="1"/>
  <c r="F3820" i="1"/>
  <c r="F4200" i="1"/>
  <c r="F4405" i="1"/>
  <c r="F4580" i="1"/>
  <c r="F4749" i="1"/>
  <c r="F4900" i="1"/>
  <c r="F5005" i="1"/>
  <c r="F5078" i="1"/>
  <c r="F5151" i="1"/>
  <c r="F5224" i="1"/>
  <c r="F5288" i="1"/>
  <c r="F5352" i="1"/>
  <c r="F5416" i="1"/>
  <c r="F5480" i="1"/>
  <c r="F5544" i="1"/>
  <c r="F5608" i="1"/>
  <c r="F5672" i="1"/>
  <c r="F5734" i="1"/>
  <c r="F5776" i="1"/>
  <c r="F5809" i="1"/>
  <c r="F5841" i="1"/>
  <c r="F5873" i="1"/>
  <c r="F5905" i="1"/>
  <c r="F5937" i="1"/>
  <c r="F5969" i="1"/>
  <c r="F6001" i="1"/>
  <c r="F6033" i="1"/>
  <c r="F6065" i="1"/>
  <c r="F6090" i="1"/>
  <c r="F6113" i="1"/>
  <c r="F6134" i="1"/>
  <c r="F6154" i="1"/>
  <c r="F6177" i="1"/>
  <c r="F6198" i="1"/>
  <c r="F6218" i="1"/>
  <c r="F6241" i="1"/>
  <c r="F6262" i="1"/>
  <c r="F6282" i="1"/>
  <c r="F6305" i="1"/>
  <c r="F6326" i="1"/>
  <c r="F6346" i="1"/>
  <c r="F6369" i="1"/>
  <c r="F6390" i="1"/>
  <c r="F6410" i="1"/>
  <c r="F6433" i="1"/>
  <c r="F6454" i="1"/>
  <c r="F6474" i="1"/>
  <c r="F6497" i="1"/>
  <c r="F6518" i="1"/>
  <c r="F6538" i="1"/>
  <c r="F6561" i="1"/>
  <c r="F6582" i="1"/>
  <c r="F6602" i="1"/>
  <c r="F6625" i="1"/>
  <c r="F6646" i="1"/>
  <c r="F6666" i="1"/>
  <c r="F6689" i="1"/>
  <c r="F6710" i="1"/>
  <c r="F6730" i="1"/>
  <c r="F6753" i="1"/>
  <c r="F6774" i="1"/>
  <c r="F6794" i="1"/>
  <c r="F6817" i="1"/>
  <c r="F6838" i="1"/>
  <c r="F6858" i="1"/>
  <c r="F6881" i="1"/>
  <c r="F6902" i="1"/>
  <c r="F6922" i="1"/>
  <c r="F3099" i="1"/>
  <c r="F3828" i="1"/>
  <c r="F4208" i="1"/>
  <c r="F4413" i="1"/>
  <c r="F4581" i="1"/>
  <c r="F4756" i="1"/>
  <c r="F4901" i="1"/>
  <c r="F5006" i="1"/>
  <c r="F5079" i="1"/>
  <c r="F5152" i="1"/>
  <c r="F5225" i="1"/>
  <c r="F5289" i="1"/>
  <c r="F5353" i="1"/>
  <c r="F5417" i="1"/>
  <c r="F5481" i="1"/>
  <c r="F5545" i="1"/>
  <c r="F5609" i="1"/>
  <c r="F5673" i="1"/>
  <c r="F5736" i="1"/>
  <c r="F5777" i="1"/>
  <c r="F5810" i="1"/>
  <c r="F5842" i="1"/>
  <c r="F5874" i="1"/>
  <c r="F5906" i="1"/>
  <c r="F5938" i="1"/>
  <c r="F5970" i="1"/>
  <c r="F6002" i="1"/>
  <c r="F6034" i="1"/>
  <c r="F6066" i="1"/>
  <c r="F6094" i="1"/>
  <c r="F6114" i="1"/>
  <c r="F6137" i="1"/>
  <c r="F6158" i="1"/>
  <c r="F6178" i="1"/>
  <c r="F6201" i="1"/>
  <c r="F6222" i="1"/>
  <c r="F6242" i="1"/>
  <c r="F6265" i="1"/>
  <c r="F6286" i="1"/>
  <c r="F6306" i="1"/>
  <c r="F6329" i="1"/>
  <c r="F6350" i="1"/>
  <c r="F6370" i="1"/>
  <c r="F6393" i="1"/>
  <c r="F6414" i="1"/>
  <c r="F6434" i="1"/>
  <c r="F6457" i="1"/>
  <c r="F6478" i="1"/>
  <c r="F6498" i="1"/>
  <c r="F6521" i="1"/>
  <c r="F6542" i="1"/>
  <c r="F6562" i="1"/>
  <c r="F6585" i="1"/>
  <c r="F6606" i="1"/>
  <c r="F6626" i="1"/>
  <c r="F6649" i="1"/>
  <c r="F6670" i="1"/>
  <c r="F6690" i="1"/>
  <c r="F6713" i="1"/>
  <c r="F6734" i="1"/>
  <c r="F6754" i="1"/>
  <c r="F6777" i="1"/>
  <c r="F6798" i="1"/>
  <c r="F6818" i="1"/>
  <c r="F6841" i="1"/>
  <c r="F6862" i="1"/>
  <c r="F6882" i="1"/>
  <c r="F6905" i="1"/>
  <c r="F6926" i="1"/>
  <c r="F6946" i="1"/>
  <c r="F6969" i="1"/>
  <c r="F6990" i="1"/>
  <c r="F7010" i="1"/>
  <c r="F7033" i="1"/>
  <c r="F7054" i="1"/>
  <c r="F7074" i="1"/>
  <c r="F7097" i="1"/>
  <c r="F7118" i="1"/>
  <c r="F7138" i="1"/>
  <c r="F7161" i="1"/>
  <c r="F7182" i="1"/>
  <c r="F7202" i="1"/>
  <c r="F7225" i="1"/>
  <c r="F7246" i="1"/>
  <c r="F7266" i="1"/>
  <c r="F7289" i="1"/>
  <c r="F7310" i="1"/>
  <c r="F7330" i="1"/>
  <c r="F7353" i="1"/>
  <c r="F7374" i="1"/>
  <c r="F7394" i="1"/>
  <c r="F7417" i="1"/>
  <c r="F7438" i="1"/>
  <c r="F7449" i="1"/>
  <c r="F7463" i="1"/>
  <c r="F7474" i="1"/>
  <c r="F7488" i="1"/>
  <c r="F7502" i="1"/>
  <c r="F7513" i="1"/>
  <c r="F7527" i="1"/>
  <c r="F7538" i="1"/>
  <c r="F7552" i="1"/>
  <c r="F7566" i="1"/>
  <c r="F7577" i="1"/>
  <c r="F7591" i="1"/>
  <c r="F7602" i="1"/>
  <c r="F7616" i="1"/>
  <c r="F7626" i="1"/>
  <c r="F7638" i="1"/>
  <c r="F7648" i="1"/>
  <c r="F7658" i="1"/>
  <c r="F7670" i="1"/>
  <c r="F7680" i="1"/>
  <c r="F7690" i="1"/>
  <c r="F7702" i="1"/>
  <c r="F7712" i="1"/>
  <c r="F7722" i="1"/>
  <c r="F7734" i="1"/>
  <c r="F7744" i="1"/>
  <c r="F7754" i="1"/>
  <c r="F7766" i="1"/>
  <c r="F7776" i="1"/>
  <c r="F7786" i="1"/>
  <c r="F7798" i="1"/>
  <c r="F7808" i="1"/>
  <c r="F7818" i="1"/>
  <c r="F7827" i="1"/>
  <c r="F7837" i="1"/>
  <c r="F7990" i="1"/>
  <c r="F7999" i="1"/>
  <c r="F8008" i="1"/>
  <c r="F8017" i="1"/>
  <c r="F8026" i="1"/>
  <c r="F8034" i="1"/>
  <c r="F8042" i="1"/>
  <c r="F8050" i="1"/>
  <c r="F8058" i="1"/>
  <c r="F8066" i="1"/>
  <c r="F8074" i="1"/>
  <c r="F8082" i="1"/>
  <c r="F8090" i="1"/>
  <c r="F8098" i="1"/>
  <c r="F8106" i="1"/>
  <c r="F8114" i="1"/>
  <c r="F8122" i="1"/>
  <c r="F8130" i="1"/>
  <c r="F8138" i="1"/>
  <c r="F8146" i="1"/>
  <c r="F8154" i="1"/>
  <c r="F8194" i="1"/>
  <c r="F8202" i="1"/>
  <c r="F8210" i="1"/>
  <c r="F8218" i="1"/>
  <c r="F8226" i="1"/>
  <c r="F8234" i="1"/>
  <c r="F8242" i="1"/>
  <c r="F8250" i="1"/>
  <c r="F8258" i="1"/>
  <c r="F8266" i="1"/>
  <c r="F8274" i="1"/>
  <c r="F8282" i="1"/>
  <c r="F8290" i="1"/>
  <c r="F8298" i="1"/>
  <c r="F8306" i="1"/>
  <c r="F8314" i="1"/>
  <c r="F8322" i="1"/>
  <c r="F8330" i="1"/>
  <c r="F8338" i="1"/>
  <c r="F8346" i="1"/>
  <c r="F8354" i="1"/>
  <c r="F3363" i="1"/>
  <c r="F3971" i="1"/>
  <c r="F4253" i="1"/>
  <c r="F4452" i="1"/>
  <c r="F4621" i="1"/>
  <c r="F4789" i="1"/>
  <c r="F4930" i="1"/>
  <c r="F5023" i="1"/>
  <c r="F5096" i="1"/>
  <c r="F5169" i="1"/>
  <c r="F5240" i="1"/>
  <c r="F5304" i="1"/>
  <c r="F5368" i="1"/>
  <c r="F5432" i="1"/>
  <c r="F5496" i="1"/>
  <c r="F5560" i="1"/>
  <c r="F5624" i="1"/>
  <c r="F5688" i="1"/>
  <c r="F5747" i="1"/>
  <c r="F5785" i="1"/>
  <c r="F5817" i="1"/>
  <c r="F5849" i="1"/>
  <c r="F5881" i="1"/>
  <c r="F5913" i="1"/>
  <c r="F5945" i="1"/>
  <c r="F5977" i="1"/>
  <c r="F6009" i="1"/>
  <c r="F6041" i="1"/>
  <c r="F6073" i="1"/>
  <c r="F6097" i="1"/>
  <c r="F6118" i="1"/>
  <c r="F6138" i="1"/>
  <c r="F6161" i="1"/>
  <c r="F6182" i="1"/>
  <c r="F6202" i="1"/>
  <c r="F6225" i="1"/>
  <c r="F6246" i="1"/>
  <c r="F6266" i="1"/>
  <c r="F6289" i="1"/>
  <c r="F6310" i="1"/>
  <c r="F6330" i="1"/>
  <c r="F6353" i="1"/>
  <c r="F6374" i="1"/>
  <c r="F6394" i="1"/>
  <c r="F6417" i="1"/>
  <c r="F6438" i="1"/>
  <c r="F6458" i="1"/>
  <c r="F6481" i="1"/>
  <c r="F6502" i="1"/>
  <c r="F6522" i="1"/>
  <c r="F6545" i="1"/>
  <c r="F6566" i="1"/>
  <c r="F6586" i="1"/>
  <c r="F6609" i="1"/>
  <c r="F6630" i="1"/>
  <c r="F6650" i="1"/>
  <c r="F6673" i="1"/>
  <c r="F6694" i="1"/>
  <c r="F6714" i="1"/>
  <c r="F6737" i="1"/>
  <c r="F6758" i="1"/>
  <c r="F6778" i="1"/>
  <c r="F6801" i="1"/>
  <c r="F6822" i="1"/>
  <c r="F6842" i="1"/>
  <c r="F6865" i="1"/>
  <c r="F6886" i="1"/>
  <c r="F6906" i="1"/>
  <c r="F6929" i="1"/>
  <c r="F6950" i="1"/>
  <c r="F6970" i="1"/>
  <c r="F6993" i="1"/>
  <c r="F7014" i="1"/>
  <c r="F7034" i="1"/>
  <c r="F7057" i="1"/>
  <c r="F7078" i="1"/>
  <c r="F7098" i="1"/>
  <c r="F7121" i="1"/>
  <c r="F7142" i="1"/>
  <c r="F7162" i="1"/>
  <c r="F7185" i="1"/>
  <c r="F7206" i="1"/>
  <c r="F7226" i="1"/>
  <c r="F7249" i="1"/>
  <c r="F7270" i="1"/>
  <c r="F7290" i="1"/>
  <c r="F7313" i="1"/>
  <c r="F7334" i="1"/>
  <c r="F7354" i="1"/>
  <c r="F7377" i="1"/>
  <c r="F7398" i="1"/>
  <c r="F7418" i="1"/>
  <c r="F7439" i="1"/>
  <c r="F7450" i="1"/>
  <c r="F7464" i="1"/>
  <c r="F7478" i="1"/>
  <c r="F7489" i="1"/>
  <c r="F7503" i="1"/>
  <c r="F7514" i="1"/>
  <c r="F7528" i="1"/>
  <c r="F7542" i="1"/>
  <c r="F7553" i="1"/>
  <c r="F7567" i="1"/>
  <c r="F7578" i="1"/>
  <c r="F7592" i="1"/>
  <c r="F7606" i="1"/>
  <c r="F7617" i="1"/>
  <c r="F7627" i="1"/>
  <c r="F7639" i="1"/>
  <c r="F7649" i="1"/>
  <c r="F7659" i="1"/>
  <c r="F7671" i="1"/>
  <c r="F7681" i="1"/>
  <c r="F7691" i="1"/>
  <c r="F7703" i="1"/>
  <c r="F7713" i="1"/>
  <c r="F7723" i="1"/>
  <c r="F7735" i="1"/>
  <c r="F7745" i="1"/>
  <c r="F7755" i="1"/>
  <c r="F7767" i="1"/>
  <c r="F7777" i="1"/>
  <c r="F7787" i="1"/>
  <c r="F7799" i="1"/>
  <c r="F7809" i="1"/>
  <c r="F7819" i="1"/>
  <c r="F7829" i="1"/>
  <c r="F7838" i="1"/>
  <c r="F7991" i="1"/>
  <c r="F8000" i="1"/>
  <c r="F8009" i="1"/>
  <c r="F8018" i="1"/>
  <c r="F8027" i="1"/>
  <c r="F8035" i="1"/>
  <c r="F8043" i="1"/>
  <c r="F8051" i="1"/>
  <c r="F8059" i="1"/>
  <c r="F8067" i="1"/>
  <c r="F8075" i="1"/>
  <c r="F8083" i="1"/>
  <c r="F8091" i="1"/>
  <c r="F8099" i="1"/>
  <c r="F8107" i="1"/>
  <c r="F8115" i="1"/>
  <c r="F8123" i="1"/>
  <c r="F8131" i="1"/>
  <c r="F8139" i="1"/>
  <c r="F8147" i="1"/>
  <c r="F8155" i="1"/>
  <c r="F8187" i="1"/>
  <c r="F8195" i="1"/>
  <c r="F3372" i="1"/>
  <c r="F3992" i="1"/>
  <c r="F4264" i="1"/>
  <c r="F4453" i="1"/>
  <c r="F4628" i="1"/>
  <c r="F4797" i="1"/>
  <c r="F4932" i="1"/>
  <c r="F5024" i="1"/>
  <c r="F5097" i="1"/>
  <c r="F5170" i="1"/>
  <c r="F5241" i="1"/>
  <c r="F5305" i="1"/>
  <c r="F5369" i="1"/>
  <c r="F5433" i="1"/>
  <c r="F5497" i="1"/>
  <c r="F5561" i="1"/>
  <c r="F5625" i="1"/>
  <c r="F5689" i="1"/>
  <c r="F5749" i="1"/>
  <c r="F5786" i="1"/>
  <c r="F5818" i="1"/>
  <c r="F5850" i="1"/>
  <c r="F5882" i="1"/>
  <c r="F5914" i="1"/>
  <c r="F5946" i="1"/>
  <c r="F5978" i="1"/>
  <c r="F6010" i="1"/>
  <c r="F6042" i="1"/>
  <c r="F6074" i="1"/>
  <c r="F6098" i="1"/>
  <c r="F6121" i="1"/>
  <c r="F6142" i="1"/>
  <c r="F6162" i="1"/>
  <c r="F6185" i="1"/>
  <c r="F6206" i="1"/>
  <c r="F6226" i="1"/>
  <c r="F6249" i="1"/>
  <c r="F6270" i="1"/>
  <c r="F6290" i="1"/>
  <c r="F6313" i="1"/>
  <c r="F6334" i="1"/>
  <c r="F6354" i="1"/>
  <c r="F6377" i="1"/>
  <c r="F6398" i="1"/>
  <c r="F6418" i="1"/>
  <c r="F6441" i="1"/>
  <c r="F6462" i="1"/>
  <c r="F6482" i="1"/>
  <c r="F6505" i="1"/>
  <c r="F6526" i="1"/>
  <c r="F6546" i="1"/>
  <c r="F6569" i="1"/>
  <c r="F6590" i="1"/>
  <c r="F6610" i="1"/>
  <c r="F6633" i="1"/>
  <c r="F6654" i="1"/>
  <c r="F6674" i="1"/>
  <c r="F6697" i="1"/>
  <c r="F6718" i="1"/>
  <c r="F6738" i="1"/>
  <c r="F6761" i="1"/>
  <c r="F6782" i="1"/>
  <c r="F6802" i="1"/>
  <c r="F6825" i="1"/>
  <c r="F6846" i="1"/>
  <c r="F6866" i="1"/>
  <c r="F6889" i="1"/>
  <c r="F6910" i="1"/>
  <c r="F6930" i="1"/>
  <c r="F6953" i="1"/>
  <c r="F6974" i="1"/>
  <c r="F6994" i="1"/>
  <c r="F7017" i="1"/>
  <c r="F7038" i="1"/>
  <c r="F7058" i="1"/>
  <c r="F7081" i="1"/>
  <c r="F7102" i="1"/>
  <c r="F7122" i="1"/>
  <c r="F7145" i="1"/>
  <c r="F7166" i="1"/>
  <c r="F7186" i="1"/>
  <c r="F7209" i="1"/>
  <c r="F7230" i="1"/>
  <c r="F7250" i="1"/>
  <c r="F7273" i="1"/>
  <c r="F7294" i="1"/>
  <c r="F7314" i="1"/>
  <c r="F7337" i="1"/>
  <c r="F7358" i="1"/>
  <c r="F7378" i="1"/>
  <c r="F7401" i="1"/>
  <c r="F7422" i="1"/>
  <c r="F7440" i="1"/>
  <c r="F7454" i="1"/>
  <c r="F7465" i="1"/>
  <c r="F7479" i="1"/>
  <c r="F7490" i="1"/>
  <c r="F7504" i="1"/>
  <c r="F7518" i="1"/>
  <c r="F7529" i="1"/>
  <c r="F7543" i="1"/>
  <c r="F7554" i="1"/>
  <c r="F7568" i="1"/>
  <c r="F7582" i="1"/>
  <c r="F7593" i="1"/>
  <c r="F7607" i="1"/>
  <c r="F7618" i="1"/>
  <c r="F7630" i="1"/>
  <c r="F7640" i="1"/>
  <c r="F7650" i="1"/>
  <c r="F7662" i="1"/>
  <c r="F7672" i="1"/>
  <c r="F7682" i="1"/>
  <c r="F7694" i="1"/>
  <c r="F7704" i="1"/>
  <c r="F7714" i="1"/>
  <c r="F7726" i="1"/>
  <c r="F7736" i="1"/>
  <c r="F7746" i="1"/>
  <c r="F7758" i="1"/>
  <c r="F7768" i="1"/>
  <c r="F7778" i="1"/>
  <c r="F7790" i="1"/>
  <c r="F7800" i="1"/>
  <c r="F7810" i="1"/>
  <c r="F7821" i="1"/>
  <c r="F7830" i="1"/>
  <c r="F7839" i="1"/>
  <c r="F7992" i="1"/>
  <c r="F8001" i="1"/>
  <c r="F8010" i="1"/>
  <c r="F8019" i="1"/>
  <c r="F8028" i="1"/>
  <c r="F8036" i="1"/>
  <c r="F8044" i="1"/>
  <c r="F8052" i="1"/>
  <c r="F8060" i="1"/>
  <c r="F8068" i="1"/>
  <c r="F8076" i="1"/>
  <c r="F8084" i="1"/>
  <c r="F8092" i="1"/>
  <c r="F8100" i="1"/>
  <c r="F8108" i="1"/>
  <c r="F8116" i="1"/>
  <c r="F8124" i="1"/>
  <c r="F8132" i="1"/>
  <c r="F8140" i="1"/>
  <c r="F8148" i="1"/>
  <c r="F8156" i="1"/>
  <c r="F8188" i="1"/>
  <c r="F8196" i="1"/>
  <c r="F8204" i="1"/>
  <c r="F3512" i="1"/>
  <c r="F4661" i="1"/>
  <c r="F5114" i="1"/>
  <c r="F5384" i="1"/>
  <c r="F5640" i="1"/>
  <c r="F5825" i="1"/>
  <c r="F5953" i="1"/>
  <c r="F6081" i="1"/>
  <c r="F6166" i="1"/>
  <c r="F6250" i="1"/>
  <c r="F6337" i="1"/>
  <c r="F6422" i="1"/>
  <c r="F6506" i="1"/>
  <c r="F6593" i="1"/>
  <c r="F6678" i="1"/>
  <c r="F6762" i="1"/>
  <c r="F6849" i="1"/>
  <c r="F6934" i="1"/>
  <c r="F6986" i="1"/>
  <c r="F7042" i="1"/>
  <c r="F7105" i="1"/>
  <c r="F7158" i="1"/>
  <c r="F7214" i="1"/>
  <c r="F7274" i="1"/>
  <c r="F7329" i="1"/>
  <c r="F7385" i="1"/>
  <c r="F7441" i="1"/>
  <c r="F7473" i="1"/>
  <c r="F7506" i="1"/>
  <c r="F7544" i="1"/>
  <c r="F7576" i="1"/>
  <c r="F7609" i="1"/>
  <c r="F7641" i="1"/>
  <c r="F7667" i="1"/>
  <c r="F7696" i="1"/>
  <c r="F7727" i="1"/>
  <c r="F7753" i="1"/>
  <c r="F7782" i="1"/>
  <c r="F7811" i="1"/>
  <c r="F7835" i="1"/>
  <c r="F8003" i="1"/>
  <c r="F8029" i="1"/>
  <c r="F8049" i="1"/>
  <c r="F8070" i="1"/>
  <c r="F8093" i="1"/>
  <c r="F8113" i="1"/>
  <c r="F8134" i="1"/>
  <c r="F8157" i="1"/>
  <c r="F8198" i="1"/>
  <c r="F8212" i="1"/>
  <c r="F8221" i="1"/>
  <c r="F8230" i="1"/>
  <c r="F8239" i="1"/>
  <c r="F8248" i="1"/>
  <c r="F8257" i="1"/>
  <c r="F8267" i="1"/>
  <c r="F8276" i="1"/>
  <c r="F8285" i="1"/>
  <c r="F8294" i="1"/>
  <c r="F8303" i="1"/>
  <c r="F8312" i="1"/>
  <c r="F8321" i="1"/>
  <c r="F8331" i="1"/>
  <c r="F8340" i="1"/>
  <c r="F8349" i="1"/>
  <c r="F8358" i="1"/>
  <c r="F8366" i="1"/>
  <c r="F8374" i="1"/>
  <c r="F8382" i="1"/>
  <c r="F8390" i="1"/>
  <c r="F8398" i="1"/>
  <c r="F8406" i="1"/>
  <c r="F8414" i="1"/>
  <c r="F8422" i="1"/>
  <c r="F8430" i="1"/>
  <c r="F8438" i="1"/>
  <c r="F8446" i="1"/>
  <c r="F8462" i="1"/>
  <c r="F8470" i="1"/>
  <c r="F8478" i="1"/>
  <c r="F8486" i="1"/>
  <c r="F8494" i="1"/>
  <c r="F8502" i="1"/>
  <c r="F8510" i="1"/>
  <c r="F8518" i="1"/>
  <c r="F8526" i="1"/>
  <c r="F8534" i="1"/>
  <c r="F8542" i="1"/>
  <c r="F8550" i="1"/>
  <c r="F3532" i="1"/>
  <c r="F4669" i="1"/>
  <c r="F5116" i="1"/>
  <c r="F5385" i="1"/>
  <c r="F5641" i="1"/>
  <c r="F5826" i="1"/>
  <c r="F5954" i="1"/>
  <c r="F6082" i="1"/>
  <c r="F6169" i="1"/>
  <c r="F6254" i="1"/>
  <c r="F6338" i="1"/>
  <c r="F6425" i="1"/>
  <c r="F6510" i="1"/>
  <c r="F6594" i="1"/>
  <c r="F6681" i="1"/>
  <c r="F6766" i="1"/>
  <c r="F6850" i="1"/>
  <c r="F6937" i="1"/>
  <c r="F6998" i="1"/>
  <c r="F7050" i="1"/>
  <c r="F7106" i="1"/>
  <c r="F7169" i="1"/>
  <c r="F7222" i="1"/>
  <c r="F7278" i="1"/>
  <c r="F7338" i="1"/>
  <c r="F7393" i="1"/>
  <c r="F7442" i="1"/>
  <c r="F7480" i="1"/>
  <c r="F7512" i="1"/>
  <c r="F7545" i="1"/>
  <c r="F7583" i="1"/>
  <c r="F7615" i="1"/>
  <c r="F7642" i="1"/>
  <c r="F7673" i="1"/>
  <c r="F7699" i="1"/>
  <c r="F7728" i="1"/>
  <c r="F7759" i="1"/>
  <c r="F7785" i="1"/>
  <c r="F7814" i="1"/>
  <c r="F7840" i="1"/>
  <c r="F7984" i="1"/>
  <c r="F8007" i="1"/>
  <c r="F8030" i="1"/>
  <c r="F8053" i="1"/>
  <c r="F8073" i="1"/>
  <c r="F8094" i="1"/>
  <c r="F8117" i="1"/>
  <c r="F8137" i="1"/>
  <c r="F8158" i="1"/>
  <c r="F8201" i="1"/>
  <c r="F8213" i="1"/>
  <c r="F8222" i="1"/>
  <c r="F8231" i="1"/>
  <c r="F8240" i="1"/>
  <c r="F8249" i="1"/>
  <c r="F8259" i="1"/>
  <c r="F8268" i="1"/>
  <c r="F8277" i="1"/>
  <c r="F8286" i="1"/>
  <c r="F8295" i="1"/>
  <c r="F8304" i="1"/>
  <c r="F8313" i="1"/>
  <c r="F8323" i="1"/>
  <c r="F8332" i="1"/>
  <c r="F8341" i="1"/>
  <c r="F8350" i="1"/>
  <c r="F8359" i="1"/>
  <c r="F8367" i="1"/>
  <c r="F8375" i="1"/>
  <c r="F8383" i="1"/>
  <c r="F8391" i="1"/>
  <c r="F8399" i="1"/>
  <c r="F8407" i="1"/>
  <c r="F8415" i="1"/>
  <c r="F8423" i="1"/>
  <c r="F8431" i="1"/>
  <c r="F8439" i="1"/>
  <c r="F8447" i="1"/>
  <c r="F8463" i="1"/>
  <c r="F8471" i="1"/>
  <c r="F4068" i="1"/>
  <c r="F4836" i="1"/>
  <c r="F5188" i="1"/>
  <c r="F5448" i="1"/>
  <c r="F5704" i="1"/>
  <c r="F5857" i="1"/>
  <c r="F5985" i="1"/>
  <c r="F6102" i="1"/>
  <c r="F6186" i="1"/>
  <c r="F6273" i="1"/>
  <c r="F6358" i="1"/>
  <c r="F6442" i="1"/>
  <c r="F6529" i="1"/>
  <c r="F6614" i="1"/>
  <c r="F6698" i="1"/>
  <c r="F6785" i="1"/>
  <c r="F6870" i="1"/>
  <c r="F6945" i="1"/>
  <c r="F7001" i="1"/>
  <c r="F7062" i="1"/>
  <c r="F7114" i="1"/>
  <c r="F7170" i="1"/>
  <c r="F7233" i="1"/>
  <c r="F7286" i="1"/>
  <c r="F7342" i="1"/>
  <c r="F7402" i="1"/>
  <c r="F7448" i="1"/>
  <c r="F7481" i="1"/>
  <c r="F7519" i="1"/>
  <c r="F7551" i="1"/>
  <c r="F7584" i="1"/>
  <c r="F7619" i="1"/>
  <c r="F7647" i="1"/>
  <c r="F7674" i="1"/>
  <c r="F7705" i="1"/>
  <c r="F7731" i="1"/>
  <c r="F7760" i="1"/>
  <c r="F7791" i="1"/>
  <c r="F7817" i="1"/>
  <c r="F7985" i="1"/>
  <c r="F8011" i="1"/>
  <c r="F8033" i="1"/>
  <c r="F8054" i="1"/>
  <c r="F8077" i="1"/>
  <c r="F8097" i="1"/>
  <c r="F8118" i="1"/>
  <c r="F8141" i="1"/>
  <c r="F8203" i="1"/>
  <c r="F8214" i="1"/>
  <c r="F8223" i="1"/>
  <c r="F8232" i="1"/>
  <c r="F8241" i="1"/>
  <c r="F8251" i="1"/>
  <c r="F8260" i="1"/>
  <c r="F8269" i="1"/>
  <c r="F8278" i="1"/>
  <c r="F8287" i="1"/>
  <c r="F8296" i="1"/>
  <c r="F8305" i="1"/>
  <c r="F8315" i="1"/>
  <c r="F8324" i="1"/>
  <c r="F8333" i="1"/>
  <c r="F8342" i="1"/>
  <c r="F8351" i="1"/>
  <c r="F8360" i="1"/>
  <c r="F8368" i="1"/>
  <c r="F8376" i="1"/>
  <c r="F8384" i="1"/>
  <c r="F8392" i="1"/>
  <c r="F8400" i="1"/>
  <c r="F8408" i="1"/>
  <c r="F8416" i="1"/>
  <c r="F8424" i="1"/>
  <c r="F8432" i="1"/>
  <c r="F8440" i="1"/>
  <c r="F8448" i="1"/>
  <c r="F4082" i="1"/>
  <c r="F4837" i="1"/>
  <c r="F5189" i="1"/>
  <c r="F5449" i="1"/>
  <c r="F5705" i="1"/>
  <c r="F5858" i="1"/>
  <c r="F5986" i="1"/>
  <c r="F6105" i="1"/>
  <c r="F6190" i="1"/>
  <c r="F6274" i="1"/>
  <c r="F6361" i="1"/>
  <c r="F6446" i="1"/>
  <c r="F6530" i="1"/>
  <c r="F6617" i="1"/>
  <c r="F6702" i="1"/>
  <c r="F6786" i="1"/>
  <c r="F6873" i="1"/>
  <c r="F6954" i="1"/>
  <c r="F7009" i="1"/>
  <c r="F7065" i="1"/>
  <c r="F7126" i="1"/>
  <c r="F7178" i="1"/>
  <c r="F7234" i="1"/>
  <c r="F7297" i="1"/>
  <c r="F7350" i="1"/>
  <c r="F7406" i="1"/>
  <c r="F7455" i="1"/>
  <c r="F7487" i="1"/>
  <c r="F7520" i="1"/>
  <c r="F7558" i="1"/>
  <c r="F7590" i="1"/>
  <c r="F7622" i="1"/>
  <c r="F7651" i="1"/>
  <c r="F7679" i="1"/>
  <c r="F7706" i="1"/>
  <c r="F7737" i="1"/>
  <c r="F7763" i="1"/>
  <c r="F7792" i="1"/>
  <c r="F7822" i="1"/>
  <c r="F7989" i="1"/>
  <c r="F8013" i="1"/>
  <c r="F8037" i="1"/>
  <c r="F8057" i="1"/>
  <c r="F8078" i="1"/>
  <c r="F8101" i="1"/>
  <c r="F8121" i="1"/>
  <c r="F8142" i="1"/>
  <c r="F8205" i="1"/>
  <c r="F8215" i="1"/>
  <c r="F8224" i="1"/>
  <c r="F8233" i="1"/>
  <c r="F8243" i="1"/>
  <c r="F8252" i="1"/>
  <c r="F8261" i="1"/>
  <c r="F8270" i="1"/>
  <c r="F8279" i="1"/>
  <c r="F8288" i="1"/>
  <c r="F8297" i="1"/>
  <c r="F8307" i="1"/>
  <c r="F8316" i="1"/>
  <c r="F8325" i="1"/>
  <c r="F8334" i="1"/>
  <c r="F8343" i="1"/>
  <c r="F8352" i="1"/>
  <c r="F8361" i="1"/>
  <c r="F8369" i="1"/>
  <c r="F8377" i="1"/>
  <c r="F8385" i="1"/>
  <c r="F8393" i="1"/>
  <c r="F8401" i="1"/>
  <c r="F8409" i="1"/>
  <c r="F8417" i="1"/>
  <c r="F8425" i="1"/>
  <c r="F8433" i="1"/>
  <c r="F8441" i="1"/>
  <c r="F8449" i="1"/>
  <c r="F8465" i="1"/>
  <c r="F8473" i="1"/>
  <c r="F8481" i="1"/>
  <c r="F8489" i="1"/>
  <c r="F8497" i="1"/>
  <c r="F8505" i="1"/>
  <c r="F8513" i="1"/>
  <c r="F8521" i="1"/>
  <c r="F8529" i="1"/>
  <c r="F4313" i="1"/>
  <c r="F4956" i="1"/>
  <c r="F5256" i="1"/>
  <c r="F5512" i="1"/>
  <c r="F5758" i="1"/>
  <c r="F5889" i="1"/>
  <c r="F6017" i="1"/>
  <c r="F6122" i="1"/>
  <c r="F6209" i="1"/>
  <c r="F6294" i="1"/>
  <c r="F6378" i="1"/>
  <c r="F6465" i="1"/>
  <c r="F6550" i="1"/>
  <c r="F6634" i="1"/>
  <c r="F6721" i="1"/>
  <c r="F6806" i="1"/>
  <c r="F6890" i="1"/>
  <c r="F6958" i="1"/>
  <c r="F7018" i="1"/>
  <c r="F7073" i="1"/>
  <c r="F7129" i="1"/>
  <c r="F7190" i="1"/>
  <c r="F7242" i="1"/>
  <c r="F7298" i="1"/>
  <c r="F7361" i="1"/>
  <c r="F7414" i="1"/>
  <c r="F7456" i="1"/>
  <c r="F7494" i="1"/>
  <c r="F7526" i="1"/>
  <c r="F7559" i="1"/>
  <c r="F7594" i="1"/>
  <c r="F7625" i="1"/>
  <c r="F7654" i="1"/>
  <c r="F7683" i="1"/>
  <c r="F7711" i="1"/>
  <c r="F7738" i="1"/>
  <c r="F7769" i="1"/>
  <c r="F7795" i="1"/>
  <c r="F7823" i="1"/>
  <c r="F7993" i="1"/>
  <c r="F8016" i="1"/>
  <c r="F8038" i="1"/>
  <c r="F8061" i="1"/>
  <c r="F8081" i="1"/>
  <c r="F8102" i="1"/>
  <c r="F8125" i="1"/>
  <c r="F8145" i="1"/>
  <c r="F8189" i="1"/>
  <c r="F8206" i="1"/>
  <c r="F8216" i="1"/>
  <c r="F8225" i="1"/>
  <c r="F8235" i="1"/>
  <c r="F8244" i="1"/>
  <c r="F8253" i="1"/>
  <c r="F8262" i="1"/>
  <c r="F8271" i="1"/>
  <c r="F8280" i="1"/>
  <c r="F8289" i="1"/>
  <c r="F8299" i="1"/>
  <c r="F8308" i="1"/>
  <c r="F8317" i="1"/>
  <c r="F8326" i="1"/>
  <c r="F8335" i="1"/>
  <c r="F8344" i="1"/>
  <c r="F8353" i="1"/>
  <c r="F8362" i="1"/>
  <c r="F8370" i="1"/>
  <c r="F8378" i="1"/>
  <c r="F8386" i="1"/>
  <c r="F8394" i="1"/>
  <c r="F8402" i="1"/>
  <c r="F8410" i="1"/>
  <c r="F8418" i="1"/>
  <c r="F8426" i="1"/>
  <c r="F8434" i="1"/>
  <c r="F8442" i="1"/>
  <c r="F8450" i="1"/>
  <c r="F8466" i="1"/>
  <c r="F8474" i="1"/>
  <c r="F8482" i="1"/>
  <c r="F8490" i="1"/>
  <c r="F8498" i="1"/>
  <c r="F7" i="1"/>
  <c r="F4493" i="1"/>
  <c r="F5041" i="1"/>
  <c r="F5320" i="1"/>
  <c r="F5576" i="1"/>
  <c r="F5793" i="1"/>
  <c r="F5921" i="1"/>
  <c r="F6049" i="1"/>
  <c r="F6145" i="1"/>
  <c r="F6230" i="1"/>
  <c r="F6314" i="1"/>
  <c r="F6401" i="1"/>
  <c r="F6486" i="1"/>
  <c r="F6570" i="1"/>
  <c r="F6657" i="1"/>
  <c r="F6742" i="1"/>
  <c r="F6826" i="1"/>
  <c r="F6913" i="1"/>
  <c r="F6977" i="1"/>
  <c r="F7030" i="1"/>
  <c r="F7086" i="1"/>
  <c r="F7146" i="1"/>
  <c r="F7201" i="1"/>
  <c r="F7257" i="1"/>
  <c r="F7318" i="1"/>
  <c r="F7370" i="1"/>
  <c r="F7426" i="1"/>
  <c r="F7466" i="1"/>
  <c r="F7498" i="1"/>
  <c r="F7534" i="1"/>
  <c r="F7569" i="1"/>
  <c r="F7601" i="1"/>
  <c r="F7632" i="1"/>
  <c r="F7663" i="1"/>
  <c r="F7689" i="1"/>
  <c r="F7718" i="1"/>
  <c r="F7747" i="1"/>
  <c r="F7775" i="1"/>
  <c r="F7802" i="1"/>
  <c r="F7831" i="1"/>
  <c r="F7998" i="1"/>
  <c r="F8022" i="1"/>
  <c r="F8045" i="1"/>
  <c r="F8065" i="1"/>
  <c r="F8086" i="1"/>
  <c r="F8109" i="1"/>
  <c r="F8129" i="1"/>
  <c r="F8150" i="1"/>
  <c r="F8193" i="1"/>
  <c r="F8209" i="1"/>
  <c r="F8219" i="1"/>
  <c r="F8228" i="1"/>
  <c r="F8237" i="1"/>
  <c r="F8246" i="1"/>
  <c r="F8255" i="1"/>
  <c r="F8264" i="1"/>
  <c r="F8273" i="1"/>
  <c r="F8283" i="1"/>
  <c r="F8292" i="1"/>
  <c r="F8301" i="1"/>
  <c r="F8310" i="1"/>
  <c r="F8319" i="1"/>
  <c r="F8328" i="1"/>
  <c r="F8337" i="1"/>
  <c r="F8347" i="1"/>
  <c r="F8356" i="1"/>
  <c r="F8364" i="1"/>
  <c r="F8372" i="1"/>
  <c r="F8380" i="1"/>
  <c r="F8388" i="1"/>
  <c r="F8396" i="1"/>
  <c r="F8404" i="1"/>
  <c r="F8412" i="1"/>
  <c r="F8420" i="1"/>
  <c r="F8428" i="1"/>
  <c r="F8436" i="1"/>
  <c r="F8444" i="1"/>
  <c r="F8452" i="1"/>
  <c r="F8468" i="1"/>
  <c r="F8476" i="1"/>
  <c r="F8484" i="1"/>
  <c r="F8492" i="1"/>
  <c r="F8500" i="1"/>
  <c r="F8508" i="1"/>
  <c r="F8516" i="1"/>
  <c r="F4500" i="1"/>
  <c r="F5794" i="1"/>
  <c r="F6233" i="1"/>
  <c r="F6574" i="1"/>
  <c r="F6914" i="1"/>
  <c r="F7150" i="1"/>
  <c r="F7382" i="1"/>
  <c r="F7537" i="1"/>
  <c r="F7664" i="1"/>
  <c r="F7779" i="1"/>
  <c r="F8041" i="1"/>
  <c r="F8126" i="1"/>
  <c r="F8207" i="1"/>
  <c r="F8245" i="1"/>
  <c r="F8281" i="1"/>
  <c r="F8318" i="1"/>
  <c r="F8355" i="1"/>
  <c r="F8387" i="1"/>
  <c r="F8419" i="1"/>
  <c r="F8451" i="1"/>
  <c r="F8479" i="1"/>
  <c r="F8495" i="1"/>
  <c r="F8509" i="1"/>
  <c r="F8522" i="1"/>
  <c r="F8532" i="1"/>
  <c r="F8541" i="1"/>
  <c r="F8551" i="1"/>
  <c r="F8559" i="1"/>
  <c r="F8567" i="1"/>
  <c r="F8575" i="1"/>
  <c r="F8583" i="1"/>
  <c r="F8591" i="1"/>
  <c r="F8599" i="1"/>
  <c r="F8607" i="1"/>
  <c r="F8615" i="1"/>
  <c r="F8623" i="1"/>
  <c r="F8631" i="1"/>
  <c r="F8639" i="1"/>
  <c r="F8647" i="1"/>
  <c r="F8655" i="1"/>
  <c r="F8663" i="1"/>
  <c r="F8671" i="1"/>
  <c r="F8679" i="1"/>
  <c r="F8687" i="1"/>
  <c r="F8695" i="1"/>
  <c r="F8703" i="1"/>
  <c r="F8711" i="1"/>
  <c r="F8719" i="1"/>
  <c r="F8727" i="1"/>
  <c r="F8735" i="1"/>
  <c r="F8743" i="1"/>
  <c r="F8751" i="1"/>
  <c r="F8759" i="1"/>
  <c r="F8767" i="1"/>
  <c r="F8775" i="1"/>
  <c r="F8783" i="1"/>
  <c r="F8791" i="1"/>
  <c r="F8799" i="1"/>
  <c r="F8807" i="1"/>
  <c r="F8815" i="1"/>
  <c r="F8823" i="1"/>
  <c r="F8831" i="1"/>
  <c r="F8839" i="1"/>
  <c r="F8847" i="1"/>
  <c r="F8855" i="1"/>
  <c r="F8863" i="1"/>
  <c r="F8871" i="1"/>
  <c r="F8879" i="1"/>
  <c r="F8887" i="1"/>
  <c r="F8895" i="1"/>
  <c r="F8903" i="1"/>
  <c r="F8911" i="1"/>
  <c r="F8919" i="1"/>
  <c r="F8927" i="1"/>
  <c r="F8935" i="1"/>
  <c r="F8943" i="1"/>
  <c r="F8951" i="1"/>
  <c r="F8959" i="1"/>
  <c r="F8967" i="1"/>
  <c r="F8975" i="1"/>
  <c r="F8983" i="1"/>
  <c r="F8991" i="1"/>
  <c r="F8999" i="1"/>
  <c r="F9007" i="1"/>
  <c r="F9015" i="1"/>
  <c r="F9023" i="1"/>
  <c r="F9031" i="1"/>
  <c r="F9039" i="1"/>
  <c r="F9047" i="1"/>
  <c r="F9055" i="1"/>
  <c r="F9063" i="1"/>
  <c r="F9071" i="1"/>
  <c r="F9079" i="1"/>
  <c r="F9087" i="1"/>
  <c r="F9095" i="1"/>
  <c r="F9103" i="1"/>
  <c r="F9111" i="1"/>
  <c r="F9119" i="1"/>
  <c r="F9127" i="1"/>
  <c r="F9135" i="1"/>
  <c r="F9143" i="1"/>
  <c r="F9151" i="1"/>
  <c r="F9159" i="1"/>
  <c r="F9167" i="1"/>
  <c r="F9175" i="1"/>
  <c r="F9183" i="1"/>
  <c r="F9191" i="1"/>
  <c r="F9199" i="1"/>
  <c r="F9207" i="1"/>
  <c r="F9215" i="1"/>
  <c r="F9223" i="1"/>
  <c r="F9231" i="1"/>
  <c r="F9239" i="1"/>
  <c r="F9247" i="1"/>
  <c r="F9255" i="1"/>
  <c r="F9263" i="1"/>
  <c r="F9271" i="1"/>
  <c r="F9279" i="1"/>
  <c r="F9287" i="1"/>
  <c r="F9295" i="1"/>
  <c r="F9303" i="1"/>
  <c r="F9311" i="1"/>
  <c r="F9319" i="1"/>
  <c r="F9327" i="1"/>
  <c r="F9335" i="1"/>
  <c r="F9343" i="1"/>
  <c r="F9351" i="1"/>
  <c r="F9359" i="1"/>
  <c r="F9367" i="1"/>
  <c r="F9375" i="1"/>
  <c r="F9383" i="1"/>
  <c r="F9391" i="1"/>
  <c r="F9399" i="1"/>
  <c r="F9407" i="1"/>
  <c r="F9415" i="1"/>
  <c r="F9423" i="1"/>
  <c r="F9431" i="1"/>
  <c r="F9439" i="1"/>
  <c r="F9447" i="1"/>
  <c r="F9455" i="1"/>
  <c r="F9463" i="1"/>
  <c r="F9471" i="1"/>
  <c r="F9479" i="1"/>
  <c r="F9487" i="1"/>
  <c r="F9495" i="1"/>
  <c r="F9503" i="1"/>
  <c r="F9511" i="1"/>
  <c r="F9519" i="1"/>
  <c r="F9527" i="1"/>
  <c r="F9535" i="1"/>
  <c r="F9543" i="1"/>
  <c r="F9551" i="1"/>
  <c r="F9559" i="1"/>
  <c r="F9567" i="1"/>
  <c r="F9575" i="1"/>
  <c r="F9583" i="1"/>
  <c r="F9591" i="1"/>
  <c r="F9599" i="1"/>
  <c r="F9607" i="1"/>
  <c r="F9615" i="1"/>
  <c r="F9623" i="1"/>
  <c r="F9631" i="1"/>
  <c r="F9639" i="1"/>
  <c r="F9647" i="1"/>
  <c r="F9655" i="1"/>
  <c r="F9663" i="1"/>
  <c r="F9671" i="1"/>
  <c r="F9679" i="1"/>
  <c r="F9687" i="1"/>
  <c r="F9695" i="1"/>
  <c r="F9703" i="1"/>
  <c r="F9711" i="1"/>
  <c r="F9719" i="1"/>
  <c r="F9727" i="1"/>
  <c r="F9735" i="1"/>
  <c r="F9743" i="1"/>
  <c r="F9751" i="1"/>
  <c r="F9759" i="1"/>
  <c r="F9767" i="1"/>
  <c r="F9775" i="1"/>
  <c r="F9783" i="1"/>
  <c r="F9791" i="1"/>
  <c r="F9799" i="1"/>
  <c r="F9807" i="1"/>
  <c r="F9815" i="1"/>
  <c r="F9823" i="1"/>
  <c r="F9831" i="1"/>
  <c r="F9839" i="1"/>
  <c r="F9847" i="1"/>
  <c r="F9855" i="1"/>
  <c r="F9863" i="1"/>
  <c r="F9871" i="1"/>
  <c r="F9879" i="1"/>
  <c r="F9887" i="1"/>
  <c r="F9895" i="1"/>
  <c r="F9903" i="1"/>
  <c r="F9911" i="1"/>
  <c r="F9919" i="1"/>
  <c r="F9927" i="1"/>
  <c r="F9928" i="1"/>
  <c r="F9449" i="1"/>
  <c r="F9473" i="1"/>
  <c r="F9497" i="1"/>
  <c r="F9521" i="1"/>
  <c r="F9545" i="1"/>
  <c r="F9577" i="1"/>
  <c r="F9601" i="1"/>
  <c r="F9633" i="1"/>
  <c r="F9657" i="1"/>
  <c r="F9681" i="1"/>
  <c r="F9705" i="1"/>
  <c r="F9729" i="1"/>
  <c r="F9753" i="1"/>
  <c r="F9785" i="1"/>
  <c r="F9809" i="1"/>
  <c r="F9833" i="1"/>
  <c r="F9857" i="1"/>
  <c r="F9881" i="1"/>
  <c r="F9913" i="1"/>
  <c r="F8765" i="1"/>
  <c r="F8837" i="1"/>
  <c r="F8885" i="1"/>
  <c r="F8941" i="1"/>
  <c r="F8989" i="1"/>
  <c r="F9037" i="1"/>
  <c r="F9093" i="1"/>
  <c r="F9141" i="1"/>
  <c r="F9189" i="1"/>
  <c r="F9229" i="1"/>
  <c r="F9277" i="1"/>
  <c r="F9325" i="1"/>
  <c r="F9373" i="1"/>
  <c r="F9437" i="1"/>
  <c r="F9485" i="1"/>
  <c r="F9533" i="1"/>
  <c r="F9581" i="1"/>
  <c r="F9621" i="1"/>
  <c r="F9685" i="1"/>
  <c r="F9749" i="1"/>
  <c r="F9789" i="1"/>
  <c r="F9837" i="1"/>
  <c r="F9909" i="1"/>
  <c r="F6210" i="1"/>
  <c r="F8025" i="1"/>
  <c r="F8348" i="1"/>
  <c r="F8507" i="1"/>
  <c r="F8574" i="1"/>
  <c r="F8614" i="1"/>
  <c r="F8670" i="1"/>
  <c r="F8726" i="1"/>
  <c r="F8782" i="1"/>
  <c r="F8838" i="1"/>
  <c r="F8878" i="1"/>
  <c r="F8934" i="1"/>
  <c r="F8982" i="1"/>
  <c r="F9038" i="1"/>
  <c r="F9094" i="1"/>
  <c r="F9134" i="1"/>
  <c r="F9182" i="1"/>
  <c r="F9246" i="1"/>
  <c r="F9286" i="1"/>
  <c r="F9334" i="1"/>
  <c r="F9406" i="1"/>
  <c r="F9454" i="1"/>
  <c r="F9502" i="1"/>
  <c r="F9558" i="1"/>
  <c r="F9606" i="1"/>
  <c r="F9638" i="1"/>
  <c r="F9686" i="1"/>
  <c r="F9758" i="1"/>
  <c r="F9806" i="1"/>
  <c r="F9854" i="1"/>
  <c r="F9910" i="1"/>
  <c r="F4957" i="1"/>
  <c r="F5890" i="1"/>
  <c r="F6297" i="1"/>
  <c r="F6638" i="1"/>
  <c r="F6966" i="1"/>
  <c r="F7193" i="1"/>
  <c r="F7425" i="1"/>
  <c r="F7562" i="1"/>
  <c r="F7686" i="1"/>
  <c r="F7801" i="1"/>
  <c r="F8046" i="1"/>
  <c r="F8133" i="1"/>
  <c r="F8211" i="1"/>
  <c r="F8247" i="1"/>
  <c r="F8284" i="1"/>
  <c r="F8320" i="1"/>
  <c r="F8357" i="1"/>
  <c r="F8389" i="1"/>
  <c r="F8421" i="1"/>
  <c r="F8453" i="1"/>
  <c r="F8480" i="1"/>
  <c r="F8496" i="1"/>
  <c r="F8511" i="1"/>
  <c r="F8523" i="1"/>
  <c r="F8533" i="1"/>
  <c r="F8543" i="1"/>
  <c r="F8552" i="1"/>
  <c r="F8560" i="1"/>
  <c r="F8568" i="1"/>
  <c r="F8576" i="1"/>
  <c r="F8584" i="1"/>
  <c r="F8592" i="1"/>
  <c r="F8600" i="1"/>
  <c r="F8608" i="1"/>
  <c r="F8616" i="1"/>
  <c r="F8624" i="1"/>
  <c r="F8632" i="1"/>
  <c r="F8640" i="1"/>
  <c r="F8648" i="1"/>
  <c r="F8656" i="1"/>
  <c r="F8664" i="1"/>
  <c r="F8672" i="1"/>
  <c r="F8680" i="1"/>
  <c r="F8688" i="1"/>
  <c r="F8696" i="1"/>
  <c r="F8704" i="1"/>
  <c r="F8712" i="1"/>
  <c r="F8720" i="1"/>
  <c r="F8728" i="1"/>
  <c r="F8736" i="1"/>
  <c r="F8744" i="1"/>
  <c r="F8752" i="1"/>
  <c r="F8760" i="1"/>
  <c r="F8768" i="1"/>
  <c r="F8776" i="1"/>
  <c r="F8784" i="1"/>
  <c r="F8792" i="1"/>
  <c r="F8800" i="1"/>
  <c r="F8808" i="1"/>
  <c r="F8816" i="1"/>
  <c r="F8824" i="1"/>
  <c r="F8832" i="1"/>
  <c r="F8840" i="1"/>
  <c r="F8848" i="1"/>
  <c r="F8856" i="1"/>
  <c r="F8864" i="1"/>
  <c r="F8872" i="1"/>
  <c r="F8880" i="1"/>
  <c r="F8888" i="1"/>
  <c r="F8896" i="1"/>
  <c r="F8904" i="1"/>
  <c r="F8912" i="1"/>
  <c r="F8920" i="1"/>
  <c r="F8928" i="1"/>
  <c r="F8936" i="1"/>
  <c r="F8944" i="1"/>
  <c r="F8952" i="1"/>
  <c r="F8960" i="1"/>
  <c r="F8968" i="1"/>
  <c r="F8976" i="1"/>
  <c r="F8984" i="1"/>
  <c r="F8992" i="1"/>
  <c r="F9000" i="1"/>
  <c r="F9008" i="1"/>
  <c r="F9016" i="1"/>
  <c r="F9024" i="1"/>
  <c r="F9032" i="1"/>
  <c r="F9040" i="1"/>
  <c r="F9048" i="1"/>
  <c r="F9056" i="1"/>
  <c r="F9064" i="1"/>
  <c r="F9072" i="1"/>
  <c r="F9080" i="1"/>
  <c r="F9088" i="1"/>
  <c r="F9096" i="1"/>
  <c r="F9104" i="1"/>
  <c r="F9112" i="1"/>
  <c r="F9120" i="1"/>
  <c r="F9128" i="1"/>
  <c r="F9136" i="1"/>
  <c r="F9144" i="1"/>
  <c r="F9152" i="1"/>
  <c r="F9160" i="1"/>
  <c r="F9168" i="1"/>
  <c r="F9176" i="1"/>
  <c r="F9184" i="1"/>
  <c r="F9192" i="1"/>
  <c r="F9200" i="1"/>
  <c r="F9208" i="1"/>
  <c r="F9216" i="1"/>
  <c r="F9224" i="1"/>
  <c r="F9232" i="1"/>
  <c r="F9240" i="1"/>
  <c r="F9248" i="1"/>
  <c r="F9256" i="1"/>
  <c r="F9264" i="1"/>
  <c r="F9272" i="1"/>
  <c r="F9280" i="1"/>
  <c r="F9288" i="1"/>
  <c r="F9296" i="1"/>
  <c r="F9304" i="1"/>
  <c r="F9312" i="1"/>
  <c r="F9320" i="1"/>
  <c r="F9328" i="1"/>
  <c r="F9336" i="1"/>
  <c r="F9344" i="1"/>
  <c r="F9352" i="1"/>
  <c r="F9360" i="1"/>
  <c r="F9368" i="1"/>
  <c r="F9376" i="1"/>
  <c r="F9384" i="1"/>
  <c r="F9392" i="1"/>
  <c r="F9400" i="1"/>
  <c r="F9408" i="1"/>
  <c r="F9416" i="1"/>
  <c r="F9424" i="1"/>
  <c r="F9432" i="1"/>
  <c r="F9440" i="1"/>
  <c r="F9448" i="1"/>
  <c r="F9456" i="1"/>
  <c r="F9464" i="1"/>
  <c r="F9472" i="1"/>
  <c r="F9480" i="1"/>
  <c r="F9488" i="1"/>
  <c r="F9496" i="1"/>
  <c r="F9504" i="1"/>
  <c r="F9512" i="1"/>
  <c r="F9520" i="1"/>
  <c r="F9528" i="1"/>
  <c r="F9536" i="1"/>
  <c r="F9544" i="1"/>
  <c r="F9552" i="1"/>
  <c r="F9560" i="1"/>
  <c r="F9568" i="1"/>
  <c r="F9576" i="1"/>
  <c r="F9584" i="1"/>
  <c r="F9592" i="1"/>
  <c r="F9600" i="1"/>
  <c r="F9608" i="1"/>
  <c r="F9616" i="1"/>
  <c r="F9624" i="1"/>
  <c r="F9632" i="1"/>
  <c r="F9640" i="1"/>
  <c r="F9648" i="1"/>
  <c r="F9656" i="1"/>
  <c r="F9664" i="1"/>
  <c r="F9672" i="1"/>
  <c r="F9680" i="1"/>
  <c r="F9688" i="1"/>
  <c r="F9696" i="1"/>
  <c r="F9704" i="1"/>
  <c r="F9712" i="1"/>
  <c r="F9720" i="1"/>
  <c r="F9728" i="1"/>
  <c r="F9736" i="1"/>
  <c r="F9744" i="1"/>
  <c r="F9752" i="1"/>
  <c r="F9760" i="1"/>
  <c r="F9768" i="1"/>
  <c r="F9776" i="1"/>
  <c r="F9784" i="1"/>
  <c r="F9792" i="1"/>
  <c r="F9800" i="1"/>
  <c r="F9808" i="1"/>
  <c r="F9816" i="1"/>
  <c r="F9824" i="1"/>
  <c r="F9832" i="1"/>
  <c r="F9840" i="1"/>
  <c r="F9848" i="1"/>
  <c r="F9856" i="1"/>
  <c r="F9864" i="1"/>
  <c r="F9872" i="1"/>
  <c r="F9880" i="1"/>
  <c r="F9888" i="1"/>
  <c r="F9896" i="1"/>
  <c r="F9904" i="1"/>
  <c r="F9912" i="1"/>
  <c r="F9920" i="1"/>
  <c r="F9441" i="1"/>
  <c r="F9481" i="1"/>
  <c r="F9505" i="1"/>
  <c r="F9529" i="1"/>
  <c r="F9553" i="1"/>
  <c r="F9569" i="1"/>
  <c r="F9593" i="1"/>
  <c r="F9617" i="1"/>
  <c r="F9641" i="1"/>
  <c r="F9673" i="1"/>
  <c r="F9697" i="1"/>
  <c r="F9721" i="1"/>
  <c r="F9745" i="1"/>
  <c r="F9769" i="1"/>
  <c r="F9801" i="1"/>
  <c r="F9825" i="1"/>
  <c r="F9849" i="1"/>
  <c r="F9873" i="1"/>
  <c r="F9897" i="1"/>
  <c r="F9921" i="1"/>
  <c r="F8781" i="1"/>
  <c r="F8869" i="1"/>
  <c r="F8925" i="1"/>
  <c r="F8973" i="1"/>
  <c r="F9021" i="1"/>
  <c r="F9077" i="1"/>
  <c r="F9125" i="1"/>
  <c r="F9181" i="1"/>
  <c r="F9237" i="1"/>
  <c r="F9293" i="1"/>
  <c r="F9357" i="1"/>
  <c r="F9397" i="1"/>
  <c r="F9453" i="1"/>
  <c r="F9501" i="1"/>
  <c r="F9565" i="1"/>
  <c r="F9613" i="1"/>
  <c r="F9669" i="1"/>
  <c r="F9725" i="1"/>
  <c r="F9773" i="1"/>
  <c r="F9829" i="1"/>
  <c r="F9877" i="1"/>
  <c r="F9925" i="1"/>
  <c r="F6553" i="1"/>
  <c r="F8197" i="1"/>
  <c r="F8413" i="1"/>
  <c r="F8531" i="1"/>
  <c r="F8582" i="1"/>
  <c r="F8630" i="1"/>
  <c r="F8678" i="1"/>
  <c r="F8710" i="1"/>
  <c r="F8766" i="1"/>
  <c r="F8814" i="1"/>
  <c r="F8862" i="1"/>
  <c r="F8910" i="1"/>
  <c r="F8958" i="1"/>
  <c r="F9022" i="1"/>
  <c r="F9070" i="1"/>
  <c r="F9126" i="1"/>
  <c r="F9166" i="1"/>
  <c r="F9222" i="1"/>
  <c r="F9278" i="1"/>
  <c r="F9318" i="1"/>
  <c r="F9366" i="1"/>
  <c r="F9438" i="1"/>
  <c r="F9478" i="1"/>
  <c r="F9526" i="1"/>
  <c r="F9582" i="1"/>
  <c r="F9654" i="1"/>
  <c r="F9694" i="1"/>
  <c r="F9734" i="1"/>
  <c r="F9790" i="1"/>
  <c r="F9838" i="1"/>
  <c r="F9886" i="1"/>
  <c r="F5042" i="1"/>
  <c r="F5922" i="1"/>
  <c r="F6318" i="1"/>
  <c r="F6658" i="1"/>
  <c r="F6978" i="1"/>
  <c r="F7210" i="1"/>
  <c r="F7434" i="1"/>
  <c r="F7570" i="1"/>
  <c r="F7695" i="1"/>
  <c r="F7807" i="1"/>
  <c r="F8062" i="1"/>
  <c r="F8149" i="1"/>
  <c r="F8217" i="1"/>
  <c r="F8254" i="1"/>
  <c r="F8291" i="1"/>
  <c r="F8327" i="1"/>
  <c r="F8363" i="1"/>
  <c r="F8395" i="1"/>
  <c r="F8427" i="1"/>
  <c r="F8464" i="1"/>
  <c r="F8483" i="1"/>
  <c r="F8499" i="1"/>
  <c r="F8512" i="1"/>
  <c r="F8524" i="1"/>
  <c r="F8535" i="1"/>
  <c r="F8544" i="1"/>
  <c r="F8553" i="1"/>
  <c r="F8561" i="1"/>
  <c r="F8569" i="1"/>
  <c r="F8577" i="1"/>
  <c r="F8585" i="1"/>
  <c r="F8593" i="1"/>
  <c r="F8601" i="1"/>
  <c r="F8609" i="1"/>
  <c r="F8617" i="1"/>
  <c r="F8625" i="1"/>
  <c r="F8633" i="1"/>
  <c r="F8641" i="1"/>
  <c r="F8649" i="1"/>
  <c r="F8657" i="1"/>
  <c r="F8665" i="1"/>
  <c r="F8673" i="1"/>
  <c r="F8681" i="1"/>
  <c r="F8689" i="1"/>
  <c r="F8697" i="1"/>
  <c r="F8705" i="1"/>
  <c r="F8713" i="1"/>
  <c r="F8721" i="1"/>
  <c r="F8729" i="1"/>
  <c r="F8737" i="1"/>
  <c r="F8745" i="1"/>
  <c r="F8753" i="1"/>
  <c r="F8761" i="1"/>
  <c r="F8769" i="1"/>
  <c r="F8777" i="1"/>
  <c r="F8785" i="1"/>
  <c r="F8793" i="1"/>
  <c r="F8801" i="1"/>
  <c r="F8809" i="1"/>
  <c r="F8817" i="1"/>
  <c r="F8825" i="1"/>
  <c r="F8833" i="1"/>
  <c r="F8841" i="1"/>
  <c r="F8849" i="1"/>
  <c r="F8857" i="1"/>
  <c r="F8865" i="1"/>
  <c r="F8873" i="1"/>
  <c r="F8881" i="1"/>
  <c r="F8889" i="1"/>
  <c r="F8897" i="1"/>
  <c r="F8905" i="1"/>
  <c r="F8913" i="1"/>
  <c r="F8921" i="1"/>
  <c r="F8929" i="1"/>
  <c r="F8937" i="1"/>
  <c r="F8945" i="1"/>
  <c r="F8953" i="1"/>
  <c r="F8961" i="1"/>
  <c r="F8969" i="1"/>
  <c r="F8977" i="1"/>
  <c r="F8985" i="1"/>
  <c r="F8993" i="1"/>
  <c r="F9001" i="1"/>
  <c r="F9009" i="1"/>
  <c r="F9017" i="1"/>
  <c r="F9025" i="1"/>
  <c r="F9033" i="1"/>
  <c r="F9041" i="1"/>
  <c r="F9049" i="1"/>
  <c r="F9057" i="1"/>
  <c r="F9065" i="1"/>
  <c r="F9073" i="1"/>
  <c r="F9081" i="1"/>
  <c r="F9089" i="1"/>
  <c r="F9097" i="1"/>
  <c r="F9105" i="1"/>
  <c r="F9113" i="1"/>
  <c r="F9121" i="1"/>
  <c r="F9129" i="1"/>
  <c r="F9137" i="1"/>
  <c r="F9145" i="1"/>
  <c r="F9153" i="1"/>
  <c r="F9161" i="1"/>
  <c r="F9169" i="1"/>
  <c r="F9177" i="1"/>
  <c r="F9185" i="1"/>
  <c r="F9193" i="1"/>
  <c r="F9201" i="1"/>
  <c r="F9209" i="1"/>
  <c r="F9217" i="1"/>
  <c r="F9225" i="1"/>
  <c r="F9233" i="1"/>
  <c r="F9241" i="1"/>
  <c r="F9249" i="1"/>
  <c r="F9257" i="1"/>
  <c r="F9265" i="1"/>
  <c r="F9273" i="1"/>
  <c r="F9281" i="1"/>
  <c r="F9289" i="1"/>
  <c r="F9297" i="1"/>
  <c r="F9305" i="1"/>
  <c r="F9313" i="1"/>
  <c r="F9321" i="1"/>
  <c r="F9329" i="1"/>
  <c r="F9337" i="1"/>
  <c r="F9345" i="1"/>
  <c r="F9353" i="1"/>
  <c r="F9361" i="1"/>
  <c r="F9369" i="1"/>
  <c r="F9377" i="1"/>
  <c r="F9385" i="1"/>
  <c r="F9393" i="1"/>
  <c r="F9401" i="1"/>
  <c r="F9409" i="1"/>
  <c r="F9417" i="1"/>
  <c r="F9425" i="1"/>
  <c r="F9433" i="1"/>
  <c r="F9457" i="1"/>
  <c r="F9465" i="1"/>
  <c r="F9489" i="1"/>
  <c r="F9513" i="1"/>
  <c r="F9537" i="1"/>
  <c r="F9561" i="1"/>
  <c r="F9585" i="1"/>
  <c r="F9609" i="1"/>
  <c r="F9625" i="1"/>
  <c r="F9649" i="1"/>
  <c r="F9665" i="1"/>
  <c r="F9689" i="1"/>
  <c r="F9713" i="1"/>
  <c r="F9737" i="1"/>
  <c r="F9761" i="1"/>
  <c r="F9777" i="1"/>
  <c r="F9793" i="1"/>
  <c r="F9817" i="1"/>
  <c r="F9841" i="1"/>
  <c r="F9865" i="1"/>
  <c r="F9889" i="1"/>
  <c r="F9905" i="1"/>
  <c r="F9929" i="1"/>
  <c r="F8789" i="1"/>
  <c r="F8877" i="1"/>
  <c r="F8917" i="1"/>
  <c r="F8965" i="1"/>
  <c r="F9005" i="1"/>
  <c r="F9053" i="1"/>
  <c r="F9101" i="1"/>
  <c r="F9133" i="1"/>
  <c r="F9165" i="1"/>
  <c r="F9213" i="1"/>
  <c r="F9261" i="1"/>
  <c r="F9309" i="1"/>
  <c r="F9341" i="1"/>
  <c r="F9389" i="1"/>
  <c r="F9421" i="1"/>
  <c r="F9469" i="1"/>
  <c r="F9517" i="1"/>
  <c r="F9549" i="1"/>
  <c r="F9597" i="1"/>
  <c r="F9637" i="1"/>
  <c r="F9653" i="1"/>
  <c r="F9701" i="1"/>
  <c r="F9733" i="1"/>
  <c r="F9781" i="1"/>
  <c r="F9813" i="1"/>
  <c r="F9853" i="1"/>
  <c r="F9885" i="1"/>
  <c r="F7137" i="1"/>
  <c r="F7657" i="1"/>
  <c r="F8110" i="1"/>
  <c r="F8381" i="1"/>
  <c r="F8493" i="1"/>
  <c r="F8558" i="1"/>
  <c r="F8598" i="1"/>
  <c r="F8646" i="1"/>
  <c r="F8694" i="1"/>
  <c r="F8734" i="1"/>
  <c r="F8758" i="1"/>
  <c r="F8806" i="1"/>
  <c r="F8846" i="1"/>
  <c r="F8894" i="1"/>
  <c r="F8942" i="1"/>
  <c r="F8974" i="1"/>
  <c r="F9006" i="1"/>
  <c r="F9054" i="1"/>
  <c r="F9102" i="1"/>
  <c r="F9150" i="1"/>
  <c r="F9198" i="1"/>
  <c r="F9230" i="1"/>
  <c r="F9262" i="1"/>
  <c r="F9310" i="1"/>
  <c r="F9358" i="1"/>
  <c r="F9382" i="1"/>
  <c r="F9414" i="1"/>
  <c r="F9462" i="1"/>
  <c r="F9510" i="1"/>
  <c r="F9542" i="1"/>
  <c r="F9574" i="1"/>
  <c r="F9622" i="1"/>
  <c r="F9670" i="1"/>
  <c r="F9718" i="1"/>
  <c r="F9742" i="1"/>
  <c r="F9782" i="1"/>
  <c r="F9822" i="1"/>
  <c r="F9870" i="1"/>
  <c r="F9918" i="1"/>
  <c r="F5257" i="1"/>
  <c r="F6018" i="1"/>
  <c r="F6382" i="1"/>
  <c r="F6722" i="1"/>
  <c r="F7022" i="1"/>
  <c r="F7254" i="1"/>
  <c r="F7462" i="1"/>
  <c r="F7598" i="1"/>
  <c r="F7715" i="1"/>
  <c r="F7826" i="1"/>
  <c r="F8069" i="1"/>
  <c r="F8153" i="1"/>
  <c r="F8220" i="1"/>
  <c r="F8256" i="1"/>
  <c r="F8293" i="1"/>
  <c r="F8329" i="1"/>
  <c r="F8365" i="1"/>
  <c r="F8397" i="1"/>
  <c r="F8429" i="1"/>
  <c r="F8467" i="1"/>
  <c r="F8485" i="1"/>
  <c r="F8501" i="1"/>
  <c r="F8514" i="1"/>
  <c r="F8525" i="1"/>
  <c r="F8536" i="1"/>
  <c r="F8545" i="1"/>
  <c r="F8554" i="1"/>
  <c r="F8562" i="1"/>
  <c r="F8570" i="1"/>
  <c r="F8578" i="1"/>
  <c r="F8586" i="1"/>
  <c r="F8594" i="1"/>
  <c r="F8602" i="1"/>
  <c r="F8610" i="1"/>
  <c r="F8618" i="1"/>
  <c r="F8626" i="1"/>
  <c r="F8634" i="1"/>
  <c r="F8642" i="1"/>
  <c r="F8650" i="1"/>
  <c r="F8658" i="1"/>
  <c r="F8666" i="1"/>
  <c r="F8674" i="1"/>
  <c r="F8682" i="1"/>
  <c r="F8690" i="1"/>
  <c r="F8698" i="1"/>
  <c r="F8706" i="1"/>
  <c r="F8714" i="1"/>
  <c r="F8722" i="1"/>
  <c r="F8730" i="1"/>
  <c r="F8738" i="1"/>
  <c r="F8746" i="1"/>
  <c r="F8754" i="1"/>
  <c r="F8762" i="1"/>
  <c r="F8770" i="1"/>
  <c r="F8778" i="1"/>
  <c r="F8786" i="1"/>
  <c r="F8794" i="1"/>
  <c r="F8802" i="1"/>
  <c r="F8810" i="1"/>
  <c r="F8818" i="1"/>
  <c r="F8826" i="1"/>
  <c r="F8834" i="1"/>
  <c r="F8842" i="1"/>
  <c r="F8850" i="1"/>
  <c r="F8858" i="1"/>
  <c r="F8866" i="1"/>
  <c r="F8874" i="1"/>
  <c r="F8882" i="1"/>
  <c r="F8890" i="1"/>
  <c r="F8898" i="1"/>
  <c r="F8906" i="1"/>
  <c r="F8914" i="1"/>
  <c r="F8922" i="1"/>
  <c r="F8930" i="1"/>
  <c r="F8938" i="1"/>
  <c r="F8946" i="1"/>
  <c r="F8954" i="1"/>
  <c r="F8962" i="1"/>
  <c r="F8970" i="1"/>
  <c r="F8978" i="1"/>
  <c r="F8986" i="1"/>
  <c r="F8994" i="1"/>
  <c r="F9002" i="1"/>
  <c r="F9010" i="1"/>
  <c r="F9018" i="1"/>
  <c r="F9026" i="1"/>
  <c r="F9034" i="1"/>
  <c r="F9042" i="1"/>
  <c r="F9050" i="1"/>
  <c r="F9058" i="1"/>
  <c r="F9066" i="1"/>
  <c r="F9074" i="1"/>
  <c r="F9082" i="1"/>
  <c r="F9090" i="1"/>
  <c r="F9098" i="1"/>
  <c r="F9106" i="1"/>
  <c r="F9114" i="1"/>
  <c r="F9122" i="1"/>
  <c r="F9130" i="1"/>
  <c r="F9138" i="1"/>
  <c r="F9146" i="1"/>
  <c r="F9154" i="1"/>
  <c r="F9162" i="1"/>
  <c r="F9170" i="1"/>
  <c r="F9178" i="1"/>
  <c r="F9186" i="1"/>
  <c r="F9194" i="1"/>
  <c r="F9202" i="1"/>
  <c r="F9210" i="1"/>
  <c r="F9218" i="1"/>
  <c r="F9226" i="1"/>
  <c r="F9234" i="1"/>
  <c r="F9242" i="1"/>
  <c r="F9250" i="1"/>
  <c r="F9258" i="1"/>
  <c r="F9266" i="1"/>
  <c r="F9274" i="1"/>
  <c r="F9282" i="1"/>
  <c r="F9290" i="1"/>
  <c r="F9298" i="1"/>
  <c r="F9306" i="1"/>
  <c r="F9314" i="1"/>
  <c r="F9322" i="1"/>
  <c r="F9330" i="1"/>
  <c r="F9338" i="1"/>
  <c r="F9346" i="1"/>
  <c r="F9354" i="1"/>
  <c r="F9362" i="1"/>
  <c r="F9370" i="1"/>
  <c r="F9378" i="1"/>
  <c r="F9386" i="1"/>
  <c r="F9394" i="1"/>
  <c r="F9402" i="1"/>
  <c r="F9410" i="1"/>
  <c r="F9418" i="1"/>
  <c r="F9426" i="1"/>
  <c r="F9434" i="1"/>
  <c r="F9442" i="1"/>
  <c r="F9450" i="1"/>
  <c r="F9458" i="1"/>
  <c r="F9466" i="1"/>
  <c r="F9474" i="1"/>
  <c r="F9482" i="1"/>
  <c r="F9490" i="1"/>
  <c r="F9498" i="1"/>
  <c r="F9506" i="1"/>
  <c r="F9514" i="1"/>
  <c r="F9522" i="1"/>
  <c r="F9530" i="1"/>
  <c r="F9538" i="1"/>
  <c r="F9546" i="1"/>
  <c r="F9554" i="1"/>
  <c r="F9562" i="1"/>
  <c r="F9570" i="1"/>
  <c r="F9578" i="1"/>
  <c r="F9586" i="1"/>
  <c r="F9594" i="1"/>
  <c r="F9602" i="1"/>
  <c r="F9610" i="1"/>
  <c r="F9618" i="1"/>
  <c r="F9626" i="1"/>
  <c r="F9634" i="1"/>
  <c r="F9642" i="1"/>
  <c r="F9650" i="1"/>
  <c r="F9658" i="1"/>
  <c r="F9666" i="1"/>
  <c r="F9674" i="1"/>
  <c r="F9682" i="1"/>
  <c r="F9690" i="1"/>
  <c r="F9698" i="1"/>
  <c r="F9706" i="1"/>
  <c r="F9714" i="1"/>
  <c r="F9722" i="1"/>
  <c r="F9730" i="1"/>
  <c r="F9738" i="1"/>
  <c r="F9746" i="1"/>
  <c r="F9754" i="1"/>
  <c r="F9762" i="1"/>
  <c r="F9770" i="1"/>
  <c r="F9778" i="1"/>
  <c r="F9786" i="1"/>
  <c r="F9794" i="1"/>
  <c r="F9802" i="1"/>
  <c r="F9810" i="1"/>
  <c r="F9818" i="1"/>
  <c r="F9826" i="1"/>
  <c r="F9834" i="1"/>
  <c r="F9842" i="1"/>
  <c r="F9850" i="1"/>
  <c r="F9858" i="1"/>
  <c r="F9866" i="1"/>
  <c r="F9874" i="1"/>
  <c r="F9882" i="1"/>
  <c r="F9890" i="1"/>
  <c r="F9898" i="1"/>
  <c r="F9906" i="1"/>
  <c r="F9914" i="1"/>
  <c r="F9922" i="1"/>
  <c r="F9811" i="1"/>
  <c r="F9827" i="1"/>
  <c r="F9843" i="1"/>
  <c r="F9859" i="1"/>
  <c r="F9875" i="1"/>
  <c r="F9891" i="1"/>
  <c r="F9899" i="1"/>
  <c r="F9915" i="1"/>
  <c r="F9860" i="1"/>
  <c r="F9892" i="1"/>
  <c r="F9916" i="1"/>
  <c r="F5577" i="1"/>
  <c r="F6489" i="1"/>
  <c r="F7094" i="1"/>
  <c r="F7505" i="1"/>
  <c r="F7635" i="1"/>
  <c r="F8190" i="1"/>
  <c r="F8309" i="1"/>
  <c r="F8379" i="1"/>
  <c r="F8491" i="1"/>
  <c r="F8530" i="1"/>
  <c r="F8557" i="1"/>
  <c r="F8573" i="1"/>
  <c r="F8597" i="1"/>
  <c r="F8613" i="1"/>
  <c r="F8637" i="1"/>
  <c r="F8661" i="1"/>
  <c r="F8685" i="1"/>
  <c r="F8709" i="1"/>
  <c r="F8725" i="1"/>
  <c r="F8749" i="1"/>
  <c r="F8805" i="1"/>
  <c r="F8821" i="1"/>
  <c r="F8853" i="1"/>
  <c r="F8901" i="1"/>
  <c r="F8949" i="1"/>
  <c r="F8997" i="1"/>
  <c r="F9045" i="1"/>
  <c r="F9085" i="1"/>
  <c r="F9149" i="1"/>
  <c r="F9197" i="1"/>
  <c r="F9221" i="1"/>
  <c r="F9269" i="1"/>
  <c r="F9317" i="1"/>
  <c r="F9365" i="1"/>
  <c r="F9413" i="1"/>
  <c r="F9445" i="1"/>
  <c r="F9493" i="1"/>
  <c r="F9541" i="1"/>
  <c r="F9589" i="1"/>
  <c r="F9645" i="1"/>
  <c r="F9677" i="1"/>
  <c r="F9709" i="1"/>
  <c r="F9757" i="1"/>
  <c r="F9805" i="1"/>
  <c r="F9861" i="1"/>
  <c r="F9893" i="1"/>
  <c r="F4317" i="1"/>
  <c r="F7770" i="1"/>
  <c r="F8311" i="1"/>
  <c r="F8549" i="1"/>
  <c r="F8622" i="1"/>
  <c r="F8654" i="1"/>
  <c r="F8702" i="1"/>
  <c r="F8750" i="1"/>
  <c r="F8798" i="1"/>
  <c r="F8854" i="1"/>
  <c r="F8902" i="1"/>
  <c r="F8950" i="1"/>
  <c r="F8998" i="1"/>
  <c r="F9030" i="1"/>
  <c r="F9078" i="1"/>
  <c r="F9110" i="1"/>
  <c r="F9158" i="1"/>
  <c r="F9206" i="1"/>
  <c r="F9254" i="1"/>
  <c r="F9302" i="1"/>
  <c r="F9350" i="1"/>
  <c r="F9390" i="1"/>
  <c r="F9422" i="1"/>
  <c r="F9470" i="1"/>
  <c r="F9518" i="1"/>
  <c r="F9566" i="1"/>
  <c r="F9614" i="1"/>
  <c r="F9662" i="1"/>
  <c r="F9710" i="1"/>
  <c r="F9726" i="1"/>
  <c r="F9774" i="1"/>
  <c r="F9830" i="1"/>
  <c r="F9878" i="1"/>
  <c r="F9926" i="1"/>
  <c r="F5321" i="1"/>
  <c r="F6050" i="1"/>
  <c r="F6402" i="1"/>
  <c r="F6745" i="1"/>
  <c r="F7041" i="1"/>
  <c r="F7265" i="1"/>
  <c r="F7470" i="1"/>
  <c r="F7608" i="1"/>
  <c r="F7721" i="1"/>
  <c r="F7832" i="1"/>
  <c r="F7994" i="1"/>
  <c r="F8085" i="1"/>
  <c r="F8227" i="1"/>
  <c r="F8263" i="1"/>
  <c r="F8300" i="1"/>
  <c r="F8336" i="1"/>
  <c r="F8371" i="1"/>
  <c r="F8403" i="1"/>
  <c r="F8435" i="1"/>
  <c r="F8469" i="1"/>
  <c r="F8487" i="1"/>
  <c r="F8503" i="1"/>
  <c r="F8515" i="1"/>
  <c r="F8527" i="1"/>
  <c r="F8537" i="1"/>
  <c r="F8546" i="1"/>
  <c r="F8555" i="1"/>
  <c r="F8563" i="1"/>
  <c r="F8571" i="1"/>
  <c r="F8579" i="1"/>
  <c r="F8587" i="1"/>
  <c r="F8595" i="1"/>
  <c r="F8603" i="1"/>
  <c r="F8611" i="1"/>
  <c r="F8619" i="1"/>
  <c r="F8627" i="1"/>
  <c r="F8635" i="1"/>
  <c r="F8643" i="1"/>
  <c r="F8651" i="1"/>
  <c r="F8659" i="1"/>
  <c r="F8667" i="1"/>
  <c r="F8675" i="1"/>
  <c r="F8683" i="1"/>
  <c r="F8691" i="1"/>
  <c r="F8699" i="1"/>
  <c r="F8707" i="1"/>
  <c r="F8715" i="1"/>
  <c r="F8723" i="1"/>
  <c r="F8731" i="1"/>
  <c r="F8739" i="1"/>
  <c r="F8747" i="1"/>
  <c r="F8755" i="1"/>
  <c r="F8763" i="1"/>
  <c r="F8771" i="1"/>
  <c r="F8779" i="1"/>
  <c r="F8787" i="1"/>
  <c r="F8795" i="1"/>
  <c r="F8803" i="1"/>
  <c r="F8811" i="1"/>
  <c r="F8819" i="1"/>
  <c r="F8827" i="1"/>
  <c r="F8835" i="1"/>
  <c r="F8843" i="1"/>
  <c r="F8851" i="1"/>
  <c r="F8859" i="1"/>
  <c r="F8867" i="1"/>
  <c r="F8875" i="1"/>
  <c r="F8883" i="1"/>
  <c r="F8891" i="1"/>
  <c r="F8899" i="1"/>
  <c r="F8907" i="1"/>
  <c r="F8915" i="1"/>
  <c r="F8923" i="1"/>
  <c r="F8931" i="1"/>
  <c r="F8939" i="1"/>
  <c r="F8947" i="1"/>
  <c r="F8955" i="1"/>
  <c r="F8963" i="1"/>
  <c r="F8971" i="1"/>
  <c r="F8979" i="1"/>
  <c r="F8987" i="1"/>
  <c r="F8995" i="1"/>
  <c r="F9003" i="1"/>
  <c r="F9011" i="1"/>
  <c r="F9019" i="1"/>
  <c r="F9027" i="1"/>
  <c r="F9035" i="1"/>
  <c r="F9043" i="1"/>
  <c r="F9051" i="1"/>
  <c r="F9059" i="1"/>
  <c r="F9067" i="1"/>
  <c r="F9075" i="1"/>
  <c r="F9083" i="1"/>
  <c r="F9091" i="1"/>
  <c r="F9099" i="1"/>
  <c r="F9107" i="1"/>
  <c r="F9115" i="1"/>
  <c r="F9123" i="1"/>
  <c r="F9131" i="1"/>
  <c r="F9139" i="1"/>
  <c r="F9147" i="1"/>
  <c r="F9155" i="1"/>
  <c r="F9163" i="1"/>
  <c r="F9171" i="1"/>
  <c r="F9179" i="1"/>
  <c r="F9187" i="1"/>
  <c r="F9195" i="1"/>
  <c r="F9203" i="1"/>
  <c r="F9211" i="1"/>
  <c r="F9219" i="1"/>
  <c r="F9227" i="1"/>
  <c r="F9235" i="1"/>
  <c r="F9243" i="1"/>
  <c r="F9251" i="1"/>
  <c r="F9259" i="1"/>
  <c r="F9267" i="1"/>
  <c r="F9275" i="1"/>
  <c r="F9283" i="1"/>
  <c r="F9291" i="1"/>
  <c r="F9299" i="1"/>
  <c r="F9307" i="1"/>
  <c r="F9315" i="1"/>
  <c r="F9323" i="1"/>
  <c r="F9331" i="1"/>
  <c r="F9339" i="1"/>
  <c r="F9347" i="1"/>
  <c r="F9355" i="1"/>
  <c r="F9363" i="1"/>
  <c r="F9371" i="1"/>
  <c r="F9379" i="1"/>
  <c r="F9387" i="1"/>
  <c r="F9395" i="1"/>
  <c r="F9403" i="1"/>
  <c r="F9411" i="1"/>
  <c r="F9419" i="1"/>
  <c r="F9427" i="1"/>
  <c r="F9435" i="1"/>
  <c r="F9443" i="1"/>
  <c r="F9451" i="1"/>
  <c r="F9459" i="1"/>
  <c r="F9467" i="1"/>
  <c r="F9475" i="1"/>
  <c r="F9483" i="1"/>
  <c r="F9491" i="1"/>
  <c r="F9499" i="1"/>
  <c r="F9507" i="1"/>
  <c r="F9515" i="1"/>
  <c r="F9523" i="1"/>
  <c r="F9531" i="1"/>
  <c r="F9539" i="1"/>
  <c r="F9547" i="1"/>
  <c r="F9555" i="1"/>
  <c r="F9563" i="1"/>
  <c r="F9571" i="1"/>
  <c r="F9579" i="1"/>
  <c r="F9587" i="1"/>
  <c r="F9595" i="1"/>
  <c r="F9603" i="1"/>
  <c r="F9611" i="1"/>
  <c r="F9619" i="1"/>
  <c r="F9627" i="1"/>
  <c r="F9635" i="1"/>
  <c r="F9643" i="1"/>
  <c r="F9651" i="1"/>
  <c r="F9659" i="1"/>
  <c r="F9667" i="1"/>
  <c r="F9675" i="1"/>
  <c r="F9683" i="1"/>
  <c r="F9691" i="1"/>
  <c r="F9699" i="1"/>
  <c r="F9707" i="1"/>
  <c r="F9715" i="1"/>
  <c r="F9723" i="1"/>
  <c r="F9731" i="1"/>
  <c r="F9739" i="1"/>
  <c r="F9747" i="1"/>
  <c r="F9755" i="1"/>
  <c r="F9763" i="1"/>
  <c r="F9771" i="1"/>
  <c r="F9779" i="1"/>
  <c r="F9787" i="1"/>
  <c r="F9795" i="1"/>
  <c r="F9803" i="1"/>
  <c r="F9819" i="1"/>
  <c r="F9835" i="1"/>
  <c r="F9851" i="1"/>
  <c r="F9867" i="1"/>
  <c r="F9883" i="1"/>
  <c r="F9907" i="1"/>
  <c r="F9923" i="1"/>
  <c r="F9828" i="1"/>
  <c r="F9852" i="1"/>
  <c r="F9876" i="1"/>
  <c r="F9900" i="1"/>
  <c r="F9924" i="1"/>
  <c r="F95" i="1"/>
  <c r="F6830" i="1"/>
  <c r="F7321" i="1"/>
  <c r="F7750" i="1"/>
  <c r="F8105" i="1"/>
  <c r="F8272" i="1"/>
  <c r="F8411" i="1"/>
  <c r="F8475" i="1"/>
  <c r="F8519" i="1"/>
  <c r="F8548" i="1"/>
  <c r="F8581" i="1"/>
  <c r="F8605" i="1"/>
  <c r="F8629" i="1"/>
  <c r="F8653" i="1"/>
  <c r="F8677" i="1"/>
  <c r="F8701" i="1"/>
  <c r="F8733" i="1"/>
  <c r="F8757" i="1"/>
  <c r="F8797" i="1"/>
  <c r="F8829" i="1"/>
  <c r="F8861" i="1"/>
  <c r="F8909" i="1"/>
  <c r="F8957" i="1"/>
  <c r="F9013" i="1"/>
  <c r="F9061" i="1"/>
  <c r="F9109" i="1"/>
  <c r="F9157" i="1"/>
  <c r="F9205" i="1"/>
  <c r="F9253" i="1"/>
  <c r="F9301" i="1"/>
  <c r="F9333" i="1"/>
  <c r="F9381" i="1"/>
  <c r="F9429" i="1"/>
  <c r="F9477" i="1"/>
  <c r="F9525" i="1"/>
  <c r="F9573" i="1"/>
  <c r="F9629" i="1"/>
  <c r="F9693" i="1"/>
  <c r="F9741" i="1"/>
  <c r="F9797" i="1"/>
  <c r="F9845" i="1"/>
  <c r="F9901" i="1"/>
  <c r="F5759" i="1"/>
  <c r="F7362" i="1"/>
  <c r="F8275" i="1"/>
  <c r="F8445" i="1"/>
  <c r="F8520" i="1"/>
  <c r="F8566" i="1"/>
  <c r="F8606" i="1"/>
  <c r="F8662" i="1"/>
  <c r="F8718" i="1"/>
  <c r="F8790" i="1"/>
  <c r="F8830" i="1"/>
  <c r="F8886" i="1"/>
  <c r="F8926" i="1"/>
  <c r="F8990" i="1"/>
  <c r="F9046" i="1"/>
  <c r="F9086" i="1"/>
  <c r="F9142" i="1"/>
  <c r="F9190" i="1"/>
  <c r="F9238" i="1"/>
  <c r="F9294" i="1"/>
  <c r="F9342" i="1"/>
  <c r="F9398" i="1"/>
  <c r="F9446" i="1"/>
  <c r="F9494" i="1"/>
  <c r="F9550" i="1"/>
  <c r="F9598" i="1"/>
  <c r="F9630" i="1"/>
  <c r="F9678" i="1"/>
  <c r="F9766" i="1"/>
  <c r="F9814" i="1"/>
  <c r="F9862" i="1"/>
  <c r="F9902" i="1"/>
  <c r="F5513" i="1"/>
  <c r="F6126" i="1"/>
  <c r="F6466" i="1"/>
  <c r="F6809" i="1"/>
  <c r="F7082" i="1"/>
  <c r="F7306" i="1"/>
  <c r="F7495" i="1"/>
  <c r="F7631" i="1"/>
  <c r="F7743" i="1"/>
  <c r="F8002" i="1"/>
  <c r="F8089" i="1"/>
  <c r="F8229" i="1"/>
  <c r="F8265" i="1"/>
  <c r="F8302" i="1"/>
  <c r="F8339" i="1"/>
  <c r="F8373" i="1"/>
  <c r="F8405" i="1"/>
  <c r="F8437" i="1"/>
  <c r="F8472" i="1"/>
  <c r="F8488" i="1"/>
  <c r="F8504" i="1"/>
  <c r="F8517" i="1"/>
  <c r="F8528" i="1"/>
  <c r="F8538" i="1"/>
  <c r="F8547" i="1"/>
  <c r="F8556" i="1"/>
  <c r="F8564" i="1"/>
  <c r="F8572" i="1"/>
  <c r="F8580" i="1"/>
  <c r="F8588" i="1"/>
  <c r="F8596" i="1"/>
  <c r="F8604" i="1"/>
  <c r="F8612" i="1"/>
  <c r="F8620" i="1"/>
  <c r="F8628" i="1"/>
  <c r="F8636" i="1"/>
  <c r="F8644" i="1"/>
  <c r="F8652" i="1"/>
  <c r="F8660" i="1"/>
  <c r="F8668" i="1"/>
  <c r="F8676" i="1"/>
  <c r="F8684" i="1"/>
  <c r="F8692" i="1"/>
  <c r="F8700" i="1"/>
  <c r="F8708" i="1"/>
  <c r="F8716" i="1"/>
  <c r="F8724" i="1"/>
  <c r="F8732" i="1"/>
  <c r="F8740" i="1"/>
  <c r="F8748" i="1"/>
  <c r="F8756" i="1"/>
  <c r="F8764" i="1"/>
  <c r="F8772" i="1"/>
  <c r="F8780" i="1"/>
  <c r="F8788" i="1"/>
  <c r="F8796" i="1"/>
  <c r="F8804" i="1"/>
  <c r="F8812" i="1"/>
  <c r="F8820" i="1"/>
  <c r="F8828" i="1"/>
  <c r="F8836" i="1"/>
  <c r="F8844" i="1"/>
  <c r="F8852" i="1"/>
  <c r="F8860" i="1"/>
  <c r="F8868" i="1"/>
  <c r="F8876" i="1"/>
  <c r="F8884" i="1"/>
  <c r="F8892" i="1"/>
  <c r="F8900" i="1"/>
  <c r="F8908" i="1"/>
  <c r="F8916" i="1"/>
  <c r="F8924" i="1"/>
  <c r="F8932" i="1"/>
  <c r="F8940" i="1"/>
  <c r="F8948" i="1"/>
  <c r="F8956" i="1"/>
  <c r="F8964" i="1"/>
  <c r="F8972" i="1"/>
  <c r="F8980" i="1"/>
  <c r="F8988" i="1"/>
  <c r="F8996" i="1"/>
  <c r="F9004" i="1"/>
  <c r="F9012" i="1"/>
  <c r="F9020" i="1"/>
  <c r="F9028" i="1"/>
  <c r="F9036" i="1"/>
  <c r="F9044" i="1"/>
  <c r="F9052" i="1"/>
  <c r="F9060" i="1"/>
  <c r="F9068" i="1"/>
  <c r="F9076" i="1"/>
  <c r="F9084" i="1"/>
  <c r="F9092" i="1"/>
  <c r="F9100" i="1"/>
  <c r="F9108" i="1"/>
  <c r="F9116" i="1"/>
  <c r="F9124" i="1"/>
  <c r="F9132" i="1"/>
  <c r="F9140" i="1"/>
  <c r="F9148" i="1"/>
  <c r="F9156" i="1"/>
  <c r="F9164" i="1"/>
  <c r="F9172" i="1"/>
  <c r="F9180" i="1"/>
  <c r="F9188" i="1"/>
  <c r="F9196" i="1"/>
  <c r="F9204" i="1"/>
  <c r="F9212" i="1"/>
  <c r="F9220" i="1"/>
  <c r="F9228" i="1"/>
  <c r="F9236" i="1"/>
  <c r="F9244" i="1"/>
  <c r="F9252" i="1"/>
  <c r="F9260" i="1"/>
  <c r="F9268" i="1"/>
  <c r="F9276" i="1"/>
  <c r="F9284" i="1"/>
  <c r="F9292" i="1"/>
  <c r="F9300" i="1"/>
  <c r="F9308" i="1"/>
  <c r="F9316" i="1"/>
  <c r="F9324" i="1"/>
  <c r="F9332" i="1"/>
  <c r="F9340" i="1"/>
  <c r="F9348" i="1"/>
  <c r="F9356" i="1"/>
  <c r="F9364" i="1"/>
  <c r="F9372" i="1"/>
  <c r="F9380" i="1"/>
  <c r="F9388" i="1"/>
  <c r="F9396" i="1"/>
  <c r="F9404" i="1"/>
  <c r="F9412" i="1"/>
  <c r="F9420" i="1"/>
  <c r="F9428" i="1"/>
  <c r="F9436" i="1"/>
  <c r="F9444" i="1"/>
  <c r="F9452" i="1"/>
  <c r="F9460" i="1"/>
  <c r="F9468" i="1"/>
  <c r="F9476" i="1"/>
  <c r="F9484" i="1"/>
  <c r="F9492" i="1"/>
  <c r="F9500" i="1"/>
  <c r="F9508" i="1"/>
  <c r="F9516" i="1"/>
  <c r="F9524" i="1"/>
  <c r="F9532" i="1"/>
  <c r="F9540" i="1"/>
  <c r="F9548" i="1"/>
  <c r="F9556" i="1"/>
  <c r="F9564" i="1"/>
  <c r="F9572" i="1"/>
  <c r="F9580" i="1"/>
  <c r="F9588" i="1"/>
  <c r="F9596" i="1"/>
  <c r="F9604" i="1"/>
  <c r="F9612" i="1"/>
  <c r="F9620" i="1"/>
  <c r="F9628" i="1"/>
  <c r="F9636" i="1"/>
  <c r="F9644" i="1"/>
  <c r="F9652" i="1"/>
  <c r="F9660" i="1"/>
  <c r="F9668" i="1"/>
  <c r="F9676" i="1"/>
  <c r="F9684" i="1"/>
  <c r="F9692" i="1"/>
  <c r="F9700" i="1"/>
  <c r="F9708" i="1"/>
  <c r="F9716" i="1"/>
  <c r="F9724" i="1"/>
  <c r="F9732" i="1"/>
  <c r="F9740" i="1"/>
  <c r="F9748" i="1"/>
  <c r="F9756" i="1"/>
  <c r="F9764" i="1"/>
  <c r="F9772" i="1"/>
  <c r="F9780" i="1"/>
  <c r="F9788" i="1"/>
  <c r="F9796" i="1"/>
  <c r="F9804" i="1"/>
  <c r="F9812" i="1"/>
  <c r="F9820" i="1"/>
  <c r="F9836" i="1"/>
  <c r="F9844" i="1"/>
  <c r="F9868" i="1"/>
  <c r="F9884" i="1"/>
  <c r="F9908" i="1"/>
  <c r="F6146" i="1"/>
  <c r="F8021" i="1"/>
  <c r="F8236" i="1"/>
  <c r="F8345" i="1"/>
  <c r="F8443" i="1"/>
  <c r="F8506" i="1"/>
  <c r="F8539" i="1"/>
  <c r="F8565" i="1"/>
  <c r="F8589" i="1"/>
  <c r="F8621" i="1"/>
  <c r="F8645" i="1"/>
  <c r="F8669" i="1"/>
  <c r="F8693" i="1"/>
  <c r="F8717" i="1"/>
  <c r="F8741" i="1"/>
  <c r="F8773" i="1"/>
  <c r="F8813" i="1"/>
  <c r="F8845" i="1"/>
  <c r="F8893" i="1"/>
  <c r="F8933" i="1"/>
  <c r="F8981" i="1"/>
  <c r="F9029" i="1"/>
  <c r="F9069" i="1"/>
  <c r="F9117" i="1"/>
  <c r="F9173" i="1"/>
  <c r="F9245" i="1"/>
  <c r="F9285" i="1"/>
  <c r="F9349" i="1"/>
  <c r="F9405" i="1"/>
  <c r="F9461" i="1"/>
  <c r="F9509" i="1"/>
  <c r="F9557" i="1"/>
  <c r="F9605" i="1"/>
  <c r="F9661" i="1"/>
  <c r="F9717" i="1"/>
  <c r="F9765" i="1"/>
  <c r="F9821" i="1"/>
  <c r="F9869" i="1"/>
  <c r="F9917" i="1"/>
  <c r="F6894" i="1"/>
  <c r="F7530" i="1"/>
  <c r="F8238" i="1"/>
  <c r="F8477" i="1"/>
  <c r="F8540" i="1"/>
  <c r="F8590" i="1"/>
  <c r="F8638" i="1"/>
  <c r="F8686" i="1"/>
  <c r="F8742" i="1"/>
  <c r="F8774" i="1"/>
  <c r="F8822" i="1"/>
  <c r="F8870" i="1"/>
  <c r="F8918" i="1"/>
  <c r="F8966" i="1"/>
  <c r="F9014" i="1"/>
  <c r="F9062" i="1"/>
  <c r="F9118" i="1"/>
  <c r="F9174" i="1"/>
  <c r="F9214" i="1"/>
  <c r="F9270" i="1"/>
  <c r="F9326" i="1"/>
  <c r="F9374" i="1"/>
  <c r="F9430" i="1"/>
  <c r="F9486" i="1"/>
  <c r="F9534" i="1"/>
  <c r="F9590" i="1"/>
  <c r="F9646" i="1"/>
  <c r="F9702" i="1"/>
  <c r="F9750" i="1"/>
  <c r="F9798" i="1"/>
  <c r="F9846" i="1"/>
  <c r="F9894" i="1"/>
  <c r="E9929" i="1"/>
  <c r="E9928" i="1"/>
  <c r="E9927" i="1"/>
  <c r="E9926" i="1"/>
  <c r="E9925" i="1"/>
  <c r="E9924" i="1"/>
  <c r="E9923" i="1"/>
  <c r="E9922" i="1"/>
  <c r="E9921" i="1"/>
  <c r="E9919" i="1"/>
  <c r="E9920" i="1"/>
  <c r="E9918" i="1"/>
  <c r="E9916" i="1"/>
  <c r="E9917" i="1"/>
  <c r="E9915" i="1"/>
  <c r="E9914" i="1"/>
  <c r="E9913" i="1"/>
  <c r="E9911" i="1"/>
  <c r="E9912" i="1"/>
  <c r="E9906" i="1"/>
  <c r="E9907" i="1"/>
  <c r="E9878" i="1"/>
  <c r="E9875" i="1"/>
  <c r="E9869" i="1"/>
  <c r="E9870" i="1"/>
  <c r="I4" i="2"/>
  <c r="E9867" i="1"/>
  <c r="E9868" i="1"/>
  <c r="E9871" i="1"/>
  <c r="E9872" i="1"/>
  <c r="E9873" i="1"/>
  <c r="E9874" i="1"/>
  <c r="E9876" i="1"/>
  <c r="E9877" i="1"/>
  <c r="E9879" i="1"/>
  <c r="E9880" i="1"/>
  <c r="E9881" i="1"/>
  <c r="E9882" i="1"/>
  <c r="E9883" i="1"/>
  <c r="E9884" i="1"/>
  <c r="E9885" i="1"/>
  <c r="E9886" i="1"/>
  <c r="E9887" i="1"/>
  <c r="E9888" i="1"/>
  <c r="E9889" i="1"/>
  <c r="E9890" i="1"/>
  <c r="E9891" i="1"/>
  <c r="E9892" i="1"/>
  <c r="E9893" i="1"/>
  <c r="E9894" i="1"/>
  <c r="E9895" i="1"/>
  <c r="E9896" i="1"/>
  <c r="E9897" i="1"/>
  <c r="E9898" i="1"/>
  <c r="E9899" i="1"/>
  <c r="E9901" i="1"/>
  <c r="E9902" i="1"/>
  <c r="E9903" i="1"/>
  <c r="E9904" i="1"/>
  <c r="E9905" i="1"/>
  <c r="E9908" i="1"/>
  <c r="E9909" i="1"/>
  <c r="E9910" i="1"/>
  <c r="A9786" i="1"/>
  <c r="A9787" i="1" s="1"/>
  <c r="A9788" i="1" s="1"/>
  <c r="A9790" i="1" s="1"/>
  <c r="A9791" i="1" s="1"/>
  <c r="A9792" i="1" s="1"/>
  <c r="A9793" i="1" s="1"/>
  <c r="A9795" i="1" s="1"/>
  <c r="A9797" i="1" s="1"/>
  <c r="A9798" i="1" s="1"/>
  <c r="A9799" i="1" s="1"/>
  <c r="A9800" i="1" s="1"/>
  <c r="A9801" i="1" s="1"/>
  <c r="A9802" i="1" s="1"/>
  <c r="A9803" i="1" s="1"/>
  <c r="A9804" i="1" s="1"/>
  <c r="A9807" i="1" s="1"/>
  <c r="A9808" i="1" s="1"/>
  <c r="A9809" i="1" s="1"/>
  <c r="A9810" i="1" s="1"/>
  <c r="A9811" i="1" s="1"/>
  <c r="A9812" i="1" s="1"/>
  <c r="A9813" i="1" s="1"/>
  <c r="A9815" i="1" s="1"/>
  <c r="A9816" i="1" s="1"/>
  <c r="A9817" i="1" s="1"/>
  <c r="A9818" i="1" s="1"/>
  <c r="A9819" i="1" s="1"/>
  <c r="A9820" i="1" s="1"/>
  <c r="A9821" i="1" s="1"/>
  <c r="A9822" i="1" s="1"/>
  <c r="A9823" i="1" s="1"/>
  <c r="A9824" i="1" s="1"/>
  <c r="A9825" i="1" s="1"/>
  <c r="A9826" i="1" s="1"/>
  <c r="A9827" i="1" s="1"/>
  <c r="A9830" i="1" s="1"/>
  <c r="A9831" i="1" s="1"/>
  <c r="A9832" i="1" s="1"/>
  <c r="A9833" i="1" s="1"/>
  <c r="A9834" i="1" s="1"/>
  <c r="A9835" i="1" s="1"/>
  <c r="A9836" i="1" s="1"/>
  <c r="A9837" i="1" s="1"/>
  <c r="A9838" i="1" s="1"/>
  <c r="A9839" i="1" s="1"/>
  <c r="A9840" i="1" s="1"/>
  <c r="A9842" i="1" s="1"/>
  <c r="A9843" i="1" s="1"/>
  <c r="A9845" i="1" s="1"/>
  <c r="A9846" i="1" s="1"/>
  <c r="A9847" i="1" s="1"/>
  <c r="A9848" i="1" s="1"/>
  <c r="A9849" i="1" s="1"/>
  <c r="A9850" i="1" s="1"/>
  <c r="A9851" i="1" s="1"/>
  <c r="A9852" i="1" s="1"/>
  <c r="A9854" i="1" s="1"/>
  <c r="A9855" i="1" s="1"/>
  <c r="A9856" i="1" s="1"/>
  <c r="A9857" i="1" s="1"/>
  <c r="A9859" i="1" s="1"/>
  <c r="A9860" i="1" s="1"/>
  <c r="A9861" i="1" s="1"/>
  <c r="A9862" i="1" s="1"/>
  <c r="A9863" i="1" s="1"/>
  <c r="A9864" i="1" s="1"/>
  <c r="A9865" i="1" s="1"/>
  <c r="A9866" i="1" s="1"/>
  <c r="A9867" i="1" s="1"/>
  <c r="A9868" i="1" s="1"/>
  <c r="A9871" i="1" s="1"/>
  <c r="A9872" i="1" s="1"/>
  <c r="A9873" i="1" s="1"/>
  <c r="A9874" i="1" s="1"/>
  <c r="A9876" i="1" s="1"/>
  <c r="A9877" i="1" s="1"/>
  <c r="A9879" i="1" s="1"/>
  <c r="A9880" i="1" s="1"/>
  <c r="A9881" i="1" s="1"/>
  <c r="A9882" i="1" s="1"/>
  <c r="A9883" i="1" s="1"/>
  <c r="A9884" i="1" s="1"/>
  <c r="A9885" i="1" s="1"/>
  <c r="A9886" i="1" s="1"/>
  <c r="A9887" i="1" s="1"/>
  <c r="A9888" i="1" s="1"/>
  <c r="A9889" i="1" s="1"/>
  <c r="A9890" i="1" s="1"/>
  <c r="A9891" i="1" s="1"/>
  <c r="A9892" i="1" s="1"/>
  <c r="A9893" i="1" s="1"/>
  <c r="A9894" i="1" s="1"/>
  <c r="A9895" i="1" s="1"/>
  <c r="A9896" i="1" s="1"/>
  <c r="A9897" i="1" s="1"/>
  <c r="A9898" i="1" s="1"/>
  <c r="A9899" i="1" s="1"/>
  <c r="A9900" i="1" s="1"/>
  <c r="A9901" i="1" s="1"/>
  <c r="A9902" i="1" s="1"/>
  <c r="A9903" i="1" s="1"/>
  <c r="A9904" i="1" s="1"/>
  <c r="A9905" i="1" s="1"/>
  <c r="A9908" i="1" s="1"/>
  <c r="A9909" i="1" s="1"/>
  <c r="A9910" i="1" s="1"/>
  <c r="A9911" i="1" s="1"/>
  <c r="A9912" i="1" s="1"/>
  <c r="A9913" i="1" s="1"/>
  <c r="A9914" i="1" s="1"/>
  <c r="A9915" i="1" s="1"/>
  <c r="A9916" i="1" s="1"/>
  <c r="A9917" i="1" s="1"/>
  <c r="A9918" i="1" s="1"/>
  <c r="A9919" i="1" s="1"/>
  <c r="A9920" i="1" s="1"/>
  <c r="A9922" i="1" s="1"/>
  <c r="A9923" i="1" s="1"/>
  <c r="A9924" i="1" s="1"/>
  <c r="A9925" i="1" s="1"/>
  <c r="A9926" i="1" s="1"/>
  <c r="A9927" i="1" s="1"/>
  <c r="A9928" i="1" s="1"/>
  <c r="A9929" i="1" s="1"/>
  <c r="A9930" i="1" s="1"/>
  <c r="A9931" i="1" s="1"/>
  <c r="A9932" i="1" s="1"/>
  <c r="A9933" i="1" s="1"/>
  <c r="A9934" i="1" s="1"/>
  <c r="A9936" i="1" s="1"/>
  <c r="A702" i="2" l="1"/>
  <c r="A703" i="2" s="1"/>
  <c r="A704" i="2" s="1"/>
  <c r="A705" i="2" s="1"/>
  <c r="A706" i="2" s="1"/>
  <c r="A707" i="2" s="1"/>
  <c r="A708" i="2" s="1"/>
  <c r="A709" i="2" s="1"/>
  <c r="A710" i="2" s="1"/>
  <c r="A711" i="2" s="1"/>
  <c r="A712" i="2" s="1"/>
  <c r="A713" i="2" s="1"/>
  <c r="A714" i="2" s="1"/>
  <c r="A715" i="2" s="1"/>
  <c r="A716" i="2" s="1"/>
  <c r="A717" i="2" s="1"/>
  <c r="A718" i="2" s="1"/>
  <c r="A719" i="2" s="1"/>
  <c r="A720" i="2" s="1"/>
  <c r="A721" i="2" s="1"/>
  <c r="A722" i="2" s="1"/>
  <c r="A723" i="2" s="1"/>
  <c r="A724" i="2" s="1"/>
  <c r="A725" i="2" s="1"/>
  <c r="A726" i="2" s="1"/>
  <c r="A727" i="2" s="1"/>
  <c r="A728" i="2" s="1"/>
  <c r="A729" i="2" s="1"/>
  <c r="A730" i="2" s="1"/>
  <c r="A731" i="2" s="1"/>
  <c r="A732" i="2" s="1"/>
  <c r="A733" i="2" s="1"/>
  <c r="A734" i="2" s="1"/>
  <c r="A735" i="2" s="1"/>
  <c r="A736" i="2" s="1"/>
  <c r="A737" i="2" s="1"/>
  <c r="A738" i="2" s="1"/>
  <c r="A739" i="2" s="1"/>
  <c r="A740" i="2" s="1"/>
  <c r="A741" i="2" s="1"/>
  <c r="A742" i="2" s="1"/>
  <c r="A743" i="2" s="1"/>
  <c r="A744" i="2" s="1"/>
  <c r="A745" i="2" s="1"/>
  <c r="A746" i="2" s="1"/>
  <c r="A747" i="2" s="1"/>
  <c r="A748" i="2" s="1"/>
  <c r="A749" i="2" s="1"/>
  <c r="A750" i="2" s="1"/>
  <c r="A751" i="2" s="1"/>
  <c r="A752" i="2" s="1"/>
  <c r="A753" i="2" s="1"/>
  <c r="A754" i="2" s="1"/>
  <c r="A755" i="2" s="1"/>
  <c r="A756" i="2" s="1"/>
  <c r="A757" i="2" s="1"/>
  <c r="A758" i="2" s="1"/>
  <c r="A759" i="2" s="1"/>
  <c r="A760" i="2" s="1"/>
  <c r="A761" i="2" s="1"/>
  <c r="A762" i="2" s="1"/>
  <c r="A763" i="2" s="1"/>
  <c r="A764" i="2" s="1"/>
  <c r="A765" i="2" s="1"/>
  <c r="A766" i="2" s="1"/>
  <c r="A767" i="2" s="1"/>
  <c r="A9938" i="1"/>
  <c r="A9939" i="1" s="1"/>
  <c r="A9941" i="1" s="1"/>
  <c r="A9942" i="1" s="1"/>
  <c r="A9943" i="1" s="1"/>
  <c r="A9945" i="1" s="1"/>
  <c r="A9946" i="1" s="1"/>
  <c r="A9947" i="1" s="1"/>
  <c r="A9948" i="1" s="1"/>
  <c r="A9949" i="1" s="1"/>
  <c r="A9950" i="1" s="1"/>
  <c r="A9951" i="1" s="1"/>
  <c r="A9952" i="1" s="1"/>
  <c r="A9953" i="1" s="1"/>
  <c r="A9954" i="1" s="1"/>
  <c r="A9955" i="1" s="1"/>
  <c r="A9957" i="1" s="1"/>
  <c r="A9958" i="1" s="1"/>
  <c r="A9959" i="1" s="1"/>
  <c r="A9960" i="1" s="1"/>
  <c r="A9961" i="1" s="1"/>
  <c r="A9962" i="1" s="1"/>
  <c r="A9963" i="1" s="1"/>
  <c r="A9964" i="1" s="1"/>
  <c r="A9965" i="1" s="1"/>
  <c r="A9967" i="1" s="1"/>
  <c r="A9968" i="1" s="1"/>
  <c r="A9970" i="1" s="1"/>
  <c r="A9971" i="1" s="1"/>
  <c r="A9972" i="1" s="1"/>
  <c r="A9975" i="1" s="1"/>
  <c r="A9977" i="1" s="1"/>
  <c r="A9983" i="1" s="1"/>
  <c r="A9984" i="1" s="1"/>
  <c r="A9985" i="1" s="1"/>
  <c r="A9986" i="1" s="1"/>
  <c r="A9987" i="1" s="1"/>
  <c r="A9988" i="1" s="1"/>
  <c r="A9989" i="1" s="1"/>
  <c r="A9990" i="1" s="1"/>
  <c r="A9991" i="1" s="1"/>
  <c r="A9992" i="1" s="1"/>
  <c r="A9993" i="1" s="1"/>
  <c r="A9994" i="1" s="1"/>
  <c r="A9995" i="1" s="1"/>
  <c r="A9999" i="1" s="1"/>
  <c r="A10002" i="1" s="1"/>
  <c r="A10003" i="1" s="1"/>
  <c r="A10004" i="1" s="1"/>
  <c r="A10005" i="1" s="1"/>
  <c r="A10007" i="1" s="1"/>
  <c r="A10008" i="1" s="1"/>
  <c r="A10009" i="1" s="1"/>
  <c r="A10010" i="1" s="1"/>
  <c r="A10011" i="1" s="1"/>
  <c r="A10012" i="1" s="1"/>
  <c r="A10013" i="1" s="1"/>
  <c r="A10014" i="1" s="1"/>
  <c r="A10015" i="1" s="1"/>
  <c r="A10016" i="1" s="1"/>
  <c r="A10017" i="1" s="1"/>
  <c r="A10018" i="1" s="1"/>
  <c r="A10019" i="1" s="1"/>
  <c r="A10020" i="1" s="1"/>
  <c r="A10021" i="1" s="1"/>
  <c r="A10022" i="1" s="1"/>
  <c r="A10023" i="1" s="1"/>
  <c r="A10024" i="1" s="1"/>
  <c r="A10025" i="1" s="1"/>
  <c r="A10026" i="1" s="1"/>
  <c r="A10027" i="1" s="1"/>
  <c r="A10028" i="1" s="1"/>
  <c r="A10029" i="1" s="1"/>
  <c r="A10030" i="1" s="1"/>
  <c r="A10031" i="1" s="1"/>
  <c r="A10032" i="1" s="1"/>
  <c r="A10033" i="1" s="1"/>
  <c r="A10034" i="1" s="1"/>
  <c r="A10035" i="1" s="1"/>
  <c r="A10036" i="1" s="1"/>
  <c r="A10037" i="1" s="1"/>
  <c r="A10038" i="1" s="1"/>
  <c r="A10039" i="1" s="1"/>
  <c r="A10042" i="1" s="1"/>
  <c r="A10045" i="1" s="1"/>
  <c r="A10046" i="1" s="1"/>
  <c r="A10047" i="1" s="1"/>
  <c r="A10048" i="1" s="1"/>
  <c r="A10049" i="1" s="1"/>
  <c r="A10050" i="1" s="1"/>
  <c r="A10051" i="1" s="1"/>
  <c r="A10052" i="1" s="1"/>
  <c r="A10053" i="1" s="1"/>
  <c r="A10054" i="1" s="1"/>
  <c r="A10055" i="1" s="1"/>
  <c r="A10056" i="1" s="1"/>
  <c r="A10057" i="1" s="1"/>
  <c r="A10058" i="1" s="1"/>
  <c r="A10060" i="1" s="1"/>
  <c r="A10061" i="1" s="1"/>
  <c r="A10062" i="1" s="1"/>
  <c r="A10063" i="1" s="1"/>
  <c r="A10064" i="1" s="1"/>
  <c r="A10065" i="1" s="1"/>
  <c r="A10066" i="1" s="1"/>
  <c r="A10067" i="1" s="1"/>
  <c r="A10068" i="1" s="1"/>
  <c r="A10069" i="1" s="1"/>
  <c r="A10070" i="1" s="1"/>
  <c r="A10071" i="1" s="1"/>
  <c r="A10072" i="1" s="1"/>
  <c r="A10073" i="1" s="1"/>
  <c r="A10074" i="1" s="1"/>
  <c r="A10075" i="1" s="1"/>
  <c r="A10076" i="1" s="1"/>
  <c r="A10077" i="1" s="1"/>
  <c r="A10078" i="1" s="1"/>
  <c r="A10080" i="1" s="1"/>
  <c r="A10081" i="1" s="1"/>
  <c r="A10082" i="1" s="1"/>
  <c r="A10083" i="1" s="1"/>
  <c r="A10084" i="1" s="1"/>
  <c r="A10085" i="1" s="1"/>
  <c r="A10087" i="1" s="1"/>
  <c r="A10089" i="1" s="1"/>
  <c r="A10090" i="1" s="1"/>
  <c r="A10091" i="1" s="1"/>
  <c r="A10092" i="1" s="1"/>
  <c r="A10093" i="1" s="1"/>
  <c r="A10094" i="1" s="1"/>
  <c r="A10095" i="1" s="1"/>
  <c r="A10096" i="1" s="1"/>
  <c r="A10097" i="1" s="1"/>
  <c r="A10098" i="1" s="1"/>
  <c r="A10099" i="1" s="1"/>
  <c r="A10100" i="1" s="1"/>
  <c r="A10101" i="1" s="1"/>
  <c r="A10102" i="1" s="1"/>
  <c r="A10103" i="1" s="1"/>
  <c r="A10104" i="1" s="1"/>
  <c r="A10105" i="1" s="1"/>
  <c r="A10106" i="1" s="1"/>
  <c r="A10108" i="1" s="1"/>
  <c r="A10109" i="1" s="1"/>
  <c r="A10110" i="1" s="1"/>
  <c r="A10111" i="1" s="1"/>
  <c r="A10112" i="1" s="1"/>
  <c r="A10113" i="1" s="1"/>
  <c r="A10114" i="1" s="1"/>
  <c r="A10115" i="1" s="1"/>
  <c r="A10116" i="1" s="1"/>
  <c r="A10117" i="1" s="1"/>
  <c r="A10118" i="1" s="1"/>
  <c r="A10119" i="1" s="1"/>
  <c r="A10120" i="1" s="1"/>
  <c r="A10121" i="1" s="1"/>
  <c r="A10122" i="1" s="1"/>
  <c r="A10123" i="1" s="1"/>
  <c r="A10124" i="1" s="1"/>
  <c r="A10125" i="1" s="1"/>
  <c r="A10126" i="1" s="1"/>
  <c r="A10127" i="1" s="1"/>
  <c r="A10128" i="1" s="1"/>
  <c r="A10129" i="1" s="1"/>
  <c r="A10130" i="1" s="1"/>
  <c r="A10131" i="1" s="1"/>
  <c r="A10132" i="1" s="1"/>
  <c r="A10133" i="1" s="1"/>
  <c r="A10135" i="1" s="1"/>
  <c r="A10136" i="1" s="1"/>
  <c r="A10137" i="1" s="1"/>
  <c r="A10138" i="1" s="1"/>
  <c r="A10139" i="1" s="1"/>
  <c r="A10140" i="1" s="1"/>
  <c r="A10141" i="1" s="1"/>
  <c r="A10142" i="1" s="1"/>
  <c r="A10143" i="1" s="1"/>
  <c r="A10144" i="1" s="1"/>
  <c r="A10145" i="1" s="1"/>
  <c r="A10146" i="1" s="1"/>
  <c r="A10147" i="1" s="1"/>
  <c r="A10148" i="1" s="1"/>
  <c r="A10150" i="1" s="1"/>
  <c r="A10151" i="1" s="1"/>
  <c r="A10152" i="1" s="1"/>
  <c r="A10153" i="1" s="1"/>
  <c r="A10154" i="1" s="1"/>
  <c r="A10155" i="1" s="1"/>
  <c r="A10156" i="1" s="1"/>
  <c r="A10157" i="1" s="1"/>
  <c r="A10158" i="1" s="1"/>
  <c r="A10159" i="1" s="1"/>
  <c r="A10160" i="1" s="1"/>
  <c r="A10161" i="1" s="1"/>
  <c r="A10162" i="1" s="1"/>
  <c r="A10163" i="1" s="1"/>
  <c r="A10164" i="1" s="1"/>
  <c r="A10165" i="1" s="1"/>
  <c r="A10166" i="1" s="1"/>
  <c r="A10167" i="1" s="1"/>
  <c r="A10168" i="1" s="1"/>
  <c r="A10171" i="1" s="1"/>
  <c r="A10173" i="1" s="1"/>
  <c r="A10174" i="1" s="1"/>
  <c r="A10175" i="1" s="1"/>
  <c r="A10176" i="1" s="1"/>
  <c r="A10177" i="1" s="1"/>
  <c r="A10178" i="1" s="1"/>
  <c r="A10179" i="1" s="1"/>
  <c r="A10180" i="1" s="1"/>
  <c r="A10181" i="1" s="1"/>
  <c r="A10182" i="1" s="1"/>
  <c r="A10183" i="1" s="1"/>
  <c r="A10184" i="1" s="1"/>
  <c r="A10185" i="1" s="1"/>
  <c r="A10186" i="1" s="1"/>
  <c r="A10187" i="1" s="1"/>
  <c r="A10188" i="1" s="1"/>
  <c r="A10189" i="1" s="1"/>
  <c r="A10190" i="1" s="1"/>
  <c r="A10191" i="1" s="1"/>
  <c r="A10192" i="1" s="1"/>
  <c r="A10193" i="1" s="1"/>
  <c r="A10194" i="1" s="1"/>
  <c r="A10195" i="1" s="1"/>
  <c r="A10196" i="1" s="1"/>
  <c r="A10197" i="1" s="1"/>
  <c r="A10198" i="1" s="1"/>
  <c r="A10199" i="1" s="1"/>
  <c r="A10200" i="1" s="1"/>
  <c r="A10201" i="1" s="1"/>
  <c r="A10202" i="1" s="1"/>
  <c r="A10203" i="1" s="1"/>
  <c r="A10204" i="1" s="1"/>
  <c r="A10205" i="1" s="1"/>
  <c r="A10206" i="1" s="1"/>
  <c r="A10207" i="1" s="1"/>
  <c r="A10208" i="1" s="1"/>
  <c r="A10209" i="1" s="1"/>
  <c r="A10210" i="1" s="1"/>
  <c r="A10211" i="1" s="1"/>
  <c r="A10212" i="1" s="1"/>
  <c r="A10213" i="1" s="1"/>
  <c r="A10214" i="1" s="1"/>
  <c r="A10215" i="1" s="1"/>
  <c r="A10216" i="1" s="1"/>
  <c r="A10217" i="1" s="1"/>
  <c r="A10218" i="1" s="1"/>
  <c r="A10219" i="1" s="1"/>
  <c r="A10220" i="1" s="1"/>
  <c r="A10221" i="1" s="1"/>
  <c r="A10222" i="1" s="1"/>
  <c r="A10223" i="1" s="1"/>
  <c r="A10224" i="1" s="1"/>
  <c r="A10225" i="1" s="1"/>
  <c r="A10226" i="1" s="1"/>
  <c r="A10227" i="1" s="1"/>
  <c r="A10228" i="1" s="1"/>
  <c r="A10229" i="1" s="1"/>
  <c r="A10230" i="1" s="1"/>
  <c r="A10231" i="1" s="1"/>
  <c r="A10232" i="1" s="1"/>
  <c r="A10233" i="1" s="1"/>
  <c r="A10234" i="1" s="1"/>
  <c r="A10235" i="1" s="1"/>
  <c r="A10236" i="1" s="1"/>
  <c r="A10237" i="1" s="1"/>
  <c r="A10238" i="1" s="1"/>
  <c r="A10239" i="1" s="1"/>
  <c r="A10240" i="1" s="1"/>
  <c r="A10241" i="1" s="1"/>
  <c r="A10242" i="1" s="1"/>
  <c r="A10243" i="1" s="1"/>
  <c r="A10244" i="1" s="1"/>
  <c r="A10245" i="1" s="1"/>
  <c r="A10246" i="1" s="1"/>
  <c r="A10247" i="1" s="1"/>
  <c r="A10248" i="1" s="1"/>
  <c r="A10249" i="1" s="1"/>
  <c r="A10250" i="1" s="1"/>
  <c r="A10251" i="1" s="1"/>
  <c r="A10252" i="1" s="1"/>
  <c r="A10253" i="1" s="1"/>
  <c r="A10254" i="1" s="1"/>
  <c r="A10255" i="1" s="1"/>
  <c r="A10256" i="1" s="1"/>
  <c r="A10257" i="1" s="1"/>
  <c r="A10258" i="1" s="1"/>
  <c r="A10259" i="1" s="1"/>
  <c r="A10260" i="1" s="1"/>
  <c r="A10261" i="1" s="1"/>
  <c r="A10262" i="1" s="1"/>
  <c r="A10263" i="1" s="1"/>
  <c r="A10264" i="1" s="1"/>
  <c r="A10265" i="1" s="1"/>
  <c r="A10266" i="1" s="1"/>
  <c r="A10267" i="1" s="1"/>
  <c r="A10268" i="1" s="1"/>
  <c r="A10269" i="1" s="1"/>
  <c r="A10270" i="1" s="1"/>
  <c r="A10271" i="1" s="1"/>
  <c r="A10272" i="1" s="1"/>
  <c r="A10273" i="1" s="1"/>
  <c r="A10274" i="1" s="1"/>
  <c r="A10275" i="1" s="1"/>
  <c r="A10276" i="1" s="1"/>
  <c r="A10277" i="1" s="1"/>
  <c r="A10278" i="1" s="1"/>
  <c r="A10279" i="1" s="1"/>
  <c r="A10280" i="1" s="1"/>
  <c r="A10281" i="1" s="1"/>
  <c r="A10282" i="1" s="1"/>
  <c r="A10283" i="1" s="1"/>
  <c r="A10284" i="1" s="1"/>
  <c r="A10285" i="1" s="1"/>
  <c r="A10286" i="1" s="1"/>
  <c r="A10287" i="1" s="1"/>
  <c r="A10288" i="1" s="1"/>
  <c r="A10289" i="1" s="1"/>
  <c r="A10290" i="1" s="1"/>
  <c r="A10291" i="1" s="1"/>
  <c r="A10292" i="1" s="1"/>
  <c r="A10293" i="1" s="1"/>
  <c r="A10294" i="1" s="1"/>
  <c r="A10295" i="1" s="1"/>
  <c r="A10296" i="1" s="1"/>
  <c r="A10297" i="1" s="1"/>
  <c r="A10298" i="1" s="1"/>
  <c r="A10299" i="1" s="1"/>
  <c r="A10300" i="1" s="1"/>
  <c r="E7841" i="1"/>
  <c r="E7842" i="1"/>
  <c r="E7843" i="1"/>
  <c r="E7844" i="1"/>
  <c r="E7845" i="1"/>
  <c r="E7846" i="1"/>
  <c r="E8454" i="1"/>
  <c r="E8455" i="1"/>
  <c r="E8456" i="1"/>
  <c r="E8457" i="1"/>
  <c r="E8458" i="1"/>
  <c r="E8459" i="1"/>
  <c r="E8460" i="1"/>
  <c r="E8461" i="1"/>
  <c r="E8161" i="1"/>
  <c r="E8162" i="1"/>
  <c r="E8163" i="1"/>
  <c r="E8164" i="1"/>
  <c r="E8165" i="1"/>
  <c r="E8166" i="1"/>
  <c r="E8167" i="1"/>
  <c r="E8168" i="1"/>
  <c r="E8169" i="1"/>
  <c r="E8170" i="1"/>
  <c r="E8171" i="1"/>
  <c r="E8172" i="1"/>
  <c r="E8173" i="1"/>
  <c r="E8174" i="1"/>
  <c r="E8175" i="1"/>
  <c r="E8176" i="1"/>
  <c r="E8177" i="1"/>
  <c r="E8178" i="1"/>
  <c r="E8179" i="1"/>
  <c r="E8180" i="1"/>
  <c r="E8181" i="1"/>
  <c r="E8182" i="1"/>
  <c r="E8183" i="1"/>
  <c r="E8184" i="1"/>
  <c r="E8185" i="1"/>
  <c r="E8186" i="1"/>
  <c r="E7847" i="1"/>
  <c r="E7848" i="1"/>
  <c r="E7849" i="1"/>
  <c r="E7850" i="1"/>
  <c r="E7851" i="1"/>
  <c r="E7852" i="1"/>
  <c r="E7853" i="1"/>
  <c r="E7854" i="1"/>
  <c r="E7855" i="1"/>
  <c r="E7856" i="1"/>
  <c r="E7857" i="1"/>
  <c r="E7858" i="1"/>
  <c r="E7859" i="1"/>
  <c r="E7860" i="1"/>
  <c r="E7861" i="1"/>
  <c r="E7862" i="1"/>
  <c r="E7863" i="1"/>
  <c r="E7864" i="1"/>
  <c r="E7865" i="1"/>
  <c r="E7866" i="1"/>
  <c r="E7867" i="1"/>
  <c r="E7868" i="1"/>
  <c r="E7869" i="1"/>
  <c r="E7870" i="1"/>
  <c r="E7871" i="1"/>
  <c r="E7872" i="1"/>
  <c r="E7873" i="1"/>
  <c r="E7874" i="1"/>
  <c r="E7875" i="1"/>
  <c r="E7876" i="1"/>
  <c r="E7877" i="1"/>
  <c r="E7878" i="1"/>
  <c r="E7879" i="1"/>
  <c r="E7880" i="1"/>
  <c r="E7881" i="1"/>
  <c r="E7882" i="1"/>
  <c r="E7883" i="1"/>
  <c r="E7884" i="1"/>
  <c r="E7885" i="1"/>
  <c r="E7886" i="1"/>
  <c r="E7887" i="1"/>
  <c r="E7888" i="1"/>
  <c r="E7889" i="1"/>
  <c r="E7890" i="1"/>
  <c r="E7891" i="1"/>
  <c r="E7892" i="1"/>
  <c r="E7893" i="1"/>
  <c r="E7894" i="1"/>
  <c r="E7895" i="1"/>
  <c r="E7896" i="1"/>
  <c r="E7897" i="1"/>
  <c r="E7898" i="1"/>
  <c r="E7899" i="1"/>
  <c r="E7900" i="1"/>
  <c r="E7901" i="1"/>
  <c r="E7902" i="1"/>
  <c r="E7903" i="1"/>
  <c r="E7904" i="1"/>
  <c r="E7905" i="1"/>
  <c r="E7906" i="1"/>
  <c r="E7907" i="1"/>
  <c r="E7908" i="1"/>
  <c r="E7909" i="1"/>
  <c r="E7910" i="1"/>
  <c r="E7911" i="1"/>
  <c r="E7912" i="1"/>
  <c r="E7913" i="1"/>
  <c r="E7914" i="1"/>
  <c r="E7915" i="1"/>
  <c r="E7916" i="1"/>
  <c r="E7917" i="1"/>
  <c r="E7918" i="1"/>
  <c r="E7919" i="1"/>
  <c r="E7920" i="1"/>
  <c r="E7921" i="1"/>
  <c r="E7922" i="1"/>
  <c r="E7923" i="1"/>
  <c r="E7924" i="1"/>
  <c r="E7925" i="1"/>
  <c r="E7926" i="1"/>
  <c r="E7927" i="1"/>
  <c r="E7928" i="1"/>
  <c r="E7929" i="1"/>
  <c r="E7930" i="1"/>
  <c r="E7931" i="1"/>
  <c r="E7932" i="1"/>
  <c r="E7933" i="1"/>
  <c r="E7934" i="1"/>
  <c r="E7935" i="1"/>
  <c r="E7936" i="1"/>
  <c r="E7937" i="1"/>
  <c r="E7938" i="1"/>
  <c r="E7939" i="1"/>
  <c r="E7940" i="1"/>
  <c r="E7941" i="1"/>
  <c r="E7942" i="1"/>
  <c r="E7943" i="1"/>
  <c r="E7944" i="1"/>
  <c r="E7945" i="1"/>
  <c r="E7946" i="1"/>
  <c r="E7947" i="1"/>
  <c r="E7948" i="1"/>
  <c r="E7949" i="1"/>
  <c r="E7950" i="1"/>
  <c r="E7951" i="1"/>
  <c r="E7952" i="1"/>
  <c r="E7953" i="1"/>
  <c r="E7954" i="1"/>
  <c r="E7955" i="1"/>
  <c r="E7956" i="1"/>
  <c r="E7957" i="1"/>
  <c r="E7958" i="1"/>
  <c r="E7959" i="1"/>
  <c r="E7960" i="1"/>
  <c r="E7961" i="1"/>
  <c r="E7962" i="1"/>
  <c r="E7963" i="1"/>
  <c r="E7964" i="1"/>
  <c r="E7965" i="1"/>
  <c r="E7966" i="1"/>
  <c r="E7967" i="1"/>
  <c r="E7968" i="1"/>
  <c r="E7969" i="1"/>
  <c r="E7970" i="1"/>
  <c r="E7971" i="1"/>
  <c r="E7972" i="1"/>
  <c r="E7973" i="1"/>
  <c r="E7974" i="1"/>
  <c r="E7975" i="1"/>
  <c r="E7976" i="1"/>
  <c r="E7977" i="1"/>
  <c r="E7978" i="1"/>
  <c r="E7979" i="1"/>
  <c r="E7980" i="1"/>
  <c r="E7981" i="1"/>
  <c r="E7982" i="1"/>
  <c r="E7983" i="1"/>
  <c r="E9866" i="1" l="1"/>
  <c r="E9865" i="1"/>
  <c r="E9864" i="1"/>
  <c r="E9861" i="1"/>
  <c r="E9863" i="1"/>
  <c r="E9862" i="1"/>
  <c r="E9860" i="1"/>
  <c r="E9859" i="1"/>
  <c r="E9857" i="1"/>
  <c r="E9858" i="1"/>
  <c r="E9856" i="1"/>
  <c r="E9855" i="1"/>
  <c r="E9854" i="1"/>
  <c r="E9852" i="1"/>
  <c r="E9853" i="1"/>
  <c r="E9851" i="1"/>
  <c r="E9850" i="1"/>
  <c r="E9849" i="1"/>
  <c r="E9848" i="1"/>
  <c r="E9847" i="1"/>
  <c r="E9846" i="1"/>
  <c r="E9845" i="1"/>
  <c r="E9843" i="1"/>
  <c r="E9842" i="1"/>
  <c r="E9844" i="1"/>
  <c r="E9841" i="1"/>
  <c r="E9840" i="1"/>
  <c r="E9839" i="1"/>
  <c r="E9838" i="1"/>
  <c r="E9836" i="1"/>
  <c r="E9835" i="1"/>
  <c r="E9834" i="1"/>
  <c r="E9833" i="1"/>
  <c r="E9832" i="1"/>
  <c r="E9831" i="1"/>
  <c r="E9830" i="1"/>
  <c r="E9827" i="1"/>
  <c r="E9828" i="1"/>
  <c r="E9829" i="1"/>
  <c r="E9826" i="1"/>
  <c r="E9825" i="1"/>
  <c r="E9824" i="1"/>
  <c r="E9823" i="1"/>
  <c r="E9822" i="1"/>
  <c r="E9821" i="1"/>
  <c r="E9820" i="1"/>
  <c r="E9819" i="1"/>
  <c r="E9818" i="1"/>
  <c r="E9817" i="1"/>
  <c r="E9816" i="1"/>
  <c r="E9815" i="1"/>
  <c r="E9813" i="1"/>
  <c r="E9814" i="1"/>
  <c r="E9811" i="1"/>
  <c r="E9810" i="1"/>
  <c r="E9809" i="1"/>
  <c r="E9808" i="1"/>
  <c r="E9807" i="1"/>
  <c r="E9804" i="1"/>
  <c r="E9805" i="1"/>
  <c r="E9806" i="1"/>
  <c r="E9803" i="1"/>
  <c r="E9802" i="1"/>
  <c r="E9801" i="1"/>
  <c r="E9800" i="1"/>
  <c r="E9799" i="1"/>
  <c r="E9798" i="1"/>
  <c r="E9797" i="1"/>
  <c r="E9795" i="1"/>
  <c r="E9796" i="1"/>
  <c r="E9793" i="1"/>
  <c r="E9794" i="1"/>
  <c r="E9792" i="1"/>
  <c r="E9791" i="1"/>
  <c r="E9790" i="1"/>
  <c r="E9788" i="1"/>
  <c r="E9789" i="1"/>
  <c r="E9783" i="1"/>
  <c r="E9784" i="1"/>
  <c r="E9785" i="1"/>
  <c r="E9786" i="1"/>
  <c r="E9787" i="1"/>
  <c r="E9782" i="1"/>
  <c r="E9778" i="1"/>
  <c r="E9779" i="1"/>
  <c r="E9780" i="1"/>
  <c r="E9781" i="1"/>
  <c r="E9777" i="1"/>
  <c r="E9776" i="1"/>
  <c r="E9775" i="1"/>
  <c r="E9773" i="1"/>
  <c r="E9774" i="1"/>
  <c r="E9771" i="1"/>
  <c r="E9772" i="1"/>
  <c r="E9770" i="1"/>
  <c r="E9767" i="1"/>
  <c r="E9769" i="1"/>
  <c r="E9768" i="1"/>
  <c r="E9763" i="1"/>
  <c r="E9765" i="1"/>
  <c r="E9764" i="1"/>
  <c r="E9766" i="1"/>
  <c r="E9762" i="1"/>
  <c r="E9761" i="1"/>
  <c r="E9758" i="1"/>
  <c r="E9760" i="1"/>
  <c r="E9759" i="1"/>
  <c r="E9757" i="1"/>
  <c r="E9756" i="1"/>
  <c r="E9755" i="1"/>
  <c r="E9753" i="1"/>
  <c r="E9754" i="1"/>
  <c r="E9752" i="1"/>
  <c r="E9751" i="1"/>
  <c r="E9750" i="1"/>
  <c r="E9749" i="1"/>
  <c r="E9745" i="1"/>
  <c r="E9742" i="1"/>
  <c r="E9740" i="1"/>
  <c r="E9739" i="1"/>
  <c r="E9736" i="1"/>
  <c r="E9731" i="1"/>
  <c r="E9728" i="1"/>
  <c r="E9726" i="1"/>
  <c r="E9721" i="1"/>
  <c r="E9720" i="1"/>
  <c r="E9711" i="1"/>
  <c r="E9710" i="1"/>
  <c r="E9705" i="1"/>
  <c r="E9701" i="1"/>
  <c r="E9696" i="1"/>
  <c r="E9689" i="1"/>
  <c r="E9687" i="1"/>
  <c r="E9684" i="1"/>
  <c r="E9686" i="1"/>
  <c r="E9681" i="1"/>
  <c r="E9680" i="1"/>
  <c r="E9678" i="1"/>
  <c r="E9677" i="1"/>
  <c r="E9674" i="1"/>
  <c r="E9672" i="1"/>
  <c r="E9673" i="1"/>
  <c r="E9670" i="1"/>
  <c r="E9671" i="1"/>
  <c r="E9669" i="1"/>
  <c r="E9668" i="1"/>
  <c r="E9667" i="1"/>
  <c r="E9666" i="1"/>
  <c r="E9665" i="1"/>
  <c r="E9747" i="1"/>
  <c r="E9746" i="1"/>
  <c r="E9743" i="1"/>
  <c r="E9741" i="1"/>
  <c r="E9735" i="1"/>
  <c r="E9733" i="1"/>
  <c r="E9729" i="1"/>
  <c r="E9727" i="1"/>
  <c r="E9725" i="1"/>
  <c r="E9723" i="1"/>
  <c r="E9722" i="1"/>
  <c r="E9719" i="1"/>
  <c r="E9717" i="1"/>
  <c r="E9715" i="1"/>
  <c r="E9712" i="1"/>
  <c r="E9713" i="1"/>
  <c r="E9709" i="1"/>
  <c r="E9707" i="1"/>
  <c r="E9703" i="1"/>
  <c r="E9699" i="1"/>
  <c r="E9697" i="1"/>
  <c r="E9692" i="1"/>
  <c r="E9694" i="1"/>
  <c r="E9690" i="1"/>
  <c r="E9685" i="1"/>
  <c r="E9679" i="1"/>
  <c r="E9675" i="1"/>
  <c r="E9664" i="1"/>
  <c r="E9661" i="1"/>
  <c r="E9658" i="1"/>
  <c r="E9655" i="1"/>
  <c r="E9652" i="1"/>
  <c r="E9651" i="1"/>
  <c r="E9649" i="1"/>
  <c r="E9647" i="1"/>
  <c r="E9644" i="1"/>
  <c r="E9642" i="1"/>
  <c r="E9641" i="1"/>
  <c r="E9637" i="1"/>
  <c r="E9638" i="1"/>
  <c r="E9636" i="1"/>
  <c r="E9632" i="1"/>
  <c r="E9634" i="1"/>
  <c r="E9631" i="1"/>
  <c r="E9630" i="1"/>
  <c r="E9748" i="1"/>
  <c r="E9744" i="1"/>
  <c r="E9734" i="1"/>
  <c r="E9732" i="1"/>
  <c r="E9724" i="1"/>
  <c r="E9716" i="1"/>
  <c r="E9708" i="1"/>
  <c r="E9704" i="1"/>
  <c r="E9700" i="1"/>
  <c r="E9693" i="1"/>
  <c r="E9683" i="1"/>
  <c r="E9688" i="1"/>
  <c r="E9676" i="1"/>
  <c r="E9662" i="1"/>
  <c r="E9659" i="1"/>
  <c r="E9657" i="1"/>
  <c r="E9656" i="1"/>
  <c r="E9653" i="1"/>
  <c r="E9650" i="1"/>
  <c r="E9645" i="1"/>
  <c r="E9643" i="1"/>
  <c r="E9639" i="1"/>
  <c r="E9635" i="1"/>
  <c r="E9738" i="1"/>
  <c r="E9737" i="1"/>
  <c r="E9730" i="1"/>
  <c r="E9718" i="1"/>
  <c r="E9714" i="1"/>
  <c r="E9706" i="1"/>
  <c r="E9702" i="1"/>
  <c r="E9698" i="1"/>
  <c r="E9695" i="1"/>
  <c r="E9691" i="1"/>
  <c r="E9682" i="1"/>
  <c r="E9663" i="1"/>
  <c r="E9660" i="1"/>
  <c r="E9654" i="1"/>
  <c r="E9648" i="1"/>
  <c r="E9646" i="1"/>
  <c r="E9640" i="1"/>
  <c r="E9633" i="1"/>
  <c r="E7839" i="1"/>
  <c r="E7840" i="1"/>
  <c r="E9628" i="1"/>
  <c r="E9626" i="1"/>
  <c r="E9623" i="1"/>
  <c r="E9624" i="1"/>
  <c r="E9621" i="1"/>
  <c r="E9617" i="1"/>
  <c r="E9614" i="1"/>
  <c r="E9615" i="1"/>
  <c r="E9613" i="1"/>
  <c r="E9610" i="1"/>
  <c r="E9608" i="1"/>
  <c r="E9607" i="1"/>
  <c r="E9604" i="1"/>
  <c r="E9599" i="1"/>
  <c r="E9600" i="1"/>
  <c r="E9598" i="1"/>
  <c r="E9596" i="1"/>
  <c r="E9595" i="1"/>
  <c r="E9593" i="1"/>
  <c r="E9589" i="1"/>
  <c r="E9588" i="1"/>
  <c r="E9586" i="1"/>
  <c r="E9584" i="1"/>
  <c r="E9582" i="1"/>
  <c r="E9580" i="1"/>
  <c r="E9577" i="1"/>
  <c r="E9579" i="1"/>
  <c r="E9572" i="1"/>
  <c r="E9574" i="1"/>
  <c r="E9570" i="1"/>
  <c r="E9568" i="1"/>
  <c r="E9566" i="1"/>
  <c r="E9564" i="1"/>
  <c r="E9562" i="1"/>
  <c r="E9559" i="1"/>
  <c r="E9558" i="1"/>
  <c r="E9556" i="1"/>
  <c r="E9554" i="1"/>
  <c r="E9552" i="1"/>
  <c r="E9551" i="1"/>
  <c r="E9548" i="1"/>
  <c r="E9545" i="1"/>
  <c r="E9543" i="1"/>
  <c r="E9540" i="1"/>
  <c r="E9539" i="1"/>
  <c r="E9538" i="1"/>
  <c r="E9535" i="1"/>
  <c r="E9533" i="1"/>
  <c r="E9531" i="1"/>
  <c r="E9529" i="1"/>
  <c r="E9527" i="1"/>
  <c r="E9523" i="1"/>
  <c r="E9525" i="1"/>
  <c r="E9518" i="1"/>
  <c r="E9520" i="1"/>
  <c r="E9517" i="1"/>
  <c r="E9515" i="1"/>
  <c r="E9513" i="1"/>
  <c r="E9511" i="1"/>
  <c r="E9509" i="1"/>
  <c r="E9508" i="1"/>
  <c r="E9505" i="1"/>
  <c r="E9503" i="1"/>
  <c r="E9501" i="1"/>
  <c r="E9499" i="1"/>
  <c r="E9497" i="1"/>
  <c r="E9495" i="1"/>
  <c r="E9493" i="1"/>
  <c r="E9491" i="1"/>
  <c r="E9489" i="1"/>
  <c r="E9488" i="1"/>
  <c r="E9485" i="1"/>
  <c r="E9480" i="1"/>
  <c r="E9482" i="1"/>
  <c r="E9479" i="1"/>
  <c r="E9477" i="1"/>
  <c r="E9474" i="1"/>
  <c r="E9472" i="1"/>
  <c r="E9473" i="1"/>
  <c r="E9468" i="1"/>
  <c r="E9467" i="1"/>
  <c r="E9465" i="1"/>
  <c r="E9462" i="1"/>
  <c r="E9461" i="1"/>
  <c r="E9459" i="1"/>
  <c r="E9457" i="1"/>
  <c r="E9455" i="1"/>
  <c r="E9451" i="1"/>
  <c r="E9453" i="1"/>
  <c r="E9449" i="1"/>
  <c r="E9447" i="1"/>
  <c r="E9445" i="1"/>
  <c r="E9443" i="1"/>
  <c r="E9438" i="1"/>
  <c r="E9435" i="1"/>
  <c r="E9433" i="1"/>
  <c r="E9430" i="1"/>
  <c r="E9429" i="1"/>
  <c r="E9427" i="1"/>
  <c r="E9426" i="1"/>
  <c r="E9423" i="1"/>
  <c r="E9421" i="1"/>
  <c r="E9419" i="1"/>
  <c r="E9415" i="1"/>
  <c r="E9417" i="1"/>
  <c r="E9412" i="1"/>
  <c r="E9411" i="1"/>
  <c r="E9410" i="1"/>
  <c r="E9407" i="1"/>
  <c r="E9404" i="1"/>
  <c r="E9402" i="1"/>
  <c r="E9401" i="1"/>
  <c r="E9399" i="1"/>
  <c r="E9397" i="1"/>
  <c r="E9395" i="1"/>
  <c r="E9393" i="1"/>
  <c r="E9390" i="1"/>
  <c r="E9391" i="1"/>
  <c r="E9388" i="1"/>
  <c r="E9385" i="1"/>
  <c r="E9384" i="1"/>
  <c r="E9382" i="1"/>
  <c r="E9380" i="1"/>
  <c r="E9378" i="1"/>
  <c r="E9376" i="1"/>
  <c r="E9374" i="1"/>
  <c r="E9371" i="1"/>
  <c r="E9370" i="1"/>
  <c r="E9367" i="1"/>
  <c r="E9366" i="1"/>
  <c r="E9364" i="1"/>
  <c r="E9362" i="1"/>
  <c r="E9358" i="1"/>
  <c r="E9357" i="1"/>
  <c r="E9355" i="1"/>
  <c r="E9353" i="1"/>
  <c r="E9351" i="1"/>
  <c r="E9349" i="1"/>
  <c r="E9347" i="1"/>
  <c r="E9346" i="1"/>
  <c r="E9344" i="1"/>
  <c r="E9342" i="1"/>
  <c r="E9341" i="1"/>
  <c r="E9338" i="1"/>
  <c r="E9335" i="1"/>
  <c r="E9334" i="1"/>
  <c r="E9331" i="1"/>
  <c r="E9329" i="1"/>
  <c r="E9330" i="1"/>
  <c r="E9326" i="1"/>
  <c r="E9324" i="1"/>
  <c r="E9322" i="1"/>
  <c r="E9321" i="1"/>
  <c r="E9318" i="1"/>
  <c r="E9316" i="1"/>
  <c r="E9315" i="1"/>
  <c r="E9312" i="1"/>
  <c r="E9309" i="1"/>
  <c r="E9307" i="1"/>
  <c r="E9306" i="1"/>
  <c r="E9304" i="1"/>
  <c r="E9302" i="1"/>
  <c r="E9296" i="1"/>
  <c r="E9300" i="1"/>
  <c r="E9299" i="1"/>
  <c r="E9294" i="1"/>
  <c r="E9292" i="1"/>
  <c r="E9290" i="1"/>
  <c r="E9289" i="1"/>
  <c r="E9286" i="1"/>
  <c r="E9284" i="1"/>
  <c r="E9282" i="1"/>
  <c r="E9280" i="1"/>
  <c r="E9281" i="1"/>
  <c r="E9275" i="1"/>
  <c r="E9272" i="1"/>
  <c r="E9271" i="1"/>
  <c r="E9269" i="1"/>
  <c r="E9267" i="1"/>
  <c r="E9264" i="1"/>
  <c r="E9265" i="1"/>
  <c r="E9261" i="1"/>
  <c r="E9260" i="1"/>
  <c r="E9257" i="1"/>
  <c r="E9252" i="1"/>
  <c r="E9253" i="1"/>
  <c r="E9251" i="1"/>
  <c r="E9249" i="1"/>
  <c r="E9248" i="1"/>
  <c r="E9247" i="1"/>
  <c r="E9244" i="1"/>
  <c r="E9240" i="1"/>
  <c r="E9237" i="1"/>
  <c r="E9238" i="1"/>
  <c r="E9235" i="1"/>
  <c r="E9233" i="1"/>
  <c r="E9231" i="1"/>
  <c r="E9229" i="1"/>
  <c r="E9227" i="1"/>
  <c r="E9225" i="1"/>
  <c r="E9223" i="1"/>
  <c r="E9222" i="1"/>
  <c r="E9220" i="1"/>
  <c r="E9216" i="1"/>
  <c r="E9215" i="1"/>
  <c r="E9214" i="1"/>
  <c r="E9207" i="1"/>
  <c r="E9211" i="1"/>
  <c r="E9210" i="1"/>
  <c r="E9205" i="1"/>
  <c r="E9203" i="1"/>
  <c r="E9201" i="1"/>
  <c r="E9200" i="1"/>
  <c r="E9197" i="1"/>
  <c r="E9195" i="1"/>
  <c r="E9193" i="1"/>
  <c r="E9191" i="1"/>
  <c r="E9189" i="1"/>
  <c r="E9187" i="1"/>
  <c r="E9184" i="1"/>
  <c r="E9183" i="1"/>
  <c r="E9181" i="1"/>
  <c r="E9179" i="1"/>
  <c r="E9177" i="1"/>
  <c r="E9175" i="1"/>
  <c r="E9174" i="1"/>
  <c r="E9171" i="1"/>
  <c r="E9170" i="1"/>
  <c r="E9166" i="1"/>
  <c r="E9168" i="1"/>
  <c r="E9163" i="1"/>
  <c r="E9162" i="1"/>
  <c r="E9160" i="1"/>
  <c r="E9158" i="1"/>
  <c r="E9156" i="1"/>
  <c r="E9154" i="1"/>
  <c r="E9153" i="1"/>
  <c r="E9151" i="1"/>
  <c r="E9147" i="1"/>
  <c r="E9146" i="1"/>
  <c r="E9143" i="1"/>
  <c r="E9141" i="1"/>
  <c r="E9136" i="1"/>
  <c r="E9139" i="1"/>
  <c r="E9134" i="1"/>
  <c r="E9132" i="1"/>
  <c r="E9131" i="1"/>
  <c r="E9125" i="1"/>
  <c r="E9126" i="1"/>
  <c r="E9127" i="1"/>
  <c r="E9123" i="1"/>
  <c r="E9121" i="1"/>
  <c r="E9120" i="1"/>
  <c r="E9117" i="1"/>
  <c r="E9115" i="1"/>
  <c r="E9113" i="1"/>
  <c r="E9112" i="1"/>
  <c r="E9109" i="1"/>
  <c r="E9105" i="1"/>
  <c r="E9104" i="1"/>
  <c r="E9106" i="1"/>
  <c r="E9099" i="1"/>
  <c r="E9098" i="1"/>
  <c r="E9096" i="1"/>
  <c r="E9095" i="1"/>
  <c r="E9094" i="1"/>
  <c r="E9091" i="1"/>
  <c r="E9089" i="1"/>
  <c r="E9087" i="1"/>
  <c r="E9085" i="1"/>
  <c r="E9083" i="1"/>
  <c r="E9080" i="1"/>
  <c r="E9079" i="1"/>
  <c r="E9072" i="1"/>
  <c r="E9074" i="1"/>
  <c r="E9075" i="1"/>
  <c r="E9068" i="1"/>
  <c r="E9067" i="1"/>
  <c r="E9066" i="1"/>
  <c r="E9062" i="1"/>
  <c r="E9060" i="1"/>
  <c r="E9059" i="1"/>
  <c r="E9057" i="1"/>
  <c r="E9055" i="1"/>
  <c r="E9053" i="1"/>
  <c r="E9051" i="1"/>
  <c r="E9049" i="1"/>
  <c r="E9047" i="1"/>
  <c r="E9045" i="1"/>
  <c r="E9043" i="1"/>
  <c r="E9040" i="1"/>
  <c r="E9039" i="1"/>
  <c r="E9037" i="1"/>
  <c r="E9034" i="1"/>
  <c r="E9033" i="1"/>
  <c r="E9031" i="1"/>
  <c r="E9026" i="1"/>
  <c r="E9027" i="1"/>
  <c r="E9025" i="1"/>
  <c r="E9023" i="1"/>
  <c r="E9021" i="1"/>
  <c r="E9019" i="1"/>
  <c r="E9017" i="1"/>
  <c r="E9014" i="1"/>
  <c r="E9013" i="1"/>
  <c r="E9011" i="1"/>
  <c r="E9008" i="1"/>
  <c r="E9002" i="1"/>
  <c r="E9007" i="1"/>
  <c r="E8997" i="1"/>
  <c r="E8996" i="1"/>
  <c r="E9003" i="1"/>
  <c r="E9004" i="1"/>
  <c r="E9000" i="1"/>
  <c r="E8993" i="1"/>
  <c r="E8991" i="1"/>
  <c r="E8989" i="1"/>
  <c r="E8987" i="1"/>
  <c r="E8985" i="1"/>
  <c r="E8983" i="1"/>
  <c r="E8982" i="1"/>
  <c r="E8980" i="1"/>
  <c r="E8977" i="1"/>
  <c r="E8975" i="1"/>
  <c r="E9629" i="1"/>
  <c r="E9627" i="1"/>
  <c r="E9625" i="1"/>
  <c r="E9622" i="1"/>
  <c r="E9620" i="1"/>
  <c r="E9619" i="1"/>
  <c r="E9618" i="1"/>
  <c r="E9616" i="1"/>
  <c r="E9612" i="1"/>
  <c r="E9611" i="1"/>
  <c r="E9609" i="1"/>
  <c r="E9606" i="1"/>
  <c r="E9605" i="1"/>
  <c r="E9603" i="1"/>
  <c r="E9601" i="1"/>
  <c r="E9602" i="1"/>
  <c r="E9597" i="1"/>
  <c r="E9594" i="1"/>
  <c r="E9592" i="1"/>
  <c r="E9591" i="1"/>
  <c r="E9590" i="1"/>
  <c r="E9587" i="1"/>
  <c r="E9585" i="1"/>
  <c r="E9583" i="1"/>
  <c r="E9581" i="1"/>
  <c r="E9576" i="1"/>
  <c r="E9575" i="1"/>
  <c r="E9578" i="1"/>
  <c r="E9573" i="1"/>
  <c r="E9571" i="1"/>
  <c r="E9569" i="1"/>
  <c r="E9567" i="1"/>
  <c r="E9565" i="1"/>
  <c r="E9563" i="1"/>
  <c r="E9561" i="1"/>
  <c r="E9560" i="1"/>
  <c r="E9557" i="1"/>
  <c r="E9555" i="1"/>
  <c r="E9553" i="1"/>
  <c r="E9550" i="1"/>
  <c r="E9549" i="1"/>
  <c r="E9546" i="1"/>
  <c r="E9542" i="1"/>
  <c r="E9544" i="1"/>
  <c r="E9541" i="1"/>
  <c r="E9537" i="1"/>
  <c r="E9536" i="1"/>
  <c r="E9534" i="1"/>
  <c r="E9532" i="1"/>
  <c r="E9530" i="1"/>
  <c r="E9528" i="1"/>
  <c r="E9526" i="1"/>
  <c r="E9522" i="1"/>
  <c r="E9524" i="1"/>
  <c r="E9519" i="1"/>
  <c r="E9521" i="1"/>
  <c r="E9516" i="1"/>
  <c r="E9514" i="1"/>
  <c r="E9512" i="1"/>
  <c r="E9510" i="1"/>
  <c r="E9507" i="1"/>
  <c r="E9506" i="1"/>
  <c r="E9504" i="1"/>
  <c r="E9502" i="1"/>
  <c r="E9500" i="1"/>
  <c r="E9498" i="1"/>
  <c r="E9496" i="1"/>
  <c r="E9494" i="1"/>
  <c r="E9492" i="1"/>
  <c r="E9490" i="1"/>
  <c r="E9487" i="1"/>
  <c r="E9486" i="1"/>
  <c r="E9484" i="1"/>
  <c r="E9481" i="1"/>
  <c r="E9483" i="1"/>
  <c r="E9478" i="1"/>
  <c r="E9476" i="1"/>
  <c r="E9475" i="1"/>
  <c r="E9471" i="1"/>
  <c r="E9470" i="1"/>
  <c r="E9469" i="1"/>
  <c r="E9466" i="1"/>
  <c r="E9464" i="1"/>
  <c r="E9463" i="1"/>
  <c r="E9460" i="1"/>
  <c r="E9458" i="1"/>
  <c r="E9456" i="1"/>
  <c r="E9454" i="1"/>
  <c r="E9452" i="1"/>
  <c r="E9450" i="1"/>
  <c r="E9448" i="1"/>
  <c r="E9446" i="1"/>
  <c r="E9444" i="1"/>
  <c r="E9437" i="1"/>
  <c r="E9436" i="1"/>
  <c r="E9434" i="1"/>
  <c r="E9432" i="1"/>
  <c r="E9431" i="1"/>
  <c r="E9428" i="1"/>
  <c r="E9425" i="1"/>
  <c r="E9424" i="1"/>
  <c r="E9422" i="1"/>
  <c r="E9420" i="1"/>
  <c r="E9418" i="1"/>
  <c r="E9416" i="1"/>
  <c r="E9414" i="1"/>
  <c r="E9413" i="1"/>
  <c r="E9409" i="1"/>
  <c r="E9408" i="1"/>
  <c r="E9406" i="1"/>
  <c r="E9403" i="1"/>
  <c r="E9405" i="1"/>
  <c r="E9400" i="1"/>
  <c r="E9398" i="1"/>
  <c r="E9396" i="1"/>
  <c r="E9394" i="1"/>
  <c r="E9392" i="1"/>
  <c r="E9389" i="1"/>
  <c r="E9387" i="1"/>
  <c r="E9386" i="1"/>
  <c r="E9383" i="1"/>
  <c r="E9381" i="1"/>
  <c r="E9379" i="1"/>
  <c r="E9377" i="1"/>
  <c r="E9375" i="1"/>
  <c r="E9373" i="1"/>
  <c r="E9372" i="1"/>
  <c r="E9369" i="1"/>
  <c r="E9368" i="1"/>
  <c r="E9365" i="1"/>
  <c r="E9363" i="1"/>
  <c r="E9361" i="1"/>
  <c r="E9359" i="1"/>
  <c r="E9360" i="1"/>
  <c r="E9356" i="1"/>
  <c r="E9354" i="1"/>
  <c r="E9352" i="1"/>
  <c r="E9348" i="1"/>
  <c r="E9350" i="1"/>
  <c r="E9345" i="1"/>
  <c r="E9343" i="1"/>
  <c r="E9340" i="1"/>
  <c r="E9339" i="1"/>
  <c r="E9337" i="1"/>
  <c r="E9336" i="1"/>
  <c r="E9333" i="1"/>
  <c r="E9332" i="1"/>
  <c r="E9328" i="1"/>
  <c r="E9327" i="1"/>
  <c r="E9325" i="1"/>
  <c r="E9323" i="1"/>
  <c r="E9320" i="1"/>
  <c r="E9319" i="1"/>
  <c r="E9317" i="1"/>
  <c r="E9314" i="1"/>
  <c r="E9313" i="1"/>
  <c r="E9308" i="1"/>
  <c r="E9310" i="1"/>
  <c r="E9311" i="1"/>
  <c r="E9305" i="1"/>
  <c r="E9303" i="1"/>
  <c r="E9301" i="1"/>
  <c r="E9298" i="1"/>
  <c r="E9297" i="1"/>
  <c r="E9295" i="1"/>
  <c r="E9293" i="1"/>
  <c r="E9291" i="1"/>
  <c r="E9288" i="1"/>
  <c r="E9287" i="1"/>
  <c r="E9285" i="1"/>
  <c r="E9283" i="1"/>
  <c r="E9278" i="1"/>
  <c r="E9279" i="1"/>
  <c r="E9277" i="1"/>
  <c r="E9276" i="1"/>
  <c r="E9274" i="1"/>
  <c r="E9273" i="1"/>
  <c r="E9270" i="1"/>
  <c r="E9268" i="1"/>
  <c r="E9266" i="1"/>
  <c r="E9263" i="1"/>
  <c r="E9262" i="1"/>
  <c r="E9259" i="1"/>
  <c r="E9258" i="1"/>
  <c r="E9256" i="1"/>
  <c r="E9254" i="1"/>
  <c r="E9255" i="1"/>
  <c r="E9250" i="1"/>
  <c r="E9246" i="1"/>
  <c r="E9245" i="1"/>
  <c r="E9243" i="1"/>
  <c r="E9241" i="1"/>
  <c r="E9242" i="1"/>
  <c r="E9239" i="1"/>
  <c r="E9236" i="1"/>
  <c r="E9234" i="1"/>
  <c r="E9232" i="1"/>
  <c r="E9230" i="1"/>
  <c r="E9228" i="1"/>
  <c r="E9226" i="1"/>
  <c r="E9224" i="1"/>
  <c r="E9221" i="1"/>
  <c r="E9219" i="1"/>
  <c r="E9218" i="1"/>
  <c r="E9217" i="1"/>
  <c r="E9213" i="1"/>
  <c r="E9212" i="1"/>
  <c r="E9209" i="1"/>
  <c r="E9208" i="1"/>
  <c r="E9206" i="1"/>
  <c r="E9204" i="1"/>
  <c r="E9202" i="1"/>
  <c r="E9199" i="1"/>
  <c r="E9198" i="1"/>
  <c r="E9196" i="1"/>
  <c r="E9194" i="1"/>
  <c r="E9192" i="1"/>
  <c r="E9190" i="1"/>
  <c r="E9188" i="1"/>
  <c r="E9185" i="1"/>
  <c r="E9186" i="1"/>
  <c r="E9182" i="1"/>
  <c r="E9180" i="1"/>
  <c r="E9178" i="1"/>
  <c r="E9176" i="1"/>
  <c r="E9173" i="1"/>
  <c r="E9172" i="1"/>
  <c r="E9169" i="1"/>
  <c r="E9167" i="1"/>
  <c r="E9165" i="1"/>
  <c r="E9164" i="1"/>
  <c r="E9161" i="1"/>
  <c r="E9159" i="1"/>
  <c r="E9157" i="1"/>
  <c r="E9155" i="1"/>
  <c r="E9152" i="1"/>
  <c r="E9150" i="1"/>
  <c r="E9149" i="1"/>
  <c r="E9148" i="1"/>
  <c r="E9145" i="1"/>
  <c r="E9142" i="1"/>
  <c r="E9144" i="1"/>
  <c r="E9138" i="1"/>
  <c r="E9137" i="1"/>
  <c r="E9140" i="1"/>
  <c r="E9133" i="1"/>
  <c r="E9135" i="1"/>
  <c r="E9130" i="1"/>
  <c r="E9129" i="1"/>
  <c r="E9128" i="1"/>
  <c r="E9124" i="1"/>
  <c r="E9122" i="1"/>
  <c r="E9119" i="1"/>
  <c r="E9118" i="1"/>
  <c r="E9116" i="1"/>
  <c r="E9114" i="1"/>
  <c r="E9111" i="1"/>
  <c r="E9110" i="1"/>
  <c r="E9103" i="1"/>
  <c r="E9108" i="1"/>
  <c r="E9102" i="1"/>
  <c r="E9107" i="1"/>
  <c r="E9097" i="1"/>
  <c r="E9100" i="1"/>
  <c r="E9101" i="1"/>
  <c r="E9092" i="1"/>
  <c r="E9093" i="1"/>
  <c r="E9090" i="1"/>
  <c r="E9088" i="1"/>
  <c r="E9086" i="1"/>
  <c r="E9084" i="1"/>
  <c r="E9082" i="1"/>
  <c r="E9081" i="1"/>
  <c r="E9078" i="1"/>
  <c r="E9076" i="1"/>
  <c r="E9073" i="1"/>
  <c r="E9071" i="1"/>
  <c r="E9069" i="1"/>
  <c r="E9070" i="1"/>
  <c r="E9065" i="1"/>
  <c r="E9063" i="1"/>
  <c r="E9064" i="1"/>
  <c r="E9061" i="1"/>
  <c r="E9058" i="1"/>
  <c r="E9056" i="1"/>
  <c r="E9054" i="1"/>
  <c r="E9052" i="1"/>
  <c r="E9050" i="1"/>
  <c r="E9048" i="1"/>
  <c r="E9046" i="1"/>
  <c r="E9044" i="1"/>
  <c r="E9042" i="1"/>
  <c r="E9041" i="1"/>
  <c r="E9038" i="1"/>
  <c r="E9036" i="1"/>
  <c r="E9035" i="1"/>
  <c r="E9032" i="1"/>
  <c r="E9030" i="1"/>
  <c r="E9029" i="1"/>
  <c r="E9028" i="1"/>
  <c r="E9024" i="1"/>
  <c r="E9022" i="1"/>
  <c r="E9020" i="1"/>
  <c r="E9016" i="1"/>
  <c r="E9018" i="1"/>
  <c r="E9015" i="1"/>
  <c r="E9012" i="1"/>
  <c r="E9010" i="1"/>
  <c r="E9009" i="1"/>
  <c r="E9005" i="1"/>
  <c r="E8998" i="1"/>
  <c r="E8999" i="1"/>
  <c r="E8995" i="1"/>
  <c r="E9001" i="1"/>
  <c r="E8994" i="1"/>
  <c r="E9006" i="1"/>
  <c r="E8992" i="1"/>
  <c r="E8990" i="1"/>
  <c r="E8988" i="1"/>
  <c r="E8986" i="1"/>
  <c r="E8984" i="1"/>
  <c r="E8981" i="1"/>
  <c r="E8979" i="1"/>
  <c r="E8978" i="1"/>
  <c r="E8976" i="1"/>
  <c r="E8974" i="1"/>
  <c r="E8972" i="1"/>
  <c r="E8969" i="1"/>
  <c r="E8968" i="1"/>
  <c r="E8966" i="1"/>
  <c r="E8965" i="1"/>
  <c r="E8959" i="1"/>
  <c r="E8961" i="1"/>
  <c r="E8958" i="1"/>
  <c r="E8955" i="1"/>
  <c r="E8954" i="1"/>
  <c r="E8953" i="1"/>
  <c r="E8951" i="1"/>
  <c r="E8950" i="1"/>
  <c r="E8946" i="1"/>
  <c r="E8944" i="1"/>
  <c r="E8943" i="1"/>
  <c r="E8941" i="1"/>
  <c r="E8940" i="1"/>
  <c r="E8936" i="1"/>
  <c r="E8933" i="1"/>
  <c r="E8934" i="1"/>
  <c r="E8931" i="1"/>
  <c r="E8929" i="1"/>
  <c r="E8927" i="1"/>
  <c r="E8926" i="1"/>
  <c r="E8923" i="1"/>
  <c r="E8920" i="1"/>
  <c r="E8919" i="1"/>
  <c r="E8917" i="1"/>
  <c r="E8916" i="1"/>
  <c r="E8914" i="1"/>
  <c r="E8911" i="1"/>
  <c r="E8909" i="1"/>
  <c r="E8906" i="1"/>
  <c r="E8908" i="1"/>
  <c r="E8899" i="1"/>
  <c r="E8900" i="1"/>
  <c r="E8902" i="1"/>
  <c r="E8896" i="1"/>
  <c r="E8894" i="1"/>
  <c r="E8891" i="1"/>
  <c r="E8892" i="1"/>
  <c r="E8886" i="1"/>
  <c r="E8887" i="1"/>
  <c r="E8884" i="1"/>
  <c r="E8882" i="1"/>
  <c r="E8880" i="1"/>
  <c r="E8878" i="1"/>
  <c r="E8876" i="1"/>
  <c r="E8874" i="1"/>
  <c r="E8872" i="1"/>
  <c r="E8870" i="1"/>
  <c r="E8868" i="1"/>
  <c r="E8865" i="1"/>
  <c r="E8862" i="1"/>
  <c r="E8855" i="1"/>
  <c r="E8859" i="1"/>
  <c r="E8860" i="1"/>
  <c r="E8858" i="1"/>
  <c r="E8856" i="1"/>
  <c r="E8852" i="1"/>
  <c r="E8848" i="1"/>
  <c r="E8844" i="1"/>
  <c r="E8846" i="1"/>
  <c r="E8841" i="1"/>
  <c r="E8840" i="1"/>
  <c r="E8838" i="1"/>
  <c r="E8836" i="1"/>
  <c r="E8831" i="1"/>
  <c r="E8830" i="1"/>
  <c r="E8834" i="1"/>
  <c r="E8833" i="1"/>
  <c r="E8827" i="1"/>
  <c r="E8824" i="1"/>
  <c r="E8822" i="1"/>
  <c r="E8818" i="1"/>
  <c r="E8819" i="1"/>
  <c r="E8812" i="1"/>
  <c r="E8815" i="1"/>
  <c r="E8811" i="1"/>
  <c r="E8808" i="1"/>
  <c r="E8805" i="1"/>
  <c r="E8807" i="1"/>
  <c r="E8802" i="1"/>
  <c r="E8800" i="1"/>
  <c r="E8798" i="1"/>
  <c r="E8799" i="1"/>
  <c r="E8795" i="1"/>
  <c r="E8794" i="1"/>
  <c r="E8791" i="1"/>
  <c r="E8790" i="1"/>
  <c r="E8787" i="1"/>
  <c r="E8785" i="1"/>
  <c r="E8783" i="1"/>
  <c r="E8781" i="1"/>
  <c r="E8779" i="1"/>
  <c r="E8777" i="1"/>
  <c r="E8774" i="1"/>
  <c r="E8773" i="1"/>
  <c r="E8771" i="1"/>
  <c r="E8769" i="1"/>
  <c r="E8767" i="1"/>
  <c r="E8765" i="1"/>
  <c r="E8763" i="1"/>
  <c r="E8761" i="1"/>
  <c r="E8756" i="1"/>
  <c r="E8759" i="1"/>
  <c r="E8757" i="1"/>
  <c r="E8753" i="1"/>
  <c r="E8751" i="1"/>
  <c r="E8749" i="1"/>
  <c r="E8747" i="1"/>
  <c r="E8745" i="1"/>
  <c r="E8743" i="1"/>
  <c r="E8741" i="1"/>
  <c r="E8740" i="1"/>
  <c r="E8733" i="1"/>
  <c r="E8728" i="1"/>
  <c r="E8736" i="1"/>
  <c r="E8737" i="1"/>
  <c r="E8730" i="1"/>
  <c r="E8732" i="1"/>
  <c r="E8724" i="1"/>
  <c r="E8725" i="1"/>
  <c r="E8722" i="1"/>
  <c r="E8717" i="1"/>
  <c r="E8712" i="1"/>
  <c r="E8709" i="1"/>
  <c r="E8718" i="1"/>
  <c r="E8713" i="1"/>
  <c r="E8719" i="1"/>
  <c r="E8707" i="1"/>
  <c r="E8705" i="1"/>
  <c r="E8703" i="1"/>
  <c r="E8701" i="1"/>
  <c r="E8699" i="1"/>
  <c r="E8697" i="1"/>
  <c r="E8695" i="1"/>
  <c r="E8694" i="1"/>
  <c r="E8691" i="1"/>
  <c r="E8689" i="1"/>
  <c r="E8687" i="1"/>
  <c r="E8682" i="1"/>
  <c r="E8681" i="1"/>
  <c r="E8679" i="1"/>
  <c r="E8677" i="1"/>
  <c r="E8675" i="1"/>
  <c r="E8670" i="1"/>
  <c r="E8668" i="1"/>
  <c r="E8664" i="1"/>
  <c r="E8662" i="1"/>
  <c r="E8665" i="1"/>
  <c r="E8660" i="1"/>
  <c r="E8657" i="1"/>
  <c r="E8656" i="1"/>
  <c r="E8654" i="1"/>
  <c r="E8652" i="1"/>
  <c r="E8651" i="1"/>
  <c r="E8648" i="1"/>
  <c r="E8646" i="1"/>
  <c r="E8643" i="1"/>
  <c r="E8639" i="1"/>
  <c r="E8642" i="1"/>
  <c r="E8637" i="1"/>
  <c r="E8636" i="1"/>
  <c r="E8631" i="1"/>
  <c r="E8635" i="1"/>
  <c r="E8627" i="1"/>
  <c r="E8626" i="1"/>
  <c r="E8630" i="1"/>
  <c r="E8625" i="1"/>
  <c r="E8622" i="1"/>
  <c r="E8621" i="1"/>
  <c r="E8618" i="1"/>
  <c r="E8615" i="1"/>
  <c r="E8614" i="1"/>
  <c r="E8613" i="1"/>
  <c r="E8612" i="1"/>
  <c r="E8607" i="1"/>
  <c r="E8606" i="1"/>
  <c r="E8604" i="1"/>
  <c r="E8602" i="1"/>
  <c r="E8600" i="1"/>
  <c r="E8597" i="1"/>
  <c r="E8596" i="1"/>
  <c r="E8595" i="1"/>
  <c r="E8592" i="1"/>
  <c r="E8588" i="1"/>
  <c r="E8589" i="1"/>
  <c r="E8583" i="1"/>
  <c r="E8582" i="1"/>
  <c r="E8586" i="1"/>
  <c r="E8580" i="1"/>
  <c r="E8576" i="1"/>
  <c r="E8577" i="1"/>
  <c r="E8574" i="1"/>
  <c r="E8572" i="1"/>
  <c r="E8570" i="1"/>
  <c r="E8568" i="1"/>
  <c r="E8566" i="1"/>
  <c r="E8565" i="1"/>
  <c r="E8562" i="1"/>
  <c r="E8560" i="1"/>
  <c r="E8558" i="1"/>
  <c r="E8556" i="1"/>
  <c r="E8554" i="1"/>
  <c r="E8552" i="1"/>
  <c r="E8550" i="1"/>
  <c r="E8548" i="1"/>
  <c r="E8546" i="1"/>
  <c r="E8545" i="1"/>
  <c r="E8542" i="1"/>
  <c r="E8540" i="1"/>
  <c r="E8538" i="1"/>
  <c r="E8536" i="1"/>
  <c r="E8534" i="1"/>
  <c r="E8532" i="1"/>
  <c r="E8530" i="1"/>
  <c r="E8528" i="1"/>
  <c r="E8524" i="1"/>
  <c r="E8526" i="1"/>
  <c r="E8525" i="1"/>
  <c r="E8520" i="1"/>
  <c r="E8518" i="1"/>
  <c r="E8516" i="1"/>
  <c r="E8515" i="1"/>
  <c r="E8512" i="1"/>
  <c r="E8509" i="1"/>
  <c r="E8507" i="1"/>
  <c r="E8505" i="1"/>
  <c r="E8503" i="1"/>
  <c r="E8502" i="1"/>
  <c r="E8499" i="1"/>
  <c r="E8497" i="1"/>
  <c r="E8495" i="1"/>
  <c r="E8493" i="1"/>
  <c r="E8491" i="1"/>
  <c r="E8489" i="1"/>
  <c r="E8487" i="1"/>
  <c r="E8485" i="1"/>
  <c r="E8483" i="1"/>
  <c r="E8481" i="1"/>
  <c r="E8479" i="1"/>
  <c r="E8477" i="1"/>
  <c r="E8475" i="1"/>
  <c r="E8472" i="1"/>
  <c r="E8471" i="1"/>
  <c r="E8469" i="1"/>
  <c r="E8465" i="1"/>
  <c r="E8463" i="1"/>
  <c r="E8453" i="1"/>
  <c r="E8451" i="1"/>
  <c r="E8449" i="1"/>
  <c r="E8447" i="1"/>
  <c r="E8445" i="1"/>
  <c r="E8443" i="1"/>
  <c r="E8441" i="1"/>
  <c r="E8439" i="1"/>
  <c r="E8437" i="1"/>
  <c r="E8435" i="1"/>
  <c r="E8433" i="1"/>
  <c r="E8431" i="1"/>
  <c r="E8429" i="1"/>
  <c r="E8427" i="1"/>
  <c r="E8425" i="1"/>
  <c r="E8423" i="1"/>
  <c r="E8421" i="1"/>
  <c r="E8419" i="1"/>
  <c r="E8415" i="1"/>
  <c r="E8414" i="1"/>
  <c r="E8412" i="1"/>
  <c r="E8410" i="1"/>
  <c r="E8408" i="1"/>
  <c r="E8407" i="1"/>
  <c r="E8403" i="1"/>
  <c r="E8401" i="1"/>
  <c r="E8398" i="1"/>
  <c r="E8397" i="1"/>
  <c r="E8394" i="1"/>
  <c r="E8392" i="1"/>
  <c r="E8390" i="1"/>
  <c r="E8388" i="1"/>
  <c r="E8385" i="1"/>
  <c r="E8384" i="1"/>
  <c r="E8382" i="1"/>
  <c r="E8380" i="1"/>
  <c r="E8378" i="1"/>
  <c r="E8376" i="1"/>
  <c r="E8374" i="1"/>
  <c r="E8371" i="1"/>
  <c r="E8367" i="1"/>
  <c r="E8366" i="1"/>
  <c r="E8364" i="1"/>
  <c r="E8362" i="1"/>
  <c r="E8361" i="1"/>
  <c r="E8359" i="1"/>
  <c r="E8358" i="1"/>
  <c r="E8356" i="1"/>
  <c r="E8354" i="1"/>
  <c r="E8353" i="1"/>
  <c r="E8351" i="1"/>
  <c r="E8348" i="1"/>
  <c r="E8346" i="1"/>
  <c r="E8344" i="1"/>
  <c r="E8340" i="1"/>
  <c r="E8338" i="1"/>
  <c r="E8336" i="1"/>
  <c r="E8334" i="1"/>
  <c r="E8332" i="1"/>
  <c r="E8330" i="1"/>
  <c r="E8328" i="1"/>
  <c r="E8326" i="1"/>
  <c r="E8324" i="1"/>
  <c r="E8322" i="1"/>
  <c r="E8320" i="1"/>
  <c r="E8318" i="1"/>
  <c r="E8317" i="1"/>
  <c r="E8314" i="1"/>
  <c r="E8312" i="1"/>
  <c r="E8310" i="1"/>
  <c r="E8308" i="1"/>
  <c r="E8306" i="1"/>
  <c r="E8304" i="1"/>
  <c r="E8302" i="1"/>
  <c r="E8301" i="1"/>
  <c r="E8298" i="1"/>
  <c r="E8296" i="1"/>
  <c r="E8294" i="1"/>
  <c r="E8292" i="1"/>
  <c r="E8290" i="1"/>
  <c r="E8288" i="1"/>
  <c r="E8286" i="1"/>
  <c r="E8284" i="1"/>
  <c r="E8282" i="1"/>
  <c r="E8280" i="1"/>
  <c r="E8278" i="1"/>
  <c r="E8276" i="1"/>
  <c r="E8274" i="1"/>
  <c r="E8275" i="1"/>
  <c r="E8272" i="1"/>
  <c r="E8268" i="1"/>
  <c r="E8266" i="1"/>
  <c r="E8264" i="1"/>
  <c r="E8262" i="1"/>
  <c r="E8260" i="1"/>
  <c r="E8258" i="1"/>
  <c r="E8256" i="1"/>
  <c r="E8254" i="1"/>
  <c r="E8252" i="1"/>
  <c r="E8251" i="1"/>
  <c r="E8249" i="1"/>
  <c r="E8248" i="1"/>
  <c r="E8246" i="1"/>
  <c r="E8244" i="1"/>
  <c r="E8242" i="1"/>
  <c r="E8241" i="1"/>
  <c r="E8239" i="1"/>
  <c r="E8235" i="1"/>
  <c r="E8233" i="1"/>
  <c r="E8231" i="1"/>
  <c r="E8229" i="1"/>
  <c r="E8226" i="1"/>
  <c r="E8224" i="1"/>
  <c r="E8222" i="1"/>
  <c r="E8220" i="1"/>
  <c r="E8218" i="1"/>
  <c r="E8217" i="1"/>
  <c r="E8214" i="1"/>
  <c r="E8213" i="1"/>
  <c r="E8210" i="1"/>
  <c r="E8207" i="1"/>
  <c r="E8205" i="1"/>
  <c r="E8203" i="1"/>
  <c r="E8201" i="1"/>
  <c r="E8198" i="1"/>
  <c r="E8196" i="1"/>
  <c r="E8195" i="1"/>
  <c r="E8193" i="1"/>
  <c r="E8192" i="1"/>
  <c r="E8189" i="1"/>
  <c r="E8187" i="1"/>
  <c r="E8158" i="1"/>
  <c r="E8157" i="1"/>
  <c r="E8156" i="1"/>
  <c r="E8150" i="1"/>
  <c r="E8152" i="1"/>
  <c r="E8154" i="1"/>
  <c r="E8148" i="1"/>
  <c r="E8146" i="1"/>
  <c r="E8144" i="1"/>
  <c r="E8142" i="1"/>
  <c r="E8140" i="1"/>
  <c r="E8138" i="1"/>
  <c r="E8136" i="1"/>
  <c r="E8134" i="1"/>
  <c r="E8132" i="1"/>
  <c r="E8130" i="1"/>
  <c r="E8128" i="1"/>
  <c r="E8125" i="1"/>
  <c r="E8126" i="1"/>
  <c r="E8122" i="1"/>
  <c r="E8119" i="1"/>
  <c r="E8118" i="1"/>
  <c r="E8116" i="1"/>
  <c r="E8114" i="1"/>
  <c r="E8112" i="1"/>
  <c r="E8110" i="1"/>
  <c r="E8108" i="1"/>
  <c r="E8107" i="1"/>
  <c r="E8103" i="1"/>
  <c r="E8105" i="1"/>
  <c r="E8100" i="1"/>
  <c r="E8097" i="1"/>
  <c r="E8099" i="1"/>
  <c r="E8094" i="1"/>
  <c r="E8092" i="1"/>
  <c r="E8090" i="1"/>
  <c r="E8088" i="1"/>
  <c r="E8086" i="1"/>
  <c r="E8084" i="1"/>
  <c r="E8082" i="1"/>
  <c r="E8080" i="1"/>
  <c r="E8078" i="1"/>
  <c r="E8076" i="1"/>
  <c r="E8075" i="1"/>
  <c r="E8072" i="1"/>
  <c r="E8070" i="1"/>
  <c r="E8068" i="1"/>
  <c r="E8066" i="1"/>
  <c r="E8064" i="1"/>
  <c r="E8062" i="1"/>
  <c r="E8060" i="1"/>
  <c r="E8058" i="1"/>
  <c r="E8056" i="1"/>
  <c r="E8054" i="1"/>
  <c r="E8052" i="1"/>
  <c r="E8050" i="1"/>
  <c r="E8048" i="1"/>
  <c r="E8046" i="1"/>
  <c r="E8044" i="1"/>
  <c r="E8042" i="1"/>
  <c r="E8040" i="1"/>
  <c r="E8038" i="1"/>
  <c r="E8036" i="1"/>
  <c r="E8034" i="1"/>
  <c r="E8032" i="1"/>
  <c r="E8030" i="1"/>
  <c r="E8028" i="1"/>
  <c r="E8026" i="1"/>
  <c r="E8024" i="1"/>
  <c r="E8022" i="1"/>
  <c r="E8020" i="1"/>
  <c r="E8018" i="1"/>
  <c r="E8016" i="1"/>
  <c r="E8014" i="1"/>
  <c r="E8012" i="1"/>
  <c r="E8009" i="1"/>
  <c r="E8008" i="1"/>
  <c r="E8006" i="1"/>
  <c r="E8003" i="1"/>
  <c r="E8002" i="1"/>
  <c r="E8000" i="1"/>
  <c r="E7998" i="1"/>
  <c r="E7996" i="1"/>
  <c r="E7994" i="1"/>
  <c r="E7993" i="1"/>
  <c r="E7990" i="1"/>
  <c r="E7988" i="1"/>
  <c r="E7986" i="1"/>
  <c r="E7984" i="1"/>
  <c r="E7837" i="1"/>
  <c r="E7835" i="1"/>
  <c r="E7833" i="1"/>
  <c r="E7830" i="1"/>
  <c r="E7829" i="1"/>
  <c r="E7827" i="1"/>
  <c r="E7825" i="1"/>
  <c r="E7823" i="1"/>
  <c r="E7822" i="1"/>
  <c r="E7820" i="1"/>
  <c r="E7817" i="1"/>
  <c r="E7815" i="1"/>
  <c r="E7813" i="1"/>
  <c r="E7811" i="1"/>
  <c r="E7808" i="1"/>
  <c r="E7807" i="1"/>
  <c r="E7805" i="1"/>
  <c r="E7804" i="1"/>
  <c r="E7802" i="1"/>
  <c r="E7799" i="1"/>
  <c r="E7798" i="1"/>
  <c r="E7794" i="1"/>
  <c r="E7790" i="1"/>
  <c r="E7792" i="1"/>
  <c r="E7788" i="1"/>
  <c r="E7787" i="1"/>
  <c r="E7784" i="1"/>
  <c r="E7786" i="1"/>
  <c r="E7781" i="1"/>
  <c r="E7779" i="1"/>
  <c r="E7776" i="1"/>
  <c r="E7768" i="1"/>
  <c r="E7770" i="1"/>
  <c r="E7773" i="1"/>
  <c r="E7774" i="1"/>
  <c r="E7767" i="1"/>
  <c r="E7765" i="1"/>
  <c r="E7764" i="1"/>
  <c r="E7761" i="1"/>
  <c r="E7759" i="1"/>
  <c r="E7757" i="1"/>
  <c r="E7755" i="1"/>
  <c r="E7754" i="1"/>
  <c r="E7752" i="1"/>
  <c r="E7748" i="1"/>
  <c r="E7747" i="1"/>
  <c r="E7745" i="1"/>
  <c r="E7744" i="1"/>
  <c r="E7742" i="1"/>
  <c r="E7739" i="1"/>
  <c r="E7737" i="1"/>
  <c r="E7735" i="1"/>
  <c r="E7733" i="1"/>
  <c r="E7731" i="1"/>
  <c r="E7729" i="1"/>
  <c r="E7727" i="1"/>
  <c r="E7725" i="1"/>
  <c r="E7723" i="1"/>
  <c r="E7721" i="1"/>
  <c r="E7718" i="1"/>
  <c r="E8" i="1"/>
  <c r="E12" i="1"/>
  <c r="E16" i="1"/>
  <c r="E20" i="1"/>
  <c r="E24" i="1"/>
  <c r="E28" i="1"/>
  <c r="E36" i="1"/>
  <c r="E40" i="1"/>
  <c r="E44" i="1"/>
  <c r="E48" i="1"/>
  <c r="E52" i="1"/>
  <c r="E56" i="1"/>
  <c r="E60" i="1"/>
  <c r="E64" i="1"/>
  <c r="E68" i="1"/>
  <c r="E72" i="1"/>
  <c r="E76" i="1"/>
  <c r="E80" i="1"/>
  <c r="E84" i="1"/>
  <c r="E88" i="1"/>
  <c r="E92" i="1"/>
  <c r="E96" i="1"/>
  <c r="E100" i="1"/>
  <c r="E104" i="1"/>
  <c r="E108" i="1"/>
  <c r="E112" i="1"/>
  <c r="E116" i="1"/>
  <c r="E120" i="1"/>
  <c r="E124" i="1"/>
  <c r="E128" i="1"/>
  <c r="E132" i="1"/>
  <c r="E136" i="1"/>
  <c r="E140" i="1"/>
  <c r="E144" i="1"/>
  <c r="E148" i="1"/>
  <c r="E152" i="1"/>
  <c r="E156" i="1"/>
  <c r="E160" i="1"/>
  <c r="E164" i="1"/>
  <c r="E168" i="1"/>
  <c r="E172" i="1"/>
  <c r="E176" i="1"/>
  <c r="E180" i="1"/>
  <c r="E184" i="1"/>
  <c r="E188" i="1"/>
  <c r="E192" i="1"/>
  <c r="E196" i="1"/>
  <c r="E200" i="1"/>
  <c r="E204" i="1"/>
  <c r="E208" i="1"/>
  <c r="E212" i="1"/>
  <c r="E216" i="1"/>
  <c r="E220" i="1"/>
  <c r="E224" i="1"/>
  <c r="E228" i="1"/>
  <c r="E232" i="1"/>
  <c r="E236" i="1"/>
  <c r="E240" i="1"/>
  <c r="E244" i="1"/>
  <c r="E248" i="1"/>
  <c r="E252" i="1"/>
  <c r="E256" i="1"/>
  <c r="E260" i="1"/>
  <c r="E264" i="1"/>
  <c r="E268" i="1"/>
  <c r="E272" i="1"/>
  <c r="E276" i="1"/>
  <c r="E280" i="1"/>
  <c r="E284" i="1"/>
  <c r="E288" i="1"/>
  <c r="E292" i="1"/>
  <c r="E296" i="1"/>
  <c r="E300" i="1"/>
  <c r="E304" i="1"/>
  <c r="E308" i="1"/>
  <c r="E312" i="1"/>
  <c r="E316" i="1"/>
  <c r="E320" i="1"/>
  <c r="E324" i="1"/>
  <c r="E328" i="1"/>
  <c r="E332" i="1"/>
  <c r="E336" i="1"/>
  <c r="E340" i="1"/>
  <c r="E344" i="1"/>
  <c r="E348" i="1"/>
  <c r="E352" i="1"/>
  <c r="E356" i="1"/>
  <c r="E360" i="1"/>
  <c r="E364" i="1"/>
  <c r="E368" i="1"/>
  <c r="E372" i="1"/>
  <c r="E376" i="1"/>
  <c r="E380" i="1"/>
  <c r="E384" i="1"/>
  <c r="E388" i="1"/>
  <c r="E392" i="1"/>
  <c r="E396" i="1"/>
  <c r="E400" i="1"/>
  <c r="E404" i="1"/>
  <c r="E408" i="1"/>
  <c r="E412" i="1"/>
  <c r="E416" i="1"/>
  <c r="E420" i="1"/>
  <c r="E424" i="1"/>
  <c r="E428" i="1"/>
  <c r="E432" i="1"/>
  <c r="E436" i="1"/>
  <c r="E440" i="1"/>
  <c r="E444" i="1"/>
  <c r="E448" i="1"/>
  <c r="E452" i="1"/>
  <c r="E456" i="1"/>
  <c r="E464" i="1"/>
  <c r="E468" i="1"/>
  <c r="E472" i="1"/>
  <c r="E476" i="1"/>
  <c r="E480" i="1"/>
  <c r="E484" i="1"/>
  <c r="E488" i="1"/>
  <c r="E492" i="1"/>
  <c r="E496" i="1"/>
  <c r="E500" i="1"/>
  <c r="E504" i="1"/>
  <c r="E508" i="1"/>
  <c r="E512" i="1"/>
  <c r="E516" i="1"/>
  <c r="E520" i="1"/>
  <c r="E524" i="1"/>
  <c r="E528" i="1"/>
  <c r="E532" i="1"/>
  <c r="E536" i="1"/>
  <c r="E540" i="1"/>
  <c r="E544" i="1"/>
  <c r="E548" i="1"/>
  <c r="E552" i="1"/>
  <c r="E556" i="1"/>
  <c r="E560" i="1"/>
  <c r="E564" i="1"/>
  <c r="E568" i="1"/>
  <c r="E572" i="1"/>
  <c r="E576" i="1"/>
  <c r="E580" i="1"/>
  <c r="E584" i="1"/>
  <c r="E588" i="1"/>
  <c r="E592" i="1"/>
  <c r="E596" i="1"/>
  <c r="E604" i="1"/>
  <c r="E9" i="1"/>
  <c r="E17" i="1"/>
  <c r="E25" i="1"/>
  <c r="E41" i="1"/>
  <c r="E49" i="1"/>
  <c r="E57" i="1"/>
  <c r="E65" i="1"/>
  <c r="E73" i="1"/>
  <c r="E81" i="1"/>
  <c r="E89" i="1"/>
  <c r="E97" i="1"/>
  <c r="E105" i="1"/>
  <c r="E113" i="1"/>
  <c r="E121" i="1"/>
  <c r="E129" i="1"/>
  <c r="E137" i="1"/>
  <c r="E145" i="1"/>
  <c r="E153" i="1"/>
  <c r="E161" i="1"/>
  <c r="E169" i="1"/>
  <c r="E177" i="1"/>
  <c r="E185" i="1"/>
  <c r="E193" i="1"/>
  <c r="E201" i="1"/>
  <c r="E209" i="1"/>
  <c r="E217" i="1"/>
  <c r="E225" i="1"/>
  <c r="E233" i="1"/>
  <c r="E241" i="1"/>
  <c r="E249" i="1"/>
  <c r="E257" i="1"/>
  <c r="E265" i="1"/>
  <c r="E273" i="1"/>
  <c r="E281" i="1"/>
  <c r="E289" i="1"/>
  <c r="E297" i="1"/>
  <c r="E305" i="1"/>
  <c r="E313" i="1"/>
  <c r="E321" i="1"/>
  <c r="E329" i="1"/>
  <c r="E337" i="1"/>
  <c r="E345" i="1"/>
  <c r="E353" i="1"/>
  <c r="E361" i="1"/>
  <c r="E369" i="1"/>
  <c r="E377" i="1"/>
  <c r="E385" i="1"/>
  <c r="E393" i="1"/>
  <c r="E401" i="1"/>
  <c r="E409" i="1"/>
  <c r="E417" i="1"/>
  <c r="E425" i="1"/>
  <c r="E433" i="1"/>
  <c r="E441" i="1"/>
  <c r="E449" i="1"/>
  <c r="E465" i="1"/>
  <c r="E473" i="1"/>
  <c r="E481" i="1"/>
  <c r="E489" i="1"/>
  <c r="E497" i="1"/>
  <c r="E505" i="1"/>
  <c r="E513" i="1"/>
  <c r="E521" i="1"/>
  <c r="E529" i="1"/>
  <c r="E537" i="1"/>
  <c r="E545" i="1"/>
  <c r="E553" i="1"/>
  <c r="E561" i="1"/>
  <c r="E569" i="1"/>
  <c r="E577" i="1"/>
  <c r="E585" i="1"/>
  <c r="E593" i="1"/>
  <c r="E601" i="1"/>
  <c r="E608" i="1"/>
  <c r="E612" i="1"/>
  <c r="E616" i="1"/>
  <c r="E620" i="1"/>
  <c r="E624" i="1"/>
  <c r="E628" i="1"/>
  <c r="E632" i="1"/>
  <c r="E636" i="1"/>
  <c r="E640" i="1"/>
  <c r="E644" i="1"/>
  <c r="E648" i="1"/>
  <c r="E652" i="1"/>
  <c r="E656" i="1"/>
  <c r="E660" i="1"/>
  <c r="E664" i="1"/>
  <c r="E668" i="1"/>
  <c r="E672" i="1"/>
  <c r="E676" i="1"/>
  <c r="E680" i="1"/>
  <c r="E684" i="1"/>
  <c r="E688" i="1"/>
  <c r="E692" i="1"/>
  <c r="E696" i="1"/>
  <c r="E700" i="1"/>
  <c r="E704" i="1"/>
  <c r="E708" i="1"/>
  <c r="E722" i="1"/>
  <c r="E726" i="1"/>
  <c r="E730" i="1"/>
  <c r="E734" i="1"/>
  <c r="E738" i="1"/>
  <c r="E742" i="1"/>
  <c r="E746" i="1"/>
  <c r="E750" i="1"/>
  <c r="E754" i="1"/>
  <c r="E758" i="1"/>
  <c r="E762" i="1"/>
  <c r="E766" i="1"/>
  <c r="E770" i="1"/>
  <c r="E774" i="1"/>
  <c r="E778" i="1"/>
  <c r="E782" i="1"/>
  <c r="E786" i="1"/>
  <c r="E790" i="1"/>
  <c r="E794" i="1"/>
  <c r="E798" i="1"/>
  <c r="E802" i="1"/>
  <c r="E806" i="1"/>
  <c r="E810" i="1"/>
  <c r="E814" i="1"/>
  <c r="E818" i="1"/>
  <c r="E822" i="1"/>
  <c r="E826" i="1"/>
  <c r="E830" i="1"/>
  <c r="E834" i="1"/>
  <c r="E838" i="1"/>
  <c r="E842" i="1"/>
  <c r="E846" i="1"/>
  <c r="E850" i="1"/>
  <c r="E854" i="1"/>
  <c r="E858" i="1"/>
  <c r="E862" i="1"/>
  <c r="E866" i="1"/>
  <c r="E870" i="1"/>
  <c r="E874" i="1"/>
  <c r="E878" i="1"/>
  <c r="E882" i="1"/>
  <c r="E886" i="1"/>
  <c r="E890" i="1"/>
  <c r="E894" i="1"/>
  <c r="E898" i="1"/>
  <c r="E902" i="1"/>
  <c r="E906" i="1"/>
  <c r="E910" i="1"/>
  <c r="E914" i="1"/>
  <c r="E918" i="1"/>
  <c r="E922" i="1"/>
  <c r="E926" i="1"/>
  <c r="E930" i="1"/>
  <c r="E934" i="1"/>
  <c r="E938" i="1"/>
  <c r="E942" i="1"/>
  <c r="E946" i="1"/>
  <c r="E950" i="1"/>
  <c r="E954" i="1"/>
  <c r="E958" i="1"/>
  <c r="E962" i="1"/>
  <c r="E966" i="1"/>
  <c r="E970" i="1"/>
  <c r="E974" i="1"/>
  <c r="E978" i="1"/>
  <c r="E982" i="1"/>
  <c r="E986" i="1"/>
  <c r="E990" i="1"/>
  <c r="E994" i="1"/>
  <c r="E998" i="1"/>
  <c r="E1002" i="1"/>
  <c r="E1006" i="1"/>
  <c r="E1010" i="1"/>
  <c r="E1014" i="1"/>
  <c r="E1018" i="1"/>
  <c r="E1022" i="1"/>
  <c r="E1026" i="1"/>
  <c r="E1030" i="1"/>
  <c r="E1034" i="1"/>
  <c r="E1038" i="1"/>
  <c r="E1042" i="1"/>
  <c r="E1046" i="1"/>
  <c r="E1050" i="1"/>
  <c r="E1054" i="1"/>
  <c r="E1058" i="1"/>
  <c r="E1062" i="1"/>
  <c r="E1066" i="1"/>
  <c r="E1070" i="1"/>
  <c r="E1074" i="1"/>
  <c r="E1078" i="1"/>
  <c r="E1082" i="1"/>
  <c r="E1086" i="1"/>
  <c r="E1090" i="1"/>
  <c r="E1094" i="1"/>
  <c r="E1098" i="1"/>
  <c r="E1102" i="1"/>
  <c r="E1106" i="1"/>
  <c r="E1110" i="1"/>
  <c r="E1114" i="1"/>
  <c r="E1118" i="1"/>
  <c r="E1122" i="1"/>
  <c r="E1126" i="1"/>
  <c r="E1130" i="1"/>
  <c r="E1134" i="1"/>
  <c r="E1138" i="1"/>
  <c r="E1142" i="1"/>
  <c r="E1146" i="1"/>
  <c r="E1150" i="1"/>
  <c r="E1154" i="1"/>
  <c r="E1158" i="1"/>
  <c r="E1162" i="1"/>
  <c r="E1166" i="1"/>
  <c r="E1170" i="1"/>
  <c r="E1174" i="1"/>
  <c r="E1178" i="1"/>
  <c r="E1182" i="1"/>
  <c r="E1186" i="1"/>
  <c r="E1190" i="1"/>
  <c r="E1194" i="1"/>
  <c r="E1198" i="1"/>
  <c r="E1202" i="1"/>
  <c r="E1206" i="1"/>
  <c r="E1210" i="1"/>
  <c r="E1214" i="1"/>
  <c r="E1218" i="1"/>
  <c r="E1222" i="1"/>
  <c r="E1226" i="1"/>
  <c r="E1230" i="1"/>
  <c r="E1234" i="1"/>
  <c r="E1238" i="1"/>
  <c r="E1242" i="1"/>
  <c r="E1246" i="1"/>
  <c r="E1250" i="1"/>
  <c r="E1254" i="1"/>
  <c r="E1258" i="1"/>
  <c r="E1262" i="1"/>
  <c r="E1266" i="1"/>
  <c r="E1270" i="1"/>
  <c r="E1274" i="1"/>
  <c r="E1278" i="1"/>
  <c r="E1282" i="1"/>
  <c r="E1286" i="1"/>
  <c r="E1290" i="1"/>
  <c r="E1294" i="1"/>
  <c r="E1298" i="1"/>
  <c r="E1302" i="1"/>
  <c r="E1306" i="1"/>
  <c r="E1310" i="1"/>
  <c r="E1314" i="1"/>
  <c r="E1318" i="1"/>
  <c r="E1322" i="1"/>
  <c r="E1326" i="1"/>
  <c r="E1330" i="1"/>
  <c r="E1334" i="1"/>
  <c r="E1338" i="1"/>
  <c r="E1342" i="1"/>
  <c r="E1346" i="1"/>
  <c r="E1350" i="1"/>
  <c r="E1354" i="1"/>
  <c r="E1358" i="1"/>
  <c r="E1362" i="1"/>
  <c r="E1366" i="1"/>
  <c r="E1370" i="1"/>
  <c r="E1374" i="1"/>
  <c r="E1378" i="1"/>
  <c r="E1382" i="1"/>
  <c r="E1386" i="1"/>
  <c r="E1390" i="1"/>
  <c r="E1394" i="1"/>
  <c r="E1398" i="1"/>
  <c r="E1402" i="1"/>
  <c r="E1406" i="1"/>
  <c r="E1410" i="1"/>
  <c r="E1414" i="1"/>
  <c r="E1418" i="1"/>
  <c r="E1422" i="1"/>
  <c r="E1426" i="1"/>
  <c r="E1430" i="1"/>
  <c r="E1434" i="1"/>
  <c r="E1438" i="1"/>
  <c r="E1442" i="1"/>
  <c r="E1446" i="1"/>
  <c r="E1450" i="1"/>
  <c r="E1454" i="1"/>
  <c r="E1458" i="1"/>
  <c r="E1462" i="1"/>
  <c r="E1466" i="1"/>
  <c r="E1470" i="1"/>
  <c r="E1474" i="1"/>
  <c r="E1478" i="1"/>
  <c r="E1482" i="1"/>
  <c r="E1486" i="1"/>
  <c r="E1490" i="1"/>
  <c r="E1494" i="1"/>
  <c r="E1498" i="1"/>
  <c r="E1502" i="1"/>
  <c r="E1506" i="1"/>
  <c r="E1510" i="1"/>
  <c r="E1514" i="1"/>
  <c r="E1518" i="1"/>
  <c r="E1522" i="1"/>
  <c r="E1526" i="1"/>
  <c r="E1530" i="1"/>
  <c r="E1534" i="1"/>
  <c r="E1538" i="1"/>
  <c r="E1542" i="1"/>
  <c r="E1546" i="1"/>
  <c r="E1550" i="1"/>
  <c r="E1554" i="1"/>
  <c r="E1558" i="1"/>
  <c r="E1562" i="1"/>
  <c r="E1566" i="1"/>
  <c r="E1570" i="1"/>
  <c r="E1574" i="1"/>
  <c r="E1578" i="1"/>
  <c r="E1582" i="1"/>
  <c r="E1586" i="1"/>
  <c r="E1590" i="1"/>
  <c r="E1594" i="1"/>
  <c r="E1598" i="1"/>
  <c r="E1602" i="1"/>
  <c r="E1606" i="1"/>
  <c r="E1610" i="1"/>
  <c r="E1614" i="1"/>
  <c r="E1618" i="1"/>
  <c r="E1622" i="1"/>
  <c r="E1626" i="1"/>
  <c r="E1630" i="1"/>
  <c r="E1634" i="1"/>
  <c r="E1638" i="1"/>
  <c r="E1642" i="1"/>
  <c r="E1646" i="1"/>
  <c r="E1650" i="1"/>
  <c r="E1654" i="1"/>
  <c r="E1658" i="1"/>
  <c r="E1662" i="1"/>
  <c r="E1666" i="1"/>
  <c r="E1670" i="1"/>
  <c r="E1674" i="1"/>
  <c r="E1678" i="1"/>
  <c r="E1682" i="1"/>
  <c r="E1686" i="1"/>
  <c r="E1690" i="1"/>
  <c r="E1694" i="1"/>
  <c r="E1698" i="1"/>
  <c r="E1702" i="1"/>
  <c r="E1706" i="1"/>
  <c r="E1710" i="1"/>
  <c r="E1714" i="1"/>
  <c r="E1718" i="1"/>
  <c r="E1722" i="1"/>
  <c r="E1726" i="1"/>
  <c r="E1730" i="1"/>
  <c r="E1734" i="1"/>
  <c r="E1738" i="1"/>
  <c r="E1742" i="1"/>
  <c r="E1746" i="1"/>
  <c r="E1750" i="1"/>
  <c r="E1754" i="1"/>
  <c r="E1758" i="1"/>
  <c r="E1762" i="1"/>
  <c r="E1766" i="1"/>
  <c r="E1770" i="1"/>
  <c r="E1774" i="1"/>
  <c r="E1778" i="1"/>
  <c r="E1782" i="1"/>
  <c r="E1786" i="1"/>
  <c r="E1790" i="1"/>
  <c r="E1794" i="1"/>
  <c r="E1798" i="1"/>
  <c r="E1802" i="1"/>
  <c r="E1806" i="1"/>
  <c r="E1810" i="1"/>
  <c r="E1814" i="1"/>
  <c r="E1818" i="1"/>
  <c r="E1822" i="1"/>
  <c r="E1826" i="1"/>
  <c r="E1830" i="1"/>
  <c r="E1834" i="1"/>
  <c r="E1838" i="1"/>
  <c r="E1842" i="1"/>
  <c r="E1846" i="1"/>
  <c r="E1850" i="1"/>
  <c r="E1854" i="1"/>
  <c r="E1858" i="1"/>
  <c r="E1862" i="1"/>
  <c r="E1866" i="1"/>
  <c r="E1870" i="1"/>
  <c r="E1874" i="1"/>
  <c r="E1878" i="1"/>
  <c r="E1882" i="1"/>
  <c r="E1886" i="1"/>
  <c r="E1890" i="1"/>
  <c r="E1894" i="1"/>
  <c r="E1898" i="1"/>
  <c r="E1902" i="1"/>
  <c r="E1906" i="1"/>
  <c r="E11" i="1"/>
  <c r="E19" i="1"/>
  <c r="E27" i="1"/>
  <c r="E35" i="1"/>
  <c r="E43" i="1"/>
  <c r="E51" i="1"/>
  <c r="E59" i="1"/>
  <c r="E67" i="1"/>
  <c r="E75" i="1"/>
  <c r="E83" i="1"/>
  <c r="E91" i="1"/>
  <c r="E99" i="1"/>
  <c r="E107" i="1"/>
  <c r="E115" i="1"/>
  <c r="E123" i="1"/>
  <c r="E131" i="1"/>
  <c r="E139" i="1"/>
  <c r="E147" i="1"/>
  <c r="E155" i="1"/>
  <c r="E163" i="1"/>
  <c r="E171" i="1"/>
  <c r="E179" i="1"/>
  <c r="E187" i="1"/>
  <c r="E195" i="1"/>
  <c r="E203" i="1"/>
  <c r="E211" i="1"/>
  <c r="E219" i="1"/>
  <c r="E227" i="1"/>
  <c r="E235" i="1"/>
  <c r="E243" i="1"/>
  <c r="E251" i="1"/>
  <c r="E259" i="1"/>
  <c r="E267" i="1"/>
  <c r="E275" i="1"/>
  <c r="E283" i="1"/>
  <c r="E291" i="1"/>
  <c r="E299" i="1"/>
  <c r="E307" i="1"/>
  <c r="E315" i="1"/>
  <c r="E323" i="1"/>
  <c r="E331" i="1"/>
  <c r="E339" i="1"/>
  <c r="E347" i="1"/>
  <c r="E355" i="1"/>
  <c r="E363" i="1"/>
  <c r="E371" i="1"/>
  <c r="E379" i="1"/>
  <c r="E387" i="1"/>
  <c r="E395" i="1"/>
  <c r="E403" i="1"/>
  <c r="E411" i="1"/>
  <c r="E419" i="1"/>
  <c r="E427" i="1"/>
  <c r="E435" i="1"/>
  <c r="E443" i="1"/>
  <c r="E451" i="1"/>
  <c r="E467" i="1"/>
  <c r="E475" i="1"/>
  <c r="E483" i="1"/>
  <c r="E491" i="1"/>
  <c r="E499" i="1"/>
  <c r="E507" i="1"/>
  <c r="E515" i="1"/>
  <c r="E523" i="1"/>
  <c r="E531" i="1"/>
  <c r="E539" i="1"/>
  <c r="E547" i="1"/>
  <c r="E555" i="1"/>
  <c r="E563" i="1"/>
  <c r="E571" i="1"/>
  <c r="E579" i="1"/>
  <c r="E587" i="1"/>
  <c r="E595" i="1"/>
  <c r="E603" i="1"/>
  <c r="E609" i="1"/>
  <c r="E613" i="1"/>
  <c r="E617" i="1"/>
  <c r="E621" i="1"/>
  <c r="E625" i="1"/>
  <c r="E629" i="1"/>
  <c r="E633" i="1"/>
  <c r="E637" i="1"/>
  <c r="E641" i="1"/>
  <c r="E645" i="1"/>
  <c r="E649" i="1"/>
  <c r="E653" i="1"/>
  <c r="E657" i="1"/>
  <c r="E661" i="1"/>
  <c r="E665" i="1"/>
  <c r="E669" i="1"/>
  <c r="E673" i="1"/>
  <c r="E677" i="1"/>
  <c r="E681" i="1"/>
  <c r="E685" i="1"/>
  <c r="E689" i="1"/>
  <c r="E693" i="1"/>
  <c r="E697" i="1"/>
  <c r="E701" i="1"/>
  <c r="E707" i="1"/>
  <c r="E711" i="1"/>
  <c r="E725" i="1"/>
  <c r="E729" i="1"/>
  <c r="E733" i="1"/>
  <c r="E737" i="1"/>
  <c r="E741" i="1"/>
  <c r="E745" i="1"/>
  <c r="E749" i="1"/>
  <c r="E753" i="1"/>
  <c r="E757" i="1"/>
  <c r="E761" i="1"/>
  <c r="E765" i="1"/>
  <c r="E769" i="1"/>
  <c r="E773" i="1"/>
  <c r="E777" i="1"/>
  <c r="E781" i="1"/>
  <c r="E785" i="1"/>
  <c r="E789" i="1"/>
  <c r="E793" i="1"/>
  <c r="E797" i="1"/>
  <c r="E801" i="1"/>
  <c r="E805" i="1"/>
  <c r="E809" i="1"/>
  <c r="E813" i="1"/>
  <c r="E817" i="1"/>
  <c r="E821" i="1"/>
  <c r="E825" i="1"/>
  <c r="E829" i="1"/>
  <c r="E833" i="1"/>
  <c r="E837" i="1"/>
  <c r="E841" i="1"/>
  <c r="E845" i="1"/>
  <c r="E849" i="1"/>
  <c r="E853" i="1"/>
  <c r="E857" i="1"/>
  <c r="E861" i="1"/>
  <c r="E865" i="1"/>
  <c r="E869" i="1"/>
  <c r="E873" i="1"/>
  <c r="E877" i="1"/>
  <c r="E881" i="1"/>
  <c r="E885" i="1"/>
  <c r="E889" i="1"/>
  <c r="E893" i="1"/>
  <c r="E897" i="1"/>
  <c r="E901" i="1"/>
  <c r="E905" i="1"/>
  <c r="E909" i="1"/>
  <c r="E913" i="1"/>
  <c r="E917" i="1"/>
  <c r="E921" i="1"/>
  <c r="E925" i="1"/>
  <c r="E929" i="1"/>
  <c r="E933" i="1"/>
  <c r="E937" i="1"/>
  <c r="E941" i="1"/>
  <c r="E945" i="1"/>
  <c r="E949" i="1"/>
  <c r="E953" i="1"/>
  <c r="E957" i="1"/>
  <c r="E961" i="1"/>
  <c r="E965" i="1"/>
  <c r="E969" i="1"/>
  <c r="E973" i="1"/>
  <c r="E977" i="1"/>
  <c r="E981" i="1"/>
  <c r="E985" i="1"/>
  <c r="E989" i="1"/>
  <c r="E993" i="1"/>
  <c r="E997" i="1"/>
  <c r="E1001" i="1"/>
  <c r="E1005" i="1"/>
  <c r="E1009" i="1"/>
  <c r="E1013" i="1"/>
  <c r="E1017" i="1"/>
  <c r="E1021" i="1"/>
  <c r="E1025" i="1"/>
  <c r="E1029" i="1"/>
  <c r="E1033" i="1"/>
  <c r="E1037" i="1"/>
  <c r="E1041" i="1"/>
  <c r="E1045" i="1"/>
  <c r="E1049" i="1"/>
  <c r="E1053" i="1"/>
  <c r="E1057" i="1"/>
  <c r="E1061" i="1"/>
  <c r="E1065" i="1"/>
  <c r="E1069" i="1"/>
  <c r="E1073" i="1"/>
  <c r="E1077" i="1"/>
  <c r="E1081" i="1"/>
  <c r="E1085" i="1"/>
  <c r="E1089" i="1"/>
  <c r="E1093" i="1"/>
  <c r="E1097" i="1"/>
  <c r="E1101" i="1"/>
  <c r="E1105" i="1"/>
  <c r="E1109" i="1"/>
  <c r="E1113" i="1"/>
  <c r="E1117" i="1"/>
  <c r="E1121" i="1"/>
  <c r="E1125" i="1"/>
  <c r="E1129" i="1"/>
  <c r="E1133" i="1"/>
  <c r="E1137" i="1"/>
  <c r="E1141" i="1"/>
  <c r="E1145" i="1"/>
  <c r="E1149" i="1"/>
  <c r="E1153" i="1"/>
  <c r="E1157" i="1"/>
  <c r="E1161" i="1"/>
  <c r="E1165" i="1"/>
  <c r="E1169" i="1"/>
  <c r="E1173" i="1"/>
  <c r="E1177" i="1"/>
  <c r="E1181" i="1"/>
  <c r="E1185" i="1"/>
  <c r="E1189" i="1"/>
  <c r="E1193" i="1"/>
  <c r="E1197" i="1"/>
  <c r="E1201" i="1"/>
  <c r="E1205" i="1"/>
  <c r="E1209" i="1"/>
  <c r="E1213" i="1"/>
  <c r="E1217" i="1"/>
  <c r="E1221" i="1"/>
  <c r="E1225" i="1"/>
  <c r="E1229" i="1"/>
  <c r="E1233" i="1"/>
  <c r="E1237" i="1"/>
  <c r="E1241" i="1"/>
  <c r="E1245" i="1"/>
  <c r="E1251" i="1"/>
  <c r="E1259" i="1"/>
  <c r="E1267" i="1"/>
  <c r="E1275" i="1"/>
  <c r="E1283" i="1"/>
  <c r="E1291" i="1"/>
  <c r="E1299" i="1"/>
  <c r="E1307" i="1"/>
  <c r="E1315" i="1"/>
  <c r="E1323" i="1"/>
  <c r="E1331" i="1"/>
  <c r="E1339" i="1"/>
  <c r="E1347" i="1"/>
  <c r="E1355" i="1"/>
  <c r="E1363" i="1"/>
  <c r="E1371" i="1"/>
  <c r="E1379" i="1"/>
  <c r="E1387" i="1"/>
  <c r="E1395" i="1"/>
  <c r="E1403" i="1"/>
  <c r="E1411" i="1"/>
  <c r="E1419" i="1"/>
  <c r="E1427" i="1"/>
  <c r="E1435" i="1"/>
  <c r="E1443" i="1"/>
  <c r="E1451" i="1"/>
  <c r="E1459" i="1"/>
  <c r="E1467" i="1"/>
  <c r="E1475" i="1"/>
  <c r="E1483" i="1"/>
  <c r="E1491" i="1"/>
  <c r="E1499" i="1"/>
  <c r="E1507" i="1"/>
  <c r="E1515" i="1"/>
  <c r="E1523" i="1"/>
  <c r="E1531" i="1"/>
  <c r="E1539" i="1"/>
  <c r="E1547" i="1"/>
  <c r="E1555" i="1"/>
  <c r="E1563" i="1"/>
  <c r="E1571" i="1"/>
  <c r="E1579" i="1"/>
  <c r="E1587" i="1"/>
  <c r="E1595" i="1"/>
  <c r="E1603" i="1"/>
  <c r="E1611" i="1"/>
  <c r="E1619" i="1"/>
  <c r="E1627" i="1"/>
  <c r="E1635" i="1"/>
  <c r="E1643" i="1"/>
  <c r="E1651" i="1"/>
  <c r="E1659" i="1"/>
  <c r="E1667" i="1"/>
  <c r="E1675" i="1"/>
  <c r="E1683" i="1"/>
  <c r="E1691" i="1"/>
  <c r="E1699" i="1"/>
  <c r="E1707" i="1"/>
  <c r="E1715" i="1"/>
  <c r="E1723" i="1"/>
  <c r="E1731" i="1"/>
  <c r="E1739" i="1"/>
  <c r="E1747" i="1"/>
  <c r="E1755" i="1"/>
  <c r="E1763" i="1"/>
  <c r="E1771" i="1"/>
  <c r="E1779" i="1"/>
  <c r="E1787" i="1"/>
  <c r="E1795" i="1"/>
  <c r="E1803" i="1"/>
  <c r="E1811" i="1"/>
  <c r="E1819" i="1"/>
  <c r="E1827" i="1"/>
  <c r="E1835" i="1"/>
  <c r="E1843" i="1"/>
  <c r="E1851" i="1"/>
  <c r="E1859" i="1"/>
  <c r="E1867" i="1"/>
  <c r="E1875" i="1"/>
  <c r="E1883" i="1"/>
  <c r="E1891" i="1"/>
  <c r="E1899" i="1"/>
  <c r="E1907" i="1"/>
  <c r="E1911" i="1"/>
  <c r="E1915" i="1"/>
  <c r="E1919" i="1"/>
  <c r="E1923" i="1"/>
  <c r="E1927" i="1"/>
  <c r="E1931" i="1"/>
  <c r="E1935" i="1"/>
  <c r="E1939" i="1"/>
  <c r="E1943" i="1"/>
  <c r="E1947" i="1"/>
  <c r="E1951" i="1"/>
  <c r="E1955" i="1"/>
  <c r="E1959" i="1"/>
  <c r="E1963" i="1"/>
  <c r="E1967" i="1"/>
  <c r="E1971" i="1"/>
  <c r="E1975" i="1"/>
  <c r="E1979" i="1"/>
  <c r="E1983" i="1"/>
  <c r="E1987" i="1"/>
  <c r="E1991" i="1"/>
  <c r="E1995" i="1"/>
  <c r="E1999" i="1"/>
  <c r="E2003" i="1"/>
  <c r="E2007" i="1"/>
  <c r="E2011" i="1"/>
  <c r="E2015" i="1"/>
  <c r="E2019" i="1"/>
  <c r="E2023" i="1"/>
  <c r="E2027" i="1"/>
  <c r="E2031" i="1"/>
  <c r="E2035" i="1"/>
  <c r="E2039" i="1"/>
  <c r="E2043" i="1"/>
  <c r="E2047" i="1"/>
  <c r="E2051" i="1"/>
  <c r="E2055" i="1"/>
  <c r="E2059" i="1"/>
  <c r="E2063" i="1"/>
  <c r="E2067" i="1"/>
  <c r="E2071" i="1"/>
  <c r="E2075" i="1"/>
  <c r="E2079" i="1"/>
  <c r="E2083" i="1"/>
  <c r="E2087" i="1"/>
  <c r="E2091" i="1"/>
  <c r="E2095" i="1"/>
  <c r="E2099" i="1"/>
  <c r="E2103" i="1"/>
  <c r="E2107" i="1"/>
  <c r="E2111" i="1"/>
  <c r="E2115" i="1"/>
  <c r="E2119" i="1"/>
  <c r="E2123" i="1"/>
  <c r="E2127" i="1"/>
  <c r="E2131" i="1"/>
  <c r="E2135" i="1"/>
  <c r="E2139" i="1"/>
  <c r="E2143" i="1"/>
  <c r="E2147" i="1"/>
  <c r="E2151" i="1"/>
  <c r="E2155" i="1"/>
  <c r="E2159" i="1"/>
  <c r="E2163" i="1"/>
  <c r="E2167" i="1"/>
  <c r="E2171" i="1"/>
  <c r="E2175" i="1"/>
  <c r="E2179" i="1"/>
  <c r="E2183" i="1"/>
  <c r="E2187" i="1"/>
  <c r="E2191" i="1"/>
  <c r="E2195" i="1"/>
  <c r="E2199" i="1"/>
  <c r="E2203" i="1"/>
  <c r="E2207" i="1"/>
  <c r="E2211" i="1"/>
  <c r="E2215" i="1"/>
  <c r="E2219" i="1"/>
  <c r="E2223" i="1"/>
  <c r="E2227" i="1"/>
  <c r="E2231" i="1"/>
  <c r="E2235" i="1"/>
  <c r="E2239" i="1"/>
  <c r="E2243" i="1"/>
  <c r="E2247" i="1"/>
  <c r="E2251" i="1"/>
  <c r="E2255" i="1"/>
  <c r="E2259" i="1"/>
  <c r="E2263" i="1"/>
  <c r="E2267" i="1"/>
  <c r="E2271" i="1"/>
  <c r="E2275" i="1"/>
  <c r="E2279" i="1"/>
  <c r="E2283" i="1"/>
  <c r="E2287" i="1"/>
  <c r="E2291" i="1"/>
  <c r="E2295" i="1"/>
  <c r="E2299" i="1"/>
  <c r="E2303" i="1"/>
  <c r="E2307" i="1"/>
  <c r="E2311" i="1"/>
  <c r="E2315" i="1"/>
  <c r="E2319" i="1"/>
  <c r="E2323" i="1"/>
  <c r="E2327" i="1"/>
  <c r="E2331" i="1"/>
  <c r="E2335" i="1"/>
  <c r="E2339" i="1"/>
  <c r="E2343" i="1"/>
  <c r="E2347" i="1"/>
  <c r="E2351" i="1"/>
  <c r="E2355" i="1"/>
  <c r="E2359" i="1"/>
  <c r="E2363" i="1"/>
  <c r="E2367" i="1"/>
  <c r="E2371" i="1"/>
  <c r="E2375" i="1"/>
  <c r="E2379" i="1"/>
  <c r="E2383" i="1"/>
  <c r="E2387" i="1"/>
  <c r="E2391" i="1"/>
  <c r="E2395" i="1"/>
  <c r="E2399" i="1"/>
  <c r="E2403" i="1"/>
  <c r="E2407" i="1"/>
  <c r="E2411" i="1"/>
  <c r="E2415" i="1"/>
  <c r="E2419" i="1"/>
  <c r="E2423" i="1"/>
  <c r="E2427" i="1"/>
  <c r="E2431" i="1"/>
  <c r="E2435" i="1"/>
  <c r="E2439" i="1"/>
  <c r="E2443" i="1"/>
  <c r="E2447" i="1"/>
  <c r="E2451" i="1"/>
  <c r="E2455" i="1"/>
  <c r="E2459" i="1"/>
  <c r="E2463" i="1"/>
  <c r="E2467" i="1"/>
  <c r="E2471" i="1"/>
  <c r="E2475" i="1"/>
  <c r="E2479" i="1"/>
  <c r="E2483" i="1"/>
  <c r="E2487" i="1"/>
  <c r="E2491" i="1"/>
  <c r="E2495" i="1"/>
  <c r="E2499" i="1"/>
  <c r="E2503" i="1"/>
  <c r="E2507" i="1"/>
  <c r="E2511" i="1"/>
  <c r="E2515" i="1"/>
  <c r="E2519" i="1"/>
  <c r="E2523" i="1"/>
  <c r="E2527" i="1"/>
  <c r="E2531" i="1"/>
  <c r="E2535" i="1"/>
  <c r="E2539" i="1"/>
  <c r="E2543" i="1"/>
  <c r="E2547" i="1"/>
  <c r="E2551" i="1"/>
  <c r="E2555" i="1"/>
  <c r="E2559" i="1"/>
  <c r="E2563" i="1"/>
  <c r="E2567" i="1"/>
  <c r="E2571" i="1"/>
  <c r="E2575" i="1"/>
  <c r="E2579" i="1"/>
  <c r="E2583" i="1"/>
  <c r="E2587" i="1"/>
  <c r="E2591" i="1"/>
  <c r="E2595" i="1"/>
  <c r="E2599" i="1"/>
  <c r="E2603" i="1"/>
  <c r="E2607" i="1"/>
  <c r="E2611" i="1"/>
  <c r="E2615" i="1"/>
  <c r="E2619" i="1"/>
  <c r="E2623" i="1"/>
  <c r="E2627" i="1"/>
  <c r="E2631" i="1"/>
  <c r="E2635" i="1"/>
  <c r="E2639" i="1"/>
  <c r="E2643" i="1"/>
  <c r="E2647" i="1"/>
  <c r="E2651" i="1"/>
  <c r="E2655" i="1"/>
  <c r="E2659" i="1"/>
  <c r="E2663" i="1"/>
  <c r="E2667" i="1"/>
  <c r="E2671" i="1"/>
  <c r="E2675" i="1"/>
  <c r="E2679" i="1"/>
  <c r="E2683" i="1"/>
  <c r="E2687" i="1"/>
  <c r="E2691" i="1"/>
  <c r="E2695" i="1"/>
  <c r="E2699" i="1"/>
  <c r="E2703" i="1"/>
  <c r="E2707" i="1"/>
  <c r="E2711" i="1"/>
  <c r="E2715" i="1"/>
  <c r="E2719" i="1"/>
  <c r="E2723" i="1"/>
  <c r="E2727" i="1"/>
  <c r="E2731" i="1"/>
  <c r="E2735" i="1"/>
  <c r="E2739" i="1"/>
  <c r="E2743" i="1"/>
  <c r="E2747" i="1"/>
  <c r="E2751" i="1"/>
  <c r="E2755" i="1"/>
  <c r="E2759" i="1"/>
  <c r="E2763" i="1"/>
  <c r="E2767" i="1"/>
  <c r="E2771" i="1"/>
  <c r="E2775" i="1"/>
  <c r="E2779" i="1"/>
  <c r="E2783" i="1"/>
  <c r="E2787" i="1"/>
  <c r="E2791" i="1"/>
  <c r="E2795" i="1"/>
  <c r="E2799" i="1"/>
  <c r="E2803" i="1"/>
  <c r="E2807" i="1"/>
  <c r="E2811" i="1"/>
  <c r="E2815" i="1"/>
  <c r="E2819" i="1"/>
  <c r="E2823" i="1"/>
  <c r="E2827" i="1"/>
  <c r="E2831" i="1"/>
  <c r="E2835" i="1"/>
  <c r="E2839" i="1"/>
  <c r="E2843" i="1"/>
  <c r="E2847" i="1"/>
  <c r="E2851" i="1"/>
  <c r="E2855" i="1"/>
  <c r="E2859" i="1"/>
  <c r="E2863" i="1"/>
  <c r="E2867" i="1"/>
  <c r="E2871" i="1"/>
  <c r="E2875" i="1"/>
  <c r="E2879" i="1"/>
  <c r="E2883" i="1"/>
  <c r="E2887" i="1"/>
  <c r="E2891" i="1"/>
  <c r="E2895" i="1"/>
  <c r="E2899" i="1"/>
  <c r="E2903" i="1"/>
  <c r="E2907" i="1"/>
  <c r="E2911" i="1"/>
  <c r="E2915" i="1"/>
  <c r="E2919" i="1"/>
  <c r="E2923" i="1"/>
  <c r="E2927" i="1"/>
  <c r="E2931" i="1"/>
  <c r="E2935" i="1"/>
  <c r="E2939" i="1"/>
  <c r="E2943" i="1"/>
  <c r="E2947" i="1"/>
  <c r="E2951" i="1"/>
  <c r="E2955" i="1"/>
  <c r="E2959" i="1"/>
  <c r="E2963" i="1"/>
  <c r="E2967" i="1"/>
  <c r="E2971" i="1"/>
  <c r="E2975" i="1"/>
  <c r="E2979" i="1"/>
  <c r="E2983" i="1"/>
  <c r="E2987" i="1"/>
  <c r="E2991" i="1"/>
  <c r="E2995" i="1"/>
  <c r="E2999" i="1"/>
  <c r="E3003" i="1"/>
  <c r="E3007" i="1"/>
  <c r="E3011" i="1"/>
  <c r="E3015" i="1"/>
  <c r="E3019" i="1"/>
  <c r="E3023" i="1"/>
  <c r="E3027" i="1"/>
  <c r="E3031" i="1"/>
  <c r="E3035" i="1"/>
  <c r="E3039" i="1"/>
  <c r="E3043" i="1"/>
  <c r="E3047" i="1"/>
  <c r="E3051" i="1"/>
  <c r="E3055" i="1"/>
  <c r="E3059" i="1"/>
  <c r="E3063" i="1"/>
  <c r="E3067" i="1"/>
  <c r="E3071" i="1"/>
  <c r="E3075" i="1"/>
  <c r="E3079" i="1"/>
  <c r="E3083" i="1"/>
  <c r="E3087" i="1"/>
  <c r="E3091" i="1"/>
  <c r="E3095" i="1"/>
  <c r="E3099" i="1"/>
  <c r="E3103" i="1"/>
  <c r="E3107" i="1"/>
  <c r="E3111" i="1"/>
  <c r="E3115" i="1"/>
  <c r="E3119" i="1"/>
  <c r="E3123" i="1"/>
  <c r="E3127" i="1"/>
  <c r="E3131" i="1"/>
  <c r="E3135" i="1"/>
  <c r="E3139" i="1"/>
  <c r="E3143" i="1"/>
  <c r="E3147" i="1"/>
  <c r="E3151" i="1"/>
  <c r="E3155" i="1"/>
  <c r="E3159" i="1"/>
  <c r="E3163" i="1"/>
  <c r="E3167" i="1"/>
  <c r="E3171" i="1"/>
  <c r="E3175" i="1"/>
  <c r="E3179" i="1"/>
  <c r="E3183" i="1"/>
  <c r="E3187" i="1"/>
  <c r="E3191" i="1"/>
  <c r="E3195" i="1"/>
  <c r="E3199" i="1"/>
  <c r="E3203" i="1"/>
  <c r="E3207" i="1"/>
  <c r="E3211" i="1"/>
  <c r="E3215" i="1"/>
  <c r="E3219" i="1"/>
  <c r="E3223" i="1"/>
  <c r="E3227" i="1"/>
  <c r="E3231" i="1"/>
  <c r="E3235" i="1"/>
  <c r="E3239" i="1"/>
  <c r="E3243" i="1"/>
  <c r="E3247" i="1"/>
  <c r="E3251" i="1"/>
  <c r="E3255" i="1"/>
  <c r="E3259" i="1"/>
  <c r="E3263" i="1"/>
  <c r="E3267" i="1"/>
  <c r="E3271" i="1"/>
  <c r="E3275" i="1"/>
  <c r="E3279" i="1"/>
  <c r="E3283" i="1"/>
  <c r="E3287" i="1"/>
  <c r="E3291" i="1"/>
  <c r="E3295" i="1"/>
  <c r="E3299" i="1"/>
  <c r="E3303" i="1"/>
  <c r="E3307" i="1"/>
  <c r="E3311" i="1"/>
  <c r="E3315" i="1"/>
  <c r="E3319" i="1"/>
  <c r="E3323" i="1"/>
  <c r="E3331" i="1"/>
  <c r="E3335" i="1"/>
  <c r="E3339" i="1"/>
  <c r="E3343" i="1"/>
  <c r="E3347" i="1"/>
  <c r="E3351" i="1"/>
  <c r="E3355" i="1"/>
  <c r="E3359" i="1"/>
  <c r="E3363" i="1"/>
  <c r="E3367" i="1"/>
  <c r="E3371" i="1"/>
  <c r="E3375" i="1"/>
  <c r="E3379" i="1"/>
  <c r="E3383" i="1"/>
  <c r="E3387" i="1"/>
  <c r="E3391" i="1"/>
  <c r="E3395" i="1"/>
  <c r="E3399" i="1"/>
  <c r="E3403" i="1"/>
  <c r="E3407" i="1"/>
  <c r="E3411" i="1"/>
  <c r="E3415" i="1"/>
  <c r="E3419" i="1"/>
  <c r="E3423" i="1"/>
  <c r="E3427" i="1"/>
  <c r="E3431" i="1"/>
  <c r="E3435" i="1"/>
  <c r="E3439" i="1"/>
  <c r="E3443" i="1"/>
  <c r="E3447" i="1"/>
  <c r="E3451" i="1"/>
  <c r="E3455" i="1"/>
  <c r="E3459" i="1"/>
  <c r="E3463" i="1"/>
  <c r="E3467" i="1"/>
  <c r="E3471" i="1"/>
  <c r="E3475" i="1"/>
  <c r="E3479" i="1"/>
  <c r="E3483" i="1"/>
  <c r="E3487" i="1"/>
  <c r="E3491" i="1"/>
  <c r="E3495" i="1"/>
  <c r="E3499" i="1"/>
  <c r="E3503" i="1"/>
  <c r="E3507" i="1"/>
  <c r="E3511" i="1"/>
  <c r="E3515" i="1"/>
  <c r="E3519" i="1"/>
  <c r="E3523" i="1"/>
  <c r="E3527" i="1"/>
  <c r="E3531" i="1"/>
  <c r="E3535" i="1"/>
  <c r="E3539" i="1"/>
  <c r="E3543" i="1"/>
  <c r="E3547" i="1"/>
  <c r="E3551" i="1"/>
  <c r="E3555" i="1"/>
  <c r="E3559" i="1"/>
  <c r="E3563" i="1"/>
  <c r="E3567" i="1"/>
  <c r="E3571" i="1"/>
  <c r="E3575" i="1"/>
  <c r="E3579" i="1"/>
  <c r="E3583" i="1"/>
  <c r="E3587" i="1"/>
  <c r="E3591" i="1"/>
  <c r="E3595" i="1"/>
  <c r="E3599" i="1"/>
  <c r="E3603" i="1"/>
  <c r="E3607" i="1"/>
  <c r="E3611" i="1"/>
  <c r="E3615" i="1"/>
  <c r="E3619" i="1"/>
  <c r="E3623" i="1"/>
  <c r="E3627" i="1"/>
  <c r="E3631" i="1"/>
  <c r="E3635" i="1"/>
  <c r="E3639" i="1"/>
  <c r="E3643" i="1"/>
  <c r="E3647" i="1"/>
  <c r="E3651" i="1"/>
  <c r="E3655" i="1"/>
  <c r="E3659" i="1"/>
  <c r="E3663" i="1"/>
  <c r="E3667" i="1"/>
  <c r="E3671" i="1"/>
  <c r="E3675" i="1"/>
  <c r="E3679" i="1"/>
  <c r="E3683" i="1"/>
  <c r="E3687" i="1"/>
  <c r="E3691" i="1"/>
  <c r="E3695" i="1"/>
  <c r="E3699" i="1"/>
  <c r="E3703" i="1"/>
  <c r="E3707" i="1"/>
  <c r="E3711" i="1"/>
  <c r="E3715" i="1"/>
  <c r="E3719" i="1"/>
  <c r="E3723" i="1"/>
  <c r="E3727" i="1"/>
  <c r="E3731" i="1"/>
  <c r="E3735" i="1"/>
  <c r="E3739" i="1"/>
  <c r="E3743" i="1"/>
  <c r="E3747" i="1"/>
  <c r="E3757" i="1"/>
  <c r="E3761" i="1"/>
  <c r="E3765" i="1"/>
  <c r="E3769" i="1"/>
  <c r="E3773" i="1"/>
  <c r="E3777" i="1"/>
  <c r="E3781" i="1"/>
  <c r="E3785" i="1"/>
  <c r="E3789" i="1"/>
  <c r="E3793" i="1"/>
  <c r="E3797" i="1"/>
  <c r="E3801" i="1"/>
  <c r="E3805" i="1"/>
  <c r="E3809" i="1"/>
  <c r="E3813" i="1"/>
  <c r="E3817" i="1"/>
  <c r="E3821" i="1"/>
  <c r="E3825" i="1"/>
  <c r="E3829" i="1"/>
  <c r="E3833" i="1"/>
  <c r="E3837" i="1"/>
  <c r="E3841" i="1"/>
  <c r="E3845" i="1"/>
  <c r="E3849" i="1"/>
  <c r="E3853" i="1"/>
  <c r="E3857" i="1"/>
  <c r="E3861" i="1"/>
  <c r="E3865" i="1"/>
  <c r="E3869" i="1"/>
  <c r="E3873" i="1"/>
  <c r="E3877" i="1"/>
  <c r="E3881" i="1"/>
  <c r="E3885" i="1"/>
  <c r="E3889" i="1"/>
  <c r="E3893" i="1"/>
  <c r="E3897" i="1"/>
  <c r="E3901" i="1"/>
  <c r="E3905" i="1"/>
  <c r="E3909" i="1"/>
  <c r="E3913" i="1"/>
  <c r="E3917" i="1"/>
  <c r="E3921" i="1"/>
  <c r="E3925" i="1"/>
  <c r="E3929" i="1"/>
  <c r="E3933" i="1"/>
  <c r="E3937" i="1"/>
  <c r="E3941" i="1"/>
  <c r="E3945" i="1"/>
  <c r="E3949" i="1"/>
  <c r="E3953" i="1"/>
  <c r="E3957" i="1"/>
  <c r="E3961" i="1"/>
  <c r="E3965" i="1"/>
  <c r="E3969" i="1"/>
  <c r="E3973" i="1"/>
  <c r="E3977" i="1"/>
  <c r="E3981" i="1"/>
  <c r="E3985" i="1"/>
  <c r="E3989" i="1"/>
  <c r="E3993" i="1"/>
  <c r="E3997" i="1"/>
  <c r="E4001" i="1"/>
  <c r="E4005" i="1"/>
  <c r="E4009" i="1"/>
  <c r="E4013" i="1"/>
  <c r="E4017" i="1"/>
  <c r="E4021" i="1"/>
  <c r="E4025" i="1"/>
  <c r="E4029" i="1"/>
  <c r="E4033" i="1"/>
  <c r="E4037" i="1"/>
  <c r="E4041" i="1"/>
  <c r="E4045" i="1"/>
  <c r="E4049" i="1"/>
  <c r="E4053" i="1"/>
  <c r="E4057" i="1"/>
  <c r="E4061" i="1"/>
  <c r="E4065" i="1"/>
  <c r="E4069" i="1"/>
  <c r="E4073" i="1"/>
  <c r="E4077" i="1"/>
  <c r="E4081" i="1"/>
  <c r="E4085" i="1"/>
  <c r="E4089" i="1"/>
  <c r="E4093" i="1"/>
  <c r="E4097" i="1"/>
  <c r="E4101" i="1"/>
  <c r="E4105" i="1"/>
  <c r="E4109" i="1"/>
  <c r="E4113" i="1"/>
  <c r="E4117" i="1"/>
  <c r="E4121" i="1"/>
  <c r="E4125" i="1"/>
  <c r="E4129" i="1"/>
  <c r="E4133" i="1"/>
  <c r="E4137" i="1"/>
  <c r="E4141" i="1"/>
  <c r="E4145" i="1"/>
  <c r="E4149" i="1"/>
  <c r="E4153" i="1"/>
  <c r="E4157" i="1"/>
  <c r="E4161" i="1"/>
  <c r="E4165" i="1"/>
  <c r="E4169" i="1"/>
  <c r="E4173" i="1"/>
  <c r="E4177" i="1"/>
  <c r="E4181" i="1"/>
  <c r="E4185" i="1"/>
  <c r="E4189" i="1"/>
  <c r="E4193" i="1"/>
  <c r="E4197" i="1"/>
  <c r="E4201" i="1"/>
  <c r="E4205" i="1"/>
  <c r="E4209" i="1"/>
  <c r="E4213" i="1"/>
  <c r="E4217" i="1"/>
  <c r="E4221" i="1"/>
  <c r="E4225" i="1"/>
  <c r="E4229" i="1"/>
  <c r="E4233" i="1"/>
  <c r="E4237" i="1"/>
  <c r="E4241" i="1"/>
  <c r="E4245" i="1"/>
  <c r="E4249" i="1"/>
  <c r="E4253" i="1"/>
  <c r="E4257" i="1"/>
  <c r="E4261" i="1"/>
  <c r="E4265" i="1"/>
  <c r="E4269" i="1"/>
  <c r="E4273" i="1"/>
  <c r="E4277" i="1"/>
  <c r="E4281" i="1"/>
  <c r="E4285" i="1"/>
  <c r="E4289" i="1"/>
  <c r="E4293" i="1"/>
  <c r="E4297" i="1"/>
  <c r="E4301" i="1"/>
  <c r="E4305" i="1"/>
  <c r="E4309" i="1"/>
  <c r="E4313" i="1"/>
  <c r="E4317" i="1"/>
  <c r="E4321" i="1"/>
  <c r="E4325" i="1"/>
  <c r="E4329" i="1"/>
  <c r="E4333" i="1"/>
  <c r="E4337" i="1"/>
  <c r="E4341" i="1"/>
  <c r="E4345" i="1"/>
  <c r="E4349" i="1"/>
  <c r="E4353" i="1"/>
  <c r="E4357" i="1"/>
  <c r="E4361" i="1"/>
  <c r="E4365" i="1"/>
  <c r="E4369" i="1"/>
  <c r="E4373" i="1"/>
  <c r="E4377" i="1"/>
  <c r="E4381" i="1"/>
  <c r="E4385" i="1"/>
  <c r="E4389" i="1"/>
  <c r="E4393" i="1"/>
  <c r="E4397" i="1"/>
  <c r="E4401" i="1"/>
  <c r="E4405" i="1"/>
  <c r="E4409" i="1"/>
  <c r="E4413" i="1"/>
  <c r="E4417" i="1"/>
  <c r="E4421" i="1"/>
  <c r="E4425" i="1"/>
  <c r="E4429" i="1"/>
  <c r="E4433" i="1"/>
  <c r="E4437" i="1"/>
  <c r="E4441" i="1"/>
  <c r="E4445" i="1"/>
  <c r="E4449" i="1"/>
  <c r="E4453" i="1"/>
  <c r="E4457" i="1"/>
  <c r="E4461" i="1"/>
  <c r="E4465" i="1"/>
  <c r="E4469" i="1"/>
  <c r="E4473" i="1"/>
  <c r="E4477" i="1"/>
  <c r="E4481" i="1"/>
  <c r="E4485" i="1"/>
  <c r="E4489" i="1"/>
  <c r="E4493" i="1"/>
  <c r="E4497" i="1"/>
  <c r="E4501" i="1"/>
  <c r="E4505" i="1"/>
  <c r="E4509" i="1"/>
  <c r="E4513" i="1"/>
  <c r="E4517" i="1"/>
  <c r="E4521" i="1"/>
  <c r="E4525" i="1"/>
  <c r="E4529" i="1"/>
  <c r="E4533" i="1"/>
  <c r="E4537" i="1"/>
  <c r="E4541" i="1"/>
  <c r="E4549" i="1"/>
  <c r="E4553" i="1"/>
  <c r="E4557" i="1"/>
  <c r="E4561" i="1"/>
  <c r="E4565" i="1"/>
  <c r="E4569" i="1"/>
  <c r="E4573" i="1"/>
  <c r="E4577" i="1"/>
  <c r="E4581" i="1"/>
  <c r="E4585" i="1"/>
  <c r="E4589" i="1"/>
  <c r="E4593" i="1"/>
  <c r="E4597" i="1"/>
  <c r="E4601" i="1"/>
  <c r="E4605" i="1"/>
  <c r="E4609" i="1"/>
  <c r="E4613" i="1"/>
  <c r="E4617" i="1"/>
  <c r="E4621" i="1"/>
  <c r="E4625" i="1"/>
  <c r="E4629" i="1"/>
  <c r="E4633" i="1"/>
  <c r="E4637" i="1"/>
  <c r="E4641" i="1"/>
  <c r="E4645" i="1"/>
  <c r="E4649" i="1"/>
  <c r="E4653" i="1"/>
  <c r="E4657" i="1"/>
  <c r="E4661" i="1"/>
  <c r="E4665" i="1"/>
  <c r="E4669" i="1"/>
  <c r="E4673" i="1"/>
  <c r="E4677" i="1"/>
  <c r="E4681" i="1"/>
  <c r="E4685" i="1"/>
  <c r="E4689" i="1"/>
  <c r="E4693" i="1"/>
  <c r="E4697" i="1"/>
  <c r="E4701" i="1"/>
  <c r="E4705" i="1"/>
  <c r="E4709" i="1"/>
  <c r="E4713" i="1"/>
  <c r="E4717" i="1"/>
  <c r="E4721" i="1"/>
  <c r="E4725" i="1"/>
  <c r="E4729" i="1"/>
  <c r="E4733" i="1"/>
  <c r="E4737" i="1"/>
  <c r="E4741" i="1"/>
  <c r="E4745" i="1"/>
  <c r="E4749" i="1"/>
  <c r="E4753" i="1"/>
  <c r="E4757" i="1"/>
  <c r="E4761" i="1"/>
  <c r="E4765" i="1"/>
  <c r="E4769" i="1"/>
  <c r="E4773" i="1"/>
  <c r="E4777" i="1"/>
  <c r="E4781" i="1"/>
  <c r="E4785" i="1"/>
  <c r="E4789" i="1"/>
  <c r="E4793" i="1"/>
  <c r="E4797" i="1"/>
  <c r="E4801" i="1"/>
  <c r="E4805" i="1"/>
  <c r="E4809" i="1"/>
  <c r="E4813" i="1"/>
  <c r="E4817" i="1"/>
  <c r="E4821" i="1"/>
  <c r="E4825" i="1"/>
  <c r="E4829" i="1"/>
  <c r="E4833" i="1"/>
  <c r="E4837" i="1"/>
  <c r="E4841" i="1"/>
  <c r="E4845" i="1"/>
  <c r="E4849" i="1"/>
  <c r="E4853" i="1"/>
  <c r="E4857" i="1"/>
  <c r="E4861" i="1"/>
  <c r="E4865" i="1"/>
  <c r="E4869" i="1"/>
  <c r="E4873" i="1"/>
  <c r="E4877" i="1"/>
  <c r="E4881" i="1"/>
  <c r="E4885" i="1"/>
  <c r="E4889" i="1"/>
  <c r="E4893" i="1"/>
  <c r="E4897" i="1"/>
  <c r="E4901" i="1"/>
  <c r="E4905" i="1"/>
  <c r="E4909" i="1"/>
  <c r="E4913" i="1"/>
  <c r="E4917" i="1"/>
  <c r="E4921" i="1"/>
  <c r="E4925" i="1"/>
  <c r="E4929" i="1"/>
  <c r="E4933" i="1"/>
  <c r="E4937" i="1"/>
  <c r="E4941" i="1"/>
  <c r="E4945" i="1"/>
  <c r="E4949" i="1"/>
  <c r="E4953" i="1"/>
  <c r="E4957" i="1"/>
  <c r="E4961" i="1"/>
  <c r="E4965" i="1"/>
  <c r="E4969" i="1"/>
  <c r="E4973" i="1"/>
  <c r="E4977" i="1"/>
  <c r="E4981" i="1"/>
  <c r="E4985" i="1"/>
  <c r="E4989" i="1"/>
  <c r="E4993" i="1"/>
  <c r="E4997" i="1"/>
  <c r="E5001" i="1"/>
  <c r="E5005" i="1"/>
  <c r="E5009" i="1"/>
  <c r="E5013" i="1"/>
  <c r="E5017" i="1"/>
  <c r="E5021" i="1"/>
  <c r="E5025" i="1"/>
  <c r="E5029" i="1"/>
  <c r="E5033" i="1"/>
  <c r="E5037" i="1"/>
  <c r="E5041" i="1"/>
  <c r="E5045" i="1"/>
  <c r="E5049" i="1"/>
  <c r="E5053" i="1"/>
  <c r="E5057" i="1"/>
  <c r="E5061" i="1"/>
  <c r="E5065" i="1"/>
  <c r="E5069" i="1"/>
  <c r="E5073" i="1"/>
  <c r="E5077" i="1"/>
  <c r="E5081" i="1"/>
  <c r="E5085" i="1"/>
  <c r="E5089" i="1"/>
  <c r="E5093" i="1"/>
  <c r="E5097" i="1"/>
  <c r="E5101" i="1"/>
  <c r="E5105" i="1"/>
  <c r="E5109" i="1"/>
  <c r="E5113" i="1"/>
  <c r="E5117" i="1"/>
  <c r="E5121" i="1"/>
  <c r="E5125" i="1"/>
  <c r="E5129" i="1"/>
  <c r="E5133" i="1"/>
  <c r="E5137" i="1"/>
  <c r="E5141" i="1"/>
  <c r="E5145" i="1"/>
  <c r="E5149" i="1"/>
  <c r="E5153" i="1"/>
  <c r="E5157" i="1"/>
  <c r="E5161" i="1"/>
  <c r="E5165" i="1"/>
  <c r="E5169" i="1"/>
  <c r="E5177" i="1"/>
  <c r="E5181" i="1"/>
  <c r="E5185" i="1"/>
  <c r="E5189" i="1"/>
  <c r="E5193" i="1"/>
  <c r="E5197" i="1"/>
  <c r="E5201" i="1"/>
  <c r="E5205" i="1"/>
  <c r="E5209" i="1"/>
  <c r="E5215" i="1"/>
  <c r="E5219" i="1"/>
  <c r="E5223" i="1"/>
  <c r="E5227" i="1"/>
  <c r="E5231" i="1"/>
  <c r="E5235" i="1"/>
  <c r="E5239" i="1"/>
  <c r="E5243" i="1"/>
  <c r="E5247" i="1"/>
  <c r="E5251" i="1"/>
  <c r="E5255" i="1"/>
  <c r="E5259" i="1"/>
  <c r="E5263" i="1"/>
  <c r="E5267" i="1"/>
  <c r="E5271" i="1"/>
  <c r="E5275" i="1"/>
  <c r="E5279" i="1"/>
  <c r="E5283" i="1"/>
  <c r="E5287" i="1"/>
  <c r="E5291" i="1"/>
  <c r="E5295" i="1"/>
  <c r="E5299" i="1"/>
  <c r="E5303" i="1"/>
  <c r="E5307" i="1"/>
  <c r="E5311" i="1"/>
  <c r="E5315" i="1"/>
  <c r="E5319" i="1"/>
  <c r="E5323" i="1"/>
  <c r="E5327" i="1"/>
  <c r="E5331" i="1"/>
  <c r="E5335" i="1"/>
  <c r="E5339" i="1"/>
  <c r="E5343" i="1"/>
  <c r="E5347" i="1"/>
  <c r="E5351" i="1"/>
  <c r="E5355" i="1"/>
  <c r="E5359" i="1"/>
  <c r="E5363" i="1"/>
  <c r="E5367" i="1"/>
  <c r="E5371" i="1"/>
  <c r="E5375" i="1"/>
  <c r="E5379" i="1"/>
  <c r="E5383" i="1"/>
  <c r="E5387" i="1"/>
  <c r="E5391" i="1"/>
  <c r="E5395" i="1"/>
  <c r="E5399" i="1"/>
  <c r="E5403" i="1"/>
  <c r="E5407" i="1"/>
  <c r="E5411" i="1"/>
  <c r="E5415" i="1"/>
  <c r="E5419" i="1"/>
  <c r="E5423" i="1"/>
  <c r="E5427" i="1"/>
  <c r="E5431" i="1"/>
  <c r="E5435" i="1"/>
  <c r="E5439" i="1"/>
  <c r="E5443" i="1"/>
  <c r="E5447" i="1"/>
  <c r="E5451" i="1"/>
  <c r="E5455" i="1"/>
  <c r="E5459" i="1"/>
  <c r="E5463" i="1"/>
  <c r="E5467" i="1"/>
  <c r="E5471" i="1"/>
  <c r="E5475" i="1"/>
  <c r="E5479" i="1"/>
  <c r="E5483" i="1"/>
  <c r="E5487" i="1"/>
  <c r="E5491" i="1"/>
  <c r="E5495" i="1"/>
  <c r="E5499" i="1"/>
  <c r="E5503" i="1"/>
  <c r="E5507" i="1"/>
  <c r="E5511" i="1"/>
  <c r="E5515" i="1"/>
  <c r="E5519" i="1"/>
  <c r="E5523" i="1"/>
  <c r="E5527" i="1"/>
  <c r="E5531" i="1"/>
  <c r="E5535" i="1"/>
  <c r="E5539" i="1"/>
  <c r="E5543" i="1"/>
  <c r="E5547" i="1"/>
  <c r="E5551" i="1"/>
  <c r="E5555" i="1"/>
  <c r="E5559" i="1"/>
  <c r="E5563" i="1"/>
  <c r="E5569" i="1"/>
  <c r="E5573" i="1"/>
  <c r="E5577" i="1"/>
  <c r="E5581" i="1"/>
  <c r="E5585" i="1"/>
  <c r="E5589" i="1"/>
  <c r="E5593" i="1"/>
  <c r="E5597" i="1"/>
  <c r="E5601" i="1"/>
  <c r="E5605" i="1"/>
  <c r="E5609" i="1"/>
  <c r="E5613" i="1"/>
  <c r="E5617" i="1"/>
  <c r="E7365" i="1"/>
  <c r="E7369" i="1"/>
  <c r="E7373" i="1"/>
  <c r="E7377" i="1"/>
  <c r="E7381" i="1"/>
  <c r="E7385" i="1"/>
  <c r="E7389" i="1"/>
  <c r="E7393" i="1"/>
  <c r="E7397" i="1"/>
  <c r="E7401" i="1"/>
  <c r="E7405" i="1"/>
  <c r="E7409" i="1"/>
  <c r="E7413" i="1"/>
  <c r="E7417" i="1"/>
  <c r="E7421" i="1"/>
  <c r="E7425" i="1"/>
  <c r="E7429" i="1"/>
  <c r="E7433" i="1"/>
  <c r="E7437" i="1"/>
  <c r="E7441" i="1"/>
  <c r="E7445" i="1"/>
  <c r="E7449" i="1"/>
  <c r="E7453" i="1"/>
  <c r="E7457" i="1"/>
  <c r="E7461" i="1"/>
  <c r="E7467" i="1"/>
  <c r="E7471" i="1"/>
  <c r="E7475" i="1"/>
  <c r="E7479" i="1"/>
  <c r="E7483" i="1"/>
  <c r="E7487" i="1"/>
  <c r="E7491" i="1"/>
  <c r="E7495" i="1"/>
  <c r="E7499" i="1"/>
  <c r="E7503" i="1"/>
  <c r="E7507" i="1"/>
  <c r="E7511" i="1"/>
  <c r="E7515" i="1"/>
  <c r="E7519" i="1"/>
  <c r="E7523" i="1"/>
  <c r="E7527" i="1"/>
  <c r="E7531" i="1"/>
  <c r="E7535" i="1"/>
  <c r="E7539" i="1"/>
  <c r="E7543" i="1"/>
  <c r="E7547" i="1"/>
  <c r="E7551" i="1"/>
  <c r="E7555" i="1"/>
  <c r="E7559" i="1"/>
  <c r="E7563" i="1"/>
  <c r="E7567" i="1"/>
  <c r="E7571" i="1"/>
  <c r="E7575" i="1"/>
  <c r="E7579" i="1"/>
  <c r="E7583" i="1"/>
  <c r="E7587" i="1"/>
  <c r="E7591" i="1"/>
  <c r="E7595" i="1"/>
  <c r="E7599" i="1"/>
  <c r="E7603" i="1"/>
  <c r="E7607" i="1"/>
  <c r="E7611" i="1"/>
  <c r="E7615" i="1"/>
  <c r="E7619" i="1"/>
  <c r="E7623" i="1"/>
  <c r="E7627" i="1"/>
  <c r="E7631" i="1"/>
  <c r="E7635" i="1"/>
  <c r="E7639" i="1"/>
  <c r="E7643" i="1"/>
  <c r="E7647" i="1"/>
  <c r="E7651" i="1"/>
  <c r="E7655" i="1"/>
  <c r="E7659" i="1"/>
  <c r="E7663" i="1"/>
  <c r="E7667" i="1"/>
  <c r="E7671" i="1"/>
  <c r="E7675" i="1"/>
  <c r="E7679" i="1"/>
  <c r="E7683" i="1"/>
  <c r="E7687" i="1"/>
  <c r="E7691" i="1"/>
  <c r="E7695" i="1"/>
  <c r="E7699" i="1"/>
  <c r="E7703" i="1"/>
  <c r="E7707" i="1"/>
  <c r="E7711" i="1"/>
  <c r="E7715" i="1"/>
  <c r="E1253" i="1"/>
  <c r="E1261" i="1"/>
  <c r="E1269" i="1"/>
  <c r="E1277" i="1"/>
  <c r="E1285" i="1"/>
  <c r="E1293" i="1"/>
  <c r="E1301" i="1"/>
  <c r="E1309" i="1"/>
  <c r="E1317" i="1"/>
  <c r="E1325" i="1"/>
  <c r="E1333" i="1"/>
  <c r="E1341" i="1"/>
  <c r="E1349" i="1"/>
  <c r="E1357" i="1"/>
  <c r="E1365" i="1"/>
  <c r="E1373" i="1"/>
  <c r="E1381" i="1"/>
  <c r="E1389" i="1"/>
  <c r="E1397" i="1"/>
  <c r="E1405" i="1"/>
  <c r="E1413" i="1"/>
  <c r="E1421" i="1"/>
  <c r="E1429" i="1"/>
  <c r="E1437" i="1"/>
  <c r="E1445" i="1"/>
  <c r="E1453" i="1"/>
  <c r="E1461" i="1"/>
  <c r="E1469" i="1"/>
  <c r="E1477" i="1"/>
  <c r="E1485" i="1"/>
  <c r="E1493" i="1"/>
  <c r="E1501" i="1"/>
  <c r="E1509" i="1"/>
  <c r="E1517" i="1"/>
  <c r="E1525" i="1"/>
  <c r="E1533" i="1"/>
  <c r="E1541" i="1"/>
  <c r="E1549" i="1"/>
  <c r="E1557" i="1"/>
  <c r="E1565" i="1"/>
  <c r="E1573" i="1"/>
  <c r="E1581" i="1"/>
  <c r="E1589" i="1"/>
  <c r="E1597" i="1"/>
  <c r="E1605" i="1"/>
  <c r="E1613" i="1"/>
  <c r="E1621" i="1"/>
  <c r="E1629" i="1"/>
  <c r="E1637" i="1"/>
  <c r="E1645" i="1"/>
  <c r="E1653" i="1"/>
  <c r="E1661" i="1"/>
  <c r="E1669" i="1"/>
  <c r="E1677" i="1"/>
  <c r="E1685" i="1"/>
  <c r="E1693" i="1"/>
  <c r="E1701" i="1"/>
  <c r="E1709" i="1"/>
  <c r="E1717" i="1"/>
  <c r="E1725" i="1"/>
  <c r="E1733" i="1"/>
  <c r="E1741" i="1"/>
  <c r="E1749" i="1"/>
  <c r="E1757" i="1"/>
  <c r="E1765" i="1"/>
  <c r="E8973" i="1"/>
  <c r="E8970" i="1"/>
  <c r="E8971" i="1"/>
  <c r="E8964" i="1"/>
  <c r="E8963" i="1"/>
  <c r="E8967" i="1"/>
  <c r="E8960" i="1"/>
  <c r="E8962" i="1"/>
  <c r="E8957" i="1"/>
  <c r="E8956" i="1"/>
  <c r="E8952" i="1"/>
  <c r="E8949" i="1"/>
  <c r="E8945" i="1"/>
  <c r="E8947" i="1"/>
  <c r="E8948" i="1"/>
  <c r="E8942" i="1"/>
  <c r="E8939" i="1"/>
  <c r="E8938" i="1"/>
  <c r="E8937" i="1"/>
  <c r="E8935" i="1"/>
  <c r="E8932" i="1"/>
  <c r="E8930" i="1"/>
  <c r="E8928" i="1"/>
  <c r="E8925" i="1"/>
  <c r="E8924" i="1"/>
  <c r="E8922" i="1"/>
  <c r="E8921" i="1"/>
  <c r="E8918" i="1"/>
  <c r="E8915" i="1"/>
  <c r="E8913" i="1"/>
  <c r="E8912" i="1"/>
  <c r="E8910" i="1"/>
  <c r="E8905" i="1"/>
  <c r="E8907" i="1"/>
  <c r="E8904" i="1"/>
  <c r="E8903" i="1"/>
  <c r="E8901" i="1"/>
  <c r="E8898" i="1"/>
  <c r="E8897" i="1"/>
  <c r="E8895" i="1"/>
  <c r="E8893" i="1"/>
  <c r="E8890" i="1"/>
  <c r="E8889" i="1"/>
  <c r="E8888" i="1"/>
  <c r="E8885" i="1"/>
  <c r="E8883" i="1"/>
  <c r="E8881" i="1"/>
  <c r="E8879" i="1"/>
  <c r="E8877" i="1"/>
  <c r="E8875" i="1"/>
  <c r="E8873" i="1"/>
  <c r="E8871" i="1"/>
  <c r="E8869" i="1"/>
  <c r="E8867" i="1"/>
  <c r="E8864" i="1"/>
  <c r="E8861" i="1"/>
  <c r="E8863" i="1"/>
  <c r="E8850" i="1"/>
  <c r="E8851" i="1"/>
  <c r="E8853" i="1"/>
  <c r="E8857" i="1"/>
  <c r="E8854" i="1"/>
  <c r="E8849" i="1"/>
  <c r="E8847" i="1"/>
  <c r="E8845" i="1"/>
  <c r="E8843" i="1"/>
  <c r="E8842" i="1"/>
  <c r="E8839" i="1"/>
  <c r="E8837" i="1"/>
  <c r="E8835" i="1"/>
  <c r="E8828" i="1"/>
  <c r="E8832" i="1"/>
  <c r="E8829" i="1"/>
  <c r="E8826" i="1"/>
  <c r="E8825" i="1"/>
  <c r="E8823" i="1"/>
  <c r="E8821" i="1"/>
  <c r="E8817" i="1"/>
  <c r="E8820" i="1"/>
  <c r="E8816" i="1"/>
  <c r="E8813" i="1"/>
  <c r="E8814" i="1"/>
  <c r="E8810" i="1"/>
  <c r="E8809" i="1"/>
  <c r="E8804" i="1"/>
  <c r="E8803" i="1"/>
  <c r="E8806" i="1"/>
  <c r="E8801" i="1"/>
  <c r="E8797" i="1"/>
  <c r="E8796" i="1"/>
  <c r="E8793" i="1"/>
  <c r="E8792" i="1"/>
  <c r="E8789" i="1"/>
  <c r="E8788" i="1"/>
  <c r="E8786" i="1"/>
  <c r="E8784" i="1"/>
  <c r="E8782" i="1"/>
  <c r="E8780" i="1"/>
  <c r="E8778" i="1"/>
  <c r="E8776" i="1"/>
  <c r="E8775" i="1"/>
  <c r="E8772" i="1"/>
  <c r="E8770" i="1"/>
  <c r="E8768" i="1"/>
  <c r="E8766" i="1"/>
  <c r="E8764" i="1"/>
  <c r="E8762" i="1"/>
  <c r="E8760" i="1"/>
  <c r="E8758" i="1"/>
  <c r="E8754" i="1"/>
  <c r="E8755" i="1"/>
  <c r="E8752" i="1"/>
  <c r="E8750" i="1"/>
  <c r="E8748" i="1"/>
  <c r="E8746" i="1"/>
  <c r="E8744" i="1"/>
  <c r="E8742" i="1"/>
  <c r="E8739" i="1"/>
  <c r="E8738" i="1"/>
  <c r="E8731" i="1"/>
  <c r="E8726" i="1"/>
  <c r="E8729" i="1"/>
  <c r="E8735" i="1"/>
  <c r="E8727" i="1"/>
  <c r="E8734" i="1"/>
  <c r="E8723" i="1"/>
  <c r="E8721" i="1"/>
  <c r="E8715" i="1"/>
  <c r="E8710" i="1"/>
  <c r="E8714" i="1"/>
  <c r="E8716" i="1"/>
  <c r="E8711" i="1"/>
  <c r="E8720" i="1"/>
  <c r="E8708" i="1"/>
  <c r="E8706" i="1"/>
  <c r="E8704" i="1"/>
  <c r="E8702" i="1"/>
  <c r="E8700" i="1"/>
  <c r="E8698" i="1"/>
  <c r="E8693" i="1"/>
  <c r="E8692" i="1"/>
  <c r="E8696" i="1"/>
  <c r="E8690" i="1"/>
  <c r="E8688" i="1"/>
  <c r="E8686" i="1"/>
  <c r="E8684" i="1"/>
  <c r="E8683" i="1"/>
  <c r="E8680" i="1"/>
  <c r="E8678" i="1"/>
  <c r="E8676" i="1"/>
  <c r="E8674" i="1"/>
  <c r="E8669" i="1"/>
  <c r="E8671" i="1"/>
  <c r="E8667" i="1"/>
  <c r="E8666" i="1"/>
  <c r="E8663" i="1"/>
  <c r="E8661" i="1"/>
  <c r="E8659" i="1"/>
  <c r="E8658" i="1"/>
  <c r="E8655" i="1"/>
  <c r="E8653" i="1"/>
  <c r="E8650" i="1"/>
  <c r="E8649" i="1"/>
  <c r="E8647" i="1"/>
  <c r="E8645" i="1"/>
  <c r="E8641" i="1"/>
  <c r="E8644" i="1"/>
  <c r="E8640" i="1"/>
  <c r="E8638" i="1"/>
  <c r="E8634" i="1"/>
  <c r="E8632" i="1"/>
  <c r="E8633" i="1"/>
  <c r="E8629" i="1"/>
  <c r="E8628" i="1"/>
  <c r="E8624" i="1"/>
  <c r="E8623" i="1"/>
  <c r="E8620" i="1"/>
  <c r="E8619" i="1"/>
  <c r="E8617" i="1"/>
  <c r="E8616" i="1"/>
  <c r="E8611" i="1"/>
  <c r="E8610" i="1"/>
  <c r="E8608" i="1"/>
  <c r="E8609" i="1"/>
  <c r="E8605" i="1"/>
  <c r="E8603" i="1"/>
  <c r="E8601" i="1"/>
  <c r="E8598" i="1"/>
  <c r="E8599" i="1"/>
  <c r="E8593" i="1"/>
  <c r="E8591" i="1"/>
  <c r="E8594" i="1"/>
  <c r="E8590" i="1"/>
  <c r="E8587" i="1"/>
  <c r="E8585" i="1"/>
  <c r="E8584" i="1"/>
  <c r="E8581" i="1"/>
  <c r="E8578" i="1"/>
  <c r="E8575" i="1"/>
  <c r="E8579" i="1"/>
  <c r="E8573" i="1"/>
  <c r="E8571" i="1"/>
  <c r="E8569" i="1"/>
  <c r="E8567" i="1"/>
  <c r="E8564" i="1"/>
  <c r="E8563" i="1"/>
  <c r="E8561" i="1"/>
  <c r="E8559" i="1"/>
  <c r="E8557" i="1"/>
  <c r="E8555" i="1"/>
  <c r="E8553" i="1"/>
  <c r="E8551" i="1"/>
  <c r="E8549" i="1"/>
  <c r="E8547" i="1"/>
  <c r="E8544" i="1"/>
  <c r="E8543" i="1"/>
  <c r="E8541" i="1"/>
  <c r="E8539" i="1"/>
  <c r="E8537" i="1"/>
  <c r="E8533" i="1"/>
  <c r="E8531" i="1"/>
  <c r="E8529" i="1"/>
  <c r="E8527" i="1"/>
  <c r="E8522" i="1"/>
  <c r="E8523" i="1"/>
  <c r="E8521" i="1"/>
  <c r="E8519" i="1"/>
  <c r="E8517" i="1"/>
  <c r="E8513" i="1"/>
  <c r="E8514" i="1"/>
  <c r="E8511" i="1"/>
  <c r="E8510" i="1"/>
  <c r="E8508" i="1"/>
  <c r="E8506" i="1"/>
  <c r="E8504" i="1"/>
  <c r="E8501" i="1"/>
  <c r="E8500" i="1"/>
  <c r="E8498" i="1"/>
  <c r="E8496" i="1"/>
  <c r="E8494" i="1"/>
  <c r="E8492" i="1"/>
  <c r="E8490" i="1"/>
  <c r="E8488" i="1"/>
  <c r="E8486" i="1"/>
  <c r="E8484" i="1"/>
  <c r="E8482" i="1"/>
  <c r="E8480" i="1"/>
  <c r="E8478" i="1"/>
  <c r="E8476" i="1"/>
  <c r="E8474" i="1"/>
  <c r="E8473" i="1"/>
  <c r="E8470" i="1"/>
  <c r="E8468" i="1"/>
  <c r="E8466" i="1"/>
  <c r="E8464" i="1"/>
  <c r="E8462" i="1"/>
  <c r="E8452" i="1"/>
  <c r="E8450" i="1"/>
  <c r="E8448" i="1"/>
  <c r="E8446" i="1"/>
  <c r="E8444" i="1"/>
  <c r="E8440" i="1"/>
  <c r="E8438" i="1"/>
  <c r="E8436" i="1"/>
  <c r="E8434" i="1"/>
  <c r="E8432" i="1"/>
  <c r="E8430" i="1"/>
  <c r="E8428" i="1"/>
  <c r="E8426" i="1"/>
  <c r="E8424" i="1"/>
  <c r="E8422" i="1"/>
  <c r="E8420" i="1"/>
  <c r="E8418" i="1"/>
  <c r="E8417" i="1"/>
  <c r="E8416" i="1"/>
  <c r="E8413" i="1"/>
  <c r="E8411" i="1"/>
  <c r="E8409" i="1"/>
  <c r="E8406" i="1"/>
  <c r="E8405" i="1"/>
  <c r="E8404" i="1"/>
  <c r="E8402" i="1"/>
  <c r="E8399" i="1"/>
  <c r="E8400" i="1"/>
  <c r="E8395" i="1"/>
  <c r="E8393" i="1"/>
  <c r="E8391" i="1"/>
  <c r="E8389" i="1"/>
  <c r="E8387" i="1"/>
  <c r="E8386" i="1"/>
  <c r="E8383" i="1"/>
  <c r="E8381" i="1"/>
  <c r="E8379" i="1"/>
  <c r="E8377" i="1"/>
  <c r="E8375" i="1"/>
  <c r="E8373" i="1"/>
  <c r="E8372" i="1"/>
  <c r="E8370" i="1"/>
  <c r="E8369" i="1"/>
  <c r="E8368" i="1"/>
  <c r="E8365" i="1"/>
  <c r="E8363" i="1"/>
  <c r="E8360" i="1"/>
  <c r="E8357" i="1"/>
  <c r="E8355" i="1"/>
  <c r="E8352" i="1"/>
  <c r="E8350" i="1"/>
  <c r="E8349" i="1"/>
  <c r="E8347" i="1"/>
  <c r="E8345" i="1"/>
  <c r="E8343" i="1"/>
  <c r="E8342" i="1"/>
  <c r="E8341" i="1"/>
  <c r="E8339" i="1"/>
  <c r="E8337" i="1"/>
  <c r="E8335" i="1"/>
  <c r="E8333" i="1"/>
  <c r="E8331" i="1"/>
  <c r="E8329" i="1"/>
  <c r="E8327" i="1"/>
  <c r="E8325" i="1"/>
  <c r="E8323" i="1"/>
  <c r="E8321" i="1"/>
  <c r="E8319" i="1"/>
  <c r="E8316" i="1"/>
  <c r="E8315" i="1"/>
  <c r="E8313" i="1"/>
  <c r="E8311" i="1"/>
  <c r="E8309" i="1"/>
  <c r="E8307" i="1"/>
  <c r="E8305" i="1"/>
  <c r="E8303" i="1"/>
  <c r="E8300" i="1"/>
  <c r="E8299" i="1"/>
  <c r="E8297" i="1"/>
  <c r="E8295" i="1"/>
  <c r="E8293" i="1"/>
  <c r="E8291" i="1"/>
  <c r="E8289" i="1"/>
  <c r="E8287" i="1"/>
  <c r="E8285" i="1"/>
  <c r="E8283" i="1"/>
  <c r="E8281" i="1"/>
  <c r="E8279" i="1"/>
  <c r="E8277" i="1"/>
  <c r="E8270" i="1"/>
  <c r="E8273" i="1"/>
  <c r="E8271" i="1"/>
  <c r="E8269" i="1"/>
  <c r="E8267" i="1"/>
  <c r="E8265" i="1"/>
  <c r="E8263" i="1"/>
  <c r="E8261" i="1"/>
  <c r="E8259" i="1"/>
  <c r="E8257" i="1"/>
  <c r="E8255" i="1"/>
  <c r="E8253" i="1"/>
  <c r="E8250" i="1"/>
  <c r="E8247" i="1"/>
  <c r="E8245" i="1"/>
  <c r="E8243" i="1"/>
  <c r="E8240" i="1"/>
  <c r="E8238" i="1"/>
  <c r="E8237" i="1"/>
  <c r="E8236" i="1"/>
  <c r="E8234" i="1"/>
  <c r="E8232" i="1"/>
  <c r="E8230" i="1"/>
  <c r="E8228" i="1"/>
  <c r="E8225" i="1"/>
  <c r="E8227" i="1"/>
  <c r="E8223" i="1"/>
  <c r="E8221" i="1"/>
  <c r="E8219" i="1"/>
  <c r="E8216" i="1"/>
  <c r="E8215" i="1"/>
  <c r="E8212" i="1"/>
  <c r="E8211" i="1"/>
  <c r="E8209" i="1"/>
  <c r="E8208" i="1"/>
  <c r="E8206" i="1"/>
  <c r="E8204" i="1"/>
  <c r="E8202" i="1"/>
  <c r="E8199" i="1"/>
  <c r="E8197" i="1"/>
  <c r="E8200" i="1"/>
  <c r="E8194" i="1"/>
  <c r="E8191" i="1"/>
  <c r="E8190" i="1"/>
  <c r="E8188" i="1"/>
  <c r="E8160" i="1"/>
  <c r="E8159" i="1"/>
  <c r="E8149" i="1"/>
  <c r="E8151" i="1"/>
  <c r="E8153" i="1"/>
  <c r="E8155" i="1"/>
  <c r="E8147" i="1"/>
  <c r="E8145" i="1"/>
  <c r="E8143" i="1"/>
  <c r="E8141" i="1"/>
  <c r="E8139" i="1"/>
  <c r="E8137" i="1"/>
  <c r="E8135" i="1"/>
  <c r="E8133" i="1"/>
  <c r="E8131" i="1"/>
  <c r="E8129" i="1"/>
  <c r="E8127" i="1"/>
  <c r="E8124" i="1"/>
  <c r="E8123" i="1"/>
  <c r="E8121" i="1"/>
  <c r="E8120" i="1"/>
  <c r="E8117" i="1"/>
  <c r="E8115" i="1"/>
  <c r="E8113" i="1"/>
  <c r="E8111" i="1"/>
  <c r="E8109" i="1"/>
  <c r="E8106" i="1"/>
  <c r="E8102" i="1"/>
  <c r="E8101" i="1"/>
  <c r="E8104" i="1"/>
  <c r="E8096" i="1"/>
  <c r="E8098" i="1"/>
  <c r="E8095" i="1"/>
  <c r="E8093" i="1"/>
  <c r="E8091" i="1"/>
  <c r="E8089" i="1"/>
  <c r="E8087" i="1"/>
  <c r="E8085" i="1"/>
  <c r="E8083" i="1"/>
  <c r="E8081" i="1"/>
  <c r="E8079" i="1"/>
  <c r="E8077" i="1"/>
  <c r="E8074" i="1"/>
  <c r="E8073" i="1"/>
  <c r="E8071" i="1"/>
  <c r="E8069" i="1"/>
  <c r="E8067" i="1"/>
  <c r="E8065" i="1"/>
  <c r="E8063" i="1"/>
  <c r="E8061" i="1"/>
  <c r="E8059" i="1"/>
  <c r="E8057" i="1"/>
  <c r="E8055" i="1"/>
  <c r="E8053" i="1"/>
  <c r="E8051" i="1"/>
  <c r="E8049" i="1"/>
  <c r="E8047" i="1"/>
  <c r="E8045" i="1"/>
  <c r="E8043" i="1"/>
  <c r="E8041" i="1"/>
  <c r="E8039" i="1"/>
  <c r="E8037" i="1"/>
  <c r="E8035" i="1"/>
  <c r="E8033" i="1"/>
  <c r="E8031" i="1"/>
  <c r="E8029" i="1"/>
  <c r="E8027" i="1"/>
  <c r="E8025" i="1"/>
  <c r="E8023" i="1"/>
  <c r="E8021" i="1"/>
  <c r="E8019" i="1"/>
  <c r="E8017" i="1"/>
  <c r="E8015" i="1"/>
  <c r="E8013" i="1"/>
  <c r="E8010" i="1"/>
  <c r="E8011" i="1"/>
  <c r="E8007" i="1"/>
  <c r="E8005" i="1"/>
  <c r="E8004" i="1"/>
  <c r="E8001" i="1"/>
  <c r="E7999" i="1"/>
  <c r="E7995" i="1"/>
  <c r="E7997" i="1"/>
  <c r="E7992" i="1"/>
  <c r="E7991" i="1"/>
  <c r="E7989" i="1"/>
  <c r="E7987" i="1"/>
  <c r="E7985" i="1"/>
  <c r="E7838" i="1"/>
  <c r="E7834" i="1"/>
  <c r="E7836" i="1"/>
  <c r="E7832" i="1"/>
  <c r="E7831" i="1"/>
  <c r="E7828" i="1"/>
  <c r="E7826" i="1"/>
  <c r="E7824" i="1"/>
  <c r="E7821" i="1"/>
  <c r="E7819" i="1"/>
  <c r="E7818" i="1"/>
  <c r="E7816" i="1"/>
  <c r="E7814" i="1"/>
  <c r="E7812" i="1"/>
  <c r="E7810" i="1"/>
  <c r="E7809" i="1"/>
  <c r="E7806" i="1"/>
  <c r="E7803" i="1"/>
  <c r="E7801" i="1"/>
  <c r="E7800" i="1"/>
  <c r="E7797" i="1"/>
  <c r="E7796" i="1"/>
  <c r="E7795" i="1"/>
  <c r="E7793" i="1"/>
  <c r="E7791" i="1"/>
  <c r="E7789" i="1"/>
  <c r="E7783" i="1"/>
  <c r="E7785" i="1"/>
  <c r="E7782" i="1"/>
  <c r="E7780" i="1"/>
  <c r="E7778" i="1"/>
  <c r="E7777" i="1"/>
  <c r="E7769" i="1"/>
  <c r="E7771" i="1"/>
  <c r="E7772" i="1"/>
  <c r="E7775" i="1"/>
  <c r="E7766" i="1"/>
  <c r="E7763" i="1"/>
  <c r="E7762" i="1"/>
  <c r="E7760" i="1"/>
  <c r="E7758" i="1"/>
  <c r="E7756" i="1"/>
  <c r="E7753" i="1"/>
  <c r="E7751" i="1"/>
  <c r="E7750" i="1"/>
  <c r="E7749" i="1"/>
  <c r="E7746" i="1"/>
  <c r="E7743" i="1"/>
  <c r="E7741" i="1"/>
  <c r="E7740" i="1"/>
  <c r="E7738" i="1"/>
  <c r="E7736" i="1"/>
  <c r="E7734" i="1"/>
  <c r="E7732" i="1"/>
  <c r="E7730" i="1"/>
  <c r="E7726" i="1"/>
  <c r="E7728" i="1"/>
  <c r="E7724" i="1"/>
  <c r="E7722" i="1"/>
  <c r="E7720" i="1"/>
  <c r="E7719" i="1"/>
  <c r="E6" i="1"/>
  <c r="E10" i="1"/>
  <c r="E14" i="1"/>
  <c r="E18" i="1"/>
  <c r="E22" i="1"/>
  <c r="E26" i="1"/>
  <c r="E30" i="1"/>
  <c r="E38" i="1"/>
  <c r="E42" i="1"/>
  <c r="E46" i="1"/>
  <c r="E50" i="1"/>
  <c r="E54" i="1"/>
  <c r="E58" i="1"/>
  <c r="E62" i="1"/>
  <c r="E66" i="1"/>
  <c r="E70" i="1"/>
  <c r="E74" i="1"/>
  <c r="E78" i="1"/>
  <c r="E82" i="1"/>
  <c r="E86" i="1"/>
  <c r="E90" i="1"/>
  <c r="E94" i="1"/>
  <c r="E98" i="1"/>
  <c r="E102" i="1"/>
  <c r="E106" i="1"/>
  <c r="E110" i="1"/>
  <c r="E114" i="1"/>
  <c r="E118" i="1"/>
  <c r="E122" i="1"/>
  <c r="E126" i="1"/>
  <c r="E130" i="1"/>
  <c r="E134" i="1"/>
  <c r="E138" i="1"/>
  <c r="E142" i="1"/>
  <c r="E146" i="1"/>
  <c r="E150" i="1"/>
  <c r="E154" i="1"/>
  <c r="E158" i="1"/>
  <c r="E162" i="1"/>
  <c r="E166" i="1"/>
  <c r="E170" i="1"/>
  <c r="E174" i="1"/>
  <c r="E178" i="1"/>
  <c r="E182" i="1"/>
  <c r="E186" i="1"/>
  <c r="E190" i="1"/>
  <c r="E194" i="1"/>
  <c r="E198" i="1"/>
  <c r="E202" i="1"/>
  <c r="E206" i="1"/>
  <c r="E210" i="1"/>
  <c r="E214" i="1"/>
  <c r="E218" i="1"/>
  <c r="E222" i="1"/>
  <c r="E226" i="1"/>
  <c r="E230" i="1"/>
  <c r="E234" i="1"/>
  <c r="E238" i="1"/>
  <c r="E242" i="1"/>
  <c r="E246" i="1"/>
  <c r="E250" i="1"/>
  <c r="E254" i="1"/>
  <c r="E258" i="1"/>
  <c r="E262" i="1"/>
  <c r="E266" i="1"/>
  <c r="E270" i="1"/>
  <c r="E274" i="1"/>
  <c r="E278" i="1"/>
  <c r="E282" i="1"/>
  <c r="E286" i="1"/>
  <c r="E290" i="1"/>
  <c r="E294" i="1"/>
  <c r="E298" i="1"/>
  <c r="E302" i="1"/>
  <c r="E306" i="1"/>
  <c r="E310" i="1"/>
  <c r="E314" i="1"/>
  <c r="E318" i="1"/>
  <c r="E322" i="1"/>
  <c r="E326" i="1"/>
  <c r="E330" i="1"/>
  <c r="E334" i="1"/>
  <c r="E338" i="1"/>
  <c r="E342" i="1"/>
  <c r="E346" i="1"/>
  <c r="E350" i="1"/>
  <c r="E354" i="1"/>
  <c r="E358" i="1"/>
  <c r="E362" i="1"/>
  <c r="E370" i="1"/>
  <c r="E374" i="1"/>
  <c r="E378" i="1"/>
  <c r="E382" i="1"/>
  <c r="E386" i="1"/>
  <c r="E390" i="1"/>
  <c r="E394" i="1"/>
  <c r="E398" i="1"/>
  <c r="E402" i="1"/>
  <c r="E406" i="1"/>
  <c r="E410" i="1"/>
  <c r="E414" i="1"/>
  <c r="E418" i="1"/>
  <c r="E422" i="1"/>
  <c r="E426" i="1"/>
  <c r="E430" i="1"/>
  <c r="E434" i="1"/>
  <c r="E438" i="1"/>
  <c r="E442" i="1"/>
  <c r="E446" i="1"/>
  <c r="E450" i="1"/>
  <c r="E454" i="1"/>
  <c r="E462" i="1"/>
  <c r="E466" i="1"/>
  <c r="E470" i="1"/>
  <c r="E474" i="1"/>
  <c r="E478" i="1"/>
  <c r="E482" i="1"/>
  <c r="E486" i="1"/>
  <c r="E490" i="1"/>
  <c r="E494" i="1"/>
  <c r="E498" i="1"/>
  <c r="E502" i="1"/>
  <c r="E506" i="1"/>
  <c r="E510" i="1"/>
  <c r="E514" i="1"/>
  <c r="E518" i="1"/>
  <c r="E522" i="1"/>
  <c r="E526" i="1"/>
  <c r="E530" i="1"/>
  <c r="E534" i="1"/>
  <c r="E538" i="1"/>
  <c r="E542" i="1"/>
  <c r="E546" i="1"/>
  <c r="E550" i="1"/>
  <c r="E554" i="1"/>
  <c r="E558" i="1"/>
  <c r="E562" i="1"/>
  <c r="E566" i="1"/>
  <c r="E570" i="1"/>
  <c r="E574" i="1"/>
  <c r="E578" i="1"/>
  <c r="E582" i="1"/>
  <c r="E586" i="1"/>
  <c r="E590" i="1"/>
  <c r="E594" i="1"/>
  <c r="E598" i="1"/>
  <c r="E602" i="1"/>
  <c r="E606" i="1"/>
  <c r="E13" i="1"/>
  <c r="E21" i="1"/>
  <c r="E29" i="1"/>
  <c r="E37" i="1"/>
  <c r="E45" i="1"/>
  <c r="E53" i="1"/>
  <c r="E61" i="1"/>
  <c r="E69" i="1"/>
  <c r="E77" i="1"/>
  <c r="E85" i="1"/>
  <c r="E93" i="1"/>
  <c r="E101" i="1"/>
  <c r="E109" i="1"/>
  <c r="E117" i="1"/>
  <c r="E125" i="1"/>
  <c r="E133" i="1"/>
  <c r="E141" i="1"/>
  <c r="E149" i="1"/>
  <c r="E157" i="1"/>
  <c r="E165" i="1"/>
  <c r="E173" i="1"/>
  <c r="E181" i="1"/>
  <c r="E189" i="1"/>
  <c r="E197" i="1"/>
  <c r="E205" i="1"/>
  <c r="E213" i="1"/>
  <c r="E221" i="1"/>
  <c r="E229" i="1"/>
  <c r="E237" i="1"/>
  <c r="E245" i="1"/>
  <c r="E261" i="1"/>
  <c r="E269" i="1"/>
  <c r="E277" i="1"/>
  <c r="E285" i="1"/>
  <c r="E293" i="1"/>
  <c r="E301" i="1"/>
  <c r="E309" i="1"/>
  <c r="E317" i="1"/>
  <c r="E325" i="1"/>
  <c r="E333" i="1"/>
  <c r="E341" i="1"/>
  <c r="E349" i="1"/>
  <c r="E357" i="1"/>
  <c r="E365" i="1"/>
  <c r="E373" i="1"/>
  <c r="E381" i="1"/>
  <c r="E389" i="1"/>
  <c r="E397" i="1"/>
  <c r="E405" i="1"/>
  <c r="E413" i="1"/>
  <c r="E421" i="1"/>
  <c r="E429" i="1"/>
  <c r="E437" i="1"/>
  <c r="E445" i="1"/>
  <c r="E453" i="1"/>
  <c r="E461" i="1"/>
  <c r="E469" i="1"/>
  <c r="E477" i="1"/>
  <c r="E485" i="1"/>
  <c r="E493" i="1"/>
  <c r="E501" i="1"/>
  <c r="E509" i="1"/>
  <c r="E517" i="1"/>
  <c r="E525" i="1"/>
  <c r="E533" i="1"/>
  <c r="E541" i="1"/>
  <c r="E549" i="1"/>
  <c r="E557" i="1"/>
  <c r="E565" i="1"/>
  <c r="E573" i="1"/>
  <c r="E581" i="1"/>
  <c r="E589" i="1"/>
  <c r="E597" i="1"/>
  <c r="E605" i="1"/>
  <c r="E610" i="1"/>
  <c r="E614" i="1"/>
  <c r="E618" i="1"/>
  <c r="E622" i="1"/>
  <c r="E626" i="1"/>
  <c r="E630" i="1"/>
  <c r="E634" i="1"/>
  <c r="E638" i="1"/>
  <c r="E642" i="1"/>
  <c r="E646" i="1"/>
  <c r="E650" i="1"/>
  <c r="E654" i="1"/>
  <c r="E658" i="1"/>
  <c r="E662" i="1"/>
  <c r="E666" i="1"/>
  <c r="E670" i="1"/>
  <c r="E674" i="1"/>
  <c r="E678" i="1"/>
  <c r="E682" i="1"/>
  <c r="E686" i="1"/>
  <c r="E690" i="1"/>
  <c r="E694" i="1"/>
  <c r="E698" i="1"/>
  <c r="E702" i="1"/>
  <c r="E706" i="1"/>
  <c r="E710" i="1"/>
  <c r="E724" i="1"/>
  <c r="E728" i="1"/>
  <c r="E732" i="1"/>
  <c r="E736" i="1"/>
  <c r="E740" i="1"/>
  <c r="E744" i="1"/>
  <c r="E748" i="1"/>
  <c r="E752" i="1"/>
  <c r="E756" i="1"/>
  <c r="E760" i="1"/>
  <c r="E764" i="1"/>
  <c r="E768" i="1"/>
  <c r="E772" i="1"/>
  <c r="E776" i="1"/>
  <c r="E780" i="1"/>
  <c r="E784" i="1"/>
  <c r="E788" i="1"/>
  <c r="E792" i="1"/>
  <c r="E796" i="1"/>
  <c r="E800" i="1"/>
  <c r="E804" i="1"/>
  <c r="E808" i="1"/>
  <c r="E812" i="1"/>
  <c r="E816" i="1"/>
  <c r="E820" i="1"/>
  <c r="E824" i="1"/>
  <c r="E828" i="1"/>
  <c r="E832" i="1"/>
  <c r="E836" i="1"/>
  <c r="E840" i="1"/>
  <c r="E844" i="1"/>
  <c r="E848" i="1"/>
  <c r="E852" i="1"/>
  <c r="E856" i="1"/>
  <c r="E860" i="1"/>
  <c r="E864" i="1"/>
  <c r="E868" i="1"/>
  <c r="E872" i="1"/>
  <c r="E876" i="1"/>
  <c r="E880" i="1"/>
  <c r="E884" i="1"/>
  <c r="E888" i="1"/>
  <c r="E892" i="1"/>
  <c r="E896" i="1"/>
  <c r="E900" i="1"/>
  <c r="E904" i="1"/>
  <c r="E908" i="1"/>
  <c r="E912" i="1"/>
  <c r="E916" i="1"/>
  <c r="E920" i="1"/>
  <c r="E924" i="1"/>
  <c r="E928" i="1"/>
  <c r="E932" i="1"/>
  <c r="E936" i="1"/>
  <c r="E940" i="1"/>
  <c r="E944" i="1"/>
  <c r="E948" i="1"/>
  <c r="E952" i="1"/>
  <c r="E956" i="1"/>
  <c r="E960" i="1"/>
  <c r="E964" i="1"/>
  <c r="E968" i="1"/>
  <c r="E972" i="1"/>
  <c r="E976" i="1"/>
  <c r="E980" i="1"/>
  <c r="E984" i="1"/>
  <c r="E988" i="1"/>
  <c r="E992" i="1"/>
  <c r="E996" i="1"/>
  <c r="E1000" i="1"/>
  <c r="E1004" i="1"/>
  <c r="E1008" i="1"/>
  <c r="E1012" i="1"/>
  <c r="E1016" i="1"/>
  <c r="E1020" i="1"/>
  <c r="E1024" i="1"/>
  <c r="E1028" i="1"/>
  <c r="E1032" i="1"/>
  <c r="E1036" i="1"/>
  <c r="E1040" i="1"/>
  <c r="E1044" i="1"/>
  <c r="E1048" i="1"/>
  <c r="E1052" i="1"/>
  <c r="E1056" i="1"/>
  <c r="E1060" i="1"/>
  <c r="E1064" i="1"/>
  <c r="E1068" i="1"/>
  <c r="E1072" i="1"/>
  <c r="E1076" i="1"/>
  <c r="E1080" i="1"/>
  <c r="E1084" i="1"/>
  <c r="E1088" i="1"/>
  <c r="E1092" i="1"/>
  <c r="E1096" i="1"/>
  <c r="E1100" i="1"/>
  <c r="E1104" i="1"/>
  <c r="E1108" i="1"/>
  <c r="E1112" i="1"/>
  <c r="E1116" i="1"/>
  <c r="E1120" i="1"/>
  <c r="E1124" i="1"/>
  <c r="E1128" i="1"/>
  <c r="E1132" i="1"/>
  <c r="E1136" i="1"/>
  <c r="E1140" i="1"/>
  <c r="E1144" i="1"/>
  <c r="E1148" i="1"/>
  <c r="E1152" i="1"/>
  <c r="E1156" i="1"/>
  <c r="E1160" i="1"/>
  <c r="E1164" i="1"/>
  <c r="E1168" i="1"/>
  <c r="E1172" i="1"/>
  <c r="E1176" i="1"/>
  <c r="E1180" i="1"/>
  <c r="E1184" i="1"/>
  <c r="E1188" i="1"/>
  <c r="E1192" i="1"/>
  <c r="E1196" i="1"/>
  <c r="E1200" i="1"/>
  <c r="E1204" i="1"/>
  <c r="E1208" i="1"/>
  <c r="E1212" i="1"/>
  <c r="E1216" i="1"/>
  <c r="E1220" i="1"/>
  <c r="E1224" i="1"/>
  <c r="E1228" i="1"/>
  <c r="E1232" i="1"/>
  <c r="E1236" i="1"/>
  <c r="E1240" i="1"/>
  <c r="E1244" i="1"/>
  <c r="E1248" i="1"/>
  <c r="E1252" i="1"/>
  <c r="E1256" i="1"/>
  <c r="E1260" i="1"/>
  <c r="E1264" i="1"/>
  <c r="E1268" i="1"/>
  <c r="E1272" i="1"/>
  <c r="E1276" i="1"/>
  <c r="E1280" i="1"/>
  <c r="E1284" i="1"/>
  <c r="E1288" i="1"/>
  <c r="E1292" i="1"/>
  <c r="E1296" i="1"/>
  <c r="E1300" i="1"/>
  <c r="E1304" i="1"/>
  <c r="E1308" i="1"/>
  <c r="E1312" i="1"/>
  <c r="E1316" i="1"/>
  <c r="E1320" i="1"/>
  <c r="E1324" i="1"/>
  <c r="E1328" i="1"/>
  <c r="E1332" i="1"/>
  <c r="E1336" i="1"/>
  <c r="E1340" i="1"/>
  <c r="E1344" i="1"/>
  <c r="E1348" i="1"/>
  <c r="E1352" i="1"/>
  <c r="E1356" i="1"/>
  <c r="E1360" i="1"/>
  <c r="E1364" i="1"/>
  <c r="E1368" i="1"/>
  <c r="E1372" i="1"/>
  <c r="E1376" i="1"/>
  <c r="E1380" i="1"/>
  <c r="E1384" i="1"/>
  <c r="E1388" i="1"/>
  <c r="E1392" i="1"/>
  <c r="E1396" i="1"/>
  <c r="E1400" i="1"/>
  <c r="E1404" i="1"/>
  <c r="E1408" i="1"/>
  <c r="E1412" i="1"/>
  <c r="E1416" i="1"/>
  <c r="E1420" i="1"/>
  <c r="E1424" i="1"/>
  <c r="E1428" i="1"/>
  <c r="E1432" i="1"/>
  <c r="E1436" i="1"/>
  <c r="E1440" i="1"/>
  <c r="E1444" i="1"/>
  <c r="E1448" i="1"/>
  <c r="E1452" i="1"/>
  <c r="E1456" i="1"/>
  <c r="E1460" i="1"/>
  <c r="E1464" i="1"/>
  <c r="E1468" i="1"/>
  <c r="E1472" i="1"/>
  <c r="E1476" i="1"/>
  <c r="E1480" i="1"/>
  <c r="E1484" i="1"/>
  <c r="E1488" i="1"/>
  <c r="E1492" i="1"/>
  <c r="E1496" i="1"/>
  <c r="E1500" i="1"/>
  <c r="E1504" i="1"/>
  <c r="E1508" i="1"/>
  <c r="E1512" i="1"/>
  <c r="E1516" i="1"/>
  <c r="E1520" i="1"/>
  <c r="E1524" i="1"/>
  <c r="E1528" i="1"/>
  <c r="E1532" i="1"/>
  <c r="E1536" i="1"/>
  <c r="E1540" i="1"/>
  <c r="E1544" i="1"/>
  <c r="E1548" i="1"/>
  <c r="E1552" i="1"/>
  <c r="E1556" i="1"/>
  <c r="E1560" i="1"/>
  <c r="E1564" i="1"/>
  <c r="E1568" i="1"/>
  <c r="E1572" i="1"/>
  <c r="E1576" i="1"/>
  <c r="E1580" i="1"/>
  <c r="E1584" i="1"/>
  <c r="E1588" i="1"/>
  <c r="E1592" i="1"/>
  <c r="E1596" i="1"/>
  <c r="E1600" i="1"/>
  <c r="E1604" i="1"/>
  <c r="E1608" i="1"/>
  <c r="E1612" i="1"/>
  <c r="E1616" i="1"/>
  <c r="E1620" i="1"/>
  <c r="E1624" i="1"/>
  <c r="E1628" i="1"/>
  <c r="E1632" i="1"/>
  <c r="E1636" i="1"/>
  <c r="E1640" i="1"/>
  <c r="E1644" i="1"/>
  <c r="E1648" i="1"/>
  <c r="E1652" i="1"/>
  <c r="E1656" i="1"/>
  <c r="E1660" i="1"/>
  <c r="E1664" i="1"/>
  <c r="E1668" i="1"/>
  <c r="E1672" i="1"/>
  <c r="E1676" i="1"/>
  <c r="E1680" i="1"/>
  <c r="E1684" i="1"/>
  <c r="E1688" i="1"/>
  <c r="E1692" i="1"/>
  <c r="E1696" i="1"/>
  <c r="E1700" i="1"/>
  <c r="E1704" i="1"/>
  <c r="E1708" i="1"/>
  <c r="E1712" i="1"/>
  <c r="E1716" i="1"/>
  <c r="E1720" i="1"/>
  <c r="E1724" i="1"/>
  <c r="E1728" i="1"/>
  <c r="E1732" i="1"/>
  <c r="E1736" i="1"/>
  <c r="E1740" i="1"/>
  <c r="E1744" i="1"/>
  <c r="E1748" i="1"/>
  <c r="E1752" i="1"/>
  <c r="E1756" i="1"/>
  <c r="E1760" i="1"/>
  <c r="E1764" i="1"/>
  <c r="E1768" i="1"/>
  <c r="E1772" i="1"/>
  <c r="E1776" i="1"/>
  <c r="E1780" i="1"/>
  <c r="E1784" i="1"/>
  <c r="E1788" i="1"/>
  <c r="E1792" i="1"/>
  <c r="E1796" i="1"/>
  <c r="E1800" i="1"/>
  <c r="E1804" i="1"/>
  <c r="E1808" i="1"/>
  <c r="E1812" i="1"/>
  <c r="E1816" i="1"/>
  <c r="E1820" i="1"/>
  <c r="E1824" i="1"/>
  <c r="E1828" i="1"/>
  <c r="E1832" i="1"/>
  <c r="E1836" i="1"/>
  <c r="E1840" i="1"/>
  <c r="E1844" i="1"/>
  <c r="E1848" i="1"/>
  <c r="E1852" i="1"/>
  <c r="E1856" i="1"/>
  <c r="E1860" i="1"/>
  <c r="E1864" i="1"/>
  <c r="E1868" i="1"/>
  <c r="E1872" i="1"/>
  <c r="E1876" i="1"/>
  <c r="E1880" i="1"/>
  <c r="E1884" i="1"/>
  <c r="E1888" i="1"/>
  <c r="E1892" i="1"/>
  <c r="E1896" i="1"/>
  <c r="E1900" i="1"/>
  <c r="E1904" i="1"/>
  <c r="E7" i="1"/>
  <c r="E15" i="1"/>
  <c r="E23" i="1"/>
  <c r="E39" i="1"/>
  <c r="E47" i="1"/>
  <c r="E55" i="1"/>
  <c r="E63" i="1"/>
  <c r="E71" i="1"/>
  <c r="E79" i="1"/>
  <c r="E87" i="1"/>
  <c r="E95" i="1"/>
  <c r="E103" i="1"/>
  <c r="E111" i="1"/>
  <c r="E119" i="1"/>
  <c r="E127" i="1"/>
  <c r="E135" i="1"/>
  <c r="E143" i="1"/>
  <c r="E151" i="1"/>
  <c r="E159" i="1"/>
  <c r="E167" i="1"/>
  <c r="E175" i="1"/>
  <c r="E183" i="1"/>
  <c r="E191" i="1"/>
  <c r="E199" i="1"/>
  <c r="E207" i="1"/>
  <c r="E215" i="1"/>
  <c r="E223" i="1"/>
  <c r="E231" i="1"/>
  <c r="E239" i="1"/>
  <c r="E247" i="1"/>
  <c r="E255" i="1"/>
  <c r="E263" i="1"/>
  <c r="E271" i="1"/>
  <c r="E279" i="1"/>
  <c r="E287" i="1"/>
  <c r="E295" i="1"/>
  <c r="E303" i="1"/>
  <c r="E311" i="1"/>
  <c r="E319" i="1"/>
  <c r="E327" i="1"/>
  <c r="E335" i="1"/>
  <c r="E343" i="1"/>
  <c r="E351" i="1"/>
  <c r="E359" i="1"/>
  <c r="E367" i="1"/>
  <c r="E375" i="1"/>
  <c r="E383" i="1"/>
  <c r="E391" i="1"/>
  <c r="E399" i="1"/>
  <c r="E407" i="1"/>
  <c r="E415" i="1"/>
  <c r="E423" i="1"/>
  <c r="E431" i="1"/>
  <c r="E439" i="1"/>
  <c r="E447" i="1"/>
  <c r="E455" i="1"/>
  <c r="E463" i="1"/>
  <c r="E471" i="1"/>
  <c r="E479" i="1"/>
  <c r="E487" i="1"/>
  <c r="E495" i="1"/>
  <c r="E503" i="1"/>
  <c r="E511" i="1"/>
  <c r="E519" i="1"/>
  <c r="E527" i="1"/>
  <c r="E535" i="1"/>
  <c r="E543" i="1"/>
  <c r="E551" i="1"/>
  <c r="E559" i="1"/>
  <c r="E567" i="1"/>
  <c r="E575" i="1"/>
  <c r="E583" i="1"/>
  <c r="E591" i="1"/>
  <c r="E599" i="1"/>
  <c r="E607" i="1"/>
  <c r="E611" i="1"/>
  <c r="E615" i="1"/>
  <c r="E619" i="1"/>
  <c r="E623" i="1"/>
  <c r="E627" i="1"/>
  <c r="E631" i="1"/>
  <c r="E635" i="1"/>
  <c r="E639" i="1"/>
  <c r="E643" i="1"/>
  <c r="E647" i="1"/>
  <c r="E651" i="1"/>
  <c r="E655" i="1"/>
  <c r="E659" i="1"/>
  <c r="E663" i="1"/>
  <c r="E667" i="1"/>
  <c r="E671" i="1"/>
  <c r="E675" i="1"/>
  <c r="E679" i="1"/>
  <c r="E683" i="1"/>
  <c r="E687" i="1"/>
  <c r="E691" i="1"/>
  <c r="E695" i="1"/>
  <c r="E699" i="1"/>
  <c r="E703" i="1"/>
  <c r="E723" i="1"/>
  <c r="E727" i="1"/>
  <c r="E731" i="1"/>
  <c r="E735" i="1"/>
  <c r="E739" i="1"/>
  <c r="E743" i="1"/>
  <c r="E747" i="1"/>
  <c r="E751" i="1"/>
  <c r="E755" i="1"/>
  <c r="E759" i="1"/>
  <c r="E763" i="1"/>
  <c r="E767" i="1"/>
  <c r="E771" i="1"/>
  <c r="E775" i="1"/>
  <c r="E779" i="1"/>
  <c r="E783" i="1"/>
  <c r="E787" i="1"/>
  <c r="E791" i="1"/>
  <c r="E795" i="1"/>
  <c r="E799" i="1"/>
  <c r="E803" i="1"/>
  <c r="E807" i="1"/>
  <c r="E811" i="1"/>
  <c r="E815" i="1"/>
  <c r="E823" i="1"/>
  <c r="E827" i="1"/>
  <c r="E831" i="1"/>
  <c r="E835" i="1"/>
  <c r="E839" i="1"/>
  <c r="E843" i="1"/>
  <c r="E847" i="1"/>
  <c r="E851" i="1"/>
  <c r="E855" i="1"/>
  <c r="E859" i="1"/>
  <c r="E863" i="1"/>
  <c r="E867" i="1"/>
  <c r="E871" i="1"/>
  <c r="E875" i="1"/>
  <c r="E879" i="1"/>
  <c r="E883" i="1"/>
  <c r="E887" i="1"/>
  <c r="E891" i="1"/>
  <c r="E895" i="1"/>
  <c r="E899" i="1"/>
  <c r="E903" i="1"/>
  <c r="E907" i="1"/>
  <c r="E911" i="1"/>
  <c r="E915" i="1"/>
  <c r="E919" i="1"/>
  <c r="E923" i="1"/>
  <c r="E927" i="1"/>
  <c r="E931" i="1"/>
  <c r="E935" i="1"/>
  <c r="E939" i="1"/>
  <c r="E943" i="1"/>
  <c r="E947" i="1"/>
  <c r="E951" i="1"/>
  <c r="E955" i="1"/>
  <c r="E959" i="1"/>
  <c r="E963" i="1"/>
  <c r="E967" i="1"/>
  <c r="E971" i="1"/>
  <c r="E975" i="1"/>
  <c r="E979" i="1"/>
  <c r="E983" i="1"/>
  <c r="E987" i="1"/>
  <c r="E991" i="1"/>
  <c r="E995" i="1"/>
  <c r="E999" i="1"/>
  <c r="E1003" i="1"/>
  <c r="E1007" i="1"/>
  <c r="E1011" i="1"/>
  <c r="E1015" i="1"/>
  <c r="E1019" i="1"/>
  <c r="E1023" i="1"/>
  <c r="E1027" i="1"/>
  <c r="E1031" i="1"/>
  <c r="E1035" i="1"/>
  <c r="E1039" i="1"/>
  <c r="E1043" i="1"/>
  <c r="E1047" i="1"/>
  <c r="E1051" i="1"/>
  <c r="E1055" i="1"/>
  <c r="E1059" i="1"/>
  <c r="E1063" i="1"/>
  <c r="E1067" i="1"/>
  <c r="E1071" i="1"/>
  <c r="E1075" i="1"/>
  <c r="E1079" i="1"/>
  <c r="E1083" i="1"/>
  <c r="E1087" i="1"/>
  <c r="E1091" i="1"/>
  <c r="E1095" i="1"/>
  <c r="E1099" i="1"/>
  <c r="E1103" i="1"/>
  <c r="E1107" i="1"/>
  <c r="E1111" i="1"/>
  <c r="E1115" i="1"/>
  <c r="E1119" i="1"/>
  <c r="E1123" i="1"/>
  <c r="E1127" i="1"/>
  <c r="E1131" i="1"/>
  <c r="E1135" i="1"/>
  <c r="E1139" i="1"/>
  <c r="E1143" i="1"/>
  <c r="E1147" i="1"/>
  <c r="E1151" i="1"/>
  <c r="E1155" i="1"/>
  <c r="E1159" i="1"/>
  <c r="E1163" i="1"/>
  <c r="E1167" i="1"/>
  <c r="E1171" i="1"/>
  <c r="E1175" i="1"/>
  <c r="E1179" i="1"/>
  <c r="E1183" i="1"/>
  <c r="E1187" i="1"/>
  <c r="E1191" i="1"/>
  <c r="E1195" i="1"/>
  <c r="E1199" i="1"/>
  <c r="E1203" i="1"/>
  <c r="E1207" i="1"/>
  <c r="E1211" i="1"/>
  <c r="E1215" i="1"/>
  <c r="E1219" i="1"/>
  <c r="E1223" i="1"/>
  <c r="E1227" i="1"/>
  <c r="E1231" i="1"/>
  <c r="E1235" i="1"/>
  <c r="E1239" i="1"/>
  <c r="E1243" i="1"/>
  <c r="E1247" i="1"/>
  <c r="E1255" i="1"/>
  <c r="E1263" i="1"/>
  <c r="E1271" i="1"/>
  <c r="E1279" i="1"/>
  <c r="E1287" i="1"/>
  <c r="E1295" i="1"/>
  <c r="E1303" i="1"/>
  <c r="E1311" i="1"/>
  <c r="E1319" i="1"/>
  <c r="E1327" i="1"/>
  <c r="E1335" i="1"/>
  <c r="E1343" i="1"/>
  <c r="E1351" i="1"/>
  <c r="E1359" i="1"/>
  <c r="E1367" i="1"/>
  <c r="E1375" i="1"/>
  <c r="E1383" i="1"/>
  <c r="E1391" i="1"/>
  <c r="E1399" i="1"/>
  <c r="E1407" i="1"/>
  <c r="E1415" i="1"/>
  <c r="E1423" i="1"/>
  <c r="E1431" i="1"/>
  <c r="E1439" i="1"/>
  <c r="E1447" i="1"/>
  <c r="E1455" i="1"/>
  <c r="E1463" i="1"/>
  <c r="E1471" i="1"/>
  <c r="E1479" i="1"/>
  <c r="E1487" i="1"/>
  <c r="E1495" i="1"/>
  <c r="E1503" i="1"/>
  <c r="E1511" i="1"/>
  <c r="E1519" i="1"/>
  <c r="E1527" i="1"/>
  <c r="E1535" i="1"/>
  <c r="E1543" i="1"/>
  <c r="E1551" i="1"/>
  <c r="E1559" i="1"/>
  <c r="E1567" i="1"/>
  <c r="E1575" i="1"/>
  <c r="E1583" i="1"/>
  <c r="E1591" i="1"/>
  <c r="E1599" i="1"/>
  <c r="E1607" i="1"/>
  <c r="E1615" i="1"/>
  <c r="E1623" i="1"/>
  <c r="E1631" i="1"/>
  <c r="E1639" i="1"/>
  <c r="E1647" i="1"/>
  <c r="E1655" i="1"/>
  <c r="E1663" i="1"/>
  <c r="E1671" i="1"/>
  <c r="E1679" i="1"/>
  <c r="E1687" i="1"/>
  <c r="E1695" i="1"/>
  <c r="E1703" i="1"/>
  <c r="E1711" i="1"/>
  <c r="E1719" i="1"/>
  <c r="E1727" i="1"/>
  <c r="E1735" i="1"/>
  <c r="E1743" i="1"/>
  <c r="E1751" i="1"/>
  <c r="E1759" i="1"/>
  <c r="E1767" i="1"/>
  <c r="E1775" i="1"/>
  <c r="E1783" i="1"/>
  <c r="E1791" i="1"/>
  <c r="E1799" i="1"/>
  <c r="E1807" i="1"/>
  <c r="E1815" i="1"/>
  <c r="E1823" i="1"/>
  <c r="E1831" i="1"/>
  <c r="E1839" i="1"/>
  <c r="E1847" i="1"/>
  <c r="E1855" i="1"/>
  <c r="E1863" i="1"/>
  <c r="E1871" i="1"/>
  <c r="E1879" i="1"/>
  <c r="E1887" i="1"/>
  <c r="E1895" i="1"/>
  <c r="E1903" i="1"/>
  <c r="E1909" i="1"/>
  <c r="E1913" i="1"/>
  <c r="E1917" i="1"/>
  <c r="E1921" i="1"/>
  <c r="E1925" i="1"/>
  <c r="E1929" i="1"/>
  <c r="E1933" i="1"/>
  <c r="E1937" i="1"/>
  <c r="E1941" i="1"/>
  <c r="E1945" i="1"/>
  <c r="E1949" i="1"/>
  <c r="E1953" i="1"/>
  <c r="E1957" i="1"/>
  <c r="E1961" i="1"/>
  <c r="E1965" i="1"/>
  <c r="E1969" i="1"/>
  <c r="E1973" i="1"/>
  <c r="E1977" i="1"/>
  <c r="E1981" i="1"/>
  <c r="E1985" i="1"/>
  <c r="E1989" i="1"/>
  <c r="E1993" i="1"/>
  <c r="E1997" i="1"/>
  <c r="E2001" i="1"/>
  <c r="E2005" i="1"/>
  <c r="E2009" i="1"/>
  <c r="E2013" i="1"/>
  <c r="E2017" i="1"/>
  <c r="E2021" i="1"/>
  <c r="E2025" i="1"/>
  <c r="E2029" i="1"/>
  <c r="E2033" i="1"/>
  <c r="E2037" i="1"/>
  <c r="E2041" i="1"/>
  <c r="E2045" i="1"/>
  <c r="E2049" i="1"/>
  <c r="E2053" i="1"/>
  <c r="E2057" i="1"/>
  <c r="E2061" i="1"/>
  <c r="E2065" i="1"/>
  <c r="E2069" i="1"/>
  <c r="E2073" i="1"/>
  <c r="E2077" i="1"/>
  <c r="E2081" i="1"/>
  <c r="E2085" i="1"/>
  <c r="E2089" i="1"/>
  <c r="E2093" i="1"/>
  <c r="E2097" i="1"/>
  <c r="E2101" i="1"/>
  <c r="E2105" i="1"/>
  <c r="E2109" i="1"/>
  <c r="E2113" i="1"/>
  <c r="E2117" i="1"/>
  <c r="E2121" i="1"/>
  <c r="E2125" i="1"/>
  <c r="E2129" i="1"/>
  <c r="E2133" i="1"/>
  <c r="E2137" i="1"/>
  <c r="E2141" i="1"/>
  <c r="E2145" i="1"/>
  <c r="E2149" i="1"/>
  <c r="E2153" i="1"/>
  <c r="E2157" i="1"/>
  <c r="E2161" i="1"/>
  <c r="E2165" i="1"/>
  <c r="E2169" i="1"/>
  <c r="E2173" i="1"/>
  <c r="E2177" i="1"/>
  <c r="E2181" i="1"/>
  <c r="E2185" i="1"/>
  <c r="E2189" i="1"/>
  <c r="E2193" i="1"/>
  <c r="E2197" i="1"/>
  <c r="E2201" i="1"/>
  <c r="E2205" i="1"/>
  <c r="E2209" i="1"/>
  <c r="E2213" i="1"/>
  <c r="E2217" i="1"/>
  <c r="E2221" i="1"/>
  <c r="E2225" i="1"/>
  <c r="E2229" i="1"/>
  <c r="E2233" i="1"/>
  <c r="E2237" i="1"/>
  <c r="E2241" i="1"/>
  <c r="E2245" i="1"/>
  <c r="E2249" i="1"/>
  <c r="E2253" i="1"/>
  <c r="E2257" i="1"/>
  <c r="E2261" i="1"/>
  <c r="E2265" i="1"/>
  <c r="E2269" i="1"/>
  <c r="E2273" i="1"/>
  <c r="E2277" i="1"/>
  <c r="E2281" i="1"/>
  <c r="E2285" i="1"/>
  <c r="E2289" i="1"/>
  <c r="E2293" i="1"/>
  <c r="E2297" i="1"/>
  <c r="E2301" i="1"/>
  <c r="E2305" i="1"/>
  <c r="E2309" i="1"/>
  <c r="E2313" i="1"/>
  <c r="E2317" i="1"/>
  <c r="E2321" i="1"/>
  <c r="E2325" i="1"/>
  <c r="E2329" i="1"/>
  <c r="E2333" i="1"/>
  <c r="E2337" i="1"/>
  <c r="E2341" i="1"/>
  <c r="E2345" i="1"/>
  <c r="E2349" i="1"/>
  <c r="E2353" i="1"/>
  <c r="E2357" i="1"/>
  <c r="E2361" i="1"/>
  <c r="E2365" i="1"/>
  <c r="E2369" i="1"/>
  <c r="E2373" i="1"/>
  <c r="E2377" i="1"/>
  <c r="E2381" i="1"/>
  <c r="E2385" i="1"/>
  <c r="E2389" i="1"/>
  <c r="E2393" i="1"/>
  <c r="E2397" i="1"/>
  <c r="E2401" i="1"/>
  <c r="E2405" i="1"/>
  <c r="E2409" i="1"/>
  <c r="E2413" i="1"/>
  <c r="E2417" i="1"/>
  <c r="E2421" i="1"/>
  <c r="E2425" i="1"/>
  <c r="E2429" i="1"/>
  <c r="E2433" i="1"/>
  <c r="E2437" i="1"/>
  <c r="E2441" i="1"/>
  <c r="E2445" i="1"/>
  <c r="E2449" i="1"/>
  <c r="E2453" i="1"/>
  <c r="E2457" i="1"/>
  <c r="E2461" i="1"/>
  <c r="E2465" i="1"/>
  <c r="E2469" i="1"/>
  <c r="E2473" i="1"/>
  <c r="E2477" i="1"/>
  <c r="E2481" i="1"/>
  <c r="E2485" i="1"/>
  <c r="E2489" i="1"/>
  <c r="E2493" i="1"/>
  <c r="E2497" i="1"/>
  <c r="E2501" i="1"/>
  <c r="E2505" i="1"/>
  <c r="E2509" i="1"/>
  <c r="E2513" i="1"/>
  <c r="E2517" i="1"/>
  <c r="E2521" i="1"/>
  <c r="E2525" i="1"/>
  <c r="E2529" i="1"/>
  <c r="E2533" i="1"/>
  <c r="E2537" i="1"/>
  <c r="E2541" i="1"/>
  <c r="E2545" i="1"/>
  <c r="E2549" i="1"/>
  <c r="E2553" i="1"/>
  <c r="E2557" i="1"/>
  <c r="E2561" i="1"/>
  <c r="E2565" i="1"/>
  <c r="E2569" i="1"/>
  <c r="E2573" i="1"/>
  <c r="E2577" i="1"/>
  <c r="E2581" i="1"/>
  <c r="E2585" i="1"/>
  <c r="E2589" i="1"/>
  <c r="E2593" i="1"/>
  <c r="E2597" i="1"/>
  <c r="E2601" i="1"/>
  <c r="E2605" i="1"/>
  <c r="E2609" i="1"/>
  <c r="E2613" i="1"/>
  <c r="E2617" i="1"/>
  <c r="E2621" i="1"/>
  <c r="E2625" i="1"/>
  <c r="E2629" i="1"/>
  <c r="E2633" i="1"/>
  <c r="E2637" i="1"/>
  <c r="E2641" i="1"/>
  <c r="E2645" i="1"/>
  <c r="E2649" i="1"/>
  <c r="E2653" i="1"/>
  <c r="E2657" i="1"/>
  <c r="E2661" i="1"/>
  <c r="E2665" i="1"/>
  <c r="E2669" i="1"/>
  <c r="E2673" i="1"/>
  <c r="E2677" i="1"/>
  <c r="E2681" i="1"/>
  <c r="E2685" i="1"/>
  <c r="E2689" i="1"/>
  <c r="E2693" i="1"/>
  <c r="E2697" i="1"/>
  <c r="E2701" i="1"/>
  <c r="E2705" i="1"/>
  <c r="E2709" i="1"/>
  <c r="E2713" i="1"/>
  <c r="E2717" i="1"/>
  <c r="E2721" i="1"/>
  <c r="E2725" i="1"/>
  <c r="E2729" i="1"/>
  <c r="E2733" i="1"/>
  <c r="E2737" i="1"/>
  <c r="E2741" i="1"/>
  <c r="E2745" i="1"/>
  <c r="E2749" i="1"/>
  <c r="E2753" i="1"/>
  <c r="E2757" i="1"/>
  <c r="E2761" i="1"/>
  <c r="E2765" i="1"/>
  <c r="E2769" i="1"/>
  <c r="E2773" i="1"/>
  <c r="E2777" i="1"/>
  <c r="E2781" i="1"/>
  <c r="E2785" i="1"/>
  <c r="E2789" i="1"/>
  <c r="E2793" i="1"/>
  <c r="E2797" i="1"/>
  <c r="E2801" i="1"/>
  <c r="E2805" i="1"/>
  <c r="E2809" i="1"/>
  <c r="E2813" i="1"/>
  <c r="E2817" i="1"/>
  <c r="E2821" i="1"/>
  <c r="E2825" i="1"/>
  <c r="E2829" i="1"/>
  <c r="E2833" i="1"/>
  <c r="E2837" i="1"/>
  <c r="E2841" i="1"/>
  <c r="E2845" i="1"/>
  <c r="E2849" i="1"/>
  <c r="E2853" i="1"/>
  <c r="E2857" i="1"/>
  <c r="E2861" i="1"/>
  <c r="E2865" i="1"/>
  <c r="E2869" i="1"/>
  <c r="E2873" i="1"/>
  <c r="E2877" i="1"/>
  <c r="E2881" i="1"/>
  <c r="E2885" i="1"/>
  <c r="E2889" i="1"/>
  <c r="E2893" i="1"/>
  <c r="E2897" i="1"/>
  <c r="E2901" i="1"/>
  <c r="E2905" i="1"/>
  <c r="E2909" i="1"/>
  <c r="E2913" i="1"/>
  <c r="E2917" i="1"/>
  <c r="E2921" i="1"/>
  <c r="E2925" i="1"/>
  <c r="E2929" i="1"/>
  <c r="E2933" i="1"/>
  <c r="E2937" i="1"/>
  <c r="E2941" i="1"/>
  <c r="E2945" i="1"/>
  <c r="E2949" i="1"/>
  <c r="E2953" i="1"/>
  <c r="E2957" i="1"/>
  <c r="E2961" i="1"/>
  <c r="E2965" i="1"/>
  <c r="E2969" i="1"/>
  <c r="E2973" i="1"/>
  <c r="E2977" i="1"/>
  <c r="E2981" i="1"/>
  <c r="E2985" i="1"/>
  <c r="E2989" i="1"/>
  <c r="E2993" i="1"/>
  <c r="E2997" i="1"/>
  <c r="E3001" i="1"/>
  <c r="E3005" i="1"/>
  <c r="E3009" i="1"/>
  <c r="E3013" i="1"/>
  <c r="E3017" i="1"/>
  <c r="E3021" i="1"/>
  <c r="E3025" i="1"/>
  <c r="E3029" i="1"/>
  <c r="E3033" i="1"/>
  <c r="E3037" i="1"/>
  <c r="E3041" i="1"/>
  <c r="E3045" i="1"/>
  <c r="E3049" i="1"/>
  <c r="E3053" i="1"/>
  <c r="E3057" i="1"/>
  <c r="E3061" i="1"/>
  <c r="E3065" i="1"/>
  <c r="E3069" i="1"/>
  <c r="E3073" i="1"/>
  <c r="E3077" i="1"/>
  <c r="E3081" i="1"/>
  <c r="E3085" i="1"/>
  <c r="E3089" i="1"/>
  <c r="E3093" i="1"/>
  <c r="E3097" i="1"/>
  <c r="E3101" i="1"/>
  <c r="E3105" i="1"/>
  <c r="E3109" i="1"/>
  <c r="E3113" i="1"/>
  <c r="E3117" i="1"/>
  <c r="E3121" i="1"/>
  <c r="E3125" i="1"/>
  <c r="E3129" i="1"/>
  <c r="E3133" i="1"/>
  <c r="E3137" i="1"/>
  <c r="E3141" i="1"/>
  <c r="E3145" i="1"/>
  <c r="E3149" i="1"/>
  <c r="E3153" i="1"/>
  <c r="E3157" i="1"/>
  <c r="E3161" i="1"/>
  <c r="E3165" i="1"/>
  <c r="E3169" i="1"/>
  <c r="E3173" i="1"/>
  <c r="E3177" i="1"/>
  <c r="E3181" i="1"/>
  <c r="E3185" i="1"/>
  <c r="E3189" i="1"/>
  <c r="E3193" i="1"/>
  <c r="E3197" i="1"/>
  <c r="E3201" i="1"/>
  <c r="E3205" i="1"/>
  <c r="E3209" i="1"/>
  <c r="E3213" i="1"/>
  <c r="E3217" i="1"/>
  <c r="E3221" i="1"/>
  <c r="E3225" i="1"/>
  <c r="E3229" i="1"/>
  <c r="E3233" i="1"/>
  <c r="E3237" i="1"/>
  <c r="E3241" i="1"/>
  <c r="E3245" i="1"/>
  <c r="E3249" i="1"/>
  <c r="E3253" i="1"/>
  <c r="E3257" i="1"/>
  <c r="E3261" i="1"/>
  <c r="E3265" i="1"/>
  <c r="E3269" i="1"/>
  <c r="E3273" i="1"/>
  <c r="E3277" i="1"/>
  <c r="E3281" i="1"/>
  <c r="E3285" i="1"/>
  <c r="E3289" i="1"/>
  <c r="E3293" i="1"/>
  <c r="E3297" i="1"/>
  <c r="E3301" i="1"/>
  <c r="E3305" i="1"/>
  <c r="E3309" i="1"/>
  <c r="E3313" i="1"/>
  <c r="E3317" i="1"/>
  <c r="E3321" i="1"/>
  <c r="E3325" i="1"/>
  <c r="E3329" i="1"/>
  <c r="E3333" i="1"/>
  <c r="E3337" i="1"/>
  <c r="E3341" i="1"/>
  <c r="E3345" i="1"/>
  <c r="E3349" i="1"/>
  <c r="E3353" i="1"/>
  <c r="E3357" i="1"/>
  <c r="E3361" i="1"/>
  <c r="E3365" i="1"/>
  <c r="E3369" i="1"/>
  <c r="E3373" i="1"/>
  <c r="E3377" i="1"/>
  <c r="E3381" i="1"/>
  <c r="E3385" i="1"/>
  <c r="E3389" i="1"/>
  <c r="E3393" i="1"/>
  <c r="E3397" i="1"/>
  <c r="E3401" i="1"/>
  <c r="E3405" i="1"/>
  <c r="E3409" i="1"/>
  <c r="E3413" i="1"/>
  <c r="E3417" i="1"/>
  <c r="E3421" i="1"/>
  <c r="E3425" i="1"/>
  <c r="E3429" i="1"/>
  <c r="E3433" i="1"/>
  <c r="E3437" i="1"/>
  <c r="E3441" i="1"/>
  <c r="E3445" i="1"/>
  <c r="E3449" i="1"/>
  <c r="E3453" i="1"/>
  <c r="E3457" i="1"/>
  <c r="E3461" i="1"/>
  <c r="E3465" i="1"/>
  <c r="E3469" i="1"/>
  <c r="E3473" i="1"/>
  <c r="E3477" i="1"/>
  <c r="E3481" i="1"/>
  <c r="E3485" i="1"/>
  <c r="E3489" i="1"/>
  <c r="E3493" i="1"/>
  <c r="E3497" i="1"/>
  <c r="E3501" i="1"/>
  <c r="E3505" i="1"/>
  <c r="E3509" i="1"/>
  <c r="E3513" i="1"/>
  <c r="E3517" i="1"/>
  <c r="E3521" i="1"/>
  <c r="E3525" i="1"/>
  <c r="E3529" i="1"/>
  <c r="E3533" i="1"/>
  <c r="E3537" i="1"/>
  <c r="E3541" i="1"/>
  <c r="E3545" i="1"/>
  <c r="E3549" i="1"/>
  <c r="E3553" i="1"/>
  <c r="E3557" i="1"/>
  <c r="E3561" i="1"/>
  <c r="E3565" i="1"/>
  <c r="E3569" i="1"/>
  <c r="E3573" i="1"/>
  <c r="E3577" i="1"/>
  <c r="E3581" i="1"/>
  <c r="E3585" i="1"/>
  <c r="E3589" i="1"/>
  <c r="E3593" i="1"/>
  <c r="E3597" i="1"/>
  <c r="E3601" i="1"/>
  <c r="E3605" i="1"/>
  <c r="E3609" i="1"/>
  <c r="E3613" i="1"/>
  <c r="E3617" i="1"/>
  <c r="E3621" i="1"/>
  <c r="E3625" i="1"/>
  <c r="E3629" i="1"/>
  <c r="E3633" i="1"/>
  <c r="E3637" i="1"/>
  <c r="E3641" i="1"/>
  <c r="E3645" i="1"/>
  <c r="E3649" i="1"/>
  <c r="E3653" i="1"/>
  <c r="E3657" i="1"/>
  <c r="E3661" i="1"/>
  <c r="E3665" i="1"/>
  <c r="E3669" i="1"/>
  <c r="E3673" i="1"/>
  <c r="E3677" i="1"/>
  <c r="E3681" i="1"/>
  <c r="E3685" i="1"/>
  <c r="E3689" i="1"/>
  <c r="E3693" i="1"/>
  <c r="E3697" i="1"/>
  <c r="E3701" i="1"/>
  <c r="E3705" i="1"/>
  <c r="E3709" i="1"/>
  <c r="E3713" i="1"/>
  <c r="E3717" i="1"/>
  <c r="E3721" i="1"/>
  <c r="E3725" i="1"/>
  <c r="E3729" i="1"/>
  <c r="E3733" i="1"/>
  <c r="E3737" i="1"/>
  <c r="E3741" i="1"/>
  <c r="E3745" i="1"/>
  <c r="E3749" i="1"/>
  <c r="E3755" i="1"/>
  <c r="E3759" i="1"/>
  <c r="E3763" i="1"/>
  <c r="E3767" i="1"/>
  <c r="E3771" i="1"/>
  <c r="E3775" i="1"/>
  <c r="E3779" i="1"/>
  <c r="E3783" i="1"/>
  <c r="E3787" i="1"/>
  <c r="E3791" i="1"/>
  <c r="E3795" i="1"/>
  <c r="E3799" i="1"/>
  <c r="E3803" i="1"/>
  <c r="E3807" i="1"/>
  <c r="E3811" i="1"/>
  <c r="E3815" i="1"/>
  <c r="E3819" i="1"/>
  <c r="E3823" i="1"/>
  <c r="E3827" i="1"/>
  <c r="E3831" i="1"/>
  <c r="E3835" i="1"/>
  <c r="E3839" i="1"/>
  <c r="E3843" i="1"/>
  <c r="E3847" i="1"/>
  <c r="E3851" i="1"/>
  <c r="E3855" i="1"/>
  <c r="E3859" i="1"/>
  <c r="E3863" i="1"/>
  <c r="E3867" i="1"/>
  <c r="E3871" i="1"/>
  <c r="E3875" i="1"/>
  <c r="E3879" i="1"/>
  <c r="E3883" i="1"/>
  <c r="E3887" i="1"/>
  <c r="E3891" i="1"/>
  <c r="E3895" i="1"/>
  <c r="E3899" i="1"/>
  <c r="E3903" i="1"/>
  <c r="E3907" i="1"/>
  <c r="E3911" i="1"/>
  <c r="E3915" i="1"/>
  <c r="E3919" i="1"/>
  <c r="E3923" i="1"/>
  <c r="E3927" i="1"/>
  <c r="E3931" i="1"/>
  <c r="E3935" i="1"/>
  <c r="E3939" i="1"/>
  <c r="E3943" i="1"/>
  <c r="E3947" i="1"/>
  <c r="E3951" i="1"/>
  <c r="E3955" i="1"/>
  <c r="E3959" i="1"/>
  <c r="E3963" i="1"/>
  <c r="E3967" i="1"/>
  <c r="E3971" i="1"/>
  <c r="E3975" i="1"/>
  <c r="E3979" i="1"/>
  <c r="E3983" i="1"/>
  <c r="E3987" i="1"/>
  <c r="E3991" i="1"/>
  <c r="E3995" i="1"/>
  <c r="E3999" i="1"/>
  <c r="E4003" i="1"/>
  <c r="E4007" i="1"/>
  <c r="E4011" i="1"/>
  <c r="E4015" i="1"/>
  <c r="E4019" i="1"/>
  <c r="E4023" i="1"/>
  <c r="E4027" i="1"/>
  <c r="E4031" i="1"/>
  <c r="E4035" i="1"/>
  <c r="E4039" i="1"/>
  <c r="E4043" i="1"/>
  <c r="E4047" i="1"/>
  <c r="E4051" i="1"/>
  <c r="E4055" i="1"/>
  <c r="E4059" i="1"/>
  <c r="E4063" i="1"/>
  <c r="E4067" i="1"/>
  <c r="E4071" i="1"/>
  <c r="E4075" i="1"/>
  <c r="E4079" i="1"/>
  <c r="E4083" i="1"/>
  <c r="E4087" i="1"/>
  <c r="E4091" i="1"/>
  <c r="E4095" i="1"/>
  <c r="E4099" i="1"/>
  <c r="E4103" i="1"/>
  <c r="E4107" i="1"/>
  <c r="E4111" i="1"/>
  <c r="E4115" i="1"/>
  <c r="E4119" i="1"/>
  <c r="E4123" i="1"/>
  <c r="E4127" i="1"/>
  <c r="E4131" i="1"/>
  <c r="E4135" i="1"/>
  <c r="E4139" i="1"/>
  <c r="E4143" i="1"/>
  <c r="E4147" i="1"/>
  <c r="E4151" i="1"/>
  <c r="E4155" i="1"/>
  <c r="E4159" i="1"/>
  <c r="E4163" i="1"/>
  <c r="E4167" i="1"/>
  <c r="E4171" i="1"/>
  <c r="E4175" i="1"/>
  <c r="E4179" i="1"/>
  <c r="E4183" i="1"/>
  <c r="E4187" i="1"/>
  <c r="E4191" i="1"/>
  <c r="E4195" i="1"/>
  <c r="E4199" i="1"/>
  <c r="E4203" i="1"/>
  <c r="E4207" i="1"/>
  <c r="E4211" i="1"/>
  <c r="E4215" i="1"/>
  <c r="E4219" i="1"/>
  <c r="E4223" i="1"/>
  <c r="E4227" i="1"/>
  <c r="E4231" i="1"/>
  <c r="E4235" i="1"/>
  <c r="E4239" i="1"/>
  <c r="E4243" i="1"/>
  <c r="E4247" i="1"/>
  <c r="E4251" i="1"/>
  <c r="E4255" i="1"/>
  <c r="E4259" i="1"/>
  <c r="E4263" i="1"/>
  <c r="E4267" i="1"/>
  <c r="E4271" i="1"/>
  <c r="E4275" i="1"/>
  <c r="E4279" i="1"/>
  <c r="E4283" i="1"/>
  <c r="E4287" i="1"/>
  <c r="E4291" i="1"/>
  <c r="E4295" i="1"/>
  <c r="E4299" i="1"/>
  <c r="E4303" i="1"/>
  <c r="E4307" i="1"/>
  <c r="E4311" i="1"/>
  <c r="E4315" i="1"/>
  <c r="E4319" i="1"/>
  <c r="E4323" i="1"/>
  <c r="E4327" i="1"/>
  <c r="E4331" i="1"/>
  <c r="E4335" i="1"/>
  <c r="E4339" i="1"/>
  <c r="E4343" i="1"/>
  <c r="E4347" i="1"/>
  <c r="E4351" i="1"/>
  <c r="E4355" i="1"/>
  <c r="E4359" i="1"/>
  <c r="E4363" i="1"/>
  <c r="E4367" i="1"/>
  <c r="E4371" i="1"/>
  <c r="E4375" i="1"/>
  <c r="E4379" i="1"/>
  <c r="E4383" i="1"/>
  <c r="E4387" i="1"/>
  <c r="E4391" i="1"/>
  <c r="E4395" i="1"/>
  <c r="E4399" i="1"/>
  <c r="E4403" i="1"/>
  <c r="E4407" i="1"/>
  <c r="E4411" i="1"/>
  <c r="E4415" i="1"/>
  <c r="E4419" i="1"/>
  <c r="E4423" i="1"/>
  <c r="E4427" i="1"/>
  <c r="E4431" i="1"/>
  <c r="E4435" i="1"/>
  <c r="E4439" i="1"/>
  <c r="E4443" i="1"/>
  <c r="E4447" i="1"/>
  <c r="E4451" i="1"/>
  <c r="E4455" i="1"/>
  <c r="E4459" i="1"/>
  <c r="E4463" i="1"/>
  <c r="E4467" i="1"/>
  <c r="E4471" i="1"/>
  <c r="E4475" i="1"/>
  <c r="E4479" i="1"/>
  <c r="E4483" i="1"/>
  <c r="E4487" i="1"/>
  <c r="E4491" i="1"/>
  <c r="E4495" i="1"/>
  <c r="E4499" i="1"/>
  <c r="E4503" i="1"/>
  <c r="E4507" i="1"/>
  <c r="E4511" i="1"/>
  <c r="E4515" i="1"/>
  <c r="E4519" i="1"/>
  <c r="E4523" i="1"/>
  <c r="E4527" i="1"/>
  <c r="E4531" i="1"/>
  <c r="E4535" i="1"/>
  <c r="E4539" i="1"/>
  <c r="E4543" i="1"/>
  <c r="E4547" i="1"/>
  <c r="E4551" i="1"/>
  <c r="E4555" i="1"/>
  <c r="E4559" i="1"/>
  <c r="E4563" i="1"/>
  <c r="E4567" i="1"/>
  <c r="E4571" i="1"/>
  <c r="E4575" i="1"/>
  <c r="E4579" i="1"/>
  <c r="E4583" i="1"/>
  <c r="E4587" i="1"/>
  <c r="E4591" i="1"/>
  <c r="E4595" i="1"/>
  <c r="E4599" i="1"/>
  <c r="E4603" i="1"/>
  <c r="E4607" i="1"/>
  <c r="E4611" i="1"/>
  <c r="E4615" i="1"/>
  <c r="E4619" i="1"/>
  <c r="E4623" i="1"/>
  <c r="E4627" i="1"/>
  <c r="E4631" i="1"/>
  <c r="E4635" i="1"/>
  <c r="E4639" i="1"/>
  <c r="E4643" i="1"/>
  <c r="E4647" i="1"/>
  <c r="E4651" i="1"/>
  <c r="E4655" i="1"/>
  <c r="E4659" i="1"/>
  <c r="E4663" i="1"/>
  <c r="E4667" i="1"/>
  <c r="E4671" i="1"/>
  <c r="E4675" i="1"/>
  <c r="E4679" i="1"/>
  <c r="E4683" i="1"/>
  <c r="E4687" i="1"/>
  <c r="E4691" i="1"/>
  <c r="E4695" i="1"/>
  <c r="E4699" i="1"/>
  <c r="E4703" i="1"/>
  <c r="E4707" i="1"/>
  <c r="E4711" i="1"/>
  <c r="E4715" i="1"/>
  <c r="E4719" i="1"/>
  <c r="E4723" i="1"/>
  <c r="E4727" i="1"/>
  <c r="E4731" i="1"/>
  <c r="E4735" i="1"/>
  <c r="E4739" i="1"/>
  <c r="E4743" i="1"/>
  <c r="E4747" i="1"/>
  <c r="E4751" i="1"/>
  <c r="E4755" i="1"/>
  <c r="E4759" i="1"/>
  <c r="E4763" i="1"/>
  <c r="E4767" i="1"/>
  <c r="E4771" i="1"/>
  <c r="E4775" i="1"/>
  <c r="E4779" i="1"/>
  <c r="E4783" i="1"/>
  <c r="E4787" i="1"/>
  <c r="E4791" i="1"/>
  <c r="E4795" i="1"/>
  <c r="E4799" i="1"/>
  <c r="E4803" i="1"/>
  <c r="E4807" i="1"/>
  <c r="E4811" i="1"/>
  <c r="E4815" i="1"/>
  <c r="E4819" i="1"/>
  <c r="E4823" i="1"/>
  <c r="E4827" i="1"/>
  <c r="E4831" i="1"/>
  <c r="E4835" i="1"/>
  <c r="E4839" i="1"/>
  <c r="E4843" i="1"/>
  <c r="E4847" i="1"/>
  <c r="E4851" i="1"/>
  <c r="E4855" i="1"/>
  <c r="E4859" i="1"/>
  <c r="E4863" i="1"/>
  <c r="E4867" i="1"/>
  <c r="E4871" i="1"/>
  <c r="E4875" i="1"/>
  <c r="E4879" i="1"/>
  <c r="E4883" i="1"/>
  <c r="E4887" i="1"/>
  <c r="E4891" i="1"/>
  <c r="E4895" i="1"/>
  <c r="E4899" i="1"/>
  <c r="E4903" i="1"/>
  <c r="E4907" i="1"/>
  <c r="E4911" i="1"/>
  <c r="E4915" i="1"/>
  <c r="E4919" i="1"/>
  <c r="E4923" i="1"/>
  <c r="E4927" i="1"/>
  <c r="E4931" i="1"/>
  <c r="E4935" i="1"/>
  <c r="E4939" i="1"/>
  <c r="E4943" i="1"/>
  <c r="E4947" i="1"/>
  <c r="E4951" i="1"/>
  <c r="E4955" i="1"/>
  <c r="E4959" i="1"/>
  <c r="E4963" i="1"/>
  <c r="E4967" i="1"/>
  <c r="E4971" i="1"/>
  <c r="E4975" i="1"/>
  <c r="E4979" i="1"/>
  <c r="E4983" i="1"/>
  <c r="E4987" i="1"/>
  <c r="E4991" i="1"/>
  <c r="E4995" i="1"/>
  <c r="E4999" i="1"/>
  <c r="E5003" i="1"/>
  <c r="E5007" i="1"/>
  <c r="E5011" i="1"/>
  <c r="E5015" i="1"/>
  <c r="E5019" i="1"/>
  <c r="E5027" i="1"/>
  <c r="E5031" i="1"/>
  <c r="E5035" i="1"/>
  <c r="E5039" i="1"/>
  <c r="E5043" i="1"/>
  <c r="E5047" i="1"/>
  <c r="E5051" i="1"/>
  <c r="E5055" i="1"/>
  <c r="E5059" i="1"/>
  <c r="E5063" i="1"/>
  <c r="E5067" i="1"/>
  <c r="E5071" i="1"/>
  <c r="E5075" i="1"/>
  <c r="E5079" i="1"/>
  <c r="E5083" i="1"/>
  <c r="E5087" i="1"/>
  <c r="E5091" i="1"/>
  <c r="E5095" i="1"/>
  <c r="E5099" i="1"/>
  <c r="E5103" i="1"/>
  <c r="E5107" i="1"/>
  <c r="E5111" i="1"/>
  <c r="E5115" i="1"/>
  <c r="E5119" i="1"/>
  <c r="E5123" i="1"/>
  <c r="E5127" i="1"/>
  <c r="E5131" i="1"/>
  <c r="E5135" i="1"/>
  <c r="E5139" i="1"/>
  <c r="E5143" i="1"/>
  <c r="E5147" i="1"/>
  <c r="E5151" i="1"/>
  <c r="E5155" i="1"/>
  <c r="E5159" i="1"/>
  <c r="E5163" i="1"/>
  <c r="E5167" i="1"/>
  <c r="E5171" i="1"/>
  <c r="E5179" i="1"/>
  <c r="E5183" i="1"/>
  <c r="E5187" i="1"/>
  <c r="E5191" i="1"/>
  <c r="E5195" i="1"/>
  <c r="E5199" i="1"/>
  <c r="E5203" i="1"/>
  <c r="E5207" i="1"/>
  <c r="E5211" i="1"/>
  <c r="E5217" i="1"/>
  <c r="E5221" i="1"/>
  <c r="E5225" i="1"/>
  <c r="E5229" i="1"/>
  <c r="E5233" i="1"/>
  <c r="E5237" i="1"/>
  <c r="E5241" i="1"/>
  <c r="E5245" i="1"/>
  <c r="E5249" i="1"/>
  <c r="E5253" i="1"/>
  <c r="E5257" i="1"/>
  <c r="E5261" i="1"/>
  <c r="E5265" i="1"/>
  <c r="E5269" i="1"/>
  <c r="E5273" i="1"/>
  <c r="E5277" i="1"/>
  <c r="E5281" i="1"/>
  <c r="E5285" i="1"/>
  <c r="E5289" i="1"/>
  <c r="E5293" i="1"/>
  <c r="E5297" i="1"/>
  <c r="E5301" i="1"/>
  <c r="E5305" i="1"/>
  <c r="E5309" i="1"/>
  <c r="E5313" i="1"/>
  <c r="E5317" i="1"/>
  <c r="E5321" i="1"/>
  <c r="E5325" i="1"/>
  <c r="E5329" i="1"/>
  <c r="E5333" i="1"/>
  <c r="E5337" i="1"/>
  <c r="E5345" i="1"/>
  <c r="E5349" i="1"/>
  <c r="E5353" i="1"/>
  <c r="E5357" i="1"/>
  <c r="E5361" i="1"/>
  <c r="E5365" i="1"/>
  <c r="E5369" i="1"/>
  <c r="E5373" i="1"/>
  <c r="E5377" i="1"/>
  <c r="E5381" i="1"/>
  <c r="E5385" i="1"/>
  <c r="E5389" i="1"/>
  <c r="E5393" i="1"/>
  <c r="E5397" i="1"/>
  <c r="E5401" i="1"/>
  <c r="E5405" i="1"/>
  <c r="E5409" i="1"/>
  <c r="E5413" i="1"/>
  <c r="E5417" i="1"/>
  <c r="E5421" i="1"/>
  <c r="E5425" i="1"/>
  <c r="E5429" i="1"/>
  <c r="E5433" i="1"/>
  <c r="E5437" i="1"/>
  <c r="E5441" i="1"/>
  <c r="E5445" i="1"/>
  <c r="E5449" i="1"/>
  <c r="E5453" i="1"/>
  <c r="E5457" i="1"/>
  <c r="E5461" i="1"/>
  <c r="E5465" i="1"/>
  <c r="E5469" i="1"/>
  <c r="E5473" i="1"/>
  <c r="E5477" i="1"/>
  <c r="E5481" i="1"/>
  <c r="E5485" i="1"/>
  <c r="E5489" i="1"/>
  <c r="E5493" i="1"/>
  <c r="E5497" i="1"/>
  <c r="E5501" i="1"/>
  <c r="E5505" i="1"/>
  <c r="E5509" i="1"/>
  <c r="E5513" i="1"/>
  <c r="E5517" i="1"/>
  <c r="E5521" i="1"/>
  <c r="E5525" i="1"/>
  <c r="E5529" i="1"/>
  <c r="E5533" i="1"/>
  <c r="E5537" i="1"/>
  <c r="E5541" i="1"/>
  <c r="E5545" i="1"/>
  <c r="E5549" i="1"/>
  <c r="E5553" i="1"/>
  <c r="E5557" i="1"/>
  <c r="E5561" i="1"/>
  <c r="E5567" i="1"/>
  <c r="E5571" i="1"/>
  <c r="E5575" i="1"/>
  <c r="E5579" i="1"/>
  <c r="E5583" i="1"/>
  <c r="E5587" i="1"/>
  <c r="E5591" i="1"/>
  <c r="E5595" i="1"/>
  <c r="E5599" i="1"/>
  <c r="E5603" i="1"/>
  <c r="E5607" i="1"/>
  <c r="E5611" i="1"/>
  <c r="E5615" i="1"/>
  <c r="E5619" i="1"/>
  <c r="E7367" i="1"/>
  <c r="E7371" i="1"/>
  <c r="E7375" i="1"/>
  <c r="E7383" i="1"/>
  <c r="E7387" i="1"/>
  <c r="E7391" i="1"/>
  <c r="E7395" i="1"/>
  <c r="E7399" i="1"/>
  <c r="E7403" i="1"/>
  <c r="E7407" i="1"/>
  <c r="E7411" i="1"/>
  <c r="E7415" i="1"/>
  <c r="E7419" i="1"/>
  <c r="E7423" i="1"/>
  <c r="E7427" i="1"/>
  <c r="E7431" i="1"/>
  <c r="E7435" i="1"/>
  <c r="E7439" i="1"/>
  <c r="E7443" i="1"/>
  <c r="E7447" i="1"/>
  <c r="E7451" i="1"/>
  <c r="E7455" i="1"/>
  <c r="E7459" i="1"/>
  <c r="E7463" i="1"/>
  <c r="E7469" i="1"/>
  <c r="E7473" i="1"/>
  <c r="E7477" i="1"/>
  <c r="E7481" i="1"/>
  <c r="E7485" i="1"/>
  <c r="E7489" i="1"/>
  <c r="E7493" i="1"/>
  <c r="E7497" i="1"/>
  <c r="E7501" i="1"/>
  <c r="E7505" i="1"/>
  <c r="E7509" i="1"/>
  <c r="E7513" i="1"/>
  <c r="E7517" i="1"/>
  <c r="E7521" i="1"/>
  <c r="E7525" i="1"/>
  <c r="E7529" i="1"/>
  <c r="E7533" i="1"/>
  <c r="E7537" i="1"/>
  <c r="E7541" i="1"/>
  <c r="E7545" i="1"/>
  <c r="E7549" i="1"/>
  <c r="E7553" i="1"/>
  <c r="E7557" i="1"/>
  <c r="E7561" i="1"/>
  <c r="E7565" i="1"/>
  <c r="E7569" i="1"/>
  <c r="E7573" i="1"/>
  <c r="E7577" i="1"/>
  <c r="E7581" i="1"/>
  <c r="E7585" i="1"/>
  <c r="E7589" i="1"/>
  <c r="E7593" i="1"/>
  <c r="E7597" i="1"/>
  <c r="E7601" i="1"/>
  <c r="E7605" i="1"/>
  <c r="E7609" i="1"/>
  <c r="E7613" i="1"/>
  <c r="E7621" i="1"/>
  <c r="E7625" i="1"/>
  <c r="E7629" i="1"/>
  <c r="E7633" i="1"/>
  <c r="E7637" i="1"/>
  <c r="E7641" i="1"/>
  <c r="E7645" i="1"/>
  <c r="E7649" i="1"/>
  <c r="E7653" i="1"/>
  <c r="E7657" i="1"/>
  <c r="E7661" i="1"/>
  <c r="E7665" i="1"/>
  <c r="E7669" i="1"/>
  <c r="E7673" i="1"/>
  <c r="E7677" i="1"/>
  <c r="E7681" i="1"/>
  <c r="E7685" i="1"/>
  <c r="E7689" i="1"/>
  <c r="E7693" i="1"/>
  <c r="E7697" i="1"/>
  <c r="E7701" i="1"/>
  <c r="E7705" i="1"/>
  <c r="E7709" i="1"/>
  <c r="E7713" i="1"/>
  <c r="E1249" i="1"/>
  <c r="E1257" i="1"/>
  <c r="E1265" i="1"/>
  <c r="E1273" i="1"/>
  <c r="E1281" i="1"/>
  <c r="E1289" i="1"/>
  <c r="E1297" i="1"/>
  <c r="E1305" i="1"/>
  <c r="E1313" i="1"/>
  <c r="E1321" i="1"/>
  <c r="E1329" i="1"/>
  <c r="E1337" i="1"/>
  <c r="E1345" i="1"/>
  <c r="E1353" i="1"/>
  <c r="E1361" i="1"/>
  <c r="E1369" i="1"/>
  <c r="E1377" i="1"/>
  <c r="E1385" i="1"/>
  <c r="E1393" i="1"/>
  <c r="E1401" i="1"/>
  <c r="E1409" i="1"/>
  <c r="E1417" i="1"/>
  <c r="E1425" i="1"/>
  <c r="E1433" i="1"/>
  <c r="E1441" i="1"/>
  <c r="E1449" i="1"/>
  <c r="E1457" i="1"/>
  <c r="E1465" i="1"/>
  <c r="E1473" i="1"/>
  <c r="E1481" i="1"/>
  <c r="E1489" i="1"/>
  <c r="E1497" i="1"/>
  <c r="E1505" i="1"/>
  <c r="E1513" i="1"/>
  <c r="E1521" i="1"/>
  <c r="E1529" i="1"/>
  <c r="E1537" i="1"/>
  <c r="E1545" i="1"/>
  <c r="E1553" i="1"/>
  <c r="E1561" i="1"/>
  <c r="E1569" i="1"/>
  <c r="E1577" i="1"/>
  <c r="E1585" i="1"/>
  <c r="E1593" i="1"/>
  <c r="E1601" i="1"/>
  <c r="E1609" i="1"/>
  <c r="E1617" i="1"/>
  <c r="E1625" i="1"/>
  <c r="E1633" i="1"/>
  <c r="E1641" i="1"/>
  <c r="E1649" i="1"/>
  <c r="E1657" i="1"/>
  <c r="E1665" i="1"/>
  <c r="E1673" i="1"/>
  <c r="E1681" i="1"/>
  <c r="E1689" i="1"/>
  <c r="E1697" i="1"/>
  <c r="E1705" i="1"/>
  <c r="E1713" i="1"/>
  <c r="E1721" i="1"/>
  <c r="E1729" i="1"/>
  <c r="E1737" i="1"/>
  <c r="E1745" i="1"/>
  <c r="E1753" i="1"/>
  <c r="E1761" i="1"/>
  <c r="E1769" i="1"/>
  <c r="E1777" i="1"/>
  <c r="E1785" i="1"/>
  <c r="E1793" i="1"/>
  <c r="E1801" i="1"/>
  <c r="E1809" i="1"/>
  <c r="E1817" i="1"/>
  <c r="E1825" i="1"/>
  <c r="E1833" i="1"/>
  <c r="E1841" i="1"/>
  <c r="E1849" i="1"/>
  <c r="E1857" i="1"/>
  <c r="E1865" i="1"/>
  <c r="E1873" i="1"/>
  <c r="E1881" i="1"/>
  <c r="E1889" i="1"/>
  <c r="E1897" i="1"/>
  <c r="E1905" i="1"/>
  <c r="E1910" i="1"/>
  <c r="E1914" i="1"/>
  <c r="E1918" i="1"/>
  <c r="E1922" i="1"/>
  <c r="E1926" i="1"/>
  <c r="E1930" i="1"/>
  <c r="E1934" i="1"/>
  <c r="E1938" i="1"/>
  <c r="E1942" i="1"/>
  <c r="E1946" i="1"/>
  <c r="E1950" i="1"/>
  <c r="E1954" i="1"/>
  <c r="E1958" i="1"/>
  <c r="E1962" i="1"/>
  <c r="E1966" i="1"/>
  <c r="E1970" i="1"/>
  <c r="E1974" i="1"/>
  <c r="E1978" i="1"/>
  <c r="E1982" i="1"/>
  <c r="E1986" i="1"/>
  <c r="E1990" i="1"/>
  <c r="E1994" i="1"/>
  <c r="E1998" i="1"/>
  <c r="E2002" i="1"/>
  <c r="E2006" i="1"/>
  <c r="E2010" i="1"/>
  <c r="E2014" i="1"/>
  <c r="E2018" i="1"/>
  <c r="E2022" i="1"/>
  <c r="E2026" i="1"/>
  <c r="E2030" i="1"/>
  <c r="E2034" i="1"/>
  <c r="E1773" i="1"/>
  <c r="E1789" i="1"/>
  <c r="E1805" i="1"/>
  <c r="E1821" i="1"/>
  <c r="E1837" i="1"/>
  <c r="E1853" i="1"/>
  <c r="E1869" i="1"/>
  <c r="E1885" i="1"/>
  <c r="E1901" i="1"/>
  <c r="E1912" i="1"/>
  <c r="E1920" i="1"/>
  <c r="E1928" i="1"/>
  <c r="E1936" i="1"/>
  <c r="E1944" i="1"/>
  <c r="E1952" i="1"/>
  <c r="E1960" i="1"/>
  <c r="E1968" i="1"/>
  <c r="E1976" i="1"/>
  <c r="E1984" i="1"/>
  <c r="E1992" i="1"/>
  <c r="E2000" i="1"/>
  <c r="E2008" i="1"/>
  <c r="E2016" i="1"/>
  <c r="E2024" i="1"/>
  <c r="E2032" i="1"/>
  <c r="E2038" i="1"/>
  <c r="E2042" i="1"/>
  <c r="E2046" i="1"/>
  <c r="E2050" i="1"/>
  <c r="E2054" i="1"/>
  <c r="E2058" i="1"/>
  <c r="E2062" i="1"/>
  <c r="E2066" i="1"/>
  <c r="E2070" i="1"/>
  <c r="E2074" i="1"/>
  <c r="E2078" i="1"/>
  <c r="E2082" i="1"/>
  <c r="E2086" i="1"/>
  <c r="E2090" i="1"/>
  <c r="E2094" i="1"/>
  <c r="E2098" i="1"/>
  <c r="E2102" i="1"/>
  <c r="E2106" i="1"/>
  <c r="E2110" i="1"/>
  <c r="E2114" i="1"/>
  <c r="E2118" i="1"/>
  <c r="E2122" i="1"/>
  <c r="E2126" i="1"/>
  <c r="E2130" i="1"/>
  <c r="E2134" i="1"/>
  <c r="E2138" i="1"/>
  <c r="E2142" i="1"/>
  <c r="E2146" i="1"/>
  <c r="E2150" i="1"/>
  <c r="E2154" i="1"/>
  <c r="E2158" i="1"/>
  <c r="E2162" i="1"/>
  <c r="E2166" i="1"/>
  <c r="E2170" i="1"/>
  <c r="E2174" i="1"/>
  <c r="E2178" i="1"/>
  <c r="E2182" i="1"/>
  <c r="E2186" i="1"/>
  <c r="E2190" i="1"/>
  <c r="E2194" i="1"/>
  <c r="E2198" i="1"/>
  <c r="E2202" i="1"/>
  <c r="E2206" i="1"/>
  <c r="E2210" i="1"/>
  <c r="E2214" i="1"/>
  <c r="E2218" i="1"/>
  <c r="E2222" i="1"/>
  <c r="E2226" i="1"/>
  <c r="E2230" i="1"/>
  <c r="E2234" i="1"/>
  <c r="E2238" i="1"/>
  <c r="E2242" i="1"/>
  <c r="E2246" i="1"/>
  <c r="E2250" i="1"/>
  <c r="E2254" i="1"/>
  <c r="E2258" i="1"/>
  <c r="E2262" i="1"/>
  <c r="E2266" i="1"/>
  <c r="E2270" i="1"/>
  <c r="E2274" i="1"/>
  <c r="E2278" i="1"/>
  <c r="E2282" i="1"/>
  <c r="E2286" i="1"/>
  <c r="E2290" i="1"/>
  <c r="E2294" i="1"/>
  <c r="E2298" i="1"/>
  <c r="E2302" i="1"/>
  <c r="E2306" i="1"/>
  <c r="E2310" i="1"/>
  <c r="E2314" i="1"/>
  <c r="E2318" i="1"/>
  <c r="E2322" i="1"/>
  <c r="E2326" i="1"/>
  <c r="E2330" i="1"/>
  <c r="E2334" i="1"/>
  <c r="E2338" i="1"/>
  <c r="E2342" i="1"/>
  <c r="E2346" i="1"/>
  <c r="E2350" i="1"/>
  <c r="E2354" i="1"/>
  <c r="E2358" i="1"/>
  <c r="E2362" i="1"/>
  <c r="E2366" i="1"/>
  <c r="E2370" i="1"/>
  <c r="E2374" i="1"/>
  <c r="E2378" i="1"/>
  <c r="E2382" i="1"/>
  <c r="E2386" i="1"/>
  <c r="E2390" i="1"/>
  <c r="E2394" i="1"/>
  <c r="E2398" i="1"/>
  <c r="E2402" i="1"/>
  <c r="E2406" i="1"/>
  <c r="E2410" i="1"/>
  <c r="E2414" i="1"/>
  <c r="E2418" i="1"/>
  <c r="E2422" i="1"/>
  <c r="E2426" i="1"/>
  <c r="E2430" i="1"/>
  <c r="E2434" i="1"/>
  <c r="E2438" i="1"/>
  <c r="E2442" i="1"/>
  <c r="E2446" i="1"/>
  <c r="E2450" i="1"/>
  <c r="E2454" i="1"/>
  <c r="E2458" i="1"/>
  <c r="E2462" i="1"/>
  <c r="E2466" i="1"/>
  <c r="E2470" i="1"/>
  <c r="E2474" i="1"/>
  <c r="E2478" i="1"/>
  <c r="E2482" i="1"/>
  <c r="E2486" i="1"/>
  <c r="E2490" i="1"/>
  <c r="E2494" i="1"/>
  <c r="E2498" i="1"/>
  <c r="E2502" i="1"/>
  <c r="E2506" i="1"/>
  <c r="E2510" i="1"/>
  <c r="E2514" i="1"/>
  <c r="E2518" i="1"/>
  <c r="E2522" i="1"/>
  <c r="E2526" i="1"/>
  <c r="E2530" i="1"/>
  <c r="E2534" i="1"/>
  <c r="E2538" i="1"/>
  <c r="E2542" i="1"/>
  <c r="E2546" i="1"/>
  <c r="E2550" i="1"/>
  <c r="E2554" i="1"/>
  <c r="E2558" i="1"/>
  <c r="E2562" i="1"/>
  <c r="E2566" i="1"/>
  <c r="E2570" i="1"/>
  <c r="E2574" i="1"/>
  <c r="E2578" i="1"/>
  <c r="E2582" i="1"/>
  <c r="E2586" i="1"/>
  <c r="E2590" i="1"/>
  <c r="E2594" i="1"/>
  <c r="E2598" i="1"/>
  <c r="E2602" i="1"/>
  <c r="E2606" i="1"/>
  <c r="E2610" i="1"/>
  <c r="E2614" i="1"/>
  <c r="E2618" i="1"/>
  <c r="E2622" i="1"/>
  <c r="E2626" i="1"/>
  <c r="E2630" i="1"/>
  <c r="E2634" i="1"/>
  <c r="E2638" i="1"/>
  <c r="E2642" i="1"/>
  <c r="E2646" i="1"/>
  <c r="E2650" i="1"/>
  <c r="E2654" i="1"/>
  <c r="E2658" i="1"/>
  <c r="E2662" i="1"/>
  <c r="E2666" i="1"/>
  <c r="E2670" i="1"/>
  <c r="E2674" i="1"/>
  <c r="E2678" i="1"/>
  <c r="E2682" i="1"/>
  <c r="E2686" i="1"/>
  <c r="E2690" i="1"/>
  <c r="E2694" i="1"/>
  <c r="E2698" i="1"/>
  <c r="E2702" i="1"/>
  <c r="E2706" i="1"/>
  <c r="E2710" i="1"/>
  <c r="E2714" i="1"/>
  <c r="E2718" i="1"/>
  <c r="E2722" i="1"/>
  <c r="E2726" i="1"/>
  <c r="E2730" i="1"/>
  <c r="E2734" i="1"/>
  <c r="E2738" i="1"/>
  <c r="E2742" i="1"/>
  <c r="E2746" i="1"/>
  <c r="E2750" i="1"/>
  <c r="E2754" i="1"/>
  <c r="E2758" i="1"/>
  <c r="E2762" i="1"/>
  <c r="E2766" i="1"/>
  <c r="E2770" i="1"/>
  <c r="E2774" i="1"/>
  <c r="E2778" i="1"/>
  <c r="E2782" i="1"/>
  <c r="E2786" i="1"/>
  <c r="E2790" i="1"/>
  <c r="E2794" i="1"/>
  <c r="E2798" i="1"/>
  <c r="E2802" i="1"/>
  <c r="E2806" i="1"/>
  <c r="E2810" i="1"/>
  <c r="E2814" i="1"/>
  <c r="E2818" i="1"/>
  <c r="E2822" i="1"/>
  <c r="E2826" i="1"/>
  <c r="E2830" i="1"/>
  <c r="E2834" i="1"/>
  <c r="E2838" i="1"/>
  <c r="E2842" i="1"/>
  <c r="E2846" i="1"/>
  <c r="E2850" i="1"/>
  <c r="E2854" i="1"/>
  <c r="E2858" i="1"/>
  <c r="E2862" i="1"/>
  <c r="E2866" i="1"/>
  <c r="E2870" i="1"/>
  <c r="E2874" i="1"/>
  <c r="E2878" i="1"/>
  <c r="E2882" i="1"/>
  <c r="E2886" i="1"/>
  <c r="E2890" i="1"/>
  <c r="E2894" i="1"/>
  <c r="E2898" i="1"/>
  <c r="E2902" i="1"/>
  <c r="E2906" i="1"/>
  <c r="E2910" i="1"/>
  <c r="E2914" i="1"/>
  <c r="E2918" i="1"/>
  <c r="E2922" i="1"/>
  <c r="E2926" i="1"/>
  <c r="E2930" i="1"/>
  <c r="E2934" i="1"/>
  <c r="E2938" i="1"/>
  <c r="E2942" i="1"/>
  <c r="E2946" i="1"/>
  <c r="E2950" i="1"/>
  <c r="E2954" i="1"/>
  <c r="E2958" i="1"/>
  <c r="E2962" i="1"/>
  <c r="E2966" i="1"/>
  <c r="E2970" i="1"/>
  <c r="E2974" i="1"/>
  <c r="E2978" i="1"/>
  <c r="E2982" i="1"/>
  <c r="E2986" i="1"/>
  <c r="E2990" i="1"/>
  <c r="E2994" i="1"/>
  <c r="E2998" i="1"/>
  <c r="E3002" i="1"/>
  <c r="E3006" i="1"/>
  <c r="E3010" i="1"/>
  <c r="E3014" i="1"/>
  <c r="E3018" i="1"/>
  <c r="E3022" i="1"/>
  <c r="E3026" i="1"/>
  <c r="E3030" i="1"/>
  <c r="E3034" i="1"/>
  <c r="E3038" i="1"/>
  <c r="E3042" i="1"/>
  <c r="E3046" i="1"/>
  <c r="E3050" i="1"/>
  <c r="E3054" i="1"/>
  <c r="E3058" i="1"/>
  <c r="E3062" i="1"/>
  <c r="E3066" i="1"/>
  <c r="E3070" i="1"/>
  <c r="E3074" i="1"/>
  <c r="E3078" i="1"/>
  <c r="E3082" i="1"/>
  <c r="E3086" i="1"/>
  <c r="E3090" i="1"/>
  <c r="E3094" i="1"/>
  <c r="E3098" i="1"/>
  <c r="E3102" i="1"/>
  <c r="E3106" i="1"/>
  <c r="E3110" i="1"/>
  <c r="E3114" i="1"/>
  <c r="E3118" i="1"/>
  <c r="E3122" i="1"/>
  <c r="E3126" i="1"/>
  <c r="E3130" i="1"/>
  <c r="E3134" i="1"/>
  <c r="E3138" i="1"/>
  <c r="E3142" i="1"/>
  <c r="E3146" i="1"/>
  <c r="E3150" i="1"/>
  <c r="E3154" i="1"/>
  <c r="E3158" i="1"/>
  <c r="E3162" i="1"/>
  <c r="E3166" i="1"/>
  <c r="E3170" i="1"/>
  <c r="E3174" i="1"/>
  <c r="E3178" i="1"/>
  <c r="E3182" i="1"/>
  <c r="E3186" i="1"/>
  <c r="E3190" i="1"/>
  <c r="E3194" i="1"/>
  <c r="E3198" i="1"/>
  <c r="E3202" i="1"/>
  <c r="E3206" i="1"/>
  <c r="E3210" i="1"/>
  <c r="E3214" i="1"/>
  <c r="E3218" i="1"/>
  <c r="E3222" i="1"/>
  <c r="E3226" i="1"/>
  <c r="E3230" i="1"/>
  <c r="E3234" i="1"/>
  <c r="E3238" i="1"/>
  <c r="E3242" i="1"/>
  <c r="E3246" i="1"/>
  <c r="E3250" i="1"/>
  <c r="E3254" i="1"/>
  <c r="E3258" i="1"/>
  <c r="E3262" i="1"/>
  <c r="E3266" i="1"/>
  <c r="E3270" i="1"/>
  <c r="E3274" i="1"/>
  <c r="E3278" i="1"/>
  <c r="E3282" i="1"/>
  <c r="E3286" i="1"/>
  <c r="E3290" i="1"/>
  <c r="E3294" i="1"/>
  <c r="E3298" i="1"/>
  <c r="E3302" i="1"/>
  <c r="E3306" i="1"/>
  <c r="E3310" i="1"/>
  <c r="E3314" i="1"/>
  <c r="E3318" i="1"/>
  <c r="E3322" i="1"/>
  <c r="E3326" i="1"/>
  <c r="E3330" i="1"/>
  <c r="E3334" i="1"/>
  <c r="E3338" i="1"/>
  <c r="E3342" i="1"/>
  <c r="E3346" i="1"/>
  <c r="E3350" i="1"/>
  <c r="E3354" i="1"/>
  <c r="E3358" i="1"/>
  <c r="E3362" i="1"/>
  <c r="E3366" i="1"/>
  <c r="E3370" i="1"/>
  <c r="E3374" i="1"/>
  <c r="E3378" i="1"/>
  <c r="E3382" i="1"/>
  <c r="E3386" i="1"/>
  <c r="E3390" i="1"/>
  <c r="E3394" i="1"/>
  <c r="E3398" i="1"/>
  <c r="E3402" i="1"/>
  <c r="E3406" i="1"/>
  <c r="E3410" i="1"/>
  <c r="E3414" i="1"/>
  <c r="E3418" i="1"/>
  <c r="E3422" i="1"/>
  <c r="E3426" i="1"/>
  <c r="E3430" i="1"/>
  <c r="E3434" i="1"/>
  <c r="E3438" i="1"/>
  <c r="E3442" i="1"/>
  <c r="E3446" i="1"/>
  <c r="E3450" i="1"/>
  <c r="E3454" i="1"/>
  <c r="E3458" i="1"/>
  <c r="E3462" i="1"/>
  <c r="E3466" i="1"/>
  <c r="E3470" i="1"/>
  <c r="E3474" i="1"/>
  <c r="E3478" i="1"/>
  <c r="E3482" i="1"/>
  <c r="E3486" i="1"/>
  <c r="E3490" i="1"/>
  <c r="E3494" i="1"/>
  <c r="E3498" i="1"/>
  <c r="E3502" i="1"/>
  <c r="E3506" i="1"/>
  <c r="E3510" i="1"/>
  <c r="E3514" i="1"/>
  <c r="E3518" i="1"/>
  <c r="E3522" i="1"/>
  <c r="E3526" i="1"/>
  <c r="E3530" i="1"/>
  <c r="E3534" i="1"/>
  <c r="E3538" i="1"/>
  <c r="E3542" i="1"/>
  <c r="E3546" i="1"/>
  <c r="E3550" i="1"/>
  <c r="E3554" i="1"/>
  <c r="E3558" i="1"/>
  <c r="E3562" i="1"/>
  <c r="E3566" i="1"/>
  <c r="E3570" i="1"/>
  <c r="E3574" i="1"/>
  <c r="E3578" i="1"/>
  <c r="E3582" i="1"/>
  <c r="E3586" i="1"/>
  <c r="E3590" i="1"/>
  <c r="E3594" i="1"/>
  <c r="E3598" i="1"/>
  <c r="E3602" i="1"/>
  <c r="E3606" i="1"/>
  <c r="E3610" i="1"/>
  <c r="E3614" i="1"/>
  <c r="E3618" i="1"/>
  <c r="E3622" i="1"/>
  <c r="E3626" i="1"/>
  <c r="E3630" i="1"/>
  <c r="E3634" i="1"/>
  <c r="E3638" i="1"/>
  <c r="E3642" i="1"/>
  <c r="E3646" i="1"/>
  <c r="E3650" i="1"/>
  <c r="E3654" i="1"/>
  <c r="E3658" i="1"/>
  <c r="E3662" i="1"/>
  <c r="E3666" i="1"/>
  <c r="E3670" i="1"/>
  <c r="E3674" i="1"/>
  <c r="E3678" i="1"/>
  <c r="E3682" i="1"/>
  <c r="E3686" i="1"/>
  <c r="E3690" i="1"/>
  <c r="E3698" i="1"/>
  <c r="E3702" i="1"/>
  <c r="E3706" i="1"/>
  <c r="E3710" i="1"/>
  <c r="E3714" i="1"/>
  <c r="E3718" i="1"/>
  <c r="E3722" i="1"/>
  <c r="E3726" i="1"/>
  <c r="E3730" i="1"/>
  <c r="E3734" i="1"/>
  <c r="E3738" i="1"/>
  <c r="E3742" i="1"/>
  <c r="E3746" i="1"/>
  <c r="E3754" i="1"/>
  <c r="E3758" i="1"/>
  <c r="E3762" i="1"/>
  <c r="E3766" i="1"/>
  <c r="E3770" i="1"/>
  <c r="E3774" i="1"/>
  <c r="E3778" i="1"/>
  <c r="E3782" i="1"/>
  <c r="E3786" i="1"/>
  <c r="E3790" i="1"/>
  <c r="E3794" i="1"/>
  <c r="E3798" i="1"/>
  <c r="E3802" i="1"/>
  <c r="E3806" i="1"/>
  <c r="E3810" i="1"/>
  <c r="E3814" i="1"/>
  <c r="E3818" i="1"/>
  <c r="E3822" i="1"/>
  <c r="E3826" i="1"/>
  <c r="E3830" i="1"/>
  <c r="E3834" i="1"/>
  <c r="E3838" i="1"/>
  <c r="E3842" i="1"/>
  <c r="E3846" i="1"/>
  <c r="E3850" i="1"/>
  <c r="E3854" i="1"/>
  <c r="E3858" i="1"/>
  <c r="E3862" i="1"/>
  <c r="E3866" i="1"/>
  <c r="E3870" i="1"/>
  <c r="E3874" i="1"/>
  <c r="E3878" i="1"/>
  <c r="E3882" i="1"/>
  <c r="E3886" i="1"/>
  <c r="E3890" i="1"/>
  <c r="E3894" i="1"/>
  <c r="E3898" i="1"/>
  <c r="E3902" i="1"/>
  <c r="E3906" i="1"/>
  <c r="E3910" i="1"/>
  <c r="E3914" i="1"/>
  <c r="E3918" i="1"/>
  <c r="E3922" i="1"/>
  <c r="E3926" i="1"/>
  <c r="E3930" i="1"/>
  <c r="E3934" i="1"/>
  <c r="E3938" i="1"/>
  <c r="E3942" i="1"/>
  <c r="E3946" i="1"/>
  <c r="E3950" i="1"/>
  <c r="E3954" i="1"/>
  <c r="E3958" i="1"/>
  <c r="E3962" i="1"/>
  <c r="E3966" i="1"/>
  <c r="E3970" i="1"/>
  <c r="E3974" i="1"/>
  <c r="E3978" i="1"/>
  <c r="E3982" i="1"/>
  <c r="E3986" i="1"/>
  <c r="E3990" i="1"/>
  <c r="E3994" i="1"/>
  <c r="E3998" i="1"/>
  <c r="E4002" i="1"/>
  <c r="E4006" i="1"/>
  <c r="E4010" i="1"/>
  <c r="E4014" i="1"/>
  <c r="E4018" i="1"/>
  <c r="E4022" i="1"/>
  <c r="E4026" i="1"/>
  <c r="E4030" i="1"/>
  <c r="E4034" i="1"/>
  <c r="E4038" i="1"/>
  <c r="E4042" i="1"/>
  <c r="E4046" i="1"/>
  <c r="E4050" i="1"/>
  <c r="E4054" i="1"/>
  <c r="E4058" i="1"/>
  <c r="E4062" i="1"/>
  <c r="E4066" i="1"/>
  <c r="E4070" i="1"/>
  <c r="E4074" i="1"/>
  <c r="E4078" i="1"/>
  <c r="E4082" i="1"/>
  <c r="E4086" i="1"/>
  <c r="E4090" i="1"/>
  <c r="E4094" i="1"/>
  <c r="E4098" i="1"/>
  <c r="E4102" i="1"/>
  <c r="E4106" i="1"/>
  <c r="E4110" i="1"/>
  <c r="E4114" i="1"/>
  <c r="E4118" i="1"/>
  <c r="E4122" i="1"/>
  <c r="E4126" i="1"/>
  <c r="E4130" i="1"/>
  <c r="E4134" i="1"/>
  <c r="E4138" i="1"/>
  <c r="E4142" i="1"/>
  <c r="E4146" i="1"/>
  <c r="E4150" i="1"/>
  <c r="E4154" i="1"/>
  <c r="E4158" i="1"/>
  <c r="E4162" i="1"/>
  <c r="E4166" i="1"/>
  <c r="E4170" i="1"/>
  <c r="E4174" i="1"/>
  <c r="E4178" i="1"/>
  <c r="E4182" i="1"/>
  <c r="E4186" i="1"/>
  <c r="E4190" i="1"/>
  <c r="E4194" i="1"/>
  <c r="E4198" i="1"/>
  <c r="E4202" i="1"/>
  <c r="E4206" i="1"/>
  <c r="E4210" i="1"/>
  <c r="E4214" i="1"/>
  <c r="E4218" i="1"/>
  <c r="E4222" i="1"/>
  <c r="E4226" i="1"/>
  <c r="E4230" i="1"/>
  <c r="E4234" i="1"/>
  <c r="E4238" i="1"/>
  <c r="E4242" i="1"/>
  <c r="E4246" i="1"/>
  <c r="E4250" i="1"/>
  <c r="E4254" i="1"/>
  <c r="E4258" i="1"/>
  <c r="E4262" i="1"/>
  <c r="E4266" i="1"/>
  <c r="E4270" i="1"/>
  <c r="E4274" i="1"/>
  <c r="E4278" i="1"/>
  <c r="E4282" i="1"/>
  <c r="E4286" i="1"/>
  <c r="E4290" i="1"/>
  <c r="E4294" i="1"/>
  <c r="E4298" i="1"/>
  <c r="E4302" i="1"/>
  <c r="E4306" i="1"/>
  <c r="E4312" i="1"/>
  <c r="E4320" i="1"/>
  <c r="E4328" i="1"/>
  <c r="E4336" i="1"/>
  <c r="E4344" i="1"/>
  <c r="E4352" i="1"/>
  <c r="E4360" i="1"/>
  <c r="E4368" i="1"/>
  <c r="E4376" i="1"/>
  <c r="E4384" i="1"/>
  <c r="E4392" i="1"/>
  <c r="E4400" i="1"/>
  <c r="E4408" i="1"/>
  <c r="E4416" i="1"/>
  <c r="E4424" i="1"/>
  <c r="E4432" i="1"/>
  <c r="E4440" i="1"/>
  <c r="E4448" i="1"/>
  <c r="E4456" i="1"/>
  <c r="E4464" i="1"/>
  <c r="E4472" i="1"/>
  <c r="E4480" i="1"/>
  <c r="E4488" i="1"/>
  <c r="E4496" i="1"/>
  <c r="E4504" i="1"/>
  <c r="E4512" i="1"/>
  <c r="E4520" i="1"/>
  <c r="E4528" i="1"/>
  <c r="E4536" i="1"/>
  <c r="E4544" i="1"/>
  <c r="E4552" i="1"/>
  <c r="E4560" i="1"/>
  <c r="E4568" i="1"/>
  <c r="E4576" i="1"/>
  <c r="E4584" i="1"/>
  <c r="E4592" i="1"/>
  <c r="E4600" i="1"/>
  <c r="E4608" i="1"/>
  <c r="E4616" i="1"/>
  <c r="E4624" i="1"/>
  <c r="E4632" i="1"/>
  <c r="E4640" i="1"/>
  <c r="E4648" i="1"/>
  <c r="E4656" i="1"/>
  <c r="E4664" i="1"/>
  <c r="E4672" i="1"/>
  <c r="E4680" i="1"/>
  <c r="E4688" i="1"/>
  <c r="E4696" i="1"/>
  <c r="E4704" i="1"/>
  <c r="E4712" i="1"/>
  <c r="E4720" i="1"/>
  <c r="E4728" i="1"/>
  <c r="E4736" i="1"/>
  <c r="E4744" i="1"/>
  <c r="E4752" i="1"/>
  <c r="E4760" i="1"/>
  <c r="E4768" i="1"/>
  <c r="E4776" i="1"/>
  <c r="E4784" i="1"/>
  <c r="E4792" i="1"/>
  <c r="E4800" i="1"/>
  <c r="E4808" i="1"/>
  <c r="E4816" i="1"/>
  <c r="E4824" i="1"/>
  <c r="E4832" i="1"/>
  <c r="E4840" i="1"/>
  <c r="E4848" i="1"/>
  <c r="E4856" i="1"/>
  <c r="E4864" i="1"/>
  <c r="E4872" i="1"/>
  <c r="E4880" i="1"/>
  <c r="E4888" i="1"/>
  <c r="E4896" i="1"/>
  <c r="E4904" i="1"/>
  <c r="E4912" i="1"/>
  <c r="E4920" i="1"/>
  <c r="E4928" i="1"/>
  <c r="E4936" i="1"/>
  <c r="E4944" i="1"/>
  <c r="E4952" i="1"/>
  <c r="E4960" i="1"/>
  <c r="E4968" i="1"/>
  <c r="E4976" i="1"/>
  <c r="E4984" i="1"/>
  <c r="E4992" i="1"/>
  <c r="E5000" i="1"/>
  <c r="E5008" i="1"/>
  <c r="E5016" i="1"/>
  <c r="E5024" i="1"/>
  <c r="E5032" i="1"/>
  <c r="E5040" i="1"/>
  <c r="E5048" i="1"/>
  <c r="E5056" i="1"/>
  <c r="E5064" i="1"/>
  <c r="E5072" i="1"/>
  <c r="E5080" i="1"/>
  <c r="E5088" i="1"/>
  <c r="E5096" i="1"/>
  <c r="E5104" i="1"/>
  <c r="E5112" i="1"/>
  <c r="E5120" i="1"/>
  <c r="E5128" i="1"/>
  <c r="E5136" i="1"/>
  <c r="E5144" i="1"/>
  <c r="E5152" i="1"/>
  <c r="E5160" i="1"/>
  <c r="E5168" i="1"/>
  <c r="E5184" i="1"/>
  <c r="E5192" i="1"/>
  <c r="E5200" i="1"/>
  <c r="E5208" i="1"/>
  <c r="E5216" i="1"/>
  <c r="E5224" i="1"/>
  <c r="E5232" i="1"/>
  <c r="E5240" i="1"/>
  <c r="E5248" i="1"/>
  <c r="E5256" i="1"/>
  <c r="E5264" i="1"/>
  <c r="E5272" i="1"/>
  <c r="E5280" i="1"/>
  <c r="E5288" i="1"/>
  <c r="E5296" i="1"/>
  <c r="E5304" i="1"/>
  <c r="E5312" i="1"/>
  <c r="E5320" i="1"/>
  <c r="E5328" i="1"/>
  <c r="E5336" i="1"/>
  <c r="E5344" i="1"/>
  <c r="E5352" i="1"/>
  <c r="E5360" i="1"/>
  <c r="E5368" i="1"/>
  <c r="E5376" i="1"/>
  <c r="E5384" i="1"/>
  <c r="E5392" i="1"/>
  <c r="E5400" i="1"/>
  <c r="E5408" i="1"/>
  <c r="E5416" i="1"/>
  <c r="E5424" i="1"/>
  <c r="E5432" i="1"/>
  <c r="E5440" i="1"/>
  <c r="E5448" i="1"/>
  <c r="E5456" i="1"/>
  <c r="E5464" i="1"/>
  <c r="E5472" i="1"/>
  <c r="E5480" i="1"/>
  <c r="E5488" i="1"/>
  <c r="E5496" i="1"/>
  <c r="E5504" i="1"/>
  <c r="E5512" i="1"/>
  <c r="E5520" i="1"/>
  <c r="E5528" i="1"/>
  <c r="E5536" i="1"/>
  <c r="E5544" i="1"/>
  <c r="E5552" i="1"/>
  <c r="E5560" i="1"/>
  <c r="E5568" i="1"/>
  <c r="E5576" i="1"/>
  <c r="E5584" i="1"/>
  <c r="E5592" i="1"/>
  <c r="E5600" i="1"/>
  <c r="E5608" i="1"/>
  <c r="E5616" i="1"/>
  <c r="E7368" i="1"/>
  <c r="E7376" i="1"/>
  <c r="E7384" i="1"/>
  <c r="E7392" i="1"/>
  <c r="E7400" i="1"/>
  <c r="E7408" i="1"/>
  <c r="E7416" i="1"/>
  <c r="E7424" i="1"/>
  <c r="E7432" i="1"/>
  <c r="E7440" i="1"/>
  <c r="E7448" i="1"/>
  <c r="E7456" i="1"/>
  <c r="E7464" i="1"/>
  <c r="E7472" i="1"/>
  <c r="E7480" i="1"/>
  <c r="E7488" i="1"/>
  <c r="E7496" i="1"/>
  <c r="E7504" i="1"/>
  <c r="E7512" i="1"/>
  <c r="E7520" i="1"/>
  <c r="E7528" i="1"/>
  <c r="E7536" i="1"/>
  <c r="E7544" i="1"/>
  <c r="E7552" i="1"/>
  <c r="E7560" i="1"/>
  <c r="E7568" i="1"/>
  <c r="E7576" i="1"/>
  <c r="E7584" i="1"/>
  <c r="E7592" i="1"/>
  <c r="E7600" i="1"/>
  <c r="E7608" i="1"/>
  <c r="E7616" i="1"/>
  <c r="E7624" i="1"/>
  <c r="E7632" i="1"/>
  <c r="E7640" i="1"/>
  <c r="E7648" i="1"/>
  <c r="E7656" i="1"/>
  <c r="E7664" i="1"/>
  <c r="E7672" i="1"/>
  <c r="E7680" i="1"/>
  <c r="E7688" i="1"/>
  <c r="E7696" i="1"/>
  <c r="E7704" i="1"/>
  <c r="E7712" i="1"/>
  <c r="E5482" i="1"/>
  <c r="E5542" i="1"/>
  <c r="E5558" i="1"/>
  <c r="E5574" i="1"/>
  <c r="E5590" i="1"/>
  <c r="E5606" i="1"/>
  <c r="E7366" i="1"/>
  <c r="E7382" i="1"/>
  <c r="E7398" i="1"/>
  <c r="E7414" i="1"/>
  <c r="E7426" i="1"/>
  <c r="E7442" i="1"/>
  <c r="E7454" i="1"/>
  <c r="E7470" i="1"/>
  <c r="E7486" i="1"/>
  <c r="E7502" i="1"/>
  <c r="E7518" i="1"/>
  <c r="E7534" i="1"/>
  <c r="E7546" i="1"/>
  <c r="E7562" i="1"/>
  <c r="E7578" i="1"/>
  <c r="E7594" i="1"/>
  <c r="E7610" i="1"/>
  <c r="E7622" i="1"/>
  <c r="E7638" i="1"/>
  <c r="E7650" i="1"/>
  <c r="E7666" i="1"/>
  <c r="E7682" i="1"/>
  <c r="E7698" i="1"/>
  <c r="E7714" i="1"/>
  <c r="E4314" i="1"/>
  <c r="E4322" i="1"/>
  <c r="E4330" i="1"/>
  <c r="E4338" i="1"/>
  <c r="E4346" i="1"/>
  <c r="E4354" i="1"/>
  <c r="E4362" i="1"/>
  <c r="E4370" i="1"/>
  <c r="E4378" i="1"/>
  <c r="E4386" i="1"/>
  <c r="E4394" i="1"/>
  <c r="E4402" i="1"/>
  <c r="E4410" i="1"/>
  <c r="E4418" i="1"/>
  <c r="E4426" i="1"/>
  <c r="E4434" i="1"/>
  <c r="E4442" i="1"/>
  <c r="E4450" i="1"/>
  <c r="E4458" i="1"/>
  <c r="E4466" i="1"/>
  <c r="E4474" i="1"/>
  <c r="E4482" i="1"/>
  <c r="E4490" i="1"/>
  <c r="E4498" i="1"/>
  <c r="E4506" i="1"/>
  <c r="E4514" i="1"/>
  <c r="E4522" i="1"/>
  <c r="E4530" i="1"/>
  <c r="E4538" i="1"/>
  <c r="E4546" i="1"/>
  <c r="E4554" i="1"/>
  <c r="E4562" i="1"/>
  <c r="E4570" i="1"/>
  <c r="E4578" i="1"/>
  <c r="E4586" i="1"/>
  <c r="E4594" i="1"/>
  <c r="E4602" i="1"/>
  <c r="E4610" i="1"/>
  <c r="E4618" i="1"/>
  <c r="E4626" i="1"/>
  <c r="E4634" i="1"/>
  <c r="E4642" i="1"/>
  <c r="E4650" i="1"/>
  <c r="E4658" i="1"/>
  <c r="E4666" i="1"/>
  <c r="E4674" i="1"/>
  <c r="E4682" i="1"/>
  <c r="E4690" i="1"/>
  <c r="E4698" i="1"/>
  <c r="E4706" i="1"/>
  <c r="E4714" i="1"/>
  <c r="E4722" i="1"/>
  <c r="E4730" i="1"/>
  <c r="E4738" i="1"/>
  <c r="E4746" i="1"/>
  <c r="E4754" i="1"/>
  <c r="E4762" i="1"/>
  <c r="E4770" i="1"/>
  <c r="E4778" i="1"/>
  <c r="E4786" i="1"/>
  <c r="E4794" i="1"/>
  <c r="E4802" i="1"/>
  <c r="E4810" i="1"/>
  <c r="E4818" i="1"/>
  <c r="E4826" i="1"/>
  <c r="E4834" i="1"/>
  <c r="E4842" i="1"/>
  <c r="E4850" i="1"/>
  <c r="E4858" i="1"/>
  <c r="E4866" i="1"/>
  <c r="E4874" i="1"/>
  <c r="E4882" i="1"/>
  <c r="E4890" i="1"/>
  <c r="E4898" i="1"/>
  <c r="E4906" i="1"/>
  <c r="E4914" i="1"/>
  <c r="E4922" i="1"/>
  <c r="E4930" i="1"/>
  <c r="E4938" i="1"/>
  <c r="E4946" i="1"/>
  <c r="E4954" i="1"/>
  <c r="E4962" i="1"/>
  <c r="E4970" i="1"/>
  <c r="E4978" i="1"/>
  <c r="E4986" i="1"/>
  <c r="E4994" i="1"/>
  <c r="E5002" i="1"/>
  <c r="E5010" i="1"/>
  <c r="E5018" i="1"/>
  <c r="E5026" i="1"/>
  <c r="E5034" i="1"/>
  <c r="E5042" i="1"/>
  <c r="E5050" i="1"/>
  <c r="E5058" i="1"/>
  <c r="E5066" i="1"/>
  <c r="E5074" i="1"/>
  <c r="E5082" i="1"/>
  <c r="E5090" i="1"/>
  <c r="E5098" i="1"/>
  <c r="E5106" i="1"/>
  <c r="E5114" i="1"/>
  <c r="E5122" i="1"/>
  <c r="E5130" i="1"/>
  <c r="E5138" i="1"/>
  <c r="E5146" i="1"/>
  <c r="E5154" i="1"/>
  <c r="E5162" i="1"/>
  <c r="E5170" i="1"/>
  <c r="E5178" i="1"/>
  <c r="E5186" i="1"/>
  <c r="E5194" i="1"/>
  <c r="E5202" i="1"/>
  <c r="E5210" i="1"/>
  <c r="E5218" i="1"/>
  <c r="E5226" i="1"/>
  <c r="E5234" i="1"/>
  <c r="E5242" i="1"/>
  <c r="E5250" i="1"/>
  <c r="E5258" i="1"/>
  <c r="E5266" i="1"/>
  <c r="E5274" i="1"/>
  <c r="E5282" i="1"/>
  <c r="E5290" i="1"/>
  <c r="E5298" i="1"/>
  <c r="E5306" i="1"/>
  <c r="E5314" i="1"/>
  <c r="E5322" i="1"/>
  <c r="E5330" i="1"/>
  <c r="E5338" i="1"/>
  <c r="E5346" i="1"/>
  <c r="E5354" i="1"/>
  <c r="E5362" i="1"/>
  <c r="E5370" i="1"/>
  <c r="E5378" i="1"/>
  <c r="E5386" i="1"/>
  <c r="E5394" i="1"/>
  <c r="E5402" i="1"/>
  <c r="E5410" i="1"/>
  <c r="E5418" i="1"/>
  <c r="E5426" i="1"/>
  <c r="E5434" i="1"/>
  <c r="E5442" i="1"/>
  <c r="E5450" i="1"/>
  <c r="E5458" i="1"/>
  <c r="E5466" i="1"/>
  <c r="E5474" i="1"/>
  <c r="E5486" i="1"/>
  <c r="E5494" i="1"/>
  <c r="E5502" i="1"/>
  <c r="E5510" i="1"/>
  <c r="E5518" i="1"/>
  <c r="E5526" i="1"/>
  <c r="E5538" i="1"/>
  <c r="E5554" i="1"/>
  <c r="E5570" i="1"/>
  <c r="E5586" i="1"/>
  <c r="E5602" i="1"/>
  <c r="E5618" i="1"/>
  <c r="E7378" i="1"/>
  <c r="E7394" i="1"/>
  <c r="E7410" i="1"/>
  <c r="E7430" i="1"/>
  <c r="E7446" i="1"/>
  <c r="E7466" i="1"/>
  <c r="E7482" i="1"/>
  <c r="E7498" i="1"/>
  <c r="E7514" i="1"/>
  <c r="E7530" i="1"/>
  <c r="E7550" i="1"/>
  <c r="E7566" i="1"/>
  <c r="E7582" i="1"/>
  <c r="E7598" i="1"/>
  <c r="E7618" i="1"/>
  <c r="E7634" i="1"/>
  <c r="E7654" i="1"/>
  <c r="E7670" i="1"/>
  <c r="E7686" i="1"/>
  <c r="E7702" i="1"/>
  <c r="E5" i="1"/>
  <c r="E5626" i="1"/>
  <c r="E5628" i="1"/>
  <c r="E5630" i="1"/>
  <c r="E5632" i="1"/>
  <c r="E5634" i="1"/>
  <c r="E5636" i="1"/>
  <c r="E5650" i="1"/>
  <c r="E5652" i="1"/>
  <c r="E5654" i="1"/>
  <c r="E5656" i="1"/>
  <c r="E5658" i="1"/>
  <c r="E5660" i="1"/>
  <c r="E5663" i="1"/>
  <c r="E5665" i="1"/>
  <c r="E5667" i="1"/>
  <c r="E5669" i="1"/>
  <c r="E5671" i="1"/>
  <c r="E5673" i="1"/>
  <c r="E5678" i="1"/>
  <c r="E5683" i="1"/>
  <c r="E5685" i="1"/>
  <c r="E5687" i="1"/>
  <c r="E5689" i="1"/>
  <c r="E5696" i="1"/>
  <c r="E5703" i="1"/>
  <c r="E5705" i="1"/>
  <c r="E5707" i="1"/>
  <c r="E5709" i="1"/>
  <c r="E5711" i="1"/>
  <c r="E5713" i="1"/>
  <c r="E5715" i="1"/>
  <c r="E5717" i="1"/>
  <c r="E5733" i="1"/>
  <c r="E5744" i="1"/>
  <c r="E5758" i="1"/>
  <c r="E5762" i="1"/>
  <c r="E5764" i="1"/>
  <c r="E5766" i="1"/>
  <c r="E5768" i="1"/>
  <c r="E5770" i="1"/>
  <c r="E5775" i="1"/>
  <c r="E5787" i="1"/>
  <c r="E5789" i="1"/>
  <c r="E5791" i="1"/>
  <c r="E5793" i="1"/>
  <c r="E5795" i="1"/>
  <c r="E5799" i="1"/>
  <c r="E5802" i="1"/>
  <c r="E5805" i="1"/>
  <c r="E5807" i="1"/>
  <c r="E5809" i="1"/>
  <c r="E5811" i="1"/>
  <c r="E5813" i="1"/>
  <c r="E5815" i="1"/>
  <c r="E5817" i="1"/>
  <c r="E5819" i="1"/>
  <c r="E5821" i="1"/>
  <c r="E5823" i="1"/>
  <c r="E5825" i="1"/>
  <c r="E5827" i="1"/>
  <c r="E5829" i="1"/>
  <c r="E5831" i="1"/>
  <c r="E5833" i="1"/>
  <c r="E5835" i="1"/>
  <c r="E5837" i="1"/>
  <c r="E5839" i="1"/>
  <c r="E5841" i="1"/>
  <c r="E5858" i="1"/>
  <c r="E5860" i="1"/>
  <c r="E5862" i="1"/>
  <c r="E5866" i="1"/>
  <c r="E5868" i="1"/>
  <c r="E5870" i="1"/>
  <c r="E5873" i="1"/>
  <c r="E5875" i="1"/>
  <c r="E5877" i="1"/>
  <c r="E5879" i="1"/>
  <c r="E5881" i="1"/>
  <c r="E5883" i="1"/>
  <c r="E5885" i="1"/>
  <c r="E5887" i="1"/>
  <c r="E5889" i="1"/>
  <c r="E5909" i="1"/>
  <c r="E5911" i="1"/>
  <c r="E5913" i="1"/>
  <c r="E5939" i="1"/>
  <c r="E5941" i="1"/>
  <c r="E5953" i="1"/>
  <c r="E5955" i="1"/>
  <c r="E5981" i="1"/>
  <c r="E5983" i="1"/>
  <c r="E5986" i="1"/>
  <c r="E5988" i="1"/>
  <c r="E5990" i="1"/>
  <c r="E5992" i="1"/>
  <c r="E5994" i="1"/>
  <c r="E5996" i="1"/>
  <c r="E5998" i="1"/>
  <c r="E6002" i="1"/>
  <c r="E6004" i="1"/>
  <c r="E6006" i="1"/>
  <c r="E6008" i="1"/>
  <c r="E6010" i="1"/>
  <c r="E6012" i="1"/>
  <c r="E6014" i="1"/>
  <c r="E6016" i="1"/>
  <c r="E6018" i="1"/>
  <c r="E6020" i="1"/>
  <c r="E6022" i="1"/>
  <c r="E6024" i="1"/>
  <c r="E6026" i="1"/>
  <c r="E6028" i="1"/>
  <c r="E6030" i="1"/>
  <c r="E6032" i="1"/>
  <c r="E6034" i="1"/>
  <c r="E6036" i="1"/>
  <c r="E6038" i="1"/>
  <c r="E6040" i="1"/>
  <c r="E6042" i="1"/>
  <c r="E6044" i="1"/>
  <c r="E6046" i="1"/>
  <c r="E6048" i="1"/>
  <c r="E6050" i="1"/>
  <c r="E6052" i="1"/>
  <c r="E6054" i="1"/>
  <c r="E6056" i="1"/>
  <c r="E6058" i="1"/>
  <c r="E6060" i="1"/>
  <c r="E6062" i="1"/>
  <c r="E6064" i="1"/>
  <c r="E6066" i="1"/>
  <c r="E6068" i="1"/>
  <c r="E6070" i="1"/>
  <c r="E6072" i="1"/>
  <c r="E6074" i="1"/>
  <c r="E6076" i="1"/>
  <c r="E6078" i="1"/>
  <c r="E6080" i="1"/>
  <c r="E6082" i="1"/>
  <c r="E6084" i="1"/>
  <c r="E6086" i="1"/>
  <c r="E6088" i="1"/>
  <c r="E6090" i="1"/>
  <c r="E6092" i="1"/>
  <c r="E6094" i="1"/>
  <c r="E6096" i="1"/>
  <c r="E6098" i="1"/>
  <c r="E6100" i="1"/>
  <c r="E6102" i="1"/>
  <c r="E6104" i="1"/>
  <c r="E6106" i="1"/>
  <c r="E6108" i="1"/>
  <c r="E6110" i="1"/>
  <c r="E6112" i="1"/>
  <c r="E6114" i="1"/>
  <c r="E6116" i="1"/>
  <c r="E6118" i="1"/>
  <c r="E6120" i="1"/>
  <c r="E6122" i="1"/>
  <c r="E6124" i="1"/>
  <c r="E6126" i="1"/>
  <c r="E6128" i="1"/>
  <c r="E6130" i="1"/>
  <c r="E6132" i="1"/>
  <c r="E6134" i="1"/>
  <c r="E6136" i="1"/>
  <c r="E6138" i="1"/>
  <c r="E6140" i="1"/>
  <c r="E6142" i="1"/>
  <c r="E6144" i="1"/>
  <c r="E6146" i="1"/>
  <c r="E6148" i="1"/>
  <c r="E6150" i="1"/>
  <c r="E6152" i="1"/>
  <c r="E6154" i="1"/>
  <c r="E6156" i="1"/>
  <c r="E6158" i="1"/>
  <c r="E6160" i="1"/>
  <c r="E6162" i="1"/>
  <c r="E6164" i="1"/>
  <c r="E6166" i="1"/>
  <c r="E6168" i="1"/>
  <c r="E6170" i="1"/>
  <c r="E6172" i="1"/>
  <c r="E6174" i="1"/>
  <c r="E6176" i="1"/>
  <c r="E6178" i="1"/>
  <c r="E6180" i="1"/>
  <c r="E6182" i="1"/>
  <c r="E6184" i="1"/>
  <c r="E6186" i="1"/>
  <c r="E6188" i="1"/>
  <c r="E6190" i="1"/>
  <c r="E6192" i="1"/>
  <c r="E6194" i="1"/>
  <c r="E6196" i="1"/>
  <c r="E6198" i="1"/>
  <c r="E6200" i="1"/>
  <c r="E6202" i="1"/>
  <c r="E6204" i="1"/>
  <c r="E6206" i="1"/>
  <c r="E6208" i="1"/>
  <c r="E6210" i="1"/>
  <c r="E6212" i="1"/>
  <c r="E6214" i="1"/>
  <c r="E6216" i="1"/>
  <c r="E6218" i="1"/>
  <c r="E6349" i="1"/>
  <c r="E6372" i="1"/>
  <c r="E6376" i="1"/>
  <c r="E6379" i="1"/>
  <c r="E6381" i="1"/>
  <c r="E6383" i="1"/>
  <c r="E6385" i="1"/>
  <c r="E6387" i="1"/>
  <c r="E6389" i="1"/>
  <c r="E6391" i="1"/>
  <c r="E6393" i="1"/>
  <c r="E6395" i="1"/>
  <c r="E6397" i="1"/>
  <c r="E6451" i="1"/>
  <c r="E6453" i="1"/>
  <c r="E6455" i="1"/>
  <c r="E6458" i="1"/>
  <c r="E6460" i="1"/>
  <c r="E6462" i="1"/>
  <c r="E6464" i="1"/>
  <c r="E6466" i="1"/>
  <c r="E6468" i="1"/>
  <c r="E6470" i="1"/>
  <c r="E6472" i="1"/>
  <c r="E6474" i="1"/>
  <c r="E6476" i="1"/>
  <c r="E6478" i="1"/>
  <c r="E6480" i="1"/>
  <c r="E6482" i="1"/>
  <c r="E6484" i="1"/>
  <c r="E6486" i="1"/>
  <c r="E6488" i="1"/>
  <c r="E6490" i="1"/>
  <c r="E6492" i="1"/>
  <c r="E6494" i="1"/>
  <c r="E6496" i="1"/>
  <c r="E6498" i="1"/>
  <c r="E6500" i="1"/>
  <c r="E6502" i="1"/>
  <c r="E6504" i="1"/>
  <c r="E6506" i="1"/>
  <c r="E6508" i="1"/>
  <c r="E6540" i="1"/>
  <c r="E6542" i="1"/>
  <c r="E6544" i="1"/>
  <c r="E6547" i="1"/>
  <c r="E6551" i="1"/>
  <c r="E6567" i="1"/>
  <c r="E6569" i="1"/>
  <c r="E6578" i="1"/>
  <c r="E6580" i="1"/>
  <c r="E6582" i="1"/>
  <c r="E6584" i="1"/>
  <c r="E6586" i="1"/>
  <c r="E6588" i="1"/>
  <c r="E6590" i="1"/>
  <c r="E6592" i="1"/>
  <c r="E6594" i="1"/>
  <c r="E6599" i="1"/>
  <c r="E6607" i="1"/>
  <c r="E6616" i="1"/>
  <c r="E6618" i="1"/>
  <c r="E6620" i="1"/>
  <c r="E6622" i="1"/>
  <c r="E6624" i="1"/>
  <c r="E6626" i="1"/>
  <c r="E6628" i="1"/>
  <c r="E6630" i="1"/>
  <c r="E6632" i="1"/>
  <c r="E6634" i="1"/>
  <c r="E6636" i="1"/>
  <c r="E6638" i="1"/>
  <c r="E6640" i="1"/>
  <c r="E6642" i="1"/>
  <c r="E6644" i="1"/>
  <c r="E6647" i="1"/>
  <c r="E6652" i="1"/>
  <c r="E6654" i="1"/>
  <c r="E6656" i="1"/>
  <c r="E6660" i="1"/>
  <c r="E6662" i="1"/>
  <c r="E6664" i="1"/>
  <c r="E6666" i="1"/>
  <c r="E6668" i="1"/>
  <c r="E6670" i="1"/>
  <c r="E6681" i="1"/>
  <c r="E6683" i="1"/>
  <c r="E6685" i="1"/>
  <c r="E6688" i="1"/>
  <c r="E6690" i="1"/>
  <c r="E6692" i="1"/>
  <c r="E6702" i="1"/>
  <c r="E6704" i="1"/>
  <c r="E6706" i="1"/>
  <c r="E6708" i="1"/>
  <c r="E6710" i="1"/>
  <c r="E6712" i="1"/>
  <c r="E6714" i="1"/>
  <c r="E6716" i="1"/>
  <c r="E6718" i="1"/>
  <c r="E6720" i="1"/>
  <c r="E6722" i="1"/>
  <c r="E6724" i="1"/>
  <c r="E6726" i="1"/>
  <c r="E6728" i="1"/>
  <c r="E6730" i="1"/>
  <c r="E6732" i="1"/>
  <c r="E6734" i="1"/>
  <c r="E6736" i="1"/>
  <c r="E6738" i="1"/>
  <c r="E6750" i="1"/>
  <c r="E6752" i="1"/>
  <c r="E6754" i="1"/>
  <c r="E6756" i="1"/>
  <c r="E6758" i="1"/>
  <c r="E6760" i="1"/>
  <c r="E6772" i="1"/>
  <c r="E6774" i="1"/>
  <c r="E6776" i="1"/>
  <c r="E6778" i="1"/>
  <c r="E6780" i="1"/>
  <c r="E6782" i="1"/>
  <c r="E6784" i="1"/>
  <c r="E6786" i="1"/>
  <c r="E6788" i="1"/>
  <c r="E6791" i="1"/>
  <c r="E6793" i="1"/>
  <c r="E6795" i="1"/>
  <c r="E6798" i="1"/>
  <c r="E6800" i="1"/>
  <c r="E6802" i="1"/>
  <c r="E6804" i="1"/>
  <c r="E6806" i="1"/>
  <c r="E6808" i="1"/>
  <c r="E6810" i="1"/>
  <c r="E6813" i="1"/>
  <c r="E6815" i="1"/>
  <c r="E6817" i="1"/>
  <c r="E6819" i="1"/>
  <c r="E6821" i="1"/>
  <c r="E6823" i="1"/>
  <c r="E6825" i="1"/>
  <c r="E6827" i="1"/>
  <c r="E6829" i="1"/>
  <c r="E6831" i="1"/>
  <c r="E6833" i="1"/>
  <c r="E6835" i="1"/>
  <c r="E6837" i="1"/>
  <c r="E6839" i="1"/>
  <c r="E6841" i="1"/>
  <c r="E6843" i="1"/>
  <c r="E6845" i="1"/>
  <c r="E6847" i="1"/>
  <c r="E6849" i="1"/>
  <c r="E6851" i="1"/>
  <c r="E6876" i="1"/>
  <c r="E6882" i="1"/>
  <c r="E6884" i="1"/>
  <c r="E6886" i="1"/>
  <c r="E6888" i="1"/>
  <c r="E6890" i="1"/>
  <c r="E6892" i="1"/>
  <c r="E6894" i="1"/>
  <c r="E6896" i="1"/>
  <c r="E6898" i="1"/>
  <c r="E6900" i="1"/>
  <c r="E6902" i="1"/>
  <c r="E6907" i="1"/>
  <c r="E6910" i="1"/>
  <c r="E6912" i="1"/>
  <c r="E6914" i="1"/>
  <c r="E6916" i="1"/>
  <c r="E6918" i="1"/>
  <c r="E6920" i="1"/>
  <c r="E6922" i="1"/>
  <c r="E6924" i="1"/>
  <c r="E6926" i="1"/>
  <c r="E6928" i="1"/>
  <c r="E6930" i="1"/>
  <c r="E6932" i="1"/>
  <c r="E6934" i="1"/>
  <c r="E6936" i="1"/>
  <c r="E6938" i="1"/>
  <c r="E6940" i="1"/>
  <c r="E6942" i="1"/>
  <c r="E6947" i="1"/>
  <c r="E6949" i="1"/>
  <c r="E6951" i="1"/>
  <c r="E6953" i="1"/>
  <c r="E6955" i="1"/>
  <c r="E6957" i="1"/>
  <c r="E6959" i="1"/>
  <c r="E6961" i="1"/>
  <c r="E6963" i="1"/>
  <c r="E6965" i="1"/>
  <c r="E6967" i="1"/>
  <c r="E6969" i="1"/>
  <c r="E6971" i="1"/>
  <c r="E6973" i="1"/>
  <c r="E6975" i="1"/>
  <c r="E6977" i="1"/>
  <c r="E6979" i="1"/>
  <c r="E6981" i="1"/>
  <c r="E6983" i="1"/>
  <c r="E6985" i="1"/>
  <c r="E6987" i="1"/>
  <c r="E6989" i="1"/>
  <c r="E6991" i="1"/>
  <c r="E7018" i="1"/>
  <c r="E7020" i="1"/>
  <c r="E7022" i="1"/>
  <c r="E7024" i="1"/>
  <c r="E7026" i="1"/>
  <c r="E7028" i="1"/>
  <c r="E7030" i="1"/>
  <c r="E7032" i="1"/>
  <c r="E7034" i="1"/>
  <c r="E7036" i="1"/>
  <c r="E7038" i="1"/>
  <c r="E7040" i="1"/>
  <c r="E7042" i="1"/>
  <c r="E7044" i="1"/>
  <c r="E7046" i="1"/>
  <c r="E7048" i="1"/>
  <c r="E7050" i="1"/>
  <c r="E7052" i="1"/>
  <c r="E7054" i="1"/>
  <c r="E7056" i="1"/>
  <c r="E7058" i="1"/>
  <c r="E7060" i="1"/>
  <c r="E7062" i="1"/>
  <c r="E7064" i="1"/>
  <c r="E7066" i="1"/>
  <c r="E7068" i="1"/>
  <c r="E7070" i="1"/>
  <c r="E7072" i="1"/>
  <c r="E7074" i="1"/>
  <c r="E7076" i="1"/>
  <c r="E7078" i="1"/>
  <c r="E7080" i="1"/>
  <c r="E7082" i="1"/>
  <c r="E7084" i="1"/>
  <c r="E7086" i="1"/>
  <c r="E7088" i="1"/>
  <c r="E7090" i="1"/>
  <c r="E7092" i="1"/>
  <c r="E7094" i="1"/>
  <c r="E7096" i="1"/>
  <c r="E7098" i="1"/>
  <c r="E7100" i="1"/>
  <c r="E7102" i="1"/>
  <c r="E7104" i="1"/>
  <c r="E7106" i="1"/>
  <c r="E7108" i="1"/>
  <c r="E7110" i="1"/>
  <c r="E7112" i="1"/>
  <c r="E7114" i="1"/>
  <c r="E7116" i="1"/>
  <c r="E7118" i="1"/>
  <c r="E7120" i="1"/>
  <c r="E7127" i="1"/>
  <c r="E7131" i="1"/>
  <c r="E7133" i="1"/>
  <c r="E7135" i="1"/>
  <c r="E7137" i="1"/>
  <c r="E7139" i="1"/>
  <c r="E7141" i="1"/>
  <c r="E7143" i="1"/>
  <c r="E7202" i="1"/>
  <c r="E7204" i="1"/>
  <c r="E7206" i="1"/>
  <c r="E7208" i="1"/>
  <c r="E7210" i="1"/>
  <c r="E7220" i="1"/>
  <c r="E7249" i="1"/>
  <c r="E7251" i="1"/>
  <c r="E7253" i="1"/>
  <c r="E7255" i="1"/>
  <c r="E7257" i="1"/>
  <c r="E7259" i="1"/>
  <c r="E7261" i="1"/>
  <c r="E7266" i="1"/>
  <c r="E7279" i="1"/>
  <c r="E7281" i="1"/>
  <c r="E7283" i="1"/>
  <c r="E7285" i="1"/>
  <c r="E7287" i="1"/>
  <c r="E7289" i="1"/>
  <c r="E7291" i="1"/>
  <c r="E7293" i="1"/>
  <c r="E7298" i="1"/>
  <c r="E7300" i="1"/>
  <c r="E7302" i="1"/>
  <c r="E7304" i="1"/>
  <c r="E7306" i="1"/>
  <c r="E7308" i="1"/>
  <c r="E7310" i="1"/>
  <c r="E7312" i="1"/>
  <c r="E7314" i="1"/>
  <c r="E7316" i="1"/>
  <c r="E7318" i="1"/>
  <c r="E7320" i="1"/>
  <c r="E7329" i="1"/>
  <c r="E7331" i="1"/>
  <c r="E7333" i="1"/>
  <c r="E7335" i="1"/>
  <c r="E7338" i="1"/>
  <c r="E7340" i="1"/>
  <c r="E7342" i="1"/>
  <c r="E7344" i="1"/>
  <c r="E7346" i="1"/>
  <c r="E7348" i="1"/>
  <c r="E7350" i="1"/>
  <c r="E7352" i="1"/>
  <c r="E7354" i="1"/>
  <c r="E7356" i="1"/>
  <c r="E7297" i="1"/>
  <c r="E7324" i="1"/>
  <c r="E7359" i="1"/>
  <c r="E7363" i="1"/>
  <c r="E5624" i="1"/>
  <c r="E5639" i="1"/>
  <c r="E5641" i="1"/>
  <c r="E5643" i="1"/>
  <c r="E5645" i="1"/>
  <c r="E5647" i="1"/>
  <c r="E5649" i="1"/>
  <c r="E5675" i="1"/>
  <c r="E5677" i="1"/>
  <c r="E5680" i="1"/>
  <c r="E5690" i="1"/>
  <c r="E5692" i="1"/>
  <c r="E5695" i="1"/>
  <c r="E5698" i="1"/>
  <c r="E5700" i="1"/>
  <c r="E5718" i="1"/>
  <c r="E5720" i="1"/>
  <c r="E5722" i="1"/>
  <c r="E5724" i="1"/>
  <c r="E5727" i="1"/>
  <c r="E5729" i="1"/>
  <c r="E5731" i="1"/>
  <c r="E5735" i="1"/>
  <c r="E5737" i="1"/>
  <c r="E5739" i="1"/>
  <c r="E5741" i="1"/>
  <c r="E5743" i="1"/>
  <c r="E5747" i="1"/>
  <c r="E5749" i="1"/>
  <c r="E5751" i="1"/>
  <c r="E5753" i="1"/>
  <c r="E5755" i="1"/>
  <c r="E5757" i="1"/>
  <c r="E5761" i="1"/>
  <c r="E5772" i="1"/>
  <c r="E5776" i="1"/>
  <c r="E5778" i="1"/>
  <c r="E5780" i="1"/>
  <c r="E5782" i="1"/>
  <c r="E5784" i="1"/>
  <c r="E5801" i="1"/>
  <c r="E5843" i="1"/>
  <c r="E5845" i="1"/>
  <c r="E5847" i="1"/>
  <c r="E5849" i="1"/>
  <c r="E5851" i="1"/>
  <c r="E5853" i="1"/>
  <c r="E5855" i="1"/>
  <c r="E5864" i="1"/>
  <c r="E5871" i="1"/>
  <c r="E5892" i="1"/>
  <c r="E5894" i="1"/>
  <c r="E5896" i="1"/>
  <c r="E5898" i="1"/>
  <c r="E5900" i="1"/>
  <c r="E5902" i="1"/>
  <c r="E5904" i="1"/>
  <c r="E5906" i="1"/>
  <c r="E5908" i="1"/>
  <c r="E5915" i="1"/>
  <c r="E5917" i="1"/>
  <c r="E5919" i="1"/>
  <c r="E5921" i="1"/>
  <c r="E5923" i="1"/>
  <c r="E5925" i="1"/>
  <c r="E5927" i="1"/>
  <c r="E5929" i="1"/>
  <c r="E5931" i="1"/>
  <c r="E5933" i="1"/>
  <c r="E5936" i="1"/>
  <c r="E5938" i="1"/>
  <c r="E5944" i="1"/>
  <c r="E5946" i="1"/>
  <c r="E5948" i="1"/>
  <c r="E5950" i="1"/>
  <c r="E5952" i="1"/>
  <c r="E5958" i="1"/>
  <c r="E5960" i="1"/>
  <c r="E5962" i="1"/>
  <c r="E5964" i="1"/>
  <c r="E5966" i="1"/>
  <c r="E5968" i="1"/>
  <c r="E5970" i="1"/>
  <c r="E5972" i="1"/>
  <c r="E5974" i="1"/>
  <c r="E5976" i="1"/>
  <c r="E5978" i="1"/>
  <c r="E5980" i="1"/>
  <c r="E6220" i="1"/>
  <c r="E6222" i="1"/>
  <c r="E6224" i="1"/>
  <c r="E6226" i="1"/>
  <c r="E6228" i="1"/>
  <c r="E6230" i="1"/>
  <c r="E6232" i="1"/>
  <c r="E6234" i="1"/>
  <c r="E6236" i="1"/>
  <c r="E6238" i="1"/>
  <c r="E6240" i="1"/>
  <c r="E6242" i="1"/>
  <c r="E6244" i="1"/>
  <c r="E6246" i="1"/>
  <c r="E6248" i="1"/>
  <c r="E6250" i="1"/>
  <c r="E6252" i="1"/>
  <c r="E6254" i="1"/>
  <c r="E6257" i="1"/>
  <c r="E6259" i="1"/>
  <c r="E6261" i="1"/>
  <c r="E6263" i="1"/>
  <c r="E6265" i="1"/>
  <c r="E6267" i="1"/>
  <c r="E6269" i="1"/>
  <c r="E6271" i="1"/>
  <c r="E6273" i="1"/>
  <c r="E6275" i="1"/>
  <c r="E6277" i="1"/>
  <c r="E6279" i="1"/>
  <c r="E6281" i="1"/>
  <c r="E6283" i="1"/>
  <c r="E6285" i="1"/>
  <c r="E6287" i="1"/>
  <c r="E6289" i="1"/>
  <c r="E6291" i="1"/>
  <c r="E6293" i="1"/>
  <c r="E6295" i="1"/>
  <c r="E6297" i="1"/>
  <c r="E6299" i="1"/>
  <c r="E6301" i="1"/>
  <c r="E6303" i="1"/>
  <c r="E6305" i="1"/>
  <c r="E6307" i="1"/>
  <c r="E6309" i="1"/>
  <c r="E6311" i="1"/>
  <c r="E6313" i="1"/>
  <c r="E6315" i="1"/>
  <c r="E6317" i="1"/>
  <c r="E6319" i="1"/>
  <c r="E6321" i="1"/>
  <c r="E6323" i="1"/>
  <c r="E6325" i="1"/>
  <c r="E6327" i="1"/>
  <c r="E6329" i="1"/>
  <c r="E6331" i="1"/>
  <c r="E6333" i="1"/>
  <c r="E6335" i="1"/>
  <c r="E6337" i="1"/>
  <c r="E6339" i="1"/>
  <c r="E6341" i="1"/>
  <c r="E6343" i="1"/>
  <c r="E6345" i="1"/>
  <c r="E6347" i="1"/>
  <c r="E6352" i="1"/>
  <c r="E6354" i="1"/>
  <c r="E6356" i="1"/>
  <c r="E6358" i="1"/>
  <c r="E6360" i="1"/>
  <c r="E6362" i="1"/>
  <c r="E6364" i="1"/>
  <c r="E6366" i="1"/>
  <c r="E6368" i="1"/>
  <c r="E6370" i="1"/>
  <c r="E6373" i="1"/>
  <c r="E6377" i="1"/>
  <c r="E6399" i="1"/>
  <c r="E6401" i="1"/>
  <c r="E6403" i="1"/>
  <c r="E6405" i="1"/>
  <c r="E6407" i="1"/>
  <c r="E6409" i="1"/>
  <c r="E6411" i="1"/>
  <c r="E6413" i="1"/>
  <c r="E6415" i="1"/>
  <c r="E6417" i="1"/>
  <c r="E6419" i="1"/>
  <c r="E6421" i="1"/>
  <c r="E6423" i="1"/>
  <c r="E6425" i="1"/>
  <c r="E6427" i="1"/>
  <c r="E6429" i="1"/>
  <c r="E6431" i="1"/>
  <c r="E6433" i="1"/>
  <c r="E6435" i="1"/>
  <c r="E6437" i="1"/>
  <c r="E6439" i="1"/>
  <c r="E6441" i="1"/>
  <c r="E6443" i="1"/>
  <c r="E6445" i="1"/>
  <c r="E6447" i="1"/>
  <c r="E6449" i="1"/>
  <c r="E6509" i="1"/>
  <c r="E6511" i="1"/>
  <c r="E6513" i="1"/>
  <c r="E6515" i="1"/>
  <c r="E6517" i="1"/>
  <c r="E6519" i="1"/>
  <c r="E6521" i="1"/>
  <c r="E6523" i="1"/>
  <c r="E6525" i="1"/>
  <c r="E6527" i="1"/>
  <c r="E6529" i="1"/>
  <c r="E6531" i="1"/>
  <c r="E6533" i="1"/>
  <c r="E6535" i="1"/>
  <c r="E6537" i="1"/>
  <c r="E6546" i="1"/>
  <c r="E6549" i="1"/>
  <c r="E6553" i="1"/>
  <c r="E6555" i="1"/>
  <c r="E6558" i="1"/>
  <c r="E6560" i="1"/>
  <c r="E6562" i="1"/>
  <c r="E6564" i="1"/>
  <c r="E6566" i="1"/>
  <c r="E6571" i="1"/>
  <c r="E6573" i="1"/>
  <c r="E6575" i="1"/>
  <c r="E6596" i="1"/>
  <c r="E6598" i="1"/>
  <c r="E6602" i="1"/>
  <c r="E6604" i="1"/>
  <c r="E6606" i="1"/>
  <c r="E6609" i="1"/>
  <c r="E6611" i="1"/>
  <c r="E6613" i="1"/>
  <c r="E6645" i="1"/>
  <c r="E6650" i="1"/>
  <c r="E6658" i="1"/>
  <c r="E6671" i="1"/>
  <c r="E6673" i="1"/>
  <c r="E6675" i="1"/>
  <c r="E6677" i="1"/>
  <c r="E6679" i="1"/>
  <c r="E6694" i="1"/>
  <c r="E6696" i="1"/>
  <c r="E6698" i="1"/>
  <c r="E6700" i="1"/>
  <c r="E6740" i="1"/>
  <c r="E6742" i="1"/>
  <c r="E6744" i="1"/>
  <c r="E6746" i="1"/>
  <c r="E6748" i="1"/>
  <c r="E6762" i="1"/>
  <c r="E6764" i="1"/>
  <c r="E6766" i="1"/>
  <c r="E6768" i="1"/>
  <c r="E6770" i="1"/>
  <c r="E6797" i="1"/>
  <c r="E6853" i="1"/>
  <c r="E6855" i="1"/>
  <c r="E6857" i="1"/>
  <c r="E6859" i="1"/>
  <c r="E6861" i="1"/>
  <c r="E6863" i="1"/>
  <c r="E6865" i="1"/>
  <c r="E6867" i="1"/>
  <c r="E6869" i="1"/>
  <c r="E6871" i="1"/>
  <c r="E6873" i="1"/>
  <c r="E6875" i="1"/>
  <c r="E6878" i="1"/>
  <c r="E6880" i="1"/>
  <c r="E6905" i="1"/>
  <c r="E6909" i="1"/>
  <c r="E6945" i="1"/>
  <c r="E6992" i="1"/>
  <c r="E6994" i="1"/>
  <c r="E6996" i="1"/>
  <c r="E6998" i="1"/>
  <c r="E7000" i="1"/>
  <c r="E7002" i="1"/>
  <c r="E7004" i="1"/>
  <c r="E7006" i="1"/>
  <c r="E7008" i="1"/>
  <c r="E7010" i="1"/>
  <c r="E7012" i="1"/>
  <c r="E7014" i="1"/>
  <c r="E7016" i="1"/>
  <c r="E7123" i="1"/>
  <c r="E7125" i="1"/>
  <c r="E7129" i="1"/>
  <c r="E7144" i="1"/>
  <c r="E7146" i="1"/>
  <c r="E7148" i="1"/>
  <c r="E7150" i="1"/>
  <c r="E7152" i="1"/>
  <c r="E7154" i="1"/>
  <c r="E7156" i="1"/>
  <c r="E7158" i="1"/>
  <c r="E7160" i="1"/>
  <c r="E7162" i="1"/>
  <c r="E7164" i="1"/>
  <c r="E7166" i="1"/>
  <c r="E7168" i="1"/>
  <c r="E7170" i="1"/>
  <c r="E7172" i="1"/>
  <c r="E7174" i="1"/>
  <c r="E7176" i="1"/>
  <c r="E7178" i="1"/>
  <c r="E7180" i="1"/>
  <c r="E7182" i="1"/>
  <c r="E7184" i="1"/>
  <c r="E7186" i="1"/>
  <c r="E7188" i="1"/>
  <c r="E7190" i="1"/>
  <c r="E7192" i="1"/>
  <c r="E7194" i="1"/>
  <c r="E7196" i="1"/>
  <c r="E7198" i="1"/>
  <c r="E7200" i="1"/>
  <c r="E7213" i="1"/>
  <c r="E7215" i="1"/>
  <c r="E7217" i="1"/>
  <c r="E7219" i="1"/>
  <c r="E7223" i="1"/>
  <c r="E7225" i="1"/>
  <c r="E7227" i="1"/>
  <c r="E7229" i="1"/>
  <c r="E7231" i="1"/>
  <c r="E7233" i="1"/>
  <c r="E7235" i="1"/>
  <c r="E7237" i="1"/>
  <c r="E7239" i="1"/>
  <c r="E7241" i="1"/>
  <c r="E7243" i="1"/>
  <c r="E7245" i="1"/>
  <c r="E7247" i="1"/>
  <c r="E7263" i="1"/>
  <c r="E7265" i="1"/>
  <c r="E7268" i="1"/>
  <c r="E7270" i="1"/>
  <c r="E7272" i="1"/>
  <c r="E7275" i="1"/>
  <c r="E7277" i="1"/>
  <c r="E7295" i="1"/>
  <c r="E7321" i="1"/>
  <c r="E7325" i="1"/>
  <c r="E7337" i="1"/>
  <c r="E7360" i="1"/>
  <c r="E7364" i="1"/>
  <c r="M2" i="3"/>
  <c r="E1781" i="1"/>
  <c r="E1797" i="1"/>
  <c r="E1813" i="1"/>
  <c r="E1829" i="1"/>
  <c r="E1845" i="1"/>
  <c r="E1861" i="1"/>
  <c r="E1877" i="1"/>
  <c r="E1893" i="1"/>
  <c r="E1908" i="1"/>
  <c r="E1916" i="1"/>
  <c r="E1924" i="1"/>
  <c r="E1932" i="1"/>
  <c r="E1940" i="1"/>
  <c r="E1948" i="1"/>
  <c r="E1956" i="1"/>
  <c r="E1964" i="1"/>
  <c r="E1972" i="1"/>
  <c r="E1980" i="1"/>
  <c r="E1988" i="1"/>
  <c r="E1996" i="1"/>
  <c r="E2004" i="1"/>
  <c r="E2012" i="1"/>
  <c r="E2020" i="1"/>
  <c r="E2028" i="1"/>
  <c r="E2036" i="1"/>
  <c r="E2040" i="1"/>
  <c r="E2044" i="1"/>
  <c r="E2048" i="1"/>
  <c r="E2052" i="1"/>
  <c r="E2056" i="1"/>
  <c r="E2060" i="1"/>
  <c r="E2064" i="1"/>
  <c r="E2068" i="1"/>
  <c r="E2072" i="1"/>
  <c r="E2076" i="1"/>
  <c r="E2080" i="1"/>
  <c r="E2084" i="1"/>
  <c r="E2088" i="1"/>
  <c r="E2092" i="1"/>
  <c r="E2096" i="1"/>
  <c r="E2100" i="1"/>
  <c r="E2104" i="1"/>
  <c r="E2108" i="1"/>
  <c r="E2112" i="1"/>
  <c r="E2116" i="1"/>
  <c r="E2120" i="1"/>
  <c r="E2124" i="1"/>
  <c r="E2128" i="1"/>
  <c r="E2132" i="1"/>
  <c r="E2136" i="1"/>
  <c r="E2140" i="1"/>
  <c r="E2144" i="1"/>
  <c r="E2148" i="1"/>
  <c r="E2152" i="1"/>
  <c r="E2156" i="1"/>
  <c r="E2160" i="1"/>
  <c r="E2164" i="1"/>
  <c r="E2168" i="1"/>
  <c r="E2172" i="1"/>
  <c r="E2176" i="1"/>
  <c r="E2180" i="1"/>
  <c r="E2184" i="1"/>
  <c r="E2188" i="1"/>
  <c r="E2192" i="1"/>
  <c r="E2196" i="1"/>
  <c r="E2200" i="1"/>
  <c r="E2204" i="1"/>
  <c r="E2208" i="1"/>
  <c r="E2212" i="1"/>
  <c r="E2216" i="1"/>
  <c r="E2220" i="1"/>
  <c r="E2224" i="1"/>
  <c r="E2228" i="1"/>
  <c r="E2232" i="1"/>
  <c r="E2236" i="1"/>
  <c r="E2240" i="1"/>
  <c r="E2244" i="1"/>
  <c r="E2248" i="1"/>
  <c r="E2252" i="1"/>
  <c r="E2256" i="1"/>
  <c r="E2260" i="1"/>
  <c r="E2264" i="1"/>
  <c r="E2268" i="1"/>
  <c r="E2272" i="1"/>
  <c r="E2276" i="1"/>
  <c r="E2280" i="1"/>
  <c r="E2284" i="1"/>
  <c r="E2288" i="1"/>
  <c r="E2292" i="1"/>
  <c r="E2296" i="1"/>
  <c r="E2300" i="1"/>
  <c r="E2304" i="1"/>
  <c r="E2308" i="1"/>
  <c r="E2312" i="1"/>
  <c r="E2316" i="1"/>
  <c r="E2320" i="1"/>
  <c r="E2324" i="1"/>
  <c r="E2328" i="1"/>
  <c r="E2332" i="1"/>
  <c r="E2336" i="1"/>
  <c r="E2340" i="1"/>
  <c r="E2344" i="1"/>
  <c r="E2348" i="1"/>
  <c r="E2352" i="1"/>
  <c r="E2356" i="1"/>
  <c r="E2360" i="1"/>
  <c r="E2364" i="1"/>
  <c r="E2368" i="1"/>
  <c r="E2372" i="1"/>
  <c r="E2376" i="1"/>
  <c r="E2380" i="1"/>
  <c r="E2384" i="1"/>
  <c r="E2388" i="1"/>
  <c r="E2392" i="1"/>
  <c r="E2396" i="1"/>
  <c r="E2400" i="1"/>
  <c r="E2404" i="1"/>
  <c r="E2408" i="1"/>
  <c r="E2412" i="1"/>
  <c r="E2416" i="1"/>
  <c r="E2420" i="1"/>
  <c r="E2424" i="1"/>
  <c r="E2428" i="1"/>
  <c r="E2432" i="1"/>
  <c r="E2436" i="1"/>
  <c r="E2440" i="1"/>
  <c r="E2444" i="1"/>
  <c r="E2448" i="1"/>
  <c r="E2452" i="1"/>
  <c r="E2456" i="1"/>
  <c r="E2460" i="1"/>
  <c r="E2464" i="1"/>
  <c r="E2468" i="1"/>
  <c r="E2472" i="1"/>
  <c r="E2476" i="1"/>
  <c r="E2480" i="1"/>
  <c r="E2484" i="1"/>
  <c r="E2488" i="1"/>
  <c r="E2492" i="1"/>
  <c r="E2496" i="1"/>
  <c r="E2500" i="1"/>
  <c r="E2504" i="1"/>
  <c r="E2508" i="1"/>
  <c r="E2512" i="1"/>
  <c r="E2516" i="1"/>
  <c r="E2520" i="1"/>
  <c r="E2524" i="1"/>
  <c r="E2528" i="1"/>
  <c r="E2532" i="1"/>
  <c r="E2536" i="1"/>
  <c r="E2540" i="1"/>
  <c r="E2544" i="1"/>
  <c r="E2548" i="1"/>
  <c r="E2552" i="1"/>
  <c r="E2556" i="1"/>
  <c r="E2560" i="1"/>
  <c r="E2564" i="1"/>
  <c r="E2568" i="1"/>
  <c r="E2572" i="1"/>
  <c r="E2576" i="1"/>
  <c r="E2580" i="1"/>
  <c r="E2584" i="1"/>
  <c r="E2588" i="1"/>
  <c r="E2592" i="1"/>
  <c r="E2596" i="1"/>
  <c r="E2600" i="1"/>
  <c r="E2604" i="1"/>
  <c r="E2608" i="1"/>
  <c r="E2612" i="1"/>
  <c r="E2616" i="1"/>
  <c r="E2620" i="1"/>
  <c r="E2624" i="1"/>
  <c r="E2628" i="1"/>
  <c r="E2632" i="1"/>
  <c r="E2636" i="1"/>
  <c r="E2640" i="1"/>
  <c r="E2644" i="1"/>
  <c r="E2648" i="1"/>
  <c r="E2652" i="1"/>
  <c r="E2656" i="1"/>
  <c r="E2660" i="1"/>
  <c r="E2664" i="1"/>
  <c r="E2668" i="1"/>
  <c r="E2672" i="1"/>
  <c r="E2676" i="1"/>
  <c r="E2680" i="1"/>
  <c r="E2684" i="1"/>
  <c r="E2688" i="1"/>
  <c r="E2692" i="1"/>
  <c r="E2696" i="1"/>
  <c r="E2700" i="1"/>
  <c r="E2704" i="1"/>
  <c r="E2708" i="1"/>
  <c r="E2712" i="1"/>
  <c r="E2716" i="1"/>
  <c r="E2720" i="1"/>
  <c r="E2724" i="1"/>
  <c r="E2728" i="1"/>
  <c r="E2732" i="1"/>
  <c r="E2736" i="1"/>
  <c r="E2740" i="1"/>
  <c r="E2744" i="1"/>
  <c r="E2748" i="1"/>
  <c r="E2752" i="1"/>
  <c r="E2756" i="1"/>
  <c r="E2760" i="1"/>
  <c r="E2764" i="1"/>
  <c r="E2768" i="1"/>
  <c r="E2772" i="1"/>
  <c r="E2776" i="1"/>
  <c r="E2780" i="1"/>
  <c r="E2784" i="1"/>
  <c r="E2788" i="1"/>
  <c r="E2792" i="1"/>
  <c r="E2796" i="1"/>
  <c r="E2800" i="1"/>
  <c r="E2804" i="1"/>
  <c r="E2808" i="1"/>
  <c r="E2812" i="1"/>
  <c r="E2816" i="1"/>
  <c r="E2820" i="1"/>
  <c r="E2824" i="1"/>
  <c r="E2828" i="1"/>
  <c r="E2832" i="1"/>
  <c r="E2836" i="1"/>
  <c r="E2840" i="1"/>
  <c r="E2844" i="1"/>
  <c r="E2848" i="1"/>
  <c r="E2852" i="1"/>
  <c r="E2856" i="1"/>
  <c r="E2860" i="1"/>
  <c r="E2864" i="1"/>
  <c r="E2868" i="1"/>
  <c r="E2872" i="1"/>
  <c r="E2876" i="1"/>
  <c r="E2880" i="1"/>
  <c r="E2884" i="1"/>
  <c r="E2888" i="1"/>
  <c r="E2892" i="1"/>
  <c r="E2896" i="1"/>
  <c r="E2900" i="1"/>
  <c r="E2904" i="1"/>
  <c r="E2908" i="1"/>
  <c r="E2912" i="1"/>
  <c r="E2916" i="1"/>
  <c r="E2920" i="1"/>
  <c r="E2924" i="1"/>
  <c r="E2928" i="1"/>
  <c r="E2932" i="1"/>
  <c r="E2936" i="1"/>
  <c r="E2940" i="1"/>
  <c r="E2944" i="1"/>
  <c r="E2948" i="1"/>
  <c r="E2952" i="1"/>
  <c r="E2956" i="1"/>
  <c r="E2960" i="1"/>
  <c r="E2964" i="1"/>
  <c r="E2968" i="1"/>
  <c r="E2972" i="1"/>
  <c r="E2976" i="1"/>
  <c r="E2980" i="1"/>
  <c r="E2984" i="1"/>
  <c r="E2988" i="1"/>
  <c r="E2992" i="1"/>
  <c r="E2996" i="1"/>
  <c r="E3000" i="1"/>
  <c r="E3004" i="1"/>
  <c r="E3008" i="1"/>
  <c r="E3012" i="1"/>
  <c r="E3016" i="1"/>
  <c r="E3020" i="1"/>
  <c r="E3024" i="1"/>
  <c r="E3028" i="1"/>
  <c r="E3032" i="1"/>
  <c r="E3036" i="1"/>
  <c r="E3040" i="1"/>
  <c r="E3044" i="1"/>
  <c r="E3048" i="1"/>
  <c r="E3052" i="1"/>
  <c r="E3056" i="1"/>
  <c r="E3060" i="1"/>
  <c r="E3064" i="1"/>
  <c r="E3068" i="1"/>
  <c r="E3072" i="1"/>
  <c r="E3076" i="1"/>
  <c r="E3080" i="1"/>
  <c r="E3084" i="1"/>
  <c r="E3088" i="1"/>
  <c r="E3092" i="1"/>
  <c r="E3096" i="1"/>
  <c r="E3100" i="1"/>
  <c r="E3104" i="1"/>
  <c r="E3108" i="1"/>
  <c r="E3112" i="1"/>
  <c r="E3116" i="1"/>
  <c r="E3120" i="1"/>
  <c r="E3124" i="1"/>
  <c r="E3128" i="1"/>
  <c r="E3132" i="1"/>
  <c r="E3136" i="1"/>
  <c r="E3140" i="1"/>
  <c r="E3144" i="1"/>
  <c r="E3148" i="1"/>
  <c r="E3152" i="1"/>
  <c r="E3156" i="1"/>
  <c r="E3160" i="1"/>
  <c r="E3164" i="1"/>
  <c r="E3168" i="1"/>
  <c r="E3172" i="1"/>
  <c r="E3176" i="1"/>
  <c r="E3180" i="1"/>
  <c r="E3184" i="1"/>
  <c r="E3188" i="1"/>
  <c r="E3192" i="1"/>
  <c r="E3196" i="1"/>
  <c r="E3200" i="1"/>
  <c r="E3204" i="1"/>
  <c r="E3208" i="1"/>
  <c r="E3212" i="1"/>
  <c r="E3216" i="1"/>
  <c r="E3220" i="1"/>
  <c r="E3224" i="1"/>
  <c r="E3228" i="1"/>
  <c r="E3232" i="1"/>
  <c r="E3236" i="1"/>
  <c r="E3240" i="1"/>
  <c r="E3244" i="1"/>
  <c r="E3248" i="1"/>
  <c r="E3252" i="1"/>
  <c r="E3256" i="1"/>
  <c r="E3260" i="1"/>
  <c r="E3264" i="1"/>
  <c r="E3268" i="1"/>
  <c r="E3272" i="1"/>
  <c r="E3276" i="1"/>
  <c r="E3280" i="1"/>
  <c r="E3284" i="1"/>
  <c r="E3288" i="1"/>
  <c r="E3292" i="1"/>
  <c r="E3296" i="1"/>
  <c r="E3300" i="1"/>
  <c r="E3304" i="1"/>
  <c r="E3308" i="1"/>
  <c r="E3312" i="1"/>
  <c r="E3316" i="1"/>
  <c r="E3320" i="1"/>
  <c r="E3324" i="1"/>
  <c r="E3332" i="1"/>
  <c r="E3336" i="1"/>
  <c r="E3340" i="1"/>
  <c r="E3344" i="1"/>
  <c r="E3348" i="1"/>
  <c r="E3352" i="1"/>
  <c r="E3356" i="1"/>
  <c r="E3360" i="1"/>
  <c r="E3364" i="1"/>
  <c r="E3368" i="1"/>
  <c r="E3372" i="1"/>
  <c r="E3376" i="1"/>
  <c r="E3380" i="1"/>
  <c r="E3384" i="1"/>
  <c r="E3388" i="1"/>
  <c r="E3392" i="1"/>
  <c r="E3396" i="1"/>
  <c r="E3400" i="1"/>
  <c r="E3404" i="1"/>
  <c r="E3408" i="1"/>
  <c r="E3412" i="1"/>
  <c r="E3416" i="1"/>
  <c r="E3420" i="1"/>
  <c r="E3424" i="1"/>
  <c r="E3428" i="1"/>
  <c r="E3432" i="1"/>
  <c r="E3436" i="1"/>
  <c r="E3440" i="1"/>
  <c r="E3444" i="1"/>
  <c r="E3448" i="1"/>
  <c r="E3452" i="1"/>
  <c r="E3456" i="1"/>
  <c r="E3460" i="1"/>
  <c r="E3464" i="1"/>
  <c r="E3468" i="1"/>
  <c r="E3472" i="1"/>
  <c r="E3476" i="1"/>
  <c r="E3480" i="1"/>
  <c r="E3484" i="1"/>
  <c r="E3488" i="1"/>
  <c r="E3492" i="1"/>
  <c r="E3496" i="1"/>
  <c r="E3500" i="1"/>
  <c r="E3504" i="1"/>
  <c r="E3508" i="1"/>
  <c r="E3512" i="1"/>
  <c r="E3516" i="1"/>
  <c r="E3520" i="1"/>
  <c r="E3524" i="1"/>
  <c r="E3528" i="1"/>
  <c r="E3532" i="1"/>
  <c r="E3536" i="1"/>
  <c r="E3540" i="1"/>
  <c r="E3544" i="1"/>
  <c r="E3548" i="1"/>
  <c r="E3552" i="1"/>
  <c r="E3556" i="1"/>
  <c r="E3560" i="1"/>
  <c r="E3564" i="1"/>
  <c r="E3568" i="1"/>
  <c r="E3572" i="1"/>
  <c r="E3576" i="1"/>
  <c r="E3580" i="1"/>
  <c r="E3584" i="1"/>
  <c r="E3588" i="1"/>
  <c r="E3592" i="1"/>
  <c r="E3596" i="1"/>
  <c r="E3600" i="1"/>
  <c r="E3604" i="1"/>
  <c r="E3608" i="1"/>
  <c r="E3612" i="1"/>
  <c r="E3616" i="1"/>
  <c r="E3620" i="1"/>
  <c r="E3624" i="1"/>
  <c r="E3628" i="1"/>
  <c r="E3632" i="1"/>
  <c r="E3636" i="1"/>
  <c r="E3640" i="1"/>
  <c r="E3644" i="1"/>
  <c r="E3648" i="1"/>
  <c r="E3652" i="1"/>
  <c r="E3656" i="1"/>
  <c r="E3660" i="1"/>
  <c r="E3664" i="1"/>
  <c r="E3668" i="1"/>
  <c r="E3672" i="1"/>
  <c r="E3676" i="1"/>
  <c r="E3680" i="1"/>
  <c r="E3684" i="1"/>
  <c r="E3688" i="1"/>
  <c r="E3692" i="1"/>
  <c r="E3696" i="1"/>
  <c r="E3700" i="1"/>
  <c r="E3704" i="1"/>
  <c r="E3708" i="1"/>
  <c r="E3712" i="1"/>
  <c r="E3716" i="1"/>
  <c r="E3720" i="1"/>
  <c r="E3724" i="1"/>
  <c r="E3728" i="1"/>
  <c r="E3732" i="1"/>
  <c r="E3736" i="1"/>
  <c r="E3740" i="1"/>
  <c r="E3744" i="1"/>
  <c r="E3748" i="1"/>
  <c r="E3756" i="1"/>
  <c r="E3760" i="1"/>
  <c r="E3764" i="1"/>
  <c r="E3768" i="1"/>
  <c r="E3772" i="1"/>
  <c r="E3776" i="1"/>
  <c r="E3780" i="1"/>
  <c r="E3784" i="1"/>
  <c r="E3788" i="1"/>
  <c r="E3792" i="1"/>
  <c r="E3796" i="1"/>
  <c r="E3800" i="1"/>
  <c r="E3804" i="1"/>
  <c r="E3808" i="1"/>
  <c r="E3812" i="1"/>
  <c r="E3816" i="1"/>
  <c r="E3820" i="1"/>
  <c r="E3824" i="1"/>
  <c r="E3828" i="1"/>
  <c r="E3832" i="1"/>
  <c r="E3836" i="1"/>
  <c r="E3840" i="1"/>
  <c r="E3844" i="1"/>
  <c r="E3848" i="1"/>
  <c r="E3852" i="1"/>
  <c r="E3856" i="1"/>
  <c r="E3860" i="1"/>
  <c r="E3864" i="1"/>
  <c r="E3868" i="1"/>
  <c r="E3872" i="1"/>
  <c r="E3876" i="1"/>
  <c r="E3880" i="1"/>
  <c r="E3884" i="1"/>
  <c r="E3888" i="1"/>
  <c r="E3892" i="1"/>
  <c r="E3896" i="1"/>
  <c r="E3900" i="1"/>
  <c r="E3904" i="1"/>
  <c r="E3908" i="1"/>
  <c r="E3912" i="1"/>
  <c r="E3916" i="1"/>
  <c r="E3920" i="1"/>
  <c r="E3924" i="1"/>
  <c r="E3928" i="1"/>
  <c r="E3932" i="1"/>
  <c r="E3936" i="1"/>
  <c r="E3940" i="1"/>
  <c r="E3944" i="1"/>
  <c r="E3948" i="1"/>
  <c r="E3952" i="1"/>
  <c r="E3956" i="1"/>
  <c r="E3960" i="1"/>
  <c r="E3964" i="1"/>
  <c r="E3968" i="1"/>
  <c r="E3972" i="1"/>
  <c r="E3976" i="1"/>
  <c r="E3980" i="1"/>
  <c r="E3984" i="1"/>
  <c r="E3988" i="1"/>
  <c r="E3992" i="1"/>
  <c r="E3996" i="1"/>
  <c r="E4000" i="1"/>
  <c r="E4004" i="1"/>
  <c r="E4008" i="1"/>
  <c r="E4012" i="1"/>
  <c r="E4016" i="1"/>
  <c r="E4020" i="1"/>
  <c r="E4024" i="1"/>
  <c r="E4028" i="1"/>
  <c r="E4032" i="1"/>
  <c r="E4036" i="1"/>
  <c r="E4040" i="1"/>
  <c r="E4044" i="1"/>
  <c r="E4048" i="1"/>
  <c r="E4052" i="1"/>
  <c r="E4056" i="1"/>
  <c r="E4060" i="1"/>
  <c r="E4064" i="1"/>
  <c r="E4068" i="1"/>
  <c r="E4072" i="1"/>
  <c r="E4076" i="1"/>
  <c r="E4080" i="1"/>
  <c r="E4084" i="1"/>
  <c r="E4088" i="1"/>
  <c r="E4092" i="1"/>
  <c r="E4096" i="1"/>
  <c r="E4100" i="1"/>
  <c r="E4104" i="1"/>
  <c r="E4108" i="1"/>
  <c r="E4112" i="1"/>
  <c r="E4116" i="1"/>
  <c r="E4120" i="1"/>
  <c r="E4124" i="1"/>
  <c r="E4128" i="1"/>
  <c r="E4132" i="1"/>
  <c r="E4136" i="1"/>
  <c r="E4140" i="1"/>
  <c r="E4144" i="1"/>
  <c r="E4148" i="1"/>
  <c r="E4152" i="1"/>
  <c r="E4156" i="1"/>
  <c r="E4160" i="1"/>
  <c r="E4164" i="1"/>
  <c r="E4168" i="1"/>
  <c r="E4172" i="1"/>
  <c r="E4176" i="1"/>
  <c r="E4180" i="1"/>
  <c r="E4184" i="1"/>
  <c r="E4188" i="1"/>
  <c r="E4192" i="1"/>
  <c r="E4196" i="1"/>
  <c r="E4200" i="1"/>
  <c r="E4204" i="1"/>
  <c r="E4208" i="1"/>
  <c r="E4212" i="1"/>
  <c r="E4216" i="1"/>
  <c r="E4220" i="1"/>
  <c r="E4224" i="1"/>
  <c r="E4228" i="1"/>
  <c r="E4232" i="1"/>
  <c r="E4236" i="1"/>
  <c r="E4240" i="1"/>
  <c r="E4244" i="1"/>
  <c r="E4248" i="1"/>
  <c r="E4252" i="1"/>
  <c r="E4256" i="1"/>
  <c r="E4260" i="1"/>
  <c r="E4264" i="1"/>
  <c r="E4268" i="1"/>
  <c r="E4272" i="1"/>
  <c r="E4276" i="1"/>
  <c r="E4280" i="1"/>
  <c r="E4284" i="1"/>
  <c r="E4288" i="1"/>
  <c r="E4292" i="1"/>
  <c r="E4296" i="1"/>
  <c r="E4300" i="1"/>
  <c r="E4304" i="1"/>
  <c r="E4308" i="1"/>
  <c r="E4316" i="1"/>
  <c r="E4324" i="1"/>
  <c r="E4332" i="1"/>
  <c r="E4340" i="1"/>
  <c r="E4348" i="1"/>
  <c r="E4356" i="1"/>
  <c r="E4364" i="1"/>
  <c r="E4372" i="1"/>
  <c r="E4380" i="1"/>
  <c r="E4388" i="1"/>
  <c r="E4396" i="1"/>
  <c r="E4404" i="1"/>
  <c r="E4412" i="1"/>
  <c r="E4420" i="1"/>
  <c r="E4428" i="1"/>
  <c r="E4436" i="1"/>
  <c r="E4444" i="1"/>
  <c r="E4452" i="1"/>
  <c r="E4460" i="1"/>
  <c r="E4468" i="1"/>
  <c r="E4476" i="1"/>
  <c r="E4484" i="1"/>
  <c r="E4492" i="1"/>
  <c r="E4500" i="1"/>
  <c r="E4508" i="1"/>
  <c r="E4516" i="1"/>
  <c r="E4524" i="1"/>
  <c r="E4532" i="1"/>
  <c r="E4540" i="1"/>
  <c r="E4548" i="1"/>
  <c r="E4556" i="1"/>
  <c r="E4564" i="1"/>
  <c r="E4572" i="1"/>
  <c r="E4580" i="1"/>
  <c r="E4588" i="1"/>
  <c r="E4596" i="1"/>
  <c r="E4604" i="1"/>
  <c r="E4612" i="1"/>
  <c r="E4620" i="1"/>
  <c r="E4628" i="1"/>
  <c r="E4636" i="1"/>
  <c r="E4644" i="1"/>
  <c r="E4652" i="1"/>
  <c r="E4660" i="1"/>
  <c r="E4668" i="1"/>
  <c r="E4676" i="1"/>
  <c r="E4684" i="1"/>
  <c r="E4692" i="1"/>
  <c r="E4700" i="1"/>
  <c r="E4708" i="1"/>
  <c r="E4716" i="1"/>
  <c r="E4724" i="1"/>
  <c r="E4732" i="1"/>
  <c r="E4740" i="1"/>
  <c r="E4748" i="1"/>
  <c r="E4756" i="1"/>
  <c r="E4764" i="1"/>
  <c r="E4772" i="1"/>
  <c r="E4780" i="1"/>
  <c r="E4788" i="1"/>
  <c r="E4796" i="1"/>
  <c r="E4804" i="1"/>
  <c r="E4812" i="1"/>
  <c r="E4820" i="1"/>
  <c r="E4828" i="1"/>
  <c r="E4836" i="1"/>
  <c r="E4844" i="1"/>
  <c r="E4852" i="1"/>
  <c r="E4860" i="1"/>
  <c r="E4868" i="1"/>
  <c r="E4876" i="1"/>
  <c r="E4884" i="1"/>
  <c r="E4892" i="1"/>
  <c r="E4900" i="1"/>
  <c r="E4908" i="1"/>
  <c r="E4916" i="1"/>
  <c r="E4924" i="1"/>
  <c r="E4932" i="1"/>
  <c r="E4940" i="1"/>
  <c r="E4948" i="1"/>
  <c r="E4956" i="1"/>
  <c r="E4964" i="1"/>
  <c r="E4972" i="1"/>
  <c r="E4980" i="1"/>
  <c r="E4988" i="1"/>
  <c r="E4996" i="1"/>
  <c r="E5004" i="1"/>
  <c r="E5012" i="1"/>
  <c r="E5020" i="1"/>
  <c r="E5028" i="1"/>
  <c r="E5036" i="1"/>
  <c r="E5044" i="1"/>
  <c r="E5052" i="1"/>
  <c r="E5060" i="1"/>
  <c r="E5068" i="1"/>
  <c r="E5076" i="1"/>
  <c r="E5084" i="1"/>
  <c r="E5092" i="1"/>
  <c r="E5100" i="1"/>
  <c r="E5108" i="1"/>
  <c r="E5116" i="1"/>
  <c r="E5124" i="1"/>
  <c r="E5132" i="1"/>
  <c r="E5140" i="1"/>
  <c r="E5148" i="1"/>
  <c r="E5156" i="1"/>
  <c r="E5164" i="1"/>
  <c r="E5180" i="1"/>
  <c r="E5188" i="1"/>
  <c r="E5196" i="1"/>
  <c r="E5204" i="1"/>
  <c r="E5212" i="1"/>
  <c r="E5220" i="1"/>
  <c r="E5228" i="1"/>
  <c r="E5236" i="1"/>
  <c r="E5244" i="1"/>
  <c r="E5252" i="1"/>
  <c r="E5260" i="1"/>
  <c r="E5268" i="1"/>
  <c r="E5276" i="1"/>
  <c r="E5284" i="1"/>
  <c r="E5292" i="1"/>
  <c r="E5300" i="1"/>
  <c r="E5308" i="1"/>
  <c r="E5316" i="1"/>
  <c r="E5324" i="1"/>
  <c r="E5332" i="1"/>
  <c r="E5340" i="1"/>
  <c r="E5348" i="1"/>
  <c r="E5356" i="1"/>
  <c r="E5364" i="1"/>
  <c r="E5372" i="1"/>
  <c r="E5380" i="1"/>
  <c r="E5388" i="1"/>
  <c r="E5396" i="1"/>
  <c r="E5404" i="1"/>
  <c r="E5412" i="1"/>
  <c r="E5420" i="1"/>
  <c r="E5428" i="1"/>
  <c r="E5436" i="1"/>
  <c r="E5444" i="1"/>
  <c r="E5452" i="1"/>
  <c r="E5460" i="1"/>
  <c r="E5468" i="1"/>
  <c r="E5476" i="1"/>
  <c r="E5484" i="1"/>
  <c r="E5492" i="1"/>
  <c r="E5500" i="1"/>
  <c r="E5508" i="1"/>
  <c r="E5516" i="1"/>
  <c r="E5524" i="1"/>
  <c r="E5532" i="1"/>
  <c r="E5540" i="1"/>
  <c r="E5548" i="1"/>
  <c r="E5556" i="1"/>
  <c r="E5564" i="1"/>
  <c r="E5572" i="1"/>
  <c r="E5580" i="1"/>
  <c r="E5588" i="1"/>
  <c r="E5596" i="1"/>
  <c r="E5604" i="1"/>
  <c r="E5612" i="1"/>
  <c r="E5620" i="1"/>
  <c r="E7372" i="1"/>
  <c r="E7380" i="1"/>
  <c r="E7388" i="1"/>
  <c r="E7396" i="1"/>
  <c r="E7404" i="1"/>
  <c r="E7412" i="1"/>
  <c r="E7420" i="1"/>
  <c r="E7428" i="1"/>
  <c r="E7436" i="1"/>
  <c r="E7444" i="1"/>
  <c r="E7452" i="1"/>
  <c r="E7460" i="1"/>
  <c r="E7468" i="1"/>
  <c r="E7476" i="1"/>
  <c r="E7484" i="1"/>
  <c r="E7492" i="1"/>
  <c r="E7500" i="1"/>
  <c r="E7508" i="1"/>
  <c r="E7516" i="1"/>
  <c r="E7524" i="1"/>
  <c r="E7532" i="1"/>
  <c r="E7540" i="1"/>
  <c r="E7548" i="1"/>
  <c r="E7556" i="1"/>
  <c r="E7564" i="1"/>
  <c r="E7572" i="1"/>
  <c r="E7580" i="1"/>
  <c r="E7588" i="1"/>
  <c r="E7596" i="1"/>
  <c r="E7604" i="1"/>
  <c r="E7612" i="1"/>
  <c r="E7620" i="1"/>
  <c r="E7628" i="1"/>
  <c r="E7636" i="1"/>
  <c r="E7644" i="1"/>
  <c r="E7652" i="1"/>
  <c r="E7660" i="1"/>
  <c r="E7668" i="1"/>
  <c r="E7676" i="1"/>
  <c r="E7684" i="1"/>
  <c r="E7692" i="1"/>
  <c r="E7700" i="1"/>
  <c r="E7708" i="1"/>
  <c r="E7716" i="1"/>
  <c r="E5534" i="1"/>
  <c r="E5550" i="1"/>
  <c r="E5566" i="1"/>
  <c r="E5582" i="1"/>
  <c r="E5598" i="1"/>
  <c r="E5614" i="1"/>
  <c r="E7374" i="1"/>
  <c r="E7390" i="1"/>
  <c r="E7406" i="1"/>
  <c r="E7418" i="1"/>
  <c r="E7434" i="1"/>
  <c r="E7450" i="1"/>
  <c r="E7462" i="1"/>
  <c r="E7478" i="1"/>
  <c r="E7494" i="1"/>
  <c r="E7510" i="1"/>
  <c r="E7526" i="1"/>
  <c r="E7538" i="1"/>
  <c r="E7554" i="1"/>
  <c r="E7570" i="1"/>
  <c r="E7586" i="1"/>
  <c r="E7602" i="1"/>
  <c r="E7614" i="1"/>
  <c r="E7630" i="1"/>
  <c r="E7642" i="1"/>
  <c r="E7658" i="1"/>
  <c r="E7674" i="1"/>
  <c r="E7690" i="1"/>
  <c r="E7706" i="1"/>
  <c r="E4310" i="1"/>
  <c r="E4318" i="1"/>
  <c r="E4326" i="1"/>
  <c r="E4334" i="1"/>
  <c r="E4342" i="1"/>
  <c r="E4350" i="1"/>
  <c r="E4358" i="1"/>
  <c r="E4366" i="1"/>
  <c r="E4374" i="1"/>
  <c r="E4382" i="1"/>
  <c r="E4390" i="1"/>
  <c r="E4398" i="1"/>
  <c r="E4406" i="1"/>
  <c r="E4414" i="1"/>
  <c r="E4422" i="1"/>
  <c r="E4430" i="1"/>
  <c r="E4438" i="1"/>
  <c r="E4446" i="1"/>
  <c r="E4454" i="1"/>
  <c r="E4462" i="1"/>
  <c r="E4470" i="1"/>
  <c r="E4478" i="1"/>
  <c r="E4486" i="1"/>
  <c r="E4494" i="1"/>
  <c r="E4502" i="1"/>
  <c r="E4510" i="1"/>
  <c r="E4518" i="1"/>
  <c r="E4526" i="1"/>
  <c r="E4534" i="1"/>
  <c r="E4542" i="1"/>
  <c r="E4550" i="1"/>
  <c r="E4558" i="1"/>
  <c r="E4566" i="1"/>
  <c r="E4574" i="1"/>
  <c r="E4582" i="1"/>
  <c r="E4590" i="1"/>
  <c r="E4598" i="1"/>
  <c r="E4606" i="1"/>
  <c r="E4614" i="1"/>
  <c r="E4622" i="1"/>
  <c r="E4630" i="1"/>
  <c r="E4638" i="1"/>
  <c r="E4646" i="1"/>
  <c r="E4654" i="1"/>
  <c r="E4662" i="1"/>
  <c r="E4670" i="1"/>
  <c r="E4678" i="1"/>
  <c r="E4686" i="1"/>
  <c r="E4694" i="1"/>
  <c r="E4702" i="1"/>
  <c r="E4710" i="1"/>
  <c r="E4718" i="1"/>
  <c r="E4726" i="1"/>
  <c r="E4734" i="1"/>
  <c r="E4742" i="1"/>
  <c r="E4750" i="1"/>
  <c r="E4758" i="1"/>
  <c r="E4766" i="1"/>
  <c r="E4774" i="1"/>
  <c r="E4782" i="1"/>
  <c r="E4790" i="1"/>
  <c r="E4798" i="1"/>
  <c r="E4806" i="1"/>
  <c r="E4814" i="1"/>
  <c r="E4822" i="1"/>
  <c r="E4830" i="1"/>
  <c r="E4838" i="1"/>
  <c r="E4846" i="1"/>
  <c r="E4854" i="1"/>
  <c r="E4862" i="1"/>
  <c r="E4870" i="1"/>
  <c r="E4878" i="1"/>
  <c r="E4886" i="1"/>
  <c r="E4894" i="1"/>
  <c r="E4902" i="1"/>
  <c r="E4910" i="1"/>
  <c r="E4918" i="1"/>
  <c r="E4926" i="1"/>
  <c r="E4934" i="1"/>
  <c r="E4942" i="1"/>
  <c r="E4950" i="1"/>
  <c r="E4958" i="1"/>
  <c r="E4966" i="1"/>
  <c r="E4974" i="1"/>
  <c r="E4982" i="1"/>
  <c r="E4990" i="1"/>
  <c r="E4998" i="1"/>
  <c r="E5006" i="1"/>
  <c r="E5014" i="1"/>
  <c r="E5022" i="1"/>
  <c r="E5030" i="1"/>
  <c r="E5038" i="1"/>
  <c r="E5046" i="1"/>
  <c r="E5054" i="1"/>
  <c r="E5062" i="1"/>
  <c r="E5070" i="1"/>
  <c r="E5078" i="1"/>
  <c r="E5086" i="1"/>
  <c r="E5094" i="1"/>
  <c r="E5102" i="1"/>
  <c r="E5110" i="1"/>
  <c r="E5118" i="1"/>
  <c r="E5126" i="1"/>
  <c r="E5134" i="1"/>
  <c r="E5142" i="1"/>
  <c r="E5150" i="1"/>
  <c r="E5158" i="1"/>
  <c r="E5166" i="1"/>
  <c r="E5182" i="1"/>
  <c r="E5190" i="1"/>
  <c r="E5198" i="1"/>
  <c r="E5206" i="1"/>
  <c r="E5214" i="1"/>
  <c r="E5222" i="1"/>
  <c r="E5230" i="1"/>
  <c r="E5238" i="1"/>
  <c r="E5246" i="1"/>
  <c r="E5254" i="1"/>
  <c r="E5262" i="1"/>
  <c r="E5270" i="1"/>
  <c r="E5278" i="1"/>
  <c r="E5286" i="1"/>
  <c r="E5294" i="1"/>
  <c r="E5302" i="1"/>
  <c r="E5310" i="1"/>
  <c r="E5318" i="1"/>
  <c r="E5326" i="1"/>
  <c r="E5334" i="1"/>
  <c r="E5342" i="1"/>
  <c r="E5350" i="1"/>
  <c r="E5358" i="1"/>
  <c r="E5366" i="1"/>
  <c r="E5374" i="1"/>
  <c r="E5382" i="1"/>
  <c r="E5390" i="1"/>
  <c r="E5398" i="1"/>
  <c r="E5406" i="1"/>
  <c r="E5414" i="1"/>
  <c r="E5422" i="1"/>
  <c r="E5430" i="1"/>
  <c r="E5438" i="1"/>
  <c r="E5446" i="1"/>
  <c r="E5454" i="1"/>
  <c r="E5462" i="1"/>
  <c r="E5470" i="1"/>
  <c r="E5478" i="1"/>
  <c r="E5490" i="1"/>
  <c r="E5498" i="1"/>
  <c r="E5506" i="1"/>
  <c r="E5514" i="1"/>
  <c r="E5522" i="1"/>
  <c r="E5530" i="1"/>
  <c r="E5546" i="1"/>
  <c r="E5562" i="1"/>
  <c r="E5578" i="1"/>
  <c r="E5594" i="1"/>
  <c r="E5610" i="1"/>
  <c r="E7370" i="1"/>
  <c r="E7386" i="1"/>
  <c r="E7402" i="1"/>
  <c r="E7422" i="1"/>
  <c r="E7438" i="1"/>
  <c r="E7458" i="1"/>
  <c r="E7474" i="1"/>
  <c r="E7490" i="1"/>
  <c r="E7506" i="1"/>
  <c r="E7522" i="1"/>
  <c r="E7542" i="1"/>
  <c r="E7558" i="1"/>
  <c r="E7574" i="1"/>
  <c r="E7590" i="1"/>
  <c r="E7606" i="1"/>
  <c r="E7626" i="1"/>
  <c r="E7646" i="1"/>
  <c r="E7662" i="1"/>
  <c r="E7678" i="1"/>
  <c r="E7694" i="1"/>
  <c r="E7710" i="1"/>
  <c r="E5625" i="1"/>
  <c r="E5627" i="1"/>
  <c r="E5629" i="1"/>
  <c r="E5631" i="1"/>
  <c r="E5633" i="1"/>
  <c r="E5635" i="1"/>
  <c r="E5637" i="1"/>
  <c r="E5651" i="1"/>
  <c r="E5653" i="1"/>
  <c r="E5655" i="1"/>
  <c r="E5657" i="1"/>
  <c r="E5659" i="1"/>
  <c r="E5662" i="1"/>
  <c r="E5664" i="1"/>
  <c r="E5666" i="1"/>
  <c r="E5668" i="1"/>
  <c r="E5670" i="1"/>
  <c r="E5672" i="1"/>
  <c r="E5674" i="1"/>
  <c r="E5682" i="1"/>
  <c r="E5684" i="1"/>
  <c r="E5686" i="1"/>
  <c r="E5688" i="1"/>
  <c r="E5694" i="1"/>
  <c r="E5702" i="1"/>
  <c r="E5704" i="1"/>
  <c r="E5706" i="1"/>
  <c r="E5708" i="1"/>
  <c r="E5710" i="1"/>
  <c r="E5712" i="1"/>
  <c r="E5714" i="1"/>
  <c r="E5716" i="1"/>
  <c r="E5726" i="1"/>
  <c r="E5734" i="1"/>
  <c r="E5745" i="1"/>
  <c r="E5759" i="1"/>
  <c r="E5763" i="1"/>
  <c r="E5765" i="1"/>
  <c r="E5767" i="1"/>
  <c r="E5769" i="1"/>
  <c r="E5773" i="1"/>
  <c r="E5786" i="1"/>
  <c r="E5788" i="1"/>
  <c r="E5790" i="1"/>
  <c r="E5792" i="1"/>
  <c r="E5794" i="1"/>
  <c r="E5798" i="1"/>
  <c r="E5800" i="1"/>
  <c r="E5804" i="1"/>
  <c r="E5806" i="1"/>
  <c r="E5808" i="1"/>
  <c r="E5810" i="1"/>
  <c r="E5812" i="1"/>
  <c r="E5814" i="1"/>
  <c r="E5816" i="1"/>
  <c r="E5818" i="1"/>
  <c r="E5820" i="1"/>
  <c r="E5822" i="1"/>
  <c r="E5824" i="1"/>
  <c r="E5826" i="1"/>
  <c r="E5828" i="1"/>
  <c r="E5830" i="1"/>
  <c r="E5832" i="1"/>
  <c r="E5834" i="1"/>
  <c r="E5836" i="1"/>
  <c r="E5838" i="1"/>
  <c r="E5840" i="1"/>
  <c r="E5857" i="1"/>
  <c r="E5859" i="1"/>
  <c r="E5861" i="1"/>
  <c r="E5863" i="1"/>
  <c r="E5867" i="1"/>
  <c r="E5869" i="1"/>
  <c r="E5872" i="1"/>
  <c r="E5874" i="1"/>
  <c r="E5876" i="1"/>
  <c r="E5878" i="1"/>
  <c r="E5880" i="1"/>
  <c r="E5882" i="1"/>
  <c r="E5884" i="1"/>
  <c r="E5886" i="1"/>
  <c r="E5888" i="1"/>
  <c r="E5890" i="1"/>
  <c r="E5910" i="1"/>
  <c r="E5912" i="1"/>
  <c r="E5935" i="1"/>
  <c r="E5940" i="1"/>
  <c r="E5942" i="1"/>
  <c r="E5954" i="1"/>
  <c r="E5956" i="1"/>
  <c r="E5982" i="1"/>
  <c r="E5985" i="1"/>
  <c r="E5987" i="1"/>
  <c r="E5989" i="1"/>
  <c r="E5991" i="1"/>
  <c r="E5993" i="1"/>
  <c r="E5995" i="1"/>
  <c r="E5997" i="1"/>
  <c r="E6001" i="1"/>
  <c r="E6003" i="1"/>
  <c r="E6005" i="1"/>
  <c r="E6007" i="1"/>
  <c r="E6011" i="1"/>
  <c r="E6013" i="1"/>
  <c r="E6015" i="1"/>
  <c r="E6017" i="1"/>
  <c r="E6019" i="1"/>
  <c r="E6021" i="1"/>
  <c r="E6023" i="1"/>
  <c r="E6025" i="1"/>
  <c r="E6027" i="1"/>
  <c r="E6029" i="1"/>
  <c r="E6031" i="1"/>
  <c r="E6033" i="1"/>
  <c r="E6035" i="1"/>
  <c r="E6037" i="1"/>
  <c r="E6039" i="1"/>
  <c r="E6041" i="1"/>
  <c r="E6043" i="1"/>
  <c r="E6045" i="1"/>
  <c r="E6047" i="1"/>
  <c r="E6049" i="1"/>
  <c r="E6051" i="1"/>
  <c r="E6053" i="1"/>
  <c r="E6055" i="1"/>
  <c r="E6057" i="1"/>
  <c r="E6059" i="1"/>
  <c r="E6061" i="1"/>
  <c r="E6063" i="1"/>
  <c r="E6065" i="1"/>
  <c r="E6067" i="1"/>
  <c r="E6069" i="1"/>
  <c r="E6071" i="1"/>
  <c r="E6073" i="1"/>
  <c r="E6075" i="1"/>
  <c r="E6077" i="1"/>
  <c r="E6079" i="1"/>
  <c r="E6081" i="1"/>
  <c r="E6083" i="1"/>
  <c r="E6085" i="1"/>
  <c r="E6087" i="1"/>
  <c r="E6089" i="1"/>
  <c r="E6091" i="1"/>
  <c r="E6093" i="1"/>
  <c r="E6095" i="1"/>
  <c r="E6097" i="1"/>
  <c r="E6099" i="1"/>
  <c r="E6101" i="1"/>
  <c r="E6103" i="1"/>
  <c r="E6105" i="1"/>
  <c r="E6107" i="1"/>
  <c r="E6109" i="1"/>
  <c r="E6111" i="1"/>
  <c r="E6113" i="1"/>
  <c r="E6115" i="1"/>
  <c r="E6117" i="1"/>
  <c r="E6119" i="1"/>
  <c r="E6121" i="1"/>
  <c r="E6123" i="1"/>
  <c r="E6125" i="1"/>
  <c r="E6127" i="1"/>
  <c r="E6129" i="1"/>
  <c r="E6131" i="1"/>
  <c r="E6133" i="1"/>
  <c r="E6135" i="1"/>
  <c r="E6137" i="1"/>
  <c r="E6139" i="1"/>
  <c r="E6141" i="1"/>
  <c r="E6143" i="1"/>
  <c r="E6145" i="1"/>
  <c r="E6147" i="1"/>
  <c r="E6149" i="1"/>
  <c r="E6151" i="1"/>
  <c r="E6153" i="1"/>
  <c r="E6155" i="1"/>
  <c r="E6157" i="1"/>
  <c r="E6159" i="1"/>
  <c r="E6161" i="1"/>
  <c r="E6163" i="1"/>
  <c r="E6165" i="1"/>
  <c r="E6167" i="1"/>
  <c r="E6169" i="1"/>
  <c r="E6171" i="1"/>
  <c r="E6173" i="1"/>
  <c r="E6175" i="1"/>
  <c r="E6177" i="1"/>
  <c r="E6179" i="1"/>
  <c r="E6181" i="1"/>
  <c r="E6183" i="1"/>
  <c r="E6185" i="1"/>
  <c r="E6187" i="1"/>
  <c r="E6189" i="1"/>
  <c r="E6191" i="1"/>
  <c r="E6193" i="1"/>
  <c r="E6195" i="1"/>
  <c r="E6197" i="1"/>
  <c r="E6199" i="1"/>
  <c r="E6201" i="1"/>
  <c r="E6203" i="1"/>
  <c r="E6205" i="1"/>
  <c r="E6207" i="1"/>
  <c r="E6209" i="1"/>
  <c r="E6211" i="1"/>
  <c r="E6213" i="1"/>
  <c r="E6215" i="1"/>
  <c r="E6217" i="1"/>
  <c r="E6348" i="1"/>
  <c r="E6350" i="1"/>
  <c r="E6375" i="1"/>
  <c r="E6378" i="1"/>
  <c r="E6380" i="1"/>
  <c r="E6382" i="1"/>
  <c r="E6384" i="1"/>
  <c r="E6386" i="1"/>
  <c r="E6388" i="1"/>
  <c r="E6390" i="1"/>
  <c r="E6392" i="1"/>
  <c r="E6394" i="1"/>
  <c r="E6396" i="1"/>
  <c r="E6450" i="1"/>
  <c r="E6452" i="1"/>
  <c r="E6454" i="1"/>
  <c r="E6457" i="1"/>
  <c r="E6459" i="1"/>
  <c r="E6461" i="1"/>
  <c r="E6463" i="1"/>
  <c r="E6465" i="1"/>
  <c r="E6467" i="1"/>
  <c r="E6469" i="1"/>
  <c r="E6471" i="1"/>
  <c r="E6473" i="1"/>
  <c r="E6475" i="1"/>
  <c r="E6477" i="1"/>
  <c r="E6479" i="1"/>
  <c r="E6481" i="1"/>
  <c r="E6483" i="1"/>
  <c r="E6485" i="1"/>
  <c r="E6487" i="1"/>
  <c r="E6489" i="1"/>
  <c r="E6491" i="1"/>
  <c r="E6493" i="1"/>
  <c r="E6495" i="1"/>
  <c r="E6497" i="1"/>
  <c r="E6499" i="1"/>
  <c r="E6501" i="1"/>
  <c r="E6503" i="1"/>
  <c r="E6505" i="1"/>
  <c r="E6507" i="1"/>
  <c r="E6539" i="1"/>
  <c r="E6541" i="1"/>
  <c r="E6543" i="1"/>
  <c r="E6545" i="1"/>
  <c r="E6550" i="1"/>
  <c r="E6556" i="1"/>
  <c r="E6568" i="1"/>
  <c r="E6577" i="1"/>
  <c r="E6579" i="1"/>
  <c r="E6581" i="1"/>
  <c r="E6583" i="1"/>
  <c r="E6585" i="1"/>
  <c r="E6587" i="1"/>
  <c r="E6589" i="1"/>
  <c r="E6591" i="1"/>
  <c r="E6593" i="1"/>
  <c r="E6595" i="1"/>
  <c r="E6600" i="1"/>
  <c r="E6615" i="1"/>
  <c r="E6617" i="1"/>
  <c r="E6619" i="1"/>
  <c r="E6621" i="1"/>
  <c r="E6623" i="1"/>
  <c r="E6625" i="1"/>
  <c r="E6627" i="1"/>
  <c r="E6629" i="1"/>
  <c r="E6631" i="1"/>
  <c r="E6633" i="1"/>
  <c r="E6635" i="1"/>
  <c r="E6637" i="1"/>
  <c r="E6639" i="1"/>
  <c r="E6641" i="1"/>
  <c r="E6643" i="1"/>
  <c r="E6646" i="1"/>
  <c r="E6648" i="1"/>
  <c r="E6653" i="1"/>
  <c r="E6655" i="1"/>
  <c r="E6657" i="1"/>
  <c r="E6661" i="1"/>
  <c r="E6663" i="1"/>
  <c r="E6665" i="1"/>
  <c r="E6667" i="1"/>
  <c r="E6669" i="1"/>
  <c r="E6680" i="1"/>
  <c r="E6682" i="1"/>
  <c r="E6684" i="1"/>
  <c r="E6687" i="1"/>
  <c r="E6689" i="1"/>
  <c r="E6691" i="1"/>
  <c r="E6701" i="1"/>
  <c r="E6703" i="1"/>
  <c r="E6705" i="1"/>
  <c r="E6707" i="1"/>
  <c r="E6709" i="1"/>
  <c r="E6711" i="1"/>
  <c r="E6713" i="1"/>
  <c r="E6715" i="1"/>
  <c r="E6717" i="1"/>
  <c r="E6719" i="1"/>
  <c r="E6721" i="1"/>
  <c r="E6723" i="1"/>
  <c r="E6725" i="1"/>
  <c r="E6727" i="1"/>
  <c r="E6729" i="1"/>
  <c r="E6731" i="1"/>
  <c r="E6733" i="1"/>
  <c r="E6735" i="1"/>
  <c r="E6737" i="1"/>
  <c r="E6749" i="1"/>
  <c r="E6751" i="1"/>
  <c r="E6753" i="1"/>
  <c r="E6755" i="1"/>
  <c r="E6757" i="1"/>
  <c r="E6759" i="1"/>
  <c r="E6771" i="1"/>
  <c r="E6773" i="1"/>
  <c r="E6775" i="1"/>
  <c r="E6777" i="1"/>
  <c r="E6779" i="1"/>
  <c r="E6781" i="1"/>
  <c r="E6783" i="1"/>
  <c r="E6785" i="1"/>
  <c r="E6787" i="1"/>
  <c r="E6789" i="1"/>
  <c r="E6792" i="1"/>
  <c r="E6794" i="1"/>
  <c r="E6796" i="1"/>
  <c r="E6799" i="1"/>
  <c r="E6801" i="1"/>
  <c r="E6803" i="1"/>
  <c r="E6805" i="1"/>
  <c r="E6807" i="1"/>
  <c r="E6809" i="1"/>
  <c r="E6812" i="1"/>
  <c r="E6814" i="1"/>
  <c r="E6816" i="1"/>
  <c r="E6818" i="1"/>
  <c r="E6820" i="1"/>
  <c r="E6822" i="1"/>
  <c r="E6824" i="1"/>
  <c r="E6826" i="1"/>
  <c r="E6828" i="1"/>
  <c r="E6830" i="1"/>
  <c r="E6832" i="1"/>
  <c r="E6834" i="1"/>
  <c r="E6836" i="1"/>
  <c r="E6838" i="1"/>
  <c r="E6840" i="1"/>
  <c r="E6842" i="1"/>
  <c r="E6844" i="1"/>
  <c r="E6846" i="1"/>
  <c r="E6848" i="1"/>
  <c r="E6850" i="1"/>
  <c r="E6852" i="1"/>
  <c r="E6881" i="1"/>
  <c r="E6883" i="1"/>
  <c r="E6885" i="1"/>
  <c r="E6887" i="1"/>
  <c r="E6889" i="1"/>
  <c r="E6891" i="1"/>
  <c r="E6893" i="1"/>
  <c r="E6895" i="1"/>
  <c r="E6897" i="1"/>
  <c r="E6899" i="1"/>
  <c r="E6901" i="1"/>
  <c r="E6903" i="1"/>
  <c r="E6908" i="1"/>
  <c r="E6911" i="1"/>
  <c r="E6913" i="1"/>
  <c r="E6915" i="1"/>
  <c r="E6917" i="1"/>
  <c r="E6919" i="1"/>
  <c r="E6921" i="1"/>
  <c r="E6923" i="1"/>
  <c r="E6925" i="1"/>
  <c r="E6927" i="1"/>
  <c r="E6929" i="1"/>
  <c r="E6931" i="1"/>
  <c r="E6933" i="1"/>
  <c r="E6935" i="1"/>
  <c r="E6937" i="1"/>
  <c r="E6939" i="1"/>
  <c r="E6941" i="1"/>
  <c r="E6943" i="1"/>
  <c r="E6948" i="1"/>
  <c r="E6950" i="1"/>
  <c r="E6952" i="1"/>
  <c r="E6954" i="1"/>
  <c r="E6956" i="1"/>
  <c r="E6958" i="1"/>
  <c r="E6960" i="1"/>
  <c r="E6962" i="1"/>
  <c r="E6964" i="1"/>
  <c r="E6966" i="1"/>
  <c r="E6968" i="1"/>
  <c r="E6970" i="1"/>
  <c r="E6972" i="1"/>
  <c r="E6974" i="1"/>
  <c r="E6976" i="1"/>
  <c r="E6978" i="1"/>
  <c r="E6980" i="1"/>
  <c r="E6982" i="1"/>
  <c r="E6984" i="1"/>
  <c r="E6986" i="1"/>
  <c r="E6988" i="1"/>
  <c r="E6990" i="1"/>
  <c r="E7017" i="1"/>
  <c r="E7019" i="1"/>
  <c r="E7021" i="1"/>
  <c r="E7023" i="1"/>
  <c r="E7025" i="1"/>
  <c r="E7027" i="1"/>
  <c r="E7029" i="1"/>
  <c r="E7031" i="1"/>
  <c r="E7033" i="1"/>
  <c r="E7035" i="1"/>
  <c r="E7037" i="1"/>
  <c r="E7039" i="1"/>
  <c r="E7041" i="1"/>
  <c r="E7043" i="1"/>
  <c r="E7045" i="1"/>
  <c r="E7047" i="1"/>
  <c r="E7049" i="1"/>
  <c r="E7051" i="1"/>
  <c r="E7053" i="1"/>
  <c r="E7055" i="1"/>
  <c r="E7057" i="1"/>
  <c r="E7061" i="1"/>
  <c r="E7063" i="1"/>
  <c r="E7065" i="1"/>
  <c r="E7067" i="1"/>
  <c r="E7069" i="1"/>
  <c r="E7071" i="1"/>
  <c r="E7073" i="1"/>
  <c r="E7075" i="1"/>
  <c r="E7077" i="1"/>
  <c r="E7079" i="1"/>
  <c r="E7081" i="1"/>
  <c r="E7083" i="1"/>
  <c r="E7085" i="1"/>
  <c r="E7087" i="1"/>
  <c r="E7089" i="1"/>
  <c r="E7091" i="1"/>
  <c r="E7093" i="1"/>
  <c r="E7095" i="1"/>
  <c r="E7097" i="1"/>
  <c r="E7099" i="1"/>
  <c r="E7101" i="1"/>
  <c r="E7103" i="1"/>
  <c r="E7105" i="1"/>
  <c r="E7107" i="1"/>
  <c r="E7109" i="1"/>
  <c r="E7111" i="1"/>
  <c r="E7113" i="1"/>
  <c r="E7115" i="1"/>
  <c r="E7117" i="1"/>
  <c r="E7119" i="1"/>
  <c r="E7121" i="1"/>
  <c r="E7128" i="1"/>
  <c r="E7132" i="1"/>
  <c r="E7134" i="1"/>
  <c r="E7136" i="1"/>
  <c r="E7138" i="1"/>
  <c r="E7140" i="1"/>
  <c r="E7142" i="1"/>
  <c r="E7201" i="1"/>
  <c r="E7203" i="1"/>
  <c r="E7205" i="1"/>
  <c r="E7207" i="1"/>
  <c r="E7209" i="1"/>
  <c r="E7211" i="1"/>
  <c r="E7221" i="1"/>
  <c r="E7250" i="1"/>
  <c r="E7252" i="1"/>
  <c r="E7254" i="1"/>
  <c r="E7256" i="1"/>
  <c r="E7258" i="1"/>
  <c r="E7260" i="1"/>
  <c r="E7262" i="1"/>
  <c r="E7273" i="1"/>
  <c r="E7280" i="1"/>
  <c r="E7282" i="1"/>
  <c r="E7284" i="1"/>
  <c r="E7286" i="1"/>
  <c r="E7288" i="1"/>
  <c r="E7290" i="1"/>
  <c r="E7292" i="1"/>
  <c r="E7294" i="1"/>
  <c r="E7299" i="1"/>
  <c r="E7301" i="1"/>
  <c r="E7303" i="1"/>
  <c r="E7305" i="1"/>
  <c r="E7307" i="1"/>
  <c r="E7309" i="1"/>
  <c r="E7311" i="1"/>
  <c r="E7313" i="1"/>
  <c r="E7315" i="1"/>
  <c r="E7317" i="1"/>
  <c r="E7319" i="1"/>
  <c r="E7328" i="1"/>
  <c r="E7330" i="1"/>
  <c r="E7332" i="1"/>
  <c r="E7334" i="1"/>
  <c r="E7336" i="1"/>
  <c r="E7339" i="1"/>
  <c r="E7341" i="1"/>
  <c r="E7343" i="1"/>
  <c r="E7345" i="1"/>
  <c r="E7347" i="1"/>
  <c r="E7349" i="1"/>
  <c r="E7351" i="1"/>
  <c r="E7353" i="1"/>
  <c r="E7355" i="1"/>
  <c r="E7357" i="1"/>
  <c r="E7322" i="1"/>
  <c r="E7326" i="1"/>
  <c r="E7361" i="1"/>
  <c r="E5623" i="1"/>
  <c r="E5638" i="1"/>
  <c r="E5640" i="1"/>
  <c r="E5642" i="1"/>
  <c r="E5644" i="1"/>
  <c r="E5646" i="1"/>
  <c r="E5648" i="1"/>
  <c r="E5661" i="1"/>
  <c r="E5676" i="1"/>
  <c r="E5679" i="1"/>
  <c r="E5681" i="1"/>
  <c r="E5691" i="1"/>
  <c r="E5693" i="1"/>
  <c r="E5697" i="1"/>
  <c r="E5699" i="1"/>
  <c r="E5701" i="1"/>
  <c r="E5719" i="1"/>
  <c r="E5721" i="1"/>
  <c r="E5723" i="1"/>
  <c r="E5725" i="1"/>
  <c r="E5728" i="1"/>
  <c r="E5730" i="1"/>
  <c r="E5732" i="1"/>
  <c r="E5736" i="1"/>
  <c r="E5738" i="1"/>
  <c r="E5740" i="1"/>
  <c r="E5742" i="1"/>
  <c r="E5746" i="1"/>
  <c r="E5748" i="1"/>
  <c r="E5750" i="1"/>
  <c r="E5752" i="1"/>
  <c r="E5754" i="1"/>
  <c r="E5756" i="1"/>
  <c r="E5760" i="1"/>
  <c r="E5771" i="1"/>
  <c r="E5774" i="1"/>
  <c r="E5777" i="1"/>
  <c r="E5779" i="1"/>
  <c r="E5781" i="1"/>
  <c r="E5783" i="1"/>
  <c r="E5785" i="1"/>
  <c r="E5842" i="1"/>
  <c r="E5844" i="1"/>
  <c r="E5846" i="1"/>
  <c r="E5848" i="1"/>
  <c r="E5850" i="1"/>
  <c r="E5852" i="1"/>
  <c r="E5854" i="1"/>
  <c r="E5856" i="1"/>
  <c r="E5865" i="1"/>
  <c r="E5891" i="1"/>
  <c r="E5893" i="1"/>
  <c r="E5895" i="1"/>
  <c r="E5897" i="1"/>
  <c r="E5899" i="1"/>
  <c r="E5901" i="1"/>
  <c r="E5903" i="1"/>
  <c r="E5905" i="1"/>
  <c r="E5907" i="1"/>
  <c r="E5914" i="1"/>
  <c r="E5916" i="1"/>
  <c r="E5918" i="1"/>
  <c r="E5920" i="1"/>
  <c r="E5922" i="1"/>
  <c r="E5924" i="1"/>
  <c r="E5926" i="1"/>
  <c r="E5928" i="1"/>
  <c r="E5930" i="1"/>
  <c r="E5932" i="1"/>
  <c r="E5934" i="1"/>
  <c r="E5937" i="1"/>
  <c r="E5943" i="1"/>
  <c r="E5945" i="1"/>
  <c r="E5947" i="1"/>
  <c r="E5949" i="1"/>
  <c r="E5951" i="1"/>
  <c r="E5957" i="1"/>
  <c r="E5959" i="1"/>
  <c r="E5961" i="1"/>
  <c r="E5963" i="1"/>
  <c r="E5965" i="1"/>
  <c r="E5967" i="1"/>
  <c r="E5969" i="1"/>
  <c r="E5971" i="1"/>
  <c r="E5973" i="1"/>
  <c r="E5975" i="1"/>
  <c r="E5977" i="1"/>
  <c r="E5979" i="1"/>
  <c r="E6219" i="1"/>
  <c r="E6221" i="1"/>
  <c r="E6225" i="1"/>
  <c r="E6227" i="1"/>
  <c r="E6229" i="1"/>
  <c r="E6231" i="1"/>
  <c r="E6233" i="1"/>
  <c r="E6235" i="1"/>
  <c r="E6237" i="1"/>
  <c r="E6239" i="1"/>
  <c r="E6241" i="1"/>
  <c r="E6243" i="1"/>
  <c r="E6245" i="1"/>
  <c r="E6247" i="1"/>
  <c r="E6249" i="1"/>
  <c r="E6251" i="1"/>
  <c r="E6253" i="1"/>
  <c r="E6255" i="1"/>
  <c r="E6258" i="1"/>
  <c r="E6260" i="1"/>
  <c r="E6262" i="1"/>
  <c r="E6264" i="1"/>
  <c r="E6266" i="1"/>
  <c r="E6268" i="1"/>
  <c r="E6270" i="1"/>
  <c r="E6272" i="1"/>
  <c r="E6274" i="1"/>
  <c r="E6276" i="1"/>
  <c r="E6278" i="1"/>
  <c r="E6280" i="1"/>
  <c r="E6282" i="1"/>
  <c r="E6284" i="1"/>
  <c r="E6286" i="1"/>
  <c r="E6288" i="1"/>
  <c r="E6290" i="1"/>
  <c r="E6292" i="1"/>
  <c r="E6294" i="1"/>
  <c r="E6296" i="1"/>
  <c r="E6298" i="1"/>
  <c r="E6300" i="1"/>
  <c r="E6302" i="1"/>
  <c r="E6304" i="1"/>
  <c r="E6306" i="1"/>
  <c r="E6308" i="1"/>
  <c r="E6310" i="1"/>
  <c r="E6312" i="1"/>
  <c r="E6314" i="1"/>
  <c r="E6316" i="1"/>
  <c r="E6318" i="1"/>
  <c r="E6320" i="1"/>
  <c r="E6322" i="1"/>
  <c r="E6324" i="1"/>
  <c r="E6326" i="1"/>
  <c r="E6328" i="1"/>
  <c r="E6330" i="1"/>
  <c r="E6332" i="1"/>
  <c r="E6334" i="1"/>
  <c r="E6336" i="1"/>
  <c r="E6338" i="1"/>
  <c r="E6340" i="1"/>
  <c r="E6342" i="1"/>
  <c r="E6344" i="1"/>
  <c r="E6346" i="1"/>
  <c r="E6351" i="1"/>
  <c r="E6353" i="1"/>
  <c r="E6355" i="1"/>
  <c r="E6357" i="1"/>
  <c r="E6359" i="1"/>
  <c r="E6361" i="1"/>
  <c r="E6363" i="1"/>
  <c r="E6365" i="1"/>
  <c r="E6367" i="1"/>
  <c r="E6369" i="1"/>
  <c r="E6371" i="1"/>
  <c r="E6374" i="1"/>
  <c r="E6398" i="1"/>
  <c r="E6400" i="1"/>
  <c r="E6402" i="1"/>
  <c r="E6404" i="1"/>
  <c r="E6406" i="1"/>
  <c r="E6408" i="1"/>
  <c r="E6410" i="1"/>
  <c r="E6412" i="1"/>
  <c r="E6414" i="1"/>
  <c r="E6416" i="1"/>
  <c r="E6418" i="1"/>
  <c r="E6420" i="1"/>
  <c r="E6422" i="1"/>
  <c r="E6424" i="1"/>
  <c r="E6426" i="1"/>
  <c r="E6428" i="1"/>
  <c r="E6430" i="1"/>
  <c r="E6432" i="1"/>
  <c r="E6434" i="1"/>
  <c r="E6436" i="1"/>
  <c r="E6438" i="1"/>
  <c r="E6440" i="1"/>
  <c r="E6442" i="1"/>
  <c r="E6444" i="1"/>
  <c r="E6446" i="1"/>
  <c r="E6448" i="1"/>
  <c r="E6456" i="1"/>
  <c r="E6510" i="1"/>
  <c r="E6512" i="1"/>
  <c r="E6514" i="1"/>
  <c r="E6516" i="1"/>
  <c r="E6518" i="1"/>
  <c r="E6520" i="1"/>
  <c r="E6522" i="1"/>
  <c r="E6524" i="1"/>
  <c r="E6526" i="1"/>
  <c r="E6528" i="1"/>
  <c r="E6530" i="1"/>
  <c r="E6532" i="1"/>
  <c r="E6534" i="1"/>
  <c r="E6536" i="1"/>
  <c r="E6538" i="1"/>
  <c r="E6548" i="1"/>
  <c r="E6552" i="1"/>
  <c r="E6554" i="1"/>
  <c r="E6557" i="1"/>
  <c r="E6559" i="1"/>
  <c r="E6561" i="1"/>
  <c r="E6563" i="1"/>
  <c r="E6565" i="1"/>
  <c r="E6570" i="1"/>
  <c r="E6572" i="1"/>
  <c r="E6574" i="1"/>
  <c r="E6576" i="1"/>
  <c r="E6597" i="1"/>
  <c r="E6601" i="1"/>
  <c r="E6603" i="1"/>
  <c r="E6605" i="1"/>
  <c r="E6608" i="1"/>
  <c r="E6610" i="1"/>
  <c r="E6612" i="1"/>
  <c r="E6614" i="1"/>
  <c r="E6649" i="1"/>
  <c r="E6651" i="1"/>
  <c r="E6659" i="1"/>
  <c r="E6672" i="1"/>
  <c r="E6674" i="1"/>
  <c r="E6676" i="1"/>
  <c r="E6678" i="1"/>
  <c r="E6693" i="1"/>
  <c r="E6695" i="1"/>
  <c r="E6697" i="1"/>
  <c r="E6699" i="1"/>
  <c r="E6739" i="1"/>
  <c r="E6741" i="1"/>
  <c r="E6743" i="1"/>
  <c r="E6745" i="1"/>
  <c r="E6747" i="1"/>
  <c r="E6761" i="1"/>
  <c r="E6763" i="1"/>
  <c r="E6765" i="1"/>
  <c r="E6767" i="1"/>
  <c r="E6769" i="1"/>
  <c r="E6790" i="1"/>
  <c r="E6811" i="1"/>
  <c r="E6854" i="1"/>
  <c r="E6856" i="1"/>
  <c r="E6858" i="1"/>
  <c r="E6860" i="1"/>
  <c r="E6862" i="1"/>
  <c r="E6864" i="1"/>
  <c r="E6866" i="1"/>
  <c r="E6868" i="1"/>
  <c r="E6870" i="1"/>
  <c r="E6872" i="1"/>
  <c r="E6874" i="1"/>
  <c r="E6877" i="1"/>
  <c r="E6879" i="1"/>
  <c r="E6904" i="1"/>
  <c r="E6906" i="1"/>
  <c r="E6944" i="1"/>
  <c r="E6946" i="1"/>
  <c r="E6993" i="1"/>
  <c r="E6995" i="1"/>
  <c r="E6997" i="1"/>
  <c r="E6999" i="1"/>
  <c r="E7001" i="1"/>
  <c r="E7003" i="1"/>
  <c r="E7005" i="1"/>
  <c r="E7007" i="1"/>
  <c r="E7009" i="1"/>
  <c r="E7011" i="1"/>
  <c r="E7013" i="1"/>
  <c r="E7015" i="1"/>
  <c r="E7122" i="1"/>
  <c r="E7124" i="1"/>
  <c r="E7126" i="1"/>
  <c r="E7130" i="1"/>
  <c r="E7145" i="1"/>
  <c r="E7147" i="1"/>
  <c r="E7149" i="1"/>
  <c r="E7151" i="1"/>
  <c r="E7153" i="1"/>
  <c r="E7155" i="1"/>
  <c r="E7157" i="1"/>
  <c r="E7159" i="1"/>
  <c r="E7161" i="1"/>
  <c r="E7163" i="1"/>
  <c r="E7165" i="1"/>
  <c r="E7167" i="1"/>
  <c r="E7169" i="1"/>
  <c r="E7171" i="1"/>
  <c r="E7173" i="1"/>
  <c r="E7175" i="1"/>
  <c r="E7177" i="1"/>
  <c r="E7179" i="1"/>
  <c r="E7181" i="1"/>
  <c r="E7183" i="1"/>
  <c r="E7185" i="1"/>
  <c r="E7187" i="1"/>
  <c r="E7189" i="1"/>
  <c r="E7191" i="1"/>
  <c r="E7193" i="1"/>
  <c r="E7195" i="1"/>
  <c r="E7197" i="1"/>
  <c r="E7199" i="1"/>
  <c r="E7212" i="1"/>
  <c r="E7214" i="1"/>
  <c r="E7216" i="1"/>
  <c r="E7218" i="1"/>
  <c r="E7222" i="1"/>
  <c r="E7224" i="1"/>
  <c r="E7226" i="1"/>
  <c r="E7228" i="1"/>
  <c r="E7230" i="1"/>
  <c r="E7232" i="1"/>
  <c r="E7234" i="1"/>
  <c r="E7236" i="1"/>
  <c r="E7238" i="1"/>
  <c r="E7240" i="1"/>
  <c r="E7242" i="1"/>
  <c r="E7244" i="1"/>
  <c r="E7246" i="1"/>
  <c r="E7248" i="1"/>
  <c r="E7264" i="1"/>
  <c r="E7267" i="1"/>
  <c r="E7269" i="1"/>
  <c r="E7271" i="1"/>
  <c r="E7274" i="1"/>
  <c r="E7276" i="1"/>
  <c r="E7278" i="1"/>
  <c r="E7296" i="1"/>
  <c r="E7323" i="1"/>
  <c r="E7327" i="1"/>
  <c r="E7358" i="1"/>
  <c r="E7362" i="1"/>
  <c r="A9603" i="1"/>
  <c r="A9604" i="1" s="1"/>
  <c r="A9605" i="1" s="1"/>
  <c r="A9606" i="1" s="1"/>
  <c r="A9608" i="1" s="1"/>
  <c r="A9609" i="1" s="1"/>
  <c r="A9610" i="1" s="1"/>
  <c r="A9611" i="1" s="1"/>
  <c r="A9612" i="1" s="1"/>
  <c r="A9614" i="1" s="1"/>
  <c r="A9617" i="1" s="1"/>
  <c r="A9618" i="1" s="1"/>
  <c r="A9619" i="1" s="1"/>
  <c r="A9620" i="1" s="1"/>
  <c r="A9622" i="1" s="1"/>
  <c r="A9623" i="1" s="1"/>
  <c r="A9624" i="1" s="1"/>
  <c r="A9625" i="1" s="1"/>
  <c r="A9626" i="1" s="1"/>
  <c r="A9627" i="1" s="1"/>
  <c r="A9628" i="1" s="1"/>
  <c r="A9629" i="1" s="1"/>
  <c r="A9630" i="1" s="1"/>
  <c r="A9631" i="1" s="1"/>
  <c r="A9635" i="1" s="1"/>
  <c r="A9636" i="1" s="1"/>
  <c r="A9638" i="1" s="1"/>
  <c r="A9639" i="1" s="1"/>
  <c r="A9640" i="1" s="1"/>
  <c r="A9642" i="1" s="1"/>
  <c r="A9643" i="1" s="1"/>
  <c r="A9644" i="1" s="1"/>
  <c r="A9645" i="1" s="1"/>
  <c r="A9646" i="1" s="1"/>
  <c r="A9647" i="1" s="1"/>
  <c r="A9651" i="1" s="1"/>
  <c r="A9654" i="1" s="1"/>
  <c r="A9655" i="1" s="1"/>
  <c r="A9657" i="1" s="1"/>
  <c r="A9658" i="1" s="1"/>
  <c r="A9659" i="1" s="1"/>
  <c r="A9660" i="1" s="1"/>
  <c r="A9661" i="1" s="1"/>
  <c r="A9662" i="1" s="1"/>
  <c r="A9663" i="1" s="1"/>
  <c r="A9664" i="1" s="1"/>
  <c r="A9665" i="1" s="1"/>
  <c r="A9666" i="1" s="1"/>
  <c r="A9668" i="1" s="1"/>
  <c r="A9669" i="1" s="1"/>
  <c r="A9670" i="1" s="1"/>
  <c r="A9671" i="1" s="1"/>
  <c r="A9672" i="1" s="1"/>
  <c r="A9673" i="1" s="1"/>
  <c r="A9674" i="1" s="1"/>
  <c r="A9676" i="1" s="1"/>
  <c r="A9677" i="1" s="1"/>
  <c r="A9678" i="1" s="1"/>
  <c r="A9679" i="1" s="1"/>
  <c r="A9680" i="1" s="1"/>
  <c r="A9682" i="1" s="1"/>
  <c r="A9684" i="1" s="1"/>
  <c r="A9685" i="1" s="1"/>
  <c r="A9686" i="1" s="1"/>
  <c r="A9688" i="1" s="1"/>
  <c r="A9690" i="1" s="1"/>
  <c r="A9692" i="1" s="1"/>
  <c r="A9693" i="1" s="1"/>
  <c r="A9694" i="1" s="1"/>
  <c r="A9695" i="1" s="1"/>
  <c r="A9696" i="1" s="1"/>
  <c r="A9698" i="1" s="1"/>
  <c r="A9699" i="1" s="1"/>
  <c r="A9700" i="1" s="1"/>
  <c r="A9701" i="1" s="1"/>
  <c r="A9702" i="1" s="1"/>
  <c r="A9703" i="1" s="1"/>
  <c r="A9704" i="1" s="1"/>
  <c r="A9706" i="1" s="1"/>
  <c r="A9707" i="1" s="1"/>
  <c r="A9708" i="1" s="1"/>
  <c r="A9709" i="1" s="1"/>
  <c r="A9710" i="1" s="1"/>
  <c r="A9711" i="1" s="1"/>
  <c r="A9713" i="1" s="1"/>
  <c r="A9714" i="1" s="1"/>
  <c r="A9715" i="1" s="1"/>
  <c r="A9716" i="1" s="1"/>
  <c r="A9717" i="1" s="1"/>
  <c r="A9718" i="1" s="1"/>
  <c r="A9719" i="1" s="1"/>
  <c r="A9721" i="1" s="1"/>
  <c r="A9723" i="1" s="1"/>
  <c r="A9724" i="1" s="1"/>
  <c r="A9725" i="1" s="1"/>
  <c r="A9726" i="1" s="1"/>
  <c r="A9727" i="1" s="1"/>
  <c r="A9728" i="1" s="1"/>
  <c r="A9729" i="1" s="1"/>
  <c r="A9730" i="1" s="1"/>
  <c r="A9731" i="1" s="1"/>
  <c r="A9733" i="1" s="1"/>
  <c r="A9734" i="1" s="1"/>
  <c r="A9737" i="1" s="1"/>
  <c r="A9738" i="1" s="1"/>
  <c r="A9739" i="1" s="1"/>
  <c r="A9742" i="1" s="1"/>
  <c r="A9744" i="1" s="1"/>
  <c r="A9745" i="1" s="1"/>
  <c r="A9746" i="1" s="1"/>
  <c r="A9748" i="1" s="1"/>
  <c r="A9749" i="1" s="1"/>
  <c r="A9750" i="1" s="1"/>
  <c r="A9304" i="1" l="1"/>
  <c r="A9305" i="1" s="1"/>
  <c r="A9306" i="1" s="1"/>
  <c r="A9311" i="1" s="1"/>
  <c r="A9312" i="1" s="1"/>
  <c r="A9313" i="1" s="1"/>
  <c r="A9316" i="1" s="1"/>
  <c r="A9319" i="1" s="1"/>
  <c r="A9322" i="1" s="1"/>
  <c r="A9323" i="1" s="1"/>
  <c r="A9324" i="1" s="1"/>
  <c r="A9326" i="1" s="1"/>
  <c r="A9328" i="1" s="1"/>
  <c r="A9330" i="1" s="1"/>
  <c r="A9334" i="1" s="1"/>
  <c r="A9335" i="1" s="1"/>
  <c r="A9336" i="1" s="1"/>
  <c r="A9339" i="1" s="1"/>
  <c r="A9342" i="1" s="1"/>
  <c r="A9345" i="1" s="1"/>
  <c r="A9347" i="1" s="1"/>
  <c r="A9351" i="1" s="1"/>
  <c r="A9352" i="1" s="1"/>
  <c r="A9354" i="1" s="1"/>
  <c r="A9355" i="1" s="1"/>
  <c r="A9357" i="1" s="1"/>
  <c r="A9358" i="1" s="1"/>
  <c r="A9360" i="1" s="1"/>
  <c r="A9361" i="1" s="1"/>
  <c r="A9363" i="1" s="1"/>
  <c r="A9365" i="1" s="1"/>
  <c r="A9366" i="1" s="1"/>
  <c r="A9367" i="1" s="1"/>
  <c r="A9368" i="1" s="1"/>
  <c r="A9369" i="1" s="1"/>
  <c r="A9370" i="1" s="1"/>
  <c r="A9374" i="1" s="1"/>
  <c r="A9376" i="1" s="1"/>
  <c r="A9377" i="1" s="1"/>
  <c r="A9379" i="1" s="1"/>
  <c r="A9380" i="1" s="1"/>
  <c r="A9381" i="1" s="1"/>
  <c r="A9382" i="1" s="1"/>
  <c r="A9383" i="1" s="1"/>
  <c r="A9384" i="1" s="1"/>
  <c r="A9385" i="1" s="1"/>
  <c r="A9387" i="1" s="1"/>
  <c r="A9388" i="1" s="1"/>
  <c r="A9389" i="1" s="1"/>
  <c r="A9390" i="1" s="1"/>
  <c r="A9391" i="1" s="1"/>
  <c r="A9392" i="1" s="1"/>
  <c r="A9393" i="1" s="1"/>
  <c r="A9394" i="1" s="1"/>
  <c r="A9395" i="1" s="1"/>
  <c r="A9396" i="1" s="1"/>
  <c r="A9398" i="1" s="1"/>
  <c r="A9399" i="1" s="1"/>
  <c r="A9401" i="1" s="1"/>
  <c r="A9402" i="1" s="1"/>
  <c r="A9403" i="1" s="1"/>
  <c r="A9405" i="1" s="1"/>
  <c r="A9406" i="1" s="1"/>
  <c r="A9407" i="1" s="1"/>
  <c r="A9408" i="1" s="1"/>
  <c r="A9411" i="1" s="1"/>
  <c r="A9414" i="1" s="1"/>
  <c r="A9418" i="1" s="1"/>
  <c r="A9419" i="1" s="1"/>
  <c r="A9420" i="1" s="1"/>
  <c r="A9421" i="1" s="1"/>
  <c r="A9422" i="1" s="1"/>
  <c r="A9423" i="1" s="1"/>
  <c r="A9424" i="1" s="1"/>
  <c r="A9427" i="1" s="1"/>
  <c r="A9428" i="1" s="1"/>
  <c r="A9429" i="1" s="1"/>
  <c r="A9432" i="1" s="1"/>
  <c r="A9433" i="1" s="1"/>
  <c r="A9434" i="1" s="1"/>
  <c r="A9435" i="1" s="1"/>
  <c r="A9437" i="1" s="1"/>
  <c r="A9438" i="1" s="1"/>
  <c r="A9439" i="1" s="1"/>
  <c r="A9441" i="1" s="1"/>
  <c r="A9443" i="1" s="1"/>
  <c r="A9445" i="1" s="1"/>
  <c r="A9446" i="1" s="1"/>
  <c r="A9447" i="1" s="1"/>
  <c r="A9449" i="1" s="1"/>
  <c r="A9450" i="1" s="1"/>
  <c r="A9454" i="1" s="1"/>
  <c r="A9457" i="1" s="1"/>
  <c r="A9458" i="1" s="1"/>
  <c r="A9460" i="1" s="1"/>
  <c r="A9461" i="1" s="1"/>
  <c r="A9462" i="1" s="1"/>
  <c r="A9463" i="1" s="1"/>
  <c r="A9464" i="1" s="1"/>
  <c r="A9465" i="1" s="1"/>
  <c r="A9466" i="1" s="1"/>
  <c r="A9467" i="1" s="1"/>
  <c r="A9468" i="1" s="1"/>
  <c r="A9469" i="1" s="1"/>
  <c r="A9470" i="1" s="1"/>
  <c r="A9473" i="1" s="1"/>
  <c r="A9476" i="1" s="1"/>
  <c r="A9477" i="1" s="1"/>
  <c r="A9478" i="1" s="1"/>
  <c r="A9479" i="1" s="1"/>
  <c r="A9484" i="1" l="1"/>
  <c r="A9486" i="1" s="1"/>
  <c r="A9487" i="1" s="1"/>
  <c r="A9488" i="1" s="1"/>
  <c r="A9489" i="1" s="1"/>
  <c r="A9490" i="1" s="1"/>
  <c r="A9492" i="1" s="1"/>
  <c r="A9493" i="1" s="1"/>
  <c r="A9494" i="1" s="1"/>
  <c r="A9495" i="1" s="1"/>
  <c r="A9496" i="1" s="1"/>
  <c r="A9497" i="1" s="1"/>
  <c r="A9498" i="1" s="1"/>
  <c r="A9499" i="1" s="1"/>
  <c r="A9500" i="1" s="1"/>
  <c r="A9502" i="1" s="1"/>
  <c r="A9503" i="1" s="1"/>
  <c r="A9505" i="1" s="1"/>
  <c r="A9506" i="1" s="1"/>
  <c r="A9509" i="1" s="1"/>
  <c r="A9510" i="1" s="1"/>
  <c r="A9511" i="1" s="1"/>
  <c r="A9513" i="1" s="1"/>
  <c r="A9514" i="1" s="1"/>
  <c r="A9516" i="1" s="1"/>
  <c r="A9517" i="1" s="1"/>
  <c r="A9522" i="1" s="1"/>
  <c r="A9524" i="1" s="1"/>
  <c r="A9525" i="1" s="1"/>
  <c r="A9526" i="1" s="1"/>
  <c r="A9527" i="1" s="1"/>
  <c r="A9528" i="1" s="1"/>
  <c r="A9529" i="1" s="1"/>
  <c r="A9530" i="1" s="1"/>
  <c r="A9531" i="1" s="1"/>
  <c r="A9532" i="1" s="1"/>
  <c r="A9534" i="1" s="1"/>
  <c r="A9535" i="1" s="1"/>
  <c r="A9536" i="1" s="1"/>
  <c r="A9539" i="1" s="1"/>
  <c r="A9541" i="1" s="1"/>
  <c r="A9545" i="1" s="1"/>
  <c r="A9547" i="1" s="1"/>
  <c r="A9548" i="1" s="1"/>
  <c r="A9549" i="1" s="1"/>
  <c r="A9550" i="1" s="1"/>
  <c r="A9552" i="1" s="1"/>
  <c r="A9553" i="1" s="1"/>
  <c r="A9554" i="1" s="1"/>
  <c r="A9555" i="1" s="1"/>
  <c r="A9556" i="1" s="1"/>
  <c r="A9557" i="1" s="1"/>
  <c r="A9558" i="1" s="1"/>
  <c r="A9559" i="1" s="1"/>
  <c r="A9560" i="1" s="1"/>
  <c r="A9561" i="1" s="1"/>
  <c r="A9562" i="1" s="1"/>
  <c r="A9563" i="1" s="1"/>
  <c r="A9564" i="1" s="1"/>
  <c r="A9566" i="1" s="1"/>
  <c r="A9568" i="1" s="1"/>
  <c r="A9569" i="1" s="1"/>
  <c r="A9570" i="1" s="1"/>
  <c r="A9571" i="1" s="1"/>
  <c r="A9575" i="1" l="1"/>
  <c r="A9578" i="1" s="1"/>
  <c r="A9579" i="1" s="1"/>
  <c r="A9580" i="1" s="1"/>
  <c r="A9581" i="1" s="1"/>
  <c r="A9582" i="1" s="1"/>
  <c r="A9583" i="1" s="1"/>
  <c r="A9584" i="1" s="1"/>
  <c r="A9585" i="1" s="1"/>
  <c r="A9586" i="1" s="1"/>
  <c r="A9588" i="1" s="1"/>
  <c r="A9589" i="1" s="1"/>
  <c r="A9590" i="1" s="1"/>
  <c r="A9591" i="1" s="1"/>
  <c r="A9594" i="1" s="1"/>
  <c r="A9595" i="1" s="1"/>
  <c r="A9596" i="1" s="1"/>
  <c r="A9597" i="1" s="1"/>
  <c r="A9598" i="1" s="1"/>
  <c r="A9599" i="1" s="1"/>
  <c r="A8520" i="1" l="1"/>
  <c r="A8421" i="1"/>
  <c r="A8422" i="1" s="1"/>
  <c r="A8423" i="1" s="1"/>
  <c r="A8424" i="1" s="1"/>
  <c r="A8425" i="1" s="1"/>
  <c r="A8426" i="1" s="1"/>
  <c r="A8427" i="1" s="1"/>
  <c r="A8428" i="1" s="1"/>
  <c r="A8429" i="1" s="1"/>
  <c r="A8430" i="1" s="1"/>
  <c r="A8431" i="1" s="1"/>
  <c r="A8432" i="1" s="1"/>
  <c r="A8433" i="1" s="1"/>
  <c r="A8434" i="1" s="1"/>
  <c r="A8435" i="1" s="1"/>
  <c r="A8436" i="1" s="1"/>
  <c r="A8437" i="1" s="1"/>
  <c r="A8438" i="1" s="1"/>
  <c r="A8439" i="1" s="1"/>
  <c r="A8440" i="1" s="1"/>
  <c r="A8441" i="1" s="1"/>
  <c r="A8442" i="1" s="1"/>
  <c r="A8443" i="1" s="1"/>
  <c r="A8444" i="1" s="1"/>
  <c r="A8445" i="1" s="1"/>
  <c r="A8447" i="1" s="1"/>
  <c r="A8448" i="1" s="1"/>
  <c r="A8450" i="1" s="1"/>
  <c r="A8451" i="1" s="1"/>
  <c r="A8452" i="1" s="1"/>
  <c r="A8453" i="1" s="1"/>
  <c r="A8454" i="1" s="1"/>
  <c r="A8455" i="1" s="1"/>
  <c r="A8456" i="1" s="1"/>
  <c r="A8457" i="1" s="1"/>
  <c r="A8458" i="1" s="1"/>
  <c r="A8459" i="1" s="1"/>
  <c r="A8460" i="1" s="1"/>
  <c r="A8461" i="1" s="1"/>
  <c r="A8463" i="1" s="1"/>
  <c r="A8464" i="1" s="1"/>
  <c r="A8465" i="1" s="1"/>
  <c r="A8467" i="1" s="1"/>
  <c r="A8468" i="1" s="1"/>
  <c r="A8470" i="1" s="1"/>
  <c r="A8471" i="1" s="1"/>
  <c r="A8474" i="1" s="1"/>
  <c r="A8475" i="1" s="1"/>
  <c r="A8476" i="1" s="1"/>
  <c r="A8477" i="1" s="1"/>
  <c r="A8478" i="1" s="1"/>
  <c r="A8479" i="1" s="1"/>
  <c r="A8480" i="1" s="1"/>
  <c r="A8481" i="1" s="1"/>
  <c r="A8482" i="1" s="1"/>
  <c r="A8483" i="1" s="1"/>
  <c r="A8485" i="1" s="1"/>
  <c r="A8487" i="1" s="1"/>
  <c r="A8488" i="1" s="1"/>
  <c r="A8489" i="1" s="1"/>
  <c r="A8491" i="1" l="1"/>
  <c r="A8493" i="1" s="1"/>
  <c r="A8494" i="1" s="1"/>
  <c r="A8495" i="1" s="1"/>
  <c r="A8496" i="1" s="1"/>
  <c r="A8497" i="1" s="1"/>
  <c r="A8498" i="1" s="1"/>
  <c r="A8499" i="1" s="1"/>
  <c r="A8500" i="1" s="1"/>
  <c r="A8501" i="1" s="1"/>
  <c r="A8502" i="1" s="1"/>
  <c r="A8503" i="1" s="1"/>
  <c r="A8504" i="1" s="1"/>
  <c r="A8505" i="1" s="1"/>
  <c r="A8506" i="1" s="1"/>
  <c r="A8507" i="1" s="1"/>
  <c r="A8508" i="1" s="1"/>
  <c r="A8509" i="1" s="1"/>
  <c r="A8510" i="1" l="1"/>
  <c r="A8511" i="1" s="1"/>
  <c r="A8516" i="1" s="1"/>
  <c r="A8517" i="1" s="1"/>
  <c r="A8518" i="1" s="1"/>
  <c r="B221" i="7" l="1"/>
  <c r="C221" i="7" s="1"/>
  <c r="B436" i="7"/>
  <c r="C436" i="7" s="1"/>
  <c r="B643" i="7"/>
  <c r="B693" i="7"/>
  <c r="B732" i="7"/>
  <c r="B733" i="7"/>
  <c r="B734" i="7"/>
  <c r="B735" i="7"/>
  <c r="B736" i="7"/>
  <c r="B737" i="7"/>
  <c r="B738" i="7"/>
  <c r="B739" i="7"/>
  <c r="B740" i="7"/>
  <c r="B741" i="7"/>
  <c r="B742" i="7"/>
  <c r="B743" i="7"/>
  <c r="B744" i="7"/>
  <c r="B745" i="7"/>
  <c r="B746" i="7"/>
  <c r="B747" i="7"/>
  <c r="B748" i="7"/>
  <c r="B749" i="7"/>
  <c r="B750" i="7"/>
  <c r="B751" i="7"/>
  <c r="B752" i="7"/>
  <c r="B753" i="7"/>
  <c r="B754" i="7"/>
  <c r="B755" i="7"/>
  <c r="B756" i="7"/>
  <c r="B757" i="7"/>
  <c r="B758" i="7"/>
  <c r="B759" i="7"/>
  <c r="B760" i="7"/>
  <c r="B761" i="7"/>
  <c r="B762" i="7"/>
  <c r="B763" i="7"/>
  <c r="B764" i="7"/>
  <c r="B765" i="7"/>
  <c r="B766" i="7"/>
  <c r="B767" i="7"/>
  <c r="B768" i="7"/>
  <c r="B769" i="7"/>
  <c r="B770" i="7"/>
  <c r="B771" i="7"/>
  <c r="B772" i="7"/>
  <c r="B773" i="7"/>
  <c r="B774" i="7"/>
  <c r="B775" i="7"/>
  <c r="B776" i="7"/>
  <c r="B777" i="7"/>
  <c r="B778" i="7"/>
  <c r="B779" i="7"/>
  <c r="B780" i="7"/>
  <c r="B781" i="7"/>
  <c r="B782" i="7"/>
  <c r="B783" i="7"/>
  <c r="B784" i="7"/>
  <c r="B785" i="7"/>
  <c r="B786" i="7"/>
  <c r="B787" i="7"/>
  <c r="B788" i="7"/>
  <c r="B789" i="7"/>
  <c r="B790" i="7"/>
  <c r="B791" i="7"/>
  <c r="B792" i="7"/>
  <c r="B793" i="7"/>
  <c r="B794" i="7"/>
  <c r="B795" i="7"/>
  <c r="B796" i="7"/>
  <c r="B797" i="7"/>
  <c r="B798" i="7"/>
  <c r="B799" i="7"/>
  <c r="B800" i="7"/>
  <c r="B801" i="7"/>
  <c r="B802" i="7"/>
  <c r="B803" i="7"/>
  <c r="B804" i="7"/>
  <c r="B805" i="7"/>
  <c r="B806" i="7"/>
  <c r="B807" i="7"/>
  <c r="B808" i="7"/>
  <c r="B809" i="7"/>
  <c r="B810" i="7"/>
  <c r="B811" i="7"/>
  <c r="B812" i="7"/>
  <c r="B813" i="7"/>
  <c r="B814" i="7"/>
  <c r="B815" i="7"/>
  <c r="B816" i="7"/>
  <c r="B817" i="7"/>
  <c r="B818" i="7"/>
  <c r="B819" i="7"/>
  <c r="B820" i="7"/>
  <c r="B821" i="7"/>
  <c r="B822" i="7"/>
  <c r="B823" i="7"/>
  <c r="B824" i="7"/>
  <c r="B825" i="7"/>
  <c r="D726" i="7"/>
  <c r="I726" i="7" s="1"/>
  <c r="D727" i="7"/>
  <c r="I727" i="7" s="1"/>
  <c r="D728" i="7"/>
  <c r="I728" i="7" s="1"/>
  <c r="D729" i="7"/>
  <c r="I729" i="7" s="1"/>
  <c r="D730" i="7"/>
  <c r="I730" i="7" s="1"/>
  <c r="D731" i="7"/>
  <c r="I731" i="7" s="1"/>
  <c r="D732" i="7"/>
  <c r="I732" i="7" s="1"/>
  <c r="D733" i="7"/>
  <c r="I733" i="7" s="1"/>
  <c r="D734" i="7"/>
  <c r="I734" i="7" s="1"/>
  <c r="D735" i="7"/>
  <c r="I735" i="7" s="1"/>
  <c r="D736" i="7"/>
  <c r="I736" i="7" s="1"/>
  <c r="D737" i="7"/>
  <c r="I737" i="7" s="1"/>
  <c r="D738" i="7"/>
  <c r="I738" i="7" s="1"/>
  <c r="D739" i="7"/>
  <c r="I739" i="7" s="1"/>
  <c r="D740" i="7"/>
  <c r="I740" i="7" s="1"/>
  <c r="D741" i="7"/>
  <c r="I741" i="7" s="1"/>
  <c r="D742" i="7"/>
  <c r="I742" i="7" s="1"/>
  <c r="D743" i="7"/>
  <c r="I743" i="7" s="1"/>
  <c r="D744" i="7"/>
  <c r="I744" i="7" s="1"/>
  <c r="D745" i="7"/>
  <c r="I745" i="7" s="1"/>
  <c r="D746" i="7"/>
  <c r="I746" i="7" s="1"/>
  <c r="D747" i="7"/>
  <c r="I747" i="7" s="1"/>
  <c r="D748" i="7"/>
  <c r="I748" i="7" s="1"/>
  <c r="D749" i="7"/>
  <c r="I749" i="7" s="1"/>
  <c r="D750" i="7"/>
  <c r="I750" i="7" s="1"/>
  <c r="D751" i="7"/>
  <c r="I751" i="7" s="1"/>
  <c r="D752" i="7"/>
  <c r="I752" i="7" s="1"/>
  <c r="D753" i="7"/>
  <c r="I753" i="7" s="1"/>
  <c r="D754" i="7"/>
  <c r="I754" i="7" s="1"/>
  <c r="D755" i="7"/>
  <c r="I755" i="7" s="1"/>
  <c r="D756" i="7"/>
  <c r="I756" i="7" s="1"/>
  <c r="D757" i="7"/>
  <c r="I757" i="7" s="1"/>
  <c r="D758" i="7"/>
  <c r="I758" i="7" s="1"/>
  <c r="D759" i="7"/>
  <c r="I759" i="7" s="1"/>
  <c r="D760" i="7"/>
  <c r="I760" i="7" s="1"/>
  <c r="D761" i="7"/>
  <c r="I761" i="7" s="1"/>
  <c r="D762" i="7"/>
  <c r="I762" i="7" s="1"/>
  <c r="D763" i="7"/>
  <c r="I763" i="7" s="1"/>
  <c r="D764" i="7"/>
  <c r="I764" i="7" s="1"/>
  <c r="D765" i="7"/>
  <c r="I765" i="7" s="1"/>
  <c r="D766" i="7"/>
  <c r="I766" i="7" s="1"/>
  <c r="D767" i="7"/>
  <c r="I767" i="7" s="1"/>
  <c r="D768" i="7"/>
  <c r="I768" i="7" s="1"/>
  <c r="D769" i="7"/>
  <c r="I769" i="7" s="1"/>
  <c r="D770" i="7"/>
  <c r="I770" i="7" s="1"/>
  <c r="D771" i="7"/>
  <c r="I771" i="7" s="1"/>
  <c r="D772" i="7"/>
  <c r="I772" i="7" s="1"/>
  <c r="D773" i="7"/>
  <c r="I773" i="7" s="1"/>
  <c r="D774" i="7"/>
  <c r="I774" i="7" s="1"/>
  <c r="D775" i="7"/>
  <c r="I775" i="7" s="1"/>
  <c r="D776" i="7"/>
  <c r="I776" i="7" s="1"/>
  <c r="D777" i="7"/>
  <c r="I777" i="7" s="1"/>
  <c r="D778" i="7"/>
  <c r="I778" i="7" s="1"/>
  <c r="D779" i="7"/>
  <c r="I779" i="7" s="1"/>
  <c r="D780" i="7"/>
  <c r="I780" i="7" s="1"/>
  <c r="D781" i="7"/>
  <c r="I781" i="7" s="1"/>
  <c r="D782" i="7"/>
  <c r="I782" i="7" s="1"/>
  <c r="D783" i="7"/>
  <c r="I783" i="7" s="1"/>
  <c r="D784" i="7"/>
  <c r="I784" i="7" s="1"/>
  <c r="D785" i="7"/>
  <c r="I785" i="7" s="1"/>
  <c r="D786" i="7"/>
  <c r="I786" i="7" s="1"/>
  <c r="D787" i="7"/>
  <c r="I787" i="7" s="1"/>
  <c r="D788" i="7"/>
  <c r="I788" i="7" s="1"/>
  <c r="D789" i="7"/>
  <c r="I789" i="7" s="1"/>
  <c r="D790" i="7"/>
  <c r="I790" i="7" s="1"/>
  <c r="D791" i="7"/>
  <c r="I791" i="7" s="1"/>
  <c r="D792" i="7"/>
  <c r="I792" i="7" s="1"/>
  <c r="D793" i="7"/>
  <c r="I793" i="7" s="1"/>
  <c r="D794" i="7"/>
  <c r="I794" i="7" s="1"/>
  <c r="D795" i="7"/>
  <c r="I795" i="7" s="1"/>
  <c r="D796" i="7"/>
  <c r="I796" i="7" s="1"/>
  <c r="D797" i="7"/>
  <c r="I797" i="7" s="1"/>
  <c r="D798" i="7"/>
  <c r="I798" i="7" s="1"/>
  <c r="D799" i="7"/>
  <c r="I799" i="7" s="1"/>
  <c r="D800" i="7"/>
  <c r="I800" i="7" s="1"/>
  <c r="D801" i="7"/>
  <c r="I801" i="7" s="1"/>
  <c r="D802" i="7"/>
  <c r="I802" i="7" s="1"/>
  <c r="D803" i="7"/>
  <c r="I803" i="7" s="1"/>
  <c r="D804" i="7"/>
  <c r="I804" i="7" s="1"/>
  <c r="D805" i="7"/>
  <c r="I805" i="7" s="1"/>
  <c r="D806" i="7"/>
  <c r="I806" i="7" s="1"/>
  <c r="D807" i="7"/>
  <c r="I807" i="7" s="1"/>
  <c r="D808" i="7"/>
  <c r="I808" i="7" s="1"/>
  <c r="D809" i="7"/>
  <c r="I809" i="7" s="1"/>
  <c r="D810" i="7"/>
  <c r="I810" i="7" s="1"/>
  <c r="D811" i="7"/>
  <c r="I811" i="7" s="1"/>
  <c r="D812" i="7"/>
  <c r="I812" i="7" s="1"/>
  <c r="D813" i="7"/>
  <c r="I813" i="7" s="1"/>
  <c r="D814" i="7"/>
  <c r="I814" i="7" s="1"/>
  <c r="D815" i="7"/>
  <c r="I815" i="7" s="1"/>
  <c r="D816" i="7"/>
  <c r="I816" i="7" s="1"/>
  <c r="D817" i="7"/>
  <c r="I817" i="7" s="1"/>
  <c r="D818" i="7"/>
  <c r="I818" i="7" s="1"/>
  <c r="D819" i="7"/>
  <c r="I819" i="7" s="1"/>
  <c r="D820" i="7"/>
  <c r="I820" i="7" s="1"/>
  <c r="D821" i="7"/>
  <c r="I821" i="7" s="1"/>
  <c r="D822" i="7"/>
  <c r="I822" i="7" s="1"/>
  <c r="D823" i="7"/>
  <c r="I823" i="7" s="1"/>
  <c r="D824" i="7"/>
  <c r="I824" i="7" s="1"/>
  <c r="D825" i="7"/>
  <c r="I825" i="7" s="1"/>
  <c r="D633" i="7"/>
  <c r="I633" i="7" s="1"/>
  <c r="D634" i="7"/>
  <c r="I634" i="7" s="1"/>
  <c r="D635" i="7"/>
  <c r="I635" i="7" s="1"/>
  <c r="D636" i="7"/>
  <c r="I636" i="7" s="1"/>
  <c r="D637" i="7"/>
  <c r="I637" i="7" s="1"/>
  <c r="D638" i="7"/>
  <c r="I638" i="7" s="1"/>
  <c r="D639" i="7"/>
  <c r="I639" i="7" s="1"/>
  <c r="D640" i="7"/>
  <c r="I640" i="7" s="1"/>
  <c r="D641" i="7"/>
  <c r="I641" i="7" s="1"/>
  <c r="D642" i="7"/>
  <c r="I642" i="7" s="1"/>
  <c r="D643" i="7"/>
  <c r="I643" i="7" s="1"/>
  <c r="D644" i="7"/>
  <c r="I644" i="7" s="1"/>
  <c r="D645" i="7"/>
  <c r="I645" i="7" s="1"/>
  <c r="D646" i="7"/>
  <c r="I646" i="7" s="1"/>
  <c r="D647" i="7"/>
  <c r="I647" i="7" s="1"/>
  <c r="D648" i="7"/>
  <c r="I648" i="7" s="1"/>
  <c r="D649" i="7"/>
  <c r="I649" i="7" s="1"/>
  <c r="D650" i="7"/>
  <c r="I650" i="7" s="1"/>
  <c r="D651" i="7"/>
  <c r="I651" i="7" s="1"/>
  <c r="D652" i="7"/>
  <c r="I652" i="7" s="1"/>
  <c r="D653" i="7"/>
  <c r="I653" i="7" s="1"/>
  <c r="D654" i="7"/>
  <c r="I654" i="7" s="1"/>
  <c r="D655" i="7"/>
  <c r="I655" i="7" s="1"/>
  <c r="D656" i="7"/>
  <c r="I656" i="7" s="1"/>
  <c r="D657" i="7"/>
  <c r="I657" i="7" s="1"/>
  <c r="D658" i="7"/>
  <c r="I658" i="7" s="1"/>
  <c r="D659" i="7"/>
  <c r="I659" i="7" s="1"/>
  <c r="D660" i="7"/>
  <c r="I660" i="7" s="1"/>
  <c r="D661" i="7"/>
  <c r="I661" i="7" s="1"/>
  <c r="D662" i="7"/>
  <c r="I662" i="7" s="1"/>
  <c r="D663" i="7"/>
  <c r="I663" i="7" s="1"/>
  <c r="D664" i="7"/>
  <c r="I664" i="7" s="1"/>
  <c r="D665" i="7"/>
  <c r="I665" i="7" s="1"/>
  <c r="D666" i="7"/>
  <c r="I666" i="7" s="1"/>
  <c r="D667" i="7"/>
  <c r="I667" i="7" s="1"/>
  <c r="D668" i="7"/>
  <c r="I668" i="7" s="1"/>
  <c r="D669" i="7"/>
  <c r="I669" i="7" s="1"/>
  <c r="D670" i="7"/>
  <c r="I670" i="7" s="1"/>
  <c r="D671" i="7"/>
  <c r="I671" i="7" s="1"/>
  <c r="D672" i="7"/>
  <c r="I672" i="7" s="1"/>
  <c r="D673" i="7"/>
  <c r="I673" i="7" s="1"/>
  <c r="D674" i="7"/>
  <c r="I674" i="7" s="1"/>
  <c r="D675" i="7"/>
  <c r="I675" i="7" s="1"/>
  <c r="D676" i="7"/>
  <c r="I676" i="7" s="1"/>
  <c r="D677" i="7"/>
  <c r="I677" i="7" s="1"/>
  <c r="D678" i="7"/>
  <c r="I678" i="7" s="1"/>
  <c r="D679" i="7"/>
  <c r="I679" i="7" s="1"/>
  <c r="D680" i="7"/>
  <c r="I680" i="7" s="1"/>
  <c r="D681" i="7"/>
  <c r="I681" i="7" s="1"/>
  <c r="D682" i="7"/>
  <c r="I682" i="7" s="1"/>
  <c r="D683" i="7"/>
  <c r="I683" i="7" s="1"/>
  <c r="D684" i="7"/>
  <c r="I684" i="7" s="1"/>
  <c r="D685" i="7"/>
  <c r="I685" i="7" s="1"/>
  <c r="D686" i="7"/>
  <c r="I686" i="7" s="1"/>
  <c r="D687" i="7"/>
  <c r="I687" i="7" s="1"/>
  <c r="D688" i="7"/>
  <c r="I688" i="7" s="1"/>
  <c r="D689" i="7"/>
  <c r="I689" i="7" s="1"/>
  <c r="D690" i="7"/>
  <c r="I690" i="7" s="1"/>
  <c r="D691" i="7"/>
  <c r="I691" i="7" s="1"/>
  <c r="D692" i="7"/>
  <c r="I692" i="7" s="1"/>
  <c r="D693" i="7"/>
  <c r="I693" i="7" s="1"/>
  <c r="D694" i="7"/>
  <c r="I694" i="7" s="1"/>
  <c r="D695" i="7"/>
  <c r="I695" i="7" s="1"/>
  <c r="D696" i="7"/>
  <c r="I696" i="7" s="1"/>
  <c r="D697" i="7"/>
  <c r="I697" i="7" s="1"/>
  <c r="D698" i="7"/>
  <c r="I698" i="7" s="1"/>
  <c r="D699" i="7"/>
  <c r="I699" i="7" s="1"/>
  <c r="D700" i="7"/>
  <c r="I700" i="7" s="1"/>
  <c r="D701" i="7"/>
  <c r="I701" i="7" s="1"/>
  <c r="D702" i="7"/>
  <c r="I702" i="7" s="1"/>
  <c r="D703" i="7"/>
  <c r="I703" i="7" s="1"/>
  <c r="D704" i="7"/>
  <c r="I704" i="7" s="1"/>
  <c r="D705" i="7"/>
  <c r="I705" i="7" s="1"/>
  <c r="D706" i="7"/>
  <c r="I706" i="7" s="1"/>
  <c r="D707" i="7"/>
  <c r="I707" i="7" s="1"/>
  <c r="D708" i="7"/>
  <c r="I708" i="7" s="1"/>
  <c r="D709" i="7"/>
  <c r="I709" i="7" s="1"/>
  <c r="D710" i="7"/>
  <c r="I710" i="7" s="1"/>
  <c r="D711" i="7"/>
  <c r="I711" i="7" s="1"/>
  <c r="D712" i="7"/>
  <c r="I712" i="7" s="1"/>
  <c r="D713" i="7"/>
  <c r="I713" i="7" s="1"/>
  <c r="D714" i="7"/>
  <c r="I714" i="7" s="1"/>
  <c r="D715" i="7"/>
  <c r="I715" i="7" s="1"/>
  <c r="D716" i="7"/>
  <c r="I716" i="7" s="1"/>
  <c r="D717" i="7"/>
  <c r="I717" i="7" s="1"/>
  <c r="D718" i="7"/>
  <c r="I718" i="7" s="1"/>
  <c r="D719" i="7"/>
  <c r="I719" i="7" s="1"/>
  <c r="D720" i="7"/>
  <c r="I720" i="7" s="1"/>
  <c r="D721" i="7"/>
  <c r="I721" i="7" s="1"/>
  <c r="D722" i="7"/>
  <c r="I722" i="7" s="1"/>
  <c r="D723" i="7"/>
  <c r="I723" i="7" s="1"/>
  <c r="D724" i="7"/>
  <c r="I724" i="7" s="1"/>
  <c r="D725" i="7"/>
  <c r="I725" i="7" s="1"/>
  <c r="D611" i="7"/>
  <c r="I611" i="7" s="1"/>
  <c r="D612" i="7"/>
  <c r="I612" i="7" s="1"/>
  <c r="D613" i="7"/>
  <c r="I613" i="7" s="1"/>
  <c r="D614" i="7"/>
  <c r="I614" i="7" s="1"/>
  <c r="D615" i="7"/>
  <c r="I615" i="7" s="1"/>
  <c r="D616" i="7"/>
  <c r="I616" i="7" s="1"/>
  <c r="D617" i="7"/>
  <c r="I617" i="7" s="1"/>
  <c r="D618" i="7"/>
  <c r="I618" i="7" s="1"/>
  <c r="D619" i="7"/>
  <c r="I619" i="7" s="1"/>
  <c r="D620" i="7"/>
  <c r="I620" i="7" s="1"/>
  <c r="D621" i="7"/>
  <c r="I621" i="7" s="1"/>
  <c r="D622" i="7"/>
  <c r="I622" i="7" s="1"/>
  <c r="D623" i="7"/>
  <c r="I623" i="7" s="1"/>
  <c r="D624" i="7"/>
  <c r="I624" i="7" s="1"/>
  <c r="D625" i="7"/>
  <c r="I625" i="7" s="1"/>
  <c r="D626" i="7"/>
  <c r="I626" i="7" s="1"/>
  <c r="D627" i="7"/>
  <c r="I627" i="7" s="1"/>
  <c r="D628" i="7"/>
  <c r="I628" i="7" s="1"/>
  <c r="D629" i="7"/>
  <c r="I629" i="7" s="1"/>
  <c r="D630" i="7"/>
  <c r="I630" i="7" s="1"/>
  <c r="D631" i="7"/>
  <c r="I631" i="7" s="1"/>
  <c r="D632" i="7"/>
  <c r="I632" i="7" s="1"/>
  <c r="D541" i="7"/>
  <c r="I541" i="7" s="1"/>
  <c r="D542" i="7"/>
  <c r="I542" i="7" s="1"/>
  <c r="D543" i="7"/>
  <c r="I543" i="7" s="1"/>
  <c r="D544" i="7"/>
  <c r="I544" i="7" s="1"/>
  <c r="D545" i="7"/>
  <c r="I545" i="7" s="1"/>
  <c r="D546" i="7"/>
  <c r="I546" i="7" s="1"/>
  <c r="D547" i="7"/>
  <c r="I547" i="7" s="1"/>
  <c r="D548" i="7"/>
  <c r="I548" i="7" s="1"/>
  <c r="D549" i="7"/>
  <c r="I549" i="7" s="1"/>
  <c r="D550" i="7"/>
  <c r="I550" i="7" s="1"/>
  <c r="D551" i="7"/>
  <c r="I551" i="7" s="1"/>
  <c r="D552" i="7"/>
  <c r="I552" i="7" s="1"/>
  <c r="D553" i="7"/>
  <c r="I553" i="7" s="1"/>
  <c r="D554" i="7"/>
  <c r="I554" i="7" s="1"/>
  <c r="D555" i="7"/>
  <c r="I555" i="7" s="1"/>
  <c r="D556" i="7"/>
  <c r="I556" i="7" s="1"/>
  <c r="D557" i="7"/>
  <c r="I557" i="7" s="1"/>
  <c r="D558" i="7"/>
  <c r="I558" i="7" s="1"/>
  <c r="D559" i="7"/>
  <c r="I559" i="7" s="1"/>
  <c r="D560" i="7"/>
  <c r="I560" i="7" s="1"/>
  <c r="D561" i="7"/>
  <c r="I561" i="7" s="1"/>
  <c r="D562" i="7"/>
  <c r="I562" i="7" s="1"/>
  <c r="D563" i="7"/>
  <c r="I563" i="7" s="1"/>
  <c r="D564" i="7"/>
  <c r="I564" i="7" s="1"/>
  <c r="D565" i="7"/>
  <c r="I565" i="7" s="1"/>
  <c r="D566" i="7"/>
  <c r="I566" i="7" s="1"/>
  <c r="D567" i="7"/>
  <c r="I567" i="7" s="1"/>
  <c r="D568" i="7"/>
  <c r="I568" i="7" s="1"/>
  <c r="D569" i="7"/>
  <c r="I569" i="7" s="1"/>
  <c r="D570" i="7"/>
  <c r="I570" i="7" s="1"/>
  <c r="D571" i="7"/>
  <c r="I571" i="7" s="1"/>
  <c r="D572" i="7"/>
  <c r="I572" i="7" s="1"/>
  <c r="D573" i="7"/>
  <c r="I573" i="7" s="1"/>
  <c r="D574" i="7"/>
  <c r="I574" i="7" s="1"/>
  <c r="D575" i="7"/>
  <c r="I575" i="7" s="1"/>
  <c r="D576" i="7"/>
  <c r="I576" i="7" s="1"/>
  <c r="D577" i="7"/>
  <c r="I577" i="7" s="1"/>
  <c r="D578" i="7"/>
  <c r="I578" i="7" s="1"/>
  <c r="D579" i="7"/>
  <c r="I579" i="7" s="1"/>
  <c r="D580" i="7"/>
  <c r="I580" i="7" s="1"/>
  <c r="D581" i="7"/>
  <c r="I581" i="7" s="1"/>
  <c r="D582" i="7"/>
  <c r="I582" i="7" s="1"/>
  <c r="D583" i="7"/>
  <c r="I583" i="7" s="1"/>
  <c r="D584" i="7"/>
  <c r="I584" i="7" s="1"/>
  <c r="D585" i="7"/>
  <c r="I585" i="7" s="1"/>
  <c r="D586" i="7"/>
  <c r="I586" i="7" s="1"/>
  <c r="D587" i="7"/>
  <c r="I587" i="7" s="1"/>
  <c r="D588" i="7"/>
  <c r="I588" i="7" s="1"/>
  <c r="D589" i="7"/>
  <c r="I589" i="7" s="1"/>
  <c r="D590" i="7"/>
  <c r="I590" i="7" s="1"/>
  <c r="D591" i="7"/>
  <c r="I591" i="7" s="1"/>
  <c r="D592" i="7"/>
  <c r="I592" i="7" s="1"/>
  <c r="D593" i="7"/>
  <c r="I593" i="7" s="1"/>
  <c r="D594" i="7"/>
  <c r="I594" i="7" s="1"/>
  <c r="D595" i="7"/>
  <c r="I595" i="7" s="1"/>
  <c r="D596" i="7"/>
  <c r="I596" i="7" s="1"/>
  <c r="D597" i="7"/>
  <c r="I597" i="7" s="1"/>
  <c r="D598" i="7"/>
  <c r="I598" i="7" s="1"/>
  <c r="D599" i="7"/>
  <c r="I599" i="7" s="1"/>
  <c r="D600" i="7"/>
  <c r="I600" i="7" s="1"/>
  <c r="D601" i="7"/>
  <c r="I601" i="7" s="1"/>
  <c r="D602" i="7"/>
  <c r="I602" i="7" s="1"/>
  <c r="D603" i="7"/>
  <c r="I603" i="7" s="1"/>
  <c r="D604" i="7"/>
  <c r="I604" i="7" s="1"/>
  <c r="D605" i="7"/>
  <c r="I605" i="7" s="1"/>
  <c r="D606" i="7"/>
  <c r="I606" i="7" s="1"/>
  <c r="D607" i="7"/>
  <c r="I607" i="7" s="1"/>
  <c r="D608" i="7"/>
  <c r="I608" i="7" s="1"/>
  <c r="D609" i="7"/>
  <c r="I609" i="7" s="1"/>
  <c r="D610" i="7"/>
  <c r="I610" i="7" s="1"/>
  <c r="D517" i="7"/>
  <c r="I517" i="7" s="1"/>
  <c r="D518" i="7"/>
  <c r="I518" i="7" s="1"/>
  <c r="D519" i="7"/>
  <c r="I519" i="7" s="1"/>
  <c r="D520" i="7"/>
  <c r="I520" i="7" s="1"/>
  <c r="D521" i="7"/>
  <c r="I521" i="7" s="1"/>
  <c r="D522" i="7"/>
  <c r="I522" i="7" s="1"/>
  <c r="D523" i="7"/>
  <c r="I523" i="7" s="1"/>
  <c r="D524" i="7"/>
  <c r="I524" i="7" s="1"/>
  <c r="D525" i="7"/>
  <c r="I525" i="7" s="1"/>
  <c r="D526" i="7"/>
  <c r="I526" i="7" s="1"/>
  <c r="D527" i="7"/>
  <c r="I527" i="7" s="1"/>
  <c r="D528" i="7"/>
  <c r="I528" i="7" s="1"/>
  <c r="D529" i="7"/>
  <c r="I529" i="7" s="1"/>
  <c r="D530" i="7"/>
  <c r="I530" i="7" s="1"/>
  <c r="D531" i="7"/>
  <c r="I531" i="7" s="1"/>
  <c r="D532" i="7"/>
  <c r="I532" i="7" s="1"/>
  <c r="D533" i="7"/>
  <c r="I533" i="7" s="1"/>
  <c r="D534" i="7"/>
  <c r="I534" i="7" s="1"/>
  <c r="D535" i="7"/>
  <c r="I535" i="7" s="1"/>
  <c r="D536" i="7"/>
  <c r="I536" i="7" s="1"/>
  <c r="D537" i="7"/>
  <c r="I537" i="7" s="1"/>
  <c r="D538" i="7"/>
  <c r="I538" i="7" s="1"/>
  <c r="D539" i="7"/>
  <c r="I539" i="7" s="1"/>
  <c r="D540" i="7"/>
  <c r="I540" i="7" s="1"/>
  <c r="D496" i="7"/>
  <c r="I496" i="7" s="1"/>
  <c r="D497" i="7"/>
  <c r="I497" i="7" s="1"/>
  <c r="D498" i="7"/>
  <c r="I498" i="7" s="1"/>
  <c r="D499" i="7"/>
  <c r="I499" i="7" s="1"/>
  <c r="D500" i="7"/>
  <c r="I500" i="7" s="1"/>
  <c r="D501" i="7"/>
  <c r="I501" i="7" s="1"/>
  <c r="D502" i="7"/>
  <c r="I502" i="7" s="1"/>
  <c r="D503" i="7"/>
  <c r="I503" i="7" s="1"/>
  <c r="D504" i="7"/>
  <c r="I504" i="7" s="1"/>
  <c r="D505" i="7"/>
  <c r="I505" i="7" s="1"/>
  <c r="D506" i="7"/>
  <c r="I506" i="7" s="1"/>
  <c r="D507" i="7"/>
  <c r="I507" i="7" s="1"/>
  <c r="D508" i="7"/>
  <c r="I508" i="7" s="1"/>
  <c r="D509" i="7"/>
  <c r="I509" i="7" s="1"/>
  <c r="D510" i="7"/>
  <c r="I510" i="7" s="1"/>
  <c r="D511" i="7"/>
  <c r="I511" i="7" s="1"/>
  <c r="D512" i="7"/>
  <c r="I512" i="7" s="1"/>
  <c r="D513" i="7"/>
  <c r="I513" i="7" s="1"/>
  <c r="D514" i="7"/>
  <c r="I514" i="7" s="1"/>
  <c r="D515" i="7"/>
  <c r="I515" i="7" s="1"/>
  <c r="D516" i="7"/>
  <c r="I516" i="7" s="1"/>
  <c r="D482" i="7"/>
  <c r="I482" i="7" s="1"/>
  <c r="D483" i="7"/>
  <c r="I483" i="7" s="1"/>
  <c r="D484" i="7"/>
  <c r="I484" i="7" s="1"/>
  <c r="D485" i="7"/>
  <c r="I485" i="7" s="1"/>
  <c r="D486" i="7"/>
  <c r="I486" i="7" s="1"/>
  <c r="D487" i="7"/>
  <c r="I487" i="7" s="1"/>
  <c r="D488" i="7"/>
  <c r="I488" i="7" s="1"/>
  <c r="D489" i="7"/>
  <c r="I489" i="7" s="1"/>
  <c r="D490" i="7"/>
  <c r="I490" i="7" s="1"/>
  <c r="D491" i="7"/>
  <c r="I491" i="7" s="1"/>
  <c r="D492" i="7"/>
  <c r="I492" i="7" s="1"/>
  <c r="D493" i="7"/>
  <c r="I493" i="7" s="1"/>
  <c r="D494" i="7"/>
  <c r="I494" i="7" s="1"/>
  <c r="D495" i="7"/>
  <c r="I495" i="7" s="1"/>
  <c r="D455" i="7"/>
  <c r="I455" i="7" s="1"/>
  <c r="D456" i="7"/>
  <c r="I456" i="7" s="1"/>
  <c r="D457" i="7"/>
  <c r="I457" i="7" s="1"/>
  <c r="D458" i="7"/>
  <c r="I458" i="7" s="1"/>
  <c r="D459" i="7"/>
  <c r="I459" i="7" s="1"/>
  <c r="D460" i="7"/>
  <c r="I460" i="7" s="1"/>
  <c r="D461" i="7"/>
  <c r="I461" i="7" s="1"/>
  <c r="D462" i="7"/>
  <c r="I462" i="7" s="1"/>
  <c r="D463" i="7"/>
  <c r="I463" i="7" s="1"/>
  <c r="D464" i="7"/>
  <c r="I464" i="7" s="1"/>
  <c r="D465" i="7"/>
  <c r="I465" i="7" s="1"/>
  <c r="D466" i="7"/>
  <c r="I466" i="7" s="1"/>
  <c r="D467" i="7"/>
  <c r="I467" i="7" s="1"/>
  <c r="D468" i="7"/>
  <c r="I468" i="7" s="1"/>
  <c r="D469" i="7"/>
  <c r="I469" i="7" s="1"/>
  <c r="D470" i="7"/>
  <c r="I470" i="7" s="1"/>
  <c r="D471" i="7"/>
  <c r="I471" i="7" s="1"/>
  <c r="D472" i="7"/>
  <c r="I472" i="7" s="1"/>
  <c r="D473" i="7"/>
  <c r="I473" i="7" s="1"/>
  <c r="D474" i="7"/>
  <c r="I474" i="7" s="1"/>
  <c r="D475" i="7"/>
  <c r="I475" i="7" s="1"/>
  <c r="D476" i="7"/>
  <c r="I476" i="7" s="1"/>
  <c r="D477" i="7"/>
  <c r="I477" i="7" s="1"/>
  <c r="D478" i="7"/>
  <c r="I478" i="7" s="1"/>
  <c r="D479" i="7"/>
  <c r="I479" i="7" s="1"/>
  <c r="D480" i="7"/>
  <c r="I480" i="7" s="1"/>
  <c r="D481" i="7"/>
  <c r="I481" i="7" s="1"/>
  <c r="E9837" i="1" l="1"/>
  <c r="E9812" i="1"/>
  <c r="E9440" i="1"/>
  <c r="E9077" i="1"/>
  <c r="E9441" i="1"/>
  <c r="E8396" i="1"/>
  <c r="E32" i="1"/>
  <c r="E600" i="1"/>
  <c r="E457" i="1"/>
  <c r="E718" i="1"/>
  <c r="E459" i="1"/>
  <c r="E721" i="1"/>
  <c r="E5173" i="1"/>
  <c r="E8442" i="1"/>
  <c r="E34" i="1"/>
  <c r="E458" i="1"/>
  <c r="E253" i="1"/>
  <c r="E720" i="1"/>
  <c r="E31" i="1"/>
  <c r="E715" i="1"/>
  <c r="E819" i="1"/>
  <c r="E5023" i="1"/>
  <c r="E5175" i="1"/>
  <c r="E7379" i="1"/>
  <c r="E3694" i="1"/>
  <c r="E5797" i="1"/>
  <c r="E5213" i="1"/>
  <c r="E3752" i="1"/>
  <c r="E3750" i="1"/>
  <c r="E6686" i="1"/>
  <c r="E5796" i="1"/>
  <c r="E6223" i="1"/>
  <c r="E712" i="1"/>
  <c r="E7717" i="1"/>
  <c r="E3751" i="1"/>
  <c r="E5174" i="1"/>
  <c r="E6009" i="1"/>
  <c r="E5565" i="1"/>
  <c r="E705" i="1"/>
  <c r="E5984" i="1"/>
  <c r="E9439" i="1"/>
  <c r="E9442" i="1"/>
  <c r="E8866" i="1"/>
  <c r="E8685" i="1"/>
  <c r="E8672" i="1"/>
  <c r="E8467" i="1"/>
  <c r="E460" i="1"/>
  <c r="E33" i="1"/>
  <c r="E714" i="1"/>
  <c r="E717" i="1"/>
  <c r="E3327" i="1"/>
  <c r="E3753" i="1"/>
  <c r="E4545" i="1"/>
  <c r="E8535" i="1"/>
  <c r="E366" i="1"/>
  <c r="E716" i="1"/>
  <c r="E709" i="1"/>
  <c r="E719" i="1"/>
  <c r="E5341" i="1"/>
  <c r="E7617" i="1"/>
  <c r="E5176" i="1"/>
  <c r="E7465" i="1"/>
  <c r="E713" i="1"/>
  <c r="E6256" i="1"/>
  <c r="E3328" i="1"/>
  <c r="E5172" i="1"/>
  <c r="E7059" i="1"/>
  <c r="A825" i="7"/>
  <c r="C825" i="7"/>
  <c r="A823" i="7"/>
  <c r="C823" i="7"/>
  <c r="A821" i="7"/>
  <c r="C821" i="7"/>
  <c r="A819" i="7"/>
  <c r="C819" i="7"/>
  <c r="A817" i="7"/>
  <c r="C817" i="7"/>
  <c r="A815" i="7"/>
  <c r="C815" i="7"/>
  <c r="A813" i="7"/>
  <c r="C813" i="7"/>
  <c r="A811" i="7"/>
  <c r="C811" i="7"/>
  <c r="A809" i="7"/>
  <c r="C809" i="7"/>
  <c r="A807" i="7"/>
  <c r="C807" i="7"/>
  <c r="A805" i="7"/>
  <c r="C805" i="7"/>
  <c r="A803" i="7"/>
  <c r="C803" i="7"/>
  <c r="A801" i="7"/>
  <c r="C801" i="7"/>
  <c r="A799" i="7"/>
  <c r="C799" i="7"/>
  <c r="A797" i="7"/>
  <c r="C797" i="7"/>
  <c r="A795" i="7"/>
  <c r="C795" i="7"/>
  <c r="A793" i="7"/>
  <c r="C793" i="7"/>
  <c r="A791" i="7"/>
  <c r="C791" i="7"/>
  <c r="A789" i="7"/>
  <c r="C789" i="7"/>
  <c r="A787" i="7"/>
  <c r="C787" i="7"/>
  <c r="A785" i="7"/>
  <c r="C785" i="7"/>
  <c r="A783" i="7"/>
  <c r="C783" i="7"/>
  <c r="A781" i="7"/>
  <c r="C781" i="7"/>
  <c r="A779" i="7"/>
  <c r="C779" i="7"/>
  <c r="A777" i="7"/>
  <c r="C777" i="7"/>
  <c r="A775" i="7"/>
  <c r="C775" i="7"/>
  <c r="A773" i="7"/>
  <c r="C773" i="7"/>
  <c r="A771" i="7"/>
  <c r="C771" i="7"/>
  <c r="A769" i="7"/>
  <c r="C769" i="7"/>
  <c r="A767" i="7"/>
  <c r="C767" i="7"/>
  <c r="A765" i="7"/>
  <c r="C765" i="7"/>
  <c r="A763" i="7"/>
  <c r="C763" i="7"/>
  <c r="A761" i="7"/>
  <c r="C761" i="7"/>
  <c r="A759" i="7"/>
  <c r="C759" i="7"/>
  <c r="A757" i="7"/>
  <c r="C757" i="7"/>
  <c r="A755" i="7"/>
  <c r="C755" i="7"/>
  <c r="A753" i="7"/>
  <c r="C753" i="7"/>
  <c r="A751" i="7"/>
  <c r="C751" i="7"/>
  <c r="A749" i="7"/>
  <c r="C749" i="7"/>
  <c r="A747" i="7"/>
  <c r="C747" i="7"/>
  <c r="A745" i="7"/>
  <c r="C745" i="7"/>
  <c r="A743" i="7"/>
  <c r="C743" i="7"/>
  <c r="A741" i="7"/>
  <c r="C741" i="7"/>
  <c r="A739" i="7"/>
  <c r="C739" i="7"/>
  <c r="A737" i="7"/>
  <c r="C737" i="7"/>
  <c r="A735" i="7"/>
  <c r="C735" i="7"/>
  <c r="A733" i="7"/>
  <c r="C733" i="7"/>
  <c r="A693" i="7"/>
  <c r="C693" i="7"/>
  <c r="A824" i="7"/>
  <c r="C824" i="7"/>
  <c r="A822" i="7"/>
  <c r="C822" i="7"/>
  <c r="A820" i="7"/>
  <c r="C820" i="7"/>
  <c r="A818" i="7"/>
  <c r="C818" i="7"/>
  <c r="A816" i="7"/>
  <c r="C816" i="7"/>
  <c r="A814" i="7"/>
  <c r="C814" i="7"/>
  <c r="A812" i="7"/>
  <c r="C812" i="7"/>
  <c r="A810" i="7"/>
  <c r="C810" i="7"/>
  <c r="A808" i="7"/>
  <c r="C808" i="7"/>
  <c r="A806" i="7"/>
  <c r="C806" i="7"/>
  <c r="A804" i="7"/>
  <c r="C804" i="7"/>
  <c r="A802" i="7"/>
  <c r="C802" i="7"/>
  <c r="A800" i="7"/>
  <c r="C800" i="7"/>
  <c r="A798" i="7"/>
  <c r="C798" i="7"/>
  <c r="A796" i="7"/>
  <c r="C796" i="7"/>
  <c r="A794" i="7"/>
  <c r="C794" i="7"/>
  <c r="A792" i="7"/>
  <c r="C792" i="7"/>
  <c r="A790" i="7"/>
  <c r="C790" i="7"/>
  <c r="A788" i="7"/>
  <c r="C788" i="7"/>
  <c r="A786" i="7"/>
  <c r="C786" i="7"/>
  <c r="A784" i="7"/>
  <c r="C784" i="7"/>
  <c r="A782" i="7"/>
  <c r="C782" i="7"/>
  <c r="A780" i="7"/>
  <c r="C780" i="7"/>
  <c r="A778" i="7"/>
  <c r="C778" i="7"/>
  <c r="A776" i="7"/>
  <c r="C776" i="7"/>
  <c r="A774" i="7"/>
  <c r="C774" i="7"/>
  <c r="A772" i="7"/>
  <c r="C772" i="7"/>
  <c r="A770" i="7"/>
  <c r="C770" i="7"/>
  <c r="A768" i="7"/>
  <c r="C768" i="7"/>
  <c r="A766" i="7"/>
  <c r="C766" i="7"/>
  <c r="A764" i="7"/>
  <c r="C764" i="7"/>
  <c r="A762" i="7"/>
  <c r="C762" i="7"/>
  <c r="A760" i="7"/>
  <c r="C760" i="7"/>
  <c r="A758" i="7"/>
  <c r="C758" i="7"/>
  <c r="A756" i="7"/>
  <c r="C756" i="7"/>
  <c r="A754" i="7"/>
  <c r="C754" i="7"/>
  <c r="A752" i="7"/>
  <c r="C752" i="7"/>
  <c r="A750" i="7"/>
  <c r="C750" i="7"/>
  <c r="A748" i="7"/>
  <c r="C748" i="7"/>
  <c r="A746" i="7"/>
  <c r="C746" i="7"/>
  <c r="A744" i="7"/>
  <c r="C744" i="7"/>
  <c r="A742" i="7"/>
  <c r="C742" i="7"/>
  <c r="A740" i="7"/>
  <c r="C740" i="7"/>
  <c r="A738" i="7"/>
  <c r="C738" i="7"/>
  <c r="A736" i="7"/>
  <c r="C736" i="7"/>
  <c r="A734" i="7"/>
  <c r="C734" i="7"/>
  <c r="A732" i="7"/>
  <c r="C732" i="7"/>
  <c r="A643" i="7"/>
  <c r="C643" i="7"/>
  <c r="B6" i="7"/>
  <c r="C6" i="7" s="1"/>
  <c r="B197" i="7"/>
  <c r="C197" i="7" s="1"/>
  <c r="B277" i="7"/>
  <c r="C277" i="7" s="1"/>
  <c r="B568" i="7" l="1"/>
  <c r="C568" i="7" s="1"/>
  <c r="A7679" i="1" l="1"/>
  <c r="A7680" i="1" s="1"/>
  <c r="A7681" i="1" s="1"/>
  <c r="A7682" i="1" s="1"/>
  <c r="A7683" i="1" s="1"/>
  <c r="A7684" i="1" s="1"/>
  <c r="A7685" i="1" s="1"/>
  <c r="A7686" i="1" s="1"/>
  <c r="A7688" i="1" s="1"/>
  <c r="A7689" i="1" s="1"/>
  <c r="A7690" i="1" s="1"/>
  <c r="A7691" i="1" s="1"/>
  <c r="A7692" i="1" s="1"/>
  <c r="A7693" i="1" s="1"/>
  <c r="A7694" i="1" s="1"/>
  <c r="A7695" i="1" s="1"/>
  <c r="A7696" i="1" s="1"/>
  <c r="A7697" i="1" s="1"/>
  <c r="A7698" i="1" s="1"/>
  <c r="A7700" i="1" s="1"/>
  <c r="A7702" i="1" s="1"/>
  <c r="A7706" i="1" s="1"/>
  <c r="A7707" i="1" s="1"/>
  <c r="A7709" i="1" s="1"/>
  <c r="A7710" i="1" s="1"/>
  <c r="A7711" i="1" s="1"/>
  <c r="A7712" i="1" s="1"/>
  <c r="A7713" i="1" s="1"/>
  <c r="A7714" i="1" s="1"/>
  <c r="A7715" i="1" s="1"/>
  <c r="A7716" i="1" s="1"/>
  <c r="A7717" i="1" s="1"/>
  <c r="A7718" i="1" s="1"/>
  <c r="A7720" i="1" s="1"/>
  <c r="A7721" i="1" s="1"/>
  <c r="A7722" i="1" s="1"/>
  <c r="A7724" i="1" s="1"/>
  <c r="A7725" i="1" s="1"/>
  <c r="A7726" i="1" s="1"/>
  <c r="A7729" i="1" s="1"/>
  <c r="A7730" i="1" s="1"/>
  <c r="A7731" i="1" s="1"/>
  <c r="A7732" i="1" s="1"/>
  <c r="A7733" i="1" s="1"/>
  <c r="A7734" i="1" s="1"/>
  <c r="A7735" i="1" s="1"/>
  <c r="A7736" i="1" s="1"/>
  <c r="A7737" i="1" s="1"/>
  <c r="A7739" i="1" s="1"/>
  <c r="A7740" i="1" s="1"/>
  <c r="A7741" i="1" s="1"/>
  <c r="A7743" i="1" s="1"/>
  <c r="A7745" i="1" s="1"/>
  <c r="A7746" i="1" s="1"/>
  <c r="A7747" i="1" s="1"/>
  <c r="A7748" i="1" s="1"/>
  <c r="A7750" i="1" s="1"/>
  <c r="A7751" i="1" s="1"/>
  <c r="A7752" i="1" s="1"/>
  <c r="A7753" i="1" s="1"/>
  <c r="A7755" i="1" s="1"/>
  <c r="A7756" i="1" s="1"/>
  <c r="A7757" i="1" s="1"/>
  <c r="A7758" i="1" s="1"/>
  <c r="A7759" i="1" s="1"/>
  <c r="A7760" i="1" s="1"/>
  <c r="A7761" i="1" s="1"/>
  <c r="A7762" i="1" s="1"/>
  <c r="A7763" i="1" s="1"/>
  <c r="A7764" i="1" s="1"/>
  <c r="A7765" i="1" s="1"/>
  <c r="A7766" i="1" s="1"/>
  <c r="A7767" i="1" s="1"/>
  <c r="A7768" i="1" s="1"/>
  <c r="A7776" i="1" s="1"/>
  <c r="A7778" i="1" s="1"/>
  <c r="A7779" i="1" s="1"/>
  <c r="A7780" i="1" s="1"/>
  <c r="A7781" i="1" s="1"/>
  <c r="A7782" i="1" s="1"/>
  <c r="A7783" i="1" s="1"/>
  <c r="A7787" i="1" s="1"/>
  <c r="A7788" i="1" s="1"/>
  <c r="A7789" i="1" s="1"/>
  <c r="A7790" i="1" s="1"/>
  <c r="A7791" i="1" s="1"/>
  <c r="A7792" i="1" s="1"/>
  <c r="A7793" i="1" s="1"/>
  <c r="A7794" i="1" s="1"/>
  <c r="A7795" i="1" s="1"/>
  <c r="A7796" i="1" s="1"/>
  <c r="A7797" i="1" s="1"/>
  <c r="A7798" i="1" s="1"/>
  <c r="A7799" i="1" s="1"/>
  <c r="A7800" i="1" s="1"/>
  <c r="A7801" i="1" s="1"/>
  <c r="A7802" i="1" s="1"/>
  <c r="A7803" i="1" s="1"/>
  <c r="A7804" i="1" s="1"/>
  <c r="A7805" i="1" s="1"/>
  <c r="A7806" i="1" s="1"/>
  <c r="A7807" i="1" s="1"/>
  <c r="A7808" i="1" s="1"/>
  <c r="A7809" i="1" s="1"/>
  <c r="A7810" i="1" s="1"/>
  <c r="A7811" i="1" s="1"/>
  <c r="A7812" i="1" s="1"/>
  <c r="A7813" i="1" s="1"/>
  <c r="A7814" i="1" s="1"/>
  <c r="A7815" i="1" s="1"/>
  <c r="A7816" i="1" s="1"/>
  <c r="A7817" i="1" s="1"/>
  <c r="A7818" i="1" s="1"/>
  <c r="A7819" i="1" s="1"/>
  <c r="A7820" i="1" s="1"/>
  <c r="A7821" i="1" s="1"/>
  <c r="A7822" i="1" s="1"/>
  <c r="A7823" i="1" s="1"/>
  <c r="A7824" i="1" s="1"/>
  <c r="A7825" i="1" s="1"/>
  <c r="A7826" i="1" s="1"/>
  <c r="A7827" i="1" s="1"/>
  <c r="A7828" i="1" s="1"/>
  <c r="A7829" i="1" s="1"/>
  <c r="A7830" i="1" s="1"/>
  <c r="A7832" i="1" s="1"/>
  <c r="A7833" i="1" s="1"/>
  <c r="A7834" i="1" s="1"/>
  <c r="A7837" i="1" s="1"/>
  <c r="A7838" i="1" s="1"/>
  <c r="A7839" i="1" s="1"/>
  <c r="A7840" i="1" s="1"/>
  <c r="A7841" i="1" s="1"/>
  <c r="A7842" i="1" s="1"/>
  <c r="A7843" i="1" s="1"/>
  <c r="A7844" i="1" s="1"/>
  <c r="A7845" i="1" s="1"/>
  <c r="A7846" i="1" s="1"/>
  <c r="A7847" i="1" s="1"/>
  <c r="A7848" i="1" s="1"/>
  <c r="A7849" i="1" s="1"/>
  <c r="A7850" i="1" s="1"/>
  <c r="A7851" i="1" s="1"/>
  <c r="A7852" i="1" s="1"/>
  <c r="A7853" i="1" s="1"/>
  <c r="A7854" i="1" s="1"/>
  <c r="A7855" i="1" s="1"/>
  <c r="A7856" i="1" s="1"/>
  <c r="A7857" i="1" s="1"/>
  <c r="A7858" i="1" s="1"/>
  <c r="A7859" i="1" s="1"/>
  <c r="A7860" i="1" s="1"/>
  <c r="A7861" i="1" s="1"/>
  <c r="A7862" i="1" s="1"/>
  <c r="A7863" i="1" s="1"/>
  <c r="A7864" i="1" s="1"/>
  <c r="A7865" i="1" s="1"/>
  <c r="A7866" i="1" s="1"/>
  <c r="A7867" i="1" s="1"/>
  <c r="A7868" i="1" s="1"/>
  <c r="A7869" i="1" s="1"/>
  <c r="A7870" i="1" s="1"/>
  <c r="A7871" i="1" s="1"/>
  <c r="A7872" i="1" s="1"/>
  <c r="A7873" i="1" s="1"/>
  <c r="A7874" i="1" s="1"/>
  <c r="A7875" i="1" s="1"/>
  <c r="A7876" i="1" s="1"/>
  <c r="A7877" i="1" s="1"/>
  <c r="A7878" i="1" s="1"/>
  <c r="A7879" i="1" s="1"/>
  <c r="A7880" i="1" s="1"/>
  <c r="A7881" i="1" s="1"/>
  <c r="A7882" i="1" s="1"/>
  <c r="A7883" i="1" s="1"/>
  <c r="A7884" i="1" s="1"/>
  <c r="A7885" i="1" s="1"/>
  <c r="A7886" i="1" s="1"/>
  <c r="A7887" i="1" s="1"/>
  <c r="A7888" i="1" s="1"/>
  <c r="A7889" i="1" s="1"/>
  <c r="A7890" i="1" s="1"/>
  <c r="A7891" i="1" s="1"/>
  <c r="A7892" i="1" s="1"/>
  <c r="A7893" i="1" s="1"/>
  <c r="A7894" i="1" s="1"/>
  <c r="A7895" i="1" s="1"/>
  <c r="A7896" i="1" s="1"/>
  <c r="A7897" i="1" s="1"/>
  <c r="A7898" i="1" s="1"/>
  <c r="A7899" i="1" s="1"/>
  <c r="A7900" i="1" s="1"/>
  <c r="A7901" i="1" s="1"/>
  <c r="A7902" i="1" s="1"/>
  <c r="A7903" i="1" s="1"/>
  <c r="A7904" i="1" s="1"/>
  <c r="A7905" i="1" s="1"/>
  <c r="A7906" i="1" s="1"/>
  <c r="A7907" i="1" s="1"/>
  <c r="A7908" i="1" s="1"/>
  <c r="A7909" i="1" s="1"/>
  <c r="A7910" i="1" s="1"/>
  <c r="A7911" i="1" s="1"/>
  <c r="A7912" i="1" s="1"/>
  <c r="A7913" i="1" s="1"/>
  <c r="A7914" i="1" s="1"/>
  <c r="A7915" i="1" s="1"/>
  <c r="A7916" i="1" s="1"/>
  <c r="A7917" i="1" s="1"/>
  <c r="A7918" i="1" s="1"/>
  <c r="A7919" i="1" s="1"/>
  <c r="A7920" i="1" s="1"/>
  <c r="A7921" i="1" s="1"/>
  <c r="A7922" i="1" s="1"/>
  <c r="A7923" i="1" s="1"/>
  <c r="A7924" i="1" s="1"/>
  <c r="A7925" i="1" s="1"/>
  <c r="A7926" i="1" s="1"/>
  <c r="A7927" i="1" s="1"/>
  <c r="A7928" i="1" s="1"/>
  <c r="A7929" i="1" s="1"/>
  <c r="A7930" i="1" s="1"/>
  <c r="A7931" i="1" s="1"/>
  <c r="A7932" i="1" s="1"/>
  <c r="A7933" i="1" s="1"/>
  <c r="A7934" i="1" s="1"/>
  <c r="A7935" i="1" s="1"/>
  <c r="A7936" i="1" s="1"/>
  <c r="A7937" i="1" s="1"/>
  <c r="A7938" i="1" s="1"/>
  <c r="A7939" i="1" s="1"/>
  <c r="A7940" i="1" s="1"/>
  <c r="A7941" i="1" s="1"/>
  <c r="A7942" i="1" s="1"/>
  <c r="A7943" i="1" s="1"/>
  <c r="A7944" i="1" s="1"/>
  <c r="A7945" i="1" s="1"/>
  <c r="A7946" i="1" s="1"/>
  <c r="A7947" i="1" s="1"/>
  <c r="A7948" i="1" s="1"/>
  <c r="A7949" i="1" s="1"/>
  <c r="A7950" i="1" s="1"/>
  <c r="A7951" i="1" s="1"/>
  <c r="A7952" i="1" s="1"/>
  <c r="A7953" i="1" s="1"/>
  <c r="A7954" i="1" s="1"/>
  <c r="A7955" i="1" s="1"/>
  <c r="A7956" i="1" s="1"/>
  <c r="A7957" i="1" s="1"/>
  <c r="A7958" i="1" s="1"/>
  <c r="A7959" i="1" s="1"/>
  <c r="A7960" i="1" s="1"/>
  <c r="A7961" i="1" s="1"/>
  <c r="A7962" i="1" s="1"/>
  <c r="A7963" i="1" s="1"/>
  <c r="A7964" i="1" s="1"/>
  <c r="A7965" i="1" s="1"/>
  <c r="A7966" i="1" s="1"/>
  <c r="A7967" i="1" s="1"/>
  <c r="A7968" i="1" s="1"/>
  <c r="A7969" i="1" s="1"/>
  <c r="A7970" i="1" s="1"/>
  <c r="A7971" i="1" s="1"/>
  <c r="A7972" i="1" s="1"/>
  <c r="A7973" i="1" s="1"/>
  <c r="A7974" i="1" s="1"/>
  <c r="A7975" i="1" s="1"/>
  <c r="A7976" i="1" s="1"/>
  <c r="A7977" i="1" s="1"/>
  <c r="A7978" i="1" s="1"/>
  <c r="A7979" i="1" s="1"/>
  <c r="A7980" i="1" s="1"/>
  <c r="A7981" i="1" s="1"/>
  <c r="A7982" i="1" s="1"/>
  <c r="A7983" i="1" s="1"/>
  <c r="A7984" i="1" s="1"/>
  <c r="A7985" i="1" s="1"/>
  <c r="A7986" i="1" s="1"/>
  <c r="A7988" i="1" s="1"/>
  <c r="A7990" i="1" s="1"/>
  <c r="A7991" i="1" s="1"/>
  <c r="A7992" i="1" s="1"/>
  <c r="A7993" i="1" s="1"/>
  <c r="A7994" i="1" s="1"/>
  <c r="A7995" i="1" s="1"/>
  <c r="A7997" i="1" s="1"/>
  <c r="A7998" i="1" s="1"/>
  <c r="A7999" i="1" s="1"/>
  <c r="A8000" i="1" s="1"/>
  <c r="A8001" i="1" s="1"/>
  <c r="A8002" i="1" s="1"/>
  <c r="A8003" i="1" s="1"/>
  <c r="A8004" i="1" s="1"/>
  <c r="A8005" i="1" s="1"/>
  <c r="A8006" i="1" s="1"/>
  <c r="A8007" i="1" s="1"/>
  <c r="A8008" i="1" s="1"/>
  <c r="A8009" i="1" s="1"/>
  <c r="A8010" i="1" s="1"/>
  <c r="A8011" i="1" s="1"/>
  <c r="A8012" i="1" s="1"/>
  <c r="A8013" i="1" s="1"/>
  <c r="A8014" i="1" s="1"/>
  <c r="A8015" i="1" s="1"/>
  <c r="A8016" i="1" s="1"/>
  <c r="A8017" i="1" s="1"/>
  <c r="A8019" i="1" s="1"/>
  <c r="A8021" i="1" s="1"/>
  <c r="A8022" i="1" s="1"/>
  <c r="A8023" i="1" s="1"/>
  <c r="A8024" i="1" s="1"/>
  <c r="A8025" i="1" s="1"/>
  <c r="A8027" i="1" s="1"/>
  <c r="A8028" i="1" s="1"/>
  <c r="A8029" i="1" s="1"/>
  <c r="A8030" i="1" s="1"/>
  <c r="A8031" i="1" s="1"/>
  <c r="A8032" i="1" s="1"/>
  <c r="A8034" i="1" s="1"/>
  <c r="A8035" i="1" s="1"/>
  <c r="A8036" i="1" s="1"/>
  <c r="A8037" i="1" s="1"/>
  <c r="A8038" i="1" s="1"/>
  <c r="A8039" i="1" s="1"/>
  <c r="A8040" i="1" s="1"/>
  <c r="A8041" i="1" s="1"/>
  <c r="A8042" i="1" s="1"/>
  <c r="A8043" i="1" s="1"/>
  <c r="A8044" i="1" s="1"/>
  <c r="A8045" i="1" s="1"/>
  <c r="A8046" i="1" s="1"/>
  <c r="A8047" i="1" s="1"/>
  <c r="A8048" i="1" s="1"/>
  <c r="A8050" i="1" s="1"/>
  <c r="A8051" i="1" s="1"/>
  <c r="A8052" i="1" s="1"/>
  <c r="A8053" i="1" s="1"/>
  <c r="A8054" i="1" s="1"/>
  <c r="A8055" i="1" s="1"/>
  <c r="A8057" i="1" s="1"/>
  <c r="A8058" i="1" s="1"/>
  <c r="A8059" i="1" s="1"/>
  <c r="A8060" i="1" s="1"/>
  <c r="A8061" i="1" s="1"/>
  <c r="A8062" i="1" s="1"/>
  <c r="A8063" i="1" s="1"/>
  <c r="A8064" i="1" s="1"/>
  <c r="A8065" i="1" s="1"/>
  <c r="A8066" i="1" s="1"/>
  <c r="A8068" i="1" s="1"/>
  <c r="A8069" i="1" s="1"/>
  <c r="A8070" i="1" s="1"/>
  <c r="A8072" i="1" s="1"/>
  <c r="A8073" i="1" s="1"/>
  <c r="A8074" i="1" s="1"/>
  <c r="A8075" i="1" s="1"/>
  <c r="A8077" i="1" s="1"/>
  <c r="A8078" i="1" s="1"/>
  <c r="A8080" i="1" s="1"/>
  <c r="A8082" i="1" s="1"/>
  <c r="A8083" i="1" s="1"/>
  <c r="A8084" i="1" s="1"/>
  <c r="A8086" i="1" s="1"/>
  <c r="A8087" i="1" s="1"/>
  <c r="A8088" i="1" s="1"/>
  <c r="A8089" i="1" s="1"/>
  <c r="A8090" i="1" s="1"/>
  <c r="A8091" i="1" s="1"/>
  <c r="A8092" i="1" s="1"/>
  <c r="A8093" i="1" s="1"/>
  <c r="A8095" i="1" s="1"/>
  <c r="A8100" i="1" s="1"/>
  <c r="A8101" i="1" s="1"/>
  <c r="A8104" i="1" s="1"/>
  <c r="A8105" i="1" s="1"/>
  <c r="A8106" i="1" s="1"/>
  <c r="A8107" i="1" s="1"/>
  <c r="A8108" i="1" s="1"/>
  <c r="A8109" i="1" s="1"/>
  <c r="A8110" i="1" s="1"/>
  <c r="A8112" i="1" s="1"/>
  <c r="A8113" i="1" s="1"/>
  <c r="A8114" i="1" s="1"/>
  <c r="A8115" i="1" s="1"/>
  <c r="A8116" i="1" s="1"/>
  <c r="A8117" i="1" s="1"/>
  <c r="A8118" i="1" s="1"/>
  <c r="A8119" i="1" s="1"/>
  <c r="A8120" i="1" s="1"/>
  <c r="A8123" i="1" s="1"/>
  <c r="A8124" i="1" s="1"/>
  <c r="A8126" i="1" s="1"/>
  <c r="A8127" i="1" s="1"/>
  <c r="A8129" i="1" s="1"/>
  <c r="A8131" i="1" s="1"/>
  <c r="A8132" i="1" s="1"/>
  <c r="A8137" i="1" s="1"/>
  <c r="A8142" i="1" s="1"/>
  <c r="A8143" i="1" s="1"/>
  <c r="A8144" i="1" l="1"/>
  <c r="A8145" i="1" s="1"/>
  <c r="A8146" i="1" s="1"/>
  <c r="A8147" i="1" s="1"/>
  <c r="A8148" i="1" s="1"/>
  <c r="A8149" i="1" s="1"/>
  <c r="A8156" i="1" s="1"/>
  <c r="A8157" i="1" s="1"/>
  <c r="A8158" i="1" s="1"/>
  <c r="A8159" i="1" s="1"/>
  <c r="A8160" i="1" s="1"/>
  <c r="A8161" i="1" s="1"/>
  <c r="A8162" i="1" s="1"/>
  <c r="A8163" i="1" s="1"/>
  <c r="A8164" i="1" s="1"/>
  <c r="A8165" i="1" s="1"/>
  <c r="A8166" i="1" s="1"/>
  <c r="A8167" i="1" s="1"/>
  <c r="A8168" i="1" s="1"/>
  <c r="A8169" i="1" s="1"/>
  <c r="A8170" i="1" s="1"/>
  <c r="A8171" i="1" s="1"/>
  <c r="A8172" i="1" s="1"/>
  <c r="A8173" i="1" s="1"/>
  <c r="A8174" i="1" s="1"/>
  <c r="A8175" i="1" s="1"/>
  <c r="A8176" i="1" s="1"/>
  <c r="A8177" i="1" s="1"/>
  <c r="A8178" i="1" s="1"/>
  <c r="A8179" i="1" s="1"/>
  <c r="A8180" i="1" s="1"/>
  <c r="A8181" i="1" s="1"/>
  <c r="A8182" i="1" s="1"/>
  <c r="A8183" i="1" s="1"/>
  <c r="A8184" i="1" s="1"/>
  <c r="A8185" i="1" s="1"/>
  <c r="A8186" i="1" s="1"/>
  <c r="A8187" i="1" s="1"/>
  <c r="A8188" i="1" s="1"/>
  <c r="A8189" i="1" s="1"/>
  <c r="A8190" i="1" s="1"/>
  <c r="A8194" i="1" s="1"/>
  <c r="A8195" i="1" s="1"/>
  <c r="A8196" i="1" s="1"/>
  <c r="A8201" i="1" s="1"/>
  <c r="A8202" i="1" s="1"/>
  <c r="A8203" i="1" s="1"/>
  <c r="A8205" i="1" s="1"/>
  <c r="A8206" i="1" s="1"/>
  <c r="A8207" i="1" s="1"/>
  <c r="A8209" i="1" s="1"/>
  <c r="A8210" i="1" s="1"/>
  <c r="A8211" i="1" s="1"/>
  <c r="A8212" i="1" s="1"/>
  <c r="A8213" i="1" s="1"/>
  <c r="A8214" i="1" s="1"/>
  <c r="A8215" i="1" s="1"/>
  <c r="A8218" i="1" s="1"/>
  <c r="A8219" i="1" s="1"/>
  <c r="A8220" i="1" s="1"/>
  <c r="A8221" i="1" s="1"/>
  <c r="A8222" i="1" s="1"/>
  <c r="A8223" i="1" s="1"/>
  <c r="A8224" i="1" s="1"/>
  <c r="A8225" i="1" s="1"/>
  <c r="A8227" i="1" s="1"/>
  <c r="A8228" i="1" s="1"/>
  <c r="A8229" i="1" s="1"/>
  <c r="A8230" i="1" s="1"/>
  <c r="A8231" i="1" s="1"/>
  <c r="A8232" i="1" s="1"/>
  <c r="A8233" i="1" s="1"/>
  <c r="A8234" i="1" s="1"/>
  <c r="A8235" i="1" s="1"/>
  <c r="A8236" i="1" s="1"/>
  <c r="A8237" i="1" s="1"/>
  <c r="A8238" i="1" s="1"/>
  <c r="A8239" i="1" s="1"/>
  <c r="A8241" i="1" s="1"/>
  <c r="A8242" i="1" s="1"/>
  <c r="A8243" i="1" s="1"/>
  <c r="A8244" i="1" s="1"/>
  <c r="A8245" i="1" s="1"/>
  <c r="A8246" i="1" s="1"/>
  <c r="A8247" i="1" s="1"/>
  <c r="A8248" i="1" s="1"/>
  <c r="A8249" i="1" s="1"/>
  <c r="A8250" i="1" s="1"/>
  <c r="A8251" i="1" s="1"/>
  <c r="A8252" i="1" s="1"/>
  <c r="A8253" i="1" s="1"/>
  <c r="A8255" i="1" s="1"/>
  <c r="A8256" i="1" s="1"/>
  <c r="A8257" i="1" s="1"/>
  <c r="A8258" i="1" s="1"/>
  <c r="A8259" i="1" s="1"/>
  <c r="A8260" i="1" s="1"/>
  <c r="A8261" i="1" s="1"/>
  <c r="A8262" i="1" s="1"/>
  <c r="A8263" i="1" s="1"/>
  <c r="A8264" i="1" s="1"/>
  <c r="A8265" i="1" s="1"/>
  <c r="A8266" i="1" s="1"/>
  <c r="A8267" i="1" s="1"/>
  <c r="A8268" i="1" s="1"/>
  <c r="A8269" i="1" s="1"/>
  <c r="A8271" i="1" s="1"/>
  <c r="A8272" i="1" s="1"/>
  <c r="A8273" i="1" s="1"/>
  <c r="A8274" i="1" s="1"/>
  <c r="A8275" i="1" s="1"/>
  <c r="A8276" i="1" s="1"/>
  <c r="A8277" i="1" s="1"/>
  <c r="A8278" i="1" s="1"/>
  <c r="A8279" i="1" s="1"/>
  <c r="A8280" i="1" s="1"/>
  <c r="A8281" i="1" s="1"/>
  <c r="A8282" i="1" s="1"/>
  <c r="A8283" i="1" s="1"/>
  <c r="A8285" i="1" s="1"/>
  <c r="A8286" i="1" s="1"/>
  <c r="A8287" i="1" s="1"/>
  <c r="A8288" i="1" s="1"/>
  <c r="A8289" i="1" s="1"/>
  <c r="A8290" i="1" s="1"/>
  <c r="A8291" i="1" s="1"/>
  <c r="A8292" i="1" s="1"/>
  <c r="A8293" i="1" s="1"/>
  <c r="A8294" i="1" s="1"/>
  <c r="A8295" i="1" s="1"/>
  <c r="A8296" i="1" s="1"/>
  <c r="A8297" i="1" s="1"/>
  <c r="A8298" i="1" s="1"/>
  <c r="A8299" i="1" s="1"/>
  <c r="A8301" i="1" s="1"/>
  <c r="A8303" i="1" s="1"/>
  <c r="A8304" i="1" s="1"/>
  <c r="A8305" i="1" s="1"/>
  <c r="A8307" i="1" s="1"/>
  <c r="A8308" i="1" s="1"/>
  <c r="A8309" i="1" s="1"/>
  <c r="A8311" i="1" s="1"/>
  <c r="A8312" i="1" s="1"/>
  <c r="A8314" i="1" s="1"/>
  <c r="A8315" i="1" s="1"/>
  <c r="A8316" i="1" s="1"/>
  <c r="A8317" i="1" s="1"/>
  <c r="A8318" i="1" s="1"/>
  <c r="A8319" i="1" s="1"/>
  <c r="A8320" i="1" s="1"/>
  <c r="A8321" i="1" s="1"/>
  <c r="A8322" i="1" s="1"/>
  <c r="A8323" i="1" s="1"/>
  <c r="A8325" i="1" s="1"/>
  <c r="A8326" i="1" s="1"/>
  <c r="A8327" i="1" s="1"/>
  <c r="A8328" i="1" s="1"/>
  <c r="A8329" i="1" s="1"/>
  <c r="A8330" i="1" s="1"/>
  <c r="A8331" i="1" s="1"/>
  <c r="A8332" i="1" s="1"/>
  <c r="A8333" i="1" s="1"/>
  <c r="A8335" i="1" s="1"/>
  <c r="A8336" i="1" s="1"/>
  <c r="A8337" i="1" s="1"/>
  <c r="A8338" i="1" s="1"/>
  <c r="A8340" i="1" s="1"/>
  <c r="A8341" i="1" s="1"/>
  <c r="A8342" i="1" s="1"/>
  <c r="A8343" i="1" s="1"/>
  <c r="A8344" i="1" s="1"/>
  <c r="A8345" i="1" s="1"/>
  <c r="A8346" i="1" s="1"/>
  <c r="A8347" i="1" s="1"/>
  <c r="A8348" i="1" s="1"/>
  <c r="A8349" i="1" s="1"/>
  <c r="A8354" i="1" s="1"/>
  <c r="A8355" i="1" s="1"/>
  <c r="A8356" i="1" s="1"/>
  <c r="A8357" i="1" s="1"/>
  <c r="A8359" i="1" s="1"/>
  <c r="A8361" i="1" s="1"/>
  <c r="A8362" i="1" s="1"/>
  <c r="A8364" i="1" s="1"/>
  <c r="A8365" i="1" s="1"/>
  <c r="A8366" i="1" s="1"/>
  <c r="A8368" i="1" s="1"/>
  <c r="A8369" i="1" s="1"/>
  <c r="A8370" i="1" s="1"/>
  <c r="A8372" i="1" s="1"/>
  <c r="A8373" i="1" s="1"/>
  <c r="A8374" i="1" s="1"/>
  <c r="A8375" i="1" s="1"/>
  <c r="A8376" i="1" s="1"/>
  <c r="A8377" i="1" s="1"/>
  <c r="A8378" i="1" s="1"/>
  <c r="A8379" i="1" s="1"/>
  <c r="A8380" i="1" s="1"/>
  <c r="A8381" i="1" s="1"/>
  <c r="A8383" i="1" s="1"/>
  <c r="A8384" i="1" s="1"/>
  <c r="A8385" i="1" s="1"/>
  <c r="A8386" i="1" s="1"/>
  <c r="A8387" i="1" s="1"/>
  <c r="A8388" i="1" s="1"/>
  <c r="A8389" i="1" s="1"/>
  <c r="A8390" i="1" s="1"/>
  <c r="A8391" i="1" s="1"/>
  <c r="A8392" i="1" s="1"/>
  <c r="A8393" i="1" s="1"/>
  <c r="A8394" i="1" s="1"/>
  <c r="A8395" i="1" s="1"/>
  <c r="A8396" i="1" s="1"/>
  <c r="A8397" i="1" s="1"/>
  <c r="A8398" i="1" s="1"/>
  <c r="A8399" i="1" s="1"/>
  <c r="A8401" i="1" s="1"/>
  <c r="A8403" i="1" s="1"/>
  <c r="A8405" i="1" s="1"/>
  <c r="A8406" i="1" s="1"/>
  <c r="A8408" i="1" s="1"/>
  <c r="A8409" i="1" s="1"/>
  <c r="A8410" i="1" s="1"/>
  <c r="A8411" i="1" s="1"/>
  <c r="A8412" i="1" s="1"/>
  <c r="A8413" i="1" s="1"/>
  <c r="A8414" i="1" s="1"/>
  <c r="A8415" i="1" s="1"/>
  <c r="A8416" i="1" s="1"/>
  <c r="A8417" i="1" s="1"/>
  <c r="A8418" i="1" l="1"/>
  <c r="A8419" i="1" s="1"/>
  <c r="K902" i="1"/>
  <c r="K905" i="1"/>
  <c r="K952" i="1"/>
  <c r="K956" i="1"/>
  <c r="K958" i="1"/>
  <c r="K1069" i="1"/>
  <c r="K1085" i="1"/>
  <c r="K1129" i="1"/>
  <c r="K1151" i="1"/>
  <c r="K1160" i="1"/>
  <c r="K1175" i="1"/>
  <c r="K1176" i="1"/>
  <c r="K1184" i="1"/>
  <c r="K1185" i="1"/>
  <c r="K1202" i="1"/>
  <c r="K1205" i="1"/>
  <c r="K1206" i="1"/>
  <c r="K1214" i="1"/>
  <c r="K1216" i="1"/>
  <c r="K1305" i="1"/>
  <c r="K1388" i="1"/>
  <c r="K1390" i="1"/>
  <c r="K1465" i="1"/>
  <c r="K1466" i="1"/>
  <c r="K1735" i="1"/>
  <c r="K1736" i="1"/>
  <c r="K1737" i="1"/>
  <c r="K1740" i="1"/>
  <c r="K1741" i="1"/>
  <c r="K1743" i="1"/>
  <c r="K1744" i="1"/>
  <c r="K1746" i="1"/>
  <c r="K1748" i="1"/>
  <c r="K1751" i="1"/>
  <c r="K1752" i="1"/>
  <c r="K1757" i="1"/>
  <c r="K1759" i="1"/>
  <c r="K1766" i="1"/>
  <c r="K1835" i="1"/>
  <c r="K1844" i="1"/>
  <c r="K1871" i="1"/>
  <c r="K1932" i="1"/>
  <c r="K1933" i="1"/>
  <c r="K1937" i="1"/>
  <c r="K1946" i="1"/>
  <c r="K1949" i="1"/>
  <c r="K1970" i="1"/>
  <c r="K1972" i="1"/>
  <c r="A2373" i="1"/>
  <c r="A2375" i="1"/>
  <c r="A2376" i="1" s="1"/>
  <c r="A2377" i="1" s="1"/>
  <c r="A2378" i="1" s="1"/>
  <c r="A2379" i="1" s="1"/>
  <c r="A2380" i="1" s="1"/>
  <c r="A2381" i="1" s="1"/>
  <c r="A2382" i="1" s="1"/>
  <c r="A2383" i="1" s="1"/>
  <c r="A2384" i="1" s="1"/>
  <c r="A2385" i="1" s="1"/>
  <c r="A2386" i="1" s="1"/>
  <c r="A2387" i="1" s="1"/>
  <c r="A2388" i="1" s="1"/>
  <c r="A2389" i="1" s="1"/>
  <c r="A2390" i="1" s="1"/>
  <c r="A2391" i="1" s="1"/>
  <c r="A2392" i="1" s="1"/>
  <c r="A2394" i="1"/>
  <c r="A2395" i="1" s="1"/>
  <c r="A2396" i="1" s="1"/>
  <c r="A2397" i="1" s="1"/>
  <c r="A2398" i="1" s="1"/>
  <c r="A2399" i="1" s="1"/>
  <c r="A2401" i="1"/>
  <c r="A2402" i="1" s="1"/>
  <c r="A2403" i="1" s="1"/>
  <c r="A2405" i="1"/>
  <c r="A2406" i="1" s="1"/>
  <c r="A2407" i="1" s="1"/>
  <c r="A2408" i="1" s="1"/>
  <c r="A2409" i="1" s="1"/>
  <c r="A2410" i="1" s="1"/>
  <c r="A2411" i="1" s="1"/>
  <c r="A2412" i="1" s="1"/>
  <c r="A2413" i="1" s="1"/>
  <c r="A2415" i="1"/>
  <c r="A2417" i="1"/>
  <c r="A2418" i="1" s="1"/>
  <c r="A2419" i="1" s="1"/>
  <c r="A2421" i="1"/>
  <c r="A2422" i="1" s="1"/>
  <c r="A2423" i="1" s="1"/>
  <c r="A2424" i="1" s="1"/>
  <c r="A2425" i="1" s="1"/>
  <c r="A2426" i="1" s="1"/>
  <c r="A2427" i="1" s="1"/>
  <c r="A2428" i="1" s="1"/>
  <c r="A2430" i="1"/>
  <c r="A2435" i="1"/>
  <c r="A2437" i="1"/>
  <c r="A2438" i="1" s="1"/>
  <c r="A2439" i="1" s="1"/>
  <c r="A2440" i="1" s="1"/>
  <c r="A2441" i="1" s="1"/>
  <c r="A2442" i="1" s="1"/>
  <c r="A2443" i="1" s="1"/>
  <c r="A2444" i="1" s="1"/>
  <c r="A2445" i="1" s="1"/>
  <c r="A2446" i="1" s="1"/>
  <c r="A2447" i="1" s="1"/>
  <c r="A2448" i="1" s="1"/>
  <c r="A2449" i="1" s="1"/>
  <c r="A2450" i="1" s="1"/>
  <c r="A2452" i="1"/>
  <c r="A2453" i="1" s="1"/>
  <c r="A2454" i="1" s="1"/>
  <c r="A2455" i="1" s="1"/>
  <c r="A2456" i="1" s="1"/>
  <c r="A2457" i="1" s="1"/>
  <c r="A2458" i="1" s="1"/>
  <c r="A2459" i="1" s="1"/>
  <c r="A2460" i="1" s="1"/>
  <c r="A2461" i="1" s="1"/>
  <c r="A2462" i="1" s="1"/>
  <c r="A2464" i="1"/>
  <c r="A2465" i="1" s="1"/>
  <c r="A2466" i="1" s="1"/>
  <c r="A2467" i="1" s="1"/>
  <c r="A2468" i="1" s="1"/>
  <c r="A2469" i="1" s="1"/>
  <c r="A2470" i="1" s="1"/>
  <c r="A2471" i="1" s="1"/>
  <c r="A2472" i="1" s="1"/>
  <c r="A2473" i="1" s="1"/>
  <c r="A2474" i="1" s="1"/>
  <c r="A2475" i="1" s="1"/>
  <c r="A2476" i="1" s="1"/>
  <c r="A2477" i="1" s="1"/>
  <c r="A2479" i="1"/>
  <c r="A2480" i="1" s="1"/>
  <c r="A2481" i="1" s="1"/>
  <c r="A2482" i="1" s="1"/>
  <c r="A2483" i="1" s="1"/>
  <c r="A2484" i="1" s="1"/>
  <c r="A2485" i="1" s="1"/>
  <c r="A2486" i="1" s="1"/>
  <c r="A2487" i="1" s="1"/>
  <c r="A2488" i="1" s="1"/>
  <c r="A2489" i="1" s="1"/>
  <c r="A2490" i="1" s="1"/>
  <c r="A2491" i="1" s="1"/>
  <c r="A2492" i="1" s="1"/>
  <c r="A2494" i="1"/>
  <c r="A2495" i="1" s="1"/>
  <c r="A2496" i="1" s="1"/>
  <c r="A2498" i="1"/>
  <c r="A2499" i="1" s="1"/>
  <c r="A2500" i="1" s="1"/>
  <c r="A2501" i="1" s="1"/>
  <c r="A2503" i="1"/>
  <c r="A2504" i="1" s="1"/>
  <c r="A2505" i="1" s="1"/>
  <c r="A2506" i="1" s="1"/>
  <c r="A2507" i="1" s="1"/>
  <c r="A2508" i="1" s="1"/>
  <c r="A2509" i="1" s="1"/>
  <c r="A2510" i="1" s="1"/>
  <c r="A2511" i="1" s="1"/>
  <c r="A2512" i="1" s="1"/>
  <c r="A2513" i="1" s="1"/>
  <c r="A2514" i="1" s="1"/>
  <c r="A2515" i="1" s="1"/>
  <c r="A2516" i="1" s="1"/>
  <c r="A2517" i="1" s="1"/>
  <c r="A2518" i="1" s="1"/>
  <c r="A2519" i="1" s="1"/>
  <c r="A2520" i="1" s="1"/>
  <c r="A2521" i="1" s="1"/>
  <c r="A2522" i="1" s="1"/>
  <c r="A2523" i="1" s="1"/>
  <c r="A2524" i="1" s="1"/>
  <c r="A2525" i="1" s="1"/>
  <c r="A2526" i="1" s="1"/>
  <c r="A2527" i="1" s="1"/>
  <c r="A2528" i="1" s="1"/>
  <c r="A2529" i="1" s="1"/>
  <c r="A2530" i="1" s="1"/>
  <c r="A2531" i="1" s="1"/>
  <c r="A2532" i="1" s="1"/>
  <c r="A2533" i="1" s="1"/>
  <c r="A2534" i="1" s="1"/>
  <c r="A2535" i="1" s="1"/>
  <c r="A2536" i="1" s="1"/>
  <c r="A2537" i="1" s="1"/>
  <c r="A2538" i="1" s="1"/>
  <c r="A2539" i="1" s="1"/>
  <c r="A2540" i="1" s="1"/>
  <c r="A2541" i="1" s="1"/>
  <c r="A2542" i="1" s="1"/>
  <c r="A2543" i="1" s="1"/>
  <c r="A2544" i="1" s="1"/>
  <c r="A2545" i="1" s="1"/>
  <c r="A2546" i="1" s="1"/>
  <c r="A2547" i="1" s="1"/>
  <c r="A2548" i="1" s="1"/>
  <c r="A2549" i="1" s="1"/>
  <c r="K2507" i="1"/>
  <c r="K2514" i="1"/>
  <c r="A2551" i="1"/>
  <c r="A2552" i="1" s="1"/>
  <c r="A2553" i="1" s="1"/>
  <c r="A2554" i="1" s="1"/>
  <c r="A2555" i="1" s="1"/>
  <c r="A2556" i="1" s="1"/>
  <c r="A2557" i="1" s="1"/>
  <c r="A2558" i="1" s="1"/>
  <c r="A2559" i="1" s="1"/>
  <c r="A2560" i="1" s="1"/>
  <c r="A2561" i="1" s="1"/>
  <c r="A2563" i="1"/>
  <c r="A2564" i="1" s="1"/>
  <c r="A2565" i="1" s="1"/>
  <c r="A2566" i="1" s="1"/>
  <c r="A2567" i="1" s="1"/>
  <c r="A2568" i="1" s="1"/>
  <c r="A2569" i="1" s="1"/>
  <c r="A2570" i="1" s="1"/>
  <c r="A2571" i="1" s="1"/>
  <c r="A2572" i="1" s="1"/>
  <c r="A2573" i="1" s="1"/>
  <c r="A2574" i="1" s="1"/>
  <c r="A2575" i="1" s="1"/>
  <c r="A2576" i="1" s="1"/>
  <c r="A2577" i="1" s="1"/>
  <c r="A2578" i="1" s="1"/>
  <c r="A2579" i="1" s="1"/>
  <c r="A2580" i="1" s="1"/>
  <c r="A2581" i="1" s="1"/>
  <c r="A2582" i="1" s="1"/>
  <c r="A2583" i="1" s="1"/>
  <c r="A2584" i="1" s="1"/>
  <c r="A2586" i="1"/>
  <c r="A2587" i="1" s="1"/>
  <c r="A2588" i="1" s="1"/>
  <c r="A2589" i="1" s="1"/>
  <c r="A2590" i="1" s="1"/>
  <c r="A2591" i="1" s="1"/>
  <c r="A2592" i="1" s="1"/>
  <c r="A2593" i="1" s="1"/>
  <c r="A2594" i="1" s="1"/>
  <c r="A2595" i="1" s="1"/>
  <c r="A2596" i="1" s="1"/>
  <c r="A2598" i="1"/>
  <c r="A2599" i="1" s="1"/>
  <c r="A2600" i="1" s="1"/>
  <c r="A2601" i="1" s="1"/>
  <c r="A2602" i="1" s="1"/>
  <c r="A2603" i="1" s="1"/>
  <c r="A2604" i="1" s="1"/>
  <c r="A2606" i="1"/>
  <c r="A2607" i="1" s="1"/>
  <c r="A2608" i="1" s="1"/>
  <c r="A2611" i="1"/>
  <c r="A2612" i="1" s="1"/>
  <c r="A2614" i="1"/>
  <c r="A2617" i="1"/>
  <c r="A2618" i="1" s="1"/>
  <c r="A2619" i="1" s="1"/>
  <c r="A2620" i="1" s="1"/>
  <c r="A2621" i="1" s="1"/>
  <c r="A2622" i="1" s="1"/>
  <c r="A2624" i="1"/>
  <c r="A2625" i="1" s="1"/>
  <c r="A2626" i="1" s="1"/>
  <c r="A2627" i="1" s="1"/>
  <c r="A2628" i="1" s="1"/>
  <c r="A2629" i="1" s="1"/>
  <c r="A2630" i="1" s="1"/>
  <c r="A2631" i="1" s="1"/>
  <c r="A2632" i="1" s="1"/>
  <c r="A2635" i="1"/>
  <c r="A2636" i="1" s="1"/>
  <c r="A2638" i="1"/>
  <c r="A2639" i="1" s="1"/>
  <c r="A2640" i="1" s="1"/>
  <c r="A2641" i="1" s="1"/>
  <c r="A2643" i="1"/>
  <c r="A2644" i="1" s="1"/>
  <c r="A2645" i="1" s="1"/>
  <c r="A2646" i="1" s="1"/>
  <c r="A2647" i="1" s="1"/>
  <c r="A2648" i="1" s="1"/>
  <c r="A2649" i="1" s="1"/>
  <c r="A2650" i="1" s="1"/>
  <c r="A2651" i="1" s="1"/>
  <c r="A2652" i="1" s="1"/>
  <c r="A2653" i="1" s="1"/>
  <c r="K2650" i="1"/>
  <c r="A2655" i="1"/>
  <c r="A2656" i="1" s="1"/>
  <c r="A2657" i="1" s="1"/>
  <c r="A2658" i="1" s="1"/>
  <c r="A2660" i="1"/>
  <c r="A2661" i="1" s="1"/>
  <c r="A2662" i="1" s="1"/>
  <c r="A2663" i="1" s="1"/>
  <c r="A2665" i="1"/>
  <c r="A2666" i="1" s="1"/>
  <c r="A2667" i="1" s="1"/>
  <c r="A2668" i="1" s="1"/>
  <c r="A2669" i="1" s="1"/>
  <c r="A2670" i="1" s="1"/>
  <c r="A2671" i="1" s="1"/>
  <c r="A2672" i="1" s="1"/>
  <c r="A2673" i="1" s="1"/>
  <c r="A2674" i="1" s="1"/>
  <c r="A2675" i="1" s="1"/>
  <c r="A2676" i="1" s="1"/>
  <c r="A2678" i="1"/>
  <c r="A2679" i="1" s="1"/>
  <c r="A2680" i="1" s="1"/>
  <c r="A2681" i="1" s="1"/>
  <c r="A2682" i="1" s="1"/>
  <c r="A2683" i="1" s="1"/>
  <c r="A2684" i="1" s="1"/>
  <c r="A2685" i="1" s="1"/>
  <c r="A2686" i="1" s="1"/>
  <c r="A2687" i="1" s="1"/>
  <c r="A2688" i="1" s="1"/>
  <c r="A2690" i="1"/>
  <c r="A2692" i="1"/>
  <c r="A2693" i="1" s="1"/>
  <c r="A2694" i="1" s="1"/>
  <c r="A2695" i="1" s="1"/>
  <c r="A2697" i="1"/>
  <c r="A2698" i="1" s="1"/>
  <c r="A2699" i="1" s="1"/>
  <c r="A2700" i="1" s="1"/>
  <c r="A2701" i="1" s="1"/>
  <c r="A2702" i="1" s="1"/>
  <c r="A2703" i="1" s="1"/>
  <c r="A2704" i="1" s="1"/>
  <c r="A2707" i="1"/>
  <c r="A2709" i="1"/>
  <c r="A2710" i="1" s="1"/>
  <c r="A2711" i="1" s="1"/>
  <c r="A2712" i="1" s="1"/>
  <c r="A2714" i="1"/>
  <c r="A2715" i="1" s="1"/>
  <c r="A2716" i="1" s="1"/>
  <c r="A2717" i="1" s="1"/>
  <c r="A2718" i="1" s="1"/>
  <c r="A2719" i="1" s="1"/>
  <c r="A2720" i="1" s="1"/>
  <c r="A2721" i="1" s="1"/>
  <c r="A2722" i="1" s="1"/>
  <c r="A2724" i="1"/>
  <c r="A2725" i="1" s="1"/>
  <c r="A2726" i="1" s="1"/>
  <c r="A2728" i="1"/>
  <c r="A2729" i="1" s="1"/>
  <c r="A2730" i="1" s="1"/>
  <c r="A2731" i="1" s="1"/>
  <c r="A2732" i="1" s="1"/>
  <c r="A2735" i="1"/>
  <c r="A2736" i="1" s="1"/>
  <c r="A2739" i="1"/>
  <c r="A2740" i="1" s="1"/>
  <c r="A2741" i="1" s="1"/>
  <c r="A2742" i="1" s="1"/>
  <c r="A2744" i="1"/>
  <c r="A2745" i="1" s="1"/>
  <c r="A2746" i="1" s="1"/>
  <c r="A2747" i="1" s="1"/>
  <c r="A2748" i="1" s="1"/>
  <c r="A2750" i="1"/>
  <c r="A2751" i="1" s="1"/>
  <c r="A2752" i="1" s="1"/>
  <c r="A2753" i="1" s="1"/>
  <c r="A2754" i="1" s="1"/>
  <c r="A2755" i="1" s="1"/>
  <c r="A2756" i="1" s="1"/>
  <c r="K2784" i="1"/>
  <c r="K2786" i="1"/>
  <c r="K2787" i="1"/>
  <c r="K2788" i="1"/>
  <c r="A2869" i="1"/>
  <c r="A2874" i="1"/>
  <c r="A2875" i="1" s="1"/>
  <c r="A2876" i="1" s="1"/>
  <c r="A2877" i="1" s="1"/>
  <c r="A2878" i="1" s="1"/>
  <c r="A2879" i="1" s="1"/>
  <c r="A2880" i="1" s="1"/>
  <c r="A2881" i="1" s="1"/>
  <c r="A2882" i="1" s="1"/>
  <c r="A2883" i="1" s="1"/>
  <c r="A2884" i="1" s="1"/>
  <c r="A2885" i="1" s="1"/>
  <c r="A2886" i="1" s="1"/>
  <c r="A2887" i="1" s="1"/>
  <c r="A2888" i="1" s="1"/>
  <c r="A2889" i="1" s="1"/>
  <c r="A2892" i="1"/>
  <c r="A2893" i="1" s="1"/>
  <c r="A2894" i="1" s="1"/>
  <c r="A2895" i="1" s="1"/>
  <c r="A2896" i="1" s="1"/>
  <c r="A2899" i="1"/>
  <c r="A2900" i="1" s="1"/>
  <c r="A2901" i="1" s="1"/>
  <c r="A2902" i="1" s="1"/>
  <c r="A2903" i="1" s="1"/>
  <c r="A2904" i="1" s="1"/>
  <c r="A2905" i="1" s="1"/>
  <c r="A2906" i="1" s="1"/>
  <c r="A2907" i="1" s="1"/>
  <c r="A2908" i="1" s="1"/>
  <c r="A2909" i="1" s="1"/>
  <c r="A2910" i="1" s="1"/>
  <c r="A2911" i="1" s="1"/>
  <c r="A2912" i="1" s="1"/>
  <c r="A2914" i="1"/>
  <c r="A2915" i="1" s="1"/>
  <c r="A2916" i="1" s="1"/>
  <c r="A2918" i="1"/>
  <c r="A2919" i="1" s="1"/>
  <c r="A2920" i="1" s="1"/>
  <c r="K2920" i="1"/>
  <c r="K2921" i="1"/>
  <c r="A2922" i="1"/>
  <c r="A2924" i="1"/>
  <c r="A2927" i="1"/>
  <c r="A2929" i="1"/>
  <c r="A2931" i="1"/>
  <c r="A2932" i="1" s="1"/>
  <c r="A2933" i="1" s="1"/>
  <c r="A2934" i="1" s="1"/>
  <c r="A2935" i="1" s="1"/>
  <c r="A2936" i="1" s="1"/>
  <c r="A2937" i="1" s="1"/>
  <c r="A2939" i="1"/>
  <c r="A2940" i="1" s="1"/>
  <c r="A2941" i="1" s="1"/>
  <c r="A2942" i="1" s="1"/>
  <c r="A2943" i="1" s="1"/>
  <c r="A2944" i="1" s="1"/>
  <c r="A2945" i="1" s="1"/>
  <c r="A2946" i="1" s="1"/>
  <c r="A2947" i="1" s="1"/>
  <c r="A2948" i="1" s="1"/>
  <c r="A2949" i="1" s="1"/>
  <c r="A2950" i="1" s="1"/>
  <c r="A2951" i="1" s="1"/>
  <c r="A2952" i="1" s="1"/>
  <c r="A2953" i="1" s="1"/>
  <c r="A2954" i="1" s="1"/>
  <c r="A2955" i="1" s="1"/>
  <c r="A2956" i="1" s="1"/>
  <c r="A2957" i="1" s="1"/>
  <c r="A2958" i="1" s="1"/>
  <c r="A2959" i="1" s="1"/>
  <c r="A2960" i="1" s="1"/>
  <c r="A2961" i="1" s="1"/>
  <c r="A2962" i="1" s="1"/>
  <c r="A2963" i="1" s="1"/>
  <c r="A2964" i="1" s="1"/>
  <c r="A2965" i="1" s="1"/>
  <c r="A2966" i="1" s="1"/>
  <c r="A2967" i="1" s="1"/>
  <c r="A2968" i="1" s="1"/>
  <c r="A2969" i="1" s="1"/>
  <c r="A2970" i="1" s="1"/>
  <c r="A2971" i="1" s="1"/>
  <c r="A2972" i="1" s="1"/>
  <c r="A2973" i="1" s="1"/>
  <c r="A2974" i="1" s="1"/>
  <c r="A2975" i="1" s="1"/>
  <c r="A2976" i="1" s="1"/>
  <c r="A2977" i="1" s="1"/>
  <c r="A2978" i="1" s="1"/>
  <c r="A2979" i="1" s="1"/>
  <c r="A2980" i="1" s="1"/>
  <c r="A2981" i="1" s="1"/>
  <c r="K2941" i="1"/>
  <c r="K2944" i="1"/>
  <c r="A2983" i="1"/>
  <c r="A2984" i="1" s="1"/>
  <c r="A2985" i="1" s="1"/>
  <c r="A2986" i="1" s="1"/>
  <c r="A2987" i="1" s="1"/>
  <c r="A2988" i="1" s="1"/>
  <c r="A2989" i="1" s="1"/>
  <c r="A2990" i="1" s="1"/>
  <c r="A2991" i="1" s="1"/>
  <c r="A2992" i="1" s="1"/>
  <c r="A2993" i="1" s="1"/>
  <c r="A2994" i="1" s="1"/>
  <c r="A2995" i="1" s="1"/>
  <c r="A2997" i="1"/>
  <c r="A2999" i="1"/>
  <c r="A3000" i="1" s="1"/>
  <c r="A3001" i="1" s="1"/>
  <c r="A3002" i="1" s="1"/>
  <c r="A3004" i="1"/>
  <c r="A3005" i="1" s="1"/>
  <c r="A3006" i="1" s="1"/>
  <c r="A3008" i="1"/>
  <c r="A3009" i="1" s="1"/>
  <c r="A3010" i="1" s="1"/>
  <c r="A3011" i="1" s="1"/>
  <c r="A3012" i="1" s="1"/>
  <c r="A3013" i="1" s="1"/>
  <c r="A3014" i="1" s="1"/>
  <c r="A3015" i="1" s="1"/>
  <c r="A3017" i="1"/>
  <c r="A3018" i="1" s="1"/>
  <c r="A3019" i="1" s="1"/>
  <c r="A3020" i="1" s="1"/>
  <c r="A3021" i="1" s="1"/>
  <c r="A3023" i="1"/>
  <c r="A3024" i="1" s="1"/>
  <c r="A3025" i="1" s="1"/>
  <c r="A3026" i="1" s="1"/>
  <c r="A3027" i="1" s="1"/>
  <c r="A3028" i="1" s="1"/>
  <c r="A3029" i="1" s="1"/>
  <c r="A3030" i="1" s="1"/>
  <c r="A3031" i="1" s="1"/>
  <c r="A3032" i="1" s="1"/>
  <c r="A3033" i="1" s="1"/>
  <c r="A3034" i="1" s="1"/>
  <c r="A3035" i="1" s="1"/>
  <c r="A3036" i="1" s="1"/>
  <c r="A3037" i="1" s="1"/>
  <c r="A3038" i="1" s="1"/>
  <c r="A3039" i="1" s="1"/>
  <c r="A3040" i="1" s="1"/>
  <c r="A3041" i="1" s="1"/>
  <c r="A3042" i="1" s="1"/>
  <c r="A3043" i="1" s="1"/>
  <c r="A3044" i="1" s="1"/>
  <c r="A3045" i="1" s="1"/>
  <c r="A3046" i="1" s="1"/>
  <c r="A3047" i="1" s="1"/>
  <c r="A3048" i="1" s="1"/>
  <c r="A3049" i="1" s="1"/>
  <c r="A3050" i="1" s="1"/>
  <c r="A3051" i="1" s="1"/>
  <c r="K3025" i="1"/>
  <c r="A3053" i="1"/>
  <c r="A3054" i="1" s="1"/>
  <c r="A3055" i="1" s="1"/>
  <c r="A3056" i="1" s="1"/>
  <c r="A3057" i="1" s="1"/>
  <c r="A3058" i="1" s="1"/>
  <c r="A3059" i="1" s="1"/>
  <c r="A3060" i="1" s="1"/>
  <c r="A3061" i="1" s="1"/>
  <c r="A3062" i="1" s="1"/>
  <c r="A3063" i="1" s="1"/>
  <c r="A3064" i="1" s="1"/>
  <c r="A3065" i="1" s="1"/>
  <c r="A3066" i="1" s="1"/>
  <c r="A3067" i="1" s="1"/>
  <c r="A3068" i="1" s="1"/>
  <c r="A3069" i="1" s="1"/>
  <c r="A3070" i="1" s="1"/>
  <c r="A3071" i="1" s="1"/>
  <c r="A3072" i="1" s="1"/>
  <c r="A3073" i="1" s="1"/>
  <c r="A3074" i="1" s="1"/>
  <c r="A3075" i="1" s="1"/>
  <c r="A3076" i="1" s="1"/>
  <c r="A3077" i="1" s="1"/>
  <c r="A3078" i="1" s="1"/>
  <c r="A3079" i="1" s="1"/>
  <c r="A3080" i="1" s="1"/>
  <c r="A3081" i="1" s="1"/>
  <c r="A3082" i="1" s="1"/>
  <c r="A3083" i="1" s="1"/>
  <c r="A3084" i="1" s="1"/>
  <c r="A3085" i="1" s="1"/>
  <c r="A3086" i="1" s="1"/>
  <c r="A3087" i="1" s="1"/>
  <c r="A3088" i="1" s="1"/>
  <c r="K3061" i="1"/>
  <c r="K3071" i="1"/>
  <c r="K3073" i="1"/>
  <c r="K3075" i="1"/>
  <c r="K3079" i="1"/>
  <c r="K3089" i="1"/>
  <c r="A3091" i="1"/>
  <c r="A3092" i="1" s="1"/>
  <c r="A3093" i="1" s="1"/>
  <c r="A3094" i="1" s="1"/>
  <c r="K3092" i="1"/>
  <c r="A3096" i="1"/>
  <c r="A3097" i="1" s="1"/>
  <c r="A3098" i="1" s="1"/>
  <c r="A3099" i="1" s="1"/>
  <c r="A3100" i="1" s="1"/>
  <c r="A3101" i="1" s="1"/>
  <c r="A3102" i="1" s="1"/>
  <c r="A3103" i="1" s="1"/>
  <c r="A3104" i="1" s="1"/>
  <c r="A3105" i="1" s="1"/>
  <c r="A3106" i="1" s="1"/>
  <c r="A3107" i="1" s="1"/>
  <c r="A3108" i="1" s="1"/>
  <c r="A3109" i="1" s="1"/>
  <c r="A3110" i="1" s="1"/>
  <c r="A3111" i="1" s="1"/>
  <c r="A3113" i="1"/>
  <c r="A3114" i="1" s="1"/>
  <c r="A3115" i="1" s="1"/>
  <c r="A3116" i="1" s="1"/>
  <c r="A3117" i="1" s="1"/>
  <c r="A3118" i="1" s="1"/>
  <c r="A3119" i="1" s="1"/>
  <c r="A3120" i="1" s="1"/>
  <c r="A3121" i="1" s="1"/>
  <c r="A3122" i="1" s="1"/>
  <c r="A3123" i="1" s="1"/>
  <c r="A3124" i="1" s="1"/>
  <c r="A3125" i="1" s="1"/>
  <c r="A3126" i="1" s="1"/>
  <c r="A3127" i="1" s="1"/>
  <c r="A3128" i="1" s="1"/>
  <c r="A3129" i="1" s="1"/>
  <c r="K3130" i="1"/>
  <c r="A3131" i="1"/>
  <c r="A3132" i="1" s="1"/>
  <c r="A3133" i="1" s="1"/>
  <c r="A3134" i="1" s="1"/>
  <c r="A3135" i="1" s="1"/>
  <c r="A3136" i="1" s="1"/>
  <c r="A3137" i="1" s="1"/>
  <c r="A3138" i="1" s="1"/>
  <c r="A3139" i="1" s="1"/>
  <c r="A3140" i="1" s="1"/>
  <c r="A3141" i="1" s="1"/>
  <c r="A3142" i="1" s="1"/>
  <c r="A3143" i="1" s="1"/>
  <c r="A3144" i="1" s="1"/>
  <c r="A3145" i="1" s="1"/>
  <c r="A3146" i="1" s="1"/>
  <c r="A3147" i="1" s="1"/>
  <c r="A3148" i="1" s="1"/>
  <c r="A3149" i="1" s="1"/>
  <c r="A3150" i="1" s="1"/>
  <c r="A3151" i="1" s="1"/>
  <c r="A3152" i="1" s="1"/>
  <c r="A3153" i="1" s="1"/>
  <c r="A3154" i="1" s="1"/>
  <c r="A3155" i="1" s="1"/>
  <c r="A3156" i="1" s="1"/>
  <c r="A3157" i="1" s="1"/>
  <c r="A3158" i="1" s="1"/>
  <c r="A3159" i="1" s="1"/>
  <c r="A3160" i="1" s="1"/>
  <c r="A3162" i="1"/>
  <c r="A3163" i="1" s="1"/>
  <c r="A3164" i="1" s="1"/>
  <c r="A3165" i="1" s="1"/>
  <c r="A3166" i="1" s="1"/>
  <c r="A3167" i="1" s="1"/>
  <c r="A3168" i="1" s="1"/>
  <c r="A3169" i="1" s="1"/>
  <c r="A3170" i="1" s="1"/>
  <c r="A3171" i="1" s="1"/>
  <c r="A3173" i="1" s="1"/>
  <c r="A3174" i="1" s="1"/>
  <c r="A3175" i="1" s="1"/>
  <c r="A3176" i="1" s="1"/>
  <c r="A3178" i="1"/>
  <c r="A3179" i="1" s="1"/>
  <c r="A3180" i="1" s="1"/>
  <c r="A3181" i="1" s="1"/>
  <c r="A3185" i="1"/>
  <c r="A3190" i="1"/>
  <c r="A3193" i="1"/>
  <c r="A3194" i="1" s="1"/>
  <c r="A3195" i="1" s="1"/>
  <c r="A3196" i="1" s="1"/>
  <c r="A3197" i="1" s="1"/>
  <c r="A3198" i="1" s="1"/>
  <c r="A3202" i="1"/>
  <c r="A3203" i="1" s="1"/>
  <c r="A3204" i="1" s="1"/>
  <c r="A3205" i="1" s="1"/>
  <c r="A3206" i="1" s="1"/>
  <c r="A3207" i="1" s="1"/>
  <c r="A3208" i="1" s="1"/>
  <c r="A3213" i="1"/>
  <c r="A3215" i="1"/>
  <c r="A3217" i="1"/>
  <c r="A3218" i="1" s="1"/>
  <c r="A3219" i="1" s="1"/>
  <c r="A3220" i="1" s="1"/>
  <c r="A3221" i="1" s="1"/>
  <c r="A3222" i="1" s="1"/>
  <c r="A3223" i="1" s="1"/>
  <c r="A3225" i="1"/>
  <c r="A3226" i="1" s="1"/>
  <c r="A3227" i="1" s="1"/>
  <c r="A3228" i="1" s="1"/>
  <c r="A3229" i="1" s="1"/>
  <c r="A3230" i="1" s="1"/>
  <c r="A3231" i="1" s="1"/>
  <c r="A3232" i="1" s="1"/>
  <c r="A3233" i="1" s="1"/>
  <c r="A3234" i="1" s="1"/>
  <c r="A3235" i="1" s="1"/>
  <c r="A3236" i="1" s="1"/>
  <c r="A3237" i="1" s="1"/>
  <c r="A3238" i="1" s="1"/>
  <c r="A3239" i="1" s="1"/>
  <c r="A3241" i="1"/>
  <c r="A3242" i="1" s="1"/>
  <c r="A3246" i="1"/>
  <c r="A3247" i="1" s="1"/>
  <c r="A3248" i="1" s="1"/>
  <c r="A3249" i="1" s="1"/>
  <c r="A3250" i="1" s="1"/>
  <c r="A3252" i="1"/>
  <c r="A3253" i="1" s="1"/>
  <c r="A3255" i="1"/>
  <c r="A3256" i="1" s="1"/>
  <c r="A3257" i="1" s="1"/>
  <c r="A3259" i="1"/>
  <c r="A3260" i="1" s="1"/>
  <c r="A3261" i="1" s="1"/>
  <c r="A3262" i="1" s="1"/>
  <c r="A3264" i="1"/>
  <c r="A3265" i="1" s="1"/>
  <c r="A3266" i="1" s="1"/>
  <c r="A3267" i="1" s="1"/>
  <c r="A3268" i="1" s="1"/>
  <c r="A3269" i="1" s="1"/>
  <c r="A3271" i="1"/>
  <c r="A3272" i="1" s="1"/>
  <c r="A3273" i="1" s="1"/>
  <c r="A3276" i="1"/>
  <c r="A3277" i="1" s="1"/>
  <c r="A3278" i="1" s="1"/>
  <c r="A3279" i="1" s="1"/>
  <c r="A3280" i="1" s="1"/>
  <c r="A3281" i="1" s="1"/>
  <c r="A3283" i="1"/>
  <c r="A3284" i="1" s="1"/>
  <c r="A3285" i="1" s="1"/>
  <c r="A3287" i="1"/>
  <c r="A3288" i="1" s="1"/>
  <c r="A3290" i="1"/>
  <c r="A3291" i="1" s="1"/>
  <c r="A3292" i="1" s="1"/>
  <c r="A3296" i="1"/>
  <c r="A3297" i="1" s="1"/>
  <c r="A3299" i="1"/>
  <c r="A3300" i="1" s="1"/>
  <c r="A3303" i="1"/>
  <c r="A3304" i="1" s="1"/>
  <c r="A3305" i="1" s="1"/>
  <c r="A3307" i="1"/>
  <c r="A3308" i="1" s="1"/>
  <c r="A3309" i="1" s="1"/>
  <c r="A3311" i="1"/>
  <c r="A3312" i="1" s="1"/>
  <c r="A3313" i="1" s="1"/>
  <c r="A3314" i="1" s="1"/>
  <c r="A3315" i="1" s="1"/>
  <c r="A3316" i="1" s="1"/>
  <c r="A3317" i="1" s="1"/>
  <c r="A3318" i="1" s="1"/>
  <c r="A3319" i="1" s="1"/>
  <c r="A3321" i="1"/>
  <c r="A3322" i="1" s="1"/>
  <c r="A3323" i="1" s="1"/>
  <c r="A3324" i="1" s="1"/>
  <c r="A3325" i="1" s="1"/>
  <c r="A3326" i="1" s="1"/>
  <c r="A3327" i="1" s="1"/>
  <c r="A3328" i="1" s="1"/>
  <c r="A3329" i="1" s="1"/>
  <c r="A3331" i="1"/>
  <c r="A3333" i="1"/>
  <c r="A3334" i="1" s="1"/>
  <c r="A3335" i="1" s="1"/>
  <c r="A3336" i="1" s="1"/>
  <c r="A3337" i="1" s="1"/>
  <c r="A3338" i="1" s="1"/>
  <c r="A3339" i="1" s="1"/>
  <c r="A3340" i="1" s="1"/>
  <c r="A3342" i="1"/>
  <c r="A3343" i="1" s="1"/>
  <c r="A3344" i="1" s="1"/>
  <c r="A3345" i="1" s="1"/>
  <c r="A3347" i="1"/>
  <c r="A3348" i="1" s="1"/>
  <c r="A3349" i="1" s="1"/>
  <c r="A3350" i="1" s="1"/>
  <c r="A3351" i="1" s="1"/>
  <c r="A3352" i="1" s="1"/>
  <c r="A3353" i="1" s="1"/>
  <c r="A3354" i="1" s="1"/>
  <c r="A3355" i="1" s="1"/>
  <c r="A3356" i="1" s="1"/>
  <c r="A3357" i="1" s="1"/>
  <c r="A3358" i="1" s="1"/>
  <c r="A3359" i="1" s="1"/>
  <c r="A3360" i="1" s="1"/>
  <c r="A3361" i="1" s="1"/>
  <c r="A3362" i="1" s="1"/>
  <c r="A3363" i="1" s="1"/>
  <c r="A3364" i="1" s="1"/>
  <c r="A3365" i="1" s="1"/>
  <c r="A3366" i="1" s="1"/>
  <c r="A3368" i="1"/>
  <c r="A3369" i="1" s="1"/>
  <c r="A3370" i="1" s="1"/>
  <c r="A3371" i="1" s="1"/>
  <c r="A3372" i="1" s="1"/>
  <c r="A3375" i="1"/>
  <c r="A3379" i="1"/>
  <c r="A3380" i="1" s="1"/>
  <c r="A3382" i="1"/>
  <c r="A3383" i="1" s="1"/>
  <c r="A3384" i="1" s="1"/>
  <c r="A3385" i="1" s="1"/>
  <c r="A3386" i="1" s="1"/>
  <c r="A3387" i="1" s="1"/>
  <c r="A3388" i="1" s="1"/>
  <c r="A3389" i="1" s="1"/>
  <c r="A3390" i="1" s="1"/>
  <c r="A3391" i="1" s="1"/>
  <c r="A3393" i="1"/>
  <c r="A3397" i="1"/>
  <c r="A3398" i="1" s="1"/>
  <c r="A3399" i="1" s="1"/>
  <c r="A3400" i="1" s="1"/>
  <c r="A3402" i="1"/>
  <c r="A3403" i="1" s="1"/>
  <c r="A3406" i="1"/>
  <c r="A3407" i="1" s="1"/>
  <c r="A3409" i="1"/>
  <c r="A3410" i="1" s="1"/>
  <c r="A3412" i="1"/>
  <c r="A3413" i="1" s="1"/>
  <c r="A3415" i="1"/>
  <c r="A3416" i="1" s="1"/>
  <c r="A3417" i="1" s="1"/>
  <c r="A3418" i="1" s="1"/>
  <c r="A3420" i="1"/>
  <c r="A3421" i="1" s="1"/>
  <c r="A3423" i="1"/>
  <c r="A3424" i="1" s="1"/>
  <c r="A3425" i="1" s="1"/>
  <c r="A3426" i="1" s="1"/>
  <c r="A3428" i="1"/>
  <c r="A3429" i="1" s="1"/>
  <c r="A3434" i="1"/>
  <c r="A3437" i="1"/>
  <c r="A3438" i="1" s="1"/>
  <c r="A3439" i="1" s="1"/>
  <c r="A3440" i="1" s="1"/>
  <c r="A3441" i="1" s="1"/>
  <c r="A3442" i="1" s="1"/>
  <c r="A3443" i="1" s="1"/>
  <c r="A3444" i="1" s="1"/>
  <c r="A3445" i="1" s="1"/>
  <c r="A3446" i="1" s="1"/>
  <c r="A3447" i="1" s="1"/>
  <c r="A3448" i="1" s="1"/>
  <c r="A3449" i="1" s="1"/>
  <c r="A3450" i="1" s="1"/>
  <c r="A3451" i="1" s="1"/>
  <c r="A3452" i="1" s="1"/>
  <c r="A3453" i="1" s="1"/>
  <c r="A3454" i="1" s="1"/>
  <c r="A3455" i="1" s="1"/>
  <c r="A3456" i="1" s="1"/>
  <c r="A3457" i="1" s="1"/>
  <c r="A3459" i="1"/>
  <c r="A3460" i="1" s="1"/>
  <c r="A3462" i="1"/>
  <c r="A3464" i="1"/>
  <c r="A3465" i="1" s="1"/>
  <c r="A3466" i="1" s="1"/>
  <c r="A3468" i="1"/>
  <c r="A3470" i="1"/>
  <c r="A3471" i="1" s="1"/>
  <c r="A3472" i="1" s="1"/>
  <c r="A3473" i="1" s="1"/>
  <c r="A3474" i="1" s="1"/>
  <c r="A3475" i="1" s="1"/>
  <c r="A3476" i="1" s="1"/>
  <c r="A3479" i="1"/>
  <c r="A3480" i="1" s="1"/>
  <c r="A3481" i="1" s="1"/>
  <c r="A3482" i="1" s="1"/>
  <c r="A3483" i="1" s="1"/>
  <c r="A3484" i="1" s="1"/>
  <c r="A3485" i="1" s="1"/>
  <c r="A3486" i="1" s="1"/>
  <c r="A3487" i="1" s="1"/>
  <c r="A3488" i="1" s="1"/>
  <c r="A3489" i="1" s="1"/>
  <c r="A3490" i="1" s="1"/>
  <c r="A3491" i="1" s="1"/>
  <c r="A3493" i="1"/>
  <c r="A3495" i="1"/>
  <c r="A3496" i="1" s="1"/>
  <c r="A3497" i="1" s="1"/>
  <c r="A3498" i="1" s="1"/>
  <c r="A3499" i="1" s="1"/>
  <c r="A3500" i="1" s="1"/>
  <c r="A3501" i="1" s="1"/>
  <c r="A3502" i="1" s="1"/>
  <c r="A3503" i="1" s="1"/>
  <c r="A3505" i="1"/>
  <c r="A3506" i="1" s="1"/>
  <c r="A3507" i="1" s="1"/>
  <c r="A3510" i="1"/>
  <c r="A3511" i="1" s="1"/>
  <c r="A3512" i="1" s="1"/>
  <c r="A3514" i="1"/>
  <c r="A3515" i="1" s="1"/>
  <c r="A3516" i="1" s="1"/>
  <c r="A3517" i="1" s="1"/>
  <c r="A3518" i="1" s="1"/>
  <c r="A3519" i="1" s="1"/>
  <c r="A3522" i="1"/>
  <c r="A3523" i="1" s="1"/>
  <c r="A3524" i="1" s="1"/>
  <c r="A3526" i="1"/>
  <c r="A3527" i="1" s="1"/>
  <c r="A3528" i="1" s="1"/>
  <c r="A3529" i="1" s="1"/>
  <c r="A3530" i="1" s="1"/>
  <c r="A3531" i="1" s="1"/>
  <c r="A3532" i="1" s="1"/>
  <c r="A3533" i="1" s="1"/>
  <c r="A3534" i="1" s="1"/>
  <c r="A3535" i="1" s="1"/>
  <c r="A3536" i="1" s="1"/>
  <c r="A3538" i="1"/>
  <c r="A3539" i="1" s="1"/>
  <c r="A3540" i="1" s="1"/>
  <c r="A3541" i="1" s="1"/>
  <c r="A3542" i="1" s="1"/>
  <c r="A3543" i="1" s="1"/>
  <c r="A3544" i="1" s="1"/>
  <c r="A3545" i="1" s="1"/>
  <c r="A3546" i="1" s="1"/>
  <c r="A3547" i="1" s="1"/>
  <c r="A3549" i="1"/>
  <c r="A3550" i="1" s="1"/>
  <c r="A3551" i="1" s="1"/>
  <c r="A3552" i="1" s="1"/>
  <c r="A3553" i="1" s="1"/>
  <c r="A3554" i="1" s="1"/>
  <c r="A3555" i="1" s="1"/>
  <c r="A3556" i="1" s="1"/>
  <c r="A3557" i="1" s="1"/>
  <c r="A3558" i="1" s="1"/>
  <c r="A3559" i="1" s="1"/>
  <c r="A3560" i="1" s="1"/>
  <c r="A3561" i="1" s="1"/>
  <c r="A3562" i="1" s="1"/>
  <c r="A3563" i="1" s="1"/>
  <c r="A3564" i="1" s="1"/>
  <c r="A3565" i="1" s="1"/>
  <c r="A3567" i="1"/>
  <c r="A3568" i="1" s="1"/>
  <c r="A3569" i="1" s="1"/>
  <c r="A3570" i="1" s="1"/>
  <c r="A3571" i="1" s="1"/>
  <c r="A3572" i="1" s="1"/>
  <c r="A3573" i="1" s="1"/>
  <c r="A3575" i="1"/>
  <c r="A3576" i="1" s="1"/>
  <c r="A3577" i="1" s="1"/>
  <c r="A3578" i="1" s="1"/>
  <c r="A3579" i="1" s="1"/>
  <c r="A3580" i="1" s="1"/>
  <c r="A3581" i="1" s="1"/>
  <c r="A3582" i="1" s="1"/>
  <c r="A3583" i="1" s="1"/>
  <c r="A3584" i="1" s="1"/>
  <c r="A3585" i="1" s="1"/>
  <c r="A3586" i="1" s="1"/>
  <c r="A3587" i="1" s="1"/>
  <c r="K3578" i="1"/>
  <c r="A3589" i="1"/>
  <c r="A3590" i="1" s="1"/>
  <c r="A3591" i="1" s="1"/>
  <c r="A3592" i="1" s="1"/>
  <c r="A3593" i="1" s="1"/>
  <c r="A3594" i="1" s="1"/>
  <c r="A3595" i="1" s="1"/>
  <c r="A3596" i="1" s="1"/>
  <c r="A3597" i="1" s="1"/>
  <c r="A3598" i="1" s="1"/>
  <c r="A3599" i="1" s="1"/>
  <c r="A3600" i="1" s="1"/>
  <c r="A3601" i="1" s="1"/>
  <c r="A3602" i="1" s="1"/>
  <c r="K3594" i="1"/>
  <c r="K3603" i="1"/>
  <c r="A3604" i="1"/>
  <c r="K3605" i="1"/>
  <c r="A3606" i="1"/>
  <c r="A3608" i="1"/>
  <c r="A3609" i="1" s="1"/>
  <c r="A3610" i="1" s="1"/>
  <c r="A3611" i="1" s="1"/>
  <c r="A3612" i="1" s="1"/>
  <c r="A3613" i="1" s="1"/>
  <c r="A3614" i="1" s="1"/>
  <c r="A3615" i="1" s="1"/>
  <c r="A3616" i="1" s="1"/>
  <c r="A3617" i="1" s="1"/>
  <c r="A3618" i="1" s="1"/>
  <c r="A3619" i="1" s="1"/>
  <c r="A3620" i="1" s="1"/>
  <c r="K3609" i="1"/>
  <c r="K3613" i="1"/>
  <c r="K3615" i="1"/>
  <c r="K3619" i="1"/>
  <c r="A3622" i="1"/>
  <c r="A3623" i="1" s="1"/>
  <c r="K3624" i="1"/>
  <c r="A3626" i="1"/>
  <c r="A3627" i="1" s="1"/>
  <c r="K3626" i="1"/>
  <c r="K3628" i="1"/>
  <c r="A3629" i="1"/>
  <c r="A3630" i="1" s="1"/>
  <c r="K3629" i="1"/>
  <c r="A3632" i="1"/>
  <c r="A3633" i="1" s="1"/>
  <c r="A3634" i="1" s="1"/>
  <c r="A3636" i="1"/>
  <c r="A3638" i="1"/>
  <c r="A3639" i="1" s="1"/>
  <c r="K3638" i="1"/>
  <c r="K3642" i="1"/>
  <c r="A3643" i="1"/>
  <c r="A3644" i="1" s="1"/>
  <c r="A3645" i="1" s="1"/>
  <c r="A3646" i="1" s="1"/>
  <c r="A3647" i="1" s="1"/>
  <c r="A3648" i="1" s="1"/>
  <c r="K3644" i="1"/>
  <c r="K3645" i="1"/>
  <c r="A3650" i="1"/>
  <c r="A3651" i="1" s="1"/>
  <c r="A3652" i="1" s="1"/>
  <c r="A3653" i="1" s="1"/>
  <c r="A3654" i="1" s="1"/>
  <c r="K3655" i="1"/>
  <c r="A3656" i="1"/>
  <c r="K3657" i="1"/>
  <c r="A3658" i="1"/>
  <c r="A3659" i="1" s="1"/>
  <c r="K3659" i="1"/>
  <c r="K3661" i="1"/>
  <c r="A3662" i="1"/>
  <c r="A3663" i="1" s="1"/>
  <c r="A3664" i="1" s="1"/>
  <c r="A3667" i="1"/>
  <c r="A3669" i="1"/>
  <c r="A3671" i="1"/>
  <c r="A3672" i="1" s="1"/>
  <c r="A3674" i="1"/>
  <c r="A3675" i="1" s="1"/>
  <c r="A3676" i="1" s="1"/>
  <c r="A3677" i="1" s="1"/>
  <c r="A3678" i="1" s="1"/>
  <c r="K3675" i="1"/>
  <c r="A3680" i="1"/>
  <c r="A3681" i="1" s="1"/>
  <c r="A3682" i="1" s="1"/>
  <c r="A3683" i="1" s="1"/>
  <c r="A3684" i="1" s="1"/>
  <c r="A3685" i="1" s="1"/>
  <c r="A3686" i="1" s="1"/>
  <c r="A3687" i="1" s="1"/>
  <c r="A3689" i="1"/>
  <c r="A3690" i="1" s="1"/>
  <c r="A3691" i="1" s="1"/>
  <c r="A3692" i="1" s="1"/>
  <c r="A3694" i="1"/>
  <c r="A3695" i="1" s="1"/>
  <c r="A3697" i="1"/>
  <c r="A3698" i="1" s="1"/>
  <c r="A3699" i="1" s="1"/>
  <c r="A3700" i="1" s="1"/>
  <c r="A3702" i="1"/>
  <c r="A3703" i="1" s="1"/>
  <c r="A3704" i="1" s="1"/>
  <c r="A3705" i="1" s="1"/>
  <c r="A3706" i="1" s="1"/>
  <c r="A3707" i="1" s="1"/>
  <c r="A3708" i="1" s="1"/>
  <c r="A3709" i="1" s="1"/>
  <c r="A3710" i="1" s="1"/>
  <c r="A3711" i="1" s="1"/>
  <c r="A3712" i="1" s="1"/>
  <c r="A3713" i="1" s="1"/>
  <c r="A3714" i="1" s="1"/>
  <c r="A3716" i="1"/>
  <c r="A3717" i="1" s="1"/>
  <c r="A3718" i="1" s="1"/>
  <c r="A3719" i="1" s="1"/>
  <c r="A3720" i="1" s="1"/>
  <c r="A3721" i="1" s="1"/>
  <c r="A3722" i="1" s="1"/>
  <c r="A3724" i="1"/>
  <c r="A3725" i="1" s="1"/>
  <c r="A3726" i="1" s="1"/>
  <c r="A3727" i="1" s="1"/>
  <c r="A3728" i="1" s="1"/>
  <c r="A3729" i="1" s="1"/>
  <c r="A3730" i="1" s="1"/>
  <c r="A3731" i="1" s="1"/>
  <c r="A3732" i="1" s="1"/>
  <c r="A3733" i="1" s="1"/>
  <c r="A3734" i="1" s="1"/>
  <c r="A3735" i="1" s="1"/>
  <c r="A3737" i="1"/>
  <c r="A3738" i="1" s="1"/>
  <c r="A3739" i="1" s="1"/>
  <c r="A3740" i="1" s="1"/>
  <c r="A3741" i="1" s="1"/>
  <c r="A3742" i="1" s="1"/>
  <c r="A3744" i="1"/>
  <c r="A3745" i="1" s="1"/>
  <c r="A3746" i="1" s="1"/>
  <c r="A3747" i="1" s="1"/>
  <c r="A3748" i="1" s="1"/>
  <c r="A3749" i="1" s="1"/>
  <c r="A3750" i="1" s="1"/>
  <c r="A3751" i="1" s="1"/>
  <c r="A3753" i="1"/>
  <c r="A3754" i="1" s="1"/>
  <c r="A3755" i="1" s="1"/>
  <c r="A3756" i="1" s="1"/>
  <c r="A3758" i="1"/>
  <c r="A3760" i="1"/>
  <c r="A3761" i="1" s="1"/>
  <c r="A3763" i="1"/>
  <c r="A3764" i="1" s="1"/>
  <c r="A3766" i="1"/>
  <c r="A3767" i="1" s="1"/>
  <c r="A3768" i="1" s="1"/>
  <c r="A3769" i="1" s="1"/>
  <c r="A3771" i="1"/>
  <c r="A3772" i="1" s="1"/>
  <c r="A3774" i="1"/>
  <c r="A3775" i="1" s="1"/>
  <c r="A3776" i="1" s="1"/>
  <c r="A3777" i="1" s="1"/>
  <c r="A3778" i="1" s="1"/>
  <c r="A3779" i="1" s="1"/>
  <c r="A3780" i="1" s="1"/>
  <c r="A3781" i="1" s="1"/>
  <c r="A3782" i="1" s="1"/>
  <c r="A3783" i="1" s="1"/>
  <c r="A3784" i="1" s="1"/>
  <c r="A3785" i="1" s="1"/>
  <c r="A3788" i="1"/>
  <c r="A3790" i="1"/>
  <c r="A3791" i="1" s="1"/>
  <c r="A3792" i="1" s="1"/>
  <c r="A3793" i="1" s="1"/>
  <c r="A3795" i="1"/>
  <c r="A3796" i="1" s="1"/>
  <c r="A3797" i="1" s="1"/>
  <c r="A3798" i="1" s="1"/>
  <c r="A3803" i="1"/>
  <c r="A3804" i="1" s="1"/>
  <c r="A3805" i="1" s="1"/>
  <c r="A3806" i="1" s="1"/>
  <c r="A3807" i="1" s="1"/>
  <c r="A3808" i="1" s="1"/>
  <c r="A3809" i="1" s="1"/>
  <c r="A3810" i="1" s="1"/>
  <c r="A3811" i="1" s="1"/>
  <c r="A3812" i="1" s="1"/>
  <c r="A3814" i="1"/>
  <c r="A3815" i="1" s="1"/>
  <c r="A3816" i="1" s="1"/>
  <c r="A3817" i="1" s="1"/>
  <c r="A3818" i="1" s="1"/>
  <c r="A3820" i="1"/>
  <c r="A3821" i="1" s="1"/>
  <c r="A3822" i="1" s="1"/>
  <c r="A3823" i="1" s="1"/>
  <c r="A3824" i="1" s="1"/>
  <c r="A3825" i="1" s="1"/>
  <c r="A3826" i="1" s="1"/>
  <c r="A3827" i="1" s="1"/>
  <c r="A3828" i="1" s="1"/>
  <c r="A3829" i="1" s="1"/>
  <c r="A3830" i="1" s="1"/>
  <c r="A3832" i="1"/>
  <c r="A3833" i="1" s="1"/>
  <c r="A3834" i="1" s="1"/>
  <c r="A3835" i="1" s="1"/>
  <c r="A3836" i="1" s="1"/>
  <c r="A3837" i="1" s="1"/>
  <c r="A3838" i="1" s="1"/>
  <c r="A3839" i="1" s="1"/>
  <c r="A3841" i="1"/>
  <c r="A3842" i="1" s="1"/>
  <c r="A3843" i="1" s="1"/>
  <c r="A3844" i="1" s="1"/>
  <c r="A3845" i="1" s="1"/>
  <c r="A3846" i="1" s="1"/>
  <c r="A3847" i="1" s="1"/>
  <c r="A3851" i="1"/>
  <c r="A3852" i="1" s="1"/>
  <c r="A3857" i="1"/>
  <c r="A3858" i="1" s="1"/>
  <c r="A3859" i="1" s="1"/>
  <c r="A3862" i="1"/>
  <c r="A3864" i="1"/>
  <c r="A3865" i="1" s="1"/>
  <c r="A3866" i="1" s="1"/>
  <c r="A3867" i="1" s="1"/>
  <c r="A3868" i="1" s="1"/>
  <c r="A3869" i="1" s="1"/>
  <c r="A3871" i="1"/>
  <c r="A3872" i="1" s="1"/>
  <c r="A3873" i="1" s="1"/>
  <c r="A3874" i="1" s="1"/>
  <c r="A3875" i="1" s="1"/>
  <c r="A3876" i="1" s="1"/>
  <c r="A3877" i="1" s="1"/>
  <c r="A3879" i="1"/>
  <c r="A3880" i="1" s="1"/>
  <c r="A3881" i="1" s="1"/>
  <c r="A3882" i="1" s="1"/>
  <c r="A3883" i="1" s="1"/>
  <c r="A3884" i="1" s="1"/>
  <c r="A3885" i="1" s="1"/>
  <c r="A3886" i="1" s="1"/>
  <c r="A3888" i="1"/>
  <c r="A3889" i="1" s="1"/>
  <c r="A3890" i="1" s="1"/>
  <c r="A3893" i="1"/>
  <c r="A3894" i="1" s="1"/>
  <c r="A3895" i="1" s="1"/>
  <c r="A3896" i="1" s="1"/>
  <c r="A3897" i="1" s="1"/>
  <c r="A3898" i="1" s="1"/>
  <c r="A3899" i="1" s="1"/>
  <c r="A3900" i="1" s="1"/>
  <c r="A3901" i="1" s="1"/>
  <c r="A3902" i="1" s="1"/>
  <c r="A3903" i="1" s="1"/>
  <c r="A3904" i="1" s="1"/>
  <c r="A3905" i="1" s="1"/>
  <c r="A3906" i="1" s="1"/>
  <c r="A3907" i="1" s="1"/>
  <c r="A3908" i="1" s="1"/>
  <c r="A3909" i="1" s="1"/>
  <c r="A3910" i="1" s="1"/>
  <c r="A3911" i="1" s="1"/>
  <c r="A3912" i="1" s="1"/>
  <c r="A3913" i="1" s="1"/>
  <c r="A3914" i="1" s="1"/>
  <c r="A3915" i="1" s="1"/>
  <c r="A3916" i="1" s="1"/>
  <c r="A3917" i="1" s="1"/>
  <c r="A3918" i="1" s="1"/>
  <c r="A3919" i="1" s="1"/>
  <c r="A3920" i="1" s="1"/>
  <c r="A3921" i="1" s="1"/>
  <c r="A3922" i="1" s="1"/>
  <c r="A3923" i="1" s="1"/>
  <c r="A3924" i="1" s="1"/>
  <c r="A3925" i="1" s="1"/>
  <c r="A3926" i="1" s="1"/>
  <c r="A3927" i="1" s="1"/>
  <c r="A3928" i="1" s="1"/>
  <c r="A3929" i="1" s="1"/>
  <c r="A3930" i="1" s="1"/>
  <c r="A3931" i="1" s="1"/>
  <c r="A3932" i="1" s="1"/>
  <c r="A3933" i="1" s="1"/>
  <c r="A3934" i="1" s="1"/>
  <c r="A3935" i="1" s="1"/>
  <c r="A3936" i="1" s="1"/>
  <c r="A3937" i="1" s="1"/>
  <c r="A3938" i="1" s="1"/>
  <c r="A3939" i="1" s="1"/>
  <c r="A3940" i="1" s="1"/>
  <c r="A3941" i="1" s="1"/>
  <c r="A3942" i="1" s="1"/>
  <c r="A3943" i="1" s="1"/>
  <c r="A3944" i="1" s="1"/>
  <c r="A3945" i="1" s="1"/>
  <c r="A3946" i="1" s="1"/>
  <c r="A3947" i="1" s="1"/>
  <c r="A3948" i="1" s="1"/>
  <c r="A3949" i="1" s="1"/>
  <c r="A3950" i="1" s="1"/>
  <c r="A3951" i="1" s="1"/>
  <c r="A3952" i="1" s="1"/>
  <c r="A3953" i="1" s="1"/>
  <c r="A3954" i="1" s="1"/>
  <c r="A3955" i="1" s="1"/>
  <c r="A3956" i="1" s="1"/>
  <c r="A3957" i="1" s="1"/>
  <c r="A3958" i="1" s="1"/>
  <c r="A3959" i="1" s="1"/>
  <c r="A3960" i="1" s="1"/>
  <c r="A3961" i="1" s="1"/>
  <c r="K3939" i="1"/>
  <c r="A3963" i="1"/>
  <c r="A3964" i="1" s="1"/>
  <c r="A3965" i="1" s="1"/>
  <c r="A3966" i="1" s="1"/>
  <c r="A3967" i="1" s="1"/>
  <c r="A3968" i="1" s="1"/>
  <c r="A3969" i="1" s="1"/>
  <c r="A3970" i="1" s="1"/>
  <c r="A3971" i="1" s="1"/>
  <c r="A3973" i="1"/>
  <c r="A3974" i="1" s="1"/>
  <c r="A3975" i="1" s="1"/>
  <c r="A3976" i="1" s="1"/>
  <c r="A3977" i="1" s="1"/>
  <c r="A3978" i="1" s="1"/>
  <c r="A3979" i="1" s="1"/>
  <c r="A3980" i="1" s="1"/>
  <c r="A3982" i="1"/>
  <c r="A3983" i="1" s="1"/>
  <c r="A3984" i="1" s="1"/>
  <c r="A3985" i="1" s="1"/>
  <c r="A3986" i="1" s="1"/>
  <c r="A3987" i="1" s="1"/>
  <c r="A3988" i="1" s="1"/>
  <c r="A3989" i="1" s="1"/>
  <c r="A3990" i="1" s="1"/>
  <c r="A3991" i="1" s="1"/>
  <c r="A3992" i="1" s="1"/>
  <c r="A3993" i="1" s="1"/>
  <c r="A3994" i="1" s="1"/>
  <c r="A3995" i="1" s="1"/>
  <c r="A3996" i="1" s="1"/>
  <c r="A3997" i="1" s="1"/>
  <c r="A3998" i="1" s="1"/>
  <c r="A3999" i="1" s="1"/>
  <c r="A4000" i="1" s="1"/>
  <c r="A4002" i="1"/>
  <c r="A4003" i="1" s="1"/>
  <c r="A4004" i="1" s="1"/>
  <c r="A4005" i="1" s="1"/>
  <c r="A4006" i="1" s="1"/>
  <c r="A4007" i="1" s="1"/>
  <c r="A4008" i="1" s="1"/>
  <c r="A4009" i="1" s="1"/>
  <c r="A4010" i="1" s="1"/>
  <c r="A4011" i="1" s="1"/>
  <c r="A4012" i="1" s="1"/>
  <c r="A4014" i="1"/>
  <c r="A4015" i="1" s="1"/>
  <c r="A4016" i="1" s="1"/>
  <c r="A4017" i="1" s="1"/>
  <c r="A4019" i="1"/>
  <c r="A4020" i="1" s="1"/>
  <c r="A4021" i="1" s="1"/>
  <c r="A4022" i="1" s="1"/>
  <c r="A4024" i="1"/>
  <c r="A4025" i="1" s="1"/>
  <c r="A4026" i="1" s="1"/>
  <c r="A4028" i="1"/>
  <c r="A4030" i="1"/>
  <c r="A4031" i="1" s="1"/>
  <c r="A4032" i="1" s="1"/>
  <c r="K4031" i="1"/>
  <c r="A4035" i="1"/>
  <c r="A4036" i="1" s="1"/>
  <c r="A4037" i="1" s="1"/>
  <c r="A4038" i="1" s="1"/>
  <c r="A4039" i="1" s="1"/>
  <c r="A4040" i="1" s="1"/>
  <c r="A4041" i="1" s="1"/>
  <c r="A4042" i="1" s="1"/>
  <c r="A4043" i="1" s="1"/>
  <c r="A4044" i="1" s="1"/>
  <c r="A4045" i="1" s="1"/>
  <c r="A4046" i="1" s="1"/>
  <c r="A4047" i="1" s="1"/>
  <c r="A4048" i="1" s="1"/>
  <c r="A4049" i="1" s="1"/>
  <c r="A4050" i="1" s="1"/>
  <c r="A4052" i="1"/>
  <c r="A4053" i="1" s="1"/>
  <c r="A4054" i="1" s="1"/>
  <c r="A4055" i="1" s="1"/>
  <c r="A4056" i="1" s="1"/>
  <c r="A4057" i="1" s="1"/>
  <c r="A4058" i="1" s="1"/>
  <c r="A4059" i="1" s="1"/>
  <c r="A4060" i="1" s="1"/>
  <c r="A4061" i="1" s="1"/>
  <c r="A4062" i="1" s="1"/>
  <c r="A4064" i="1"/>
  <c r="A4065" i="1" s="1"/>
  <c r="A4066" i="1" s="1"/>
  <c r="A4067" i="1" s="1"/>
  <c r="A4068" i="1" s="1"/>
  <c r="A4069" i="1" s="1"/>
  <c r="A4070" i="1" s="1"/>
  <c r="A4071" i="1" s="1"/>
  <c r="A4072" i="1" s="1"/>
  <c r="A4073" i="1" s="1"/>
  <c r="A4074" i="1" s="1"/>
  <c r="A4075" i="1" s="1"/>
  <c r="A4076" i="1" s="1"/>
  <c r="A4077" i="1" s="1"/>
  <c r="A4078" i="1" s="1"/>
  <c r="A4079" i="1" s="1"/>
  <c r="A4080" i="1" s="1"/>
  <c r="A4081" i="1" s="1"/>
  <c r="A4082" i="1" s="1"/>
  <c r="A4083" i="1" s="1"/>
  <c r="A4084" i="1" s="1"/>
  <c r="A4085" i="1" s="1"/>
  <c r="A4088" i="1"/>
  <c r="A4089" i="1" s="1"/>
  <c r="A4090" i="1" s="1"/>
  <c r="A4091" i="1" s="1"/>
  <c r="A4092" i="1" s="1"/>
  <c r="A4093" i="1" s="1"/>
  <c r="A4094" i="1" s="1"/>
  <c r="A4096" i="1"/>
  <c r="A4097" i="1" s="1"/>
  <c r="A4098" i="1" s="1"/>
  <c r="A4099" i="1" s="1"/>
  <c r="A4100" i="1" s="1"/>
  <c r="A4102" i="1"/>
  <c r="A4103" i="1" s="1"/>
  <c r="A4104" i="1" s="1"/>
  <c r="A4105" i="1" s="1"/>
  <c r="A4106" i="1" s="1"/>
  <c r="A4107" i="1" s="1"/>
  <c r="A4108" i="1" s="1"/>
  <c r="A4109" i="1" s="1"/>
  <c r="A4110" i="1" s="1"/>
  <c r="A4111" i="1" s="1"/>
  <c r="A4112" i="1" s="1"/>
  <c r="A4113" i="1" s="1"/>
  <c r="A4114" i="1" s="1"/>
  <c r="A4115" i="1" s="1"/>
  <c r="A4116" i="1" s="1"/>
  <c r="A4117" i="1" s="1"/>
  <c r="A4118" i="1" s="1"/>
  <c r="A4119" i="1" s="1"/>
  <c r="A4120" i="1" s="1"/>
  <c r="A4121" i="1" s="1"/>
  <c r="A4122" i="1" s="1"/>
  <c r="A4123" i="1" s="1"/>
  <c r="A4124" i="1" s="1"/>
  <c r="A4125" i="1" s="1"/>
  <c r="A4127" i="1"/>
  <c r="A4131" i="1"/>
  <c r="A4132" i="1" s="1"/>
  <c r="A4133" i="1" s="1"/>
  <c r="A4135" i="1"/>
  <c r="A4136" i="1" s="1"/>
  <c r="A4137" i="1" s="1"/>
  <c r="A4138" i="1" s="1"/>
  <c r="A4139" i="1" s="1"/>
  <c r="A4141" i="1"/>
  <c r="A4142" i="1" s="1"/>
  <c r="A4143" i="1" s="1"/>
  <c r="A4144" i="1" s="1"/>
  <c r="A4145" i="1" s="1"/>
  <c r="A4146" i="1" s="1"/>
  <c r="A4147" i="1" s="1"/>
  <c r="A4148" i="1" s="1"/>
  <c r="A4149" i="1" s="1"/>
  <c r="A4150" i="1" s="1"/>
  <c r="A4151" i="1" s="1"/>
  <c r="A4152" i="1" s="1"/>
  <c r="A4153" i="1" s="1"/>
  <c r="A4154" i="1" s="1"/>
  <c r="A4155" i="1" s="1"/>
  <c r="A4156" i="1" s="1"/>
  <c r="A4157" i="1" s="1"/>
  <c r="A4158" i="1" s="1"/>
  <c r="A4159" i="1" s="1"/>
  <c r="A4160" i="1" s="1"/>
  <c r="A4161" i="1" s="1"/>
  <c r="A4162" i="1" s="1"/>
  <c r="A4163" i="1" s="1"/>
  <c r="A4164" i="1" s="1"/>
  <c r="A4165" i="1" s="1"/>
  <c r="A4166" i="1" s="1"/>
  <c r="A4167" i="1" s="1"/>
  <c r="A4168" i="1" s="1"/>
  <c r="A4169" i="1" s="1"/>
  <c r="A4170" i="1" s="1"/>
  <c r="A4171" i="1" s="1"/>
  <c r="A4172" i="1" s="1"/>
  <c r="A4173" i="1" s="1"/>
  <c r="A4174" i="1" s="1"/>
  <c r="A4175" i="1" s="1"/>
  <c r="A4176" i="1" s="1"/>
  <c r="K4150" i="1"/>
  <c r="K4151" i="1"/>
  <c r="K4158" i="1"/>
  <c r="A4178" i="1"/>
  <c r="A4179" i="1" s="1"/>
  <c r="A4180" i="1" s="1"/>
  <c r="A4181" i="1" s="1"/>
  <c r="A4182" i="1" s="1"/>
  <c r="A4183" i="1" s="1"/>
  <c r="A4184" i="1" s="1"/>
  <c r="A4185" i="1" s="1"/>
  <c r="A4186" i="1" s="1"/>
  <c r="A4187" i="1" s="1"/>
  <c r="A4188" i="1" s="1"/>
  <c r="A4189" i="1" s="1"/>
  <c r="A4190" i="1" s="1"/>
  <c r="A4191" i="1" s="1"/>
  <c r="A4192" i="1" s="1"/>
  <c r="A4193" i="1" s="1"/>
  <c r="A4194" i="1" s="1"/>
  <c r="A4195" i="1" s="1"/>
  <c r="A4198" i="1"/>
  <c r="A4199" i="1" s="1"/>
  <c r="A4200" i="1" s="1"/>
  <c r="A4201" i="1" s="1"/>
  <c r="A4202" i="1" s="1"/>
  <c r="A4203" i="1" s="1"/>
  <c r="A4204" i="1" s="1"/>
  <c r="A4206" i="1"/>
  <c r="A4207" i="1" s="1"/>
  <c r="A4208" i="1" s="1"/>
  <c r="A4209" i="1" s="1"/>
  <c r="A4210" i="1" s="1"/>
  <c r="K4209" i="1"/>
  <c r="A4212" i="1"/>
  <c r="A4213" i="1" s="1"/>
  <c r="A4214" i="1" s="1"/>
  <c r="A4216" i="1"/>
  <c r="A4217" i="1" s="1"/>
  <c r="A4218" i="1" s="1"/>
  <c r="A4219" i="1" s="1"/>
  <c r="A4220" i="1" s="1"/>
  <c r="A4221" i="1" s="1"/>
  <c r="A4222" i="1" s="1"/>
  <c r="A4223" i="1" s="1"/>
  <c r="A4226" i="1"/>
  <c r="A4227" i="1" s="1"/>
  <c r="A4228" i="1" s="1"/>
  <c r="A4229" i="1" s="1"/>
  <c r="A4230" i="1" s="1"/>
  <c r="A4231" i="1" s="1"/>
  <c r="A4232" i="1" s="1"/>
  <c r="A4233" i="1" s="1"/>
  <c r="A4234" i="1" s="1"/>
  <c r="A4235" i="1" s="1"/>
  <c r="A4236" i="1" s="1"/>
  <c r="A4237" i="1" s="1"/>
  <c r="A4238" i="1" s="1"/>
  <c r="A4239" i="1" s="1"/>
  <c r="A4240" i="1" s="1"/>
  <c r="A4241" i="1" s="1"/>
  <c r="A4242" i="1" s="1"/>
  <c r="A4244" i="1"/>
  <c r="A4245" i="1" s="1"/>
  <c r="A4246" i="1" s="1"/>
  <c r="A4247" i="1" s="1"/>
  <c r="A4248" i="1" s="1"/>
  <c r="A4249" i="1" s="1"/>
  <c r="A4250" i="1" s="1"/>
  <c r="A4252" i="1"/>
  <c r="A4253" i="1" s="1"/>
  <c r="A4254" i="1" s="1"/>
  <c r="A4255" i="1" s="1"/>
  <c r="A4257" i="1"/>
  <c r="A4258" i="1" s="1"/>
  <c r="A4259" i="1" s="1"/>
  <c r="A4261" i="1"/>
  <c r="A4262" i="1" s="1"/>
  <c r="A4263" i="1" s="1"/>
  <c r="A4264" i="1" s="1"/>
  <c r="A4265" i="1" s="1"/>
  <c r="A4266" i="1" s="1"/>
  <c r="A4267" i="1" s="1"/>
  <c r="A4268" i="1" s="1"/>
  <c r="A4269" i="1" s="1"/>
  <c r="A4271" i="1"/>
  <c r="A4272" i="1" s="1"/>
  <c r="A4273" i="1" s="1"/>
  <c r="A4274" i="1" s="1"/>
  <c r="A4276" i="1"/>
  <c r="A4277" i="1" s="1"/>
  <c r="A4278" i="1" s="1"/>
  <c r="A4279" i="1" s="1"/>
  <c r="A4280" i="1" s="1"/>
  <c r="A4281" i="1" s="1"/>
  <c r="A4282" i="1" s="1"/>
  <c r="A4283" i="1" s="1"/>
  <c r="A4284" i="1" s="1"/>
  <c r="A4285" i="1" s="1"/>
  <c r="A4286" i="1" s="1"/>
  <c r="A4287" i="1" s="1"/>
  <c r="A4288" i="1" s="1"/>
  <c r="A4289" i="1" s="1"/>
  <c r="A4290" i="1" s="1"/>
  <c r="A4291" i="1" s="1"/>
  <c r="A4292" i="1" s="1"/>
  <c r="A4293" i="1" s="1"/>
  <c r="A4294" i="1" s="1"/>
  <c r="A4295" i="1" s="1"/>
  <c r="A4296" i="1" s="1"/>
  <c r="A4297" i="1" s="1"/>
  <c r="A4298" i="1" s="1"/>
  <c r="A4299" i="1" s="1"/>
  <c r="A4300" i="1" s="1"/>
  <c r="A4301" i="1" s="1"/>
  <c r="A4302" i="1" s="1"/>
  <c r="A4303" i="1" s="1"/>
  <c r="A4304" i="1" s="1"/>
  <c r="A4305" i="1" s="1"/>
  <c r="A4306" i="1" s="1"/>
  <c r="A4307" i="1" s="1"/>
  <c r="A4308" i="1" s="1"/>
  <c r="K4283" i="1"/>
  <c r="K4301" i="1"/>
  <c r="A4310" i="1"/>
  <c r="A4311" i="1" s="1"/>
  <c r="A4312" i="1" s="1"/>
  <c r="A4313" i="1" s="1"/>
  <c r="A4314" i="1" s="1"/>
  <c r="A4315" i="1" s="1"/>
  <c r="A4316" i="1" s="1"/>
  <c r="A4317" i="1" s="1"/>
  <c r="A4318" i="1" s="1"/>
  <c r="A4319" i="1" s="1"/>
  <c r="A4320" i="1" s="1"/>
  <c r="A4321" i="1" s="1"/>
  <c r="A4322" i="1" s="1"/>
  <c r="A4323" i="1" s="1"/>
  <c r="A4325" i="1"/>
  <c r="A4326" i="1" s="1"/>
  <c r="A4327" i="1" s="1"/>
  <c r="A4328" i="1" s="1"/>
  <c r="A4329" i="1" s="1"/>
  <c r="A4330" i="1" s="1"/>
  <c r="A4331" i="1" s="1"/>
  <c r="A4334" i="1"/>
  <c r="A4335" i="1" s="1"/>
  <c r="A4338" i="1"/>
  <c r="A4339" i="1" s="1"/>
  <c r="A4340" i="1" s="1"/>
  <c r="A4341" i="1" s="1"/>
  <c r="A4342" i="1" s="1"/>
  <c r="A4343" i="1" s="1"/>
  <c r="A4344" i="1" s="1"/>
  <c r="A4345" i="1" s="1"/>
  <c r="A4346" i="1" s="1"/>
  <c r="A4347" i="1" s="1"/>
  <c r="A4348" i="1" s="1"/>
  <c r="A4349" i="1" s="1"/>
  <c r="K4349" i="1"/>
  <c r="K4350" i="1"/>
  <c r="A4351" i="1"/>
  <c r="A4352" i="1" s="1"/>
  <c r="A4353" i="1" s="1"/>
  <c r="A4354" i="1" s="1"/>
  <c r="A4355" i="1" s="1"/>
  <c r="A4356" i="1" s="1"/>
  <c r="A4357" i="1" s="1"/>
  <c r="A4358" i="1" s="1"/>
  <c r="A4359" i="1" s="1"/>
  <c r="A4360" i="1" s="1"/>
  <c r="A4361" i="1" s="1"/>
  <c r="A4362" i="1" s="1"/>
  <c r="A4363" i="1" s="1"/>
  <c r="A4364" i="1" s="1"/>
  <c r="A4365" i="1" s="1"/>
  <c r="A4366" i="1" s="1"/>
  <c r="A4367" i="1" s="1"/>
  <c r="A4368" i="1" s="1"/>
  <c r="A4369" i="1" s="1"/>
  <c r="A4370" i="1" s="1"/>
  <c r="A4371" i="1" s="1"/>
  <c r="A4372" i="1" s="1"/>
  <c r="A4373" i="1" s="1"/>
  <c r="A4374" i="1" s="1"/>
  <c r="A4375" i="1" s="1"/>
  <c r="A4376" i="1" s="1"/>
  <c r="A4377" i="1" s="1"/>
  <c r="A4378" i="1" s="1"/>
  <c r="A4379" i="1" s="1"/>
  <c r="A4380" i="1" s="1"/>
  <c r="A4381" i="1" s="1"/>
  <c r="A4382" i="1" s="1"/>
  <c r="A4383" i="1" s="1"/>
  <c r="A4384" i="1" s="1"/>
  <c r="K4357" i="1"/>
  <c r="K4362" i="1"/>
  <c r="K4366" i="1"/>
  <c r="K4368" i="1"/>
  <c r="K4371" i="1"/>
  <c r="A4386" i="1"/>
  <c r="A4387" i="1" s="1"/>
  <c r="A4388" i="1" s="1"/>
  <c r="A4389" i="1" s="1"/>
  <c r="A4390" i="1" s="1"/>
  <c r="A4391" i="1" s="1"/>
  <c r="A4392" i="1" s="1"/>
  <c r="A4393" i="1" s="1"/>
  <c r="A4394" i="1" s="1"/>
  <c r="A4395" i="1" s="1"/>
  <c r="A4397" i="1"/>
  <c r="A4400" i="1"/>
  <c r="A4401" i="1" s="1"/>
  <c r="A4402" i="1" s="1"/>
  <c r="A4403" i="1" s="1"/>
  <c r="A4404" i="1" s="1"/>
  <c r="A4405" i="1" s="1"/>
  <c r="A4406" i="1" s="1"/>
  <c r="A4407" i="1" s="1"/>
  <c r="A4408" i="1" s="1"/>
  <c r="A4409" i="1" s="1"/>
  <c r="A4410" i="1" s="1"/>
  <c r="A4411" i="1" s="1"/>
  <c r="A4412" i="1" s="1"/>
  <c r="A4413" i="1" s="1"/>
  <c r="A4414" i="1" s="1"/>
  <c r="A4415" i="1" s="1"/>
  <c r="A4416" i="1" s="1"/>
  <c r="A4417" i="1" s="1"/>
  <c r="A4418" i="1" s="1"/>
  <c r="A4419" i="1" s="1"/>
  <c r="A4420" i="1" s="1"/>
  <c r="A4421" i="1" s="1"/>
  <c r="A4422" i="1" s="1"/>
  <c r="A4423" i="1" s="1"/>
  <c r="A4424" i="1" s="1"/>
  <c r="A4425" i="1" s="1"/>
  <c r="A4426" i="1" s="1"/>
  <c r="A4427" i="1" s="1"/>
  <c r="A4428" i="1" s="1"/>
  <c r="A4429" i="1" s="1"/>
  <c r="A4430" i="1" s="1"/>
  <c r="A4431" i="1" s="1"/>
  <c r="A4432" i="1" s="1"/>
  <c r="K4417" i="1"/>
  <c r="A4434" i="1"/>
  <c r="A4435" i="1" s="1"/>
  <c r="A4436" i="1" s="1"/>
  <c r="A4437" i="1" s="1"/>
  <c r="A4438" i="1" s="1"/>
  <c r="A4439" i="1" s="1"/>
  <c r="A4440" i="1" s="1"/>
  <c r="A4441" i="1" s="1"/>
  <c r="A4442" i="1" s="1"/>
  <c r="A4443" i="1" s="1"/>
  <c r="A4444" i="1" s="1"/>
  <c r="A4445" i="1" s="1"/>
  <c r="A4446" i="1" s="1"/>
  <c r="A4447" i="1" s="1"/>
  <c r="A4448" i="1" s="1"/>
  <c r="A4450" i="1"/>
  <c r="A4451" i="1" s="1"/>
  <c r="A4452" i="1" s="1"/>
  <c r="A4453" i="1" s="1"/>
  <c r="A4454" i="1" s="1"/>
  <c r="A4455" i="1" s="1"/>
  <c r="A4456" i="1" s="1"/>
  <c r="A4457" i="1" s="1"/>
  <c r="A4458" i="1" s="1"/>
  <c r="A4459" i="1" s="1"/>
  <c r="A4460" i="1" s="1"/>
  <c r="A4461" i="1" s="1"/>
  <c r="A4462" i="1" s="1"/>
  <c r="A4464" i="1"/>
  <c r="A4465" i="1" s="1"/>
  <c r="A4466" i="1" s="1"/>
  <c r="A4468" i="1"/>
  <c r="A4469" i="1" s="1"/>
  <c r="A4470" i="1" s="1"/>
  <c r="A4471" i="1" s="1"/>
  <c r="A4472" i="1" s="1"/>
  <c r="A4473" i="1" s="1"/>
  <c r="A4474" i="1" s="1"/>
  <c r="A4475" i="1" s="1"/>
  <c r="A4476" i="1" s="1"/>
  <c r="A4477" i="1" s="1"/>
  <c r="A4478" i="1" s="1"/>
  <c r="A4479" i="1" s="1"/>
  <c r="A4480" i="1" s="1"/>
  <c r="A4481" i="1" s="1"/>
  <c r="A4483" i="1"/>
  <c r="A4484" i="1" s="1"/>
  <c r="A4485" i="1" s="1"/>
  <c r="A4486" i="1" s="1"/>
  <c r="A4487" i="1" s="1"/>
  <c r="A4488" i="1" s="1"/>
  <c r="A4489" i="1" s="1"/>
  <c r="A4490" i="1" s="1"/>
  <c r="A4491" i="1" s="1"/>
  <c r="A4492" i="1" s="1"/>
  <c r="A4493" i="1" s="1"/>
  <c r="A4494" i="1" s="1"/>
  <c r="A4495" i="1" s="1"/>
  <c r="A4496" i="1" s="1"/>
  <c r="K4492" i="1"/>
  <c r="K4494" i="1"/>
  <c r="K4495" i="1"/>
  <c r="K4496" i="1"/>
  <c r="K4497" i="1"/>
  <c r="K4500" i="1"/>
  <c r="A4501" i="1"/>
  <c r="A4502" i="1" s="1"/>
  <c r="A4503" i="1" s="1"/>
  <c r="A4504" i="1" s="1"/>
  <c r="A4505" i="1" s="1"/>
  <c r="K4502" i="1"/>
  <c r="A4507" i="1"/>
  <c r="A4508" i="1" s="1"/>
  <c r="A4509" i="1" s="1"/>
  <c r="K4509" i="1"/>
  <c r="K4510" i="1"/>
  <c r="A4511" i="1"/>
  <c r="A4512" i="1" s="1"/>
  <c r="A4513" i="1" s="1"/>
  <c r="A4514" i="1" s="1"/>
  <c r="A4515" i="1" s="1"/>
  <c r="A4516" i="1" s="1"/>
  <c r="A4517" i="1" s="1"/>
  <c r="A4518" i="1" s="1"/>
  <c r="A4519" i="1" s="1"/>
  <c r="A4520" i="1" s="1"/>
  <c r="A4521" i="1" s="1"/>
  <c r="K4516" i="1"/>
  <c r="K4524" i="1"/>
  <c r="A4525" i="1"/>
  <c r="A4526" i="1" s="1"/>
  <c r="A4527" i="1" s="1"/>
  <c r="A4528" i="1" s="1"/>
  <c r="A4529" i="1" s="1"/>
  <c r="A4530" i="1" s="1"/>
  <c r="A4531" i="1" s="1"/>
  <c r="A4532" i="1" s="1"/>
  <c r="A4533" i="1" s="1"/>
  <c r="A4534" i="1" s="1"/>
  <c r="A4535" i="1" s="1"/>
  <c r="A4536" i="1" s="1"/>
  <c r="A4537" i="1" s="1"/>
  <c r="A4538" i="1" s="1"/>
  <c r="A4539" i="1" s="1"/>
  <c r="A4540" i="1" s="1"/>
  <c r="A4541" i="1" s="1"/>
  <c r="A4542" i="1" s="1"/>
  <c r="A4543" i="1" s="1"/>
  <c r="A4544" i="1" s="1"/>
  <c r="A4545" i="1" s="1"/>
  <c r="A4546" i="1" s="1"/>
  <c r="A4547" i="1" s="1"/>
  <c r="A4548" i="1" s="1"/>
  <c r="A4549" i="1" s="1"/>
  <c r="A4550" i="1" s="1"/>
  <c r="A4551" i="1" s="1"/>
  <c r="A4552" i="1" s="1"/>
  <c r="K4534" i="1"/>
  <c r="K4536" i="1"/>
  <c r="K4548" i="1"/>
  <c r="A4554" i="1"/>
  <c r="A4555" i="1" s="1"/>
  <c r="A4556" i="1" s="1"/>
  <c r="A4557" i="1" s="1"/>
  <c r="A4558" i="1" s="1"/>
  <c r="K4554" i="1"/>
  <c r="A4560" i="1"/>
  <c r="A4561" i="1" s="1"/>
  <c r="A4562" i="1" s="1"/>
  <c r="A4563" i="1" s="1"/>
  <c r="A4564" i="1" s="1"/>
  <c r="A4565" i="1" s="1"/>
  <c r="A4566" i="1" s="1"/>
  <c r="A4567" i="1" s="1"/>
  <c r="A4568" i="1" s="1"/>
  <c r="A4569" i="1" s="1"/>
  <c r="A4570" i="1" s="1"/>
  <c r="A4571" i="1" s="1"/>
  <c r="A4572" i="1" s="1"/>
  <c r="K4565" i="1"/>
  <c r="A4574" i="1"/>
  <c r="A4575" i="1" s="1"/>
  <c r="A4576" i="1" s="1"/>
  <c r="A4577" i="1" s="1"/>
  <c r="A4578" i="1" s="1"/>
  <c r="A4579" i="1" s="1"/>
  <c r="A4580" i="1" s="1"/>
  <c r="A4581" i="1" s="1"/>
  <c r="A4582" i="1" s="1"/>
  <c r="A4583" i="1" s="1"/>
  <c r="A4584" i="1" s="1"/>
  <c r="A4585" i="1" s="1"/>
  <c r="A4586" i="1" s="1"/>
  <c r="A4587" i="1" s="1"/>
  <c r="A4588" i="1" s="1"/>
  <c r="A4589" i="1" s="1"/>
  <c r="A4590" i="1" s="1"/>
  <c r="A4591" i="1" s="1"/>
  <c r="A4592" i="1" s="1"/>
  <c r="A4593" i="1" s="1"/>
  <c r="A4594" i="1" s="1"/>
  <c r="A4595" i="1" s="1"/>
  <c r="A4596" i="1" s="1"/>
  <c r="A4597" i="1" s="1"/>
  <c r="A4598" i="1" s="1"/>
  <c r="A4599" i="1" s="1"/>
  <c r="A4600" i="1" s="1"/>
  <c r="A4601" i="1" s="1"/>
  <c r="A4603" i="1"/>
  <c r="A4604" i="1" s="1"/>
  <c r="A4605" i="1" s="1"/>
  <c r="A4606" i="1" s="1"/>
  <c r="A4607" i="1" s="1"/>
  <c r="A4609" i="1"/>
  <c r="A4610" i="1" s="1"/>
  <c r="A4611" i="1" s="1"/>
  <c r="A4612" i="1" s="1"/>
  <c r="A4613" i="1" s="1"/>
  <c r="K4613" i="1"/>
  <c r="A4615" i="1"/>
  <c r="A4616" i="1" s="1"/>
  <c r="A4617" i="1" s="1"/>
  <c r="A4619" i="1"/>
  <c r="A4620" i="1" s="1"/>
  <c r="A4621" i="1" s="1"/>
  <c r="A4622" i="1" s="1"/>
  <c r="A4623" i="1" s="1"/>
  <c r="A4624" i="1" s="1"/>
  <c r="A4625" i="1" s="1"/>
  <c r="A4626" i="1" s="1"/>
  <c r="A4627" i="1" s="1"/>
  <c r="A4629" i="1"/>
  <c r="A4630" i="1" s="1"/>
  <c r="A4631" i="1" s="1"/>
  <c r="A4632" i="1" s="1"/>
  <c r="A4633" i="1" s="1"/>
  <c r="A4638" i="1"/>
  <c r="A4639" i="1" s="1"/>
  <c r="A4640" i="1" s="1"/>
  <c r="K4641" i="1"/>
  <c r="K4642" i="1"/>
  <c r="A4643" i="1"/>
  <c r="A4644" i="1" s="1"/>
  <c r="A4645" i="1" s="1"/>
  <c r="A4646" i="1" s="1"/>
  <c r="A4647" i="1" s="1"/>
  <c r="K4643" i="1"/>
  <c r="K4644" i="1"/>
  <c r="K4648" i="1"/>
  <c r="A4651" i="1"/>
  <c r="A4652" i="1" s="1"/>
  <c r="A4653" i="1" s="1"/>
  <c r="A4654" i="1" s="1"/>
  <c r="A4655" i="1" s="1"/>
  <c r="A4656" i="1" s="1"/>
  <c r="A4657" i="1" s="1"/>
  <c r="A4658" i="1" s="1"/>
  <c r="A4659" i="1" s="1"/>
  <c r="A4660" i="1" s="1"/>
  <c r="K4654" i="1"/>
  <c r="K4658" i="1"/>
  <c r="A4662" i="1"/>
  <c r="A4663" i="1" s="1"/>
  <c r="A4664" i="1" s="1"/>
  <c r="A4667" i="1"/>
  <c r="A4668" i="1" s="1"/>
  <c r="A4669" i="1" s="1"/>
  <c r="A4670" i="1" s="1"/>
  <c r="A4671" i="1" s="1"/>
  <c r="A4672" i="1" s="1"/>
  <c r="K4669" i="1"/>
  <c r="A4674" i="1"/>
  <c r="A4675" i="1" s="1"/>
  <c r="A4678" i="1"/>
  <c r="A4679" i="1" s="1"/>
  <c r="A4680" i="1" s="1"/>
  <c r="A4681" i="1" s="1"/>
  <c r="A4682" i="1" s="1"/>
  <c r="A4683" i="1" s="1"/>
  <c r="A4684" i="1" s="1"/>
  <c r="A4685" i="1" s="1"/>
  <c r="A4686" i="1" s="1"/>
  <c r="A4687" i="1" s="1"/>
  <c r="A4688" i="1" s="1"/>
  <c r="A4689" i="1" s="1"/>
  <c r="A4692" i="1"/>
  <c r="A4693" i="1" s="1"/>
  <c r="A4694" i="1" s="1"/>
  <c r="A4695" i="1" s="1"/>
  <c r="A4696" i="1" s="1"/>
  <c r="A4697" i="1" s="1"/>
  <c r="A4698" i="1" s="1"/>
  <c r="A4699" i="1" s="1"/>
  <c r="A4700" i="1" s="1"/>
  <c r="A4701" i="1" s="1"/>
  <c r="A4702" i="1" s="1"/>
  <c r="A4703" i="1" s="1"/>
  <c r="A4704" i="1" s="1"/>
  <c r="K4696" i="1"/>
  <c r="K4705" i="1"/>
  <c r="A4706" i="1"/>
  <c r="A4707" i="1" s="1"/>
  <c r="A4708" i="1" s="1"/>
  <c r="A4709" i="1" s="1"/>
  <c r="A4710" i="1" s="1"/>
  <c r="A4711" i="1" s="1"/>
  <c r="A4712" i="1" s="1"/>
  <c r="A4713" i="1" s="1"/>
  <c r="A4714" i="1" s="1"/>
  <c r="A4715" i="1" s="1"/>
  <c r="A4716" i="1" s="1"/>
  <c r="A4717" i="1" s="1"/>
  <c r="A4718" i="1" s="1"/>
  <c r="A4719" i="1" s="1"/>
  <c r="A4720" i="1" s="1"/>
  <c r="A4721" i="1" s="1"/>
  <c r="A4722" i="1" s="1"/>
  <c r="A4723" i="1" s="1"/>
  <c r="K4722" i="1"/>
  <c r="A4725" i="1"/>
  <c r="A4726" i="1" s="1"/>
  <c r="A4727" i="1" s="1"/>
  <c r="A4728" i="1" s="1"/>
  <c r="A4729" i="1" s="1"/>
  <c r="A4730" i="1" s="1"/>
  <c r="A4732" i="1"/>
  <c r="A4733" i="1" s="1"/>
  <c r="A4734" i="1" s="1"/>
  <c r="A4735" i="1" s="1"/>
  <c r="A4736" i="1" s="1"/>
  <c r="A4737" i="1" s="1"/>
  <c r="A4738" i="1" s="1"/>
  <c r="A4739" i="1" s="1"/>
  <c r="A4740" i="1" s="1"/>
  <c r="K4734" i="1"/>
  <c r="A4742" i="1"/>
  <c r="A4743" i="1" s="1"/>
  <c r="A4745" i="1"/>
  <c r="A4747" i="1"/>
  <c r="A4748" i="1" s="1"/>
  <c r="A4749" i="1" s="1"/>
  <c r="A4750" i="1" s="1"/>
  <c r="A4751" i="1" s="1"/>
  <c r="A4752" i="1" s="1"/>
  <c r="A4753" i="1" s="1"/>
  <c r="A4754" i="1" s="1"/>
  <c r="A4755" i="1" s="1"/>
  <c r="A4757" i="1"/>
  <c r="A4758" i="1" s="1"/>
  <c r="A4759" i="1" s="1"/>
  <c r="A4760" i="1" s="1"/>
  <c r="A4761" i="1" s="1"/>
  <c r="A4762" i="1" s="1"/>
  <c r="A4763" i="1" s="1"/>
  <c r="A4764" i="1" s="1"/>
  <c r="A4765" i="1" s="1"/>
  <c r="A4766" i="1" s="1"/>
  <c r="A4767" i="1" s="1"/>
  <c r="A4768" i="1" s="1"/>
  <c r="A4769" i="1" s="1"/>
  <c r="A4770" i="1" s="1"/>
  <c r="A4771" i="1" s="1"/>
  <c r="A4772" i="1" s="1"/>
  <c r="A4773" i="1" s="1"/>
  <c r="K4757" i="1"/>
  <c r="K4767" i="1"/>
  <c r="K4771" i="1"/>
  <c r="A4775" i="1"/>
  <c r="A4776" i="1" s="1"/>
  <c r="A4777" i="1" s="1"/>
  <c r="K4775" i="1"/>
  <c r="A4780" i="1"/>
  <c r="A4781" i="1" s="1"/>
  <c r="A4782" i="1" s="1"/>
  <c r="A4783" i="1" s="1"/>
  <c r="A4784" i="1" s="1"/>
  <c r="A4785" i="1" s="1"/>
  <c r="A4786" i="1" s="1"/>
  <c r="A4787" i="1" s="1"/>
  <c r="A4788" i="1" s="1"/>
  <c r="A4789" i="1" s="1"/>
  <c r="A4790" i="1" s="1"/>
  <c r="A4791" i="1" s="1"/>
  <c r="A4792" i="1" s="1"/>
  <c r="A4793" i="1" s="1"/>
  <c r="A4794" i="1" s="1"/>
  <c r="A4795" i="1" s="1"/>
  <c r="A4796" i="1" s="1"/>
  <c r="A4797" i="1" s="1"/>
  <c r="A4798" i="1" s="1"/>
  <c r="A4799" i="1" s="1"/>
  <c r="A4800" i="1" s="1"/>
  <c r="A4801" i="1" s="1"/>
  <c r="A4802" i="1" s="1"/>
  <c r="A4803" i="1" s="1"/>
  <c r="A4804" i="1" s="1"/>
  <c r="A4805" i="1" s="1"/>
  <c r="A4806" i="1" s="1"/>
  <c r="A4807" i="1" s="1"/>
  <c r="A4808" i="1" s="1"/>
  <c r="A4809" i="1" s="1"/>
  <c r="A4810" i="1" s="1"/>
  <c r="A4811" i="1" s="1"/>
  <c r="A4812" i="1" s="1"/>
  <c r="A4813" i="1" s="1"/>
  <c r="A4814" i="1" s="1"/>
  <c r="A4815" i="1" s="1"/>
  <c r="A4816" i="1" s="1"/>
  <c r="K4783" i="1"/>
  <c r="K4788" i="1"/>
  <c r="K4789" i="1"/>
  <c r="K4790" i="1"/>
  <c r="K4791" i="1"/>
  <c r="K4799" i="1"/>
  <c r="K4804" i="1"/>
  <c r="K4805" i="1"/>
  <c r="A4818" i="1"/>
  <c r="A4819" i="1" s="1"/>
  <c r="K4820" i="1"/>
  <c r="A4821" i="1"/>
  <c r="A4822" i="1" s="1"/>
  <c r="A4823" i="1" s="1"/>
  <c r="A4824" i="1" s="1"/>
  <c r="A4825" i="1" s="1"/>
  <c r="A4826" i="1" s="1"/>
  <c r="A4827" i="1" s="1"/>
  <c r="A4828" i="1" s="1"/>
  <c r="A4829" i="1" s="1"/>
  <c r="A4830" i="1" s="1"/>
  <c r="A4831" i="1" s="1"/>
  <c r="A4832" i="1" s="1"/>
  <c r="A4833" i="1" s="1"/>
  <c r="A4834" i="1" s="1"/>
  <c r="A4835" i="1" s="1"/>
  <c r="K4821" i="1"/>
  <c r="K4824" i="1"/>
  <c r="K4827" i="1"/>
  <c r="A4837" i="1"/>
  <c r="A4838" i="1" s="1"/>
  <c r="A4839" i="1" s="1"/>
  <c r="A4840" i="1" s="1"/>
  <c r="A4841" i="1" s="1"/>
  <c r="A4842" i="1" s="1"/>
  <c r="A4843" i="1" s="1"/>
  <c r="A4844" i="1" s="1"/>
  <c r="K4844" i="1"/>
  <c r="K4845" i="1"/>
  <c r="A4846" i="1"/>
  <c r="A4847" i="1" s="1"/>
  <c r="A4848" i="1" s="1"/>
  <c r="A4849" i="1" s="1"/>
  <c r="A4851" i="1"/>
  <c r="A4852" i="1" s="1"/>
  <c r="A4853" i="1" s="1"/>
  <c r="A4854" i="1" s="1"/>
  <c r="A4855" i="1" s="1"/>
  <c r="A4856" i="1" s="1"/>
  <c r="A4857" i="1" s="1"/>
  <c r="A4858" i="1" s="1"/>
  <c r="A4859" i="1" s="1"/>
  <c r="A4860" i="1" s="1"/>
  <c r="A4861" i="1" s="1"/>
  <c r="A4862" i="1" s="1"/>
  <c r="A4863" i="1" s="1"/>
  <c r="A4864" i="1" s="1"/>
  <c r="A4865" i="1" s="1"/>
  <c r="A4866" i="1" s="1"/>
  <c r="A4867" i="1" s="1"/>
  <c r="A4868" i="1" s="1"/>
  <c r="A4869" i="1" s="1"/>
  <c r="A4870" i="1" s="1"/>
  <c r="A4871" i="1" s="1"/>
  <c r="A4872" i="1" s="1"/>
  <c r="A4873" i="1" s="1"/>
  <c r="A4874" i="1" s="1"/>
  <c r="A4875" i="1" s="1"/>
  <c r="A4876" i="1" s="1"/>
  <c r="A4877" i="1" s="1"/>
  <c r="A4878" i="1" s="1"/>
  <c r="K4854" i="1"/>
  <c r="K4863" i="1"/>
  <c r="K4868" i="1"/>
  <c r="K4869" i="1"/>
  <c r="K4870" i="1"/>
  <c r="K4871" i="1"/>
  <c r="K4872" i="1"/>
  <c r="K4874" i="1"/>
  <c r="K4876" i="1"/>
  <c r="K4878" i="1"/>
  <c r="A4880" i="1"/>
  <c r="A4881" i="1" s="1"/>
  <c r="A4882" i="1" s="1"/>
  <c r="A4883" i="1" s="1"/>
  <c r="A4884" i="1" s="1"/>
  <c r="A4885" i="1" s="1"/>
  <c r="A4886" i="1" s="1"/>
  <c r="A4887" i="1" s="1"/>
  <c r="A4888" i="1" s="1"/>
  <c r="A4889" i="1" s="1"/>
  <c r="A4890" i="1" s="1"/>
  <c r="A4891" i="1" s="1"/>
  <c r="A4892" i="1" s="1"/>
  <c r="A4893" i="1" s="1"/>
  <c r="A4894" i="1" s="1"/>
  <c r="A4895" i="1" s="1"/>
  <c r="K4886" i="1"/>
  <c r="K4890" i="1"/>
  <c r="K4891" i="1"/>
  <c r="A4899" i="1"/>
  <c r="A4901" i="1"/>
  <c r="A4903" i="1"/>
  <c r="A4904" i="1" s="1"/>
  <c r="A4905" i="1" s="1"/>
  <c r="A4906" i="1" s="1"/>
  <c r="A4908" i="1"/>
  <c r="A4909" i="1" s="1"/>
  <c r="A4911" i="1"/>
  <c r="A4912" i="1" s="1"/>
  <c r="A4913" i="1" s="1"/>
  <c r="A4914" i="1" s="1"/>
  <c r="A4915" i="1" s="1"/>
  <c r="A4916" i="1" s="1"/>
  <c r="A4918" i="1"/>
  <c r="A4919" i="1" s="1"/>
  <c r="A4920" i="1" s="1"/>
  <c r="A4921" i="1" s="1"/>
  <c r="A4922" i="1" s="1"/>
  <c r="A4923" i="1" s="1"/>
  <c r="A4924" i="1" s="1"/>
  <c r="A4925" i="1" s="1"/>
  <c r="A4926" i="1" s="1"/>
  <c r="A4927" i="1" s="1"/>
  <c r="A4928" i="1" s="1"/>
  <c r="A4929" i="1" s="1"/>
  <c r="A4931" i="1"/>
  <c r="A4932" i="1" s="1"/>
  <c r="A4933" i="1" s="1"/>
  <c r="A4934" i="1" s="1"/>
  <c r="A4935" i="1" s="1"/>
  <c r="A4936" i="1" s="1"/>
  <c r="A4937" i="1" s="1"/>
  <c r="A4938" i="1" s="1"/>
  <c r="A4939" i="1" s="1"/>
  <c r="A4940" i="1" s="1"/>
  <c r="A4942" i="1"/>
  <c r="A4944" i="1"/>
  <c r="A4945" i="1" s="1"/>
  <c r="A4946" i="1" s="1"/>
  <c r="A4947" i="1" s="1"/>
  <c r="A4948" i="1" s="1"/>
  <c r="A4949" i="1" s="1"/>
  <c r="A4950" i="1" s="1"/>
  <c r="A4951" i="1" s="1"/>
  <c r="A4952" i="1" s="1"/>
  <c r="A4953" i="1" s="1"/>
  <c r="A4954" i="1" s="1"/>
  <c r="A4955" i="1" s="1"/>
  <c r="A4956" i="1" s="1"/>
  <c r="A4957" i="1" s="1"/>
  <c r="K4956" i="1"/>
  <c r="A4959" i="1"/>
  <c r="A4960" i="1" s="1"/>
  <c r="A4961" i="1" s="1"/>
  <c r="A4962" i="1" s="1"/>
  <c r="A4963" i="1" s="1"/>
  <c r="A4964" i="1" s="1"/>
  <c r="A4965" i="1" s="1"/>
  <c r="A4966" i="1" s="1"/>
  <c r="A4967" i="1" s="1"/>
  <c r="A4968" i="1" s="1"/>
  <c r="A4969" i="1" s="1"/>
  <c r="A4970" i="1" s="1"/>
  <c r="A4971" i="1" s="1"/>
  <c r="A4972" i="1" s="1"/>
  <c r="A4973" i="1" s="1"/>
  <c r="A4974" i="1" s="1"/>
  <c r="A4975" i="1" s="1"/>
  <c r="K4959" i="1"/>
  <c r="K4963" i="1"/>
  <c r="A4977" i="1"/>
  <c r="A4978" i="1" s="1"/>
  <c r="A4979" i="1" s="1"/>
  <c r="A4980" i="1" s="1"/>
  <c r="A4981" i="1" s="1"/>
  <c r="A4982" i="1" s="1"/>
  <c r="A4983" i="1" s="1"/>
  <c r="A4984" i="1" s="1"/>
  <c r="A4985" i="1" s="1"/>
  <c r="K4978" i="1"/>
  <c r="A4987" i="1"/>
  <c r="A4988" i="1" s="1"/>
  <c r="A4989" i="1" s="1"/>
  <c r="A4990" i="1" s="1"/>
  <c r="A4991" i="1" s="1"/>
  <c r="A4992" i="1" s="1"/>
  <c r="A4994" i="1"/>
  <c r="A4995" i="1" s="1"/>
  <c r="A4996" i="1" s="1"/>
  <c r="A4997" i="1" s="1"/>
  <c r="A4998" i="1" s="1"/>
  <c r="A4999" i="1" s="1"/>
  <c r="A5000" i="1" s="1"/>
  <c r="A5001" i="1" s="1"/>
  <c r="A5002" i="1" s="1"/>
  <c r="A5003" i="1" s="1"/>
  <c r="A5004" i="1" s="1"/>
  <c r="K4994" i="1"/>
  <c r="A5006" i="1"/>
  <c r="A5007" i="1" s="1"/>
  <c r="A5008" i="1" s="1"/>
  <c r="A5009" i="1" s="1"/>
  <c r="A5010" i="1" s="1"/>
  <c r="A5011" i="1" s="1"/>
  <c r="A5012" i="1" s="1"/>
  <c r="A5013" i="1" s="1"/>
  <c r="A5014" i="1" s="1"/>
  <c r="A5015" i="1" s="1"/>
  <c r="A5016" i="1" s="1"/>
  <c r="A5017" i="1" s="1"/>
  <c r="A5018" i="1" s="1"/>
  <c r="A5019" i="1" s="1"/>
  <c r="A5020" i="1" s="1"/>
  <c r="A5021" i="1" s="1"/>
  <c r="A5022" i="1" s="1"/>
  <c r="A5023" i="1" s="1"/>
  <c r="A5024" i="1" s="1"/>
  <c r="A5025" i="1" s="1"/>
  <c r="A5026" i="1" s="1"/>
  <c r="A5027" i="1" s="1"/>
  <c r="K5014" i="1"/>
  <c r="A5029" i="1"/>
  <c r="A5030" i="1" s="1"/>
  <c r="A5032" i="1"/>
  <c r="A5033" i="1" s="1"/>
  <c r="A5034" i="1" s="1"/>
  <c r="A5035" i="1" s="1"/>
  <c r="A5036" i="1" s="1"/>
  <c r="A5037" i="1" s="1"/>
  <c r="A5038" i="1" s="1"/>
  <c r="A5039" i="1" s="1"/>
  <c r="A5040" i="1" s="1"/>
  <c r="A5041" i="1" s="1"/>
  <c r="A5042" i="1" s="1"/>
  <c r="A5045" i="1"/>
  <c r="A5046" i="1" s="1"/>
  <c r="A5047" i="1" s="1"/>
  <c r="A5048" i="1" s="1"/>
  <c r="A5049" i="1" s="1"/>
  <c r="A5050" i="1" s="1"/>
  <c r="A5051" i="1" s="1"/>
  <c r="A5052" i="1" s="1"/>
  <c r="A5053" i="1" s="1"/>
  <c r="A5054" i="1" s="1"/>
  <c r="A5055" i="1" s="1"/>
  <c r="A5056" i="1" s="1"/>
  <c r="A5057" i="1" s="1"/>
  <c r="K5047" i="1"/>
  <c r="A5059" i="1"/>
  <c r="A5060" i="1" s="1"/>
  <c r="A5061" i="1" s="1"/>
  <c r="A5062" i="1" s="1"/>
  <c r="A5063" i="1" s="1"/>
  <c r="A5064" i="1" s="1"/>
  <c r="A5065" i="1" s="1"/>
  <c r="A5066" i="1" s="1"/>
  <c r="A5067" i="1" s="1"/>
  <c r="A5068" i="1" s="1"/>
  <c r="A5069" i="1" s="1"/>
  <c r="A5070" i="1" s="1"/>
  <c r="A5071" i="1" s="1"/>
  <c r="A5072" i="1" s="1"/>
  <c r="A5073" i="1" s="1"/>
  <c r="A5074" i="1" s="1"/>
  <c r="A5077" i="1"/>
  <c r="A5078" i="1" s="1"/>
  <c r="A5079" i="1" s="1"/>
  <c r="A5080" i="1" s="1"/>
  <c r="A5081" i="1" s="1"/>
  <c r="A5082" i="1" s="1"/>
  <c r="A5083" i="1" s="1"/>
  <c r="A5084" i="1" s="1"/>
  <c r="A5085" i="1" s="1"/>
  <c r="A5086" i="1" s="1"/>
  <c r="A5087" i="1" s="1"/>
  <c r="A5088" i="1" s="1"/>
  <c r="A5089" i="1" s="1"/>
  <c r="A5090" i="1" s="1"/>
  <c r="A5091" i="1" s="1"/>
  <c r="A5092" i="1" s="1"/>
  <c r="A5093" i="1" s="1"/>
  <c r="A5094" i="1" s="1"/>
  <c r="A5095" i="1" s="1"/>
  <c r="A5096" i="1" s="1"/>
  <c r="A5097" i="1" s="1"/>
  <c r="A5098" i="1" s="1"/>
  <c r="A5099" i="1" s="1"/>
  <c r="A5100" i="1" s="1"/>
  <c r="A5101" i="1" s="1"/>
  <c r="A5102" i="1" s="1"/>
  <c r="K5078" i="1"/>
  <c r="K5103" i="1"/>
  <c r="A5104" i="1"/>
  <c r="A5105" i="1" s="1"/>
  <c r="A5106" i="1" s="1"/>
  <c r="A5107" i="1" s="1"/>
  <c r="A5108" i="1" s="1"/>
  <c r="A5110" i="1"/>
  <c r="A5111" i="1" s="1"/>
  <c r="A5112" i="1" s="1"/>
  <c r="A5113" i="1" s="1"/>
  <c r="A5114" i="1" s="1"/>
  <c r="A5115" i="1" s="1"/>
  <c r="A5116" i="1" s="1"/>
  <c r="A5117" i="1" s="1"/>
  <c r="A5119" i="1"/>
  <c r="A5120" i="1" s="1"/>
  <c r="A5121" i="1" s="1"/>
  <c r="A5122" i="1" s="1"/>
  <c r="A5123" i="1" s="1"/>
  <c r="A5124" i="1" s="1"/>
  <c r="A5125" i="1" s="1"/>
  <c r="A5126" i="1" s="1"/>
  <c r="A5127" i="1" s="1"/>
  <c r="A5128" i="1" s="1"/>
  <c r="A5129" i="1" s="1"/>
  <c r="A5130" i="1" s="1"/>
  <c r="A5132" i="1"/>
  <c r="A5133" i="1" s="1"/>
  <c r="A5134" i="1" s="1"/>
  <c r="A5135" i="1" s="1"/>
  <c r="A5136" i="1" s="1"/>
  <c r="A5137" i="1" s="1"/>
  <c r="A5138" i="1" s="1"/>
  <c r="A5139" i="1" s="1"/>
  <c r="A5140" i="1" s="1"/>
  <c r="A5141" i="1" s="1"/>
  <c r="A5142" i="1" s="1"/>
  <c r="A5143" i="1" s="1"/>
  <c r="A5144" i="1" s="1"/>
  <c r="A5145" i="1" s="1"/>
  <c r="A5146" i="1" s="1"/>
  <c r="A5147" i="1" s="1"/>
  <c r="A5148" i="1" s="1"/>
  <c r="A5149" i="1" s="1"/>
  <c r="A5151" i="1"/>
  <c r="A5152" i="1" s="1"/>
  <c r="A5153" i="1" s="1"/>
  <c r="A5154" i="1" s="1"/>
  <c r="A5155" i="1" s="1"/>
  <c r="A5156" i="1" s="1"/>
  <c r="A5157" i="1" s="1"/>
  <c r="A5158" i="1" s="1"/>
  <c r="A5159" i="1" s="1"/>
  <c r="A5160" i="1" s="1"/>
  <c r="A5161" i="1" s="1"/>
  <c r="A5162" i="1" s="1"/>
  <c r="A5163" i="1" s="1"/>
  <c r="A5164" i="1" s="1"/>
  <c r="A5165" i="1" s="1"/>
  <c r="A5166" i="1" s="1"/>
  <c r="A5167" i="1" s="1"/>
  <c r="A5168" i="1" s="1"/>
  <c r="A5169" i="1" s="1"/>
  <c r="A5170" i="1" s="1"/>
  <c r="A5171" i="1" s="1"/>
  <c r="A5172" i="1" s="1"/>
  <c r="K5160" i="1"/>
  <c r="A5174" i="1"/>
  <c r="A5176" i="1"/>
  <c r="A5177" i="1" s="1"/>
  <c r="A5178" i="1" s="1"/>
  <c r="A5179" i="1" s="1"/>
  <c r="A5181" i="1"/>
  <c r="A5183" i="1"/>
  <c r="A5184" i="1" s="1"/>
  <c r="A5185" i="1" s="1"/>
  <c r="A5186" i="1" s="1"/>
  <c r="A5187" i="1" s="1"/>
  <c r="A5188" i="1" s="1"/>
  <c r="A5189" i="1" s="1"/>
  <c r="A5190" i="1" s="1"/>
  <c r="A5191" i="1" s="1"/>
  <c r="A5192" i="1" s="1"/>
  <c r="A5193" i="1" s="1"/>
  <c r="A5194" i="1" s="1"/>
  <c r="A5195" i="1" s="1"/>
  <c r="A5196" i="1" s="1"/>
  <c r="A5197" i="1" s="1"/>
  <c r="A5198" i="1" s="1"/>
  <c r="A5199" i="1" s="1"/>
  <c r="A5200" i="1" s="1"/>
  <c r="A5203" i="1"/>
  <c r="A5204" i="1" s="1"/>
  <c r="A5205" i="1" s="1"/>
  <c r="A5206" i="1" s="1"/>
  <c r="A5207" i="1" s="1"/>
  <c r="A5208" i="1" s="1"/>
  <c r="A5209" i="1" s="1"/>
  <c r="A5210" i="1" s="1"/>
  <c r="A5211" i="1" s="1"/>
  <c r="A5212" i="1" s="1"/>
  <c r="A5213" i="1" s="1"/>
  <c r="A5214" i="1" s="1"/>
  <c r="A5215" i="1" s="1"/>
  <c r="A5216" i="1" s="1"/>
  <c r="A5217" i="1" s="1"/>
  <c r="A5218" i="1" s="1"/>
  <c r="A5219" i="1" s="1"/>
  <c r="A5220" i="1" s="1"/>
  <c r="A5221" i="1" s="1"/>
  <c r="A5222" i="1" s="1"/>
  <c r="A5223" i="1" s="1"/>
  <c r="A5224" i="1" s="1"/>
  <c r="A5225" i="1" s="1"/>
  <c r="A5226" i="1" s="1"/>
  <c r="A5227" i="1" s="1"/>
  <c r="A5228" i="1" s="1"/>
  <c r="A5229" i="1" s="1"/>
  <c r="A5230" i="1" s="1"/>
  <c r="A5231" i="1" s="1"/>
  <c r="A5232" i="1" s="1"/>
  <c r="A5233" i="1" s="1"/>
  <c r="A5234" i="1" s="1"/>
  <c r="A5235" i="1" s="1"/>
  <c r="A5236" i="1" s="1"/>
  <c r="K5219" i="1"/>
  <c r="K5227" i="1"/>
  <c r="A5238" i="1"/>
  <c r="A5239" i="1" s="1"/>
  <c r="A5240" i="1" s="1"/>
  <c r="A5241" i="1" s="1"/>
  <c r="A5242" i="1" s="1"/>
  <c r="A5243" i="1" s="1"/>
  <c r="A5244" i="1" s="1"/>
  <c r="A5245" i="1" s="1"/>
  <c r="A5246" i="1" s="1"/>
  <c r="A5247" i="1" s="1"/>
  <c r="A5252" i="1"/>
  <c r="A5253" i="1" s="1"/>
  <c r="A5254" i="1" s="1"/>
  <c r="A5256" i="1"/>
  <c r="A5257" i="1" s="1"/>
  <c r="A5258" i="1" s="1"/>
  <c r="A5259" i="1" s="1"/>
  <c r="A5260" i="1" s="1"/>
  <c r="A5261" i="1" s="1"/>
  <c r="A5262" i="1" s="1"/>
  <c r="A5263" i="1" s="1"/>
  <c r="A5264" i="1" s="1"/>
  <c r="A5267" i="1"/>
  <c r="A5268" i="1" s="1"/>
  <c r="A5269" i="1" s="1"/>
  <c r="A5271" i="1"/>
  <c r="A5272" i="1" s="1"/>
  <c r="A5273" i="1" s="1"/>
  <c r="A5274" i="1" s="1"/>
  <c r="A5275" i="1" s="1"/>
  <c r="A5276" i="1" s="1"/>
  <c r="A5277" i="1" s="1"/>
  <c r="A5278" i="1" s="1"/>
  <c r="A5279" i="1" s="1"/>
  <c r="A5280" i="1" s="1"/>
  <c r="K5272" i="1"/>
  <c r="A5283" i="1"/>
  <c r="A5286" i="1"/>
  <c r="A5287" i="1" s="1"/>
  <c r="A5288" i="1" s="1"/>
  <c r="A5289" i="1" s="1"/>
  <c r="A5290" i="1" s="1"/>
  <c r="A5291" i="1" s="1"/>
  <c r="A5292" i="1" s="1"/>
  <c r="A5293" i="1" s="1"/>
  <c r="A5294" i="1" s="1"/>
  <c r="A5295" i="1" s="1"/>
  <c r="A5296" i="1" s="1"/>
  <c r="A5297" i="1" s="1"/>
  <c r="A5298" i="1" s="1"/>
  <c r="A5300" i="1"/>
  <c r="A5301" i="1" s="1"/>
  <c r="A5302" i="1" s="1"/>
  <c r="A5304" i="1"/>
  <c r="A5305" i="1" s="1"/>
  <c r="A5306" i="1" s="1"/>
  <c r="A5307" i="1" s="1"/>
  <c r="A5308" i="1" s="1"/>
  <c r="A5309" i="1" s="1"/>
  <c r="K5307" i="1"/>
  <c r="A5311" i="1"/>
  <c r="A5312" i="1" s="1"/>
  <c r="A5313" i="1" s="1"/>
  <c r="A5314" i="1" s="1"/>
  <c r="A5315" i="1" s="1"/>
  <c r="A5316" i="1" s="1"/>
  <c r="A5317" i="1" s="1"/>
  <c r="A5318" i="1" s="1"/>
  <c r="A5320" i="1"/>
  <c r="A5321" i="1" s="1"/>
  <c r="A5322" i="1" s="1"/>
  <c r="A5323" i="1" s="1"/>
  <c r="A5324" i="1" s="1"/>
  <c r="A5325" i="1" s="1"/>
  <c r="A5326" i="1" s="1"/>
  <c r="A5327" i="1" s="1"/>
  <c r="A5328" i="1" s="1"/>
  <c r="A5329" i="1" s="1"/>
  <c r="A5330" i="1" s="1"/>
  <c r="A5331" i="1" s="1"/>
  <c r="A5332" i="1" s="1"/>
  <c r="A5333" i="1" s="1"/>
  <c r="A5334" i="1" s="1"/>
  <c r="A5335" i="1" s="1"/>
  <c r="K5322" i="1"/>
  <c r="A5337" i="1"/>
  <c r="A5338" i="1" s="1"/>
  <c r="A5339" i="1" s="1"/>
  <c r="A5340" i="1" s="1"/>
  <c r="A5341" i="1" s="1"/>
  <c r="A5342" i="1" s="1"/>
  <c r="A5343" i="1" s="1"/>
  <c r="A5344" i="1" s="1"/>
  <c r="A5345" i="1" s="1"/>
  <c r="A5346" i="1" s="1"/>
  <c r="A5347" i="1" s="1"/>
  <c r="A5348" i="1" s="1"/>
  <c r="A5349" i="1" s="1"/>
  <c r="A5350" i="1" s="1"/>
  <c r="K5344" i="1"/>
  <c r="A5352" i="1"/>
  <c r="A5353" i="1" s="1"/>
  <c r="A5354" i="1" s="1"/>
  <c r="A5355" i="1" s="1"/>
  <c r="A5356" i="1" s="1"/>
  <c r="A5357" i="1" s="1"/>
  <c r="A5358" i="1" s="1"/>
  <c r="A5359" i="1" s="1"/>
  <c r="A5360" i="1" s="1"/>
  <c r="A5361" i="1" s="1"/>
  <c r="A5362" i="1" s="1"/>
  <c r="A5363" i="1" s="1"/>
  <c r="A5364" i="1" s="1"/>
  <c r="A5365" i="1" s="1"/>
  <c r="A5367" i="1"/>
  <c r="A5368" i="1" s="1"/>
  <c r="A5369" i="1" s="1"/>
  <c r="A5370" i="1" s="1"/>
  <c r="A5371" i="1" s="1"/>
  <c r="A5372" i="1" s="1"/>
  <c r="A5373" i="1" s="1"/>
  <c r="K5374" i="1"/>
  <c r="A5375" i="1"/>
  <c r="A5376" i="1" s="1"/>
  <c r="A5377" i="1" s="1"/>
  <c r="A5378" i="1" s="1"/>
  <c r="A5379" i="1" s="1"/>
  <c r="A5380" i="1" s="1"/>
  <c r="A5381" i="1" s="1"/>
  <c r="A5382" i="1" s="1"/>
  <c r="A5383" i="1" s="1"/>
  <c r="A5384" i="1" s="1"/>
  <c r="A5385" i="1" s="1"/>
  <c r="A5386" i="1" s="1"/>
  <c r="A5387" i="1" s="1"/>
  <c r="A5388" i="1" s="1"/>
  <c r="A5389" i="1" s="1"/>
  <c r="A5390" i="1" s="1"/>
  <c r="A5391" i="1" s="1"/>
  <c r="A5392" i="1" s="1"/>
  <c r="A5393" i="1" s="1"/>
  <c r="A5394" i="1" s="1"/>
  <c r="K5375" i="1"/>
  <c r="A5396" i="1"/>
  <c r="A5397" i="1" s="1"/>
  <c r="A5398" i="1" s="1"/>
  <c r="A5399" i="1" s="1"/>
  <c r="A5400" i="1" s="1"/>
  <c r="A5401" i="1" s="1"/>
  <c r="A5403" i="1"/>
  <c r="A5404" i="1" s="1"/>
  <c r="A5405" i="1" s="1"/>
  <c r="A5406" i="1" s="1"/>
  <c r="K5404" i="1"/>
  <c r="A5408" i="1"/>
  <c r="A5409" i="1" s="1"/>
  <c r="A5410" i="1" s="1"/>
  <c r="A5411" i="1" s="1"/>
  <c r="A5412" i="1" s="1"/>
  <c r="A5413" i="1" s="1"/>
  <c r="A5414" i="1" s="1"/>
  <c r="A5415" i="1" s="1"/>
  <c r="A5416" i="1" s="1"/>
  <c r="A5417" i="1" s="1"/>
  <c r="A5418" i="1" s="1"/>
  <c r="A5419" i="1" s="1"/>
  <c r="A5420" i="1" s="1"/>
  <c r="A5421" i="1" s="1"/>
  <c r="A5422" i="1" s="1"/>
  <c r="A5423" i="1" s="1"/>
  <c r="A5424" i="1" s="1"/>
  <c r="A5425" i="1" s="1"/>
  <c r="A5426" i="1" s="1"/>
  <c r="A5427" i="1" s="1"/>
  <c r="A5428" i="1" s="1"/>
  <c r="A5429" i="1" s="1"/>
  <c r="A5430" i="1" s="1"/>
  <c r="A5431" i="1" s="1"/>
  <c r="A5432" i="1" s="1"/>
  <c r="A5434" i="1"/>
  <c r="A5435" i="1" s="1"/>
  <c r="A5436" i="1" s="1"/>
  <c r="A5437" i="1" s="1"/>
  <c r="A5438" i="1" s="1"/>
  <c r="A5439" i="1" s="1"/>
  <c r="A5440" i="1" s="1"/>
  <c r="A5441" i="1" s="1"/>
  <c r="A5442" i="1" s="1"/>
  <c r="A5444" i="1"/>
  <c r="A5445" i="1" s="1"/>
  <c r="A5446" i="1" s="1"/>
  <c r="A5447" i="1" s="1"/>
  <c r="A5448" i="1" s="1"/>
  <c r="A5449" i="1" s="1"/>
  <c r="A5450" i="1" s="1"/>
  <c r="A5451" i="1" s="1"/>
  <c r="A5452" i="1" s="1"/>
  <c r="A5453" i="1" s="1"/>
  <c r="A5454" i="1" s="1"/>
  <c r="A5455" i="1" s="1"/>
  <c r="A5456" i="1" s="1"/>
  <c r="A5457" i="1" s="1"/>
  <c r="A5458" i="1" s="1"/>
  <c r="A5459" i="1" s="1"/>
  <c r="A5460" i="1" s="1"/>
  <c r="A5461" i="1" s="1"/>
  <c r="A5462" i="1" s="1"/>
  <c r="A5463" i="1" s="1"/>
  <c r="A5464" i="1" s="1"/>
  <c r="A5465" i="1" s="1"/>
  <c r="A5466" i="1" s="1"/>
  <c r="A5467" i="1" s="1"/>
  <c r="A5468" i="1" s="1"/>
  <c r="A5469" i="1" s="1"/>
  <c r="A5470" i="1" s="1"/>
  <c r="A5471" i="1" s="1"/>
  <c r="A5472" i="1" s="1"/>
  <c r="A5473" i="1" s="1"/>
  <c r="A5474" i="1" s="1"/>
  <c r="A5475" i="1" s="1"/>
  <c r="A5476" i="1" s="1"/>
  <c r="A5477" i="1" s="1"/>
  <c r="A5478" i="1" s="1"/>
  <c r="K5455" i="1"/>
  <c r="A5480" i="1"/>
  <c r="A5481" i="1" s="1"/>
  <c r="A5483" i="1"/>
  <c r="A5484" i="1" s="1"/>
  <c r="A5485" i="1" s="1"/>
  <c r="A5486" i="1" s="1"/>
  <c r="A5487" i="1" s="1"/>
  <c r="A5488" i="1" s="1"/>
  <c r="A5489" i="1" s="1"/>
  <c r="A5490" i="1" s="1"/>
  <c r="A5491" i="1" s="1"/>
  <c r="A5492" i="1" s="1"/>
  <c r="A5493" i="1" s="1"/>
  <c r="A5494" i="1" s="1"/>
  <c r="K5493" i="1"/>
  <c r="A5496" i="1"/>
  <c r="A5497" i="1" s="1"/>
  <c r="A5498" i="1" s="1"/>
  <c r="A5499" i="1" s="1"/>
  <c r="A5500" i="1" s="1"/>
  <c r="A5501" i="1" s="1"/>
  <c r="A5502" i="1" s="1"/>
  <c r="A5503" i="1" s="1"/>
  <c r="A5504" i="1" s="1"/>
  <c r="A5505" i="1" s="1"/>
  <c r="A5506" i="1" s="1"/>
  <c r="A5507" i="1" s="1"/>
  <c r="A5508" i="1" s="1"/>
  <c r="A5509" i="1" s="1"/>
  <c r="A5510" i="1" s="1"/>
  <c r="A5511" i="1" s="1"/>
  <c r="A5512" i="1" s="1"/>
  <c r="A5513" i="1" s="1"/>
  <c r="A5514" i="1" s="1"/>
  <c r="A5515" i="1" s="1"/>
  <c r="A5516" i="1" s="1"/>
  <c r="A5517" i="1" s="1"/>
  <c r="A5518" i="1" s="1"/>
  <c r="A5519" i="1" s="1"/>
  <c r="A5520" i="1" s="1"/>
  <c r="A5521" i="1" s="1"/>
  <c r="A5522" i="1" s="1"/>
  <c r="A5523" i="1" s="1"/>
  <c r="A5524" i="1" s="1"/>
  <c r="A5525" i="1" s="1"/>
  <c r="A5526" i="1" s="1"/>
  <c r="A5527" i="1" s="1"/>
  <c r="A5528" i="1" s="1"/>
  <c r="A5529" i="1" s="1"/>
  <c r="K5503" i="1"/>
  <c r="K5510" i="1"/>
  <c r="A5531" i="1"/>
  <c r="A5532" i="1" s="1"/>
  <c r="A5533" i="1" s="1"/>
  <c r="A5534" i="1" s="1"/>
  <c r="A5535" i="1" s="1"/>
  <c r="A5536" i="1" s="1"/>
  <c r="A5537" i="1" s="1"/>
  <c r="A5538" i="1" s="1"/>
  <c r="A5539" i="1" s="1"/>
  <c r="A5540" i="1" s="1"/>
  <c r="A5541" i="1" s="1"/>
  <c r="A5542" i="1" s="1"/>
  <c r="A5543" i="1" s="1"/>
  <c r="A5544" i="1" s="1"/>
  <c r="A5545" i="1" s="1"/>
  <c r="A5546" i="1" s="1"/>
  <c r="A5547" i="1" s="1"/>
  <c r="A5548" i="1" s="1"/>
  <c r="A5549" i="1" s="1"/>
  <c r="A5550" i="1" s="1"/>
  <c r="A5551" i="1" s="1"/>
  <c r="A5552" i="1" s="1"/>
  <c r="A5553" i="1" s="1"/>
  <c r="A5554" i="1" s="1"/>
  <c r="A5555" i="1" s="1"/>
  <c r="A5556" i="1" s="1"/>
  <c r="A5558" i="1"/>
  <c r="A5559" i="1" s="1"/>
  <c r="A5560" i="1" s="1"/>
  <c r="A5561" i="1" s="1"/>
  <c r="A5562" i="1" s="1"/>
  <c r="A5563" i="1" s="1"/>
  <c r="A5564" i="1" s="1"/>
  <c r="A5565" i="1" s="1"/>
  <c r="A5566" i="1" s="1"/>
  <c r="A5567" i="1" s="1"/>
  <c r="A5568" i="1" s="1"/>
  <c r="A5569" i="1" s="1"/>
  <c r="A5570" i="1" s="1"/>
  <c r="A5571" i="1" s="1"/>
  <c r="A5572" i="1" s="1"/>
  <c r="A5573" i="1" s="1"/>
  <c r="A5574" i="1" s="1"/>
  <c r="A5575" i="1" s="1"/>
  <c r="A5576" i="1" s="1"/>
  <c r="A5577" i="1" s="1"/>
  <c r="A5578" i="1" s="1"/>
  <c r="A5579" i="1" s="1"/>
  <c r="A5580" i="1" s="1"/>
  <c r="K5562" i="1"/>
  <c r="K5563" i="1"/>
  <c r="A5582" i="1"/>
  <c r="A5583" i="1" s="1"/>
  <c r="A5584" i="1" s="1"/>
  <c r="A5585" i="1" s="1"/>
  <c r="A5586" i="1" s="1"/>
  <c r="A5587" i="1" s="1"/>
  <c r="A5588" i="1" s="1"/>
  <c r="A5589" i="1" s="1"/>
  <c r="A5590" i="1" s="1"/>
  <c r="A5591" i="1" s="1"/>
  <c r="A5592" i="1" s="1"/>
  <c r="A5593" i="1" s="1"/>
  <c r="A5594" i="1" s="1"/>
  <c r="A5595" i="1" s="1"/>
  <c r="A5596" i="1" s="1"/>
  <c r="A5597" i="1" s="1"/>
  <c r="A5598" i="1" s="1"/>
  <c r="A5599" i="1" s="1"/>
  <c r="A5601" i="1"/>
  <c r="A5603" i="1"/>
  <c r="A5604" i="1" s="1"/>
  <c r="A5605" i="1" s="1"/>
  <c r="A5607" i="1"/>
  <c r="K5607" i="1"/>
  <c r="A5609" i="1"/>
  <c r="A5610" i="1" s="1"/>
  <c r="A5612" i="1"/>
  <c r="A5614" i="1"/>
  <c r="A5615" i="1" s="1"/>
  <c r="A5616" i="1" s="1"/>
  <c r="A5617" i="1" s="1"/>
  <c r="A5620" i="1"/>
  <c r="A5621" i="1" s="1"/>
  <c r="A5625" i="1"/>
  <c r="A5626" i="1" s="1"/>
  <c r="A5627" i="1" s="1"/>
  <c r="A5628" i="1" s="1"/>
  <c r="A5629" i="1" s="1"/>
  <c r="A5630" i="1" s="1"/>
  <c r="A5631" i="1" s="1"/>
  <c r="A5632" i="1" s="1"/>
  <c r="A5633" i="1" s="1"/>
  <c r="A5634" i="1" s="1"/>
  <c r="A5635" i="1" s="1"/>
  <c r="A5636" i="1" s="1"/>
  <c r="A5638" i="1"/>
  <c r="A5639" i="1" s="1"/>
  <c r="A5640" i="1" s="1"/>
  <c r="A5641" i="1" s="1"/>
  <c r="A5642" i="1" s="1"/>
  <c r="A5643" i="1" s="1"/>
  <c r="A5644" i="1" s="1"/>
  <c r="A5645" i="1" s="1"/>
  <c r="A5646" i="1" s="1"/>
  <c r="A5647" i="1" s="1"/>
  <c r="A5650" i="1"/>
  <c r="A5651" i="1" s="1"/>
  <c r="A5652" i="1" s="1"/>
  <c r="A5653" i="1" s="1"/>
  <c r="A5661" i="1"/>
  <c r="K5661" i="1"/>
  <c r="K5662" i="1"/>
  <c r="A5663" i="1"/>
  <c r="A5664" i="1" s="1"/>
  <c r="A5665" i="1" s="1"/>
  <c r="A5666" i="1" s="1"/>
  <c r="A5667" i="1" s="1"/>
  <c r="A5668" i="1" s="1"/>
  <c r="A5669" i="1" s="1"/>
  <c r="A5670" i="1" s="1"/>
  <c r="A5671" i="1" s="1"/>
  <c r="A5672" i="1" s="1"/>
  <c r="A5675" i="1"/>
  <c r="A5678" i="1"/>
  <c r="A5679" i="1" s="1"/>
  <c r="A5680" i="1" s="1"/>
  <c r="A5682" i="1"/>
  <c r="A5683" i="1" s="1"/>
  <c r="A5684" i="1" s="1"/>
  <c r="A5685" i="1" s="1"/>
  <c r="A5686" i="1" s="1"/>
  <c r="A5687" i="1" s="1"/>
  <c r="A5688" i="1" s="1"/>
  <c r="A5689" i="1" s="1"/>
  <c r="A5690" i="1" s="1"/>
  <c r="A5691" i="1" s="1"/>
  <c r="A5692" i="1" s="1"/>
  <c r="A5693" i="1" s="1"/>
  <c r="A5694" i="1" s="1"/>
  <c r="A5695" i="1" s="1"/>
  <c r="A5696" i="1" s="1"/>
  <c r="A5697" i="1" s="1"/>
  <c r="K5689" i="1"/>
  <c r="K5693" i="1"/>
  <c r="K5694" i="1"/>
  <c r="K5695" i="1"/>
  <c r="K5696" i="1"/>
  <c r="K5698" i="1"/>
  <c r="A5699" i="1"/>
  <c r="A5700" i="1" s="1"/>
  <c r="A5702" i="1"/>
  <c r="A5703" i="1" s="1"/>
  <c r="A5704" i="1" s="1"/>
  <c r="A5705" i="1" s="1"/>
  <c r="A5706" i="1" s="1"/>
  <c r="A5707" i="1" s="1"/>
  <c r="A5708" i="1" s="1"/>
  <c r="A5709" i="1" s="1"/>
  <c r="A5710" i="1" s="1"/>
  <c r="A5711" i="1" s="1"/>
  <c r="A5712" i="1" s="1"/>
  <c r="A5713" i="1" s="1"/>
  <c r="A5714" i="1" s="1"/>
  <c r="A5715" i="1" s="1"/>
  <c r="A5716" i="1" s="1"/>
  <c r="A5718" i="1"/>
  <c r="A5719" i="1" s="1"/>
  <c r="A5720" i="1" s="1"/>
  <c r="A5721" i="1" s="1"/>
  <c r="A5722" i="1" s="1"/>
  <c r="A5723" i="1" s="1"/>
  <c r="A5724" i="1" s="1"/>
  <c r="A5726" i="1"/>
  <c r="A5727" i="1" s="1"/>
  <c r="A5728" i="1" s="1"/>
  <c r="A5729" i="1" s="1"/>
  <c r="A5730" i="1" s="1"/>
  <c r="A5731" i="1" s="1"/>
  <c r="A5733" i="1"/>
  <c r="A5735" i="1"/>
  <c r="A5736" i="1" s="1"/>
  <c r="A5737" i="1" s="1"/>
  <c r="A5738" i="1" s="1"/>
  <c r="A5739" i="1" s="1"/>
  <c r="A5740" i="1" s="1"/>
  <c r="A5741" i="1" s="1"/>
  <c r="A5742" i="1" s="1"/>
  <c r="A5744" i="1"/>
  <c r="A5745" i="1" s="1"/>
  <c r="A5746" i="1" s="1"/>
  <c r="A5747" i="1" s="1"/>
  <c r="A5748" i="1" s="1"/>
  <c r="A5749" i="1" s="1"/>
  <c r="A5750" i="1" s="1"/>
  <c r="A5751" i="1" s="1"/>
  <c r="A5752" i="1" s="1"/>
  <c r="A5753" i="1" s="1"/>
  <c r="A5754" i="1" s="1"/>
  <c r="A5755" i="1" s="1"/>
  <c r="A5756" i="1" s="1"/>
  <c r="A5758" i="1"/>
  <c r="A5760" i="1"/>
  <c r="A5761" i="1" s="1"/>
  <c r="A5762" i="1" s="1"/>
  <c r="A5763" i="1" s="1"/>
  <c r="A5764" i="1" s="1"/>
  <c r="A5765" i="1" s="1"/>
  <c r="A5766" i="1" s="1"/>
  <c r="A5767" i="1" s="1"/>
  <c r="A5768" i="1" s="1"/>
  <c r="A5769" i="1" s="1"/>
  <c r="A5771" i="1"/>
  <c r="A5772" i="1" s="1"/>
  <c r="A5773" i="1" s="1"/>
  <c r="A5774" i="1" s="1"/>
  <c r="A5775" i="1" s="1"/>
  <c r="A5776" i="1" s="1"/>
  <c r="A5777" i="1" s="1"/>
  <c r="A5778" i="1" s="1"/>
  <c r="A5779" i="1" s="1"/>
  <c r="A5780" i="1" s="1"/>
  <c r="K5772" i="1"/>
  <c r="K5773" i="1"/>
  <c r="K5774" i="1"/>
  <c r="K5775" i="1"/>
  <c r="K5782" i="1"/>
  <c r="A5783" i="1"/>
  <c r="A5784" i="1" s="1"/>
  <c r="A5786" i="1"/>
  <c r="A5787" i="1" s="1"/>
  <c r="A5788" i="1" s="1"/>
  <c r="A5789" i="1" s="1"/>
  <c r="A5790" i="1" s="1"/>
  <c r="A5791" i="1" s="1"/>
  <c r="A5792" i="1" s="1"/>
  <c r="A5793" i="1" s="1"/>
  <c r="A5794" i="1" s="1"/>
  <c r="A5795" i="1" s="1"/>
  <c r="A5796" i="1" s="1"/>
  <c r="A5797" i="1" s="1"/>
  <c r="A5798" i="1" s="1"/>
  <c r="A5799" i="1" s="1"/>
  <c r="A5800" i="1" s="1"/>
  <c r="A5801" i="1" s="1"/>
  <c r="A5802" i="1" s="1"/>
  <c r="A5803" i="1" s="1"/>
  <c r="A5804" i="1" s="1"/>
  <c r="A5805" i="1" s="1"/>
  <c r="A5806" i="1" s="1"/>
  <c r="A5807" i="1" s="1"/>
  <c r="A5808" i="1" s="1"/>
  <c r="A5809" i="1" s="1"/>
  <c r="A5810" i="1" s="1"/>
  <c r="A5811" i="1" s="1"/>
  <c r="A5812" i="1" s="1"/>
  <c r="A5813" i="1" s="1"/>
  <c r="A5814" i="1" s="1"/>
  <c r="A5815" i="1" s="1"/>
  <c r="A5816" i="1" s="1"/>
  <c r="A5817" i="1" s="1"/>
  <c r="A5818" i="1" s="1"/>
  <c r="A5819" i="1" s="1"/>
  <c r="A5820" i="1" s="1"/>
  <c r="A5821" i="1" s="1"/>
  <c r="A5822" i="1" s="1"/>
  <c r="A5823" i="1" s="1"/>
  <c r="A5824" i="1" s="1"/>
  <c r="A5825" i="1" s="1"/>
  <c r="A5826" i="1" s="1"/>
  <c r="A5827" i="1" s="1"/>
  <c r="A5828" i="1" s="1"/>
  <c r="A5829" i="1" s="1"/>
  <c r="A5830" i="1" s="1"/>
  <c r="A5831" i="1" s="1"/>
  <c r="A5832" i="1" s="1"/>
  <c r="A5833" i="1" s="1"/>
  <c r="A5834" i="1" s="1"/>
  <c r="A5835" i="1" s="1"/>
  <c r="A5836" i="1" s="1"/>
  <c r="A5837" i="1" s="1"/>
  <c r="A5838" i="1" s="1"/>
  <c r="A5839" i="1" s="1"/>
  <c r="A5840" i="1" s="1"/>
  <c r="A5841" i="1" s="1"/>
  <c r="A5842" i="1" s="1"/>
  <c r="A5843" i="1" s="1"/>
  <c r="A5844" i="1" s="1"/>
  <c r="A5845" i="1" s="1"/>
  <c r="A5846" i="1" s="1"/>
  <c r="A5847" i="1" s="1"/>
  <c r="A5848" i="1" s="1"/>
  <c r="A5849" i="1" s="1"/>
  <c r="A5850" i="1" s="1"/>
  <c r="A5851" i="1" s="1"/>
  <c r="A5852" i="1" s="1"/>
  <c r="A5853" i="1" s="1"/>
  <c r="A5854" i="1" s="1"/>
  <c r="A5855" i="1" s="1"/>
  <c r="A5856" i="1" s="1"/>
  <c r="A5857" i="1" s="1"/>
  <c r="A5858" i="1" s="1"/>
  <c r="A5859" i="1" s="1"/>
  <c r="A5860" i="1" s="1"/>
  <c r="A5861" i="1" s="1"/>
  <c r="A5862" i="1" s="1"/>
  <c r="A5863" i="1" s="1"/>
  <c r="A5864" i="1" s="1"/>
  <c r="A5865" i="1" s="1"/>
  <c r="A5866" i="1" s="1"/>
  <c r="A5867" i="1" s="1"/>
  <c r="A5868" i="1" s="1"/>
  <c r="A5869" i="1" s="1"/>
  <c r="A5870" i="1" s="1"/>
  <c r="A5871" i="1" s="1"/>
  <c r="A5872" i="1" s="1"/>
  <c r="A5873" i="1" s="1"/>
  <c r="A5874" i="1" s="1"/>
  <c r="A5875" i="1" s="1"/>
  <c r="A5876" i="1" s="1"/>
  <c r="A5877" i="1" s="1"/>
  <c r="A5878" i="1" s="1"/>
  <c r="A5879" i="1" s="1"/>
  <c r="A5880" i="1" s="1"/>
  <c r="A5881" i="1" s="1"/>
  <c r="A5882" i="1" s="1"/>
  <c r="A5883" i="1" s="1"/>
  <c r="A5884" i="1" s="1"/>
  <c r="A5885" i="1" s="1"/>
  <c r="A5886" i="1" s="1"/>
  <c r="A5887" i="1" s="1"/>
  <c r="A5888" i="1" s="1"/>
  <c r="A5889" i="1" s="1"/>
  <c r="A5890" i="1" s="1"/>
  <c r="A5891" i="1" s="1"/>
  <c r="A5892" i="1" s="1"/>
  <c r="A5893" i="1" s="1"/>
  <c r="A5894" i="1" s="1"/>
  <c r="A5895" i="1" s="1"/>
  <c r="A5896" i="1" s="1"/>
  <c r="A5897" i="1" s="1"/>
  <c r="A5898" i="1" s="1"/>
  <c r="A5899" i="1" s="1"/>
  <c r="A5900" i="1" s="1"/>
  <c r="A5901" i="1" s="1"/>
  <c r="A5902" i="1" s="1"/>
  <c r="A5903" i="1" s="1"/>
  <c r="A5904" i="1" s="1"/>
  <c r="A5905" i="1" s="1"/>
  <c r="A5906" i="1" s="1"/>
  <c r="A5907" i="1" s="1"/>
  <c r="A5908" i="1" s="1"/>
  <c r="A5909" i="1" s="1"/>
  <c r="A5910" i="1" s="1"/>
  <c r="A5911" i="1" s="1"/>
  <c r="A5912" i="1" s="1"/>
  <c r="A5913" i="1" s="1"/>
  <c r="A5914" i="1" s="1"/>
  <c r="A5915" i="1" s="1"/>
  <c r="A5916" i="1" s="1"/>
  <c r="A5917" i="1" s="1"/>
  <c r="A5918" i="1" s="1"/>
  <c r="A5919" i="1" s="1"/>
  <c r="A5920" i="1" s="1"/>
  <c r="A5921" i="1" s="1"/>
  <c r="A5922" i="1" s="1"/>
  <c r="A5923" i="1" s="1"/>
  <c r="A5924" i="1" s="1"/>
  <c r="A5925" i="1" s="1"/>
  <c r="A5926" i="1" s="1"/>
  <c r="A5927" i="1" s="1"/>
  <c r="A5928" i="1" s="1"/>
  <c r="A5929" i="1" s="1"/>
  <c r="A5930" i="1" s="1"/>
  <c r="A5931" i="1" s="1"/>
  <c r="A5932" i="1" s="1"/>
  <c r="A5933" i="1" s="1"/>
  <c r="A5934" i="1" s="1"/>
  <c r="A5935" i="1" s="1"/>
  <c r="A5936" i="1" s="1"/>
  <c r="A5937" i="1" s="1"/>
  <c r="A5938" i="1" s="1"/>
  <c r="A5939" i="1" s="1"/>
  <c r="A5940" i="1" s="1"/>
  <c r="A5941" i="1" s="1"/>
  <c r="A5942" i="1" s="1"/>
  <c r="A5943" i="1" s="1"/>
  <c r="A5944" i="1" s="1"/>
  <c r="A5945" i="1" s="1"/>
  <c r="A5946" i="1" s="1"/>
  <c r="A5947" i="1" s="1"/>
  <c r="A5948" i="1" s="1"/>
  <c r="A5949" i="1" s="1"/>
  <c r="A5950" i="1" s="1"/>
  <c r="A5951" i="1" s="1"/>
  <c r="A5952" i="1" s="1"/>
  <c r="A5953" i="1" s="1"/>
  <c r="A5954" i="1" s="1"/>
  <c r="A5955" i="1" s="1"/>
  <c r="A5956" i="1" s="1"/>
  <c r="A5957" i="1" s="1"/>
  <c r="A5958" i="1" s="1"/>
  <c r="A5959" i="1" s="1"/>
  <c r="A5960" i="1" s="1"/>
  <c r="A5961" i="1" s="1"/>
  <c r="A5962" i="1" s="1"/>
  <c r="A5963" i="1" s="1"/>
  <c r="A5964" i="1" s="1"/>
  <c r="A5965" i="1" s="1"/>
  <c r="A5966" i="1" s="1"/>
  <c r="A5967" i="1" s="1"/>
  <c r="A5968" i="1" s="1"/>
  <c r="A5969" i="1" s="1"/>
  <c r="A5970" i="1" s="1"/>
  <c r="A5971" i="1" s="1"/>
  <c r="A5972" i="1" s="1"/>
  <c r="A5973" i="1" s="1"/>
  <c r="A5974" i="1" s="1"/>
  <c r="A5975" i="1" s="1"/>
  <c r="A5976" i="1" s="1"/>
  <c r="A5977" i="1" s="1"/>
  <c r="A5978" i="1" s="1"/>
  <c r="A5979" i="1" s="1"/>
  <c r="A5980" i="1" s="1"/>
  <c r="A5981" i="1" s="1"/>
  <c r="A5982" i="1" s="1"/>
  <c r="A5983" i="1" s="1"/>
  <c r="A5984" i="1" s="1"/>
  <c r="A5985" i="1" s="1"/>
  <c r="A5986" i="1" s="1"/>
  <c r="A5987" i="1" s="1"/>
  <c r="A5988" i="1" s="1"/>
  <c r="A5989" i="1" s="1"/>
  <c r="A5990" i="1" s="1"/>
  <c r="A5991" i="1" s="1"/>
  <c r="A5992" i="1" s="1"/>
  <c r="A5993" i="1" s="1"/>
  <c r="A5994" i="1" s="1"/>
  <c r="A5995" i="1" s="1"/>
  <c r="A5996" i="1" s="1"/>
  <c r="A5997" i="1" s="1"/>
  <c r="A5998" i="1" s="1"/>
  <c r="A5999" i="1" s="1"/>
  <c r="A6000" i="1" s="1"/>
  <c r="A6001" i="1" s="1"/>
  <c r="A6002" i="1" s="1"/>
  <c r="A6003" i="1" s="1"/>
  <c r="A6004" i="1" s="1"/>
  <c r="A6005" i="1" s="1"/>
  <c r="A6006" i="1" s="1"/>
  <c r="A6007" i="1" s="1"/>
  <c r="A6008" i="1" s="1"/>
  <c r="A6009" i="1" s="1"/>
  <c r="A6010" i="1" s="1"/>
  <c r="A6011" i="1" s="1"/>
  <c r="A6012" i="1" s="1"/>
  <c r="A6013" i="1" s="1"/>
  <c r="A6014" i="1" s="1"/>
  <c r="A6015" i="1" s="1"/>
  <c r="A6016" i="1" s="1"/>
  <c r="A6017" i="1" s="1"/>
  <c r="A6018" i="1" s="1"/>
  <c r="A6019" i="1" s="1"/>
  <c r="A6020" i="1" s="1"/>
  <c r="A6021" i="1" s="1"/>
  <c r="A6022" i="1" s="1"/>
  <c r="A6023" i="1" s="1"/>
  <c r="A6024" i="1" s="1"/>
  <c r="A6025" i="1" s="1"/>
  <c r="A6026" i="1" s="1"/>
  <c r="A6027" i="1" s="1"/>
  <c r="A6028" i="1" s="1"/>
  <c r="A6029" i="1" s="1"/>
  <c r="A6030" i="1" s="1"/>
  <c r="A6031" i="1" s="1"/>
  <c r="A6032" i="1" s="1"/>
  <c r="A6033" i="1" s="1"/>
  <c r="A6034" i="1" s="1"/>
  <c r="A6035" i="1" s="1"/>
  <c r="A6036" i="1" s="1"/>
  <c r="A6037" i="1" s="1"/>
  <c r="A6038" i="1" s="1"/>
  <c r="A6039" i="1" s="1"/>
  <c r="A6040" i="1" s="1"/>
  <c r="A6041" i="1" s="1"/>
  <c r="A6042" i="1" s="1"/>
  <c r="A6043" i="1" s="1"/>
  <c r="A6044" i="1" s="1"/>
  <c r="A6045" i="1" s="1"/>
  <c r="A6046" i="1" s="1"/>
  <c r="A6047" i="1" s="1"/>
  <c r="A6048" i="1" s="1"/>
  <c r="A6049" i="1" s="1"/>
  <c r="A6050" i="1" s="1"/>
  <c r="A6051" i="1" s="1"/>
  <c r="A6052" i="1" s="1"/>
  <c r="A6053" i="1" s="1"/>
  <c r="A6054" i="1" s="1"/>
  <c r="A6055" i="1" s="1"/>
  <c r="A6056" i="1" s="1"/>
  <c r="A6057" i="1" s="1"/>
  <c r="A6058" i="1" s="1"/>
  <c r="A6059" i="1" s="1"/>
  <c r="A6060" i="1" s="1"/>
  <c r="A6061" i="1" s="1"/>
  <c r="A6062" i="1" s="1"/>
  <c r="A6063" i="1" s="1"/>
  <c r="A6064" i="1" s="1"/>
  <c r="A6065" i="1" s="1"/>
  <c r="A6066" i="1" s="1"/>
  <c r="A6067" i="1" s="1"/>
  <c r="A6068" i="1" s="1"/>
  <c r="A6069" i="1" s="1"/>
  <c r="A6070" i="1" s="1"/>
  <c r="A6071" i="1" s="1"/>
  <c r="A6072" i="1" s="1"/>
  <c r="A6073" i="1" s="1"/>
  <c r="A6074" i="1" s="1"/>
  <c r="A6075" i="1" s="1"/>
  <c r="A6076" i="1" s="1"/>
  <c r="A6077" i="1" s="1"/>
  <c r="A6078" i="1" s="1"/>
  <c r="A6079" i="1" s="1"/>
  <c r="A6080" i="1" s="1"/>
  <c r="A6081" i="1" s="1"/>
  <c r="A6082" i="1" s="1"/>
  <c r="A6083" i="1" s="1"/>
  <c r="A6084" i="1" s="1"/>
  <c r="A6085" i="1" s="1"/>
  <c r="A6086" i="1" s="1"/>
  <c r="A6087" i="1" s="1"/>
  <c r="A6088" i="1" s="1"/>
  <c r="A6089" i="1" s="1"/>
  <c r="A6090" i="1" s="1"/>
  <c r="A6091" i="1" s="1"/>
  <c r="A6092" i="1" s="1"/>
  <c r="A6093" i="1" s="1"/>
  <c r="A6094" i="1" s="1"/>
  <c r="A6095" i="1" s="1"/>
  <c r="A6096" i="1" s="1"/>
  <c r="A6097" i="1" s="1"/>
  <c r="A6098" i="1" s="1"/>
  <c r="A6099" i="1" s="1"/>
  <c r="A6100" i="1" s="1"/>
  <c r="A6101" i="1" s="1"/>
  <c r="A6102" i="1" s="1"/>
  <c r="A6103" i="1" s="1"/>
  <c r="A6104" i="1" s="1"/>
  <c r="A6105" i="1" s="1"/>
  <c r="A6106" i="1" s="1"/>
  <c r="A6107" i="1" s="1"/>
  <c r="A6108" i="1" s="1"/>
  <c r="A6109" i="1" s="1"/>
  <c r="A6110" i="1" s="1"/>
  <c r="A6111" i="1" s="1"/>
  <c r="A6112" i="1" s="1"/>
  <c r="A6113" i="1" s="1"/>
  <c r="A6114" i="1" s="1"/>
  <c r="A6115" i="1" s="1"/>
  <c r="A6116" i="1" s="1"/>
  <c r="A6117" i="1" s="1"/>
  <c r="A6118" i="1" s="1"/>
  <c r="A6119" i="1" s="1"/>
  <c r="A6120" i="1" s="1"/>
  <c r="A6121" i="1" s="1"/>
  <c r="A6122" i="1" s="1"/>
  <c r="A6123" i="1" s="1"/>
  <c r="A6124" i="1" s="1"/>
  <c r="A6125" i="1" s="1"/>
  <c r="A6126" i="1" s="1"/>
  <c r="A6127" i="1" s="1"/>
  <c r="A6128" i="1" s="1"/>
  <c r="A6129" i="1" s="1"/>
  <c r="A6130" i="1" s="1"/>
  <c r="A6131" i="1" s="1"/>
  <c r="A6132" i="1" s="1"/>
  <c r="A6133" i="1" s="1"/>
  <c r="A6134" i="1" s="1"/>
  <c r="A6135" i="1" s="1"/>
  <c r="A6136" i="1" s="1"/>
  <c r="A6137" i="1" s="1"/>
  <c r="A6138" i="1" s="1"/>
  <c r="A6139" i="1" s="1"/>
  <c r="A6140" i="1" s="1"/>
  <c r="A6141" i="1" s="1"/>
  <c r="A6142" i="1" s="1"/>
  <c r="A6143" i="1" s="1"/>
  <c r="A6144" i="1" s="1"/>
  <c r="A6145" i="1" s="1"/>
  <c r="A6146" i="1" s="1"/>
  <c r="A6147" i="1" s="1"/>
  <c r="A6148" i="1" s="1"/>
  <c r="A6149" i="1" s="1"/>
  <c r="A6150" i="1" s="1"/>
  <c r="A6151" i="1" s="1"/>
  <c r="A6152" i="1" s="1"/>
  <c r="A6153" i="1" s="1"/>
  <c r="A6154" i="1" s="1"/>
  <c r="A6155" i="1" s="1"/>
  <c r="A6156" i="1" s="1"/>
  <c r="A6157" i="1" s="1"/>
  <c r="A6158" i="1" s="1"/>
  <c r="A6159" i="1" s="1"/>
  <c r="A6160" i="1" s="1"/>
  <c r="A6161" i="1" s="1"/>
  <c r="A6162" i="1" s="1"/>
  <c r="A6163" i="1" s="1"/>
  <c r="A6164" i="1" s="1"/>
  <c r="A6165" i="1" s="1"/>
  <c r="A6166" i="1" s="1"/>
  <c r="A6167" i="1" s="1"/>
  <c r="A6168" i="1" s="1"/>
  <c r="A6169" i="1" s="1"/>
  <c r="A6170" i="1" s="1"/>
  <c r="A6171" i="1" s="1"/>
  <c r="A6172" i="1" s="1"/>
  <c r="A6173" i="1" s="1"/>
  <c r="A6174" i="1" s="1"/>
  <c r="A6175" i="1" s="1"/>
  <c r="A6176" i="1" s="1"/>
  <c r="A6177" i="1" s="1"/>
  <c r="A6178" i="1" s="1"/>
  <c r="A6179" i="1" s="1"/>
  <c r="A6180" i="1" s="1"/>
  <c r="A6181" i="1" s="1"/>
  <c r="A6182" i="1" s="1"/>
  <c r="A6183" i="1" s="1"/>
  <c r="A6184" i="1" s="1"/>
  <c r="A6185" i="1" s="1"/>
  <c r="A6186" i="1" s="1"/>
  <c r="A6187" i="1" s="1"/>
  <c r="A6188" i="1" s="1"/>
  <c r="A6189" i="1" s="1"/>
  <c r="A6190" i="1" s="1"/>
  <c r="A6191" i="1" s="1"/>
  <c r="A6192" i="1" s="1"/>
  <c r="A6193" i="1" s="1"/>
  <c r="A6194" i="1" s="1"/>
  <c r="A6195" i="1" s="1"/>
  <c r="A6196" i="1" s="1"/>
  <c r="A6197" i="1" s="1"/>
  <c r="A6198" i="1" s="1"/>
  <c r="A6199" i="1" s="1"/>
  <c r="A6200" i="1" s="1"/>
  <c r="A6201" i="1" s="1"/>
  <c r="A6202" i="1" s="1"/>
  <c r="A6203" i="1" s="1"/>
  <c r="A6204" i="1" s="1"/>
  <c r="A6205" i="1" s="1"/>
  <c r="A6206" i="1" s="1"/>
  <c r="A6207" i="1" s="1"/>
  <c r="A6208" i="1" s="1"/>
  <c r="A6209" i="1" s="1"/>
  <c r="A6210" i="1" s="1"/>
  <c r="A6211" i="1" s="1"/>
  <c r="A6212" i="1" s="1"/>
  <c r="A6213" i="1" s="1"/>
  <c r="A6214" i="1" s="1"/>
  <c r="A6215" i="1" s="1"/>
  <c r="A6216" i="1" s="1"/>
  <c r="A6217" i="1" s="1"/>
  <c r="A6218" i="1" s="1"/>
  <c r="A6219" i="1" s="1"/>
  <c r="A6220" i="1" s="1"/>
  <c r="A6221" i="1" s="1"/>
  <c r="A6222" i="1" s="1"/>
  <c r="A6223" i="1" s="1"/>
  <c r="A6224" i="1" s="1"/>
  <c r="A6225" i="1" s="1"/>
  <c r="A6226" i="1" s="1"/>
  <c r="A6227" i="1" s="1"/>
  <c r="A6228" i="1" s="1"/>
  <c r="A6229" i="1" s="1"/>
  <c r="A6230" i="1" s="1"/>
  <c r="A6231" i="1" s="1"/>
  <c r="A6232" i="1" s="1"/>
  <c r="A6233" i="1" s="1"/>
  <c r="A6234" i="1" s="1"/>
  <c r="A6235" i="1" s="1"/>
  <c r="A6236" i="1" s="1"/>
  <c r="A6237" i="1" s="1"/>
  <c r="A6238" i="1" s="1"/>
  <c r="A6239" i="1" s="1"/>
  <c r="A6240" i="1" s="1"/>
  <c r="A6241" i="1" s="1"/>
  <c r="A6242" i="1" s="1"/>
  <c r="A6243" i="1" s="1"/>
  <c r="A6244" i="1" s="1"/>
  <c r="A6245" i="1" s="1"/>
  <c r="A6246" i="1" s="1"/>
  <c r="A6247" i="1" s="1"/>
  <c r="A6248" i="1" s="1"/>
  <c r="A6249" i="1" s="1"/>
  <c r="A6250" i="1" s="1"/>
  <c r="A6251" i="1" s="1"/>
  <c r="A6252" i="1" s="1"/>
  <c r="A6253" i="1" s="1"/>
  <c r="A6254" i="1" s="1"/>
  <c r="A6255" i="1" s="1"/>
  <c r="A6256" i="1" s="1"/>
  <c r="A6257" i="1" s="1"/>
  <c r="A6258" i="1" s="1"/>
  <c r="A6259" i="1" s="1"/>
  <c r="A6260" i="1" s="1"/>
  <c r="A6261" i="1" s="1"/>
  <c r="A6262" i="1" s="1"/>
  <c r="A6263" i="1" s="1"/>
  <c r="A6264" i="1" s="1"/>
  <c r="A6265" i="1" s="1"/>
  <c r="A6266" i="1" s="1"/>
  <c r="A6267" i="1" s="1"/>
  <c r="A6268" i="1" s="1"/>
  <c r="A6269" i="1" s="1"/>
  <c r="A6270" i="1" s="1"/>
  <c r="A6271" i="1" s="1"/>
  <c r="A6272" i="1" s="1"/>
  <c r="A6273" i="1" s="1"/>
  <c r="A6274" i="1" s="1"/>
  <c r="A6275" i="1" s="1"/>
  <c r="A6276" i="1" s="1"/>
  <c r="A6277" i="1" s="1"/>
  <c r="A6278" i="1" s="1"/>
  <c r="A6279" i="1" s="1"/>
  <c r="A6280" i="1" s="1"/>
  <c r="A6281" i="1" s="1"/>
  <c r="A6282" i="1" s="1"/>
  <c r="A6283" i="1" s="1"/>
  <c r="A6284" i="1" s="1"/>
  <c r="A6285" i="1" s="1"/>
  <c r="A6286" i="1" s="1"/>
  <c r="A6287" i="1" s="1"/>
  <c r="A6288" i="1" s="1"/>
  <c r="A6289" i="1" s="1"/>
  <c r="A6290" i="1" s="1"/>
  <c r="A6291" i="1" s="1"/>
  <c r="A6292" i="1" s="1"/>
  <c r="A6293" i="1" s="1"/>
  <c r="A6294" i="1" s="1"/>
  <c r="A6295" i="1" s="1"/>
  <c r="A6296" i="1" s="1"/>
  <c r="A6297" i="1" s="1"/>
  <c r="A6298" i="1" s="1"/>
  <c r="A6299" i="1" s="1"/>
  <c r="A6300" i="1" s="1"/>
  <c r="A6301" i="1" s="1"/>
  <c r="A6302" i="1" s="1"/>
  <c r="A6303" i="1" s="1"/>
  <c r="A6304" i="1" s="1"/>
  <c r="A6305" i="1" s="1"/>
  <c r="A6306" i="1" s="1"/>
  <c r="A6307" i="1" s="1"/>
  <c r="A6308" i="1" s="1"/>
  <c r="A6309" i="1" s="1"/>
  <c r="A6310" i="1" s="1"/>
  <c r="A6311" i="1" s="1"/>
  <c r="A6312" i="1" s="1"/>
  <c r="A6313" i="1" s="1"/>
  <c r="A6314" i="1" s="1"/>
  <c r="A6315" i="1" s="1"/>
  <c r="A6316" i="1" s="1"/>
  <c r="A6317" i="1" s="1"/>
  <c r="A6318" i="1" s="1"/>
  <c r="A6319" i="1" s="1"/>
  <c r="A6320" i="1" s="1"/>
  <c r="A6321" i="1" s="1"/>
  <c r="A6322" i="1" s="1"/>
  <c r="A6323" i="1" s="1"/>
  <c r="A6324" i="1" s="1"/>
  <c r="A6325" i="1" s="1"/>
  <c r="A6326" i="1" s="1"/>
  <c r="A6327" i="1" s="1"/>
  <c r="A6328" i="1" s="1"/>
  <c r="A6329" i="1" s="1"/>
  <c r="A6330" i="1" s="1"/>
  <c r="A6331" i="1" s="1"/>
  <c r="A6332" i="1" s="1"/>
  <c r="A6333" i="1" s="1"/>
  <c r="A6334" i="1" s="1"/>
  <c r="A6335" i="1" s="1"/>
  <c r="A6336" i="1" s="1"/>
  <c r="A6337" i="1" s="1"/>
  <c r="A6338" i="1" s="1"/>
  <c r="A6339" i="1" s="1"/>
  <c r="A6340" i="1" s="1"/>
  <c r="A6341" i="1" s="1"/>
  <c r="A6342" i="1" s="1"/>
  <c r="A6343" i="1" s="1"/>
  <c r="A6344" i="1" s="1"/>
  <c r="A6345" i="1" s="1"/>
  <c r="A6346" i="1" s="1"/>
  <c r="A6347" i="1" s="1"/>
  <c r="A6348" i="1" s="1"/>
  <c r="A6349" i="1" s="1"/>
  <c r="A6350" i="1" s="1"/>
  <c r="A6351" i="1" s="1"/>
  <c r="A6352" i="1" s="1"/>
  <c r="A6353" i="1" s="1"/>
  <c r="A6354" i="1" s="1"/>
  <c r="A6355" i="1" s="1"/>
  <c r="A6356" i="1" s="1"/>
  <c r="A6357" i="1" s="1"/>
  <c r="A6358" i="1" s="1"/>
  <c r="A6359" i="1" s="1"/>
  <c r="A6360" i="1" s="1"/>
  <c r="A6361" i="1" s="1"/>
  <c r="A6362" i="1" s="1"/>
  <c r="A6363" i="1" s="1"/>
  <c r="A6364" i="1" s="1"/>
  <c r="A6365" i="1" s="1"/>
  <c r="A6366" i="1" s="1"/>
  <c r="A6367" i="1" s="1"/>
  <c r="A6368" i="1" s="1"/>
  <c r="A6369" i="1" s="1"/>
  <c r="A6370" i="1" s="1"/>
  <c r="A6371" i="1" s="1"/>
  <c r="A6372" i="1" s="1"/>
  <c r="A6373" i="1" s="1"/>
  <c r="A6374" i="1" s="1"/>
  <c r="A6375" i="1" s="1"/>
  <c r="A6376" i="1" s="1"/>
  <c r="A6377" i="1" s="1"/>
  <c r="A6378" i="1" s="1"/>
  <c r="A6379" i="1" s="1"/>
  <c r="A6380" i="1" s="1"/>
  <c r="A6381" i="1" s="1"/>
  <c r="A6382" i="1" s="1"/>
  <c r="A6383" i="1" s="1"/>
  <c r="A6384" i="1" s="1"/>
  <c r="A6385" i="1" s="1"/>
  <c r="A6386" i="1" s="1"/>
  <c r="A6387" i="1" s="1"/>
  <c r="A6388" i="1" s="1"/>
  <c r="A6389" i="1" s="1"/>
  <c r="A6390" i="1" s="1"/>
  <c r="A6391" i="1" s="1"/>
  <c r="A6392" i="1" s="1"/>
  <c r="A6393" i="1" s="1"/>
  <c r="A6394" i="1" s="1"/>
  <c r="A6395" i="1" s="1"/>
  <c r="A6396" i="1" s="1"/>
  <c r="A6397" i="1" s="1"/>
  <c r="A6398" i="1" s="1"/>
  <c r="A6399" i="1" s="1"/>
  <c r="A6400" i="1" s="1"/>
  <c r="A6401" i="1" s="1"/>
  <c r="A6402" i="1" s="1"/>
  <c r="A6403" i="1" s="1"/>
  <c r="A6404" i="1" s="1"/>
  <c r="A6405" i="1" s="1"/>
  <c r="A6406" i="1" s="1"/>
  <c r="A6407" i="1" s="1"/>
  <c r="A6408" i="1" s="1"/>
  <c r="A6409" i="1" s="1"/>
  <c r="A6410" i="1" s="1"/>
  <c r="A6411" i="1" s="1"/>
  <c r="A6412" i="1" s="1"/>
  <c r="A6413" i="1" s="1"/>
  <c r="A6414" i="1" s="1"/>
  <c r="A6415" i="1" s="1"/>
  <c r="A6416" i="1" s="1"/>
  <c r="A6417" i="1" s="1"/>
  <c r="A6418" i="1" s="1"/>
  <c r="A6419" i="1" s="1"/>
  <c r="A6420" i="1" s="1"/>
  <c r="A6421" i="1" s="1"/>
  <c r="A6422" i="1" s="1"/>
  <c r="A6423" i="1" s="1"/>
  <c r="A6424" i="1" s="1"/>
  <c r="A6425" i="1" s="1"/>
  <c r="A6426" i="1" s="1"/>
  <c r="A6427" i="1" s="1"/>
  <c r="A6428" i="1" s="1"/>
  <c r="A6429" i="1" s="1"/>
  <c r="A6430" i="1" s="1"/>
  <c r="A6431" i="1" s="1"/>
  <c r="A6432" i="1" s="1"/>
  <c r="A6433" i="1" s="1"/>
  <c r="A6434" i="1" s="1"/>
  <c r="A6435" i="1" s="1"/>
  <c r="A6436" i="1" s="1"/>
  <c r="A6437" i="1" s="1"/>
  <c r="A6438" i="1" s="1"/>
  <c r="A6439" i="1" s="1"/>
  <c r="A6440" i="1" s="1"/>
  <c r="A6441" i="1" s="1"/>
  <c r="A6442" i="1" s="1"/>
  <c r="A6443" i="1" s="1"/>
  <c r="A6444" i="1" s="1"/>
  <c r="A6445" i="1" s="1"/>
  <c r="A6446" i="1" s="1"/>
  <c r="A6447" i="1" s="1"/>
  <c r="A6448" i="1" s="1"/>
  <c r="A6449" i="1" s="1"/>
  <c r="A6450" i="1" s="1"/>
  <c r="A6451" i="1" s="1"/>
  <c r="A6452" i="1" s="1"/>
  <c r="A6453" i="1" s="1"/>
  <c r="A6454" i="1" s="1"/>
  <c r="A6455" i="1" s="1"/>
  <c r="A6456" i="1" s="1"/>
  <c r="A6457" i="1" s="1"/>
  <c r="A6458" i="1" s="1"/>
  <c r="A6459" i="1" s="1"/>
  <c r="A6460" i="1" s="1"/>
  <c r="A6461" i="1" s="1"/>
  <c r="A6462" i="1" s="1"/>
  <c r="A6463" i="1" s="1"/>
  <c r="A6464" i="1" s="1"/>
  <c r="A6465" i="1" s="1"/>
  <c r="A6466" i="1" s="1"/>
  <c r="A6467" i="1" s="1"/>
  <c r="A6468" i="1" s="1"/>
  <c r="A6469" i="1" s="1"/>
  <c r="A6470" i="1" s="1"/>
  <c r="A6471" i="1" s="1"/>
  <c r="A6472" i="1" s="1"/>
  <c r="A6473" i="1" s="1"/>
  <c r="A6474" i="1" s="1"/>
  <c r="A6475" i="1" s="1"/>
  <c r="A6476" i="1" s="1"/>
  <c r="A6477" i="1" s="1"/>
  <c r="A6478" i="1" s="1"/>
  <c r="A6479" i="1" s="1"/>
  <c r="A6480" i="1" s="1"/>
  <c r="A6481" i="1" s="1"/>
  <c r="A6482" i="1" s="1"/>
  <c r="A6483" i="1" s="1"/>
  <c r="A6484" i="1" s="1"/>
  <c r="A6485" i="1" s="1"/>
  <c r="A6486" i="1" s="1"/>
  <c r="A6487" i="1" s="1"/>
  <c r="A6488" i="1" s="1"/>
  <c r="A6489" i="1" s="1"/>
  <c r="A6490" i="1" s="1"/>
  <c r="A6491" i="1" s="1"/>
  <c r="A6492" i="1" s="1"/>
  <c r="A6493" i="1" s="1"/>
  <c r="A6494" i="1" s="1"/>
  <c r="A6495" i="1" s="1"/>
  <c r="A6496" i="1" s="1"/>
  <c r="A6497" i="1" s="1"/>
  <c r="A6498" i="1" s="1"/>
  <c r="A6499" i="1" s="1"/>
  <c r="A6500" i="1" s="1"/>
  <c r="A6501" i="1" s="1"/>
  <c r="A6502" i="1" s="1"/>
  <c r="A6503" i="1" s="1"/>
  <c r="A6504" i="1" s="1"/>
  <c r="A6505" i="1" s="1"/>
  <c r="A6506" i="1" s="1"/>
  <c r="A6507" i="1" s="1"/>
  <c r="A6508" i="1" s="1"/>
  <c r="A6509" i="1" s="1"/>
  <c r="A6510" i="1" s="1"/>
  <c r="A6511" i="1" s="1"/>
  <c r="A6512" i="1" s="1"/>
  <c r="A6513" i="1" s="1"/>
  <c r="A6514" i="1" s="1"/>
  <c r="A6515" i="1" s="1"/>
  <c r="A6516" i="1" s="1"/>
  <c r="A6517" i="1" s="1"/>
  <c r="A6518" i="1" s="1"/>
  <c r="A6519" i="1" s="1"/>
  <c r="A6520" i="1" s="1"/>
  <c r="A6521" i="1" s="1"/>
  <c r="A6522" i="1" s="1"/>
  <c r="A6523" i="1" s="1"/>
  <c r="A6524" i="1" s="1"/>
  <c r="A6525" i="1" s="1"/>
  <c r="A6526" i="1" s="1"/>
  <c r="A6527" i="1" s="1"/>
  <c r="A6528" i="1" s="1"/>
  <c r="A6529" i="1" s="1"/>
  <c r="A6530" i="1" s="1"/>
  <c r="A6531" i="1" s="1"/>
  <c r="A6532" i="1" s="1"/>
  <c r="A6533" i="1" s="1"/>
  <c r="A6534" i="1" s="1"/>
  <c r="A6535" i="1" s="1"/>
  <c r="A6536" i="1" s="1"/>
  <c r="A6537" i="1" s="1"/>
  <c r="K5800" i="1"/>
  <c r="K5801" i="1"/>
  <c r="K5841" i="1"/>
  <c r="K5856" i="1"/>
  <c r="K5863" i="1"/>
  <c r="K5865" i="1"/>
  <c r="K5870" i="1"/>
  <c r="K5871" i="1"/>
  <c r="K5890" i="1"/>
  <c r="K5908" i="1"/>
  <c r="K5913" i="1"/>
  <c r="K5934" i="1"/>
  <c r="K5935" i="1"/>
  <c r="K5938" i="1"/>
  <c r="K5942" i="1"/>
  <c r="K5952" i="1"/>
  <c r="K5956" i="1"/>
  <c r="K5980" i="1"/>
  <c r="K6218" i="1"/>
  <c r="K6347" i="1"/>
  <c r="K6350" i="1"/>
  <c r="K6371" i="1"/>
  <c r="K6372" i="1"/>
  <c r="K6374" i="1"/>
  <c r="K6376" i="1"/>
  <c r="K6377" i="1"/>
  <c r="K6397" i="1"/>
  <c r="K6449" i="1"/>
  <c r="K6455" i="1"/>
  <c r="K6456" i="1"/>
  <c r="K6508" i="1"/>
  <c r="A6539" i="1"/>
  <c r="A6540" i="1" s="1"/>
  <c r="A6541" i="1" s="1"/>
  <c r="A6542" i="1" s="1"/>
  <c r="A6543" i="1" s="1"/>
  <c r="A6544" i="1" s="1"/>
  <c r="A6545" i="1" s="1"/>
  <c r="K6545" i="1"/>
  <c r="A6547" i="1"/>
  <c r="A6548" i="1" s="1"/>
  <c r="A6549" i="1" s="1"/>
  <c r="A6550" i="1" s="1"/>
  <c r="K6549" i="1"/>
  <c r="A6552" i="1"/>
  <c r="A6553" i="1" s="1"/>
  <c r="A6554" i="1" s="1"/>
  <c r="A6556" i="1"/>
  <c r="A6557" i="1" s="1"/>
  <c r="A6558" i="1" s="1"/>
  <c r="A6559" i="1" s="1"/>
  <c r="A6560" i="1" s="1"/>
  <c r="A6561" i="1" s="1"/>
  <c r="A6562" i="1" s="1"/>
  <c r="A6563" i="1" s="1"/>
  <c r="A6564" i="1" s="1"/>
  <c r="A6565" i="1" s="1"/>
  <c r="A6566" i="1" s="1"/>
  <c r="A6567" i="1" s="1"/>
  <c r="K6566" i="1"/>
  <c r="A6570" i="1"/>
  <c r="A6571" i="1" s="1"/>
  <c r="A6572" i="1" s="1"/>
  <c r="A6573" i="1" s="1"/>
  <c r="A6574" i="1" s="1"/>
  <c r="A6575" i="1" s="1"/>
  <c r="A6577" i="1"/>
  <c r="A6578" i="1" s="1"/>
  <c r="A6579" i="1" s="1"/>
  <c r="A6580" i="1" s="1"/>
  <c r="A6581" i="1" s="1"/>
  <c r="A6582" i="1" s="1"/>
  <c r="A6583" i="1" s="1"/>
  <c r="A6584" i="1" s="1"/>
  <c r="A6585" i="1" s="1"/>
  <c r="A6586" i="1" s="1"/>
  <c r="A6587" i="1" s="1"/>
  <c r="A6588" i="1" s="1"/>
  <c r="A6589" i="1" s="1"/>
  <c r="A6590" i="1" s="1"/>
  <c r="A6591" i="1" s="1"/>
  <c r="A6592" i="1" s="1"/>
  <c r="A6593" i="1" s="1"/>
  <c r="A6594" i="1" s="1"/>
  <c r="A6595" i="1" s="1"/>
  <c r="A6596" i="1" s="1"/>
  <c r="A6597" i="1" s="1"/>
  <c r="K6595" i="1"/>
  <c r="A6599" i="1"/>
  <c r="A6601" i="1"/>
  <c r="A6602" i="1" s="1"/>
  <c r="A6603" i="1" s="1"/>
  <c r="A6604" i="1" s="1"/>
  <c r="A6605" i="1" s="1"/>
  <c r="A6606" i="1" s="1"/>
  <c r="K6606" i="1"/>
  <c r="A6608" i="1"/>
  <c r="A6609" i="1" s="1"/>
  <c r="A6610" i="1" s="1"/>
  <c r="A6611" i="1" s="1"/>
  <c r="A6612" i="1" s="1"/>
  <c r="A6613" i="1" s="1"/>
  <c r="A6614" i="1" s="1"/>
  <c r="A6615" i="1" s="1"/>
  <c r="A6616" i="1" s="1"/>
  <c r="A6617" i="1" s="1"/>
  <c r="A6618" i="1" s="1"/>
  <c r="A6619" i="1" s="1"/>
  <c r="A6620" i="1" s="1"/>
  <c r="A6621" i="1" s="1"/>
  <c r="A6622" i="1" s="1"/>
  <c r="A6623" i="1" s="1"/>
  <c r="A6624" i="1" s="1"/>
  <c r="A6625" i="1" s="1"/>
  <c r="A6626" i="1" s="1"/>
  <c r="A6627" i="1" s="1"/>
  <c r="A6628" i="1" s="1"/>
  <c r="A6629" i="1" s="1"/>
  <c r="A6630" i="1" s="1"/>
  <c r="A6631" i="1" s="1"/>
  <c r="A6632" i="1" s="1"/>
  <c r="A6633" i="1" s="1"/>
  <c r="A6634" i="1" s="1"/>
  <c r="A6635" i="1" s="1"/>
  <c r="A6636" i="1" s="1"/>
  <c r="A6637" i="1" s="1"/>
  <c r="A6638" i="1" s="1"/>
  <c r="A6639" i="1" s="1"/>
  <c r="A6640" i="1" s="1"/>
  <c r="A6641" i="1" s="1"/>
  <c r="A6642" i="1" s="1"/>
  <c r="A6643" i="1" s="1"/>
  <c r="K6614" i="1"/>
  <c r="A6645" i="1"/>
  <c r="A6646" i="1" s="1"/>
  <c r="A6647" i="1" s="1"/>
  <c r="A6649" i="1"/>
  <c r="A6650" i="1" s="1"/>
  <c r="K6649" i="1"/>
  <c r="A6652" i="1"/>
  <c r="A6653" i="1" s="1"/>
  <c r="A6654" i="1" s="1"/>
  <c r="A6655" i="1" s="1"/>
  <c r="A6656" i="1" s="1"/>
  <c r="A6657" i="1" s="1"/>
  <c r="A6658" i="1" s="1"/>
  <c r="A6659" i="1" s="1"/>
  <c r="A6660" i="1" s="1"/>
  <c r="A6661" i="1" s="1"/>
  <c r="A6662" i="1" s="1"/>
  <c r="A6663" i="1" s="1"/>
  <c r="A6664" i="1" s="1"/>
  <c r="A6665" i="1" s="1"/>
  <c r="A6666" i="1" s="1"/>
  <c r="A6667" i="1" s="1"/>
  <c r="A6668" i="1" s="1"/>
  <c r="A6669" i="1" s="1"/>
  <c r="A6670" i="1" s="1"/>
  <c r="A6671" i="1" s="1"/>
  <c r="A6672" i="1" s="1"/>
  <c r="A6673" i="1" s="1"/>
  <c r="A6674" i="1" s="1"/>
  <c r="A6676" i="1" s="1"/>
  <c r="A6678" i="1" s="1"/>
  <c r="A6681" i="1" s="1"/>
  <c r="A6682" i="1" s="1"/>
  <c r="A6683" i="1" s="1"/>
  <c r="A6684" i="1" s="1"/>
  <c r="A6685" i="1" s="1"/>
  <c r="A6686" i="1" s="1"/>
  <c r="A6687" i="1" s="1"/>
  <c r="A6689" i="1" s="1"/>
  <c r="A6690" i="1" s="1"/>
  <c r="A6691" i="1" s="1"/>
  <c r="A6692" i="1" s="1"/>
  <c r="A6693" i="1" s="1"/>
  <c r="A6694" i="1" s="1"/>
  <c r="A6695" i="1" s="1"/>
  <c r="A6696" i="1" s="1"/>
  <c r="A6697" i="1" s="1"/>
  <c r="A6698" i="1" s="1"/>
  <c r="A6699" i="1" s="1"/>
  <c r="A6700" i="1" s="1"/>
  <c r="A6701" i="1" s="1"/>
  <c r="A6702" i="1" s="1"/>
  <c r="A6703" i="1" s="1"/>
  <c r="A6704" i="1" s="1"/>
  <c r="A6705" i="1" s="1"/>
  <c r="A6706" i="1" s="1"/>
  <c r="A6707" i="1" s="1"/>
  <c r="A6709" i="1" s="1"/>
  <c r="A6710" i="1" s="1"/>
  <c r="A6711" i="1" s="1"/>
  <c r="A6712" i="1" s="1"/>
  <c r="A6713" i="1" s="1"/>
  <c r="A6714" i="1" s="1"/>
  <c r="A6715" i="1" s="1"/>
  <c r="A6716" i="1" s="1"/>
  <c r="A6717" i="1" s="1"/>
  <c r="A6719" i="1" s="1"/>
  <c r="A6720" i="1" s="1"/>
  <c r="A6721" i="1" s="1"/>
  <c r="A6722" i="1" s="1"/>
  <c r="A6723" i="1" s="1"/>
  <c r="A6724" i="1" s="1"/>
  <c r="A6725" i="1" s="1"/>
  <c r="A6727" i="1" s="1"/>
  <c r="A6728" i="1" s="1"/>
  <c r="A6729" i="1" s="1"/>
  <c r="A6731" i="1" s="1"/>
  <c r="A6732" i="1" s="1"/>
  <c r="A6733" i="1" s="1"/>
  <c r="A6734" i="1" s="1"/>
  <c r="A6735" i="1" s="1"/>
  <c r="A6736" i="1" s="1"/>
  <c r="A6737" i="1" s="1"/>
  <c r="A6738" i="1" s="1"/>
  <c r="A6740" i="1" s="1"/>
  <c r="A6741" i="1" s="1"/>
  <c r="A6742" i="1" s="1"/>
  <c r="A6744" i="1" s="1"/>
  <c r="A6745" i="1" s="1"/>
  <c r="A6746" i="1" s="1"/>
  <c r="A6747" i="1" s="1"/>
  <c r="A6748" i="1" s="1"/>
  <c r="A6749" i="1" s="1"/>
  <c r="A6750" i="1" s="1"/>
  <c r="A6751" i="1" s="1"/>
  <c r="A6752" i="1" s="1"/>
  <c r="A6753" i="1" s="1"/>
  <c r="A6754" i="1" s="1"/>
  <c r="A6756" i="1" s="1"/>
  <c r="A6757" i="1" s="1"/>
  <c r="A6758" i="1" s="1"/>
  <c r="A6759" i="1" s="1"/>
  <c r="A6760" i="1" s="1"/>
  <c r="K6657" i="1"/>
  <c r="K6659" i="1"/>
  <c r="K6670" i="1"/>
  <c r="K6679" i="1"/>
  <c r="K6692" i="1"/>
  <c r="K6700" i="1"/>
  <c r="K6738" i="1"/>
  <c r="K6748" i="1"/>
  <c r="A6761" i="1"/>
  <c r="A6762" i="1" s="1"/>
  <c r="A6763" i="1" s="1"/>
  <c r="A6764" i="1" s="1"/>
  <c r="A6765" i="1" s="1"/>
  <c r="A6766" i="1" s="1"/>
  <c r="A6767" i="1" s="1"/>
  <c r="A6768" i="1" s="1"/>
  <c r="A6769" i="1" s="1"/>
  <c r="A6770" i="1" s="1"/>
  <c r="A6771" i="1" s="1"/>
  <c r="A6772" i="1" s="1"/>
  <c r="A6773" i="1" s="1"/>
  <c r="A6775" i="1" s="1"/>
  <c r="A6776" i="1" s="1"/>
  <c r="A6777" i="1" s="1"/>
  <c r="A6778" i="1" s="1"/>
  <c r="A6779" i="1" s="1"/>
  <c r="A6781" i="1" s="1"/>
  <c r="A6783" i="1" s="1"/>
  <c r="A6785" i="1" s="1"/>
  <c r="A6786" i="1" s="1"/>
  <c r="A6787" i="1" s="1"/>
  <c r="A6789" i="1" s="1"/>
  <c r="A6790" i="1" s="1"/>
  <c r="A6791" i="1" s="1"/>
  <c r="A6792" i="1" s="1"/>
  <c r="A6793" i="1" s="1"/>
  <c r="A6795" i="1" s="1"/>
  <c r="A6796" i="1" s="1"/>
  <c r="A6798" i="1" s="1"/>
  <c r="A6799" i="1" s="1"/>
  <c r="A6800" i="1" s="1"/>
  <c r="A6801" i="1" s="1"/>
  <c r="A6802" i="1" s="1"/>
  <c r="A6805" i="1" s="1"/>
  <c r="A6806" i="1" s="1"/>
  <c r="A6807" i="1" s="1"/>
  <c r="A6808" i="1" s="1"/>
  <c r="A6809" i="1" s="1"/>
  <c r="K6770" i="1"/>
  <c r="K6789" i="1"/>
  <c r="K6790" i="1"/>
  <c r="K6796" i="1"/>
  <c r="K6797" i="1"/>
  <c r="A6811" i="1"/>
  <c r="A6812" i="1" s="1"/>
  <c r="A6813" i="1" s="1"/>
  <c r="A6814" i="1" s="1"/>
  <c r="A6815" i="1" s="1"/>
  <c r="A6816" i="1" s="1"/>
  <c r="A6817" i="1" s="1"/>
  <c r="A6819" i="1" s="1"/>
  <c r="A6820" i="1" s="1"/>
  <c r="A6821" i="1" s="1"/>
  <c r="A6822" i="1" s="1"/>
  <c r="A6823" i="1" s="1"/>
  <c r="A6824" i="1" s="1"/>
  <c r="A6825" i="1" s="1"/>
  <c r="A6827" i="1" s="1"/>
  <c r="A6828" i="1" s="1"/>
  <c r="A6829" i="1" s="1"/>
  <c r="A6830" i="1" s="1"/>
  <c r="A6832" i="1" s="1"/>
  <c r="A6833" i="1" s="1"/>
  <c r="A6835" i="1" s="1"/>
  <c r="A6836" i="1" s="1"/>
  <c r="A6837" i="1" s="1"/>
  <c r="A6838" i="1" s="1"/>
  <c r="A6839" i="1" s="1"/>
  <c r="A6840" i="1" s="1"/>
  <c r="A6841" i="1" s="1"/>
  <c r="A6842" i="1" s="1"/>
  <c r="A6843" i="1" s="1"/>
  <c r="A6844" i="1" s="1"/>
  <c r="A6845" i="1" s="1"/>
  <c r="A6846" i="1" s="1"/>
  <c r="A6847" i="1" s="1"/>
  <c r="A6848" i="1" s="1"/>
  <c r="A6849" i="1" s="1"/>
  <c r="A6850" i="1" s="1"/>
  <c r="A6851" i="1" s="1"/>
  <c r="A6852" i="1" s="1"/>
  <c r="A6853" i="1" s="1"/>
  <c r="A6854" i="1" s="1"/>
  <c r="A6855" i="1" s="1"/>
  <c r="A6857" i="1" s="1"/>
  <c r="A6858" i="1" s="1"/>
  <c r="A6859" i="1" s="1"/>
  <c r="A6860" i="1" s="1"/>
  <c r="A6861" i="1" s="1"/>
  <c r="A6862" i="1" s="1"/>
  <c r="A6863" i="1" s="1"/>
  <c r="A6864" i="1" s="1"/>
  <c r="A6865" i="1" s="1"/>
  <c r="A6866" i="1" s="1"/>
  <c r="A6867" i="1" s="1"/>
  <c r="A6868" i="1" s="1"/>
  <c r="A6869" i="1" s="1"/>
  <c r="A6870" i="1" s="1"/>
  <c r="A6871" i="1" s="1"/>
  <c r="A6872" i="1" s="1"/>
  <c r="A6873" i="1" s="1"/>
  <c r="A6874" i="1" s="1"/>
  <c r="A6875" i="1" s="1"/>
  <c r="A6876" i="1" s="1"/>
  <c r="A6877" i="1" s="1"/>
  <c r="A6878" i="1" s="1"/>
  <c r="A6879" i="1" s="1"/>
  <c r="A6880" i="1" s="1"/>
  <c r="A6881" i="1" s="1"/>
  <c r="A6882" i="1" s="1"/>
  <c r="A6883" i="1" s="1"/>
  <c r="A6884" i="1" s="1"/>
  <c r="A6885" i="1" s="1"/>
  <c r="A6886" i="1" s="1"/>
  <c r="A6887" i="1" s="1"/>
  <c r="A6888" i="1" s="1"/>
  <c r="A6889" i="1" s="1"/>
  <c r="A6890" i="1" s="1"/>
  <c r="A6891" i="1" s="1"/>
  <c r="A6892" i="1" s="1"/>
  <c r="A6893" i="1" s="1"/>
  <c r="A6894" i="1" s="1"/>
  <c r="A6895" i="1" s="1"/>
  <c r="A6896" i="1" s="1"/>
  <c r="A6897" i="1" s="1"/>
  <c r="A6898" i="1" s="1"/>
  <c r="A6899" i="1" s="1"/>
  <c r="A6900" i="1" s="1"/>
  <c r="A6901" i="1" s="1"/>
  <c r="A6902" i="1" s="1"/>
  <c r="A6903" i="1" s="1"/>
  <c r="A6904" i="1" s="1"/>
  <c r="A6905" i="1" s="1"/>
  <c r="A6906" i="1" s="1"/>
  <c r="A6907" i="1" s="1"/>
  <c r="A6908" i="1" s="1"/>
  <c r="A6909" i="1" s="1"/>
  <c r="A6910" i="1" s="1"/>
  <c r="A6911" i="1" s="1"/>
  <c r="A6912" i="1" s="1"/>
  <c r="A6913" i="1" s="1"/>
  <c r="A6914" i="1" s="1"/>
  <c r="A6915" i="1" s="1"/>
  <c r="A6916" i="1" s="1"/>
  <c r="A6917" i="1" s="1"/>
  <c r="A6918" i="1" s="1"/>
  <c r="A6919" i="1" s="1"/>
  <c r="A6920" i="1" s="1"/>
  <c r="A6921" i="1" s="1"/>
  <c r="A6922" i="1" s="1"/>
  <c r="A6923" i="1" s="1"/>
  <c r="A6924" i="1" s="1"/>
  <c r="A6925" i="1" s="1"/>
  <c r="A6926" i="1" s="1"/>
  <c r="A6927" i="1" s="1"/>
  <c r="A6928" i="1" s="1"/>
  <c r="A6929" i="1" s="1"/>
  <c r="A6930" i="1" s="1"/>
  <c r="A6931" i="1" s="1"/>
  <c r="A6932" i="1" s="1"/>
  <c r="A6933" i="1" s="1"/>
  <c r="A6934" i="1" s="1"/>
  <c r="A6935" i="1" s="1"/>
  <c r="A6936" i="1" s="1"/>
  <c r="A6937" i="1" s="1"/>
  <c r="A6938" i="1" s="1"/>
  <c r="A6939" i="1" s="1"/>
  <c r="A6940" i="1" s="1"/>
  <c r="A6941" i="1" s="1"/>
  <c r="A6942" i="1" s="1"/>
  <c r="A6943" i="1" s="1"/>
  <c r="A6944" i="1" s="1"/>
  <c r="A6945" i="1" s="1"/>
  <c r="A6946" i="1" s="1"/>
  <c r="A6947" i="1" s="1"/>
  <c r="A6948" i="1" s="1"/>
  <c r="A6949" i="1" s="1"/>
  <c r="A6950" i="1" s="1"/>
  <c r="A6951" i="1" s="1"/>
  <c r="A6952" i="1" s="1"/>
  <c r="A6953" i="1" s="1"/>
  <c r="A6954" i="1" s="1"/>
  <c r="A6955" i="1" s="1"/>
  <c r="A6956" i="1" s="1"/>
  <c r="A6957" i="1" s="1"/>
  <c r="A6958" i="1" s="1"/>
  <c r="A6959" i="1" s="1"/>
  <c r="A6960" i="1" s="1"/>
  <c r="A6961" i="1" s="1"/>
  <c r="A6962" i="1" s="1"/>
  <c r="A6963" i="1" s="1"/>
  <c r="A6964" i="1" s="1"/>
  <c r="A6965" i="1" s="1"/>
  <c r="A6966" i="1" s="1"/>
  <c r="A6967" i="1" s="1"/>
  <c r="A6968" i="1" s="1"/>
  <c r="A6969" i="1" s="1"/>
  <c r="A6970" i="1" s="1"/>
  <c r="A6971" i="1" s="1"/>
  <c r="A6972" i="1" s="1"/>
  <c r="A6973" i="1" s="1"/>
  <c r="A6974" i="1" s="1"/>
  <c r="A6975" i="1" s="1"/>
  <c r="A6976" i="1" s="1"/>
  <c r="A6977" i="1" s="1"/>
  <c r="A6978" i="1" s="1"/>
  <c r="A6979" i="1" s="1"/>
  <c r="A6980" i="1" s="1"/>
  <c r="A6981" i="1" s="1"/>
  <c r="A6982" i="1" s="1"/>
  <c r="A6983" i="1" s="1"/>
  <c r="A6984" i="1" s="1"/>
  <c r="A6985" i="1" s="1"/>
  <c r="A6986" i="1" s="1"/>
  <c r="A6987" i="1" s="1"/>
  <c r="A6988" i="1" s="1"/>
  <c r="A6989" i="1" s="1"/>
  <c r="A6990" i="1" s="1"/>
  <c r="A6991" i="1" s="1"/>
  <c r="A6992" i="1" s="1"/>
  <c r="A6993" i="1" s="1"/>
  <c r="A6994" i="1" s="1"/>
  <c r="A6995" i="1" s="1"/>
  <c r="A6996" i="1" s="1"/>
  <c r="A6997" i="1" s="1"/>
  <c r="A6998" i="1" s="1"/>
  <c r="A6999" i="1" s="1"/>
  <c r="A7000" i="1" s="1"/>
  <c r="A7001" i="1" s="1"/>
  <c r="A7002" i="1" s="1"/>
  <c r="A7003" i="1" s="1"/>
  <c r="A7004" i="1" s="1"/>
  <c r="A7005" i="1" s="1"/>
  <c r="A7006" i="1" s="1"/>
  <c r="A7007" i="1" s="1"/>
  <c r="A7008" i="1" s="1"/>
  <c r="A7009" i="1" s="1"/>
  <c r="A7010" i="1" s="1"/>
  <c r="A7011" i="1" s="1"/>
  <c r="A7012" i="1" s="1"/>
  <c r="A7013" i="1" s="1"/>
  <c r="A7014" i="1" s="1"/>
  <c r="A7015" i="1" s="1"/>
  <c r="A7016" i="1" s="1"/>
  <c r="A7017" i="1" s="1"/>
  <c r="A7018" i="1" s="1"/>
  <c r="A7019" i="1" s="1"/>
  <c r="A7020" i="1" s="1"/>
  <c r="A7021" i="1" s="1"/>
  <c r="A7022" i="1" s="1"/>
  <c r="A7023" i="1" s="1"/>
  <c r="A7024" i="1" s="1"/>
  <c r="A7025" i="1" s="1"/>
  <c r="A7026" i="1" s="1"/>
  <c r="A7027" i="1" s="1"/>
  <c r="A7028" i="1" s="1"/>
  <c r="A7029" i="1" s="1"/>
  <c r="A7030" i="1" s="1"/>
  <c r="A7031" i="1" s="1"/>
  <c r="A7032" i="1" s="1"/>
  <c r="A7033" i="1" s="1"/>
  <c r="A7034" i="1" s="1"/>
  <c r="A7035" i="1" s="1"/>
  <c r="A7036" i="1" s="1"/>
  <c r="A7037" i="1" s="1"/>
  <c r="A7038" i="1" s="1"/>
  <c r="A7039" i="1" s="1"/>
  <c r="A7040" i="1" s="1"/>
  <c r="A7041" i="1" s="1"/>
  <c r="A7042" i="1" s="1"/>
  <c r="A7043" i="1" s="1"/>
  <c r="A7044" i="1" s="1"/>
  <c r="A7045" i="1" s="1"/>
  <c r="A7046" i="1" s="1"/>
  <c r="A7047" i="1" s="1"/>
  <c r="A7048" i="1" s="1"/>
  <c r="A7049" i="1" s="1"/>
  <c r="A7050" i="1" s="1"/>
  <c r="A7051" i="1" s="1"/>
  <c r="A7052" i="1" s="1"/>
  <c r="A7053" i="1" s="1"/>
  <c r="A7054" i="1" s="1"/>
  <c r="A7055" i="1" s="1"/>
  <c r="A7056" i="1" s="1"/>
  <c r="A7057" i="1" s="1"/>
  <c r="A7058" i="1" s="1"/>
  <c r="A7059" i="1" s="1"/>
  <c r="A7060" i="1" s="1"/>
  <c r="A7061" i="1" s="1"/>
  <c r="A7062" i="1" s="1"/>
  <c r="A7063" i="1" s="1"/>
  <c r="A7064" i="1" s="1"/>
  <c r="A7065" i="1" s="1"/>
  <c r="A7066" i="1" s="1"/>
  <c r="A7067" i="1" s="1"/>
  <c r="A7068" i="1" s="1"/>
  <c r="A7069" i="1" s="1"/>
  <c r="A7070" i="1" s="1"/>
  <c r="A7071" i="1" s="1"/>
  <c r="A7072" i="1" s="1"/>
  <c r="A7073" i="1" s="1"/>
  <c r="A7074" i="1" s="1"/>
  <c r="A7075" i="1" s="1"/>
  <c r="A7076" i="1" s="1"/>
  <c r="A7077" i="1" s="1"/>
  <c r="A7078" i="1" s="1"/>
  <c r="A7079" i="1" s="1"/>
  <c r="A7080" i="1" s="1"/>
  <c r="A7081" i="1" s="1"/>
  <c r="A7082" i="1" s="1"/>
  <c r="A7083" i="1" s="1"/>
  <c r="A7084" i="1" s="1"/>
  <c r="A7085" i="1" s="1"/>
  <c r="A7086" i="1" s="1"/>
  <c r="A7087" i="1" s="1"/>
  <c r="A7088" i="1" s="1"/>
  <c r="A7089" i="1" s="1"/>
  <c r="A7090" i="1" s="1"/>
  <c r="A7091" i="1" s="1"/>
  <c r="A7092" i="1" s="1"/>
  <c r="A7093" i="1" s="1"/>
  <c r="A7094" i="1" s="1"/>
  <c r="A7095" i="1" s="1"/>
  <c r="A7096" i="1" s="1"/>
  <c r="A7097" i="1" s="1"/>
  <c r="A7098" i="1" s="1"/>
  <c r="A7099" i="1" s="1"/>
  <c r="A7100" i="1" s="1"/>
  <c r="A7101" i="1" s="1"/>
  <c r="A7102" i="1" s="1"/>
  <c r="A7103" i="1" s="1"/>
  <c r="A7104" i="1" s="1"/>
  <c r="A7105" i="1" s="1"/>
  <c r="A7106" i="1" s="1"/>
  <c r="A7107" i="1" s="1"/>
  <c r="A7108" i="1" s="1"/>
  <c r="A7109" i="1" s="1"/>
  <c r="A7110" i="1" s="1"/>
  <c r="A7111" i="1" s="1"/>
  <c r="A7112" i="1" s="1"/>
  <c r="A7113" i="1" s="1"/>
  <c r="A7114" i="1" s="1"/>
  <c r="A7115" i="1" s="1"/>
  <c r="A7116" i="1" s="1"/>
  <c r="A7117" i="1" s="1"/>
  <c r="A7118" i="1" s="1"/>
  <c r="A7119" i="1" s="1"/>
  <c r="A7120" i="1" s="1"/>
  <c r="A7121" i="1" s="1"/>
  <c r="A7122" i="1" s="1"/>
  <c r="A7123" i="1" s="1"/>
  <c r="A7124" i="1" s="1"/>
  <c r="A7125" i="1" s="1"/>
  <c r="A7126" i="1" s="1"/>
  <c r="A7127" i="1" s="1"/>
  <c r="A7128" i="1" s="1"/>
  <c r="A7129" i="1" s="1"/>
  <c r="A7130" i="1" s="1"/>
  <c r="A7131" i="1" s="1"/>
  <c r="A7132" i="1" s="1"/>
  <c r="A7133" i="1" s="1"/>
  <c r="A7134" i="1" s="1"/>
  <c r="A7135" i="1" s="1"/>
  <c r="A7136" i="1" s="1"/>
  <c r="A7137" i="1" s="1"/>
  <c r="A7138" i="1" s="1"/>
  <c r="A7139" i="1" s="1"/>
  <c r="A7140" i="1" s="1"/>
  <c r="A7141" i="1" s="1"/>
  <c r="A7142" i="1" s="1"/>
  <c r="A7143" i="1" s="1"/>
  <c r="A7144" i="1" s="1"/>
  <c r="A7145" i="1" s="1"/>
  <c r="A7146" i="1" s="1"/>
  <c r="A7147" i="1" s="1"/>
  <c r="A7148" i="1" s="1"/>
  <c r="A7149" i="1" s="1"/>
  <c r="A7150" i="1" s="1"/>
  <c r="A7151" i="1" s="1"/>
  <c r="A7152" i="1" s="1"/>
  <c r="A7153" i="1" s="1"/>
  <c r="A7154" i="1" s="1"/>
  <c r="A7155" i="1" s="1"/>
  <c r="A7156" i="1" s="1"/>
  <c r="A7157" i="1" s="1"/>
  <c r="A7158" i="1" s="1"/>
  <c r="A7159" i="1" s="1"/>
  <c r="A7160" i="1" s="1"/>
  <c r="A7161" i="1" s="1"/>
  <c r="A7162" i="1" s="1"/>
  <c r="A7163" i="1" s="1"/>
  <c r="A7164" i="1" s="1"/>
  <c r="A7165" i="1" s="1"/>
  <c r="A7166" i="1" s="1"/>
  <c r="A7167" i="1" s="1"/>
  <c r="A7168" i="1" s="1"/>
  <c r="A7169" i="1" s="1"/>
  <c r="A7170" i="1" s="1"/>
  <c r="A7171" i="1" s="1"/>
  <c r="A7172" i="1" s="1"/>
  <c r="A7173" i="1" s="1"/>
  <c r="A7174" i="1" s="1"/>
  <c r="A7175" i="1" s="1"/>
  <c r="A7176" i="1" s="1"/>
  <c r="A7177" i="1" s="1"/>
  <c r="A7178" i="1" s="1"/>
  <c r="A7179" i="1" s="1"/>
  <c r="A7180" i="1" s="1"/>
  <c r="A7181" i="1" s="1"/>
  <c r="A7182" i="1" s="1"/>
  <c r="A7183" i="1" s="1"/>
  <c r="A7184" i="1" s="1"/>
  <c r="A7185" i="1" s="1"/>
  <c r="A7186" i="1" s="1"/>
  <c r="A7187" i="1" s="1"/>
  <c r="A7188" i="1" s="1"/>
  <c r="A7189" i="1" s="1"/>
  <c r="A7190" i="1" s="1"/>
  <c r="A7191" i="1" s="1"/>
  <c r="A7192" i="1" s="1"/>
  <c r="A7193" i="1" s="1"/>
  <c r="A7194" i="1" s="1"/>
  <c r="A7195" i="1" s="1"/>
  <c r="A7196" i="1" s="1"/>
  <c r="A7197" i="1" s="1"/>
  <c r="A7198" i="1" s="1"/>
  <c r="A7199" i="1" s="1"/>
  <c r="A7200" i="1" s="1"/>
  <c r="A7201" i="1" s="1"/>
  <c r="A7202" i="1" s="1"/>
  <c r="A7203" i="1" s="1"/>
  <c r="A7204" i="1" s="1"/>
  <c r="A7205" i="1" s="1"/>
  <c r="A7206" i="1" s="1"/>
  <c r="A7207" i="1" s="1"/>
  <c r="A7208" i="1" s="1"/>
  <c r="A7209" i="1" s="1"/>
  <c r="A7210" i="1" s="1"/>
  <c r="A7211" i="1" s="1"/>
  <c r="A7212" i="1" s="1"/>
  <c r="A7213" i="1" s="1"/>
  <c r="A7214" i="1" s="1"/>
  <c r="A7215" i="1" s="1"/>
  <c r="A7216" i="1" s="1"/>
  <c r="A7217" i="1" s="1"/>
  <c r="A7218" i="1" s="1"/>
  <c r="A7219" i="1" s="1"/>
  <c r="A7220" i="1" s="1"/>
  <c r="A7221" i="1" s="1"/>
  <c r="A7222" i="1" s="1"/>
  <c r="A7223" i="1" s="1"/>
  <c r="A7224" i="1" s="1"/>
  <c r="A7225" i="1" s="1"/>
  <c r="A7226" i="1" s="1"/>
  <c r="A7227" i="1" s="1"/>
  <c r="A7228" i="1" s="1"/>
  <c r="A7229" i="1" s="1"/>
  <c r="A7230" i="1" s="1"/>
  <c r="A7231" i="1" s="1"/>
  <c r="A7232" i="1" s="1"/>
  <c r="A7233" i="1" s="1"/>
  <c r="A7234" i="1" s="1"/>
  <c r="A7235" i="1" s="1"/>
  <c r="A7236" i="1" s="1"/>
  <c r="A7237" i="1" s="1"/>
  <c r="A7238" i="1" s="1"/>
  <c r="A7239" i="1" s="1"/>
  <c r="A7240" i="1" s="1"/>
  <c r="A7241" i="1" s="1"/>
  <c r="A7242" i="1" s="1"/>
  <c r="A7243" i="1" s="1"/>
  <c r="A7244" i="1" s="1"/>
  <c r="A7245" i="1" s="1"/>
  <c r="A7246" i="1" s="1"/>
  <c r="A7247" i="1" s="1"/>
  <c r="A7248" i="1" s="1"/>
  <c r="A7249" i="1" s="1"/>
  <c r="A7250" i="1" s="1"/>
  <c r="A7251" i="1" s="1"/>
  <c r="A7252" i="1" s="1"/>
  <c r="A7253" i="1" s="1"/>
  <c r="A7254" i="1" s="1"/>
  <c r="A7255" i="1" s="1"/>
  <c r="A7256" i="1" s="1"/>
  <c r="A7257" i="1" s="1"/>
  <c r="A7258" i="1" s="1"/>
  <c r="A7259" i="1" s="1"/>
  <c r="A7260" i="1" s="1"/>
  <c r="A7261" i="1" s="1"/>
  <c r="A7262" i="1" s="1"/>
  <c r="A7263" i="1" s="1"/>
  <c r="A7264" i="1" s="1"/>
  <c r="A7265" i="1" s="1"/>
  <c r="A7266" i="1" s="1"/>
  <c r="A7267" i="1" s="1"/>
  <c r="A7268" i="1" s="1"/>
  <c r="A7269" i="1" s="1"/>
  <c r="A7270" i="1" s="1"/>
  <c r="A7271" i="1" s="1"/>
  <c r="A7272" i="1" s="1"/>
  <c r="A7273" i="1" s="1"/>
  <c r="A7274" i="1" s="1"/>
  <c r="A7275" i="1" s="1"/>
  <c r="A7276" i="1" s="1"/>
  <c r="A7277" i="1" s="1"/>
  <c r="A7278" i="1" s="1"/>
  <c r="A7279" i="1" s="1"/>
  <c r="A7280" i="1" s="1"/>
  <c r="A7281" i="1" s="1"/>
  <c r="A7282" i="1" s="1"/>
  <c r="A7283" i="1" s="1"/>
  <c r="A7284" i="1" s="1"/>
  <c r="A7285" i="1" s="1"/>
  <c r="A7286" i="1" s="1"/>
  <c r="A7287" i="1" s="1"/>
  <c r="A7288" i="1" s="1"/>
  <c r="A7289" i="1" s="1"/>
  <c r="A7290" i="1" s="1"/>
  <c r="A7291" i="1" s="1"/>
  <c r="A7292" i="1" s="1"/>
  <c r="A7293" i="1" s="1"/>
  <c r="A7294" i="1" s="1"/>
  <c r="A7295" i="1" s="1"/>
  <c r="A7296" i="1" s="1"/>
  <c r="A7297" i="1" s="1"/>
  <c r="A7298" i="1" s="1"/>
  <c r="A7299" i="1" s="1"/>
  <c r="A7300" i="1" s="1"/>
  <c r="A7301" i="1" s="1"/>
  <c r="A7302" i="1" s="1"/>
  <c r="A7303" i="1" s="1"/>
  <c r="A7304" i="1" s="1"/>
  <c r="A7305" i="1" s="1"/>
  <c r="A7306" i="1" s="1"/>
  <c r="A7307" i="1" s="1"/>
  <c r="A7308" i="1" s="1"/>
  <c r="A7309" i="1" s="1"/>
  <c r="A7310" i="1" s="1"/>
  <c r="A7311" i="1" s="1"/>
  <c r="A7312" i="1" s="1"/>
  <c r="A7313" i="1" s="1"/>
  <c r="A7314" i="1" s="1"/>
  <c r="A7315" i="1" s="1"/>
  <c r="A7316" i="1" s="1"/>
  <c r="A7317" i="1" s="1"/>
  <c r="A7318" i="1" s="1"/>
  <c r="A7319" i="1" s="1"/>
  <c r="A7320" i="1" s="1"/>
  <c r="A7321" i="1" s="1"/>
  <c r="A7322" i="1" s="1"/>
  <c r="A7323" i="1" s="1"/>
  <c r="A7324" i="1" s="1"/>
  <c r="A7325" i="1" s="1"/>
  <c r="A7326" i="1" s="1"/>
  <c r="A7327" i="1" s="1"/>
  <c r="A7328" i="1" s="1"/>
  <c r="A7329" i="1" s="1"/>
  <c r="A7330" i="1" s="1"/>
  <c r="A7331" i="1" s="1"/>
  <c r="A7332" i="1" s="1"/>
  <c r="A7333" i="1" s="1"/>
  <c r="A7334" i="1" s="1"/>
  <c r="A7335" i="1" s="1"/>
  <c r="A7336" i="1" s="1"/>
  <c r="A7337" i="1" s="1"/>
  <c r="A7338" i="1" s="1"/>
  <c r="A7339" i="1" s="1"/>
  <c r="A7340" i="1" s="1"/>
  <c r="A7341" i="1" s="1"/>
  <c r="A7342" i="1" s="1"/>
  <c r="A7343" i="1" s="1"/>
  <c r="A7344" i="1" s="1"/>
  <c r="A7345" i="1" s="1"/>
  <c r="A7346" i="1" s="1"/>
  <c r="A7347" i="1" s="1"/>
  <c r="A7348" i="1" s="1"/>
  <c r="A7349" i="1" s="1"/>
  <c r="A7350" i="1" s="1"/>
  <c r="A7351" i="1" s="1"/>
  <c r="A7352" i="1" s="1"/>
  <c r="A7353" i="1" s="1"/>
  <c r="A7354" i="1" s="1"/>
  <c r="A7355" i="1" s="1"/>
  <c r="A7356" i="1" s="1"/>
  <c r="A7357" i="1" s="1"/>
  <c r="A7358" i="1" s="1"/>
  <c r="A7359" i="1" s="1"/>
  <c r="A7360" i="1" s="1"/>
  <c r="A7361" i="1" s="1"/>
  <c r="A7362" i="1" s="1"/>
  <c r="A7363" i="1" s="1"/>
  <c r="A7364" i="1" s="1"/>
  <c r="A7365" i="1" s="1"/>
  <c r="A7366" i="1" s="1"/>
  <c r="A7367" i="1" s="1"/>
  <c r="A7368" i="1" s="1"/>
  <c r="A7369" i="1" s="1"/>
  <c r="A7370" i="1" s="1"/>
  <c r="A7371" i="1" s="1"/>
  <c r="A7372" i="1" s="1"/>
  <c r="A7373" i="1" s="1"/>
  <c r="A7374" i="1" s="1"/>
  <c r="A7375" i="1" s="1"/>
  <c r="A7376" i="1" s="1"/>
  <c r="A7377" i="1" s="1"/>
  <c r="A7378" i="1" s="1"/>
  <c r="A7379" i="1" s="1"/>
  <c r="A7380" i="1" s="1"/>
  <c r="A7381" i="1" s="1"/>
  <c r="A7382" i="1" s="1"/>
  <c r="A7383" i="1" s="1"/>
  <c r="A7384" i="1" s="1"/>
  <c r="A7385" i="1" s="1"/>
  <c r="A7386" i="1" s="1"/>
  <c r="A7387" i="1" s="1"/>
  <c r="A7388" i="1" s="1"/>
  <c r="A7389" i="1" s="1"/>
  <c r="A7390" i="1" s="1"/>
  <c r="A7391" i="1" s="1"/>
  <c r="A7392" i="1" s="1"/>
  <c r="A7393" i="1" s="1"/>
  <c r="A7394" i="1" s="1"/>
  <c r="A7395" i="1" s="1"/>
  <c r="A7396" i="1" s="1"/>
  <c r="A7397" i="1" s="1"/>
  <c r="A7398" i="1" s="1"/>
  <c r="A7399" i="1" s="1"/>
  <c r="A7400" i="1" s="1"/>
  <c r="A7401" i="1" s="1"/>
  <c r="A7402" i="1" s="1"/>
  <c r="A7403" i="1" s="1"/>
  <c r="A7404" i="1" s="1"/>
  <c r="A7405" i="1" s="1"/>
  <c r="K6852" i="1"/>
  <c r="K6875" i="1"/>
  <c r="K6876" i="1"/>
  <c r="K6880" i="1"/>
  <c r="K6903" i="1"/>
  <c r="K6906" i="1"/>
  <c r="K6908" i="1"/>
  <c r="K6909" i="1"/>
  <c r="K6943" i="1"/>
  <c r="K6946" i="1"/>
  <c r="K6991" i="1"/>
  <c r="K7016" i="1"/>
  <c r="K7121" i="1"/>
  <c r="K7126" i="1"/>
  <c r="K7128" i="1"/>
  <c r="K7130" i="1"/>
  <c r="K7143" i="1"/>
  <c r="K7200" i="1"/>
  <c r="K7211" i="1"/>
  <c r="K7219" i="1"/>
  <c r="K7221" i="1"/>
  <c r="K7248" i="1"/>
  <c r="K7262" i="1"/>
  <c r="K7265" i="1"/>
  <c r="K7266" i="1"/>
  <c r="K7272" i="1"/>
  <c r="K7273" i="1"/>
  <c r="K7278" i="1"/>
  <c r="K7294" i="1"/>
  <c r="K7297" i="1"/>
  <c r="K7320" i="1"/>
  <c r="K7327" i="1"/>
  <c r="K7336" i="1"/>
  <c r="K7337" i="1"/>
  <c r="K7357" i="1"/>
  <c r="K7401" i="1"/>
  <c r="K7426" i="1"/>
  <c r="K7444" i="1"/>
  <c r="K7454" i="1"/>
  <c r="K7463" i="1"/>
  <c r="B503" i="7"/>
  <c r="C503" i="7" s="1"/>
  <c r="B439" i="7"/>
  <c r="C439" i="7" s="1"/>
  <c r="A7406" i="1" l="1"/>
  <c r="A7407" i="1" s="1"/>
  <c r="A7408" i="1" s="1"/>
  <c r="A7409" i="1" s="1"/>
  <c r="A7410" i="1" s="1"/>
  <c r="A7411" i="1" s="1"/>
  <c r="A7413" i="1" s="1"/>
  <c r="A7414" i="1" s="1"/>
  <c r="A7415" i="1" s="1"/>
  <c r="A7416" i="1" s="1"/>
  <c r="A7417" i="1" s="1"/>
  <c r="A7418" i="1" s="1"/>
  <c r="A7419" i="1" s="1"/>
  <c r="A7421" i="1" s="1"/>
  <c r="A7422" i="1" s="1"/>
  <c r="A7423" i="1" s="1"/>
  <c r="A7425" i="1" s="1"/>
  <c r="A7426" i="1" s="1"/>
  <c r="A7427" i="1" s="1"/>
  <c r="A7428" i="1" s="1"/>
  <c r="A7429" i="1" s="1"/>
  <c r="A7430" i="1" s="1"/>
  <c r="A7431" i="1" s="1"/>
  <c r="A7432" i="1" s="1"/>
  <c r="A7433" i="1" s="1"/>
  <c r="A7434" i="1" s="1"/>
  <c r="A7435" i="1" s="1"/>
  <c r="A7436" i="1" s="1"/>
  <c r="A7437" i="1" s="1"/>
  <c r="A7438" i="1" s="1"/>
  <c r="A7439" i="1" s="1"/>
  <c r="A7440" i="1" s="1"/>
  <c r="A7441" i="1" s="1"/>
  <c r="A7442" i="1" s="1"/>
  <c r="A7443" i="1" s="1"/>
  <c r="A7444" i="1" s="1"/>
  <c r="A7445" i="1" s="1"/>
  <c r="A7446" i="1" s="1"/>
  <c r="A7447" i="1" s="1"/>
  <c r="A7448" i="1" s="1"/>
  <c r="A7449" i="1" s="1"/>
  <c r="A7450" i="1" s="1"/>
  <c r="A7452" i="1" s="1"/>
  <c r="A7454" i="1" s="1"/>
  <c r="A7455" i="1" s="1"/>
  <c r="A7456" i="1" s="1"/>
  <c r="A7457" i="1" s="1"/>
  <c r="A7458" i="1" s="1"/>
  <c r="A7459" i="1" s="1"/>
  <c r="A7460" i="1" s="1"/>
  <c r="A7461" i="1" s="1"/>
  <c r="A7462" i="1" s="1"/>
  <c r="A7464" i="1" s="1"/>
  <c r="A7465" i="1" s="1"/>
  <c r="A7466" i="1" s="1"/>
  <c r="A7467" i="1" s="1"/>
  <c r="A7468" i="1" s="1"/>
  <c r="A7469" i="1" s="1"/>
  <c r="A7475" i="1" s="1"/>
  <c r="A7483" i="1" s="1"/>
  <c r="A7485" i="1" s="1"/>
  <c r="A7487" i="1" s="1"/>
  <c r="A7488" i="1" s="1"/>
  <c r="A7489" i="1" s="1"/>
  <c r="A7490" i="1" s="1"/>
  <c r="A7493" i="1" s="1"/>
  <c r="A7494" i="1" s="1"/>
  <c r="A7495" i="1" s="1"/>
  <c r="A7496" i="1" s="1"/>
  <c r="A7497" i="1" s="1"/>
  <c r="A7498" i="1" s="1"/>
  <c r="A7499" i="1" s="1"/>
  <c r="A7500" i="1" s="1"/>
  <c r="A7502" i="1" s="1"/>
  <c r="A7507" i="1" s="1"/>
  <c r="A7511" i="1" s="1"/>
  <c r="A7512" i="1" s="1"/>
  <c r="A7513" i="1" s="1"/>
  <c r="A7514" i="1" s="1"/>
  <c r="A7515" i="1" s="1"/>
  <c r="A7516" i="1" s="1"/>
  <c r="A7517" i="1" s="1"/>
  <c r="A7518" i="1" s="1"/>
  <c r="A7519" i="1" s="1"/>
  <c r="A7520" i="1" s="1"/>
  <c r="A7521" i="1" s="1"/>
  <c r="A7523" i="1" s="1"/>
  <c r="A7525" i="1" s="1"/>
  <c r="A7526" i="1" s="1"/>
  <c r="A7527" i="1" s="1"/>
  <c r="A7528" i="1" s="1"/>
  <c r="A7529" i="1" s="1"/>
  <c r="A7530" i="1" s="1"/>
  <c r="A7531" i="1" s="1"/>
  <c r="A7533" i="1" s="1"/>
  <c r="A7534" i="1" s="1"/>
  <c r="A7535" i="1" s="1"/>
  <c r="A7536" i="1" s="1"/>
  <c r="A7537" i="1" s="1"/>
  <c r="A7539" i="1" s="1"/>
  <c r="A7540" i="1" s="1"/>
  <c r="A7541" i="1" s="1"/>
  <c r="A7542" i="1" s="1"/>
  <c r="A7543" i="1" s="1"/>
  <c r="A7544" i="1" s="1"/>
  <c r="A7545" i="1" s="1"/>
  <c r="A7546" i="1" s="1"/>
  <c r="A7547" i="1" s="1"/>
  <c r="A7548" i="1" s="1"/>
  <c r="A7549" i="1" s="1"/>
  <c r="A7550" i="1" s="1"/>
  <c r="A7551" i="1" s="1"/>
  <c r="A7552" i="1" s="1"/>
  <c r="A7553" i="1" s="1"/>
  <c r="A7554" i="1" s="1"/>
  <c r="A7555" i="1" s="1"/>
  <c r="A7556" i="1" s="1"/>
  <c r="A7557" i="1" s="1"/>
  <c r="A7559" i="1" s="1"/>
  <c r="A7560" i="1" s="1"/>
  <c r="A7561" i="1" s="1"/>
  <c r="A7562" i="1" s="1"/>
  <c r="A7563" i="1" s="1"/>
  <c r="A7564" i="1" s="1"/>
  <c r="A7565" i="1" s="1"/>
  <c r="A7566" i="1" s="1"/>
  <c r="A7567" i="1" s="1"/>
  <c r="A7568" i="1" s="1"/>
  <c r="A7570" i="1" s="1"/>
  <c r="A7571" i="1" s="1"/>
  <c r="A7573" i="1" s="1"/>
  <c r="B366" i="7" l="1"/>
  <c r="C366" i="7" s="1"/>
  <c r="A7577" i="1"/>
  <c r="A7579" i="1" s="1"/>
  <c r="A7580" i="1" s="1"/>
  <c r="A7581" i="1" s="1"/>
  <c r="A7582" i="1" s="1"/>
  <c r="A7583" i="1" s="1"/>
  <c r="A7584" i="1" s="1"/>
  <c r="A7585" i="1" s="1"/>
  <c r="A7586" i="1" s="1"/>
  <c r="A7588" i="1" s="1"/>
  <c r="A7589" i="1" s="1"/>
  <c r="A7590" i="1" s="1"/>
  <c r="A7591" i="1" s="1"/>
  <c r="A7592" i="1" s="1"/>
  <c r="A7593" i="1" s="1"/>
  <c r="A7594" i="1" s="1"/>
  <c r="A7595" i="1" s="1"/>
  <c r="A7596" i="1" s="1"/>
  <c r="A7597" i="1" s="1"/>
  <c r="A7598" i="1" s="1"/>
  <c r="A7599" i="1" s="1"/>
  <c r="A7601" i="1" s="1"/>
  <c r="A7602" i="1" s="1"/>
  <c r="A7603" i="1" s="1"/>
  <c r="A7604" i="1" s="1"/>
  <c r="A7605" i="1" s="1"/>
  <c r="A7606" i="1" s="1"/>
  <c r="A7608" i="1" s="1"/>
  <c r="A7609" i="1" s="1"/>
  <c r="A7610" i="1" s="1"/>
  <c r="A7611" i="1" s="1"/>
  <c r="A7612" i="1" s="1"/>
  <c r="A7613" i="1" s="1"/>
  <c r="A7614" i="1" s="1"/>
  <c r="A7615" i="1" s="1"/>
  <c r="A7616" i="1" s="1"/>
  <c r="A7617" i="1" s="1"/>
  <c r="A7618" i="1" s="1"/>
  <c r="A7619" i="1" s="1"/>
  <c r="A7620" i="1" s="1"/>
  <c r="A7621" i="1" s="1"/>
  <c r="A7622" i="1" s="1"/>
  <c r="A7623" i="1" s="1"/>
  <c r="A7624" i="1" s="1"/>
  <c r="A7625" i="1" s="1"/>
  <c r="A7626" i="1" s="1"/>
  <c r="A7627" i="1" s="1"/>
  <c r="A7628" i="1" s="1"/>
  <c r="A7629" i="1" s="1"/>
  <c r="A7630" i="1" s="1"/>
  <c r="A7631" i="1" s="1"/>
  <c r="A7632" i="1" s="1"/>
  <c r="A7633" i="1" s="1"/>
  <c r="A7634" i="1" s="1"/>
  <c r="A7635" i="1" s="1"/>
  <c r="A7636" i="1" s="1"/>
  <c r="A7638" i="1" s="1"/>
  <c r="A7639" i="1" s="1"/>
  <c r="A7640" i="1" s="1"/>
  <c r="A7642" i="1" s="1"/>
  <c r="A7643" i="1" s="1"/>
  <c r="A7644" i="1" s="1"/>
  <c r="A7645" i="1" s="1"/>
  <c r="A7646" i="1" s="1"/>
  <c r="A7647" i="1" s="1"/>
  <c r="A7648" i="1" s="1"/>
  <c r="A7649" i="1" s="1"/>
  <c r="A7650" i="1" s="1"/>
  <c r="A7651" i="1" s="1"/>
  <c r="A7652" i="1" s="1"/>
  <c r="A7653" i="1" s="1"/>
  <c r="A7654" i="1" s="1"/>
  <c r="A7655" i="1" s="1"/>
  <c r="A7656" i="1" s="1"/>
  <c r="A7657" i="1" s="1"/>
  <c r="A7658" i="1" s="1"/>
  <c r="A7659" i="1" s="1"/>
  <c r="A7663" i="1" s="1"/>
  <c r="A7664" i="1" s="1"/>
  <c r="B399" i="7"/>
  <c r="C399" i="7" s="1"/>
  <c r="A7665" i="1" l="1"/>
  <c r="A7666" i="1" s="1"/>
  <c r="A7667" i="1" s="1"/>
  <c r="A7668" i="1" s="1"/>
  <c r="A7669" i="1" s="1"/>
  <c r="A7670" i="1" s="1"/>
  <c r="A7671" i="1" s="1"/>
  <c r="A7672" i="1" s="1"/>
  <c r="A7673" i="1" s="1"/>
  <c r="B499" i="7"/>
  <c r="C499" i="7" s="1"/>
  <c r="B230" i="7" l="1"/>
  <c r="C230" i="7" s="1"/>
  <c r="B411" i="7"/>
  <c r="C411" i="7" s="1"/>
  <c r="B652" i="7" l="1"/>
  <c r="C652" i="7" s="1"/>
  <c r="A652" i="7" l="1"/>
  <c r="B626" i="7"/>
  <c r="C626" i="7" s="1"/>
  <c r="B590" i="7"/>
  <c r="C590" i="7" s="1"/>
  <c r="B383" i="7"/>
  <c r="C383" i="7" s="1"/>
  <c r="B384" i="7"/>
  <c r="C384" i="7" s="1"/>
  <c r="A590" i="7" l="1"/>
  <c r="B448" i="7"/>
  <c r="C448" i="7" s="1"/>
  <c r="B672" i="7" l="1"/>
  <c r="C672" i="7" s="1"/>
  <c r="A672" i="7" l="1"/>
  <c r="B509" i="7"/>
  <c r="C509" i="7" s="1"/>
  <c r="B377" i="7" l="1"/>
  <c r="C377" i="7" s="1"/>
  <c r="B614" i="7" l="1"/>
  <c r="C614" i="7" s="1"/>
  <c r="B373" i="7"/>
  <c r="C373" i="7" s="1"/>
  <c r="B513" i="7"/>
  <c r="C513" i="7" s="1"/>
  <c r="B356" i="7" l="1"/>
  <c r="C356" i="7" s="1"/>
  <c r="B363" i="7" l="1"/>
  <c r="C363" i="7" s="1"/>
  <c r="B471" i="7" l="1"/>
  <c r="C471" i="7" s="1"/>
  <c r="B487" i="7"/>
  <c r="C487" i="7" s="1"/>
  <c r="B475" i="7" l="1"/>
  <c r="C475" i="7" s="1"/>
  <c r="B582" i="7" l="1"/>
  <c r="C582" i="7" s="1"/>
  <c r="B610" i="7" l="1"/>
  <c r="C610" i="7" s="1"/>
  <c r="B335" i="7"/>
  <c r="C335" i="7" s="1"/>
  <c r="B477" i="7"/>
  <c r="C477" i="7" s="1"/>
  <c r="B269" i="7"/>
  <c r="C269" i="7" s="1"/>
  <c r="A610" i="7" l="1"/>
  <c r="B12" i="7"/>
  <c r="C12" i="7" s="1"/>
  <c r="B369" i="7" l="1"/>
  <c r="C369" i="7" s="1"/>
  <c r="B213" i="7"/>
  <c r="C213" i="7" s="1"/>
  <c r="B657" i="7"/>
  <c r="C657" i="7" s="1"/>
  <c r="B472" i="7"/>
  <c r="C472" i="7" s="1"/>
  <c r="B688" i="7"/>
  <c r="C688" i="7" s="1"/>
  <c r="B273" i="7"/>
  <c r="C273" i="7" s="1"/>
  <c r="A688" i="7" l="1"/>
  <c r="A657" i="7"/>
  <c r="A471" i="7"/>
  <c r="B469" i="7"/>
  <c r="C469" i="7" s="1"/>
  <c r="B670" i="7"/>
  <c r="C670" i="7" s="1"/>
  <c r="A670" i="7" l="1"/>
  <c r="B453" i="7"/>
  <c r="C453" i="7" s="1"/>
  <c r="B728" i="7" l="1"/>
  <c r="C728" i="7" s="1"/>
  <c r="B281" i="7"/>
  <c r="C281" i="7" s="1"/>
  <c r="B447" i="7"/>
  <c r="C447" i="7" s="1"/>
  <c r="A728" i="7" l="1"/>
  <c r="B445" i="7"/>
  <c r="C445" i="7" s="1"/>
  <c r="B454" i="7"/>
  <c r="C454" i="7" s="1"/>
  <c r="B532" i="7"/>
  <c r="C532" i="7" s="1"/>
  <c r="B127" i="7" l="1"/>
  <c r="C127" i="7" s="1"/>
  <c r="B491" i="7"/>
  <c r="C491" i="7" s="1"/>
  <c r="B623" i="7" l="1"/>
  <c r="C623" i="7" s="1"/>
  <c r="B681" i="7"/>
  <c r="C681" i="7" s="1"/>
  <c r="B24" i="7" l="1"/>
  <c r="C24" i="7" s="1"/>
  <c r="B25" i="7"/>
  <c r="C25" i="7" s="1"/>
  <c r="A681" i="7"/>
  <c r="B388" i="7"/>
  <c r="C388" i="7" s="1"/>
  <c r="B572" i="7"/>
  <c r="C572" i="7" s="1"/>
  <c r="B375" i="7" l="1"/>
  <c r="C375" i="7" s="1"/>
  <c r="B585" i="7"/>
  <c r="C585" i="7" s="1"/>
  <c r="B663" i="7" l="1"/>
  <c r="C663" i="7" s="1"/>
  <c r="B600" i="7"/>
  <c r="C600" i="7" s="1"/>
  <c r="A663" i="7" l="1"/>
  <c r="B121" i="7"/>
  <c r="C121" i="7" s="1"/>
  <c r="A600" i="7"/>
  <c r="B414" i="7"/>
  <c r="C414" i="7" s="1"/>
  <c r="B365" i="7" l="1"/>
  <c r="C365" i="7" s="1"/>
  <c r="B580" i="7"/>
  <c r="C580" i="7" s="1"/>
  <c r="B581" i="7"/>
  <c r="A581" i="7" l="1"/>
  <c r="C581" i="7"/>
  <c r="A580" i="7"/>
  <c r="B505" i="7"/>
  <c r="C505" i="7" s="1"/>
  <c r="B326" i="7"/>
  <c r="C326" i="7" s="1"/>
  <c r="B203" i="7" l="1"/>
  <c r="C203" i="7" s="1"/>
  <c r="B339" i="7"/>
  <c r="C339" i="7" s="1"/>
  <c r="B443" i="7"/>
  <c r="C443" i="7" s="1"/>
  <c r="B301" i="7"/>
  <c r="C301" i="7" s="1"/>
  <c r="B419" i="7" l="1"/>
  <c r="C419" i="7" s="1"/>
  <c r="B354" i="7" l="1"/>
  <c r="C354" i="7" s="1"/>
  <c r="B199" i="7"/>
  <c r="C199" i="7" s="1"/>
  <c r="B602" i="7" l="1"/>
  <c r="C602" i="7" s="1"/>
  <c r="A602" i="7" l="1"/>
  <c r="B474" i="7"/>
  <c r="B648" i="7"/>
  <c r="C648" i="7" s="1"/>
  <c r="B429" i="7"/>
  <c r="C429" i="7" s="1"/>
  <c r="B218" i="7"/>
  <c r="C218" i="7" s="1"/>
  <c r="B456" i="7"/>
  <c r="C456" i="7" s="1"/>
  <c r="A474" i="7" l="1"/>
  <c r="C474" i="7"/>
  <c r="A648" i="7"/>
  <c r="B319" i="7"/>
  <c r="C319" i="7" s="1"/>
  <c r="B511" i="7"/>
  <c r="C511" i="7" s="1"/>
  <c r="B539" i="7"/>
  <c r="C539" i="7" s="1"/>
  <c r="B611" i="7"/>
  <c r="C611" i="7" s="1"/>
  <c r="A611" i="7" l="1"/>
  <c r="B561" i="7"/>
  <c r="C561" i="7" s="1"/>
  <c r="B331" i="7"/>
  <c r="C331" i="7" s="1"/>
  <c r="B644" i="7"/>
  <c r="C644" i="7" s="1"/>
  <c r="B682" i="7"/>
  <c r="C682" i="7" s="1"/>
  <c r="B337" i="7"/>
  <c r="C337" i="7" s="1"/>
  <c r="B606" i="7"/>
  <c r="C606" i="7" s="1"/>
  <c r="B712" i="7" l="1"/>
  <c r="B96" i="7"/>
  <c r="C96" i="7" s="1"/>
  <c r="A682" i="7"/>
  <c r="A644" i="7"/>
  <c r="A606" i="7"/>
  <c r="B440" i="7"/>
  <c r="C440" i="7" s="1"/>
  <c r="B293" i="7"/>
  <c r="C293" i="7" s="1"/>
  <c r="B400" i="7"/>
  <c r="C400" i="7" s="1"/>
  <c r="B428" i="7"/>
  <c r="C428" i="7" s="1"/>
  <c r="B463" i="7"/>
  <c r="C463" i="7" s="1"/>
  <c r="B296" i="7"/>
  <c r="C296" i="7" s="1"/>
  <c r="B721" i="7"/>
  <c r="C721" i="7" s="1"/>
  <c r="A712" i="7" l="1"/>
  <c r="C712" i="7"/>
  <c r="A721" i="7"/>
  <c r="B376" i="7"/>
  <c r="C376" i="7" s="1"/>
  <c r="B637" i="7" l="1"/>
  <c r="C637" i="7" s="1"/>
  <c r="B237" i="7"/>
  <c r="C237" i="7" s="1"/>
  <c r="B282" i="7"/>
  <c r="C282" i="7" s="1"/>
  <c r="B15" i="7"/>
  <c r="C15" i="7" s="1"/>
  <c r="B321" i="7"/>
  <c r="C321" i="7" s="1"/>
  <c r="B437" i="7"/>
  <c r="C437" i="7" s="1"/>
  <c r="A637" i="7" l="1"/>
  <c r="B710" i="7"/>
  <c r="C710" i="7" s="1"/>
  <c r="A710" i="7" l="1"/>
  <c r="B609" i="7"/>
  <c r="C609" i="7" s="1"/>
  <c r="B81" i="7"/>
  <c r="C81" i="7" s="1"/>
  <c r="B204" i="7"/>
  <c r="C204" i="7" s="1"/>
  <c r="B698" i="7"/>
  <c r="C698" i="7" s="1"/>
  <c r="B702" i="7"/>
  <c r="C702" i="7" s="1"/>
  <c r="B514" i="7"/>
  <c r="C514" i="7" s="1"/>
  <c r="B402" i="7"/>
  <c r="C402" i="7" s="1"/>
  <c r="B386" i="7"/>
  <c r="C386" i="7" s="1"/>
  <c r="A702" i="7" l="1"/>
  <c r="A698" i="7"/>
  <c r="A513" i="7"/>
  <c r="A609" i="7"/>
  <c r="B246" i="7"/>
  <c r="C246" i="7" s="1"/>
  <c r="B378" i="7"/>
  <c r="C378" i="7" s="1"/>
  <c r="B408" i="7"/>
  <c r="C408" i="7" s="1"/>
  <c r="B501" i="7" l="1"/>
  <c r="C501" i="7" s="1"/>
  <c r="B668" i="7" l="1"/>
  <c r="C668" i="7" s="1"/>
  <c r="B618" i="7"/>
  <c r="C618" i="7" s="1"/>
  <c r="B658" i="7"/>
  <c r="C658" i="7" s="1"/>
  <c r="A658" i="7" l="1"/>
  <c r="A668" i="7"/>
  <c r="B495" i="7"/>
  <c r="C495" i="7" s="1"/>
  <c r="B690" i="7"/>
  <c r="C690" i="7" s="1"/>
  <c r="B706" i="7"/>
  <c r="C706" i="7" s="1"/>
  <c r="B647" i="7"/>
  <c r="C647" i="7" s="1"/>
  <c r="B684" i="7"/>
  <c r="C684" i="7" s="1"/>
  <c r="B262" i="7"/>
  <c r="C262" i="7" s="1"/>
  <c r="B645" i="7"/>
  <c r="C645" i="7" s="1"/>
  <c r="B214" i="7"/>
  <c r="C214" i="7" s="1"/>
  <c r="B385" i="7"/>
  <c r="C385" i="7" s="1"/>
  <c r="B557" i="7"/>
  <c r="C557" i="7" s="1"/>
  <c r="B257" i="7"/>
  <c r="C257" i="7" s="1"/>
  <c r="B315" i="7"/>
  <c r="C315" i="7" s="1"/>
  <c r="B291" i="7"/>
  <c r="C291" i="7" s="1"/>
  <c r="A706" i="7" l="1"/>
  <c r="A690" i="7"/>
  <c r="A645" i="7"/>
  <c r="A684" i="7"/>
  <c r="A647" i="7"/>
  <c r="B310" i="7"/>
  <c r="C310" i="7" s="1"/>
  <c r="B120" i="7" l="1"/>
  <c r="C120" i="7" s="1"/>
  <c r="B715" i="7"/>
  <c r="C715" i="7" s="1"/>
  <c r="A715" i="7" l="1"/>
  <c r="B394" i="7"/>
  <c r="C394" i="7" s="1"/>
  <c r="B537" i="7"/>
  <c r="C537" i="7" s="1"/>
  <c r="B347" i="7"/>
  <c r="C347" i="7" s="1"/>
  <c r="B202" i="7"/>
  <c r="C202" i="7" s="1"/>
  <c r="B290" i="7" l="1"/>
  <c r="C290" i="7" s="1"/>
  <c r="B381" i="7"/>
  <c r="C381" i="7" s="1"/>
  <c r="B270" i="7"/>
  <c r="C270" i="7" s="1"/>
  <c r="B275" i="7"/>
  <c r="C275" i="7" s="1"/>
  <c r="B234" i="7"/>
  <c r="C234" i="7" s="1"/>
  <c r="B238" i="7"/>
  <c r="C238" i="7" s="1"/>
  <c r="B240" i="7"/>
  <c r="C240" i="7" s="1"/>
  <c r="B241" i="7"/>
  <c r="C241" i="7" s="1"/>
  <c r="B718" i="7"/>
  <c r="C718" i="7" s="1"/>
  <c r="B389" i="7"/>
  <c r="C389" i="7" s="1"/>
  <c r="B207" i="7"/>
  <c r="C207" i="7" s="1"/>
  <c r="B596" i="7"/>
  <c r="C596" i="7" s="1"/>
  <c r="B549" i="7"/>
  <c r="C549" i="7" s="1"/>
  <c r="A718" i="7" l="1"/>
  <c r="A596" i="7"/>
  <c r="B552" i="7"/>
  <c r="C552" i="7" s="1"/>
  <c r="B478" i="7"/>
  <c r="C478" i="7" s="1"/>
  <c r="B90" i="7" l="1"/>
  <c r="C90" i="7" s="1"/>
  <c r="A477" i="7"/>
  <c r="B533" i="7"/>
  <c r="C533" i="7" s="1"/>
  <c r="B10" i="7"/>
  <c r="C10" i="7" s="1"/>
  <c r="B11" i="7"/>
  <c r="C11" i="7" s="1"/>
  <c r="B14" i="7"/>
  <c r="C14" i="7" s="1"/>
  <c r="B16" i="7"/>
  <c r="C16" i="7" s="1"/>
  <c r="B26" i="7"/>
  <c r="C26" i="7" s="1"/>
  <c r="B30" i="7"/>
  <c r="C30" i="7" s="1"/>
  <c r="B36" i="7"/>
  <c r="C36" i="7" s="1"/>
  <c r="B48" i="7"/>
  <c r="C48" i="7" s="1"/>
  <c r="B50" i="7"/>
  <c r="C50" i="7" s="1"/>
  <c r="B62" i="7"/>
  <c r="C62" i="7" s="1"/>
  <c r="B66" i="7"/>
  <c r="C66" i="7" s="1"/>
  <c r="B69" i="7"/>
  <c r="C69" i="7" s="1"/>
  <c r="B76" i="7"/>
  <c r="C76" i="7" s="1"/>
  <c r="B82" i="7"/>
  <c r="C82" i="7" s="1"/>
  <c r="B85" i="7"/>
  <c r="C85" i="7" s="1"/>
  <c r="B88" i="7"/>
  <c r="C88" i="7" s="1"/>
  <c r="B91" i="7"/>
  <c r="C91" i="7" s="1"/>
  <c r="B97" i="7"/>
  <c r="C97" i="7" s="1"/>
  <c r="B105" i="7"/>
  <c r="C105" i="7" s="1"/>
  <c r="B112" i="7"/>
  <c r="C112" i="7" s="1"/>
  <c r="B122" i="7"/>
  <c r="C122" i="7" s="1"/>
  <c r="B128" i="7"/>
  <c r="C128" i="7" s="1"/>
  <c r="B139" i="7"/>
  <c r="C139" i="7" s="1"/>
  <c r="B142" i="7"/>
  <c r="C142" i="7" s="1"/>
  <c r="B148" i="7"/>
  <c r="C148" i="7" s="1"/>
  <c r="B152" i="7"/>
  <c r="C152" i="7" s="1"/>
  <c r="B157" i="7"/>
  <c r="C157" i="7" s="1"/>
  <c r="B164" i="7"/>
  <c r="C164" i="7" s="1"/>
  <c r="B171" i="7"/>
  <c r="C171" i="7" s="1"/>
  <c r="B176" i="7"/>
  <c r="C176" i="7" s="1"/>
  <c r="B181" i="7"/>
  <c r="C181" i="7" s="1"/>
  <c r="B185" i="7"/>
  <c r="C185" i="7" s="1"/>
  <c r="B187" i="7"/>
  <c r="C187" i="7" s="1"/>
  <c r="B198" i="7"/>
  <c r="C198" i="7" s="1"/>
  <c r="B200" i="7"/>
  <c r="C200" i="7" s="1"/>
  <c r="B201" i="7"/>
  <c r="C201" i="7" s="1"/>
  <c r="B205" i="7"/>
  <c r="C205" i="7" s="1"/>
  <c r="B206" i="7"/>
  <c r="C206" i="7" s="1"/>
  <c r="B208" i="7"/>
  <c r="C208" i="7" s="1"/>
  <c r="B209" i="7"/>
  <c r="C209" i="7" s="1"/>
  <c r="B210" i="7"/>
  <c r="C210" i="7" s="1"/>
  <c r="B211" i="7"/>
  <c r="C211" i="7" s="1"/>
  <c r="B212" i="7"/>
  <c r="C212" i="7" s="1"/>
  <c r="B215" i="7"/>
  <c r="C215" i="7" s="1"/>
  <c r="B216" i="7"/>
  <c r="C216" i="7" s="1"/>
  <c r="B217" i="7"/>
  <c r="C217" i="7" s="1"/>
  <c r="B219" i="7"/>
  <c r="C219" i="7" s="1"/>
  <c r="B220" i="7"/>
  <c r="C220" i="7" s="1"/>
  <c r="B222" i="7"/>
  <c r="C222" i="7" s="1"/>
  <c r="B223" i="7"/>
  <c r="C223" i="7" s="1"/>
  <c r="B224" i="7"/>
  <c r="C224" i="7" s="1"/>
  <c r="B225" i="7"/>
  <c r="C225" i="7" s="1"/>
  <c r="B226" i="7"/>
  <c r="C226" i="7" s="1"/>
  <c r="B227" i="7"/>
  <c r="C227" i="7" s="1"/>
  <c r="B228" i="7"/>
  <c r="C228" i="7" s="1"/>
  <c r="B229" i="7"/>
  <c r="C229" i="7" s="1"/>
  <c r="B231" i="7"/>
  <c r="C231" i="7" s="1"/>
  <c r="B232" i="7"/>
  <c r="C232" i="7" s="1"/>
  <c r="B233" i="7"/>
  <c r="C233" i="7" s="1"/>
  <c r="B235" i="7"/>
  <c r="C235" i="7" s="1"/>
  <c r="B236" i="7"/>
  <c r="C236" i="7" s="1"/>
  <c r="B239" i="7"/>
  <c r="C239" i="7" s="1"/>
  <c r="B242" i="7"/>
  <c r="C242" i="7" s="1"/>
  <c r="B243" i="7"/>
  <c r="C243" i="7" s="1"/>
  <c r="B244" i="7"/>
  <c r="C244" i="7" s="1"/>
  <c r="B245" i="7"/>
  <c r="C245" i="7" s="1"/>
  <c r="B247" i="7"/>
  <c r="C247" i="7" s="1"/>
  <c r="B248" i="7"/>
  <c r="C248" i="7" s="1"/>
  <c r="B249" i="7"/>
  <c r="C249" i="7" s="1"/>
  <c r="B250" i="7"/>
  <c r="C250" i="7" s="1"/>
  <c r="B251" i="7"/>
  <c r="C251" i="7" s="1"/>
  <c r="B252" i="7"/>
  <c r="C252" i="7" s="1"/>
  <c r="B253" i="7"/>
  <c r="C253" i="7" s="1"/>
  <c r="B254" i="7"/>
  <c r="C254" i="7" s="1"/>
  <c r="B255" i="7"/>
  <c r="C255" i="7" s="1"/>
  <c r="B256" i="7"/>
  <c r="C256" i="7" s="1"/>
  <c r="B258" i="7"/>
  <c r="C258" i="7" s="1"/>
  <c r="B259" i="7"/>
  <c r="C259" i="7" s="1"/>
  <c r="B260" i="7"/>
  <c r="C260" i="7" s="1"/>
  <c r="B261" i="7"/>
  <c r="C261" i="7" s="1"/>
  <c r="B263" i="7"/>
  <c r="C263" i="7" s="1"/>
  <c r="B264" i="7"/>
  <c r="C264" i="7" s="1"/>
  <c r="B265" i="7"/>
  <c r="C265" i="7" s="1"/>
  <c r="B266" i="7"/>
  <c r="C266" i="7" s="1"/>
  <c r="B267" i="7"/>
  <c r="C267" i="7" s="1"/>
  <c r="B268" i="7"/>
  <c r="C268" i="7" s="1"/>
  <c r="B271" i="7"/>
  <c r="C271" i="7" s="1"/>
  <c r="B272" i="7"/>
  <c r="C272" i="7" s="1"/>
  <c r="B274" i="7"/>
  <c r="C274" i="7" s="1"/>
  <c r="B276" i="7"/>
  <c r="C276" i="7" s="1"/>
  <c r="B278" i="7"/>
  <c r="C278" i="7" s="1"/>
  <c r="B279" i="7"/>
  <c r="C279" i="7" s="1"/>
  <c r="B280" i="7"/>
  <c r="C280" i="7" s="1"/>
  <c r="B283" i="7"/>
  <c r="C283" i="7" s="1"/>
  <c r="B284" i="7"/>
  <c r="C284" i="7" s="1"/>
  <c r="B285" i="7"/>
  <c r="C285" i="7" s="1"/>
  <c r="B286" i="7"/>
  <c r="C286" i="7" s="1"/>
  <c r="B287" i="7"/>
  <c r="C287" i="7" s="1"/>
  <c r="B288" i="7"/>
  <c r="C288" i="7" s="1"/>
  <c r="B289" i="7"/>
  <c r="C289" i="7" s="1"/>
  <c r="B292" i="7"/>
  <c r="C292" i="7" s="1"/>
  <c r="B294" i="7"/>
  <c r="C294" i="7" s="1"/>
  <c r="B295" i="7"/>
  <c r="C295" i="7" s="1"/>
  <c r="B297" i="7"/>
  <c r="C297" i="7" s="1"/>
  <c r="B298" i="7"/>
  <c r="C298" i="7" s="1"/>
  <c r="B299" i="7"/>
  <c r="C299" i="7" s="1"/>
  <c r="B300" i="7"/>
  <c r="C300" i="7" s="1"/>
  <c r="B302" i="7"/>
  <c r="C302" i="7" s="1"/>
  <c r="B303" i="7"/>
  <c r="C303" i="7" s="1"/>
  <c r="B304" i="7"/>
  <c r="C304" i="7" s="1"/>
  <c r="B305" i="7"/>
  <c r="C305" i="7" s="1"/>
  <c r="B306" i="7"/>
  <c r="C306" i="7" s="1"/>
  <c r="B307" i="7"/>
  <c r="C307" i="7" s="1"/>
  <c r="B308" i="7"/>
  <c r="C308" i="7" s="1"/>
  <c r="B309" i="7"/>
  <c r="C309" i="7" s="1"/>
  <c r="B311" i="7"/>
  <c r="C311" i="7" s="1"/>
  <c r="B312" i="7"/>
  <c r="C312" i="7" s="1"/>
  <c r="B313" i="7"/>
  <c r="C313" i="7" s="1"/>
  <c r="B314" i="7"/>
  <c r="C314" i="7" s="1"/>
  <c r="B316" i="7"/>
  <c r="C316" i="7" s="1"/>
  <c r="B317" i="7"/>
  <c r="C317" i="7" s="1"/>
  <c r="B318" i="7"/>
  <c r="C318" i="7" s="1"/>
  <c r="B320" i="7"/>
  <c r="C320" i="7" s="1"/>
  <c r="B322" i="7"/>
  <c r="C322" i="7" s="1"/>
  <c r="B323" i="7"/>
  <c r="C323" i="7" s="1"/>
  <c r="B324" i="7"/>
  <c r="C324" i="7" s="1"/>
  <c r="B325" i="7"/>
  <c r="C325" i="7" s="1"/>
  <c r="B327" i="7"/>
  <c r="C327" i="7" s="1"/>
  <c r="B328" i="7"/>
  <c r="C328" i="7" s="1"/>
  <c r="B329" i="7"/>
  <c r="C329" i="7" s="1"/>
  <c r="B330" i="7"/>
  <c r="C330" i="7" s="1"/>
  <c r="B332" i="7"/>
  <c r="C332" i="7" s="1"/>
  <c r="B333" i="7"/>
  <c r="C333" i="7" s="1"/>
  <c r="B334" i="7"/>
  <c r="C334" i="7" s="1"/>
  <c r="B336" i="7"/>
  <c r="C336" i="7" s="1"/>
  <c r="B338" i="7"/>
  <c r="C338" i="7" s="1"/>
  <c r="B340" i="7"/>
  <c r="C340" i="7" s="1"/>
  <c r="B341" i="7"/>
  <c r="C341" i="7" s="1"/>
  <c r="B342" i="7"/>
  <c r="C342" i="7" s="1"/>
  <c r="B343" i="7"/>
  <c r="C343" i="7" s="1"/>
  <c r="B344" i="7"/>
  <c r="C344" i="7" s="1"/>
  <c r="B345" i="7"/>
  <c r="C345" i="7" s="1"/>
  <c r="B346" i="7"/>
  <c r="C346" i="7" s="1"/>
  <c r="B348" i="7"/>
  <c r="C348" i="7" s="1"/>
  <c r="B349" i="7"/>
  <c r="C349" i="7" s="1"/>
  <c r="B350" i="7"/>
  <c r="C350" i="7" s="1"/>
  <c r="B351" i="7"/>
  <c r="C351" i="7" s="1"/>
  <c r="B352" i="7"/>
  <c r="C352" i="7" s="1"/>
  <c r="B353" i="7"/>
  <c r="C353" i="7" s="1"/>
  <c r="B355" i="7"/>
  <c r="C355" i="7" s="1"/>
  <c r="B357" i="7"/>
  <c r="C357" i="7" s="1"/>
  <c r="B358" i="7"/>
  <c r="C358" i="7" s="1"/>
  <c r="B359" i="7"/>
  <c r="C359" i="7" s="1"/>
  <c r="B360" i="7"/>
  <c r="C360" i="7" s="1"/>
  <c r="B361" i="7"/>
  <c r="C361" i="7" s="1"/>
  <c r="B362" i="7"/>
  <c r="C362" i="7" s="1"/>
  <c r="B364" i="7"/>
  <c r="C364" i="7" s="1"/>
  <c r="B370" i="7"/>
  <c r="C370" i="7" s="1"/>
  <c r="B371" i="7"/>
  <c r="C371" i="7" s="1"/>
  <c r="B372" i="7"/>
  <c r="C372" i="7" s="1"/>
  <c r="B374" i="7"/>
  <c r="C374" i="7" s="1"/>
  <c r="B379" i="7"/>
  <c r="C379" i="7" s="1"/>
  <c r="B380" i="7"/>
  <c r="C380" i="7" s="1"/>
  <c r="B382" i="7"/>
  <c r="C382" i="7" s="1"/>
  <c r="B387" i="7"/>
  <c r="C387" i="7" s="1"/>
  <c r="B390" i="7"/>
  <c r="C390" i="7" s="1"/>
  <c r="B391" i="7"/>
  <c r="C391" i="7" s="1"/>
  <c r="B392" i="7"/>
  <c r="C392" i="7" s="1"/>
  <c r="B393" i="7"/>
  <c r="C393" i="7" s="1"/>
  <c r="B395" i="7"/>
  <c r="C395" i="7" s="1"/>
  <c r="B396" i="7"/>
  <c r="C396" i="7" s="1"/>
  <c r="B397" i="7"/>
  <c r="C397" i="7" s="1"/>
  <c r="B398" i="7"/>
  <c r="C398" i="7" s="1"/>
  <c r="B401" i="7"/>
  <c r="C401" i="7" s="1"/>
  <c r="B403" i="7"/>
  <c r="C403" i="7" s="1"/>
  <c r="B404" i="7"/>
  <c r="C404" i="7" s="1"/>
  <c r="B405" i="7"/>
  <c r="C405" i="7" s="1"/>
  <c r="B406" i="7"/>
  <c r="C406" i="7" s="1"/>
  <c r="B407" i="7"/>
  <c r="C407" i="7" s="1"/>
  <c r="B410" i="7"/>
  <c r="C410" i="7" s="1"/>
  <c r="B409" i="7"/>
  <c r="C409" i="7" s="1"/>
  <c r="B412" i="7"/>
  <c r="C412" i="7" s="1"/>
  <c r="B413" i="7"/>
  <c r="C413" i="7" s="1"/>
  <c r="B415" i="7"/>
  <c r="C415" i="7" s="1"/>
  <c r="B416" i="7"/>
  <c r="C416" i="7" s="1"/>
  <c r="B417" i="7"/>
  <c r="C417" i="7" s="1"/>
  <c r="B418" i="7"/>
  <c r="C418" i="7" s="1"/>
  <c r="B420" i="7"/>
  <c r="C420" i="7" s="1"/>
  <c r="B421" i="7"/>
  <c r="C421" i="7" s="1"/>
  <c r="B422" i="7"/>
  <c r="C422" i="7" s="1"/>
  <c r="B423" i="7"/>
  <c r="C423" i="7" s="1"/>
  <c r="B424" i="7"/>
  <c r="C424" i="7" s="1"/>
  <c r="B425" i="7"/>
  <c r="C425" i="7" s="1"/>
  <c r="B426" i="7"/>
  <c r="C426" i="7" s="1"/>
  <c r="B427" i="7"/>
  <c r="C427" i="7" s="1"/>
  <c r="B430" i="7"/>
  <c r="C430" i="7" s="1"/>
  <c r="B431" i="7"/>
  <c r="C431" i="7" s="1"/>
  <c r="B432" i="7"/>
  <c r="C432" i="7" s="1"/>
  <c r="B433" i="7"/>
  <c r="C433" i="7" s="1"/>
  <c r="B434" i="7"/>
  <c r="C434" i="7" s="1"/>
  <c r="B435" i="7"/>
  <c r="C435" i="7" s="1"/>
  <c r="B438" i="7"/>
  <c r="C438" i="7" s="1"/>
  <c r="B441" i="7"/>
  <c r="C441" i="7" s="1"/>
  <c r="B442" i="7"/>
  <c r="C442" i="7" s="1"/>
  <c r="B444" i="7"/>
  <c r="C444" i="7" s="1"/>
  <c r="B446" i="7"/>
  <c r="C446" i="7" s="1"/>
  <c r="B449" i="7"/>
  <c r="C449" i="7" s="1"/>
  <c r="B450" i="7"/>
  <c r="C450" i="7" s="1"/>
  <c r="B451" i="7"/>
  <c r="C451" i="7" s="1"/>
  <c r="B452" i="7"/>
  <c r="C452" i="7" s="1"/>
  <c r="B455" i="7"/>
  <c r="B457" i="7"/>
  <c r="C457" i="7" s="1"/>
  <c r="B458" i="7"/>
  <c r="C458" i="7" s="1"/>
  <c r="B459" i="7"/>
  <c r="C459" i="7" s="1"/>
  <c r="B460" i="7"/>
  <c r="C460" i="7" s="1"/>
  <c r="B461" i="7"/>
  <c r="C461" i="7" s="1"/>
  <c r="B462" i="7"/>
  <c r="B464" i="7"/>
  <c r="C464" i="7" s="1"/>
  <c r="B465" i="7"/>
  <c r="C465" i="7" s="1"/>
  <c r="B466" i="7"/>
  <c r="C466" i="7" s="1"/>
  <c r="B467" i="7"/>
  <c r="C467" i="7" s="1"/>
  <c r="B468" i="7"/>
  <c r="B470" i="7"/>
  <c r="B473" i="7"/>
  <c r="B476" i="7"/>
  <c r="B479" i="7"/>
  <c r="C479" i="7" s="1"/>
  <c r="B480" i="7"/>
  <c r="C480" i="7" s="1"/>
  <c r="B481" i="7"/>
  <c r="C481" i="7" s="1"/>
  <c r="B482" i="7"/>
  <c r="C482" i="7" s="1"/>
  <c r="B483" i="7"/>
  <c r="C483" i="7" s="1"/>
  <c r="B484" i="7"/>
  <c r="C484" i="7" s="1"/>
  <c r="B485" i="7"/>
  <c r="C485" i="7" s="1"/>
  <c r="B486" i="7"/>
  <c r="B488" i="7"/>
  <c r="C488" i="7" s="1"/>
  <c r="B489" i="7"/>
  <c r="C489" i="7" s="1"/>
  <c r="B490" i="7"/>
  <c r="B492" i="7"/>
  <c r="C492" i="7" s="1"/>
  <c r="B493" i="7"/>
  <c r="C493" i="7" s="1"/>
  <c r="B494" i="7"/>
  <c r="B496" i="7"/>
  <c r="C496" i="7" s="1"/>
  <c r="B497" i="7"/>
  <c r="C497" i="7" s="1"/>
  <c r="B498" i="7"/>
  <c r="B500" i="7"/>
  <c r="B502" i="7"/>
  <c r="B504" i="7"/>
  <c r="B506" i="7"/>
  <c r="C506" i="7" s="1"/>
  <c r="B507" i="7"/>
  <c r="C507" i="7" s="1"/>
  <c r="B508" i="7"/>
  <c r="B510" i="7"/>
  <c r="B512" i="7"/>
  <c r="B515" i="7"/>
  <c r="C515" i="7" s="1"/>
  <c r="B516" i="7"/>
  <c r="C516" i="7" s="1"/>
  <c r="B517" i="7"/>
  <c r="C517" i="7" s="1"/>
  <c r="B518" i="7"/>
  <c r="C518" i="7" s="1"/>
  <c r="B519" i="7"/>
  <c r="C519" i="7" s="1"/>
  <c r="B520" i="7"/>
  <c r="C520" i="7" s="1"/>
  <c r="B521" i="7"/>
  <c r="C521" i="7" s="1"/>
  <c r="B522" i="7"/>
  <c r="C522" i="7" s="1"/>
  <c r="B523" i="7"/>
  <c r="C523" i="7" s="1"/>
  <c r="B524" i="7"/>
  <c r="C524" i="7" s="1"/>
  <c r="B525" i="7"/>
  <c r="C525" i="7" s="1"/>
  <c r="B526" i="7"/>
  <c r="C526" i="7" s="1"/>
  <c r="B527" i="7"/>
  <c r="C527" i="7" s="1"/>
  <c r="B528" i="7"/>
  <c r="C528" i="7" s="1"/>
  <c r="B529" i="7"/>
  <c r="C529" i="7" s="1"/>
  <c r="B530" i="7"/>
  <c r="C530" i="7" s="1"/>
  <c r="B531" i="7"/>
  <c r="B534" i="7"/>
  <c r="C534" i="7" s="1"/>
  <c r="B535" i="7"/>
  <c r="C535" i="7" s="1"/>
  <c r="B536" i="7"/>
  <c r="B538" i="7"/>
  <c r="B540" i="7"/>
  <c r="C540" i="7" s="1"/>
  <c r="B541" i="7"/>
  <c r="C541" i="7" s="1"/>
  <c r="B542" i="7"/>
  <c r="C542" i="7" s="1"/>
  <c r="B543" i="7"/>
  <c r="C543" i="7" s="1"/>
  <c r="B544" i="7"/>
  <c r="C544" i="7" s="1"/>
  <c r="B548" i="7"/>
  <c r="B551" i="7"/>
  <c r="B553" i="7"/>
  <c r="C553" i="7" s="1"/>
  <c r="B554" i="7"/>
  <c r="C554" i="7" s="1"/>
  <c r="B555" i="7"/>
  <c r="C555" i="7" s="1"/>
  <c r="B556" i="7"/>
  <c r="B558" i="7"/>
  <c r="C558" i="7" s="1"/>
  <c r="B559" i="7"/>
  <c r="C559" i="7" s="1"/>
  <c r="B560" i="7"/>
  <c r="B562" i="7"/>
  <c r="C562" i="7" s="1"/>
  <c r="B563" i="7"/>
  <c r="C563" i="7" s="1"/>
  <c r="B564" i="7"/>
  <c r="C564" i="7" s="1"/>
  <c r="B565" i="7"/>
  <c r="C565" i="7" s="1"/>
  <c r="B566" i="7"/>
  <c r="C566" i="7" s="1"/>
  <c r="B567" i="7"/>
  <c r="B569" i="7"/>
  <c r="C569" i="7" s="1"/>
  <c r="B570" i="7"/>
  <c r="C570" i="7" s="1"/>
  <c r="B571" i="7"/>
  <c r="B573" i="7"/>
  <c r="C573" i="7" s="1"/>
  <c r="B574" i="7"/>
  <c r="C574" i="7" s="1"/>
  <c r="B575" i="7"/>
  <c r="C575" i="7" s="1"/>
  <c r="B576" i="7"/>
  <c r="C576" i="7" s="1"/>
  <c r="B577" i="7"/>
  <c r="C577" i="7" s="1"/>
  <c r="B578" i="7"/>
  <c r="C578" i="7" s="1"/>
  <c r="B579" i="7"/>
  <c r="B583" i="7"/>
  <c r="C583" i="7" s="1"/>
  <c r="B584" i="7"/>
  <c r="B586" i="7"/>
  <c r="C586" i="7" s="1"/>
  <c r="B587" i="7"/>
  <c r="C587" i="7" s="1"/>
  <c r="B588" i="7"/>
  <c r="C588" i="7" s="1"/>
  <c r="B589" i="7"/>
  <c r="B591" i="7"/>
  <c r="C591" i="7" s="1"/>
  <c r="B592" i="7"/>
  <c r="C592" i="7" s="1"/>
  <c r="B593" i="7"/>
  <c r="C593" i="7" s="1"/>
  <c r="B594" i="7"/>
  <c r="C594" i="7" s="1"/>
  <c r="B595" i="7"/>
  <c r="C595" i="7" s="1"/>
  <c r="B597" i="7"/>
  <c r="C597" i="7" s="1"/>
  <c r="B598" i="7"/>
  <c r="C598" i="7" s="1"/>
  <c r="B599" i="7"/>
  <c r="C599" i="7" s="1"/>
  <c r="B601" i="7"/>
  <c r="C601" i="7" s="1"/>
  <c r="B603" i="7"/>
  <c r="C603" i="7" s="1"/>
  <c r="B604" i="7"/>
  <c r="C604" i="7" s="1"/>
  <c r="B605" i="7"/>
  <c r="C605" i="7" s="1"/>
  <c r="B607" i="7"/>
  <c r="C607" i="7" s="1"/>
  <c r="B608" i="7"/>
  <c r="C608" i="7" s="1"/>
  <c r="B612" i="7"/>
  <c r="B613" i="7"/>
  <c r="C613" i="7" s="1"/>
  <c r="B615" i="7"/>
  <c r="B616" i="7"/>
  <c r="C616" i="7" s="1"/>
  <c r="B617" i="7"/>
  <c r="C617" i="7" s="1"/>
  <c r="B619" i="7"/>
  <c r="B620" i="7"/>
  <c r="C620" i="7" s="1"/>
  <c r="B621" i="7"/>
  <c r="C621" i="7" s="1"/>
  <c r="B622" i="7"/>
  <c r="C622" i="7" s="1"/>
  <c r="B624" i="7"/>
  <c r="B625" i="7"/>
  <c r="C625" i="7" s="1"/>
  <c r="B627" i="7"/>
  <c r="B628" i="7"/>
  <c r="C628" i="7" s="1"/>
  <c r="B629" i="7"/>
  <c r="C629" i="7" s="1"/>
  <c r="B630" i="7"/>
  <c r="C630" i="7" s="1"/>
  <c r="B631" i="7"/>
  <c r="C631" i="7" s="1"/>
  <c r="B632" i="7"/>
  <c r="C632" i="7" s="1"/>
  <c r="B633" i="7"/>
  <c r="C633" i="7" s="1"/>
  <c r="B634" i="7"/>
  <c r="C634" i="7" s="1"/>
  <c r="B635" i="7"/>
  <c r="C635" i="7" s="1"/>
  <c r="B636" i="7"/>
  <c r="C636" i="7" s="1"/>
  <c r="B638" i="7"/>
  <c r="C638" i="7" s="1"/>
  <c r="B639" i="7"/>
  <c r="C639" i="7" s="1"/>
  <c r="B640" i="7"/>
  <c r="C640" i="7" s="1"/>
  <c r="B641" i="7"/>
  <c r="C641" i="7" s="1"/>
  <c r="B642" i="7"/>
  <c r="C642" i="7" s="1"/>
  <c r="B646" i="7"/>
  <c r="C646" i="7" s="1"/>
  <c r="B649" i="7"/>
  <c r="C649" i="7" s="1"/>
  <c r="B650" i="7"/>
  <c r="C650" i="7" s="1"/>
  <c r="B651" i="7"/>
  <c r="C651" i="7" s="1"/>
  <c r="B653" i="7"/>
  <c r="C653" i="7" s="1"/>
  <c r="B654" i="7"/>
  <c r="C654" i="7" s="1"/>
  <c r="B655" i="7"/>
  <c r="C655" i="7" s="1"/>
  <c r="B656" i="7"/>
  <c r="C656" i="7" s="1"/>
  <c r="B659" i="7"/>
  <c r="C659" i="7" s="1"/>
  <c r="B660" i="7"/>
  <c r="C660" i="7" s="1"/>
  <c r="B661" i="7"/>
  <c r="C661" i="7" s="1"/>
  <c r="B662" i="7"/>
  <c r="C662" i="7" s="1"/>
  <c r="B664" i="7"/>
  <c r="C664" i="7" s="1"/>
  <c r="B665" i="7"/>
  <c r="C665" i="7" s="1"/>
  <c r="B666" i="7"/>
  <c r="C666" i="7" s="1"/>
  <c r="B667" i="7"/>
  <c r="C667" i="7" s="1"/>
  <c r="B669" i="7"/>
  <c r="C669" i="7" s="1"/>
  <c r="B671" i="7"/>
  <c r="C671" i="7" s="1"/>
  <c r="B673" i="7"/>
  <c r="C673" i="7" s="1"/>
  <c r="B674" i="7"/>
  <c r="C674" i="7" s="1"/>
  <c r="B675" i="7"/>
  <c r="C675" i="7" s="1"/>
  <c r="B676" i="7"/>
  <c r="C676" i="7" s="1"/>
  <c r="B677" i="7"/>
  <c r="C677" i="7" s="1"/>
  <c r="B678" i="7"/>
  <c r="C678" i="7" s="1"/>
  <c r="B679" i="7"/>
  <c r="C679" i="7" s="1"/>
  <c r="B680" i="7"/>
  <c r="C680" i="7" s="1"/>
  <c r="B683" i="7"/>
  <c r="C683" i="7" s="1"/>
  <c r="B685" i="7"/>
  <c r="C685" i="7" s="1"/>
  <c r="B686" i="7"/>
  <c r="C686" i="7" s="1"/>
  <c r="B687" i="7"/>
  <c r="C687" i="7" s="1"/>
  <c r="B689" i="7"/>
  <c r="C689" i="7" s="1"/>
  <c r="B691" i="7"/>
  <c r="C691" i="7" s="1"/>
  <c r="B692" i="7"/>
  <c r="C692" i="7" s="1"/>
  <c r="B694" i="7"/>
  <c r="C694" i="7" s="1"/>
  <c r="B695" i="7"/>
  <c r="C695" i="7" s="1"/>
  <c r="B696" i="7"/>
  <c r="C696" i="7" s="1"/>
  <c r="B697" i="7"/>
  <c r="C697" i="7" s="1"/>
  <c r="B699" i="7"/>
  <c r="C699" i="7" s="1"/>
  <c r="B700" i="7"/>
  <c r="C700" i="7" s="1"/>
  <c r="B701" i="7"/>
  <c r="C701" i="7" s="1"/>
  <c r="B703" i="7"/>
  <c r="C703" i="7" s="1"/>
  <c r="B704" i="7"/>
  <c r="C704" i="7" s="1"/>
  <c r="B705" i="7"/>
  <c r="C705" i="7" s="1"/>
  <c r="B707" i="7"/>
  <c r="C707" i="7" s="1"/>
  <c r="B708" i="7"/>
  <c r="C708" i="7" s="1"/>
  <c r="B709" i="7"/>
  <c r="C709" i="7" s="1"/>
  <c r="B711" i="7"/>
  <c r="C711" i="7" s="1"/>
  <c r="B713" i="7"/>
  <c r="C713" i="7" s="1"/>
  <c r="B714" i="7"/>
  <c r="C714" i="7" s="1"/>
  <c r="B716" i="7"/>
  <c r="C716" i="7" s="1"/>
  <c r="B717" i="7"/>
  <c r="C717" i="7" s="1"/>
  <c r="B719" i="7"/>
  <c r="C719" i="7" s="1"/>
  <c r="B720" i="7"/>
  <c r="C720" i="7" s="1"/>
  <c r="B722" i="7"/>
  <c r="C722" i="7" s="1"/>
  <c r="B723" i="7"/>
  <c r="C723" i="7" s="1"/>
  <c r="B724" i="7"/>
  <c r="C724" i="7" s="1"/>
  <c r="B725" i="7"/>
  <c r="C725" i="7" s="1"/>
  <c r="B726" i="7"/>
  <c r="C726" i="7" s="1"/>
  <c r="B727" i="7"/>
  <c r="C727" i="7" s="1"/>
  <c r="B729" i="7"/>
  <c r="C729" i="7" s="1"/>
  <c r="B730" i="7"/>
  <c r="C730" i="7" s="1"/>
  <c r="B731" i="7"/>
  <c r="C731" i="7" s="1"/>
  <c r="A627" i="7" l="1"/>
  <c r="C627" i="7"/>
  <c r="A624" i="7"/>
  <c r="C624" i="7"/>
  <c r="A619" i="7"/>
  <c r="C619" i="7"/>
  <c r="A589" i="7"/>
  <c r="C589" i="7"/>
  <c r="A584" i="7"/>
  <c r="C584" i="7"/>
  <c r="A579" i="7"/>
  <c r="C579" i="7"/>
  <c r="A567" i="7"/>
  <c r="C567" i="7"/>
  <c r="A560" i="7"/>
  <c r="C560" i="7"/>
  <c r="A548" i="7"/>
  <c r="C548" i="7"/>
  <c r="A538" i="7"/>
  <c r="C538" i="7"/>
  <c r="A531" i="7"/>
  <c r="C531" i="7"/>
  <c r="A510" i="7"/>
  <c r="C510" i="7"/>
  <c r="A504" i="7"/>
  <c r="C504" i="7"/>
  <c r="A500" i="7"/>
  <c r="C500" i="7"/>
  <c r="A494" i="7"/>
  <c r="C494" i="7"/>
  <c r="A486" i="7"/>
  <c r="C486" i="7"/>
  <c r="A476" i="7"/>
  <c r="C476" i="7"/>
  <c r="A470" i="7"/>
  <c r="C470" i="7"/>
  <c r="A462" i="7"/>
  <c r="C462" i="7"/>
  <c r="A455" i="7"/>
  <c r="C455" i="7"/>
  <c r="A615" i="7"/>
  <c r="C615" i="7"/>
  <c r="A612" i="7"/>
  <c r="C612" i="7"/>
  <c r="A571" i="7"/>
  <c r="C571" i="7"/>
  <c r="A556" i="7"/>
  <c r="C556" i="7"/>
  <c r="A551" i="7"/>
  <c r="C551" i="7"/>
  <c r="A536" i="7"/>
  <c r="C536" i="7"/>
  <c r="A512" i="7"/>
  <c r="C512" i="7"/>
  <c r="A508" i="7"/>
  <c r="C508" i="7"/>
  <c r="A502" i="7"/>
  <c r="C502" i="7"/>
  <c r="A498" i="7"/>
  <c r="C498" i="7"/>
  <c r="A490" i="7"/>
  <c r="C490" i="7"/>
  <c r="A473" i="7"/>
  <c r="C473" i="7"/>
  <c r="A468" i="7"/>
  <c r="C468" i="7"/>
  <c r="B9" i="7"/>
  <c r="C9" i="7" s="1"/>
  <c r="B545" i="7"/>
  <c r="C545" i="7" s="1"/>
  <c r="B166" i="7"/>
  <c r="C166" i="7" s="1"/>
  <c r="B546" i="7"/>
  <c r="B547" i="7"/>
  <c r="C547" i="7" s="1"/>
  <c r="B367" i="7"/>
  <c r="C367" i="7" s="1"/>
  <c r="B71" i="7"/>
  <c r="C71" i="7" s="1"/>
  <c r="B186" i="7"/>
  <c r="C186" i="7" s="1"/>
  <c r="B136" i="7"/>
  <c r="C136" i="7" s="1"/>
  <c r="B51" i="7"/>
  <c r="C51" i="7" s="1"/>
  <c r="B41" i="7"/>
  <c r="C41" i="7" s="1"/>
  <c r="B32" i="7"/>
  <c r="C32" i="7" s="1"/>
  <c r="B19" i="7"/>
  <c r="C19" i="7" s="1"/>
  <c r="B115" i="7"/>
  <c r="C115" i="7" s="1"/>
  <c r="B106" i="7"/>
  <c r="C106" i="7" s="1"/>
  <c r="B175" i="7"/>
  <c r="C175" i="7" s="1"/>
  <c r="B145" i="7"/>
  <c r="C145" i="7" s="1"/>
  <c r="B135" i="7"/>
  <c r="C135" i="7" s="1"/>
  <c r="B114" i="7"/>
  <c r="C114" i="7" s="1"/>
  <c r="B70" i="7"/>
  <c r="C70" i="7" s="1"/>
  <c r="B40" i="7"/>
  <c r="C40" i="7" s="1"/>
  <c r="B31" i="7"/>
  <c r="C31" i="7" s="1"/>
  <c r="B18" i="7"/>
  <c r="C18" i="7" s="1"/>
  <c r="B550" i="7"/>
  <c r="B7" i="7"/>
  <c r="C7" i="7" s="1"/>
  <c r="B151" i="7"/>
  <c r="C151" i="7" s="1"/>
  <c r="B132" i="7"/>
  <c r="C132" i="7" s="1"/>
  <c r="B101" i="7"/>
  <c r="C101" i="7" s="1"/>
  <c r="B55" i="7"/>
  <c r="C55" i="7" s="1"/>
  <c r="B45" i="7"/>
  <c r="C45" i="7" s="1"/>
  <c r="B37" i="7"/>
  <c r="C37" i="7" s="1"/>
  <c r="B27" i="7"/>
  <c r="C27" i="7" s="1"/>
  <c r="B177" i="7"/>
  <c r="C177" i="7" s="1"/>
  <c r="B182" i="7"/>
  <c r="C182" i="7" s="1"/>
  <c r="B163" i="7"/>
  <c r="C163" i="7" s="1"/>
  <c r="B143" i="7"/>
  <c r="C143" i="7" s="1"/>
  <c r="B133" i="7"/>
  <c r="C133" i="7" s="1"/>
  <c r="B123" i="7"/>
  <c r="C123" i="7" s="1"/>
  <c r="B102" i="7"/>
  <c r="C102" i="7" s="1"/>
  <c r="B92" i="7"/>
  <c r="C92" i="7" s="1"/>
  <c r="B77" i="7"/>
  <c r="C77" i="7" s="1"/>
  <c r="B56" i="7"/>
  <c r="C56" i="7" s="1"/>
  <c r="B38" i="7"/>
  <c r="C38" i="7" s="1"/>
  <c r="B161" i="7"/>
  <c r="C161" i="7" s="1"/>
  <c r="B180" i="7"/>
  <c r="C180" i="7" s="1"/>
  <c r="B170" i="7"/>
  <c r="C170" i="7" s="1"/>
  <c r="B150" i="7"/>
  <c r="C150" i="7" s="1"/>
  <c r="B131" i="7"/>
  <c r="C131" i="7" s="1"/>
  <c r="B109" i="7"/>
  <c r="C109" i="7" s="1"/>
  <c r="B100" i="7"/>
  <c r="C100" i="7" s="1"/>
  <c r="B64" i="7"/>
  <c r="C64" i="7" s="1"/>
  <c r="B54" i="7"/>
  <c r="C54" i="7" s="1"/>
  <c r="B44" i="7"/>
  <c r="C44" i="7" s="1"/>
  <c r="B13" i="7"/>
  <c r="C13" i="7" s="1"/>
  <c r="A727" i="7"/>
  <c r="A723" i="7"/>
  <c r="A689" i="7"/>
  <c r="A666" i="7"/>
  <c r="A722" i="7"/>
  <c r="A699" i="7"/>
  <c r="A665" i="7"/>
  <c r="A640" i="7"/>
  <c r="A730" i="7"/>
  <c r="A708" i="7"/>
  <c r="A697" i="7"/>
  <c r="A675" i="7"/>
  <c r="A653" i="7"/>
  <c r="A639" i="7"/>
  <c r="A729" i="7"/>
  <c r="A719" i="7"/>
  <c r="A707" i="7"/>
  <c r="A696" i="7"/>
  <c r="A685" i="7"/>
  <c r="A674" i="7"/>
  <c r="A662" i="7"/>
  <c r="A651" i="7"/>
  <c r="A638" i="7"/>
  <c r="B188" i="7"/>
  <c r="C188" i="7" s="1"/>
  <c r="B178" i="7"/>
  <c r="C178" i="7" s="1"/>
  <c r="B168" i="7"/>
  <c r="C168" i="7" s="1"/>
  <c r="B159" i="7"/>
  <c r="C159" i="7" s="1"/>
  <c r="B149" i="7"/>
  <c r="C149" i="7" s="1"/>
  <c r="B130" i="7"/>
  <c r="C130" i="7" s="1"/>
  <c r="B117" i="7"/>
  <c r="C117" i="7" s="1"/>
  <c r="B108" i="7"/>
  <c r="C108" i="7" s="1"/>
  <c r="B99" i="7"/>
  <c r="C99" i="7" s="1"/>
  <c r="B86" i="7"/>
  <c r="C86" i="7" s="1"/>
  <c r="B87" i="7"/>
  <c r="C87" i="7" s="1"/>
  <c r="B73" i="7"/>
  <c r="C73" i="7" s="1"/>
  <c r="B63" i="7"/>
  <c r="C63" i="7" s="1"/>
  <c r="B53" i="7"/>
  <c r="C53" i="7" s="1"/>
  <c r="B43" i="7"/>
  <c r="C43" i="7" s="1"/>
  <c r="B34" i="7"/>
  <c r="C34" i="7" s="1"/>
  <c r="B35" i="7"/>
  <c r="C35" i="7" s="1"/>
  <c r="B22" i="7"/>
  <c r="C22" i="7" s="1"/>
  <c r="B23" i="7"/>
  <c r="C23" i="7" s="1"/>
  <c r="A695" i="7"/>
  <c r="A650" i="7"/>
  <c r="A636" i="7"/>
  <c r="B190" i="7"/>
  <c r="C190" i="7" s="1"/>
  <c r="B192" i="7"/>
  <c r="C192" i="7" s="1"/>
  <c r="B167" i="7"/>
  <c r="C167" i="7" s="1"/>
  <c r="B169" i="7"/>
  <c r="C169" i="7" s="1"/>
  <c r="B137" i="7"/>
  <c r="C137" i="7" s="1"/>
  <c r="B129" i="7"/>
  <c r="C129" i="7" s="1"/>
  <c r="B116" i="7"/>
  <c r="C116" i="7" s="1"/>
  <c r="B107" i="7"/>
  <c r="C107" i="7" s="1"/>
  <c r="B98" i="7"/>
  <c r="C98" i="7" s="1"/>
  <c r="B72" i="7"/>
  <c r="C72" i="7" s="1"/>
  <c r="B52" i="7"/>
  <c r="C52" i="7" s="1"/>
  <c r="B42" i="7"/>
  <c r="C42" i="7" s="1"/>
  <c r="B33" i="7"/>
  <c r="C33" i="7" s="1"/>
  <c r="B20" i="7"/>
  <c r="C20" i="7" s="1"/>
  <c r="B21" i="7"/>
  <c r="C21" i="7" s="1"/>
  <c r="B138" i="7"/>
  <c r="C138" i="7" s="1"/>
  <c r="A726" i="7"/>
  <c r="A694" i="7"/>
  <c r="A649" i="7"/>
  <c r="B156" i="7"/>
  <c r="C156" i="7" s="1"/>
  <c r="B158" i="7"/>
  <c r="C158" i="7" s="1"/>
  <c r="B146" i="7"/>
  <c r="C146" i="7" s="1"/>
  <c r="B147" i="7"/>
  <c r="C147" i="7" s="1"/>
  <c r="B83" i="7"/>
  <c r="C83" i="7" s="1"/>
  <c r="B84" i="7"/>
  <c r="C84" i="7" s="1"/>
  <c r="B60" i="7"/>
  <c r="C60" i="7" s="1"/>
  <c r="B61" i="7"/>
  <c r="C61" i="7" s="1"/>
  <c r="B65" i="7"/>
  <c r="C65" i="7" s="1"/>
  <c r="A673" i="7"/>
  <c r="A704" i="7"/>
  <c r="A671" i="7"/>
  <c r="A703" i="7"/>
  <c r="A679" i="7"/>
  <c r="A646" i="7"/>
  <c r="B184" i="7"/>
  <c r="C184" i="7" s="1"/>
  <c r="B165" i="7"/>
  <c r="C165" i="7" s="1"/>
  <c r="B154" i="7"/>
  <c r="C154" i="7" s="1"/>
  <c r="B125" i="7"/>
  <c r="C125" i="7" s="1"/>
  <c r="B126" i="7"/>
  <c r="C126" i="7" s="1"/>
  <c r="B94" i="7"/>
  <c r="C94" i="7" s="1"/>
  <c r="B95" i="7"/>
  <c r="C95" i="7" s="1"/>
  <c r="B58" i="7"/>
  <c r="C58" i="7" s="1"/>
  <c r="B59" i="7"/>
  <c r="C59" i="7" s="1"/>
  <c r="B8" i="7"/>
  <c r="C8" i="7" s="1"/>
  <c r="B179" i="7"/>
  <c r="C179" i="7" s="1"/>
  <c r="A717" i="7"/>
  <c r="A661" i="7"/>
  <c r="A716" i="7"/>
  <c r="A680" i="7"/>
  <c r="A660" i="7"/>
  <c r="A635" i="7"/>
  <c r="A725" i="7"/>
  <c r="A714" i="7"/>
  <c r="A692" i="7"/>
  <c r="A669" i="7"/>
  <c r="A659" i="7"/>
  <c r="A634" i="7"/>
  <c r="A724" i="7"/>
  <c r="A713" i="7"/>
  <c r="A701" i="7"/>
  <c r="A691" i="7"/>
  <c r="A678" i="7"/>
  <c r="A667" i="7"/>
  <c r="A656" i="7"/>
  <c r="A642" i="7"/>
  <c r="A633" i="7"/>
  <c r="B183" i="7"/>
  <c r="C183" i="7" s="1"/>
  <c r="B173" i="7"/>
  <c r="C173" i="7" s="1"/>
  <c r="B153" i="7"/>
  <c r="C153" i="7" s="1"/>
  <c r="B155" i="7"/>
  <c r="C155" i="7" s="1"/>
  <c r="B144" i="7"/>
  <c r="C144" i="7" s="1"/>
  <c r="B134" i="7"/>
  <c r="C134" i="7" s="1"/>
  <c r="B124" i="7"/>
  <c r="C124" i="7" s="1"/>
  <c r="B113" i="7"/>
  <c r="C113" i="7" s="1"/>
  <c r="B103" i="7"/>
  <c r="C103" i="7" s="1"/>
  <c r="B104" i="7"/>
  <c r="C104" i="7" s="1"/>
  <c r="B93" i="7"/>
  <c r="C93" i="7" s="1"/>
  <c r="B79" i="7"/>
  <c r="C79" i="7" s="1"/>
  <c r="B80" i="7"/>
  <c r="C80" i="7" s="1"/>
  <c r="B57" i="7"/>
  <c r="C57" i="7" s="1"/>
  <c r="B39" i="7"/>
  <c r="C39" i="7" s="1"/>
  <c r="B17" i="7"/>
  <c r="C17" i="7" s="1"/>
  <c r="A705" i="7"/>
  <c r="A700" i="7"/>
  <c r="A641" i="7"/>
  <c r="B194" i="7"/>
  <c r="C194" i="7" s="1"/>
  <c r="B196" i="7"/>
  <c r="C196" i="7" s="1"/>
  <c r="B172" i="7"/>
  <c r="C172" i="7" s="1"/>
  <c r="B174" i="7"/>
  <c r="C174" i="7" s="1"/>
  <c r="B67" i="7"/>
  <c r="C67" i="7" s="1"/>
  <c r="B68" i="7"/>
  <c r="C68" i="7" s="1"/>
  <c r="B46" i="7"/>
  <c r="C46" i="7" s="1"/>
  <c r="B47" i="7"/>
  <c r="C47" i="7" s="1"/>
  <c r="B28" i="7"/>
  <c r="C28" i="7" s="1"/>
  <c r="B29" i="7"/>
  <c r="C29" i="7" s="1"/>
  <c r="B89" i="7"/>
  <c r="C89" i="7" s="1"/>
  <c r="A711" i="7"/>
  <c r="A655" i="7"/>
  <c r="A709" i="7"/>
  <c r="A676" i="7"/>
  <c r="B368" i="7"/>
  <c r="C368" i="7" s="1"/>
  <c r="B193" i="7"/>
  <c r="C193" i="7" s="1"/>
  <c r="B195" i="7"/>
  <c r="C195" i="7" s="1"/>
  <c r="B110" i="7"/>
  <c r="C110" i="7" s="1"/>
  <c r="B111" i="7"/>
  <c r="C111" i="7" s="1"/>
  <c r="B49" i="7"/>
  <c r="C49" i="7" s="1"/>
  <c r="A683" i="7"/>
  <c r="A677" i="7"/>
  <c r="A731" i="7"/>
  <c r="A687" i="7"/>
  <c r="A654" i="7"/>
  <c r="A720" i="7"/>
  <c r="A686" i="7"/>
  <c r="A664" i="7"/>
  <c r="B189" i="7"/>
  <c r="C189" i="7" s="1"/>
  <c r="B191" i="7"/>
  <c r="C191" i="7" s="1"/>
  <c r="B160" i="7"/>
  <c r="C160" i="7" s="1"/>
  <c r="B162" i="7"/>
  <c r="C162" i="7" s="1"/>
  <c r="B140" i="7"/>
  <c r="C140" i="7" s="1"/>
  <c r="B141" i="7"/>
  <c r="C141" i="7" s="1"/>
  <c r="B118" i="7"/>
  <c r="C118" i="7" s="1"/>
  <c r="B119" i="7"/>
  <c r="C119" i="7" s="1"/>
  <c r="B74" i="7"/>
  <c r="C74" i="7" s="1"/>
  <c r="B75" i="7"/>
  <c r="C75" i="7" s="1"/>
  <c r="B78" i="7"/>
  <c r="C78" i="7" s="1"/>
  <c r="A628" i="7"/>
  <c r="A569" i="7"/>
  <c r="A496" i="7"/>
  <c r="A626" i="7"/>
  <c r="A616" i="7"/>
  <c r="A601" i="7"/>
  <c r="A591" i="7"/>
  <c r="A577" i="7"/>
  <c r="A568" i="7"/>
  <c r="A558" i="7"/>
  <c r="A539" i="7"/>
  <c r="A527" i="7"/>
  <c r="A519" i="7"/>
  <c r="A507" i="7"/>
  <c r="A495" i="7"/>
  <c r="A484" i="7"/>
  <c r="A472" i="7"/>
  <c r="A460" i="7"/>
  <c r="A592" i="7"/>
  <c r="A520" i="7"/>
  <c r="A625" i="7"/>
  <c r="A614" i="7"/>
  <c r="A599" i="7"/>
  <c r="A588" i="7"/>
  <c r="A576" i="7"/>
  <c r="A566" i="7"/>
  <c r="A557" i="7"/>
  <c r="A537" i="7"/>
  <c r="A526" i="7"/>
  <c r="A518" i="7"/>
  <c r="A506" i="7"/>
  <c r="A493" i="7"/>
  <c r="A483" i="7"/>
  <c r="A469" i="7"/>
  <c r="A459" i="7"/>
  <c r="A617" i="7"/>
  <c r="A549" i="7"/>
  <c r="A475" i="7"/>
  <c r="A623" i="7"/>
  <c r="A587" i="7"/>
  <c r="A517" i="7"/>
  <c r="A505" i="7"/>
  <c r="A492" i="7"/>
  <c r="A482" i="7"/>
  <c r="A467" i="7"/>
  <c r="A458" i="7"/>
  <c r="A532" i="7"/>
  <c r="A578" i="7"/>
  <c r="A509" i="7"/>
  <c r="A613" i="7"/>
  <c r="A565" i="7"/>
  <c r="A535" i="7"/>
  <c r="A608" i="7"/>
  <c r="A586" i="7"/>
  <c r="A554" i="7"/>
  <c r="A534" i="7"/>
  <c r="A516" i="7"/>
  <c r="A503" i="7"/>
  <c r="A491" i="7"/>
  <c r="A481" i="7"/>
  <c r="A466" i="7"/>
  <c r="A457" i="7"/>
  <c r="A603" i="7"/>
  <c r="A559" i="7"/>
  <c r="A540" i="7"/>
  <c r="A485" i="7"/>
  <c r="A598" i="7"/>
  <c r="A575" i="7"/>
  <c r="A555" i="7"/>
  <c r="A525" i="7"/>
  <c r="A632" i="7"/>
  <c r="A622" i="7"/>
  <c r="A597" i="7"/>
  <c r="A574" i="7"/>
  <c r="A564" i="7"/>
  <c r="A544" i="7"/>
  <c r="A524" i="7"/>
  <c r="A631" i="7"/>
  <c r="A621" i="7"/>
  <c r="A607" i="7"/>
  <c r="A595" i="7"/>
  <c r="A585" i="7"/>
  <c r="A573" i="7"/>
  <c r="A563" i="7"/>
  <c r="A553" i="7"/>
  <c r="A543" i="7"/>
  <c r="A533" i="7"/>
  <c r="A523" i="7"/>
  <c r="A515" i="7"/>
  <c r="A501" i="7"/>
  <c r="A489" i="7"/>
  <c r="A480" i="7"/>
  <c r="A465" i="7"/>
  <c r="A456" i="7"/>
  <c r="A528" i="7"/>
  <c r="A461" i="7"/>
  <c r="A630" i="7"/>
  <c r="A620" i="7"/>
  <c r="A605" i="7"/>
  <c r="A594" i="7"/>
  <c r="A583" i="7"/>
  <c r="A572" i="7"/>
  <c r="A562" i="7"/>
  <c r="A552" i="7"/>
  <c r="A542" i="7"/>
  <c r="A530" i="7"/>
  <c r="A522" i="7"/>
  <c r="A514" i="7"/>
  <c r="A499" i="7"/>
  <c r="A488" i="7"/>
  <c r="A479" i="7"/>
  <c r="A464" i="7"/>
  <c r="A629" i="7"/>
  <c r="A618" i="7"/>
  <c r="A604" i="7"/>
  <c r="A593" i="7"/>
  <c r="A582" i="7"/>
  <c r="A570" i="7"/>
  <c r="A561" i="7"/>
  <c r="A541" i="7"/>
  <c r="A529" i="7"/>
  <c r="A521" i="7"/>
  <c r="A511" i="7"/>
  <c r="A497" i="7"/>
  <c r="A487" i="7"/>
  <c r="A478" i="7"/>
  <c r="A463" i="7"/>
  <c r="A550" i="7" l="1"/>
  <c r="C550" i="7"/>
  <c r="A546" i="7"/>
  <c r="C546" i="7"/>
  <c r="A545" i="7"/>
  <c r="A547" i="7"/>
  <c r="A2" i="1"/>
  <c r="I6" i="7"/>
  <c r="D410" i="7" l="1"/>
  <c r="I410" i="7" s="1"/>
  <c r="D411" i="7"/>
  <c r="I411" i="7" s="1"/>
  <c r="D412" i="7"/>
  <c r="I412" i="7" s="1"/>
  <c r="D413" i="7"/>
  <c r="I413" i="7" s="1"/>
  <c r="D414" i="7"/>
  <c r="I414" i="7" s="1"/>
  <c r="D415" i="7"/>
  <c r="I415" i="7" s="1"/>
  <c r="D416" i="7"/>
  <c r="I416" i="7" s="1"/>
  <c r="D417" i="7"/>
  <c r="I417" i="7" s="1"/>
  <c r="D418" i="7"/>
  <c r="I418" i="7" s="1"/>
  <c r="D419" i="7"/>
  <c r="I419" i="7" s="1"/>
  <c r="D420" i="7"/>
  <c r="I420" i="7" s="1"/>
  <c r="D421" i="7"/>
  <c r="I421" i="7" s="1"/>
  <c r="D422" i="7"/>
  <c r="I422" i="7" s="1"/>
  <c r="D423" i="7"/>
  <c r="I423" i="7" s="1"/>
  <c r="D424" i="7"/>
  <c r="I424" i="7" s="1"/>
  <c r="D425" i="7"/>
  <c r="I425" i="7" s="1"/>
  <c r="D426" i="7"/>
  <c r="I426" i="7" s="1"/>
  <c r="D427" i="7"/>
  <c r="I427" i="7" s="1"/>
  <c r="D428" i="7"/>
  <c r="I428" i="7" s="1"/>
  <c r="D429" i="7"/>
  <c r="I429" i="7" s="1"/>
  <c r="D430" i="7"/>
  <c r="I430" i="7" s="1"/>
  <c r="D431" i="7"/>
  <c r="I431" i="7" s="1"/>
  <c r="D432" i="7"/>
  <c r="I432" i="7" s="1"/>
  <c r="D433" i="7"/>
  <c r="I433" i="7" s="1"/>
  <c r="D434" i="7"/>
  <c r="I434" i="7" s="1"/>
  <c r="D435" i="7"/>
  <c r="I435" i="7" s="1"/>
  <c r="D436" i="7"/>
  <c r="I436" i="7" s="1"/>
  <c r="D437" i="7"/>
  <c r="I437" i="7" s="1"/>
  <c r="D438" i="7"/>
  <c r="I438" i="7" s="1"/>
  <c r="D439" i="7"/>
  <c r="I439" i="7" s="1"/>
  <c r="D440" i="7"/>
  <c r="I440" i="7" s="1"/>
  <c r="D441" i="7"/>
  <c r="I441" i="7" s="1"/>
  <c r="D442" i="7"/>
  <c r="I442" i="7" s="1"/>
  <c r="D443" i="7"/>
  <c r="I443" i="7" s="1"/>
  <c r="D444" i="7"/>
  <c r="I444" i="7" s="1"/>
  <c r="D445" i="7"/>
  <c r="I445" i="7" s="1"/>
  <c r="D446" i="7"/>
  <c r="I446" i="7" s="1"/>
  <c r="D447" i="7"/>
  <c r="I447" i="7" s="1"/>
  <c r="D448" i="7"/>
  <c r="I448" i="7" s="1"/>
  <c r="D449" i="7"/>
  <c r="I449" i="7" s="1"/>
  <c r="D450" i="7"/>
  <c r="I450" i="7" s="1"/>
  <c r="D451" i="7"/>
  <c r="I451" i="7" s="1"/>
  <c r="D452" i="7"/>
  <c r="I452" i="7" s="1"/>
  <c r="D453" i="7"/>
  <c r="I453" i="7" s="1"/>
  <c r="D454" i="7"/>
  <c r="I454" i="7" s="1"/>
  <c r="A437" i="7" l="1"/>
  <c r="A425" i="7" l="1"/>
  <c r="A429" i="7"/>
  <c r="A427" i="7"/>
  <c r="A426" i="7"/>
  <c r="A435" i="7" l="1"/>
  <c r="A432" i="7" l="1"/>
  <c r="A448" i="7"/>
  <c r="A454" i="7"/>
  <c r="A442" i="7"/>
  <c r="A440" i="7"/>
  <c r="A453" i="7"/>
  <c r="A433" i="7"/>
  <c r="A447" i="7"/>
  <c r="A446" i="7"/>
  <c r="A421" i="7"/>
  <c r="A415" i="7"/>
  <c r="A411" i="7"/>
  <c r="A449" i="7"/>
  <c r="A412" i="7"/>
  <c r="A410" i="7"/>
  <c r="A439" i="7"/>
  <c r="A438" i="7"/>
  <c r="A445" i="7"/>
  <c r="A444" i="7"/>
  <c r="A451" i="7" l="1"/>
  <c r="A450" i="7"/>
  <c r="A452" i="7"/>
  <c r="A441" i="7"/>
  <c r="A443" i="7"/>
  <c r="A422" i="7"/>
  <c r="A423" i="7"/>
  <c r="A416" i="7"/>
  <c r="A417" i="7"/>
  <c r="A428" i="7"/>
  <c r="A431" i="7"/>
  <c r="A419" i="7"/>
  <c r="A436" i="7"/>
  <c r="A418" i="7"/>
  <c r="A414" i="7"/>
  <c r="A413" i="7"/>
  <c r="A434" i="7"/>
  <c r="A424" i="7"/>
  <c r="A420" i="7"/>
  <c r="A430" i="7"/>
  <c r="J3" i="1" l="1"/>
  <c r="A290" i="7" l="1"/>
  <c r="A293" i="7"/>
  <c r="A294" i="7"/>
  <c r="A300" i="7"/>
  <c r="A303" i="7"/>
  <c r="A309" i="7"/>
  <c r="A312" i="7"/>
  <c r="A318" i="7"/>
  <c r="A319" i="7"/>
  <c r="A320" i="7"/>
  <c r="A321" i="7"/>
  <c r="A322" i="7"/>
  <c r="A323" i="7"/>
  <c r="A324" i="7"/>
  <c r="A325" i="7"/>
  <c r="A326" i="7"/>
  <c r="A327" i="7"/>
  <c r="A328" i="7"/>
  <c r="A329" i="7"/>
  <c r="A330" i="7"/>
  <c r="A331" i="7"/>
  <c r="A332" i="7"/>
  <c r="A333" i="7"/>
  <c r="A334" i="7"/>
  <c r="A335" i="7"/>
  <c r="A336" i="7"/>
  <c r="A337" i="7"/>
  <c r="A338" i="7"/>
  <c r="A339" i="7"/>
  <c r="A340" i="7"/>
  <c r="A341" i="7"/>
  <c r="A342" i="7"/>
  <c r="A343" i="7"/>
  <c r="A344" i="7"/>
  <c r="A345" i="7"/>
  <c r="A346" i="7"/>
  <c r="A347" i="7"/>
  <c r="A348" i="7"/>
  <c r="A349" i="7"/>
  <c r="A350" i="7"/>
  <c r="A351" i="7"/>
  <c r="A352" i="7"/>
  <c r="A353" i="7"/>
  <c r="A354" i="7"/>
  <c r="A355" i="7"/>
  <c r="A356" i="7"/>
  <c r="A357" i="7"/>
  <c r="A358" i="7"/>
  <c r="A359" i="7"/>
  <c r="A360" i="7"/>
  <c r="A361" i="7"/>
  <c r="A362" i="7"/>
  <c r="A363" i="7"/>
  <c r="A364" i="7"/>
  <c r="A365" i="7"/>
  <c r="A366" i="7"/>
  <c r="A367" i="7"/>
  <c r="A368" i="7"/>
  <c r="A369" i="7"/>
  <c r="A370" i="7"/>
  <c r="A371" i="7"/>
  <c r="A372" i="7"/>
  <c r="A373" i="7"/>
  <c r="A374" i="7"/>
  <c r="A375" i="7"/>
  <c r="A376" i="7"/>
  <c r="A377" i="7"/>
  <c r="A378" i="7"/>
  <c r="A379" i="7"/>
  <c r="A380" i="7"/>
  <c r="A381" i="7"/>
  <c r="A382" i="7"/>
  <c r="A383" i="7"/>
  <c r="A384" i="7"/>
  <c r="A385" i="7"/>
  <c r="A386" i="7"/>
  <c r="A387" i="7"/>
  <c r="A388" i="7"/>
  <c r="A389" i="7"/>
  <c r="A390" i="7"/>
  <c r="A391" i="7"/>
  <c r="A392" i="7"/>
  <c r="A393" i="7"/>
  <c r="A394" i="7"/>
  <c r="A395" i="7"/>
  <c r="A396" i="7"/>
  <c r="A397" i="7"/>
  <c r="A398" i="7"/>
  <c r="A399" i="7"/>
  <c r="A400" i="7"/>
  <c r="A401" i="7"/>
  <c r="A402" i="7"/>
  <c r="A403" i="7"/>
  <c r="A404" i="7"/>
  <c r="A405" i="7"/>
  <c r="A406" i="7"/>
  <c r="A407" i="7"/>
  <c r="A408" i="7"/>
  <c r="A409" i="7"/>
  <c r="A306" i="7" l="1"/>
  <c r="A288" i="7"/>
  <c r="A304" i="7" l="1"/>
  <c r="A299" i="7" l="1"/>
  <c r="A308" i="7"/>
  <c r="A295" i="7"/>
  <c r="A287" i="7"/>
  <c r="A296" i="7"/>
  <c r="A291" i="7"/>
  <c r="A289" i="7"/>
  <c r="A292" i="7"/>
  <c r="A311" i="7"/>
  <c r="A316" i="7"/>
  <c r="A301" i="7"/>
  <c r="A282" i="7"/>
  <c r="A310" i="7"/>
  <c r="A302" i="7"/>
  <c r="A317" i="7"/>
  <c r="A298" i="7"/>
  <c r="A313" i="7"/>
  <c r="A297" i="7"/>
  <c r="A269" i="7"/>
  <c r="A41" i="7"/>
  <c r="A197" i="7"/>
  <c r="A138" i="7"/>
  <c r="A237" i="7"/>
  <c r="A14" i="7"/>
  <c r="A225" i="7"/>
  <c r="A137" i="7"/>
  <c r="A270" i="7"/>
  <c r="A250" i="7"/>
  <c r="A236" i="7"/>
  <c r="A223" i="7"/>
  <c r="A222" i="7"/>
  <c r="A213" i="7"/>
  <c r="A200" i="7"/>
  <c r="A194" i="7"/>
  <c r="A193" i="7"/>
  <c r="A126" i="7"/>
  <c r="A127" i="7"/>
  <c r="A104" i="7"/>
  <c r="A62" i="7"/>
  <c r="A45" i="7"/>
  <c r="A42" i="7"/>
  <c r="A36" i="7"/>
  <c r="A7" i="7"/>
  <c r="A8" i="7"/>
  <c r="A258" i="7"/>
  <c r="A255" i="7"/>
  <c r="A204" i="7"/>
  <c r="A277" i="7"/>
  <c r="A241" i="7"/>
  <c r="A239" i="7"/>
  <c r="A233" i="7"/>
  <c r="A219" i="7"/>
  <c r="A205" i="7"/>
  <c r="A201" i="7"/>
  <c r="A128" i="7"/>
  <c r="A69" i="7"/>
  <c r="A53" i="7"/>
  <c r="A50" i="7"/>
  <c r="A37" i="7"/>
  <c r="A40" i="7"/>
  <c r="A15" i="7"/>
  <c r="A206" i="7"/>
  <c r="A73" i="7"/>
  <c r="A265" i="7"/>
  <c r="A224" i="7" l="1"/>
  <c r="A257" i="7"/>
  <c r="A234" i="7"/>
  <c r="A275" i="7"/>
  <c r="A280" i="7"/>
  <c r="A38" i="7"/>
  <c r="A163" i="7"/>
  <c r="A145" i="7"/>
  <c r="A76" i="7"/>
  <c r="A214" i="7"/>
  <c r="A155" i="7"/>
  <c r="A211" i="7"/>
  <c r="A28" i="7"/>
  <c r="A133" i="7"/>
  <c r="A43" i="7"/>
  <c r="A283" i="7"/>
  <c r="A203" i="7"/>
  <c r="A209" i="7"/>
  <c r="A284" i="7"/>
  <c r="A202" i="7"/>
  <c r="A190" i="7"/>
  <c r="A87" i="7"/>
  <c r="A17" i="7"/>
  <c r="A226" i="7"/>
  <c r="A229" i="7"/>
  <c r="A129" i="7"/>
  <c r="A30" i="7"/>
  <c r="A314" i="7"/>
  <c r="A183" i="7"/>
  <c r="A196" i="7"/>
  <c r="A176" i="7"/>
  <c r="A220" i="7"/>
  <c r="A315" i="7"/>
  <c r="A281" i="7"/>
  <c r="A195" i="7"/>
  <c r="A154" i="7"/>
  <c r="A286" i="7"/>
  <c r="A103" i="7"/>
  <c r="A148" i="7"/>
  <c r="A262" i="7"/>
  <c r="A266" i="7"/>
  <c r="A32" i="7"/>
  <c r="A212" i="7"/>
  <c r="A227" i="7"/>
  <c r="A231" i="7"/>
  <c r="A218" i="7"/>
  <c r="A221" i="7"/>
  <c r="A228" i="7"/>
  <c r="A253" i="7"/>
  <c r="A230" i="7"/>
  <c r="A232" i="7"/>
  <c r="A217" i="7"/>
  <c r="A216" i="7"/>
  <c r="A215" i="7"/>
  <c r="A235" i="7"/>
  <c r="A31" i="7"/>
  <c r="A25" i="7"/>
  <c r="A77" i="7"/>
  <c r="A80" i="7"/>
  <c r="A86" i="7"/>
  <c r="A102" i="7"/>
  <c r="A274" i="7"/>
  <c r="A92" i="7"/>
  <c r="A93" i="7"/>
  <c r="A20" i="7"/>
  <c r="A82" i="7"/>
  <c r="A112" i="7"/>
  <c r="A124" i="7"/>
  <c r="A23" i="7"/>
  <c r="A158" i="7"/>
  <c r="A141" i="7"/>
  <c r="A134" i="7"/>
  <c r="A11" i="7"/>
  <c r="A172" i="7"/>
  <c r="A34" i="7"/>
  <c r="A199" i="7"/>
  <c r="A210" i="7"/>
  <c r="A16" i="7"/>
  <c r="A182" i="7"/>
  <c r="A198" i="7"/>
  <c r="A117" i="7"/>
  <c r="A191" i="7"/>
  <c r="A125" i="7"/>
  <c r="A268" i="7"/>
  <c r="A207" i="7"/>
  <c r="A208" i="7"/>
  <c r="A271" i="7"/>
  <c r="A259" i="7"/>
  <c r="A136" i="7"/>
  <c r="A261" i="7"/>
  <c r="A285" i="7"/>
  <c r="A272" i="7"/>
  <c r="A33" i="7"/>
  <c r="A135" i="7"/>
  <c r="A24" i="7"/>
  <c r="A18" i="7"/>
  <c r="A35" i="7"/>
  <c r="A44" i="7"/>
  <c r="A263" i="7"/>
  <c r="A26" i="7"/>
  <c r="A21" i="7"/>
  <c r="A131" i="7"/>
  <c r="A192" i="7"/>
  <c r="A22" i="7"/>
  <c r="A27" i="7"/>
  <c r="A9" i="7"/>
  <c r="A264" i="7"/>
  <c r="A267" i="7"/>
  <c r="A153" i="7"/>
  <c r="A10" i="7"/>
  <c r="A39" i="7"/>
  <c r="A276" i="7"/>
  <c r="A13" i="7"/>
  <c r="A279" i="7"/>
  <c r="A273" i="7"/>
  <c r="A132" i="7"/>
  <c r="A278" i="7"/>
  <c r="A12" i="7"/>
  <c r="A260" i="7"/>
  <c r="A130" i="7"/>
  <c r="A29" i="7"/>
  <c r="A147" i="7"/>
  <c r="A162" i="7"/>
  <c r="A185" i="7"/>
  <c r="A252" i="7"/>
  <c r="A156" i="7"/>
  <c r="A149" i="7"/>
  <c r="A113" i="7"/>
  <c r="A60" i="7"/>
  <c r="A181" i="7"/>
  <c r="A109" i="7"/>
  <c r="A144" i="7"/>
  <c r="A256" i="7"/>
  <c r="A152" i="7"/>
  <c r="A251" i="7"/>
  <c r="A48" i="7"/>
  <c r="A85" i="7"/>
  <c r="A140" i="7"/>
  <c r="A19" i="7"/>
  <c r="A187" i="7"/>
  <c r="A96" i="7"/>
  <c r="A54" i="7"/>
  <c r="A72" i="7"/>
  <c r="A71" i="7"/>
  <c r="A249" i="7"/>
  <c r="A242" i="7"/>
  <c r="A99" i="7"/>
  <c r="A143" i="7"/>
  <c r="A108" i="7"/>
  <c r="A75" i="7"/>
  <c r="A120" i="7"/>
  <c r="A248" i="7"/>
  <c r="A78" i="7"/>
  <c r="A122" i="7"/>
  <c r="A159" i="7"/>
  <c r="A247" i="7"/>
  <c r="A123" i="7"/>
  <c r="A146" i="7"/>
  <c r="A243" i="7"/>
  <c r="A90" i="7"/>
  <c r="A139" i="7"/>
  <c r="A59" i="7"/>
  <c r="A88" i="7"/>
  <c r="A169" i="7"/>
  <c r="A244" i="7"/>
  <c r="A240" i="7"/>
  <c r="A55" i="7"/>
  <c r="A157" i="7"/>
  <c r="A142" i="7"/>
  <c r="A119" i="7"/>
  <c r="A97" i="7"/>
  <c r="A111" i="7"/>
  <c r="A179" i="7"/>
  <c r="A49" i="7"/>
  <c r="A57" i="7"/>
  <c r="A121" i="7"/>
  <c r="A106" i="7"/>
  <c r="A180" i="7"/>
  <c r="A118" i="7"/>
  <c r="A95" i="7"/>
  <c r="A98" i="7"/>
  <c r="A100" i="7"/>
  <c r="A101" i="7"/>
  <c r="A164" i="7"/>
  <c r="A51" i="7"/>
  <c r="A150" i="7"/>
  <c r="A70" i="7"/>
  <c r="A65" i="7"/>
  <c r="A161" i="7"/>
  <c r="A238" i="7"/>
  <c r="A246" i="7"/>
  <c r="A170" i="7"/>
  <c r="A177" i="7"/>
  <c r="A168" i="7"/>
  <c r="A83" i="7"/>
  <c r="A167" i="7"/>
  <c r="A254" i="7"/>
  <c r="A63" i="7"/>
  <c r="A107" i="7"/>
  <c r="A245" i="7"/>
  <c r="A66" i="7"/>
  <c r="A105" i="7"/>
  <c r="A46" i="7"/>
  <c r="A116" i="7"/>
  <c r="A91" i="7"/>
  <c r="A110" i="7"/>
  <c r="A173" i="7"/>
  <c r="A89" i="7"/>
  <c r="A94" i="7"/>
  <c r="A115" i="7"/>
  <c r="A160" i="7"/>
  <c r="A151" i="7"/>
  <c r="A56" i="7"/>
  <c r="A67" i="7"/>
  <c r="A174" i="7"/>
  <c r="A47" i="7"/>
  <c r="A79" i="7"/>
  <c r="A178" i="7"/>
  <c r="A64" i="7"/>
  <c r="A189" i="7"/>
  <c r="A6" i="7"/>
  <c r="A186" i="7"/>
  <c r="A165" i="7"/>
  <c r="A81" i="7"/>
  <c r="A84" i="7"/>
  <c r="A166" i="7"/>
  <c r="A58" i="7"/>
  <c r="A171" i="7"/>
  <c r="A184" i="7"/>
  <c r="A61" i="7"/>
  <c r="A305" i="7"/>
  <c r="A188" i="7"/>
  <c r="A175" i="7"/>
  <c r="A68" i="7"/>
  <c r="A52" i="7"/>
  <c r="A114" i="7"/>
  <c r="A74" i="7"/>
  <c r="A307" i="7"/>
  <c r="B4" i="5" l="1"/>
  <c r="B6" i="5"/>
  <c r="B7" i="5"/>
  <c r="L10181" i="1" l="1"/>
  <c r="K10181" i="1" s="1"/>
  <c r="L10189" i="1"/>
  <c r="K10189" i="1" s="1"/>
  <c r="L10197" i="1"/>
  <c r="K10197" i="1" s="1"/>
  <c r="L10205" i="1"/>
  <c r="K10205" i="1" s="1"/>
  <c r="L10213" i="1"/>
  <c r="K10213" i="1" s="1"/>
  <c r="L10221" i="1"/>
  <c r="K10221" i="1" s="1"/>
  <c r="L10229" i="1"/>
  <c r="K10229" i="1" s="1"/>
  <c r="L10237" i="1"/>
  <c r="K10237" i="1" s="1"/>
  <c r="L10245" i="1"/>
  <c r="K10245" i="1" s="1"/>
  <c r="L10253" i="1"/>
  <c r="K10253" i="1" s="1"/>
  <c r="L10261" i="1"/>
  <c r="K10261" i="1" s="1"/>
  <c r="L10269" i="1"/>
  <c r="K10269" i="1" s="1"/>
  <c r="L10277" i="1"/>
  <c r="K10277" i="1" s="1"/>
  <c r="L10285" i="1"/>
  <c r="K10285" i="1" s="1"/>
  <c r="L10293" i="1"/>
  <c r="K10293" i="1" s="1"/>
  <c r="L10176" i="1"/>
  <c r="K10176" i="1" s="1"/>
  <c r="L10216" i="1"/>
  <c r="K10216" i="1" s="1"/>
  <c r="L10240" i="1"/>
  <c r="K10240" i="1" s="1"/>
  <c r="L10264" i="1"/>
  <c r="K10264" i="1" s="1"/>
  <c r="L10288" i="1"/>
  <c r="K10288" i="1" s="1"/>
  <c r="L10177" i="1"/>
  <c r="K10177" i="1" s="1"/>
  <c r="L10217" i="1"/>
  <c r="K10217" i="1" s="1"/>
  <c r="L10241" i="1"/>
  <c r="K10241" i="1" s="1"/>
  <c r="L10265" i="1"/>
  <c r="K10265" i="1" s="1"/>
  <c r="L10289" i="1"/>
  <c r="K10289" i="1" s="1"/>
  <c r="L10186" i="1"/>
  <c r="K10186" i="1" s="1"/>
  <c r="L10218" i="1"/>
  <c r="K10218" i="1" s="1"/>
  <c r="L10242" i="1"/>
  <c r="K10242" i="1" s="1"/>
  <c r="L10282" i="1"/>
  <c r="K10282" i="1" s="1"/>
  <c r="L10179" i="1"/>
  <c r="K10179" i="1" s="1"/>
  <c r="L10219" i="1"/>
  <c r="K10219" i="1" s="1"/>
  <c r="L10243" i="1"/>
  <c r="K10243" i="1" s="1"/>
  <c r="L10267" i="1"/>
  <c r="K10267" i="1" s="1"/>
  <c r="L10291" i="1"/>
  <c r="K10291" i="1" s="1"/>
  <c r="L10196" i="1"/>
  <c r="K10196" i="1" s="1"/>
  <c r="L10220" i="1"/>
  <c r="K10220" i="1" s="1"/>
  <c r="L10182" i="1"/>
  <c r="K10182" i="1" s="1"/>
  <c r="L10190" i="1"/>
  <c r="K10190" i="1" s="1"/>
  <c r="L10198" i="1"/>
  <c r="K10198" i="1" s="1"/>
  <c r="L10206" i="1"/>
  <c r="K10206" i="1" s="1"/>
  <c r="L10214" i="1"/>
  <c r="K10214" i="1" s="1"/>
  <c r="L10222" i="1"/>
  <c r="K10222" i="1" s="1"/>
  <c r="L10230" i="1"/>
  <c r="K10230" i="1" s="1"/>
  <c r="L10238" i="1"/>
  <c r="K10238" i="1" s="1"/>
  <c r="L10246" i="1"/>
  <c r="K10246" i="1" s="1"/>
  <c r="L10254" i="1"/>
  <c r="K10254" i="1" s="1"/>
  <c r="L10262" i="1"/>
  <c r="K10262" i="1" s="1"/>
  <c r="L10270" i="1"/>
  <c r="K10270" i="1" s="1"/>
  <c r="L10278" i="1"/>
  <c r="K10278" i="1" s="1"/>
  <c r="L10286" i="1"/>
  <c r="K10286" i="1" s="1"/>
  <c r="L10294" i="1"/>
  <c r="K10294" i="1" s="1"/>
  <c r="L10192" i="1"/>
  <c r="K10192" i="1" s="1"/>
  <c r="L10208" i="1"/>
  <c r="K10208" i="1" s="1"/>
  <c r="L10224" i="1"/>
  <c r="K10224" i="1" s="1"/>
  <c r="L10256" i="1"/>
  <c r="K10256" i="1" s="1"/>
  <c r="L10280" i="1"/>
  <c r="K10280" i="1" s="1"/>
  <c r="L10185" i="1"/>
  <c r="K10185" i="1" s="1"/>
  <c r="L10201" i="1"/>
  <c r="K10201" i="1" s="1"/>
  <c r="L10233" i="1"/>
  <c r="K10233" i="1" s="1"/>
  <c r="L10249" i="1"/>
  <c r="K10249" i="1" s="1"/>
  <c r="L10281" i="1"/>
  <c r="K10281" i="1" s="1"/>
  <c r="L10297" i="1"/>
  <c r="K10297" i="1" s="1"/>
  <c r="L10194" i="1"/>
  <c r="K10194" i="1" s="1"/>
  <c r="L10210" i="1"/>
  <c r="K10210" i="1" s="1"/>
  <c r="L10226" i="1"/>
  <c r="K10226" i="1" s="1"/>
  <c r="L10258" i="1"/>
  <c r="K10258" i="1" s="1"/>
  <c r="L10274" i="1"/>
  <c r="K10274" i="1" s="1"/>
  <c r="L10298" i="1"/>
  <c r="K10298" i="1" s="1"/>
  <c r="L10195" i="1"/>
  <c r="K10195" i="1" s="1"/>
  <c r="L10211" i="1"/>
  <c r="K10211" i="1" s="1"/>
  <c r="L10235" i="1"/>
  <c r="K10235" i="1" s="1"/>
  <c r="L10251" i="1"/>
  <c r="K10251" i="1" s="1"/>
  <c r="L10275" i="1"/>
  <c r="K10275" i="1" s="1"/>
  <c r="L10299" i="1"/>
  <c r="K10299" i="1" s="1"/>
  <c r="L10180" i="1"/>
  <c r="K10180" i="1" s="1"/>
  <c r="L10212" i="1"/>
  <c r="K10212" i="1" s="1"/>
  <c r="L10175" i="1"/>
  <c r="K10175" i="1" s="1"/>
  <c r="L10183" i="1"/>
  <c r="K10183" i="1" s="1"/>
  <c r="L10191" i="1"/>
  <c r="K10191" i="1" s="1"/>
  <c r="L10199" i="1"/>
  <c r="K10199" i="1" s="1"/>
  <c r="L10207" i="1"/>
  <c r="K10207" i="1" s="1"/>
  <c r="L10215" i="1"/>
  <c r="K10215" i="1" s="1"/>
  <c r="L10223" i="1"/>
  <c r="K10223" i="1" s="1"/>
  <c r="L10231" i="1"/>
  <c r="K10231" i="1" s="1"/>
  <c r="L10239" i="1"/>
  <c r="K10239" i="1" s="1"/>
  <c r="L10247" i="1"/>
  <c r="K10247" i="1" s="1"/>
  <c r="L10255" i="1"/>
  <c r="K10255" i="1" s="1"/>
  <c r="L10263" i="1"/>
  <c r="K10263" i="1" s="1"/>
  <c r="L10271" i="1"/>
  <c r="K10271" i="1" s="1"/>
  <c r="L10279" i="1"/>
  <c r="K10279" i="1" s="1"/>
  <c r="L10287" i="1"/>
  <c r="K10287" i="1" s="1"/>
  <c r="L10295" i="1"/>
  <c r="K10295" i="1" s="1"/>
  <c r="L10184" i="1"/>
  <c r="K10184" i="1" s="1"/>
  <c r="L10200" i="1"/>
  <c r="K10200" i="1" s="1"/>
  <c r="L10232" i="1"/>
  <c r="K10232" i="1" s="1"/>
  <c r="L10248" i="1"/>
  <c r="K10248" i="1" s="1"/>
  <c r="L10272" i="1"/>
  <c r="K10272" i="1" s="1"/>
  <c r="L10296" i="1"/>
  <c r="K10296" i="1" s="1"/>
  <c r="L10193" i="1"/>
  <c r="K10193" i="1" s="1"/>
  <c r="L10209" i="1"/>
  <c r="K10209" i="1" s="1"/>
  <c r="L10225" i="1"/>
  <c r="K10225" i="1" s="1"/>
  <c r="L10257" i="1"/>
  <c r="K10257" i="1" s="1"/>
  <c r="L10273" i="1"/>
  <c r="K10273" i="1" s="1"/>
  <c r="K10178" i="1"/>
  <c r="L10202" i="1"/>
  <c r="K10202" i="1" s="1"/>
  <c r="L10234" i="1"/>
  <c r="K10234" i="1" s="1"/>
  <c r="L10250" i="1"/>
  <c r="K10250" i="1" s="1"/>
  <c r="L10266" i="1"/>
  <c r="K10266" i="1" s="1"/>
  <c r="L10290" i="1"/>
  <c r="K10290" i="1" s="1"/>
  <c r="L10187" i="1"/>
  <c r="K10187" i="1" s="1"/>
  <c r="L10203" i="1"/>
  <c r="K10203" i="1" s="1"/>
  <c r="L10227" i="1"/>
  <c r="K10227" i="1" s="1"/>
  <c r="L10259" i="1"/>
  <c r="K10259" i="1" s="1"/>
  <c r="L10283" i="1"/>
  <c r="K10283" i="1" s="1"/>
  <c r="L10188" i="1"/>
  <c r="K10188" i="1" s="1"/>
  <c r="L10204" i="1"/>
  <c r="K10204" i="1" s="1"/>
  <c r="L10236" i="1"/>
  <c r="K10236" i="1" s="1"/>
  <c r="L10268" i="1"/>
  <c r="K10268" i="1" s="1"/>
  <c r="L10300" i="1"/>
  <c r="K10300" i="1" s="1"/>
  <c r="L10252" i="1"/>
  <c r="K10252" i="1" s="1"/>
  <c r="L10276" i="1"/>
  <c r="K10276" i="1" s="1"/>
  <c r="L10228" i="1"/>
  <c r="K10228" i="1" s="1"/>
  <c r="L10260" i="1"/>
  <c r="K10260" i="1" s="1"/>
  <c r="L10284" i="1"/>
  <c r="K10284" i="1" s="1"/>
  <c r="L10292" i="1"/>
  <c r="K10292" i="1" s="1"/>
  <c r="L10244" i="1"/>
  <c r="K10244" i="1" s="1"/>
  <c r="L10123" i="1"/>
  <c r="K10123" i="1" s="1"/>
  <c r="L10131" i="1"/>
  <c r="K10131" i="1" s="1"/>
  <c r="L10139" i="1"/>
  <c r="K10139" i="1" s="1"/>
  <c r="L10147" i="1"/>
  <c r="K10147" i="1" s="1"/>
  <c r="K10155" i="1"/>
  <c r="L10163" i="1"/>
  <c r="K10163" i="1" s="1"/>
  <c r="L10171" i="1"/>
  <c r="K10171" i="1" s="1"/>
  <c r="K10124" i="1"/>
  <c r="L10132" i="1"/>
  <c r="K10132" i="1" s="1"/>
  <c r="L10140" i="1"/>
  <c r="K10140" i="1" s="1"/>
  <c r="L10148" i="1"/>
  <c r="K10148" i="1" s="1"/>
  <c r="L10156" i="1"/>
  <c r="K10156" i="1" s="1"/>
  <c r="L10164" i="1"/>
  <c r="K10164" i="1" s="1"/>
  <c r="L10172" i="1"/>
  <c r="K10172" i="1" s="1"/>
  <c r="L10160" i="1"/>
  <c r="K10160" i="1" s="1"/>
  <c r="L10125" i="1"/>
  <c r="K10125" i="1" s="1"/>
  <c r="L10133" i="1"/>
  <c r="K10133" i="1" s="1"/>
  <c r="L10141" i="1"/>
  <c r="K10141" i="1" s="1"/>
  <c r="L10149" i="1"/>
  <c r="K10149" i="1" s="1"/>
  <c r="L10157" i="1"/>
  <c r="K10157" i="1" s="1"/>
  <c r="L10165" i="1"/>
  <c r="K10165" i="1" s="1"/>
  <c r="L10173" i="1"/>
  <c r="K10173" i="1" s="1"/>
  <c r="L10166" i="1"/>
  <c r="K10166" i="1" s="1"/>
  <c r="L10135" i="1"/>
  <c r="K10135" i="1" s="1"/>
  <c r="L10143" i="1"/>
  <c r="K10143" i="1" s="1"/>
  <c r="L10167" i="1"/>
  <c r="K10167" i="1" s="1"/>
  <c r="L10120" i="1"/>
  <c r="K10120" i="1" s="1"/>
  <c r="L10144" i="1"/>
  <c r="K10144" i="1" s="1"/>
  <c r="L10168" i="1"/>
  <c r="K10168" i="1" s="1"/>
  <c r="L10118" i="1"/>
  <c r="K10118" i="1" s="1"/>
  <c r="L10126" i="1"/>
  <c r="K10126" i="1" s="1"/>
  <c r="L10134" i="1"/>
  <c r="K10134" i="1" s="1"/>
  <c r="L10142" i="1"/>
  <c r="K10142" i="1" s="1"/>
  <c r="L10150" i="1"/>
  <c r="K10150" i="1" s="1"/>
  <c r="L10158" i="1"/>
  <c r="K10158" i="1" s="1"/>
  <c r="L10174" i="1"/>
  <c r="K10174" i="1" s="1"/>
  <c r="L10127" i="1"/>
  <c r="K10127" i="1" s="1"/>
  <c r="L10151" i="1"/>
  <c r="K10151" i="1" s="1"/>
  <c r="L10136" i="1"/>
  <c r="K10136" i="1" s="1"/>
  <c r="L10119" i="1"/>
  <c r="K10119" i="1" s="1"/>
  <c r="L10159" i="1"/>
  <c r="K10159" i="1" s="1"/>
  <c r="L10128" i="1"/>
  <c r="K10128" i="1" s="1"/>
  <c r="L10152" i="1"/>
  <c r="K10152" i="1" s="1"/>
  <c r="L10121" i="1"/>
  <c r="K10121" i="1" s="1"/>
  <c r="L10129" i="1"/>
  <c r="K10129" i="1" s="1"/>
  <c r="K10137" i="1"/>
  <c r="L10145" i="1"/>
  <c r="K10145" i="1" s="1"/>
  <c r="L10153" i="1"/>
  <c r="K10153" i="1" s="1"/>
  <c r="K10161" i="1"/>
  <c r="L10169" i="1"/>
  <c r="K10169" i="1" s="1"/>
  <c r="L10122" i="1"/>
  <c r="K10122" i="1" s="1"/>
  <c r="L10130" i="1"/>
  <c r="K10130" i="1" s="1"/>
  <c r="L10138" i="1"/>
  <c r="K10138" i="1" s="1"/>
  <c r="L10146" i="1"/>
  <c r="K10146" i="1" s="1"/>
  <c r="L10154" i="1"/>
  <c r="K10154" i="1" s="1"/>
  <c r="L10162" i="1"/>
  <c r="K10162" i="1" s="1"/>
  <c r="L10170" i="1"/>
  <c r="K10170" i="1" s="1"/>
  <c r="L10090" i="1"/>
  <c r="K10090" i="1" s="1"/>
  <c r="L10098" i="1"/>
  <c r="K10098" i="1" s="1"/>
  <c r="L10106" i="1"/>
  <c r="K10106" i="1" s="1"/>
  <c r="L10114" i="1"/>
  <c r="K10114" i="1" s="1"/>
  <c r="L10099" i="1"/>
  <c r="K10099" i="1" s="1"/>
  <c r="L10115" i="1"/>
  <c r="K10115" i="1" s="1"/>
  <c r="L10116" i="1"/>
  <c r="K10116" i="1" s="1"/>
  <c r="L10091" i="1"/>
  <c r="K10091" i="1" s="1"/>
  <c r="L10107" i="1"/>
  <c r="K10107" i="1" s="1"/>
  <c r="L10092" i="1"/>
  <c r="K10092" i="1" s="1"/>
  <c r="L10100" i="1"/>
  <c r="K10100" i="1" s="1"/>
  <c r="L10108" i="1"/>
  <c r="K10108" i="1" s="1"/>
  <c r="L10085" i="1"/>
  <c r="K10085" i="1" s="1"/>
  <c r="L10093" i="1"/>
  <c r="K10093" i="1" s="1"/>
  <c r="L10101" i="1"/>
  <c r="K10101" i="1" s="1"/>
  <c r="L10109" i="1"/>
  <c r="K10109" i="1" s="1"/>
  <c r="L10117" i="1"/>
  <c r="K10117" i="1" s="1"/>
  <c r="L10086" i="1"/>
  <c r="K10086" i="1" s="1"/>
  <c r="L10094" i="1"/>
  <c r="K10094" i="1" s="1"/>
  <c r="L10102" i="1"/>
  <c r="K10102" i="1" s="1"/>
  <c r="L10110" i="1"/>
  <c r="K10110" i="1" s="1"/>
  <c r="L10089" i="1"/>
  <c r="K10089" i="1" s="1"/>
  <c r="L10113" i="1"/>
  <c r="K10113" i="1" s="1"/>
  <c r="L10087" i="1"/>
  <c r="K10087" i="1" s="1"/>
  <c r="L10095" i="1"/>
  <c r="K10095" i="1" s="1"/>
  <c r="L10103" i="1"/>
  <c r="K10103" i="1" s="1"/>
  <c r="L10111" i="1"/>
  <c r="K10111" i="1" s="1"/>
  <c r="L10097" i="1"/>
  <c r="K10097" i="1" s="1"/>
  <c r="L10088" i="1"/>
  <c r="K10088" i="1" s="1"/>
  <c r="L10096" i="1"/>
  <c r="K10096" i="1" s="1"/>
  <c r="L10104" i="1"/>
  <c r="K10104" i="1" s="1"/>
  <c r="L10112" i="1"/>
  <c r="K10112" i="1" s="1"/>
  <c r="L10105" i="1"/>
  <c r="K10105" i="1" s="1"/>
  <c r="L10077" i="1"/>
  <c r="K10077" i="1" s="1"/>
  <c r="L10078" i="1"/>
  <c r="K10078" i="1" s="1"/>
  <c r="L10080" i="1"/>
  <c r="K10080" i="1" s="1"/>
  <c r="L10084" i="1"/>
  <c r="K10084" i="1" s="1"/>
  <c r="L10081" i="1"/>
  <c r="K10081" i="1" s="1"/>
  <c r="L10082" i="1"/>
  <c r="K10082" i="1" s="1"/>
  <c r="L10079" i="1"/>
  <c r="K10079" i="1" s="1"/>
  <c r="L10083" i="1"/>
  <c r="K10083" i="1" s="1"/>
  <c r="L10070" i="1"/>
  <c r="K10070" i="1" s="1"/>
  <c r="L10071" i="1"/>
  <c r="K10071" i="1" s="1"/>
  <c r="L10073" i="1"/>
  <c r="K10073" i="1" s="1"/>
  <c r="L10075" i="1"/>
  <c r="K10075" i="1" s="1"/>
  <c r="L10072" i="1"/>
  <c r="K10072" i="1" s="1"/>
  <c r="L10074" i="1"/>
  <c r="K10074" i="1" s="1"/>
  <c r="L10076" i="1"/>
  <c r="K10076" i="1" s="1"/>
  <c r="L10067" i="1"/>
  <c r="K10067" i="1" s="1"/>
  <c r="L10068" i="1"/>
  <c r="K10068" i="1" s="1"/>
  <c r="L10069" i="1"/>
  <c r="K10069" i="1" s="1"/>
  <c r="L10066" i="1"/>
  <c r="K10066" i="1" s="1"/>
  <c r="L10065" i="1"/>
  <c r="K10065" i="1" s="1"/>
  <c r="L10064" i="1"/>
  <c r="K10064" i="1" s="1"/>
  <c r="L10055" i="1"/>
  <c r="K10055" i="1" s="1"/>
  <c r="L10057" i="1"/>
  <c r="K10057" i="1" s="1"/>
  <c r="L10059" i="1"/>
  <c r="K10059" i="1" s="1"/>
  <c r="K10061" i="1"/>
  <c r="L10063" i="1"/>
  <c r="K10063" i="1" s="1"/>
  <c r="L10056" i="1"/>
  <c r="K10056" i="1" s="1"/>
  <c r="L10058" i="1"/>
  <c r="K10058" i="1" s="1"/>
  <c r="L10060" i="1"/>
  <c r="K10060" i="1" s="1"/>
  <c r="L10062" i="1"/>
  <c r="K10062" i="1" s="1"/>
  <c r="L10045" i="1"/>
  <c r="K10045" i="1" s="1"/>
  <c r="L10047" i="1"/>
  <c r="K10047" i="1" s="1"/>
  <c r="L10049" i="1"/>
  <c r="K10049" i="1" s="1"/>
  <c r="L10051" i="1"/>
  <c r="K10051" i="1" s="1"/>
  <c r="L10053" i="1"/>
  <c r="K10053" i="1" s="1"/>
  <c r="L10046" i="1"/>
  <c r="K10046" i="1" s="1"/>
  <c r="L10048" i="1"/>
  <c r="K10048" i="1" s="1"/>
  <c r="L10050" i="1"/>
  <c r="K10050" i="1" s="1"/>
  <c r="L10052" i="1"/>
  <c r="K10052" i="1" s="1"/>
  <c r="L10054" i="1"/>
  <c r="K10054" i="1" s="1"/>
  <c r="L10032" i="1"/>
  <c r="K10032" i="1" s="1"/>
  <c r="L10034" i="1"/>
  <c r="K10034" i="1" s="1"/>
  <c r="L10036" i="1"/>
  <c r="K10036" i="1" s="1"/>
  <c r="L10038" i="1"/>
  <c r="K10038" i="1" s="1"/>
  <c r="K10040" i="1"/>
  <c r="L10042" i="1"/>
  <c r="K10042" i="1" s="1"/>
  <c r="L10044" i="1"/>
  <c r="K10044" i="1" s="1"/>
  <c r="L10033" i="1"/>
  <c r="K10033" i="1" s="1"/>
  <c r="L10035" i="1"/>
  <c r="K10035" i="1" s="1"/>
  <c r="L10037" i="1"/>
  <c r="K10037" i="1" s="1"/>
  <c r="L10039" i="1"/>
  <c r="K10039" i="1" s="1"/>
  <c r="L10041" i="1"/>
  <c r="K10041" i="1" s="1"/>
  <c r="K10043" i="1"/>
  <c r="L9978" i="1"/>
  <c r="K9978" i="1" s="1"/>
  <c r="L9956" i="1"/>
  <c r="K9956" i="1" s="1"/>
  <c r="L9944" i="1"/>
  <c r="K9944" i="1" s="1"/>
  <c r="L9939" i="1"/>
  <c r="K9939" i="1" s="1"/>
  <c r="L9938" i="1"/>
  <c r="K9938" i="1" s="1"/>
  <c r="L9940" i="1"/>
  <c r="K9940" i="1" s="1"/>
  <c r="L9937" i="1"/>
  <c r="K9937" i="1" s="1"/>
  <c r="L9932" i="1"/>
  <c r="K9932" i="1" s="1"/>
  <c r="L9950" i="1"/>
  <c r="K9950" i="1" s="1"/>
  <c r="L9952" i="1"/>
  <c r="K9952" i="1" s="1"/>
  <c r="L9954" i="1"/>
  <c r="K9954" i="1" s="1"/>
  <c r="L9957" i="1"/>
  <c r="K9957" i="1" s="1"/>
  <c r="L9959" i="1"/>
  <c r="K9959" i="1" s="1"/>
  <c r="L9961" i="1"/>
  <c r="K9961" i="1" s="1"/>
  <c r="L9963" i="1"/>
  <c r="K9963" i="1" s="1"/>
  <c r="L9965" i="1"/>
  <c r="K9965" i="1" s="1"/>
  <c r="L9967" i="1"/>
  <c r="K9967" i="1" s="1"/>
  <c r="L9969" i="1"/>
  <c r="K9969" i="1" s="1"/>
  <c r="L9971" i="1"/>
  <c r="K9971" i="1" s="1"/>
  <c r="K9973" i="1"/>
  <c r="K9975" i="1"/>
  <c r="L9977" i="1"/>
  <c r="K9977" i="1" s="1"/>
  <c r="L9979" i="1"/>
  <c r="K9979" i="1" s="1"/>
  <c r="L9981" i="1"/>
  <c r="K9981" i="1" s="1"/>
  <c r="K9983" i="1"/>
  <c r="L9985" i="1"/>
  <c r="K9985" i="1" s="1"/>
  <c r="L9987" i="1"/>
  <c r="K9987" i="1" s="1"/>
  <c r="K9989" i="1"/>
  <c r="K9991" i="1"/>
  <c r="L9993" i="1"/>
  <c r="K9993" i="1" s="1"/>
  <c r="L9995" i="1"/>
  <c r="K9995" i="1" s="1"/>
  <c r="L9997" i="1"/>
  <c r="K9997" i="1" s="1"/>
  <c r="L9999" i="1"/>
  <c r="K9999" i="1" s="1"/>
  <c r="K10001" i="1"/>
  <c r="K10003" i="1"/>
  <c r="L10005" i="1"/>
  <c r="K10005" i="1" s="1"/>
  <c r="L10007" i="1"/>
  <c r="K10007" i="1" s="1"/>
  <c r="L10009" i="1"/>
  <c r="K10009" i="1" s="1"/>
  <c r="L10011" i="1"/>
  <c r="K10011" i="1" s="1"/>
  <c r="L10013" i="1"/>
  <c r="K10013" i="1" s="1"/>
  <c r="L10015" i="1"/>
  <c r="K10015" i="1" s="1"/>
  <c r="L10017" i="1"/>
  <c r="K10017" i="1" s="1"/>
  <c r="K10019" i="1"/>
  <c r="K10021" i="1"/>
  <c r="K10023" i="1"/>
  <c r="L10025" i="1"/>
  <c r="K10025" i="1" s="1"/>
  <c r="L10027" i="1"/>
  <c r="K10027" i="1" s="1"/>
  <c r="K10029" i="1"/>
  <c r="L10031" i="1"/>
  <c r="K10031" i="1" s="1"/>
  <c r="L9951" i="1"/>
  <c r="K9951" i="1" s="1"/>
  <c r="L9955" i="1"/>
  <c r="K9955" i="1" s="1"/>
  <c r="L9960" i="1"/>
  <c r="K9960" i="1" s="1"/>
  <c r="L9964" i="1"/>
  <c r="K9964" i="1" s="1"/>
  <c r="L9968" i="1"/>
  <c r="K9968" i="1" s="1"/>
  <c r="K9972" i="1"/>
  <c r="K9976" i="1"/>
  <c r="K9980" i="1"/>
  <c r="L9984" i="1"/>
  <c r="K9984" i="1" s="1"/>
  <c r="L9988" i="1"/>
  <c r="K9988" i="1" s="1"/>
  <c r="L9992" i="1"/>
  <c r="K9992" i="1" s="1"/>
  <c r="L9996" i="1"/>
  <c r="K9996" i="1" s="1"/>
  <c r="L10000" i="1"/>
  <c r="K10000" i="1" s="1"/>
  <c r="L10004" i="1"/>
  <c r="K10004" i="1" s="1"/>
  <c r="L10008" i="1"/>
  <c r="K10008" i="1" s="1"/>
  <c r="L10012" i="1"/>
  <c r="K10012" i="1" s="1"/>
  <c r="L10016" i="1"/>
  <c r="K10016" i="1" s="1"/>
  <c r="L10020" i="1"/>
  <c r="K10020" i="1" s="1"/>
  <c r="K10024" i="1"/>
  <c r="K10028" i="1"/>
  <c r="L9953" i="1"/>
  <c r="K9953" i="1" s="1"/>
  <c r="L9958" i="1"/>
  <c r="K9958" i="1" s="1"/>
  <c r="L9962" i="1"/>
  <c r="K9962" i="1" s="1"/>
  <c r="L9966" i="1"/>
  <c r="K9966" i="1" s="1"/>
  <c r="L9970" i="1"/>
  <c r="K9970" i="1" s="1"/>
  <c r="L9974" i="1"/>
  <c r="K9974" i="1" s="1"/>
  <c r="K9982" i="1"/>
  <c r="L9986" i="1"/>
  <c r="K9986" i="1" s="1"/>
  <c r="K9990" i="1"/>
  <c r="K9994" i="1"/>
  <c r="L9998" i="1"/>
  <c r="K9998" i="1" s="1"/>
  <c r="K10002" i="1"/>
  <c r="L10006" i="1"/>
  <c r="K10006" i="1" s="1"/>
  <c r="L10010" i="1"/>
  <c r="K10010" i="1" s="1"/>
  <c r="L10014" i="1"/>
  <c r="K10014" i="1" s="1"/>
  <c r="L10018" i="1"/>
  <c r="K10018" i="1" s="1"/>
  <c r="K10022" i="1"/>
  <c r="L10026" i="1"/>
  <c r="K10026" i="1" s="1"/>
  <c r="L10030" i="1"/>
  <c r="K10030" i="1" s="1"/>
  <c r="L9933" i="1"/>
  <c r="K9933" i="1" s="1"/>
  <c r="L9931" i="1"/>
  <c r="K9931" i="1" s="1"/>
  <c r="L9935" i="1"/>
  <c r="K9935" i="1" s="1"/>
  <c r="L9941" i="1"/>
  <c r="K9941" i="1" s="1"/>
  <c r="L9943" i="1"/>
  <c r="K9943" i="1" s="1"/>
  <c r="K9946" i="1"/>
  <c r="K9948" i="1"/>
  <c r="L9930" i="1"/>
  <c r="K9930" i="1" s="1"/>
  <c r="L9934" i="1"/>
  <c r="K9934" i="1" s="1"/>
  <c r="L9936" i="1"/>
  <c r="K9936" i="1" s="1"/>
  <c r="L9942" i="1"/>
  <c r="K9942" i="1" s="1"/>
  <c r="L9945" i="1"/>
  <c r="K9945" i="1" s="1"/>
  <c r="K9947" i="1"/>
  <c r="L9949" i="1"/>
  <c r="K9949" i="1" s="1"/>
  <c r="L9929" i="1"/>
  <c r="K9929" i="1" s="1"/>
  <c r="L9921" i="1"/>
  <c r="K9921" i="1" s="1"/>
  <c r="L9916" i="1"/>
  <c r="K9916" i="1" s="1"/>
  <c r="L9918" i="1"/>
  <c r="K9918" i="1" s="1"/>
  <c r="L9920" i="1"/>
  <c r="K9920" i="1" s="1"/>
  <c r="L9923" i="1"/>
  <c r="K9923" i="1" s="1"/>
  <c r="L9925" i="1"/>
  <c r="K9925" i="1" s="1"/>
  <c r="L9927" i="1"/>
  <c r="K9927" i="1" s="1"/>
  <c r="L9917" i="1"/>
  <c r="K9917" i="1" s="1"/>
  <c r="L9919" i="1"/>
  <c r="K9919" i="1" s="1"/>
  <c r="L9922" i="1"/>
  <c r="K9922" i="1" s="1"/>
  <c r="L9924" i="1"/>
  <c r="K9924" i="1" s="1"/>
  <c r="L9926" i="1"/>
  <c r="K9926" i="1" s="1"/>
  <c r="L9928" i="1"/>
  <c r="K9928" i="1" s="1"/>
  <c r="L9907" i="1"/>
  <c r="K9907" i="1" s="1"/>
  <c r="L9906" i="1"/>
  <c r="K9906" i="1" s="1"/>
  <c r="L9911" i="1"/>
  <c r="K9911" i="1" s="1"/>
  <c r="L9913" i="1"/>
  <c r="K9913" i="1" s="1"/>
  <c r="L9915" i="1"/>
  <c r="K9915" i="1" s="1"/>
  <c r="L9912" i="1"/>
  <c r="K9912" i="1" s="1"/>
  <c r="L9914" i="1"/>
  <c r="K9914" i="1" s="1"/>
  <c r="L9875" i="1"/>
  <c r="K9875" i="1" s="1"/>
  <c r="L9878" i="1"/>
  <c r="K9878" i="1" s="1"/>
  <c r="L9870" i="1"/>
  <c r="K9870" i="1" s="1"/>
  <c r="L9869" i="1"/>
  <c r="K9869" i="1" s="1"/>
  <c r="L9826" i="1"/>
  <c r="K9826" i="1" s="1"/>
  <c r="L9834" i="1"/>
  <c r="K9834" i="1" s="1"/>
  <c r="L9842" i="1"/>
  <c r="K9842" i="1" s="1"/>
  <c r="L9850" i="1"/>
  <c r="K9850" i="1" s="1"/>
  <c r="L9858" i="1"/>
  <c r="K9858" i="1" s="1"/>
  <c r="L9866" i="1"/>
  <c r="K9866" i="1" s="1"/>
  <c r="L9877" i="1"/>
  <c r="K9877" i="1" s="1"/>
  <c r="L9886" i="1"/>
  <c r="K9886" i="1" s="1"/>
  <c r="L9894" i="1"/>
  <c r="K9894" i="1" s="1"/>
  <c r="L9902" i="1"/>
  <c r="K9902" i="1" s="1"/>
  <c r="L9851" i="1"/>
  <c r="K9851" i="1" s="1"/>
  <c r="L9867" i="1"/>
  <c r="K9867" i="1" s="1"/>
  <c r="L9828" i="1"/>
  <c r="K9828" i="1" s="1"/>
  <c r="K9836" i="1"/>
  <c r="K9844" i="1"/>
  <c r="L9852" i="1"/>
  <c r="K9852" i="1" s="1"/>
  <c r="L9860" i="1"/>
  <c r="K9860" i="1" s="1"/>
  <c r="L9868" i="1"/>
  <c r="K9868" i="1" s="1"/>
  <c r="K9880" i="1"/>
  <c r="L9888" i="1"/>
  <c r="K9888" i="1" s="1"/>
  <c r="L9896" i="1"/>
  <c r="K9896" i="1" s="1"/>
  <c r="L9904" i="1"/>
  <c r="K9904" i="1" s="1"/>
  <c r="L9829" i="1"/>
  <c r="K9829" i="1" s="1"/>
  <c r="L9837" i="1"/>
  <c r="K9837" i="1" s="1"/>
  <c r="L9845" i="1"/>
  <c r="K9845" i="1" s="1"/>
  <c r="L9853" i="1"/>
  <c r="K9853" i="1" s="1"/>
  <c r="K9861" i="1"/>
  <c r="L9871" i="1"/>
  <c r="K9871" i="1" s="1"/>
  <c r="K9881" i="1"/>
  <c r="L9889" i="1"/>
  <c r="K9889" i="1" s="1"/>
  <c r="L9897" i="1"/>
  <c r="K9897" i="1" s="1"/>
  <c r="L9905" i="1"/>
  <c r="K9905" i="1" s="1"/>
  <c r="L9825" i="1"/>
  <c r="K9825" i="1" s="1"/>
  <c r="L9857" i="1"/>
  <c r="K9857" i="1" s="1"/>
  <c r="L9876" i="1"/>
  <c r="K9876" i="1" s="1"/>
  <c r="L9893" i="1"/>
  <c r="K9893" i="1" s="1"/>
  <c r="L9835" i="1"/>
  <c r="K9835" i="1" s="1"/>
  <c r="L9879" i="1"/>
  <c r="K9879" i="1" s="1"/>
  <c r="L9903" i="1"/>
  <c r="K9903" i="1" s="1"/>
  <c r="L9859" i="1"/>
  <c r="K9859" i="1" s="1"/>
  <c r="L9830" i="1"/>
  <c r="K9830" i="1" s="1"/>
  <c r="L9838" i="1"/>
  <c r="K9838" i="1" s="1"/>
  <c r="K9846" i="1"/>
  <c r="L9854" i="1"/>
  <c r="K9854" i="1" s="1"/>
  <c r="L9862" i="1"/>
  <c r="K9862" i="1" s="1"/>
  <c r="L9872" i="1"/>
  <c r="K9872" i="1" s="1"/>
  <c r="K9882" i="1"/>
  <c r="L9890" i="1"/>
  <c r="K9890" i="1" s="1"/>
  <c r="L9898" i="1"/>
  <c r="K9898" i="1" s="1"/>
  <c r="L9908" i="1"/>
  <c r="K9908" i="1" s="1"/>
  <c r="L9910" i="1"/>
  <c r="K9910" i="1" s="1"/>
  <c r="L9841" i="1"/>
  <c r="K9841" i="1" s="1"/>
  <c r="L9885" i="1"/>
  <c r="K9885" i="1" s="1"/>
  <c r="K9843" i="1"/>
  <c r="L9823" i="1"/>
  <c r="K9823" i="1" s="1"/>
  <c r="L9831" i="1"/>
  <c r="K9831" i="1" s="1"/>
  <c r="L9839" i="1"/>
  <c r="K9839" i="1" s="1"/>
  <c r="L9847" i="1"/>
  <c r="K9847" i="1" s="1"/>
  <c r="L9855" i="1"/>
  <c r="K9855" i="1" s="1"/>
  <c r="L9863" i="1"/>
  <c r="K9863" i="1" s="1"/>
  <c r="L9873" i="1"/>
  <c r="K9873" i="1" s="1"/>
  <c r="K9883" i="1"/>
  <c r="L9891" i="1"/>
  <c r="K9891" i="1" s="1"/>
  <c r="L9899" i="1"/>
  <c r="K9899" i="1" s="1"/>
  <c r="L9909" i="1"/>
  <c r="K9909" i="1" s="1"/>
  <c r="L9824" i="1"/>
  <c r="K9824" i="1" s="1"/>
  <c r="L9832" i="1"/>
  <c r="K9832" i="1" s="1"/>
  <c r="L9840" i="1"/>
  <c r="K9840" i="1" s="1"/>
  <c r="L9848" i="1"/>
  <c r="K9848" i="1" s="1"/>
  <c r="L9856" i="1"/>
  <c r="K9856" i="1" s="1"/>
  <c r="L9864" i="1"/>
  <c r="K9864" i="1" s="1"/>
  <c r="L9874" i="1"/>
  <c r="K9874" i="1" s="1"/>
  <c r="L9884" i="1"/>
  <c r="K9884" i="1" s="1"/>
  <c r="L9892" i="1"/>
  <c r="K9892" i="1" s="1"/>
  <c r="L9900" i="1"/>
  <c r="K9900" i="1" s="1"/>
  <c r="L9833" i="1"/>
  <c r="K9833" i="1" s="1"/>
  <c r="L9849" i="1"/>
  <c r="K9849" i="1" s="1"/>
  <c r="L9865" i="1"/>
  <c r="K9865" i="1" s="1"/>
  <c r="L9901" i="1"/>
  <c r="K9901" i="1" s="1"/>
  <c r="L9827" i="1"/>
  <c r="K9827" i="1" s="1"/>
  <c r="L9887" i="1"/>
  <c r="K9887" i="1" s="1"/>
  <c r="L9895" i="1"/>
  <c r="K9895" i="1" s="1"/>
  <c r="L9803" i="1"/>
  <c r="K9803" i="1" s="1"/>
  <c r="L9811" i="1"/>
  <c r="K9811" i="1" s="1"/>
  <c r="L9821" i="1"/>
  <c r="K9821" i="1" s="1"/>
  <c r="L9804" i="1"/>
  <c r="K9804" i="1" s="1"/>
  <c r="L9812" i="1"/>
  <c r="K9812" i="1" s="1"/>
  <c r="L9820" i="1"/>
  <c r="K9820" i="1" s="1"/>
  <c r="L9806" i="1"/>
  <c r="K9806" i="1" s="1"/>
  <c r="L9814" i="1"/>
  <c r="K9814" i="1" s="1"/>
  <c r="L9822" i="1"/>
  <c r="K9822" i="1" s="1"/>
  <c r="L9807" i="1"/>
  <c r="K9807" i="1" s="1"/>
  <c r="L9815" i="1"/>
  <c r="K9815" i="1" s="1"/>
  <c r="L9808" i="1"/>
  <c r="K9808" i="1" s="1"/>
  <c r="L9816" i="1"/>
  <c r="K9816" i="1" s="1"/>
  <c r="L9819" i="1"/>
  <c r="K9819" i="1" s="1"/>
  <c r="L9809" i="1"/>
  <c r="K9809" i="1" s="1"/>
  <c r="L9817" i="1"/>
  <c r="K9817" i="1" s="1"/>
  <c r="L9813" i="1"/>
  <c r="K9813" i="1" s="1"/>
  <c r="L9802" i="1"/>
  <c r="K9802" i="1" s="1"/>
  <c r="L9810" i="1"/>
  <c r="K9810" i="1" s="1"/>
  <c r="L9818" i="1"/>
  <c r="K9818" i="1" s="1"/>
  <c r="L9805" i="1"/>
  <c r="K9805" i="1" s="1"/>
  <c r="L9751" i="1"/>
  <c r="K9751" i="1" s="1"/>
  <c r="L9752" i="1"/>
  <c r="K9752" i="1" s="1"/>
  <c r="L9754" i="1"/>
  <c r="K9754" i="1" s="1"/>
  <c r="L9756" i="1"/>
  <c r="K9756" i="1" s="1"/>
  <c r="L9758" i="1"/>
  <c r="K9758" i="1" s="1"/>
  <c r="L9760" i="1"/>
  <c r="K9760" i="1" s="1"/>
  <c r="L9762" i="1"/>
  <c r="K9762" i="1" s="1"/>
  <c r="L9764" i="1"/>
  <c r="K9764" i="1" s="1"/>
  <c r="L9766" i="1"/>
  <c r="K9766" i="1" s="1"/>
  <c r="L9768" i="1"/>
  <c r="K9768" i="1" s="1"/>
  <c r="L9770" i="1"/>
  <c r="K9770" i="1" s="1"/>
  <c r="L9772" i="1"/>
  <c r="K9772" i="1" s="1"/>
  <c r="L9774" i="1"/>
  <c r="K9774" i="1" s="1"/>
  <c r="L9776" i="1"/>
  <c r="K9776" i="1" s="1"/>
  <c r="L9778" i="1"/>
  <c r="K9778" i="1" s="1"/>
  <c r="L9780" i="1"/>
  <c r="K9780" i="1" s="1"/>
  <c r="L9782" i="1"/>
  <c r="K9782" i="1" s="1"/>
  <c r="L9784" i="1"/>
  <c r="K9784" i="1" s="1"/>
  <c r="L9786" i="1"/>
  <c r="K9786" i="1" s="1"/>
  <c r="L9788" i="1"/>
  <c r="K9788" i="1" s="1"/>
  <c r="L9790" i="1"/>
  <c r="K9790" i="1" s="1"/>
  <c r="L9792" i="1"/>
  <c r="K9792" i="1" s="1"/>
  <c r="L9794" i="1"/>
  <c r="K9794" i="1" s="1"/>
  <c r="L9796" i="1"/>
  <c r="K9796" i="1" s="1"/>
  <c r="L9798" i="1"/>
  <c r="K9798" i="1" s="1"/>
  <c r="L9800" i="1"/>
  <c r="K9800" i="1" s="1"/>
  <c r="L9753" i="1"/>
  <c r="K9753" i="1" s="1"/>
  <c r="L9755" i="1"/>
  <c r="K9755" i="1" s="1"/>
  <c r="L9757" i="1"/>
  <c r="K9757" i="1" s="1"/>
  <c r="L9759" i="1"/>
  <c r="K9759" i="1" s="1"/>
  <c r="L9761" i="1"/>
  <c r="K9761" i="1" s="1"/>
  <c r="L9763" i="1"/>
  <c r="K9763" i="1" s="1"/>
  <c r="L9765" i="1"/>
  <c r="K9765" i="1" s="1"/>
  <c r="L9767" i="1"/>
  <c r="K9767" i="1" s="1"/>
  <c r="L9769" i="1"/>
  <c r="K9769" i="1" s="1"/>
  <c r="L9771" i="1"/>
  <c r="K9771" i="1" s="1"/>
  <c r="L9775" i="1"/>
  <c r="K9775" i="1" s="1"/>
  <c r="L9779" i="1"/>
  <c r="K9779" i="1" s="1"/>
  <c r="L9783" i="1"/>
  <c r="K9783" i="1" s="1"/>
  <c r="L9787" i="1"/>
  <c r="K9787" i="1" s="1"/>
  <c r="L9791" i="1"/>
  <c r="K9791" i="1" s="1"/>
  <c r="L9795" i="1"/>
  <c r="K9795" i="1" s="1"/>
  <c r="L9799" i="1"/>
  <c r="K9799" i="1" s="1"/>
  <c r="L9773" i="1"/>
  <c r="K9773" i="1" s="1"/>
  <c r="L9777" i="1"/>
  <c r="K9777" i="1" s="1"/>
  <c r="L9781" i="1"/>
  <c r="K9781" i="1" s="1"/>
  <c r="L9785" i="1"/>
  <c r="K9785" i="1" s="1"/>
  <c r="L9789" i="1"/>
  <c r="K9789" i="1" s="1"/>
  <c r="L9793" i="1"/>
  <c r="K9793" i="1" s="1"/>
  <c r="L9797" i="1"/>
  <c r="K9797" i="1" s="1"/>
  <c r="K9801" i="1"/>
  <c r="L9747" i="1"/>
  <c r="K9747" i="1" s="1"/>
  <c r="L9748" i="1"/>
  <c r="K9748" i="1" s="1"/>
  <c r="L9750" i="1"/>
  <c r="K9750" i="1" s="1"/>
  <c r="K9749" i="1"/>
  <c r="L9743" i="1"/>
  <c r="K9743" i="1" s="1"/>
  <c r="L9746" i="1"/>
  <c r="K9746" i="1" s="1"/>
  <c r="L9745" i="1"/>
  <c r="K9745" i="1" s="1"/>
  <c r="L9741" i="1"/>
  <c r="K9741" i="1" s="1"/>
  <c r="L9740" i="1"/>
  <c r="K9740" i="1" s="1"/>
  <c r="L9736" i="1"/>
  <c r="K9736" i="1" s="1"/>
  <c r="L9735" i="1"/>
  <c r="K9735" i="1" s="1"/>
  <c r="L9732" i="1"/>
  <c r="K9732" i="1" s="1"/>
  <c r="L9722" i="1"/>
  <c r="K9722" i="1" s="1"/>
  <c r="L9720" i="1"/>
  <c r="K9720" i="1" s="1"/>
  <c r="L9718" i="1"/>
  <c r="K9718" i="1" s="1"/>
  <c r="L9721" i="1"/>
  <c r="K9721" i="1" s="1"/>
  <c r="L9724" i="1"/>
  <c r="K9724" i="1" s="1"/>
  <c r="L9726" i="1"/>
  <c r="K9726" i="1" s="1"/>
  <c r="L9728" i="1"/>
  <c r="K9728" i="1" s="1"/>
  <c r="K9730" i="1"/>
  <c r="L9733" i="1"/>
  <c r="K9733" i="1" s="1"/>
  <c r="L9737" i="1"/>
  <c r="K9737" i="1" s="1"/>
  <c r="K9739" i="1"/>
  <c r="L9744" i="1"/>
  <c r="K9744" i="1" s="1"/>
  <c r="L9719" i="1"/>
  <c r="K9719" i="1" s="1"/>
  <c r="L9723" i="1"/>
  <c r="K9723" i="1" s="1"/>
  <c r="L9725" i="1"/>
  <c r="K9725" i="1" s="1"/>
  <c r="K9727" i="1"/>
  <c r="L9729" i="1"/>
  <c r="K9729" i="1" s="1"/>
  <c r="L9731" i="1"/>
  <c r="K9731" i="1" s="1"/>
  <c r="K9734" i="1"/>
  <c r="L9738" i="1"/>
  <c r="K9738" i="1" s="1"/>
  <c r="L9742" i="1"/>
  <c r="K9742" i="1" s="1"/>
  <c r="L9712" i="1"/>
  <c r="K9712" i="1" s="1"/>
  <c r="L9705" i="1"/>
  <c r="K9705" i="1" s="1"/>
  <c r="L9697" i="1"/>
  <c r="K9697" i="1" s="1"/>
  <c r="L9691" i="1"/>
  <c r="K9691" i="1" s="1"/>
  <c r="L9696" i="1"/>
  <c r="K9696" i="1" s="1"/>
  <c r="L9699" i="1"/>
  <c r="K9699" i="1" s="1"/>
  <c r="L9701" i="1"/>
  <c r="K9701" i="1" s="1"/>
  <c r="L9703" i="1"/>
  <c r="K9703" i="1" s="1"/>
  <c r="L9706" i="1"/>
  <c r="K9706" i="1" s="1"/>
  <c r="L9708" i="1"/>
  <c r="K9708" i="1" s="1"/>
  <c r="K9710" i="1"/>
  <c r="L9713" i="1"/>
  <c r="K9713" i="1" s="1"/>
  <c r="L9715" i="1"/>
  <c r="K9715" i="1" s="1"/>
  <c r="L9717" i="1"/>
  <c r="K9717" i="1" s="1"/>
  <c r="L9698" i="1"/>
  <c r="K9698" i="1" s="1"/>
  <c r="L9700" i="1"/>
  <c r="K9700" i="1" s="1"/>
  <c r="L9702" i="1"/>
  <c r="K9702" i="1" s="1"/>
  <c r="L9704" i="1"/>
  <c r="K9704" i="1" s="1"/>
  <c r="L9707" i="1"/>
  <c r="K9707" i="1" s="1"/>
  <c r="L9709" i="1"/>
  <c r="K9709" i="1" s="1"/>
  <c r="K9711" i="1"/>
  <c r="L9714" i="1"/>
  <c r="K9714" i="1" s="1"/>
  <c r="L9716" i="1"/>
  <c r="K9716" i="1" s="1"/>
  <c r="L9689" i="1"/>
  <c r="K9689" i="1" s="1"/>
  <c r="K9692" i="1"/>
  <c r="L9694" i="1"/>
  <c r="K9694" i="1" s="1"/>
  <c r="L9690" i="1"/>
  <c r="K9690" i="1" s="1"/>
  <c r="L9693" i="1"/>
  <c r="K9693" i="1" s="1"/>
  <c r="L9695" i="1"/>
  <c r="K9695" i="1" s="1"/>
  <c r="K9687" i="1"/>
  <c r="L9683" i="1"/>
  <c r="K9683" i="1" s="1"/>
  <c r="L9681" i="1"/>
  <c r="K9681" i="1" s="1"/>
  <c r="L9675" i="1"/>
  <c r="K9675" i="1" s="1"/>
  <c r="L9667" i="1"/>
  <c r="K9667" i="1" s="1"/>
  <c r="L9680" i="1"/>
  <c r="K9680" i="1" s="1"/>
  <c r="L9684" i="1"/>
  <c r="K9684" i="1" s="1"/>
  <c r="L9686" i="1"/>
  <c r="K9686" i="1" s="1"/>
  <c r="K9679" i="1"/>
  <c r="L9682" i="1"/>
  <c r="K9682" i="1" s="1"/>
  <c r="L9685" i="1"/>
  <c r="K9685" i="1" s="1"/>
  <c r="L9688" i="1"/>
  <c r="K9688" i="1" s="1"/>
  <c r="L9656" i="1"/>
  <c r="K9656" i="1" s="1"/>
  <c r="L9653" i="1"/>
  <c r="K9653" i="1" s="1"/>
  <c r="L9652" i="1"/>
  <c r="K9652" i="1" s="1"/>
  <c r="L9648" i="1"/>
  <c r="K9648" i="1" s="1"/>
  <c r="L9650" i="1"/>
  <c r="K9650" i="1" s="1"/>
  <c r="L9649" i="1"/>
  <c r="K9649" i="1" s="1"/>
  <c r="L9641" i="1"/>
  <c r="K9641" i="1" s="1"/>
  <c r="K9637" i="1"/>
  <c r="L9632" i="1"/>
  <c r="K9632" i="1" s="1"/>
  <c r="L9634" i="1"/>
  <c r="K9634" i="1" s="1"/>
  <c r="L9633" i="1"/>
  <c r="K9633" i="1" s="1"/>
  <c r="L9647" i="1"/>
  <c r="K9647" i="1" s="1"/>
  <c r="L9654" i="1"/>
  <c r="K9654" i="1" s="1"/>
  <c r="L9657" i="1"/>
  <c r="K9657" i="1" s="1"/>
  <c r="K9659" i="1"/>
  <c r="K9661" i="1"/>
  <c r="L9663" i="1"/>
  <c r="K9663" i="1" s="1"/>
  <c r="L9665" i="1"/>
  <c r="K9665" i="1" s="1"/>
  <c r="L9668" i="1"/>
  <c r="K9668" i="1" s="1"/>
  <c r="L9670" i="1"/>
  <c r="K9670" i="1" s="1"/>
  <c r="L9672" i="1"/>
  <c r="K9672" i="1" s="1"/>
  <c r="K9674" i="1"/>
  <c r="L9677" i="1"/>
  <c r="K9677" i="1" s="1"/>
  <c r="L9646" i="1"/>
  <c r="K9646" i="1" s="1"/>
  <c r="L9651" i="1"/>
  <c r="K9651" i="1" s="1"/>
  <c r="L9655" i="1"/>
  <c r="K9655" i="1" s="1"/>
  <c r="L9658" i="1"/>
  <c r="K9658" i="1" s="1"/>
  <c r="L9660" i="1"/>
  <c r="K9660" i="1" s="1"/>
  <c r="L9662" i="1"/>
  <c r="K9662" i="1" s="1"/>
  <c r="L9664" i="1"/>
  <c r="K9664" i="1" s="1"/>
  <c r="L9666" i="1"/>
  <c r="K9666" i="1" s="1"/>
  <c r="L9669" i="1"/>
  <c r="K9669" i="1" s="1"/>
  <c r="K9671" i="1"/>
  <c r="L9673" i="1"/>
  <c r="K9673" i="1" s="1"/>
  <c r="L9676" i="1"/>
  <c r="K9676" i="1" s="1"/>
  <c r="L9678" i="1"/>
  <c r="K9678" i="1" s="1"/>
  <c r="L9602" i="1"/>
  <c r="K9602" i="1" s="1"/>
  <c r="L9603" i="1"/>
  <c r="K9603" i="1" s="1"/>
  <c r="L9605" i="1"/>
  <c r="K9605" i="1" s="1"/>
  <c r="L9607" i="1"/>
  <c r="K9607" i="1" s="1"/>
  <c r="L9609" i="1"/>
  <c r="K9609" i="1" s="1"/>
  <c r="L9611" i="1"/>
  <c r="K9611" i="1" s="1"/>
  <c r="K9613" i="1"/>
  <c r="L9615" i="1"/>
  <c r="K9615" i="1" s="1"/>
  <c r="L9617" i="1"/>
  <c r="K9617" i="1" s="1"/>
  <c r="L9619" i="1"/>
  <c r="K9619" i="1" s="1"/>
  <c r="L9621" i="1"/>
  <c r="K9621" i="1" s="1"/>
  <c r="L9623" i="1"/>
  <c r="K9623" i="1" s="1"/>
  <c r="L9625" i="1"/>
  <c r="K9625" i="1" s="1"/>
  <c r="L9627" i="1"/>
  <c r="K9627" i="1" s="1"/>
  <c r="L9629" i="1"/>
  <c r="K9629" i="1" s="1"/>
  <c r="L9631" i="1"/>
  <c r="K9631" i="1" s="1"/>
  <c r="L9636" i="1"/>
  <c r="K9636" i="1" s="1"/>
  <c r="L9639" i="1"/>
  <c r="K9639" i="1" s="1"/>
  <c r="L9642" i="1"/>
  <c r="K9642" i="1" s="1"/>
  <c r="L9644" i="1"/>
  <c r="K9644" i="1" s="1"/>
  <c r="L9604" i="1"/>
  <c r="K9604" i="1" s="1"/>
  <c r="L9606" i="1"/>
  <c r="K9606" i="1" s="1"/>
  <c r="L9608" i="1"/>
  <c r="K9608" i="1" s="1"/>
  <c r="L9610" i="1"/>
  <c r="K9610" i="1" s="1"/>
  <c r="L9612" i="1"/>
  <c r="K9612" i="1" s="1"/>
  <c r="L9614" i="1"/>
  <c r="K9614" i="1" s="1"/>
  <c r="L9616" i="1"/>
  <c r="K9616" i="1" s="1"/>
  <c r="L9618" i="1"/>
  <c r="K9618" i="1" s="1"/>
  <c r="L9620" i="1"/>
  <c r="K9620" i="1" s="1"/>
  <c r="L9622" i="1"/>
  <c r="K9622" i="1" s="1"/>
  <c r="L9624" i="1"/>
  <c r="K9624" i="1" s="1"/>
  <c r="L9626" i="1"/>
  <c r="K9626" i="1" s="1"/>
  <c r="L9628" i="1"/>
  <c r="K9628" i="1" s="1"/>
  <c r="L9630" i="1"/>
  <c r="K9630" i="1" s="1"/>
  <c r="L9635" i="1"/>
  <c r="K9635" i="1" s="1"/>
  <c r="L9638" i="1"/>
  <c r="K9638" i="1" s="1"/>
  <c r="L9640" i="1"/>
  <c r="K9640" i="1" s="1"/>
  <c r="L9643" i="1"/>
  <c r="K9643" i="1" s="1"/>
  <c r="L9645" i="1"/>
  <c r="K9645" i="1" s="1"/>
  <c r="L9593" i="1"/>
  <c r="K9593" i="1" s="1"/>
  <c r="L9592" i="1"/>
  <c r="K9592" i="1" s="1"/>
  <c r="L9587" i="1"/>
  <c r="K9587" i="1" s="1"/>
  <c r="L9577" i="1"/>
  <c r="K9577" i="1" s="1"/>
  <c r="L9576" i="1"/>
  <c r="K9576" i="1" s="1"/>
  <c r="L9573" i="1"/>
  <c r="K9573" i="1" s="1"/>
  <c r="L9572" i="1"/>
  <c r="K9572" i="1" s="1"/>
  <c r="L9575" i="1"/>
  <c r="K9575" i="1" s="1"/>
  <c r="L9574" i="1"/>
  <c r="K9574" i="1" s="1"/>
  <c r="L9567" i="1"/>
  <c r="K9567" i="1" s="1"/>
  <c r="L9565" i="1"/>
  <c r="K9565" i="1" s="1"/>
  <c r="K9551" i="1"/>
  <c r="L9546" i="1"/>
  <c r="K9546" i="1" s="1"/>
  <c r="L9542" i="1"/>
  <c r="K9542" i="1" s="1"/>
  <c r="K9544" i="1"/>
  <c r="L9543" i="1"/>
  <c r="K9543" i="1" s="1"/>
  <c r="L9540" i="1"/>
  <c r="K9540" i="1" s="1"/>
  <c r="L9538" i="1"/>
  <c r="K9538" i="1" s="1"/>
  <c r="L9537" i="1"/>
  <c r="K9537" i="1" s="1"/>
  <c r="K9533" i="1"/>
  <c r="L9532" i="1"/>
  <c r="K9532" i="1" s="1"/>
  <c r="K9535" i="1"/>
  <c r="K9539" i="1"/>
  <c r="L9545" i="1"/>
  <c r="K9545" i="1" s="1"/>
  <c r="L9548" i="1"/>
  <c r="K9548" i="1" s="1"/>
  <c r="K9550" i="1"/>
  <c r="L9553" i="1"/>
  <c r="K9553" i="1" s="1"/>
  <c r="L9555" i="1"/>
  <c r="K9555" i="1" s="1"/>
  <c r="L9557" i="1"/>
  <c r="K9557" i="1" s="1"/>
  <c r="L9559" i="1"/>
  <c r="K9559" i="1" s="1"/>
  <c r="L9561" i="1"/>
  <c r="K9561" i="1" s="1"/>
  <c r="L9563" i="1"/>
  <c r="K9563" i="1" s="1"/>
  <c r="L9566" i="1"/>
  <c r="K9566" i="1" s="1"/>
  <c r="L9569" i="1"/>
  <c r="K9569" i="1" s="1"/>
  <c r="L9571" i="1"/>
  <c r="K9571" i="1" s="1"/>
  <c r="K9578" i="1"/>
  <c r="L9580" i="1"/>
  <c r="K9580" i="1" s="1"/>
  <c r="L9582" i="1"/>
  <c r="K9582" i="1" s="1"/>
  <c r="L9584" i="1"/>
  <c r="K9584" i="1" s="1"/>
  <c r="L9586" i="1"/>
  <c r="K9586" i="1" s="1"/>
  <c r="L9589" i="1"/>
  <c r="K9589" i="1" s="1"/>
  <c r="K9591" i="1"/>
  <c r="K9595" i="1"/>
  <c r="L9597" i="1"/>
  <c r="K9597" i="1" s="1"/>
  <c r="L9599" i="1"/>
  <c r="K9599" i="1" s="1"/>
  <c r="L9601" i="1"/>
  <c r="K9601" i="1" s="1"/>
  <c r="L9531" i="1"/>
  <c r="K9531" i="1" s="1"/>
  <c r="K9534" i="1"/>
  <c r="L9536" i="1"/>
  <c r="K9536" i="1" s="1"/>
  <c r="L9541" i="1"/>
  <c r="K9541" i="1" s="1"/>
  <c r="K9547" i="1"/>
  <c r="L9549" i="1"/>
  <c r="K9549" i="1" s="1"/>
  <c r="L9552" i="1"/>
  <c r="K9552" i="1" s="1"/>
  <c r="L9556" i="1"/>
  <c r="K9556" i="1" s="1"/>
  <c r="K9560" i="1"/>
  <c r="L9564" i="1"/>
  <c r="K9564" i="1" s="1"/>
  <c r="L9570" i="1"/>
  <c r="K9570" i="1" s="1"/>
  <c r="K9579" i="1"/>
  <c r="L9583" i="1"/>
  <c r="K9583" i="1" s="1"/>
  <c r="L9588" i="1"/>
  <c r="K9588" i="1" s="1"/>
  <c r="L9594" i="1"/>
  <c r="K9594" i="1" s="1"/>
  <c r="L9598" i="1"/>
  <c r="K9598" i="1" s="1"/>
  <c r="L9554" i="1"/>
  <c r="K9554" i="1" s="1"/>
  <c r="L9558" i="1"/>
  <c r="K9558" i="1" s="1"/>
  <c r="L9562" i="1"/>
  <c r="K9562" i="1" s="1"/>
  <c r="K9568" i="1"/>
  <c r="L9581" i="1"/>
  <c r="K9581" i="1" s="1"/>
  <c r="L9585" i="1"/>
  <c r="K9585" i="1" s="1"/>
  <c r="L9590" i="1"/>
  <c r="K9590" i="1" s="1"/>
  <c r="L9596" i="1"/>
  <c r="K9596" i="1" s="1"/>
  <c r="L9600" i="1"/>
  <c r="K9600" i="1" s="1"/>
  <c r="L9523" i="1"/>
  <c r="K9523" i="1" s="1"/>
  <c r="L9518" i="1"/>
  <c r="K9518" i="1" s="1"/>
  <c r="L9520" i="1"/>
  <c r="K9520" i="1" s="1"/>
  <c r="L9519" i="1"/>
  <c r="K9519" i="1" s="1"/>
  <c r="L9515" i="1"/>
  <c r="K9515" i="1" s="1"/>
  <c r="L9521" i="1"/>
  <c r="K9521" i="1" s="1"/>
  <c r="L9512" i="1"/>
  <c r="K9512" i="1" s="1"/>
  <c r="L9508" i="1"/>
  <c r="K9508" i="1" s="1"/>
  <c r="L9507" i="1"/>
  <c r="K9507" i="1" s="1"/>
  <c r="L9504" i="1"/>
  <c r="K9504" i="1" s="1"/>
  <c r="L9501" i="1"/>
  <c r="K9501" i="1" s="1"/>
  <c r="L9491" i="1"/>
  <c r="K9491" i="1" s="1"/>
  <c r="L9485" i="1"/>
  <c r="K9485" i="1" s="1"/>
  <c r="L9480" i="1"/>
  <c r="K9480" i="1" s="1"/>
  <c r="L9482" i="1"/>
  <c r="K9482" i="1" s="1"/>
  <c r="L9481" i="1"/>
  <c r="K9481" i="1" s="1"/>
  <c r="L9484" i="1"/>
  <c r="K9484" i="1" s="1"/>
  <c r="L9483" i="1"/>
  <c r="K9483" i="1" s="1"/>
  <c r="L9475" i="1"/>
  <c r="K9475" i="1" s="1"/>
  <c r="K9474" i="1"/>
  <c r="L9471" i="1"/>
  <c r="K9471" i="1" s="1"/>
  <c r="L9472" i="1"/>
  <c r="K9472" i="1" s="1"/>
  <c r="K9459" i="1"/>
  <c r="L9456" i="1"/>
  <c r="K9456" i="1" s="1"/>
  <c r="L9455" i="1"/>
  <c r="K9455" i="1" s="1"/>
  <c r="L9451" i="1"/>
  <c r="K9451" i="1" s="1"/>
  <c r="L9453" i="1"/>
  <c r="K9453" i="1" s="1"/>
  <c r="L9452" i="1"/>
  <c r="K9452" i="1" s="1"/>
  <c r="L9448" i="1"/>
  <c r="K9448" i="1" s="1"/>
  <c r="L9444" i="1"/>
  <c r="K9444" i="1" s="1"/>
  <c r="L9442" i="1"/>
  <c r="K9442" i="1" s="1"/>
  <c r="L9436" i="1"/>
  <c r="K9436" i="1" s="1"/>
  <c r="L9440" i="1"/>
  <c r="K9440" i="1" s="1"/>
  <c r="K9431" i="1"/>
  <c r="K9430" i="1"/>
  <c r="L9426" i="1"/>
  <c r="K9426" i="1" s="1"/>
  <c r="L9425" i="1"/>
  <c r="K9425" i="1" s="1"/>
  <c r="L9415" i="1"/>
  <c r="K9415" i="1" s="1"/>
  <c r="L9417" i="1"/>
  <c r="K9417" i="1" s="1"/>
  <c r="L9416" i="1"/>
  <c r="K9416" i="1" s="1"/>
  <c r="L9413" i="1"/>
  <c r="K9413" i="1" s="1"/>
  <c r="L9412" i="1"/>
  <c r="K9412" i="1" s="1"/>
  <c r="L9410" i="1"/>
  <c r="K9410" i="1" s="1"/>
  <c r="L9409" i="1"/>
  <c r="K9409" i="1" s="1"/>
  <c r="L9404" i="1"/>
  <c r="K9404" i="1" s="1"/>
  <c r="L9400" i="1"/>
  <c r="K9400" i="1" s="1"/>
  <c r="L9397" i="1"/>
  <c r="K9397" i="1" s="1"/>
  <c r="L9378" i="1"/>
  <c r="K9378" i="1" s="1"/>
  <c r="L9373" i="1"/>
  <c r="K9373" i="1" s="1"/>
  <c r="L9375" i="1"/>
  <c r="K9375" i="1" s="1"/>
  <c r="L9372" i="1"/>
  <c r="K9372" i="1" s="1"/>
  <c r="L9371" i="1"/>
  <c r="K9371" i="1" s="1"/>
  <c r="L9364" i="1"/>
  <c r="K9364" i="1" s="1"/>
  <c r="L9362" i="1"/>
  <c r="K9362" i="1" s="1"/>
  <c r="L9359" i="1"/>
  <c r="K9359" i="1" s="1"/>
  <c r="L9356" i="1"/>
  <c r="K9356" i="1" s="1"/>
  <c r="L9353" i="1"/>
  <c r="K9353" i="1" s="1"/>
  <c r="L9348" i="1"/>
  <c r="K9348" i="1" s="1"/>
  <c r="L9350" i="1"/>
  <c r="K9350" i="1" s="1"/>
  <c r="L9349" i="1"/>
  <c r="K9349" i="1" s="1"/>
  <c r="K9346" i="1"/>
  <c r="L9343" i="1"/>
  <c r="K9343" i="1" s="1"/>
  <c r="L9344" i="1"/>
  <c r="K9344" i="1" s="1"/>
  <c r="L9341" i="1"/>
  <c r="K9341" i="1" s="1"/>
  <c r="L9340" i="1"/>
  <c r="K9340" i="1" s="1"/>
  <c r="L9338" i="1"/>
  <c r="K9338" i="1" s="1"/>
  <c r="L9337" i="1"/>
  <c r="K9337" i="1" s="1"/>
  <c r="L9333" i="1"/>
  <c r="K9333" i="1" s="1"/>
  <c r="L9332" i="1"/>
  <c r="K9332" i="1" s="1"/>
  <c r="K9331" i="1"/>
  <c r="L9329" i="1"/>
  <c r="K9329" i="1" s="1"/>
  <c r="L9327" i="1"/>
  <c r="K9327" i="1" s="1"/>
  <c r="L9325" i="1"/>
  <c r="K9325" i="1" s="1"/>
  <c r="L9321" i="1"/>
  <c r="K9321" i="1" s="1"/>
  <c r="L9320" i="1"/>
  <c r="K9320" i="1" s="1"/>
  <c r="L9317" i="1"/>
  <c r="K9317" i="1" s="1"/>
  <c r="L9318" i="1"/>
  <c r="K9318" i="1" s="1"/>
  <c r="L9315" i="1"/>
  <c r="K9315" i="1" s="1"/>
  <c r="L9314" i="1"/>
  <c r="K9314" i="1" s="1"/>
  <c r="L9309" i="1"/>
  <c r="K9309" i="1" s="1"/>
  <c r="L9308" i="1"/>
  <c r="K9308" i="1" s="1"/>
  <c r="L9307" i="1"/>
  <c r="K9307" i="1" s="1"/>
  <c r="L9310" i="1"/>
  <c r="K9310" i="1" s="1"/>
  <c r="L9528" i="1"/>
  <c r="K9528" i="1" s="1"/>
  <c r="L9530" i="1"/>
  <c r="K9530" i="1" s="1"/>
  <c r="L9529" i="1"/>
  <c r="K9529" i="1" s="1"/>
  <c r="L9391" i="1"/>
  <c r="K9391" i="1" s="1"/>
  <c r="L9393" i="1"/>
  <c r="K9393" i="1" s="1"/>
  <c r="L9395" i="1"/>
  <c r="K9395" i="1" s="1"/>
  <c r="L9398" i="1"/>
  <c r="K9398" i="1" s="1"/>
  <c r="L9401" i="1"/>
  <c r="K9401" i="1" s="1"/>
  <c r="L9403" i="1"/>
  <c r="K9403" i="1" s="1"/>
  <c r="L9406" i="1"/>
  <c r="K9406" i="1" s="1"/>
  <c r="L9408" i="1"/>
  <c r="K9408" i="1" s="1"/>
  <c r="L9414" i="1"/>
  <c r="K9414" i="1" s="1"/>
  <c r="L9419" i="1"/>
  <c r="K9419" i="1" s="1"/>
  <c r="L9421" i="1"/>
  <c r="K9421" i="1" s="1"/>
  <c r="L9423" i="1"/>
  <c r="K9423" i="1" s="1"/>
  <c r="L9427" i="1"/>
  <c r="K9427" i="1" s="1"/>
  <c r="K9429" i="1"/>
  <c r="L9433" i="1"/>
  <c r="K9433" i="1" s="1"/>
  <c r="L9435" i="1"/>
  <c r="K9435" i="1" s="1"/>
  <c r="K9438" i="1"/>
  <c r="L9441" i="1"/>
  <c r="K9441" i="1" s="1"/>
  <c r="L9445" i="1"/>
  <c r="K9445" i="1" s="1"/>
  <c r="L9447" i="1"/>
  <c r="K9447" i="1" s="1"/>
  <c r="L9450" i="1"/>
  <c r="K9450" i="1" s="1"/>
  <c r="L9457" i="1"/>
  <c r="K9457" i="1" s="1"/>
  <c r="L9460" i="1"/>
  <c r="K9460" i="1" s="1"/>
  <c r="L9462" i="1"/>
  <c r="K9462" i="1" s="1"/>
  <c r="L9464" i="1"/>
  <c r="K9464" i="1" s="1"/>
  <c r="L9466" i="1"/>
  <c r="K9466" i="1" s="1"/>
  <c r="K9468" i="1"/>
  <c r="L9470" i="1"/>
  <c r="K9470" i="1" s="1"/>
  <c r="K9476" i="1"/>
  <c r="L9478" i="1"/>
  <c r="K9478" i="1" s="1"/>
  <c r="L9487" i="1"/>
  <c r="K9487" i="1" s="1"/>
  <c r="L9489" i="1"/>
  <c r="K9489" i="1" s="1"/>
  <c r="L9492" i="1"/>
  <c r="K9492" i="1" s="1"/>
  <c r="L9494" i="1"/>
  <c r="K9494" i="1" s="1"/>
  <c r="L9496" i="1"/>
  <c r="K9496" i="1" s="1"/>
  <c r="L9498" i="1"/>
  <c r="K9498" i="1" s="1"/>
  <c r="L9500" i="1"/>
  <c r="K9500" i="1" s="1"/>
  <c r="L9503" i="1"/>
  <c r="K9503" i="1" s="1"/>
  <c r="L9506" i="1"/>
  <c r="K9506" i="1" s="1"/>
  <c r="L9510" i="1"/>
  <c r="K9510" i="1" s="1"/>
  <c r="L9513" i="1"/>
  <c r="K9513" i="1" s="1"/>
  <c r="L9516" i="1"/>
  <c r="K9516" i="1" s="1"/>
  <c r="L9522" i="1"/>
  <c r="K9522" i="1" s="1"/>
  <c r="L9525" i="1"/>
  <c r="K9525" i="1" s="1"/>
  <c r="L9527" i="1"/>
  <c r="K9527" i="1" s="1"/>
  <c r="K9390" i="1"/>
  <c r="L9392" i="1"/>
  <c r="K9392" i="1" s="1"/>
  <c r="L9394" i="1"/>
  <c r="K9394" i="1" s="1"/>
  <c r="L9396" i="1"/>
  <c r="K9396" i="1" s="1"/>
  <c r="L9399" i="1"/>
  <c r="K9399" i="1" s="1"/>
  <c r="L9402" i="1"/>
  <c r="K9402" i="1" s="1"/>
  <c r="L9405" i="1"/>
  <c r="K9405" i="1" s="1"/>
  <c r="L9407" i="1"/>
  <c r="K9407" i="1" s="1"/>
  <c r="L9411" i="1"/>
  <c r="K9411" i="1" s="1"/>
  <c r="L9418" i="1"/>
  <c r="K9418" i="1" s="1"/>
  <c r="K9420" i="1"/>
  <c r="L9422" i="1"/>
  <c r="K9422" i="1" s="1"/>
  <c r="L9424" i="1"/>
  <c r="K9424" i="1" s="1"/>
  <c r="L9428" i="1"/>
  <c r="K9428" i="1" s="1"/>
  <c r="L9432" i="1"/>
  <c r="K9432" i="1" s="1"/>
  <c r="L9434" i="1"/>
  <c r="K9434" i="1" s="1"/>
  <c r="L9437" i="1"/>
  <c r="K9437" i="1" s="1"/>
  <c r="L9439" i="1"/>
  <c r="K9439" i="1" s="1"/>
  <c r="K9443" i="1"/>
  <c r="K9446" i="1"/>
  <c r="K9449" i="1"/>
  <c r="L9454" i="1"/>
  <c r="K9454" i="1" s="1"/>
  <c r="L9458" i="1"/>
  <c r="K9458" i="1" s="1"/>
  <c r="L9461" i="1"/>
  <c r="K9461" i="1" s="1"/>
  <c r="K9463" i="1"/>
  <c r="K9465" i="1"/>
  <c r="L9467" i="1"/>
  <c r="K9467" i="1" s="1"/>
  <c r="K9469" i="1"/>
  <c r="L9473" i="1"/>
  <c r="K9473" i="1" s="1"/>
  <c r="K9477" i="1"/>
  <c r="K9479" i="1"/>
  <c r="L9486" i="1"/>
  <c r="K9486" i="1" s="1"/>
  <c r="K9490" i="1"/>
  <c r="K9495" i="1"/>
  <c r="K9499" i="1"/>
  <c r="K9505" i="1"/>
  <c r="L9511" i="1"/>
  <c r="K9511" i="1" s="1"/>
  <c r="L9517" i="1"/>
  <c r="K9517" i="1" s="1"/>
  <c r="L9526" i="1"/>
  <c r="K9526" i="1" s="1"/>
  <c r="L9488" i="1"/>
  <c r="K9488" i="1" s="1"/>
  <c r="L9493" i="1"/>
  <c r="K9493" i="1" s="1"/>
  <c r="L9497" i="1"/>
  <c r="K9497" i="1" s="1"/>
  <c r="L9502" i="1"/>
  <c r="K9502" i="1" s="1"/>
  <c r="L9509" i="1"/>
  <c r="K9509" i="1" s="1"/>
  <c r="L9514" i="1"/>
  <c r="K9514" i="1" s="1"/>
  <c r="L9524" i="1"/>
  <c r="K9524" i="1" s="1"/>
  <c r="L9302" i="1"/>
  <c r="K9302" i="1" s="1"/>
  <c r="L9304" i="1"/>
  <c r="K9304" i="1" s="1"/>
  <c r="L9306" i="1"/>
  <c r="K9306" i="1" s="1"/>
  <c r="L9312" i="1"/>
  <c r="K9312" i="1" s="1"/>
  <c r="L9316" i="1"/>
  <c r="K9316" i="1" s="1"/>
  <c r="L9322" i="1"/>
  <c r="K9322" i="1" s="1"/>
  <c r="L9324" i="1"/>
  <c r="K9324" i="1" s="1"/>
  <c r="L9328" i="1"/>
  <c r="K9328" i="1" s="1"/>
  <c r="L9334" i="1"/>
  <c r="K9334" i="1" s="1"/>
  <c r="L9336" i="1"/>
  <c r="K9336" i="1" s="1"/>
  <c r="L9342" i="1"/>
  <c r="K9342" i="1" s="1"/>
  <c r="L9347" i="1"/>
  <c r="K9347" i="1" s="1"/>
  <c r="K9352" i="1"/>
  <c r="L9355" i="1"/>
  <c r="K9355" i="1" s="1"/>
  <c r="L9358" i="1"/>
  <c r="K9358" i="1" s="1"/>
  <c r="K9361" i="1"/>
  <c r="L9365" i="1"/>
  <c r="K9365" i="1" s="1"/>
  <c r="L9367" i="1"/>
  <c r="K9367" i="1" s="1"/>
  <c r="L9369" i="1"/>
  <c r="K9369" i="1" s="1"/>
  <c r="L9374" i="1"/>
  <c r="K9374" i="1" s="1"/>
  <c r="L9377" i="1"/>
  <c r="K9377" i="1" s="1"/>
  <c r="L9380" i="1"/>
  <c r="K9380" i="1" s="1"/>
  <c r="L9382" i="1"/>
  <c r="K9382" i="1" s="1"/>
  <c r="L9384" i="1"/>
  <c r="K9384" i="1" s="1"/>
  <c r="L9386" i="1"/>
  <c r="K9386" i="1" s="1"/>
  <c r="L9388" i="1"/>
  <c r="K9388" i="1" s="1"/>
  <c r="L9303" i="1"/>
  <c r="K9303" i="1" s="1"/>
  <c r="L9305" i="1"/>
  <c r="K9305" i="1" s="1"/>
  <c r="L9311" i="1"/>
  <c r="K9311" i="1" s="1"/>
  <c r="L9313" i="1"/>
  <c r="K9313" i="1" s="1"/>
  <c r="L9319" i="1"/>
  <c r="K9319" i="1" s="1"/>
  <c r="L9323" i="1"/>
  <c r="K9323" i="1" s="1"/>
  <c r="L9326" i="1"/>
  <c r="K9326" i="1" s="1"/>
  <c r="L9330" i="1"/>
  <c r="K9330" i="1" s="1"/>
  <c r="L9339" i="1"/>
  <c r="K9339" i="1" s="1"/>
  <c r="K9351" i="1"/>
  <c r="L9357" i="1"/>
  <c r="K9357" i="1" s="1"/>
  <c r="K9363" i="1"/>
  <c r="L9368" i="1"/>
  <c r="K9368" i="1" s="1"/>
  <c r="L9376" i="1"/>
  <c r="K9376" i="1" s="1"/>
  <c r="L9381" i="1"/>
  <c r="K9381" i="1" s="1"/>
  <c r="L9385" i="1"/>
  <c r="K9385" i="1" s="1"/>
  <c r="L9389" i="1"/>
  <c r="K9389" i="1" s="1"/>
  <c r="L9335" i="1"/>
  <c r="K9335" i="1" s="1"/>
  <c r="K9345" i="1"/>
  <c r="L9354" i="1"/>
  <c r="K9354" i="1" s="1"/>
  <c r="L9360" i="1"/>
  <c r="K9360" i="1" s="1"/>
  <c r="K9366" i="1"/>
  <c r="L9370" i="1"/>
  <c r="K9370" i="1" s="1"/>
  <c r="K9379" i="1"/>
  <c r="L9383" i="1"/>
  <c r="K9383" i="1" s="1"/>
  <c r="L9387" i="1"/>
  <c r="K9387" i="1" s="1"/>
  <c r="L9296" i="1"/>
  <c r="K9296" i="1" s="1"/>
  <c r="L9298" i="1"/>
  <c r="K9298" i="1" s="1"/>
  <c r="L9300" i="1"/>
  <c r="K9300" i="1" s="1"/>
  <c r="L9297" i="1"/>
  <c r="K9297" i="1" s="1"/>
  <c r="L9299" i="1"/>
  <c r="K9299" i="1" s="1"/>
  <c r="K9301" i="1"/>
  <c r="L9295" i="1"/>
  <c r="K9295" i="1" s="1"/>
  <c r="L9240" i="1"/>
  <c r="K9240" i="1" s="1"/>
  <c r="L9242" i="1"/>
  <c r="K9242" i="1" s="1"/>
  <c r="L9244" i="1"/>
  <c r="K9244" i="1" s="1"/>
  <c r="L9246" i="1"/>
  <c r="K9246" i="1" s="1"/>
  <c r="L9248" i="1"/>
  <c r="K9248" i="1" s="1"/>
  <c r="L9250" i="1"/>
  <c r="K9250" i="1" s="1"/>
  <c r="L9252" i="1"/>
  <c r="K9252" i="1" s="1"/>
  <c r="L9254" i="1"/>
  <c r="K9254" i="1" s="1"/>
  <c r="L9256" i="1"/>
  <c r="K9256" i="1" s="1"/>
  <c r="L9258" i="1"/>
  <c r="K9258" i="1" s="1"/>
  <c r="L9260" i="1"/>
  <c r="K9260" i="1" s="1"/>
  <c r="L9262" i="1"/>
  <c r="K9262" i="1" s="1"/>
  <c r="L9264" i="1"/>
  <c r="K9264" i="1" s="1"/>
  <c r="L9266" i="1"/>
  <c r="K9266" i="1" s="1"/>
  <c r="L9268" i="1"/>
  <c r="K9268" i="1" s="1"/>
  <c r="L9270" i="1"/>
  <c r="K9270" i="1" s="1"/>
  <c r="L9272" i="1"/>
  <c r="K9272" i="1" s="1"/>
  <c r="L9274" i="1"/>
  <c r="K9274" i="1" s="1"/>
  <c r="L9276" i="1"/>
  <c r="K9276" i="1" s="1"/>
  <c r="L9278" i="1"/>
  <c r="K9278" i="1" s="1"/>
  <c r="L9280" i="1"/>
  <c r="K9280" i="1" s="1"/>
  <c r="L9282" i="1"/>
  <c r="K9282" i="1" s="1"/>
  <c r="L9284" i="1"/>
  <c r="K9284" i="1" s="1"/>
  <c r="L9286" i="1"/>
  <c r="K9286" i="1" s="1"/>
  <c r="L9288" i="1"/>
  <c r="K9288" i="1" s="1"/>
  <c r="L9290" i="1"/>
  <c r="K9290" i="1" s="1"/>
  <c r="L9292" i="1"/>
  <c r="K9292" i="1" s="1"/>
  <c r="L9294" i="1"/>
  <c r="K9294" i="1" s="1"/>
  <c r="L9241" i="1"/>
  <c r="K9241" i="1" s="1"/>
  <c r="L9243" i="1"/>
  <c r="K9243" i="1" s="1"/>
  <c r="L9247" i="1"/>
  <c r="K9247" i="1" s="1"/>
  <c r="L9251" i="1"/>
  <c r="K9251" i="1" s="1"/>
  <c r="L9255" i="1"/>
  <c r="K9255" i="1" s="1"/>
  <c r="L9259" i="1"/>
  <c r="K9259" i="1" s="1"/>
  <c r="L9263" i="1"/>
  <c r="K9263" i="1" s="1"/>
  <c r="L9267" i="1"/>
  <c r="K9267" i="1" s="1"/>
  <c r="L9271" i="1"/>
  <c r="K9271" i="1" s="1"/>
  <c r="L9275" i="1"/>
  <c r="K9275" i="1" s="1"/>
  <c r="L9279" i="1"/>
  <c r="K9279" i="1" s="1"/>
  <c r="L9283" i="1"/>
  <c r="K9283" i="1" s="1"/>
  <c r="L9287" i="1"/>
  <c r="K9287" i="1" s="1"/>
  <c r="L9291" i="1"/>
  <c r="K9291" i="1" s="1"/>
  <c r="L9245" i="1"/>
  <c r="K9245" i="1" s="1"/>
  <c r="L9249" i="1"/>
  <c r="K9249" i="1" s="1"/>
  <c r="L9253" i="1"/>
  <c r="K9253" i="1" s="1"/>
  <c r="L9257" i="1"/>
  <c r="K9257" i="1" s="1"/>
  <c r="L9261" i="1"/>
  <c r="K9261" i="1" s="1"/>
  <c r="L9265" i="1"/>
  <c r="K9265" i="1" s="1"/>
  <c r="L9269" i="1"/>
  <c r="K9269" i="1" s="1"/>
  <c r="L9273" i="1"/>
  <c r="K9273" i="1" s="1"/>
  <c r="L9277" i="1"/>
  <c r="K9277" i="1" s="1"/>
  <c r="L9281" i="1"/>
  <c r="K9281" i="1" s="1"/>
  <c r="L9285" i="1"/>
  <c r="K9285" i="1" s="1"/>
  <c r="L9289" i="1"/>
  <c r="K9289" i="1" s="1"/>
  <c r="L9293" i="1"/>
  <c r="K9293" i="1" s="1"/>
  <c r="L9207" i="1"/>
  <c r="K9207" i="1" s="1"/>
  <c r="L9209" i="1"/>
  <c r="K9209" i="1" s="1"/>
  <c r="L9211" i="1"/>
  <c r="K9211" i="1" s="1"/>
  <c r="L9213" i="1"/>
  <c r="K9213" i="1" s="1"/>
  <c r="L9215" i="1"/>
  <c r="K9215" i="1" s="1"/>
  <c r="L9217" i="1"/>
  <c r="K9217" i="1" s="1"/>
  <c r="L9219" i="1"/>
  <c r="K9219" i="1" s="1"/>
  <c r="L9221" i="1"/>
  <c r="K9221" i="1" s="1"/>
  <c r="L9223" i="1"/>
  <c r="K9223" i="1" s="1"/>
  <c r="L9225" i="1"/>
  <c r="K9225" i="1" s="1"/>
  <c r="L9227" i="1"/>
  <c r="K9227" i="1" s="1"/>
  <c r="L9229" i="1"/>
  <c r="K9229" i="1" s="1"/>
  <c r="L9231" i="1"/>
  <c r="K9231" i="1" s="1"/>
  <c r="L9233" i="1"/>
  <c r="K9233" i="1" s="1"/>
  <c r="L9235" i="1"/>
  <c r="K9235" i="1" s="1"/>
  <c r="L9237" i="1"/>
  <c r="K9237" i="1" s="1"/>
  <c r="L9239" i="1"/>
  <c r="K9239" i="1" s="1"/>
  <c r="L9206" i="1"/>
  <c r="K9206" i="1" s="1"/>
  <c r="L9208" i="1"/>
  <c r="K9208" i="1" s="1"/>
  <c r="L9210" i="1"/>
  <c r="K9210" i="1" s="1"/>
  <c r="L9212" i="1"/>
  <c r="K9212" i="1" s="1"/>
  <c r="L9214" i="1"/>
  <c r="K9214" i="1" s="1"/>
  <c r="L9216" i="1"/>
  <c r="K9216" i="1" s="1"/>
  <c r="L9218" i="1"/>
  <c r="K9218" i="1" s="1"/>
  <c r="L9220" i="1"/>
  <c r="K9220" i="1" s="1"/>
  <c r="L9222" i="1"/>
  <c r="K9222" i="1" s="1"/>
  <c r="L9224" i="1"/>
  <c r="K9224" i="1" s="1"/>
  <c r="L9226" i="1"/>
  <c r="K9226" i="1" s="1"/>
  <c r="L9228" i="1"/>
  <c r="K9228" i="1" s="1"/>
  <c r="L9230" i="1"/>
  <c r="K9230" i="1" s="1"/>
  <c r="L9232" i="1"/>
  <c r="K9232" i="1" s="1"/>
  <c r="L9234" i="1"/>
  <c r="K9234" i="1" s="1"/>
  <c r="L9236" i="1"/>
  <c r="K9236" i="1" s="1"/>
  <c r="L9238" i="1"/>
  <c r="K9238" i="1" s="1"/>
  <c r="L9198" i="1"/>
  <c r="K9198" i="1" s="1"/>
  <c r="L9200" i="1"/>
  <c r="K9200" i="1" s="1"/>
  <c r="L9202" i="1"/>
  <c r="K9202" i="1" s="1"/>
  <c r="L9204" i="1"/>
  <c r="K9204" i="1" s="1"/>
  <c r="L9197" i="1"/>
  <c r="K9197" i="1" s="1"/>
  <c r="K9199" i="1"/>
  <c r="L9201" i="1"/>
  <c r="K9201" i="1" s="1"/>
  <c r="K9203" i="1"/>
  <c r="L9205" i="1"/>
  <c r="K9205" i="1" s="1"/>
  <c r="L9181" i="1"/>
  <c r="K9181" i="1" s="1"/>
  <c r="L9189" i="1"/>
  <c r="K9189" i="1" s="1"/>
  <c r="L9175" i="1"/>
  <c r="K9175" i="1" s="1"/>
  <c r="L9191" i="1"/>
  <c r="K9191" i="1" s="1"/>
  <c r="L9186" i="1"/>
  <c r="K9186" i="1" s="1"/>
  <c r="K9179" i="1"/>
  <c r="L9188" i="1"/>
  <c r="K9188" i="1" s="1"/>
  <c r="L9182" i="1"/>
  <c r="K9182" i="1" s="1"/>
  <c r="L9190" i="1"/>
  <c r="K9190" i="1" s="1"/>
  <c r="L9183" i="1"/>
  <c r="K9183" i="1" s="1"/>
  <c r="L9194" i="1"/>
  <c r="K9194" i="1" s="1"/>
  <c r="L9187" i="1"/>
  <c r="K9187" i="1" s="1"/>
  <c r="L9195" i="1"/>
  <c r="K9195" i="1" s="1"/>
  <c r="L9196" i="1"/>
  <c r="K9196" i="1" s="1"/>
  <c r="L9176" i="1"/>
  <c r="K9176" i="1" s="1"/>
  <c r="L9184" i="1"/>
  <c r="K9184" i="1" s="1"/>
  <c r="L9192" i="1"/>
  <c r="K9192" i="1" s="1"/>
  <c r="L9177" i="1"/>
  <c r="K9177" i="1" s="1"/>
  <c r="L9185" i="1"/>
  <c r="K9185" i="1" s="1"/>
  <c r="L9193" i="1"/>
  <c r="K9193" i="1" s="1"/>
  <c r="L9178" i="1"/>
  <c r="K9178" i="1" s="1"/>
  <c r="L9180" i="1"/>
  <c r="K9180" i="1" s="1"/>
  <c r="K9155" i="1"/>
  <c r="L9163" i="1"/>
  <c r="K9163" i="1" s="1"/>
  <c r="L9171" i="1"/>
  <c r="K9171" i="1" s="1"/>
  <c r="L9173" i="1"/>
  <c r="K9173" i="1" s="1"/>
  <c r="L9166" i="1"/>
  <c r="K9166" i="1" s="1"/>
  <c r="L9151" i="1"/>
  <c r="K9151" i="1" s="1"/>
  <c r="L9168" i="1"/>
  <c r="K9168" i="1" s="1"/>
  <c r="K9156" i="1"/>
  <c r="L9164" i="1"/>
  <c r="K9164" i="1" s="1"/>
  <c r="L9172" i="1"/>
  <c r="K9172" i="1" s="1"/>
  <c r="L9157" i="1"/>
  <c r="K9157" i="1" s="1"/>
  <c r="L9165" i="1"/>
  <c r="K9165" i="1" s="1"/>
  <c r="L9150" i="1"/>
  <c r="K9150" i="1" s="1"/>
  <c r="L9174" i="1"/>
  <c r="K9174" i="1" s="1"/>
  <c r="L9167" i="1"/>
  <c r="K9167" i="1" s="1"/>
  <c r="L9160" i="1"/>
  <c r="K9160" i="1" s="1"/>
  <c r="L9153" i="1"/>
  <c r="K9153" i="1" s="1"/>
  <c r="L9161" i="1"/>
  <c r="K9161" i="1" s="1"/>
  <c r="L9169" i="1"/>
  <c r="K9169" i="1" s="1"/>
  <c r="L9154" i="1"/>
  <c r="K9154" i="1" s="1"/>
  <c r="L9162" i="1"/>
  <c r="K9162" i="1" s="1"/>
  <c r="L9170" i="1"/>
  <c r="K9170" i="1" s="1"/>
  <c r="L9158" i="1"/>
  <c r="K9158" i="1" s="1"/>
  <c r="L9159" i="1"/>
  <c r="K9159" i="1" s="1"/>
  <c r="L9152" i="1"/>
  <c r="K9152" i="1" s="1"/>
  <c r="L9142" i="1"/>
  <c r="K9142" i="1" s="1"/>
  <c r="L9146" i="1"/>
  <c r="K9146" i="1" s="1"/>
  <c r="L9140" i="1"/>
  <c r="K9140" i="1" s="1"/>
  <c r="L9141" i="1"/>
  <c r="K9141" i="1" s="1"/>
  <c r="L9143" i="1"/>
  <c r="K9143" i="1" s="1"/>
  <c r="L9145" i="1"/>
  <c r="K9145" i="1" s="1"/>
  <c r="L9138" i="1"/>
  <c r="K9138" i="1" s="1"/>
  <c r="L9139" i="1"/>
  <c r="K9139" i="1" s="1"/>
  <c r="K9149" i="1"/>
  <c r="L9144" i="1"/>
  <c r="K9144" i="1" s="1"/>
  <c r="L9147" i="1"/>
  <c r="K9147" i="1" s="1"/>
  <c r="L9148" i="1"/>
  <c r="K9148" i="1" s="1"/>
  <c r="L9134" i="1"/>
  <c r="K9134" i="1" s="1"/>
  <c r="L9135" i="1"/>
  <c r="K9135" i="1" s="1"/>
  <c r="L9136" i="1"/>
  <c r="K9136" i="1" s="1"/>
  <c r="L9137" i="1"/>
  <c r="K9137" i="1" s="1"/>
  <c r="L9123" i="1"/>
  <c r="K9123" i="1" s="1"/>
  <c r="L9131" i="1"/>
  <c r="K9131" i="1" s="1"/>
  <c r="L9125" i="1"/>
  <c r="K9125" i="1" s="1"/>
  <c r="L9133" i="1"/>
  <c r="K9133" i="1" s="1"/>
  <c r="L9126" i="1"/>
  <c r="K9126" i="1" s="1"/>
  <c r="L9127" i="1"/>
  <c r="K9127" i="1" s="1"/>
  <c r="L9128" i="1"/>
  <c r="K9128" i="1" s="1"/>
  <c r="L9121" i="1"/>
  <c r="K9121" i="1" s="1"/>
  <c r="L9129" i="1"/>
  <c r="K9129" i="1" s="1"/>
  <c r="L9122" i="1"/>
  <c r="K9122" i="1" s="1"/>
  <c r="L9130" i="1"/>
  <c r="K9130" i="1" s="1"/>
  <c r="L9124" i="1"/>
  <c r="K9124" i="1" s="1"/>
  <c r="L9132" i="1"/>
  <c r="K9132" i="1" s="1"/>
  <c r="L9105" i="1"/>
  <c r="K9105" i="1" s="1"/>
  <c r="L9113" i="1"/>
  <c r="K9113" i="1" s="1"/>
  <c r="L9106" i="1"/>
  <c r="K9106" i="1" s="1"/>
  <c r="L9107" i="1"/>
  <c r="K9107" i="1" s="1"/>
  <c r="L9110" i="1"/>
  <c r="K9110" i="1" s="1"/>
  <c r="L9100" i="1"/>
  <c r="K9100" i="1" s="1"/>
  <c r="L9108" i="1"/>
  <c r="K9108" i="1" s="1"/>
  <c r="L9116" i="1"/>
  <c r="K9116" i="1" s="1"/>
  <c r="L9101" i="1"/>
  <c r="K9101" i="1" s="1"/>
  <c r="L9109" i="1"/>
  <c r="K9109" i="1" s="1"/>
  <c r="K9117" i="1"/>
  <c r="L9102" i="1"/>
  <c r="K9102" i="1" s="1"/>
  <c r="L9103" i="1"/>
  <c r="K9103" i="1" s="1"/>
  <c r="L9111" i="1"/>
  <c r="K9111" i="1" s="1"/>
  <c r="L9119" i="1"/>
  <c r="K9119" i="1" s="1"/>
  <c r="L9104" i="1"/>
  <c r="K9104" i="1" s="1"/>
  <c r="L9112" i="1"/>
  <c r="K9112" i="1" s="1"/>
  <c r="L9120" i="1"/>
  <c r="K9120" i="1" s="1"/>
  <c r="L9114" i="1"/>
  <c r="K9114" i="1" s="1"/>
  <c r="L9099" i="1"/>
  <c r="K9099" i="1" s="1"/>
  <c r="L9115" i="1"/>
  <c r="K9115" i="1" s="1"/>
  <c r="L9118" i="1"/>
  <c r="K9118" i="1" s="1"/>
  <c r="L9091" i="1"/>
  <c r="K9091" i="1" s="1"/>
  <c r="L9093" i="1"/>
  <c r="K9093" i="1" s="1"/>
  <c r="L9098" i="1"/>
  <c r="K9098" i="1" s="1"/>
  <c r="L9092" i="1"/>
  <c r="K9092" i="1" s="1"/>
  <c r="L9094" i="1"/>
  <c r="K9094" i="1" s="1"/>
  <c r="L9095" i="1"/>
  <c r="K9095" i="1" s="1"/>
  <c r="K9096" i="1"/>
  <c r="L9097" i="1"/>
  <c r="K9097" i="1" s="1"/>
  <c r="L9089" i="1"/>
  <c r="K9089" i="1" s="1"/>
  <c r="L9088" i="1"/>
  <c r="K9088" i="1" s="1"/>
  <c r="L9090" i="1"/>
  <c r="K9090" i="1" s="1"/>
  <c r="L9060" i="1"/>
  <c r="K9060" i="1" s="1"/>
  <c r="K9068" i="1"/>
  <c r="L9076" i="1"/>
  <c r="K9076" i="1" s="1"/>
  <c r="L9084" i="1"/>
  <c r="K9084" i="1" s="1"/>
  <c r="L9070" i="1"/>
  <c r="K9070" i="1" s="1"/>
  <c r="L9086" i="1"/>
  <c r="K9086" i="1" s="1"/>
  <c r="L9071" i="1"/>
  <c r="K9071" i="1" s="1"/>
  <c r="L9087" i="1"/>
  <c r="K9087" i="1" s="1"/>
  <c r="L9074" i="1"/>
  <c r="K9074" i="1" s="1"/>
  <c r="L9059" i="1"/>
  <c r="K9059" i="1" s="1"/>
  <c r="L9083" i="1"/>
  <c r="K9083" i="1" s="1"/>
  <c r="L9061" i="1"/>
  <c r="K9061" i="1" s="1"/>
  <c r="L9069" i="1"/>
  <c r="K9069" i="1" s="1"/>
  <c r="L9077" i="1"/>
  <c r="K9077" i="1" s="1"/>
  <c r="L9085" i="1"/>
  <c r="K9085" i="1" s="1"/>
  <c r="L9062" i="1"/>
  <c r="K9062" i="1" s="1"/>
  <c r="L9078" i="1"/>
  <c r="K9078" i="1" s="1"/>
  <c r="L9063" i="1"/>
  <c r="K9063" i="1" s="1"/>
  <c r="L9079" i="1"/>
  <c r="K9079" i="1" s="1"/>
  <c r="L9066" i="1"/>
  <c r="K9066" i="1" s="1"/>
  <c r="L9064" i="1"/>
  <c r="K9064" i="1" s="1"/>
  <c r="L9072" i="1"/>
  <c r="K9072" i="1" s="1"/>
  <c r="L9080" i="1"/>
  <c r="K9080" i="1" s="1"/>
  <c r="L9057" i="1"/>
  <c r="K9057" i="1" s="1"/>
  <c r="L9065" i="1"/>
  <c r="K9065" i="1" s="1"/>
  <c r="L9073" i="1"/>
  <c r="K9073" i="1" s="1"/>
  <c r="L9081" i="1"/>
  <c r="K9081" i="1" s="1"/>
  <c r="L9058" i="1"/>
  <c r="K9058" i="1" s="1"/>
  <c r="L9082" i="1"/>
  <c r="K9082" i="1" s="1"/>
  <c r="L9067" i="1"/>
  <c r="K9067" i="1" s="1"/>
  <c r="L9075" i="1"/>
  <c r="K9075" i="1" s="1"/>
  <c r="L9053" i="1"/>
  <c r="K9053" i="1" s="1"/>
  <c r="L9051" i="1"/>
  <c r="K9051" i="1" s="1"/>
  <c r="L9052" i="1"/>
  <c r="K9052" i="1" s="1"/>
  <c r="L9055" i="1"/>
  <c r="K9055" i="1" s="1"/>
  <c r="L9056" i="1"/>
  <c r="K9056" i="1" s="1"/>
  <c r="L9054" i="1"/>
  <c r="K9054" i="1" s="1"/>
  <c r="K9035" i="1"/>
  <c r="L9043" i="1"/>
  <c r="K9043" i="1" s="1"/>
  <c r="L9045" i="1"/>
  <c r="K9045" i="1" s="1"/>
  <c r="L9041" i="1"/>
  <c r="K9041" i="1" s="1"/>
  <c r="L9042" i="1"/>
  <c r="K9042" i="1" s="1"/>
  <c r="L9036" i="1"/>
  <c r="K9036" i="1" s="1"/>
  <c r="L9044" i="1"/>
  <c r="K9044" i="1" s="1"/>
  <c r="L9037" i="1"/>
  <c r="K9037" i="1" s="1"/>
  <c r="L9040" i="1"/>
  <c r="K9040" i="1" s="1"/>
  <c r="L9033" i="1"/>
  <c r="K9033" i="1" s="1"/>
  <c r="L9050" i="1"/>
  <c r="K9050" i="1" s="1"/>
  <c r="L9038" i="1"/>
  <c r="K9038" i="1" s="1"/>
  <c r="L9046" i="1"/>
  <c r="K9046" i="1" s="1"/>
  <c r="L9039" i="1"/>
  <c r="K9039" i="1" s="1"/>
  <c r="L9047" i="1"/>
  <c r="K9047" i="1" s="1"/>
  <c r="K9048" i="1"/>
  <c r="L9049" i="1"/>
  <c r="K9049" i="1" s="1"/>
  <c r="L9034" i="1"/>
  <c r="K9034" i="1" s="1"/>
  <c r="L9021" i="1"/>
  <c r="K9021" i="1" s="1"/>
  <c r="L9029" i="1"/>
  <c r="K9029" i="1" s="1"/>
  <c r="L9023" i="1"/>
  <c r="K9023" i="1" s="1"/>
  <c r="L9027" i="1"/>
  <c r="K9027" i="1" s="1"/>
  <c r="L9022" i="1"/>
  <c r="K9022" i="1" s="1"/>
  <c r="L9030" i="1"/>
  <c r="K9030" i="1" s="1"/>
  <c r="L9031" i="1"/>
  <c r="K9031" i="1" s="1"/>
  <c r="K9028" i="1"/>
  <c r="L9024" i="1"/>
  <c r="K9024" i="1" s="1"/>
  <c r="L9032" i="1"/>
  <c r="K9032" i="1" s="1"/>
  <c r="L9025" i="1"/>
  <c r="K9025" i="1" s="1"/>
  <c r="L9026" i="1"/>
  <c r="K9026" i="1" s="1"/>
  <c r="L9020" i="1"/>
  <c r="K9020" i="1" s="1"/>
  <c r="L9004" i="1"/>
  <c r="K9004" i="1" s="1"/>
  <c r="L9012" i="1"/>
  <c r="K9012" i="1" s="1"/>
  <c r="L9006" i="1"/>
  <c r="K9006" i="1" s="1"/>
  <c r="L9007" i="1"/>
  <c r="K9007" i="1" s="1"/>
  <c r="L9011" i="1"/>
  <c r="K9011" i="1" s="1"/>
  <c r="L9005" i="1"/>
  <c r="K9005" i="1" s="1"/>
  <c r="L9013" i="1"/>
  <c r="K9013" i="1" s="1"/>
  <c r="L9014" i="1"/>
  <c r="K9014" i="1" s="1"/>
  <c r="L9015" i="1"/>
  <c r="K9015" i="1" s="1"/>
  <c r="L9003" i="1"/>
  <c r="K9003" i="1" s="1"/>
  <c r="L9008" i="1"/>
  <c r="K9008" i="1" s="1"/>
  <c r="L9016" i="1"/>
  <c r="K9016" i="1" s="1"/>
  <c r="L9009" i="1"/>
  <c r="K9009" i="1" s="1"/>
  <c r="L9017" i="1"/>
  <c r="K9017" i="1" s="1"/>
  <c r="K9002" i="1"/>
  <c r="L9010" i="1"/>
  <c r="K9010" i="1" s="1"/>
  <c r="L9018" i="1"/>
  <c r="K9018" i="1" s="1"/>
  <c r="L9019" i="1"/>
  <c r="K9019" i="1" s="1"/>
  <c r="L8994" i="1"/>
  <c r="K8994" i="1" s="1"/>
  <c r="L8997" i="1"/>
  <c r="K8997" i="1" s="1"/>
  <c r="L8995" i="1"/>
  <c r="K8995" i="1" s="1"/>
  <c r="L8996" i="1"/>
  <c r="K8996" i="1" s="1"/>
  <c r="L8993" i="1"/>
  <c r="K8993" i="1" s="1"/>
  <c r="L8990" i="1"/>
  <c r="K8990" i="1" s="1"/>
  <c r="L8998" i="1"/>
  <c r="K8998" i="1" s="1"/>
  <c r="L8991" i="1"/>
  <c r="K8991" i="1" s="1"/>
  <c r="L8999" i="1"/>
  <c r="K8999" i="1" s="1"/>
  <c r="L8992" i="1"/>
  <c r="K8992" i="1" s="1"/>
  <c r="L9000" i="1"/>
  <c r="K9000" i="1" s="1"/>
  <c r="L9001" i="1"/>
  <c r="K9001" i="1" s="1"/>
  <c r="L8989" i="1"/>
  <c r="K8989" i="1" s="1"/>
  <c r="L8901" i="1"/>
  <c r="K8901" i="1" s="1"/>
  <c r="L8909" i="1"/>
  <c r="K8909" i="1" s="1"/>
  <c r="L8917" i="1"/>
  <c r="K8917" i="1" s="1"/>
  <c r="L8925" i="1"/>
  <c r="K8925" i="1" s="1"/>
  <c r="L8933" i="1"/>
  <c r="K8933" i="1" s="1"/>
  <c r="L8941" i="1"/>
  <c r="K8941" i="1" s="1"/>
  <c r="L8949" i="1"/>
  <c r="K8949" i="1" s="1"/>
  <c r="L8957" i="1"/>
  <c r="K8957" i="1" s="1"/>
  <c r="L8965" i="1"/>
  <c r="K8965" i="1" s="1"/>
  <c r="L8973" i="1"/>
  <c r="K8973" i="1" s="1"/>
  <c r="L8981" i="1"/>
  <c r="K8981" i="1" s="1"/>
  <c r="L8912" i="1"/>
  <c r="K8912" i="1" s="1"/>
  <c r="L8936" i="1"/>
  <c r="K8936" i="1" s="1"/>
  <c r="L8960" i="1"/>
  <c r="K8960" i="1" s="1"/>
  <c r="L8976" i="1"/>
  <c r="K8976" i="1" s="1"/>
  <c r="L8954" i="1"/>
  <c r="K8954" i="1" s="1"/>
  <c r="K8986" i="1"/>
  <c r="L8915" i="1"/>
  <c r="K8915" i="1" s="1"/>
  <c r="L8931" i="1"/>
  <c r="K8931" i="1" s="1"/>
  <c r="L8963" i="1"/>
  <c r="K8963" i="1" s="1"/>
  <c r="L8916" i="1"/>
  <c r="K8916" i="1" s="1"/>
  <c r="L8948" i="1"/>
  <c r="K8948" i="1" s="1"/>
  <c r="L8988" i="1"/>
  <c r="K8988" i="1" s="1"/>
  <c r="L8902" i="1"/>
  <c r="K8902" i="1" s="1"/>
  <c r="L8910" i="1"/>
  <c r="K8910" i="1" s="1"/>
  <c r="L8918" i="1"/>
  <c r="K8918" i="1" s="1"/>
  <c r="L8926" i="1"/>
  <c r="K8926" i="1" s="1"/>
  <c r="L8934" i="1"/>
  <c r="K8934" i="1" s="1"/>
  <c r="L8942" i="1"/>
  <c r="K8942" i="1" s="1"/>
  <c r="L8950" i="1"/>
  <c r="K8950" i="1" s="1"/>
  <c r="L8958" i="1"/>
  <c r="K8958" i="1" s="1"/>
  <c r="L8966" i="1"/>
  <c r="K8966" i="1" s="1"/>
  <c r="L8974" i="1"/>
  <c r="K8974" i="1" s="1"/>
  <c r="L8982" i="1"/>
  <c r="K8982" i="1" s="1"/>
  <c r="L8920" i="1"/>
  <c r="K8920" i="1" s="1"/>
  <c r="L8944" i="1"/>
  <c r="K8944" i="1" s="1"/>
  <c r="L8968" i="1"/>
  <c r="K8968" i="1" s="1"/>
  <c r="L8938" i="1"/>
  <c r="K8938" i="1" s="1"/>
  <c r="L8970" i="1"/>
  <c r="K8970" i="1" s="1"/>
  <c r="L8899" i="1"/>
  <c r="K8899" i="1" s="1"/>
  <c r="L8939" i="1"/>
  <c r="K8939" i="1" s="1"/>
  <c r="L8979" i="1"/>
  <c r="K8979" i="1" s="1"/>
  <c r="L8924" i="1"/>
  <c r="K8924" i="1" s="1"/>
  <c r="L8956" i="1"/>
  <c r="K8956" i="1" s="1"/>
  <c r="L8972" i="1"/>
  <c r="K8972" i="1" s="1"/>
  <c r="L8903" i="1"/>
  <c r="K8903" i="1" s="1"/>
  <c r="L8911" i="1"/>
  <c r="K8911" i="1" s="1"/>
  <c r="L8919" i="1"/>
  <c r="K8919" i="1" s="1"/>
  <c r="L8927" i="1"/>
  <c r="K8927" i="1" s="1"/>
  <c r="L8935" i="1"/>
  <c r="K8935" i="1" s="1"/>
  <c r="L8943" i="1"/>
  <c r="K8943" i="1" s="1"/>
  <c r="L8951" i="1"/>
  <c r="K8951" i="1" s="1"/>
  <c r="L8959" i="1"/>
  <c r="K8959" i="1" s="1"/>
  <c r="L8967" i="1"/>
  <c r="K8967" i="1" s="1"/>
  <c r="L8975" i="1"/>
  <c r="K8975" i="1" s="1"/>
  <c r="L8983" i="1"/>
  <c r="K8983" i="1" s="1"/>
  <c r="L8904" i="1"/>
  <c r="K8904" i="1" s="1"/>
  <c r="L8928" i="1"/>
  <c r="K8928" i="1" s="1"/>
  <c r="L8952" i="1"/>
  <c r="K8952" i="1" s="1"/>
  <c r="L8984" i="1"/>
  <c r="K8984" i="1" s="1"/>
  <c r="L8962" i="1"/>
  <c r="K8962" i="1" s="1"/>
  <c r="L8923" i="1"/>
  <c r="K8923" i="1" s="1"/>
  <c r="L8947" i="1"/>
  <c r="K8947" i="1" s="1"/>
  <c r="L8971" i="1"/>
  <c r="K8971" i="1" s="1"/>
  <c r="L8908" i="1"/>
  <c r="K8908" i="1" s="1"/>
  <c r="L8940" i="1"/>
  <c r="K8940" i="1" s="1"/>
  <c r="L8980" i="1"/>
  <c r="K8980" i="1" s="1"/>
  <c r="L8905" i="1"/>
  <c r="K8905" i="1" s="1"/>
  <c r="L8913" i="1"/>
  <c r="K8913" i="1" s="1"/>
  <c r="L8921" i="1"/>
  <c r="K8921" i="1" s="1"/>
  <c r="L8929" i="1"/>
  <c r="K8929" i="1" s="1"/>
  <c r="L8937" i="1"/>
  <c r="K8937" i="1" s="1"/>
  <c r="L8945" i="1"/>
  <c r="K8945" i="1" s="1"/>
  <c r="L8953" i="1"/>
  <c r="K8953" i="1" s="1"/>
  <c r="L8961" i="1"/>
  <c r="K8961" i="1" s="1"/>
  <c r="L8969" i="1"/>
  <c r="K8969" i="1" s="1"/>
  <c r="L8977" i="1"/>
  <c r="K8977" i="1" s="1"/>
  <c r="L8985" i="1"/>
  <c r="K8985" i="1" s="1"/>
  <c r="L8906" i="1"/>
  <c r="K8906" i="1" s="1"/>
  <c r="L8914" i="1"/>
  <c r="K8914" i="1" s="1"/>
  <c r="L8922" i="1"/>
  <c r="K8922" i="1" s="1"/>
  <c r="L8930" i="1"/>
  <c r="K8930" i="1" s="1"/>
  <c r="L8946" i="1"/>
  <c r="K8946" i="1" s="1"/>
  <c r="K8978" i="1"/>
  <c r="L8907" i="1"/>
  <c r="K8907" i="1" s="1"/>
  <c r="L8955" i="1"/>
  <c r="K8955" i="1" s="1"/>
  <c r="L8987" i="1"/>
  <c r="K8987" i="1" s="1"/>
  <c r="L8900" i="1"/>
  <c r="K8900" i="1" s="1"/>
  <c r="L8932" i="1"/>
  <c r="K8932" i="1" s="1"/>
  <c r="L8964" i="1"/>
  <c r="K8964" i="1" s="1"/>
  <c r="L8898" i="1"/>
  <c r="K8898" i="1" s="1"/>
  <c r="L8897" i="1"/>
  <c r="K8897" i="1" s="1"/>
  <c r="L8895" i="1"/>
  <c r="K8895" i="1" s="1"/>
  <c r="L8894" i="1"/>
  <c r="K8894" i="1" s="1"/>
  <c r="L8896" i="1"/>
  <c r="K8896" i="1" s="1"/>
  <c r="L8893" i="1"/>
  <c r="K8893" i="1" s="1"/>
  <c r="L8891" i="1"/>
  <c r="K8891" i="1" s="1"/>
  <c r="L8887" i="1"/>
  <c r="K8887" i="1" s="1"/>
  <c r="L8888" i="1"/>
  <c r="K8888" i="1" s="1"/>
  <c r="L8889" i="1"/>
  <c r="K8889" i="1" s="1"/>
  <c r="L8892" i="1"/>
  <c r="K8892" i="1" s="1"/>
  <c r="L8886" i="1"/>
  <c r="K8886" i="1" s="1"/>
  <c r="L8890" i="1"/>
  <c r="K8890" i="1" s="1"/>
  <c r="L8880" i="1"/>
  <c r="K8880" i="1" s="1"/>
  <c r="L8879" i="1"/>
  <c r="K8879" i="1" s="1"/>
  <c r="L8882" i="1"/>
  <c r="K8882" i="1" s="1"/>
  <c r="L8884" i="1"/>
  <c r="K8884" i="1" s="1"/>
  <c r="L8878" i="1"/>
  <c r="K8878" i="1" s="1"/>
  <c r="K8881" i="1"/>
  <c r="L8883" i="1"/>
  <c r="K8883" i="1" s="1"/>
  <c r="L8885" i="1"/>
  <c r="K8885" i="1" s="1"/>
  <c r="L8877" i="1"/>
  <c r="K8877" i="1" s="1"/>
  <c r="L8876" i="1"/>
  <c r="K8876" i="1" s="1"/>
  <c r="L8874" i="1"/>
  <c r="K8874" i="1" s="1"/>
  <c r="L8875" i="1"/>
  <c r="K8875" i="1" s="1"/>
  <c r="L8864" i="1"/>
  <c r="K8864" i="1" s="1"/>
  <c r="L8866" i="1"/>
  <c r="K8866" i="1" s="1"/>
  <c r="L8868" i="1"/>
  <c r="K8868" i="1" s="1"/>
  <c r="L8870" i="1"/>
  <c r="K8870" i="1" s="1"/>
  <c r="L8872" i="1"/>
  <c r="K8872" i="1" s="1"/>
  <c r="L8865" i="1"/>
  <c r="K8865" i="1" s="1"/>
  <c r="L8867" i="1"/>
  <c r="K8867" i="1" s="1"/>
  <c r="L8869" i="1"/>
  <c r="K8869" i="1" s="1"/>
  <c r="L8871" i="1"/>
  <c r="K8871" i="1" s="1"/>
  <c r="L8873" i="1"/>
  <c r="K8873" i="1" s="1"/>
  <c r="L8862" i="1"/>
  <c r="K8862" i="1" s="1"/>
  <c r="L8859" i="1"/>
  <c r="K8859" i="1" s="1"/>
  <c r="L8860" i="1"/>
  <c r="K8860" i="1" s="1"/>
  <c r="L8856" i="1"/>
  <c r="K8856" i="1" s="1"/>
  <c r="L8855" i="1"/>
  <c r="K8855" i="1" s="1"/>
  <c r="L8851" i="1"/>
  <c r="K8851" i="1" s="1"/>
  <c r="L8853" i="1"/>
  <c r="K8853" i="1" s="1"/>
  <c r="L8849" i="1"/>
  <c r="K8849" i="1" s="1"/>
  <c r="L8846" i="1"/>
  <c r="K8846" i="1" s="1"/>
  <c r="L8839" i="1"/>
  <c r="K8839" i="1" s="1"/>
  <c r="L8840" i="1"/>
  <c r="K8840" i="1" s="1"/>
  <c r="L8829" i="1"/>
  <c r="K8829" i="1" s="1"/>
  <c r="L8830" i="1"/>
  <c r="K8830" i="1" s="1"/>
  <c r="L8831" i="1"/>
  <c r="K8831" i="1" s="1"/>
  <c r="L8832" i="1"/>
  <c r="K8832" i="1" s="1"/>
  <c r="L8833" i="1"/>
  <c r="K8833" i="1" s="1"/>
  <c r="L8834" i="1"/>
  <c r="K8834" i="1" s="1"/>
  <c r="L8827" i="1"/>
  <c r="K8827" i="1" s="1"/>
  <c r="L8822" i="1"/>
  <c r="K8822" i="1" s="1"/>
  <c r="L8818" i="1"/>
  <c r="K8818" i="1" s="1"/>
  <c r="L8820" i="1"/>
  <c r="K8820" i="1" s="1"/>
  <c r="L8819" i="1"/>
  <c r="K8819" i="1" s="1"/>
  <c r="L8814" i="1"/>
  <c r="K8814" i="1" s="1"/>
  <c r="L8813" i="1"/>
  <c r="K8813" i="1" s="1"/>
  <c r="L8807" i="1"/>
  <c r="K8807" i="1" s="1"/>
  <c r="L8804" i="1"/>
  <c r="K8804" i="1" s="1"/>
  <c r="L8808" i="1"/>
  <c r="K8808" i="1" s="1"/>
  <c r="L8797" i="1"/>
  <c r="K8797" i="1" s="1"/>
  <c r="L8799" i="1"/>
  <c r="K8799" i="1" s="1"/>
  <c r="L8798" i="1"/>
  <c r="K8798" i="1" s="1"/>
  <c r="L8794" i="1"/>
  <c r="K8794" i="1" s="1"/>
  <c r="L8792" i="1"/>
  <c r="K8792" i="1" s="1"/>
  <c r="L8790" i="1"/>
  <c r="K8790" i="1" s="1"/>
  <c r="L8781" i="1"/>
  <c r="K8781" i="1" s="1"/>
  <c r="L8780" i="1"/>
  <c r="K8780" i="1" s="1"/>
  <c r="L8757" i="1"/>
  <c r="K8757" i="1" s="1"/>
  <c r="L8756" i="1"/>
  <c r="K8756" i="1" s="1"/>
  <c r="K8758" i="1"/>
  <c r="L8755" i="1"/>
  <c r="K8755" i="1" s="1"/>
  <c r="L8749" i="1"/>
  <c r="K8749" i="1" s="1"/>
  <c r="L8748" i="1"/>
  <c r="K8748" i="1" s="1"/>
  <c r="L8740" i="1"/>
  <c r="K8740" i="1" s="1"/>
  <c r="L8738" i="1"/>
  <c r="K8738" i="1" s="1"/>
  <c r="K8733" i="1"/>
  <c r="K8735" i="1"/>
  <c r="K8731" i="1"/>
  <c r="L8730" i="1"/>
  <c r="K8730" i="1" s="1"/>
  <c r="L8728" i="1"/>
  <c r="K8728" i="1" s="1"/>
  <c r="K8727" i="1"/>
  <c r="L8724" i="1"/>
  <c r="K8724" i="1" s="1"/>
  <c r="L8722" i="1"/>
  <c r="K8722" i="1" s="1"/>
  <c r="L8725" i="1"/>
  <c r="K8725" i="1" s="1"/>
  <c r="K8716" i="1"/>
  <c r="L8715" i="1"/>
  <c r="K8715" i="1" s="1"/>
  <c r="L8718" i="1"/>
  <c r="K8718" i="1" s="1"/>
  <c r="L8717" i="1"/>
  <c r="K8717" i="1" s="1"/>
  <c r="K8710" i="1"/>
  <c r="L8712" i="1"/>
  <c r="K8712" i="1" s="1"/>
  <c r="L8711" i="1"/>
  <c r="K8711" i="1" s="1"/>
  <c r="L8708" i="1"/>
  <c r="K8708" i="1" s="1"/>
  <c r="K8713" i="1"/>
  <c r="L8706" i="1"/>
  <c r="K8706" i="1" s="1"/>
  <c r="L8694" i="1"/>
  <c r="K8694" i="1" s="1"/>
  <c r="L8693" i="1"/>
  <c r="K8693" i="1" s="1"/>
  <c r="K8696" i="1"/>
  <c r="L8695" i="1"/>
  <c r="K8695" i="1" s="1"/>
  <c r="L8691" i="1"/>
  <c r="K8691" i="1" s="1"/>
  <c r="K8687" i="1"/>
  <c r="L8689" i="1"/>
  <c r="K8689" i="1" s="1"/>
  <c r="L8692" i="1"/>
  <c r="K8692" i="1" s="1"/>
  <c r="K8698" i="1"/>
  <c r="L8700" i="1"/>
  <c r="K8700" i="1" s="1"/>
  <c r="L8702" i="1"/>
  <c r="K8702" i="1" s="1"/>
  <c r="L8704" i="1"/>
  <c r="K8704" i="1" s="1"/>
  <c r="L8707" i="1"/>
  <c r="K8707" i="1" s="1"/>
  <c r="L8714" i="1"/>
  <c r="K8714" i="1" s="1"/>
  <c r="L8720" i="1"/>
  <c r="K8720" i="1" s="1"/>
  <c r="L8723" i="1"/>
  <c r="K8723" i="1" s="1"/>
  <c r="K8729" i="1"/>
  <c r="L8734" i="1"/>
  <c r="K8734" i="1" s="1"/>
  <c r="L8737" i="1"/>
  <c r="K8737" i="1" s="1"/>
  <c r="L8741" i="1"/>
  <c r="K8741" i="1" s="1"/>
  <c r="L8743" i="1"/>
  <c r="K8743" i="1" s="1"/>
  <c r="L8745" i="1"/>
  <c r="K8745" i="1" s="1"/>
  <c r="L8747" i="1"/>
  <c r="K8747" i="1" s="1"/>
  <c r="L8751" i="1"/>
  <c r="K8751" i="1" s="1"/>
  <c r="L8753" i="1"/>
  <c r="K8753" i="1" s="1"/>
  <c r="L8759" i="1"/>
  <c r="K8759" i="1" s="1"/>
  <c r="L8761" i="1"/>
  <c r="K8761" i="1" s="1"/>
  <c r="L8763" i="1"/>
  <c r="K8763" i="1" s="1"/>
  <c r="L8765" i="1"/>
  <c r="K8765" i="1" s="1"/>
  <c r="L8767" i="1"/>
  <c r="K8767" i="1" s="1"/>
  <c r="L8769" i="1"/>
  <c r="K8769" i="1" s="1"/>
  <c r="L8771" i="1"/>
  <c r="K8771" i="1" s="1"/>
  <c r="L8773" i="1"/>
  <c r="K8773" i="1" s="1"/>
  <c r="L8775" i="1"/>
  <c r="K8775" i="1" s="1"/>
  <c r="L8777" i="1"/>
  <c r="K8777" i="1" s="1"/>
  <c r="L8779" i="1"/>
  <c r="K8779" i="1" s="1"/>
  <c r="L8783" i="1"/>
  <c r="K8783" i="1" s="1"/>
  <c r="L8785" i="1"/>
  <c r="K8785" i="1" s="1"/>
  <c r="L8787" i="1"/>
  <c r="K8787" i="1" s="1"/>
  <c r="K8789" i="1"/>
  <c r="L8793" i="1"/>
  <c r="K8793" i="1" s="1"/>
  <c r="L8796" i="1"/>
  <c r="K8796" i="1" s="1"/>
  <c r="K8801" i="1"/>
  <c r="L8803" i="1"/>
  <c r="K8803" i="1" s="1"/>
  <c r="L8806" i="1"/>
  <c r="K8806" i="1" s="1"/>
  <c r="L8810" i="1"/>
  <c r="K8810" i="1" s="1"/>
  <c r="L8812" i="1"/>
  <c r="K8812" i="1" s="1"/>
  <c r="L8816" i="1"/>
  <c r="K8816" i="1" s="1"/>
  <c r="L8821" i="1"/>
  <c r="K8821" i="1" s="1"/>
  <c r="L8824" i="1"/>
  <c r="K8824" i="1" s="1"/>
  <c r="L8826" i="1"/>
  <c r="K8826" i="1" s="1"/>
  <c r="L8835" i="1"/>
  <c r="K8835" i="1" s="1"/>
  <c r="L8837" i="1"/>
  <c r="K8837" i="1" s="1"/>
  <c r="K8841" i="1"/>
  <c r="L8843" i="1"/>
  <c r="K8843" i="1" s="1"/>
  <c r="L8845" i="1"/>
  <c r="K8845" i="1" s="1"/>
  <c r="L8848" i="1"/>
  <c r="K8848" i="1" s="1"/>
  <c r="L8852" i="1"/>
  <c r="K8852" i="1" s="1"/>
  <c r="L8858" i="1"/>
  <c r="K8858" i="1" s="1"/>
  <c r="L8863" i="1"/>
  <c r="K8863" i="1" s="1"/>
  <c r="L8688" i="1"/>
  <c r="K8688" i="1" s="1"/>
  <c r="K8697" i="1"/>
  <c r="K8701" i="1"/>
  <c r="L8705" i="1"/>
  <c r="K8705" i="1" s="1"/>
  <c r="K8719" i="1"/>
  <c r="L8726" i="1"/>
  <c r="K8726" i="1" s="1"/>
  <c r="K8736" i="1"/>
  <c r="L8742" i="1"/>
  <c r="K8742" i="1" s="1"/>
  <c r="L8746" i="1"/>
  <c r="K8746" i="1" s="1"/>
  <c r="L8752" i="1"/>
  <c r="K8752" i="1" s="1"/>
  <c r="L8760" i="1"/>
  <c r="K8760" i="1" s="1"/>
  <c r="L8764" i="1"/>
  <c r="K8764" i="1" s="1"/>
  <c r="L8768" i="1"/>
  <c r="K8768" i="1" s="1"/>
  <c r="L8772" i="1"/>
  <c r="K8772" i="1" s="1"/>
  <c r="L8776" i="1"/>
  <c r="K8776" i="1" s="1"/>
  <c r="L8782" i="1"/>
  <c r="K8782" i="1" s="1"/>
  <c r="L8786" i="1"/>
  <c r="K8786" i="1" s="1"/>
  <c r="L8791" i="1"/>
  <c r="K8791" i="1" s="1"/>
  <c r="L8800" i="1"/>
  <c r="K8800" i="1" s="1"/>
  <c r="L8805" i="1"/>
  <c r="K8805" i="1" s="1"/>
  <c r="L8811" i="1"/>
  <c r="K8811" i="1" s="1"/>
  <c r="L8817" i="1"/>
  <c r="K8817" i="1" s="1"/>
  <c r="L8825" i="1"/>
  <c r="K8825" i="1" s="1"/>
  <c r="L8836" i="1"/>
  <c r="K8836" i="1" s="1"/>
  <c r="L8842" i="1"/>
  <c r="K8842" i="1" s="1"/>
  <c r="L8847" i="1"/>
  <c r="K8847" i="1" s="1"/>
  <c r="L8854" i="1"/>
  <c r="K8854" i="1" s="1"/>
  <c r="L8861" i="1"/>
  <c r="K8861" i="1" s="1"/>
  <c r="L8690" i="1"/>
  <c r="K8690" i="1" s="1"/>
  <c r="L8699" i="1"/>
  <c r="K8699" i="1" s="1"/>
  <c r="L8703" i="1"/>
  <c r="K8703" i="1" s="1"/>
  <c r="L8709" i="1"/>
  <c r="K8709" i="1" s="1"/>
  <c r="L8721" i="1"/>
  <c r="K8721" i="1" s="1"/>
  <c r="L8732" i="1"/>
  <c r="K8732" i="1" s="1"/>
  <c r="L8739" i="1"/>
  <c r="K8739" i="1" s="1"/>
  <c r="L8744" i="1"/>
  <c r="K8744" i="1" s="1"/>
  <c r="L8750" i="1"/>
  <c r="K8750" i="1" s="1"/>
  <c r="L8754" i="1"/>
  <c r="K8754" i="1" s="1"/>
  <c r="L8762" i="1"/>
  <c r="K8762" i="1" s="1"/>
  <c r="L8766" i="1"/>
  <c r="K8766" i="1" s="1"/>
  <c r="L8770" i="1"/>
  <c r="K8770" i="1" s="1"/>
  <c r="L8774" i="1"/>
  <c r="K8774" i="1" s="1"/>
  <c r="L8778" i="1"/>
  <c r="K8778" i="1" s="1"/>
  <c r="L8784" i="1"/>
  <c r="K8784" i="1" s="1"/>
  <c r="L8788" i="1"/>
  <c r="K8788" i="1" s="1"/>
  <c r="L8795" i="1"/>
  <c r="K8795" i="1" s="1"/>
  <c r="L8802" i="1"/>
  <c r="K8802" i="1" s="1"/>
  <c r="L8809" i="1"/>
  <c r="K8809" i="1" s="1"/>
  <c r="L8815" i="1"/>
  <c r="K8815" i="1" s="1"/>
  <c r="L8823" i="1"/>
  <c r="K8823" i="1" s="1"/>
  <c r="L8828" i="1"/>
  <c r="K8828" i="1" s="1"/>
  <c r="L8838" i="1"/>
  <c r="K8838" i="1" s="1"/>
  <c r="L8844" i="1"/>
  <c r="K8844" i="1" s="1"/>
  <c r="L8850" i="1"/>
  <c r="K8850" i="1" s="1"/>
  <c r="K8857" i="1"/>
  <c r="L8681" i="1"/>
  <c r="K8681" i="1" s="1"/>
  <c r="L8678" i="1"/>
  <c r="K8678" i="1" s="1"/>
  <c r="L8676" i="1"/>
  <c r="K8676" i="1" s="1"/>
  <c r="L8674" i="1"/>
  <c r="K8674" i="1" s="1"/>
  <c r="L8667" i="1"/>
  <c r="K8667" i="1" s="1"/>
  <c r="L8663" i="1"/>
  <c r="K8663" i="1" s="1"/>
  <c r="K8665" i="1"/>
  <c r="L8664" i="1"/>
  <c r="K8664" i="1" s="1"/>
  <c r="L8647" i="1"/>
  <c r="K8647" i="1" s="1"/>
  <c r="L8644" i="1"/>
  <c r="K8644" i="1" s="1"/>
  <c r="L8643" i="1"/>
  <c r="K8643" i="1" s="1"/>
  <c r="L8641" i="1"/>
  <c r="K8641" i="1" s="1"/>
  <c r="L8637" i="1"/>
  <c r="K8637" i="1" s="1"/>
  <c r="L8638" i="1"/>
  <c r="K8638" i="1" s="1"/>
  <c r="L8634" i="1"/>
  <c r="K8634" i="1" s="1"/>
  <c r="L8632" i="1"/>
  <c r="K8632" i="1" s="1"/>
  <c r="K8628" i="1"/>
  <c r="L8627" i="1"/>
  <c r="K8627" i="1" s="1"/>
  <c r="K8630" i="1"/>
  <c r="L8629" i="1"/>
  <c r="K8629" i="1" s="1"/>
  <c r="L8621" i="1"/>
  <c r="K8621" i="1" s="1"/>
  <c r="L8611" i="1"/>
  <c r="K8611" i="1" s="1"/>
  <c r="L8613" i="1"/>
  <c r="K8613" i="1" s="1"/>
  <c r="L8612" i="1"/>
  <c r="K8612" i="1" s="1"/>
  <c r="L8608" i="1"/>
  <c r="K8608" i="1" s="1"/>
  <c r="L8609" i="1"/>
  <c r="K8609" i="1" s="1"/>
  <c r="L8606" i="1"/>
  <c r="K8606" i="1" s="1"/>
  <c r="L8604" i="1"/>
  <c r="K8604" i="1" s="1"/>
  <c r="L8602" i="1"/>
  <c r="K8602" i="1" s="1"/>
  <c r="L8598" i="1"/>
  <c r="K8598" i="1" s="1"/>
  <c r="L8593" i="1"/>
  <c r="K8593" i="1" s="1"/>
  <c r="L8592" i="1"/>
  <c r="K8592" i="1" s="1"/>
  <c r="K8595" i="1"/>
  <c r="L8594" i="1"/>
  <c r="K8594" i="1" s="1"/>
  <c r="L8588" i="1"/>
  <c r="K8588" i="1" s="1"/>
  <c r="L8590" i="1"/>
  <c r="K8590" i="1" s="1"/>
  <c r="L8589" i="1"/>
  <c r="K8589" i="1" s="1"/>
  <c r="L8582" i="1"/>
  <c r="K8582" i="1" s="1"/>
  <c r="L8584" i="1"/>
  <c r="K8584" i="1" s="1"/>
  <c r="L8583" i="1"/>
  <c r="K8583" i="1" s="1"/>
  <c r="K8586" i="1"/>
  <c r="L8585" i="1"/>
  <c r="K8585" i="1" s="1"/>
  <c r="L8578" i="1"/>
  <c r="K8578" i="1" s="1"/>
  <c r="L8577" i="1"/>
  <c r="K8577" i="1" s="1"/>
  <c r="L8576" i="1"/>
  <c r="K8576" i="1" s="1"/>
  <c r="L8579" i="1"/>
  <c r="K8579" i="1" s="1"/>
  <c r="L8568" i="1"/>
  <c r="K8568" i="1" s="1"/>
  <c r="L8531" i="1"/>
  <c r="K8531" i="1" s="1"/>
  <c r="L8527" i="1"/>
  <c r="K8527" i="1" s="1"/>
  <c r="L8529" i="1"/>
  <c r="K8529" i="1" s="1"/>
  <c r="L8532" i="1"/>
  <c r="K8532" i="1" s="1"/>
  <c r="L8534" i="1"/>
  <c r="K8534" i="1" s="1"/>
  <c r="L8536" i="1"/>
  <c r="K8536" i="1" s="1"/>
  <c r="L8538" i="1"/>
  <c r="K8538" i="1" s="1"/>
  <c r="L8540" i="1"/>
  <c r="K8540" i="1" s="1"/>
  <c r="L8530" i="1"/>
  <c r="K8530" i="1" s="1"/>
  <c r="L8535" i="1"/>
  <c r="K8535" i="1" s="1"/>
  <c r="L8539" i="1"/>
  <c r="K8539" i="1" s="1"/>
  <c r="L8542" i="1"/>
  <c r="K8542" i="1" s="1"/>
  <c r="L8544" i="1"/>
  <c r="K8544" i="1" s="1"/>
  <c r="L8546" i="1"/>
  <c r="K8546" i="1" s="1"/>
  <c r="L8548" i="1"/>
  <c r="K8548" i="1" s="1"/>
  <c r="L8550" i="1"/>
  <c r="K8550" i="1" s="1"/>
  <c r="L8552" i="1"/>
  <c r="K8552" i="1" s="1"/>
  <c r="K8554" i="1"/>
  <c r="L8556" i="1"/>
  <c r="K8556" i="1" s="1"/>
  <c r="L8558" i="1"/>
  <c r="K8558" i="1" s="1"/>
  <c r="L8560" i="1"/>
  <c r="K8560" i="1" s="1"/>
  <c r="L8562" i="1"/>
  <c r="K8562" i="1" s="1"/>
  <c r="L8564" i="1"/>
  <c r="K8564" i="1" s="1"/>
  <c r="L8566" i="1"/>
  <c r="K8566" i="1" s="1"/>
  <c r="L8569" i="1"/>
  <c r="K8569" i="1" s="1"/>
  <c r="K8571" i="1"/>
  <c r="K8573" i="1"/>
  <c r="L8575" i="1"/>
  <c r="K8575" i="1" s="1"/>
  <c r="L8581" i="1"/>
  <c r="K8581" i="1" s="1"/>
  <c r="L8591" i="1"/>
  <c r="K8591" i="1" s="1"/>
  <c r="L8597" i="1"/>
  <c r="K8597" i="1" s="1"/>
  <c r="L8600" i="1"/>
  <c r="K8600" i="1" s="1"/>
  <c r="L8603" i="1"/>
  <c r="K8603" i="1" s="1"/>
  <c r="L8607" i="1"/>
  <c r="K8607" i="1" s="1"/>
  <c r="L8614" i="1"/>
  <c r="K8614" i="1" s="1"/>
  <c r="L8616" i="1"/>
  <c r="K8616" i="1" s="1"/>
  <c r="L8618" i="1"/>
  <c r="K8618" i="1" s="1"/>
  <c r="L8620" i="1"/>
  <c r="K8620" i="1" s="1"/>
  <c r="K8623" i="1"/>
  <c r="L8625" i="1"/>
  <c r="K8625" i="1" s="1"/>
  <c r="L8631" i="1"/>
  <c r="K8631" i="1" s="1"/>
  <c r="L8635" i="1"/>
  <c r="K8635" i="1" s="1"/>
  <c r="L8639" i="1"/>
  <c r="K8639" i="1" s="1"/>
  <c r="L8642" i="1"/>
  <c r="K8642" i="1" s="1"/>
  <c r="L8646" i="1"/>
  <c r="K8646" i="1" s="1"/>
  <c r="L8649" i="1"/>
  <c r="K8649" i="1" s="1"/>
  <c r="K8651" i="1"/>
  <c r="L8653" i="1"/>
  <c r="K8653" i="1" s="1"/>
  <c r="L8655" i="1"/>
  <c r="K8655" i="1" s="1"/>
  <c r="L8657" i="1"/>
  <c r="K8657" i="1" s="1"/>
  <c r="L8659" i="1"/>
  <c r="K8659" i="1" s="1"/>
  <c r="L8661" i="1"/>
  <c r="K8661" i="1" s="1"/>
  <c r="L8666" i="1"/>
  <c r="K8666" i="1" s="1"/>
  <c r="L8669" i="1"/>
  <c r="K8669" i="1" s="1"/>
  <c r="L8671" i="1"/>
  <c r="K8671" i="1" s="1"/>
  <c r="L8673" i="1"/>
  <c r="K8673" i="1" s="1"/>
  <c r="L8677" i="1"/>
  <c r="K8677" i="1" s="1"/>
  <c r="L8680" i="1"/>
  <c r="K8680" i="1" s="1"/>
  <c r="L8683" i="1"/>
  <c r="K8683" i="1" s="1"/>
  <c r="L8685" i="1"/>
  <c r="K8685" i="1" s="1"/>
  <c r="L8533" i="1"/>
  <c r="K8533" i="1" s="1"/>
  <c r="L8541" i="1"/>
  <c r="K8541" i="1" s="1"/>
  <c r="L8545" i="1"/>
  <c r="K8545" i="1" s="1"/>
  <c r="L8549" i="1"/>
  <c r="K8549" i="1" s="1"/>
  <c r="L8553" i="1"/>
  <c r="K8553" i="1" s="1"/>
  <c r="L8557" i="1"/>
  <c r="K8557" i="1" s="1"/>
  <c r="K8561" i="1"/>
  <c r="L8565" i="1"/>
  <c r="K8565" i="1" s="1"/>
  <c r="L8570" i="1"/>
  <c r="K8570" i="1" s="1"/>
  <c r="L8574" i="1"/>
  <c r="K8574" i="1" s="1"/>
  <c r="L8587" i="1"/>
  <c r="K8587" i="1" s="1"/>
  <c r="L8599" i="1"/>
  <c r="K8599" i="1" s="1"/>
  <c r="L8605" i="1"/>
  <c r="K8605" i="1" s="1"/>
  <c r="L8615" i="1"/>
  <c r="K8615" i="1" s="1"/>
  <c r="L8619" i="1"/>
  <c r="K8619" i="1" s="1"/>
  <c r="L8624" i="1"/>
  <c r="K8624" i="1" s="1"/>
  <c r="L8633" i="1"/>
  <c r="K8633" i="1" s="1"/>
  <c r="L8640" i="1"/>
  <c r="K8640" i="1" s="1"/>
  <c r="L8648" i="1"/>
  <c r="K8648" i="1" s="1"/>
  <c r="L8652" i="1"/>
  <c r="K8652" i="1" s="1"/>
  <c r="L8656" i="1"/>
  <c r="K8656" i="1" s="1"/>
  <c r="L8660" i="1"/>
  <c r="K8660" i="1" s="1"/>
  <c r="L8668" i="1"/>
  <c r="K8668" i="1" s="1"/>
  <c r="L8672" i="1"/>
  <c r="K8672" i="1" s="1"/>
  <c r="L8679" i="1"/>
  <c r="K8679" i="1" s="1"/>
  <c r="K8684" i="1"/>
  <c r="L8543" i="1"/>
  <c r="K8543" i="1" s="1"/>
  <c r="L8547" i="1"/>
  <c r="K8547" i="1" s="1"/>
  <c r="K8551" i="1"/>
  <c r="L8555" i="1"/>
  <c r="K8555" i="1" s="1"/>
  <c r="L8559" i="1"/>
  <c r="K8559" i="1" s="1"/>
  <c r="L8563" i="1"/>
  <c r="K8563" i="1" s="1"/>
  <c r="L8567" i="1"/>
  <c r="K8567" i="1" s="1"/>
  <c r="L8572" i="1"/>
  <c r="K8572" i="1" s="1"/>
  <c r="L8580" i="1"/>
  <c r="K8580" i="1" s="1"/>
  <c r="K8596" i="1"/>
  <c r="L8601" i="1"/>
  <c r="K8601" i="1" s="1"/>
  <c r="L8610" i="1"/>
  <c r="K8610" i="1" s="1"/>
  <c r="L8617" i="1"/>
  <c r="K8617" i="1" s="1"/>
  <c r="L8622" i="1"/>
  <c r="K8622" i="1" s="1"/>
  <c r="L8626" i="1"/>
  <c r="K8626" i="1" s="1"/>
  <c r="L8636" i="1"/>
  <c r="K8636" i="1" s="1"/>
  <c r="L8645" i="1"/>
  <c r="K8645" i="1" s="1"/>
  <c r="L8650" i="1"/>
  <c r="K8650" i="1" s="1"/>
  <c r="L8654" i="1"/>
  <c r="K8654" i="1" s="1"/>
  <c r="L8658" i="1"/>
  <c r="K8658" i="1" s="1"/>
  <c r="L8662" i="1"/>
  <c r="K8662" i="1" s="1"/>
  <c r="L8670" i="1"/>
  <c r="K8670" i="1" s="1"/>
  <c r="L8675" i="1"/>
  <c r="K8675" i="1" s="1"/>
  <c r="L8682" i="1"/>
  <c r="K8682" i="1" s="1"/>
  <c r="K8686" i="1"/>
  <c r="L8528" i="1"/>
  <c r="K8528" i="1" s="1"/>
  <c r="L8537" i="1"/>
  <c r="K8537" i="1" s="1"/>
  <c r="L8523" i="1"/>
  <c r="K8523" i="1" s="1"/>
  <c r="L8525" i="1"/>
  <c r="K8525" i="1" s="1"/>
  <c r="K8524" i="1"/>
  <c r="L8526" i="1"/>
  <c r="K8526" i="1" s="1"/>
  <c r="K8522" i="1"/>
  <c r="L8521" i="1"/>
  <c r="K8521" i="1" s="1"/>
  <c r="L8519" i="1"/>
  <c r="K8519" i="1" s="1"/>
  <c r="K8514" i="1"/>
  <c r="L8513" i="1"/>
  <c r="K8513" i="1" s="1"/>
  <c r="L8512" i="1"/>
  <c r="K8512" i="1" s="1"/>
  <c r="L8515" i="1"/>
  <c r="K8515" i="1" s="1"/>
  <c r="L8518" i="1"/>
  <c r="K8518" i="1" s="1"/>
  <c r="L8520" i="1"/>
  <c r="K8520" i="1" s="1"/>
  <c r="L8510" i="1"/>
  <c r="K8510" i="1" s="1"/>
  <c r="L8516" i="1"/>
  <c r="K8516" i="1" s="1"/>
  <c r="L8511" i="1"/>
  <c r="K8511" i="1" s="1"/>
  <c r="L8517" i="1"/>
  <c r="K8517" i="1" s="1"/>
  <c r="L8502" i="1"/>
  <c r="K8502" i="1" s="1"/>
  <c r="L8504" i="1"/>
  <c r="K8504" i="1" s="1"/>
  <c r="L8506" i="1"/>
  <c r="K8506" i="1" s="1"/>
  <c r="L8508" i="1"/>
  <c r="K8508" i="1" s="1"/>
  <c r="L8501" i="1"/>
  <c r="K8501" i="1" s="1"/>
  <c r="L8503" i="1"/>
  <c r="K8503" i="1" s="1"/>
  <c r="L8505" i="1"/>
  <c r="K8505" i="1" s="1"/>
  <c r="L8507" i="1"/>
  <c r="K8507" i="1" s="1"/>
  <c r="L8509" i="1"/>
  <c r="K8509" i="1" s="1"/>
  <c r="L8492" i="1"/>
  <c r="K8492" i="1" s="1"/>
  <c r="L8491" i="1"/>
  <c r="K8491" i="1" s="1"/>
  <c r="L8490" i="1"/>
  <c r="K8490" i="1" s="1"/>
  <c r="L8486" i="1"/>
  <c r="K8486" i="1" s="1"/>
  <c r="L8484" i="1"/>
  <c r="K8484" i="1" s="1"/>
  <c r="L8482" i="1"/>
  <c r="K8482" i="1" s="1"/>
  <c r="L8485" i="1"/>
  <c r="K8485" i="1" s="1"/>
  <c r="L8488" i="1"/>
  <c r="K8488" i="1" s="1"/>
  <c r="L8494" i="1"/>
  <c r="K8494" i="1" s="1"/>
  <c r="L8496" i="1"/>
  <c r="K8496" i="1" s="1"/>
  <c r="L8498" i="1"/>
  <c r="K8498" i="1" s="1"/>
  <c r="L8500" i="1"/>
  <c r="K8500" i="1" s="1"/>
  <c r="L8483" i="1"/>
  <c r="K8483" i="1" s="1"/>
  <c r="L8487" i="1"/>
  <c r="K8487" i="1" s="1"/>
  <c r="L8489" i="1"/>
  <c r="K8489" i="1" s="1"/>
  <c r="L8493" i="1"/>
  <c r="K8493" i="1" s="1"/>
  <c r="L8495" i="1"/>
  <c r="K8495" i="1" s="1"/>
  <c r="L8497" i="1"/>
  <c r="K8497" i="1" s="1"/>
  <c r="L8499" i="1"/>
  <c r="K8499" i="1" s="1"/>
  <c r="L8473" i="1"/>
  <c r="K8473" i="1" s="1"/>
  <c r="L8472" i="1"/>
  <c r="K8472" i="1" s="1"/>
  <c r="L8469" i="1"/>
  <c r="K8469" i="1" s="1"/>
  <c r="L8466" i="1"/>
  <c r="K8466" i="1" s="1"/>
  <c r="L8462" i="1"/>
  <c r="K8462" i="1" s="1"/>
  <c r="L8464" i="1"/>
  <c r="K8464" i="1" s="1"/>
  <c r="L8467" i="1"/>
  <c r="K8467" i="1" s="1"/>
  <c r="L8470" i="1"/>
  <c r="K8470" i="1" s="1"/>
  <c r="L8474" i="1"/>
  <c r="K8474" i="1" s="1"/>
  <c r="L8476" i="1"/>
  <c r="K8476" i="1" s="1"/>
  <c r="L8478" i="1"/>
  <c r="K8478" i="1" s="1"/>
  <c r="L8480" i="1"/>
  <c r="K8480" i="1" s="1"/>
  <c r="L8463" i="1"/>
  <c r="K8463" i="1" s="1"/>
  <c r="L8465" i="1"/>
  <c r="K8465" i="1" s="1"/>
  <c r="L8468" i="1"/>
  <c r="K8468" i="1" s="1"/>
  <c r="L8471" i="1"/>
  <c r="K8471" i="1" s="1"/>
  <c r="L8475" i="1"/>
  <c r="K8475" i="1" s="1"/>
  <c r="L8477" i="1"/>
  <c r="K8477" i="1" s="1"/>
  <c r="L8479" i="1"/>
  <c r="K8479" i="1" s="1"/>
  <c r="L8481" i="1"/>
  <c r="K8481" i="1" s="1"/>
  <c r="L8449" i="1"/>
  <c r="K8449" i="1" s="1"/>
  <c r="L8446" i="1"/>
  <c r="K8446" i="1" s="1"/>
  <c r="L8455" i="1"/>
  <c r="K8455" i="1" s="1"/>
  <c r="L8457" i="1"/>
  <c r="K8457" i="1" s="1"/>
  <c r="L8459" i="1"/>
  <c r="K8459" i="1" s="1"/>
  <c r="L8461" i="1"/>
  <c r="K8461" i="1" s="1"/>
  <c r="L8454" i="1"/>
  <c r="K8454" i="1" s="1"/>
  <c r="L8456" i="1"/>
  <c r="K8456" i="1" s="1"/>
  <c r="L8458" i="1"/>
  <c r="K8458" i="1" s="1"/>
  <c r="L8460" i="1"/>
  <c r="K8460" i="1" s="1"/>
  <c r="L8421" i="1"/>
  <c r="K8421" i="1" s="1"/>
  <c r="L8423" i="1"/>
  <c r="K8423" i="1" s="1"/>
  <c r="L8425" i="1"/>
  <c r="K8425" i="1" s="1"/>
  <c r="K8427" i="1"/>
  <c r="L8429" i="1"/>
  <c r="K8429" i="1" s="1"/>
  <c r="L8431" i="1"/>
  <c r="K8431" i="1" s="1"/>
  <c r="L8433" i="1"/>
  <c r="K8433" i="1" s="1"/>
  <c r="L8435" i="1"/>
  <c r="K8435" i="1" s="1"/>
  <c r="L8437" i="1"/>
  <c r="K8437" i="1" s="1"/>
  <c r="L8439" i="1"/>
  <c r="K8439" i="1" s="1"/>
  <c r="L8441" i="1"/>
  <c r="K8441" i="1" s="1"/>
  <c r="K8443" i="1"/>
  <c r="L8445" i="1"/>
  <c r="K8445" i="1" s="1"/>
  <c r="L8448" i="1"/>
  <c r="K8448" i="1" s="1"/>
  <c r="L8451" i="1"/>
  <c r="K8451" i="1" s="1"/>
  <c r="L8453" i="1"/>
  <c r="K8453" i="1" s="1"/>
  <c r="L8422" i="1"/>
  <c r="K8422" i="1" s="1"/>
  <c r="L8424" i="1"/>
  <c r="K8424" i="1" s="1"/>
  <c r="L8426" i="1"/>
  <c r="K8426" i="1" s="1"/>
  <c r="L8428" i="1"/>
  <c r="K8428" i="1" s="1"/>
  <c r="L8430" i="1"/>
  <c r="K8430" i="1" s="1"/>
  <c r="L8432" i="1"/>
  <c r="K8432" i="1" s="1"/>
  <c r="L8434" i="1"/>
  <c r="K8434" i="1" s="1"/>
  <c r="L8436" i="1"/>
  <c r="K8436" i="1" s="1"/>
  <c r="L8438" i="1"/>
  <c r="K8438" i="1" s="1"/>
  <c r="K8440" i="1"/>
  <c r="L8442" i="1"/>
  <c r="K8442" i="1" s="1"/>
  <c r="L8444" i="1"/>
  <c r="K8444" i="1" s="1"/>
  <c r="L8447" i="1"/>
  <c r="K8447" i="1" s="1"/>
  <c r="L8450" i="1"/>
  <c r="K8450" i="1" s="1"/>
  <c r="K8452" i="1"/>
  <c r="L8420" i="1"/>
  <c r="K8420" i="1" s="1"/>
  <c r="L8407" i="1"/>
  <c r="K8407" i="1" s="1"/>
  <c r="L8404" i="1"/>
  <c r="K8404" i="1" s="1"/>
  <c r="L8402" i="1"/>
  <c r="K8402" i="1" s="1"/>
  <c r="L8400" i="1"/>
  <c r="K8400" i="1" s="1"/>
  <c r="L8382" i="1"/>
  <c r="K8382" i="1" s="1"/>
  <c r="L8371" i="1"/>
  <c r="K8371" i="1" s="1"/>
  <c r="L8367" i="1"/>
  <c r="K8367" i="1" s="1"/>
  <c r="L8363" i="1"/>
  <c r="K8363" i="1" s="1"/>
  <c r="K8358" i="1"/>
  <c r="L8360" i="1"/>
  <c r="K8360" i="1" s="1"/>
  <c r="K8353" i="1"/>
  <c r="L8352" i="1"/>
  <c r="K8352" i="1" s="1"/>
  <c r="L8351" i="1"/>
  <c r="K8351" i="1" s="1"/>
  <c r="L8350" i="1"/>
  <c r="K8350" i="1" s="1"/>
  <c r="L8339" i="1"/>
  <c r="K8339" i="1" s="1"/>
  <c r="K8324" i="1"/>
  <c r="L8334" i="1"/>
  <c r="K8334" i="1" s="1"/>
  <c r="L8313" i="1"/>
  <c r="K8313" i="1" s="1"/>
  <c r="L8310" i="1"/>
  <c r="K8310" i="1" s="1"/>
  <c r="L8306" i="1"/>
  <c r="K8306" i="1" s="1"/>
  <c r="L8302" i="1"/>
  <c r="K8302" i="1" s="1"/>
  <c r="L8300" i="1"/>
  <c r="K8300" i="1" s="1"/>
  <c r="L8284" i="1"/>
  <c r="K8284" i="1" s="1"/>
  <c r="L8269" i="1"/>
  <c r="K8269" i="1" s="1"/>
  <c r="L8270" i="1"/>
  <c r="K8270" i="1" s="1"/>
  <c r="L8254" i="1"/>
  <c r="K8254" i="1" s="1"/>
  <c r="L8240" i="1"/>
  <c r="K8240" i="1" s="1"/>
  <c r="L8237" i="1"/>
  <c r="K8237" i="1" s="1"/>
  <c r="L8239" i="1"/>
  <c r="K8239" i="1" s="1"/>
  <c r="L8242" i="1"/>
  <c r="K8242" i="1" s="1"/>
  <c r="L8244" i="1"/>
  <c r="K8244" i="1" s="1"/>
  <c r="L8246" i="1"/>
  <c r="K8246" i="1" s="1"/>
  <c r="L8248" i="1"/>
  <c r="K8248" i="1" s="1"/>
  <c r="L8250" i="1"/>
  <c r="K8250" i="1" s="1"/>
  <c r="L8252" i="1"/>
  <c r="K8252" i="1" s="1"/>
  <c r="L8255" i="1"/>
  <c r="K8255" i="1" s="1"/>
  <c r="L8257" i="1"/>
  <c r="K8257" i="1" s="1"/>
  <c r="L8259" i="1"/>
  <c r="K8259" i="1" s="1"/>
  <c r="L8261" i="1"/>
  <c r="K8261" i="1" s="1"/>
  <c r="L8263" i="1"/>
  <c r="K8263" i="1" s="1"/>
  <c r="L8238" i="1"/>
  <c r="K8238" i="1" s="1"/>
  <c r="L8243" i="1"/>
  <c r="K8243" i="1" s="1"/>
  <c r="K8247" i="1"/>
  <c r="L8251" i="1"/>
  <c r="K8251" i="1" s="1"/>
  <c r="L8256" i="1"/>
  <c r="K8256" i="1" s="1"/>
  <c r="L8260" i="1"/>
  <c r="K8260" i="1" s="1"/>
  <c r="L8264" i="1"/>
  <c r="K8264" i="1" s="1"/>
  <c r="K8266" i="1"/>
  <c r="L8268" i="1"/>
  <c r="K8268" i="1" s="1"/>
  <c r="L8271" i="1"/>
  <c r="K8271" i="1" s="1"/>
  <c r="L8273" i="1"/>
  <c r="K8273" i="1" s="1"/>
  <c r="L8275" i="1"/>
  <c r="K8275" i="1" s="1"/>
  <c r="L8277" i="1"/>
  <c r="K8277" i="1" s="1"/>
  <c r="L8279" i="1"/>
  <c r="K8279" i="1" s="1"/>
  <c r="L8281" i="1"/>
  <c r="K8281" i="1" s="1"/>
  <c r="L8283" i="1"/>
  <c r="K8283" i="1" s="1"/>
  <c r="L8286" i="1"/>
  <c r="K8286" i="1" s="1"/>
  <c r="L8288" i="1"/>
  <c r="K8288" i="1" s="1"/>
  <c r="L8290" i="1"/>
  <c r="K8290" i="1" s="1"/>
  <c r="K8292" i="1"/>
  <c r="L8294" i="1"/>
  <c r="K8294" i="1" s="1"/>
  <c r="L8296" i="1"/>
  <c r="K8296" i="1" s="1"/>
  <c r="L8298" i="1"/>
  <c r="K8298" i="1" s="1"/>
  <c r="L8301" i="1"/>
  <c r="K8301" i="1" s="1"/>
  <c r="L8304" i="1"/>
  <c r="K8304" i="1" s="1"/>
  <c r="K8307" i="1"/>
  <c r="L8309" i="1"/>
  <c r="K8309" i="1" s="1"/>
  <c r="L8312" i="1"/>
  <c r="K8312" i="1" s="1"/>
  <c r="L8315" i="1"/>
  <c r="K8315" i="1" s="1"/>
  <c r="K8317" i="1"/>
  <c r="L8319" i="1"/>
  <c r="K8319" i="1" s="1"/>
  <c r="L8321" i="1"/>
  <c r="K8321" i="1" s="1"/>
  <c r="L8323" i="1"/>
  <c r="K8323" i="1" s="1"/>
  <c r="L8326" i="1"/>
  <c r="K8326" i="1" s="1"/>
  <c r="K8328" i="1"/>
  <c r="L8330" i="1"/>
  <c r="K8330" i="1" s="1"/>
  <c r="L8332" i="1"/>
  <c r="K8332" i="1" s="1"/>
  <c r="L8335" i="1"/>
  <c r="K8335" i="1" s="1"/>
  <c r="L8337" i="1"/>
  <c r="K8337" i="1" s="1"/>
  <c r="L8340" i="1"/>
  <c r="K8340" i="1" s="1"/>
  <c r="L8342" i="1"/>
  <c r="K8342" i="1" s="1"/>
  <c r="L8344" i="1"/>
  <c r="K8344" i="1" s="1"/>
  <c r="L8346" i="1"/>
  <c r="K8346" i="1" s="1"/>
  <c r="K8348" i="1"/>
  <c r="L8354" i="1"/>
  <c r="K8354" i="1" s="1"/>
  <c r="L8356" i="1"/>
  <c r="K8356" i="1" s="1"/>
  <c r="L8359" i="1"/>
  <c r="K8359" i="1" s="1"/>
  <c r="L8362" i="1"/>
  <c r="K8362" i="1" s="1"/>
  <c r="L8365" i="1"/>
  <c r="K8365" i="1" s="1"/>
  <c r="L8368" i="1"/>
  <c r="K8368" i="1" s="1"/>
  <c r="L8370" i="1"/>
  <c r="K8370" i="1" s="1"/>
  <c r="K8373" i="1"/>
  <c r="L8375" i="1"/>
  <c r="K8375" i="1" s="1"/>
  <c r="K8377" i="1"/>
  <c r="L8379" i="1"/>
  <c r="K8379" i="1" s="1"/>
  <c r="L8381" i="1"/>
  <c r="K8381" i="1" s="1"/>
  <c r="L8384" i="1"/>
  <c r="K8384" i="1" s="1"/>
  <c r="L8386" i="1"/>
  <c r="K8386" i="1" s="1"/>
  <c r="L8388" i="1"/>
  <c r="K8388" i="1" s="1"/>
  <c r="L8390" i="1"/>
  <c r="K8390" i="1" s="1"/>
  <c r="L8392" i="1"/>
  <c r="K8392" i="1" s="1"/>
  <c r="L8394" i="1"/>
  <c r="K8394" i="1" s="1"/>
  <c r="L8396" i="1"/>
  <c r="K8396" i="1" s="1"/>
  <c r="L8398" i="1"/>
  <c r="K8398" i="1" s="1"/>
  <c r="L8401" i="1"/>
  <c r="K8401" i="1" s="1"/>
  <c r="L8405" i="1"/>
  <c r="K8405" i="1" s="1"/>
  <c r="L8408" i="1"/>
  <c r="K8408" i="1" s="1"/>
  <c r="L8410" i="1"/>
  <c r="K8410" i="1" s="1"/>
  <c r="L8412" i="1"/>
  <c r="K8412" i="1" s="1"/>
  <c r="L8414" i="1"/>
  <c r="K8414" i="1" s="1"/>
  <c r="L8416" i="1"/>
  <c r="K8416" i="1" s="1"/>
  <c r="L8418" i="1"/>
  <c r="K8418" i="1" s="1"/>
  <c r="L8241" i="1"/>
  <c r="K8241" i="1" s="1"/>
  <c r="L8249" i="1"/>
  <c r="K8249" i="1" s="1"/>
  <c r="L8258" i="1"/>
  <c r="K8258" i="1" s="1"/>
  <c r="L8265" i="1"/>
  <c r="K8265" i="1" s="1"/>
  <c r="L8274" i="1"/>
  <c r="K8274" i="1" s="1"/>
  <c r="L8278" i="1"/>
  <c r="K8278" i="1" s="1"/>
  <c r="L8282" i="1"/>
  <c r="K8282" i="1" s="1"/>
  <c r="L8287" i="1"/>
  <c r="K8287" i="1" s="1"/>
  <c r="L8291" i="1"/>
  <c r="K8291" i="1" s="1"/>
  <c r="L8295" i="1"/>
  <c r="K8295" i="1" s="1"/>
  <c r="L8299" i="1"/>
  <c r="K8299" i="1" s="1"/>
  <c r="L8305" i="1"/>
  <c r="K8305" i="1" s="1"/>
  <c r="L8311" i="1"/>
  <c r="K8311" i="1" s="1"/>
  <c r="K8316" i="1"/>
  <c r="L8320" i="1"/>
  <c r="K8320" i="1" s="1"/>
  <c r="K8325" i="1"/>
  <c r="L8329" i="1"/>
  <c r="K8329" i="1" s="1"/>
  <c r="L8333" i="1"/>
  <c r="K8333" i="1" s="1"/>
  <c r="K8338" i="1"/>
  <c r="L8343" i="1"/>
  <c r="K8343" i="1" s="1"/>
  <c r="L8347" i="1"/>
  <c r="K8347" i="1" s="1"/>
  <c r="L8355" i="1"/>
  <c r="K8355" i="1" s="1"/>
  <c r="L8361" i="1"/>
  <c r="K8361" i="1" s="1"/>
  <c r="L8366" i="1"/>
  <c r="K8366" i="1" s="1"/>
  <c r="L8372" i="1"/>
  <c r="K8372" i="1" s="1"/>
  <c r="L8376" i="1"/>
  <c r="K8376" i="1" s="1"/>
  <c r="L8380" i="1"/>
  <c r="K8380" i="1" s="1"/>
  <c r="L8385" i="1"/>
  <c r="K8385" i="1" s="1"/>
  <c r="L8389" i="1"/>
  <c r="K8389" i="1" s="1"/>
  <c r="L8393" i="1"/>
  <c r="K8393" i="1" s="1"/>
  <c r="L8397" i="1"/>
  <c r="K8397" i="1" s="1"/>
  <c r="L8403" i="1"/>
  <c r="K8403" i="1" s="1"/>
  <c r="L8409" i="1"/>
  <c r="K8409" i="1" s="1"/>
  <c r="L8413" i="1"/>
  <c r="K8413" i="1" s="1"/>
  <c r="L8417" i="1"/>
  <c r="K8417" i="1" s="1"/>
  <c r="L8236" i="1"/>
  <c r="K8236" i="1" s="1"/>
  <c r="L8253" i="1"/>
  <c r="K8253" i="1" s="1"/>
  <c r="L8267" i="1"/>
  <c r="K8267" i="1" s="1"/>
  <c r="L8276" i="1"/>
  <c r="K8276" i="1" s="1"/>
  <c r="L8285" i="1"/>
  <c r="K8285" i="1" s="1"/>
  <c r="L8293" i="1"/>
  <c r="K8293" i="1" s="1"/>
  <c r="L8303" i="1"/>
  <c r="K8303" i="1" s="1"/>
  <c r="L8314" i="1"/>
  <c r="K8314" i="1" s="1"/>
  <c r="L8322" i="1"/>
  <c r="K8322" i="1" s="1"/>
  <c r="L8331" i="1"/>
  <c r="K8331" i="1" s="1"/>
  <c r="L8341" i="1"/>
  <c r="K8341" i="1" s="1"/>
  <c r="L8349" i="1"/>
  <c r="K8349" i="1" s="1"/>
  <c r="L8364" i="1"/>
  <c r="K8364" i="1" s="1"/>
  <c r="K8374" i="1"/>
  <c r="L8383" i="1"/>
  <c r="K8383" i="1" s="1"/>
  <c r="L8391" i="1"/>
  <c r="K8391" i="1" s="1"/>
  <c r="L8399" i="1"/>
  <c r="K8399" i="1" s="1"/>
  <c r="L8411" i="1"/>
  <c r="K8411" i="1" s="1"/>
  <c r="L8419" i="1"/>
  <c r="K8419" i="1" s="1"/>
  <c r="L8245" i="1"/>
  <c r="K8245" i="1" s="1"/>
  <c r="L8262" i="1"/>
  <c r="K8262" i="1" s="1"/>
  <c r="L8272" i="1"/>
  <c r="K8272" i="1" s="1"/>
  <c r="L8280" i="1"/>
  <c r="K8280" i="1" s="1"/>
  <c r="K8289" i="1"/>
  <c r="L8297" i="1"/>
  <c r="K8297" i="1" s="1"/>
  <c r="L8308" i="1"/>
  <c r="K8308" i="1" s="1"/>
  <c r="L8318" i="1"/>
  <c r="K8318" i="1" s="1"/>
  <c r="K8327" i="1"/>
  <c r="L8336" i="1"/>
  <c r="K8336" i="1" s="1"/>
  <c r="K8345" i="1"/>
  <c r="K8357" i="1"/>
  <c r="L8369" i="1"/>
  <c r="K8369" i="1" s="1"/>
  <c r="L8378" i="1"/>
  <c r="K8378" i="1" s="1"/>
  <c r="L8387" i="1"/>
  <c r="K8387" i="1" s="1"/>
  <c r="L8395" i="1"/>
  <c r="K8395" i="1" s="1"/>
  <c r="L8406" i="1"/>
  <c r="K8406" i="1" s="1"/>
  <c r="L8415" i="1"/>
  <c r="K8415" i="1" s="1"/>
  <c r="L8226" i="1"/>
  <c r="K8226" i="1" s="1"/>
  <c r="L8217" i="1"/>
  <c r="K8217" i="1" s="1"/>
  <c r="L8216" i="1"/>
  <c r="K8216" i="1" s="1"/>
  <c r="L8208" i="1"/>
  <c r="K8208" i="1" s="1"/>
  <c r="L8204" i="1"/>
  <c r="K8204" i="1" s="1"/>
  <c r="L8199" i="1"/>
  <c r="K8199" i="1" s="1"/>
  <c r="L8200" i="1"/>
  <c r="K8200" i="1" s="1"/>
  <c r="L8197" i="1"/>
  <c r="K8197" i="1" s="1"/>
  <c r="L8198" i="1"/>
  <c r="K8198" i="1" s="1"/>
  <c r="L8193" i="1"/>
  <c r="K8193" i="1" s="1"/>
  <c r="L8191" i="1"/>
  <c r="K8191" i="1" s="1"/>
  <c r="L8192" i="1"/>
  <c r="K8192" i="1" s="1"/>
  <c r="K8187" i="1"/>
  <c r="L8189" i="1"/>
  <c r="K8189" i="1" s="1"/>
  <c r="L8194" i="1"/>
  <c r="K8194" i="1" s="1"/>
  <c r="L8196" i="1"/>
  <c r="K8196" i="1" s="1"/>
  <c r="L8202" i="1"/>
  <c r="K8202" i="1" s="1"/>
  <c r="L8205" i="1"/>
  <c r="K8205" i="1" s="1"/>
  <c r="L8207" i="1"/>
  <c r="K8207" i="1" s="1"/>
  <c r="K8210" i="1"/>
  <c r="L8212" i="1"/>
  <c r="K8212" i="1" s="1"/>
  <c r="L8214" i="1"/>
  <c r="K8214" i="1" s="1"/>
  <c r="L8218" i="1"/>
  <c r="K8218" i="1" s="1"/>
  <c r="L8220" i="1"/>
  <c r="K8220" i="1" s="1"/>
  <c r="L8222" i="1"/>
  <c r="K8222" i="1" s="1"/>
  <c r="L8224" i="1"/>
  <c r="K8224" i="1" s="1"/>
  <c r="L8227" i="1"/>
  <c r="K8227" i="1" s="1"/>
  <c r="K8229" i="1"/>
  <c r="L8231" i="1"/>
  <c r="K8231" i="1" s="1"/>
  <c r="L8233" i="1"/>
  <c r="K8233" i="1" s="1"/>
  <c r="L8235" i="1"/>
  <c r="K8235" i="1" s="1"/>
  <c r="L8188" i="1"/>
  <c r="K8188" i="1" s="1"/>
  <c r="L8195" i="1"/>
  <c r="K8195" i="1" s="1"/>
  <c r="L8203" i="1"/>
  <c r="K8203" i="1" s="1"/>
  <c r="L8209" i="1"/>
  <c r="K8209" i="1" s="1"/>
  <c r="L8213" i="1"/>
  <c r="K8213" i="1" s="1"/>
  <c r="L8219" i="1"/>
  <c r="K8219" i="1" s="1"/>
  <c r="L8223" i="1"/>
  <c r="K8223" i="1" s="1"/>
  <c r="L8228" i="1"/>
  <c r="K8228" i="1" s="1"/>
  <c r="K8232" i="1"/>
  <c r="L8190" i="1"/>
  <c r="K8190" i="1" s="1"/>
  <c r="L8201" i="1"/>
  <c r="K8201" i="1" s="1"/>
  <c r="L8206" i="1"/>
  <c r="K8206" i="1" s="1"/>
  <c r="K8211" i="1"/>
  <c r="L8215" i="1"/>
  <c r="K8215" i="1" s="1"/>
  <c r="L8221" i="1"/>
  <c r="K8221" i="1" s="1"/>
  <c r="L8225" i="1"/>
  <c r="K8225" i="1" s="1"/>
  <c r="K8230" i="1"/>
  <c r="L8234" i="1"/>
  <c r="K8234" i="1" s="1"/>
  <c r="L8163" i="1"/>
  <c r="K8163" i="1" s="1"/>
  <c r="L8157" i="1"/>
  <c r="K8157" i="1" s="1"/>
  <c r="L8165" i="1"/>
  <c r="K8165" i="1" s="1"/>
  <c r="L8173" i="1"/>
  <c r="K8173" i="1" s="1"/>
  <c r="L8181" i="1"/>
  <c r="K8181" i="1" s="1"/>
  <c r="L8158" i="1"/>
  <c r="K8158" i="1" s="1"/>
  <c r="L8166" i="1"/>
  <c r="K8166" i="1" s="1"/>
  <c r="L8174" i="1"/>
  <c r="K8174" i="1" s="1"/>
  <c r="L8182" i="1"/>
  <c r="K8182" i="1" s="1"/>
  <c r="L8183" i="1"/>
  <c r="K8183" i="1" s="1"/>
  <c r="L8176" i="1"/>
  <c r="K8176" i="1" s="1"/>
  <c r="L8164" i="1"/>
  <c r="K8164" i="1" s="1"/>
  <c r="L8159" i="1"/>
  <c r="K8159" i="1" s="1"/>
  <c r="L8167" i="1"/>
  <c r="K8167" i="1" s="1"/>
  <c r="L8175" i="1"/>
  <c r="K8175" i="1" s="1"/>
  <c r="L8168" i="1"/>
  <c r="K8168" i="1" s="1"/>
  <c r="L8180" i="1"/>
  <c r="K8180" i="1" s="1"/>
  <c r="L8160" i="1"/>
  <c r="K8160" i="1" s="1"/>
  <c r="L8184" i="1"/>
  <c r="K8184" i="1" s="1"/>
  <c r="L8161" i="1"/>
  <c r="K8161" i="1" s="1"/>
  <c r="L8169" i="1"/>
  <c r="K8169" i="1" s="1"/>
  <c r="L8177" i="1"/>
  <c r="K8177" i="1" s="1"/>
  <c r="L8185" i="1"/>
  <c r="K8185" i="1" s="1"/>
  <c r="L8162" i="1"/>
  <c r="K8162" i="1" s="1"/>
  <c r="L8170" i="1"/>
  <c r="K8170" i="1" s="1"/>
  <c r="L8178" i="1"/>
  <c r="K8178" i="1" s="1"/>
  <c r="L8171" i="1"/>
  <c r="K8171" i="1" s="1"/>
  <c r="L8179" i="1"/>
  <c r="K8179" i="1" s="1"/>
  <c r="L8172" i="1"/>
  <c r="K8172" i="1" s="1"/>
  <c r="L8186" i="1"/>
  <c r="K8186" i="1" s="1"/>
  <c r="L8151" i="1"/>
  <c r="K8151" i="1" s="1"/>
  <c r="L8150" i="1"/>
  <c r="K8150" i="1" s="1"/>
  <c r="L8153" i="1"/>
  <c r="K8153" i="1" s="1"/>
  <c r="L8152" i="1"/>
  <c r="K8152" i="1" s="1"/>
  <c r="L8155" i="1"/>
  <c r="K8155" i="1" s="1"/>
  <c r="L8154" i="1"/>
  <c r="K8154" i="1" s="1"/>
  <c r="L8156" i="1"/>
  <c r="K8156" i="1" s="1"/>
  <c r="L8149" i="1"/>
  <c r="K8149" i="1" s="1"/>
  <c r="L8140" i="1"/>
  <c r="K8140" i="1" s="1"/>
  <c r="K8141" i="1"/>
  <c r="L8138" i="1"/>
  <c r="K8138" i="1" s="1"/>
  <c r="L8139" i="1"/>
  <c r="K8139" i="1" s="1"/>
  <c r="K8136" i="1"/>
  <c r="L8134" i="1"/>
  <c r="K8134" i="1" s="1"/>
  <c r="L8135" i="1"/>
  <c r="K8135" i="1" s="1"/>
  <c r="L8130" i="1"/>
  <c r="K8130" i="1" s="1"/>
  <c r="L8133" i="1"/>
  <c r="K8133" i="1" s="1"/>
  <c r="L8128" i="1"/>
  <c r="K8128" i="1" s="1"/>
  <c r="L8125" i="1"/>
  <c r="K8125" i="1" s="1"/>
  <c r="L8121" i="1"/>
  <c r="K8121" i="1" s="1"/>
  <c r="L8122" i="1"/>
  <c r="K8122" i="1" s="1"/>
  <c r="L8111" i="1"/>
  <c r="K8111" i="1" s="1"/>
  <c r="L8103" i="1"/>
  <c r="K8103" i="1" s="1"/>
  <c r="L8102" i="1"/>
  <c r="K8102" i="1" s="1"/>
  <c r="L8096" i="1"/>
  <c r="K8096" i="1" s="1"/>
  <c r="L8098" i="1"/>
  <c r="K8098" i="1" s="1"/>
  <c r="L8097" i="1"/>
  <c r="K8097" i="1" s="1"/>
  <c r="L8094" i="1"/>
  <c r="K8094" i="1" s="1"/>
  <c r="L8099" i="1"/>
  <c r="K8099" i="1" s="1"/>
  <c r="L8085" i="1"/>
  <c r="K8085" i="1" s="1"/>
  <c r="L8081" i="1"/>
  <c r="K8081" i="1" s="1"/>
  <c r="L8079" i="1"/>
  <c r="K8079" i="1" s="1"/>
  <c r="L8076" i="1"/>
  <c r="K8076" i="1" s="1"/>
  <c r="L8071" i="1"/>
  <c r="K8071" i="1" s="1"/>
  <c r="L8067" i="1"/>
  <c r="K8067" i="1" s="1"/>
  <c r="L8065" i="1"/>
  <c r="K8065" i="1" s="1"/>
  <c r="L8068" i="1"/>
  <c r="K8068" i="1" s="1"/>
  <c r="L8070" i="1"/>
  <c r="K8070" i="1" s="1"/>
  <c r="L8073" i="1"/>
  <c r="K8073" i="1" s="1"/>
  <c r="L8075" i="1"/>
  <c r="K8075" i="1" s="1"/>
  <c r="L8078" i="1"/>
  <c r="K8078" i="1" s="1"/>
  <c r="L8082" i="1"/>
  <c r="K8082" i="1" s="1"/>
  <c r="L8084" i="1"/>
  <c r="K8084" i="1" s="1"/>
  <c r="L8087" i="1"/>
  <c r="K8087" i="1" s="1"/>
  <c r="L8089" i="1"/>
  <c r="K8089" i="1" s="1"/>
  <c r="L8091" i="1"/>
  <c r="K8091" i="1" s="1"/>
  <c r="L8093" i="1"/>
  <c r="K8093" i="1" s="1"/>
  <c r="L8100" i="1"/>
  <c r="K8100" i="1" s="1"/>
  <c r="L8104" i="1"/>
  <c r="K8104" i="1" s="1"/>
  <c r="L8106" i="1"/>
  <c r="K8106" i="1" s="1"/>
  <c r="L8108" i="1"/>
  <c r="K8108" i="1" s="1"/>
  <c r="L8110" i="1"/>
  <c r="K8110" i="1" s="1"/>
  <c r="L8113" i="1"/>
  <c r="K8113" i="1" s="1"/>
  <c r="L8115" i="1"/>
  <c r="K8115" i="1" s="1"/>
  <c r="K8117" i="1"/>
  <c r="L8119" i="1"/>
  <c r="K8119" i="1" s="1"/>
  <c r="L8123" i="1"/>
  <c r="K8123" i="1" s="1"/>
  <c r="L8126" i="1"/>
  <c r="K8126" i="1" s="1"/>
  <c r="L8129" i="1"/>
  <c r="K8129" i="1" s="1"/>
  <c r="L8132" i="1"/>
  <c r="K8132" i="1" s="1"/>
  <c r="L8142" i="1"/>
  <c r="K8142" i="1" s="1"/>
  <c r="L8144" i="1"/>
  <c r="K8144" i="1" s="1"/>
  <c r="L8066" i="1"/>
  <c r="K8066" i="1" s="1"/>
  <c r="K8072" i="1"/>
  <c r="L8077" i="1"/>
  <c r="K8077" i="1" s="1"/>
  <c r="L8083" i="1"/>
  <c r="K8083" i="1" s="1"/>
  <c r="L8088" i="1"/>
  <c r="K8088" i="1" s="1"/>
  <c r="L8092" i="1"/>
  <c r="K8092" i="1" s="1"/>
  <c r="L8101" i="1"/>
  <c r="K8101" i="1" s="1"/>
  <c r="L8107" i="1"/>
  <c r="K8107" i="1" s="1"/>
  <c r="L8112" i="1"/>
  <c r="K8112" i="1" s="1"/>
  <c r="L8116" i="1"/>
  <c r="K8116" i="1" s="1"/>
  <c r="L8120" i="1"/>
  <c r="K8120" i="1" s="1"/>
  <c r="L8127" i="1"/>
  <c r="K8127" i="1" s="1"/>
  <c r="L8137" i="1"/>
  <c r="K8137" i="1" s="1"/>
  <c r="K8145" i="1"/>
  <c r="L8147" i="1"/>
  <c r="K8147" i="1" s="1"/>
  <c r="L8064" i="1"/>
  <c r="K8064" i="1" s="1"/>
  <c r="L8069" i="1"/>
  <c r="K8069" i="1" s="1"/>
  <c r="L8074" i="1"/>
  <c r="K8074" i="1" s="1"/>
  <c r="L8080" i="1"/>
  <c r="K8080" i="1" s="1"/>
  <c r="L8086" i="1"/>
  <c r="K8086" i="1" s="1"/>
  <c r="L8090" i="1"/>
  <c r="K8090" i="1" s="1"/>
  <c r="L8095" i="1"/>
  <c r="K8095" i="1" s="1"/>
  <c r="L8105" i="1"/>
  <c r="K8105" i="1" s="1"/>
  <c r="L8109" i="1"/>
  <c r="K8109" i="1" s="1"/>
  <c r="K8114" i="1"/>
  <c r="L8118" i="1"/>
  <c r="K8118" i="1" s="1"/>
  <c r="L8124" i="1"/>
  <c r="K8124" i="1" s="1"/>
  <c r="L8131" i="1"/>
  <c r="K8131" i="1" s="1"/>
  <c r="L8143" i="1"/>
  <c r="K8143" i="1" s="1"/>
  <c r="L8146" i="1"/>
  <c r="K8146" i="1" s="1"/>
  <c r="L8148" i="1"/>
  <c r="K8148" i="1" s="1"/>
  <c r="L8056" i="1"/>
  <c r="K8056" i="1" s="1"/>
  <c r="L8049" i="1"/>
  <c r="K8049" i="1" s="1"/>
  <c r="L8033" i="1"/>
  <c r="K8033" i="1" s="1"/>
  <c r="L8026" i="1"/>
  <c r="K8026" i="1" s="1"/>
  <c r="L8020" i="1"/>
  <c r="K8020" i="1" s="1"/>
  <c r="L8018" i="1"/>
  <c r="K8018" i="1" s="1"/>
  <c r="L7996" i="1"/>
  <c r="K7996" i="1" s="1"/>
  <c r="L7989" i="1"/>
  <c r="K7989" i="1" s="1"/>
  <c r="L7987" i="1"/>
  <c r="K7987" i="1" s="1"/>
  <c r="L7984" i="1"/>
  <c r="K7984" i="1" s="1"/>
  <c r="L7986" i="1"/>
  <c r="K7986" i="1" s="1"/>
  <c r="L7990" i="1"/>
  <c r="K7990" i="1" s="1"/>
  <c r="L7992" i="1"/>
  <c r="K7992" i="1" s="1"/>
  <c r="L7994" i="1"/>
  <c r="K7994" i="1" s="1"/>
  <c r="L7997" i="1"/>
  <c r="K7997" i="1" s="1"/>
  <c r="K7999" i="1"/>
  <c r="L8001" i="1"/>
  <c r="K8001" i="1" s="1"/>
  <c r="L8003" i="1"/>
  <c r="K8003" i="1" s="1"/>
  <c r="L8005" i="1"/>
  <c r="K8005" i="1" s="1"/>
  <c r="L8007" i="1"/>
  <c r="K8007" i="1" s="1"/>
  <c r="L8009" i="1"/>
  <c r="K8009" i="1" s="1"/>
  <c r="L8011" i="1"/>
  <c r="K8011" i="1" s="1"/>
  <c r="L8013" i="1"/>
  <c r="K8013" i="1" s="1"/>
  <c r="L8015" i="1"/>
  <c r="K8015" i="1" s="1"/>
  <c r="L8017" i="1"/>
  <c r="K8017" i="1" s="1"/>
  <c r="L8021" i="1"/>
  <c r="K8021" i="1" s="1"/>
  <c r="L8023" i="1"/>
  <c r="K8023" i="1" s="1"/>
  <c r="L8025" i="1"/>
  <c r="K8025" i="1" s="1"/>
  <c r="L8028" i="1"/>
  <c r="K8028" i="1" s="1"/>
  <c r="L8030" i="1"/>
  <c r="K8030" i="1" s="1"/>
  <c r="L8032" i="1"/>
  <c r="K8032" i="1" s="1"/>
  <c r="L8035" i="1"/>
  <c r="K8035" i="1" s="1"/>
  <c r="K8037" i="1"/>
  <c r="L8039" i="1"/>
  <c r="K8039" i="1" s="1"/>
  <c r="L8041" i="1"/>
  <c r="K8041" i="1" s="1"/>
  <c r="K8043" i="1"/>
  <c r="L8045" i="1"/>
  <c r="K8045" i="1" s="1"/>
  <c r="L8047" i="1"/>
  <c r="K8047" i="1" s="1"/>
  <c r="K8050" i="1"/>
  <c r="L8052" i="1"/>
  <c r="K8052" i="1" s="1"/>
  <c r="L8054" i="1"/>
  <c r="K8054" i="1" s="1"/>
  <c r="L8057" i="1"/>
  <c r="K8057" i="1" s="1"/>
  <c r="L8059" i="1"/>
  <c r="K8059" i="1" s="1"/>
  <c r="L8061" i="1"/>
  <c r="K8061" i="1" s="1"/>
  <c r="L7985" i="1"/>
  <c r="K7985" i="1" s="1"/>
  <c r="L7991" i="1"/>
  <c r="K7991" i="1" s="1"/>
  <c r="L7995" i="1"/>
  <c r="K7995" i="1" s="1"/>
  <c r="L8000" i="1"/>
  <c r="K8000" i="1" s="1"/>
  <c r="L8004" i="1"/>
  <c r="K8004" i="1" s="1"/>
  <c r="L8008" i="1"/>
  <c r="K8008" i="1" s="1"/>
  <c r="L8012" i="1"/>
  <c r="K8012" i="1" s="1"/>
  <c r="L8016" i="1"/>
  <c r="K8016" i="1" s="1"/>
  <c r="L8022" i="1"/>
  <c r="K8022" i="1" s="1"/>
  <c r="L8027" i="1"/>
  <c r="K8027" i="1" s="1"/>
  <c r="L8031" i="1"/>
  <c r="K8031" i="1" s="1"/>
  <c r="L8036" i="1"/>
  <c r="K8036" i="1" s="1"/>
  <c r="L8040" i="1"/>
  <c r="K8040" i="1" s="1"/>
  <c r="K8044" i="1"/>
  <c r="L8048" i="1"/>
  <c r="K8048" i="1" s="1"/>
  <c r="L8053" i="1"/>
  <c r="K8053" i="1" s="1"/>
  <c r="L8058" i="1"/>
  <c r="K8058" i="1" s="1"/>
  <c r="L8062" i="1"/>
  <c r="K8062" i="1" s="1"/>
  <c r="L7988" i="1"/>
  <c r="K7988" i="1" s="1"/>
  <c r="L7993" i="1"/>
  <c r="K7993" i="1" s="1"/>
  <c r="L7998" i="1"/>
  <c r="K7998" i="1" s="1"/>
  <c r="L8002" i="1"/>
  <c r="K8002" i="1" s="1"/>
  <c r="L8006" i="1"/>
  <c r="K8006" i="1" s="1"/>
  <c r="L8010" i="1"/>
  <c r="K8010" i="1" s="1"/>
  <c r="L8014" i="1"/>
  <c r="K8014" i="1" s="1"/>
  <c r="L8019" i="1"/>
  <c r="K8019" i="1" s="1"/>
  <c r="L8024" i="1"/>
  <c r="K8024" i="1" s="1"/>
  <c r="L8029" i="1"/>
  <c r="K8029" i="1" s="1"/>
  <c r="L8034" i="1"/>
  <c r="K8034" i="1" s="1"/>
  <c r="L8038" i="1"/>
  <c r="K8038" i="1" s="1"/>
  <c r="L8042" i="1"/>
  <c r="K8042" i="1" s="1"/>
  <c r="L8046" i="1"/>
  <c r="K8046" i="1" s="1"/>
  <c r="L8051" i="1"/>
  <c r="K8051" i="1" s="1"/>
  <c r="L8055" i="1"/>
  <c r="K8055" i="1" s="1"/>
  <c r="L8060" i="1"/>
  <c r="K8060" i="1" s="1"/>
  <c r="L8063" i="1"/>
  <c r="K8063" i="1" s="1"/>
  <c r="L7718" i="1"/>
  <c r="K7718" i="1" s="1"/>
  <c r="L7720" i="1"/>
  <c r="K7720" i="1" s="1"/>
  <c r="L7722" i="1"/>
  <c r="K7722" i="1" s="1"/>
  <c r="L7724" i="1"/>
  <c r="K7724" i="1" s="1"/>
  <c r="L7726" i="1"/>
  <c r="K7726" i="1" s="1"/>
  <c r="L7728" i="1"/>
  <c r="K7728" i="1" s="1"/>
  <c r="L7730" i="1"/>
  <c r="K7730" i="1" s="1"/>
  <c r="L7732" i="1"/>
  <c r="K7732" i="1" s="1"/>
  <c r="L7734" i="1"/>
  <c r="K7734" i="1" s="1"/>
  <c r="L7736" i="1"/>
  <c r="K7736" i="1" s="1"/>
  <c r="L7738" i="1"/>
  <c r="K7738" i="1" s="1"/>
  <c r="L7740" i="1"/>
  <c r="K7740" i="1" s="1"/>
  <c r="L7742" i="1"/>
  <c r="K7742" i="1" s="1"/>
  <c r="L7744" i="1"/>
  <c r="K7744" i="1" s="1"/>
  <c r="K7746" i="1"/>
  <c r="L7748" i="1"/>
  <c r="K7748" i="1" s="1"/>
  <c r="L7750" i="1"/>
  <c r="K7750" i="1" s="1"/>
  <c r="K7752" i="1"/>
  <c r="L7754" i="1"/>
  <c r="K7754" i="1" s="1"/>
  <c r="K7756" i="1"/>
  <c r="L7758" i="1"/>
  <c r="K7758" i="1" s="1"/>
  <c r="L7760" i="1"/>
  <c r="K7760" i="1" s="1"/>
  <c r="L7762" i="1"/>
  <c r="K7762" i="1" s="1"/>
  <c r="L7764" i="1"/>
  <c r="K7764" i="1" s="1"/>
  <c r="L7766" i="1"/>
  <c r="K7766" i="1" s="1"/>
  <c r="L7768" i="1"/>
  <c r="K7768" i="1" s="1"/>
  <c r="L7770" i="1"/>
  <c r="K7770" i="1" s="1"/>
  <c r="L7772" i="1"/>
  <c r="K7772" i="1" s="1"/>
  <c r="L7774" i="1"/>
  <c r="K7774" i="1" s="1"/>
  <c r="L7776" i="1"/>
  <c r="K7776" i="1" s="1"/>
  <c r="L7778" i="1"/>
  <c r="K7778" i="1" s="1"/>
  <c r="L7780" i="1"/>
  <c r="K7780" i="1" s="1"/>
  <c r="L7782" i="1"/>
  <c r="K7782" i="1" s="1"/>
  <c r="L7784" i="1"/>
  <c r="K7784" i="1" s="1"/>
  <c r="L7719" i="1"/>
  <c r="K7719" i="1" s="1"/>
  <c r="L7721" i="1"/>
  <c r="K7721" i="1" s="1"/>
  <c r="L7723" i="1"/>
  <c r="K7723" i="1" s="1"/>
  <c r="L7725" i="1"/>
  <c r="K7725" i="1" s="1"/>
  <c r="L7727" i="1"/>
  <c r="K7727" i="1" s="1"/>
  <c r="L7729" i="1"/>
  <c r="K7729" i="1" s="1"/>
  <c r="L7731" i="1"/>
  <c r="K7731" i="1" s="1"/>
  <c r="L7733" i="1"/>
  <c r="K7733" i="1" s="1"/>
  <c r="L7735" i="1"/>
  <c r="K7735" i="1" s="1"/>
  <c r="L7737" i="1"/>
  <c r="K7737" i="1" s="1"/>
  <c r="L7739" i="1"/>
  <c r="K7739" i="1" s="1"/>
  <c r="L7741" i="1"/>
  <c r="K7741" i="1" s="1"/>
  <c r="L7743" i="1"/>
  <c r="K7743" i="1" s="1"/>
  <c r="L7745" i="1"/>
  <c r="K7745" i="1" s="1"/>
  <c r="L7747" i="1"/>
  <c r="K7747" i="1" s="1"/>
  <c r="L7749" i="1"/>
  <c r="K7749" i="1" s="1"/>
  <c r="L7751" i="1"/>
  <c r="K7751" i="1" s="1"/>
  <c r="L7753" i="1"/>
  <c r="K7753" i="1" s="1"/>
  <c r="L7755" i="1"/>
  <c r="K7755" i="1" s="1"/>
  <c r="L7757" i="1"/>
  <c r="K7757" i="1" s="1"/>
  <c r="L7759" i="1"/>
  <c r="K7759" i="1" s="1"/>
  <c r="L7761" i="1"/>
  <c r="K7761" i="1" s="1"/>
  <c r="L7763" i="1"/>
  <c r="K7763" i="1" s="1"/>
  <c r="L7765" i="1"/>
  <c r="K7765" i="1" s="1"/>
  <c r="L7767" i="1"/>
  <c r="K7767" i="1" s="1"/>
  <c r="L7769" i="1"/>
  <c r="K7769" i="1" s="1"/>
  <c r="L7771" i="1"/>
  <c r="K7771" i="1" s="1"/>
  <c r="L7773" i="1"/>
  <c r="K7773" i="1" s="1"/>
  <c r="L7775" i="1"/>
  <c r="K7775" i="1" s="1"/>
  <c r="L7777" i="1"/>
  <c r="K7777" i="1" s="1"/>
  <c r="L7779" i="1"/>
  <c r="K7779" i="1" s="1"/>
  <c r="L7781" i="1"/>
  <c r="K7781" i="1" s="1"/>
  <c r="L7783" i="1"/>
  <c r="K7783" i="1" s="1"/>
  <c r="L7785" i="1"/>
  <c r="K7785" i="1" s="1"/>
  <c r="L7787" i="1"/>
  <c r="K7787" i="1" s="1"/>
  <c r="L7789" i="1"/>
  <c r="K7789" i="1" s="1"/>
  <c r="L7791" i="1"/>
  <c r="K7791" i="1" s="1"/>
  <c r="L7793" i="1"/>
  <c r="K7793" i="1" s="1"/>
  <c r="L7795" i="1"/>
  <c r="K7795" i="1" s="1"/>
  <c r="L7797" i="1"/>
  <c r="K7797" i="1" s="1"/>
  <c r="L7799" i="1"/>
  <c r="K7799" i="1" s="1"/>
  <c r="L7801" i="1"/>
  <c r="K7801" i="1" s="1"/>
  <c r="L7803" i="1"/>
  <c r="K7803" i="1" s="1"/>
  <c r="L7786" i="1"/>
  <c r="K7786" i="1" s="1"/>
  <c r="L7790" i="1"/>
  <c r="K7790" i="1" s="1"/>
  <c r="L7794" i="1"/>
  <c r="K7794" i="1" s="1"/>
  <c r="L7798" i="1"/>
  <c r="K7798" i="1" s="1"/>
  <c r="L7802" i="1"/>
  <c r="K7802" i="1" s="1"/>
  <c r="L7805" i="1"/>
  <c r="K7805" i="1" s="1"/>
  <c r="L7807" i="1"/>
  <c r="K7807" i="1" s="1"/>
  <c r="L7809" i="1"/>
  <c r="K7809" i="1" s="1"/>
  <c r="L7811" i="1"/>
  <c r="K7811" i="1" s="1"/>
  <c r="L7813" i="1"/>
  <c r="K7813" i="1" s="1"/>
  <c r="L7815" i="1"/>
  <c r="K7815" i="1" s="1"/>
  <c r="L7817" i="1"/>
  <c r="K7817" i="1" s="1"/>
  <c r="L7819" i="1"/>
  <c r="K7819" i="1" s="1"/>
  <c r="L7821" i="1"/>
  <c r="K7821" i="1" s="1"/>
  <c r="L7823" i="1"/>
  <c r="K7823" i="1" s="1"/>
  <c r="L7825" i="1"/>
  <c r="K7825" i="1" s="1"/>
  <c r="L7827" i="1"/>
  <c r="K7827" i="1" s="1"/>
  <c r="L7829" i="1"/>
  <c r="K7829" i="1" s="1"/>
  <c r="L7831" i="1"/>
  <c r="K7831" i="1" s="1"/>
  <c r="L7833" i="1"/>
  <c r="K7833" i="1" s="1"/>
  <c r="L7835" i="1"/>
  <c r="K7835" i="1" s="1"/>
  <c r="L7837" i="1"/>
  <c r="K7837" i="1" s="1"/>
  <c r="L7839" i="1"/>
  <c r="K7839" i="1" s="1"/>
  <c r="L7841" i="1"/>
  <c r="K7841" i="1" s="1"/>
  <c r="L7843" i="1"/>
  <c r="K7843" i="1" s="1"/>
  <c r="L7845" i="1"/>
  <c r="K7845" i="1" s="1"/>
  <c r="L7847" i="1"/>
  <c r="K7847" i="1" s="1"/>
  <c r="L7849" i="1"/>
  <c r="K7849" i="1" s="1"/>
  <c r="L7851" i="1"/>
  <c r="K7851" i="1" s="1"/>
  <c r="L7853" i="1"/>
  <c r="K7853" i="1" s="1"/>
  <c r="L7855" i="1"/>
  <c r="K7855" i="1" s="1"/>
  <c r="L7857" i="1"/>
  <c r="K7857" i="1" s="1"/>
  <c r="L7859" i="1"/>
  <c r="K7859" i="1" s="1"/>
  <c r="L7861" i="1"/>
  <c r="K7861" i="1" s="1"/>
  <c r="L7863" i="1"/>
  <c r="K7863" i="1" s="1"/>
  <c r="L7865" i="1"/>
  <c r="K7865" i="1" s="1"/>
  <c r="L7867" i="1"/>
  <c r="K7867" i="1" s="1"/>
  <c r="L7869" i="1"/>
  <c r="K7869" i="1" s="1"/>
  <c r="L7871" i="1"/>
  <c r="K7871" i="1" s="1"/>
  <c r="L7873" i="1"/>
  <c r="K7873" i="1" s="1"/>
  <c r="L7875" i="1"/>
  <c r="K7875" i="1" s="1"/>
  <c r="L7877" i="1"/>
  <c r="K7877" i="1" s="1"/>
  <c r="L7879" i="1"/>
  <c r="K7879" i="1" s="1"/>
  <c r="L7881" i="1"/>
  <c r="K7881" i="1" s="1"/>
  <c r="L7883" i="1"/>
  <c r="K7883" i="1" s="1"/>
  <c r="L7885" i="1"/>
  <c r="K7885" i="1" s="1"/>
  <c r="L7887" i="1"/>
  <c r="K7887" i="1" s="1"/>
  <c r="L7889" i="1"/>
  <c r="K7889" i="1" s="1"/>
  <c r="L7891" i="1"/>
  <c r="K7891" i="1" s="1"/>
  <c r="L7893" i="1"/>
  <c r="K7893" i="1" s="1"/>
  <c r="L7895" i="1"/>
  <c r="K7895" i="1" s="1"/>
  <c r="L7897" i="1"/>
  <c r="K7897" i="1" s="1"/>
  <c r="L7899" i="1"/>
  <c r="K7899" i="1" s="1"/>
  <c r="L7901" i="1"/>
  <c r="K7901" i="1" s="1"/>
  <c r="L7903" i="1"/>
  <c r="K7903" i="1" s="1"/>
  <c r="L7905" i="1"/>
  <c r="K7905" i="1" s="1"/>
  <c r="L7907" i="1"/>
  <c r="K7907" i="1" s="1"/>
  <c r="L7909" i="1"/>
  <c r="K7909" i="1" s="1"/>
  <c r="L7911" i="1"/>
  <c r="K7911" i="1" s="1"/>
  <c r="L7913" i="1"/>
  <c r="K7913" i="1" s="1"/>
  <c r="L7915" i="1"/>
  <c r="K7915" i="1" s="1"/>
  <c r="L7917" i="1"/>
  <c r="K7917" i="1" s="1"/>
  <c r="L7919" i="1"/>
  <c r="K7919" i="1" s="1"/>
  <c r="L7921" i="1"/>
  <c r="K7921" i="1" s="1"/>
  <c r="L7923" i="1"/>
  <c r="K7923" i="1" s="1"/>
  <c r="L7925" i="1"/>
  <c r="K7925" i="1" s="1"/>
  <c r="L7927" i="1"/>
  <c r="K7927" i="1" s="1"/>
  <c r="L7929" i="1"/>
  <c r="K7929" i="1" s="1"/>
  <c r="L7931" i="1"/>
  <c r="K7931" i="1" s="1"/>
  <c r="L7933" i="1"/>
  <c r="K7933" i="1" s="1"/>
  <c r="L7935" i="1"/>
  <c r="K7935" i="1" s="1"/>
  <c r="L7937" i="1"/>
  <c r="K7937" i="1" s="1"/>
  <c r="L7939" i="1"/>
  <c r="K7939" i="1" s="1"/>
  <c r="L7941" i="1"/>
  <c r="K7941" i="1" s="1"/>
  <c r="L7943" i="1"/>
  <c r="K7943" i="1" s="1"/>
  <c r="L7945" i="1"/>
  <c r="K7945" i="1" s="1"/>
  <c r="L7947" i="1"/>
  <c r="K7947" i="1" s="1"/>
  <c r="L7949" i="1"/>
  <c r="K7949" i="1" s="1"/>
  <c r="L7953" i="1"/>
  <c r="K7953" i="1" s="1"/>
  <c r="L7957" i="1"/>
  <c r="K7957" i="1" s="1"/>
  <c r="L7961" i="1"/>
  <c r="K7961" i="1" s="1"/>
  <c r="L7965" i="1"/>
  <c r="K7965" i="1" s="1"/>
  <c r="L7969" i="1"/>
  <c r="K7969" i="1" s="1"/>
  <c r="L7975" i="1"/>
  <c r="K7975" i="1" s="1"/>
  <c r="L7979" i="1"/>
  <c r="K7979" i="1" s="1"/>
  <c r="L7983" i="1"/>
  <c r="K7983" i="1" s="1"/>
  <c r="L7788" i="1"/>
  <c r="K7788" i="1" s="1"/>
  <c r="L7792" i="1"/>
  <c r="K7792" i="1" s="1"/>
  <c r="L7796" i="1"/>
  <c r="K7796" i="1" s="1"/>
  <c r="L7800" i="1"/>
  <c r="K7800" i="1" s="1"/>
  <c r="L7804" i="1"/>
  <c r="K7804" i="1" s="1"/>
  <c r="L7806" i="1"/>
  <c r="K7806" i="1" s="1"/>
  <c r="L7808" i="1"/>
  <c r="K7808" i="1" s="1"/>
  <c r="L7810" i="1"/>
  <c r="K7810" i="1" s="1"/>
  <c r="L7812" i="1"/>
  <c r="K7812" i="1" s="1"/>
  <c r="L7814" i="1"/>
  <c r="K7814" i="1" s="1"/>
  <c r="L7816" i="1"/>
  <c r="K7816" i="1" s="1"/>
  <c r="L7818" i="1"/>
  <c r="K7818" i="1" s="1"/>
  <c r="L7820" i="1"/>
  <c r="K7820" i="1" s="1"/>
  <c r="L7822" i="1"/>
  <c r="K7822" i="1" s="1"/>
  <c r="L7824" i="1"/>
  <c r="K7824" i="1" s="1"/>
  <c r="L7826" i="1"/>
  <c r="K7826" i="1" s="1"/>
  <c r="L7828" i="1"/>
  <c r="K7828" i="1" s="1"/>
  <c r="L7830" i="1"/>
  <c r="K7830" i="1" s="1"/>
  <c r="L7832" i="1"/>
  <c r="K7832" i="1" s="1"/>
  <c r="L7834" i="1"/>
  <c r="K7834" i="1" s="1"/>
  <c r="L7836" i="1"/>
  <c r="K7836" i="1" s="1"/>
  <c r="L7838" i="1"/>
  <c r="K7838" i="1" s="1"/>
  <c r="L7840" i="1"/>
  <c r="K7840" i="1" s="1"/>
  <c r="L7842" i="1"/>
  <c r="K7842" i="1" s="1"/>
  <c r="L7844" i="1"/>
  <c r="K7844" i="1" s="1"/>
  <c r="L7846" i="1"/>
  <c r="K7846" i="1" s="1"/>
  <c r="L7848" i="1"/>
  <c r="K7848" i="1" s="1"/>
  <c r="L7850" i="1"/>
  <c r="K7850" i="1" s="1"/>
  <c r="L7852" i="1"/>
  <c r="K7852" i="1" s="1"/>
  <c r="L7854" i="1"/>
  <c r="K7854" i="1" s="1"/>
  <c r="L7856" i="1"/>
  <c r="K7856" i="1" s="1"/>
  <c r="L7858" i="1"/>
  <c r="K7858" i="1" s="1"/>
  <c r="L7860" i="1"/>
  <c r="K7860" i="1" s="1"/>
  <c r="L7862" i="1"/>
  <c r="K7862" i="1" s="1"/>
  <c r="L7864" i="1"/>
  <c r="K7864" i="1" s="1"/>
  <c r="L7866" i="1"/>
  <c r="K7866" i="1" s="1"/>
  <c r="L7868" i="1"/>
  <c r="K7868" i="1" s="1"/>
  <c r="L7870" i="1"/>
  <c r="K7870" i="1" s="1"/>
  <c r="L7872" i="1"/>
  <c r="K7872" i="1" s="1"/>
  <c r="L7874" i="1"/>
  <c r="K7874" i="1" s="1"/>
  <c r="L7876" i="1"/>
  <c r="K7876" i="1" s="1"/>
  <c r="L7878" i="1"/>
  <c r="K7878" i="1" s="1"/>
  <c r="L7880" i="1"/>
  <c r="K7880" i="1" s="1"/>
  <c r="L7882" i="1"/>
  <c r="K7882" i="1" s="1"/>
  <c r="L7884" i="1"/>
  <c r="K7884" i="1" s="1"/>
  <c r="L7886" i="1"/>
  <c r="K7886" i="1" s="1"/>
  <c r="L7888" i="1"/>
  <c r="K7888" i="1" s="1"/>
  <c r="L7890" i="1"/>
  <c r="K7890" i="1" s="1"/>
  <c r="L7892" i="1"/>
  <c r="K7892" i="1" s="1"/>
  <c r="L7894" i="1"/>
  <c r="K7894" i="1" s="1"/>
  <c r="L7896" i="1"/>
  <c r="K7896" i="1" s="1"/>
  <c r="L7898" i="1"/>
  <c r="K7898" i="1" s="1"/>
  <c r="L7900" i="1"/>
  <c r="K7900" i="1" s="1"/>
  <c r="L7902" i="1"/>
  <c r="K7902" i="1" s="1"/>
  <c r="L7904" i="1"/>
  <c r="K7904" i="1" s="1"/>
  <c r="L7906" i="1"/>
  <c r="K7906" i="1" s="1"/>
  <c r="L7908" i="1"/>
  <c r="K7908" i="1" s="1"/>
  <c r="L7910" i="1"/>
  <c r="K7910" i="1" s="1"/>
  <c r="L7912" i="1"/>
  <c r="K7912" i="1" s="1"/>
  <c r="L7914" i="1"/>
  <c r="K7914" i="1" s="1"/>
  <c r="L7916" i="1"/>
  <c r="K7916" i="1" s="1"/>
  <c r="L7918" i="1"/>
  <c r="K7918" i="1" s="1"/>
  <c r="L7920" i="1"/>
  <c r="K7920" i="1" s="1"/>
  <c r="L7922" i="1"/>
  <c r="K7922" i="1" s="1"/>
  <c r="L7924" i="1"/>
  <c r="K7924" i="1" s="1"/>
  <c r="L7926" i="1"/>
  <c r="K7926" i="1" s="1"/>
  <c r="L7928" i="1"/>
  <c r="K7928" i="1" s="1"/>
  <c r="L7930" i="1"/>
  <c r="K7930" i="1" s="1"/>
  <c r="L7932" i="1"/>
  <c r="K7932" i="1" s="1"/>
  <c r="L7934" i="1"/>
  <c r="K7934" i="1" s="1"/>
  <c r="L7936" i="1"/>
  <c r="K7936" i="1" s="1"/>
  <c r="L7938" i="1"/>
  <c r="K7938" i="1" s="1"/>
  <c r="L7940" i="1"/>
  <c r="K7940" i="1" s="1"/>
  <c r="L7942" i="1"/>
  <c r="K7942" i="1" s="1"/>
  <c r="L7944" i="1"/>
  <c r="K7944" i="1" s="1"/>
  <c r="L7946" i="1"/>
  <c r="K7946" i="1" s="1"/>
  <c r="L7948" i="1"/>
  <c r="K7948" i="1" s="1"/>
  <c r="L7950" i="1"/>
  <c r="K7950" i="1" s="1"/>
  <c r="L7952" i="1"/>
  <c r="K7952" i="1" s="1"/>
  <c r="L7954" i="1"/>
  <c r="K7954" i="1" s="1"/>
  <c r="L7956" i="1"/>
  <c r="K7956" i="1" s="1"/>
  <c r="L7958" i="1"/>
  <c r="K7958" i="1" s="1"/>
  <c r="L7960" i="1"/>
  <c r="K7960" i="1" s="1"/>
  <c r="L7962" i="1"/>
  <c r="K7962" i="1" s="1"/>
  <c r="L7964" i="1"/>
  <c r="K7964" i="1" s="1"/>
  <c r="L7966" i="1"/>
  <c r="K7966" i="1" s="1"/>
  <c r="L7968" i="1"/>
  <c r="K7968" i="1" s="1"/>
  <c r="L7970" i="1"/>
  <c r="K7970" i="1" s="1"/>
  <c r="L7972" i="1"/>
  <c r="K7972" i="1" s="1"/>
  <c r="L7974" i="1"/>
  <c r="K7974" i="1" s="1"/>
  <c r="L7976" i="1"/>
  <c r="K7976" i="1" s="1"/>
  <c r="L7978" i="1"/>
  <c r="K7978" i="1" s="1"/>
  <c r="L7980" i="1"/>
  <c r="K7980" i="1" s="1"/>
  <c r="L7982" i="1"/>
  <c r="K7982" i="1" s="1"/>
  <c r="L7951" i="1"/>
  <c r="K7951" i="1" s="1"/>
  <c r="L7955" i="1"/>
  <c r="K7955" i="1" s="1"/>
  <c r="L7959" i="1"/>
  <c r="K7959" i="1" s="1"/>
  <c r="L7963" i="1"/>
  <c r="K7963" i="1" s="1"/>
  <c r="L7967" i="1"/>
  <c r="K7967" i="1" s="1"/>
  <c r="L7971" i="1"/>
  <c r="K7971" i="1" s="1"/>
  <c r="L7973" i="1"/>
  <c r="K7973" i="1" s="1"/>
  <c r="L7977" i="1"/>
  <c r="K7977" i="1" s="1"/>
  <c r="L7981" i="1"/>
  <c r="K7981" i="1" s="1"/>
  <c r="L7708" i="1"/>
  <c r="K7708" i="1" s="1"/>
  <c r="L7705" i="1"/>
  <c r="K7705" i="1" s="1"/>
  <c r="L7703" i="1"/>
  <c r="K7703" i="1" s="1"/>
  <c r="L7704" i="1"/>
  <c r="K7704" i="1" s="1"/>
  <c r="L7701" i="1"/>
  <c r="K7701" i="1" s="1"/>
  <c r="L7699" i="1"/>
  <c r="K7699" i="1" s="1"/>
  <c r="L7688" i="1"/>
  <c r="K7688" i="1" s="1"/>
  <c r="L7687" i="1"/>
  <c r="K7687" i="1" s="1"/>
  <c r="L7679" i="1"/>
  <c r="K7679" i="1" s="1"/>
  <c r="L7681" i="1"/>
  <c r="K7681" i="1" s="1"/>
  <c r="L7683" i="1"/>
  <c r="K7683" i="1" s="1"/>
  <c r="L7685" i="1"/>
  <c r="K7685" i="1" s="1"/>
  <c r="L7689" i="1"/>
  <c r="K7689" i="1" s="1"/>
  <c r="K7691" i="1"/>
  <c r="L7693" i="1"/>
  <c r="K7693" i="1" s="1"/>
  <c r="L7695" i="1"/>
  <c r="K7695" i="1" s="1"/>
  <c r="L7697" i="1"/>
  <c r="K7697" i="1" s="1"/>
  <c r="L7700" i="1"/>
  <c r="K7700" i="1" s="1"/>
  <c r="L7706" i="1"/>
  <c r="K7706" i="1" s="1"/>
  <c r="L7709" i="1"/>
  <c r="K7709" i="1" s="1"/>
  <c r="L7711" i="1"/>
  <c r="K7711" i="1" s="1"/>
  <c r="L7713" i="1"/>
  <c r="K7713" i="1" s="1"/>
  <c r="L7715" i="1"/>
  <c r="K7715" i="1" s="1"/>
  <c r="L7717" i="1"/>
  <c r="K7717" i="1" s="1"/>
  <c r="L7680" i="1"/>
  <c r="K7680" i="1" s="1"/>
  <c r="L7682" i="1"/>
  <c r="K7682" i="1" s="1"/>
  <c r="L7684" i="1"/>
  <c r="K7684" i="1" s="1"/>
  <c r="L7686" i="1"/>
  <c r="K7686" i="1" s="1"/>
  <c r="L7690" i="1"/>
  <c r="K7690" i="1" s="1"/>
  <c r="L7692" i="1"/>
  <c r="K7692" i="1" s="1"/>
  <c r="L7694" i="1"/>
  <c r="K7694" i="1" s="1"/>
  <c r="L7696" i="1"/>
  <c r="K7696" i="1" s="1"/>
  <c r="L7698" i="1"/>
  <c r="K7698" i="1" s="1"/>
  <c r="L7702" i="1"/>
  <c r="K7702" i="1" s="1"/>
  <c r="L7707" i="1"/>
  <c r="K7707" i="1" s="1"/>
  <c r="K7710" i="1"/>
  <c r="L7712" i="1"/>
  <c r="K7712" i="1" s="1"/>
  <c r="K7714" i="1"/>
  <c r="L7716" i="1"/>
  <c r="K7716" i="1" s="1"/>
  <c r="L7676" i="1"/>
  <c r="K7676" i="1" s="1"/>
  <c r="L7678" i="1"/>
  <c r="K7678" i="1" s="1"/>
  <c r="L7677" i="1"/>
  <c r="K7677" i="1" s="1"/>
  <c r="L7675" i="1"/>
  <c r="K7675" i="1" s="1"/>
  <c r="L7674" i="1"/>
  <c r="K7674" i="1" s="1"/>
  <c r="L7662" i="1"/>
  <c r="K7662" i="1" s="1"/>
  <c r="L7660" i="1"/>
  <c r="K7660" i="1" s="1"/>
  <c r="L7661" i="1"/>
  <c r="K7661" i="1" s="1"/>
  <c r="L7667" i="1"/>
  <c r="K7667" i="1" s="1"/>
  <c r="L7669" i="1"/>
  <c r="K7669" i="1" s="1"/>
  <c r="L7671" i="1"/>
  <c r="K7671" i="1" s="1"/>
  <c r="L7673" i="1"/>
  <c r="K7673" i="1" s="1"/>
  <c r="L7668" i="1"/>
  <c r="K7668" i="1" s="1"/>
  <c r="L7670" i="1"/>
  <c r="K7670" i="1" s="1"/>
  <c r="L7672" i="1"/>
  <c r="K7672" i="1" s="1"/>
  <c r="L7657" i="1"/>
  <c r="K7657" i="1" s="1"/>
  <c r="L7659" i="1"/>
  <c r="K7659" i="1" s="1"/>
  <c r="L7664" i="1"/>
  <c r="K7664" i="1" s="1"/>
  <c r="K7666" i="1"/>
  <c r="L7656" i="1"/>
  <c r="K7656" i="1" s="1"/>
  <c r="L7658" i="1"/>
  <c r="K7658" i="1" s="1"/>
  <c r="L7663" i="1"/>
  <c r="K7663" i="1" s="1"/>
  <c r="L7665" i="1"/>
  <c r="K7665" i="1" s="1"/>
  <c r="L7648" i="1"/>
  <c r="K7648" i="1" s="1"/>
  <c r="L7650" i="1"/>
  <c r="K7650" i="1" s="1"/>
  <c r="K7652" i="1"/>
  <c r="L7654" i="1"/>
  <c r="K7654" i="1" s="1"/>
  <c r="L7647" i="1"/>
  <c r="K7647" i="1" s="1"/>
  <c r="L7649" i="1"/>
  <c r="K7649" i="1" s="1"/>
  <c r="L7651" i="1"/>
  <c r="K7651" i="1" s="1"/>
  <c r="L7653" i="1"/>
  <c r="K7653" i="1" s="1"/>
  <c r="L7655" i="1"/>
  <c r="K7655" i="1" s="1"/>
  <c r="L7641" i="1"/>
  <c r="K7641" i="1" s="1"/>
  <c r="L7637" i="1"/>
  <c r="K7637" i="1" s="1"/>
  <c r="L7624" i="1"/>
  <c r="K7624" i="1" s="1"/>
  <c r="L7626" i="1"/>
  <c r="K7626" i="1" s="1"/>
  <c r="L7628" i="1"/>
  <c r="K7628" i="1" s="1"/>
  <c r="K7630" i="1"/>
  <c r="L7632" i="1"/>
  <c r="K7632" i="1" s="1"/>
  <c r="L7634" i="1"/>
  <c r="K7634" i="1" s="1"/>
  <c r="L7636" i="1"/>
  <c r="K7636" i="1" s="1"/>
  <c r="L7639" i="1"/>
  <c r="K7639" i="1" s="1"/>
  <c r="L7642" i="1"/>
  <c r="K7642" i="1" s="1"/>
  <c r="L7644" i="1"/>
  <c r="K7644" i="1" s="1"/>
  <c r="K7646" i="1"/>
  <c r="L7623" i="1"/>
  <c r="K7623" i="1" s="1"/>
  <c r="K7625" i="1"/>
  <c r="L7627" i="1"/>
  <c r="K7627" i="1" s="1"/>
  <c r="L7629" i="1"/>
  <c r="K7629" i="1" s="1"/>
  <c r="K7631" i="1"/>
  <c r="L7633" i="1"/>
  <c r="K7633" i="1" s="1"/>
  <c r="L7635" i="1"/>
  <c r="K7635" i="1" s="1"/>
  <c r="L7638" i="1"/>
  <c r="K7638" i="1" s="1"/>
  <c r="L7640" i="1"/>
  <c r="K7640" i="1" s="1"/>
  <c r="L7643" i="1"/>
  <c r="K7643" i="1" s="1"/>
  <c r="L7645" i="1"/>
  <c r="K7645" i="1" s="1"/>
  <c r="L7607" i="1"/>
  <c r="K7607" i="1" s="1"/>
  <c r="L7600" i="1"/>
  <c r="K7600" i="1" s="1"/>
  <c r="L7587" i="1"/>
  <c r="K7587" i="1" s="1"/>
  <c r="L7582" i="1"/>
  <c r="K7582" i="1" s="1"/>
  <c r="L7584" i="1"/>
  <c r="K7584" i="1" s="1"/>
  <c r="L7586" i="1"/>
  <c r="K7586" i="1" s="1"/>
  <c r="L7589" i="1"/>
  <c r="K7589" i="1" s="1"/>
  <c r="L7591" i="1"/>
  <c r="K7591" i="1" s="1"/>
  <c r="L7593" i="1"/>
  <c r="K7593" i="1" s="1"/>
  <c r="L7595" i="1"/>
  <c r="K7595" i="1" s="1"/>
  <c r="L7597" i="1"/>
  <c r="K7597" i="1" s="1"/>
  <c r="L7599" i="1"/>
  <c r="K7599" i="1" s="1"/>
  <c r="K7602" i="1"/>
  <c r="K7604" i="1"/>
  <c r="L7606" i="1"/>
  <c r="K7606" i="1" s="1"/>
  <c r="L7609" i="1"/>
  <c r="K7609" i="1" s="1"/>
  <c r="K7611" i="1"/>
  <c r="L7613" i="1"/>
  <c r="K7613" i="1" s="1"/>
  <c r="L7615" i="1"/>
  <c r="K7615" i="1" s="1"/>
  <c r="L7617" i="1"/>
  <c r="K7617" i="1" s="1"/>
  <c r="K7619" i="1"/>
  <c r="L7621" i="1"/>
  <c r="K7621" i="1" s="1"/>
  <c r="L7583" i="1"/>
  <c r="K7583" i="1" s="1"/>
  <c r="L7585" i="1"/>
  <c r="K7585" i="1" s="1"/>
  <c r="L7588" i="1"/>
  <c r="K7588" i="1" s="1"/>
  <c r="L7590" i="1"/>
  <c r="K7590" i="1" s="1"/>
  <c r="L7592" i="1"/>
  <c r="K7592" i="1" s="1"/>
  <c r="L7594" i="1"/>
  <c r="K7594" i="1" s="1"/>
  <c r="L7596" i="1"/>
  <c r="K7596" i="1" s="1"/>
  <c r="L7598" i="1"/>
  <c r="K7598" i="1" s="1"/>
  <c r="L7601" i="1"/>
  <c r="K7601" i="1" s="1"/>
  <c r="L7603" i="1"/>
  <c r="K7603" i="1" s="1"/>
  <c r="K7605" i="1"/>
  <c r="L7608" i="1"/>
  <c r="K7608" i="1" s="1"/>
  <c r="L7610" i="1"/>
  <c r="K7610" i="1" s="1"/>
  <c r="L7612" i="1"/>
  <c r="K7612" i="1" s="1"/>
  <c r="L7614" i="1"/>
  <c r="K7614" i="1" s="1"/>
  <c r="L7616" i="1"/>
  <c r="K7616" i="1" s="1"/>
  <c r="L7618" i="1"/>
  <c r="K7618" i="1" s="1"/>
  <c r="L7620" i="1"/>
  <c r="K7620" i="1" s="1"/>
  <c r="L7622" i="1"/>
  <c r="K7622" i="1" s="1"/>
  <c r="L7578" i="1"/>
  <c r="K7578" i="1" s="1"/>
  <c r="L7575" i="1"/>
  <c r="K7575" i="1" s="1"/>
  <c r="L7576" i="1"/>
  <c r="K7576" i="1" s="1"/>
  <c r="L7577" i="1"/>
  <c r="K7577" i="1" s="1"/>
  <c r="L7574" i="1"/>
  <c r="K7574" i="1" s="1"/>
  <c r="L7572" i="1"/>
  <c r="K7572" i="1" s="1"/>
  <c r="L7569" i="1"/>
  <c r="K7569" i="1" s="1"/>
  <c r="L7558" i="1"/>
  <c r="K7558" i="1" s="1"/>
  <c r="L7538" i="1"/>
  <c r="K7538" i="1" s="1"/>
  <c r="L7532" i="1"/>
  <c r="K7532" i="1" s="1"/>
  <c r="L7524" i="1"/>
  <c r="K7524" i="1" s="1"/>
  <c r="K7522" i="1"/>
  <c r="L7508" i="1"/>
  <c r="K7508" i="1" s="1"/>
  <c r="L7510" i="1"/>
  <c r="K7510" i="1" s="1"/>
  <c r="L7509" i="1"/>
  <c r="K7509" i="1" s="1"/>
  <c r="L7506" i="1"/>
  <c r="K7506" i="1" s="1"/>
  <c r="L7504" i="1"/>
  <c r="K7504" i="1" s="1"/>
  <c r="L7505" i="1"/>
  <c r="K7505" i="1" s="1"/>
  <c r="L7503" i="1"/>
  <c r="K7503" i="1" s="1"/>
  <c r="L7501" i="1"/>
  <c r="K7501" i="1" s="1"/>
  <c r="L7492" i="1"/>
  <c r="K7492" i="1" s="1"/>
  <c r="L7491" i="1"/>
  <c r="K7491" i="1" s="1"/>
  <c r="L7493" i="1"/>
  <c r="K7493" i="1" s="1"/>
  <c r="L7486" i="1"/>
  <c r="K7486" i="1" s="1"/>
  <c r="L7483" i="1"/>
  <c r="K7483" i="1" s="1"/>
  <c r="L7484" i="1"/>
  <c r="K7484" i="1" s="1"/>
  <c r="L7480" i="1"/>
  <c r="K7480" i="1" s="1"/>
  <c r="L7482" i="1"/>
  <c r="K7482" i="1" s="1"/>
  <c r="L7481" i="1"/>
  <c r="K7481" i="1" s="1"/>
  <c r="L7476" i="1"/>
  <c r="K7476" i="1" s="1"/>
  <c r="L7478" i="1"/>
  <c r="K7478" i="1" s="1"/>
  <c r="L7477" i="1"/>
  <c r="K7477" i="1" s="1"/>
  <c r="L7474" i="1"/>
  <c r="K7474" i="1" s="1"/>
  <c r="L7479" i="1"/>
  <c r="K7479" i="1" s="1"/>
  <c r="L7473" i="1"/>
  <c r="K7473" i="1" s="1"/>
  <c r="K7472" i="1"/>
  <c r="L7470" i="1"/>
  <c r="K7470" i="1" s="1"/>
  <c r="L7471" i="1"/>
  <c r="K7471" i="1" s="1"/>
  <c r="L7487" i="1"/>
  <c r="K7487" i="1" s="1"/>
  <c r="L7489" i="1"/>
  <c r="K7489" i="1" s="1"/>
  <c r="L7495" i="1"/>
  <c r="K7495" i="1" s="1"/>
  <c r="L7497" i="1"/>
  <c r="K7497" i="1" s="1"/>
  <c r="L7499" i="1"/>
  <c r="K7499" i="1" s="1"/>
  <c r="L7502" i="1"/>
  <c r="K7502" i="1" s="1"/>
  <c r="L7511" i="1"/>
  <c r="K7511" i="1" s="1"/>
  <c r="L7513" i="1"/>
  <c r="K7513" i="1" s="1"/>
  <c r="L7515" i="1"/>
  <c r="K7515" i="1" s="1"/>
  <c r="L7517" i="1"/>
  <c r="K7517" i="1" s="1"/>
  <c r="L7519" i="1"/>
  <c r="K7519" i="1" s="1"/>
  <c r="L7475" i="1"/>
  <c r="K7475" i="1" s="1"/>
  <c r="L7485" i="1"/>
  <c r="K7485" i="1" s="1"/>
  <c r="L7488" i="1"/>
  <c r="K7488" i="1" s="1"/>
  <c r="L7490" i="1"/>
  <c r="K7490" i="1" s="1"/>
  <c r="L7494" i="1"/>
  <c r="K7494" i="1" s="1"/>
  <c r="L7496" i="1"/>
  <c r="K7496" i="1" s="1"/>
  <c r="L7498" i="1"/>
  <c r="K7498" i="1" s="1"/>
  <c r="L7500" i="1"/>
  <c r="K7500" i="1" s="1"/>
  <c r="L7507" i="1"/>
  <c r="K7507" i="1" s="1"/>
  <c r="L7512" i="1"/>
  <c r="K7512" i="1" s="1"/>
  <c r="K7514" i="1"/>
  <c r="L7516" i="1"/>
  <c r="K7516" i="1" s="1"/>
  <c r="L7518" i="1"/>
  <c r="K7518" i="1" s="1"/>
  <c r="L7520" i="1"/>
  <c r="K7520" i="1" s="1"/>
  <c r="L7523" i="1"/>
  <c r="K7523" i="1" s="1"/>
  <c r="L7526" i="1"/>
  <c r="K7526" i="1" s="1"/>
  <c r="L7528" i="1"/>
  <c r="K7528" i="1" s="1"/>
  <c r="L7530" i="1"/>
  <c r="K7530" i="1" s="1"/>
  <c r="L7533" i="1"/>
  <c r="K7533" i="1" s="1"/>
  <c r="L7535" i="1"/>
  <c r="K7535" i="1" s="1"/>
  <c r="K7537" i="1"/>
  <c r="L7540" i="1"/>
  <c r="K7540" i="1" s="1"/>
  <c r="L7542" i="1"/>
  <c r="K7542" i="1" s="1"/>
  <c r="L7544" i="1"/>
  <c r="K7544" i="1" s="1"/>
  <c r="L7546" i="1"/>
  <c r="K7546" i="1" s="1"/>
  <c r="L7548" i="1"/>
  <c r="K7548" i="1" s="1"/>
  <c r="L7550" i="1"/>
  <c r="K7550" i="1" s="1"/>
  <c r="L7552" i="1"/>
  <c r="K7552" i="1" s="1"/>
  <c r="L7554" i="1"/>
  <c r="K7554" i="1" s="1"/>
  <c r="L7556" i="1"/>
  <c r="K7556" i="1" s="1"/>
  <c r="L7559" i="1"/>
  <c r="K7559" i="1" s="1"/>
  <c r="L7561" i="1"/>
  <c r="K7561" i="1" s="1"/>
  <c r="L7563" i="1"/>
  <c r="K7563" i="1" s="1"/>
  <c r="L7565" i="1"/>
  <c r="K7565" i="1" s="1"/>
  <c r="L7567" i="1"/>
  <c r="K7567" i="1" s="1"/>
  <c r="L7570" i="1"/>
  <c r="K7570" i="1" s="1"/>
  <c r="L7573" i="1"/>
  <c r="K7573" i="1" s="1"/>
  <c r="L7579" i="1"/>
  <c r="K7579" i="1" s="1"/>
  <c r="L7581" i="1"/>
  <c r="K7581" i="1" s="1"/>
  <c r="L7521" i="1"/>
  <c r="K7521" i="1" s="1"/>
  <c r="L7525" i="1"/>
  <c r="K7525" i="1" s="1"/>
  <c r="L7527" i="1"/>
  <c r="K7527" i="1" s="1"/>
  <c r="L7529" i="1"/>
  <c r="K7529" i="1" s="1"/>
  <c r="L7531" i="1"/>
  <c r="K7531" i="1" s="1"/>
  <c r="L7534" i="1"/>
  <c r="K7534" i="1" s="1"/>
  <c r="L7536" i="1"/>
  <c r="K7536" i="1" s="1"/>
  <c r="L7539" i="1"/>
  <c r="K7539" i="1" s="1"/>
  <c r="L7541" i="1"/>
  <c r="K7541" i="1" s="1"/>
  <c r="L7543" i="1"/>
  <c r="K7543" i="1" s="1"/>
  <c r="L7545" i="1"/>
  <c r="K7545" i="1" s="1"/>
  <c r="L7547" i="1"/>
  <c r="K7547" i="1" s="1"/>
  <c r="L7549" i="1"/>
  <c r="K7549" i="1" s="1"/>
  <c r="L7551" i="1"/>
  <c r="K7551" i="1" s="1"/>
  <c r="L7553" i="1"/>
  <c r="K7553" i="1" s="1"/>
  <c r="L7555" i="1"/>
  <c r="K7555" i="1" s="1"/>
  <c r="L7557" i="1"/>
  <c r="K7557" i="1" s="1"/>
  <c r="L7560" i="1"/>
  <c r="K7560" i="1" s="1"/>
  <c r="L7562" i="1"/>
  <c r="K7562" i="1" s="1"/>
  <c r="L7564" i="1"/>
  <c r="K7564" i="1" s="1"/>
  <c r="L7566" i="1"/>
  <c r="K7566" i="1" s="1"/>
  <c r="L7568" i="1"/>
  <c r="K7568" i="1" s="1"/>
  <c r="L7571" i="1"/>
  <c r="K7571" i="1" s="1"/>
  <c r="L7580" i="1"/>
  <c r="K7580" i="1" s="1"/>
  <c r="L7466" i="1"/>
  <c r="K7466" i="1" s="1"/>
  <c r="L7468" i="1"/>
  <c r="K7468" i="1" s="1"/>
  <c r="L7467" i="1"/>
  <c r="K7467" i="1" s="1"/>
  <c r="L7469" i="1"/>
  <c r="K7469" i="1" s="1"/>
  <c r="L5" i="1"/>
  <c r="K5" i="1" s="1"/>
  <c r="L6" i="1"/>
  <c r="K6" i="1" s="1"/>
  <c r="L7" i="1"/>
  <c r="K7" i="1" s="1"/>
  <c r="L8" i="1"/>
  <c r="K8" i="1" s="1"/>
  <c r="L9" i="1"/>
  <c r="K9" i="1" s="1"/>
  <c r="L10" i="1"/>
  <c r="K10" i="1" s="1"/>
  <c r="L11" i="1"/>
  <c r="K11" i="1" s="1"/>
  <c r="L12" i="1"/>
  <c r="K12" i="1" s="1"/>
  <c r="L13" i="1"/>
  <c r="K13" i="1" s="1"/>
  <c r="L14" i="1"/>
  <c r="K14" i="1" s="1"/>
  <c r="L15" i="1"/>
  <c r="K15" i="1" s="1"/>
  <c r="L16" i="1"/>
  <c r="K16" i="1" s="1"/>
  <c r="L17" i="1"/>
  <c r="K17" i="1" s="1"/>
  <c r="L18" i="1"/>
  <c r="K18" i="1" s="1"/>
  <c r="L19" i="1"/>
  <c r="K19" i="1" s="1"/>
  <c r="L20" i="1"/>
  <c r="K20" i="1" s="1"/>
  <c r="L21" i="1"/>
  <c r="K21" i="1" s="1"/>
  <c r="L22" i="1"/>
  <c r="K22" i="1" s="1"/>
  <c r="L23" i="1"/>
  <c r="K23" i="1" s="1"/>
  <c r="L24" i="1"/>
  <c r="K24" i="1" s="1"/>
  <c r="L25" i="1"/>
  <c r="K25" i="1" s="1"/>
  <c r="L26" i="1"/>
  <c r="K26" i="1" s="1"/>
  <c r="L27" i="1"/>
  <c r="K27" i="1" s="1"/>
  <c r="L28" i="1"/>
  <c r="K28" i="1" s="1"/>
  <c r="L29" i="1"/>
  <c r="K29" i="1" s="1"/>
  <c r="L30" i="1"/>
  <c r="K30" i="1" s="1"/>
  <c r="L31" i="1"/>
  <c r="K31" i="1" s="1"/>
  <c r="L32" i="1"/>
  <c r="K32" i="1" s="1"/>
  <c r="L33" i="1"/>
  <c r="K33" i="1" s="1"/>
  <c r="L34" i="1"/>
  <c r="K34" i="1" s="1"/>
  <c r="L35" i="1"/>
  <c r="K35" i="1" s="1"/>
  <c r="L36" i="1"/>
  <c r="K36" i="1" s="1"/>
  <c r="L37" i="1"/>
  <c r="K37" i="1" s="1"/>
  <c r="L38" i="1"/>
  <c r="K38" i="1" s="1"/>
  <c r="L39" i="1"/>
  <c r="K39" i="1" s="1"/>
  <c r="L40" i="1"/>
  <c r="K40" i="1" s="1"/>
  <c r="L41" i="1"/>
  <c r="K41" i="1" s="1"/>
  <c r="L42" i="1"/>
  <c r="K42" i="1" s="1"/>
  <c r="L43" i="1"/>
  <c r="K43" i="1" s="1"/>
  <c r="L44" i="1"/>
  <c r="K44" i="1" s="1"/>
  <c r="L45" i="1"/>
  <c r="K45" i="1" s="1"/>
  <c r="L46" i="1"/>
  <c r="K46" i="1" s="1"/>
  <c r="L47" i="1"/>
  <c r="K47" i="1" s="1"/>
  <c r="L48" i="1"/>
  <c r="K48" i="1" s="1"/>
  <c r="L49" i="1"/>
  <c r="K49" i="1" s="1"/>
  <c r="L50" i="1"/>
  <c r="K50" i="1" s="1"/>
  <c r="L51" i="1"/>
  <c r="K51" i="1" s="1"/>
  <c r="L52" i="1"/>
  <c r="K52" i="1" s="1"/>
  <c r="L53" i="1"/>
  <c r="K53" i="1" s="1"/>
  <c r="L54" i="1"/>
  <c r="K54" i="1" s="1"/>
  <c r="L55" i="1"/>
  <c r="K55" i="1" s="1"/>
  <c r="L56" i="1"/>
  <c r="K56" i="1" s="1"/>
  <c r="L57" i="1"/>
  <c r="K57" i="1" s="1"/>
  <c r="L58" i="1"/>
  <c r="K58" i="1" s="1"/>
  <c r="L59" i="1"/>
  <c r="K59" i="1" s="1"/>
  <c r="L60" i="1"/>
  <c r="K60" i="1" s="1"/>
  <c r="L61" i="1"/>
  <c r="K61" i="1" s="1"/>
  <c r="L62" i="1"/>
  <c r="K62" i="1" s="1"/>
  <c r="L63" i="1"/>
  <c r="K63" i="1" s="1"/>
  <c r="L64" i="1"/>
  <c r="K64" i="1" s="1"/>
  <c r="L65" i="1"/>
  <c r="K65" i="1" s="1"/>
  <c r="L66" i="1"/>
  <c r="K66" i="1" s="1"/>
  <c r="L67" i="1"/>
  <c r="K67" i="1" s="1"/>
  <c r="L68" i="1"/>
  <c r="K68" i="1" s="1"/>
  <c r="L69" i="1"/>
  <c r="K69" i="1" s="1"/>
  <c r="L70" i="1"/>
  <c r="K70" i="1" s="1"/>
  <c r="L71" i="1"/>
  <c r="K71" i="1" s="1"/>
  <c r="L72" i="1"/>
  <c r="K72" i="1" s="1"/>
  <c r="L73" i="1"/>
  <c r="K73" i="1" s="1"/>
  <c r="L74" i="1"/>
  <c r="K74" i="1" s="1"/>
  <c r="L75" i="1"/>
  <c r="K75" i="1" s="1"/>
  <c r="L76" i="1"/>
  <c r="K76" i="1" s="1"/>
  <c r="L77" i="1"/>
  <c r="K77" i="1" s="1"/>
  <c r="L78" i="1"/>
  <c r="K78" i="1" s="1"/>
  <c r="L79" i="1"/>
  <c r="K79" i="1" s="1"/>
  <c r="L80" i="1"/>
  <c r="K80" i="1" s="1"/>
  <c r="L81" i="1"/>
  <c r="K81" i="1" s="1"/>
  <c r="L82" i="1"/>
  <c r="K82" i="1" s="1"/>
  <c r="L83" i="1"/>
  <c r="K83" i="1" s="1"/>
  <c r="L84" i="1"/>
  <c r="K84" i="1" s="1"/>
  <c r="L85" i="1"/>
  <c r="K85" i="1" s="1"/>
  <c r="L86" i="1"/>
  <c r="K86" i="1" s="1"/>
  <c r="L87" i="1"/>
  <c r="K87" i="1" s="1"/>
  <c r="L88" i="1"/>
  <c r="K88" i="1" s="1"/>
  <c r="L89" i="1"/>
  <c r="K89" i="1" s="1"/>
  <c r="L90" i="1"/>
  <c r="K90" i="1" s="1"/>
  <c r="L91" i="1"/>
  <c r="K91" i="1" s="1"/>
  <c r="L92" i="1"/>
  <c r="K92" i="1" s="1"/>
  <c r="L93" i="1"/>
  <c r="K93" i="1" s="1"/>
  <c r="L94" i="1"/>
  <c r="K94" i="1" s="1"/>
  <c r="L95" i="1"/>
  <c r="K95" i="1" s="1"/>
  <c r="L96" i="1"/>
  <c r="K96" i="1" s="1"/>
  <c r="L97" i="1"/>
  <c r="K97" i="1" s="1"/>
  <c r="L98" i="1"/>
  <c r="K98" i="1" s="1"/>
  <c r="L99" i="1"/>
  <c r="K99" i="1" s="1"/>
  <c r="L100" i="1"/>
  <c r="K100" i="1" s="1"/>
  <c r="L101" i="1"/>
  <c r="K101" i="1" s="1"/>
  <c r="L102" i="1"/>
  <c r="K102" i="1" s="1"/>
  <c r="L103" i="1"/>
  <c r="K103" i="1" s="1"/>
  <c r="L104" i="1"/>
  <c r="K104" i="1" s="1"/>
  <c r="L105" i="1"/>
  <c r="K105" i="1" s="1"/>
  <c r="L106" i="1"/>
  <c r="K106" i="1" s="1"/>
  <c r="L107" i="1"/>
  <c r="K107" i="1" s="1"/>
  <c r="L108" i="1"/>
  <c r="K108" i="1" s="1"/>
  <c r="L109" i="1"/>
  <c r="K109" i="1" s="1"/>
  <c r="L110" i="1"/>
  <c r="K110" i="1" s="1"/>
  <c r="L111" i="1"/>
  <c r="K111" i="1" s="1"/>
  <c r="L112" i="1"/>
  <c r="K112" i="1" s="1"/>
  <c r="L113" i="1"/>
  <c r="K113" i="1" s="1"/>
  <c r="L114" i="1"/>
  <c r="K114" i="1" s="1"/>
  <c r="L115" i="1"/>
  <c r="K115" i="1" s="1"/>
  <c r="L116" i="1"/>
  <c r="K116" i="1" s="1"/>
  <c r="L117" i="1"/>
  <c r="K117" i="1" s="1"/>
  <c r="L118" i="1"/>
  <c r="K118" i="1" s="1"/>
  <c r="L119" i="1"/>
  <c r="K119" i="1" s="1"/>
  <c r="L120" i="1"/>
  <c r="K120" i="1" s="1"/>
  <c r="L121" i="1"/>
  <c r="K121" i="1" s="1"/>
  <c r="L122" i="1"/>
  <c r="K122" i="1" s="1"/>
  <c r="L123" i="1"/>
  <c r="K123" i="1" s="1"/>
  <c r="L124" i="1"/>
  <c r="K124" i="1" s="1"/>
  <c r="L125" i="1"/>
  <c r="K125" i="1" s="1"/>
  <c r="L126" i="1"/>
  <c r="K126" i="1" s="1"/>
  <c r="L127" i="1"/>
  <c r="K127" i="1" s="1"/>
  <c r="L128" i="1"/>
  <c r="K128" i="1" s="1"/>
  <c r="L129" i="1"/>
  <c r="K129" i="1" s="1"/>
  <c r="L130" i="1"/>
  <c r="K130" i="1" s="1"/>
  <c r="L131" i="1"/>
  <c r="K131" i="1" s="1"/>
  <c r="L132" i="1"/>
  <c r="K132" i="1" s="1"/>
  <c r="L134" i="1"/>
  <c r="K134" i="1" s="1"/>
  <c r="L136" i="1"/>
  <c r="K136" i="1" s="1"/>
  <c r="L138" i="1"/>
  <c r="K138" i="1" s="1"/>
  <c r="L140" i="1"/>
  <c r="K140" i="1" s="1"/>
  <c r="L142" i="1"/>
  <c r="K142" i="1" s="1"/>
  <c r="L144" i="1"/>
  <c r="K144" i="1" s="1"/>
  <c r="L146" i="1"/>
  <c r="K146" i="1" s="1"/>
  <c r="L148" i="1"/>
  <c r="K148" i="1" s="1"/>
  <c r="L150" i="1"/>
  <c r="K150" i="1" s="1"/>
  <c r="L152" i="1"/>
  <c r="K152" i="1" s="1"/>
  <c r="L154" i="1"/>
  <c r="K154" i="1" s="1"/>
  <c r="L156" i="1"/>
  <c r="K156" i="1" s="1"/>
  <c r="L158" i="1"/>
  <c r="K158" i="1" s="1"/>
  <c r="L160" i="1"/>
  <c r="K160" i="1" s="1"/>
  <c r="L162" i="1"/>
  <c r="K162" i="1" s="1"/>
  <c r="L164" i="1"/>
  <c r="K164" i="1" s="1"/>
  <c r="L166" i="1"/>
  <c r="K166" i="1" s="1"/>
  <c r="L168" i="1"/>
  <c r="K168" i="1" s="1"/>
  <c r="L170" i="1"/>
  <c r="K170" i="1" s="1"/>
  <c r="L172" i="1"/>
  <c r="K172" i="1" s="1"/>
  <c r="L174" i="1"/>
  <c r="K174" i="1" s="1"/>
  <c r="L176" i="1"/>
  <c r="K176" i="1" s="1"/>
  <c r="L178" i="1"/>
  <c r="K178" i="1" s="1"/>
  <c r="L180" i="1"/>
  <c r="K180" i="1" s="1"/>
  <c r="L182" i="1"/>
  <c r="K182" i="1" s="1"/>
  <c r="L184" i="1"/>
  <c r="K184" i="1" s="1"/>
  <c r="L186" i="1"/>
  <c r="K186" i="1" s="1"/>
  <c r="L188" i="1"/>
  <c r="K188" i="1" s="1"/>
  <c r="L190" i="1"/>
  <c r="K190" i="1" s="1"/>
  <c r="L192" i="1"/>
  <c r="K192" i="1" s="1"/>
  <c r="L194" i="1"/>
  <c r="K194" i="1" s="1"/>
  <c r="L196" i="1"/>
  <c r="K196" i="1" s="1"/>
  <c r="L133" i="1"/>
  <c r="K133" i="1" s="1"/>
  <c r="L135" i="1"/>
  <c r="K135" i="1" s="1"/>
  <c r="L137" i="1"/>
  <c r="K137" i="1" s="1"/>
  <c r="L139" i="1"/>
  <c r="K139" i="1" s="1"/>
  <c r="L141" i="1"/>
  <c r="K141" i="1" s="1"/>
  <c r="L143" i="1"/>
  <c r="K143" i="1" s="1"/>
  <c r="L145" i="1"/>
  <c r="K145" i="1" s="1"/>
  <c r="L147" i="1"/>
  <c r="K147" i="1" s="1"/>
  <c r="L149" i="1"/>
  <c r="K149" i="1" s="1"/>
  <c r="L151" i="1"/>
  <c r="K151" i="1" s="1"/>
  <c r="L153" i="1"/>
  <c r="K153" i="1" s="1"/>
  <c r="L155" i="1"/>
  <c r="K155" i="1" s="1"/>
  <c r="L157" i="1"/>
  <c r="K157" i="1" s="1"/>
  <c r="L159" i="1"/>
  <c r="K159" i="1" s="1"/>
  <c r="L161" i="1"/>
  <c r="K161" i="1" s="1"/>
  <c r="L163" i="1"/>
  <c r="K163" i="1" s="1"/>
  <c r="L165" i="1"/>
  <c r="K165" i="1" s="1"/>
  <c r="L167" i="1"/>
  <c r="K167" i="1" s="1"/>
  <c r="L169" i="1"/>
  <c r="K169" i="1" s="1"/>
  <c r="L171" i="1"/>
  <c r="K171" i="1" s="1"/>
  <c r="L173" i="1"/>
  <c r="K173" i="1" s="1"/>
  <c r="L175" i="1"/>
  <c r="K175" i="1" s="1"/>
  <c r="L177" i="1"/>
  <c r="K177" i="1" s="1"/>
  <c r="L179" i="1"/>
  <c r="K179" i="1" s="1"/>
  <c r="L181" i="1"/>
  <c r="K181" i="1" s="1"/>
  <c r="L183" i="1"/>
  <c r="K183" i="1" s="1"/>
  <c r="L185" i="1"/>
  <c r="K185" i="1" s="1"/>
  <c r="L187" i="1"/>
  <c r="K187" i="1" s="1"/>
  <c r="L189" i="1"/>
  <c r="K189" i="1" s="1"/>
  <c r="L191" i="1"/>
  <c r="K191" i="1" s="1"/>
  <c r="L193" i="1"/>
  <c r="K193" i="1" s="1"/>
  <c r="L195" i="1"/>
  <c r="K195" i="1" s="1"/>
  <c r="L197" i="1"/>
  <c r="K197" i="1" s="1"/>
  <c r="L198" i="1"/>
  <c r="K198" i="1" s="1"/>
  <c r="L199" i="1"/>
  <c r="K199" i="1" s="1"/>
  <c r="L200" i="1"/>
  <c r="K200" i="1" s="1"/>
  <c r="L201" i="1"/>
  <c r="K201" i="1" s="1"/>
  <c r="L202" i="1"/>
  <c r="K202" i="1" s="1"/>
  <c r="L203" i="1"/>
  <c r="K203" i="1" s="1"/>
  <c r="L204" i="1"/>
  <c r="K204" i="1" s="1"/>
  <c r="L205" i="1"/>
  <c r="K205" i="1" s="1"/>
  <c r="L206" i="1"/>
  <c r="K206" i="1" s="1"/>
  <c r="L207" i="1"/>
  <c r="K207" i="1" s="1"/>
  <c r="L208" i="1"/>
  <c r="K208" i="1" s="1"/>
  <c r="L209" i="1"/>
  <c r="K209" i="1" s="1"/>
  <c r="L210" i="1"/>
  <c r="K210" i="1" s="1"/>
  <c r="L211" i="1"/>
  <c r="K211" i="1" s="1"/>
  <c r="L212" i="1"/>
  <c r="K212" i="1" s="1"/>
  <c r="L213" i="1"/>
  <c r="K213" i="1" s="1"/>
  <c r="L214" i="1"/>
  <c r="K214" i="1" s="1"/>
  <c r="L215" i="1"/>
  <c r="K215" i="1" s="1"/>
  <c r="L216" i="1"/>
  <c r="K216" i="1" s="1"/>
  <c r="L217" i="1"/>
  <c r="K217" i="1" s="1"/>
  <c r="L218" i="1"/>
  <c r="K218" i="1" s="1"/>
  <c r="L219" i="1"/>
  <c r="K219" i="1" s="1"/>
  <c r="L220" i="1"/>
  <c r="K220" i="1" s="1"/>
  <c r="L221" i="1"/>
  <c r="K221" i="1" s="1"/>
  <c r="L222" i="1"/>
  <c r="K222" i="1" s="1"/>
  <c r="L223" i="1"/>
  <c r="K223" i="1" s="1"/>
  <c r="L224" i="1"/>
  <c r="K224" i="1" s="1"/>
  <c r="L225" i="1"/>
  <c r="K225" i="1" s="1"/>
  <c r="L226" i="1"/>
  <c r="K226" i="1" s="1"/>
  <c r="L227" i="1"/>
  <c r="K227" i="1" s="1"/>
  <c r="L228" i="1"/>
  <c r="K228" i="1" s="1"/>
  <c r="L229" i="1"/>
  <c r="K229" i="1" s="1"/>
  <c r="L230" i="1"/>
  <c r="K230" i="1" s="1"/>
  <c r="L231" i="1"/>
  <c r="K231" i="1" s="1"/>
  <c r="L232" i="1"/>
  <c r="K232" i="1" s="1"/>
  <c r="L233" i="1"/>
  <c r="K233" i="1" s="1"/>
  <c r="L234" i="1"/>
  <c r="K234" i="1" s="1"/>
  <c r="L235" i="1"/>
  <c r="K235" i="1" s="1"/>
  <c r="L236" i="1"/>
  <c r="K236" i="1" s="1"/>
  <c r="L237" i="1"/>
  <c r="K237" i="1" s="1"/>
  <c r="L238" i="1"/>
  <c r="K238" i="1" s="1"/>
  <c r="L239" i="1"/>
  <c r="K239" i="1" s="1"/>
  <c r="L240" i="1"/>
  <c r="K240" i="1" s="1"/>
  <c r="L241" i="1"/>
  <c r="K241" i="1" s="1"/>
  <c r="L242" i="1"/>
  <c r="K242" i="1" s="1"/>
  <c r="L243" i="1"/>
  <c r="K243" i="1" s="1"/>
  <c r="L244" i="1"/>
  <c r="K244" i="1" s="1"/>
  <c r="L245" i="1"/>
  <c r="K245" i="1" s="1"/>
  <c r="L246" i="1"/>
  <c r="K246" i="1" s="1"/>
  <c r="L247" i="1"/>
  <c r="K247" i="1" s="1"/>
  <c r="L248" i="1"/>
  <c r="K248" i="1" s="1"/>
  <c r="L249" i="1"/>
  <c r="K249" i="1" s="1"/>
  <c r="L250" i="1"/>
  <c r="K250" i="1" s="1"/>
  <c r="L251" i="1"/>
  <c r="K251" i="1" s="1"/>
  <c r="L252" i="1"/>
  <c r="K252" i="1" s="1"/>
  <c r="L253" i="1"/>
  <c r="K253" i="1" s="1"/>
  <c r="L254" i="1"/>
  <c r="K254" i="1" s="1"/>
  <c r="L255" i="1"/>
  <c r="K255" i="1" s="1"/>
  <c r="L256" i="1"/>
  <c r="K256" i="1" s="1"/>
  <c r="L257" i="1"/>
  <c r="K257" i="1" s="1"/>
  <c r="L258" i="1"/>
  <c r="K258" i="1" s="1"/>
  <c r="L259" i="1"/>
  <c r="K259" i="1" s="1"/>
  <c r="L260" i="1"/>
  <c r="K260" i="1" s="1"/>
  <c r="L261" i="1"/>
  <c r="K261" i="1" s="1"/>
  <c r="L262" i="1"/>
  <c r="K262" i="1" s="1"/>
  <c r="L263" i="1"/>
  <c r="K263" i="1" s="1"/>
  <c r="L264" i="1"/>
  <c r="K264" i="1" s="1"/>
  <c r="L265" i="1"/>
  <c r="K265" i="1" s="1"/>
  <c r="L266" i="1"/>
  <c r="K266" i="1" s="1"/>
  <c r="L267" i="1"/>
  <c r="K267" i="1" s="1"/>
  <c r="L268" i="1"/>
  <c r="K268" i="1" s="1"/>
  <c r="L269" i="1"/>
  <c r="K269" i="1" s="1"/>
  <c r="L270" i="1"/>
  <c r="K270" i="1" s="1"/>
  <c r="L271" i="1"/>
  <c r="K271" i="1" s="1"/>
  <c r="L272" i="1"/>
  <c r="K272" i="1" s="1"/>
  <c r="L273" i="1"/>
  <c r="K273" i="1" s="1"/>
  <c r="L275" i="1"/>
  <c r="K275" i="1" s="1"/>
  <c r="L277" i="1"/>
  <c r="K277" i="1" s="1"/>
  <c r="L279" i="1"/>
  <c r="K279" i="1" s="1"/>
  <c r="L281" i="1"/>
  <c r="K281" i="1" s="1"/>
  <c r="L283" i="1"/>
  <c r="K283" i="1" s="1"/>
  <c r="L285" i="1"/>
  <c r="K285" i="1" s="1"/>
  <c r="L287" i="1"/>
  <c r="K287" i="1" s="1"/>
  <c r="L289" i="1"/>
  <c r="K289" i="1" s="1"/>
  <c r="L291" i="1"/>
  <c r="K291" i="1" s="1"/>
  <c r="L293" i="1"/>
  <c r="K293" i="1" s="1"/>
  <c r="L295" i="1"/>
  <c r="K295" i="1" s="1"/>
  <c r="L297" i="1"/>
  <c r="K297" i="1" s="1"/>
  <c r="L299" i="1"/>
  <c r="K299" i="1" s="1"/>
  <c r="L301" i="1"/>
  <c r="K301" i="1" s="1"/>
  <c r="L303" i="1"/>
  <c r="K303" i="1" s="1"/>
  <c r="L305" i="1"/>
  <c r="K305" i="1" s="1"/>
  <c r="L307" i="1"/>
  <c r="K307" i="1" s="1"/>
  <c r="L309" i="1"/>
  <c r="K309" i="1" s="1"/>
  <c r="L311" i="1"/>
  <c r="K311" i="1" s="1"/>
  <c r="L313" i="1"/>
  <c r="K313" i="1" s="1"/>
  <c r="L315" i="1"/>
  <c r="K315" i="1" s="1"/>
  <c r="L317" i="1"/>
  <c r="K317" i="1" s="1"/>
  <c r="L319" i="1"/>
  <c r="K319" i="1" s="1"/>
  <c r="L321" i="1"/>
  <c r="K321" i="1" s="1"/>
  <c r="L323" i="1"/>
  <c r="K323" i="1" s="1"/>
  <c r="L325" i="1"/>
  <c r="K325" i="1" s="1"/>
  <c r="L327" i="1"/>
  <c r="K327" i="1" s="1"/>
  <c r="L329" i="1"/>
  <c r="K329" i="1" s="1"/>
  <c r="L331" i="1"/>
  <c r="K331" i="1" s="1"/>
  <c r="L333" i="1"/>
  <c r="K333" i="1" s="1"/>
  <c r="L274" i="1"/>
  <c r="K274" i="1" s="1"/>
  <c r="L276" i="1"/>
  <c r="K276" i="1" s="1"/>
  <c r="L278" i="1"/>
  <c r="K278" i="1" s="1"/>
  <c r="L280" i="1"/>
  <c r="K280" i="1" s="1"/>
  <c r="L282" i="1"/>
  <c r="K282" i="1" s="1"/>
  <c r="L284" i="1"/>
  <c r="K284" i="1" s="1"/>
  <c r="L286" i="1"/>
  <c r="K286" i="1" s="1"/>
  <c r="L288" i="1"/>
  <c r="K288" i="1" s="1"/>
  <c r="L290" i="1"/>
  <c r="K290" i="1" s="1"/>
  <c r="L292" i="1"/>
  <c r="K292" i="1" s="1"/>
  <c r="L294" i="1"/>
  <c r="K294" i="1" s="1"/>
  <c r="L296" i="1"/>
  <c r="K296" i="1" s="1"/>
  <c r="L298" i="1"/>
  <c r="K298" i="1" s="1"/>
  <c r="L300" i="1"/>
  <c r="K300" i="1" s="1"/>
  <c r="L302" i="1"/>
  <c r="K302" i="1" s="1"/>
  <c r="L304" i="1"/>
  <c r="K304" i="1" s="1"/>
  <c r="L306" i="1"/>
  <c r="K306" i="1" s="1"/>
  <c r="L308" i="1"/>
  <c r="K308" i="1" s="1"/>
  <c r="L310" i="1"/>
  <c r="K310" i="1" s="1"/>
  <c r="L312" i="1"/>
  <c r="K312" i="1" s="1"/>
  <c r="L314" i="1"/>
  <c r="K314" i="1" s="1"/>
  <c r="L316" i="1"/>
  <c r="K316" i="1" s="1"/>
  <c r="L318" i="1"/>
  <c r="K318" i="1" s="1"/>
  <c r="L320" i="1"/>
  <c r="K320" i="1" s="1"/>
  <c r="L322" i="1"/>
  <c r="K322" i="1" s="1"/>
  <c r="L324" i="1"/>
  <c r="K324" i="1" s="1"/>
  <c r="L326" i="1"/>
  <c r="K326" i="1" s="1"/>
  <c r="L328" i="1"/>
  <c r="K328" i="1" s="1"/>
  <c r="L330" i="1"/>
  <c r="K330" i="1" s="1"/>
  <c r="L332" i="1"/>
  <c r="K332" i="1" s="1"/>
  <c r="L334" i="1"/>
  <c r="K334" i="1" s="1"/>
  <c r="L335" i="1"/>
  <c r="K335" i="1" s="1"/>
  <c r="L336" i="1"/>
  <c r="K336" i="1" s="1"/>
  <c r="L337" i="1"/>
  <c r="K337" i="1" s="1"/>
  <c r="L338" i="1"/>
  <c r="K338" i="1" s="1"/>
  <c r="L339" i="1"/>
  <c r="K339" i="1" s="1"/>
  <c r="L340" i="1"/>
  <c r="K340" i="1" s="1"/>
  <c r="L341" i="1"/>
  <c r="K341" i="1" s="1"/>
  <c r="L342" i="1"/>
  <c r="K342" i="1" s="1"/>
  <c r="L343" i="1"/>
  <c r="K343" i="1" s="1"/>
  <c r="L344" i="1"/>
  <c r="K344" i="1" s="1"/>
  <c r="L345" i="1"/>
  <c r="K345" i="1" s="1"/>
  <c r="L346" i="1"/>
  <c r="K346" i="1" s="1"/>
  <c r="L347" i="1"/>
  <c r="K347" i="1" s="1"/>
  <c r="L348" i="1"/>
  <c r="K348" i="1" s="1"/>
  <c r="L349" i="1"/>
  <c r="K349" i="1" s="1"/>
  <c r="L350" i="1"/>
  <c r="K350" i="1" s="1"/>
  <c r="L351" i="1"/>
  <c r="K351" i="1" s="1"/>
  <c r="L352" i="1"/>
  <c r="K352" i="1" s="1"/>
  <c r="L353" i="1"/>
  <c r="K353" i="1" s="1"/>
  <c r="L354" i="1"/>
  <c r="K354" i="1" s="1"/>
  <c r="L355" i="1"/>
  <c r="K355" i="1" s="1"/>
  <c r="L356" i="1"/>
  <c r="K356" i="1" s="1"/>
  <c r="L357" i="1"/>
  <c r="K357" i="1" s="1"/>
  <c r="L358" i="1"/>
  <c r="K358" i="1" s="1"/>
  <c r="L359" i="1"/>
  <c r="K359" i="1" s="1"/>
  <c r="L360" i="1"/>
  <c r="K360" i="1" s="1"/>
  <c r="L361" i="1"/>
  <c r="K361" i="1" s="1"/>
  <c r="L362" i="1"/>
  <c r="K362" i="1" s="1"/>
  <c r="L363" i="1"/>
  <c r="K363" i="1" s="1"/>
  <c r="L364" i="1"/>
  <c r="K364" i="1" s="1"/>
  <c r="L365" i="1"/>
  <c r="K365" i="1" s="1"/>
  <c r="L366" i="1"/>
  <c r="K366" i="1" s="1"/>
  <c r="L367" i="1"/>
  <c r="K367" i="1" s="1"/>
  <c r="L368" i="1"/>
  <c r="K368" i="1" s="1"/>
  <c r="L369" i="1"/>
  <c r="K369" i="1" s="1"/>
  <c r="L370" i="1"/>
  <c r="K370" i="1" s="1"/>
  <c r="L371" i="1"/>
  <c r="K371" i="1" s="1"/>
  <c r="L372" i="1"/>
  <c r="K372" i="1" s="1"/>
  <c r="L373" i="1"/>
  <c r="K373" i="1" s="1"/>
  <c r="L374" i="1"/>
  <c r="K374" i="1" s="1"/>
  <c r="L375" i="1"/>
  <c r="K375" i="1" s="1"/>
  <c r="L376" i="1"/>
  <c r="K376" i="1" s="1"/>
  <c r="L377" i="1"/>
  <c r="K377" i="1" s="1"/>
  <c r="L378" i="1"/>
  <c r="K378" i="1" s="1"/>
  <c r="L379" i="1"/>
  <c r="K379" i="1" s="1"/>
  <c r="L380" i="1"/>
  <c r="K380" i="1" s="1"/>
  <c r="L381" i="1"/>
  <c r="K381" i="1" s="1"/>
  <c r="L382" i="1"/>
  <c r="K382" i="1" s="1"/>
  <c r="L383" i="1"/>
  <c r="K383" i="1" s="1"/>
  <c r="L384" i="1"/>
  <c r="K384" i="1" s="1"/>
  <c r="L385" i="1"/>
  <c r="K385" i="1" s="1"/>
  <c r="L386" i="1"/>
  <c r="K386" i="1" s="1"/>
  <c r="L387" i="1"/>
  <c r="K387" i="1" s="1"/>
  <c r="L388" i="1"/>
  <c r="K388" i="1" s="1"/>
  <c r="L389" i="1"/>
  <c r="K389" i="1" s="1"/>
  <c r="L390" i="1"/>
  <c r="K390" i="1" s="1"/>
  <c r="L391" i="1"/>
  <c r="K391" i="1" s="1"/>
  <c r="L392" i="1"/>
  <c r="K392" i="1" s="1"/>
  <c r="L393" i="1"/>
  <c r="K393" i="1" s="1"/>
  <c r="L394" i="1"/>
  <c r="K394" i="1" s="1"/>
  <c r="L395" i="1"/>
  <c r="K395" i="1" s="1"/>
  <c r="L396" i="1"/>
  <c r="K396" i="1" s="1"/>
  <c r="L397" i="1"/>
  <c r="K397" i="1" s="1"/>
  <c r="L398" i="1"/>
  <c r="K398" i="1" s="1"/>
  <c r="L399" i="1"/>
  <c r="K399" i="1" s="1"/>
  <c r="L400" i="1"/>
  <c r="K400" i="1" s="1"/>
  <c r="L401" i="1"/>
  <c r="K401" i="1" s="1"/>
  <c r="L402" i="1"/>
  <c r="K402" i="1" s="1"/>
  <c r="L403" i="1"/>
  <c r="K403" i="1" s="1"/>
  <c r="L404" i="1"/>
  <c r="K404" i="1" s="1"/>
  <c r="L405" i="1"/>
  <c r="K405" i="1" s="1"/>
  <c r="L406" i="1"/>
  <c r="K406" i="1" s="1"/>
  <c r="L407" i="1"/>
  <c r="K407" i="1" s="1"/>
  <c r="L408" i="1"/>
  <c r="K408" i="1" s="1"/>
  <c r="L409" i="1"/>
  <c r="K409" i="1" s="1"/>
  <c r="L410" i="1"/>
  <c r="K410" i="1" s="1"/>
  <c r="L411" i="1"/>
  <c r="K411" i="1" s="1"/>
  <c r="L412" i="1"/>
  <c r="K412" i="1" s="1"/>
  <c r="L413" i="1"/>
  <c r="K413" i="1" s="1"/>
  <c r="L414" i="1"/>
  <c r="K414" i="1" s="1"/>
  <c r="L415" i="1"/>
  <c r="K415" i="1" s="1"/>
  <c r="L416" i="1"/>
  <c r="K416" i="1" s="1"/>
  <c r="L417" i="1"/>
  <c r="K417" i="1" s="1"/>
  <c r="L418" i="1"/>
  <c r="K418" i="1" s="1"/>
  <c r="L419" i="1"/>
  <c r="K419" i="1" s="1"/>
  <c r="L420" i="1"/>
  <c r="K420" i="1" s="1"/>
  <c r="L421" i="1"/>
  <c r="K421" i="1" s="1"/>
  <c r="L422" i="1"/>
  <c r="K422" i="1" s="1"/>
  <c r="L423" i="1"/>
  <c r="K423" i="1" s="1"/>
  <c r="L424" i="1"/>
  <c r="K424" i="1" s="1"/>
  <c r="L425" i="1"/>
  <c r="K425" i="1" s="1"/>
  <c r="L426" i="1"/>
  <c r="K426" i="1" s="1"/>
  <c r="L427" i="1"/>
  <c r="K427" i="1" s="1"/>
  <c r="L428" i="1"/>
  <c r="K428" i="1" s="1"/>
  <c r="L429" i="1"/>
  <c r="K429" i="1" s="1"/>
  <c r="L430" i="1"/>
  <c r="K430" i="1" s="1"/>
  <c r="L431" i="1"/>
  <c r="K431" i="1" s="1"/>
  <c r="L432" i="1"/>
  <c r="K432" i="1" s="1"/>
  <c r="L433" i="1"/>
  <c r="K433" i="1" s="1"/>
  <c r="L434" i="1"/>
  <c r="K434" i="1" s="1"/>
  <c r="L435" i="1"/>
  <c r="K435" i="1" s="1"/>
  <c r="L436" i="1"/>
  <c r="K436" i="1" s="1"/>
  <c r="L437" i="1"/>
  <c r="K437" i="1" s="1"/>
  <c r="L438" i="1"/>
  <c r="K438" i="1" s="1"/>
  <c r="L439" i="1"/>
  <c r="K439" i="1" s="1"/>
  <c r="L440" i="1"/>
  <c r="K440" i="1" s="1"/>
  <c r="L441" i="1"/>
  <c r="K441" i="1" s="1"/>
  <c r="L442" i="1"/>
  <c r="K442" i="1" s="1"/>
  <c r="L443" i="1"/>
  <c r="K443" i="1" s="1"/>
  <c r="L444" i="1"/>
  <c r="K444" i="1" s="1"/>
  <c r="L445" i="1"/>
  <c r="K445" i="1" s="1"/>
  <c r="L446" i="1"/>
  <c r="K446" i="1" s="1"/>
  <c r="L447" i="1"/>
  <c r="K447" i="1" s="1"/>
  <c r="L448" i="1"/>
  <c r="K448" i="1" s="1"/>
  <c r="L449" i="1"/>
  <c r="K449" i="1" s="1"/>
  <c r="L450" i="1"/>
  <c r="K450" i="1" s="1"/>
  <c r="L451" i="1"/>
  <c r="K451" i="1" s="1"/>
  <c r="L452" i="1"/>
  <c r="K452" i="1" s="1"/>
  <c r="L453" i="1"/>
  <c r="K453" i="1" s="1"/>
  <c r="L454" i="1"/>
  <c r="K454" i="1" s="1"/>
  <c r="L455" i="1"/>
  <c r="K455" i="1" s="1"/>
  <c r="L456" i="1"/>
  <c r="K456" i="1" s="1"/>
  <c r="L457" i="1"/>
  <c r="K457" i="1" s="1"/>
  <c r="L458" i="1"/>
  <c r="K458" i="1" s="1"/>
  <c r="L459" i="1"/>
  <c r="K459" i="1" s="1"/>
  <c r="L460" i="1"/>
  <c r="K460" i="1" s="1"/>
  <c r="L461" i="1"/>
  <c r="K461" i="1" s="1"/>
  <c r="L462" i="1"/>
  <c r="K462" i="1" s="1"/>
  <c r="L463" i="1"/>
  <c r="K463" i="1" s="1"/>
  <c r="L464" i="1"/>
  <c r="K464" i="1" s="1"/>
  <c r="L465" i="1"/>
  <c r="K465" i="1" s="1"/>
  <c r="L466" i="1"/>
  <c r="K466" i="1" s="1"/>
  <c r="L467" i="1"/>
  <c r="K467" i="1" s="1"/>
  <c r="L468" i="1"/>
  <c r="K468" i="1" s="1"/>
  <c r="L469" i="1"/>
  <c r="K469" i="1" s="1"/>
  <c r="L470" i="1"/>
  <c r="K470" i="1" s="1"/>
  <c r="L471" i="1"/>
  <c r="K471" i="1" s="1"/>
  <c r="L472" i="1"/>
  <c r="K472" i="1" s="1"/>
  <c r="L473" i="1"/>
  <c r="K473" i="1" s="1"/>
  <c r="L474" i="1"/>
  <c r="K474" i="1" s="1"/>
  <c r="L476" i="1"/>
  <c r="K476" i="1" s="1"/>
  <c r="L478" i="1"/>
  <c r="K478" i="1" s="1"/>
  <c r="L480" i="1"/>
  <c r="K480" i="1" s="1"/>
  <c r="L482" i="1"/>
  <c r="K482" i="1" s="1"/>
  <c r="L484" i="1"/>
  <c r="K484" i="1" s="1"/>
  <c r="L486" i="1"/>
  <c r="K486" i="1" s="1"/>
  <c r="L488" i="1"/>
  <c r="K488" i="1" s="1"/>
  <c r="L490" i="1"/>
  <c r="K490" i="1" s="1"/>
  <c r="L492" i="1"/>
  <c r="K492" i="1" s="1"/>
  <c r="L494" i="1"/>
  <c r="K494" i="1" s="1"/>
  <c r="L496" i="1"/>
  <c r="K496" i="1" s="1"/>
  <c r="L498" i="1"/>
  <c r="K498" i="1" s="1"/>
  <c r="L500" i="1"/>
  <c r="K500" i="1" s="1"/>
  <c r="L502" i="1"/>
  <c r="K502" i="1" s="1"/>
  <c r="L504" i="1"/>
  <c r="K504" i="1" s="1"/>
  <c r="L506" i="1"/>
  <c r="K506" i="1" s="1"/>
  <c r="L508" i="1"/>
  <c r="K508" i="1" s="1"/>
  <c r="L510" i="1"/>
  <c r="K510" i="1" s="1"/>
  <c r="L512" i="1"/>
  <c r="K512" i="1" s="1"/>
  <c r="L514" i="1"/>
  <c r="K514" i="1" s="1"/>
  <c r="L516" i="1"/>
  <c r="K516" i="1" s="1"/>
  <c r="L518" i="1"/>
  <c r="K518" i="1" s="1"/>
  <c r="L520" i="1"/>
  <c r="K520" i="1" s="1"/>
  <c r="L522" i="1"/>
  <c r="K522" i="1" s="1"/>
  <c r="L524" i="1"/>
  <c r="K524" i="1" s="1"/>
  <c r="L526" i="1"/>
  <c r="K526" i="1" s="1"/>
  <c r="L528" i="1"/>
  <c r="K528" i="1" s="1"/>
  <c r="L530" i="1"/>
  <c r="K530" i="1" s="1"/>
  <c r="L532" i="1"/>
  <c r="K532" i="1" s="1"/>
  <c r="L534" i="1"/>
  <c r="K534" i="1" s="1"/>
  <c r="L536" i="1"/>
  <c r="K536" i="1" s="1"/>
  <c r="L538" i="1"/>
  <c r="K538" i="1" s="1"/>
  <c r="L540" i="1"/>
  <c r="K540" i="1" s="1"/>
  <c r="L542" i="1"/>
  <c r="K542" i="1" s="1"/>
  <c r="L544" i="1"/>
  <c r="K544" i="1" s="1"/>
  <c r="L546" i="1"/>
  <c r="K546" i="1" s="1"/>
  <c r="L548" i="1"/>
  <c r="K548" i="1" s="1"/>
  <c r="L550" i="1"/>
  <c r="K550" i="1" s="1"/>
  <c r="L552" i="1"/>
  <c r="K552" i="1" s="1"/>
  <c r="L554" i="1"/>
  <c r="K554" i="1" s="1"/>
  <c r="L556" i="1"/>
  <c r="K556" i="1" s="1"/>
  <c r="L558" i="1"/>
  <c r="K558" i="1" s="1"/>
  <c r="L560" i="1"/>
  <c r="K560" i="1" s="1"/>
  <c r="L562" i="1"/>
  <c r="K562" i="1" s="1"/>
  <c r="L563" i="1"/>
  <c r="K563" i="1" s="1"/>
  <c r="L564" i="1"/>
  <c r="K564" i="1" s="1"/>
  <c r="L565" i="1"/>
  <c r="K565" i="1" s="1"/>
  <c r="L566" i="1"/>
  <c r="K566" i="1" s="1"/>
  <c r="L567" i="1"/>
  <c r="K567" i="1" s="1"/>
  <c r="L568" i="1"/>
  <c r="K568" i="1" s="1"/>
  <c r="L569" i="1"/>
  <c r="K569" i="1" s="1"/>
  <c r="L570" i="1"/>
  <c r="K570" i="1" s="1"/>
  <c r="L571" i="1"/>
  <c r="K571" i="1" s="1"/>
  <c r="L572" i="1"/>
  <c r="K572" i="1" s="1"/>
  <c r="L573" i="1"/>
  <c r="K573" i="1" s="1"/>
  <c r="L574" i="1"/>
  <c r="K574" i="1" s="1"/>
  <c r="L575" i="1"/>
  <c r="K575" i="1" s="1"/>
  <c r="L576" i="1"/>
  <c r="K576" i="1" s="1"/>
  <c r="L577" i="1"/>
  <c r="K577" i="1" s="1"/>
  <c r="L578" i="1"/>
  <c r="K578" i="1" s="1"/>
  <c r="L579" i="1"/>
  <c r="K579" i="1" s="1"/>
  <c r="L580" i="1"/>
  <c r="K580" i="1" s="1"/>
  <c r="L581" i="1"/>
  <c r="K581" i="1" s="1"/>
  <c r="L582" i="1"/>
  <c r="K582" i="1" s="1"/>
  <c r="L583" i="1"/>
  <c r="K583" i="1" s="1"/>
  <c r="L584" i="1"/>
  <c r="K584" i="1" s="1"/>
  <c r="L585" i="1"/>
  <c r="K585" i="1" s="1"/>
  <c r="L586" i="1"/>
  <c r="K586" i="1" s="1"/>
  <c r="L587" i="1"/>
  <c r="K587" i="1" s="1"/>
  <c r="L588" i="1"/>
  <c r="K588" i="1" s="1"/>
  <c r="L589" i="1"/>
  <c r="K589" i="1" s="1"/>
  <c r="L590" i="1"/>
  <c r="K590" i="1" s="1"/>
  <c r="L591" i="1"/>
  <c r="K591" i="1" s="1"/>
  <c r="L592" i="1"/>
  <c r="K592" i="1" s="1"/>
  <c r="L593" i="1"/>
  <c r="K593" i="1" s="1"/>
  <c r="L594" i="1"/>
  <c r="K594" i="1" s="1"/>
  <c r="L595" i="1"/>
  <c r="K595" i="1" s="1"/>
  <c r="L596" i="1"/>
  <c r="K596" i="1" s="1"/>
  <c r="L597" i="1"/>
  <c r="K597" i="1" s="1"/>
  <c r="L598" i="1"/>
  <c r="K598" i="1" s="1"/>
  <c r="L599" i="1"/>
  <c r="K599" i="1" s="1"/>
  <c r="L600" i="1"/>
  <c r="K600" i="1" s="1"/>
  <c r="L601" i="1"/>
  <c r="K601" i="1" s="1"/>
  <c r="L602" i="1"/>
  <c r="K602" i="1" s="1"/>
  <c r="L603" i="1"/>
  <c r="K603" i="1" s="1"/>
  <c r="L604" i="1"/>
  <c r="K604" i="1" s="1"/>
  <c r="L605" i="1"/>
  <c r="K605" i="1" s="1"/>
  <c r="L606" i="1"/>
  <c r="K606" i="1" s="1"/>
  <c r="L607" i="1"/>
  <c r="K607" i="1" s="1"/>
  <c r="L608" i="1"/>
  <c r="K608" i="1" s="1"/>
  <c r="L609" i="1"/>
  <c r="K609" i="1" s="1"/>
  <c r="L610" i="1"/>
  <c r="K610" i="1" s="1"/>
  <c r="L611" i="1"/>
  <c r="K611" i="1" s="1"/>
  <c r="L612" i="1"/>
  <c r="K612" i="1" s="1"/>
  <c r="L613" i="1"/>
  <c r="K613" i="1" s="1"/>
  <c r="L614" i="1"/>
  <c r="K614" i="1" s="1"/>
  <c r="L615" i="1"/>
  <c r="K615" i="1" s="1"/>
  <c r="L616" i="1"/>
  <c r="K616" i="1" s="1"/>
  <c r="L617" i="1"/>
  <c r="K617" i="1" s="1"/>
  <c r="L618" i="1"/>
  <c r="K618" i="1" s="1"/>
  <c r="L619" i="1"/>
  <c r="K619" i="1" s="1"/>
  <c r="L620" i="1"/>
  <c r="K620" i="1" s="1"/>
  <c r="L621" i="1"/>
  <c r="K621" i="1" s="1"/>
  <c r="L622" i="1"/>
  <c r="K622" i="1" s="1"/>
  <c r="L623" i="1"/>
  <c r="K623" i="1" s="1"/>
  <c r="L624" i="1"/>
  <c r="K624" i="1" s="1"/>
  <c r="L625" i="1"/>
  <c r="K625" i="1" s="1"/>
  <c r="L626" i="1"/>
  <c r="K626" i="1" s="1"/>
  <c r="L627" i="1"/>
  <c r="K627" i="1" s="1"/>
  <c r="L628" i="1"/>
  <c r="K628" i="1" s="1"/>
  <c r="L629" i="1"/>
  <c r="K629" i="1" s="1"/>
  <c r="L630" i="1"/>
  <c r="K630" i="1" s="1"/>
  <c r="L631" i="1"/>
  <c r="K631" i="1" s="1"/>
  <c r="L632" i="1"/>
  <c r="K632" i="1" s="1"/>
  <c r="L633" i="1"/>
  <c r="K633" i="1" s="1"/>
  <c r="L634" i="1"/>
  <c r="K634" i="1" s="1"/>
  <c r="L635" i="1"/>
  <c r="K635" i="1" s="1"/>
  <c r="L636" i="1"/>
  <c r="K636" i="1" s="1"/>
  <c r="L637" i="1"/>
  <c r="K637" i="1" s="1"/>
  <c r="L638" i="1"/>
  <c r="K638" i="1" s="1"/>
  <c r="L639" i="1"/>
  <c r="K639" i="1" s="1"/>
  <c r="L640" i="1"/>
  <c r="K640" i="1" s="1"/>
  <c r="L641" i="1"/>
  <c r="K641" i="1" s="1"/>
  <c r="L642" i="1"/>
  <c r="K642" i="1" s="1"/>
  <c r="L643" i="1"/>
  <c r="K643" i="1" s="1"/>
  <c r="L644" i="1"/>
  <c r="K644" i="1" s="1"/>
  <c r="L645" i="1"/>
  <c r="K645" i="1" s="1"/>
  <c r="L646" i="1"/>
  <c r="K646" i="1" s="1"/>
  <c r="L647" i="1"/>
  <c r="K647" i="1" s="1"/>
  <c r="L648" i="1"/>
  <c r="K648" i="1" s="1"/>
  <c r="L649" i="1"/>
  <c r="K649" i="1" s="1"/>
  <c r="L650" i="1"/>
  <c r="K650" i="1" s="1"/>
  <c r="L651" i="1"/>
  <c r="K651" i="1" s="1"/>
  <c r="L652" i="1"/>
  <c r="K652" i="1" s="1"/>
  <c r="L653" i="1"/>
  <c r="K653" i="1" s="1"/>
  <c r="L654" i="1"/>
  <c r="K654" i="1" s="1"/>
  <c r="L655" i="1"/>
  <c r="K655" i="1" s="1"/>
  <c r="L656" i="1"/>
  <c r="K656" i="1" s="1"/>
  <c r="L657" i="1"/>
  <c r="K657" i="1" s="1"/>
  <c r="L658" i="1"/>
  <c r="K658" i="1" s="1"/>
  <c r="L659" i="1"/>
  <c r="K659" i="1" s="1"/>
  <c r="L660" i="1"/>
  <c r="K660" i="1" s="1"/>
  <c r="L661" i="1"/>
  <c r="K661" i="1" s="1"/>
  <c r="L662" i="1"/>
  <c r="K662" i="1" s="1"/>
  <c r="L663" i="1"/>
  <c r="K663" i="1" s="1"/>
  <c r="L664" i="1"/>
  <c r="K664" i="1" s="1"/>
  <c r="L665" i="1"/>
  <c r="K665" i="1" s="1"/>
  <c r="L666" i="1"/>
  <c r="K666" i="1" s="1"/>
  <c r="L667" i="1"/>
  <c r="K667" i="1" s="1"/>
  <c r="L668" i="1"/>
  <c r="K668" i="1" s="1"/>
  <c r="L669" i="1"/>
  <c r="K669" i="1" s="1"/>
  <c r="L670" i="1"/>
  <c r="K670" i="1" s="1"/>
  <c r="L671" i="1"/>
  <c r="K671" i="1" s="1"/>
  <c r="L672" i="1"/>
  <c r="K672" i="1" s="1"/>
  <c r="L673" i="1"/>
  <c r="K673" i="1" s="1"/>
  <c r="L674" i="1"/>
  <c r="K674" i="1" s="1"/>
  <c r="L675" i="1"/>
  <c r="K675" i="1" s="1"/>
  <c r="L676" i="1"/>
  <c r="K676" i="1" s="1"/>
  <c r="L677" i="1"/>
  <c r="K677" i="1" s="1"/>
  <c r="L678" i="1"/>
  <c r="K678" i="1" s="1"/>
  <c r="L679" i="1"/>
  <c r="K679" i="1" s="1"/>
  <c r="L680" i="1"/>
  <c r="K680" i="1" s="1"/>
  <c r="L681" i="1"/>
  <c r="K681" i="1" s="1"/>
  <c r="L682" i="1"/>
  <c r="K682" i="1" s="1"/>
  <c r="L683" i="1"/>
  <c r="K683" i="1" s="1"/>
  <c r="L684" i="1"/>
  <c r="K684" i="1" s="1"/>
  <c r="L685" i="1"/>
  <c r="K685" i="1" s="1"/>
  <c r="L686" i="1"/>
  <c r="K686" i="1" s="1"/>
  <c r="L687" i="1"/>
  <c r="K687" i="1" s="1"/>
  <c r="L688" i="1"/>
  <c r="K688" i="1" s="1"/>
  <c r="L689" i="1"/>
  <c r="K689" i="1" s="1"/>
  <c r="L690" i="1"/>
  <c r="K690" i="1" s="1"/>
  <c r="L691" i="1"/>
  <c r="K691" i="1" s="1"/>
  <c r="L692" i="1"/>
  <c r="K692" i="1" s="1"/>
  <c r="L693" i="1"/>
  <c r="K693" i="1" s="1"/>
  <c r="L694" i="1"/>
  <c r="K694" i="1" s="1"/>
  <c r="L695" i="1"/>
  <c r="K695" i="1" s="1"/>
  <c r="L696" i="1"/>
  <c r="K696" i="1" s="1"/>
  <c r="L697" i="1"/>
  <c r="K697" i="1" s="1"/>
  <c r="L698" i="1"/>
  <c r="K698" i="1" s="1"/>
  <c r="L699" i="1"/>
  <c r="K699" i="1" s="1"/>
  <c r="L700" i="1"/>
  <c r="K700" i="1" s="1"/>
  <c r="L701" i="1"/>
  <c r="K701" i="1" s="1"/>
  <c r="L702" i="1"/>
  <c r="K702" i="1" s="1"/>
  <c r="L703" i="1"/>
  <c r="K703" i="1" s="1"/>
  <c r="L704" i="1"/>
  <c r="K704" i="1" s="1"/>
  <c r="L705" i="1"/>
  <c r="K705" i="1" s="1"/>
  <c r="L706" i="1"/>
  <c r="K706" i="1" s="1"/>
  <c r="L707" i="1"/>
  <c r="K707" i="1" s="1"/>
  <c r="L708" i="1"/>
  <c r="K708" i="1" s="1"/>
  <c r="L709" i="1"/>
  <c r="K709" i="1" s="1"/>
  <c r="L710" i="1"/>
  <c r="K710" i="1" s="1"/>
  <c r="L711" i="1"/>
  <c r="K711" i="1" s="1"/>
  <c r="L712" i="1"/>
  <c r="K712" i="1" s="1"/>
  <c r="L713" i="1"/>
  <c r="K713" i="1" s="1"/>
  <c r="L714" i="1"/>
  <c r="K714" i="1" s="1"/>
  <c r="L715" i="1"/>
  <c r="K715" i="1" s="1"/>
  <c r="L716" i="1"/>
  <c r="K716" i="1" s="1"/>
  <c r="L717" i="1"/>
  <c r="K717" i="1" s="1"/>
  <c r="L718" i="1"/>
  <c r="K718" i="1" s="1"/>
  <c r="L719" i="1"/>
  <c r="K719" i="1" s="1"/>
  <c r="L720" i="1"/>
  <c r="K720" i="1" s="1"/>
  <c r="L721" i="1"/>
  <c r="K721" i="1" s="1"/>
  <c r="L722" i="1"/>
  <c r="K722" i="1" s="1"/>
  <c r="L723" i="1"/>
  <c r="K723" i="1" s="1"/>
  <c r="L724" i="1"/>
  <c r="K724" i="1" s="1"/>
  <c r="L725" i="1"/>
  <c r="K725" i="1" s="1"/>
  <c r="L726" i="1"/>
  <c r="K726" i="1" s="1"/>
  <c r="L727" i="1"/>
  <c r="K727" i="1" s="1"/>
  <c r="L728" i="1"/>
  <c r="K728" i="1" s="1"/>
  <c r="L729" i="1"/>
  <c r="K729" i="1" s="1"/>
  <c r="L730" i="1"/>
  <c r="K730" i="1" s="1"/>
  <c r="L731" i="1"/>
  <c r="K731" i="1" s="1"/>
  <c r="L732" i="1"/>
  <c r="K732" i="1" s="1"/>
  <c r="L475" i="1"/>
  <c r="K475" i="1" s="1"/>
  <c r="L477" i="1"/>
  <c r="K477" i="1" s="1"/>
  <c r="L479" i="1"/>
  <c r="K479" i="1" s="1"/>
  <c r="L481" i="1"/>
  <c r="K481" i="1" s="1"/>
  <c r="L483" i="1"/>
  <c r="K483" i="1" s="1"/>
  <c r="L485" i="1"/>
  <c r="K485" i="1" s="1"/>
  <c r="L487" i="1"/>
  <c r="K487" i="1" s="1"/>
  <c r="L489" i="1"/>
  <c r="K489" i="1" s="1"/>
  <c r="L491" i="1"/>
  <c r="K491" i="1" s="1"/>
  <c r="L493" i="1"/>
  <c r="K493" i="1" s="1"/>
  <c r="L495" i="1"/>
  <c r="K495" i="1" s="1"/>
  <c r="L497" i="1"/>
  <c r="K497" i="1" s="1"/>
  <c r="L499" i="1"/>
  <c r="K499" i="1" s="1"/>
  <c r="L501" i="1"/>
  <c r="K501" i="1" s="1"/>
  <c r="L503" i="1"/>
  <c r="K503" i="1" s="1"/>
  <c r="L505" i="1"/>
  <c r="K505" i="1" s="1"/>
  <c r="L507" i="1"/>
  <c r="K507" i="1" s="1"/>
  <c r="L509" i="1"/>
  <c r="K509" i="1" s="1"/>
  <c r="L511" i="1"/>
  <c r="K511" i="1" s="1"/>
  <c r="L513" i="1"/>
  <c r="K513" i="1" s="1"/>
  <c r="L515" i="1"/>
  <c r="K515" i="1" s="1"/>
  <c r="L517" i="1"/>
  <c r="K517" i="1" s="1"/>
  <c r="L519" i="1"/>
  <c r="K519" i="1" s="1"/>
  <c r="L521" i="1"/>
  <c r="K521" i="1" s="1"/>
  <c r="L523" i="1"/>
  <c r="K523" i="1" s="1"/>
  <c r="L525" i="1"/>
  <c r="K525" i="1" s="1"/>
  <c r="L527" i="1"/>
  <c r="K527" i="1" s="1"/>
  <c r="L529" i="1"/>
  <c r="K529" i="1" s="1"/>
  <c r="L531" i="1"/>
  <c r="K531" i="1" s="1"/>
  <c r="L533" i="1"/>
  <c r="K533" i="1" s="1"/>
  <c r="L535" i="1"/>
  <c r="K535" i="1" s="1"/>
  <c r="L537" i="1"/>
  <c r="K537" i="1" s="1"/>
  <c r="L539" i="1"/>
  <c r="K539" i="1" s="1"/>
  <c r="L541" i="1"/>
  <c r="K541" i="1" s="1"/>
  <c r="L543" i="1"/>
  <c r="K543" i="1" s="1"/>
  <c r="L545" i="1"/>
  <c r="K545" i="1" s="1"/>
  <c r="L547" i="1"/>
  <c r="K547" i="1" s="1"/>
  <c r="L549" i="1"/>
  <c r="K549" i="1" s="1"/>
  <c r="L551" i="1"/>
  <c r="K551" i="1" s="1"/>
  <c r="L553" i="1"/>
  <c r="K553" i="1" s="1"/>
  <c r="L555" i="1"/>
  <c r="K555" i="1" s="1"/>
  <c r="L557" i="1"/>
  <c r="K557" i="1" s="1"/>
  <c r="L559" i="1"/>
  <c r="K559" i="1" s="1"/>
  <c r="L561" i="1"/>
  <c r="K561" i="1" s="1"/>
  <c r="L733" i="1"/>
  <c r="K733" i="1" s="1"/>
  <c r="L735" i="1"/>
  <c r="K735" i="1" s="1"/>
  <c r="L737" i="1"/>
  <c r="K737" i="1" s="1"/>
  <c r="L739" i="1"/>
  <c r="K739" i="1" s="1"/>
  <c r="L741" i="1"/>
  <c r="K741" i="1" s="1"/>
  <c r="L743" i="1"/>
  <c r="K743" i="1" s="1"/>
  <c r="L745" i="1"/>
  <c r="K745" i="1" s="1"/>
  <c r="L747" i="1"/>
  <c r="K747" i="1" s="1"/>
  <c r="L749" i="1"/>
  <c r="K749" i="1" s="1"/>
  <c r="L751" i="1"/>
  <c r="K751" i="1" s="1"/>
  <c r="L753" i="1"/>
  <c r="K753" i="1" s="1"/>
  <c r="L755" i="1"/>
  <c r="K755" i="1" s="1"/>
  <c r="L757" i="1"/>
  <c r="K757" i="1" s="1"/>
  <c r="L759" i="1"/>
  <c r="K759" i="1" s="1"/>
  <c r="L761" i="1"/>
  <c r="K761" i="1" s="1"/>
  <c r="L763" i="1"/>
  <c r="K763" i="1" s="1"/>
  <c r="L765" i="1"/>
  <c r="K765" i="1" s="1"/>
  <c r="L767" i="1"/>
  <c r="K767" i="1" s="1"/>
  <c r="L769" i="1"/>
  <c r="K769" i="1" s="1"/>
  <c r="L771" i="1"/>
  <c r="K771" i="1" s="1"/>
  <c r="L773" i="1"/>
  <c r="K773" i="1" s="1"/>
  <c r="L775" i="1"/>
  <c r="K775" i="1" s="1"/>
  <c r="L777" i="1"/>
  <c r="K777" i="1" s="1"/>
  <c r="L779" i="1"/>
  <c r="K779" i="1" s="1"/>
  <c r="L781" i="1"/>
  <c r="K781" i="1" s="1"/>
  <c r="L783" i="1"/>
  <c r="K783" i="1" s="1"/>
  <c r="L785" i="1"/>
  <c r="K785" i="1" s="1"/>
  <c r="L787" i="1"/>
  <c r="K787" i="1" s="1"/>
  <c r="L789" i="1"/>
  <c r="K789" i="1" s="1"/>
  <c r="L791" i="1"/>
  <c r="K791" i="1" s="1"/>
  <c r="L793" i="1"/>
  <c r="K793" i="1" s="1"/>
  <c r="L795" i="1"/>
  <c r="K795" i="1" s="1"/>
  <c r="L797" i="1"/>
  <c r="K797" i="1" s="1"/>
  <c r="L799" i="1"/>
  <c r="K799" i="1" s="1"/>
  <c r="L801" i="1"/>
  <c r="K801" i="1" s="1"/>
  <c r="L803" i="1"/>
  <c r="K803" i="1" s="1"/>
  <c r="L805" i="1"/>
  <c r="K805" i="1" s="1"/>
  <c r="L807" i="1"/>
  <c r="K807" i="1" s="1"/>
  <c r="L809" i="1"/>
  <c r="K809" i="1" s="1"/>
  <c r="L811" i="1"/>
  <c r="K811" i="1" s="1"/>
  <c r="L813" i="1"/>
  <c r="K813" i="1" s="1"/>
  <c r="L815" i="1"/>
  <c r="K815" i="1" s="1"/>
  <c r="L817" i="1"/>
  <c r="K817" i="1" s="1"/>
  <c r="L819" i="1"/>
  <c r="K819" i="1" s="1"/>
  <c r="L821" i="1"/>
  <c r="K821" i="1" s="1"/>
  <c r="L823" i="1"/>
  <c r="K823" i="1" s="1"/>
  <c r="L825" i="1"/>
  <c r="K825" i="1" s="1"/>
  <c r="L827" i="1"/>
  <c r="K827" i="1" s="1"/>
  <c r="L829" i="1"/>
  <c r="K829" i="1" s="1"/>
  <c r="L831" i="1"/>
  <c r="K831" i="1" s="1"/>
  <c r="L833" i="1"/>
  <c r="K833" i="1" s="1"/>
  <c r="L835" i="1"/>
  <c r="K835" i="1" s="1"/>
  <c r="L837" i="1"/>
  <c r="K837" i="1" s="1"/>
  <c r="L839" i="1"/>
  <c r="K839" i="1" s="1"/>
  <c r="L841" i="1"/>
  <c r="K841" i="1" s="1"/>
  <c r="L843" i="1"/>
  <c r="K843" i="1" s="1"/>
  <c r="L845" i="1"/>
  <c r="K845" i="1" s="1"/>
  <c r="L847" i="1"/>
  <c r="K847" i="1" s="1"/>
  <c r="L849" i="1"/>
  <c r="K849" i="1" s="1"/>
  <c r="L851" i="1"/>
  <c r="K851" i="1" s="1"/>
  <c r="L853" i="1"/>
  <c r="K853" i="1" s="1"/>
  <c r="L855" i="1"/>
  <c r="K855" i="1" s="1"/>
  <c r="L857" i="1"/>
  <c r="K857" i="1" s="1"/>
  <c r="L859" i="1"/>
  <c r="K859" i="1" s="1"/>
  <c r="L860" i="1"/>
  <c r="K860" i="1" s="1"/>
  <c r="L861" i="1"/>
  <c r="K861" i="1" s="1"/>
  <c r="L862" i="1"/>
  <c r="K862" i="1" s="1"/>
  <c r="L863" i="1"/>
  <c r="K863" i="1" s="1"/>
  <c r="L864" i="1"/>
  <c r="K864" i="1" s="1"/>
  <c r="L865" i="1"/>
  <c r="K865" i="1" s="1"/>
  <c r="L866" i="1"/>
  <c r="K866" i="1" s="1"/>
  <c r="L867" i="1"/>
  <c r="K867" i="1" s="1"/>
  <c r="L868" i="1"/>
  <c r="K868" i="1" s="1"/>
  <c r="L869" i="1"/>
  <c r="K869" i="1" s="1"/>
  <c r="L870" i="1"/>
  <c r="K870" i="1" s="1"/>
  <c r="L871" i="1"/>
  <c r="K871" i="1" s="1"/>
  <c r="L872" i="1"/>
  <c r="K872" i="1" s="1"/>
  <c r="L873" i="1"/>
  <c r="K873" i="1" s="1"/>
  <c r="L874" i="1"/>
  <c r="K874" i="1" s="1"/>
  <c r="L875" i="1"/>
  <c r="K875" i="1" s="1"/>
  <c r="L876" i="1"/>
  <c r="K876" i="1" s="1"/>
  <c r="L877" i="1"/>
  <c r="K877" i="1" s="1"/>
  <c r="L878" i="1"/>
  <c r="K878" i="1" s="1"/>
  <c r="L879" i="1"/>
  <c r="K879" i="1" s="1"/>
  <c r="L880" i="1"/>
  <c r="K880" i="1" s="1"/>
  <c r="L881" i="1"/>
  <c r="K881" i="1" s="1"/>
  <c r="L882" i="1"/>
  <c r="K882" i="1" s="1"/>
  <c r="L883" i="1"/>
  <c r="K883" i="1" s="1"/>
  <c r="L884" i="1"/>
  <c r="K884" i="1" s="1"/>
  <c r="L885" i="1"/>
  <c r="K885" i="1" s="1"/>
  <c r="L886" i="1"/>
  <c r="K886" i="1" s="1"/>
  <c r="L887" i="1"/>
  <c r="K887" i="1" s="1"/>
  <c r="L888" i="1"/>
  <c r="K888" i="1" s="1"/>
  <c r="L889" i="1"/>
  <c r="K889" i="1" s="1"/>
  <c r="L890" i="1"/>
  <c r="K890" i="1" s="1"/>
  <c r="L891" i="1"/>
  <c r="K891" i="1" s="1"/>
  <c r="L892" i="1"/>
  <c r="K892" i="1" s="1"/>
  <c r="L893" i="1"/>
  <c r="K893" i="1" s="1"/>
  <c r="L894" i="1"/>
  <c r="K894" i="1" s="1"/>
  <c r="L895" i="1"/>
  <c r="K895" i="1" s="1"/>
  <c r="L896" i="1"/>
  <c r="K896" i="1" s="1"/>
  <c r="L897" i="1"/>
  <c r="K897" i="1" s="1"/>
  <c r="L898" i="1"/>
  <c r="K898" i="1" s="1"/>
  <c r="L899" i="1"/>
  <c r="K899" i="1" s="1"/>
  <c r="L900" i="1"/>
  <c r="K900" i="1" s="1"/>
  <c r="L901" i="1"/>
  <c r="K901" i="1" s="1"/>
  <c r="L906" i="1"/>
  <c r="K906" i="1" s="1"/>
  <c r="L907" i="1"/>
  <c r="K907" i="1" s="1"/>
  <c r="L908" i="1"/>
  <c r="K908" i="1" s="1"/>
  <c r="L909" i="1"/>
  <c r="K909" i="1" s="1"/>
  <c r="L910" i="1"/>
  <c r="K910" i="1" s="1"/>
  <c r="L911" i="1"/>
  <c r="K911" i="1" s="1"/>
  <c r="L912" i="1"/>
  <c r="K912" i="1" s="1"/>
  <c r="L913" i="1"/>
  <c r="K913" i="1" s="1"/>
  <c r="L914" i="1"/>
  <c r="K914" i="1" s="1"/>
  <c r="L915" i="1"/>
  <c r="K915" i="1" s="1"/>
  <c r="L916" i="1"/>
  <c r="K916" i="1" s="1"/>
  <c r="L917" i="1"/>
  <c r="K917" i="1" s="1"/>
  <c r="L918" i="1"/>
  <c r="K918" i="1" s="1"/>
  <c r="L919" i="1"/>
  <c r="K919" i="1" s="1"/>
  <c r="L920" i="1"/>
  <c r="K920" i="1" s="1"/>
  <c r="L921" i="1"/>
  <c r="K921" i="1" s="1"/>
  <c r="L922" i="1"/>
  <c r="K922" i="1" s="1"/>
  <c r="L923" i="1"/>
  <c r="K923" i="1" s="1"/>
  <c r="L924" i="1"/>
  <c r="K924" i="1" s="1"/>
  <c r="L925" i="1"/>
  <c r="K925" i="1" s="1"/>
  <c r="L926" i="1"/>
  <c r="K926" i="1" s="1"/>
  <c r="L927" i="1"/>
  <c r="K927" i="1" s="1"/>
  <c r="L928" i="1"/>
  <c r="K928" i="1" s="1"/>
  <c r="L929" i="1"/>
  <c r="K929" i="1" s="1"/>
  <c r="L930" i="1"/>
  <c r="K930" i="1" s="1"/>
  <c r="L931" i="1"/>
  <c r="K931" i="1" s="1"/>
  <c r="L932" i="1"/>
  <c r="K932" i="1" s="1"/>
  <c r="L933" i="1"/>
  <c r="K933" i="1" s="1"/>
  <c r="L934" i="1"/>
  <c r="K934" i="1" s="1"/>
  <c r="L935" i="1"/>
  <c r="K935" i="1" s="1"/>
  <c r="L936" i="1"/>
  <c r="K936" i="1" s="1"/>
  <c r="L937" i="1"/>
  <c r="K937" i="1" s="1"/>
  <c r="L938" i="1"/>
  <c r="K938" i="1" s="1"/>
  <c r="L939" i="1"/>
  <c r="K939" i="1" s="1"/>
  <c r="L940" i="1"/>
  <c r="K940" i="1" s="1"/>
  <c r="L941" i="1"/>
  <c r="K941" i="1" s="1"/>
  <c r="L942" i="1"/>
  <c r="K942" i="1" s="1"/>
  <c r="L943" i="1"/>
  <c r="K943" i="1" s="1"/>
  <c r="L944" i="1"/>
  <c r="K944" i="1" s="1"/>
  <c r="L945" i="1"/>
  <c r="K945" i="1" s="1"/>
  <c r="L946" i="1"/>
  <c r="K946" i="1" s="1"/>
  <c r="L947" i="1"/>
  <c r="K947" i="1" s="1"/>
  <c r="L948" i="1"/>
  <c r="K948" i="1" s="1"/>
  <c r="L949" i="1"/>
  <c r="K949" i="1" s="1"/>
  <c r="L950" i="1"/>
  <c r="K950" i="1" s="1"/>
  <c r="L951" i="1"/>
  <c r="K951" i="1" s="1"/>
  <c r="L957" i="1"/>
  <c r="K957" i="1" s="1"/>
  <c r="L1070" i="1"/>
  <c r="K1070" i="1" s="1"/>
  <c r="L1071" i="1"/>
  <c r="K1071" i="1" s="1"/>
  <c r="L1072" i="1"/>
  <c r="K1072" i="1" s="1"/>
  <c r="L1073" i="1"/>
  <c r="K1073" i="1" s="1"/>
  <c r="L1074" i="1"/>
  <c r="K1074" i="1" s="1"/>
  <c r="L1075" i="1"/>
  <c r="K1075" i="1" s="1"/>
  <c r="L1076" i="1"/>
  <c r="K1076" i="1" s="1"/>
  <c r="L1077" i="1"/>
  <c r="K1077" i="1" s="1"/>
  <c r="L1078" i="1"/>
  <c r="K1078" i="1" s="1"/>
  <c r="L1079" i="1"/>
  <c r="K1079" i="1" s="1"/>
  <c r="L1080" i="1"/>
  <c r="K1080" i="1" s="1"/>
  <c r="L1081" i="1"/>
  <c r="K1081" i="1" s="1"/>
  <c r="L1082" i="1"/>
  <c r="K1082" i="1" s="1"/>
  <c r="L1083" i="1"/>
  <c r="K1083" i="1" s="1"/>
  <c r="L1084" i="1"/>
  <c r="K1084" i="1" s="1"/>
  <c r="L1130" i="1"/>
  <c r="K1130" i="1" s="1"/>
  <c r="L1131" i="1"/>
  <c r="K1131" i="1" s="1"/>
  <c r="L1132" i="1"/>
  <c r="K1132" i="1" s="1"/>
  <c r="L1133" i="1"/>
  <c r="K1133" i="1" s="1"/>
  <c r="L1134" i="1"/>
  <c r="K1134" i="1" s="1"/>
  <c r="L1135" i="1"/>
  <c r="K1135" i="1" s="1"/>
  <c r="L1136" i="1"/>
  <c r="K1136" i="1" s="1"/>
  <c r="L1137" i="1"/>
  <c r="K1137" i="1" s="1"/>
  <c r="L1138" i="1"/>
  <c r="K1138" i="1" s="1"/>
  <c r="L1139" i="1"/>
  <c r="K1139" i="1" s="1"/>
  <c r="L1140" i="1"/>
  <c r="K1140" i="1" s="1"/>
  <c r="L1141" i="1"/>
  <c r="K1141" i="1" s="1"/>
  <c r="L1142" i="1"/>
  <c r="K1142" i="1" s="1"/>
  <c r="L1143" i="1"/>
  <c r="K1143" i="1" s="1"/>
  <c r="L1144" i="1"/>
  <c r="K1144" i="1" s="1"/>
  <c r="L734" i="1"/>
  <c r="K734" i="1" s="1"/>
  <c r="L736" i="1"/>
  <c r="K736" i="1" s="1"/>
  <c r="L738" i="1"/>
  <c r="K738" i="1" s="1"/>
  <c r="L740" i="1"/>
  <c r="K740" i="1" s="1"/>
  <c r="L742" i="1"/>
  <c r="K742" i="1" s="1"/>
  <c r="L744" i="1"/>
  <c r="K744" i="1" s="1"/>
  <c r="L746" i="1"/>
  <c r="K746" i="1" s="1"/>
  <c r="L748" i="1"/>
  <c r="K748" i="1" s="1"/>
  <c r="L750" i="1"/>
  <c r="K750" i="1" s="1"/>
  <c r="L752" i="1"/>
  <c r="K752" i="1" s="1"/>
  <c r="L754" i="1"/>
  <c r="K754" i="1" s="1"/>
  <c r="L756" i="1"/>
  <c r="K756" i="1" s="1"/>
  <c r="L758" i="1"/>
  <c r="K758" i="1" s="1"/>
  <c r="L760" i="1"/>
  <c r="K760" i="1" s="1"/>
  <c r="L762" i="1"/>
  <c r="K762" i="1" s="1"/>
  <c r="L764" i="1"/>
  <c r="K764" i="1" s="1"/>
  <c r="L766" i="1"/>
  <c r="K766" i="1" s="1"/>
  <c r="L768" i="1"/>
  <c r="K768" i="1" s="1"/>
  <c r="L770" i="1"/>
  <c r="K770" i="1" s="1"/>
  <c r="L772" i="1"/>
  <c r="K772" i="1" s="1"/>
  <c r="L774" i="1"/>
  <c r="K774" i="1" s="1"/>
  <c r="L776" i="1"/>
  <c r="K776" i="1" s="1"/>
  <c r="L778" i="1"/>
  <c r="K778" i="1" s="1"/>
  <c r="L780" i="1"/>
  <c r="K780" i="1" s="1"/>
  <c r="L782" i="1"/>
  <c r="K782" i="1" s="1"/>
  <c r="L784" i="1"/>
  <c r="K784" i="1" s="1"/>
  <c r="L786" i="1"/>
  <c r="K786" i="1" s="1"/>
  <c r="L788" i="1"/>
  <c r="K788" i="1" s="1"/>
  <c r="L790" i="1"/>
  <c r="K790" i="1" s="1"/>
  <c r="L792" i="1"/>
  <c r="K792" i="1" s="1"/>
  <c r="L794" i="1"/>
  <c r="K794" i="1" s="1"/>
  <c r="L796" i="1"/>
  <c r="K796" i="1" s="1"/>
  <c r="L798" i="1"/>
  <c r="K798" i="1" s="1"/>
  <c r="L800" i="1"/>
  <c r="K800" i="1" s="1"/>
  <c r="L802" i="1"/>
  <c r="K802" i="1" s="1"/>
  <c r="L804" i="1"/>
  <c r="K804" i="1" s="1"/>
  <c r="L806" i="1"/>
  <c r="K806" i="1" s="1"/>
  <c r="L808" i="1"/>
  <c r="K808" i="1" s="1"/>
  <c r="L810" i="1"/>
  <c r="K810" i="1" s="1"/>
  <c r="L812" i="1"/>
  <c r="K812" i="1" s="1"/>
  <c r="L814" i="1"/>
  <c r="K814" i="1" s="1"/>
  <c r="L816" i="1"/>
  <c r="K816" i="1" s="1"/>
  <c r="L818" i="1"/>
  <c r="K818" i="1" s="1"/>
  <c r="L820" i="1"/>
  <c r="K820" i="1" s="1"/>
  <c r="L822" i="1"/>
  <c r="K822" i="1" s="1"/>
  <c r="L824" i="1"/>
  <c r="K824" i="1" s="1"/>
  <c r="L826" i="1"/>
  <c r="K826" i="1" s="1"/>
  <c r="L828" i="1"/>
  <c r="K828" i="1" s="1"/>
  <c r="L830" i="1"/>
  <c r="K830" i="1" s="1"/>
  <c r="L832" i="1"/>
  <c r="K832" i="1" s="1"/>
  <c r="L834" i="1"/>
  <c r="K834" i="1" s="1"/>
  <c r="L836" i="1"/>
  <c r="K836" i="1" s="1"/>
  <c r="L838" i="1"/>
  <c r="K838" i="1" s="1"/>
  <c r="L840" i="1"/>
  <c r="K840" i="1" s="1"/>
  <c r="L842" i="1"/>
  <c r="K842" i="1" s="1"/>
  <c r="L844" i="1"/>
  <c r="K844" i="1" s="1"/>
  <c r="L846" i="1"/>
  <c r="K846" i="1" s="1"/>
  <c r="L848" i="1"/>
  <c r="K848" i="1" s="1"/>
  <c r="L850" i="1"/>
  <c r="K850" i="1" s="1"/>
  <c r="L852" i="1"/>
  <c r="K852" i="1" s="1"/>
  <c r="L854" i="1"/>
  <c r="K854" i="1" s="1"/>
  <c r="L856" i="1"/>
  <c r="K856" i="1" s="1"/>
  <c r="L858" i="1"/>
  <c r="K858" i="1" s="1"/>
  <c r="L903" i="1"/>
  <c r="K903" i="1" s="1"/>
  <c r="L904" i="1"/>
  <c r="K904" i="1" s="1"/>
  <c r="L953" i="1"/>
  <c r="K953" i="1" s="1"/>
  <c r="L954" i="1"/>
  <c r="K954" i="1" s="1"/>
  <c r="L955" i="1"/>
  <c r="K955" i="1" s="1"/>
  <c r="L959" i="1"/>
  <c r="K959" i="1" s="1"/>
  <c r="L960" i="1"/>
  <c r="K960" i="1" s="1"/>
  <c r="L961" i="1"/>
  <c r="K961" i="1" s="1"/>
  <c r="L962" i="1"/>
  <c r="K962" i="1" s="1"/>
  <c r="L963" i="1"/>
  <c r="K963" i="1" s="1"/>
  <c r="L964" i="1"/>
  <c r="K964" i="1" s="1"/>
  <c r="L965" i="1"/>
  <c r="K965" i="1" s="1"/>
  <c r="L966" i="1"/>
  <c r="K966" i="1" s="1"/>
  <c r="L967" i="1"/>
  <c r="K967" i="1" s="1"/>
  <c r="L968" i="1"/>
  <c r="K968" i="1" s="1"/>
  <c r="L969" i="1"/>
  <c r="K969" i="1" s="1"/>
  <c r="L970" i="1"/>
  <c r="K970" i="1" s="1"/>
  <c r="L971" i="1"/>
  <c r="K971" i="1" s="1"/>
  <c r="L972" i="1"/>
  <c r="K972" i="1" s="1"/>
  <c r="L973" i="1"/>
  <c r="K973" i="1" s="1"/>
  <c r="L974" i="1"/>
  <c r="K974" i="1" s="1"/>
  <c r="L975" i="1"/>
  <c r="K975" i="1" s="1"/>
  <c r="L976" i="1"/>
  <c r="K976" i="1" s="1"/>
  <c r="L977" i="1"/>
  <c r="K977" i="1" s="1"/>
  <c r="L978" i="1"/>
  <c r="K978" i="1" s="1"/>
  <c r="L979" i="1"/>
  <c r="K979" i="1" s="1"/>
  <c r="L980" i="1"/>
  <c r="K980" i="1" s="1"/>
  <c r="L981" i="1"/>
  <c r="K981" i="1" s="1"/>
  <c r="L982" i="1"/>
  <c r="K982" i="1" s="1"/>
  <c r="L983" i="1"/>
  <c r="K983" i="1" s="1"/>
  <c r="L984" i="1"/>
  <c r="K984" i="1" s="1"/>
  <c r="L985" i="1"/>
  <c r="K985" i="1" s="1"/>
  <c r="L986" i="1"/>
  <c r="K986" i="1" s="1"/>
  <c r="L987" i="1"/>
  <c r="K987" i="1" s="1"/>
  <c r="L988" i="1"/>
  <c r="K988" i="1" s="1"/>
  <c r="L989" i="1"/>
  <c r="K989" i="1" s="1"/>
  <c r="L990" i="1"/>
  <c r="K990" i="1" s="1"/>
  <c r="L991" i="1"/>
  <c r="K991" i="1" s="1"/>
  <c r="L992" i="1"/>
  <c r="K992" i="1" s="1"/>
  <c r="L993" i="1"/>
  <c r="K993" i="1" s="1"/>
  <c r="L994" i="1"/>
  <c r="K994" i="1" s="1"/>
  <c r="L995" i="1"/>
  <c r="K995" i="1" s="1"/>
  <c r="L996" i="1"/>
  <c r="K996" i="1" s="1"/>
  <c r="L997" i="1"/>
  <c r="K997" i="1" s="1"/>
  <c r="L998" i="1"/>
  <c r="K998" i="1" s="1"/>
  <c r="L999" i="1"/>
  <c r="K999" i="1" s="1"/>
  <c r="L1000" i="1"/>
  <c r="K1000" i="1" s="1"/>
  <c r="L1001" i="1"/>
  <c r="K1001" i="1" s="1"/>
  <c r="L1002" i="1"/>
  <c r="K1002" i="1" s="1"/>
  <c r="L1003" i="1"/>
  <c r="K1003" i="1" s="1"/>
  <c r="L1004" i="1"/>
  <c r="K1004" i="1" s="1"/>
  <c r="L1005" i="1"/>
  <c r="K1005" i="1" s="1"/>
  <c r="L1006" i="1"/>
  <c r="K1006" i="1" s="1"/>
  <c r="L1007" i="1"/>
  <c r="K1007" i="1" s="1"/>
  <c r="L1008" i="1"/>
  <c r="K1008" i="1" s="1"/>
  <c r="L1009" i="1"/>
  <c r="K1009" i="1" s="1"/>
  <c r="L1010" i="1"/>
  <c r="K1010" i="1" s="1"/>
  <c r="L1011" i="1"/>
  <c r="K1011" i="1" s="1"/>
  <c r="L1012" i="1"/>
  <c r="K1012" i="1" s="1"/>
  <c r="L1013" i="1"/>
  <c r="K1013" i="1" s="1"/>
  <c r="L1014" i="1"/>
  <c r="K1014" i="1" s="1"/>
  <c r="L1015" i="1"/>
  <c r="K1015" i="1" s="1"/>
  <c r="L1016" i="1"/>
  <c r="K1016" i="1" s="1"/>
  <c r="L1017" i="1"/>
  <c r="K1017" i="1" s="1"/>
  <c r="L1018" i="1"/>
  <c r="K1018" i="1" s="1"/>
  <c r="L1019" i="1"/>
  <c r="K1019" i="1" s="1"/>
  <c r="L1020" i="1"/>
  <c r="K1020" i="1" s="1"/>
  <c r="L1021" i="1"/>
  <c r="K1021" i="1" s="1"/>
  <c r="L1022" i="1"/>
  <c r="K1022" i="1" s="1"/>
  <c r="L1023" i="1"/>
  <c r="K1023" i="1" s="1"/>
  <c r="L1024" i="1"/>
  <c r="K1024" i="1" s="1"/>
  <c r="L1025" i="1"/>
  <c r="K1025" i="1" s="1"/>
  <c r="L1026" i="1"/>
  <c r="K1026" i="1" s="1"/>
  <c r="L1027" i="1"/>
  <c r="K1027" i="1" s="1"/>
  <c r="L1028" i="1"/>
  <c r="K1028" i="1" s="1"/>
  <c r="L1029" i="1"/>
  <c r="K1029" i="1" s="1"/>
  <c r="L1030" i="1"/>
  <c r="K1030" i="1" s="1"/>
  <c r="L1031" i="1"/>
  <c r="K1031" i="1" s="1"/>
  <c r="L1032" i="1"/>
  <c r="K1032" i="1" s="1"/>
  <c r="L1033" i="1"/>
  <c r="K1033" i="1" s="1"/>
  <c r="L1034" i="1"/>
  <c r="K1034" i="1" s="1"/>
  <c r="L1035" i="1"/>
  <c r="K1035" i="1" s="1"/>
  <c r="L1036" i="1"/>
  <c r="K1036" i="1" s="1"/>
  <c r="L1037" i="1"/>
  <c r="K1037" i="1" s="1"/>
  <c r="L1038" i="1"/>
  <c r="K1038" i="1" s="1"/>
  <c r="L1039" i="1"/>
  <c r="K1039" i="1" s="1"/>
  <c r="L1040" i="1"/>
  <c r="K1040" i="1" s="1"/>
  <c r="L1041" i="1"/>
  <c r="K1041" i="1" s="1"/>
  <c r="L1042" i="1"/>
  <c r="K1042" i="1" s="1"/>
  <c r="L1043" i="1"/>
  <c r="K1043" i="1" s="1"/>
  <c r="L1044" i="1"/>
  <c r="K1044" i="1" s="1"/>
  <c r="L1045" i="1"/>
  <c r="K1045" i="1" s="1"/>
  <c r="L1046" i="1"/>
  <c r="K1046" i="1" s="1"/>
  <c r="L1047" i="1"/>
  <c r="K1047" i="1" s="1"/>
  <c r="L1048" i="1"/>
  <c r="K1048" i="1" s="1"/>
  <c r="L1049" i="1"/>
  <c r="K1049" i="1" s="1"/>
  <c r="L1050" i="1"/>
  <c r="K1050" i="1" s="1"/>
  <c r="L1051" i="1"/>
  <c r="K1051" i="1" s="1"/>
  <c r="L1052" i="1"/>
  <c r="K1052" i="1" s="1"/>
  <c r="L1053" i="1"/>
  <c r="K1053" i="1" s="1"/>
  <c r="L1054" i="1"/>
  <c r="K1054" i="1" s="1"/>
  <c r="L1055" i="1"/>
  <c r="K1055" i="1" s="1"/>
  <c r="L1056" i="1"/>
  <c r="K1056" i="1" s="1"/>
  <c r="L1057" i="1"/>
  <c r="K1057" i="1" s="1"/>
  <c r="L1058" i="1"/>
  <c r="K1058" i="1" s="1"/>
  <c r="L1059" i="1"/>
  <c r="K1059" i="1" s="1"/>
  <c r="L1060" i="1"/>
  <c r="K1060" i="1" s="1"/>
  <c r="L1061" i="1"/>
  <c r="K1061" i="1" s="1"/>
  <c r="L1062" i="1"/>
  <c r="K1062" i="1" s="1"/>
  <c r="L1063" i="1"/>
  <c r="K1063" i="1" s="1"/>
  <c r="L1064" i="1"/>
  <c r="K1064" i="1" s="1"/>
  <c r="L1065" i="1"/>
  <c r="K1065" i="1" s="1"/>
  <c r="L1066" i="1"/>
  <c r="K1066" i="1" s="1"/>
  <c r="L1067" i="1"/>
  <c r="K1067" i="1" s="1"/>
  <c r="L1068" i="1"/>
  <c r="K1068" i="1" s="1"/>
  <c r="L1086" i="1"/>
  <c r="K1086" i="1" s="1"/>
  <c r="L1087" i="1"/>
  <c r="K1087" i="1" s="1"/>
  <c r="L1088" i="1"/>
  <c r="K1088" i="1" s="1"/>
  <c r="L1089" i="1"/>
  <c r="K1089" i="1" s="1"/>
  <c r="L1090" i="1"/>
  <c r="K1090" i="1" s="1"/>
  <c r="L1091" i="1"/>
  <c r="K1091" i="1" s="1"/>
  <c r="L1092" i="1"/>
  <c r="K1092" i="1" s="1"/>
  <c r="L1093" i="1"/>
  <c r="K1093" i="1" s="1"/>
  <c r="L1094" i="1"/>
  <c r="K1094" i="1" s="1"/>
  <c r="L1095" i="1"/>
  <c r="K1095" i="1" s="1"/>
  <c r="L1096" i="1"/>
  <c r="K1096" i="1" s="1"/>
  <c r="L1097" i="1"/>
  <c r="K1097" i="1" s="1"/>
  <c r="L1098" i="1"/>
  <c r="K1098" i="1" s="1"/>
  <c r="L1099" i="1"/>
  <c r="K1099" i="1" s="1"/>
  <c r="L1100" i="1"/>
  <c r="K1100" i="1" s="1"/>
  <c r="L1101" i="1"/>
  <c r="K1101" i="1" s="1"/>
  <c r="L1102" i="1"/>
  <c r="K1102" i="1" s="1"/>
  <c r="L1103" i="1"/>
  <c r="K1103" i="1" s="1"/>
  <c r="L1104" i="1"/>
  <c r="K1104" i="1" s="1"/>
  <c r="L1105" i="1"/>
  <c r="K1105" i="1" s="1"/>
  <c r="L1106" i="1"/>
  <c r="K1106" i="1" s="1"/>
  <c r="L1107" i="1"/>
  <c r="K1107" i="1" s="1"/>
  <c r="L1108" i="1"/>
  <c r="K1108" i="1" s="1"/>
  <c r="L1109" i="1"/>
  <c r="K1109" i="1" s="1"/>
  <c r="L1110" i="1"/>
  <c r="K1110" i="1" s="1"/>
  <c r="L1111" i="1"/>
  <c r="K1111" i="1" s="1"/>
  <c r="L1112" i="1"/>
  <c r="K1112" i="1" s="1"/>
  <c r="L1113" i="1"/>
  <c r="K1113" i="1" s="1"/>
  <c r="L1114" i="1"/>
  <c r="K1114" i="1" s="1"/>
  <c r="L1115" i="1"/>
  <c r="K1115" i="1" s="1"/>
  <c r="L1116" i="1"/>
  <c r="K1116" i="1" s="1"/>
  <c r="L1117" i="1"/>
  <c r="K1117" i="1" s="1"/>
  <c r="L1118" i="1"/>
  <c r="K1118" i="1" s="1"/>
  <c r="L1119" i="1"/>
  <c r="K1119" i="1" s="1"/>
  <c r="L1120" i="1"/>
  <c r="K1120" i="1" s="1"/>
  <c r="L1121" i="1"/>
  <c r="K1121" i="1" s="1"/>
  <c r="L1122" i="1"/>
  <c r="K1122" i="1" s="1"/>
  <c r="L1123" i="1"/>
  <c r="K1123" i="1" s="1"/>
  <c r="L1125" i="1"/>
  <c r="K1125" i="1" s="1"/>
  <c r="L1127" i="1"/>
  <c r="K1127" i="1" s="1"/>
  <c r="L1152" i="1"/>
  <c r="K1152" i="1" s="1"/>
  <c r="L1153" i="1"/>
  <c r="K1153" i="1" s="1"/>
  <c r="L1154" i="1"/>
  <c r="K1154" i="1" s="1"/>
  <c r="L1155" i="1"/>
  <c r="K1155" i="1" s="1"/>
  <c r="L1156" i="1"/>
  <c r="K1156" i="1" s="1"/>
  <c r="L1157" i="1"/>
  <c r="K1157" i="1" s="1"/>
  <c r="L1158" i="1"/>
  <c r="K1158" i="1" s="1"/>
  <c r="L1159" i="1"/>
  <c r="K1159" i="1" s="1"/>
  <c r="L1203" i="1"/>
  <c r="K1203" i="1" s="1"/>
  <c r="L1204" i="1"/>
  <c r="K1204" i="1" s="1"/>
  <c r="L1207" i="1"/>
  <c r="K1207" i="1" s="1"/>
  <c r="L1208" i="1"/>
  <c r="K1208" i="1" s="1"/>
  <c r="L1209" i="1"/>
  <c r="K1209" i="1" s="1"/>
  <c r="L1210" i="1"/>
  <c r="K1210" i="1" s="1"/>
  <c r="L1211" i="1"/>
  <c r="K1211" i="1" s="1"/>
  <c r="L1212" i="1"/>
  <c r="K1212" i="1" s="1"/>
  <c r="L1213" i="1"/>
  <c r="K1213" i="1" s="1"/>
  <c r="L1217" i="1"/>
  <c r="K1217" i="1" s="1"/>
  <c r="L1218" i="1"/>
  <c r="K1218" i="1" s="1"/>
  <c r="L1219" i="1"/>
  <c r="K1219" i="1" s="1"/>
  <c r="L1220" i="1"/>
  <c r="K1220" i="1" s="1"/>
  <c r="L1221" i="1"/>
  <c r="K1221" i="1" s="1"/>
  <c r="L1222" i="1"/>
  <c r="K1222" i="1" s="1"/>
  <c r="L1223" i="1"/>
  <c r="K1223" i="1" s="1"/>
  <c r="L1224" i="1"/>
  <c r="K1224" i="1" s="1"/>
  <c r="L1225" i="1"/>
  <c r="K1225" i="1" s="1"/>
  <c r="L1226" i="1"/>
  <c r="K1226" i="1" s="1"/>
  <c r="L1227" i="1"/>
  <c r="K1227" i="1" s="1"/>
  <c r="L1228" i="1"/>
  <c r="K1228" i="1" s="1"/>
  <c r="L1229" i="1"/>
  <c r="K1229" i="1" s="1"/>
  <c r="L1230" i="1"/>
  <c r="K1230" i="1" s="1"/>
  <c r="L1231" i="1"/>
  <c r="K1231" i="1" s="1"/>
  <c r="L1232" i="1"/>
  <c r="K1232" i="1" s="1"/>
  <c r="L1233" i="1"/>
  <c r="K1233" i="1" s="1"/>
  <c r="L1234" i="1"/>
  <c r="K1234" i="1" s="1"/>
  <c r="L1235" i="1"/>
  <c r="K1235" i="1" s="1"/>
  <c r="L1236" i="1"/>
  <c r="K1236" i="1" s="1"/>
  <c r="L1237" i="1"/>
  <c r="K1237" i="1" s="1"/>
  <c r="L1238" i="1"/>
  <c r="K1238" i="1" s="1"/>
  <c r="L1239" i="1"/>
  <c r="K1239" i="1" s="1"/>
  <c r="L1240" i="1"/>
  <c r="K1240" i="1" s="1"/>
  <c r="L1241" i="1"/>
  <c r="K1241" i="1" s="1"/>
  <c r="L1242" i="1"/>
  <c r="K1242" i="1" s="1"/>
  <c r="L1243" i="1"/>
  <c r="K1243" i="1" s="1"/>
  <c r="L1244" i="1"/>
  <c r="K1244" i="1" s="1"/>
  <c r="L1245" i="1"/>
  <c r="K1245" i="1" s="1"/>
  <c r="L1246" i="1"/>
  <c r="K1246" i="1" s="1"/>
  <c r="L1247" i="1"/>
  <c r="K1247" i="1" s="1"/>
  <c r="L1248" i="1"/>
  <c r="K1248" i="1" s="1"/>
  <c r="L1249" i="1"/>
  <c r="K1249" i="1" s="1"/>
  <c r="L1250" i="1"/>
  <c r="K1250" i="1" s="1"/>
  <c r="L1251" i="1"/>
  <c r="K1251" i="1" s="1"/>
  <c r="L1252" i="1"/>
  <c r="K1252" i="1" s="1"/>
  <c r="L1253" i="1"/>
  <c r="K1253" i="1" s="1"/>
  <c r="L1254" i="1"/>
  <c r="K1254" i="1" s="1"/>
  <c r="L1255" i="1"/>
  <c r="K1255" i="1" s="1"/>
  <c r="L1256" i="1"/>
  <c r="K1256" i="1" s="1"/>
  <c r="L1257" i="1"/>
  <c r="K1257" i="1" s="1"/>
  <c r="L1258" i="1"/>
  <c r="K1258" i="1" s="1"/>
  <c r="L1259" i="1"/>
  <c r="K1259" i="1" s="1"/>
  <c r="L1260" i="1"/>
  <c r="K1260" i="1" s="1"/>
  <c r="L1261" i="1"/>
  <c r="K1261" i="1" s="1"/>
  <c r="L1262" i="1"/>
  <c r="K1262" i="1" s="1"/>
  <c r="L1263" i="1"/>
  <c r="K1263" i="1" s="1"/>
  <c r="L1264" i="1"/>
  <c r="K1264" i="1" s="1"/>
  <c r="L1265" i="1"/>
  <c r="K1265" i="1" s="1"/>
  <c r="L1266" i="1"/>
  <c r="K1266" i="1" s="1"/>
  <c r="L1267" i="1"/>
  <c r="K1267" i="1" s="1"/>
  <c r="L1268" i="1"/>
  <c r="K1268" i="1" s="1"/>
  <c r="L1269" i="1"/>
  <c r="K1269" i="1" s="1"/>
  <c r="L1270" i="1"/>
  <c r="K1270" i="1" s="1"/>
  <c r="L1271" i="1"/>
  <c r="K1271" i="1" s="1"/>
  <c r="L1272" i="1"/>
  <c r="K1272" i="1" s="1"/>
  <c r="L1273" i="1"/>
  <c r="K1273" i="1" s="1"/>
  <c r="L1274" i="1"/>
  <c r="K1274" i="1" s="1"/>
  <c r="L1275" i="1"/>
  <c r="K1275" i="1" s="1"/>
  <c r="L1276" i="1"/>
  <c r="K1276" i="1" s="1"/>
  <c r="L1277" i="1"/>
  <c r="K1277" i="1" s="1"/>
  <c r="L1278" i="1"/>
  <c r="K1278" i="1" s="1"/>
  <c r="L1279" i="1"/>
  <c r="K1279" i="1" s="1"/>
  <c r="L1280" i="1"/>
  <c r="K1280" i="1" s="1"/>
  <c r="L1281" i="1"/>
  <c r="K1281" i="1" s="1"/>
  <c r="L1282" i="1"/>
  <c r="K1282" i="1" s="1"/>
  <c r="L1283" i="1"/>
  <c r="K1283" i="1" s="1"/>
  <c r="L1284" i="1"/>
  <c r="K1284" i="1" s="1"/>
  <c r="L1285" i="1"/>
  <c r="K1285" i="1" s="1"/>
  <c r="L1286" i="1"/>
  <c r="K1286" i="1" s="1"/>
  <c r="L1287" i="1"/>
  <c r="K1287" i="1" s="1"/>
  <c r="L1288" i="1"/>
  <c r="K1288" i="1" s="1"/>
  <c r="L1289" i="1"/>
  <c r="K1289" i="1" s="1"/>
  <c r="L1290" i="1"/>
  <c r="K1290" i="1" s="1"/>
  <c r="L1291" i="1"/>
  <c r="K1291" i="1" s="1"/>
  <c r="L1292" i="1"/>
  <c r="K1292" i="1" s="1"/>
  <c r="L1293" i="1"/>
  <c r="K1293" i="1" s="1"/>
  <c r="L1294" i="1"/>
  <c r="K1294" i="1" s="1"/>
  <c r="L1295" i="1"/>
  <c r="K1295" i="1" s="1"/>
  <c r="L1296" i="1"/>
  <c r="K1296" i="1" s="1"/>
  <c r="L1297" i="1"/>
  <c r="K1297" i="1" s="1"/>
  <c r="L1298" i="1"/>
  <c r="K1298" i="1" s="1"/>
  <c r="L1299" i="1"/>
  <c r="K1299" i="1" s="1"/>
  <c r="L1300" i="1"/>
  <c r="K1300" i="1" s="1"/>
  <c r="L1301" i="1"/>
  <c r="K1301" i="1" s="1"/>
  <c r="L1302" i="1"/>
  <c r="K1302" i="1" s="1"/>
  <c r="L1303" i="1"/>
  <c r="K1303" i="1" s="1"/>
  <c r="L1304" i="1"/>
  <c r="K1304" i="1" s="1"/>
  <c r="L1389" i="1"/>
  <c r="K1389" i="1" s="1"/>
  <c r="L1738" i="1"/>
  <c r="K1738" i="1" s="1"/>
  <c r="L1739" i="1"/>
  <c r="K1739" i="1" s="1"/>
  <c r="L1742" i="1"/>
  <c r="K1742" i="1" s="1"/>
  <c r="L1745" i="1"/>
  <c r="K1745" i="1" s="1"/>
  <c r="L1749" i="1"/>
  <c r="K1749" i="1" s="1"/>
  <c r="L1750" i="1"/>
  <c r="K1750" i="1" s="1"/>
  <c r="L1753" i="1"/>
  <c r="K1753" i="1" s="1"/>
  <c r="L1754" i="1"/>
  <c r="K1754" i="1" s="1"/>
  <c r="L1755" i="1"/>
  <c r="K1755" i="1" s="1"/>
  <c r="L1756" i="1"/>
  <c r="K1756" i="1" s="1"/>
  <c r="L1760" i="1"/>
  <c r="K1760" i="1" s="1"/>
  <c r="L1761" i="1"/>
  <c r="K1761" i="1" s="1"/>
  <c r="L1762" i="1"/>
  <c r="K1762" i="1" s="1"/>
  <c r="L1763" i="1"/>
  <c r="K1763" i="1" s="1"/>
  <c r="L1764" i="1"/>
  <c r="K1764" i="1" s="1"/>
  <c r="L1765" i="1"/>
  <c r="K1765" i="1" s="1"/>
  <c r="L1836" i="1"/>
  <c r="K1836" i="1" s="1"/>
  <c r="L1837" i="1"/>
  <c r="K1837" i="1" s="1"/>
  <c r="L1838" i="1"/>
  <c r="K1838" i="1" s="1"/>
  <c r="L1839" i="1"/>
  <c r="K1839" i="1" s="1"/>
  <c r="L1840" i="1"/>
  <c r="K1840" i="1" s="1"/>
  <c r="L1841" i="1"/>
  <c r="K1841" i="1" s="1"/>
  <c r="L1842" i="1"/>
  <c r="K1842" i="1" s="1"/>
  <c r="L1843" i="1"/>
  <c r="K1843" i="1" s="1"/>
  <c r="L1124" i="1"/>
  <c r="K1124" i="1" s="1"/>
  <c r="L1126" i="1"/>
  <c r="K1126" i="1" s="1"/>
  <c r="L1128" i="1"/>
  <c r="K1128" i="1" s="1"/>
  <c r="L1145" i="1"/>
  <c r="K1145" i="1" s="1"/>
  <c r="L1146" i="1"/>
  <c r="K1146" i="1" s="1"/>
  <c r="L1147" i="1"/>
  <c r="K1147" i="1" s="1"/>
  <c r="L1148" i="1"/>
  <c r="K1148" i="1" s="1"/>
  <c r="L1149" i="1"/>
  <c r="K1149" i="1" s="1"/>
  <c r="L1150" i="1"/>
  <c r="K1150" i="1" s="1"/>
  <c r="L1161" i="1"/>
  <c r="K1161" i="1" s="1"/>
  <c r="L1162" i="1"/>
  <c r="K1162" i="1" s="1"/>
  <c r="L1163" i="1"/>
  <c r="K1163" i="1" s="1"/>
  <c r="L1164" i="1"/>
  <c r="K1164" i="1" s="1"/>
  <c r="L1165" i="1"/>
  <c r="K1165" i="1" s="1"/>
  <c r="L1166" i="1"/>
  <c r="K1166" i="1" s="1"/>
  <c r="L1167" i="1"/>
  <c r="K1167" i="1" s="1"/>
  <c r="L1168" i="1"/>
  <c r="K1168" i="1" s="1"/>
  <c r="L1169" i="1"/>
  <c r="K1169" i="1" s="1"/>
  <c r="L1170" i="1"/>
  <c r="K1170" i="1" s="1"/>
  <c r="L1171" i="1"/>
  <c r="K1171" i="1" s="1"/>
  <c r="L1172" i="1"/>
  <c r="K1172" i="1" s="1"/>
  <c r="L1173" i="1"/>
  <c r="K1173" i="1" s="1"/>
  <c r="L1174" i="1"/>
  <c r="K1174" i="1" s="1"/>
  <c r="L1177" i="1"/>
  <c r="K1177" i="1" s="1"/>
  <c r="L1178" i="1"/>
  <c r="K1178" i="1" s="1"/>
  <c r="L1179" i="1"/>
  <c r="K1179" i="1" s="1"/>
  <c r="L1180" i="1"/>
  <c r="K1180" i="1" s="1"/>
  <c r="L1181" i="1"/>
  <c r="K1181" i="1" s="1"/>
  <c r="L1182" i="1"/>
  <c r="K1182" i="1" s="1"/>
  <c r="L1183" i="1"/>
  <c r="K1183" i="1" s="1"/>
  <c r="L1186" i="1"/>
  <c r="K1186" i="1" s="1"/>
  <c r="L1187" i="1"/>
  <c r="K1187" i="1" s="1"/>
  <c r="L1188" i="1"/>
  <c r="K1188" i="1" s="1"/>
  <c r="L1189" i="1"/>
  <c r="K1189" i="1" s="1"/>
  <c r="L1190" i="1"/>
  <c r="K1190" i="1" s="1"/>
  <c r="L1191" i="1"/>
  <c r="K1191" i="1" s="1"/>
  <c r="L1192" i="1"/>
  <c r="K1192" i="1" s="1"/>
  <c r="L1193" i="1"/>
  <c r="K1193" i="1" s="1"/>
  <c r="L1194" i="1"/>
  <c r="K1194" i="1" s="1"/>
  <c r="L1195" i="1"/>
  <c r="K1195" i="1" s="1"/>
  <c r="L1196" i="1"/>
  <c r="K1196" i="1" s="1"/>
  <c r="L1197" i="1"/>
  <c r="K1197" i="1" s="1"/>
  <c r="L1198" i="1"/>
  <c r="K1198" i="1" s="1"/>
  <c r="L1199" i="1"/>
  <c r="K1199" i="1" s="1"/>
  <c r="L1200" i="1"/>
  <c r="K1200" i="1" s="1"/>
  <c r="L1201" i="1"/>
  <c r="K1201" i="1" s="1"/>
  <c r="L1215" i="1"/>
  <c r="K1215" i="1" s="1"/>
  <c r="L1306" i="1"/>
  <c r="K1306" i="1" s="1"/>
  <c r="L1307" i="1"/>
  <c r="K1307" i="1" s="1"/>
  <c r="L1308" i="1"/>
  <c r="K1308" i="1" s="1"/>
  <c r="L1309" i="1"/>
  <c r="K1309" i="1" s="1"/>
  <c r="L1310" i="1"/>
  <c r="K1310" i="1" s="1"/>
  <c r="L1311" i="1"/>
  <c r="K1311" i="1" s="1"/>
  <c r="L1312" i="1"/>
  <c r="K1312" i="1" s="1"/>
  <c r="L1313" i="1"/>
  <c r="K1313" i="1" s="1"/>
  <c r="L1314" i="1"/>
  <c r="K1314" i="1" s="1"/>
  <c r="L1315" i="1"/>
  <c r="K1315" i="1" s="1"/>
  <c r="L1316" i="1"/>
  <c r="K1316" i="1" s="1"/>
  <c r="L1317" i="1"/>
  <c r="K1317" i="1" s="1"/>
  <c r="L1318" i="1"/>
  <c r="K1318" i="1" s="1"/>
  <c r="L1319" i="1"/>
  <c r="K1319" i="1" s="1"/>
  <c r="L1320" i="1"/>
  <c r="K1320" i="1" s="1"/>
  <c r="L1321" i="1"/>
  <c r="K1321" i="1" s="1"/>
  <c r="L1322" i="1"/>
  <c r="K1322" i="1" s="1"/>
  <c r="L1323" i="1"/>
  <c r="K1323" i="1" s="1"/>
  <c r="L1324" i="1"/>
  <c r="K1324" i="1" s="1"/>
  <c r="L1325" i="1"/>
  <c r="K1325" i="1" s="1"/>
  <c r="L1326" i="1"/>
  <c r="K1326" i="1" s="1"/>
  <c r="L1327" i="1"/>
  <c r="K1327" i="1" s="1"/>
  <c r="L1328" i="1"/>
  <c r="K1328" i="1" s="1"/>
  <c r="L1329" i="1"/>
  <c r="K1329" i="1" s="1"/>
  <c r="L1330" i="1"/>
  <c r="K1330" i="1" s="1"/>
  <c r="L1331" i="1"/>
  <c r="K1331" i="1" s="1"/>
  <c r="L1332" i="1"/>
  <c r="K1332" i="1" s="1"/>
  <c r="L1333" i="1"/>
  <c r="K1333" i="1" s="1"/>
  <c r="L1334" i="1"/>
  <c r="K1334" i="1" s="1"/>
  <c r="L1335" i="1"/>
  <c r="K1335" i="1" s="1"/>
  <c r="L1336" i="1"/>
  <c r="K1336" i="1" s="1"/>
  <c r="L1337" i="1"/>
  <c r="K1337" i="1" s="1"/>
  <c r="L1338" i="1"/>
  <c r="K1338" i="1" s="1"/>
  <c r="L1339" i="1"/>
  <c r="K1339" i="1" s="1"/>
  <c r="L1340" i="1"/>
  <c r="K1340" i="1" s="1"/>
  <c r="L1341" i="1"/>
  <c r="K1341" i="1" s="1"/>
  <c r="L1342" i="1"/>
  <c r="K1342" i="1" s="1"/>
  <c r="L1343" i="1"/>
  <c r="K1343" i="1" s="1"/>
  <c r="L1344" i="1"/>
  <c r="K1344" i="1" s="1"/>
  <c r="L1345" i="1"/>
  <c r="K1345" i="1" s="1"/>
  <c r="L1346" i="1"/>
  <c r="K1346" i="1" s="1"/>
  <c r="L1347" i="1"/>
  <c r="K1347" i="1" s="1"/>
  <c r="L1348" i="1"/>
  <c r="K1348" i="1" s="1"/>
  <c r="L1349" i="1"/>
  <c r="K1349" i="1" s="1"/>
  <c r="L1350" i="1"/>
  <c r="K1350" i="1" s="1"/>
  <c r="L1351" i="1"/>
  <c r="K1351" i="1" s="1"/>
  <c r="L1352" i="1"/>
  <c r="K1352" i="1" s="1"/>
  <c r="L1353" i="1"/>
  <c r="K1353" i="1" s="1"/>
  <c r="L1354" i="1"/>
  <c r="K1354" i="1" s="1"/>
  <c r="L1355" i="1"/>
  <c r="K1355" i="1" s="1"/>
  <c r="L1356" i="1"/>
  <c r="K1356" i="1" s="1"/>
  <c r="L1357" i="1"/>
  <c r="K1357" i="1" s="1"/>
  <c r="L1358" i="1"/>
  <c r="K1358" i="1" s="1"/>
  <c r="L1359" i="1"/>
  <c r="K1359" i="1" s="1"/>
  <c r="L1360" i="1"/>
  <c r="K1360" i="1" s="1"/>
  <c r="L1361" i="1"/>
  <c r="K1361" i="1" s="1"/>
  <c r="L1362" i="1"/>
  <c r="K1362" i="1" s="1"/>
  <c r="L1363" i="1"/>
  <c r="K1363" i="1" s="1"/>
  <c r="L1364" i="1"/>
  <c r="K1364" i="1" s="1"/>
  <c r="L1365" i="1"/>
  <c r="K1365" i="1" s="1"/>
  <c r="L1366" i="1"/>
  <c r="K1366" i="1" s="1"/>
  <c r="L1367" i="1"/>
  <c r="K1367" i="1" s="1"/>
  <c r="L1368" i="1"/>
  <c r="K1368" i="1" s="1"/>
  <c r="L1369" i="1"/>
  <c r="K1369" i="1" s="1"/>
  <c r="L1370" i="1"/>
  <c r="K1370" i="1" s="1"/>
  <c r="L1371" i="1"/>
  <c r="K1371" i="1" s="1"/>
  <c r="L1372" i="1"/>
  <c r="K1372" i="1" s="1"/>
  <c r="L1373" i="1"/>
  <c r="K1373" i="1" s="1"/>
  <c r="L1374" i="1"/>
  <c r="K1374" i="1" s="1"/>
  <c r="L1375" i="1"/>
  <c r="K1375" i="1" s="1"/>
  <c r="L1376" i="1"/>
  <c r="K1376" i="1" s="1"/>
  <c r="L1377" i="1"/>
  <c r="K1377" i="1" s="1"/>
  <c r="L1378" i="1"/>
  <c r="K1378" i="1" s="1"/>
  <c r="L1379" i="1"/>
  <c r="K1379" i="1" s="1"/>
  <c r="L1380" i="1"/>
  <c r="K1380" i="1" s="1"/>
  <c r="L1381" i="1"/>
  <c r="K1381" i="1" s="1"/>
  <c r="L1382" i="1"/>
  <c r="K1382" i="1" s="1"/>
  <c r="L1383" i="1"/>
  <c r="K1383" i="1" s="1"/>
  <c r="L1384" i="1"/>
  <c r="K1384" i="1" s="1"/>
  <c r="L1385" i="1"/>
  <c r="K1385" i="1" s="1"/>
  <c r="L1386" i="1"/>
  <c r="K1386" i="1" s="1"/>
  <c r="L1387" i="1"/>
  <c r="K1387" i="1" s="1"/>
  <c r="L1391" i="1"/>
  <c r="K1391" i="1" s="1"/>
  <c r="L1392" i="1"/>
  <c r="K1392" i="1" s="1"/>
  <c r="L1393" i="1"/>
  <c r="K1393" i="1" s="1"/>
  <c r="L1394" i="1"/>
  <c r="K1394" i="1" s="1"/>
  <c r="L1395" i="1"/>
  <c r="K1395" i="1" s="1"/>
  <c r="L1396" i="1"/>
  <c r="K1396" i="1" s="1"/>
  <c r="L1397" i="1"/>
  <c r="K1397" i="1" s="1"/>
  <c r="L1398" i="1"/>
  <c r="K1398" i="1" s="1"/>
  <c r="L1399" i="1"/>
  <c r="K1399" i="1" s="1"/>
  <c r="L1400" i="1"/>
  <c r="K1400" i="1" s="1"/>
  <c r="L1401" i="1"/>
  <c r="K1401" i="1" s="1"/>
  <c r="L1402" i="1"/>
  <c r="K1402" i="1" s="1"/>
  <c r="L1403" i="1"/>
  <c r="K1403" i="1" s="1"/>
  <c r="L1404" i="1"/>
  <c r="K1404" i="1" s="1"/>
  <c r="L1405" i="1"/>
  <c r="K1405" i="1" s="1"/>
  <c r="L1406" i="1"/>
  <c r="K1406" i="1" s="1"/>
  <c r="L1407" i="1"/>
  <c r="K1407" i="1" s="1"/>
  <c r="L1408" i="1"/>
  <c r="K1408" i="1" s="1"/>
  <c r="L1409" i="1"/>
  <c r="K1409" i="1" s="1"/>
  <c r="L1410" i="1"/>
  <c r="K1410" i="1" s="1"/>
  <c r="L1411" i="1"/>
  <c r="K1411" i="1" s="1"/>
  <c r="L1412" i="1"/>
  <c r="K1412" i="1" s="1"/>
  <c r="L1413" i="1"/>
  <c r="K1413" i="1" s="1"/>
  <c r="L1414" i="1"/>
  <c r="K1414" i="1" s="1"/>
  <c r="L1415" i="1"/>
  <c r="K1415" i="1" s="1"/>
  <c r="L1416" i="1"/>
  <c r="K1416" i="1" s="1"/>
  <c r="L1417" i="1"/>
  <c r="K1417" i="1" s="1"/>
  <c r="L1418" i="1"/>
  <c r="K1418" i="1" s="1"/>
  <c r="L1419" i="1"/>
  <c r="K1419" i="1" s="1"/>
  <c r="L1420" i="1"/>
  <c r="K1420" i="1" s="1"/>
  <c r="L1421" i="1"/>
  <c r="K1421" i="1" s="1"/>
  <c r="L1422" i="1"/>
  <c r="K1422" i="1" s="1"/>
  <c r="L1423" i="1"/>
  <c r="K1423" i="1" s="1"/>
  <c r="L1424" i="1"/>
  <c r="K1424" i="1" s="1"/>
  <c r="L1425" i="1"/>
  <c r="K1425" i="1" s="1"/>
  <c r="L1426" i="1"/>
  <c r="K1426" i="1" s="1"/>
  <c r="L1427" i="1"/>
  <c r="K1427" i="1" s="1"/>
  <c r="L1428" i="1"/>
  <c r="K1428" i="1" s="1"/>
  <c r="L1429" i="1"/>
  <c r="K1429" i="1" s="1"/>
  <c r="L1430" i="1"/>
  <c r="K1430" i="1" s="1"/>
  <c r="L1431" i="1"/>
  <c r="K1431" i="1" s="1"/>
  <c r="L1432" i="1"/>
  <c r="K1432" i="1" s="1"/>
  <c r="L1433" i="1"/>
  <c r="K1433" i="1" s="1"/>
  <c r="L1434" i="1"/>
  <c r="K1434" i="1" s="1"/>
  <c r="L1435" i="1"/>
  <c r="K1435" i="1" s="1"/>
  <c r="L1436" i="1"/>
  <c r="K1436" i="1" s="1"/>
  <c r="L1437" i="1"/>
  <c r="K1437" i="1" s="1"/>
  <c r="L1438" i="1"/>
  <c r="K1438" i="1" s="1"/>
  <c r="L1439" i="1"/>
  <c r="K1439" i="1" s="1"/>
  <c r="L1440" i="1"/>
  <c r="K1440" i="1" s="1"/>
  <c r="L1441" i="1"/>
  <c r="K1441" i="1" s="1"/>
  <c r="L1442" i="1"/>
  <c r="K1442" i="1" s="1"/>
  <c r="L1443" i="1"/>
  <c r="K1443" i="1" s="1"/>
  <c r="L1444" i="1"/>
  <c r="K1444" i="1" s="1"/>
  <c r="L1445" i="1"/>
  <c r="K1445" i="1" s="1"/>
  <c r="L1446" i="1"/>
  <c r="K1446" i="1" s="1"/>
  <c r="L1447" i="1"/>
  <c r="K1447" i="1" s="1"/>
  <c r="L1448" i="1"/>
  <c r="K1448" i="1" s="1"/>
  <c r="L1449" i="1"/>
  <c r="K1449" i="1" s="1"/>
  <c r="L1450" i="1"/>
  <c r="K1450" i="1" s="1"/>
  <c r="L1451" i="1"/>
  <c r="K1451" i="1" s="1"/>
  <c r="L1452" i="1"/>
  <c r="K1452" i="1" s="1"/>
  <c r="L1453" i="1"/>
  <c r="K1453" i="1" s="1"/>
  <c r="L1454" i="1"/>
  <c r="K1454" i="1" s="1"/>
  <c r="L1455" i="1"/>
  <c r="K1455" i="1" s="1"/>
  <c r="L1456" i="1"/>
  <c r="K1456" i="1" s="1"/>
  <c r="L1457" i="1"/>
  <c r="K1457" i="1" s="1"/>
  <c r="L1458" i="1"/>
  <c r="K1458" i="1" s="1"/>
  <c r="L1459" i="1"/>
  <c r="K1459" i="1" s="1"/>
  <c r="L1460" i="1"/>
  <c r="K1460" i="1" s="1"/>
  <c r="L1461" i="1"/>
  <c r="K1461" i="1" s="1"/>
  <c r="L1462" i="1"/>
  <c r="K1462" i="1" s="1"/>
  <c r="L1463" i="1"/>
  <c r="K1463" i="1" s="1"/>
  <c r="L1464" i="1"/>
  <c r="K1464" i="1" s="1"/>
  <c r="L1467" i="1"/>
  <c r="K1467" i="1" s="1"/>
  <c r="L1468" i="1"/>
  <c r="K1468" i="1" s="1"/>
  <c r="L1469" i="1"/>
  <c r="K1469" i="1" s="1"/>
  <c r="L1470" i="1"/>
  <c r="K1470" i="1" s="1"/>
  <c r="L1471" i="1"/>
  <c r="K1471" i="1" s="1"/>
  <c r="L1472" i="1"/>
  <c r="K1472" i="1" s="1"/>
  <c r="L1473" i="1"/>
  <c r="K1473" i="1" s="1"/>
  <c r="L1474" i="1"/>
  <c r="K1474" i="1" s="1"/>
  <c r="L1475" i="1"/>
  <c r="K1475" i="1" s="1"/>
  <c r="L1476" i="1"/>
  <c r="K1476" i="1" s="1"/>
  <c r="L1477" i="1"/>
  <c r="K1477" i="1" s="1"/>
  <c r="L1478" i="1"/>
  <c r="K1478" i="1" s="1"/>
  <c r="L1479" i="1"/>
  <c r="K1479" i="1" s="1"/>
  <c r="L1480" i="1"/>
  <c r="K1480" i="1" s="1"/>
  <c r="L1481" i="1"/>
  <c r="K1481" i="1" s="1"/>
  <c r="L1482" i="1"/>
  <c r="K1482" i="1" s="1"/>
  <c r="L1483" i="1"/>
  <c r="K1483" i="1" s="1"/>
  <c r="L1484" i="1"/>
  <c r="K1484" i="1" s="1"/>
  <c r="L1485" i="1"/>
  <c r="K1485" i="1" s="1"/>
  <c r="L1486" i="1"/>
  <c r="K1486" i="1" s="1"/>
  <c r="L1487" i="1"/>
  <c r="K1487" i="1" s="1"/>
  <c r="L1488" i="1"/>
  <c r="K1488" i="1" s="1"/>
  <c r="L1489" i="1"/>
  <c r="K1489" i="1" s="1"/>
  <c r="L1490" i="1"/>
  <c r="K1490" i="1" s="1"/>
  <c r="L1491" i="1"/>
  <c r="K1491" i="1" s="1"/>
  <c r="L1492" i="1"/>
  <c r="K1492" i="1" s="1"/>
  <c r="L1493" i="1"/>
  <c r="K1493" i="1" s="1"/>
  <c r="L1494" i="1"/>
  <c r="K1494" i="1" s="1"/>
  <c r="L1495" i="1"/>
  <c r="K1495" i="1" s="1"/>
  <c r="L1496" i="1"/>
  <c r="K1496" i="1" s="1"/>
  <c r="L1497" i="1"/>
  <c r="K1497" i="1" s="1"/>
  <c r="L1498" i="1"/>
  <c r="K1498" i="1" s="1"/>
  <c r="L1499" i="1"/>
  <c r="K1499" i="1" s="1"/>
  <c r="L1500" i="1"/>
  <c r="K1500" i="1" s="1"/>
  <c r="L1501" i="1"/>
  <c r="K1501" i="1" s="1"/>
  <c r="L1502" i="1"/>
  <c r="K1502" i="1" s="1"/>
  <c r="L1503" i="1"/>
  <c r="K1503" i="1" s="1"/>
  <c r="L1504" i="1"/>
  <c r="K1504" i="1" s="1"/>
  <c r="L1505" i="1"/>
  <c r="K1505" i="1" s="1"/>
  <c r="L1506" i="1"/>
  <c r="K1506" i="1" s="1"/>
  <c r="L1507" i="1"/>
  <c r="K1507" i="1" s="1"/>
  <c r="L1508" i="1"/>
  <c r="K1508" i="1" s="1"/>
  <c r="L1509" i="1"/>
  <c r="K1509" i="1" s="1"/>
  <c r="L1510" i="1"/>
  <c r="K1510" i="1" s="1"/>
  <c r="L1511" i="1"/>
  <c r="K1511" i="1" s="1"/>
  <c r="L1512" i="1"/>
  <c r="K1512" i="1" s="1"/>
  <c r="L1513" i="1"/>
  <c r="K1513" i="1" s="1"/>
  <c r="L1514" i="1"/>
  <c r="K1514" i="1" s="1"/>
  <c r="L1515" i="1"/>
  <c r="K1515" i="1" s="1"/>
  <c r="L1516" i="1"/>
  <c r="K1516" i="1" s="1"/>
  <c r="L1517" i="1"/>
  <c r="K1517" i="1" s="1"/>
  <c r="L1518" i="1"/>
  <c r="K1518" i="1" s="1"/>
  <c r="L1519" i="1"/>
  <c r="K1519" i="1" s="1"/>
  <c r="L1520" i="1"/>
  <c r="K1520" i="1" s="1"/>
  <c r="L1521" i="1"/>
  <c r="K1521" i="1" s="1"/>
  <c r="L1522" i="1"/>
  <c r="K1522" i="1" s="1"/>
  <c r="L1523" i="1"/>
  <c r="K1523" i="1" s="1"/>
  <c r="L1524" i="1"/>
  <c r="K1524" i="1" s="1"/>
  <c r="L1525" i="1"/>
  <c r="K1525" i="1" s="1"/>
  <c r="L1526" i="1"/>
  <c r="K1526" i="1" s="1"/>
  <c r="L1527" i="1"/>
  <c r="K1527" i="1" s="1"/>
  <c r="L1528" i="1"/>
  <c r="K1528" i="1" s="1"/>
  <c r="L1529" i="1"/>
  <c r="K1529" i="1" s="1"/>
  <c r="L1530" i="1"/>
  <c r="K1530" i="1" s="1"/>
  <c r="L1531" i="1"/>
  <c r="K1531" i="1" s="1"/>
  <c r="L1532" i="1"/>
  <c r="K1532" i="1" s="1"/>
  <c r="L1533" i="1"/>
  <c r="K1533" i="1" s="1"/>
  <c r="L1534" i="1"/>
  <c r="K1534" i="1" s="1"/>
  <c r="L1535" i="1"/>
  <c r="K1535" i="1" s="1"/>
  <c r="L1536" i="1"/>
  <c r="K1536" i="1" s="1"/>
  <c r="L1537" i="1"/>
  <c r="K1537" i="1" s="1"/>
  <c r="L1538" i="1"/>
  <c r="K1538" i="1" s="1"/>
  <c r="L1539" i="1"/>
  <c r="K1539" i="1" s="1"/>
  <c r="L1540" i="1"/>
  <c r="K1540" i="1" s="1"/>
  <c r="L1541" i="1"/>
  <c r="K1541" i="1" s="1"/>
  <c r="L1542" i="1"/>
  <c r="K1542" i="1" s="1"/>
  <c r="L1543" i="1"/>
  <c r="K1543" i="1" s="1"/>
  <c r="L1544" i="1"/>
  <c r="K1544" i="1" s="1"/>
  <c r="L1545" i="1"/>
  <c r="K1545" i="1" s="1"/>
  <c r="L1546" i="1"/>
  <c r="K1546" i="1" s="1"/>
  <c r="L1547" i="1"/>
  <c r="K1547" i="1" s="1"/>
  <c r="L1548" i="1"/>
  <c r="K1548" i="1" s="1"/>
  <c r="L1549" i="1"/>
  <c r="K1549" i="1" s="1"/>
  <c r="L1550" i="1"/>
  <c r="K1550" i="1" s="1"/>
  <c r="L1551" i="1"/>
  <c r="K1551" i="1" s="1"/>
  <c r="L1552" i="1"/>
  <c r="K1552" i="1" s="1"/>
  <c r="L1553" i="1"/>
  <c r="K1553" i="1" s="1"/>
  <c r="L1554" i="1"/>
  <c r="K1554" i="1" s="1"/>
  <c r="L1555" i="1"/>
  <c r="K1555" i="1" s="1"/>
  <c r="L1556" i="1"/>
  <c r="K1556" i="1" s="1"/>
  <c r="L1557" i="1"/>
  <c r="K1557" i="1" s="1"/>
  <c r="L1558" i="1"/>
  <c r="K1558" i="1" s="1"/>
  <c r="L1559" i="1"/>
  <c r="K1559" i="1" s="1"/>
  <c r="L1560" i="1"/>
  <c r="K1560" i="1" s="1"/>
  <c r="L1561" i="1"/>
  <c r="K1561" i="1" s="1"/>
  <c r="L1562" i="1"/>
  <c r="K1562" i="1" s="1"/>
  <c r="L1563" i="1"/>
  <c r="K1563" i="1" s="1"/>
  <c r="L1564" i="1"/>
  <c r="K1564" i="1" s="1"/>
  <c r="L1565" i="1"/>
  <c r="K1565" i="1" s="1"/>
  <c r="L1566" i="1"/>
  <c r="K1566" i="1" s="1"/>
  <c r="L1567" i="1"/>
  <c r="K1567" i="1" s="1"/>
  <c r="L1568" i="1"/>
  <c r="K1568" i="1" s="1"/>
  <c r="L1569" i="1"/>
  <c r="K1569" i="1" s="1"/>
  <c r="L1570" i="1"/>
  <c r="K1570" i="1" s="1"/>
  <c r="L1571" i="1"/>
  <c r="K1571" i="1" s="1"/>
  <c r="L1572" i="1"/>
  <c r="K1572" i="1" s="1"/>
  <c r="L1573" i="1"/>
  <c r="K1573" i="1" s="1"/>
  <c r="L1574" i="1"/>
  <c r="K1574" i="1" s="1"/>
  <c r="L1575" i="1"/>
  <c r="K1575" i="1" s="1"/>
  <c r="L1576" i="1"/>
  <c r="K1576" i="1" s="1"/>
  <c r="L1577" i="1"/>
  <c r="K1577" i="1" s="1"/>
  <c r="L1578" i="1"/>
  <c r="K1578" i="1" s="1"/>
  <c r="L1579" i="1"/>
  <c r="K1579" i="1" s="1"/>
  <c r="L1580" i="1"/>
  <c r="K1580" i="1" s="1"/>
  <c r="L1581" i="1"/>
  <c r="K1581" i="1" s="1"/>
  <c r="L1582" i="1"/>
  <c r="K1582" i="1" s="1"/>
  <c r="L1583" i="1"/>
  <c r="K1583" i="1" s="1"/>
  <c r="L1584" i="1"/>
  <c r="K1584" i="1" s="1"/>
  <c r="L1585" i="1"/>
  <c r="K1585" i="1" s="1"/>
  <c r="L1586" i="1"/>
  <c r="K1586" i="1" s="1"/>
  <c r="L1587" i="1"/>
  <c r="K1587" i="1" s="1"/>
  <c r="L1588" i="1"/>
  <c r="K1588" i="1" s="1"/>
  <c r="L1589" i="1"/>
  <c r="K1589" i="1" s="1"/>
  <c r="L1590" i="1"/>
  <c r="K1590" i="1" s="1"/>
  <c r="L1591" i="1"/>
  <c r="K1591" i="1" s="1"/>
  <c r="L1592" i="1"/>
  <c r="K1592" i="1" s="1"/>
  <c r="L1593" i="1"/>
  <c r="K1593" i="1" s="1"/>
  <c r="L1594" i="1"/>
  <c r="K1594" i="1" s="1"/>
  <c r="L1595" i="1"/>
  <c r="K1595" i="1" s="1"/>
  <c r="L1596" i="1"/>
  <c r="K1596" i="1" s="1"/>
  <c r="L1597" i="1"/>
  <c r="K1597" i="1" s="1"/>
  <c r="L1598" i="1"/>
  <c r="K1598" i="1" s="1"/>
  <c r="L1599" i="1"/>
  <c r="K1599" i="1" s="1"/>
  <c r="L1600" i="1"/>
  <c r="K1600" i="1" s="1"/>
  <c r="L1601" i="1"/>
  <c r="K1601" i="1" s="1"/>
  <c r="L1602" i="1"/>
  <c r="K1602" i="1" s="1"/>
  <c r="L1603" i="1"/>
  <c r="K1603" i="1" s="1"/>
  <c r="L1604" i="1"/>
  <c r="K1604" i="1" s="1"/>
  <c r="L1605" i="1"/>
  <c r="K1605" i="1" s="1"/>
  <c r="L1606" i="1"/>
  <c r="K1606" i="1" s="1"/>
  <c r="L1607" i="1"/>
  <c r="K1607" i="1" s="1"/>
  <c r="L1608" i="1"/>
  <c r="K1608" i="1" s="1"/>
  <c r="L1609" i="1"/>
  <c r="K1609" i="1" s="1"/>
  <c r="L1610" i="1"/>
  <c r="K1610" i="1" s="1"/>
  <c r="L1611" i="1"/>
  <c r="K1611" i="1" s="1"/>
  <c r="L1612" i="1"/>
  <c r="K1612" i="1" s="1"/>
  <c r="L1613" i="1"/>
  <c r="K1613" i="1" s="1"/>
  <c r="L1614" i="1"/>
  <c r="K1614" i="1" s="1"/>
  <c r="L1615" i="1"/>
  <c r="K1615" i="1" s="1"/>
  <c r="L1616" i="1"/>
  <c r="K1616" i="1" s="1"/>
  <c r="L1617" i="1"/>
  <c r="K1617" i="1" s="1"/>
  <c r="L1618" i="1"/>
  <c r="K1618" i="1" s="1"/>
  <c r="L1619" i="1"/>
  <c r="K1619" i="1" s="1"/>
  <c r="L1620" i="1"/>
  <c r="K1620" i="1" s="1"/>
  <c r="L1621" i="1"/>
  <c r="K1621" i="1" s="1"/>
  <c r="L1622" i="1"/>
  <c r="K1622" i="1" s="1"/>
  <c r="L1623" i="1"/>
  <c r="K1623" i="1" s="1"/>
  <c r="L1624" i="1"/>
  <c r="K1624" i="1" s="1"/>
  <c r="L1625" i="1"/>
  <c r="K1625" i="1" s="1"/>
  <c r="L1626" i="1"/>
  <c r="K1626" i="1" s="1"/>
  <c r="L1627" i="1"/>
  <c r="K1627" i="1" s="1"/>
  <c r="L1628" i="1"/>
  <c r="K1628" i="1" s="1"/>
  <c r="L1629" i="1"/>
  <c r="K1629" i="1" s="1"/>
  <c r="L1630" i="1"/>
  <c r="K1630" i="1" s="1"/>
  <c r="L1631" i="1"/>
  <c r="K1631" i="1" s="1"/>
  <c r="L1632" i="1"/>
  <c r="K1632" i="1" s="1"/>
  <c r="L1633" i="1"/>
  <c r="K1633" i="1" s="1"/>
  <c r="L1634" i="1"/>
  <c r="K1634" i="1" s="1"/>
  <c r="L1635" i="1"/>
  <c r="K1635" i="1" s="1"/>
  <c r="L1636" i="1"/>
  <c r="K1636" i="1" s="1"/>
  <c r="L1637" i="1"/>
  <c r="K1637" i="1" s="1"/>
  <c r="L1638" i="1"/>
  <c r="K1638" i="1" s="1"/>
  <c r="L1639" i="1"/>
  <c r="K1639" i="1" s="1"/>
  <c r="L1640" i="1"/>
  <c r="K1640" i="1" s="1"/>
  <c r="L1641" i="1"/>
  <c r="K1641" i="1" s="1"/>
  <c r="L1642" i="1"/>
  <c r="K1642" i="1" s="1"/>
  <c r="L1643" i="1"/>
  <c r="K1643" i="1" s="1"/>
  <c r="L1644" i="1"/>
  <c r="K1644" i="1" s="1"/>
  <c r="L1645" i="1"/>
  <c r="K1645" i="1" s="1"/>
  <c r="L1646" i="1"/>
  <c r="K1646" i="1" s="1"/>
  <c r="L1647" i="1"/>
  <c r="K1647" i="1" s="1"/>
  <c r="L1648" i="1"/>
  <c r="K1648" i="1" s="1"/>
  <c r="L1649" i="1"/>
  <c r="K1649" i="1" s="1"/>
  <c r="L1650" i="1"/>
  <c r="K1650" i="1" s="1"/>
  <c r="L1651" i="1"/>
  <c r="K1651" i="1" s="1"/>
  <c r="L1652" i="1"/>
  <c r="K1652" i="1" s="1"/>
  <c r="L1653" i="1"/>
  <c r="K1653" i="1" s="1"/>
  <c r="L1654" i="1"/>
  <c r="K1654" i="1" s="1"/>
  <c r="L1655" i="1"/>
  <c r="K1655" i="1" s="1"/>
  <c r="L1656" i="1"/>
  <c r="K1656" i="1" s="1"/>
  <c r="L1657" i="1"/>
  <c r="K1657" i="1" s="1"/>
  <c r="L1658" i="1"/>
  <c r="K1658" i="1" s="1"/>
  <c r="L1659" i="1"/>
  <c r="K1659" i="1" s="1"/>
  <c r="L1660" i="1"/>
  <c r="K1660" i="1" s="1"/>
  <c r="L1661" i="1"/>
  <c r="K1661" i="1" s="1"/>
  <c r="L1662" i="1"/>
  <c r="K1662" i="1" s="1"/>
  <c r="L1663" i="1"/>
  <c r="K1663" i="1" s="1"/>
  <c r="L1664" i="1"/>
  <c r="K1664" i="1" s="1"/>
  <c r="L1665" i="1"/>
  <c r="K1665" i="1" s="1"/>
  <c r="L1666" i="1"/>
  <c r="K1666" i="1" s="1"/>
  <c r="L1667" i="1"/>
  <c r="K1667" i="1" s="1"/>
  <c r="L1668" i="1"/>
  <c r="K1668" i="1" s="1"/>
  <c r="L1669" i="1"/>
  <c r="K1669" i="1" s="1"/>
  <c r="L1670" i="1"/>
  <c r="K1670" i="1" s="1"/>
  <c r="L1671" i="1"/>
  <c r="K1671" i="1" s="1"/>
  <c r="L1672" i="1"/>
  <c r="K1672" i="1" s="1"/>
  <c r="L1673" i="1"/>
  <c r="K1673" i="1" s="1"/>
  <c r="L1674" i="1"/>
  <c r="K1674" i="1" s="1"/>
  <c r="L1675" i="1"/>
  <c r="K1675" i="1" s="1"/>
  <c r="L1676" i="1"/>
  <c r="K1676" i="1" s="1"/>
  <c r="L1677" i="1"/>
  <c r="K1677" i="1" s="1"/>
  <c r="L1678" i="1"/>
  <c r="K1678" i="1" s="1"/>
  <c r="L1679" i="1"/>
  <c r="K1679" i="1" s="1"/>
  <c r="L1680" i="1"/>
  <c r="K1680" i="1" s="1"/>
  <c r="L1681" i="1"/>
  <c r="K1681" i="1" s="1"/>
  <c r="L1682" i="1"/>
  <c r="K1682" i="1" s="1"/>
  <c r="L1683" i="1"/>
  <c r="K1683" i="1" s="1"/>
  <c r="L1684" i="1"/>
  <c r="K1684" i="1" s="1"/>
  <c r="L1685" i="1"/>
  <c r="K1685" i="1" s="1"/>
  <c r="L1686" i="1"/>
  <c r="K1686" i="1" s="1"/>
  <c r="L1687" i="1"/>
  <c r="K1687" i="1" s="1"/>
  <c r="L1688" i="1"/>
  <c r="K1688" i="1" s="1"/>
  <c r="L1689" i="1"/>
  <c r="K1689" i="1" s="1"/>
  <c r="L1690" i="1"/>
  <c r="K1690" i="1" s="1"/>
  <c r="L1691" i="1"/>
  <c r="K1691" i="1" s="1"/>
  <c r="L1692" i="1"/>
  <c r="K1692" i="1" s="1"/>
  <c r="L1693" i="1"/>
  <c r="K1693" i="1" s="1"/>
  <c r="L1694" i="1"/>
  <c r="K1694" i="1" s="1"/>
  <c r="L1695" i="1"/>
  <c r="K1695" i="1" s="1"/>
  <c r="L1696" i="1"/>
  <c r="K1696" i="1" s="1"/>
  <c r="L1697" i="1"/>
  <c r="K1697" i="1" s="1"/>
  <c r="L1698" i="1"/>
  <c r="K1698" i="1" s="1"/>
  <c r="L1699" i="1"/>
  <c r="K1699" i="1" s="1"/>
  <c r="L1700" i="1"/>
  <c r="K1700" i="1" s="1"/>
  <c r="L1701" i="1"/>
  <c r="K1701" i="1" s="1"/>
  <c r="L1702" i="1"/>
  <c r="K1702" i="1" s="1"/>
  <c r="L1703" i="1"/>
  <c r="K1703" i="1" s="1"/>
  <c r="L1704" i="1"/>
  <c r="K1704" i="1" s="1"/>
  <c r="L1705" i="1"/>
  <c r="K1705" i="1" s="1"/>
  <c r="L1706" i="1"/>
  <c r="K1706" i="1" s="1"/>
  <c r="L1707" i="1"/>
  <c r="K1707" i="1" s="1"/>
  <c r="L1708" i="1"/>
  <c r="K1708" i="1" s="1"/>
  <c r="L1709" i="1"/>
  <c r="K1709" i="1" s="1"/>
  <c r="L1710" i="1"/>
  <c r="K1710" i="1" s="1"/>
  <c r="L1711" i="1"/>
  <c r="K1711" i="1" s="1"/>
  <c r="L1712" i="1"/>
  <c r="K1712" i="1" s="1"/>
  <c r="L1713" i="1"/>
  <c r="K1713" i="1" s="1"/>
  <c r="L1714" i="1"/>
  <c r="K1714" i="1" s="1"/>
  <c r="L1715" i="1"/>
  <c r="K1715" i="1" s="1"/>
  <c r="L1716" i="1"/>
  <c r="K1716" i="1" s="1"/>
  <c r="L1717" i="1"/>
  <c r="K1717" i="1" s="1"/>
  <c r="L1718" i="1"/>
  <c r="K1718" i="1" s="1"/>
  <c r="L1719" i="1"/>
  <c r="K1719" i="1" s="1"/>
  <c r="L1720" i="1"/>
  <c r="K1720" i="1" s="1"/>
  <c r="L1721" i="1"/>
  <c r="K1721" i="1" s="1"/>
  <c r="L1722" i="1"/>
  <c r="K1722" i="1" s="1"/>
  <c r="L1723" i="1"/>
  <c r="K1723" i="1" s="1"/>
  <c r="L1724" i="1"/>
  <c r="K1724" i="1" s="1"/>
  <c r="L1725" i="1"/>
  <c r="K1725" i="1" s="1"/>
  <c r="L1726" i="1"/>
  <c r="K1726" i="1" s="1"/>
  <c r="L1728" i="1"/>
  <c r="K1728" i="1" s="1"/>
  <c r="L1730" i="1"/>
  <c r="K1730" i="1" s="1"/>
  <c r="L1732" i="1"/>
  <c r="K1732" i="1" s="1"/>
  <c r="L1734" i="1"/>
  <c r="K1734" i="1" s="1"/>
  <c r="L1758" i="1"/>
  <c r="K1758" i="1" s="1"/>
  <c r="L1768" i="1"/>
  <c r="K1768" i="1" s="1"/>
  <c r="L1770" i="1"/>
  <c r="K1770" i="1" s="1"/>
  <c r="L1772" i="1"/>
  <c r="K1772" i="1" s="1"/>
  <c r="L1774" i="1"/>
  <c r="K1774" i="1" s="1"/>
  <c r="L1776" i="1"/>
  <c r="K1776" i="1" s="1"/>
  <c r="L1778" i="1"/>
  <c r="K1778" i="1" s="1"/>
  <c r="L1780" i="1"/>
  <c r="K1780" i="1" s="1"/>
  <c r="L1782" i="1"/>
  <c r="K1782" i="1" s="1"/>
  <c r="L1784" i="1"/>
  <c r="K1784" i="1" s="1"/>
  <c r="L1786" i="1"/>
  <c r="K1786" i="1" s="1"/>
  <c r="L1788" i="1"/>
  <c r="K1788" i="1" s="1"/>
  <c r="L1790" i="1"/>
  <c r="K1790" i="1" s="1"/>
  <c r="L1792" i="1"/>
  <c r="K1792" i="1" s="1"/>
  <c r="L1794" i="1"/>
  <c r="K1794" i="1" s="1"/>
  <c r="L1796" i="1"/>
  <c r="K1796" i="1" s="1"/>
  <c r="L1798" i="1"/>
  <c r="K1798" i="1" s="1"/>
  <c r="L1800" i="1"/>
  <c r="K1800" i="1" s="1"/>
  <c r="L1802" i="1"/>
  <c r="K1802" i="1" s="1"/>
  <c r="L1804" i="1"/>
  <c r="K1804" i="1" s="1"/>
  <c r="L1806" i="1"/>
  <c r="K1806" i="1" s="1"/>
  <c r="L1808" i="1"/>
  <c r="K1808" i="1" s="1"/>
  <c r="L1810" i="1"/>
  <c r="K1810" i="1" s="1"/>
  <c r="L1812" i="1"/>
  <c r="K1812" i="1" s="1"/>
  <c r="L1814" i="1"/>
  <c r="K1814" i="1" s="1"/>
  <c r="L1816" i="1"/>
  <c r="K1816" i="1" s="1"/>
  <c r="L1818" i="1"/>
  <c r="K1818" i="1" s="1"/>
  <c r="L1820" i="1"/>
  <c r="K1820" i="1" s="1"/>
  <c r="L1822" i="1"/>
  <c r="K1822" i="1" s="1"/>
  <c r="L1824" i="1"/>
  <c r="K1824" i="1" s="1"/>
  <c r="L1826" i="1"/>
  <c r="K1826" i="1" s="1"/>
  <c r="L1828" i="1"/>
  <c r="K1828" i="1" s="1"/>
  <c r="L1830" i="1"/>
  <c r="K1830" i="1" s="1"/>
  <c r="L1832" i="1"/>
  <c r="K1832" i="1" s="1"/>
  <c r="L1834" i="1"/>
  <c r="K1834" i="1" s="1"/>
  <c r="L1846" i="1"/>
  <c r="K1846" i="1" s="1"/>
  <c r="L1848" i="1"/>
  <c r="K1848" i="1" s="1"/>
  <c r="L1872" i="1"/>
  <c r="K1872" i="1" s="1"/>
  <c r="L1873" i="1"/>
  <c r="K1873" i="1" s="1"/>
  <c r="L1874" i="1"/>
  <c r="K1874" i="1" s="1"/>
  <c r="L1875" i="1"/>
  <c r="K1875" i="1" s="1"/>
  <c r="L1876" i="1"/>
  <c r="K1876" i="1" s="1"/>
  <c r="L1877" i="1"/>
  <c r="K1877" i="1" s="1"/>
  <c r="L1878" i="1"/>
  <c r="K1878" i="1" s="1"/>
  <c r="L1879" i="1"/>
  <c r="K1879" i="1" s="1"/>
  <c r="L1880" i="1"/>
  <c r="K1880" i="1" s="1"/>
  <c r="L1881" i="1"/>
  <c r="K1881" i="1" s="1"/>
  <c r="L1882" i="1"/>
  <c r="K1882" i="1" s="1"/>
  <c r="L1883" i="1"/>
  <c r="K1883" i="1" s="1"/>
  <c r="L1884" i="1"/>
  <c r="K1884" i="1" s="1"/>
  <c r="L1885" i="1"/>
  <c r="K1885" i="1" s="1"/>
  <c r="L1886" i="1"/>
  <c r="K1886" i="1" s="1"/>
  <c r="L1887" i="1"/>
  <c r="K1887" i="1" s="1"/>
  <c r="L1888" i="1"/>
  <c r="K1888" i="1" s="1"/>
  <c r="L1889" i="1"/>
  <c r="K1889" i="1" s="1"/>
  <c r="L1890" i="1"/>
  <c r="K1890" i="1" s="1"/>
  <c r="L1891" i="1"/>
  <c r="K1891" i="1" s="1"/>
  <c r="L1892" i="1"/>
  <c r="K1892" i="1" s="1"/>
  <c r="L1893" i="1"/>
  <c r="K1893" i="1" s="1"/>
  <c r="L1894" i="1"/>
  <c r="K1894" i="1" s="1"/>
  <c r="L1895" i="1"/>
  <c r="K1895" i="1" s="1"/>
  <c r="L1896" i="1"/>
  <c r="K1896" i="1" s="1"/>
  <c r="L1897" i="1"/>
  <c r="K1897" i="1" s="1"/>
  <c r="L1898" i="1"/>
  <c r="K1898" i="1" s="1"/>
  <c r="L1899" i="1"/>
  <c r="K1899" i="1" s="1"/>
  <c r="L1900" i="1"/>
  <c r="K1900" i="1" s="1"/>
  <c r="L1901" i="1"/>
  <c r="K1901" i="1" s="1"/>
  <c r="L1902" i="1"/>
  <c r="K1902" i="1" s="1"/>
  <c r="L1903" i="1"/>
  <c r="K1903" i="1" s="1"/>
  <c r="L1904" i="1"/>
  <c r="K1904" i="1" s="1"/>
  <c r="L1905" i="1"/>
  <c r="K1905" i="1" s="1"/>
  <c r="L1906" i="1"/>
  <c r="K1906" i="1" s="1"/>
  <c r="L1907" i="1"/>
  <c r="K1907" i="1" s="1"/>
  <c r="L1908" i="1"/>
  <c r="K1908" i="1" s="1"/>
  <c r="L1909" i="1"/>
  <c r="K1909" i="1" s="1"/>
  <c r="L1910" i="1"/>
  <c r="K1910" i="1" s="1"/>
  <c r="L1911" i="1"/>
  <c r="K1911" i="1" s="1"/>
  <c r="L1912" i="1"/>
  <c r="K1912" i="1" s="1"/>
  <c r="L1913" i="1"/>
  <c r="K1913" i="1" s="1"/>
  <c r="L1914" i="1"/>
  <c r="K1914" i="1" s="1"/>
  <c r="L1915" i="1"/>
  <c r="K1915" i="1" s="1"/>
  <c r="L1916" i="1"/>
  <c r="K1916" i="1" s="1"/>
  <c r="L1917" i="1"/>
  <c r="K1917" i="1" s="1"/>
  <c r="L1918" i="1"/>
  <c r="K1918" i="1" s="1"/>
  <c r="L1919" i="1"/>
  <c r="K1919" i="1" s="1"/>
  <c r="L1920" i="1"/>
  <c r="K1920" i="1" s="1"/>
  <c r="L1921" i="1"/>
  <c r="K1921" i="1" s="1"/>
  <c r="L1922" i="1"/>
  <c r="K1922" i="1" s="1"/>
  <c r="L1923" i="1"/>
  <c r="K1923" i="1" s="1"/>
  <c r="L1924" i="1"/>
  <c r="K1924" i="1" s="1"/>
  <c r="L1925" i="1"/>
  <c r="K1925" i="1" s="1"/>
  <c r="L1926" i="1"/>
  <c r="K1926" i="1" s="1"/>
  <c r="L1927" i="1"/>
  <c r="K1927" i="1" s="1"/>
  <c r="L1928" i="1"/>
  <c r="K1928" i="1" s="1"/>
  <c r="L1929" i="1"/>
  <c r="K1929" i="1" s="1"/>
  <c r="L1930" i="1"/>
  <c r="K1930" i="1" s="1"/>
  <c r="L1931" i="1"/>
  <c r="K1931" i="1" s="1"/>
  <c r="L1934" i="1"/>
  <c r="K1934" i="1" s="1"/>
  <c r="L1935" i="1"/>
  <c r="K1935" i="1" s="1"/>
  <c r="L1936" i="1"/>
  <c r="K1936" i="1" s="1"/>
  <c r="L1947" i="1"/>
  <c r="K1947" i="1" s="1"/>
  <c r="L1948" i="1"/>
  <c r="K1948" i="1" s="1"/>
  <c r="L1971" i="1"/>
  <c r="K1971" i="1" s="1"/>
  <c r="L1727" i="1"/>
  <c r="K1727" i="1" s="1"/>
  <c r="L1729" i="1"/>
  <c r="K1729" i="1" s="1"/>
  <c r="L1731" i="1"/>
  <c r="K1731" i="1" s="1"/>
  <c r="L1733" i="1"/>
  <c r="K1733" i="1" s="1"/>
  <c r="L1747" i="1"/>
  <c r="K1747" i="1" s="1"/>
  <c r="L1767" i="1"/>
  <c r="K1767" i="1" s="1"/>
  <c r="L1769" i="1"/>
  <c r="K1769" i="1" s="1"/>
  <c r="L1771" i="1"/>
  <c r="K1771" i="1" s="1"/>
  <c r="L1773" i="1"/>
  <c r="K1773" i="1" s="1"/>
  <c r="L1775" i="1"/>
  <c r="K1775" i="1" s="1"/>
  <c r="L1777" i="1"/>
  <c r="K1777" i="1" s="1"/>
  <c r="L1779" i="1"/>
  <c r="K1779" i="1" s="1"/>
  <c r="L1781" i="1"/>
  <c r="K1781" i="1" s="1"/>
  <c r="L1783" i="1"/>
  <c r="K1783" i="1" s="1"/>
  <c r="L1785" i="1"/>
  <c r="K1785" i="1" s="1"/>
  <c r="L1787" i="1"/>
  <c r="K1787" i="1" s="1"/>
  <c r="L1789" i="1"/>
  <c r="K1789" i="1" s="1"/>
  <c r="L1791" i="1"/>
  <c r="K1791" i="1" s="1"/>
  <c r="L1793" i="1"/>
  <c r="K1793" i="1" s="1"/>
  <c r="L1795" i="1"/>
  <c r="K1795" i="1" s="1"/>
  <c r="L1797" i="1"/>
  <c r="K1797" i="1" s="1"/>
  <c r="L1799" i="1"/>
  <c r="K1799" i="1" s="1"/>
  <c r="L1801" i="1"/>
  <c r="K1801" i="1" s="1"/>
  <c r="L1803" i="1"/>
  <c r="K1803" i="1" s="1"/>
  <c r="L1805" i="1"/>
  <c r="K1805" i="1" s="1"/>
  <c r="L1807" i="1"/>
  <c r="K1807" i="1" s="1"/>
  <c r="L1809" i="1"/>
  <c r="K1809" i="1" s="1"/>
  <c r="L1811" i="1"/>
  <c r="K1811" i="1" s="1"/>
  <c r="L1813" i="1"/>
  <c r="K1813" i="1" s="1"/>
  <c r="L1815" i="1"/>
  <c r="K1815" i="1" s="1"/>
  <c r="L1817" i="1"/>
  <c r="K1817" i="1" s="1"/>
  <c r="L1819" i="1"/>
  <c r="K1819" i="1" s="1"/>
  <c r="L1821" i="1"/>
  <c r="K1821" i="1" s="1"/>
  <c r="L1823" i="1"/>
  <c r="K1823" i="1" s="1"/>
  <c r="L1825" i="1"/>
  <c r="K1825" i="1" s="1"/>
  <c r="L1827" i="1"/>
  <c r="K1827" i="1" s="1"/>
  <c r="L1829" i="1"/>
  <c r="K1829" i="1" s="1"/>
  <c r="L1831" i="1"/>
  <c r="K1831" i="1" s="1"/>
  <c r="L1833" i="1"/>
  <c r="K1833" i="1" s="1"/>
  <c r="L1845" i="1"/>
  <c r="K1845" i="1" s="1"/>
  <c r="L1847" i="1"/>
  <c r="K1847" i="1" s="1"/>
  <c r="L1849" i="1"/>
  <c r="K1849" i="1" s="1"/>
  <c r="L1850" i="1"/>
  <c r="K1850" i="1" s="1"/>
  <c r="L1851" i="1"/>
  <c r="K1851" i="1" s="1"/>
  <c r="L1852" i="1"/>
  <c r="K1852" i="1" s="1"/>
  <c r="L1853" i="1"/>
  <c r="K1853" i="1" s="1"/>
  <c r="L1854" i="1"/>
  <c r="K1854" i="1" s="1"/>
  <c r="L1855" i="1"/>
  <c r="K1855" i="1" s="1"/>
  <c r="L1856" i="1"/>
  <c r="K1856" i="1" s="1"/>
  <c r="L1857" i="1"/>
  <c r="K1857" i="1" s="1"/>
  <c r="L1858" i="1"/>
  <c r="K1858" i="1" s="1"/>
  <c r="L1859" i="1"/>
  <c r="K1859" i="1" s="1"/>
  <c r="L1860" i="1"/>
  <c r="K1860" i="1" s="1"/>
  <c r="L1861" i="1"/>
  <c r="K1861" i="1" s="1"/>
  <c r="L1862" i="1"/>
  <c r="K1862" i="1" s="1"/>
  <c r="L1863" i="1"/>
  <c r="K1863" i="1" s="1"/>
  <c r="L1864" i="1"/>
  <c r="K1864" i="1" s="1"/>
  <c r="L1865" i="1"/>
  <c r="K1865" i="1" s="1"/>
  <c r="L1866" i="1"/>
  <c r="K1866" i="1" s="1"/>
  <c r="L1867" i="1"/>
  <c r="K1867" i="1" s="1"/>
  <c r="L1868" i="1"/>
  <c r="K1868" i="1" s="1"/>
  <c r="L1869" i="1"/>
  <c r="K1869" i="1" s="1"/>
  <c r="L1870" i="1"/>
  <c r="K1870" i="1" s="1"/>
  <c r="L1938" i="1"/>
  <c r="K1938" i="1" s="1"/>
  <c r="L1939" i="1"/>
  <c r="K1939" i="1" s="1"/>
  <c r="L1940" i="1"/>
  <c r="K1940" i="1" s="1"/>
  <c r="L1941" i="1"/>
  <c r="K1941" i="1" s="1"/>
  <c r="L1942" i="1"/>
  <c r="K1942" i="1" s="1"/>
  <c r="L1943" i="1"/>
  <c r="K1943" i="1" s="1"/>
  <c r="L1944" i="1"/>
  <c r="K1944" i="1" s="1"/>
  <c r="L1945" i="1"/>
  <c r="K1945" i="1" s="1"/>
  <c r="L1950" i="1"/>
  <c r="K1950" i="1" s="1"/>
  <c r="L1951" i="1"/>
  <c r="K1951" i="1" s="1"/>
  <c r="L1952" i="1"/>
  <c r="K1952" i="1" s="1"/>
  <c r="L1953" i="1"/>
  <c r="K1953" i="1" s="1"/>
  <c r="L1954" i="1"/>
  <c r="K1954" i="1" s="1"/>
  <c r="L1955" i="1"/>
  <c r="K1955" i="1" s="1"/>
  <c r="L1956" i="1"/>
  <c r="K1956" i="1" s="1"/>
  <c r="L1957" i="1"/>
  <c r="K1957" i="1" s="1"/>
  <c r="L1958" i="1"/>
  <c r="K1958" i="1" s="1"/>
  <c r="L1959" i="1"/>
  <c r="K1959" i="1" s="1"/>
  <c r="L1960" i="1"/>
  <c r="K1960" i="1" s="1"/>
  <c r="L1961" i="1"/>
  <c r="K1961" i="1" s="1"/>
  <c r="L1962" i="1"/>
  <c r="K1962" i="1" s="1"/>
  <c r="L1963" i="1"/>
  <c r="K1963" i="1" s="1"/>
  <c r="L1964" i="1"/>
  <c r="K1964" i="1" s="1"/>
  <c r="L1965" i="1"/>
  <c r="K1965" i="1" s="1"/>
  <c r="L1966" i="1"/>
  <c r="K1966" i="1" s="1"/>
  <c r="L1967" i="1"/>
  <c r="K1967" i="1" s="1"/>
  <c r="L1968" i="1"/>
  <c r="K1968" i="1" s="1"/>
  <c r="L1969" i="1"/>
  <c r="K1969" i="1" s="1"/>
  <c r="L1973" i="1"/>
  <c r="K1973" i="1" s="1"/>
  <c r="L1974" i="1"/>
  <c r="K1974" i="1" s="1"/>
  <c r="L1975" i="1"/>
  <c r="K1975" i="1" s="1"/>
  <c r="L1976" i="1"/>
  <c r="K1976" i="1" s="1"/>
  <c r="L1977" i="1"/>
  <c r="K1977" i="1" s="1"/>
  <c r="L1978" i="1"/>
  <c r="K1978" i="1" s="1"/>
  <c r="L1979" i="1"/>
  <c r="K1979" i="1" s="1"/>
  <c r="L1980" i="1"/>
  <c r="K1980" i="1" s="1"/>
  <c r="L1981" i="1"/>
  <c r="K1981" i="1" s="1"/>
  <c r="L1982" i="1"/>
  <c r="K1982" i="1" s="1"/>
  <c r="L1983" i="1"/>
  <c r="K1983" i="1" s="1"/>
  <c r="L1984" i="1"/>
  <c r="K1984" i="1" s="1"/>
  <c r="L1985" i="1"/>
  <c r="K1985" i="1" s="1"/>
  <c r="L1986" i="1"/>
  <c r="K1986" i="1" s="1"/>
  <c r="L1987" i="1"/>
  <c r="K1987" i="1" s="1"/>
  <c r="L1988" i="1"/>
  <c r="K1988" i="1" s="1"/>
  <c r="L1989" i="1"/>
  <c r="K1989" i="1" s="1"/>
  <c r="L1990" i="1"/>
  <c r="K1990" i="1" s="1"/>
  <c r="L1991" i="1"/>
  <c r="K1991" i="1" s="1"/>
  <c r="L1992" i="1"/>
  <c r="K1992" i="1" s="1"/>
  <c r="L1993" i="1"/>
  <c r="K1993" i="1" s="1"/>
  <c r="L1994" i="1"/>
  <c r="K1994" i="1" s="1"/>
  <c r="L1995" i="1"/>
  <c r="K1995" i="1" s="1"/>
  <c r="L1996" i="1"/>
  <c r="K1996" i="1" s="1"/>
  <c r="L1997" i="1"/>
  <c r="K1997" i="1" s="1"/>
  <c r="L1998" i="1"/>
  <c r="K1998" i="1" s="1"/>
  <c r="L1999" i="1"/>
  <c r="K1999" i="1" s="1"/>
  <c r="L2000" i="1"/>
  <c r="K2000" i="1" s="1"/>
  <c r="L2001" i="1"/>
  <c r="K2001" i="1" s="1"/>
  <c r="L2002" i="1"/>
  <c r="K2002" i="1" s="1"/>
  <c r="L2003" i="1"/>
  <c r="K2003" i="1" s="1"/>
  <c r="L2004" i="1"/>
  <c r="K2004" i="1" s="1"/>
  <c r="L2005" i="1"/>
  <c r="K2005" i="1" s="1"/>
  <c r="L2006" i="1"/>
  <c r="K2006" i="1" s="1"/>
  <c r="L2007" i="1"/>
  <c r="K2007" i="1" s="1"/>
  <c r="L2008" i="1"/>
  <c r="K2008" i="1" s="1"/>
  <c r="L2009" i="1"/>
  <c r="K2009" i="1" s="1"/>
  <c r="L2010" i="1"/>
  <c r="K2010" i="1" s="1"/>
  <c r="L2011" i="1"/>
  <c r="K2011" i="1" s="1"/>
  <c r="L2012" i="1"/>
  <c r="K2012" i="1" s="1"/>
  <c r="L2013" i="1"/>
  <c r="K2013" i="1" s="1"/>
  <c r="L2014" i="1"/>
  <c r="K2014" i="1" s="1"/>
  <c r="L2015" i="1"/>
  <c r="K2015" i="1" s="1"/>
  <c r="L2016" i="1"/>
  <c r="K2016" i="1" s="1"/>
  <c r="L2017" i="1"/>
  <c r="K2017" i="1" s="1"/>
  <c r="L2018" i="1"/>
  <c r="K2018" i="1" s="1"/>
  <c r="L2019" i="1"/>
  <c r="K2019" i="1" s="1"/>
  <c r="L2020" i="1"/>
  <c r="K2020" i="1" s="1"/>
  <c r="L2021" i="1"/>
  <c r="K2021" i="1" s="1"/>
  <c r="L2022" i="1"/>
  <c r="K2022" i="1" s="1"/>
  <c r="L2023" i="1"/>
  <c r="K2023" i="1" s="1"/>
  <c r="L2024" i="1"/>
  <c r="K2024" i="1" s="1"/>
  <c r="L2025" i="1"/>
  <c r="K2025" i="1" s="1"/>
  <c r="L2026" i="1"/>
  <c r="K2026" i="1" s="1"/>
  <c r="L2027" i="1"/>
  <c r="K2027" i="1" s="1"/>
  <c r="L2028" i="1"/>
  <c r="K2028" i="1" s="1"/>
  <c r="L2029" i="1"/>
  <c r="K2029" i="1" s="1"/>
  <c r="L2030" i="1"/>
  <c r="K2030" i="1" s="1"/>
  <c r="L2031" i="1"/>
  <c r="K2031" i="1" s="1"/>
  <c r="L2032" i="1"/>
  <c r="K2032" i="1" s="1"/>
  <c r="L2033" i="1"/>
  <c r="K2033" i="1" s="1"/>
  <c r="L2034" i="1"/>
  <c r="K2034" i="1" s="1"/>
  <c r="L2035" i="1"/>
  <c r="K2035" i="1" s="1"/>
  <c r="L2036" i="1"/>
  <c r="K2036" i="1" s="1"/>
  <c r="L2037" i="1"/>
  <c r="K2037" i="1" s="1"/>
  <c r="L2038" i="1"/>
  <c r="K2038" i="1" s="1"/>
  <c r="L2039" i="1"/>
  <c r="K2039" i="1" s="1"/>
  <c r="L2040" i="1"/>
  <c r="K2040" i="1" s="1"/>
  <c r="L2041" i="1"/>
  <c r="K2041" i="1" s="1"/>
  <c r="L2042" i="1"/>
  <c r="K2042" i="1" s="1"/>
  <c r="L2043" i="1"/>
  <c r="K2043" i="1" s="1"/>
  <c r="L2044" i="1"/>
  <c r="K2044" i="1" s="1"/>
  <c r="L2045" i="1"/>
  <c r="K2045" i="1" s="1"/>
  <c r="L2046" i="1"/>
  <c r="K2046" i="1" s="1"/>
  <c r="L2047" i="1"/>
  <c r="K2047" i="1" s="1"/>
  <c r="L2048" i="1"/>
  <c r="K2048" i="1" s="1"/>
  <c r="L2049" i="1"/>
  <c r="K2049" i="1" s="1"/>
  <c r="L2050" i="1"/>
  <c r="K2050" i="1" s="1"/>
  <c r="L2051" i="1"/>
  <c r="K2051" i="1" s="1"/>
  <c r="L2052" i="1"/>
  <c r="K2052" i="1" s="1"/>
  <c r="L2053" i="1"/>
  <c r="K2053" i="1" s="1"/>
  <c r="L2054" i="1"/>
  <c r="K2054" i="1" s="1"/>
  <c r="L2055" i="1"/>
  <c r="K2055" i="1" s="1"/>
  <c r="L2056" i="1"/>
  <c r="K2056" i="1" s="1"/>
  <c r="L2057" i="1"/>
  <c r="K2057" i="1" s="1"/>
  <c r="L2058" i="1"/>
  <c r="K2058" i="1" s="1"/>
  <c r="L2059" i="1"/>
  <c r="K2059" i="1" s="1"/>
  <c r="L2060" i="1"/>
  <c r="K2060" i="1" s="1"/>
  <c r="L2061" i="1"/>
  <c r="K2061" i="1" s="1"/>
  <c r="L2062" i="1"/>
  <c r="K2062" i="1" s="1"/>
  <c r="L2063" i="1"/>
  <c r="K2063" i="1" s="1"/>
  <c r="L2064" i="1"/>
  <c r="K2064" i="1" s="1"/>
  <c r="L2065" i="1"/>
  <c r="K2065" i="1" s="1"/>
  <c r="L2066" i="1"/>
  <c r="K2066" i="1" s="1"/>
  <c r="L2067" i="1"/>
  <c r="K2067" i="1" s="1"/>
  <c r="L2068" i="1"/>
  <c r="K2068" i="1" s="1"/>
  <c r="L2069" i="1"/>
  <c r="K2069" i="1" s="1"/>
  <c r="L2070" i="1"/>
  <c r="K2070" i="1" s="1"/>
  <c r="L2071" i="1"/>
  <c r="K2071" i="1" s="1"/>
  <c r="L2072" i="1"/>
  <c r="K2072" i="1" s="1"/>
  <c r="L2073" i="1"/>
  <c r="K2073" i="1" s="1"/>
  <c r="L2074" i="1"/>
  <c r="K2074" i="1" s="1"/>
  <c r="L2075" i="1"/>
  <c r="K2075" i="1" s="1"/>
  <c r="L2076" i="1"/>
  <c r="K2076" i="1" s="1"/>
  <c r="L2077" i="1"/>
  <c r="K2077" i="1" s="1"/>
  <c r="L2078" i="1"/>
  <c r="K2078" i="1" s="1"/>
  <c r="L2079" i="1"/>
  <c r="K2079" i="1" s="1"/>
  <c r="L2080" i="1"/>
  <c r="K2080" i="1" s="1"/>
  <c r="L2081" i="1"/>
  <c r="K2081" i="1" s="1"/>
  <c r="L2082" i="1"/>
  <c r="K2082" i="1" s="1"/>
  <c r="L2083" i="1"/>
  <c r="K2083" i="1" s="1"/>
  <c r="L2084" i="1"/>
  <c r="K2084" i="1" s="1"/>
  <c r="L2085" i="1"/>
  <c r="K2085" i="1" s="1"/>
  <c r="L2086" i="1"/>
  <c r="K2086" i="1" s="1"/>
  <c r="L2087" i="1"/>
  <c r="K2087" i="1" s="1"/>
  <c r="L2088" i="1"/>
  <c r="K2088" i="1" s="1"/>
  <c r="L2089" i="1"/>
  <c r="K2089" i="1" s="1"/>
  <c r="L2090" i="1"/>
  <c r="K2090" i="1" s="1"/>
  <c r="L2091" i="1"/>
  <c r="K2091" i="1" s="1"/>
  <c r="L2092" i="1"/>
  <c r="K2092" i="1" s="1"/>
  <c r="L2093" i="1"/>
  <c r="K2093" i="1" s="1"/>
  <c r="L2094" i="1"/>
  <c r="K2094" i="1" s="1"/>
  <c r="L2095" i="1"/>
  <c r="K2095" i="1" s="1"/>
  <c r="L2096" i="1"/>
  <c r="K2096" i="1" s="1"/>
  <c r="L2097" i="1"/>
  <c r="K2097" i="1" s="1"/>
  <c r="L2098" i="1"/>
  <c r="K2098" i="1" s="1"/>
  <c r="L2099" i="1"/>
  <c r="K2099" i="1" s="1"/>
  <c r="L2100" i="1"/>
  <c r="K2100" i="1" s="1"/>
  <c r="L2101" i="1"/>
  <c r="K2101" i="1" s="1"/>
  <c r="L2102" i="1"/>
  <c r="K2102" i="1" s="1"/>
  <c r="L2103" i="1"/>
  <c r="K2103" i="1" s="1"/>
  <c r="L2104" i="1"/>
  <c r="K2104" i="1" s="1"/>
  <c r="L2105" i="1"/>
  <c r="K2105" i="1" s="1"/>
  <c r="L2106" i="1"/>
  <c r="K2106" i="1" s="1"/>
  <c r="L2107" i="1"/>
  <c r="K2107" i="1" s="1"/>
  <c r="L2108" i="1"/>
  <c r="K2108" i="1" s="1"/>
  <c r="L2109" i="1"/>
  <c r="K2109" i="1" s="1"/>
  <c r="L2110" i="1"/>
  <c r="K2110" i="1" s="1"/>
  <c r="L2111" i="1"/>
  <c r="K2111" i="1" s="1"/>
  <c r="L2112" i="1"/>
  <c r="K2112" i="1" s="1"/>
  <c r="L2113" i="1"/>
  <c r="K2113" i="1" s="1"/>
  <c r="L2114" i="1"/>
  <c r="K2114" i="1" s="1"/>
  <c r="L2115" i="1"/>
  <c r="K2115" i="1" s="1"/>
  <c r="L2116" i="1"/>
  <c r="K2116" i="1" s="1"/>
  <c r="L2117" i="1"/>
  <c r="K2117" i="1" s="1"/>
  <c r="L2118" i="1"/>
  <c r="K2118" i="1" s="1"/>
  <c r="L2119" i="1"/>
  <c r="K2119" i="1" s="1"/>
  <c r="L2120" i="1"/>
  <c r="K2120" i="1" s="1"/>
  <c r="L2121" i="1"/>
  <c r="K2121" i="1" s="1"/>
  <c r="L2122" i="1"/>
  <c r="K2122" i="1" s="1"/>
  <c r="L2123" i="1"/>
  <c r="K2123" i="1" s="1"/>
  <c r="L2124" i="1"/>
  <c r="K2124" i="1" s="1"/>
  <c r="L2125" i="1"/>
  <c r="K2125" i="1" s="1"/>
  <c r="L2126" i="1"/>
  <c r="K2126" i="1" s="1"/>
  <c r="L2127" i="1"/>
  <c r="K2127" i="1" s="1"/>
  <c r="L2128" i="1"/>
  <c r="K2128" i="1" s="1"/>
  <c r="L2129" i="1"/>
  <c r="K2129" i="1" s="1"/>
  <c r="L2130" i="1"/>
  <c r="K2130" i="1" s="1"/>
  <c r="L2131" i="1"/>
  <c r="K2131" i="1" s="1"/>
  <c r="L2132" i="1"/>
  <c r="K2132" i="1" s="1"/>
  <c r="L2133" i="1"/>
  <c r="K2133" i="1" s="1"/>
  <c r="L2134" i="1"/>
  <c r="K2134" i="1" s="1"/>
  <c r="L2135" i="1"/>
  <c r="K2135" i="1" s="1"/>
  <c r="L2136" i="1"/>
  <c r="K2136" i="1" s="1"/>
  <c r="L2137" i="1"/>
  <c r="K2137" i="1" s="1"/>
  <c r="L2138" i="1"/>
  <c r="K2138" i="1" s="1"/>
  <c r="L2139" i="1"/>
  <c r="K2139" i="1" s="1"/>
  <c r="L2140" i="1"/>
  <c r="K2140" i="1" s="1"/>
  <c r="L2141" i="1"/>
  <c r="K2141" i="1" s="1"/>
  <c r="L2142" i="1"/>
  <c r="K2142" i="1" s="1"/>
  <c r="L2143" i="1"/>
  <c r="K2143" i="1" s="1"/>
  <c r="L2144" i="1"/>
  <c r="K2144" i="1" s="1"/>
  <c r="L2145" i="1"/>
  <c r="K2145" i="1" s="1"/>
  <c r="L2146" i="1"/>
  <c r="K2146" i="1" s="1"/>
  <c r="L2147" i="1"/>
  <c r="K2147" i="1" s="1"/>
  <c r="L2148" i="1"/>
  <c r="K2148" i="1" s="1"/>
  <c r="L2149" i="1"/>
  <c r="K2149" i="1" s="1"/>
  <c r="L2150" i="1"/>
  <c r="K2150" i="1" s="1"/>
  <c r="L2151" i="1"/>
  <c r="K2151" i="1" s="1"/>
  <c r="L2152" i="1"/>
  <c r="K2152" i="1" s="1"/>
  <c r="L2153" i="1"/>
  <c r="K2153" i="1" s="1"/>
  <c r="L2154" i="1"/>
  <c r="K2154" i="1" s="1"/>
  <c r="L2155" i="1"/>
  <c r="K2155" i="1" s="1"/>
  <c r="L2156" i="1"/>
  <c r="K2156" i="1" s="1"/>
  <c r="L2157" i="1"/>
  <c r="K2157" i="1" s="1"/>
  <c r="L2158" i="1"/>
  <c r="K2158" i="1" s="1"/>
  <c r="L2159" i="1"/>
  <c r="K2159" i="1" s="1"/>
  <c r="L2160" i="1"/>
  <c r="K2160" i="1" s="1"/>
  <c r="L2161" i="1"/>
  <c r="K2161" i="1" s="1"/>
  <c r="L2162" i="1"/>
  <c r="K2162" i="1" s="1"/>
  <c r="L2163" i="1"/>
  <c r="K2163" i="1" s="1"/>
  <c r="L2164" i="1"/>
  <c r="K2164" i="1" s="1"/>
  <c r="L2165" i="1"/>
  <c r="K2165" i="1" s="1"/>
  <c r="L2166" i="1"/>
  <c r="K2166" i="1" s="1"/>
  <c r="L2167" i="1"/>
  <c r="K2167" i="1" s="1"/>
  <c r="L2168" i="1"/>
  <c r="K2168" i="1" s="1"/>
  <c r="L2169" i="1"/>
  <c r="K2169" i="1" s="1"/>
  <c r="L2170" i="1"/>
  <c r="K2170" i="1" s="1"/>
  <c r="L2171" i="1"/>
  <c r="K2171" i="1" s="1"/>
  <c r="L2172" i="1"/>
  <c r="K2172" i="1" s="1"/>
  <c r="L2173" i="1"/>
  <c r="K2173" i="1" s="1"/>
  <c r="L2174" i="1"/>
  <c r="K2174" i="1" s="1"/>
  <c r="L2175" i="1"/>
  <c r="K2175" i="1" s="1"/>
  <c r="L2176" i="1"/>
  <c r="K2176" i="1" s="1"/>
  <c r="L2177" i="1"/>
  <c r="K2177" i="1" s="1"/>
  <c r="L2178" i="1"/>
  <c r="K2178" i="1" s="1"/>
  <c r="L2179" i="1"/>
  <c r="K2179" i="1" s="1"/>
  <c r="L2180" i="1"/>
  <c r="K2180" i="1" s="1"/>
  <c r="L2181" i="1"/>
  <c r="K2181" i="1" s="1"/>
  <c r="L2182" i="1"/>
  <c r="K2182" i="1" s="1"/>
  <c r="L2183" i="1"/>
  <c r="K2183" i="1" s="1"/>
  <c r="L2184" i="1"/>
  <c r="K2184" i="1" s="1"/>
  <c r="L2185" i="1"/>
  <c r="K2185" i="1" s="1"/>
  <c r="L2186" i="1"/>
  <c r="K2186" i="1" s="1"/>
  <c r="L2187" i="1"/>
  <c r="K2187" i="1" s="1"/>
  <c r="L2188" i="1"/>
  <c r="K2188" i="1" s="1"/>
  <c r="L2189" i="1"/>
  <c r="K2189" i="1" s="1"/>
  <c r="L2190" i="1"/>
  <c r="K2190" i="1" s="1"/>
  <c r="L2191" i="1"/>
  <c r="K2191" i="1" s="1"/>
  <c r="L2192" i="1"/>
  <c r="K2192" i="1" s="1"/>
  <c r="L2193" i="1"/>
  <c r="K2193" i="1" s="1"/>
  <c r="L2194" i="1"/>
  <c r="K2194" i="1" s="1"/>
  <c r="L2195" i="1"/>
  <c r="K2195" i="1" s="1"/>
  <c r="L2196" i="1"/>
  <c r="K2196" i="1" s="1"/>
  <c r="L2197" i="1"/>
  <c r="K2197" i="1" s="1"/>
  <c r="L2198" i="1"/>
  <c r="K2198" i="1" s="1"/>
  <c r="L2199" i="1"/>
  <c r="K2199" i="1" s="1"/>
  <c r="L2200" i="1"/>
  <c r="K2200" i="1" s="1"/>
  <c r="L2201" i="1"/>
  <c r="K2201" i="1" s="1"/>
  <c r="L2202" i="1"/>
  <c r="K2202" i="1" s="1"/>
  <c r="L2203" i="1"/>
  <c r="K2203" i="1" s="1"/>
  <c r="L2204" i="1"/>
  <c r="K2204" i="1" s="1"/>
  <c r="L2205" i="1"/>
  <c r="K2205" i="1" s="1"/>
  <c r="L2206" i="1"/>
  <c r="K2206" i="1" s="1"/>
  <c r="L2207" i="1"/>
  <c r="K2207" i="1" s="1"/>
  <c r="L2208" i="1"/>
  <c r="K2208" i="1" s="1"/>
  <c r="L2209" i="1"/>
  <c r="K2209" i="1" s="1"/>
  <c r="L2210" i="1"/>
  <c r="K2210" i="1" s="1"/>
  <c r="L2211" i="1"/>
  <c r="K2211" i="1" s="1"/>
  <c r="L2212" i="1"/>
  <c r="K2212" i="1" s="1"/>
  <c r="L2213" i="1"/>
  <c r="K2213" i="1" s="1"/>
  <c r="L2214" i="1"/>
  <c r="K2214" i="1" s="1"/>
  <c r="L2215" i="1"/>
  <c r="K2215" i="1" s="1"/>
  <c r="L2216" i="1"/>
  <c r="K2216" i="1" s="1"/>
  <c r="L2217" i="1"/>
  <c r="K2217" i="1" s="1"/>
  <c r="L2218" i="1"/>
  <c r="K2218" i="1" s="1"/>
  <c r="L2219" i="1"/>
  <c r="K2219" i="1" s="1"/>
  <c r="L2220" i="1"/>
  <c r="K2220" i="1" s="1"/>
  <c r="L2221" i="1"/>
  <c r="K2221" i="1" s="1"/>
  <c r="L2222" i="1"/>
  <c r="K2222" i="1" s="1"/>
  <c r="L2223" i="1"/>
  <c r="K2223" i="1" s="1"/>
  <c r="L2224" i="1"/>
  <c r="K2224" i="1" s="1"/>
  <c r="L2225" i="1"/>
  <c r="K2225" i="1" s="1"/>
  <c r="L2226" i="1"/>
  <c r="K2226" i="1" s="1"/>
  <c r="L2227" i="1"/>
  <c r="K2227" i="1" s="1"/>
  <c r="L2228" i="1"/>
  <c r="K2228" i="1" s="1"/>
  <c r="L2229" i="1"/>
  <c r="K2229" i="1" s="1"/>
  <c r="L2230" i="1"/>
  <c r="K2230" i="1" s="1"/>
  <c r="L2231" i="1"/>
  <c r="K2231" i="1" s="1"/>
  <c r="L2232" i="1"/>
  <c r="K2232" i="1" s="1"/>
  <c r="L2233" i="1"/>
  <c r="K2233" i="1" s="1"/>
  <c r="L2234" i="1"/>
  <c r="K2234" i="1" s="1"/>
  <c r="L2235" i="1"/>
  <c r="K2235" i="1" s="1"/>
  <c r="L2236" i="1"/>
  <c r="K2236" i="1" s="1"/>
  <c r="L2237" i="1"/>
  <c r="K2237" i="1" s="1"/>
  <c r="L2238" i="1"/>
  <c r="K2238" i="1" s="1"/>
  <c r="L2239" i="1"/>
  <c r="K2239" i="1" s="1"/>
  <c r="L2240" i="1"/>
  <c r="K2240" i="1" s="1"/>
  <c r="L2241" i="1"/>
  <c r="K2241" i="1" s="1"/>
  <c r="L2242" i="1"/>
  <c r="K2242" i="1" s="1"/>
  <c r="L2243" i="1"/>
  <c r="K2243" i="1" s="1"/>
  <c r="L2244" i="1"/>
  <c r="K2244" i="1" s="1"/>
  <c r="L2245" i="1"/>
  <c r="K2245" i="1" s="1"/>
  <c r="L2246" i="1"/>
  <c r="K2246" i="1" s="1"/>
  <c r="L2247" i="1"/>
  <c r="K2247" i="1" s="1"/>
  <c r="L2248" i="1"/>
  <c r="K2248" i="1" s="1"/>
  <c r="L2249" i="1"/>
  <c r="K2249" i="1" s="1"/>
  <c r="L2250" i="1"/>
  <c r="K2250" i="1" s="1"/>
  <c r="L2251" i="1"/>
  <c r="K2251" i="1" s="1"/>
  <c r="L2252" i="1"/>
  <c r="K2252" i="1" s="1"/>
  <c r="L2253" i="1"/>
  <c r="K2253" i="1" s="1"/>
  <c r="L2254" i="1"/>
  <c r="K2254" i="1" s="1"/>
  <c r="L2255" i="1"/>
  <c r="K2255" i="1" s="1"/>
  <c r="L2256" i="1"/>
  <c r="K2256" i="1" s="1"/>
  <c r="L2257" i="1"/>
  <c r="K2257" i="1" s="1"/>
  <c r="L2258" i="1"/>
  <c r="K2258" i="1" s="1"/>
  <c r="L2259" i="1"/>
  <c r="K2259" i="1" s="1"/>
  <c r="L2260" i="1"/>
  <c r="K2260" i="1" s="1"/>
  <c r="L2261" i="1"/>
  <c r="K2261" i="1" s="1"/>
  <c r="L2262" i="1"/>
  <c r="K2262" i="1" s="1"/>
  <c r="L2263" i="1"/>
  <c r="K2263" i="1" s="1"/>
  <c r="L2264" i="1"/>
  <c r="K2264" i="1" s="1"/>
  <c r="L2265" i="1"/>
  <c r="K2265" i="1" s="1"/>
  <c r="L2266" i="1"/>
  <c r="K2266" i="1" s="1"/>
  <c r="L2267" i="1"/>
  <c r="K2267" i="1" s="1"/>
  <c r="L2268" i="1"/>
  <c r="K2268" i="1" s="1"/>
  <c r="L2269" i="1"/>
  <c r="K2269" i="1" s="1"/>
  <c r="L2270" i="1"/>
  <c r="K2270" i="1" s="1"/>
  <c r="L2271" i="1"/>
  <c r="K2271" i="1" s="1"/>
  <c r="L2272" i="1"/>
  <c r="K2272" i="1" s="1"/>
  <c r="L2273" i="1"/>
  <c r="K2273" i="1" s="1"/>
  <c r="L2274" i="1"/>
  <c r="K2274" i="1" s="1"/>
  <c r="L2275" i="1"/>
  <c r="K2275" i="1" s="1"/>
  <c r="L2276" i="1"/>
  <c r="K2276" i="1" s="1"/>
  <c r="L2277" i="1"/>
  <c r="K2277" i="1" s="1"/>
  <c r="L2278" i="1"/>
  <c r="K2278" i="1" s="1"/>
  <c r="L2279" i="1"/>
  <c r="K2279" i="1" s="1"/>
  <c r="L2280" i="1"/>
  <c r="K2280" i="1" s="1"/>
  <c r="L2281" i="1"/>
  <c r="K2281" i="1" s="1"/>
  <c r="L2282" i="1"/>
  <c r="K2282" i="1" s="1"/>
  <c r="L2283" i="1"/>
  <c r="K2283" i="1" s="1"/>
  <c r="L2284" i="1"/>
  <c r="K2284" i="1" s="1"/>
  <c r="L2285" i="1"/>
  <c r="K2285" i="1" s="1"/>
  <c r="L2286" i="1"/>
  <c r="K2286" i="1" s="1"/>
  <c r="L2287" i="1"/>
  <c r="K2287" i="1" s="1"/>
  <c r="L2288" i="1"/>
  <c r="K2288" i="1" s="1"/>
  <c r="L2289" i="1"/>
  <c r="K2289" i="1" s="1"/>
  <c r="L2290" i="1"/>
  <c r="K2290" i="1" s="1"/>
  <c r="L2291" i="1"/>
  <c r="K2291" i="1" s="1"/>
  <c r="L2292" i="1"/>
  <c r="K2292" i="1" s="1"/>
  <c r="L2293" i="1"/>
  <c r="K2293" i="1" s="1"/>
  <c r="L2294" i="1"/>
  <c r="K2294" i="1" s="1"/>
  <c r="L2295" i="1"/>
  <c r="K2295" i="1" s="1"/>
  <c r="L2296" i="1"/>
  <c r="K2296" i="1" s="1"/>
  <c r="L2297" i="1"/>
  <c r="K2297" i="1" s="1"/>
  <c r="L2298" i="1"/>
  <c r="K2298" i="1" s="1"/>
  <c r="L2299" i="1"/>
  <c r="K2299" i="1" s="1"/>
  <c r="L2300" i="1"/>
  <c r="K2300" i="1" s="1"/>
  <c r="L2301" i="1"/>
  <c r="K2301" i="1" s="1"/>
  <c r="L2302" i="1"/>
  <c r="K2302" i="1" s="1"/>
  <c r="L2303" i="1"/>
  <c r="K2303" i="1" s="1"/>
  <c r="L2304" i="1"/>
  <c r="K2304" i="1" s="1"/>
  <c r="L2305" i="1"/>
  <c r="K2305" i="1" s="1"/>
  <c r="L2306" i="1"/>
  <c r="K2306" i="1" s="1"/>
  <c r="L2307" i="1"/>
  <c r="K2307" i="1" s="1"/>
  <c r="L2308" i="1"/>
  <c r="K2308" i="1" s="1"/>
  <c r="L2309" i="1"/>
  <c r="K2309" i="1" s="1"/>
  <c r="L2310" i="1"/>
  <c r="K2310" i="1" s="1"/>
  <c r="L2311" i="1"/>
  <c r="K2311" i="1" s="1"/>
  <c r="L2312" i="1"/>
  <c r="K2312" i="1" s="1"/>
  <c r="L2313" i="1"/>
  <c r="K2313" i="1" s="1"/>
  <c r="L2314" i="1"/>
  <c r="K2314" i="1" s="1"/>
  <c r="L2315" i="1"/>
  <c r="K2315" i="1" s="1"/>
  <c r="L2316" i="1"/>
  <c r="K2316" i="1" s="1"/>
  <c r="L2317" i="1"/>
  <c r="K2317" i="1" s="1"/>
  <c r="L2318" i="1"/>
  <c r="K2318" i="1" s="1"/>
  <c r="L2319" i="1"/>
  <c r="K2319" i="1" s="1"/>
  <c r="L2320" i="1"/>
  <c r="K2320" i="1" s="1"/>
  <c r="L2321" i="1"/>
  <c r="K2321" i="1" s="1"/>
  <c r="L2322" i="1"/>
  <c r="K2322" i="1" s="1"/>
  <c r="L2323" i="1"/>
  <c r="K2323" i="1" s="1"/>
  <c r="L2324" i="1"/>
  <c r="K2324" i="1" s="1"/>
  <c r="L2325" i="1"/>
  <c r="K2325" i="1" s="1"/>
  <c r="L2326" i="1"/>
  <c r="K2326" i="1" s="1"/>
  <c r="L2327" i="1"/>
  <c r="K2327" i="1" s="1"/>
  <c r="L2328" i="1"/>
  <c r="K2328" i="1" s="1"/>
  <c r="L2329" i="1"/>
  <c r="K2329" i="1" s="1"/>
  <c r="L2330" i="1"/>
  <c r="K2330" i="1" s="1"/>
  <c r="L2331" i="1"/>
  <c r="K2331" i="1" s="1"/>
  <c r="L2332" i="1"/>
  <c r="K2332" i="1" s="1"/>
  <c r="L2333" i="1"/>
  <c r="K2333" i="1" s="1"/>
  <c r="L2334" i="1"/>
  <c r="K2334" i="1" s="1"/>
  <c r="L2335" i="1"/>
  <c r="K2335" i="1" s="1"/>
  <c r="L2336" i="1"/>
  <c r="K2336" i="1" s="1"/>
  <c r="L2337" i="1"/>
  <c r="K2337" i="1" s="1"/>
  <c r="L2338" i="1"/>
  <c r="K2338" i="1" s="1"/>
  <c r="L2339" i="1"/>
  <c r="K2339" i="1" s="1"/>
  <c r="L2340" i="1"/>
  <c r="K2340" i="1" s="1"/>
  <c r="L2341" i="1"/>
  <c r="K2341" i="1" s="1"/>
  <c r="L2342" i="1"/>
  <c r="K2342" i="1" s="1"/>
  <c r="L2343" i="1"/>
  <c r="K2343" i="1" s="1"/>
  <c r="L2344" i="1"/>
  <c r="K2344" i="1" s="1"/>
  <c r="L2345" i="1"/>
  <c r="K2345" i="1" s="1"/>
  <c r="L2346" i="1"/>
  <c r="K2346" i="1" s="1"/>
  <c r="L2347" i="1"/>
  <c r="K2347" i="1" s="1"/>
  <c r="L2348" i="1"/>
  <c r="K2348" i="1" s="1"/>
  <c r="L2349" i="1"/>
  <c r="K2349" i="1" s="1"/>
  <c r="L2350" i="1"/>
  <c r="K2350" i="1" s="1"/>
  <c r="L2351" i="1"/>
  <c r="K2351" i="1" s="1"/>
  <c r="L2352" i="1"/>
  <c r="K2352" i="1" s="1"/>
  <c r="L2353" i="1"/>
  <c r="K2353" i="1" s="1"/>
  <c r="L2354" i="1"/>
  <c r="K2354" i="1" s="1"/>
  <c r="L2355" i="1"/>
  <c r="K2355" i="1" s="1"/>
  <c r="L2356" i="1"/>
  <c r="K2356" i="1" s="1"/>
  <c r="L2357" i="1"/>
  <c r="K2357" i="1" s="1"/>
  <c r="L2358" i="1"/>
  <c r="K2358" i="1" s="1"/>
  <c r="L2359" i="1"/>
  <c r="K2359" i="1" s="1"/>
  <c r="L2360" i="1"/>
  <c r="K2360" i="1" s="1"/>
  <c r="L2361" i="1"/>
  <c r="K2361" i="1" s="1"/>
  <c r="L2362" i="1"/>
  <c r="K2362" i="1" s="1"/>
  <c r="L2363" i="1"/>
  <c r="K2363" i="1" s="1"/>
  <c r="L2364" i="1"/>
  <c r="K2364" i="1" s="1"/>
  <c r="L2365" i="1"/>
  <c r="K2365" i="1" s="1"/>
  <c r="L2366" i="1"/>
  <c r="K2366" i="1" s="1"/>
  <c r="L2367" i="1"/>
  <c r="K2367" i="1" s="1"/>
  <c r="L2368" i="1"/>
  <c r="K2368" i="1" s="1"/>
  <c r="L2369" i="1"/>
  <c r="K2369" i="1" s="1"/>
  <c r="L2370" i="1"/>
  <c r="K2370" i="1" s="1"/>
  <c r="L2371" i="1"/>
  <c r="K2371" i="1" s="1"/>
  <c r="L2372" i="1"/>
  <c r="K2372" i="1" s="1"/>
  <c r="L2375" i="1"/>
  <c r="K2375" i="1" s="1"/>
  <c r="L2377" i="1"/>
  <c r="K2377" i="1" s="1"/>
  <c r="L2379" i="1"/>
  <c r="K2379" i="1" s="1"/>
  <c r="L2381" i="1"/>
  <c r="K2381" i="1" s="1"/>
  <c r="L2383" i="1"/>
  <c r="K2383" i="1" s="1"/>
  <c r="L2385" i="1"/>
  <c r="K2385" i="1" s="1"/>
  <c r="L2387" i="1"/>
  <c r="K2387" i="1" s="1"/>
  <c r="L2389" i="1"/>
  <c r="K2389" i="1" s="1"/>
  <c r="L2391" i="1"/>
  <c r="K2391" i="1" s="1"/>
  <c r="L2394" i="1"/>
  <c r="K2394" i="1" s="1"/>
  <c r="L2396" i="1"/>
  <c r="K2396" i="1" s="1"/>
  <c r="L2398" i="1"/>
  <c r="K2398" i="1" s="1"/>
  <c r="L2401" i="1"/>
  <c r="K2401" i="1" s="1"/>
  <c r="L2403" i="1"/>
  <c r="K2403" i="1" s="1"/>
  <c r="L2404" i="1"/>
  <c r="K2404" i="1" s="1"/>
  <c r="L2406" i="1"/>
  <c r="K2406" i="1" s="1"/>
  <c r="L2408" i="1"/>
  <c r="K2408" i="1" s="1"/>
  <c r="L2410" i="1"/>
  <c r="K2410" i="1" s="1"/>
  <c r="L2412" i="1"/>
  <c r="K2412" i="1" s="1"/>
  <c r="L2415" i="1"/>
  <c r="K2415" i="1" s="1"/>
  <c r="L2416" i="1"/>
  <c r="K2416" i="1" s="1"/>
  <c r="L2418" i="1"/>
  <c r="K2418" i="1" s="1"/>
  <c r="L2421" i="1"/>
  <c r="K2421" i="1" s="1"/>
  <c r="L2423" i="1"/>
  <c r="K2423" i="1" s="1"/>
  <c r="L2425" i="1"/>
  <c r="K2425" i="1" s="1"/>
  <c r="L2427" i="1"/>
  <c r="K2427" i="1" s="1"/>
  <c r="L2430" i="1"/>
  <c r="K2430" i="1" s="1"/>
  <c r="L2431" i="1"/>
  <c r="K2431" i="1" s="1"/>
  <c r="L2432" i="1"/>
  <c r="K2432" i="1" s="1"/>
  <c r="L2433" i="1"/>
  <c r="K2433" i="1" s="1"/>
  <c r="L2434" i="1"/>
  <c r="K2434" i="1" s="1"/>
  <c r="L2437" i="1"/>
  <c r="K2437" i="1" s="1"/>
  <c r="L2439" i="1"/>
  <c r="K2439" i="1" s="1"/>
  <c r="L2441" i="1"/>
  <c r="K2441" i="1" s="1"/>
  <c r="L2443" i="1"/>
  <c r="K2443" i="1" s="1"/>
  <c r="L2445" i="1"/>
  <c r="K2445" i="1" s="1"/>
  <c r="L2447" i="1"/>
  <c r="K2447" i="1" s="1"/>
  <c r="L2449" i="1"/>
  <c r="K2449" i="1" s="1"/>
  <c r="L2452" i="1"/>
  <c r="K2452" i="1" s="1"/>
  <c r="L2454" i="1"/>
  <c r="K2454" i="1" s="1"/>
  <c r="L2456" i="1"/>
  <c r="K2456" i="1" s="1"/>
  <c r="L2374" i="1"/>
  <c r="K2374" i="1" s="1"/>
  <c r="L2376" i="1"/>
  <c r="K2376" i="1" s="1"/>
  <c r="L2380" i="1"/>
  <c r="K2380" i="1" s="1"/>
  <c r="L2384" i="1"/>
  <c r="K2384" i="1" s="1"/>
  <c r="L2388" i="1"/>
  <c r="K2388" i="1" s="1"/>
  <c r="L2392" i="1"/>
  <c r="K2392" i="1" s="1"/>
  <c r="L2397" i="1"/>
  <c r="K2397" i="1" s="1"/>
  <c r="L2400" i="1"/>
  <c r="K2400" i="1" s="1"/>
  <c r="L2402" i="1"/>
  <c r="K2402" i="1" s="1"/>
  <c r="L2405" i="1"/>
  <c r="K2405" i="1" s="1"/>
  <c r="L2409" i="1"/>
  <c r="K2409" i="1" s="1"/>
  <c r="L2413" i="1"/>
  <c r="K2413" i="1" s="1"/>
  <c r="L2417" i="1"/>
  <c r="K2417" i="1" s="1"/>
  <c r="L2420" i="1"/>
  <c r="K2420" i="1" s="1"/>
  <c r="L2422" i="1"/>
  <c r="K2422" i="1" s="1"/>
  <c r="L2426" i="1"/>
  <c r="K2426" i="1" s="1"/>
  <c r="L2429" i="1"/>
  <c r="K2429" i="1" s="1"/>
  <c r="L2435" i="1"/>
  <c r="K2435" i="1" s="1"/>
  <c r="L2440" i="1"/>
  <c r="K2440" i="1" s="1"/>
  <c r="L2444" i="1"/>
  <c r="K2444" i="1" s="1"/>
  <c r="L2448" i="1"/>
  <c r="K2448" i="1" s="1"/>
  <c r="L2451" i="1"/>
  <c r="K2451" i="1" s="1"/>
  <c r="L2453" i="1"/>
  <c r="K2453" i="1" s="1"/>
  <c r="L2457" i="1"/>
  <c r="K2457" i="1" s="1"/>
  <c r="L2458" i="1"/>
  <c r="K2458" i="1" s="1"/>
  <c r="L2460" i="1"/>
  <c r="K2460" i="1" s="1"/>
  <c r="L2462" i="1"/>
  <c r="K2462" i="1" s="1"/>
  <c r="L2463" i="1"/>
  <c r="K2463" i="1" s="1"/>
  <c r="L2465" i="1"/>
  <c r="K2465" i="1" s="1"/>
  <c r="L2467" i="1"/>
  <c r="K2467" i="1" s="1"/>
  <c r="L2469" i="1"/>
  <c r="K2469" i="1" s="1"/>
  <c r="L2471" i="1"/>
  <c r="K2471" i="1" s="1"/>
  <c r="L2473" i="1"/>
  <c r="K2473" i="1" s="1"/>
  <c r="L2475" i="1"/>
  <c r="K2475" i="1" s="1"/>
  <c r="L2477" i="1"/>
  <c r="K2477" i="1" s="1"/>
  <c r="L2478" i="1"/>
  <c r="K2478" i="1" s="1"/>
  <c r="L2480" i="1"/>
  <c r="K2480" i="1" s="1"/>
  <c r="L2482" i="1"/>
  <c r="K2482" i="1" s="1"/>
  <c r="L2484" i="1"/>
  <c r="K2484" i="1" s="1"/>
  <c r="L2486" i="1"/>
  <c r="K2486" i="1" s="1"/>
  <c r="L2488" i="1"/>
  <c r="K2488" i="1" s="1"/>
  <c r="L2490" i="1"/>
  <c r="K2490" i="1" s="1"/>
  <c r="L2492" i="1"/>
  <c r="K2492" i="1" s="1"/>
  <c r="L2493" i="1"/>
  <c r="K2493" i="1" s="1"/>
  <c r="L2495" i="1"/>
  <c r="K2495" i="1" s="1"/>
  <c r="L2498" i="1"/>
  <c r="K2498" i="1" s="1"/>
  <c r="L2500" i="1"/>
  <c r="K2500" i="1" s="1"/>
  <c r="L2503" i="1"/>
  <c r="K2503" i="1" s="1"/>
  <c r="L2505" i="1"/>
  <c r="K2505" i="1" s="1"/>
  <c r="L2508" i="1"/>
  <c r="K2508" i="1" s="1"/>
  <c r="L2510" i="1"/>
  <c r="K2510" i="1" s="1"/>
  <c r="L2512" i="1"/>
  <c r="K2512" i="1" s="1"/>
  <c r="L2515" i="1"/>
  <c r="K2515" i="1" s="1"/>
  <c r="L2517" i="1"/>
  <c r="K2517" i="1" s="1"/>
  <c r="L2519" i="1"/>
  <c r="K2519" i="1" s="1"/>
  <c r="L2521" i="1"/>
  <c r="K2521" i="1" s="1"/>
  <c r="L2523" i="1"/>
  <c r="K2523" i="1" s="1"/>
  <c r="L2525" i="1"/>
  <c r="K2525" i="1" s="1"/>
  <c r="L2527" i="1"/>
  <c r="K2527" i="1" s="1"/>
  <c r="L2529" i="1"/>
  <c r="K2529" i="1" s="1"/>
  <c r="L2531" i="1"/>
  <c r="K2531" i="1" s="1"/>
  <c r="L2533" i="1"/>
  <c r="K2533" i="1" s="1"/>
  <c r="L2535" i="1"/>
  <c r="K2535" i="1" s="1"/>
  <c r="L2537" i="1"/>
  <c r="K2537" i="1" s="1"/>
  <c r="L2539" i="1"/>
  <c r="K2539" i="1" s="1"/>
  <c r="L2541" i="1"/>
  <c r="K2541" i="1" s="1"/>
  <c r="L2543" i="1"/>
  <c r="K2543" i="1" s="1"/>
  <c r="L2545" i="1"/>
  <c r="K2545" i="1" s="1"/>
  <c r="L2547" i="1"/>
  <c r="K2547" i="1" s="1"/>
  <c r="L2549" i="1"/>
  <c r="K2549" i="1" s="1"/>
  <c r="L2550" i="1"/>
  <c r="K2550" i="1" s="1"/>
  <c r="L2552" i="1"/>
  <c r="K2552" i="1" s="1"/>
  <c r="L2554" i="1"/>
  <c r="K2554" i="1" s="1"/>
  <c r="L2556" i="1"/>
  <c r="K2556" i="1" s="1"/>
  <c r="L2558" i="1"/>
  <c r="K2558" i="1" s="1"/>
  <c r="L2560" i="1"/>
  <c r="K2560" i="1" s="1"/>
  <c r="L2563" i="1"/>
  <c r="K2563" i="1" s="1"/>
  <c r="L2565" i="1"/>
  <c r="K2565" i="1" s="1"/>
  <c r="L2567" i="1"/>
  <c r="K2567" i="1" s="1"/>
  <c r="L2569" i="1"/>
  <c r="K2569" i="1" s="1"/>
  <c r="L2571" i="1"/>
  <c r="K2571" i="1" s="1"/>
  <c r="L2573" i="1"/>
  <c r="K2573" i="1" s="1"/>
  <c r="L2575" i="1"/>
  <c r="K2575" i="1" s="1"/>
  <c r="L2577" i="1"/>
  <c r="K2577" i="1" s="1"/>
  <c r="L2579" i="1"/>
  <c r="K2579" i="1" s="1"/>
  <c r="L2581" i="1"/>
  <c r="K2581" i="1" s="1"/>
  <c r="L2583" i="1"/>
  <c r="K2583" i="1" s="1"/>
  <c r="L2586" i="1"/>
  <c r="K2586" i="1" s="1"/>
  <c r="L2588" i="1"/>
  <c r="K2588" i="1" s="1"/>
  <c r="L2590" i="1"/>
  <c r="K2590" i="1" s="1"/>
  <c r="L2592" i="1"/>
  <c r="K2592" i="1" s="1"/>
  <c r="L2594" i="1"/>
  <c r="K2594" i="1" s="1"/>
  <c r="L2596" i="1"/>
  <c r="K2596" i="1" s="1"/>
  <c r="L2597" i="1"/>
  <c r="K2597" i="1" s="1"/>
  <c r="L2599" i="1"/>
  <c r="K2599" i="1" s="1"/>
  <c r="L2601" i="1"/>
  <c r="K2601" i="1" s="1"/>
  <c r="L2603" i="1"/>
  <c r="K2603" i="1" s="1"/>
  <c r="L2606" i="1"/>
  <c r="K2606" i="1" s="1"/>
  <c r="L2608" i="1"/>
  <c r="K2608" i="1" s="1"/>
  <c r="L2609" i="1"/>
  <c r="K2609" i="1" s="1"/>
  <c r="L2610" i="1"/>
  <c r="K2610" i="1" s="1"/>
  <c r="L2612" i="1"/>
  <c r="K2612" i="1" s="1"/>
  <c r="L2613" i="1"/>
  <c r="K2613" i="1" s="1"/>
  <c r="L2617" i="1"/>
  <c r="K2617" i="1" s="1"/>
  <c r="L2619" i="1"/>
  <c r="K2619" i="1" s="1"/>
  <c r="L2621" i="1"/>
  <c r="K2621" i="1" s="1"/>
  <c r="L2624" i="1"/>
  <c r="K2624" i="1" s="1"/>
  <c r="L2626" i="1"/>
  <c r="K2626" i="1" s="1"/>
  <c r="L2628" i="1"/>
  <c r="K2628" i="1" s="1"/>
  <c r="L2630" i="1"/>
  <c r="K2630" i="1" s="1"/>
  <c r="L2632" i="1"/>
  <c r="K2632" i="1" s="1"/>
  <c r="L2633" i="1"/>
  <c r="K2633" i="1" s="1"/>
  <c r="L2634" i="1"/>
  <c r="K2634" i="1" s="1"/>
  <c r="L2636" i="1"/>
  <c r="K2636" i="1" s="1"/>
  <c r="L2637" i="1"/>
  <c r="K2637" i="1" s="1"/>
  <c r="L2639" i="1"/>
  <c r="K2639" i="1" s="1"/>
  <c r="L2641" i="1"/>
  <c r="K2641" i="1" s="1"/>
  <c r="L2642" i="1"/>
  <c r="K2642" i="1" s="1"/>
  <c r="L2644" i="1"/>
  <c r="K2644" i="1" s="1"/>
  <c r="L2646" i="1"/>
  <c r="K2646" i="1" s="1"/>
  <c r="L2648" i="1"/>
  <c r="K2648" i="1" s="1"/>
  <c r="L2651" i="1"/>
  <c r="K2651" i="1" s="1"/>
  <c r="L2653" i="1"/>
  <c r="K2653" i="1" s="1"/>
  <c r="L2654" i="1"/>
  <c r="K2654" i="1" s="1"/>
  <c r="L2656" i="1"/>
  <c r="K2656" i="1" s="1"/>
  <c r="L2658" i="1"/>
  <c r="K2658" i="1" s="1"/>
  <c r="L2659" i="1"/>
  <c r="K2659" i="1" s="1"/>
  <c r="L2661" i="1"/>
  <c r="K2661" i="1" s="1"/>
  <c r="L2663" i="1"/>
  <c r="K2663" i="1" s="1"/>
  <c r="L2664" i="1"/>
  <c r="K2664" i="1" s="1"/>
  <c r="L2666" i="1"/>
  <c r="K2666" i="1" s="1"/>
  <c r="L2668" i="1"/>
  <c r="K2668" i="1" s="1"/>
  <c r="L2670" i="1"/>
  <c r="K2670" i="1" s="1"/>
  <c r="L2672" i="1"/>
  <c r="K2672" i="1" s="1"/>
  <c r="L2674" i="1"/>
  <c r="K2674" i="1" s="1"/>
  <c r="L2676" i="1"/>
  <c r="K2676" i="1" s="1"/>
  <c r="L2677" i="1"/>
  <c r="K2677" i="1" s="1"/>
  <c r="L2679" i="1"/>
  <c r="K2679" i="1" s="1"/>
  <c r="L2681" i="1"/>
  <c r="K2681" i="1" s="1"/>
  <c r="L2683" i="1"/>
  <c r="K2683" i="1" s="1"/>
  <c r="L2685" i="1"/>
  <c r="K2685" i="1" s="1"/>
  <c r="L2687" i="1"/>
  <c r="K2687" i="1" s="1"/>
  <c r="L2690" i="1"/>
  <c r="K2690" i="1" s="1"/>
  <c r="L2691" i="1"/>
  <c r="K2691" i="1" s="1"/>
  <c r="L2693" i="1"/>
  <c r="K2693" i="1" s="1"/>
  <c r="L2695" i="1"/>
  <c r="K2695" i="1" s="1"/>
  <c r="L2696" i="1"/>
  <c r="K2696" i="1" s="1"/>
  <c r="L2698" i="1"/>
  <c r="K2698" i="1" s="1"/>
  <c r="L2700" i="1"/>
  <c r="K2700" i="1" s="1"/>
  <c r="L2702" i="1"/>
  <c r="K2702" i="1" s="1"/>
  <c r="L2704" i="1"/>
  <c r="K2704" i="1" s="1"/>
  <c r="L2705" i="1"/>
  <c r="K2705" i="1" s="1"/>
  <c r="L2706" i="1"/>
  <c r="K2706" i="1" s="1"/>
  <c r="L2709" i="1"/>
  <c r="K2709" i="1" s="1"/>
  <c r="L2711" i="1"/>
  <c r="K2711" i="1" s="1"/>
  <c r="L2714" i="1"/>
  <c r="K2714" i="1" s="1"/>
  <c r="L2716" i="1"/>
  <c r="K2716" i="1" s="1"/>
  <c r="L2718" i="1"/>
  <c r="K2718" i="1" s="1"/>
  <c r="L2720" i="1"/>
  <c r="K2720" i="1" s="1"/>
  <c r="L2722" i="1"/>
  <c r="K2722" i="1" s="1"/>
  <c r="L2723" i="1"/>
  <c r="K2723" i="1" s="1"/>
  <c r="L2725" i="1"/>
  <c r="K2725" i="1" s="1"/>
  <c r="L2728" i="1"/>
  <c r="K2728" i="1" s="1"/>
  <c r="L2730" i="1"/>
  <c r="K2730" i="1" s="1"/>
  <c r="L2732" i="1"/>
  <c r="K2732" i="1" s="1"/>
  <c r="L2733" i="1"/>
  <c r="K2733" i="1" s="1"/>
  <c r="L2734" i="1"/>
  <c r="K2734" i="1" s="1"/>
  <c r="L2736" i="1"/>
  <c r="K2736" i="1" s="1"/>
  <c r="L2737" i="1"/>
  <c r="K2737" i="1" s="1"/>
  <c r="L2738" i="1"/>
  <c r="K2738" i="1" s="1"/>
  <c r="L2740" i="1"/>
  <c r="K2740" i="1" s="1"/>
  <c r="L2742" i="1"/>
  <c r="K2742" i="1" s="1"/>
  <c r="L2743" i="1"/>
  <c r="K2743" i="1" s="1"/>
  <c r="L2745" i="1"/>
  <c r="K2745" i="1" s="1"/>
  <c r="L2747" i="1"/>
  <c r="K2747" i="1" s="1"/>
  <c r="L2750" i="1"/>
  <c r="K2750" i="1" s="1"/>
  <c r="L2752" i="1"/>
  <c r="K2752" i="1" s="1"/>
  <c r="L2754" i="1"/>
  <c r="K2754" i="1" s="1"/>
  <c r="L2756" i="1"/>
  <c r="K2756" i="1" s="1"/>
  <c r="L2757" i="1"/>
  <c r="K2757" i="1" s="1"/>
  <c r="L2758" i="1"/>
  <c r="K2758" i="1" s="1"/>
  <c r="L2759" i="1"/>
  <c r="K2759" i="1" s="1"/>
  <c r="L2760" i="1"/>
  <c r="K2760" i="1" s="1"/>
  <c r="L2761" i="1"/>
  <c r="K2761" i="1" s="1"/>
  <c r="L2762" i="1"/>
  <c r="K2762" i="1" s="1"/>
  <c r="L2763" i="1"/>
  <c r="K2763" i="1" s="1"/>
  <c r="L2764" i="1"/>
  <c r="K2764" i="1" s="1"/>
  <c r="L2765" i="1"/>
  <c r="K2765" i="1" s="1"/>
  <c r="L2766" i="1"/>
  <c r="K2766" i="1" s="1"/>
  <c r="L2767" i="1"/>
  <c r="K2767" i="1" s="1"/>
  <c r="L2768" i="1"/>
  <c r="K2768" i="1" s="1"/>
  <c r="L2769" i="1"/>
  <c r="K2769" i="1" s="1"/>
  <c r="L2770" i="1"/>
  <c r="K2770" i="1" s="1"/>
  <c r="L2373" i="1"/>
  <c r="K2373" i="1" s="1"/>
  <c r="L2378" i="1"/>
  <c r="K2378" i="1" s="1"/>
  <c r="L2382" i="1"/>
  <c r="K2382" i="1" s="1"/>
  <c r="L2386" i="1"/>
  <c r="K2386" i="1" s="1"/>
  <c r="L2390" i="1"/>
  <c r="K2390" i="1" s="1"/>
  <c r="L2393" i="1"/>
  <c r="K2393" i="1" s="1"/>
  <c r="L2395" i="1"/>
  <c r="K2395" i="1" s="1"/>
  <c r="L2399" i="1"/>
  <c r="K2399" i="1" s="1"/>
  <c r="L2407" i="1"/>
  <c r="K2407" i="1" s="1"/>
  <c r="L2411" i="1"/>
  <c r="K2411" i="1" s="1"/>
  <c r="L2414" i="1"/>
  <c r="K2414" i="1" s="1"/>
  <c r="L2419" i="1"/>
  <c r="K2419" i="1" s="1"/>
  <c r="L2424" i="1"/>
  <c r="K2424" i="1" s="1"/>
  <c r="L2428" i="1"/>
  <c r="K2428" i="1" s="1"/>
  <c r="L2436" i="1"/>
  <c r="K2436" i="1" s="1"/>
  <c r="L2438" i="1"/>
  <c r="K2438" i="1" s="1"/>
  <c r="L2442" i="1"/>
  <c r="K2442" i="1" s="1"/>
  <c r="L2446" i="1"/>
  <c r="K2446" i="1" s="1"/>
  <c r="L2450" i="1"/>
  <c r="K2450" i="1" s="1"/>
  <c r="L2455" i="1"/>
  <c r="K2455" i="1" s="1"/>
  <c r="L2459" i="1"/>
  <c r="K2459" i="1" s="1"/>
  <c r="L2461" i="1"/>
  <c r="K2461" i="1" s="1"/>
  <c r="L2464" i="1"/>
  <c r="K2464" i="1" s="1"/>
  <c r="L2466" i="1"/>
  <c r="K2466" i="1" s="1"/>
  <c r="L2468" i="1"/>
  <c r="K2468" i="1" s="1"/>
  <c r="L2470" i="1"/>
  <c r="K2470" i="1" s="1"/>
  <c r="L2472" i="1"/>
  <c r="K2472" i="1" s="1"/>
  <c r="L2474" i="1"/>
  <c r="K2474" i="1" s="1"/>
  <c r="L2476" i="1"/>
  <c r="K2476" i="1" s="1"/>
  <c r="L2479" i="1"/>
  <c r="K2479" i="1" s="1"/>
  <c r="L2481" i="1"/>
  <c r="K2481" i="1" s="1"/>
  <c r="L2483" i="1"/>
  <c r="K2483" i="1" s="1"/>
  <c r="L2485" i="1"/>
  <c r="K2485" i="1" s="1"/>
  <c r="L2487" i="1"/>
  <c r="K2487" i="1" s="1"/>
  <c r="L2489" i="1"/>
  <c r="K2489" i="1" s="1"/>
  <c r="L2491" i="1"/>
  <c r="K2491" i="1" s="1"/>
  <c r="L2494" i="1"/>
  <c r="K2494" i="1" s="1"/>
  <c r="L2496" i="1"/>
  <c r="K2496" i="1" s="1"/>
  <c r="L2497" i="1"/>
  <c r="K2497" i="1" s="1"/>
  <c r="L2499" i="1"/>
  <c r="K2499" i="1" s="1"/>
  <c r="L2501" i="1"/>
  <c r="K2501" i="1" s="1"/>
  <c r="L2502" i="1"/>
  <c r="K2502" i="1" s="1"/>
  <c r="L2504" i="1"/>
  <c r="K2504" i="1" s="1"/>
  <c r="L2506" i="1"/>
  <c r="K2506" i="1" s="1"/>
  <c r="L2509" i="1"/>
  <c r="K2509" i="1" s="1"/>
  <c r="L2511" i="1"/>
  <c r="K2511" i="1" s="1"/>
  <c r="L2513" i="1"/>
  <c r="K2513" i="1" s="1"/>
  <c r="L2516" i="1"/>
  <c r="K2516" i="1" s="1"/>
  <c r="L2518" i="1"/>
  <c r="K2518" i="1" s="1"/>
  <c r="L2520" i="1"/>
  <c r="K2520" i="1" s="1"/>
  <c r="L2522" i="1"/>
  <c r="K2522" i="1" s="1"/>
  <c r="L2524" i="1"/>
  <c r="K2524" i="1" s="1"/>
  <c r="L2526" i="1"/>
  <c r="K2526" i="1" s="1"/>
  <c r="L2528" i="1"/>
  <c r="K2528" i="1" s="1"/>
  <c r="L2530" i="1"/>
  <c r="K2530" i="1" s="1"/>
  <c r="L2532" i="1"/>
  <c r="K2532" i="1" s="1"/>
  <c r="L2534" i="1"/>
  <c r="K2534" i="1" s="1"/>
  <c r="L2536" i="1"/>
  <c r="K2536" i="1" s="1"/>
  <c r="L2538" i="1"/>
  <c r="K2538" i="1" s="1"/>
  <c r="L2540" i="1"/>
  <c r="K2540" i="1" s="1"/>
  <c r="L2542" i="1"/>
  <c r="K2542" i="1" s="1"/>
  <c r="L2544" i="1"/>
  <c r="K2544" i="1" s="1"/>
  <c r="L2546" i="1"/>
  <c r="K2546" i="1" s="1"/>
  <c r="L2548" i="1"/>
  <c r="K2548" i="1" s="1"/>
  <c r="L2551" i="1"/>
  <c r="K2551" i="1" s="1"/>
  <c r="L2553" i="1"/>
  <c r="K2553" i="1" s="1"/>
  <c r="L2555" i="1"/>
  <c r="K2555" i="1" s="1"/>
  <c r="L2557" i="1"/>
  <c r="K2557" i="1" s="1"/>
  <c r="L2559" i="1"/>
  <c r="K2559" i="1" s="1"/>
  <c r="L2561" i="1"/>
  <c r="K2561" i="1" s="1"/>
  <c r="L2562" i="1"/>
  <c r="K2562" i="1" s="1"/>
  <c r="L2564" i="1"/>
  <c r="K2564" i="1" s="1"/>
  <c r="L2566" i="1"/>
  <c r="K2566" i="1" s="1"/>
  <c r="L2568" i="1"/>
  <c r="K2568" i="1" s="1"/>
  <c r="L2570" i="1"/>
  <c r="K2570" i="1" s="1"/>
  <c r="L2572" i="1"/>
  <c r="K2572" i="1" s="1"/>
  <c r="L2574" i="1"/>
  <c r="K2574" i="1" s="1"/>
  <c r="L2576" i="1"/>
  <c r="K2576" i="1" s="1"/>
  <c r="L2578" i="1"/>
  <c r="K2578" i="1" s="1"/>
  <c r="L2580" i="1"/>
  <c r="K2580" i="1" s="1"/>
  <c r="L2582" i="1"/>
  <c r="K2582" i="1" s="1"/>
  <c r="L2584" i="1"/>
  <c r="K2584" i="1" s="1"/>
  <c r="L2585" i="1"/>
  <c r="K2585" i="1" s="1"/>
  <c r="L2587" i="1"/>
  <c r="K2587" i="1" s="1"/>
  <c r="L2589" i="1"/>
  <c r="K2589" i="1" s="1"/>
  <c r="L2591" i="1"/>
  <c r="K2591" i="1" s="1"/>
  <c r="L2593" i="1"/>
  <c r="K2593" i="1" s="1"/>
  <c r="L2595" i="1"/>
  <c r="K2595" i="1" s="1"/>
  <c r="L2598" i="1"/>
  <c r="K2598" i="1" s="1"/>
  <c r="L2600" i="1"/>
  <c r="K2600" i="1" s="1"/>
  <c r="L2602" i="1"/>
  <c r="K2602" i="1" s="1"/>
  <c r="L2604" i="1"/>
  <c r="K2604" i="1" s="1"/>
  <c r="L2605" i="1"/>
  <c r="K2605" i="1" s="1"/>
  <c r="L2607" i="1"/>
  <c r="K2607" i="1" s="1"/>
  <c r="L2611" i="1"/>
  <c r="K2611" i="1" s="1"/>
  <c r="L2614" i="1"/>
  <c r="K2614" i="1" s="1"/>
  <c r="L2615" i="1"/>
  <c r="K2615" i="1" s="1"/>
  <c r="L2616" i="1"/>
  <c r="K2616" i="1" s="1"/>
  <c r="L2618" i="1"/>
  <c r="K2618" i="1" s="1"/>
  <c r="L2620" i="1"/>
  <c r="K2620" i="1" s="1"/>
  <c r="L2622" i="1"/>
  <c r="K2622" i="1" s="1"/>
  <c r="L2623" i="1"/>
  <c r="K2623" i="1" s="1"/>
  <c r="L2625" i="1"/>
  <c r="K2625" i="1" s="1"/>
  <c r="L2627" i="1"/>
  <c r="K2627" i="1" s="1"/>
  <c r="L2629" i="1"/>
  <c r="K2629" i="1" s="1"/>
  <c r="L2631" i="1"/>
  <c r="K2631" i="1" s="1"/>
  <c r="L2635" i="1"/>
  <c r="K2635" i="1" s="1"/>
  <c r="L2638" i="1"/>
  <c r="K2638" i="1" s="1"/>
  <c r="L2640" i="1"/>
  <c r="K2640" i="1" s="1"/>
  <c r="L2643" i="1"/>
  <c r="K2643" i="1" s="1"/>
  <c r="L2645" i="1"/>
  <c r="K2645" i="1" s="1"/>
  <c r="L2647" i="1"/>
  <c r="K2647" i="1" s="1"/>
  <c r="L2649" i="1"/>
  <c r="K2649" i="1" s="1"/>
  <c r="L2652" i="1"/>
  <c r="K2652" i="1" s="1"/>
  <c r="L2655" i="1"/>
  <c r="K2655" i="1" s="1"/>
  <c r="L2657" i="1"/>
  <c r="K2657" i="1" s="1"/>
  <c r="L2660" i="1"/>
  <c r="K2660" i="1" s="1"/>
  <c r="L2662" i="1"/>
  <c r="K2662" i="1" s="1"/>
  <c r="L2665" i="1"/>
  <c r="K2665" i="1" s="1"/>
  <c r="L2667" i="1"/>
  <c r="K2667" i="1" s="1"/>
  <c r="L2669" i="1"/>
  <c r="K2669" i="1" s="1"/>
  <c r="L2671" i="1"/>
  <c r="K2671" i="1" s="1"/>
  <c r="L2673" i="1"/>
  <c r="K2673" i="1" s="1"/>
  <c r="L2675" i="1"/>
  <c r="K2675" i="1" s="1"/>
  <c r="L2678" i="1"/>
  <c r="K2678" i="1" s="1"/>
  <c r="L2680" i="1"/>
  <c r="K2680" i="1" s="1"/>
  <c r="L2682" i="1"/>
  <c r="K2682" i="1" s="1"/>
  <c r="L2684" i="1"/>
  <c r="K2684" i="1" s="1"/>
  <c r="L2686" i="1"/>
  <c r="K2686" i="1" s="1"/>
  <c r="L2688" i="1"/>
  <c r="K2688" i="1" s="1"/>
  <c r="L2689" i="1"/>
  <c r="K2689" i="1" s="1"/>
  <c r="L2692" i="1"/>
  <c r="K2692" i="1" s="1"/>
  <c r="L2694" i="1"/>
  <c r="K2694" i="1" s="1"/>
  <c r="L2697" i="1"/>
  <c r="K2697" i="1" s="1"/>
  <c r="L2699" i="1"/>
  <c r="K2699" i="1" s="1"/>
  <c r="L2701" i="1"/>
  <c r="K2701" i="1" s="1"/>
  <c r="L2703" i="1"/>
  <c r="K2703" i="1" s="1"/>
  <c r="L2707" i="1"/>
  <c r="K2707" i="1" s="1"/>
  <c r="L2708" i="1"/>
  <c r="K2708" i="1" s="1"/>
  <c r="L2710" i="1"/>
  <c r="K2710" i="1" s="1"/>
  <c r="L2712" i="1"/>
  <c r="K2712" i="1" s="1"/>
  <c r="L2713" i="1"/>
  <c r="K2713" i="1" s="1"/>
  <c r="L2715" i="1"/>
  <c r="K2715" i="1" s="1"/>
  <c r="L2717" i="1"/>
  <c r="K2717" i="1" s="1"/>
  <c r="L2719" i="1"/>
  <c r="K2719" i="1" s="1"/>
  <c r="L2721" i="1"/>
  <c r="K2721" i="1" s="1"/>
  <c r="L2724" i="1"/>
  <c r="K2724" i="1" s="1"/>
  <c r="L2726" i="1"/>
  <c r="K2726" i="1" s="1"/>
  <c r="L2727" i="1"/>
  <c r="K2727" i="1" s="1"/>
  <c r="L2729" i="1"/>
  <c r="K2729" i="1" s="1"/>
  <c r="L2731" i="1"/>
  <c r="K2731" i="1" s="1"/>
  <c r="L2735" i="1"/>
  <c r="K2735" i="1" s="1"/>
  <c r="L2739" i="1"/>
  <c r="K2739" i="1" s="1"/>
  <c r="L2741" i="1"/>
  <c r="K2741" i="1" s="1"/>
  <c r="L2744" i="1"/>
  <c r="K2744" i="1" s="1"/>
  <c r="L2746" i="1"/>
  <c r="K2746" i="1" s="1"/>
  <c r="L2748" i="1"/>
  <c r="K2748" i="1" s="1"/>
  <c r="L2749" i="1"/>
  <c r="K2749" i="1" s="1"/>
  <c r="L2751" i="1"/>
  <c r="K2751" i="1" s="1"/>
  <c r="L2753" i="1"/>
  <c r="K2753" i="1" s="1"/>
  <c r="L2755" i="1"/>
  <c r="K2755" i="1" s="1"/>
  <c r="L2785" i="1"/>
  <c r="K2785" i="1" s="1"/>
  <c r="L2869" i="1"/>
  <c r="K2869" i="1" s="1"/>
  <c r="L2870" i="1"/>
  <c r="K2870" i="1" s="1"/>
  <c r="L2871" i="1"/>
  <c r="K2871" i="1" s="1"/>
  <c r="L2872" i="1"/>
  <c r="K2872" i="1" s="1"/>
  <c r="L2873" i="1"/>
  <c r="K2873" i="1" s="1"/>
  <c r="L2875" i="1"/>
  <c r="K2875" i="1" s="1"/>
  <c r="L2877" i="1"/>
  <c r="K2877" i="1" s="1"/>
  <c r="L2879" i="1"/>
  <c r="K2879" i="1" s="1"/>
  <c r="L2881" i="1"/>
  <c r="K2881" i="1" s="1"/>
  <c r="L2883" i="1"/>
  <c r="K2883" i="1" s="1"/>
  <c r="L2885" i="1"/>
  <c r="K2885" i="1" s="1"/>
  <c r="L2887" i="1"/>
  <c r="K2887" i="1" s="1"/>
  <c r="L2889" i="1"/>
  <c r="K2889" i="1" s="1"/>
  <c r="L2890" i="1"/>
  <c r="K2890" i="1" s="1"/>
  <c r="L2891" i="1"/>
  <c r="K2891" i="1" s="1"/>
  <c r="L2893" i="1"/>
  <c r="K2893" i="1" s="1"/>
  <c r="L2895" i="1"/>
  <c r="K2895" i="1" s="1"/>
  <c r="L2899" i="1"/>
  <c r="K2899" i="1" s="1"/>
  <c r="L2901" i="1"/>
  <c r="K2901" i="1" s="1"/>
  <c r="L2903" i="1"/>
  <c r="K2903" i="1" s="1"/>
  <c r="L2905" i="1"/>
  <c r="K2905" i="1" s="1"/>
  <c r="L2907" i="1"/>
  <c r="K2907" i="1" s="1"/>
  <c r="L2909" i="1"/>
  <c r="K2909" i="1" s="1"/>
  <c r="L2911" i="1"/>
  <c r="K2911" i="1" s="1"/>
  <c r="L2914" i="1"/>
  <c r="K2914" i="1" s="1"/>
  <c r="L2916" i="1"/>
  <c r="K2916" i="1" s="1"/>
  <c r="L2917" i="1"/>
  <c r="K2917" i="1" s="1"/>
  <c r="L2919" i="1"/>
  <c r="K2919" i="1" s="1"/>
  <c r="L2922" i="1"/>
  <c r="K2922" i="1" s="1"/>
  <c r="L2923" i="1"/>
  <c r="K2923" i="1" s="1"/>
  <c r="L2927" i="1"/>
  <c r="K2927" i="1" s="1"/>
  <c r="L2928" i="1"/>
  <c r="K2928" i="1" s="1"/>
  <c r="L2931" i="1"/>
  <c r="K2931" i="1" s="1"/>
  <c r="L2933" i="1"/>
  <c r="K2933" i="1" s="1"/>
  <c r="L2935" i="1"/>
  <c r="K2935" i="1" s="1"/>
  <c r="L2937" i="1"/>
  <c r="K2937" i="1" s="1"/>
  <c r="L2938" i="1"/>
  <c r="K2938" i="1" s="1"/>
  <c r="L2940" i="1"/>
  <c r="K2940" i="1" s="1"/>
  <c r="L2943" i="1"/>
  <c r="K2943" i="1" s="1"/>
  <c r="L2946" i="1"/>
  <c r="K2946" i="1" s="1"/>
  <c r="L2948" i="1"/>
  <c r="K2948" i="1" s="1"/>
  <c r="L2950" i="1"/>
  <c r="K2950" i="1" s="1"/>
  <c r="L2952" i="1"/>
  <c r="K2952" i="1" s="1"/>
  <c r="L2954" i="1"/>
  <c r="K2954" i="1" s="1"/>
  <c r="L2956" i="1"/>
  <c r="K2956" i="1" s="1"/>
  <c r="L2958" i="1"/>
  <c r="K2958" i="1" s="1"/>
  <c r="L2960" i="1"/>
  <c r="K2960" i="1" s="1"/>
  <c r="L2962" i="1"/>
  <c r="K2962" i="1" s="1"/>
  <c r="L2964" i="1"/>
  <c r="K2964" i="1" s="1"/>
  <c r="L2966" i="1"/>
  <c r="K2966" i="1" s="1"/>
  <c r="L2968" i="1"/>
  <c r="K2968" i="1" s="1"/>
  <c r="L2970" i="1"/>
  <c r="K2970" i="1" s="1"/>
  <c r="L2972" i="1"/>
  <c r="K2972" i="1" s="1"/>
  <c r="L2974" i="1"/>
  <c r="K2974" i="1" s="1"/>
  <c r="L2976" i="1"/>
  <c r="K2976" i="1" s="1"/>
  <c r="L2978" i="1"/>
  <c r="K2978" i="1" s="1"/>
  <c r="L2980" i="1"/>
  <c r="K2980" i="1" s="1"/>
  <c r="L2983" i="1"/>
  <c r="K2983" i="1" s="1"/>
  <c r="L2985" i="1"/>
  <c r="K2985" i="1" s="1"/>
  <c r="L2987" i="1"/>
  <c r="K2987" i="1" s="1"/>
  <c r="L2989" i="1"/>
  <c r="K2989" i="1" s="1"/>
  <c r="L2991" i="1"/>
  <c r="K2991" i="1" s="1"/>
  <c r="L2993" i="1"/>
  <c r="K2993" i="1" s="1"/>
  <c r="L2995" i="1"/>
  <c r="K2995" i="1" s="1"/>
  <c r="L2996" i="1"/>
  <c r="K2996" i="1" s="1"/>
  <c r="L2999" i="1"/>
  <c r="K2999" i="1" s="1"/>
  <c r="L3001" i="1"/>
  <c r="K3001" i="1" s="1"/>
  <c r="L3004" i="1"/>
  <c r="K3004" i="1" s="1"/>
  <c r="L3006" i="1"/>
  <c r="K3006" i="1" s="1"/>
  <c r="L3007" i="1"/>
  <c r="K3007" i="1" s="1"/>
  <c r="L3009" i="1"/>
  <c r="K3009" i="1" s="1"/>
  <c r="L3011" i="1"/>
  <c r="K3011" i="1" s="1"/>
  <c r="L3013" i="1"/>
  <c r="K3013" i="1" s="1"/>
  <c r="L3015" i="1"/>
  <c r="K3015" i="1" s="1"/>
  <c r="L3016" i="1"/>
  <c r="K3016" i="1" s="1"/>
  <c r="L3018" i="1"/>
  <c r="K3018" i="1" s="1"/>
  <c r="L3020" i="1"/>
  <c r="K3020" i="1" s="1"/>
  <c r="L3023" i="1"/>
  <c r="K3023" i="1" s="1"/>
  <c r="L3026" i="1"/>
  <c r="K3026" i="1" s="1"/>
  <c r="L3028" i="1"/>
  <c r="K3028" i="1" s="1"/>
  <c r="L3030" i="1"/>
  <c r="K3030" i="1" s="1"/>
  <c r="L3032" i="1"/>
  <c r="K3032" i="1" s="1"/>
  <c r="L3034" i="1"/>
  <c r="K3034" i="1" s="1"/>
  <c r="L3036" i="1"/>
  <c r="K3036" i="1" s="1"/>
  <c r="L3038" i="1"/>
  <c r="K3038" i="1" s="1"/>
  <c r="L3040" i="1"/>
  <c r="K3040" i="1" s="1"/>
  <c r="L3042" i="1"/>
  <c r="K3042" i="1" s="1"/>
  <c r="L3044" i="1"/>
  <c r="K3044" i="1" s="1"/>
  <c r="L3046" i="1"/>
  <c r="K3046" i="1" s="1"/>
  <c r="L3048" i="1"/>
  <c r="K3048" i="1" s="1"/>
  <c r="L3050" i="1"/>
  <c r="K3050" i="1" s="1"/>
  <c r="L3053" i="1"/>
  <c r="K3053" i="1" s="1"/>
  <c r="L3055" i="1"/>
  <c r="K3055" i="1" s="1"/>
  <c r="L3057" i="1"/>
  <c r="K3057" i="1" s="1"/>
  <c r="L3059" i="1"/>
  <c r="K3059" i="1" s="1"/>
  <c r="L3062" i="1"/>
  <c r="K3062" i="1" s="1"/>
  <c r="L3064" i="1"/>
  <c r="K3064" i="1" s="1"/>
  <c r="L3066" i="1"/>
  <c r="K3066" i="1" s="1"/>
  <c r="L3068" i="1"/>
  <c r="K3068" i="1" s="1"/>
  <c r="L3070" i="1"/>
  <c r="K3070" i="1" s="1"/>
  <c r="L3074" i="1"/>
  <c r="K3074" i="1" s="1"/>
  <c r="L3077" i="1"/>
  <c r="K3077" i="1" s="1"/>
  <c r="L3080" i="1"/>
  <c r="K3080" i="1" s="1"/>
  <c r="L3082" i="1"/>
  <c r="K3082" i="1" s="1"/>
  <c r="L3084" i="1"/>
  <c r="K3084" i="1" s="1"/>
  <c r="L3086" i="1"/>
  <c r="K3086" i="1" s="1"/>
  <c r="L3088" i="1"/>
  <c r="K3088" i="1" s="1"/>
  <c r="L3091" i="1"/>
  <c r="K3091" i="1" s="1"/>
  <c r="L3094" i="1"/>
  <c r="K3094" i="1" s="1"/>
  <c r="L3095" i="1"/>
  <c r="K3095" i="1" s="1"/>
  <c r="L3097" i="1"/>
  <c r="K3097" i="1" s="1"/>
  <c r="L3099" i="1"/>
  <c r="K3099" i="1" s="1"/>
  <c r="L3101" i="1"/>
  <c r="K3101" i="1" s="1"/>
  <c r="L3103" i="1"/>
  <c r="K3103" i="1" s="1"/>
  <c r="L3105" i="1"/>
  <c r="K3105" i="1" s="1"/>
  <c r="L3107" i="1"/>
  <c r="K3107" i="1" s="1"/>
  <c r="L3109" i="1"/>
  <c r="K3109" i="1" s="1"/>
  <c r="L3111" i="1"/>
  <c r="K3111" i="1" s="1"/>
  <c r="L3112" i="1"/>
  <c r="K3112" i="1" s="1"/>
  <c r="L3114" i="1"/>
  <c r="K3114" i="1" s="1"/>
  <c r="L3116" i="1"/>
  <c r="K3116" i="1" s="1"/>
  <c r="L3118" i="1"/>
  <c r="K3118" i="1" s="1"/>
  <c r="L3120" i="1"/>
  <c r="K3120" i="1" s="1"/>
  <c r="L3122" i="1"/>
  <c r="K3122" i="1" s="1"/>
  <c r="L3124" i="1"/>
  <c r="K3124" i="1" s="1"/>
  <c r="L3126" i="1"/>
  <c r="K3126" i="1" s="1"/>
  <c r="L3128" i="1"/>
  <c r="K3128" i="1" s="1"/>
  <c r="L3132" i="1"/>
  <c r="K3132" i="1" s="1"/>
  <c r="L3134" i="1"/>
  <c r="K3134" i="1" s="1"/>
  <c r="L3136" i="1"/>
  <c r="K3136" i="1" s="1"/>
  <c r="L3138" i="1"/>
  <c r="K3138" i="1" s="1"/>
  <c r="L3140" i="1"/>
  <c r="K3140" i="1" s="1"/>
  <c r="L3142" i="1"/>
  <c r="K3142" i="1" s="1"/>
  <c r="L3144" i="1"/>
  <c r="K3144" i="1" s="1"/>
  <c r="L3146" i="1"/>
  <c r="K3146" i="1" s="1"/>
  <c r="L3148" i="1"/>
  <c r="K3148" i="1" s="1"/>
  <c r="L3150" i="1"/>
  <c r="K3150" i="1" s="1"/>
  <c r="L3152" i="1"/>
  <c r="K3152" i="1" s="1"/>
  <c r="L3154" i="1"/>
  <c r="K3154" i="1" s="1"/>
  <c r="L3156" i="1"/>
  <c r="K3156" i="1" s="1"/>
  <c r="L3158" i="1"/>
  <c r="K3158" i="1" s="1"/>
  <c r="L3160" i="1"/>
  <c r="K3160" i="1" s="1"/>
  <c r="L3161" i="1"/>
  <c r="K3161" i="1" s="1"/>
  <c r="L3163" i="1"/>
  <c r="K3163" i="1" s="1"/>
  <c r="L3165" i="1"/>
  <c r="K3165" i="1" s="1"/>
  <c r="L3167" i="1"/>
  <c r="K3167" i="1" s="1"/>
  <c r="L3169" i="1"/>
  <c r="K3169" i="1" s="1"/>
  <c r="L3171" i="1"/>
  <c r="K3171" i="1" s="1"/>
  <c r="L3172" i="1"/>
  <c r="K3172" i="1" s="1"/>
  <c r="L3174" i="1"/>
  <c r="K3174" i="1" s="1"/>
  <c r="L3176" i="1"/>
  <c r="K3176" i="1" s="1"/>
  <c r="L3177" i="1"/>
  <c r="K3177" i="1" s="1"/>
  <c r="L3179" i="1"/>
  <c r="K3179" i="1" s="1"/>
  <c r="L3181" i="1"/>
  <c r="K3181" i="1" s="1"/>
  <c r="L3182" i="1"/>
  <c r="K3182" i="1" s="1"/>
  <c r="L3183" i="1"/>
  <c r="K3183" i="1" s="1"/>
  <c r="L3184" i="1"/>
  <c r="K3184" i="1" s="1"/>
  <c r="L3190" i="1"/>
  <c r="K3190" i="1" s="1"/>
  <c r="L3191" i="1"/>
  <c r="K3191" i="1" s="1"/>
  <c r="L3192" i="1"/>
  <c r="K3192" i="1" s="1"/>
  <c r="L3194" i="1"/>
  <c r="K3194" i="1" s="1"/>
  <c r="L3196" i="1"/>
  <c r="K3196" i="1" s="1"/>
  <c r="L3198" i="1"/>
  <c r="K3198" i="1" s="1"/>
  <c r="L3199" i="1"/>
  <c r="K3199" i="1" s="1"/>
  <c r="L3200" i="1"/>
  <c r="K3200" i="1" s="1"/>
  <c r="L3201" i="1"/>
  <c r="K3201" i="1" s="1"/>
  <c r="L3203" i="1"/>
  <c r="K3203" i="1" s="1"/>
  <c r="L3205" i="1"/>
  <c r="K3205" i="1" s="1"/>
  <c r="L3207" i="1"/>
  <c r="K3207" i="1" s="1"/>
  <c r="L3213" i="1"/>
  <c r="K3213" i="1" s="1"/>
  <c r="L3214" i="1"/>
  <c r="K3214" i="1" s="1"/>
  <c r="L3217" i="1"/>
  <c r="K3217" i="1" s="1"/>
  <c r="L3219" i="1"/>
  <c r="K3219" i="1" s="1"/>
  <c r="L3221" i="1"/>
  <c r="K3221" i="1" s="1"/>
  <c r="L3223" i="1"/>
  <c r="K3223" i="1" s="1"/>
  <c r="L3224" i="1"/>
  <c r="K3224" i="1" s="1"/>
  <c r="L3226" i="1"/>
  <c r="K3226" i="1" s="1"/>
  <c r="L3228" i="1"/>
  <c r="K3228" i="1" s="1"/>
  <c r="L3230" i="1"/>
  <c r="K3230" i="1" s="1"/>
  <c r="L3232" i="1"/>
  <c r="K3232" i="1" s="1"/>
  <c r="L3234" i="1"/>
  <c r="K3234" i="1" s="1"/>
  <c r="L3236" i="1"/>
  <c r="K3236" i="1" s="1"/>
  <c r="L3238" i="1"/>
  <c r="K3238" i="1" s="1"/>
  <c r="L3241" i="1"/>
  <c r="K3241" i="1" s="1"/>
  <c r="L3246" i="1"/>
  <c r="K3246" i="1" s="1"/>
  <c r="L3248" i="1"/>
  <c r="K3248" i="1" s="1"/>
  <c r="L3250" i="1"/>
  <c r="K3250" i="1" s="1"/>
  <c r="L3251" i="1"/>
  <c r="K3251" i="1" s="1"/>
  <c r="L3253" i="1"/>
  <c r="K3253" i="1" s="1"/>
  <c r="L3254" i="1"/>
  <c r="K3254" i="1" s="1"/>
  <c r="L3256" i="1"/>
  <c r="K3256" i="1" s="1"/>
  <c r="L3259" i="1"/>
  <c r="K3259" i="1" s="1"/>
  <c r="L3261" i="1"/>
  <c r="K3261" i="1" s="1"/>
  <c r="L3264" i="1"/>
  <c r="K3264" i="1" s="1"/>
  <c r="L3266" i="1"/>
  <c r="K3266" i="1" s="1"/>
  <c r="L3268" i="1"/>
  <c r="K3268" i="1" s="1"/>
  <c r="L3271" i="1"/>
  <c r="K3271" i="1" s="1"/>
  <c r="L3273" i="1"/>
  <c r="K3273" i="1" s="1"/>
  <c r="L3274" i="1"/>
  <c r="K3274" i="1" s="1"/>
  <c r="L3275" i="1"/>
  <c r="K3275" i="1" s="1"/>
  <c r="L3277" i="1"/>
  <c r="K3277" i="1" s="1"/>
  <c r="L3279" i="1"/>
  <c r="K3279" i="1" s="1"/>
  <c r="L3281" i="1"/>
  <c r="K3281" i="1" s="1"/>
  <c r="L3282" i="1"/>
  <c r="K3282" i="1" s="1"/>
  <c r="L3284" i="1"/>
  <c r="K3284" i="1" s="1"/>
  <c r="L3287" i="1"/>
  <c r="K3287" i="1" s="1"/>
  <c r="L3290" i="1"/>
  <c r="K3290" i="1" s="1"/>
  <c r="L3292" i="1"/>
  <c r="K3292" i="1" s="1"/>
  <c r="L3293" i="1"/>
  <c r="K3293" i="1" s="1"/>
  <c r="L3294" i="1"/>
  <c r="K3294" i="1" s="1"/>
  <c r="L3295" i="1"/>
  <c r="K3295" i="1" s="1"/>
  <c r="L3297" i="1"/>
  <c r="K3297" i="1" s="1"/>
  <c r="L3298" i="1"/>
  <c r="K3298" i="1" s="1"/>
  <c r="L3300" i="1"/>
  <c r="K3300" i="1" s="1"/>
  <c r="L3301" i="1"/>
  <c r="K3301" i="1" s="1"/>
  <c r="L3302" i="1"/>
  <c r="K3302" i="1" s="1"/>
  <c r="L3304" i="1"/>
  <c r="K3304" i="1" s="1"/>
  <c r="L3307" i="1"/>
  <c r="K3307" i="1" s="1"/>
  <c r="L3309" i="1"/>
  <c r="K3309" i="1" s="1"/>
  <c r="L3310" i="1"/>
  <c r="K3310" i="1" s="1"/>
  <c r="L3312" i="1"/>
  <c r="K3312" i="1" s="1"/>
  <c r="L3314" i="1"/>
  <c r="K3314" i="1" s="1"/>
  <c r="L3316" i="1"/>
  <c r="K3316" i="1" s="1"/>
  <c r="L3318" i="1"/>
  <c r="K3318" i="1" s="1"/>
  <c r="L3321" i="1"/>
  <c r="K3321" i="1" s="1"/>
  <c r="L3323" i="1"/>
  <c r="K3323" i="1" s="1"/>
  <c r="L3325" i="1"/>
  <c r="K3325" i="1" s="1"/>
  <c r="L3327" i="1"/>
  <c r="K3327" i="1" s="1"/>
  <c r="L3329" i="1"/>
  <c r="K3329" i="1" s="1"/>
  <c r="L3330" i="1"/>
  <c r="K3330" i="1" s="1"/>
  <c r="L3333" i="1"/>
  <c r="K3333" i="1" s="1"/>
  <c r="L3335" i="1"/>
  <c r="K3335" i="1" s="1"/>
  <c r="L3337" i="1"/>
  <c r="K3337" i="1" s="1"/>
  <c r="L3339" i="1"/>
  <c r="K3339" i="1" s="1"/>
  <c r="L3342" i="1"/>
  <c r="K3342" i="1" s="1"/>
  <c r="L3344" i="1"/>
  <c r="K3344" i="1" s="1"/>
  <c r="L3347" i="1"/>
  <c r="K3347" i="1" s="1"/>
  <c r="L3349" i="1"/>
  <c r="K3349" i="1" s="1"/>
  <c r="L2771" i="1"/>
  <c r="K2771" i="1" s="1"/>
  <c r="L2773" i="1"/>
  <c r="K2773" i="1" s="1"/>
  <c r="L2775" i="1"/>
  <c r="K2775" i="1" s="1"/>
  <c r="L2777" i="1"/>
  <c r="K2777" i="1" s="1"/>
  <c r="L2779" i="1"/>
  <c r="K2779" i="1" s="1"/>
  <c r="L2781" i="1"/>
  <c r="K2781" i="1" s="1"/>
  <c r="L2783" i="1"/>
  <c r="K2783" i="1" s="1"/>
  <c r="L2789" i="1"/>
  <c r="K2789" i="1" s="1"/>
  <c r="L2791" i="1"/>
  <c r="K2791" i="1" s="1"/>
  <c r="L2793" i="1"/>
  <c r="K2793" i="1" s="1"/>
  <c r="L2795" i="1"/>
  <c r="K2795" i="1" s="1"/>
  <c r="L2797" i="1"/>
  <c r="K2797" i="1" s="1"/>
  <c r="L2799" i="1"/>
  <c r="K2799" i="1" s="1"/>
  <c r="L2801" i="1"/>
  <c r="K2801" i="1" s="1"/>
  <c r="L2803" i="1"/>
  <c r="K2803" i="1" s="1"/>
  <c r="L2805" i="1"/>
  <c r="K2805" i="1" s="1"/>
  <c r="L2807" i="1"/>
  <c r="K2807" i="1" s="1"/>
  <c r="L2809" i="1"/>
  <c r="K2809" i="1" s="1"/>
  <c r="L2811" i="1"/>
  <c r="K2811" i="1" s="1"/>
  <c r="L2813" i="1"/>
  <c r="K2813" i="1" s="1"/>
  <c r="L2815" i="1"/>
  <c r="K2815" i="1" s="1"/>
  <c r="L2817" i="1"/>
  <c r="K2817" i="1" s="1"/>
  <c r="L2819" i="1"/>
  <c r="K2819" i="1" s="1"/>
  <c r="L2821" i="1"/>
  <c r="K2821" i="1" s="1"/>
  <c r="L2823" i="1"/>
  <c r="K2823" i="1" s="1"/>
  <c r="L2825" i="1"/>
  <c r="K2825" i="1" s="1"/>
  <c r="L2827" i="1"/>
  <c r="K2827" i="1" s="1"/>
  <c r="L2829" i="1"/>
  <c r="K2829" i="1" s="1"/>
  <c r="L2831" i="1"/>
  <c r="K2831" i="1" s="1"/>
  <c r="L2833" i="1"/>
  <c r="K2833" i="1" s="1"/>
  <c r="L2835" i="1"/>
  <c r="K2835" i="1" s="1"/>
  <c r="L2837" i="1"/>
  <c r="K2837" i="1" s="1"/>
  <c r="L2839" i="1"/>
  <c r="K2839" i="1" s="1"/>
  <c r="L2841" i="1"/>
  <c r="K2841" i="1" s="1"/>
  <c r="L2843" i="1"/>
  <c r="K2843" i="1" s="1"/>
  <c r="L2845" i="1"/>
  <c r="K2845" i="1" s="1"/>
  <c r="L2847" i="1"/>
  <c r="K2847" i="1" s="1"/>
  <c r="L2849" i="1"/>
  <c r="K2849" i="1" s="1"/>
  <c r="L2851" i="1"/>
  <c r="K2851" i="1" s="1"/>
  <c r="L2853" i="1"/>
  <c r="K2853" i="1" s="1"/>
  <c r="L2855" i="1"/>
  <c r="K2855" i="1" s="1"/>
  <c r="L2857" i="1"/>
  <c r="K2857" i="1" s="1"/>
  <c r="L2859" i="1"/>
  <c r="K2859" i="1" s="1"/>
  <c r="L2861" i="1"/>
  <c r="K2861" i="1" s="1"/>
  <c r="L2863" i="1"/>
  <c r="K2863" i="1" s="1"/>
  <c r="L2865" i="1"/>
  <c r="K2865" i="1" s="1"/>
  <c r="L2867" i="1"/>
  <c r="K2867" i="1" s="1"/>
  <c r="L2876" i="1"/>
  <c r="K2876" i="1" s="1"/>
  <c r="L2880" i="1"/>
  <c r="K2880" i="1" s="1"/>
  <c r="L2884" i="1"/>
  <c r="K2884" i="1" s="1"/>
  <c r="L2888" i="1"/>
  <c r="K2888" i="1" s="1"/>
  <c r="L2894" i="1"/>
  <c r="K2894" i="1" s="1"/>
  <c r="L2897" i="1"/>
  <c r="K2897" i="1" s="1"/>
  <c r="L2902" i="1"/>
  <c r="K2902" i="1" s="1"/>
  <c r="L2906" i="1"/>
  <c r="K2906" i="1" s="1"/>
  <c r="L2910" i="1"/>
  <c r="K2910" i="1" s="1"/>
  <c r="L2913" i="1"/>
  <c r="K2913" i="1" s="1"/>
  <c r="L2915" i="1"/>
  <c r="K2915" i="1" s="1"/>
  <c r="L2918" i="1"/>
  <c r="K2918" i="1" s="1"/>
  <c r="L2925" i="1"/>
  <c r="K2925" i="1" s="1"/>
  <c r="L2929" i="1"/>
  <c r="K2929" i="1" s="1"/>
  <c r="L2934" i="1"/>
  <c r="K2934" i="1" s="1"/>
  <c r="L2942" i="1"/>
  <c r="K2942" i="1" s="1"/>
  <c r="L2947" i="1"/>
  <c r="K2947" i="1" s="1"/>
  <c r="L2951" i="1"/>
  <c r="K2951" i="1" s="1"/>
  <c r="L2955" i="1"/>
  <c r="K2955" i="1" s="1"/>
  <c r="L2959" i="1"/>
  <c r="K2959" i="1" s="1"/>
  <c r="L2963" i="1"/>
  <c r="K2963" i="1" s="1"/>
  <c r="L2967" i="1"/>
  <c r="K2967" i="1" s="1"/>
  <c r="L2971" i="1"/>
  <c r="K2971" i="1" s="1"/>
  <c r="L2975" i="1"/>
  <c r="K2975" i="1" s="1"/>
  <c r="L2979" i="1"/>
  <c r="K2979" i="1" s="1"/>
  <c r="L2982" i="1"/>
  <c r="K2982" i="1" s="1"/>
  <c r="L2984" i="1"/>
  <c r="K2984" i="1" s="1"/>
  <c r="L2988" i="1"/>
  <c r="K2988" i="1" s="1"/>
  <c r="L2992" i="1"/>
  <c r="K2992" i="1" s="1"/>
  <c r="L2998" i="1"/>
  <c r="K2998" i="1" s="1"/>
  <c r="L3000" i="1"/>
  <c r="K3000" i="1" s="1"/>
  <c r="L3003" i="1"/>
  <c r="K3003" i="1" s="1"/>
  <c r="L3005" i="1"/>
  <c r="K3005" i="1" s="1"/>
  <c r="L3008" i="1"/>
  <c r="K3008" i="1" s="1"/>
  <c r="L3012" i="1"/>
  <c r="K3012" i="1" s="1"/>
  <c r="L3019" i="1"/>
  <c r="K3019" i="1" s="1"/>
  <c r="L3022" i="1"/>
  <c r="K3022" i="1" s="1"/>
  <c r="L3024" i="1"/>
  <c r="K3024" i="1" s="1"/>
  <c r="L3027" i="1"/>
  <c r="K3027" i="1" s="1"/>
  <c r="L3031" i="1"/>
  <c r="K3031" i="1" s="1"/>
  <c r="L3035" i="1"/>
  <c r="K3035" i="1" s="1"/>
  <c r="L3039" i="1"/>
  <c r="K3039" i="1" s="1"/>
  <c r="L3043" i="1"/>
  <c r="K3043" i="1" s="1"/>
  <c r="L3047" i="1"/>
  <c r="K3047" i="1" s="1"/>
  <c r="L3051" i="1"/>
  <c r="K3051" i="1" s="1"/>
  <c r="L3056" i="1"/>
  <c r="K3056" i="1" s="1"/>
  <c r="L3060" i="1"/>
  <c r="K3060" i="1" s="1"/>
  <c r="L3063" i="1"/>
  <c r="K3063" i="1" s="1"/>
  <c r="L3067" i="1"/>
  <c r="K3067" i="1" s="1"/>
  <c r="L3072" i="1"/>
  <c r="K3072" i="1" s="1"/>
  <c r="L3076" i="1"/>
  <c r="K3076" i="1" s="1"/>
  <c r="L3083" i="1"/>
  <c r="K3083" i="1" s="1"/>
  <c r="L3087" i="1"/>
  <c r="K3087" i="1" s="1"/>
  <c r="L3098" i="1"/>
  <c r="K3098" i="1" s="1"/>
  <c r="L3102" i="1"/>
  <c r="K3102" i="1" s="1"/>
  <c r="L3106" i="1"/>
  <c r="K3106" i="1" s="1"/>
  <c r="L3110" i="1"/>
  <c r="K3110" i="1" s="1"/>
  <c r="L3113" i="1"/>
  <c r="K3113" i="1" s="1"/>
  <c r="L3117" i="1"/>
  <c r="K3117" i="1" s="1"/>
  <c r="L3121" i="1"/>
  <c r="K3121" i="1" s="1"/>
  <c r="L3125" i="1"/>
  <c r="K3125" i="1" s="1"/>
  <c r="L3129" i="1"/>
  <c r="K3129" i="1" s="1"/>
  <c r="L3133" i="1"/>
  <c r="K3133" i="1" s="1"/>
  <c r="L3137" i="1"/>
  <c r="K3137" i="1" s="1"/>
  <c r="L3141" i="1"/>
  <c r="K3141" i="1" s="1"/>
  <c r="L3145" i="1"/>
  <c r="K3145" i="1" s="1"/>
  <c r="L3149" i="1"/>
  <c r="K3149" i="1" s="1"/>
  <c r="L3153" i="1"/>
  <c r="K3153" i="1" s="1"/>
  <c r="L3157" i="1"/>
  <c r="K3157" i="1" s="1"/>
  <c r="L3164" i="1"/>
  <c r="K3164" i="1" s="1"/>
  <c r="L3168" i="1"/>
  <c r="K3168" i="1" s="1"/>
  <c r="L3175" i="1"/>
  <c r="K3175" i="1" s="1"/>
  <c r="L3178" i="1"/>
  <c r="K3178" i="1" s="1"/>
  <c r="L3186" i="1"/>
  <c r="K3186" i="1" s="1"/>
  <c r="L3188" i="1"/>
  <c r="K3188" i="1" s="1"/>
  <c r="L3195" i="1"/>
  <c r="K3195" i="1" s="1"/>
  <c r="L3204" i="1"/>
  <c r="K3204" i="1" s="1"/>
  <c r="L3208" i="1"/>
  <c r="K3208" i="1" s="1"/>
  <c r="L3210" i="1"/>
  <c r="K3210" i="1" s="1"/>
  <c r="L3212" i="1"/>
  <c r="K3212" i="1" s="1"/>
  <c r="L3216" i="1"/>
  <c r="K3216" i="1" s="1"/>
  <c r="L3218" i="1"/>
  <c r="K3218" i="1" s="1"/>
  <c r="L3222" i="1"/>
  <c r="K3222" i="1" s="1"/>
  <c r="L3225" i="1"/>
  <c r="K3225" i="1" s="1"/>
  <c r="L3229" i="1"/>
  <c r="K3229" i="1" s="1"/>
  <c r="L3233" i="1"/>
  <c r="K3233" i="1" s="1"/>
  <c r="L3237" i="1"/>
  <c r="K3237" i="1" s="1"/>
  <c r="L3240" i="1"/>
  <c r="K3240" i="1" s="1"/>
  <c r="L3242" i="1"/>
  <c r="K3242" i="1" s="1"/>
  <c r="L3244" i="1"/>
  <c r="K3244" i="1" s="1"/>
  <c r="L3249" i="1"/>
  <c r="K3249" i="1" s="1"/>
  <c r="L3252" i="1"/>
  <c r="K3252" i="1" s="1"/>
  <c r="L3255" i="1"/>
  <c r="K3255" i="1" s="1"/>
  <c r="L3258" i="1"/>
  <c r="K3258" i="1" s="1"/>
  <c r="L3260" i="1"/>
  <c r="K3260" i="1" s="1"/>
  <c r="L3263" i="1"/>
  <c r="K3263" i="1" s="1"/>
  <c r="L3265" i="1"/>
  <c r="K3265" i="1" s="1"/>
  <c r="L3269" i="1"/>
  <c r="K3269" i="1" s="1"/>
  <c r="L3276" i="1"/>
  <c r="K3276" i="1" s="1"/>
  <c r="L3280" i="1"/>
  <c r="K3280" i="1" s="1"/>
  <c r="L3283" i="1"/>
  <c r="K3283" i="1" s="1"/>
  <c r="L3286" i="1"/>
  <c r="K3286" i="1" s="1"/>
  <c r="L3288" i="1"/>
  <c r="K3288" i="1" s="1"/>
  <c r="L3303" i="1"/>
  <c r="K3303" i="1" s="1"/>
  <c r="L3306" i="1"/>
  <c r="K3306" i="1" s="1"/>
  <c r="L3308" i="1"/>
  <c r="K3308" i="1" s="1"/>
  <c r="L3311" i="1"/>
  <c r="K3311" i="1" s="1"/>
  <c r="L3315" i="1"/>
  <c r="K3315" i="1" s="1"/>
  <c r="L3319" i="1"/>
  <c r="K3319" i="1" s="1"/>
  <c r="L3324" i="1"/>
  <c r="K3324" i="1" s="1"/>
  <c r="L3328" i="1"/>
  <c r="K3328" i="1" s="1"/>
  <c r="L3331" i="1"/>
  <c r="K3331" i="1" s="1"/>
  <c r="L3336" i="1"/>
  <c r="K3336" i="1" s="1"/>
  <c r="L3340" i="1"/>
  <c r="K3340" i="1" s="1"/>
  <c r="L3345" i="1"/>
  <c r="K3345" i="1" s="1"/>
  <c r="L3350" i="1"/>
  <c r="K3350" i="1" s="1"/>
  <c r="L3351" i="1"/>
  <c r="K3351" i="1" s="1"/>
  <c r="L3353" i="1"/>
  <c r="K3353" i="1" s="1"/>
  <c r="L3355" i="1"/>
  <c r="K3355" i="1" s="1"/>
  <c r="L3357" i="1"/>
  <c r="K3357" i="1" s="1"/>
  <c r="L3359" i="1"/>
  <c r="K3359" i="1" s="1"/>
  <c r="L3361" i="1"/>
  <c r="K3361" i="1" s="1"/>
  <c r="L3363" i="1"/>
  <c r="K3363" i="1" s="1"/>
  <c r="L3365" i="1"/>
  <c r="K3365" i="1" s="1"/>
  <c r="L3368" i="1"/>
  <c r="K3368" i="1" s="1"/>
  <c r="L3370" i="1"/>
  <c r="K3370" i="1" s="1"/>
  <c r="L3372" i="1"/>
  <c r="K3372" i="1" s="1"/>
  <c r="L3373" i="1"/>
  <c r="K3373" i="1" s="1"/>
  <c r="L3374" i="1"/>
  <c r="K3374" i="1" s="1"/>
  <c r="L3379" i="1"/>
  <c r="K3379" i="1" s="1"/>
  <c r="L3382" i="1"/>
  <c r="K3382" i="1" s="1"/>
  <c r="L3384" i="1"/>
  <c r="K3384" i="1" s="1"/>
  <c r="L3386" i="1"/>
  <c r="K3386" i="1" s="1"/>
  <c r="L3388" i="1"/>
  <c r="K3388" i="1" s="1"/>
  <c r="L3390" i="1"/>
  <c r="K3390" i="1" s="1"/>
  <c r="L3393" i="1"/>
  <c r="K3393" i="1" s="1"/>
  <c r="L3394" i="1"/>
  <c r="K3394" i="1" s="1"/>
  <c r="L3395" i="1"/>
  <c r="K3395" i="1" s="1"/>
  <c r="L3396" i="1"/>
  <c r="K3396" i="1" s="1"/>
  <c r="L3398" i="1"/>
  <c r="K3398" i="1" s="1"/>
  <c r="L3400" i="1"/>
  <c r="K3400" i="1" s="1"/>
  <c r="L3401" i="1"/>
  <c r="K3401" i="1" s="1"/>
  <c r="L3403" i="1"/>
  <c r="K3403" i="1" s="1"/>
  <c r="L3404" i="1"/>
  <c r="K3404" i="1" s="1"/>
  <c r="L3405" i="1"/>
  <c r="K3405" i="1" s="1"/>
  <c r="L3407" i="1"/>
  <c r="K3407" i="1" s="1"/>
  <c r="L3408" i="1"/>
  <c r="K3408" i="1" s="1"/>
  <c r="L3410" i="1"/>
  <c r="K3410" i="1" s="1"/>
  <c r="L3411" i="1"/>
  <c r="K3411" i="1" s="1"/>
  <c r="L3413" i="1"/>
  <c r="K3413" i="1" s="1"/>
  <c r="L3414" i="1"/>
  <c r="K3414" i="1" s="1"/>
  <c r="L3416" i="1"/>
  <c r="K3416" i="1" s="1"/>
  <c r="L3418" i="1"/>
  <c r="K3418" i="1" s="1"/>
  <c r="L3419" i="1"/>
  <c r="K3419" i="1" s="1"/>
  <c r="L3421" i="1"/>
  <c r="K3421" i="1" s="1"/>
  <c r="L3422" i="1"/>
  <c r="K3422" i="1" s="1"/>
  <c r="L3424" i="1"/>
  <c r="K3424" i="1" s="1"/>
  <c r="L3426" i="1"/>
  <c r="K3426" i="1" s="1"/>
  <c r="L3427" i="1"/>
  <c r="K3427" i="1" s="1"/>
  <c r="L3429" i="1"/>
  <c r="K3429" i="1" s="1"/>
  <c r="L3430" i="1"/>
  <c r="K3430" i="1" s="1"/>
  <c r="L3431" i="1"/>
  <c r="K3431" i="1" s="1"/>
  <c r="L3432" i="1"/>
  <c r="K3432" i="1" s="1"/>
  <c r="L3433" i="1"/>
  <c r="K3433" i="1" s="1"/>
  <c r="L3437" i="1"/>
  <c r="K3437" i="1" s="1"/>
  <c r="L3439" i="1"/>
  <c r="K3439" i="1" s="1"/>
  <c r="L3441" i="1"/>
  <c r="K3441" i="1" s="1"/>
  <c r="L3443" i="1"/>
  <c r="K3443" i="1" s="1"/>
  <c r="L3445" i="1"/>
  <c r="K3445" i="1" s="1"/>
  <c r="L3447" i="1"/>
  <c r="K3447" i="1" s="1"/>
  <c r="L3449" i="1"/>
  <c r="K3449" i="1" s="1"/>
  <c r="L3451" i="1"/>
  <c r="K3451" i="1" s="1"/>
  <c r="L3453" i="1"/>
  <c r="K3453" i="1" s="1"/>
  <c r="L3455" i="1"/>
  <c r="K3455" i="1" s="1"/>
  <c r="L3457" i="1"/>
  <c r="K3457" i="1" s="1"/>
  <c r="L3458" i="1"/>
  <c r="K3458" i="1" s="1"/>
  <c r="L3460" i="1"/>
  <c r="K3460" i="1" s="1"/>
  <c r="L3461" i="1"/>
  <c r="K3461" i="1" s="1"/>
  <c r="L3464" i="1"/>
  <c r="K3464" i="1" s="1"/>
  <c r="L3466" i="1"/>
  <c r="K3466" i="1" s="1"/>
  <c r="L3467" i="1"/>
  <c r="K3467" i="1" s="1"/>
  <c r="L3470" i="1"/>
  <c r="K3470" i="1" s="1"/>
  <c r="L3472" i="1"/>
  <c r="K3472" i="1" s="1"/>
  <c r="L3474" i="1"/>
  <c r="K3474" i="1" s="1"/>
  <c r="L3476" i="1"/>
  <c r="K3476" i="1" s="1"/>
  <c r="L3477" i="1"/>
  <c r="K3477" i="1" s="1"/>
  <c r="L3478" i="1"/>
  <c r="K3478" i="1" s="1"/>
  <c r="L3480" i="1"/>
  <c r="K3480" i="1" s="1"/>
  <c r="L3482" i="1"/>
  <c r="K3482" i="1" s="1"/>
  <c r="L3484" i="1"/>
  <c r="K3484" i="1" s="1"/>
  <c r="L3486" i="1"/>
  <c r="K3486" i="1" s="1"/>
  <c r="L3488" i="1"/>
  <c r="K3488" i="1" s="1"/>
  <c r="L3490" i="1"/>
  <c r="K3490" i="1" s="1"/>
  <c r="L3493" i="1"/>
  <c r="K3493" i="1" s="1"/>
  <c r="L3494" i="1"/>
  <c r="K3494" i="1" s="1"/>
  <c r="L3496" i="1"/>
  <c r="K3496" i="1" s="1"/>
  <c r="L3498" i="1"/>
  <c r="K3498" i="1" s="1"/>
  <c r="L3500" i="1"/>
  <c r="K3500" i="1" s="1"/>
  <c r="L3502" i="1"/>
  <c r="K3502" i="1" s="1"/>
  <c r="L3505" i="1"/>
  <c r="K3505" i="1" s="1"/>
  <c r="L3507" i="1"/>
  <c r="K3507" i="1" s="1"/>
  <c r="L3508" i="1"/>
  <c r="K3508" i="1" s="1"/>
  <c r="L3509" i="1"/>
  <c r="K3509" i="1" s="1"/>
  <c r="L3511" i="1"/>
  <c r="K3511" i="1" s="1"/>
  <c r="L3514" i="1"/>
  <c r="K3514" i="1" s="1"/>
  <c r="L3516" i="1"/>
  <c r="K3516" i="1" s="1"/>
  <c r="L3518" i="1"/>
  <c r="K3518" i="1" s="1"/>
  <c r="L3522" i="1"/>
  <c r="K3522" i="1" s="1"/>
  <c r="L3524" i="1"/>
  <c r="K3524" i="1" s="1"/>
  <c r="L3525" i="1"/>
  <c r="K3525" i="1" s="1"/>
  <c r="L3527" i="1"/>
  <c r="K3527" i="1" s="1"/>
  <c r="L3529" i="1"/>
  <c r="K3529" i="1" s="1"/>
  <c r="L3531" i="1"/>
  <c r="K3531" i="1" s="1"/>
  <c r="L3533" i="1"/>
  <c r="K3533" i="1" s="1"/>
  <c r="L3535" i="1"/>
  <c r="K3535" i="1" s="1"/>
  <c r="L3538" i="1"/>
  <c r="K3538" i="1" s="1"/>
  <c r="L3540" i="1"/>
  <c r="K3540" i="1" s="1"/>
  <c r="L3542" i="1"/>
  <c r="K3542" i="1" s="1"/>
  <c r="L3544" i="1"/>
  <c r="K3544" i="1" s="1"/>
  <c r="K3546" i="1"/>
  <c r="L3549" i="1"/>
  <c r="K3549" i="1" s="1"/>
  <c r="L3551" i="1"/>
  <c r="K3551" i="1" s="1"/>
  <c r="L3553" i="1"/>
  <c r="K3553" i="1" s="1"/>
  <c r="L3555" i="1"/>
  <c r="K3555" i="1" s="1"/>
  <c r="L3557" i="1"/>
  <c r="K3557" i="1" s="1"/>
  <c r="L3559" i="1"/>
  <c r="K3559" i="1" s="1"/>
  <c r="L3561" i="1"/>
  <c r="K3561" i="1" s="1"/>
  <c r="L3563" i="1"/>
  <c r="K3563" i="1" s="1"/>
  <c r="L3565" i="1"/>
  <c r="K3565" i="1" s="1"/>
  <c r="L3566" i="1"/>
  <c r="K3566" i="1" s="1"/>
  <c r="L3568" i="1"/>
  <c r="K3568" i="1" s="1"/>
  <c r="L3570" i="1"/>
  <c r="K3570" i="1" s="1"/>
  <c r="L3572" i="1"/>
  <c r="K3572" i="1" s="1"/>
  <c r="L3575" i="1"/>
  <c r="K3575" i="1" s="1"/>
  <c r="L3577" i="1"/>
  <c r="K3577" i="1" s="1"/>
  <c r="L3580" i="1"/>
  <c r="K3580" i="1" s="1"/>
  <c r="L3582" i="1"/>
  <c r="K3582" i="1" s="1"/>
  <c r="L3584" i="1"/>
  <c r="K3584" i="1" s="1"/>
  <c r="L3586" i="1"/>
  <c r="K3586" i="1" s="1"/>
  <c r="L3589" i="1"/>
  <c r="K3589" i="1" s="1"/>
  <c r="L3591" i="1"/>
  <c r="K3591" i="1" s="1"/>
  <c r="L3593" i="1"/>
  <c r="K3593" i="1" s="1"/>
  <c r="L3596" i="1"/>
  <c r="K3596" i="1" s="1"/>
  <c r="L3598" i="1"/>
  <c r="K3598" i="1" s="1"/>
  <c r="L3600" i="1"/>
  <c r="K3600" i="1" s="1"/>
  <c r="L3602" i="1"/>
  <c r="K3602" i="1" s="1"/>
  <c r="L3604" i="1"/>
  <c r="K3604" i="1" s="1"/>
  <c r="L3606" i="1"/>
  <c r="K3606" i="1" s="1"/>
  <c r="L3607" i="1"/>
  <c r="K3607" i="1" s="1"/>
  <c r="L3610" i="1"/>
  <c r="K3610" i="1" s="1"/>
  <c r="L3612" i="1"/>
  <c r="K3612" i="1" s="1"/>
  <c r="L3616" i="1"/>
  <c r="K3616" i="1" s="1"/>
  <c r="L3618" i="1"/>
  <c r="K3618" i="1" s="1"/>
  <c r="L3622" i="1"/>
  <c r="K3622" i="1" s="1"/>
  <c r="L3625" i="1"/>
  <c r="K3625" i="1" s="1"/>
  <c r="L3632" i="1"/>
  <c r="K3632" i="1" s="1"/>
  <c r="L3634" i="1"/>
  <c r="K3634" i="1" s="1"/>
  <c r="L3635" i="1"/>
  <c r="K3635" i="1" s="1"/>
  <c r="L3639" i="1"/>
  <c r="K3639" i="1" s="1"/>
  <c r="L3640" i="1"/>
  <c r="K3640" i="1" s="1"/>
  <c r="L3641" i="1"/>
  <c r="K3641" i="1" s="1"/>
  <c r="L3643" i="1"/>
  <c r="K3643" i="1" s="1"/>
  <c r="L3647" i="1"/>
  <c r="K3647" i="1" s="1"/>
  <c r="L3650" i="1"/>
  <c r="K3650" i="1" s="1"/>
  <c r="L3652" i="1"/>
  <c r="K3652" i="1" s="1"/>
  <c r="L3654" i="1"/>
  <c r="K3654" i="1" s="1"/>
  <c r="L3656" i="1"/>
  <c r="K3656" i="1" s="1"/>
  <c r="L3658" i="1"/>
  <c r="K3658" i="1" s="1"/>
  <c r="L3660" i="1"/>
  <c r="K3660" i="1" s="1"/>
  <c r="L3662" i="1"/>
  <c r="K3662" i="1" s="1"/>
  <c r="L3664" i="1"/>
  <c r="K3664" i="1" s="1"/>
  <c r="L3665" i="1"/>
  <c r="K3665" i="1" s="1"/>
  <c r="L3666" i="1"/>
  <c r="K3666" i="1" s="1"/>
  <c r="L3669" i="1"/>
  <c r="K3669" i="1" s="1"/>
  <c r="K3670" i="1"/>
  <c r="L3672" i="1"/>
  <c r="K3672" i="1" s="1"/>
  <c r="L3673" i="1"/>
  <c r="K3673" i="1" s="1"/>
  <c r="L3676" i="1"/>
  <c r="K3676" i="1" s="1"/>
  <c r="K3678" i="1"/>
  <c r="L3679" i="1"/>
  <c r="K3679" i="1" s="1"/>
  <c r="L3681" i="1"/>
  <c r="K3681" i="1" s="1"/>
  <c r="L3683" i="1"/>
  <c r="K3683" i="1" s="1"/>
  <c r="L3685" i="1"/>
  <c r="K3685" i="1" s="1"/>
  <c r="L3687" i="1"/>
  <c r="K3687" i="1" s="1"/>
  <c r="L3688" i="1"/>
  <c r="K3688" i="1" s="1"/>
  <c r="L3690" i="1"/>
  <c r="K3690" i="1" s="1"/>
  <c r="L3692" i="1"/>
  <c r="K3692" i="1" s="1"/>
  <c r="L3693" i="1"/>
  <c r="K3693" i="1" s="1"/>
  <c r="L3695" i="1"/>
  <c r="K3695" i="1" s="1"/>
  <c r="L3696" i="1"/>
  <c r="K3696" i="1" s="1"/>
  <c r="L3698" i="1"/>
  <c r="K3698" i="1" s="1"/>
  <c r="L3700" i="1"/>
  <c r="K3700" i="1" s="1"/>
  <c r="L3701" i="1"/>
  <c r="K3701" i="1" s="1"/>
  <c r="L3703" i="1"/>
  <c r="K3703" i="1" s="1"/>
  <c r="L3705" i="1"/>
  <c r="K3705" i="1" s="1"/>
  <c r="L3707" i="1"/>
  <c r="K3707" i="1" s="1"/>
  <c r="L3709" i="1"/>
  <c r="K3709" i="1" s="1"/>
  <c r="L3711" i="1"/>
  <c r="K3711" i="1" s="1"/>
  <c r="L3713" i="1"/>
  <c r="K3713" i="1" s="1"/>
  <c r="L3716" i="1"/>
  <c r="K3716" i="1" s="1"/>
  <c r="L3718" i="1"/>
  <c r="K3718" i="1" s="1"/>
  <c r="L3720" i="1"/>
  <c r="K3720" i="1" s="1"/>
  <c r="L3722" i="1"/>
  <c r="K3722" i="1" s="1"/>
  <c r="L3723" i="1"/>
  <c r="K3723" i="1" s="1"/>
  <c r="K3725" i="1"/>
  <c r="L3727" i="1"/>
  <c r="K3727" i="1" s="1"/>
  <c r="L3729" i="1"/>
  <c r="K3729" i="1" s="1"/>
  <c r="L3731" i="1"/>
  <c r="K3731" i="1" s="1"/>
  <c r="L3733" i="1"/>
  <c r="K3733" i="1" s="1"/>
  <c r="L3735" i="1"/>
  <c r="K3735" i="1" s="1"/>
  <c r="L3736" i="1"/>
  <c r="K3736" i="1" s="1"/>
  <c r="L3738" i="1"/>
  <c r="K3738" i="1" s="1"/>
  <c r="L3740" i="1"/>
  <c r="K3740" i="1" s="1"/>
  <c r="L3742" i="1"/>
  <c r="K3742" i="1" s="1"/>
  <c r="K3743" i="1"/>
  <c r="L3745" i="1"/>
  <c r="K3745" i="1" s="1"/>
  <c r="L3747" i="1"/>
  <c r="K3747" i="1" s="1"/>
  <c r="L3749" i="1"/>
  <c r="K3749" i="1" s="1"/>
  <c r="K3751" i="1"/>
  <c r="L3752" i="1"/>
  <c r="K3752" i="1" s="1"/>
  <c r="L3754" i="1"/>
  <c r="K3754" i="1" s="1"/>
  <c r="L3756" i="1"/>
  <c r="K3756" i="1" s="1"/>
  <c r="L3757" i="1"/>
  <c r="K3757" i="1" s="1"/>
  <c r="L3760" i="1"/>
  <c r="K3760" i="1" s="1"/>
  <c r="L3763" i="1"/>
  <c r="K3763" i="1" s="1"/>
  <c r="L3766" i="1"/>
  <c r="K3766" i="1" s="1"/>
  <c r="L3768" i="1"/>
  <c r="K3768" i="1" s="1"/>
  <c r="L3771" i="1"/>
  <c r="K3771" i="1" s="1"/>
  <c r="L3774" i="1"/>
  <c r="K3774" i="1" s="1"/>
  <c r="L3776" i="1"/>
  <c r="K3776" i="1" s="1"/>
  <c r="L3778" i="1"/>
  <c r="K3778" i="1" s="1"/>
  <c r="L3780" i="1"/>
  <c r="K3780" i="1" s="1"/>
  <c r="L3782" i="1"/>
  <c r="K3782" i="1" s="1"/>
  <c r="L3784" i="1"/>
  <c r="K3784" i="1" s="1"/>
  <c r="K3788" i="1"/>
  <c r="L3789" i="1"/>
  <c r="K3789" i="1" s="1"/>
  <c r="L3791" i="1"/>
  <c r="K3791" i="1" s="1"/>
  <c r="L3793" i="1"/>
  <c r="K3793" i="1" s="1"/>
  <c r="L3794" i="1"/>
  <c r="K3794" i="1" s="1"/>
  <c r="L3796" i="1"/>
  <c r="K3796" i="1" s="1"/>
  <c r="L3798" i="1"/>
  <c r="K3798" i="1" s="1"/>
  <c r="L3799" i="1"/>
  <c r="K3799" i="1" s="1"/>
  <c r="K3800" i="1"/>
  <c r="L3801" i="1"/>
  <c r="K3801" i="1" s="1"/>
  <c r="K3802" i="1"/>
  <c r="L3804" i="1"/>
  <c r="K3804" i="1" s="1"/>
  <c r="L3806" i="1"/>
  <c r="K3806" i="1" s="1"/>
  <c r="L3808" i="1"/>
  <c r="K3808" i="1" s="1"/>
  <c r="L3810" i="1"/>
  <c r="K3810" i="1" s="1"/>
  <c r="L3812" i="1"/>
  <c r="K3812" i="1" s="1"/>
  <c r="L3813" i="1"/>
  <c r="K3813" i="1" s="1"/>
  <c r="L3815" i="1"/>
  <c r="K3815" i="1" s="1"/>
  <c r="L3817" i="1"/>
  <c r="K3817" i="1" s="1"/>
  <c r="L3820" i="1"/>
  <c r="K3820" i="1" s="1"/>
  <c r="L3822" i="1"/>
  <c r="K3822" i="1" s="1"/>
  <c r="L3824" i="1"/>
  <c r="K3824" i="1" s="1"/>
  <c r="L3826" i="1"/>
  <c r="K3826" i="1" s="1"/>
  <c r="L3828" i="1"/>
  <c r="K3828" i="1" s="1"/>
  <c r="L3830" i="1"/>
  <c r="K3830" i="1" s="1"/>
  <c r="L3831" i="1"/>
  <c r="K3831" i="1" s="1"/>
  <c r="L3833" i="1"/>
  <c r="K3833" i="1" s="1"/>
  <c r="L3835" i="1"/>
  <c r="K3835" i="1" s="1"/>
  <c r="L3837" i="1"/>
  <c r="K3837" i="1" s="1"/>
  <c r="L3839" i="1"/>
  <c r="K3839" i="1" s="1"/>
  <c r="L3840" i="1"/>
  <c r="K3840" i="1" s="1"/>
  <c r="L3842" i="1"/>
  <c r="K3842" i="1" s="1"/>
  <c r="L3844" i="1"/>
  <c r="K3844" i="1" s="1"/>
  <c r="L3846" i="1"/>
  <c r="K3846" i="1" s="1"/>
  <c r="L3851" i="1"/>
  <c r="K3851" i="1" s="1"/>
  <c r="L3857" i="1"/>
  <c r="K3857" i="1" s="1"/>
  <c r="L3859" i="1"/>
  <c r="K3859" i="1" s="1"/>
  <c r="L3860" i="1"/>
  <c r="K3860" i="1" s="1"/>
  <c r="L3861" i="1"/>
  <c r="K3861" i="1" s="1"/>
  <c r="L3864" i="1"/>
  <c r="K3864" i="1" s="1"/>
  <c r="L3866" i="1"/>
  <c r="K3866" i="1" s="1"/>
  <c r="L3868" i="1"/>
  <c r="K3868" i="1" s="1"/>
  <c r="L3871" i="1"/>
  <c r="K3871" i="1" s="1"/>
  <c r="L3873" i="1"/>
  <c r="K3873" i="1" s="1"/>
  <c r="L3875" i="1"/>
  <c r="K3875" i="1" s="1"/>
  <c r="L3877" i="1"/>
  <c r="K3877" i="1" s="1"/>
  <c r="L3878" i="1"/>
  <c r="K3878" i="1" s="1"/>
  <c r="L3880" i="1"/>
  <c r="K3880" i="1" s="1"/>
  <c r="L3882" i="1"/>
  <c r="K3882" i="1" s="1"/>
  <c r="L3884" i="1"/>
  <c r="K3884" i="1" s="1"/>
  <c r="L3886" i="1"/>
  <c r="K3886" i="1" s="1"/>
  <c r="L3887" i="1"/>
  <c r="K3887" i="1" s="1"/>
  <c r="L3889" i="1"/>
  <c r="K3889" i="1" s="1"/>
  <c r="L3893" i="1"/>
  <c r="K3893" i="1" s="1"/>
  <c r="L3895" i="1"/>
  <c r="K3895" i="1" s="1"/>
  <c r="L3897" i="1"/>
  <c r="K3897" i="1" s="1"/>
  <c r="L3899" i="1"/>
  <c r="K3899" i="1" s="1"/>
  <c r="L3901" i="1"/>
  <c r="K3901" i="1" s="1"/>
  <c r="L3903" i="1"/>
  <c r="K3903" i="1" s="1"/>
  <c r="K3905" i="1"/>
  <c r="L3907" i="1"/>
  <c r="K3907" i="1" s="1"/>
  <c r="L3909" i="1"/>
  <c r="K3909" i="1" s="1"/>
  <c r="L3911" i="1"/>
  <c r="K3911" i="1" s="1"/>
  <c r="L3913" i="1"/>
  <c r="K3913" i="1" s="1"/>
  <c r="L3915" i="1"/>
  <c r="K3915" i="1" s="1"/>
  <c r="L3917" i="1"/>
  <c r="K3917" i="1" s="1"/>
  <c r="L3919" i="1"/>
  <c r="K3919" i="1" s="1"/>
  <c r="L3921" i="1"/>
  <c r="K3921" i="1" s="1"/>
  <c r="L3923" i="1"/>
  <c r="K3923" i="1" s="1"/>
  <c r="L3925" i="1"/>
  <c r="K3925" i="1" s="1"/>
  <c r="L3927" i="1"/>
  <c r="K3927" i="1" s="1"/>
  <c r="L3929" i="1"/>
  <c r="K3929" i="1" s="1"/>
  <c r="L3931" i="1"/>
  <c r="K3931" i="1" s="1"/>
  <c r="L3933" i="1"/>
  <c r="K3933" i="1" s="1"/>
  <c r="L3935" i="1"/>
  <c r="K3935" i="1" s="1"/>
  <c r="L3937" i="1"/>
  <c r="K3937" i="1" s="1"/>
  <c r="L3940" i="1"/>
  <c r="K3940" i="1" s="1"/>
  <c r="L3942" i="1"/>
  <c r="K3942" i="1" s="1"/>
  <c r="L3944" i="1"/>
  <c r="K3944" i="1" s="1"/>
  <c r="L3946" i="1"/>
  <c r="K3946" i="1" s="1"/>
  <c r="L3948" i="1"/>
  <c r="K3948" i="1" s="1"/>
  <c r="L3950" i="1"/>
  <c r="K3950" i="1" s="1"/>
  <c r="L3952" i="1"/>
  <c r="K3952" i="1" s="1"/>
  <c r="L3954" i="1"/>
  <c r="K3954" i="1" s="1"/>
  <c r="L3956" i="1"/>
  <c r="K3956" i="1" s="1"/>
  <c r="L3958" i="1"/>
  <c r="K3958" i="1" s="1"/>
  <c r="L3960" i="1"/>
  <c r="K3960" i="1" s="1"/>
  <c r="L3963" i="1"/>
  <c r="K3963" i="1" s="1"/>
  <c r="L3965" i="1"/>
  <c r="K3965" i="1" s="1"/>
  <c r="L3967" i="1"/>
  <c r="K3967" i="1" s="1"/>
  <c r="L3969" i="1"/>
  <c r="K3969" i="1" s="1"/>
  <c r="L3971" i="1"/>
  <c r="K3971" i="1" s="1"/>
  <c r="L3972" i="1"/>
  <c r="K3972" i="1" s="1"/>
  <c r="L3974" i="1"/>
  <c r="K3974" i="1" s="1"/>
  <c r="L3976" i="1"/>
  <c r="K3976" i="1" s="1"/>
  <c r="L3978" i="1"/>
  <c r="K3978" i="1" s="1"/>
  <c r="L3980" i="1"/>
  <c r="K3980" i="1" s="1"/>
  <c r="L3981" i="1"/>
  <c r="K3981" i="1" s="1"/>
  <c r="L3983" i="1"/>
  <c r="K3983" i="1" s="1"/>
  <c r="L3985" i="1"/>
  <c r="K3985" i="1" s="1"/>
  <c r="L3987" i="1"/>
  <c r="K3987" i="1" s="1"/>
  <c r="K3989" i="1"/>
  <c r="L3991" i="1"/>
  <c r="K3991" i="1" s="1"/>
  <c r="L3993" i="1"/>
  <c r="K3993" i="1" s="1"/>
  <c r="L3995" i="1"/>
  <c r="K3995" i="1" s="1"/>
  <c r="L3997" i="1"/>
  <c r="K3997" i="1" s="1"/>
  <c r="L3999" i="1"/>
  <c r="K3999" i="1" s="1"/>
  <c r="L4002" i="1"/>
  <c r="K4002" i="1" s="1"/>
  <c r="L4004" i="1"/>
  <c r="K4004" i="1" s="1"/>
  <c r="L4006" i="1"/>
  <c r="K4006" i="1" s="1"/>
  <c r="K4008" i="1"/>
  <c r="L4010" i="1"/>
  <c r="K4010" i="1" s="1"/>
  <c r="L4012" i="1"/>
  <c r="K4012" i="1" s="1"/>
  <c r="L4013" i="1"/>
  <c r="K4013" i="1" s="1"/>
  <c r="L4015" i="1"/>
  <c r="K4015" i="1" s="1"/>
  <c r="L4017" i="1"/>
  <c r="K4017" i="1" s="1"/>
  <c r="L4018" i="1"/>
  <c r="K4018" i="1" s="1"/>
  <c r="L4020" i="1"/>
  <c r="K4020" i="1" s="1"/>
  <c r="L4022" i="1"/>
  <c r="K4022" i="1" s="1"/>
  <c r="L4023" i="1"/>
  <c r="K4023" i="1" s="1"/>
  <c r="L4025" i="1"/>
  <c r="K4025" i="1" s="1"/>
  <c r="L4028" i="1"/>
  <c r="K4028" i="1" s="1"/>
  <c r="L4029" i="1"/>
  <c r="K4029" i="1" s="1"/>
  <c r="L4032" i="1"/>
  <c r="K4032" i="1" s="1"/>
  <c r="L4033" i="1"/>
  <c r="K4033" i="1" s="1"/>
  <c r="L4034" i="1"/>
  <c r="K4034" i="1" s="1"/>
  <c r="L4036" i="1"/>
  <c r="K4036" i="1" s="1"/>
  <c r="L4038" i="1"/>
  <c r="K4038" i="1" s="1"/>
  <c r="L4040" i="1"/>
  <c r="K4040" i="1" s="1"/>
  <c r="L4042" i="1"/>
  <c r="K4042" i="1" s="1"/>
  <c r="L4044" i="1"/>
  <c r="K4044" i="1" s="1"/>
  <c r="L4046" i="1"/>
  <c r="K4046" i="1" s="1"/>
  <c r="L4048" i="1"/>
  <c r="K4048" i="1" s="1"/>
  <c r="L4050" i="1"/>
  <c r="K4050" i="1" s="1"/>
  <c r="L4051" i="1"/>
  <c r="K4051" i="1" s="1"/>
  <c r="L4053" i="1"/>
  <c r="K4053" i="1" s="1"/>
  <c r="L4055" i="1"/>
  <c r="K4055" i="1" s="1"/>
  <c r="L4057" i="1"/>
  <c r="K4057" i="1" s="1"/>
  <c r="L4059" i="1"/>
  <c r="K4059" i="1" s="1"/>
  <c r="L4061" i="1"/>
  <c r="K4061" i="1" s="1"/>
  <c r="L4064" i="1"/>
  <c r="K4064" i="1" s="1"/>
  <c r="L4066" i="1"/>
  <c r="K4066" i="1" s="1"/>
  <c r="L4068" i="1"/>
  <c r="K4068" i="1" s="1"/>
  <c r="L4070" i="1"/>
  <c r="K4070" i="1" s="1"/>
  <c r="L4072" i="1"/>
  <c r="K4072" i="1" s="1"/>
  <c r="L4074" i="1"/>
  <c r="K4074" i="1" s="1"/>
  <c r="L4076" i="1"/>
  <c r="K4076" i="1" s="1"/>
  <c r="L4078" i="1"/>
  <c r="K4078" i="1" s="1"/>
  <c r="L4080" i="1"/>
  <c r="K4080" i="1" s="1"/>
  <c r="L4082" i="1"/>
  <c r="K4082" i="1" s="1"/>
  <c r="L4084" i="1"/>
  <c r="K4084" i="1" s="1"/>
  <c r="L4088" i="1"/>
  <c r="K4088" i="1" s="1"/>
  <c r="L4090" i="1"/>
  <c r="K4090" i="1" s="1"/>
  <c r="L4092" i="1"/>
  <c r="K4092" i="1" s="1"/>
  <c r="L4094" i="1"/>
  <c r="K4094" i="1" s="1"/>
  <c r="L4095" i="1"/>
  <c r="K4095" i="1" s="1"/>
  <c r="L4097" i="1"/>
  <c r="K4097" i="1" s="1"/>
  <c r="L4099" i="1"/>
  <c r="K4099" i="1" s="1"/>
  <c r="L4102" i="1"/>
  <c r="K4102" i="1" s="1"/>
  <c r="L4104" i="1"/>
  <c r="K4104" i="1" s="1"/>
  <c r="L4106" i="1"/>
  <c r="K4106" i="1" s="1"/>
  <c r="L4108" i="1"/>
  <c r="K4108" i="1" s="1"/>
  <c r="L4110" i="1"/>
  <c r="K4110" i="1" s="1"/>
  <c r="L4112" i="1"/>
  <c r="K4112" i="1" s="1"/>
  <c r="L4114" i="1"/>
  <c r="K4114" i="1" s="1"/>
  <c r="L4116" i="1"/>
  <c r="K4116" i="1" s="1"/>
  <c r="L4118" i="1"/>
  <c r="K4118" i="1" s="1"/>
  <c r="L4120" i="1"/>
  <c r="K4120" i="1" s="1"/>
  <c r="L4122" i="1"/>
  <c r="K4122" i="1" s="1"/>
  <c r="L4124" i="1"/>
  <c r="K4124" i="1" s="1"/>
  <c r="L4127" i="1"/>
  <c r="K4127" i="1" s="1"/>
  <c r="L4128" i="1"/>
  <c r="K4128" i="1" s="1"/>
  <c r="L4129" i="1"/>
  <c r="K4129" i="1" s="1"/>
  <c r="L4130" i="1"/>
  <c r="K4130" i="1" s="1"/>
  <c r="L4132" i="1"/>
  <c r="K4132" i="1" s="1"/>
  <c r="L4135" i="1"/>
  <c r="K4135" i="1" s="1"/>
  <c r="L4137" i="1"/>
  <c r="K4137" i="1" s="1"/>
  <c r="L4139" i="1"/>
  <c r="K4139" i="1" s="1"/>
  <c r="L4140" i="1"/>
  <c r="K4140" i="1" s="1"/>
  <c r="L4142" i="1"/>
  <c r="K4142" i="1" s="1"/>
  <c r="L4144" i="1"/>
  <c r="K4144" i="1" s="1"/>
  <c r="L4146" i="1"/>
  <c r="K4146" i="1" s="1"/>
  <c r="L4148" i="1"/>
  <c r="K4148" i="1" s="1"/>
  <c r="L4152" i="1"/>
  <c r="K4152" i="1" s="1"/>
  <c r="L4154" i="1"/>
  <c r="K4154" i="1" s="1"/>
  <c r="L4156" i="1"/>
  <c r="K4156" i="1" s="1"/>
  <c r="L4159" i="1"/>
  <c r="K4159" i="1" s="1"/>
  <c r="L2772" i="1"/>
  <c r="K2772" i="1" s="1"/>
  <c r="L2774" i="1"/>
  <c r="K2774" i="1" s="1"/>
  <c r="L2776" i="1"/>
  <c r="K2776" i="1" s="1"/>
  <c r="L2778" i="1"/>
  <c r="K2778" i="1" s="1"/>
  <c r="L2780" i="1"/>
  <c r="K2780" i="1" s="1"/>
  <c r="L2782" i="1"/>
  <c r="K2782" i="1" s="1"/>
  <c r="L2790" i="1"/>
  <c r="K2790" i="1" s="1"/>
  <c r="L2792" i="1"/>
  <c r="K2792" i="1" s="1"/>
  <c r="L2794" i="1"/>
  <c r="K2794" i="1" s="1"/>
  <c r="L2796" i="1"/>
  <c r="K2796" i="1" s="1"/>
  <c r="L2798" i="1"/>
  <c r="K2798" i="1" s="1"/>
  <c r="L2800" i="1"/>
  <c r="K2800" i="1" s="1"/>
  <c r="L2802" i="1"/>
  <c r="K2802" i="1" s="1"/>
  <c r="L2804" i="1"/>
  <c r="K2804" i="1" s="1"/>
  <c r="L2806" i="1"/>
  <c r="K2806" i="1" s="1"/>
  <c r="L2808" i="1"/>
  <c r="K2808" i="1" s="1"/>
  <c r="L2810" i="1"/>
  <c r="K2810" i="1" s="1"/>
  <c r="L2812" i="1"/>
  <c r="K2812" i="1" s="1"/>
  <c r="L2814" i="1"/>
  <c r="K2814" i="1" s="1"/>
  <c r="L2816" i="1"/>
  <c r="K2816" i="1" s="1"/>
  <c r="L2818" i="1"/>
  <c r="K2818" i="1" s="1"/>
  <c r="L2820" i="1"/>
  <c r="K2820" i="1" s="1"/>
  <c r="L2822" i="1"/>
  <c r="K2822" i="1" s="1"/>
  <c r="L2824" i="1"/>
  <c r="K2824" i="1" s="1"/>
  <c r="L2826" i="1"/>
  <c r="K2826" i="1" s="1"/>
  <c r="L2828" i="1"/>
  <c r="K2828" i="1" s="1"/>
  <c r="L2830" i="1"/>
  <c r="K2830" i="1" s="1"/>
  <c r="L2832" i="1"/>
  <c r="K2832" i="1" s="1"/>
  <c r="L2834" i="1"/>
  <c r="K2834" i="1" s="1"/>
  <c r="L2836" i="1"/>
  <c r="K2836" i="1" s="1"/>
  <c r="L2838" i="1"/>
  <c r="K2838" i="1" s="1"/>
  <c r="L2840" i="1"/>
  <c r="K2840" i="1" s="1"/>
  <c r="L2842" i="1"/>
  <c r="K2842" i="1" s="1"/>
  <c r="L2844" i="1"/>
  <c r="K2844" i="1" s="1"/>
  <c r="L2846" i="1"/>
  <c r="K2846" i="1" s="1"/>
  <c r="L2848" i="1"/>
  <c r="K2848" i="1" s="1"/>
  <c r="L2850" i="1"/>
  <c r="K2850" i="1" s="1"/>
  <c r="L2852" i="1"/>
  <c r="K2852" i="1" s="1"/>
  <c r="L2854" i="1"/>
  <c r="K2854" i="1" s="1"/>
  <c r="L2856" i="1"/>
  <c r="K2856" i="1" s="1"/>
  <c r="L2858" i="1"/>
  <c r="K2858" i="1" s="1"/>
  <c r="L2860" i="1"/>
  <c r="K2860" i="1" s="1"/>
  <c r="L2862" i="1"/>
  <c r="K2862" i="1" s="1"/>
  <c r="L2864" i="1"/>
  <c r="K2864" i="1" s="1"/>
  <c r="L2866" i="1"/>
  <c r="K2866" i="1" s="1"/>
  <c r="L2868" i="1"/>
  <c r="K2868" i="1" s="1"/>
  <c r="L2874" i="1"/>
  <c r="K2874" i="1" s="1"/>
  <c r="L2878" i="1"/>
  <c r="K2878" i="1" s="1"/>
  <c r="L2882" i="1"/>
  <c r="K2882" i="1" s="1"/>
  <c r="L2886" i="1"/>
  <c r="K2886" i="1" s="1"/>
  <c r="L2892" i="1"/>
  <c r="K2892" i="1" s="1"/>
  <c r="L2896" i="1"/>
  <c r="K2896" i="1" s="1"/>
  <c r="L2898" i="1"/>
  <c r="K2898" i="1" s="1"/>
  <c r="L2900" i="1"/>
  <c r="K2900" i="1" s="1"/>
  <c r="L2904" i="1"/>
  <c r="K2904" i="1" s="1"/>
  <c r="L2908" i="1"/>
  <c r="K2908" i="1" s="1"/>
  <c r="L2912" i="1"/>
  <c r="K2912" i="1" s="1"/>
  <c r="L2924" i="1"/>
  <c r="K2924" i="1" s="1"/>
  <c r="L2926" i="1"/>
  <c r="K2926" i="1" s="1"/>
  <c r="L2930" i="1"/>
  <c r="K2930" i="1" s="1"/>
  <c r="L2932" i="1"/>
  <c r="K2932" i="1" s="1"/>
  <c r="L2936" i="1"/>
  <c r="K2936" i="1" s="1"/>
  <c r="L2939" i="1"/>
  <c r="K2939" i="1" s="1"/>
  <c r="L2945" i="1"/>
  <c r="K2945" i="1" s="1"/>
  <c r="L2949" i="1"/>
  <c r="K2949" i="1" s="1"/>
  <c r="L2953" i="1"/>
  <c r="K2953" i="1" s="1"/>
  <c r="L2957" i="1"/>
  <c r="K2957" i="1" s="1"/>
  <c r="L2961" i="1"/>
  <c r="K2961" i="1" s="1"/>
  <c r="L2965" i="1"/>
  <c r="K2965" i="1" s="1"/>
  <c r="L2969" i="1"/>
  <c r="K2969" i="1" s="1"/>
  <c r="L2973" i="1"/>
  <c r="K2973" i="1" s="1"/>
  <c r="L2977" i="1"/>
  <c r="K2977" i="1" s="1"/>
  <c r="L2981" i="1"/>
  <c r="K2981" i="1" s="1"/>
  <c r="L2986" i="1"/>
  <c r="K2986" i="1" s="1"/>
  <c r="L2990" i="1"/>
  <c r="K2990" i="1" s="1"/>
  <c r="L2994" i="1"/>
  <c r="K2994" i="1" s="1"/>
  <c r="L2997" i="1"/>
  <c r="K2997" i="1" s="1"/>
  <c r="L3002" i="1"/>
  <c r="K3002" i="1" s="1"/>
  <c r="L3010" i="1"/>
  <c r="K3010" i="1" s="1"/>
  <c r="L3014" i="1"/>
  <c r="K3014" i="1" s="1"/>
  <c r="L3017" i="1"/>
  <c r="K3017" i="1" s="1"/>
  <c r="L3021" i="1"/>
  <c r="K3021" i="1" s="1"/>
  <c r="L3029" i="1"/>
  <c r="K3029" i="1" s="1"/>
  <c r="L3033" i="1"/>
  <c r="K3033" i="1" s="1"/>
  <c r="L3037" i="1"/>
  <c r="K3037" i="1" s="1"/>
  <c r="L3041" i="1"/>
  <c r="K3041" i="1" s="1"/>
  <c r="L3045" i="1"/>
  <c r="K3045" i="1" s="1"/>
  <c r="L3049" i="1"/>
  <c r="K3049" i="1" s="1"/>
  <c r="L3052" i="1"/>
  <c r="K3052" i="1" s="1"/>
  <c r="L3054" i="1"/>
  <c r="K3054" i="1" s="1"/>
  <c r="L3058" i="1"/>
  <c r="K3058" i="1" s="1"/>
  <c r="L3065" i="1"/>
  <c r="K3065" i="1" s="1"/>
  <c r="L3069" i="1"/>
  <c r="K3069" i="1" s="1"/>
  <c r="L3078" i="1"/>
  <c r="K3078" i="1" s="1"/>
  <c r="L3081" i="1"/>
  <c r="K3081" i="1" s="1"/>
  <c r="L3085" i="1"/>
  <c r="K3085" i="1" s="1"/>
  <c r="L3090" i="1"/>
  <c r="K3090" i="1" s="1"/>
  <c r="L3093" i="1"/>
  <c r="K3093" i="1" s="1"/>
  <c r="L3096" i="1"/>
  <c r="K3096" i="1" s="1"/>
  <c r="L3100" i="1"/>
  <c r="K3100" i="1" s="1"/>
  <c r="L3104" i="1"/>
  <c r="K3104" i="1" s="1"/>
  <c r="L3108" i="1"/>
  <c r="K3108" i="1" s="1"/>
  <c r="L3115" i="1"/>
  <c r="K3115" i="1" s="1"/>
  <c r="L3119" i="1"/>
  <c r="K3119" i="1" s="1"/>
  <c r="L3123" i="1"/>
  <c r="K3123" i="1" s="1"/>
  <c r="L3127" i="1"/>
  <c r="K3127" i="1" s="1"/>
  <c r="L3131" i="1"/>
  <c r="K3131" i="1" s="1"/>
  <c r="L3135" i="1"/>
  <c r="K3135" i="1" s="1"/>
  <c r="L3139" i="1"/>
  <c r="K3139" i="1" s="1"/>
  <c r="L3143" i="1"/>
  <c r="K3143" i="1" s="1"/>
  <c r="L3147" i="1"/>
  <c r="K3147" i="1" s="1"/>
  <c r="L3151" i="1"/>
  <c r="K3151" i="1" s="1"/>
  <c r="L3155" i="1"/>
  <c r="K3155" i="1" s="1"/>
  <c r="L3159" i="1"/>
  <c r="K3159" i="1" s="1"/>
  <c r="L3162" i="1"/>
  <c r="K3162" i="1" s="1"/>
  <c r="L3166" i="1"/>
  <c r="K3166" i="1" s="1"/>
  <c r="L3170" i="1"/>
  <c r="K3170" i="1" s="1"/>
  <c r="L3173" i="1"/>
  <c r="K3173" i="1" s="1"/>
  <c r="L3180" i="1"/>
  <c r="K3180" i="1" s="1"/>
  <c r="L3185" i="1"/>
  <c r="K3185" i="1" s="1"/>
  <c r="L3187" i="1"/>
  <c r="K3187" i="1" s="1"/>
  <c r="L3189" i="1"/>
  <c r="K3189" i="1" s="1"/>
  <c r="L3193" i="1"/>
  <c r="K3193" i="1" s="1"/>
  <c r="L3197" i="1"/>
  <c r="K3197" i="1" s="1"/>
  <c r="L3202" i="1"/>
  <c r="K3202" i="1" s="1"/>
  <c r="L3206" i="1"/>
  <c r="K3206" i="1" s="1"/>
  <c r="L3209" i="1"/>
  <c r="K3209" i="1" s="1"/>
  <c r="L3211" i="1"/>
  <c r="K3211" i="1" s="1"/>
  <c r="L3215" i="1"/>
  <c r="K3215" i="1" s="1"/>
  <c r="L3220" i="1"/>
  <c r="K3220" i="1" s="1"/>
  <c r="L3227" i="1"/>
  <c r="K3227" i="1" s="1"/>
  <c r="L3231" i="1"/>
  <c r="K3231" i="1" s="1"/>
  <c r="L3235" i="1"/>
  <c r="K3235" i="1" s="1"/>
  <c r="L3239" i="1"/>
  <c r="K3239" i="1" s="1"/>
  <c r="L3243" i="1"/>
  <c r="K3243" i="1" s="1"/>
  <c r="L3245" i="1"/>
  <c r="K3245" i="1" s="1"/>
  <c r="L3247" i="1"/>
  <c r="K3247" i="1" s="1"/>
  <c r="L3257" i="1"/>
  <c r="K3257" i="1" s="1"/>
  <c r="L3262" i="1"/>
  <c r="K3262" i="1" s="1"/>
  <c r="L3267" i="1"/>
  <c r="K3267" i="1" s="1"/>
  <c r="L3270" i="1"/>
  <c r="K3270" i="1" s="1"/>
  <c r="L3272" i="1"/>
  <c r="K3272" i="1" s="1"/>
  <c r="L3278" i="1"/>
  <c r="K3278" i="1" s="1"/>
  <c r="L3285" i="1"/>
  <c r="K3285" i="1" s="1"/>
  <c r="L3289" i="1"/>
  <c r="K3289" i="1" s="1"/>
  <c r="L3291" i="1"/>
  <c r="K3291" i="1" s="1"/>
  <c r="L3296" i="1"/>
  <c r="K3296" i="1" s="1"/>
  <c r="L3299" i="1"/>
  <c r="K3299" i="1" s="1"/>
  <c r="L3305" i="1"/>
  <c r="K3305" i="1" s="1"/>
  <c r="L3313" i="1"/>
  <c r="K3313" i="1" s="1"/>
  <c r="L3317" i="1"/>
  <c r="K3317" i="1" s="1"/>
  <c r="L3320" i="1"/>
  <c r="K3320" i="1" s="1"/>
  <c r="L3322" i="1"/>
  <c r="K3322" i="1" s="1"/>
  <c r="L3326" i="1"/>
  <c r="K3326" i="1" s="1"/>
  <c r="L3332" i="1"/>
  <c r="K3332" i="1" s="1"/>
  <c r="L3334" i="1"/>
  <c r="K3334" i="1" s="1"/>
  <c r="L3338" i="1"/>
  <c r="K3338" i="1" s="1"/>
  <c r="L3341" i="1"/>
  <c r="K3341" i="1" s="1"/>
  <c r="L3343" i="1"/>
  <c r="K3343" i="1" s="1"/>
  <c r="L3346" i="1"/>
  <c r="K3346" i="1" s="1"/>
  <c r="L3348" i="1"/>
  <c r="K3348" i="1" s="1"/>
  <c r="L3352" i="1"/>
  <c r="K3352" i="1" s="1"/>
  <c r="L3354" i="1"/>
  <c r="K3354" i="1" s="1"/>
  <c r="L3356" i="1"/>
  <c r="K3356" i="1" s="1"/>
  <c r="L3358" i="1"/>
  <c r="K3358" i="1" s="1"/>
  <c r="L3360" i="1"/>
  <c r="K3360" i="1" s="1"/>
  <c r="L3362" i="1"/>
  <c r="K3362" i="1" s="1"/>
  <c r="L3364" i="1"/>
  <c r="K3364" i="1" s="1"/>
  <c r="L3366" i="1"/>
  <c r="K3366" i="1" s="1"/>
  <c r="L3367" i="1"/>
  <c r="K3367" i="1" s="1"/>
  <c r="L3369" i="1"/>
  <c r="K3369" i="1" s="1"/>
  <c r="L3371" i="1"/>
  <c r="K3371" i="1" s="1"/>
  <c r="L3375" i="1"/>
  <c r="K3375" i="1" s="1"/>
  <c r="L3376" i="1"/>
  <c r="K3376" i="1" s="1"/>
  <c r="L3377" i="1"/>
  <c r="K3377" i="1" s="1"/>
  <c r="L3378" i="1"/>
  <c r="K3378" i="1" s="1"/>
  <c r="L3380" i="1"/>
  <c r="K3380" i="1" s="1"/>
  <c r="L3381" i="1"/>
  <c r="K3381" i="1" s="1"/>
  <c r="L3383" i="1"/>
  <c r="K3383" i="1" s="1"/>
  <c r="L3385" i="1"/>
  <c r="K3385" i="1" s="1"/>
  <c r="L3387" i="1"/>
  <c r="K3387" i="1" s="1"/>
  <c r="L3389" i="1"/>
  <c r="K3389" i="1" s="1"/>
  <c r="L3391" i="1"/>
  <c r="K3391" i="1" s="1"/>
  <c r="L3392" i="1"/>
  <c r="K3392" i="1" s="1"/>
  <c r="L3397" i="1"/>
  <c r="K3397" i="1" s="1"/>
  <c r="L3399" i="1"/>
  <c r="K3399" i="1" s="1"/>
  <c r="L3402" i="1"/>
  <c r="K3402" i="1" s="1"/>
  <c r="L3406" i="1"/>
  <c r="K3406" i="1" s="1"/>
  <c r="L3409" i="1"/>
  <c r="K3409" i="1" s="1"/>
  <c r="L3412" i="1"/>
  <c r="K3412" i="1" s="1"/>
  <c r="L3415" i="1"/>
  <c r="K3415" i="1" s="1"/>
  <c r="L3417" i="1"/>
  <c r="K3417" i="1" s="1"/>
  <c r="L3420" i="1"/>
  <c r="K3420" i="1" s="1"/>
  <c r="L3423" i="1"/>
  <c r="K3423" i="1" s="1"/>
  <c r="L3425" i="1"/>
  <c r="K3425" i="1" s="1"/>
  <c r="L3428" i="1"/>
  <c r="K3428" i="1" s="1"/>
  <c r="L3434" i="1"/>
  <c r="K3434" i="1" s="1"/>
  <c r="L3435" i="1"/>
  <c r="K3435" i="1" s="1"/>
  <c r="L3436" i="1"/>
  <c r="K3436" i="1" s="1"/>
  <c r="L3438" i="1"/>
  <c r="K3438" i="1" s="1"/>
  <c r="L3440" i="1"/>
  <c r="K3440" i="1" s="1"/>
  <c r="L3442" i="1"/>
  <c r="K3442" i="1" s="1"/>
  <c r="L3444" i="1"/>
  <c r="K3444" i="1" s="1"/>
  <c r="L3446" i="1"/>
  <c r="K3446" i="1" s="1"/>
  <c r="L3448" i="1"/>
  <c r="K3448" i="1" s="1"/>
  <c r="L3450" i="1"/>
  <c r="K3450" i="1" s="1"/>
  <c r="L3452" i="1"/>
  <c r="K3452" i="1" s="1"/>
  <c r="L3454" i="1"/>
  <c r="K3454" i="1" s="1"/>
  <c r="L3456" i="1"/>
  <c r="K3456" i="1" s="1"/>
  <c r="L3459" i="1"/>
  <c r="K3459" i="1" s="1"/>
  <c r="L3462" i="1"/>
  <c r="K3462" i="1" s="1"/>
  <c r="L3463" i="1"/>
  <c r="K3463" i="1" s="1"/>
  <c r="L3465" i="1"/>
  <c r="K3465" i="1" s="1"/>
  <c r="L3468" i="1"/>
  <c r="K3468" i="1" s="1"/>
  <c r="L3469" i="1"/>
  <c r="K3469" i="1" s="1"/>
  <c r="L3471" i="1"/>
  <c r="K3471" i="1" s="1"/>
  <c r="L3473" i="1"/>
  <c r="K3473" i="1" s="1"/>
  <c r="L3475" i="1"/>
  <c r="K3475" i="1" s="1"/>
  <c r="L3479" i="1"/>
  <c r="K3479" i="1" s="1"/>
  <c r="L3481" i="1"/>
  <c r="K3481" i="1" s="1"/>
  <c r="L3483" i="1"/>
  <c r="K3483" i="1" s="1"/>
  <c r="L3485" i="1"/>
  <c r="K3485" i="1" s="1"/>
  <c r="L3487" i="1"/>
  <c r="K3487" i="1" s="1"/>
  <c r="L3489" i="1"/>
  <c r="K3489" i="1" s="1"/>
  <c r="L3491" i="1"/>
  <c r="K3491" i="1" s="1"/>
  <c r="L3492" i="1"/>
  <c r="K3492" i="1" s="1"/>
  <c r="L3495" i="1"/>
  <c r="K3495" i="1" s="1"/>
  <c r="L3497" i="1"/>
  <c r="K3497" i="1" s="1"/>
  <c r="L3499" i="1"/>
  <c r="K3499" i="1" s="1"/>
  <c r="L3501" i="1"/>
  <c r="K3501" i="1" s="1"/>
  <c r="L3503" i="1"/>
  <c r="K3503" i="1" s="1"/>
  <c r="L3504" i="1"/>
  <c r="K3504" i="1" s="1"/>
  <c r="L3506" i="1"/>
  <c r="K3506" i="1" s="1"/>
  <c r="L3510" i="1"/>
  <c r="K3510" i="1" s="1"/>
  <c r="L3512" i="1"/>
  <c r="K3512" i="1" s="1"/>
  <c r="L3513" i="1"/>
  <c r="K3513" i="1" s="1"/>
  <c r="L3515" i="1"/>
  <c r="K3515" i="1" s="1"/>
  <c r="L3517" i="1"/>
  <c r="K3517" i="1" s="1"/>
  <c r="L3519" i="1"/>
  <c r="K3519" i="1" s="1"/>
  <c r="L3520" i="1"/>
  <c r="K3520" i="1" s="1"/>
  <c r="L3521" i="1"/>
  <c r="K3521" i="1" s="1"/>
  <c r="L3523" i="1"/>
  <c r="K3523" i="1" s="1"/>
  <c r="L3526" i="1"/>
  <c r="K3526" i="1" s="1"/>
  <c r="L3528" i="1"/>
  <c r="K3528" i="1" s="1"/>
  <c r="L3530" i="1"/>
  <c r="K3530" i="1" s="1"/>
  <c r="L3532" i="1"/>
  <c r="K3532" i="1" s="1"/>
  <c r="L3534" i="1"/>
  <c r="K3534" i="1" s="1"/>
  <c r="L3536" i="1"/>
  <c r="K3536" i="1" s="1"/>
  <c r="L3537" i="1"/>
  <c r="K3537" i="1" s="1"/>
  <c r="L3539" i="1"/>
  <c r="K3539" i="1" s="1"/>
  <c r="L3541" i="1"/>
  <c r="K3541" i="1" s="1"/>
  <c r="L3543" i="1"/>
  <c r="K3543" i="1" s="1"/>
  <c r="L3545" i="1"/>
  <c r="K3545" i="1" s="1"/>
  <c r="L3547" i="1"/>
  <c r="K3547" i="1" s="1"/>
  <c r="L3548" i="1"/>
  <c r="K3548" i="1" s="1"/>
  <c r="L3550" i="1"/>
  <c r="K3550" i="1" s="1"/>
  <c r="L3552" i="1"/>
  <c r="K3552" i="1" s="1"/>
  <c r="L3554" i="1"/>
  <c r="K3554" i="1" s="1"/>
  <c r="L3556" i="1"/>
  <c r="K3556" i="1" s="1"/>
  <c r="L3558" i="1"/>
  <c r="K3558" i="1" s="1"/>
  <c r="L3560" i="1"/>
  <c r="K3560" i="1" s="1"/>
  <c r="L3562" i="1"/>
  <c r="K3562" i="1" s="1"/>
  <c r="L3564" i="1"/>
  <c r="K3564" i="1" s="1"/>
  <c r="L3567" i="1"/>
  <c r="K3567" i="1" s="1"/>
  <c r="L3569" i="1"/>
  <c r="K3569" i="1" s="1"/>
  <c r="L3571" i="1"/>
  <c r="K3571" i="1" s="1"/>
  <c r="L3573" i="1"/>
  <c r="K3573" i="1" s="1"/>
  <c r="L3574" i="1"/>
  <c r="K3574" i="1" s="1"/>
  <c r="L3576" i="1"/>
  <c r="K3576" i="1" s="1"/>
  <c r="L3579" i="1"/>
  <c r="K3579" i="1" s="1"/>
  <c r="L3581" i="1"/>
  <c r="K3581" i="1" s="1"/>
  <c r="L3583" i="1"/>
  <c r="K3583" i="1" s="1"/>
  <c r="L3585" i="1"/>
  <c r="K3585" i="1" s="1"/>
  <c r="L3587" i="1"/>
  <c r="K3587" i="1" s="1"/>
  <c r="L3588" i="1"/>
  <c r="K3588" i="1" s="1"/>
  <c r="L3590" i="1"/>
  <c r="K3590" i="1" s="1"/>
  <c r="L3592" i="1"/>
  <c r="K3592" i="1" s="1"/>
  <c r="L3595" i="1"/>
  <c r="K3595" i="1" s="1"/>
  <c r="L3597" i="1"/>
  <c r="K3597" i="1" s="1"/>
  <c r="L3599" i="1"/>
  <c r="K3599" i="1" s="1"/>
  <c r="L3601" i="1"/>
  <c r="K3601" i="1" s="1"/>
  <c r="L3608" i="1"/>
  <c r="K3608" i="1" s="1"/>
  <c r="L3611" i="1"/>
  <c r="K3611" i="1" s="1"/>
  <c r="L3614" i="1"/>
  <c r="K3614" i="1" s="1"/>
  <c r="L3617" i="1"/>
  <c r="K3617" i="1" s="1"/>
  <c r="L3620" i="1"/>
  <c r="K3620" i="1" s="1"/>
  <c r="L3621" i="1"/>
  <c r="K3621" i="1" s="1"/>
  <c r="L3623" i="1"/>
  <c r="K3623" i="1" s="1"/>
  <c r="L3627" i="1"/>
  <c r="K3627" i="1" s="1"/>
  <c r="L3630" i="1"/>
  <c r="K3630" i="1" s="1"/>
  <c r="L3631" i="1"/>
  <c r="K3631" i="1" s="1"/>
  <c r="L3633" i="1"/>
  <c r="K3633" i="1" s="1"/>
  <c r="L3636" i="1"/>
  <c r="K3636" i="1" s="1"/>
  <c r="L3637" i="1"/>
  <c r="K3637" i="1" s="1"/>
  <c r="L3646" i="1"/>
  <c r="K3646" i="1" s="1"/>
  <c r="L3648" i="1"/>
  <c r="K3648" i="1" s="1"/>
  <c r="L3649" i="1"/>
  <c r="K3649" i="1" s="1"/>
  <c r="L3651" i="1"/>
  <c r="K3651" i="1" s="1"/>
  <c r="L3653" i="1"/>
  <c r="K3653" i="1" s="1"/>
  <c r="L3663" i="1"/>
  <c r="K3663" i="1" s="1"/>
  <c r="L3667" i="1"/>
  <c r="K3667" i="1" s="1"/>
  <c r="L3668" i="1"/>
  <c r="K3668" i="1" s="1"/>
  <c r="L3671" i="1"/>
  <c r="K3671" i="1" s="1"/>
  <c r="L3674" i="1"/>
  <c r="K3674" i="1" s="1"/>
  <c r="L3677" i="1"/>
  <c r="K3677" i="1" s="1"/>
  <c r="L3680" i="1"/>
  <c r="K3680" i="1" s="1"/>
  <c r="L3682" i="1"/>
  <c r="K3682" i="1" s="1"/>
  <c r="L3684" i="1"/>
  <c r="K3684" i="1" s="1"/>
  <c r="L3686" i="1"/>
  <c r="K3686" i="1" s="1"/>
  <c r="L3689" i="1"/>
  <c r="K3689" i="1" s="1"/>
  <c r="L3691" i="1"/>
  <c r="K3691" i="1" s="1"/>
  <c r="L3694" i="1"/>
  <c r="K3694" i="1" s="1"/>
  <c r="L3697" i="1"/>
  <c r="K3697" i="1" s="1"/>
  <c r="L3699" i="1"/>
  <c r="K3699" i="1" s="1"/>
  <c r="L3702" i="1"/>
  <c r="K3702" i="1" s="1"/>
  <c r="L3704" i="1"/>
  <c r="K3704" i="1" s="1"/>
  <c r="L3706" i="1"/>
  <c r="K3706" i="1" s="1"/>
  <c r="L3708" i="1"/>
  <c r="K3708" i="1" s="1"/>
  <c r="L3710" i="1"/>
  <c r="K3710" i="1" s="1"/>
  <c r="L3712" i="1"/>
  <c r="K3712" i="1" s="1"/>
  <c r="L3714" i="1"/>
  <c r="K3714" i="1" s="1"/>
  <c r="K3715" i="1"/>
  <c r="K3717" i="1"/>
  <c r="L3719" i="1"/>
  <c r="K3719" i="1" s="1"/>
  <c r="L3721" i="1"/>
  <c r="K3721" i="1" s="1"/>
  <c r="L3724" i="1"/>
  <c r="K3724" i="1" s="1"/>
  <c r="L3726" i="1"/>
  <c r="K3726" i="1" s="1"/>
  <c r="L3728" i="1"/>
  <c r="K3728" i="1" s="1"/>
  <c r="L3730" i="1"/>
  <c r="K3730" i="1" s="1"/>
  <c r="L3732" i="1"/>
  <c r="K3732" i="1" s="1"/>
  <c r="L3734" i="1"/>
  <c r="K3734" i="1" s="1"/>
  <c r="L3737" i="1"/>
  <c r="K3737" i="1" s="1"/>
  <c r="L3739" i="1"/>
  <c r="K3739" i="1" s="1"/>
  <c r="L3741" i="1"/>
  <c r="K3741" i="1" s="1"/>
  <c r="L3744" i="1"/>
  <c r="K3744" i="1" s="1"/>
  <c r="L3746" i="1"/>
  <c r="K3746" i="1" s="1"/>
  <c r="L3748" i="1"/>
  <c r="K3748" i="1" s="1"/>
  <c r="L3750" i="1"/>
  <c r="K3750" i="1" s="1"/>
  <c r="L3753" i="1"/>
  <c r="K3753" i="1" s="1"/>
  <c r="L3755" i="1"/>
  <c r="K3755" i="1" s="1"/>
  <c r="L3758" i="1"/>
  <c r="K3758" i="1" s="1"/>
  <c r="K3759" i="1"/>
  <c r="L3761" i="1"/>
  <c r="K3761" i="1" s="1"/>
  <c r="L3762" i="1"/>
  <c r="K3762" i="1" s="1"/>
  <c r="L3764" i="1"/>
  <c r="K3764" i="1" s="1"/>
  <c r="L3765" i="1"/>
  <c r="K3765" i="1" s="1"/>
  <c r="L3767" i="1"/>
  <c r="K3767" i="1" s="1"/>
  <c r="L3769" i="1"/>
  <c r="K3769" i="1" s="1"/>
  <c r="L3770" i="1"/>
  <c r="K3770" i="1" s="1"/>
  <c r="L3772" i="1"/>
  <c r="K3772" i="1" s="1"/>
  <c r="L3773" i="1"/>
  <c r="K3773" i="1" s="1"/>
  <c r="L3775" i="1"/>
  <c r="K3775" i="1" s="1"/>
  <c r="L3777" i="1"/>
  <c r="K3777" i="1" s="1"/>
  <c r="L3779" i="1"/>
  <c r="K3779" i="1" s="1"/>
  <c r="L3781" i="1"/>
  <c r="K3781" i="1" s="1"/>
  <c r="L3783" i="1"/>
  <c r="K3783" i="1" s="1"/>
  <c r="L3785" i="1"/>
  <c r="K3785" i="1" s="1"/>
  <c r="L3786" i="1"/>
  <c r="K3786" i="1" s="1"/>
  <c r="L3787" i="1"/>
  <c r="K3787" i="1" s="1"/>
  <c r="L3790" i="1"/>
  <c r="K3790" i="1" s="1"/>
  <c r="L3792" i="1"/>
  <c r="K3792" i="1" s="1"/>
  <c r="L3795" i="1"/>
  <c r="K3795" i="1" s="1"/>
  <c r="L3797" i="1"/>
  <c r="K3797" i="1" s="1"/>
  <c r="L3803" i="1"/>
  <c r="K3803" i="1" s="1"/>
  <c r="L3805" i="1"/>
  <c r="K3805" i="1" s="1"/>
  <c r="L3807" i="1"/>
  <c r="K3807" i="1" s="1"/>
  <c r="L3809" i="1"/>
  <c r="K3809" i="1" s="1"/>
  <c r="L3811" i="1"/>
  <c r="K3811" i="1" s="1"/>
  <c r="L3814" i="1"/>
  <c r="K3814" i="1" s="1"/>
  <c r="K3816" i="1"/>
  <c r="L3818" i="1"/>
  <c r="K3818" i="1" s="1"/>
  <c r="L3819" i="1"/>
  <c r="K3819" i="1" s="1"/>
  <c r="L3821" i="1"/>
  <c r="K3821" i="1" s="1"/>
  <c r="L3823" i="1"/>
  <c r="K3823" i="1" s="1"/>
  <c r="L3825" i="1"/>
  <c r="K3825" i="1" s="1"/>
  <c r="L3827" i="1"/>
  <c r="K3827" i="1" s="1"/>
  <c r="L3829" i="1"/>
  <c r="K3829" i="1" s="1"/>
  <c r="L3832" i="1"/>
  <c r="K3832" i="1" s="1"/>
  <c r="L3834" i="1"/>
  <c r="K3834" i="1" s="1"/>
  <c r="L3836" i="1"/>
  <c r="K3836" i="1" s="1"/>
  <c r="L3838" i="1"/>
  <c r="K3838" i="1" s="1"/>
  <c r="L3841" i="1"/>
  <c r="K3841" i="1" s="1"/>
  <c r="L3843" i="1"/>
  <c r="K3843" i="1" s="1"/>
  <c r="L3845" i="1"/>
  <c r="K3845" i="1" s="1"/>
  <c r="L3847" i="1"/>
  <c r="K3847" i="1" s="1"/>
  <c r="L3848" i="1"/>
  <c r="K3848" i="1" s="1"/>
  <c r="L3849" i="1"/>
  <c r="K3849" i="1" s="1"/>
  <c r="L3850" i="1"/>
  <c r="K3850" i="1" s="1"/>
  <c r="L3852" i="1"/>
  <c r="K3852" i="1" s="1"/>
  <c r="L3853" i="1"/>
  <c r="K3853" i="1" s="1"/>
  <c r="L3854" i="1"/>
  <c r="K3854" i="1" s="1"/>
  <c r="L3855" i="1"/>
  <c r="K3855" i="1" s="1"/>
  <c r="K3856" i="1"/>
  <c r="L3858" i="1"/>
  <c r="K3858" i="1" s="1"/>
  <c r="L3862" i="1"/>
  <c r="K3862" i="1" s="1"/>
  <c r="L3863" i="1"/>
  <c r="K3863" i="1" s="1"/>
  <c r="L3865" i="1"/>
  <c r="K3865" i="1" s="1"/>
  <c r="L3867" i="1"/>
  <c r="K3867" i="1" s="1"/>
  <c r="L3869" i="1"/>
  <c r="K3869" i="1" s="1"/>
  <c r="L3870" i="1"/>
  <c r="K3870" i="1" s="1"/>
  <c r="L3872" i="1"/>
  <c r="K3872" i="1" s="1"/>
  <c r="L3874" i="1"/>
  <c r="K3874" i="1" s="1"/>
  <c r="L3876" i="1"/>
  <c r="K3876" i="1" s="1"/>
  <c r="L3879" i="1"/>
  <c r="K3879" i="1" s="1"/>
  <c r="L3881" i="1"/>
  <c r="K3881" i="1" s="1"/>
  <c r="L3883" i="1"/>
  <c r="K3883" i="1" s="1"/>
  <c r="L3885" i="1"/>
  <c r="K3885" i="1" s="1"/>
  <c r="L3888" i="1"/>
  <c r="K3888" i="1" s="1"/>
  <c r="L3890" i="1"/>
  <c r="K3890" i="1" s="1"/>
  <c r="L3891" i="1"/>
  <c r="K3891" i="1" s="1"/>
  <c r="L3892" i="1"/>
  <c r="K3892" i="1" s="1"/>
  <c r="L3894" i="1"/>
  <c r="K3894" i="1" s="1"/>
  <c r="L3896" i="1"/>
  <c r="K3896" i="1" s="1"/>
  <c r="L3898" i="1"/>
  <c r="K3898" i="1" s="1"/>
  <c r="L3900" i="1"/>
  <c r="K3900" i="1" s="1"/>
  <c r="L3902" i="1"/>
  <c r="K3902" i="1" s="1"/>
  <c r="L3904" i="1"/>
  <c r="K3904" i="1" s="1"/>
  <c r="L3906" i="1"/>
  <c r="K3906" i="1" s="1"/>
  <c r="L3908" i="1"/>
  <c r="K3908" i="1" s="1"/>
  <c r="L3910" i="1"/>
  <c r="K3910" i="1" s="1"/>
  <c r="L3912" i="1"/>
  <c r="K3912" i="1" s="1"/>
  <c r="L3914" i="1"/>
  <c r="K3914" i="1" s="1"/>
  <c r="L3916" i="1"/>
  <c r="K3916" i="1" s="1"/>
  <c r="L3918" i="1"/>
  <c r="K3918" i="1" s="1"/>
  <c r="L3920" i="1"/>
  <c r="K3920" i="1" s="1"/>
  <c r="L3922" i="1"/>
  <c r="K3922" i="1" s="1"/>
  <c r="L3924" i="1"/>
  <c r="K3924" i="1" s="1"/>
  <c r="L3926" i="1"/>
  <c r="K3926" i="1" s="1"/>
  <c r="L3928" i="1"/>
  <c r="K3928" i="1" s="1"/>
  <c r="L3930" i="1"/>
  <c r="K3930" i="1" s="1"/>
  <c r="L3932" i="1"/>
  <c r="K3932" i="1" s="1"/>
  <c r="L3934" i="1"/>
  <c r="K3934" i="1" s="1"/>
  <c r="K3936" i="1"/>
  <c r="K3938" i="1"/>
  <c r="L3941" i="1"/>
  <c r="K3941" i="1" s="1"/>
  <c r="K3943" i="1"/>
  <c r="L3945" i="1"/>
  <c r="K3945" i="1" s="1"/>
  <c r="L3947" i="1"/>
  <c r="K3947" i="1" s="1"/>
  <c r="L3949" i="1"/>
  <c r="K3949" i="1" s="1"/>
  <c r="L3951" i="1"/>
  <c r="K3951" i="1" s="1"/>
  <c r="L3953" i="1"/>
  <c r="K3953" i="1" s="1"/>
  <c r="L3955" i="1"/>
  <c r="K3955" i="1" s="1"/>
  <c r="L3957" i="1"/>
  <c r="K3957" i="1" s="1"/>
  <c r="L3959" i="1"/>
  <c r="K3959" i="1" s="1"/>
  <c r="L3961" i="1"/>
  <c r="K3961" i="1" s="1"/>
  <c r="L3962" i="1"/>
  <c r="K3962" i="1" s="1"/>
  <c r="L3964" i="1"/>
  <c r="K3964" i="1" s="1"/>
  <c r="L3966" i="1"/>
  <c r="K3966" i="1" s="1"/>
  <c r="L3968" i="1"/>
  <c r="K3968" i="1" s="1"/>
  <c r="L3970" i="1"/>
  <c r="K3970" i="1" s="1"/>
  <c r="L3973" i="1"/>
  <c r="K3973" i="1" s="1"/>
  <c r="L3975" i="1"/>
  <c r="K3975" i="1" s="1"/>
  <c r="L3977" i="1"/>
  <c r="K3977" i="1" s="1"/>
  <c r="L3979" i="1"/>
  <c r="K3979" i="1" s="1"/>
  <c r="L3982" i="1"/>
  <c r="K3982" i="1" s="1"/>
  <c r="L3984" i="1"/>
  <c r="K3984" i="1" s="1"/>
  <c r="L3986" i="1"/>
  <c r="K3986" i="1" s="1"/>
  <c r="L3988" i="1"/>
  <c r="K3988" i="1" s="1"/>
  <c r="L3990" i="1"/>
  <c r="K3990" i="1" s="1"/>
  <c r="L3992" i="1"/>
  <c r="K3992" i="1" s="1"/>
  <c r="L3994" i="1"/>
  <c r="K3994" i="1" s="1"/>
  <c r="L3996" i="1"/>
  <c r="K3996" i="1" s="1"/>
  <c r="L3998" i="1"/>
  <c r="K3998" i="1" s="1"/>
  <c r="L4000" i="1"/>
  <c r="K4000" i="1" s="1"/>
  <c r="L4001" i="1"/>
  <c r="K4001" i="1" s="1"/>
  <c r="L4003" i="1"/>
  <c r="K4003" i="1" s="1"/>
  <c r="L4005" i="1"/>
  <c r="K4005" i="1" s="1"/>
  <c r="L4007" i="1"/>
  <c r="K4007" i="1" s="1"/>
  <c r="L4009" i="1"/>
  <c r="K4009" i="1" s="1"/>
  <c r="L4011" i="1"/>
  <c r="K4011" i="1" s="1"/>
  <c r="L4014" i="1"/>
  <c r="K4014" i="1" s="1"/>
  <c r="L4016" i="1"/>
  <c r="K4016" i="1" s="1"/>
  <c r="L4019" i="1"/>
  <c r="K4019" i="1" s="1"/>
  <c r="L4021" i="1"/>
  <c r="K4021" i="1" s="1"/>
  <c r="L4024" i="1"/>
  <c r="K4024" i="1" s="1"/>
  <c r="L4026" i="1"/>
  <c r="K4026" i="1" s="1"/>
  <c r="L4027" i="1"/>
  <c r="K4027" i="1" s="1"/>
  <c r="L4030" i="1"/>
  <c r="K4030" i="1" s="1"/>
  <c r="L4035" i="1"/>
  <c r="K4035" i="1" s="1"/>
  <c r="L4037" i="1"/>
  <c r="K4037" i="1" s="1"/>
  <c r="L4039" i="1"/>
  <c r="K4039" i="1" s="1"/>
  <c r="L4041" i="1"/>
  <c r="K4041" i="1" s="1"/>
  <c r="L4043" i="1"/>
  <c r="K4043" i="1" s="1"/>
  <c r="L4045" i="1"/>
  <c r="K4045" i="1" s="1"/>
  <c r="L4047" i="1"/>
  <c r="K4047" i="1" s="1"/>
  <c r="L4049" i="1"/>
  <c r="K4049" i="1" s="1"/>
  <c r="L4052" i="1"/>
  <c r="K4052" i="1" s="1"/>
  <c r="L4054" i="1"/>
  <c r="K4054" i="1" s="1"/>
  <c r="L4056" i="1"/>
  <c r="K4056" i="1" s="1"/>
  <c r="L4058" i="1"/>
  <c r="K4058" i="1" s="1"/>
  <c r="L4060" i="1"/>
  <c r="K4060" i="1" s="1"/>
  <c r="L4062" i="1"/>
  <c r="K4062" i="1" s="1"/>
  <c r="L4063" i="1"/>
  <c r="K4063" i="1" s="1"/>
  <c r="L4065" i="1"/>
  <c r="K4065" i="1" s="1"/>
  <c r="L4067" i="1"/>
  <c r="K4067" i="1" s="1"/>
  <c r="L4069" i="1"/>
  <c r="K4069" i="1" s="1"/>
  <c r="L4071" i="1"/>
  <c r="K4071" i="1" s="1"/>
  <c r="L4073" i="1"/>
  <c r="K4073" i="1" s="1"/>
  <c r="L4075" i="1"/>
  <c r="K4075" i="1" s="1"/>
  <c r="L4077" i="1"/>
  <c r="K4077" i="1" s="1"/>
  <c r="L4079" i="1"/>
  <c r="K4079" i="1" s="1"/>
  <c r="L4081" i="1"/>
  <c r="K4081" i="1" s="1"/>
  <c r="L4083" i="1"/>
  <c r="K4083" i="1" s="1"/>
  <c r="L4085" i="1"/>
  <c r="K4085" i="1" s="1"/>
  <c r="L4086" i="1"/>
  <c r="K4086" i="1" s="1"/>
  <c r="L4087" i="1"/>
  <c r="K4087" i="1" s="1"/>
  <c r="L4089" i="1"/>
  <c r="K4089" i="1" s="1"/>
  <c r="L4091" i="1"/>
  <c r="K4091" i="1" s="1"/>
  <c r="L4093" i="1"/>
  <c r="K4093" i="1" s="1"/>
  <c r="L4096" i="1"/>
  <c r="K4096" i="1" s="1"/>
  <c r="L4098" i="1"/>
  <c r="K4098" i="1" s="1"/>
  <c r="L4100" i="1"/>
  <c r="K4100" i="1" s="1"/>
  <c r="L4101" i="1"/>
  <c r="K4101" i="1" s="1"/>
  <c r="L4103" i="1"/>
  <c r="K4103" i="1" s="1"/>
  <c r="L4105" i="1"/>
  <c r="K4105" i="1" s="1"/>
  <c r="L4107" i="1"/>
  <c r="K4107" i="1" s="1"/>
  <c r="L4109" i="1"/>
  <c r="K4109" i="1" s="1"/>
  <c r="L4111" i="1"/>
  <c r="K4111" i="1" s="1"/>
  <c r="L4113" i="1"/>
  <c r="K4113" i="1" s="1"/>
  <c r="L4115" i="1"/>
  <c r="K4115" i="1" s="1"/>
  <c r="L4117" i="1"/>
  <c r="K4117" i="1" s="1"/>
  <c r="L4119" i="1"/>
  <c r="K4119" i="1" s="1"/>
  <c r="L4121" i="1"/>
  <c r="K4121" i="1" s="1"/>
  <c r="L4123" i="1"/>
  <c r="K4123" i="1" s="1"/>
  <c r="L4125" i="1"/>
  <c r="K4125" i="1" s="1"/>
  <c r="L4126" i="1"/>
  <c r="K4126" i="1" s="1"/>
  <c r="K4131" i="1"/>
  <c r="L4133" i="1"/>
  <c r="K4133" i="1" s="1"/>
  <c r="L4134" i="1"/>
  <c r="K4134" i="1" s="1"/>
  <c r="L4136" i="1"/>
  <c r="K4136" i="1" s="1"/>
  <c r="L4138" i="1"/>
  <c r="K4138" i="1" s="1"/>
  <c r="L4141" i="1"/>
  <c r="K4141" i="1" s="1"/>
  <c r="L4143" i="1"/>
  <c r="K4143" i="1" s="1"/>
  <c r="L4145" i="1"/>
  <c r="K4145" i="1" s="1"/>
  <c r="L4147" i="1"/>
  <c r="K4147" i="1" s="1"/>
  <c r="L4149" i="1"/>
  <c r="K4149" i="1" s="1"/>
  <c r="L4153" i="1"/>
  <c r="K4153" i="1" s="1"/>
  <c r="L4155" i="1"/>
  <c r="K4155" i="1" s="1"/>
  <c r="L4157" i="1"/>
  <c r="K4157" i="1" s="1"/>
  <c r="K4160" i="1"/>
  <c r="L4162" i="1"/>
  <c r="K4162" i="1" s="1"/>
  <c r="L4164" i="1"/>
  <c r="K4164" i="1" s="1"/>
  <c r="K4166" i="1"/>
  <c r="L4168" i="1"/>
  <c r="K4168" i="1" s="1"/>
  <c r="L4170" i="1"/>
  <c r="K4170" i="1" s="1"/>
  <c r="L4172" i="1"/>
  <c r="K4172" i="1" s="1"/>
  <c r="L4174" i="1"/>
  <c r="K4174" i="1" s="1"/>
  <c r="L4176" i="1"/>
  <c r="K4176" i="1" s="1"/>
  <c r="L4177" i="1"/>
  <c r="K4177" i="1" s="1"/>
  <c r="L4179" i="1"/>
  <c r="K4179" i="1" s="1"/>
  <c r="L4181" i="1"/>
  <c r="K4181" i="1" s="1"/>
  <c r="L4183" i="1"/>
  <c r="K4183" i="1" s="1"/>
  <c r="L4185" i="1"/>
  <c r="K4185" i="1" s="1"/>
  <c r="L4187" i="1"/>
  <c r="K4187" i="1" s="1"/>
  <c r="L4189" i="1"/>
  <c r="K4189" i="1" s="1"/>
  <c r="L4191" i="1"/>
  <c r="K4191" i="1" s="1"/>
  <c r="L4193" i="1"/>
  <c r="K4193" i="1" s="1"/>
  <c r="L4195" i="1"/>
  <c r="K4195" i="1" s="1"/>
  <c r="L4196" i="1"/>
  <c r="K4196" i="1" s="1"/>
  <c r="L4197" i="1"/>
  <c r="K4197" i="1" s="1"/>
  <c r="L4199" i="1"/>
  <c r="K4199" i="1" s="1"/>
  <c r="L4201" i="1"/>
  <c r="K4201" i="1" s="1"/>
  <c r="L4203" i="1"/>
  <c r="K4203" i="1" s="1"/>
  <c r="L4206" i="1"/>
  <c r="K4206" i="1" s="1"/>
  <c r="L4208" i="1"/>
  <c r="K4208" i="1" s="1"/>
  <c r="L4212" i="1"/>
  <c r="K4212" i="1" s="1"/>
  <c r="L4214" i="1"/>
  <c r="K4214" i="1" s="1"/>
  <c r="L4215" i="1"/>
  <c r="K4215" i="1" s="1"/>
  <c r="L4217" i="1"/>
  <c r="K4217" i="1" s="1"/>
  <c r="L4219" i="1"/>
  <c r="K4219" i="1" s="1"/>
  <c r="L4221" i="1"/>
  <c r="K4221" i="1" s="1"/>
  <c r="K4223" i="1"/>
  <c r="L4224" i="1"/>
  <c r="K4224" i="1" s="1"/>
  <c r="K4225" i="1"/>
  <c r="L4227" i="1"/>
  <c r="K4227" i="1" s="1"/>
  <c r="L4229" i="1"/>
  <c r="K4229" i="1" s="1"/>
  <c r="L4231" i="1"/>
  <c r="K4231" i="1" s="1"/>
  <c r="L4233" i="1"/>
  <c r="K4233" i="1" s="1"/>
  <c r="L4235" i="1"/>
  <c r="K4235" i="1" s="1"/>
  <c r="L4237" i="1"/>
  <c r="K4237" i="1" s="1"/>
  <c r="L4239" i="1"/>
  <c r="K4239" i="1" s="1"/>
  <c r="L4241" i="1"/>
  <c r="K4241" i="1" s="1"/>
  <c r="L4244" i="1"/>
  <c r="K4244" i="1" s="1"/>
  <c r="L4246" i="1"/>
  <c r="K4246" i="1" s="1"/>
  <c r="L4248" i="1"/>
  <c r="K4248" i="1" s="1"/>
  <c r="L4250" i="1"/>
  <c r="K4250" i="1" s="1"/>
  <c r="K4251" i="1"/>
  <c r="L4253" i="1"/>
  <c r="K4253" i="1" s="1"/>
  <c r="L4255" i="1"/>
  <c r="K4255" i="1" s="1"/>
  <c r="L4256" i="1"/>
  <c r="K4256" i="1" s="1"/>
  <c r="L4258" i="1"/>
  <c r="K4258" i="1" s="1"/>
  <c r="L4261" i="1"/>
  <c r="K4261" i="1" s="1"/>
  <c r="L4263" i="1"/>
  <c r="K4263" i="1" s="1"/>
  <c r="L4265" i="1"/>
  <c r="K4265" i="1" s="1"/>
  <c r="L4267" i="1"/>
  <c r="K4267" i="1" s="1"/>
  <c r="L4269" i="1"/>
  <c r="K4269" i="1" s="1"/>
  <c r="L4270" i="1"/>
  <c r="K4270" i="1" s="1"/>
  <c r="L4272" i="1"/>
  <c r="K4272" i="1" s="1"/>
  <c r="L4274" i="1"/>
  <c r="K4274" i="1" s="1"/>
  <c r="L4275" i="1"/>
  <c r="K4275" i="1" s="1"/>
  <c r="L4277" i="1"/>
  <c r="K4277" i="1" s="1"/>
  <c r="L4279" i="1"/>
  <c r="K4279" i="1" s="1"/>
  <c r="K4281" i="1"/>
  <c r="L4284" i="1"/>
  <c r="K4284" i="1" s="1"/>
  <c r="L4286" i="1"/>
  <c r="K4286" i="1" s="1"/>
  <c r="L4288" i="1"/>
  <c r="K4288" i="1" s="1"/>
  <c r="L4290" i="1"/>
  <c r="K4290" i="1" s="1"/>
  <c r="L4292" i="1"/>
  <c r="K4292" i="1" s="1"/>
  <c r="L4294" i="1"/>
  <c r="K4294" i="1" s="1"/>
  <c r="L4296" i="1"/>
  <c r="K4296" i="1" s="1"/>
  <c r="L4298" i="1"/>
  <c r="K4298" i="1" s="1"/>
  <c r="L4300" i="1"/>
  <c r="K4300" i="1" s="1"/>
  <c r="L4303" i="1"/>
  <c r="K4303" i="1" s="1"/>
  <c r="L4305" i="1"/>
  <c r="K4305" i="1" s="1"/>
  <c r="L4307" i="1"/>
  <c r="K4307" i="1" s="1"/>
  <c r="L4310" i="1"/>
  <c r="K4310" i="1" s="1"/>
  <c r="L4312" i="1"/>
  <c r="K4312" i="1" s="1"/>
  <c r="L4314" i="1"/>
  <c r="K4314" i="1" s="1"/>
  <c r="L4316" i="1"/>
  <c r="K4316" i="1" s="1"/>
  <c r="L4318" i="1"/>
  <c r="K4318" i="1" s="1"/>
  <c r="L4320" i="1"/>
  <c r="K4320" i="1" s="1"/>
  <c r="L4322" i="1"/>
  <c r="K4322" i="1" s="1"/>
  <c r="L4325" i="1"/>
  <c r="K4325" i="1" s="1"/>
  <c r="L4327" i="1"/>
  <c r="K4327" i="1" s="1"/>
  <c r="L4329" i="1"/>
  <c r="K4329" i="1" s="1"/>
  <c r="L4331" i="1"/>
  <c r="K4331" i="1" s="1"/>
  <c r="L4332" i="1"/>
  <c r="K4332" i="1" s="1"/>
  <c r="L4333" i="1"/>
  <c r="K4333" i="1" s="1"/>
  <c r="L4335" i="1"/>
  <c r="K4335" i="1" s="1"/>
  <c r="L4336" i="1"/>
  <c r="K4336" i="1" s="1"/>
  <c r="L4337" i="1"/>
  <c r="K4337" i="1" s="1"/>
  <c r="L4339" i="1"/>
  <c r="K4339" i="1" s="1"/>
  <c r="L4341" i="1"/>
  <c r="K4341" i="1" s="1"/>
  <c r="L4343" i="1"/>
  <c r="K4343" i="1" s="1"/>
  <c r="L4345" i="1"/>
  <c r="K4345" i="1" s="1"/>
  <c r="L4347" i="1"/>
  <c r="K4347" i="1" s="1"/>
  <c r="L4352" i="1"/>
  <c r="K4352" i="1" s="1"/>
  <c r="L4354" i="1"/>
  <c r="K4354" i="1" s="1"/>
  <c r="L4356" i="1"/>
  <c r="K4356" i="1" s="1"/>
  <c r="L4359" i="1"/>
  <c r="K4359" i="1" s="1"/>
  <c r="L4361" i="1"/>
  <c r="K4361" i="1" s="1"/>
  <c r="L4364" i="1"/>
  <c r="K4364" i="1" s="1"/>
  <c r="L4367" i="1"/>
  <c r="K4367" i="1" s="1"/>
  <c r="L4370" i="1"/>
  <c r="K4370" i="1" s="1"/>
  <c r="L4373" i="1"/>
  <c r="K4373" i="1" s="1"/>
  <c r="L4375" i="1"/>
  <c r="K4375" i="1" s="1"/>
  <c r="L4377" i="1"/>
  <c r="K4377" i="1" s="1"/>
  <c r="L4379" i="1"/>
  <c r="K4379" i="1" s="1"/>
  <c r="L4381" i="1"/>
  <c r="K4381" i="1" s="1"/>
  <c r="L4383" i="1"/>
  <c r="K4383" i="1" s="1"/>
  <c r="L4386" i="1"/>
  <c r="K4386" i="1" s="1"/>
  <c r="L4388" i="1"/>
  <c r="K4388" i="1" s="1"/>
  <c r="L4390" i="1"/>
  <c r="K4390" i="1" s="1"/>
  <c r="L4392" i="1"/>
  <c r="K4392" i="1" s="1"/>
  <c r="L4394" i="1"/>
  <c r="K4394" i="1" s="1"/>
  <c r="L4397" i="1"/>
  <c r="K4397" i="1" s="1"/>
  <c r="L4398" i="1"/>
  <c r="K4398" i="1" s="1"/>
  <c r="L4399" i="1"/>
  <c r="K4399" i="1" s="1"/>
  <c r="L4401" i="1"/>
  <c r="K4401" i="1" s="1"/>
  <c r="L4403" i="1"/>
  <c r="K4403" i="1" s="1"/>
  <c r="L4405" i="1"/>
  <c r="K4405" i="1" s="1"/>
  <c r="L4407" i="1"/>
  <c r="K4407" i="1" s="1"/>
  <c r="L4409" i="1"/>
  <c r="K4409" i="1" s="1"/>
  <c r="L4411" i="1"/>
  <c r="K4411" i="1" s="1"/>
  <c r="L4413" i="1"/>
  <c r="K4413" i="1" s="1"/>
  <c r="L4415" i="1"/>
  <c r="K4415" i="1" s="1"/>
  <c r="L4418" i="1"/>
  <c r="K4418" i="1" s="1"/>
  <c r="L4420" i="1"/>
  <c r="K4420" i="1" s="1"/>
  <c r="L4422" i="1"/>
  <c r="K4422" i="1" s="1"/>
  <c r="L4424" i="1"/>
  <c r="K4424" i="1" s="1"/>
  <c r="L4426" i="1"/>
  <c r="K4426" i="1" s="1"/>
  <c r="L4428" i="1"/>
  <c r="K4428" i="1" s="1"/>
  <c r="L4430" i="1"/>
  <c r="K4430" i="1" s="1"/>
  <c r="K4432" i="1"/>
  <c r="L4433" i="1"/>
  <c r="K4433" i="1" s="1"/>
  <c r="L4435" i="1"/>
  <c r="K4435" i="1" s="1"/>
  <c r="L4437" i="1"/>
  <c r="K4437" i="1" s="1"/>
  <c r="L4439" i="1"/>
  <c r="K4439" i="1" s="1"/>
  <c r="L4441" i="1"/>
  <c r="K4441" i="1" s="1"/>
  <c r="L4443" i="1"/>
  <c r="K4443" i="1" s="1"/>
  <c r="L4445" i="1"/>
  <c r="K4445" i="1" s="1"/>
  <c r="L4447" i="1"/>
  <c r="K4447" i="1" s="1"/>
  <c r="L4450" i="1"/>
  <c r="K4450" i="1" s="1"/>
  <c r="L4452" i="1"/>
  <c r="K4452" i="1" s="1"/>
  <c r="K4454" i="1"/>
  <c r="L4456" i="1"/>
  <c r="K4456" i="1" s="1"/>
  <c r="K4458" i="1"/>
  <c r="L4460" i="1"/>
  <c r="K4460" i="1" s="1"/>
  <c r="L4462" i="1"/>
  <c r="K4462" i="1" s="1"/>
  <c r="L4463" i="1"/>
  <c r="K4463" i="1" s="1"/>
  <c r="L4465" i="1"/>
  <c r="K4465" i="1" s="1"/>
  <c r="L4468" i="1"/>
  <c r="K4468" i="1" s="1"/>
  <c r="L4470" i="1"/>
  <c r="K4470" i="1" s="1"/>
  <c r="L4472" i="1"/>
  <c r="K4472" i="1" s="1"/>
  <c r="L4474" i="1"/>
  <c r="K4474" i="1" s="1"/>
  <c r="L4476" i="1"/>
  <c r="K4476" i="1" s="1"/>
  <c r="L4478" i="1"/>
  <c r="K4478" i="1" s="1"/>
  <c r="L4480" i="1"/>
  <c r="K4480" i="1" s="1"/>
  <c r="L4483" i="1"/>
  <c r="K4483" i="1" s="1"/>
  <c r="L4485" i="1"/>
  <c r="K4485" i="1" s="1"/>
  <c r="L4487" i="1"/>
  <c r="K4487" i="1" s="1"/>
  <c r="L4489" i="1"/>
  <c r="K4489" i="1" s="1"/>
  <c r="L4491" i="1"/>
  <c r="K4491" i="1" s="1"/>
  <c r="L4498" i="1"/>
  <c r="K4498" i="1" s="1"/>
  <c r="L4499" i="1"/>
  <c r="K4499" i="1" s="1"/>
  <c r="L4501" i="1"/>
  <c r="K4501" i="1" s="1"/>
  <c r="L4504" i="1"/>
  <c r="K4504" i="1" s="1"/>
  <c r="L4507" i="1"/>
  <c r="K4507" i="1" s="1"/>
  <c r="L4512" i="1"/>
  <c r="K4512" i="1" s="1"/>
  <c r="L4514" i="1"/>
  <c r="K4514" i="1" s="1"/>
  <c r="L4517" i="1"/>
  <c r="K4517" i="1" s="1"/>
  <c r="L4519" i="1"/>
  <c r="K4519" i="1" s="1"/>
  <c r="L4521" i="1"/>
  <c r="K4521" i="1" s="1"/>
  <c r="L4522" i="1"/>
  <c r="K4522" i="1" s="1"/>
  <c r="L4523" i="1"/>
  <c r="K4523" i="1" s="1"/>
  <c r="L4525" i="1"/>
  <c r="K4525" i="1" s="1"/>
  <c r="L4527" i="1"/>
  <c r="K4527" i="1" s="1"/>
  <c r="L4529" i="1"/>
  <c r="K4529" i="1" s="1"/>
  <c r="L4531" i="1"/>
  <c r="K4531" i="1" s="1"/>
  <c r="L4533" i="1"/>
  <c r="K4533" i="1" s="1"/>
  <c r="L4537" i="1"/>
  <c r="K4537" i="1" s="1"/>
  <c r="L4539" i="1"/>
  <c r="K4539" i="1" s="1"/>
  <c r="L4541" i="1"/>
  <c r="K4541" i="1" s="1"/>
  <c r="L4543" i="1"/>
  <c r="K4543" i="1" s="1"/>
  <c r="L4545" i="1"/>
  <c r="K4545" i="1" s="1"/>
  <c r="L4547" i="1"/>
  <c r="K4547" i="1" s="1"/>
  <c r="L4550" i="1"/>
  <c r="K4550" i="1" s="1"/>
  <c r="L4552" i="1"/>
  <c r="K4552" i="1" s="1"/>
  <c r="L4553" i="1"/>
  <c r="K4553" i="1" s="1"/>
  <c r="L4556" i="1"/>
  <c r="K4556" i="1" s="1"/>
  <c r="L4558" i="1"/>
  <c r="K4558" i="1" s="1"/>
  <c r="L4559" i="1"/>
  <c r="K4559" i="1" s="1"/>
  <c r="L4561" i="1"/>
  <c r="K4561" i="1" s="1"/>
  <c r="L4563" i="1"/>
  <c r="K4563" i="1" s="1"/>
  <c r="L4566" i="1"/>
  <c r="K4566" i="1" s="1"/>
  <c r="L4568" i="1"/>
  <c r="K4568" i="1" s="1"/>
  <c r="L4570" i="1"/>
  <c r="K4570" i="1" s="1"/>
  <c r="L4572" i="1"/>
  <c r="L4573" i="1"/>
  <c r="K4573" i="1" s="1"/>
  <c r="L4575" i="1"/>
  <c r="K4575" i="1" s="1"/>
  <c r="L4577" i="1"/>
  <c r="K4577" i="1" s="1"/>
  <c r="L4579" i="1"/>
  <c r="K4579" i="1" s="1"/>
  <c r="L4581" i="1"/>
  <c r="K4581" i="1" s="1"/>
  <c r="L4583" i="1"/>
  <c r="K4583" i="1" s="1"/>
  <c r="L4585" i="1"/>
  <c r="K4585" i="1" s="1"/>
  <c r="L4587" i="1"/>
  <c r="K4587" i="1" s="1"/>
  <c r="L4589" i="1"/>
  <c r="K4589" i="1" s="1"/>
  <c r="L4591" i="1"/>
  <c r="K4591" i="1" s="1"/>
  <c r="L4593" i="1"/>
  <c r="K4593" i="1" s="1"/>
  <c r="L4595" i="1"/>
  <c r="K4595" i="1" s="1"/>
  <c r="L4597" i="1"/>
  <c r="K4597" i="1" s="1"/>
  <c r="L4599" i="1"/>
  <c r="K4599" i="1" s="1"/>
  <c r="L4601" i="1"/>
  <c r="K4601" i="1" s="1"/>
  <c r="L4602" i="1"/>
  <c r="K4602" i="1" s="1"/>
  <c r="L4604" i="1"/>
  <c r="K4604" i="1" s="1"/>
  <c r="L4606" i="1"/>
  <c r="K4606" i="1" s="1"/>
  <c r="L4609" i="1"/>
  <c r="K4609" i="1" s="1"/>
  <c r="L4611" i="1"/>
  <c r="K4611" i="1" s="1"/>
  <c r="L4615" i="1"/>
  <c r="K4615" i="1" s="1"/>
  <c r="L4617" i="1"/>
  <c r="K4617" i="1" s="1"/>
  <c r="L4618" i="1"/>
  <c r="K4618" i="1" s="1"/>
  <c r="L4620" i="1"/>
  <c r="K4620" i="1" s="1"/>
  <c r="L4622" i="1"/>
  <c r="K4622" i="1" s="1"/>
  <c r="L4624" i="1"/>
  <c r="K4624" i="1" s="1"/>
  <c r="L4626" i="1"/>
  <c r="K4626" i="1" s="1"/>
  <c r="L4629" i="1"/>
  <c r="K4629" i="1" s="1"/>
  <c r="L4631" i="1"/>
  <c r="K4631" i="1" s="1"/>
  <c r="L4163" i="1"/>
  <c r="K4163" i="1" s="1"/>
  <c r="L4167" i="1"/>
  <c r="K4167" i="1" s="1"/>
  <c r="L4171" i="1"/>
  <c r="K4171" i="1" s="1"/>
  <c r="L4175" i="1"/>
  <c r="K4175" i="1" s="1"/>
  <c r="L4178" i="1"/>
  <c r="K4178" i="1" s="1"/>
  <c r="L4182" i="1"/>
  <c r="K4182" i="1" s="1"/>
  <c r="L4186" i="1"/>
  <c r="K4186" i="1" s="1"/>
  <c r="L4190" i="1"/>
  <c r="K4190" i="1" s="1"/>
  <c r="K4194" i="1"/>
  <c r="L4200" i="1"/>
  <c r="K4200" i="1" s="1"/>
  <c r="L4204" i="1"/>
  <c r="K4204" i="1" s="1"/>
  <c r="L4210" i="1"/>
  <c r="K4210" i="1" s="1"/>
  <c r="L4218" i="1"/>
  <c r="K4218" i="1" s="1"/>
  <c r="L4222" i="1"/>
  <c r="K4222" i="1" s="1"/>
  <c r="L4228" i="1"/>
  <c r="K4228" i="1" s="1"/>
  <c r="L4232" i="1"/>
  <c r="K4232" i="1" s="1"/>
  <c r="L4236" i="1"/>
  <c r="K4236" i="1" s="1"/>
  <c r="L4240" i="1"/>
  <c r="K4240" i="1" s="1"/>
  <c r="L4243" i="1"/>
  <c r="K4243" i="1" s="1"/>
  <c r="L4245" i="1"/>
  <c r="K4245" i="1" s="1"/>
  <c r="L4249" i="1"/>
  <c r="K4249" i="1" s="1"/>
  <c r="L4252" i="1"/>
  <c r="K4252" i="1" s="1"/>
  <c r="L4259" i="1"/>
  <c r="K4259" i="1" s="1"/>
  <c r="L4264" i="1"/>
  <c r="K4264" i="1" s="1"/>
  <c r="L4268" i="1"/>
  <c r="K4268" i="1" s="1"/>
  <c r="L4271" i="1"/>
  <c r="K4271" i="1" s="1"/>
  <c r="L4278" i="1"/>
  <c r="K4278" i="1" s="1"/>
  <c r="L4282" i="1"/>
  <c r="K4282" i="1" s="1"/>
  <c r="L4285" i="1"/>
  <c r="K4285" i="1" s="1"/>
  <c r="L4289" i="1"/>
  <c r="K4289" i="1" s="1"/>
  <c r="L4293" i="1"/>
  <c r="K4293" i="1" s="1"/>
  <c r="L4297" i="1"/>
  <c r="K4297" i="1" s="1"/>
  <c r="L4302" i="1"/>
  <c r="K4302" i="1" s="1"/>
  <c r="L4306" i="1"/>
  <c r="K4306" i="1" s="1"/>
  <c r="L4309" i="1"/>
  <c r="K4309" i="1" s="1"/>
  <c r="L4311" i="1"/>
  <c r="K4311" i="1" s="1"/>
  <c r="L4315" i="1"/>
  <c r="K4315" i="1" s="1"/>
  <c r="L4319" i="1"/>
  <c r="K4319" i="1" s="1"/>
  <c r="L4323" i="1"/>
  <c r="K4323" i="1" s="1"/>
  <c r="L4328" i="1"/>
  <c r="K4328" i="1" s="1"/>
  <c r="L4334" i="1"/>
  <c r="K4334" i="1" s="1"/>
  <c r="L4340" i="1"/>
  <c r="K4340" i="1" s="1"/>
  <c r="L4344" i="1"/>
  <c r="K4344" i="1" s="1"/>
  <c r="L4348" i="1"/>
  <c r="K4348" i="1" s="1"/>
  <c r="L4351" i="1"/>
  <c r="K4351" i="1" s="1"/>
  <c r="L4355" i="1"/>
  <c r="K4355" i="1" s="1"/>
  <c r="L4360" i="1"/>
  <c r="K4360" i="1" s="1"/>
  <c r="L4365" i="1"/>
  <c r="K4365" i="1" s="1"/>
  <c r="L4369" i="1"/>
  <c r="K4369" i="1" s="1"/>
  <c r="L4374" i="1"/>
  <c r="K4374" i="1" s="1"/>
  <c r="L4378" i="1"/>
  <c r="K4378" i="1" s="1"/>
  <c r="L4382" i="1"/>
  <c r="K4382" i="1" s="1"/>
  <c r="L4385" i="1"/>
  <c r="K4385" i="1" s="1"/>
  <c r="L4387" i="1"/>
  <c r="K4387" i="1" s="1"/>
  <c r="L4391" i="1"/>
  <c r="K4391" i="1" s="1"/>
  <c r="L4395" i="1"/>
  <c r="K4395" i="1" s="1"/>
  <c r="L4402" i="1"/>
  <c r="K4402" i="1" s="1"/>
  <c r="L4406" i="1"/>
  <c r="K4406" i="1" s="1"/>
  <c r="L4410" i="1"/>
  <c r="K4410" i="1" s="1"/>
  <c r="L4414" i="1"/>
  <c r="K4414" i="1" s="1"/>
  <c r="L4421" i="1"/>
  <c r="K4421" i="1" s="1"/>
  <c r="L4425" i="1"/>
  <c r="K4425" i="1" s="1"/>
  <c r="L4429" i="1"/>
  <c r="K4429" i="1" s="1"/>
  <c r="L4436" i="1"/>
  <c r="K4436" i="1" s="1"/>
  <c r="L4440" i="1"/>
  <c r="K4440" i="1" s="1"/>
  <c r="L4444" i="1"/>
  <c r="K4444" i="1" s="1"/>
  <c r="L4448" i="1"/>
  <c r="K4448" i="1" s="1"/>
  <c r="L4453" i="1"/>
  <c r="K4453" i="1" s="1"/>
  <c r="L4457" i="1"/>
  <c r="K4457" i="1" s="1"/>
  <c r="L4461" i="1"/>
  <c r="K4461" i="1" s="1"/>
  <c r="L4464" i="1"/>
  <c r="K4464" i="1" s="1"/>
  <c r="L4467" i="1"/>
  <c r="K4467" i="1" s="1"/>
  <c r="L4469" i="1"/>
  <c r="K4469" i="1" s="1"/>
  <c r="L4473" i="1"/>
  <c r="K4473" i="1" s="1"/>
  <c r="L4477" i="1"/>
  <c r="K4477" i="1" s="1"/>
  <c r="L4481" i="1"/>
  <c r="K4481" i="1" s="1"/>
  <c r="L4486" i="1"/>
  <c r="K4486" i="1" s="1"/>
  <c r="L4490" i="1"/>
  <c r="K4490" i="1" s="1"/>
  <c r="L4503" i="1"/>
  <c r="K4503" i="1" s="1"/>
  <c r="L4506" i="1"/>
  <c r="K4506" i="1" s="1"/>
  <c r="L4508" i="1"/>
  <c r="K4508" i="1" s="1"/>
  <c r="L4511" i="1"/>
  <c r="K4511" i="1" s="1"/>
  <c r="L4515" i="1"/>
  <c r="K4515" i="1" s="1"/>
  <c r="L4518" i="1"/>
  <c r="K4518" i="1" s="1"/>
  <c r="L4528" i="1"/>
  <c r="K4528" i="1" s="1"/>
  <c r="L4532" i="1"/>
  <c r="K4532" i="1" s="1"/>
  <c r="L4540" i="1"/>
  <c r="K4540" i="1" s="1"/>
  <c r="L4544" i="1"/>
  <c r="K4544" i="1" s="1"/>
  <c r="L4549" i="1"/>
  <c r="K4549" i="1" s="1"/>
  <c r="L4557" i="1"/>
  <c r="K4557" i="1" s="1"/>
  <c r="L4560" i="1"/>
  <c r="K4560" i="1" s="1"/>
  <c r="L4564" i="1"/>
  <c r="K4564" i="1" s="1"/>
  <c r="L4567" i="1"/>
  <c r="K4567" i="1" s="1"/>
  <c r="L4571" i="1"/>
  <c r="K4571" i="1" s="1"/>
  <c r="L4574" i="1"/>
  <c r="K4574" i="1" s="1"/>
  <c r="L4578" i="1"/>
  <c r="K4578" i="1" s="1"/>
  <c r="K4582" i="1"/>
  <c r="L4586" i="1"/>
  <c r="K4586" i="1" s="1"/>
  <c r="L4590" i="1"/>
  <c r="K4590" i="1" s="1"/>
  <c r="L4594" i="1"/>
  <c r="K4594" i="1" s="1"/>
  <c r="L4598" i="1"/>
  <c r="K4598" i="1" s="1"/>
  <c r="L4605" i="1"/>
  <c r="K4605" i="1" s="1"/>
  <c r="L4608" i="1"/>
  <c r="K4608" i="1" s="1"/>
  <c r="L4610" i="1"/>
  <c r="K4610" i="1" s="1"/>
  <c r="L4621" i="1"/>
  <c r="K4621" i="1" s="1"/>
  <c r="L4625" i="1"/>
  <c r="K4625" i="1" s="1"/>
  <c r="L4628" i="1"/>
  <c r="K4628" i="1" s="1"/>
  <c r="L4630" i="1"/>
  <c r="K4630" i="1" s="1"/>
  <c r="L4632" i="1"/>
  <c r="K4632" i="1" s="1"/>
  <c r="L4638" i="1"/>
  <c r="K4638" i="1" s="1"/>
  <c r="L4640" i="1"/>
  <c r="K4640" i="1" s="1"/>
  <c r="L4646" i="1"/>
  <c r="K4646" i="1" s="1"/>
  <c r="L4649" i="1"/>
  <c r="K4649" i="1" s="1"/>
  <c r="L4650" i="1"/>
  <c r="K4650" i="1" s="1"/>
  <c r="L4652" i="1"/>
  <c r="K4652" i="1" s="1"/>
  <c r="L4655" i="1"/>
  <c r="K4655" i="1" s="1"/>
  <c r="L4657" i="1"/>
  <c r="K4657" i="1" s="1"/>
  <c r="L4660" i="1"/>
  <c r="K4660" i="1" s="1"/>
  <c r="L4661" i="1"/>
  <c r="K4661" i="1" s="1"/>
  <c r="L4663" i="1"/>
  <c r="K4663" i="1" s="1"/>
  <c r="L4667" i="1"/>
  <c r="K4667" i="1" s="1"/>
  <c r="L4670" i="1"/>
  <c r="K4670" i="1" s="1"/>
  <c r="L4672" i="1"/>
  <c r="K4672" i="1" s="1"/>
  <c r="L4673" i="1"/>
  <c r="K4673" i="1" s="1"/>
  <c r="K4675" i="1"/>
  <c r="L4676" i="1"/>
  <c r="K4676" i="1" s="1"/>
  <c r="L4677" i="1"/>
  <c r="K4677" i="1" s="1"/>
  <c r="L4679" i="1"/>
  <c r="K4679" i="1" s="1"/>
  <c r="L4681" i="1"/>
  <c r="K4681" i="1" s="1"/>
  <c r="L4683" i="1"/>
  <c r="K4683" i="1" s="1"/>
  <c r="L4685" i="1"/>
  <c r="K4685" i="1" s="1"/>
  <c r="L4687" i="1"/>
  <c r="K4687" i="1" s="1"/>
  <c r="L4689" i="1"/>
  <c r="K4689" i="1" s="1"/>
  <c r="L4690" i="1"/>
  <c r="K4690" i="1" s="1"/>
  <c r="L4691" i="1"/>
  <c r="K4691" i="1" s="1"/>
  <c r="L4693" i="1"/>
  <c r="K4693" i="1" s="1"/>
  <c r="L4695" i="1"/>
  <c r="K4695" i="1" s="1"/>
  <c r="L4698" i="1"/>
  <c r="K4698" i="1" s="1"/>
  <c r="L4700" i="1"/>
  <c r="K4700" i="1" s="1"/>
  <c r="L4702" i="1"/>
  <c r="K4702" i="1" s="1"/>
  <c r="L4704" i="1"/>
  <c r="K4704" i="1" s="1"/>
  <c r="L4706" i="1"/>
  <c r="K4706" i="1" s="1"/>
  <c r="L4708" i="1"/>
  <c r="K4708" i="1" s="1"/>
  <c r="L4710" i="1"/>
  <c r="K4710" i="1" s="1"/>
  <c r="L4712" i="1"/>
  <c r="K4712" i="1" s="1"/>
  <c r="L4714" i="1"/>
  <c r="K4714" i="1" s="1"/>
  <c r="L4716" i="1"/>
  <c r="K4716" i="1" s="1"/>
  <c r="L4718" i="1"/>
  <c r="K4718" i="1" s="1"/>
  <c r="L4720" i="1"/>
  <c r="K4720" i="1" s="1"/>
  <c r="L4723" i="1"/>
  <c r="K4723" i="1" s="1"/>
  <c r="L4724" i="1"/>
  <c r="K4724" i="1" s="1"/>
  <c r="L4726" i="1"/>
  <c r="K4726" i="1" s="1"/>
  <c r="L4728" i="1"/>
  <c r="K4728" i="1" s="1"/>
  <c r="L4730" i="1"/>
  <c r="K4730" i="1" s="1"/>
  <c r="L4731" i="1"/>
  <c r="K4731" i="1" s="1"/>
  <c r="L4733" i="1"/>
  <c r="K4733" i="1" s="1"/>
  <c r="L4736" i="1"/>
  <c r="K4736" i="1" s="1"/>
  <c r="L4738" i="1"/>
  <c r="K4738" i="1" s="1"/>
  <c r="L4740" i="1"/>
  <c r="K4740" i="1" s="1"/>
  <c r="L4741" i="1"/>
  <c r="K4741" i="1" s="1"/>
  <c r="L4743" i="1"/>
  <c r="K4743" i="1" s="1"/>
  <c r="L4744" i="1"/>
  <c r="K4744" i="1" s="1"/>
  <c r="L4747" i="1"/>
  <c r="K4747" i="1" s="1"/>
  <c r="L4749" i="1"/>
  <c r="K4749" i="1" s="1"/>
  <c r="L4751" i="1"/>
  <c r="K4751" i="1" s="1"/>
  <c r="L4753" i="1"/>
  <c r="K4753" i="1" s="1"/>
  <c r="L4755" i="1"/>
  <c r="K4755" i="1" s="1"/>
  <c r="L4756" i="1"/>
  <c r="K4756" i="1" s="1"/>
  <c r="L4759" i="1"/>
  <c r="K4759" i="1" s="1"/>
  <c r="L4761" i="1"/>
  <c r="K4761" i="1" s="1"/>
  <c r="L4763" i="1"/>
  <c r="K4763" i="1" s="1"/>
  <c r="L4765" i="1"/>
  <c r="K4765" i="1" s="1"/>
  <c r="L4768" i="1"/>
  <c r="K4768" i="1" s="1"/>
  <c r="L4770" i="1"/>
  <c r="K4770" i="1" s="1"/>
  <c r="L4773" i="1"/>
  <c r="K4773" i="1" s="1"/>
  <c r="L4774" i="1"/>
  <c r="K4774" i="1" s="1"/>
  <c r="L4777" i="1"/>
  <c r="K4777" i="1" s="1"/>
  <c r="L4778" i="1"/>
  <c r="K4778" i="1" s="1"/>
  <c r="L4779" i="1"/>
  <c r="K4779" i="1" s="1"/>
  <c r="L4781" i="1"/>
  <c r="K4781" i="1" s="1"/>
  <c r="L4784" i="1"/>
  <c r="K4784" i="1" s="1"/>
  <c r="L4786" i="1"/>
  <c r="K4786" i="1" s="1"/>
  <c r="L4792" i="1"/>
  <c r="K4792" i="1" s="1"/>
  <c r="L4794" i="1"/>
  <c r="K4794" i="1" s="1"/>
  <c r="L4796" i="1"/>
  <c r="K4796" i="1" s="1"/>
  <c r="L4798" i="1"/>
  <c r="K4798" i="1" s="1"/>
  <c r="L4801" i="1"/>
  <c r="K4801" i="1" s="1"/>
  <c r="L4803" i="1"/>
  <c r="K4803" i="1" s="1"/>
  <c r="L4807" i="1"/>
  <c r="K4807" i="1" s="1"/>
  <c r="L4809" i="1"/>
  <c r="K4809" i="1" s="1"/>
  <c r="L4811" i="1"/>
  <c r="K4811" i="1" s="1"/>
  <c r="L4813" i="1"/>
  <c r="K4813" i="1" s="1"/>
  <c r="L4815" i="1"/>
  <c r="K4815" i="1" s="1"/>
  <c r="L4818" i="1"/>
  <c r="K4818" i="1" s="1"/>
  <c r="L4823" i="1"/>
  <c r="K4823" i="1" s="1"/>
  <c r="L4826" i="1"/>
  <c r="K4826" i="1" s="1"/>
  <c r="L4829" i="1"/>
  <c r="K4829" i="1" s="1"/>
  <c r="L4831" i="1"/>
  <c r="K4831" i="1" s="1"/>
  <c r="L4833" i="1"/>
  <c r="K4833" i="1" s="1"/>
  <c r="L4835" i="1"/>
  <c r="K4835" i="1" s="1"/>
  <c r="L4836" i="1"/>
  <c r="K4836" i="1" s="1"/>
  <c r="L4838" i="1"/>
  <c r="K4838" i="1" s="1"/>
  <c r="L4840" i="1"/>
  <c r="K4840" i="1" s="1"/>
  <c r="L4842" i="1"/>
  <c r="K4842" i="1" s="1"/>
  <c r="L4847" i="1"/>
  <c r="K4847" i="1" s="1"/>
  <c r="L4849" i="1"/>
  <c r="K4849" i="1" s="1"/>
  <c r="L4850" i="1"/>
  <c r="K4850" i="1" s="1"/>
  <c r="L4852" i="1"/>
  <c r="K4852" i="1" s="1"/>
  <c r="L4855" i="1"/>
  <c r="K4855" i="1" s="1"/>
  <c r="L4857" i="1"/>
  <c r="K4857" i="1" s="1"/>
  <c r="L4859" i="1"/>
  <c r="K4859" i="1" s="1"/>
  <c r="L4861" i="1"/>
  <c r="K4861" i="1" s="1"/>
  <c r="L4864" i="1"/>
  <c r="K4864" i="1" s="1"/>
  <c r="L4866" i="1"/>
  <c r="K4866" i="1" s="1"/>
  <c r="L4873" i="1"/>
  <c r="K4873" i="1" s="1"/>
  <c r="L4877" i="1"/>
  <c r="K4877" i="1" s="1"/>
  <c r="L4879" i="1"/>
  <c r="K4879" i="1" s="1"/>
  <c r="L4881" i="1"/>
  <c r="K4881" i="1" s="1"/>
  <c r="L4883" i="1"/>
  <c r="K4883" i="1" s="1"/>
  <c r="L4885" i="1"/>
  <c r="K4885" i="1" s="1"/>
  <c r="L4888" i="1"/>
  <c r="K4888" i="1" s="1"/>
  <c r="L4892" i="1"/>
  <c r="K4892" i="1" s="1"/>
  <c r="L4894" i="1"/>
  <c r="K4894" i="1" s="1"/>
  <c r="L4899" i="1"/>
  <c r="K4899" i="1" s="1"/>
  <c r="L4900" i="1"/>
  <c r="K4900" i="1" s="1"/>
  <c r="L4903" i="1"/>
  <c r="K4903" i="1" s="1"/>
  <c r="L4905" i="1"/>
  <c r="K4905" i="1" s="1"/>
  <c r="L4908" i="1"/>
  <c r="K4908" i="1" s="1"/>
  <c r="L4911" i="1"/>
  <c r="K4911" i="1" s="1"/>
  <c r="L4913" i="1"/>
  <c r="K4913" i="1" s="1"/>
  <c r="L4915" i="1"/>
  <c r="K4915" i="1" s="1"/>
  <c r="L4918" i="1"/>
  <c r="K4918" i="1" s="1"/>
  <c r="L4920" i="1"/>
  <c r="K4920" i="1" s="1"/>
  <c r="L4922" i="1"/>
  <c r="K4922" i="1" s="1"/>
  <c r="L4924" i="1"/>
  <c r="K4924" i="1" s="1"/>
  <c r="L4926" i="1"/>
  <c r="K4926" i="1" s="1"/>
  <c r="L4928" i="1"/>
  <c r="K4928" i="1" s="1"/>
  <c r="L4931" i="1"/>
  <c r="K4931" i="1" s="1"/>
  <c r="L4933" i="1"/>
  <c r="K4933" i="1" s="1"/>
  <c r="L4935" i="1"/>
  <c r="K4935" i="1" s="1"/>
  <c r="L4937" i="1"/>
  <c r="K4937" i="1" s="1"/>
  <c r="L4939" i="1"/>
  <c r="K4939" i="1" s="1"/>
  <c r="L4942" i="1"/>
  <c r="K4942" i="1" s="1"/>
  <c r="L4943" i="1"/>
  <c r="K4943" i="1" s="1"/>
  <c r="L4945" i="1"/>
  <c r="K4945" i="1" s="1"/>
  <c r="L4947" i="1"/>
  <c r="K4947" i="1" s="1"/>
  <c r="L4949" i="1"/>
  <c r="K4949" i="1" s="1"/>
  <c r="L4951" i="1"/>
  <c r="K4951" i="1" s="1"/>
  <c r="L4953" i="1"/>
  <c r="K4953" i="1" s="1"/>
  <c r="L4955" i="1"/>
  <c r="K4955" i="1" s="1"/>
  <c r="L4960" i="1"/>
  <c r="K4960" i="1" s="1"/>
  <c r="L4962" i="1"/>
  <c r="K4962" i="1" s="1"/>
  <c r="L4965" i="1"/>
  <c r="K4965" i="1" s="1"/>
  <c r="L4967" i="1"/>
  <c r="K4967" i="1" s="1"/>
  <c r="L4969" i="1"/>
  <c r="K4969" i="1" s="1"/>
  <c r="L4971" i="1"/>
  <c r="K4971" i="1" s="1"/>
  <c r="L4973" i="1"/>
  <c r="K4973" i="1" s="1"/>
  <c r="L4975" i="1"/>
  <c r="K4975" i="1" s="1"/>
  <c r="L4976" i="1"/>
  <c r="K4976" i="1" s="1"/>
  <c r="L4979" i="1"/>
  <c r="K4979" i="1" s="1"/>
  <c r="L4981" i="1"/>
  <c r="K4981" i="1" s="1"/>
  <c r="L4983" i="1"/>
  <c r="K4983" i="1" s="1"/>
  <c r="L4985" i="1"/>
  <c r="K4985" i="1" s="1"/>
  <c r="L4986" i="1"/>
  <c r="K4986" i="1" s="1"/>
  <c r="L4988" i="1"/>
  <c r="K4988" i="1" s="1"/>
  <c r="L4990" i="1"/>
  <c r="K4990" i="1" s="1"/>
  <c r="L4992" i="1"/>
  <c r="K4992" i="1" s="1"/>
  <c r="L4993" i="1"/>
  <c r="K4993" i="1" s="1"/>
  <c r="L4996" i="1"/>
  <c r="K4996" i="1" s="1"/>
  <c r="L4998" i="1"/>
  <c r="K4998" i="1" s="1"/>
  <c r="L5000" i="1"/>
  <c r="K5000" i="1" s="1"/>
  <c r="L5002" i="1"/>
  <c r="K5002" i="1" s="1"/>
  <c r="L5004" i="1"/>
  <c r="K5004" i="1" s="1"/>
  <c r="L5005" i="1"/>
  <c r="K5005" i="1" s="1"/>
  <c r="L5007" i="1"/>
  <c r="K5007" i="1" s="1"/>
  <c r="L5009" i="1"/>
  <c r="K5009" i="1" s="1"/>
  <c r="L5011" i="1"/>
  <c r="K5011" i="1" s="1"/>
  <c r="L5013" i="1"/>
  <c r="K5013" i="1" s="1"/>
  <c r="L5016" i="1"/>
  <c r="K5016" i="1" s="1"/>
  <c r="L5018" i="1"/>
  <c r="K5018" i="1" s="1"/>
  <c r="L5020" i="1"/>
  <c r="K5020" i="1" s="1"/>
  <c r="L5022" i="1"/>
  <c r="K5022" i="1" s="1"/>
  <c r="L5024" i="1"/>
  <c r="K5024" i="1" s="1"/>
  <c r="L5026" i="1"/>
  <c r="K5026" i="1" s="1"/>
  <c r="L5029" i="1"/>
  <c r="K5029" i="1" s="1"/>
  <c r="L5032" i="1"/>
  <c r="K5032" i="1" s="1"/>
  <c r="L5034" i="1"/>
  <c r="K5034" i="1" s="1"/>
  <c r="L5036" i="1"/>
  <c r="K5036" i="1" s="1"/>
  <c r="L5038" i="1"/>
  <c r="K5038" i="1" s="1"/>
  <c r="L5040" i="1"/>
  <c r="K5040" i="1" s="1"/>
  <c r="L5042" i="1"/>
  <c r="K5042" i="1" s="1"/>
  <c r="L5043" i="1"/>
  <c r="K5043" i="1" s="1"/>
  <c r="L5044" i="1"/>
  <c r="K5044" i="1" s="1"/>
  <c r="L5046" i="1"/>
  <c r="K5046" i="1" s="1"/>
  <c r="L5049" i="1"/>
  <c r="K5049" i="1" s="1"/>
  <c r="L5051" i="1"/>
  <c r="K5051" i="1" s="1"/>
  <c r="L5053" i="1"/>
  <c r="K5053" i="1" s="1"/>
  <c r="L5055" i="1"/>
  <c r="K5055" i="1" s="1"/>
  <c r="L5057" i="1"/>
  <c r="K5057" i="1" s="1"/>
  <c r="L5058" i="1"/>
  <c r="K5058" i="1" s="1"/>
  <c r="K5060" i="1"/>
  <c r="L5062" i="1"/>
  <c r="K5062" i="1" s="1"/>
  <c r="L5064" i="1"/>
  <c r="K5064" i="1" s="1"/>
  <c r="L5066" i="1"/>
  <c r="K5066" i="1" s="1"/>
  <c r="L5068" i="1"/>
  <c r="K5068" i="1" s="1"/>
  <c r="L5070" i="1"/>
  <c r="K5070" i="1" s="1"/>
  <c r="L5072" i="1"/>
  <c r="K5072" i="1" s="1"/>
  <c r="L5074" i="1"/>
  <c r="K5074" i="1" s="1"/>
  <c r="L5075" i="1"/>
  <c r="K5075" i="1" s="1"/>
  <c r="L5076" i="1"/>
  <c r="K5076" i="1" s="1"/>
  <c r="L5079" i="1"/>
  <c r="K5079" i="1" s="1"/>
  <c r="L5081" i="1"/>
  <c r="K5081" i="1" s="1"/>
  <c r="L5083" i="1"/>
  <c r="K5083" i="1" s="1"/>
  <c r="L5085" i="1"/>
  <c r="K5085" i="1" s="1"/>
  <c r="L5087" i="1"/>
  <c r="K5087" i="1" s="1"/>
  <c r="L5089" i="1"/>
  <c r="K5089" i="1" s="1"/>
  <c r="L5091" i="1"/>
  <c r="K5091" i="1" s="1"/>
  <c r="L5093" i="1"/>
  <c r="K5093" i="1" s="1"/>
  <c r="L5095" i="1"/>
  <c r="K5095" i="1" s="1"/>
  <c r="L5097" i="1"/>
  <c r="K5097" i="1" s="1"/>
  <c r="K5099" i="1"/>
  <c r="L5101" i="1"/>
  <c r="K5101" i="1" s="1"/>
  <c r="L5105" i="1"/>
  <c r="K5105" i="1" s="1"/>
  <c r="K5107" i="1"/>
  <c r="L5110" i="1"/>
  <c r="K5110" i="1" s="1"/>
  <c r="L5112" i="1"/>
  <c r="K5112" i="1" s="1"/>
  <c r="L5114" i="1"/>
  <c r="K5114" i="1" s="1"/>
  <c r="L5116" i="1"/>
  <c r="K5116" i="1" s="1"/>
  <c r="L5119" i="1"/>
  <c r="K5119" i="1" s="1"/>
  <c r="L5121" i="1"/>
  <c r="K5121" i="1" s="1"/>
  <c r="L5123" i="1"/>
  <c r="K5123" i="1" s="1"/>
  <c r="L5125" i="1"/>
  <c r="K5125" i="1" s="1"/>
  <c r="L5127" i="1"/>
  <c r="K5127" i="1" s="1"/>
  <c r="L5129" i="1"/>
  <c r="K5129" i="1" s="1"/>
  <c r="L5132" i="1"/>
  <c r="K5132" i="1" s="1"/>
  <c r="L5134" i="1"/>
  <c r="K5134" i="1" s="1"/>
  <c r="L5136" i="1"/>
  <c r="K5136" i="1" s="1"/>
  <c r="L5138" i="1"/>
  <c r="K5138" i="1" s="1"/>
  <c r="L5140" i="1"/>
  <c r="K5140" i="1" s="1"/>
  <c r="L5142" i="1"/>
  <c r="K5142" i="1" s="1"/>
  <c r="L5144" i="1"/>
  <c r="K5144" i="1" s="1"/>
  <c r="L5146" i="1"/>
  <c r="K5146" i="1" s="1"/>
  <c r="L5148" i="1"/>
  <c r="K5148" i="1" s="1"/>
  <c r="L5151" i="1"/>
  <c r="K5151" i="1" s="1"/>
  <c r="L5153" i="1"/>
  <c r="K5153" i="1" s="1"/>
  <c r="L5155" i="1"/>
  <c r="K5155" i="1" s="1"/>
  <c r="L5157" i="1"/>
  <c r="K5157" i="1" s="1"/>
  <c r="L5159" i="1"/>
  <c r="K5159" i="1" s="1"/>
  <c r="L5162" i="1"/>
  <c r="K5162" i="1" s="1"/>
  <c r="L5164" i="1"/>
  <c r="K5164" i="1" s="1"/>
  <c r="L5166" i="1"/>
  <c r="K5166" i="1" s="1"/>
  <c r="L5168" i="1"/>
  <c r="K5168" i="1" s="1"/>
  <c r="L5170" i="1"/>
  <c r="K5170" i="1" s="1"/>
  <c r="L5172" i="1"/>
  <c r="K5172" i="1" s="1"/>
  <c r="L5173" i="1"/>
  <c r="K5173" i="1" s="1"/>
  <c r="L5176" i="1"/>
  <c r="K5176" i="1" s="1"/>
  <c r="L5178" i="1"/>
  <c r="K5178" i="1" s="1"/>
  <c r="L5181" i="1"/>
  <c r="K5181" i="1" s="1"/>
  <c r="L5182" i="1"/>
  <c r="K5182" i="1" s="1"/>
  <c r="L5184" i="1"/>
  <c r="K5184" i="1" s="1"/>
  <c r="L5186" i="1"/>
  <c r="K5186" i="1" s="1"/>
  <c r="L5188" i="1"/>
  <c r="K5188" i="1" s="1"/>
  <c r="L5190" i="1"/>
  <c r="K5190" i="1" s="1"/>
  <c r="L5192" i="1"/>
  <c r="K5192" i="1" s="1"/>
  <c r="L5194" i="1"/>
  <c r="K5194" i="1" s="1"/>
  <c r="L5196" i="1"/>
  <c r="K5196" i="1" s="1"/>
  <c r="L5198" i="1"/>
  <c r="K5198" i="1" s="1"/>
  <c r="L5200" i="1"/>
  <c r="K5200" i="1" s="1"/>
  <c r="L5201" i="1"/>
  <c r="K5201" i="1" s="1"/>
  <c r="L5202" i="1"/>
  <c r="K5202" i="1" s="1"/>
  <c r="L5204" i="1"/>
  <c r="K5204" i="1" s="1"/>
  <c r="L5206" i="1"/>
  <c r="K5206" i="1" s="1"/>
  <c r="L5208" i="1"/>
  <c r="K5208" i="1" s="1"/>
  <c r="L5210" i="1"/>
  <c r="K5210" i="1" s="1"/>
  <c r="L5212" i="1"/>
  <c r="K5212" i="1" s="1"/>
  <c r="L5214" i="1"/>
  <c r="K5214" i="1" s="1"/>
  <c r="L5216" i="1"/>
  <c r="K5216" i="1" s="1"/>
  <c r="L5218" i="1"/>
  <c r="K5218" i="1" s="1"/>
  <c r="L5221" i="1"/>
  <c r="K5221" i="1" s="1"/>
  <c r="L5223" i="1"/>
  <c r="K5223" i="1" s="1"/>
  <c r="L5225" i="1"/>
  <c r="K5225" i="1" s="1"/>
  <c r="L5228" i="1"/>
  <c r="K5228" i="1" s="1"/>
  <c r="L5230" i="1"/>
  <c r="K5230" i="1" s="1"/>
  <c r="L5232" i="1"/>
  <c r="K5232" i="1" s="1"/>
  <c r="L5234" i="1"/>
  <c r="K5234" i="1" s="1"/>
  <c r="L5236" i="1"/>
  <c r="K5236" i="1" s="1"/>
  <c r="L5237" i="1"/>
  <c r="K5237" i="1" s="1"/>
  <c r="L5239" i="1"/>
  <c r="K5239" i="1" s="1"/>
  <c r="L5241" i="1"/>
  <c r="K5241" i="1" s="1"/>
  <c r="L5243" i="1"/>
  <c r="K5243" i="1" s="1"/>
  <c r="L5245" i="1"/>
  <c r="K5245" i="1" s="1"/>
  <c r="L5247" i="1"/>
  <c r="K5247" i="1" s="1"/>
  <c r="L5248" i="1"/>
  <c r="K5248" i="1" s="1"/>
  <c r="L5249" i="1"/>
  <c r="K5249" i="1" s="1"/>
  <c r="L5250" i="1"/>
  <c r="K5250" i="1" s="1"/>
  <c r="L5251" i="1"/>
  <c r="K5251" i="1" s="1"/>
  <c r="L5253" i="1"/>
  <c r="K5253" i="1" s="1"/>
  <c r="L5256" i="1"/>
  <c r="K5256" i="1" s="1"/>
  <c r="L5258" i="1"/>
  <c r="K5258" i="1" s="1"/>
  <c r="L5260" i="1"/>
  <c r="K5260" i="1" s="1"/>
  <c r="L5262" i="1"/>
  <c r="K5262" i="1" s="1"/>
  <c r="L5264" i="1"/>
  <c r="K5264" i="1" s="1"/>
  <c r="L5265" i="1"/>
  <c r="K5265" i="1" s="1"/>
  <c r="L5266" i="1"/>
  <c r="K5266" i="1" s="1"/>
  <c r="L5268" i="1"/>
  <c r="K5268" i="1" s="1"/>
  <c r="L5271" i="1"/>
  <c r="K5271" i="1" s="1"/>
  <c r="L5274" i="1"/>
  <c r="K5274" i="1" s="1"/>
  <c r="L5276" i="1"/>
  <c r="K5276" i="1" s="1"/>
  <c r="L5278" i="1"/>
  <c r="K5278" i="1" s="1"/>
  <c r="L5280" i="1"/>
  <c r="K5280" i="1" s="1"/>
  <c r="L5281" i="1"/>
  <c r="K5281" i="1" s="1"/>
  <c r="L5282" i="1"/>
  <c r="K5282" i="1" s="1"/>
  <c r="L5286" i="1"/>
  <c r="K5286" i="1" s="1"/>
  <c r="L5288" i="1"/>
  <c r="K5288" i="1" s="1"/>
  <c r="L5290" i="1"/>
  <c r="K5290" i="1" s="1"/>
  <c r="L5292" i="1"/>
  <c r="K5292" i="1" s="1"/>
  <c r="L5294" i="1"/>
  <c r="K5294" i="1" s="1"/>
  <c r="L5296" i="1"/>
  <c r="K5296" i="1" s="1"/>
  <c r="L5298" i="1"/>
  <c r="K5298" i="1" s="1"/>
  <c r="L5299" i="1"/>
  <c r="K5299" i="1" s="1"/>
  <c r="L5301" i="1"/>
  <c r="K5301" i="1" s="1"/>
  <c r="L5304" i="1"/>
  <c r="K5304" i="1" s="1"/>
  <c r="L5306" i="1"/>
  <c r="K5306" i="1" s="1"/>
  <c r="L5309" i="1"/>
  <c r="K5309" i="1" s="1"/>
  <c r="L5310" i="1"/>
  <c r="K5310" i="1" s="1"/>
  <c r="L5312" i="1"/>
  <c r="K5312" i="1" s="1"/>
  <c r="L5314" i="1"/>
  <c r="K5314" i="1" s="1"/>
  <c r="L5316" i="1"/>
  <c r="K5316" i="1" s="1"/>
  <c r="L5318" i="1"/>
  <c r="K5318" i="1" s="1"/>
  <c r="L5319" i="1"/>
  <c r="K5319" i="1" s="1"/>
  <c r="L5321" i="1"/>
  <c r="K5321" i="1" s="1"/>
  <c r="L5324" i="1"/>
  <c r="K5324" i="1" s="1"/>
  <c r="L5326" i="1"/>
  <c r="K5326" i="1" s="1"/>
  <c r="L5328" i="1"/>
  <c r="K5328" i="1" s="1"/>
  <c r="L5330" i="1"/>
  <c r="K5330" i="1" s="1"/>
  <c r="L5332" i="1"/>
  <c r="K5332" i="1" s="1"/>
  <c r="L5334" i="1"/>
  <c r="K5334" i="1" s="1"/>
  <c r="L5337" i="1"/>
  <c r="K5337" i="1" s="1"/>
  <c r="L5339" i="1"/>
  <c r="K5339" i="1" s="1"/>
  <c r="L5341" i="1"/>
  <c r="K5341" i="1" s="1"/>
  <c r="L5343" i="1"/>
  <c r="K5343" i="1" s="1"/>
  <c r="L5346" i="1"/>
  <c r="K5346" i="1" s="1"/>
  <c r="L5348" i="1"/>
  <c r="K5348" i="1" s="1"/>
  <c r="L5350" i="1"/>
  <c r="K5350" i="1" s="1"/>
  <c r="L5351" i="1"/>
  <c r="K5351" i="1" s="1"/>
  <c r="L5353" i="1"/>
  <c r="K5353" i="1" s="1"/>
  <c r="L5355" i="1"/>
  <c r="K5355" i="1" s="1"/>
  <c r="L5357" i="1"/>
  <c r="K5357" i="1" s="1"/>
  <c r="L5359" i="1"/>
  <c r="K5359" i="1" s="1"/>
  <c r="L5361" i="1"/>
  <c r="K5361" i="1" s="1"/>
  <c r="L5363" i="1"/>
  <c r="K5363" i="1" s="1"/>
  <c r="L5365" i="1"/>
  <c r="K5365" i="1" s="1"/>
  <c r="L5366" i="1"/>
  <c r="K5366" i="1" s="1"/>
  <c r="L5368" i="1"/>
  <c r="K5368" i="1" s="1"/>
  <c r="L5370" i="1"/>
  <c r="K5370" i="1" s="1"/>
  <c r="L5372" i="1"/>
  <c r="K5372" i="1" s="1"/>
  <c r="L5377" i="1"/>
  <c r="K5377" i="1" s="1"/>
  <c r="L5379" i="1"/>
  <c r="K5379" i="1" s="1"/>
  <c r="L5381" i="1"/>
  <c r="K5381" i="1" s="1"/>
  <c r="L5383" i="1"/>
  <c r="K5383" i="1" s="1"/>
  <c r="L5385" i="1"/>
  <c r="K5385" i="1" s="1"/>
  <c r="L5387" i="1"/>
  <c r="K5387" i="1" s="1"/>
  <c r="L5389" i="1"/>
  <c r="K5389" i="1" s="1"/>
  <c r="L5391" i="1"/>
  <c r="K5391" i="1" s="1"/>
  <c r="L5393" i="1"/>
  <c r="K5393" i="1" s="1"/>
  <c r="L5396" i="1"/>
  <c r="K5396" i="1" s="1"/>
  <c r="L5398" i="1"/>
  <c r="K5398" i="1" s="1"/>
  <c r="L5400" i="1"/>
  <c r="K5400" i="1" s="1"/>
  <c r="L5403" i="1"/>
  <c r="K5403" i="1" s="1"/>
  <c r="L5406" i="1"/>
  <c r="K5406" i="1" s="1"/>
  <c r="L5407" i="1"/>
  <c r="K5407" i="1" s="1"/>
  <c r="L5409" i="1"/>
  <c r="K5409" i="1" s="1"/>
  <c r="L5411" i="1"/>
  <c r="K5411" i="1" s="1"/>
  <c r="L5413" i="1"/>
  <c r="K5413" i="1" s="1"/>
  <c r="L5415" i="1"/>
  <c r="K5415" i="1" s="1"/>
  <c r="L5417" i="1"/>
  <c r="K5417" i="1" s="1"/>
  <c r="L5419" i="1"/>
  <c r="K5419" i="1" s="1"/>
  <c r="L5421" i="1"/>
  <c r="K5421" i="1" s="1"/>
  <c r="L5423" i="1"/>
  <c r="K5423" i="1" s="1"/>
  <c r="L5425" i="1"/>
  <c r="K5425" i="1" s="1"/>
  <c r="L5427" i="1"/>
  <c r="K5427" i="1" s="1"/>
  <c r="L5429" i="1"/>
  <c r="K5429" i="1" s="1"/>
  <c r="L5431" i="1"/>
  <c r="K5431" i="1" s="1"/>
  <c r="L5434" i="1"/>
  <c r="K5434" i="1" s="1"/>
  <c r="L5436" i="1"/>
  <c r="K5436" i="1" s="1"/>
  <c r="L5438" i="1"/>
  <c r="K5438" i="1" s="1"/>
  <c r="L5440" i="1"/>
  <c r="K5440" i="1" s="1"/>
  <c r="L5442" i="1"/>
  <c r="K5442" i="1" s="1"/>
  <c r="L5443" i="1"/>
  <c r="K5443" i="1" s="1"/>
  <c r="L5445" i="1"/>
  <c r="K5445" i="1" s="1"/>
  <c r="L5447" i="1"/>
  <c r="K5447" i="1" s="1"/>
  <c r="L5449" i="1"/>
  <c r="K5449" i="1" s="1"/>
  <c r="L5451" i="1"/>
  <c r="K5451" i="1" s="1"/>
  <c r="L5453" i="1"/>
  <c r="K5453" i="1" s="1"/>
  <c r="L5456" i="1"/>
  <c r="K5456" i="1" s="1"/>
  <c r="L5458" i="1"/>
  <c r="K5458" i="1" s="1"/>
  <c r="L5460" i="1"/>
  <c r="K5460" i="1" s="1"/>
  <c r="L5462" i="1"/>
  <c r="K5462" i="1" s="1"/>
  <c r="L5464" i="1"/>
  <c r="K5464" i="1" s="1"/>
  <c r="L5466" i="1"/>
  <c r="K5466" i="1" s="1"/>
  <c r="L5468" i="1"/>
  <c r="K5468" i="1" s="1"/>
  <c r="L5470" i="1"/>
  <c r="K5470" i="1" s="1"/>
  <c r="L5472" i="1"/>
  <c r="K5472" i="1" s="1"/>
  <c r="L5474" i="1"/>
  <c r="K5474" i="1" s="1"/>
  <c r="L5476" i="1"/>
  <c r="K5476" i="1" s="1"/>
  <c r="L5478" i="1"/>
  <c r="K5478" i="1" s="1"/>
  <c r="L5479" i="1"/>
  <c r="K5479" i="1" s="1"/>
  <c r="L5481" i="1"/>
  <c r="K5481" i="1" s="1"/>
  <c r="L5482" i="1"/>
  <c r="K5482" i="1" s="1"/>
  <c r="L5484" i="1"/>
  <c r="K5484" i="1" s="1"/>
  <c r="L5486" i="1"/>
  <c r="K5486" i="1" s="1"/>
  <c r="L5488" i="1"/>
  <c r="K5488" i="1" s="1"/>
  <c r="L5490" i="1"/>
  <c r="K5490" i="1" s="1"/>
  <c r="L5492" i="1"/>
  <c r="K5492" i="1" s="1"/>
  <c r="L5496" i="1"/>
  <c r="K5496" i="1" s="1"/>
  <c r="L5498" i="1"/>
  <c r="K5498" i="1" s="1"/>
  <c r="L5500" i="1"/>
  <c r="K5500" i="1" s="1"/>
  <c r="L5502" i="1"/>
  <c r="K5502" i="1" s="1"/>
  <c r="L5505" i="1"/>
  <c r="K5505" i="1" s="1"/>
  <c r="L5507" i="1"/>
  <c r="K5507" i="1" s="1"/>
  <c r="L5509" i="1"/>
  <c r="K5509" i="1" s="1"/>
  <c r="L5512" i="1"/>
  <c r="K5512" i="1" s="1"/>
  <c r="L5514" i="1"/>
  <c r="K5514" i="1" s="1"/>
  <c r="L5516" i="1"/>
  <c r="K5516" i="1" s="1"/>
  <c r="L5518" i="1"/>
  <c r="K5518" i="1" s="1"/>
  <c r="L5520" i="1"/>
  <c r="K5520" i="1" s="1"/>
  <c r="L5522" i="1"/>
  <c r="K5522" i="1" s="1"/>
  <c r="L5524" i="1"/>
  <c r="K5524" i="1" s="1"/>
  <c r="L5526" i="1"/>
  <c r="K5526" i="1" s="1"/>
  <c r="L5528" i="1"/>
  <c r="K5528" i="1" s="1"/>
  <c r="L5531" i="1"/>
  <c r="K5531" i="1" s="1"/>
  <c r="L5533" i="1"/>
  <c r="K5533" i="1" s="1"/>
  <c r="L5535" i="1"/>
  <c r="K5535" i="1" s="1"/>
  <c r="L5537" i="1"/>
  <c r="K5537" i="1" s="1"/>
  <c r="L5539" i="1"/>
  <c r="K5539" i="1" s="1"/>
  <c r="L5541" i="1"/>
  <c r="K5541" i="1" s="1"/>
  <c r="L5543" i="1"/>
  <c r="K5543" i="1" s="1"/>
  <c r="L5545" i="1"/>
  <c r="K5545" i="1" s="1"/>
  <c r="L5547" i="1"/>
  <c r="K5547" i="1" s="1"/>
  <c r="L5549" i="1"/>
  <c r="K5549" i="1" s="1"/>
  <c r="L5551" i="1"/>
  <c r="K5551" i="1" s="1"/>
  <c r="L5553" i="1"/>
  <c r="K5553" i="1" s="1"/>
  <c r="L5555" i="1"/>
  <c r="K5555" i="1" s="1"/>
  <c r="L5558" i="1"/>
  <c r="K5558" i="1" s="1"/>
  <c r="L5560" i="1"/>
  <c r="K5560" i="1" s="1"/>
  <c r="L5564" i="1"/>
  <c r="K5564" i="1" s="1"/>
  <c r="L5566" i="1"/>
  <c r="K5566" i="1" s="1"/>
  <c r="L5568" i="1"/>
  <c r="K5568" i="1" s="1"/>
  <c r="L5570" i="1"/>
  <c r="K5570" i="1" s="1"/>
  <c r="L5572" i="1"/>
  <c r="K5572" i="1" s="1"/>
  <c r="L5574" i="1"/>
  <c r="K5574" i="1" s="1"/>
  <c r="L5576" i="1"/>
  <c r="K5576" i="1" s="1"/>
  <c r="L5578" i="1"/>
  <c r="K5578" i="1" s="1"/>
  <c r="L5580" i="1"/>
  <c r="K5580" i="1" s="1"/>
  <c r="K5581" i="1"/>
  <c r="L5583" i="1"/>
  <c r="K5583" i="1" s="1"/>
  <c r="L5585" i="1"/>
  <c r="K5585" i="1" s="1"/>
  <c r="L5587" i="1"/>
  <c r="K5587" i="1" s="1"/>
  <c r="L5589" i="1"/>
  <c r="K5589" i="1" s="1"/>
  <c r="L5591" i="1"/>
  <c r="K5591" i="1" s="1"/>
  <c r="L5593" i="1"/>
  <c r="K5593" i="1" s="1"/>
  <c r="L5595" i="1"/>
  <c r="K5595" i="1" s="1"/>
  <c r="L5597" i="1"/>
  <c r="K5597" i="1" s="1"/>
  <c r="L5599" i="1"/>
  <c r="K5599" i="1" s="1"/>
  <c r="L5600" i="1"/>
  <c r="K5600" i="1" s="1"/>
  <c r="L5603" i="1"/>
  <c r="K5603" i="1" s="1"/>
  <c r="K5605" i="1"/>
  <c r="K5606" i="1"/>
  <c r="L5608" i="1"/>
  <c r="K5608" i="1" s="1"/>
  <c r="K5610" i="1"/>
  <c r="K5611" i="1"/>
  <c r="L5614" i="1"/>
  <c r="K5614" i="1" s="1"/>
  <c r="L5616" i="1"/>
  <c r="K5616" i="1" s="1"/>
  <c r="L5620" i="1"/>
  <c r="K5620" i="1" s="1"/>
  <c r="L5625" i="1"/>
  <c r="K5625" i="1" s="1"/>
  <c r="L5627" i="1"/>
  <c r="K5627" i="1" s="1"/>
  <c r="L5629" i="1"/>
  <c r="K5629" i="1" s="1"/>
  <c r="L5631" i="1"/>
  <c r="K5631" i="1" s="1"/>
  <c r="L5633" i="1"/>
  <c r="K5633" i="1" s="1"/>
  <c r="L5635" i="1"/>
  <c r="K5635" i="1" s="1"/>
  <c r="L5638" i="1"/>
  <c r="K5638" i="1" s="1"/>
  <c r="L5640" i="1"/>
  <c r="K5640" i="1" s="1"/>
  <c r="L5642" i="1"/>
  <c r="K5642" i="1" s="1"/>
  <c r="L5644" i="1"/>
  <c r="K5644" i="1" s="1"/>
  <c r="L5646" i="1"/>
  <c r="K5646" i="1" s="1"/>
  <c r="L5650" i="1"/>
  <c r="K5650" i="1" s="1"/>
  <c r="L5652" i="1"/>
  <c r="K5652" i="1" s="1"/>
  <c r="L5664" i="1"/>
  <c r="K5664" i="1" s="1"/>
  <c r="L5666" i="1"/>
  <c r="K5666" i="1" s="1"/>
  <c r="L5668" i="1"/>
  <c r="K5668" i="1" s="1"/>
  <c r="L5670" i="1"/>
  <c r="K5670" i="1" s="1"/>
  <c r="L5672" i="1"/>
  <c r="K5672" i="1" s="1"/>
  <c r="L5673" i="1"/>
  <c r="K5673" i="1" s="1"/>
  <c r="L5674" i="1"/>
  <c r="K5674" i="1" s="1"/>
  <c r="L5678" i="1"/>
  <c r="K5678" i="1" s="1"/>
  <c r="L5680" i="1"/>
  <c r="K5680" i="1" s="1"/>
  <c r="L5681" i="1"/>
  <c r="K5681" i="1" s="1"/>
  <c r="L5683" i="1"/>
  <c r="K5683" i="1" s="1"/>
  <c r="L5685" i="1"/>
  <c r="K5685" i="1" s="1"/>
  <c r="L5687" i="1"/>
  <c r="K5687" i="1" s="1"/>
  <c r="L5690" i="1"/>
  <c r="K5690" i="1" s="1"/>
  <c r="L5692" i="1"/>
  <c r="K5692" i="1" s="1"/>
  <c r="L5700" i="1"/>
  <c r="K5700" i="1" s="1"/>
  <c r="L5701" i="1"/>
  <c r="K5701" i="1" s="1"/>
  <c r="L5703" i="1"/>
  <c r="K5703" i="1" s="1"/>
  <c r="L5705" i="1"/>
  <c r="K5705" i="1" s="1"/>
  <c r="L5707" i="1"/>
  <c r="K5707" i="1" s="1"/>
  <c r="L5709" i="1"/>
  <c r="K5709" i="1" s="1"/>
  <c r="L5711" i="1"/>
  <c r="K5711" i="1" s="1"/>
  <c r="L5713" i="1"/>
  <c r="K5713" i="1" s="1"/>
  <c r="L5715" i="1"/>
  <c r="K5715" i="1" s="1"/>
  <c r="L5718" i="1"/>
  <c r="K5718" i="1" s="1"/>
  <c r="L5720" i="1"/>
  <c r="K5720" i="1" s="1"/>
  <c r="L5722" i="1"/>
  <c r="K5722" i="1" s="1"/>
  <c r="L5724" i="1"/>
  <c r="K5724" i="1" s="1"/>
  <c r="L5725" i="1"/>
  <c r="K5725" i="1" s="1"/>
  <c r="L5727" i="1"/>
  <c r="K5727" i="1" s="1"/>
  <c r="L5729" i="1"/>
  <c r="K5729" i="1" s="1"/>
  <c r="L5731" i="1"/>
  <c r="K5731" i="1" s="1"/>
  <c r="L5732" i="1"/>
  <c r="K5732" i="1" s="1"/>
  <c r="L5735" i="1"/>
  <c r="K5735" i="1" s="1"/>
  <c r="L5737" i="1"/>
  <c r="K5737" i="1" s="1"/>
  <c r="L5739" i="1"/>
  <c r="K5739" i="1" s="1"/>
  <c r="L5741" i="1"/>
  <c r="K5741" i="1" s="1"/>
  <c r="L5744" i="1"/>
  <c r="K5744" i="1" s="1"/>
  <c r="L5746" i="1"/>
  <c r="K5746" i="1" s="1"/>
  <c r="L5748" i="1"/>
  <c r="K5748" i="1" s="1"/>
  <c r="L5750" i="1"/>
  <c r="K5750" i="1" s="1"/>
  <c r="L5752" i="1"/>
  <c r="K5752" i="1" s="1"/>
  <c r="L5754" i="1"/>
  <c r="K5754" i="1" s="1"/>
  <c r="L5756" i="1"/>
  <c r="K5756" i="1" s="1"/>
  <c r="L5757" i="1"/>
  <c r="K5757" i="1" s="1"/>
  <c r="L5758" i="1"/>
  <c r="L5759" i="1"/>
  <c r="K5759" i="1" s="1"/>
  <c r="L5761" i="1"/>
  <c r="K5761" i="1" s="1"/>
  <c r="L5763" i="1"/>
  <c r="K5763" i="1" s="1"/>
  <c r="L5765" i="1"/>
  <c r="K5765" i="1" s="1"/>
  <c r="L5767" i="1"/>
  <c r="K5767" i="1" s="1"/>
  <c r="L5769" i="1"/>
  <c r="K5769" i="1" s="1"/>
  <c r="L5770" i="1"/>
  <c r="K5770" i="1" s="1"/>
  <c r="L5776" i="1"/>
  <c r="K5776" i="1" s="1"/>
  <c r="L5778" i="1"/>
  <c r="K5778" i="1" s="1"/>
  <c r="L5780" i="1"/>
  <c r="K5780" i="1" s="1"/>
  <c r="L5781" i="1"/>
  <c r="K5781" i="1" s="1"/>
  <c r="L5783" i="1"/>
  <c r="K5783" i="1" s="1"/>
  <c r="L5786" i="1"/>
  <c r="K5786" i="1" s="1"/>
  <c r="L5788" i="1"/>
  <c r="K5788" i="1" s="1"/>
  <c r="L5790" i="1"/>
  <c r="K5790" i="1" s="1"/>
  <c r="L5792" i="1"/>
  <c r="K5792" i="1" s="1"/>
  <c r="L5794" i="1"/>
  <c r="K5794" i="1" s="1"/>
  <c r="L5796" i="1"/>
  <c r="K5796" i="1" s="1"/>
  <c r="L5798" i="1"/>
  <c r="K5798" i="1" s="1"/>
  <c r="L5802" i="1"/>
  <c r="K5802" i="1" s="1"/>
  <c r="L5804" i="1"/>
  <c r="K5804" i="1" s="1"/>
  <c r="L5806" i="1"/>
  <c r="K5806" i="1" s="1"/>
  <c r="L5808" i="1"/>
  <c r="K5808" i="1" s="1"/>
  <c r="L5810" i="1"/>
  <c r="K5810" i="1" s="1"/>
  <c r="L5812" i="1"/>
  <c r="K5812" i="1" s="1"/>
  <c r="L5814" i="1"/>
  <c r="K5814" i="1" s="1"/>
  <c r="L5816" i="1"/>
  <c r="K5816" i="1" s="1"/>
  <c r="L5818" i="1"/>
  <c r="K5818" i="1" s="1"/>
  <c r="L5820" i="1"/>
  <c r="K5820" i="1" s="1"/>
  <c r="L5822" i="1"/>
  <c r="K5822" i="1" s="1"/>
  <c r="L5824" i="1"/>
  <c r="K5824" i="1" s="1"/>
  <c r="L5826" i="1"/>
  <c r="K5826" i="1" s="1"/>
  <c r="L5828" i="1"/>
  <c r="K5828" i="1" s="1"/>
  <c r="L5830" i="1"/>
  <c r="K5830" i="1" s="1"/>
  <c r="L5832" i="1"/>
  <c r="K5832" i="1" s="1"/>
  <c r="L5834" i="1"/>
  <c r="K5834" i="1" s="1"/>
  <c r="L5836" i="1"/>
  <c r="K5836" i="1" s="1"/>
  <c r="L5838" i="1"/>
  <c r="K5838" i="1" s="1"/>
  <c r="L5840" i="1"/>
  <c r="K5840" i="1" s="1"/>
  <c r="L5843" i="1"/>
  <c r="K5843" i="1" s="1"/>
  <c r="L5845" i="1"/>
  <c r="K5845" i="1" s="1"/>
  <c r="L5847" i="1"/>
  <c r="K5847" i="1" s="1"/>
  <c r="L5849" i="1"/>
  <c r="K5849" i="1" s="1"/>
  <c r="L5851" i="1"/>
  <c r="K5851" i="1" s="1"/>
  <c r="L5853" i="1"/>
  <c r="K5853" i="1" s="1"/>
  <c r="L5855" i="1"/>
  <c r="K5855" i="1" s="1"/>
  <c r="L5858" i="1"/>
  <c r="K5858" i="1" s="1"/>
  <c r="L5860" i="1"/>
  <c r="K5860" i="1" s="1"/>
  <c r="L5862" i="1"/>
  <c r="K5862" i="1" s="1"/>
  <c r="L5866" i="1"/>
  <c r="K5866" i="1" s="1"/>
  <c r="L5868" i="1"/>
  <c r="K5868" i="1" s="1"/>
  <c r="L5872" i="1"/>
  <c r="K5872" i="1" s="1"/>
  <c r="L5874" i="1"/>
  <c r="K5874" i="1" s="1"/>
  <c r="L5876" i="1"/>
  <c r="K5876" i="1" s="1"/>
  <c r="L5878" i="1"/>
  <c r="K5878" i="1" s="1"/>
  <c r="L5880" i="1"/>
  <c r="K5880" i="1" s="1"/>
  <c r="L5882" i="1"/>
  <c r="K5882" i="1" s="1"/>
  <c r="L5884" i="1"/>
  <c r="K5884" i="1" s="1"/>
  <c r="L5886" i="1"/>
  <c r="K5886" i="1" s="1"/>
  <c r="L5888" i="1"/>
  <c r="K5888" i="1" s="1"/>
  <c r="K5891" i="1"/>
  <c r="L5893" i="1"/>
  <c r="K5893" i="1" s="1"/>
  <c r="L5895" i="1"/>
  <c r="K5895" i="1" s="1"/>
  <c r="L5897" i="1"/>
  <c r="K5897" i="1" s="1"/>
  <c r="L5899" i="1"/>
  <c r="K5899" i="1" s="1"/>
  <c r="L5901" i="1"/>
  <c r="K5901" i="1" s="1"/>
  <c r="L5903" i="1"/>
  <c r="K5903" i="1" s="1"/>
  <c r="L5905" i="1"/>
  <c r="K5905" i="1" s="1"/>
  <c r="L5907" i="1"/>
  <c r="K5907" i="1" s="1"/>
  <c r="L5910" i="1"/>
  <c r="K5910" i="1" s="1"/>
  <c r="L5912" i="1"/>
  <c r="K5912" i="1" s="1"/>
  <c r="L5915" i="1"/>
  <c r="K5915" i="1" s="1"/>
  <c r="L5917" i="1"/>
  <c r="K5917" i="1" s="1"/>
  <c r="L5919" i="1"/>
  <c r="K5919" i="1" s="1"/>
  <c r="K5921" i="1"/>
  <c r="L5923" i="1"/>
  <c r="K5923" i="1" s="1"/>
  <c r="L5925" i="1"/>
  <c r="K5925" i="1" s="1"/>
  <c r="L5927" i="1"/>
  <c r="K5927" i="1" s="1"/>
  <c r="L5929" i="1"/>
  <c r="K5929" i="1" s="1"/>
  <c r="L5931" i="1"/>
  <c r="K5931" i="1" s="1"/>
  <c r="L5933" i="1"/>
  <c r="K5933" i="1" s="1"/>
  <c r="L5937" i="1"/>
  <c r="K5937" i="1" s="1"/>
  <c r="L5940" i="1"/>
  <c r="K5940" i="1" s="1"/>
  <c r="L5943" i="1"/>
  <c r="K5943" i="1" s="1"/>
  <c r="L5945" i="1"/>
  <c r="K5945" i="1" s="1"/>
  <c r="L5947" i="1"/>
  <c r="K5947" i="1" s="1"/>
  <c r="L5949" i="1"/>
  <c r="K5949" i="1" s="1"/>
  <c r="L5951" i="1"/>
  <c r="K5951" i="1" s="1"/>
  <c r="L5954" i="1"/>
  <c r="K5954" i="1" s="1"/>
  <c r="L5957" i="1"/>
  <c r="K5957" i="1" s="1"/>
  <c r="L5959" i="1"/>
  <c r="K5959" i="1" s="1"/>
  <c r="L5961" i="1"/>
  <c r="K5961" i="1" s="1"/>
  <c r="L5963" i="1"/>
  <c r="K5963" i="1" s="1"/>
  <c r="L5965" i="1"/>
  <c r="K5965" i="1" s="1"/>
  <c r="L5967" i="1"/>
  <c r="K5967" i="1" s="1"/>
  <c r="L5969" i="1"/>
  <c r="K5969" i="1" s="1"/>
  <c r="L5971" i="1"/>
  <c r="K5971" i="1" s="1"/>
  <c r="L5973" i="1"/>
  <c r="K5973" i="1" s="1"/>
  <c r="L5975" i="1"/>
  <c r="K5975" i="1" s="1"/>
  <c r="L5977" i="1"/>
  <c r="K5977" i="1" s="1"/>
  <c r="L5979" i="1"/>
  <c r="K5979" i="1" s="1"/>
  <c r="L5982" i="1"/>
  <c r="K5982" i="1" s="1"/>
  <c r="L5984" i="1"/>
  <c r="K5984" i="1" s="1"/>
  <c r="L5986" i="1"/>
  <c r="K5986" i="1" s="1"/>
  <c r="L5988" i="1"/>
  <c r="K5988" i="1" s="1"/>
  <c r="L5990" i="1"/>
  <c r="K5990" i="1" s="1"/>
  <c r="K5992" i="1"/>
  <c r="K5994" i="1"/>
  <c r="K5996" i="1"/>
  <c r="L5998" i="1"/>
  <c r="K5998" i="1" s="1"/>
  <c r="L6000" i="1"/>
  <c r="K6000" i="1" s="1"/>
  <c r="L6002" i="1"/>
  <c r="K6002" i="1" s="1"/>
  <c r="L6004" i="1"/>
  <c r="K6004" i="1" s="1"/>
  <c r="L6006" i="1"/>
  <c r="K6006" i="1" s="1"/>
  <c r="L6008" i="1"/>
  <c r="K6008" i="1" s="1"/>
  <c r="L6010" i="1"/>
  <c r="K6010" i="1" s="1"/>
  <c r="L6012" i="1"/>
  <c r="K6012" i="1" s="1"/>
  <c r="K6014" i="1"/>
  <c r="K6016" i="1"/>
  <c r="L6018" i="1"/>
  <c r="K6018" i="1" s="1"/>
  <c r="L6020" i="1"/>
  <c r="K6020" i="1" s="1"/>
  <c r="L6022" i="1"/>
  <c r="K6022" i="1" s="1"/>
  <c r="L6024" i="1"/>
  <c r="K6024" i="1" s="1"/>
  <c r="L6026" i="1"/>
  <c r="K6026" i="1" s="1"/>
  <c r="L6028" i="1"/>
  <c r="K6028" i="1" s="1"/>
  <c r="L6030" i="1"/>
  <c r="K6030" i="1" s="1"/>
  <c r="L6032" i="1"/>
  <c r="K6032" i="1" s="1"/>
  <c r="L6034" i="1"/>
  <c r="K6034" i="1" s="1"/>
  <c r="L6036" i="1"/>
  <c r="K6036" i="1" s="1"/>
  <c r="L6038" i="1"/>
  <c r="K6038" i="1" s="1"/>
  <c r="L6040" i="1"/>
  <c r="K6040" i="1" s="1"/>
  <c r="L6042" i="1"/>
  <c r="K6042" i="1" s="1"/>
  <c r="L6044" i="1"/>
  <c r="K6044" i="1" s="1"/>
  <c r="L6046" i="1"/>
  <c r="K6046" i="1" s="1"/>
  <c r="L6048" i="1"/>
  <c r="K6048" i="1" s="1"/>
  <c r="L6050" i="1"/>
  <c r="K6050" i="1" s="1"/>
  <c r="L6052" i="1"/>
  <c r="K6052" i="1" s="1"/>
  <c r="L6054" i="1"/>
  <c r="K6054" i="1" s="1"/>
  <c r="L6056" i="1"/>
  <c r="K6056" i="1" s="1"/>
  <c r="L6058" i="1"/>
  <c r="K6058" i="1" s="1"/>
  <c r="L6060" i="1"/>
  <c r="K6060" i="1" s="1"/>
  <c r="L6062" i="1"/>
  <c r="K6062" i="1" s="1"/>
  <c r="L6064" i="1"/>
  <c r="K6064" i="1" s="1"/>
  <c r="L6066" i="1"/>
  <c r="K6066" i="1" s="1"/>
  <c r="K6068" i="1"/>
  <c r="L6070" i="1"/>
  <c r="K6070" i="1" s="1"/>
  <c r="L6072" i="1"/>
  <c r="K6072" i="1" s="1"/>
  <c r="L6074" i="1"/>
  <c r="K6074" i="1" s="1"/>
  <c r="L6076" i="1"/>
  <c r="K6076" i="1" s="1"/>
  <c r="L6078" i="1"/>
  <c r="K6078" i="1" s="1"/>
  <c r="L6080" i="1"/>
  <c r="K6080" i="1" s="1"/>
  <c r="L6082" i="1"/>
  <c r="K6082" i="1" s="1"/>
  <c r="L6084" i="1"/>
  <c r="K6084" i="1" s="1"/>
  <c r="L6086" i="1"/>
  <c r="K6086" i="1" s="1"/>
  <c r="L6088" i="1"/>
  <c r="K6088" i="1" s="1"/>
  <c r="L6090" i="1"/>
  <c r="K6090" i="1" s="1"/>
  <c r="L6092" i="1"/>
  <c r="K6092" i="1" s="1"/>
  <c r="L6094" i="1"/>
  <c r="K6094" i="1" s="1"/>
  <c r="L6096" i="1"/>
  <c r="K6096" i="1" s="1"/>
  <c r="L6098" i="1"/>
  <c r="K6098" i="1" s="1"/>
  <c r="L6100" i="1"/>
  <c r="K6100" i="1" s="1"/>
  <c r="L6102" i="1"/>
  <c r="K6102" i="1" s="1"/>
  <c r="L6104" i="1"/>
  <c r="K6104" i="1" s="1"/>
  <c r="L6106" i="1"/>
  <c r="K6106" i="1" s="1"/>
  <c r="L6108" i="1"/>
  <c r="K6108" i="1" s="1"/>
  <c r="K6110" i="1"/>
  <c r="L6112" i="1"/>
  <c r="K6112" i="1" s="1"/>
  <c r="L6114" i="1"/>
  <c r="K6114" i="1" s="1"/>
  <c r="L6116" i="1"/>
  <c r="K6116" i="1" s="1"/>
  <c r="K6118" i="1"/>
  <c r="L6120" i="1"/>
  <c r="K6120" i="1" s="1"/>
  <c r="L6122" i="1"/>
  <c r="K6122" i="1" s="1"/>
  <c r="L6124" i="1"/>
  <c r="K6124" i="1" s="1"/>
  <c r="L6126" i="1"/>
  <c r="K6126" i="1" s="1"/>
  <c r="L6128" i="1"/>
  <c r="K6128" i="1" s="1"/>
  <c r="L6130" i="1"/>
  <c r="K6130" i="1" s="1"/>
  <c r="L6132" i="1"/>
  <c r="K6132" i="1" s="1"/>
  <c r="L6134" i="1"/>
  <c r="K6134" i="1" s="1"/>
  <c r="L6136" i="1"/>
  <c r="K6136" i="1" s="1"/>
  <c r="L6138" i="1"/>
  <c r="K6138" i="1" s="1"/>
  <c r="L6140" i="1"/>
  <c r="K6140" i="1" s="1"/>
  <c r="L6142" i="1"/>
  <c r="K6142" i="1" s="1"/>
  <c r="L6144" i="1"/>
  <c r="K6144" i="1" s="1"/>
  <c r="L6146" i="1"/>
  <c r="K6146" i="1" s="1"/>
  <c r="L6148" i="1"/>
  <c r="K6148" i="1" s="1"/>
  <c r="L6150" i="1"/>
  <c r="K6150" i="1" s="1"/>
  <c r="L6152" i="1"/>
  <c r="K6152" i="1" s="1"/>
  <c r="L6154" i="1"/>
  <c r="K6154" i="1" s="1"/>
  <c r="L6156" i="1"/>
  <c r="K6156" i="1" s="1"/>
  <c r="L6158" i="1"/>
  <c r="K6158" i="1" s="1"/>
  <c r="L6160" i="1"/>
  <c r="K6160" i="1" s="1"/>
  <c r="L6162" i="1"/>
  <c r="K6162" i="1" s="1"/>
  <c r="L6164" i="1"/>
  <c r="K6164" i="1" s="1"/>
  <c r="L6166" i="1"/>
  <c r="K6166" i="1" s="1"/>
  <c r="L6168" i="1"/>
  <c r="K6168" i="1" s="1"/>
  <c r="L6170" i="1"/>
  <c r="K6170" i="1" s="1"/>
  <c r="L6172" i="1"/>
  <c r="K6172" i="1" s="1"/>
  <c r="L6174" i="1"/>
  <c r="K6174" i="1" s="1"/>
  <c r="L6176" i="1"/>
  <c r="K6176" i="1" s="1"/>
  <c r="L6178" i="1"/>
  <c r="K6178" i="1" s="1"/>
  <c r="L6180" i="1"/>
  <c r="K6180" i="1" s="1"/>
  <c r="L6182" i="1"/>
  <c r="K6182" i="1" s="1"/>
  <c r="L6184" i="1"/>
  <c r="K6184" i="1" s="1"/>
  <c r="L6186" i="1"/>
  <c r="K6186" i="1" s="1"/>
  <c r="L6188" i="1"/>
  <c r="K6188" i="1" s="1"/>
  <c r="L6190" i="1"/>
  <c r="K6190" i="1" s="1"/>
  <c r="L6192" i="1"/>
  <c r="K6192" i="1" s="1"/>
  <c r="L6194" i="1"/>
  <c r="K6194" i="1" s="1"/>
  <c r="L6196" i="1"/>
  <c r="K6196" i="1" s="1"/>
  <c r="L6198" i="1"/>
  <c r="K6198" i="1" s="1"/>
  <c r="L6200" i="1"/>
  <c r="K6200" i="1" s="1"/>
  <c r="L6202" i="1"/>
  <c r="K6202" i="1" s="1"/>
  <c r="L6204" i="1"/>
  <c r="K6204" i="1" s="1"/>
  <c r="L6206" i="1"/>
  <c r="K6206" i="1" s="1"/>
  <c r="L6208" i="1"/>
  <c r="K6208" i="1" s="1"/>
  <c r="L6210" i="1"/>
  <c r="K6210" i="1" s="1"/>
  <c r="L6212" i="1"/>
  <c r="K6212" i="1" s="1"/>
  <c r="L6214" i="1"/>
  <c r="K6214" i="1" s="1"/>
  <c r="K6216" i="1"/>
  <c r="L6219" i="1"/>
  <c r="K6219" i="1" s="1"/>
  <c r="L6221" i="1"/>
  <c r="K6221" i="1" s="1"/>
  <c r="L6223" i="1"/>
  <c r="K6223" i="1" s="1"/>
  <c r="L6225" i="1"/>
  <c r="K6225" i="1" s="1"/>
  <c r="L6227" i="1"/>
  <c r="K6227" i="1" s="1"/>
  <c r="L6229" i="1"/>
  <c r="K6229" i="1" s="1"/>
  <c r="L6231" i="1"/>
  <c r="K6231" i="1" s="1"/>
  <c r="L6233" i="1"/>
  <c r="K6233" i="1" s="1"/>
  <c r="L6235" i="1"/>
  <c r="K6235" i="1" s="1"/>
  <c r="L6237" i="1"/>
  <c r="K6237" i="1" s="1"/>
  <c r="L6239" i="1"/>
  <c r="K6239" i="1" s="1"/>
  <c r="L6241" i="1"/>
  <c r="K6241" i="1" s="1"/>
  <c r="L6243" i="1"/>
  <c r="K6243" i="1" s="1"/>
  <c r="L6245" i="1"/>
  <c r="K6245" i="1" s="1"/>
  <c r="L6247" i="1"/>
  <c r="K6247" i="1" s="1"/>
  <c r="L6249" i="1"/>
  <c r="K6249" i="1" s="1"/>
  <c r="L6251" i="1"/>
  <c r="K6251" i="1" s="1"/>
  <c r="L6253" i="1"/>
  <c r="K6253" i="1" s="1"/>
  <c r="L6255" i="1"/>
  <c r="K6255" i="1" s="1"/>
  <c r="L6257" i="1"/>
  <c r="K6257" i="1" s="1"/>
  <c r="L6259" i="1"/>
  <c r="K6259" i="1" s="1"/>
  <c r="L6261" i="1"/>
  <c r="K6261" i="1" s="1"/>
  <c r="L6263" i="1"/>
  <c r="K6263" i="1" s="1"/>
  <c r="K6265" i="1"/>
  <c r="L6267" i="1"/>
  <c r="K6267" i="1" s="1"/>
  <c r="K6269" i="1"/>
  <c r="L6271" i="1"/>
  <c r="K6271" i="1" s="1"/>
  <c r="L6273" i="1"/>
  <c r="K6273" i="1" s="1"/>
  <c r="L6275" i="1"/>
  <c r="K6275" i="1" s="1"/>
  <c r="L6277" i="1"/>
  <c r="K6277" i="1" s="1"/>
  <c r="L6279" i="1"/>
  <c r="K6279" i="1" s="1"/>
  <c r="L6281" i="1"/>
  <c r="K6281" i="1" s="1"/>
  <c r="L6283" i="1"/>
  <c r="K6283" i="1" s="1"/>
  <c r="L6285" i="1"/>
  <c r="K6285" i="1" s="1"/>
  <c r="L6287" i="1"/>
  <c r="K6287" i="1" s="1"/>
  <c r="L6289" i="1"/>
  <c r="K6289" i="1" s="1"/>
  <c r="L6291" i="1"/>
  <c r="K6291" i="1" s="1"/>
  <c r="L6293" i="1"/>
  <c r="K6293" i="1" s="1"/>
  <c r="L6295" i="1"/>
  <c r="K6295" i="1" s="1"/>
  <c r="L6297" i="1"/>
  <c r="K6297" i="1" s="1"/>
  <c r="L6299" i="1"/>
  <c r="K6299" i="1" s="1"/>
  <c r="L6301" i="1"/>
  <c r="K6301" i="1" s="1"/>
  <c r="L6303" i="1"/>
  <c r="K6303" i="1" s="1"/>
  <c r="L6305" i="1"/>
  <c r="K6305" i="1" s="1"/>
  <c r="L6307" i="1"/>
  <c r="K6307" i="1" s="1"/>
  <c r="L6309" i="1"/>
  <c r="K6309" i="1" s="1"/>
  <c r="L6311" i="1"/>
  <c r="K6311" i="1" s="1"/>
  <c r="L6313" i="1"/>
  <c r="K6313" i="1" s="1"/>
  <c r="L6315" i="1"/>
  <c r="K6315" i="1" s="1"/>
  <c r="L6317" i="1"/>
  <c r="K6317" i="1" s="1"/>
  <c r="L6319" i="1"/>
  <c r="K6319" i="1" s="1"/>
  <c r="L6321" i="1"/>
  <c r="K6321" i="1" s="1"/>
  <c r="L6323" i="1"/>
  <c r="K6323" i="1" s="1"/>
  <c r="L6325" i="1"/>
  <c r="K6325" i="1" s="1"/>
  <c r="L6327" i="1"/>
  <c r="K6327" i="1" s="1"/>
  <c r="L6329" i="1"/>
  <c r="K6329" i="1" s="1"/>
  <c r="L6331" i="1"/>
  <c r="K6331" i="1" s="1"/>
  <c r="L6333" i="1"/>
  <c r="K6333" i="1" s="1"/>
  <c r="L6335" i="1"/>
  <c r="K6335" i="1" s="1"/>
  <c r="L6337" i="1"/>
  <c r="K6337" i="1" s="1"/>
  <c r="L6339" i="1"/>
  <c r="K6339" i="1" s="1"/>
  <c r="K6341" i="1"/>
  <c r="L6343" i="1"/>
  <c r="K6343" i="1" s="1"/>
  <c r="L6345" i="1"/>
  <c r="K6345" i="1" s="1"/>
  <c r="L6348" i="1"/>
  <c r="K6348" i="1" s="1"/>
  <c r="L6351" i="1"/>
  <c r="K6351" i="1" s="1"/>
  <c r="L6353" i="1"/>
  <c r="K6353" i="1" s="1"/>
  <c r="L6355" i="1"/>
  <c r="K6355" i="1" s="1"/>
  <c r="L6357" i="1"/>
  <c r="K6357" i="1" s="1"/>
  <c r="L6359" i="1"/>
  <c r="K6359" i="1" s="1"/>
  <c r="L6361" i="1"/>
  <c r="K6361" i="1" s="1"/>
  <c r="L6363" i="1"/>
  <c r="K6363" i="1" s="1"/>
  <c r="L6365" i="1"/>
  <c r="K6365" i="1" s="1"/>
  <c r="L6367" i="1"/>
  <c r="K6367" i="1" s="1"/>
  <c r="L6369" i="1"/>
  <c r="K6369" i="1" s="1"/>
  <c r="L6373" i="1"/>
  <c r="K6373" i="1" s="1"/>
  <c r="L6378" i="1"/>
  <c r="K6378" i="1" s="1"/>
  <c r="L6380" i="1"/>
  <c r="K6380" i="1" s="1"/>
  <c r="L6382" i="1"/>
  <c r="K6382" i="1" s="1"/>
  <c r="L6384" i="1"/>
  <c r="K6384" i="1" s="1"/>
  <c r="L6386" i="1"/>
  <c r="K6386" i="1" s="1"/>
  <c r="L6388" i="1"/>
  <c r="K6388" i="1" s="1"/>
  <c r="L6390" i="1"/>
  <c r="K6390" i="1" s="1"/>
  <c r="L6392" i="1"/>
  <c r="K6392" i="1" s="1"/>
  <c r="L6394" i="1"/>
  <c r="K6394" i="1" s="1"/>
  <c r="L6396" i="1"/>
  <c r="K6396" i="1" s="1"/>
  <c r="L6399" i="1"/>
  <c r="K6399" i="1" s="1"/>
  <c r="L6401" i="1"/>
  <c r="K6401" i="1" s="1"/>
  <c r="L6403" i="1"/>
  <c r="K6403" i="1" s="1"/>
  <c r="L6405" i="1"/>
  <c r="K6405" i="1" s="1"/>
  <c r="L6407" i="1"/>
  <c r="K6407" i="1" s="1"/>
  <c r="L6409" i="1"/>
  <c r="K6409" i="1" s="1"/>
  <c r="L6411" i="1"/>
  <c r="K6411" i="1" s="1"/>
  <c r="L6413" i="1"/>
  <c r="K6413" i="1" s="1"/>
  <c r="L6415" i="1"/>
  <c r="K6415" i="1" s="1"/>
  <c r="L6417" i="1"/>
  <c r="K6417" i="1" s="1"/>
  <c r="L6419" i="1"/>
  <c r="K6419" i="1" s="1"/>
  <c r="L6421" i="1"/>
  <c r="K6421" i="1" s="1"/>
  <c r="L6423" i="1"/>
  <c r="K6423" i="1" s="1"/>
  <c r="L6425" i="1"/>
  <c r="K6425" i="1" s="1"/>
  <c r="L6427" i="1"/>
  <c r="K6427" i="1" s="1"/>
  <c r="L6429" i="1"/>
  <c r="K6429" i="1" s="1"/>
  <c r="L6431" i="1"/>
  <c r="K6431" i="1" s="1"/>
  <c r="L6433" i="1"/>
  <c r="K6433" i="1" s="1"/>
  <c r="L6435" i="1"/>
  <c r="K6435" i="1" s="1"/>
  <c r="L6437" i="1"/>
  <c r="K6437" i="1" s="1"/>
  <c r="L6439" i="1"/>
  <c r="K6439" i="1" s="1"/>
  <c r="L6441" i="1"/>
  <c r="K6441" i="1" s="1"/>
  <c r="L6443" i="1"/>
  <c r="K6443" i="1" s="1"/>
  <c r="L6445" i="1"/>
  <c r="K6445" i="1" s="1"/>
  <c r="L6447" i="1"/>
  <c r="K6447" i="1" s="1"/>
  <c r="L6450" i="1"/>
  <c r="K6450" i="1" s="1"/>
  <c r="L6452" i="1"/>
  <c r="K6452" i="1" s="1"/>
  <c r="L6454" i="1"/>
  <c r="K6454" i="1" s="1"/>
  <c r="L6458" i="1"/>
  <c r="K6458" i="1" s="1"/>
  <c r="L6460" i="1"/>
  <c r="K6460" i="1" s="1"/>
  <c r="L6462" i="1"/>
  <c r="K6462" i="1" s="1"/>
  <c r="L6464" i="1"/>
  <c r="K6464" i="1" s="1"/>
  <c r="L6466" i="1"/>
  <c r="K6466" i="1" s="1"/>
  <c r="L6468" i="1"/>
  <c r="K6468" i="1" s="1"/>
  <c r="L6470" i="1"/>
  <c r="K6470" i="1" s="1"/>
  <c r="L6472" i="1"/>
  <c r="K6472" i="1" s="1"/>
  <c r="L6474" i="1"/>
  <c r="K6474" i="1" s="1"/>
  <c r="L6476" i="1"/>
  <c r="K6476" i="1" s="1"/>
  <c r="L6478" i="1"/>
  <c r="K6478" i="1" s="1"/>
  <c r="L6480" i="1"/>
  <c r="K6480" i="1" s="1"/>
  <c r="L6482" i="1"/>
  <c r="K6482" i="1" s="1"/>
  <c r="L6484" i="1"/>
  <c r="K6484" i="1" s="1"/>
  <c r="L6486" i="1"/>
  <c r="K6486" i="1" s="1"/>
  <c r="L6488" i="1"/>
  <c r="K6488" i="1" s="1"/>
  <c r="L6490" i="1"/>
  <c r="K6490" i="1" s="1"/>
  <c r="L6492" i="1"/>
  <c r="K6492" i="1" s="1"/>
  <c r="L6494" i="1"/>
  <c r="K6494" i="1" s="1"/>
  <c r="L6496" i="1"/>
  <c r="K6496" i="1" s="1"/>
  <c r="L6498" i="1"/>
  <c r="K6498" i="1" s="1"/>
  <c r="L6500" i="1"/>
  <c r="K6500" i="1" s="1"/>
  <c r="L6502" i="1"/>
  <c r="K6502" i="1" s="1"/>
  <c r="L6504" i="1"/>
  <c r="K6504" i="1" s="1"/>
  <c r="L6506" i="1"/>
  <c r="K6506" i="1" s="1"/>
  <c r="L6509" i="1"/>
  <c r="K6509" i="1" s="1"/>
  <c r="L6511" i="1"/>
  <c r="K6511" i="1" s="1"/>
  <c r="L6513" i="1"/>
  <c r="K6513" i="1" s="1"/>
  <c r="L6515" i="1"/>
  <c r="K6515" i="1" s="1"/>
  <c r="L6517" i="1"/>
  <c r="K6517" i="1" s="1"/>
  <c r="L6519" i="1"/>
  <c r="K6519" i="1" s="1"/>
  <c r="L6521" i="1"/>
  <c r="K6521" i="1" s="1"/>
  <c r="L6523" i="1"/>
  <c r="K6523" i="1" s="1"/>
  <c r="L6525" i="1"/>
  <c r="K6525" i="1" s="1"/>
  <c r="L6527" i="1"/>
  <c r="K6527" i="1" s="1"/>
  <c r="L6529" i="1"/>
  <c r="K6529" i="1" s="1"/>
  <c r="L6531" i="1"/>
  <c r="K6531" i="1" s="1"/>
  <c r="L6533" i="1"/>
  <c r="K6533" i="1" s="1"/>
  <c r="L6535" i="1"/>
  <c r="K6535" i="1" s="1"/>
  <c r="L6537" i="1"/>
  <c r="K6537" i="1" s="1"/>
  <c r="L6538" i="1"/>
  <c r="K6538" i="1" s="1"/>
  <c r="L6540" i="1"/>
  <c r="K6540" i="1" s="1"/>
  <c r="L6542" i="1"/>
  <c r="K6542" i="1" s="1"/>
  <c r="L6544" i="1"/>
  <c r="K6544" i="1" s="1"/>
  <c r="L6546" i="1"/>
  <c r="K6546" i="1" s="1"/>
  <c r="L6548" i="1"/>
  <c r="K6548" i="1" s="1"/>
  <c r="L6552" i="1"/>
  <c r="K6552" i="1" s="1"/>
  <c r="L6554" i="1"/>
  <c r="K6554" i="1" s="1"/>
  <c r="L6555" i="1"/>
  <c r="K6555" i="1" s="1"/>
  <c r="L6557" i="1"/>
  <c r="K6557" i="1" s="1"/>
  <c r="L6559" i="1"/>
  <c r="K6559" i="1" s="1"/>
  <c r="L4161" i="1"/>
  <c r="K4161" i="1" s="1"/>
  <c r="L4165" i="1"/>
  <c r="K4165" i="1" s="1"/>
  <c r="L4169" i="1"/>
  <c r="K4169" i="1" s="1"/>
  <c r="L4173" i="1"/>
  <c r="K4173" i="1" s="1"/>
  <c r="L4180" i="1"/>
  <c r="K4180" i="1" s="1"/>
  <c r="L4184" i="1"/>
  <c r="K4184" i="1" s="1"/>
  <c r="L4188" i="1"/>
  <c r="K4188" i="1" s="1"/>
  <c r="L4192" i="1"/>
  <c r="K4192" i="1" s="1"/>
  <c r="L4198" i="1"/>
  <c r="K4198" i="1" s="1"/>
  <c r="L4202" i="1"/>
  <c r="K4202" i="1" s="1"/>
  <c r="L4205" i="1"/>
  <c r="K4205" i="1" s="1"/>
  <c r="L4207" i="1"/>
  <c r="K4207" i="1" s="1"/>
  <c r="L4211" i="1"/>
  <c r="K4211" i="1" s="1"/>
  <c r="L4213" i="1"/>
  <c r="K4213" i="1" s="1"/>
  <c r="L4216" i="1"/>
  <c r="K4216" i="1" s="1"/>
  <c r="L4220" i="1"/>
  <c r="K4220" i="1" s="1"/>
  <c r="L4226" i="1"/>
  <c r="K4226" i="1" s="1"/>
  <c r="L4230" i="1"/>
  <c r="K4230" i="1" s="1"/>
  <c r="L4234" i="1"/>
  <c r="K4234" i="1" s="1"/>
  <c r="L4238" i="1"/>
  <c r="K4238" i="1" s="1"/>
  <c r="L4242" i="1"/>
  <c r="K4242" i="1" s="1"/>
  <c r="L4247" i="1"/>
  <c r="K4247" i="1" s="1"/>
  <c r="L4254" i="1"/>
  <c r="K4254" i="1" s="1"/>
  <c r="L4257" i="1"/>
  <c r="K4257" i="1" s="1"/>
  <c r="L4260" i="1"/>
  <c r="K4260" i="1" s="1"/>
  <c r="L4262" i="1"/>
  <c r="K4262" i="1" s="1"/>
  <c r="L4266" i="1"/>
  <c r="K4266" i="1" s="1"/>
  <c r="L4273" i="1"/>
  <c r="K4273" i="1" s="1"/>
  <c r="L4276" i="1"/>
  <c r="K4276" i="1" s="1"/>
  <c r="L4280" i="1"/>
  <c r="K4280" i="1" s="1"/>
  <c r="L4287" i="1"/>
  <c r="K4287" i="1" s="1"/>
  <c r="L4291" i="1"/>
  <c r="K4291" i="1" s="1"/>
  <c r="L4295" i="1"/>
  <c r="K4295" i="1" s="1"/>
  <c r="L4299" i="1"/>
  <c r="K4299" i="1" s="1"/>
  <c r="L4304" i="1"/>
  <c r="K4304" i="1" s="1"/>
  <c r="L4308" i="1"/>
  <c r="K4308" i="1" s="1"/>
  <c r="L4313" i="1"/>
  <c r="K4313" i="1" s="1"/>
  <c r="L4317" i="1"/>
  <c r="K4317" i="1" s="1"/>
  <c r="L4321" i="1"/>
  <c r="K4321" i="1" s="1"/>
  <c r="L4324" i="1"/>
  <c r="K4324" i="1" s="1"/>
  <c r="L4326" i="1"/>
  <c r="K4326" i="1" s="1"/>
  <c r="L4330" i="1"/>
  <c r="K4330" i="1" s="1"/>
  <c r="L4338" i="1"/>
  <c r="K4338" i="1" s="1"/>
  <c r="L4342" i="1"/>
  <c r="K4342" i="1" s="1"/>
  <c r="L4346" i="1"/>
  <c r="K4346" i="1" s="1"/>
  <c r="L4353" i="1"/>
  <c r="K4353" i="1" s="1"/>
  <c r="L4358" i="1"/>
  <c r="K4358" i="1" s="1"/>
  <c r="L4363" i="1"/>
  <c r="K4363" i="1" s="1"/>
  <c r="L4372" i="1"/>
  <c r="K4372" i="1" s="1"/>
  <c r="L4376" i="1"/>
  <c r="K4376" i="1" s="1"/>
  <c r="L4380" i="1"/>
  <c r="K4380" i="1" s="1"/>
  <c r="L4384" i="1"/>
  <c r="K4384" i="1" s="1"/>
  <c r="L4389" i="1"/>
  <c r="K4389" i="1" s="1"/>
  <c r="L4393" i="1"/>
  <c r="K4393" i="1" s="1"/>
  <c r="L4396" i="1"/>
  <c r="K4396" i="1" s="1"/>
  <c r="L4400" i="1"/>
  <c r="K4400" i="1" s="1"/>
  <c r="L4404" i="1"/>
  <c r="K4404" i="1" s="1"/>
  <c r="L4408" i="1"/>
  <c r="K4408" i="1" s="1"/>
  <c r="L4412" i="1"/>
  <c r="K4412" i="1" s="1"/>
  <c r="L4416" i="1"/>
  <c r="K4416" i="1" s="1"/>
  <c r="L4419" i="1"/>
  <c r="K4419" i="1" s="1"/>
  <c r="L4423" i="1"/>
  <c r="K4423" i="1" s="1"/>
  <c r="L4427" i="1"/>
  <c r="K4427" i="1" s="1"/>
  <c r="L4431" i="1"/>
  <c r="K4431" i="1" s="1"/>
  <c r="K4434" i="1"/>
  <c r="L4438" i="1"/>
  <c r="K4438" i="1" s="1"/>
  <c r="L4442" i="1"/>
  <c r="K4442" i="1" s="1"/>
  <c r="L4446" i="1"/>
  <c r="K4446" i="1" s="1"/>
  <c r="L4449" i="1"/>
  <c r="K4449" i="1" s="1"/>
  <c r="L4451" i="1"/>
  <c r="K4451" i="1" s="1"/>
  <c r="L4455" i="1"/>
  <c r="K4455" i="1" s="1"/>
  <c r="L4459" i="1"/>
  <c r="K4459" i="1" s="1"/>
  <c r="L4466" i="1"/>
  <c r="K4466" i="1" s="1"/>
  <c r="L4471" i="1"/>
  <c r="K4471" i="1" s="1"/>
  <c r="L4475" i="1"/>
  <c r="K4475" i="1" s="1"/>
  <c r="L4479" i="1"/>
  <c r="K4479" i="1" s="1"/>
  <c r="L4482" i="1"/>
  <c r="K4482" i="1" s="1"/>
  <c r="L4484" i="1"/>
  <c r="K4484" i="1" s="1"/>
  <c r="L4488" i="1"/>
  <c r="K4488" i="1" s="1"/>
  <c r="L4493" i="1"/>
  <c r="K4493" i="1" s="1"/>
  <c r="L4505" i="1"/>
  <c r="K4505" i="1" s="1"/>
  <c r="L4513" i="1"/>
  <c r="K4513" i="1" s="1"/>
  <c r="L4520" i="1"/>
  <c r="K4520" i="1" s="1"/>
  <c r="L4526" i="1"/>
  <c r="K4526" i="1" s="1"/>
  <c r="L4530" i="1"/>
  <c r="K4530" i="1" s="1"/>
  <c r="L4535" i="1"/>
  <c r="K4535" i="1" s="1"/>
  <c r="L4538" i="1"/>
  <c r="K4538" i="1" s="1"/>
  <c r="L4542" i="1"/>
  <c r="K4542" i="1" s="1"/>
  <c r="L4546" i="1"/>
  <c r="K4546" i="1" s="1"/>
  <c r="L4551" i="1"/>
  <c r="K4551" i="1" s="1"/>
  <c r="L4555" i="1"/>
  <c r="K4555" i="1" s="1"/>
  <c r="L4562" i="1"/>
  <c r="K4562" i="1" s="1"/>
  <c r="L4569" i="1"/>
  <c r="K4569" i="1" s="1"/>
  <c r="K4576" i="1"/>
  <c r="L4580" i="1"/>
  <c r="K4580" i="1" s="1"/>
  <c r="L4584" i="1"/>
  <c r="K4584" i="1" s="1"/>
  <c r="L4588" i="1"/>
  <c r="K4588" i="1" s="1"/>
  <c r="L4592" i="1"/>
  <c r="K4592" i="1" s="1"/>
  <c r="L4596" i="1"/>
  <c r="K4596" i="1" s="1"/>
  <c r="L4600" i="1"/>
  <c r="K4600" i="1" s="1"/>
  <c r="L4603" i="1"/>
  <c r="K4603" i="1" s="1"/>
  <c r="L4607" i="1"/>
  <c r="K4607" i="1" s="1"/>
  <c r="L4612" i="1"/>
  <c r="K4612" i="1" s="1"/>
  <c r="L4614" i="1"/>
  <c r="K4614" i="1" s="1"/>
  <c r="L4616" i="1"/>
  <c r="K4616" i="1" s="1"/>
  <c r="L4619" i="1"/>
  <c r="K4619" i="1" s="1"/>
  <c r="L4623" i="1"/>
  <c r="K4623" i="1" s="1"/>
  <c r="L4627" i="1"/>
  <c r="K4627" i="1" s="1"/>
  <c r="L4633" i="1"/>
  <c r="K4633" i="1" s="1"/>
  <c r="L4634" i="1"/>
  <c r="K4634" i="1" s="1"/>
  <c r="L4635" i="1"/>
  <c r="K4635" i="1" s="1"/>
  <c r="L4636" i="1"/>
  <c r="K4636" i="1" s="1"/>
  <c r="L4637" i="1"/>
  <c r="K4637" i="1" s="1"/>
  <c r="L4639" i="1"/>
  <c r="K4639" i="1" s="1"/>
  <c r="L4645" i="1"/>
  <c r="K4645" i="1" s="1"/>
  <c r="L4647" i="1"/>
  <c r="K4647" i="1" s="1"/>
  <c r="L4651" i="1"/>
  <c r="K4651" i="1" s="1"/>
  <c r="L4653" i="1"/>
  <c r="K4653" i="1" s="1"/>
  <c r="L4656" i="1"/>
  <c r="K4656" i="1" s="1"/>
  <c r="L4659" i="1"/>
  <c r="K4659" i="1" s="1"/>
  <c r="L4662" i="1"/>
  <c r="K4662" i="1" s="1"/>
  <c r="L4664" i="1"/>
  <c r="K4664" i="1" s="1"/>
  <c r="L4665" i="1"/>
  <c r="K4665" i="1" s="1"/>
  <c r="L4666" i="1"/>
  <c r="K4666" i="1" s="1"/>
  <c r="L4668" i="1"/>
  <c r="K4668" i="1" s="1"/>
  <c r="L4671" i="1"/>
  <c r="K4671" i="1" s="1"/>
  <c r="L4674" i="1"/>
  <c r="K4674" i="1" s="1"/>
  <c r="L4678" i="1"/>
  <c r="K4678" i="1" s="1"/>
  <c r="L4680" i="1"/>
  <c r="K4680" i="1" s="1"/>
  <c r="L4682" i="1"/>
  <c r="K4682" i="1" s="1"/>
  <c r="L4684" i="1"/>
  <c r="K4684" i="1" s="1"/>
  <c r="L4686" i="1"/>
  <c r="K4686" i="1" s="1"/>
  <c r="L4688" i="1"/>
  <c r="K4688" i="1" s="1"/>
  <c r="L4692" i="1"/>
  <c r="K4692" i="1" s="1"/>
  <c r="L4694" i="1"/>
  <c r="K4694" i="1" s="1"/>
  <c r="L4697" i="1"/>
  <c r="K4697" i="1" s="1"/>
  <c r="L4699" i="1"/>
  <c r="K4699" i="1" s="1"/>
  <c r="L4701" i="1"/>
  <c r="K4701" i="1" s="1"/>
  <c r="L4703" i="1"/>
  <c r="K4703" i="1" s="1"/>
  <c r="L4707" i="1"/>
  <c r="K4707" i="1" s="1"/>
  <c r="L4709" i="1"/>
  <c r="K4709" i="1" s="1"/>
  <c r="L4711" i="1"/>
  <c r="K4711" i="1" s="1"/>
  <c r="L4713" i="1"/>
  <c r="K4713" i="1" s="1"/>
  <c r="L4715" i="1"/>
  <c r="K4715" i="1" s="1"/>
  <c r="L4717" i="1"/>
  <c r="K4717" i="1" s="1"/>
  <c r="L4719" i="1"/>
  <c r="K4719" i="1" s="1"/>
  <c r="L4721" i="1"/>
  <c r="K4721" i="1" s="1"/>
  <c r="L4725" i="1"/>
  <c r="K4725" i="1" s="1"/>
  <c r="L4727" i="1"/>
  <c r="K4727" i="1" s="1"/>
  <c r="L4729" i="1"/>
  <c r="K4729" i="1" s="1"/>
  <c r="L4732" i="1"/>
  <c r="K4732" i="1" s="1"/>
  <c r="L4735" i="1"/>
  <c r="K4735" i="1" s="1"/>
  <c r="L4737" i="1"/>
  <c r="K4737" i="1" s="1"/>
  <c r="L4739" i="1"/>
  <c r="K4739" i="1" s="1"/>
  <c r="L4742" i="1"/>
  <c r="K4742" i="1" s="1"/>
  <c r="L4745" i="1"/>
  <c r="K4745" i="1" s="1"/>
  <c r="L4746" i="1"/>
  <c r="K4746" i="1" s="1"/>
  <c r="L4748" i="1"/>
  <c r="K4748" i="1" s="1"/>
  <c r="L4750" i="1"/>
  <c r="K4750" i="1" s="1"/>
  <c r="L4752" i="1"/>
  <c r="K4752" i="1" s="1"/>
  <c r="L4754" i="1"/>
  <c r="K4754" i="1" s="1"/>
  <c r="L4758" i="1"/>
  <c r="K4758" i="1" s="1"/>
  <c r="L4760" i="1"/>
  <c r="K4760" i="1" s="1"/>
  <c r="L4762" i="1"/>
  <c r="K4762" i="1" s="1"/>
  <c r="L4764" i="1"/>
  <c r="K4764" i="1" s="1"/>
  <c r="L4766" i="1"/>
  <c r="K4766" i="1" s="1"/>
  <c r="L4769" i="1"/>
  <c r="K4769" i="1" s="1"/>
  <c r="L4772" i="1"/>
  <c r="K4772" i="1" s="1"/>
  <c r="L4776" i="1"/>
  <c r="K4776" i="1" s="1"/>
  <c r="L4780" i="1"/>
  <c r="K4780" i="1" s="1"/>
  <c r="L4782" i="1"/>
  <c r="K4782" i="1" s="1"/>
  <c r="L4785" i="1"/>
  <c r="K4785" i="1" s="1"/>
  <c r="K4787" i="1"/>
  <c r="L4793" i="1"/>
  <c r="K4793" i="1" s="1"/>
  <c r="L4795" i="1"/>
  <c r="K4795" i="1" s="1"/>
  <c r="L4797" i="1"/>
  <c r="K4797" i="1" s="1"/>
  <c r="L4800" i="1"/>
  <c r="K4800" i="1" s="1"/>
  <c r="L4802" i="1"/>
  <c r="K4802" i="1" s="1"/>
  <c r="L4806" i="1"/>
  <c r="K4806" i="1" s="1"/>
  <c r="L4808" i="1"/>
  <c r="K4808" i="1" s="1"/>
  <c r="L4810" i="1"/>
  <c r="K4810" i="1" s="1"/>
  <c r="L4812" i="1"/>
  <c r="K4812" i="1" s="1"/>
  <c r="L4814" i="1"/>
  <c r="K4814" i="1" s="1"/>
  <c r="L4816" i="1"/>
  <c r="K4816" i="1" s="1"/>
  <c r="L4817" i="1"/>
  <c r="K4817" i="1" s="1"/>
  <c r="L4819" i="1"/>
  <c r="K4819" i="1" s="1"/>
  <c r="L4822" i="1"/>
  <c r="K4822" i="1" s="1"/>
  <c r="L4825" i="1"/>
  <c r="K4825" i="1" s="1"/>
  <c r="L4828" i="1"/>
  <c r="K4828" i="1" s="1"/>
  <c r="L4830" i="1"/>
  <c r="K4830" i="1" s="1"/>
  <c r="L4832" i="1"/>
  <c r="K4832" i="1" s="1"/>
  <c r="L4834" i="1"/>
  <c r="K4834" i="1" s="1"/>
  <c r="L4837" i="1"/>
  <c r="K4837" i="1" s="1"/>
  <c r="L4839" i="1"/>
  <c r="K4839" i="1" s="1"/>
  <c r="L4841" i="1"/>
  <c r="K4841" i="1" s="1"/>
  <c r="L4843" i="1"/>
  <c r="K4843" i="1" s="1"/>
  <c r="L4846" i="1"/>
  <c r="K4846" i="1" s="1"/>
  <c r="L4848" i="1"/>
  <c r="K4848" i="1" s="1"/>
  <c r="L4851" i="1"/>
  <c r="K4851" i="1" s="1"/>
  <c r="L4853" i="1"/>
  <c r="K4853" i="1" s="1"/>
  <c r="L4856" i="1"/>
  <c r="K4856" i="1" s="1"/>
  <c r="L4858" i="1"/>
  <c r="K4858" i="1" s="1"/>
  <c r="L4860" i="1"/>
  <c r="K4860" i="1" s="1"/>
  <c r="L4862" i="1"/>
  <c r="K4862" i="1" s="1"/>
  <c r="L4865" i="1"/>
  <c r="K4865" i="1" s="1"/>
  <c r="L4867" i="1"/>
  <c r="K4867" i="1" s="1"/>
  <c r="K4875" i="1"/>
  <c r="L4880" i="1"/>
  <c r="K4880" i="1" s="1"/>
  <c r="L4882" i="1"/>
  <c r="K4882" i="1" s="1"/>
  <c r="L4884" i="1"/>
  <c r="K4884" i="1" s="1"/>
  <c r="L4887" i="1"/>
  <c r="K4887" i="1" s="1"/>
  <c r="L4889" i="1"/>
  <c r="K4889" i="1" s="1"/>
  <c r="L4893" i="1"/>
  <c r="K4893" i="1" s="1"/>
  <c r="L4895" i="1"/>
  <c r="K4895" i="1" s="1"/>
  <c r="L4896" i="1"/>
  <c r="K4896" i="1" s="1"/>
  <c r="L4897" i="1"/>
  <c r="K4897" i="1" s="1"/>
  <c r="L4898" i="1"/>
  <c r="K4898" i="1" s="1"/>
  <c r="L4901" i="1"/>
  <c r="K4901" i="1" s="1"/>
  <c r="L4902" i="1"/>
  <c r="K4902" i="1" s="1"/>
  <c r="L4904" i="1"/>
  <c r="K4904" i="1" s="1"/>
  <c r="L4906" i="1"/>
  <c r="K4906" i="1" s="1"/>
  <c r="L4907" i="1"/>
  <c r="K4907" i="1" s="1"/>
  <c r="L4909" i="1"/>
  <c r="K4909" i="1" s="1"/>
  <c r="L4910" i="1"/>
  <c r="K4910" i="1" s="1"/>
  <c r="L4912" i="1"/>
  <c r="K4912" i="1" s="1"/>
  <c r="L4914" i="1"/>
  <c r="K4914" i="1" s="1"/>
  <c r="L4916" i="1"/>
  <c r="K4916" i="1" s="1"/>
  <c r="L4917" i="1"/>
  <c r="K4917" i="1" s="1"/>
  <c r="L4919" i="1"/>
  <c r="K4919" i="1" s="1"/>
  <c r="L4921" i="1"/>
  <c r="K4921" i="1" s="1"/>
  <c r="L4923" i="1"/>
  <c r="K4923" i="1" s="1"/>
  <c r="L4925" i="1"/>
  <c r="K4925" i="1" s="1"/>
  <c r="L4927" i="1"/>
  <c r="K4927" i="1" s="1"/>
  <c r="L4929" i="1"/>
  <c r="K4929" i="1" s="1"/>
  <c r="L4930" i="1"/>
  <c r="K4930" i="1" s="1"/>
  <c r="L4932" i="1"/>
  <c r="K4932" i="1" s="1"/>
  <c r="L4934" i="1"/>
  <c r="K4934" i="1" s="1"/>
  <c r="L4936" i="1"/>
  <c r="K4936" i="1" s="1"/>
  <c r="L4938" i="1"/>
  <c r="K4938" i="1" s="1"/>
  <c r="L4940" i="1"/>
  <c r="K4940" i="1" s="1"/>
  <c r="L4941" i="1"/>
  <c r="K4941" i="1" s="1"/>
  <c r="L4944" i="1"/>
  <c r="K4944" i="1" s="1"/>
  <c r="L4946" i="1"/>
  <c r="K4946" i="1" s="1"/>
  <c r="L4948" i="1"/>
  <c r="K4948" i="1" s="1"/>
  <c r="L4950" i="1"/>
  <c r="K4950" i="1" s="1"/>
  <c r="L4952" i="1"/>
  <c r="K4952" i="1" s="1"/>
  <c r="L4954" i="1"/>
  <c r="K4954" i="1" s="1"/>
  <c r="L4957" i="1"/>
  <c r="K4957" i="1" s="1"/>
  <c r="L4958" i="1"/>
  <c r="K4958" i="1" s="1"/>
  <c r="K4961" i="1"/>
  <c r="K4964" i="1"/>
  <c r="L4966" i="1"/>
  <c r="K4966" i="1" s="1"/>
  <c r="L4968" i="1"/>
  <c r="K4968" i="1" s="1"/>
  <c r="L4970" i="1"/>
  <c r="K4970" i="1" s="1"/>
  <c r="L4972" i="1"/>
  <c r="K4972" i="1" s="1"/>
  <c r="L4974" i="1"/>
  <c r="K4974" i="1" s="1"/>
  <c r="L4977" i="1"/>
  <c r="K4977" i="1" s="1"/>
  <c r="L4980" i="1"/>
  <c r="K4980" i="1" s="1"/>
  <c r="L4982" i="1"/>
  <c r="K4982" i="1" s="1"/>
  <c r="L4984" i="1"/>
  <c r="K4984" i="1" s="1"/>
  <c r="L4987" i="1"/>
  <c r="K4987" i="1" s="1"/>
  <c r="K4989" i="1"/>
  <c r="L4991" i="1"/>
  <c r="K4991" i="1" s="1"/>
  <c r="L4995" i="1"/>
  <c r="K4995" i="1" s="1"/>
  <c r="K4997" i="1"/>
  <c r="L4999" i="1"/>
  <c r="K4999" i="1" s="1"/>
  <c r="L5001" i="1"/>
  <c r="K5001" i="1" s="1"/>
  <c r="L5003" i="1"/>
  <c r="K5003" i="1" s="1"/>
  <c r="L5006" i="1"/>
  <c r="K5006" i="1" s="1"/>
  <c r="L5008" i="1"/>
  <c r="K5008" i="1" s="1"/>
  <c r="L5010" i="1"/>
  <c r="K5010" i="1" s="1"/>
  <c r="L5012" i="1"/>
  <c r="K5012" i="1" s="1"/>
  <c r="L5015" i="1"/>
  <c r="K5015" i="1" s="1"/>
  <c r="L5017" i="1"/>
  <c r="K5017" i="1" s="1"/>
  <c r="L5019" i="1"/>
  <c r="K5019" i="1" s="1"/>
  <c r="L5021" i="1"/>
  <c r="K5021" i="1" s="1"/>
  <c r="L5023" i="1"/>
  <c r="K5023" i="1" s="1"/>
  <c r="L5025" i="1"/>
  <c r="K5025" i="1" s="1"/>
  <c r="L5027" i="1"/>
  <c r="K5027" i="1" s="1"/>
  <c r="L5028" i="1"/>
  <c r="K5028" i="1" s="1"/>
  <c r="L5030" i="1"/>
  <c r="K5030" i="1" s="1"/>
  <c r="L5031" i="1"/>
  <c r="K5031" i="1" s="1"/>
  <c r="L5033" i="1"/>
  <c r="K5033" i="1" s="1"/>
  <c r="L5035" i="1"/>
  <c r="K5035" i="1" s="1"/>
  <c r="L5037" i="1"/>
  <c r="K5037" i="1" s="1"/>
  <c r="L5039" i="1"/>
  <c r="K5039" i="1" s="1"/>
  <c r="L5041" i="1"/>
  <c r="K5041" i="1" s="1"/>
  <c r="L5045" i="1"/>
  <c r="K5045" i="1" s="1"/>
  <c r="L5048" i="1"/>
  <c r="K5048" i="1" s="1"/>
  <c r="L5050" i="1"/>
  <c r="K5050" i="1" s="1"/>
  <c r="L5052" i="1"/>
  <c r="K5052" i="1" s="1"/>
  <c r="L5054" i="1"/>
  <c r="K5054" i="1" s="1"/>
  <c r="L5056" i="1"/>
  <c r="K5056" i="1" s="1"/>
  <c r="L5059" i="1"/>
  <c r="K5059" i="1" s="1"/>
  <c r="L5061" i="1"/>
  <c r="K5061" i="1" s="1"/>
  <c r="L5063" i="1"/>
  <c r="K5063" i="1" s="1"/>
  <c r="L5065" i="1"/>
  <c r="K5065" i="1" s="1"/>
  <c r="L5067" i="1"/>
  <c r="K5067" i="1" s="1"/>
  <c r="L5069" i="1"/>
  <c r="K5069" i="1" s="1"/>
  <c r="L5071" i="1"/>
  <c r="K5071" i="1" s="1"/>
  <c r="L5073" i="1"/>
  <c r="K5073" i="1" s="1"/>
  <c r="L5077" i="1"/>
  <c r="K5077" i="1" s="1"/>
  <c r="L5080" i="1"/>
  <c r="K5080" i="1" s="1"/>
  <c r="L5082" i="1"/>
  <c r="K5082" i="1" s="1"/>
  <c r="L5084" i="1"/>
  <c r="K5084" i="1" s="1"/>
  <c r="L5086" i="1"/>
  <c r="K5086" i="1" s="1"/>
  <c r="L5088" i="1"/>
  <c r="K5088" i="1" s="1"/>
  <c r="L5090" i="1"/>
  <c r="K5090" i="1" s="1"/>
  <c r="L5092" i="1"/>
  <c r="K5092" i="1" s="1"/>
  <c r="L5094" i="1"/>
  <c r="K5094" i="1" s="1"/>
  <c r="L5096" i="1"/>
  <c r="K5096" i="1" s="1"/>
  <c r="L5098" i="1"/>
  <c r="K5098" i="1" s="1"/>
  <c r="L5100" i="1"/>
  <c r="K5100" i="1" s="1"/>
  <c r="L5102" i="1"/>
  <c r="K5102" i="1" s="1"/>
  <c r="L5104" i="1"/>
  <c r="K5104" i="1" s="1"/>
  <c r="L5106" i="1"/>
  <c r="K5106" i="1" s="1"/>
  <c r="L5108" i="1"/>
  <c r="K5108" i="1" s="1"/>
  <c r="L5109" i="1"/>
  <c r="K5109" i="1" s="1"/>
  <c r="L5111" i="1"/>
  <c r="K5111" i="1" s="1"/>
  <c r="L5113" i="1"/>
  <c r="K5113" i="1" s="1"/>
  <c r="L5115" i="1"/>
  <c r="K5115" i="1" s="1"/>
  <c r="L5117" i="1"/>
  <c r="K5117" i="1" s="1"/>
  <c r="L5118" i="1"/>
  <c r="K5118" i="1" s="1"/>
  <c r="L5120" i="1"/>
  <c r="K5120" i="1" s="1"/>
  <c r="L5122" i="1"/>
  <c r="K5122" i="1" s="1"/>
  <c r="L5124" i="1"/>
  <c r="K5124" i="1" s="1"/>
  <c r="L5126" i="1"/>
  <c r="K5126" i="1" s="1"/>
  <c r="L5128" i="1"/>
  <c r="K5128" i="1" s="1"/>
  <c r="L5130" i="1"/>
  <c r="K5130" i="1" s="1"/>
  <c r="L5131" i="1"/>
  <c r="K5131" i="1" s="1"/>
  <c r="L5133" i="1"/>
  <c r="K5133" i="1" s="1"/>
  <c r="L5135" i="1"/>
  <c r="K5135" i="1" s="1"/>
  <c r="L5137" i="1"/>
  <c r="K5137" i="1" s="1"/>
  <c r="L5139" i="1"/>
  <c r="K5139" i="1" s="1"/>
  <c r="L5141" i="1"/>
  <c r="K5141" i="1" s="1"/>
  <c r="L5143" i="1"/>
  <c r="K5143" i="1" s="1"/>
  <c r="L5145" i="1"/>
  <c r="K5145" i="1" s="1"/>
  <c r="L5147" i="1"/>
  <c r="K5147" i="1" s="1"/>
  <c r="L5149" i="1"/>
  <c r="K5149" i="1" s="1"/>
  <c r="L5150" i="1"/>
  <c r="K5150" i="1" s="1"/>
  <c r="L5152" i="1"/>
  <c r="K5152" i="1" s="1"/>
  <c r="L5154" i="1"/>
  <c r="K5154" i="1" s="1"/>
  <c r="L5156" i="1"/>
  <c r="K5156" i="1" s="1"/>
  <c r="L5158" i="1"/>
  <c r="K5158" i="1" s="1"/>
  <c r="L5161" i="1"/>
  <c r="K5161" i="1" s="1"/>
  <c r="L5163" i="1"/>
  <c r="K5163" i="1" s="1"/>
  <c r="L5165" i="1"/>
  <c r="K5165" i="1" s="1"/>
  <c r="L5167" i="1"/>
  <c r="K5167" i="1" s="1"/>
  <c r="L5169" i="1"/>
  <c r="K5169" i="1" s="1"/>
  <c r="L5171" i="1"/>
  <c r="K5171" i="1" s="1"/>
  <c r="L5174" i="1"/>
  <c r="K5174" i="1" s="1"/>
  <c r="L5175" i="1"/>
  <c r="K5175" i="1" s="1"/>
  <c r="L5177" i="1"/>
  <c r="K5177" i="1" s="1"/>
  <c r="L5179" i="1"/>
  <c r="K5179" i="1" s="1"/>
  <c r="L5180" i="1"/>
  <c r="K5180" i="1" s="1"/>
  <c r="L5183" i="1"/>
  <c r="K5183" i="1" s="1"/>
  <c r="L5185" i="1"/>
  <c r="K5185" i="1" s="1"/>
  <c r="L5187" i="1"/>
  <c r="K5187" i="1" s="1"/>
  <c r="L5189" i="1"/>
  <c r="K5189" i="1" s="1"/>
  <c r="L5191" i="1"/>
  <c r="K5191" i="1" s="1"/>
  <c r="L5193" i="1"/>
  <c r="K5193" i="1" s="1"/>
  <c r="L5195" i="1"/>
  <c r="K5195" i="1" s="1"/>
  <c r="L5197" i="1"/>
  <c r="K5197" i="1" s="1"/>
  <c r="L5199" i="1"/>
  <c r="K5199" i="1" s="1"/>
  <c r="L5203" i="1"/>
  <c r="K5203" i="1" s="1"/>
  <c r="L5205" i="1"/>
  <c r="K5205" i="1" s="1"/>
  <c r="L5207" i="1"/>
  <c r="K5207" i="1" s="1"/>
  <c r="L5209" i="1"/>
  <c r="K5209" i="1" s="1"/>
  <c r="L5211" i="1"/>
  <c r="K5211" i="1" s="1"/>
  <c r="L5213" i="1"/>
  <c r="K5213" i="1" s="1"/>
  <c r="L5215" i="1"/>
  <c r="K5215" i="1" s="1"/>
  <c r="L5217" i="1"/>
  <c r="K5217" i="1" s="1"/>
  <c r="L5220" i="1"/>
  <c r="K5220" i="1" s="1"/>
  <c r="L5222" i="1"/>
  <c r="K5222" i="1" s="1"/>
  <c r="L5224" i="1"/>
  <c r="K5224" i="1" s="1"/>
  <c r="L5226" i="1"/>
  <c r="K5226" i="1" s="1"/>
  <c r="L5229" i="1"/>
  <c r="K5229" i="1" s="1"/>
  <c r="L5231" i="1"/>
  <c r="K5231" i="1" s="1"/>
  <c r="L5233" i="1"/>
  <c r="K5233" i="1" s="1"/>
  <c r="L5235" i="1"/>
  <c r="K5235" i="1" s="1"/>
  <c r="L5238" i="1"/>
  <c r="K5238" i="1" s="1"/>
  <c r="L5240" i="1"/>
  <c r="K5240" i="1" s="1"/>
  <c r="L5242" i="1"/>
  <c r="K5242" i="1" s="1"/>
  <c r="L5244" i="1"/>
  <c r="K5244" i="1" s="1"/>
  <c r="L5246" i="1"/>
  <c r="K5246" i="1" s="1"/>
  <c r="L5252" i="1"/>
  <c r="K5252" i="1" s="1"/>
  <c r="L5254" i="1"/>
  <c r="K5254" i="1" s="1"/>
  <c r="L5255" i="1"/>
  <c r="K5255" i="1" s="1"/>
  <c r="L5257" i="1"/>
  <c r="K5257" i="1" s="1"/>
  <c r="L5259" i="1"/>
  <c r="K5259" i="1" s="1"/>
  <c r="L5261" i="1"/>
  <c r="K5261" i="1" s="1"/>
  <c r="L5263" i="1"/>
  <c r="K5263" i="1" s="1"/>
  <c r="L5267" i="1"/>
  <c r="K5267" i="1" s="1"/>
  <c r="L5269" i="1"/>
  <c r="K5269" i="1" s="1"/>
  <c r="K5270" i="1"/>
  <c r="L5273" i="1"/>
  <c r="K5273" i="1" s="1"/>
  <c r="K5275" i="1"/>
  <c r="L5277" i="1"/>
  <c r="K5277" i="1" s="1"/>
  <c r="L5279" i="1"/>
  <c r="K5279" i="1" s="1"/>
  <c r="L5283" i="1"/>
  <c r="K5283" i="1" s="1"/>
  <c r="L5284" i="1"/>
  <c r="K5284" i="1" s="1"/>
  <c r="L5285" i="1"/>
  <c r="K5285" i="1" s="1"/>
  <c r="L5287" i="1"/>
  <c r="K5287" i="1" s="1"/>
  <c r="L5289" i="1"/>
  <c r="K5289" i="1" s="1"/>
  <c r="L5291" i="1"/>
  <c r="K5291" i="1" s="1"/>
  <c r="L5293" i="1"/>
  <c r="K5293" i="1" s="1"/>
  <c r="L5295" i="1"/>
  <c r="K5295" i="1" s="1"/>
  <c r="L5297" i="1"/>
  <c r="K5297" i="1" s="1"/>
  <c r="L5300" i="1"/>
  <c r="K5300" i="1" s="1"/>
  <c r="L5302" i="1"/>
  <c r="K5302" i="1" s="1"/>
  <c r="L5303" i="1"/>
  <c r="K5303" i="1" s="1"/>
  <c r="L5305" i="1"/>
  <c r="K5305" i="1" s="1"/>
  <c r="L5308" i="1"/>
  <c r="K5308" i="1" s="1"/>
  <c r="L5311" i="1"/>
  <c r="K5311" i="1" s="1"/>
  <c r="L5313" i="1"/>
  <c r="K5313" i="1" s="1"/>
  <c r="L5315" i="1"/>
  <c r="K5315" i="1" s="1"/>
  <c r="L5317" i="1"/>
  <c r="K5317" i="1" s="1"/>
  <c r="L5320" i="1"/>
  <c r="K5320" i="1" s="1"/>
  <c r="L5323" i="1"/>
  <c r="K5323" i="1" s="1"/>
  <c r="L5325" i="1"/>
  <c r="K5325" i="1" s="1"/>
  <c r="L5327" i="1"/>
  <c r="K5327" i="1" s="1"/>
  <c r="L5329" i="1"/>
  <c r="K5329" i="1" s="1"/>
  <c r="L5331" i="1"/>
  <c r="K5331" i="1" s="1"/>
  <c r="L5333" i="1"/>
  <c r="K5333" i="1" s="1"/>
  <c r="L5335" i="1"/>
  <c r="K5335" i="1" s="1"/>
  <c r="L5336" i="1"/>
  <c r="K5336" i="1" s="1"/>
  <c r="K5338" i="1"/>
  <c r="L5340" i="1"/>
  <c r="K5340" i="1" s="1"/>
  <c r="L5342" i="1"/>
  <c r="K5342" i="1" s="1"/>
  <c r="L5345" i="1"/>
  <c r="K5345" i="1" s="1"/>
  <c r="L5347" i="1"/>
  <c r="K5347" i="1" s="1"/>
  <c r="L5349" i="1"/>
  <c r="K5349" i="1" s="1"/>
  <c r="L5352" i="1"/>
  <c r="K5352" i="1" s="1"/>
  <c r="L5354" i="1"/>
  <c r="K5354" i="1" s="1"/>
  <c r="L5356" i="1"/>
  <c r="K5356" i="1" s="1"/>
  <c r="L5358" i="1"/>
  <c r="K5358" i="1" s="1"/>
  <c r="L5360" i="1"/>
  <c r="K5360" i="1" s="1"/>
  <c r="L5362" i="1"/>
  <c r="K5362" i="1" s="1"/>
  <c r="L5364" i="1"/>
  <c r="K5364" i="1" s="1"/>
  <c r="L5367" i="1"/>
  <c r="K5367" i="1" s="1"/>
  <c r="L5369" i="1"/>
  <c r="K5369" i="1" s="1"/>
  <c r="L5371" i="1"/>
  <c r="K5371" i="1" s="1"/>
  <c r="L5373" i="1"/>
  <c r="K5373" i="1" s="1"/>
  <c r="L5376" i="1"/>
  <c r="K5376" i="1" s="1"/>
  <c r="L5378" i="1"/>
  <c r="K5378" i="1" s="1"/>
  <c r="L5380" i="1"/>
  <c r="K5380" i="1" s="1"/>
  <c r="K5382" i="1"/>
  <c r="L5384" i="1"/>
  <c r="K5384" i="1" s="1"/>
  <c r="L5386" i="1"/>
  <c r="K5386" i="1" s="1"/>
  <c r="L5388" i="1"/>
  <c r="K5388" i="1" s="1"/>
  <c r="L5390" i="1"/>
  <c r="K5390" i="1" s="1"/>
  <c r="L5392" i="1"/>
  <c r="K5392" i="1" s="1"/>
  <c r="L5394" i="1"/>
  <c r="K5394" i="1" s="1"/>
  <c r="L5395" i="1"/>
  <c r="K5395" i="1" s="1"/>
  <c r="L5397" i="1"/>
  <c r="K5397" i="1" s="1"/>
  <c r="L5399" i="1"/>
  <c r="K5399" i="1" s="1"/>
  <c r="L5401" i="1"/>
  <c r="K5401" i="1" s="1"/>
  <c r="L5402" i="1"/>
  <c r="K5402" i="1" s="1"/>
  <c r="L5405" i="1"/>
  <c r="K5405" i="1" s="1"/>
  <c r="L5408" i="1"/>
  <c r="K5408" i="1" s="1"/>
  <c r="L5410" i="1"/>
  <c r="K5410" i="1" s="1"/>
  <c r="L5412" i="1"/>
  <c r="K5412" i="1" s="1"/>
  <c r="L5414" i="1"/>
  <c r="K5414" i="1" s="1"/>
  <c r="L5416" i="1"/>
  <c r="K5416" i="1" s="1"/>
  <c r="L5418" i="1"/>
  <c r="K5418" i="1" s="1"/>
  <c r="L5420" i="1"/>
  <c r="K5420" i="1" s="1"/>
  <c r="L5422" i="1"/>
  <c r="K5422" i="1" s="1"/>
  <c r="L5424" i="1"/>
  <c r="K5424" i="1" s="1"/>
  <c r="L5426" i="1"/>
  <c r="K5426" i="1" s="1"/>
  <c r="L5428" i="1"/>
  <c r="K5428" i="1" s="1"/>
  <c r="L5430" i="1"/>
  <c r="K5430" i="1" s="1"/>
  <c r="L5432" i="1"/>
  <c r="K5432" i="1" s="1"/>
  <c r="L5433" i="1"/>
  <c r="K5433" i="1" s="1"/>
  <c r="L5435" i="1"/>
  <c r="K5435" i="1" s="1"/>
  <c r="L5437" i="1"/>
  <c r="K5437" i="1" s="1"/>
  <c r="L5439" i="1"/>
  <c r="K5439" i="1" s="1"/>
  <c r="L5441" i="1"/>
  <c r="K5441" i="1" s="1"/>
  <c r="L5444" i="1"/>
  <c r="K5444" i="1" s="1"/>
  <c r="L5446" i="1"/>
  <c r="K5446" i="1" s="1"/>
  <c r="L5448" i="1"/>
  <c r="K5448" i="1" s="1"/>
  <c r="L5450" i="1"/>
  <c r="K5450" i="1" s="1"/>
  <c r="L5452" i="1"/>
  <c r="K5452" i="1" s="1"/>
  <c r="L5454" i="1"/>
  <c r="K5454" i="1" s="1"/>
  <c r="L5457" i="1"/>
  <c r="K5457" i="1" s="1"/>
  <c r="L5459" i="1"/>
  <c r="K5459" i="1" s="1"/>
  <c r="L5461" i="1"/>
  <c r="K5461" i="1" s="1"/>
  <c r="L5463" i="1"/>
  <c r="K5463" i="1" s="1"/>
  <c r="L5465" i="1"/>
  <c r="K5465" i="1" s="1"/>
  <c r="L5467" i="1"/>
  <c r="K5467" i="1" s="1"/>
  <c r="L5469" i="1"/>
  <c r="K5469" i="1" s="1"/>
  <c r="L5471" i="1"/>
  <c r="K5471" i="1" s="1"/>
  <c r="L5473" i="1"/>
  <c r="K5473" i="1" s="1"/>
  <c r="L5475" i="1"/>
  <c r="K5475" i="1" s="1"/>
  <c r="L5477" i="1"/>
  <c r="K5477" i="1" s="1"/>
  <c r="L5480" i="1"/>
  <c r="K5480" i="1" s="1"/>
  <c r="L5483" i="1"/>
  <c r="K5483" i="1" s="1"/>
  <c r="L5485" i="1"/>
  <c r="K5485" i="1" s="1"/>
  <c r="L5487" i="1"/>
  <c r="K5487" i="1" s="1"/>
  <c r="L5489" i="1"/>
  <c r="K5489" i="1" s="1"/>
  <c r="L5491" i="1"/>
  <c r="K5491" i="1" s="1"/>
  <c r="L5494" i="1"/>
  <c r="K5494" i="1" s="1"/>
  <c r="L5495" i="1"/>
  <c r="K5495" i="1" s="1"/>
  <c r="L5497" i="1"/>
  <c r="K5497" i="1" s="1"/>
  <c r="L5499" i="1"/>
  <c r="K5499" i="1" s="1"/>
  <c r="L5501" i="1"/>
  <c r="K5501" i="1" s="1"/>
  <c r="L5504" i="1"/>
  <c r="K5504" i="1" s="1"/>
  <c r="L5506" i="1"/>
  <c r="K5506" i="1" s="1"/>
  <c r="L5508" i="1"/>
  <c r="K5508" i="1" s="1"/>
  <c r="L5511" i="1"/>
  <c r="K5511" i="1" s="1"/>
  <c r="L5513" i="1"/>
  <c r="K5513" i="1" s="1"/>
  <c r="L5515" i="1"/>
  <c r="K5515" i="1" s="1"/>
  <c r="L5517" i="1"/>
  <c r="K5517" i="1" s="1"/>
  <c r="L5519" i="1"/>
  <c r="K5519" i="1" s="1"/>
  <c r="L5521" i="1"/>
  <c r="K5521" i="1" s="1"/>
  <c r="L5523" i="1"/>
  <c r="K5523" i="1" s="1"/>
  <c r="L5525" i="1"/>
  <c r="K5525" i="1" s="1"/>
  <c r="L5527" i="1"/>
  <c r="K5527" i="1" s="1"/>
  <c r="L5529" i="1"/>
  <c r="K5529" i="1" s="1"/>
  <c r="L5530" i="1"/>
  <c r="K5530" i="1" s="1"/>
  <c r="L5532" i="1"/>
  <c r="K5532" i="1" s="1"/>
  <c r="L5534" i="1"/>
  <c r="K5534" i="1" s="1"/>
  <c r="L5536" i="1"/>
  <c r="K5536" i="1" s="1"/>
  <c r="L5538" i="1"/>
  <c r="K5538" i="1" s="1"/>
  <c r="L5540" i="1"/>
  <c r="K5540" i="1" s="1"/>
  <c r="L5542" i="1"/>
  <c r="K5542" i="1" s="1"/>
  <c r="L5544" i="1"/>
  <c r="K5544" i="1" s="1"/>
  <c r="L5546" i="1"/>
  <c r="K5546" i="1" s="1"/>
  <c r="L5548" i="1"/>
  <c r="K5548" i="1" s="1"/>
  <c r="L5550" i="1"/>
  <c r="K5550" i="1" s="1"/>
  <c r="L5552" i="1"/>
  <c r="K5552" i="1" s="1"/>
  <c r="L5554" i="1"/>
  <c r="K5554" i="1" s="1"/>
  <c r="L5556" i="1"/>
  <c r="K5556" i="1" s="1"/>
  <c r="L5557" i="1"/>
  <c r="K5557" i="1" s="1"/>
  <c r="L5559" i="1"/>
  <c r="K5559" i="1" s="1"/>
  <c r="L5561" i="1"/>
  <c r="K5561" i="1" s="1"/>
  <c r="L5565" i="1"/>
  <c r="K5565" i="1" s="1"/>
  <c r="L5567" i="1"/>
  <c r="K5567" i="1" s="1"/>
  <c r="L5569" i="1"/>
  <c r="K5569" i="1" s="1"/>
  <c r="L5571" i="1"/>
  <c r="K5571" i="1" s="1"/>
  <c r="L5573" i="1"/>
  <c r="K5573" i="1" s="1"/>
  <c r="L5575" i="1"/>
  <c r="K5575" i="1" s="1"/>
  <c r="L5577" i="1"/>
  <c r="K5577" i="1" s="1"/>
  <c r="L5579" i="1"/>
  <c r="K5579" i="1" s="1"/>
  <c r="L5582" i="1"/>
  <c r="K5582" i="1" s="1"/>
  <c r="K5584" i="1"/>
  <c r="L5586" i="1"/>
  <c r="K5586" i="1" s="1"/>
  <c r="L5588" i="1"/>
  <c r="K5588" i="1" s="1"/>
  <c r="L5590" i="1"/>
  <c r="K5590" i="1" s="1"/>
  <c r="L5592" i="1"/>
  <c r="K5592" i="1" s="1"/>
  <c r="L5594" i="1"/>
  <c r="K5594" i="1" s="1"/>
  <c r="L5596" i="1"/>
  <c r="K5596" i="1" s="1"/>
  <c r="L5598" i="1"/>
  <c r="K5598" i="1" s="1"/>
  <c r="K5601" i="1"/>
  <c r="L5602" i="1"/>
  <c r="K5602" i="1" s="1"/>
  <c r="L5604" i="1"/>
  <c r="K5604" i="1" s="1"/>
  <c r="L5609" i="1"/>
  <c r="K5609" i="1" s="1"/>
  <c r="L5612" i="1"/>
  <c r="K5612" i="1" s="1"/>
  <c r="L5613" i="1"/>
  <c r="K5613" i="1" s="1"/>
  <c r="L5615" i="1"/>
  <c r="K5615" i="1" s="1"/>
  <c r="L5617" i="1"/>
  <c r="K5617" i="1" s="1"/>
  <c r="L5618" i="1"/>
  <c r="K5618" i="1" s="1"/>
  <c r="L5619" i="1"/>
  <c r="K5619" i="1" s="1"/>
  <c r="L5621" i="1"/>
  <c r="K5621" i="1" s="1"/>
  <c r="L5622" i="1"/>
  <c r="K5622" i="1" s="1"/>
  <c r="L5623" i="1"/>
  <c r="K5623" i="1" s="1"/>
  <c r="L5624" i="1"/>
  <c r="K5624" i="1" s="1"/>
  <c r="L5626" i="1"/>
  <c r="K5626" i="1" s="1"/>
  <c r="L5628" i="1"/>
  <c r="K5628" i="1" s="1"/>
  <c r="L5630" i="1"/>
  <c r="K5630" i="1" s="1"/>
  <c r="L5632" i="1"/>
  <c r="K5632" i="1" s="1"/>
  <c r="L5634" i="1"/>
  <c r="K5634" i="1" s="1"/>
  <c r="L5636" i="1"/>
  <c r="K5636" i="1" s="1"/>
  <c r="L5637" i="1"/>
  <c r="K5637" i="1" s="1"/>
  <c r="L5639" i="1"/>
  <c r="K5639" i="1" s="1"/>
  <c r="L5641" i="1"/>
  <c r="K5641" i="1" s="1"/>
  <c r="L5643" i="1"/>
  <c r="K5643" i="1" s="1"/>
  <c r="L5645" i="1"/>
  <c r="K5645" i="1" s="1"/>
  <c r="L5647" i="1"/>
  <c r="K5647" i="1" s="1"/>
  <c r="L5648" i="1"/>
  <c r="K5648" i="1" s="1"/>
  <c r="L5649" i="1"/>
  <c r="K5649" i="1" s="1"/>
  <c r="L5651" i="1"/>
  <c r="K5651" i="1" s="1"/>
  <c r="L5653" i="1"/>
  <c r="K5653" i="1" s="1"/>
  <c r="L5654" i="1"/>
  <c r="K5654" i="1" s="1"/>
  <c r="L5655" i="1"/>
  <c r="K5655" i="1" s="1"/>
  <c r="L5656" i="1"/>
  <c r="K5656" i="1" s="1"/>
  <c r="L5657" i="1"/>
  <c r="K5657" i="1" s="1"/>
  <c r="L5658" i="1"/>
  <c r="K5658" i="1" s="1"/>
  <c r="L5659" i="1"/>
  <c r="K5659" i="1" s="1"/>
  <c r="L5660" i="1"/>
  <c r="K5660" i="1" s="1"/>
  <c r="L5663" i="1"/>
  <c r="K5663" i="1" s="1"/>
  <c r="L5665" i="1"/>
  <c r="K5665" i="1" s="1"/>
  <c r="L5667" i="1"/>
  <c r="K5667" i="1" s="1"/>
  <c r="L5669" i="1"/>
  <c r="K5669" i="1" s="1"/>
  <c r="L5671" i="1"/>
  <c r="K5671" i="1" s="1"/>
  <c r="L5675" i="1"/>
  <c r="K5675" i="1" s="1"/>
  <c r="L5676" i="1"/>
  <c r="K5676" i="1" s="1"/>
  <c r="L5677" i="1"/>
  <c r="K5677" i="1" s="1"/>
  <c r="L5679" i="1"/>
  <c r="K5679" i="1" s="1"/>
  <c r="L5682" i="1"/>
  <c r="K5682" i="1" s="1"/>
  <c r="L5684" i="1"/>
  <c r="K5684" i="1" s="1"/>
  <c r="L5686" i="1"/>
  <c r="K5686" i="1" s="1"/>
  <c r="L5688" i="1"/>
  <c r="K5688" i="1" s="1"/>
  <c r="L5691" i="1"/>
  <c r="K5691" i="1" s="1"/>
  <c r="L5697" i="1"/>
  <c r="K5697" i="1" s="1"/>
  <c r="L5699" i="1"/>
  <c r="K5699" i="1" s="1"/>
  <c r="L5702" i="1"/>
  <c r="K5702" i="1" s="1"/>
  <c r="L5704" i="1"/>
  <c r="K5704" i="1" s="1"/>
  <c r="L5706" i="1"/>
  <c r="K5706" i="1" s="1"/>
  <c r="L5708" i="1"/>
  <c r="K5708" i="1" s="1"/>
  <c r="L5710" i="1"/>
  <c r="K5710" i="1" s="1"/>
  <c r="L5712" i="1"/>
  <c r="K5712" i="1" s="1"/>
  <c r="L5714" i="1"/>
  <c r="K5714" i="1" s="1"/>
  <c r="L5716" i="1"/>
  <c r="K5716" i="1" s="1"/>
  <c r="L5717" i="1"/>
  <c r="K5717" i="1" s="1"/>
  <c r="L5719" i="1"/>
  <c r="K5719" i="1" s="1"/>
  <c r="L5721" i="1"/>
  <c r="K5721" i="1" s="1"/>
  <c r="L5723" i="1"/>
  <c r="K5723" i="1" s="1"/>
  <c r="L5726" i="1"/>
  <c r="K5726" i="1" s="1"/>
  <c r="L5728" i="1"/>
  <c r="K5728" i="1" s="1"/>
  <c r="L5730" i="1"/>
  <c r="K5730" i="1" s="1"/>
  <c r="L5733" i="1"/>
  <c r="K5733" i="1" s="1"/>
  <c r="L5734" i="1"/>
  <c r="K5734" i="1" s="1"/>
  <c r="L5736" i="1"/>
  <c r="K5736" i="1" s="1"/>
  <c r="L5738" i="1"/>
  <c r="K5738" i="1" s="1"/>
  <c r="L5740" i="1"/>
  <c r="K5740" i="1" s="1"/>
  <c r="L5742" i="1"/>
  <c r="K5742" i="1" s="1"/>
  <c r="L5743" i="1"/>
  <c r="K5743" i="1" s="1"/>
  <c r="L5745" i="1"/>
  <c r="K5745" i="1" s="1"/>
  <c r="L5747" i="1"/>
  <c r="K5747" i="1" s="1"/>
  <c r="L5749" i="1"/>
  <c r="K5749" i="1" s="1"/>
  <c r="L5751" i="1"/>
  <c r="K5751" i="1" s="1"/>
  <c r="L5753" i="1"/>
  <c r="K5753" i="1" s="1"/>
  <c r="L5755" i="1"/>
  <c r="K5755" i="1" s="1"/>
  <c r="L5760" i="1"/>
  <c r="K5760" i="1" s="1"/>
  <c r="L5762" i="1"/>
  <c r="K5762" i="1" s="1"/>
  <c r="L5764" i="1"/>
  <c r="K5764" i="1" s="1"/>
  <c r="L5766" i="1"/>
  <c r="K5766" i="1" s="1"/>
  <c r="L5768" i="1"/>
  <c r="K5768" i="1" s="1"/>
  <c r="L5771" i="1"/>
  <c r="K5771" i="1" s="1"/>
  <c r="L5777" i="1"/>
  <c r="K5777" i="1" s="1"/>
  <c r="L5779" i="1"/>
  <c r="K5779" i="1" s="1"/>
  <c r="L5784" i="1"/>
  <c r="K5784" i="1" s="1"/>
  <c r="L5785" i="1"/>
  <c r="K5785" i="1" s="1"/>
  <c r="L5787" i="1"/>
  <c r="K5787" i="1" s="1"/>
  <c r="L5789" i="1"/>
  <c r="K5789" i="1" s="1"/>
  <c r="L5791" i="1"/>
  <c r="K5791" i="1" s="1"/>
  <c r="L5793" i="1"/>
  <c r="K5793" i="1" s="1"/>
  <c r="L5795" i="1"/>
  <c r="K5795" i="1" s="1"/>
  <c r="L5797" i="1"/>
  <c r="K5797" i="1" s="1"/>
  <c r="L5799" i="1"/>
  <c r="K5799" i="1" s="1"/>
  <c r="L5805" i="1"/>
  <c r="K5805" i="1" s="1"/>
  <c r="L5807" i="1"/>
  <c r="K5807" i="1" s="1"/>
  <c r="L5809" i="1"/>
  <c r="K5809" i="1" s="1"/>
  <c r="L5811" i="1"/>
  <c r="K5811" i="1" s="1"/>
  <c r="L5813" i="1"/>
  <c r="K5813" i="1" s="1"/>
  <c r="L5815" i="1"/>
  <c r="K5815" i="1" s="1"/>
  <c r="L5817" i="1"/>
  <c r="K5817" i="1" s="1"/>
  <c r="L5819" i="1"/>
  <c r="K5819" i="1" s="1"/>
  <c r="L5821" i="1"/>
  <c r="K5821" i="1" s="1"/>
  <c r="L5823" i="1"/>
  <c r="K5823" i="1" s="1"/>
  <c r="L5825" i="1"/>
  <c r="K5825" i="1" s="1"/>
  <c r="L5827" i="1"/>
  <c r="K5827" i="1" s="1"/>
  <c r="L5829" i="1"/>
  <c r="K5829" i="1" s="1"/>
  <c r="L5831" i="1"/>
  <c r="K5831" i="1" s="1"/>
  <c r="L5833" i="1"/>
  <c r="K5833" i="1" s="1"/>
  <c r="L5835" i="1"/>
  <c r="K5835" i="1" s="1"/>
  <c r="L5837" i="1"/>
  <c r="K5837" i="1" s="1"/>
  <c r="L5839" i="1"/>
  <c r="K5839" i="1" s="1"/>
  <c r="L5842" i="1"/>
  <c r="K5842" i="1" s="1"/>
  <c r="L5844" i="1"/>
  <c r="K5844" i="1" s="1"/>
  <c r="L5846" i="1"/>
  <c r="K5846" i="1" s="1"/>
  <c r="L5848" i="1"/>
  <c r="K5848" i="1" s="1"/>
  <c r="L5850" i="1"/>
  <c r="K5850" i="1" s="1"/>
  <c r="L5852" i="1"/>
  <c r="K5852" i="1" s="1"/>
  <c r="L5854" i="1"/>
  <c r="K5854" i="1" s="1"/>
  <c r="L5857" i="1"/>
  <c r="K5857" i="1" s="1"/>
  <c r="L5859" i="1"/>
  <c r="K5859" i="1" s="1"/>
  <c r="L5861" i="1"/>
  <c r="K5861" i="1" s="1"/>
  <c r="L5864" i="1"/>
  <c r="K5864" i="1" s="1"/>
  <c r="L5867" i="1"/>
  <c r="K5867" i="1" s="1"/>
  <c r="L5869" i="1"/>
  <c r="K5869" i="1" s="1"/>
  <c r="L5873" i="1"/>
  <c r="K5873" i="1" s="1"/>
  <c r="L5875" i="1"/>
  <c r="K5875" i="1" s="1"/>
  <c r="L5877" i="1"/>
  <c r="K5877" i="1" s="1"/>
  <c r="L5879" i="1"/>
  <c r="K5879" i="1" s="1"/>
  <c r="L5881" i="1"/>
  <c r="K5881" i="1" s="1"/>
  <c r="L5883" i="1"/>
  <c r="K5883" i="1" s="1"/>
  <c r="L5885" i="1"/>
  <c r="K5885" i="1" s="1"/>
  <c r="L5887" i="1"/>
  <c r="K5887" i="1" s="1"/>
  <c r="L5889" i="1"/>
  <c r="K5889" i="1" s="1"/>
  <c r="L5892" i="1"/>
  <c r="K5892" i="1" s="1"/>
  <c r="L5894" i="1"/>
  <c r="K5894" i="1" s="1"/>
  <c r="L5896" i="1"/>
  <c r="K5896" i="1" s="1"/>
  <c r="L5898" i="1"/>
  <c r="K5898" i="1" s="1"/>
  <c r="L5900" i="1"/>
  <c r="K5900" i="1" s="1"/>
  <c r="L5902" i="1"/>
  <c r="K5902" i="1" s="1"/>
  <c r="L5904" i="1"/>
  <c r="K5904" i="1" s="1"/>
  <c r="L5906" i="1"/>
  <c r="K5906" i="1" s="1"/>
  <c r="L5909" i="1"/>
  <c r="K5909" i="1" s="1"/>
  <c r="L5911" i="1"/>
  <c r="K5911" i="1" s="1"/>
  <c r="L5914" i="1"/>
  <c r="K5914" i="1" s="1"/>
  <c r="L5916" i="1"/>
  <c r="K5916" i="1" s="1"/>
  <c r="L5918" i="1"/>
  <c r="K5918" i="1" s="1"/>
  <c r="L5920" i="1"/>
  <c r="K5920" i="1" s="1"/>
  <c r="L5922" i="1"/>
  <c r="K5922" i="1" s="1"/>
  <c r="L5924" i="1"/>
  <c r="K5924" i="1" s="1"/>
  <c r="L5926" i="1"/>
  <c r="K5926" i="1" s="1"/>
  <c r="L5928" i="1"/>
  <c r="K5928" i="1" s="1"/>
  <c r="L5930" i="1"/>
  <c r="K5930" i="1" s="1"/>
  <c r="L5932" i="1"/>
  <c r="K5932" i="1" s="1"/>
  <c r="L5936" i="1"/>
  <c r="K5936" i="1" s="1"/>
  <c r="L5939" i="1"/>
  <c r="K5939" i="1" s="1"/>
  <c r="L5941" i="1"/>
  <c r="K5941" i="1" s="1"/>
  <c r="L5944" i="1"/>
  <c r="K5944" i="1" s="1"/>
  <c r="L5946" i="1"/>
  <c r="K5946" i="1" s="1"/>
  <c r="L5948" i="1"/>
  <c r="K5948" i="1" s="1"/>
  <c r="L5950" i="1"/>
  <c r="K5950" i="1" s="1"/>
  <c r="L5953" i="1"/>
  <c r="K5953" i="1" s="1"/>
  <c r="L5955" i="1"/>
  <c r="K5955" i="1" s="1"/>
  <c r="L5958" i="1"/>
  <c r="K5958" i="1" s="1"/>
  <c r="L5960" i="1"/>
  <c r="K5960" i="1" s="1"/>
  <c r="L5962" i="1"/>
  <c r="K5962" i="1" s="1"/>
  <c r="L5964" i="1"/>
  <c r="K5964" i="1" s="1"/>
  <c r="L5966" i="1"/>
  <c r="K5966" i="1" s="1"/>
  <c r="L5968" i="1"/>
  <c r="K5968" i="1" s="1"/>
  <c r="L5970" i="1"/>
  <c r="K5970" i="1" s="1"/>
  <c r="L5972" i="1"/>
  <c r="K5972" i="1" s="1"/>
  <c r="L5974" i="1"/>
  <c r="K5974" i="1" s="1"/>
  <c r="L5976" i="1"/>
  <c r="K5976" i="1" s="1"/>
  <c r="L5978" i="1"/>
  <c r="K5978" i="1" s="1"/>
  <c r="L5981" i="1"/>
  <c r="K5981" i="1" s="1"/>
  <c r="L5983" i="1"/>
  <c r="K5983" i="1" s="1"/>
  <c r="L5985" i="1"/>
  <c r="K5985" i="1" s="1"/>
  <c r="L5987" i="1"/>
  <c r="K5987" i="1" s="1"/>
  <c r="L5989" i="1"/>
  <c r="K5989" i="1" s="1"/>
  <c r="K5991" i="1"/>
  <c r="K5993" i="1"/>
  <c r="K5995" i="1"/>
  <c r="L5997" i="1"/>
  <c r="K5997" i="1" s="1"/>
  <c r="L5999" i="1"/>
  <c r="K5999" i="1" s="1"/>
  <c r="L6001" i="1"/>
  <c r="K6001" i="1" s="1"/>
  <c r="K6003" i="1"/>
  <c r="L6005" i="1"/>
  <c r="K6005" i="1" s="1"/>
  <c r="L6007" i="1"/>
  <c r="K6007" i="1" s="1"/>
  <c r="L6009" i="1"/>
  <c r="K6009" i="1" s="1"/>
  <c r="L6011" i="1"/>
  <c r="K6011" i="1" s="1"/>
  <c r="L6013" i="1"/>
  <c r="K6013" i="1" s="1"/>
  <c r="L6015" i="1"/>
  <c r="K6015" i="1" s="1"/>
  <c r="L6017" i="1"/>
  <c r="K6017" i="1" s="1"/>
  <c r="L6019" i="1"/>
  <c r="K6019" i="1" s="1"/>
  <c r="L6021" i="1"/>
  <c r="K6021" i="1" s="1"/>
  <c r="L6023" i="1"/>
  <c r="K6023" i="1" s="1"/>
  <c r="L6025" i="1"/>
  <c r="K6025" i="1" s="1"/>
  <c r="L6027" i="1"/>
  <c r="K6027" i="1" s="1"/>
  <c r="L6029" i="1"/>
  <c r="K6029" i="1" s="1"/>
  <c r="L6031" i="1"/>
  <c r="K6031" i="1" s="1"/>
  <c r="L6033" i="1"/>
  <c r="K6033" i="1" s="1"/>
  <c r="L6035" i="1"/>
  <c r="K6035" i="1" s="1"/>
  <c r="L6037" i="1"/>
  <c r="K6037" i="1" s="1"/>
  <c r="L6039" i="1"/>
  <c r="K6039" i="1" s="1"/>
  <c r="L6041" i="1"/>
  <c r="K6041" i="1" s="1"/>
  <c r="L6043" i="1"/>
  <c r="K6043" i="1" s="1"/>
  <c r="L6045" i="1"/>
  <c r="K6045" i="1" s="1"/>
  <c r="L6047" i="1"/>
  <c r="K6047" i="1" s="1"/>
  <c r="L6049" i="1"/>
  <c r="K6049" i="1" s="1"/>
  <c r="L6051" i="1"/>
  <c r="K6051" i="1" s="1"/>
  <c r="L6053" i="1"/>
  <c r="K6053" i="1" s="1"/>
  <c r="L6055" i="1"/>
  <c r="K6055" i="1" s="1"/>
  <c r="L6057" i="1"/>
  <c r="K6057" i="1" s="1"/>
  <c r="K6059" i="1"/>
  <c r="L6061" i="1"/>
  <c r="K6061" i="1" s="1"/>
  <c r="L6063" i="1"/>
  <c r="K6063" i="1" s="1"/>
  <c r="L6065" i="1"/>
  <c r="K6065" i="1" s="1"/>
  <c r="L6067" i="1"/>
  <c r="K6067" i="1" s="1"/>
  <c r="L6069" i="1"/>
  <c r="K6069" i="1" s="1"/>
  <c r="L6071" i="1"/>
  <c r="K6071" i="1" s="1"/>
  <c r="L6073" i="1"/>
  <c r="K6073" i="1" s="1"/>
  <c r="L6075" i="1"/>
  <c r="K6075" i="1" s="1"/>
  <c r="L6077" i="1"/>
  <c r="K6077" i="1" s="1"/>
  <c r="L6079" i="1"/>
  <c r="K6079" i="1" s="1"/>
  <c r="L6081" i="1"/>
  <c r="K6081" i="1" s="1"/>
  <c r="L6083" i="1"/>
  <c r="K6083" i="1" s="1"/>
  <c r="K6085" i="1"/>
  <c r="L6087" i="1"/>
  <c r="K6087" i="1" s="1"/>
  <c r="L6089" i="1"/>
  <c r="K6089" i="1" s="1"/>
  <c r="L6091" i="1"/>
  <c r="K6091" i="1" s="1"/>
  <c r="L6093" i="1"/>
  <c r="K6093" i="1" s="1"/>
  <c r="L6095" i="1"/>
  <c r="K6095" i="1" s="1"/>
  <c r="L6097" i="1"/>
  <c r="K6097" i="1" s="1"/>
  <c r="L6099" i="1"/>
  <c r="K6099" i="1" s="1"/>
  <c r="L6101" i="1"/>
  <c r="K6101" i="1" s="1"/>
  <c r="L6103" i="1"/>
  <c r="K6103" i="1" s="1"/>
  <c r="L6105" i="1"/>
  <c r="K6105" i="1" s="1"/>
  <c r="L6107" i="1"/>
  <c r="K6107" i="1" s="1"/>
  <c r="L6109" i="1"/>
  <c r="K6109" i="1" s="1"/>
  <c r="L6111" i="1"/>
  <c r="K6111" i="1" s="1"/>
  <c r="L6113" i="1"/>
  <c r="K6113" i="1" s="1"/>
  <c r="L6115" i="1"/>
  <c r="K6115" i="1" s="1"/>
  <c r="L6117" i="1"/>
  <c r="K6117" i="1" s="1"/>
  <c r="L6119" i="1"/>
  <c r="K6119" i="1" s="1"/>
  <c r="L6121" i="1"/>
  <c r="K6121" i="1" s="1"/>
  <c r="L6123" i="1"/>
  <c r="K6123" i="1" s="1"/>
  <c r="L6125" i="1"/>
  <c r="K6125" i="1" s="1"/>
  <c r="L6127" i="1"/>
  <c r="K6127" i="1" s="1"/>
  <c r="L6129" i="1"/>
  <c r="K6129" i="1" s="1"/>
  <c r="L6131" i="1"/>
  <c r="K6131" i="1" s="1"/>
  <c r="L6133" i="1"/>
  <c r="K6133" i="1" s="1"/>
  <c r="L6135" i="1"/>
  <c r="K6135" i="1" s="1"/>
  <c r="L6137" i="1"/>
  <c r="K6137" i="1" s="1"/>
  <c r="L6139" i="1"/>
  <c r="K6139" i="1" s="1"/>
  <c r="L6141" i="1"/>
  <c r="K6141" i="1" s="1"/>
  <c r="L6143" i="1"/>
  <c r="K6143" i="1" s="1"/>
  <c r="L6145" i="1"/>
  <c r="K6145" i="1" s="1"/>
  <c r="L6147" i="1"/>
  <c r="K6147" i="1" s="1"/>
  <c r="L6149" i="1"/>
  <c r="K6149" i="1" s="1"/>
  <c r="K6151" i="1"/>
  <c r="K6153" i="1"/>
  <c r="K6155" i="1"/>
  <c r="L6157" i="1"/>
  <c r="K6157" i="1" s="1"/>
  <c r="L6159" i="1"/>
  <c r="K6159" i="1" s="1"/>
  <c r="L6161" i="1"/>
  <c r="K6161" i="1" s="1"/>
  <c r="L6163" i="1"/>
  <c r="K6163" i="1" s="1"/>
  <c r="L6165" i="1"/>
  <c r="K6165" i="1" s="1"/>
  <c r="L6167" i="1"/>
  <c r="K6167" i="1" s="1"/>
  <c r="L6169" i="1"/>
  <c r="K6169" i="1" s="1"/>
  <c r="L6171" i="1"/>
  <c r="K6171" i="1" s="1"/>
  <c r="L6173" i="1"/>
  <c r="K6173" i="1" s="1"/>
  <c r="L6175" i="1"/>
  <c r="K6175" i="1" s="1"/>
  <c r="L6177" i="1"/>
  <c r="K6177" i="1" s="1"/>
  <c r="L6179" i="1"/>
  <c r="K6179" i="1" s="1"/>
  <c r="K6181" i="1"/>
  <c r="L6183" i="1"/>
  <c r="K6183" i="1" s="1"/>
  <c r="L6185" i="1"/>
  <c r="K6185" i="1" s="1"/>
  <c r="L6187" i="1"/>
  <c r="K6187" i="1" s="1"/>
  <c r="L6189" i="1"/>
  <c r="K6189" i="1" s="1"/>
  <c r="L6191" i="1"/>
  <c r="K6191" i="1" s="1"/>
  <c r="L6193" i="1"/>
  <c r="K6193" i="1" s="1"/>
  <c r="L6195" i="1"/>
  <c r="K6195" i="1" s="1"/>
  <c r="L6197" i="1"/>
  <c r="K6197" i="1" s="1"/>
  <c r="L6199" i="1"/>
  <c r="K6199" i="1" s="1"/>
  <c r="L6201" i="1"/>
  <c r="K6201" i="1" s="1"/>
  <c r="L6203" i="1"/>
  <c r="K6203" i="1" s="1"/>
  <c r="L6205" i="1"/>
  <c r="K6205" i="1" s="1"/>
  <c r="L6207" i="1"/>
  <c r="K6207" i="1" s="1"/>
  <c r="L6209" i="1"/>
  <c r="K6209" i="1" s="1"/>
  <c r="L6211" i="1"/>
  <c r="K6211" i="1" s="1"/>
  <c r="L6213" i="1"/>
  <c r="K6213" i="1" s="1"/>
  <c r="L6215" i="1"/>
  <c r="K6215" i="1" s="1"/>
  <c r="L6217" i="1"/>
  <c r="K6217" i="1" s="1"/>
  <c r="L6220" i="1"/>
  <c r="K6220" i="1" s="1"/>
  <c r="L6222" i="1"/>
  <c r="K6222" i="1" s="1"/>
  <c r="L6224" i="1"/>
  <c r="K6224" i="1" s="1"/>
  <c r="L6226" i="1"/>
  <c r="K6226" i="1" s="1"/>
  <c r="L6228" i="1"/>
  <c r="K6228" i="1" s="1"/>
  <c r="L6230" i="1"/>
  <c r="K6230" i="1" s="1"/>
  <c r="L6232" i="1"/>
  <c r="K6232" i="1" s="1"/>
  <c r="L6234" i="1"/>
  <c r="K6234" i="1" s="1"/>
  <c r="L6236" i="1"/>
  <c r="K6236" i="1" s="1"/>
  <c r="L6238" i="1"/>
  <c r="K6238" i="1" s="1"/>
  <c r="L6240" i="1"/>
  <c r="K6240" i="1" s="1"/>
  <c r="L6242" i="1"/>
  <c r="K6242" i="1" s="1"/>
  <c r="L6244" i="1"/>
  <c r="K6244" i="1" s="1"/>
  <c r="L6246" i="1"/>
  <c r="K6246" i="1" s="1"/>
  <c r="L6248" i="1"/>
  <c r="K6248" i="1" s="1"/>
  <c r="L6250" i="1"/>
  <c r="K6250" i="1" s="1"/>
  <c r="L6252" i="1"/>
  <c r="K6252" i="1" s="1"/>
  <c r="L6254" i="1"/>
  <c r="K6254" i="1" s="1"/>
  <c r="L6256" i="1"/>
  <c r="K6256" i="1" s="1"/>
  <c r="L6258" i="1"/>
  <c r="K6258" i="1" s="1"/>
  <c r="K6260" i="1"/>
  <c r="L6262" i="1"/>
  <c r="K6262" i="1" s="1"/>
  <c r="K6264" i="1"/>
  <c r="L6266" i="1"/>
  <c r="K6266" i="1" s="1"/>
  <c r="L6268" i="1"/>
  <c r="K6268" i="1" s="1"/>
  <c r="L6270" i="1"/>
  <c r="K6270" i="1" s="1"/>
  <c r="L6272" i="1"/>
  <c r="K6272" i="1" s="1"/>
  <c r="L6274" i="1"/>
  <c r="K6274" i="1" s="1"/>
  <c r="L6276" i="1"/>
  <c r="K6276" i="1" s="1"/>
  <c r="L6278" i="1"/>
  <c r="K6278" i="1" s="1"/>
  <c r="L6280" i="1"/>
  <c r="K6280" i="1" s="1"/>
  <c r="L6282" i="1"/>
  <c r="K6282" i="1" s="1"/>
  <c r="L6284" i="1"/>
  <c r="K6284" i="1" s="1"/>
  <c r="L6286" i="1"/>
  <c r="K6286" i="1" s="1"/>
  <c r="K6288" i="1"/>
  <c r="L6290" i="1"/>
  <c r="K6290" i="1" s="1"/>
  <c r="L6292" i="1"/>
  <c r="K6292" i="1" s="1"/>
  <c r="L6294" i="1"/>
  <c r="K6294" i="1" s="1"/>
  <c r="L6296" i="1"/>
  <c r="K6296" i="1" s="1"/>
  <c r="L6298" i="1"/>
  <c r="K6298" i="1" s="1"/>
  <c r="L6300" i="1"/>
  <c r="K6300" i="1" s="1"/>
  <c r="L6302" i="1"/>
  <c r="K6302" i="1" s="1"/>
  <c r="L6304" i="1"/>
  <c r="K6304" i="1" s="1"/>
  <c r="L6306" i="1"/>
  <c r="K6306" i="1" s="1"/>
  <c r="L6308" i="1"/>
  <c r="K6308" i="1" s="1"/>
  <c r="L6310" i="1"/>
  <c r="K6310" i="1" s="1"/>
  <c r="L6312" i="1"/>
  <c r="K6312" i="1" s="1"/>
  <c r="L6314" i="1"/>
  <c r="K6314" i="1" s="1"/>
  <c r="K6316" i="1"/>
  <c r="L6318" i="1"/>
  <c r="K6318" i="1" s="1"/>
  <c r="L6320" i="1"/>
  <c r="K6320" i="1" s="1"/>
  <c r="L6322" i="1"/>
  <c r="K6322" i="1" s="1"/>
  <c r="L6324" i="1"/>
  <c r="K6324" i="1" s="1"/>
  <c r="L6326" i="1"/>
  <c r="K6326" i="1" s="1"/>
  <c r="L6328" i="1"/>
  <c r="K6328" i="1" s="1"/>
  <c r="L6330" i="1"/>
  <c r="K6330" i="1" s="1"/>
  <c r="L6332" i="1"/>
  <c r="K6332" i="1" s="1"/>
  <c r="L6334" i="1"/>
  <c r="K6334" i="1" s="1"/>
  <c r="L6336" i="1"/>
  <c r="K6336" i="1" s="1"/>
  <c r="L6338" i="1"/>
  <c r="K6338" i="1" s="1"/>
  <c r="L6340" i="1"/>
  <c r="K6340" i="1" s="1"/>
  <c r="L6342" i="1"/>
  <c r="K6342" i="1" s="1"/>
  <c r="L6344" i="1"/>
  <c r="K6344" i="1" s="1"/>
  <c r="L6346" i="1"/>
  <c r="K6346" i="1" s="1"/>
  <c r="L6349" i="1"/>
  <c r="K6349" i="1" s="1"/>
  <c r="L6352" i="1"/>
  <c r="K6352" i="1" s="1"/>
  <c r="L6354" i="1"/>
  <c r="K6354" i="1" s="1"/>
  <c r="L6356" i="1"/>
  <c r="K6356" i="1" s="1"/>
  <c r="L6358" i="1"/>
  <c r="K6358" i="1" s="1"/>
  <c r="L6360" i="1"/>
  <c r="K6360" i="1" s="1"/>
  <c r="L6362" i="1"/>
  <c r="K6362" i="1" s="1"/>
  <c r="L6364" i="1"/>
  <c r="K6364" i="1" s="1"/>
  <c r="L6366" i="1"/>
  <c r="K6366" i="1" s="1"/>
  <c r="L6368" i="1"/>
  <c r="K6368" i="1" s="1"/>
  <c r="L6370" i="1"/>
  <c r="K6370" i="1" s="1"/>
  <c r="L6375" i="1"/>
  <c r="K6375" i="1" s="1"/>
  <c r="L6379" i="1"/>
  <c r="K6379" i="1" s="1"/>
  <c r="L6381" i="1"/>
  <c r="K6381" i="1" s="1"/>
  <c r="L6383" i="1"/>
  <c r="K6383" i="1" s="1"/>
  <c r="L6385" i="1"/>
  <c r="K6385" i="1" s="1"/>
  <c r="L6387" i="1"/>
  <c r="K6387" i="1" s="1"/>
  <c r="L6389" i="1"/>
  <c r="K6389" i="1" s="1"/>
  <c r="L6391" i="1"/>
  <c r="K6391" i="1" s="1"/>
  <c r="L6393" i="1"/>
  <c r="K6393" i="1" s="1"/>
  <c r="L6395" i="1"/>
  <c r="K6395" i="1" s="1"/>
  <c r="L6398" i="1"/>
  <c r="K6398" i="1" s="1"/>
  <c r="L6400" i="1"/>
  <c r="K6400" i="1" s="1"/>
  <c r="L6402" i="1"/>
  <c r="K6402" i="1" s="1"/>
  <c r="L6404" i="1"/>
  <c r="K6404" i="1" s="1"/>
  <c r="L6406" i="1"/>
  <c r="K6406" i="1" s="1"/>
  <c r="L6408" i="1"/>
  <c r="K6408" i="1" s="1"/>
  <c r="L6410" i="1"/>
  <c r="K6410" i="1" s="1"/>
  <c r="L6412" i="1"/>
  <c r="K6412" i="1" s="1"/>
  <c r="L6414" i="1"/>
  <c r="K6414" i="1" s="1"/>
  <c r="L6416" i="1"/>
  <c r="K6416" i="1" s="1"/>
  <c r="L6418" i="1"/>
  <c r="K6418" i="1" s="1"/>
  <c r="L6420" i="1"/>
  <c r="K6420" i="1" s="1"/>
  <c r="L6422" i="1"/>
  <c r="K6422" i="1" s="1"/>
  <c r="L6424" i="1"/>
  <c r="K6424" i="1" s="1"/>
  <c r="L6426" i="1"/>
  <c r="K6426" i="1" s="1"/>
  <c r="L6428" i="1"/>
  <c r="K6428" i="1" s="1"/>
  <c r="L6430" i="1"/>
  <c r="K6430" i="1" s="1"/>
  <c r="L6432" i="1"/>
  <c r="K6432" i="1" s="1"/>
  <c r="L6434" i="1"/>
  <c r="K6434" i="1" s="1"/>
  <c r="L6436" i="1"/>
  <c r="K6436" i="1" s="1"/>
  <c r="L6438" i="1"/>
  <c r="K6438" i="1" s="1"/>
  <c r="L6440" i="1"/>
  <c r="K6440" i="1" s="1"/>
  <c r="L6442" i="1"/>
  <c r="K6442" i="1" s="1"/>
  <c r="L6444" i="1"/>
  <c r="K6444" i="1" s="1"/>
  <c r="L6446" i="1"/>
  <c r="K6446" i="1" s="1"/>
  <c r="L6448" i="1"/>
  <c r="K6448" i="1" s="1"/>
  <c r="L6451" i="1"/>
  <c r="K6451" i="1" s="1"/>
  <c r="L6453" i="1"/>
  <c r="K6453" i="1" s="1"/>
  <c r="L6457" i="1"/>
  <c r="K6457" i="1" s="1"/>
  <c r="L6459" i="1"/>
  <c r="K6459" i="1" s="1"/>
  <c r="L6461" i="1"/>
  <c r="K6461" i="1" s="1"/>
  <c r="L6463" i="1"/>
  <c r="K6463" i="1" s="1"/>
  <c r="L6465" i="1"/>
  <c r="K6465" i="1" s="1"/>
  <c r="L6467" i="1"/>
  <c r="K6467" i="1" s="1"/>
  <c r="L6469" i="1"/>
  <c r="K6469" i="1" s="1"/>
  <c r="L6471" i="1"/>
  <c r="K6471" i="1" s="1"/>
  <c r="L6473" i="1"/>
  <c r="K6473" i="1" s="1"/>
  <c r="L6475" i="1"/>
  <c r="K6475" i="1" s="1"/>
  <c r="L6477" i="1"/>
  <c r="K6477" i="1" s="1"/>
  <c r="L6479" i="1"/>
  <c r="K6479" i="1" s="1"/>
  <c r="L6481" i="1"/>
  <c r="K6481" i="1" s="1"/>
  <c r="L6483" i="1"/>
  <c r="K6483" i="1" s="1"/>
  <c r="L6485" i="1"/>
  <c r="K6485" i="1" s="1"/>
  <c r="L6487" i="1"/>
  <c r="K6487" i="1" s="1"/>
  <c r="L6489" i="1"/>
  <c r="K6489" i="1" s="1"/>
  <c r="L6491" i="1"/>
  <c r="K6491" i="1" s="1"/>
  <c r="L6493" i="1"/>
  <c r="K6493" i="1" s="1"/>
  <c r="L6495" i="1"/>
  <c r="K6495" i="1" s="1"/>
  <c r="L6497" i="1"/>
  <c r="K6497" i="1" s="1"/>
  <c r="L6499" i="1"/>
  <c r="K6499" i="1" s="1"/>
  <c r="L6501" i="1"/>
  <c r="K6501" i="1" s="1"/>
  <c r="L6503" i="1"/>
  <c r="K6503" i="1" s="1"/>
  <c r="L6505" i="1"/>
  <c r="K6505" i="1" s="1"/>
  <c r="L6507" i="1"/>
  <c r="K6507" i="1" s="1"/>
  <c r="L6510" i="1"/>
  <c r="K6510" i="1" s="1"/>
  <c r="L6512" i="1"/>
  <c r="K6512" i="1" s="1"/>
  <c r="L6514" i="1"/>
  <c r="K6514" i="1" s="1"/>
  <c r="L6516" i="1"/>
  <c r="K6516" i="1" s="1"/>
  <c r="L6518" i="1"/>
  <c r="K6518" i="1" s="1"/>
  <c r="L6520" i="1"/>
  <c r="K6520" i="1" s="1"/>
  <c r="L6522" i="1"/>
  <c r="K6522" i="1" s="1"/>
  <c r="L6524" i="1"/>
  <c r="K6524" i="1" s="1"/>
  <c r="L6526" i="1"/>
  <c r="K6526" i="1" s="1"/>
  <c r="L6528" i="1"/>
  <c r="K6528" i="1" s="1"/>
  <c r="L6530" i="1"/>
  <c r="K6530" i="1" s="1"/>
  <c r="L6532" i="1"/>
  <c r="K6532" i="1" s="1"/>
  <c r="L6534" i="1"/>
  <c r="K6534" i="1" s="1"/>
  <c r="L6536" i="1"/>
  <c r="K6536" i="1" s="1"/>
  <c r="L6539" i="1"/>
  <c r="K6539" i="1" s="1"/>
  <c r="L6541" i="1"/>
  <c r="K6541" i="1" s="1"/>
  <c r="L6543" i="1"/>
  <c r="K6543" i="1" s="1"/>
  <c r="L6547" i="1"/>
  <c r="K6547" i="1" s="1"/>
  <c r="L6550" i="1"/>
  <c r="K6550" i="1" s="1"/>
  <c r="L6551" i="1"/>
  <c r="K6551" i="1" s="1"/>
  <c r="L6553" i="1"/>
  <c r="K6553" i="1" s="1"/>
  <c r="L6556" i="1"/>
  <c r="K6556" i="1" s="1"/>
  <c r="L6558" i="1"/>
  <c r="K6558" i="1" s="1"/>
  <c r="L6560" i="1"/>
  <c r="K6560" i="1" s="1"/>
  <c r="L6562" i="1"/>
  <c r="K6562" i="1" s="1"/>
  <c r="L6564" i="1"/>
  <c r="K6564" i="1" s="1"/>
  <c r="L6567" i="1"/>
  <c r="K6567" i="1" s="1"/>
  <c r="L6568" i="1"/>
  <c r="K6568" i="1" s="1"/>
  <c r="L6569" i="1"/>
  <c r="K6569" i="1" s="1"/>
  <c r="L6571" i="1"/>
  <c r="K6571" i="1" s="1"/>
  <c r="L6573" i="1"/>
  <c r="K6573" i="1" s="1"/>
  <c r="L6575" i="1"/>
  <c r="K6575" i="1" s="1"/>
  <c r="L6576" i="1"/>
  <c r="K6576" i="1" s="1"/>
  <c r="L6578" i="1"/>
  <c r="K6578" i="1" s="1"/>
  <c r="L6580" i="1"/>
  <c r="K6580" i="1" s="1"/>
  <c r="L6582" i="1"/>
  <c r="K6582" i="1" s="1"/>
  <c r="L6584" i="1"/>
  <c r="K6584" i="1" s="1"/>
  <c r="L6586" i="1"/>
  <c r="K6586" i="1" s="1"/>
  <c r="L6588" i="1"/>
  <c r="K6588" i="1" s="1"/>
  <c r="L6590" i="1"/>
  <c r="K6590" i="1" s="1"/>
  <c r="L6592" i="1"/>
  <c r="K6592" i="1" s="1"/>
  <c r="L6594" i="1"/>
  <c r="K6594" i="1" s="1"/>
  <c r="L6597" i="1"/>
  <c r="K6597" i="1" s="1"/>
  <c r="L6598" i="1"/>
  <c r="K6598" i="1" s="1"/>
  <c r="L6601" i="1"/>
  <c r="K6601" i="1" s="1"/>
  <c r="L6603" i="1"/>
  <c r="K6603" i="1" s="1"/>
  <c r="L6605" i="1"/>
  <c r="K6605" i="1" s="1"/>
  <c r="K6607" i="1"/>
  <c r="L6609" i="1"/>
  <c r="K6609" i="1" s="1"/>
  <c r="L6611" i="1"/>
  <c r="K6611" i="1" s="1"/>
  <c r="L6613" i="1"/>
  <c r="K6613" i="1" s="1"/>
  <c r="L6616" i="1"/>
  <c r="K6616" i="1" s="1"/>
  <c r="L6618" i="1"/>
  <c r="K6618" i="1" s="1"/>
  <c r="L6620" i="1"/>
  <c r="K6620" i="1" s="1"/>
  <c r="L6622" i="1"/>
  <c r="K6622" i="1" s="1"/>
  <c r="L6624" i="1"/>
  <c r="K6624" i="1" s="1"/>
  <c r="L6626" i="1"/>
  <c r="K6626" i="1" s="1"/>
  <c r="L6628" i="1"/>
  <c r="K6628" i="1" s="1"/>
  <c r="L6630" i="1"/>
  <c r="K6630" i="1" s="1"/>
  <c r="L6632" i="1"/>
  <c r="K6632" i="1" s="1"/>
  <c r="L6634" i="1"/>
  <c r="K6634" i="1" s="1"/>
  <c r="L6636" i="1"/>
  <c r="K6636" i="1" s="1"/>
  <c r="L6638" i="1"/>
  <c r="K6638" i="1" s="1"/>
  <c r="L6640" i="1"/>
  <c r="K6640" i="1" s="1"/>
  <c r="L6642" i="1"/>
  <c r="K6642" i="1" s="1"/>
  <c r="L6645" i="1"/>
  <c r="K6645" i="1" s="1"/>
  <c r="L6647" i="1"/>
  <c r="K6647" i="1" s="1"/>
  <c r="L6648" i="1"/>
  <c r="K6648" i="1" s="1"/>
  <c r="L6652" i="1"/>
  <c r="K6652" i="1" s="1"/>
  <c r="L6654" i="1"/>
  <c r="K6654" i="1" s="1"/>
  <c r="L6656" i="1"/>
  <c r="K6656" i="1" s="1"/>
  <c r="L6660" i="1"/>
  <c r="K6660" i="1" s="1"/>
  <c r="L6662" i="1"/>
  <c r="K6662" i="1" s="1"/>
  <c r="L6664" i="1"/>
  <c r="K6664" i="1" s="1"/>
  <c r="L6666" i="1"/>
  <c r="K6666" i="1" s="1"/>
  <c r="L6668" i="1"/>
  <c r="K6668" i="1" s="1"/>
  <c r="L6671" i="1"/>
  <c r="K6671" i="1" s="1"/>
  <c r="L6673" i="1"/>
  <c r="K6673" i="1" s="1"/>
  <c r="L6676" i="1"/>
  <c r="K6676" i="1" s="1"/>
  <c r="L6677" i="1"/>
  <c r="K6677" i="1" s="1"/>
  <c r="L6680" i="1"/>
  <c r="K6680" i="1" s="1"/>
  <c r="L6682" i="1"/>
  <c r="K6682" i="1" s="1"/>
  <c r="L6684" i="1"/>
  <c r="K6684" i="1" s="1"/>
  <c r="L6686" i="1"/>
  <c r="K6686" i="1" s="1"/>
  <c r="L6689" i="1"/>
  <c r="K6689" i="1" s="1"/>
  <c r="L6691" i="1"/>
  <c r="K6691" i="1" s="1"/>
  <c r="L6694" i="1"/>
  <c r="K6694" i="1" s="1"/>
  <c r="L6696" i="1"/>
  <c r="K6696" i="1" s="1"/>
  <c r="L6698" i="1"/>
  <c r="K6698" i="1" s="1"/>
  <c r="L6701" i="1"/>
  <c r="K6701" i="1" s="1"/>
  <c r="L6703" i="1"/>
  <c r="K6703" i="1" s="1"/>
  <c r="L6705" i="1"/>
  <c r="K6705" i="1" s="1"/>
  <c r="L6707" i="1"/>
  <c r="K6707" i="1" s="1"/>
  <c r="L6708" i="1"/>
  <c r="K6708" i="1" s="1"/>
  <c r="L6710" i="1"/>
  <c r="K6710" i="1" s="1"/>
  <c r="L6712" i="1"/>
  <c r="K6712" i="1" s="1"/>
  <c r="L6714" i="1"/>
  <c r="K6714" i="1" s="1"/>
  <c r="L6716" i="1"/>
  <c r="K6716" i="1" s="1"/>
  <c r="L6719" i="1"/>
  <c r="K6719" i="1" s="1"/>
  <c r="L6721" i="1"/>
  <c r="K6721" i="1" s="1"/>
  <c r="L6723" i="1"/>
  <c r="K6723" i="1" s="1"/>
  <c r="L6725" i="1"/>
  <c r="K6725" i="1" s="1"/>
  <c r="L6726" i="1"/>
  <c r="K6726" i="1" s="1"/>
  <c r="L6728" i="1"/>
  <c r="K6728" i="1" s="1"/>
  <c r="L6731" i="1"/>
  <c r="K6731" i="1" s="1"/>
  <c r="L6733" i="1"/>
  <c r="K6733" i="1" s="1"/>
  <c r="L6735" i="1"/>
  <c r="K6735" i="1" s="1"/>
  <c r="L6737" i="1"/>
  <c r="K6737" i="1" s="1"/>
  <c r="L6739" i="1"/>
  <c r="K6739" i="1" s="1"/>
  <c r="L6741" i="1"/>
  <c r="K6741" i="1" s="1"/>
  <c r="L6744" i="1"/>
  <c r="K6744" i="1" s="1"/>
  <c r="L6746" i="1"/>
  <c r="K6746" i="1" s="1"/>
  <c r="L6749" i="1"/>
  <c r="K6749" i="1" s="1"/>
  <c r="L6751" i="1"/>
  <c r="K6751" i="1" s="1"/>
  <c r="L6753" i="1"/>
  <c r="K6753" i="1" s="1"/>
  <c r="L6756" i="1"/>
  <c r="K6756" i="1" s="1"/>
  <c r="L6758" i="1"/>
  <c r="K6758" i="1" s="1"/>
  <c r="L6760" i="1"/>
  <c r="K6760" i="1" s="1"/>
  <c r="L6762" i="1"/>
  <c r="K6762" i="1" s="1"/>
  <c r="L6764" i="1"/>
  <c r="K6764" i="1" s="1"/>
  <c r="L6766" i="1"/>
  <c r="K6766" i="1" s="1"/>
  <c r="L6768" i="1"/>
  <c r="K6768" i="1" s="1"/>
  <c r="L6771" i="1"/>
  <c r="K6771" i="1" s="1"/>
  <c r="L6773" i="1"/>
  <c r="K6773" i="1" s="1"/>
  <c r="L6774" i="1"/>
  <c r="K6774" i="1" s="1"/>
  <c r="L6776" i="1"/>
  <c r="K6776" i="1" s="1"/>
  <c r="L6778" i="1"/>
  <c r="K6778" i="1" s="1"/>
  <c r="L6781" i="1"/>
  <c r="K6781" i="1" s="1"/>
  <c r="L6782" i="1"/>
  <c r="K6782" i="1" s="1"/>
  <c r="L6785" i="1"/>
  <c r="K6785" i="1" s="1"/>
  <c r="L6787" i="1"/>
  <c r="K6787" i="1" s="1"/>
  <c r="L6788" i="1"/>
  <c r="K6788" i="1" s="1"/>
  <c r="L6792" i="1"/>
  <c r="K6792" i="1" s="1"/>
  <c r="L6795" i="1"/>
  <c r="K6795" i="1" s="1"/>
  <c r="K6798" i="1"/>
  <c r="L6800" i="1"/>
  <c r="K6800" i="1" s="1"/>
  <c r="L6802" i="1"/>
  <c r="K6802" i="1" s="1"/>
  <c r="L6803" i="1"/>
  <c r="K6803" i="1" s="1"/>
  <c r="L6804" i="1"/>
  <c r="K6804" i="1" s="1"/>
  <c r="L6806" i="1"/>
  <c r="K6806" i="1" s="1"/>
  <c r="L6808" i="1"/>
  <c r="K6808" i="1" s="1"/>
  <c r="L6811" i="1"/>
  <c r="K6811" i="1" s="1"/>
  <c r="L6813" i="1"/>
  <c r="K6813" i="1" s="1"/>
  <c r="L6815" i="1"/>
  <c r="K6815" i="1" s="1"/>
  <c r="L6817" i="1"/>
  <c r="K6817" i="1" s="1"/>
  <c r="L6818" i="1"/>
  <c r="K6818" i="1" s="1"/>
  <c r="L6820" i="1"/>
  <c r="K6820" i="1" s="1"/>
  <c r="L6822" i="1"/>
  <c r="K6822" i="1" s="1"/>
  <c r="L6824" i="1"/>
  <c r="K6824" i="1" s="1"/>
  <c r="L6827" i="1"/>
  <c r="K6827" i="1" s="1"/>
  <c r="L6829" i="1"/>
  <c r="K6829" i="1" s="1"/>
  <c r="L6832" i="1"/>
  <c r="K6832" i="1" s="1"/>
  <c r="L6835" i="1"/>
  <c r="K6835" i="1" s="1"/>
  <c r="L6837" i="1"/>
  <c r="K6837" i="1" s="1"/>
  <c r="L6839" i="1"/>
  <c r="K6839" i="1" s="1"/>
  <c r="L6841" i="1"/>
  <c r="K6841" i="1" s="1"/>
  <c r="L6843" i="1"/>
  <c r="K6843" i="1" s="1"/>
  <c r="L6845" i="1"/>
  <c r="K6845" i="1" s="1"/>
  <c r="L6847" i="1"/>
  <c r="K6847" i="1" s="1"/>
  <c r="K6849" i="1"/>
  <c r="L6851" i="1"/>
  <c r="K6851" i="1" s="1"/>
  <c r="L6854" i="1"/>
  <c r="K6854" i="1" s="1"/>
  <c r="L6857" i="1"/>
  <c r="K6857" i="1" s="1"/>
  <c r="L6859" i="1"/>
  <c r="K6859" i="1" s="1"/>
  <c r="K6861" i="1"/>
  <c r="L6863" i="1"/>
  <c r="K6863" i="1" s="1"/>
  <c r="L6865" i="1"/>
  <c r="K6865" i="1" s="1"/>
  <c r="L6867" i="1"/>
  <c r="K6867" i="1" s="1"/>
  <c r="L6869" i="1"/>
  <c r="K6869" i="1" s="1"/>
  <c r="L6871" i="1"/>
  <c r="K6871" i="1" s="1"/>
  <c r="L6873" i="1"/>
  <c r="K6873" i="1" s="1"/>
  <c r="L6877" i="1"/>
  <c r="K6877" i="1" s="1"/>
  <c r="L6879" i="1"/>
  <c r="K6879" i="1" s="1"/>
  <c r="L6882" i="1"/>
  <c r="K6882" i="1" s="1"/>
  <c r="L6884" i="1"/>
  <c r="K6884" i="1" s="1"/>
  <c r="L6886" i="1"/>
  <c r="K6886" i="1" s="1"/>
  <c r="L6888" i="1"/>
  <c r="K6888" i="1" s="1"/>
  <c r="L6890" i="1"/>
  <c r="K6890" i="1" s="1"/>
  <c r="L6892" i="1"/>
  <c r="K6892" i="1" s="1"/>
  <c r="L6894" i="1"/>
  <c r="K6894" i="1" s="1"/>
  <c r="L6896" i="1"/>
  <c r="K6896" i="1" s="1"/>
  <c r="K6898" i="1"/>
  <c r="L6900" i="1"/>
  <c r="K6900" i="1" s="1"/>
  <c r="L6902" i="1"/>
  <c r="K6902" i="1" s="1"/>
  <c r="L6905" i="1"/>
  <c r="K6905" i="1" s="1"/>
  <c r="L6910" i="1"/>
  <c r="K6910" i="1" s="1"/>
  <c r="L6912" i="1"/>
  <c r="K6912" i="1" s="1"/>
  <c r="L6914" i="1"/>
  <c r="K6914" i="1" s="1"/>
  <c r="L6916" i="1"/>
  <c r="K6916" i="1" s="1"/>
  <c r="K6918" i="1"/>
  <c r="L6920" i="1"/>
  <c r="K6920" i="1" s="1"/>
  <c r="L6922" i="1"/>
  <c r="K6922" i="1" s="1"/>
  <c r="L6924" i="1"/>
  <c r="K6924" i="1" s="1"/>
  <c r="L6926" i="1"/>
  <c r="K6926" i="1" s="1"/>
  <c r="L6928" i="1"/>
  <c r="K6928" i="1" s="1"/>
  <c r="L6930" i="1"/>
  <c r="K6930" i="1" s="1"/>
  <c r="L6932" i="1"/>
  <c r="K6932" i="1" s="1"/>
  <c r="L6934" i="1"/>
  <c r="K6934" i="1" s="1"/>
  <c r="L6936" i="1"/>
  <c r="K6936" i="1" s="1"/>
  <c r="L6938" i="1"/>
  <c r="K6938" i="1" s="1"/>
  <c r="L6940" i="1"/>
  <c r="K6940" i="1" s="1"/>
  <c r="L6942" i="1"/>
  <c r="K6942" i="1" s="1"/>
  <c r="L6945" i="1"/>
  <c r="K6945" i="1" s="1"/>
  <c r="L6948" i="1"/>
  <c r="K6948" i="1" s="1"/>
  <c r="L6950" i="1"/>
  <c r="K6950" i="1" s="1"/>
  <c r="L6952" i="1"/>
  <c r="K6952" i="1" s="1"/>
  <c r="L6954" i="1"/>
  <c r="K6954" i="1" s="1"/>
  <c r="L6956" i="1"/>
  <c r="K6956" i="1" s="1"/>
  <c r="L6958" i="1"/>
  <c r="K6958" i="1" s="1"/>
  <c r="L6960" i="1"/>
  <c r="K6960" i="1" s="1"/>
  <c r="L6962" i="1"/>
  <c r="K6962" i="1" s="1"/>
  <c r="L6964" i="1"/>
  <c r="K6964" i="1" s="1"/>
  <c r="L6966" i="1"/>
  <c r="K6966" i="1" s="1"/>
  <c r="L6968" i="1"/>
  <c r="K6968" i="1" s="1"/>
  <c r="L6970" i="1"/>
  <c r="K6970" i="1" s="1"/>
  <c r="L6972" i="1"/>
  <c r="K6972" i="1" s="1"/>
  <c r="L6974" i="1"/>
  <c r="K6974" i="1" s="1"/>
  <c r="L6976" i="1"/>
  <c r="K6976" i="1" s="1"/>
  <c r="L6978" i="1"/>
  <c r="K6978" i="1" s="1"/>
  <c r="L6980" i="1"/>
  <c r="K6980" i="1" s="1"/>
  <c r="L6982" i="1"/>
  <c r="K6982" i="1" s="1"/>
  <c r="L6984" i="1"/>
  <c r="K6984" i="1" s="1"/>
  <c r="L6986" i="1"/>
  <c r="K6986" i="1" s="1"/>
  <c r="L6988" i="1"/>
  <c r="K6988" i="1" s="1"/>
  <c r="L6990" i="1"/>
  <c r="K6990" i="1" s="1"/>
  <c r="L6993" i="1"/>
  <c r="K6993" i="1" s="1"/>
  <c r="L6995" i="1"/>
  <c r="K6995" i="1" s="1"/>
  <c r="L6997" i="1"/>
  <c r="K6997" i="1" s="1"/>
  <c r="L6999" i="1"/>
  <c r="K6999" i="1" s="1"/>
  <c r="L7001" i="1"/>
  <c r="K7001" i="1" s="1"/>
  <c r="L7003" i="1"/>
  <c r="K7003" i="1" s="1"/>
  <c r="L7005" i="1"/>
  <c r="K7005" i="1" s="1"/>
  <c r="L7007" i="1"/>
  <c r="K7007" i="1" s="1"/>
  <c r="L7009" i="1"/>
  <c r="K7009" i="1" s="1"/>
  <c r="L7011" i="1"/>
  <c r="K7011" i="1" s="1"/>
  <c r="L7013" i="1"/>
  <c r="K7013" i="1" s="1"/>
  <c r="L7015" i="1"/>
  <c r="K7015" i="1" s="1"/>
  <c r="L7018" i="1"/>
  <c r="K7018" i="1" s="1"/>
  <c r="L7020" i="1"/>
  <c r="K7020" i="1" s="1"/>
  <c r="L7022" i="1"/>
  <c r="K7022" i="1" s="1"/>
  <c r="L7024" i="1"/>
  <c r="K7024" i="1" s="1"/>
  <c r="L7026" i="1"/>
  <c r="K7026" i="1" s="1"/>
  <c r="L7028" i="1"/>
  <c r="K7028" i="1" s="1"/>
  <c r="L7030" i="1"/>
  <c r="K7030" i="1" s="1"/>
  <c r="L7032" i="1"/>
  <c r="K7032" i="1" s="1"/>
  <c r="L7034" i="1"/>
  <c r="K7034" i="1" s="1"/>
  <c r="L7036" i="1"/>
  <c r="K7036" i="1" s="1"/>
  <c r="L7038" i="1"/>
  <c r="K7038" i="1" s="1"/>
  <c r="L7040" i="1"/>
  <c r="K7040" i="1" s="1"/>
  <c r="L7042" i="1"/>
  <c r="K7042" i="1" s="1"/>
  <c r="L7044" i="1"/>
  <c r="K7044" i="1" s="1"/>
  <c r="L7046" i="1"/>
  <c r="K7046" i="1" s="1"/>
  <c r="L7048" i="1"/>
  <c r="K7048" i="1" s="1"/>
  <c r="L7050" i="1"/>
  <c r="K7050" i="1" s="1"/>
  <c r="L7052" i="1"/>
  <c r="K7052" i="1" s="1"/>
  <c r="L7054" i="1"/>
  <c r="K7054" i="1" s="1"/>
  <c r="L7056" i="1"/>
  <c r="K7056" i="1" s="1"/>
  <c r="L7058" i="1"/>
  <c r="K7058" i="1" s="1"/>
  <c r="L7060" i="1"/>
  <c r="K7060" i="1" s="1"/>
  <c r="L7062" i="1"/>
  <c r="K7062" i="1" s="1"/>
  <c r="L7064" i="1"/>
  <c r="K7064" i="1" s="1"/>
  <c r="L7066" i="1"/>
  <c r="K7066" i="1" s="1"/>
  <c r="L7068" i="1"/>
  <c r="K7068" i="1" s="1"/>
  <c r="L7070" i="1"/>
  <c r="K7070" i="1" s="1"/>
  <c r="L7072" i="1"/>
  <c r="K7072" i="1" s="1"/>
  <c r="L7074" i="1"/>
  <c r="K7074" i="1" s="1"/>
  <c r="L7076" i="1"/>
  <c r="K7076" i="1" s="1"/>
  <c r="L7078" i="1"/>
  <c r="K7078" i="1" s="1"/>
  <c r="L7080" i="1"/>
  <c r="K7080" i="1" s="1"/>
  <c r="L7082" i="1"/>
  <c r="K7082" i="1" s="1"/>
  <c r="L7084" i="1"/>
  <c r="K7084" i="1" s="1"/>
  <c r="L7086" i="1"/>
  <c r="K7086" i="1" s="1"/>
  <c r="L7088" i="1"/>
  <c r="K7088" i="1" s="1"/>
  <c r="L7090" i="1"/>
  <c r="K7090" i="1" s="1"/>
  <c r="L7092" i="1"/>
  <c r="K7092" i="1" s="1"/>
  <c r="L7094" i="1"/>
  <c r="K7094" i="1" s="1"/>
  <c r="L7096" i="1"/>
  <c r="K7096" i="1" s="1"/>
  <c r="L7098" i="1"/>
  <c r="K7098" i="1" s="1"/>
  <c r="L7100" i="1"/>
  <c r="K7100" i="1" s="1"/>
  <c r="L7102" i="1"/>
  <c r="K7102" i="1" s="1"/>
  <c r="L7104" i="1"/>
  <c r="K7104" i="1" s="1"/>
  <c r="L7106" i="1"/>
  <c r="K7106" i="1" s="1"/>
  <c r="L7108" i="1"/>
  <c r="K7108" i="1" s="1"/>
  <c r="L7110" i="1"/>
  <c r="K7110" i="1" s="1"/>
  <c r="L7112" i="1"/>
  <c r="K7112" i="1" s="1"/>
  <c r="L7114" i="1"/>
  <c r="K7114" i="1" s="1"/>
  <c r="L7116" i="1"/>
  <c r="K7116" i="1" s="1"/>
  <c r="L7118" i="1"/>
  <c r="K7118" i="1" s="1"/>
  <c r="L7120" i="1"/>
  <c r="K7120" i="1" s="1"/>
  <c r="L7123" i="1"/>
  <c r="K7123" i="1" s="1"/>
  <c r="L7125" i="1"/>
  <c r="K7125" i="1" s="1"/>
  <c r="L7129" i="1"/>
  <c r="K7129" i="1" s="1"/>
  <c r="L7132" i="1"/>
  <c r="K7132" i="1" s="1"/>
  <c r="L7134" i="1"/>
  <c r="K7134" i="1" s="1"/>
  <c r="L7136" i="1"/>
  <c r="K7136" i="1" s="1"/>
  <c r="L7138" i="1"/>
  <c r="K7138" i="1" s="1"/>
  <c r="L7140" i="1"/>
  <c r="K7140" i="1" s="1"/>
  <c r="L7142" i="1"/>
  <c r="K7142" i="1" s="1"/>
  <c r="L7145" i="1"/>
  <c r="K7145" i="1" s="1"/>
  <c r="L7147" i="1"/>
  <c r="K7147" i="1" s="1"/>
  <c r="L7149" i="1"/>
  <c r="K7149" i="1" s="1"/>
  <c r="L7151" i="1"/>
  <c r="K7151" i="1" s="1"/>
  <c r="L7153" i="1"/>
  <c r="K7153" i="1" s="1"/>
  <c r="L7155" i="1"/>
  <c r="K7155" i="1" s="1"/>
  <c r="L7157" i="1"/>
  <c r="K7157" i="1" s="1"/>
  <c r="L7159" i="1"/>
  <c r="K7159" i="1" s="1"/>
  <c r="L7161" i="1"/>
  <c r="K7161" i="1" s="1"/>
  <c r="L7163" i="1"/>
  <c r="K7163" i="1" s="1"/>
  <c r="L7165" i="1"/>
  <c r="K7165" i="1" s="1"/>
  <c r="L7167" i="1"/>
  <c r="K7167" i="1" s="1"/>
  <c r="L7169" i="1"/>
  <c r="K7169" i="1" s="1"/>
  <c r="L7171" i="1"/>
  <c r="K7171" i="1" s="1"/>
  <c r="L7173" i="1"/>
  <c r="K7173" i="1" s="1"/>
  <c r="L7175" i="1"/>
  <c r="K7175" i="1" s="1"/>
  <c r="L7177" i="1"/>
  <c r="K7177" i="1" s="1"/>
  <c r="L7179" i="1"/>
  <c r="K7179" i="1" s="1"/>
  <c r="L7181" i="1"/>
  <c r="K7181" i="1" s="1"/>
  <c r="L7183" i="1"/>
  <c r="K7183" i="1" s="1"/>
  <c r="L7185" i="1"/>
  <c r="K7185" i="1" s="1"/>
  <c r="L7187" i="1"/>
  <c r="K7187" i="1" s="1"/>
  <c r="L7189" i="1"/>
  <c r="K7189" i="1" s="1"/>
  <c r="L7191" i="1"/>
  <c r="K7191" i="1" s="1"/>
  <c r="L7193" i="1"/>
  <c r="K7193" i="1" s="1"/>
  <c r="L7195" i="1"/>
  <c r="K7195" i="1" s="1"/>
  <c r="L7197" i="1"/>
  <c r="K7197" i="1" s="1"/>
  <c r="L7199" i="1"/>
  <c r="K7199" i="1" s="1"/>
  <c r="L7202" i="1"/>
  <c r="K7202" i="1" s="1"/>
  <c r="L7204" i="1"/>
  <c r="K7204" i="1" s="1"/>
  <c r="L7206" i="1"/>
  <c r="K7206" i="1" s="1"/>
  <c r="L7208" i="1"/>
  <c r="K7208" i="1" s="1"/>
  <c r="L7210" i="1"/>
  <c r="K7210" i="1" s="1"/>
  <c r="L7213" i="1"/>
  <c r="K7213" i="1" s="1"/>
  <c r="L7215" i="1"/>
  <c r="K7215" i="1" s="1"/>
  <c r="L7217" i="1"/>
  <c r="K7217" i="1" s="1"/>
  <c r="L7220" i="1"/>
  <c r="K7220" i="1" s="1"/>
  <c r="L7223" i="1"/>
  <c r="K7223" i="1" s="1"/>
  <c r="L7225" i="1"/>
  <c r="K7225" i="1" s="1"/>
  <c r="L7227" i="1"/>
  <c r="K7227" i="1" s="1"/>
  <c r="L7229" i="1"/>
  <c r="K7229" i="1" s="1"/>
  <c r="L7231" i="1"/>
  <c r="K7231" i="1" s="1"/>
  <c r="L7233" i="1"/>
  <c r="K7233" i="1" s="1"/>
  <c r="L7235" i="1"/>
  <c r="K7235" i="1" s="1"/>
  <c r="L7237" i="1"/>
  <c r="K7237" i="1" s="1"/>
  <c r="L7239" i="1"/>
  <c r="K7239" i="1" s="1"/>
  <c r="L7241" i="1"/>
  <c r="K7241" i="1" s="1"/>
  <c r="L7243" i="1"/>
  <c r="K7243" i="1" s="1"/>
  <c r="L7245" i="1"/>
  <c r="K7245" i="1" s="1"/>
  <c r="L7247" i="1"/>
  <c r="K7247" i="1" s="1"/>
  <c r="L7250" i="1"/>
  <c r="K7250" i="1" s="1"/>
  <c r="L7252" i="1"/>
  <c r="K7252" i="1" s="1"/>
  <c r="L7254" i="1"/>
  <c r="K7254" i="1" s="1"/>
  <c r="L7256" i="1"/>
  <c r="K7256" i="1" s="1"/>
  <c r="L7258" i="1"/>
  <c r="K7258" i="1" s="1"/>
  <c r="L7260" i="1"/>
  <c r="K7260" i="1" s="1"/>
  <c r="L7263" i="1"/>
  <c r="K7263" i="1" s="1"/>
  <c r="L7267" i="1"/>
  <c r="K7267" i="1" s="1"/>
  <c r="L7269" i="1"/>
  <c r="K7269" i="1" s="1"/>
  <c r="L7271" i="1"/>
  <c r="K7271" i="1" s="1"/>
  <c r="L7275" i="1"/>
  <c r="K7275" i="1" s="1"/>
  <c r="L7277" i="1"/>
  <c r="K7277" i="1" s="1"/>
  <c r="L7280" i="1"/>
  <c r="K7280" i="1" s="1"/>
  <c r="L7282" i="1"/>
  <c r="K7282" i="1" s="1"/>
  <c r="L7284" i="1"/>
  <c r="K7284" i="1" s="1"/>
  <c r="L7286" i="1"/>
  <c r="K7286" i="1" s="1"/>
  <c r="L7288" i="1"/>
  <c r="K7288" i="1" s="1"/>
  <c r="L7290" i="1"/>
  <c r="K7290" i="1" s="1"/>
  <c r="L7292" i="1"/>
  <c r="K7292" i="1" s="1"/>
  <c r="L7295" i="1"/>
  <c r="K7295" i="1" s="1"/>
  <c r="L7298" i="1"/>
  <c r="K7298" i="1" s="1"/>
  <c r="L7300" i="1"/>
  <c r="K7300" i="1" s="1"/>
  <c r="L7302" i="1"/>
  <c r="K7302" i="1" s="1"/>
  <c r="L7304" i="1"/>
  <c r="K7304" i="1" s="1"/>
  <c r="L7306" i="1"/>
  <c r="K7306" i="1" s="1"/>
  <c r="L7308" i="1"/>
  <c r="K7308" i="1" s="1"/>
  <c r="L7310" i="1"/>
  <c r="K7310" i="1" s="1"/>
  <c r="L7312" i="1"/>
  <c r="K7312" i="1" s="1"/>
  <c r="L7314" i="1"/>
  <c r="K7314" i="1" s="1"/>
  <c r="L7316" i="1"/>
  <c r="K7316" i="1" s="1"/>
  <c r="L7318" i="1"/>
  <c r="K7318" i="1" s="1"/>
  <c r="L7321" i="1"/>
  <c r="K7321" i="1" s="1"/>
  <c r="L7323" i="1"/>
  <c r="K7323" i="1" s="1"/>
  <c r="L7325" i="1"/>
  <c r="K7325" i="1" s="1"/>
  <c r="L7328" i="1"/>
  <c r="K7328" i="1" s="1"/>
  <c r="L7330" i="1"/>
  <c r="K7330" i="1" s="1"/>
  <c r="L7332" i="1"/>
  <c r="K7332" i="1" s="1"/>
  <c r="L7334" i="1"/>
  <c r="K7334" i="1" s="1"/>
  <c r="L7338" i="1"/>
  <c r="K7338" i="1" s="1"/>
  <c r="L7340" i="1"/>
  <c r="K7340" i="1" s="1"/>
  <c r="L7342" i="1"/>
  <c r="K7342" i="1" s="1"/>
  <c r="L7344" i="1"/>
  <c r="K7344" i="1" s="1"/>
  <c r="L7346" i="1"/>
  <c r="K7346" i="1" s="1"/>
  <c r="L7348" i="1"/>
  <c r="K7348" i="1" s="1"/>
  <c r="L7350" i="1"/>
  <c r="K7350" i="1" s="1"/>
  <c r="L7352" i="1"/>
  <c r="K7352" i="1" s="1"/>
  <c r="L7354" i="1"/>
  <c r="K7354" i="1" s="1"/>
  <c r="L7356" i="1"/>
  <c r="K7356" i="1" s="1"/>
  <c r="L7359" i="1"/>
  <c r="K7359" i="1" s="1"/>
  <c r="L7361" i="1"/>
  <c r="K7361" i="1" s="1"/>
  <c r="L7363" i="1"/>
  <c r="K7363" i="1" s="1"/>
  <c r="L7365" i="1"/>
  <c r="K7365" i="1" s="1"/>
  <c r="L7367" i="1"/>
  <c r="K7367" i="1" s="1"/>
  <c r="L7369" i="1"/>
  <c r="K7369" i="1" s="1"/>
  <c r="L7371" i="1"/>
  <c r="K7371" i="1" s="1"/>
  <c r="L7373" i="1"/>
  <c r="K7373" i="1" s="1"/>
  <c r="L7375" i="1"/>
  <c r="K7375" i="1" s="1"/>
  <c r="L7377" i="1"/>
  <c r="K7377" i="1" s="1"/>
  <c r="L7379" i="1"/>
  <c r="K7379" i="1" s="1"/>
  <c r="L7381" i="1"/>
  <c r="K7381" i="1" s="1"/>
  <c r="L7383" i="1"/>
  <c r="K7383" i="1" s="1"/>
  <c r="L7385" i="1"/>
  <c r="K7385" i="1" s="1"/>
  <c r="L7387" i="1"/>
  <c r="K7387" i="1" s="1"/>
  <c r="L7389" i="1"/>
  <c r="K7389" i="1" s="1"/>
  <c r="L7391" i="1"/>
  <c r="K7391" i="1" s="1"/>
  <c r="L7393" i="1"/>
  <c r="K7393" i="1" s="1"/>
  <c r="L7395" i="1"/>
  <c r="K7395" i="1" s="1"/>
  <c r="L7397" i="1"/>
  <c r="K7397" i="1" s="1"/>
  <c r="L7399" i="1"/>
  <c r="K7399" i="1" s="1"/>
  <c r="L7402" i="1"/>
  <c r="K7402" i="1" s="1"/>
  <c r="L7404" i="1"/>
  <c r="K7404" i="1" s="1"/>
  <c r="L7406" i="1"/>
  <c r="K7406" i="1" s="1"/>
  <c r="L7408" i="1"/>
  <c r="K7408" i="1" s="1"/>
  <c r="L7410" i="1"/>
  <c r="K7410" i="1" s="1"/>
  <c r="L7413" i="1"/>
  <c r="K7413" i="1" s="1"/>
  <c r="L7415" i="1"/>
  <c r="K7415" i="1" s="1"/>
  <c r="L7417" i="1"/>
  <c r="K7417" i="1" s="1"/>
  <c r="L7419" i="1"/>
  <c r="K7419" i="1" s="1"/>
  <c r="L7420" i="1"/>
  <c r="K7420" i="1" s="1"/>
  <c r="L7422" i="1"/>
  <c r="K7422" i="1" s="1"/>
  <c r="L7425" i="1"/>
  <c r="K7425" i="1" s="1"/>
  <c r="L7428" i="1"/>
  <c r="K7428" i="1" s="1"/>
  <c r="L7430" i="1"/>
  <c r="K7430" i="1" s="1"/>
  <c r="L7432" i="1"/>
  <c r="K7432" i="1" s="1"/>
  <c r="L7434" i="1"/>
  <c r="K7434" i="1" s="1"/>
  <c r="L7436" i="1"/>
  <c r="K7436" i="1" s="1"/>
  <c r="L7438" i="1"/>
  <c r="K7438" i="1" s="1"/>
  <c r="L7440" i="1"/>
  <c r="K7440" i="1" s="1"/>
  <c r="L7442" i="1"/>
  <c r="K7442" i="1" s="1"/>
  <c r="L7445" i="1"/>
  <c r="K7445" i="1" s="1"/>
  <c r="L7447" i="1"/>
  <c r="K7447" i="1" s="1"/>
  <c r="L7449" i="1"/>
  <c r="K7449" i="1" s="1"/>
  <c r="L7452" i="1"/>
  <c r="K7452" i="1" s="1"/>
  <c r="L7453" i="1"/>
  <c r="K7453" i="1" s="1"/>
  <c r="L7456" i="1"/>
  <c r="K7456" i="1" s="1"/>
  <c r="L7458" i="1"/>
  <c r="K7458" i="1" s="1"/>
  <c r="L7460" i="1"/>
  <c r="K7460" i="1" s="1"/>
  <c r="L7462" i="1"/>
  <c r="K7462" i="1" s="1"/>
  <c r="L7464" i="1"/>
  <c r="K7464" i="1" s="1"/>
  <c r="L6561" i="1"/>
  <c r="K6561" i="1" s="1"/>
  <c r="L6563" i="1"/>
  <c r="K6563" i="1" s="1"/>
  <c r="L6565" i="1"/>
  <c r="K6565" i="1" s="1"/>
  <c r="L6570" i="1"/>
  <c r="K6570" i="1" s="1"/>
  <c r="L6572" i="1"/>
  <c r="K6572" i="1" s="1"/>
  <c r="L6574" i="1"/>
  <c r="K6574" i="1" s="1"/>
  <c r="L6577" i="1"/>
  <c r="K6577" i="1" s="1"/>
  <c r="L6579" i="1"/>
  <c r="K6579" i="1" s="1"/>
  <c r="L6581" i="1"/>
  <c r="K6581" i="1" s="1"/>
  <c r="L6583" i="1"/>
  <c r="K6583" i="1" s="1"/>
  <c r="L6585" i="1"/>
  <c r="K6585" i="1" s="1"/>
  <c r="L6587" i="1"/>
  <c r="K6587" i="1" s="1"/>
  <c r="L6589" i="1"/>
  <c r="K6589" i="1" s="1"/>
  <c r="L6591" i="1"/>
  <c r="K6591" i="1" s="1"/>
  <c r="L6593" i="1"/>
  <c r="K6593" i="1" s="1"/>
  <c r="L6596" i="1"/>
  <c r="K6596" i="1" s="1"/>
  <c r="L6599" i="1"/>
  <c r="K6599" i="1" s="1"/>
  <c r="L6600" i="1"/>
  <c r="K6600" i="1" s="1"/>
  <c r="L6602" i="1"/>
  <c r="K6602" i="1" s="1"/>
  <c r="L6604" i="1"/>
  <c r="K6604" i="1" s="1"/>
  <c r="L6608" i="1"/>
  <c r="K6608" i="1" s="1"/>
  <c r="L6610" i="1"/>
  <c r="K6610" i="1" s="1"/>
  <c r="L6612" i="1"/>
  <c r="K6612" i="1" s="1"/>
  <c r="L6615" i="1"/>
  <c r="K6615" i="1" s="1"/>
  <c r="L6617" i="1"/>
  <c r="K6617" i="1" s="1"/>
  <c r="L6619" i="1"/>
  <c r="K6619" i="1" s="1"/>
  <c r="L6621" i="1"/>
  <c r="K6621" i="1" s="1"/>
  <c r="L6623" i="1"/>
  <c r="K6623" i="1" s="1"/>
  <c r="L6625" i="1"/>
  <c r="K6625" i="1" s="1"/>
  <c r="L6627" i="1"/>
  <c r="K6627" i="1" s="1"/>
  <c r="L6629" i="1"/>
  <c r="K6629" i="1" s="1"/>
  <c r="L6631" i="1"/>
  <c r="K6631" i="1" s="1"/>
  <c r="L6633" i="1"/>
  <c r="K6633" i="1" s="1"/>
  <c r="L6635" i="1"/>
  <c r="K6635" i="1" s="1"/>
  <c r="L6637" i="1"/>
  <c r="K6637" i="1" s="1"/>
  <c r="L6639" i="1"/>
  <c r="K6639" i="1" s="1"/>
  <c r="L6641" i="1"/>
  <c r="K6641" i="1" s="1"/>
  <c r="L6643" i="1"/>
  <c r="K6643" i="1" s="1"/>
  <c r="L6644" i="1"/>
  <c r="K6644" i="1" s="1"/>
  <c r="L6646" i="1"/>
  <c r="K6646" i="1" s="1"/>
  <c r="L6650" i="1"/>
  <c r="K6650" i="1" s="1"/>
  <c r="L6651" i="1"/>
  <c r="K6651" i="1" s="1"/>
  <c r="L6653" i="1"/>
  <c r="K6653" i="1" s="1"/>
  <c r="L6655" i="1"/>
  <c r="K6655" i="1" s="1"/>
  <c r="L6658" i="1"/>
  <c r="K6658" i="1" s="1"/>
  <c r="L6661" i="1"/>
  <c r="K6661" i="1" s="1"/>
  <c r="L6663" i="1"/>
  <c r="K6663" i="1" s="1"/>
  <c r="L6665" i="1"/>
  <c r="K6665" i="1" s="1"/>
  <c r="L6667" i="1"/>
  <c r="K6667" i="1" s="1"/>
  <c r="L6669" i="1"/>
  <c r="K6669" i="1" s="1"/>
  <c r="L6672" i="1"/>
  <c r="K6672" i="1" s="1"/>
  <c r="L6674" i="1"/>
  <c r="K6674" i="1" s="1"/>
  <c r="L6675" i="1"/>
  <c r="K6675" i="1" s="1"/>
  <c r="L6678" i="1"/>
  <c r="K6678" i="1" s="1"/>
  <c r="L6681" i="1"/>
  <c r="K6681" i="1" s="1"/>
  <c r="L6683" i="1"/>
  <c r="K6683" i="1" s="1"/>
  <c r="L6685" i="1"/>
  <c r="K6685" i="1" s="1"/>
  <c r="L6687" i="1"/>
  <c r="K6687" i="1" s="1"/>
  <c r="L6688" i="1"/>
  <c r="K6688" i="1" s="1"/>
  <c r="L6690" i="1"/>
  <c r="K6690" i="1" s="1"/>
  <c r="L6693" i="1"/>
  <c r="K6693" i="1" s="1"/>
  <c r="L6695" i="1"/>
  <c r="K6695" i="1" s="1"/>
  <c r="L6697" i="1"/>
  <c r="K6697" i="1" s="1"/>
  <c r="L6699" i="1"/>
  <c r="K6699" i="1" s="1"/>
  <c r="L6702" i="1"/>
  <c r="K6702" i="1" s="1"/>
  <c r="L6704" i="1"/>
  <c r="K6704" i="1" s="1"/>
  <c r="L6706" i="1"/>
  <c r="K6706" i="1" s="1"/>
  <c r="L6709" i="1"/>
  <c r="K6709" i="1" s="1"/>
  <c r="L6711" i="1"/>
  <c r="K6711" i="1" s="1"/>
  <c r="L6713" i="1"/>
  <c r="K6713" i="1" s="1"/>
  <c r="L6715" i="1"/>
  <c r="K6715" i="1" s="1"/>
  <c r="L6717" i="1"/>
  <c r="K6717" i="1" s="1"/>
  <c r="L6718" i="1"/>
  <c r="K6718" i="1" s="1"/>
  <c r="L6720" i="1"/>
  <c r="K6720" i="1" s="1"/>
  <c r="L6722" i="1"/>
  <c r="K6722" i="1" s="1"/>
  <c r="L6724" i="1"/>
  <c r="K6724" i="1" s="1"/>
  <c r="L6727" i="1"/>
  <c r="K6727" i="1" s="1"/>
  <c r="L6729" i="1"/>
  <c r="K6729" i="1" s="1"/>
  <c r="L6730" i="1"/>
  <c r="K6730" i="1" s="1"/>
  <c r="L6732" i="1"/>
  <c r="K6732" i="1" s="1"/>
  <c r="L6734" i="1"/>
  <c r="K6734" i="1" s="1"/>
  <c r="L6736" i="1"/>
  <c r="K6736" i="1" s="1"/>
  <c r="L6740" i="1"/>
  <c r="K6740" i="1" s="1"/>
  <c r="L6742" i="1"/>
  <c r="K6742" i="1" s="1"/>
  <c r="L6743" i="1"/>
  <c r="K6743" i="1" s="1"/>
  <c r="L6745" i="1"/>
  <c r="K6745" i="1" s="1"/>
  <c r="L6747" i="1"/>
  <c r="K6747" i="1" s="1"/>
  <c r="L6750" i="1"/>
  <c r="K6750" i="1" s="1"/>
  <c r="L6752" i="1"/>
  <c r="K6752" i="1" s="1"/>
  <c r="L6754" i="1"/>
  <c r="K6754" i="1" s="1"/>
  <c r="L6755" i="1"/>
  <c r="K6755" i="1" s="1"/>
  <c r="L6757" i="1"/>
  <c r="K6757" i="1" s="1"/>
  <c r="L6759" i="1"/>
  <c r="K6759" i="1" s="1"/>
  <c r="L6761" i="1"/>
  <c r="K6761" i="1" s="1"/>
  <c r="L6763" i="1"/>
  <c r="K6763" i="1" s="1"/>
  <c r="L6765" i="1"/>
  <c r="K6765" i="1" s="1"/>
  <c r="L6767" i="1"/>
  <c r="K6767" i="1" s="1"/>
  <c r="L6769" i="1"/>
  <c r="K6769" i="1" s="1"/>
  <c r="L6772" i="1"/>
  <c r="K6772" i="1" s="1"/>
  <c r="L6775" i="1"/>
  <c r="K6775" i="1" s="1"/>
  <c r="L6777" i="1"/>
  <c r="K6777" i="1" s="1"/>
  <c r="L6779" i="1"/>
  <c r="K6779" i="1" s="1"/>
  <c r="L6780" i="1"/>
  <c r="K6780" i="1" s="1"/>
  <c r="L6783" i="1"/>
  <c r="K6783" i="1" s="1"/>
  <c r="L6784" i="1"/>
  <c r="K6784" i="1" s="1"/>
  <c r="L6786" i="1"/>
  <c r="K6786" i="1" s="1"/>
  <c r="L6791" i="1"/>
  <c r="K6791" i="1" s="1"/>
  <c r="L6793" i="1"/>
  <c r="K6793" i="1" s="1"/>
  <c r="L6794" i="1"/>
  <c r="K6794" i="1" s="1"/>
  <c r="L6799" i="1"/>
  <c r="K6799" i="1" s="1"/>
  <c r="L6801" i="1"/>
  <c r="K6801" i="1" s="1"/>
  <c r="L6805" i="1"/>
  <c r="K6805" i="1" s="1"/>
  <c r="L6807" i="1"/>
  <c r="K6807" i="1" s="1"/>
  <c r="L6809" i="1"/>
  <c r="K6809" i="1" s="1"/>
  <c r="L6810" i="1"/>
  <c r="K6810" i="1" s="1"/>
  <c r="L6812" i="1"/>
  <c r="K6812" i="1" s="1"/>
  <c r="L6814" i="1"/>
  <c r="K6814" i="1" s="1"/>
  <c r="L6816" i="1"/>
  <c r="K6816" i="1" s="1"/>
  <c r="L6819" i="1"/>
  <c r="K6819" i="1" s="1"/>
  <c r="L6821" i="1"/>
  <c r="K6821" i="1" s="1"/>
  <c r="L6823" i="1"/>
  <c r="K6823" i="1" s="1"/>
  <c r="L6825" i="1"/>
  <c r="K6825" i="1" s="1"/>
  <c r="L6826" i="1"/>
  <c r="K6826" i="1" s="1"/>
  <c r="L6828" i="1"/>
  <c r="K6828" i="1" s="1"/>
  <c r="L6830" i="1"/>
  <c r="K6830" i="1" s="1"/>
  <c r="L6831" i="1"/>
  <c r="K6831" i="1" s="1"/>
  <c r="L6833" i="1"/>
  <c r="K6833" i="1" s="1"/>
  <c r="L6834" i="1"/>
  <c r="K6834" i="1" s="1"/>
  <c r="L6836" i="1"/>
  <c r="K6836" i="1" s="1"/>
  <c r="L6838" i="1"/>
  <c r="K6838" i="1" s="1"/>
  <c r="L6840" i="1"/>
  <c r="K6840" i="1" s="1"/>
  <c r="L6842" i="1"/>
  <c r="K6842" i="1" s="1"/>
  <c r="L6844" i="1"/>
  <c r="K6844" i="1" s="1"/>
  <c r="L6846" i="1"/>
  <c r="K6846" i="1" s="1"/>
  <c r="L6848" i="1"/>
  <c r="K6848" i="1" s="1"/>
  <c r="K6850" i="1"/>
  <c r="L6853" i="1"/>
  <c r="K6853" i="1" s="1"/>
  <c r="L6855" i="1"/>
  <c r="K6855" i="1" s="1"/>
  <c r="L6856" i="1"/>
  <c r="K6856" i="1" s="1"/>
  <c r="L6858" i="1"/>
  <c r="K6858" i="1" s="1"/>
  <c r="L6860" i="1"/>
  <c r="K6860" i="1" s="1"/>
  <c r="L6862" i="1"/>
  <c r="K6862" i="1" s="1"/>
  <c r="L6864" i="1"/>
  <c r="K6864" i="1" s="1"/>
  <c r="L6866" i="1"/>
  <c r="K6866" i="1" s="1"/>
  <c r="L6868" i="1"/>
  <c r="K6868" i="1" s="1"/>
  <c r="L6870" i="1"/>
  <c r="K6870" i="1" s="1"/>
  <c r="L6872" i="1"/>
  <c r="K6872" i="1" s="1"/>
  <c r="L6874" i="1"/>
  <c r="K6874" i="1" s="1"/>
  <c r="L6878" i="1"/>
  <c r="K6878" i="1" s="1"/>
  <c r="L6881" i="1"/>
  <c r="K6881" i="1" s="1"/>
  <c r="L6883" i="1"/>
  <c r="K6883" i="1" s="1"/>
  <c r="L6885" i="1"/>
  <c r="K6885" i="1" s="1"/>
  <c r="L6887" i="1"/>
  <c r="K6887" i="1" s="1"/>
  <c r="L6889" i="1"/>
  <c r="K6889" i="1" s="1"/>
  <c r="L6891" i="1"/>
  <c r="K6891" i="1" s="1"/>
  <c r="L6893" i="1"/>
  <c r="K6893" i="1" s="1"/>
  <c r="L6895" i="1"/>
  <c r="K6895" i="1" s="1"/>
  <c r="L6897" i="1"/>
  <c r="K6897" i="1" s="1"/>
  <c r="L6899" i="1"/>
  <c r="K6899" i="1" s="1"/>
  <c r="L6901" i="1"/>
  <c r="K6901" i="1" s="1"/>
  <c r="L6904" i="1"/>
  <c r="K6904" i="1" s="1"/>
  <c r="K6907" i="1"/>
  <c r="L6911" i="1"/>
  <c r="K6911" i="1" s="1"/>
  <c r="L6913" i="1"/>
  <c r="K6913" i="1" s="1"/>
  <c r="L6915" i="1"/>
  <c r="K6915" i="1" s="1"/>
  <c r="L6917" i="1"/>
  <c r="K6917" i="1" s="1"/>
  <c r="L6919" i="1"/>
  <c r="K6919" i="1" s="1"/>
  <c r="L6921" i="1"/>
  <c r="K6921" i="1" s="1"/>
  <c r="L6923" i="1"/>
  <c r="K6923" i="1" s="1"/>
  <c r="L6925" i="1"/>
  <c r="K6925" i="1" s="1"/>
  <c r="L6927" i="1"/>
  <c r="K6927" i="1" s="1"/>
  <c r="L6929" i="1"/>
  <c r="K6929" i="1" s="1"/>
  <c r="L6931" i="1"/>
  <c r="K6931" i="1" s="1"/>
  <c r="L6933" i="1"/>
  <c r="K6933" i="1" s="1"/>
  <c r="L6935" i="1"/>
  <c r="K6935" i="1" s="1"/>
  <c r="L6937" i="1"/>
  <c r="K6937" i="1" s="1"/>
  <c r="L6939" i="1"/>
  <c r="K6939" i="1" s="1"/>
  <c r="L6941" i="1"/>
  <c r="K6941" i="1" s="1"/>
  <c r="K6944" i="1"/>
  <c r="L6947" i="1"/>
  <c r="K6947" i="1" s="1"/>
  <c r="L6949" i="1"/>
  <c r="K6949" i="1" s="1"/>
  <c r="L6951" i="1"/>
  <c r="K6951" i="1" s="1"/>
  <c r="L6953" i="1"/>
  <c r="K6953" i="1" s="1"/>
  <c r="L6955" i="1"/>
  <c r="K6955" i="1" s="1"/>
  <c r="L6957" i="1"/>
  <c r="K6957" i="1" s="1"/>
  <c r="L6959" i="1"/>
  <c r="K6959" i="1" s="1"/>
  <c r="L6961" i="1"/>
  <c r="K6961" i="1" s="1"/>
  <c r="L6963" i="1"/>
  <c r="K6963" i="1" s="1"/>
  <c r="L6965" i="1"/>
  <c r="K6965" i="1" s="1"/>
  <c r="L6967" i="1"/>
  <c r="K6967" i="1" s="1"/>
  <c r="L6969" i="1"/>
  <c r="K6969" i="1" s="1"/>
  <c r="L6971" i="1"/>
  <c r="K6971" i="1" s="1"/>
  <c r="L6973" i="1"/>
  <c r="K6973" i="1" s="1"/>
  <c r="L6975" i="1"/>
  <c r="K6975" i="1" s="1"/>
  <c r="L6977" i="1"/>
  <c r="K6977" i="1" s="1"/>
  <c r="L6979" i="1"/>
  <c r="K6979" i="1" s="1"/>
  <c r="L6981" i="1"/>
  <c r="K6981" i="1" s="1"/>
  <c r="L6983" i="1"/>
  <c r="K6983" i="1" s="1"/>
  <c r="L6985" i="1"/>
  <c r="K6985" i="1" s="1"/>
  <c r="L6987" i="1"/>
  <c r="K6987" i="1" s="1"/>
  <c r="L6989" i="1"/>
  <c r="K6989" i="1" s="1"/>
  <c r="L6992" i="1"/>
  <c r="K6992" i="1" s="1"/>
  <c r="L6994" i="1"/>
  <c r="K6994" i="1" s="1"/>
  <c r="L6996" i="1"/>
  <c r="K6996" i="1" s="1"/>
  <c r="L6998" i="1"/>
  <c r="K6998" i="1" s="1"/>
  <c r="L7000" i="1"/>
  <c r="K7000" i="1" s="1"/>
  <c r="L7002" i="1"/>
  <c r="K7002" i="1" s="1"/>
  <c r="L7004" i="1"/>
  <c r="K7004" i="1" s="1"/>
  <c r="L7006" i="1"/>
  <c r="K7006" i="1" s="1"/>
  <c r="L7008" i="1"/>
  <c r="K7008" i="1" s="1"/>
  <c r="L7010" i="1"/>
  <c r="K7010" i="1" s="1"/>
  <c r="L7012" i="1"/>
  <c r="K7012" i="1" s="1"/>
  <c r="L7014" i="1"/>
  <c r="K7014" i="1" s="1"/>
  <c r="L7017" i="1"/>
  <c r="K7017" i="1" s="1"/>
  <c r="L7019" i="1"/>
  <c r="K7019" i="1" s="1"/>
  <c r="L7021" i="1"/>
  <c r="K7021" i="1" s="1"/>
  <c r="L7023" i="1"/>
  <c r="K7023" i="1" s="1"/>
  <c r="L7025" i="1"/>
  <c r="K7025" i="1" s="1"/>
  <c r="L7027" i="1"/>
  <c r="K7027" i="1" s="1"/>
  <c r="L7029" i="1"/>
  <c r="K7029" i="1" s="1"/>
  <c r="L7031" i="1"/>
  <c r="K7031" i="1" s="1"/>
  <c r="L7033" i="1"/>
  <c r="K7033" i="1" s="1"/>
  <c r="L7035" i="1"/>
  <c r="K7035" i="1" s="1"/>
  <c r="L7037" i="1"/>
  <c r="K7037" i="1" s="1"/>
  <c r="L7039" i="1"/>
  <c r="K7039" i="1" s="1"/>
  <c r="L7041" i="1"/>
  <c r="K7041" i="1" s="1"/>
  <c r="L7043" i="1"/>
  <c r="K7043" i="1" s="1"/>
  <c r="L7045" i="1"/>
  <c r="K7045" i="1" s="1"/>
  <c r="L7047" i="1"/>
  <c r="K7047" i="1" s="1"/>
  <c r="L7049" i="1"/>
  <c r="K7049" i="1" s="1"/>
  <c r="L7051" i="1"/>
  <c r="K7051" i="1" s="1"/>
  <c r="L7053" i="1"/>
  <c r="K7053" i="1" s="1"/>
  <c r="L7055" i="1"/>
  <c r="K7055" i="1" s="1"/>
  <c r="L7057" i="1"/>
  <c r="K7057" i="1" s="1"/>
  <c r="L7059" i="1"/>
  <c r="K7059" i="1" s="1"/>
  <c r="L7061" i="1"/>
  <c r="K7061" i="1" s="1"/>
  <c r="L7063" i="1"/>
  <c r="K7063" i="1" s="1"/>
  <c r="L7065" i="1"/>
  <c r="K7065" i="1" s="1"/>
  <c r="L7067" i="1"/>
  <c r="K7067" i="1" s="1"/>
  <c r="L7069" i="1"/>
  <c r="K7069" i="1" s="1"/>
  <c r="L7071" i="1"/>
  <c r="K7071" i="1" s="1"/>
  <c r="L7073" i="1"/>
  <c r="K7073" i="1" s="1"/>
  <c r="L7075" i="1"/>
  <c r="K7075" i="1" s="1"/>
  <c r="L7077" i="1"/>
  <c r="K7077" i="1" s="1"/>
  <c r="L7079" i="1"/>
  <c r="K7079" i="1" s="1"/>
  <c r="L7081" i="1"/>
  <c r="K7081" i="1" s="1"/>
  <c r="L7083" i="1"/>
  <c r="K7083" i="1" s="1"/>
  <c r="L7085" i="1"/>
  <c r="K7085" i="1" s="1"/>
  <c r="L7087" i="1"/>
  <c r="K7087" i="1" s="1"/>
  <c r="L7089" i="1"/>
  <c r="K7089" i="1" s="1"/>
  <c r="L7091" i="1"/>
  <c r="K7091" i="1" s="1"/>
  <c r="L7093" i="1"/>
  <c r="K7093" i="1" s="1"/>
  <c r="L7095" i="1"/>
  <c r="K7095" i="1" s="1"/>
  <c r="L7097" i="1"/>
  <c r="K7097" i="1" s="1"/>
  <c r="L7099" i="1"/>
  <c r="K7099" i="1" s="1"/>
  <c r="L7101" i="1"/>
  <c r="K7101" i="1" s="1"/>
  <c r="L7103" i="1"/>
  <c r="K7103" i="1" s="1"/>
  <c r="L7105" i="1"/>
  <c r="K7105" i="1" s="1"/>
  <c r="L7107" i="1"/>
  <c r="K7107" i="1" s="1"/>
  <c r="L7109" i="1"/>
  <c r="K7109" i="1" s="1"/>
  <c r="L7111" i="1"/>
  <c r="K7111" i="1" s="1"/>
  <c r="L7113" i="1"/>
  <c r="K7113" i="1" s="1"/>
  <c r="L7115" i="1"/>
  <c r="K7115" i="1" s="1"/>
  <c r="L7117" i="1"/>
  <c r="K7117" i="1" s="1"/>
  <c r="L7119" i="1"/>
  <c r="K7119" i="1" s="1"/>
  <c r="L7122" i="1"/>
  <c r="K7122" i="1" s="1"/>
  <c r="L7124" i="1"/>
  <c r="K7124" i="1" s="1"/>
  <c r="L7127" i="1"/>
  <c r="K7127" i="1" s="1"/>
  <c r="L7131" i="1"/>
  <c r="K7131" i="1" s="1"/>
  <c r="L7133" i="1"/>
  <c r="K7133" i="1" s="1"/>
  <c r="L7135" i="1"/>
  <c r="K7135" i="1" s="1"/>
  <c r="L7137" i="1"/>
  <c r="K7137" i="1" s="1"/>
  <c r="L7139" i="1"/>
  <c r="K7139" i="1" s="1"/>
  <c r="L7141" i="1"/>
  <c r="K7141" i="1" s="1"/>
  <c r="L7144" i="1"/>
  <c r="K7144" i="1" s="1"/>
  <c r="L7146" i="1"/>
  <c r="K7146" i="1" s="1"/>
  <c r="L7148" i="1"/>
  <c r="K7148" i="1" s="1"/>
  <c r="L7150" i="1"/>
  <c r="K7150" i="1" s="1"/>
  <c r="L7152" i="1"/>
  <c r="K7152" i="1" s="1"/>
  <c r="L7154" i="1"/>
  <c r="K7154" i="1" s="1"/>
  <c r="L7156" i="1"/>
  <c r="K7156" i="1" s="1"/>
  <c r="L7158" i="1"/>
  <c r="K7158" i="1" s="1"/>
  <c r="L7160" i="1"/>
  <c r="K7160" i="1" s="1"/>
  <c r="L7162" i="1"/>
  <c r="K7162" i="1" s="1"/>
  <c r="L7164" i="1"/>
  <c r="K7164" i="1" s="1"/>
  <c r="L7166" i="1"/>
  <c r="K7166" i="1" s="1"/>
  <c r="L7168" i="1"/>
  <c r="K7168" i="1" s="1"/>
  <c r="L7170" i="1"/>
  <c r="K7170" i="1" s="1"/>
  <c r="L7172" i="1"/>
  <c r="K7172" i="1" s="1"/>
  <c r="L7174" i="1"/>
  <c r="K7174" i="1" s="1"/>
  <c r="L7176" i="1"/>
  <c r="K7176" i="1" s="1"/>
  <c r="L7178" i="1"/>
  <c r="K7178" i="1" s="1"/>
  <c r="L7180" i="1"/>
  <c r="K7180" i="1" s="1"/>
  <c r="L7182" i="1"/>
  <c r="K7182" i="1" s="1"/>
  <c r="L7184" i="1"/>
  <c r="K7184" i="1" s="1"/>
  <c r="L7186" i="1"/>
  <c r="K7186" i="1" s="1"/>
  <c r="L7188" i="1"/>
  <c r="K7188" i="1" s="1"/>
  <c r="L7190" i="1"/>
  <c r="K7190" i="1" s="1"/>
  <c r="L7192" i="1"/>
  <c r="K7192" i="1" s="1"/>
  <c r="L7194" i="1"/>
  <c r="K7194" i="1" s="1"/>
  <c r="L7196" i="1"/>
  <c r="K7196" i="1" s="1"/>
  <c r="L7198" i="1"/>
  <c r="K7198" i="1" s="1"/>
  <c r="L7201" i="1"/>
  <c r="K7201" i="1" s="1"/>
  <c r="L7203" i="1"/>
  <c r="K7203" i="1" s="1"/>
  <c r="L7205" i="1"/>
  <c r="K7205" i="1" s="1"/>
  <c r="L7207" i="1"/>
  <c r="K7207" i="1" s="1"/>
  <c r="L7209" i="1"/>
  <c r="K7209" i="1" s="1"/>
  <c r="L7212" i="1"/>
  <c r="K7212" i="1" s="1"/>
  <c r="L7214" i="1"/>
  <c r="K7214" i="1" s="1"/>
  <c r="L7216" i="1"/>
  <c r="K7216" i="1" s="1"/>
  <c r="L7218" i="1"/>
  <c r="K7218" i="1" s="1"/>
  <c r="L7222" i="1"/>
  <c r="K7222" i="1" s="1"/>
  <c r="L7224" i="1"/>
  <c r="K7224" i="1" s="1"/>
  <c r="L7226" i="1"/>
  <c r="K7226" i="1" s="1"/>
  <c r="L7228" i="1"/>
  <c r="K7228" i="1" s="1"/>
  <c r="L7230" i="1"/>
  <c r="K7230" i="1" s="1"/>
  <c r="L7232" i="1"/>
  <c r="K7232" i="1" s="1"/>
  <c r="L7234" i="1"/>
  <c r="K7234" i="1" s="1"/>
  <c r="L7236" i="1"/>
  <c r="K7236" i="1" s="1"/>
  <c r="L7238" i="1"/>
  <c r="K7238" i="1" s="1"/>
  <c r="L7240" i="1"/>
  <c r="K7240" i="1" s="1"/>
  <c r="L7242" i="1"/>
  <c r="K7242" i="1" s="1"/>
  <c r="L7244" i="1"/>
  <c r="K7244" i="1" s="1"/>
  <c r="L7246" i="1"/>
  <c r="K7246" i="1" s="1"/>
  <c r="L7249" i="1"/>
  <c r="K7249" i="1" s="1"/>
  <c r="L7251" i="1"/>
  <c r="K7251" i="1" s="1"/>
  <c r="L7253" i="1"/>
  <c r="K7253" i="1" s="1"/>
  <c r="L7255" i="1"/>
  <c r="K7255" i="1" s="1"/>
  <c r="L7257" i="1"/>
  <c r="K7257" i="1" s="1"/>
  <c r="L7259" i="1"/>
  <c r="K7259" i="1" s="1"/>
  <c r="L7261" i="1"/>
  <c r="K7261" i="1" s="1"/>
  <c r="L7264" i="1"/>
  <c r="K7264" i="1" s="1"/>
  <c r="L7268" i="1"/>
  <c r="K7268" i="1" s="1"/>
  <c r="L7270" i="1"/>
  <c r="K7270" i="1" s="1"/>
  <c r="L7274" i="1"/>
  <c r="K7274" i="1" s="1"/>
  <c r="L7276" i="1"/>
  <c r="K7276" i="1" s="1"/>
  <c r="L7279" i="1"/>
  <c r="K7279" i="1" s="1"/>
  <c r="L7281" i="1"/>
  <c r="K7281" i="1" s="1"/>
  <c r="L7283" i="1"/>
  <c r="K7283" i="1" s="1"/>
  <c r="L7285" i="1"/>
  <c r="K7285" i="1" s="1"/>
  <c r="L7287" i="1"/>
  <c r="K7287" i="1" s="1"/>
  <c r="L7289" i="1"/>
  <c r="K7289" i="1" s="1"/>
  <c r="L7291" i="1"/>
  <c r="K7291" i="1" s="1"/>
  <c r="L7293" i="1"/>
  <c r="K7293" i="1" s="1"/>
  <c r="L7296" i="1"/>
  <c r="K7296" i="1" s="1"/>
  <c r="L7299" i="1"/>
  <c r="K7299" i="1" s="1"/>
  <c r="L7301" i="1"/>
  <c r="K7301" i="1" s="1"/>
  <c r="L7303" i="1"/>
  <c r="K7303" i="1" s="1"/>
  <c r="L7305" i="1"/>
  <c r="K7305" i="1" s="1"/>
  <c r="L7307" i="1"/>
  <c r="K7307" i="1" s="1"/>
  <c r="L7309" i="1"/>
  <c r="K7309" i="1" s="1"/>
  <c r="L7311" i="1"/>
  <c r="K7311" i="1" s="1"/>
  <c r="L7313" i="1"/>
  <c r="K7313" i="1" s="1"/>
  <c r="L7315" i="1"/>
  <c r="K7315" i="1" s="1"/>
  <c r="L7317" i="1"/>
  <c r="K7317" i="1" s="1"/>
  <c r="L7319" i="1"/>
  <c r="K7319" i="1" s="1"/>
  <c r="L7322" i="1"/>
  <c r="K7322" i="1" s="1"/>
  <c r="L7324" i="1"/>
  <c r="K7324" i="1" s="1"/>
  <c r="L7326" i="1"/>
  <c r="K7326" i="1" s="1"/>
  <c r="L7329" i="1"/>
  <c r="K7329" i="1" s="1"/>
  <c r="L7331" i="1"/>
  <c r="K7331" i="1" s="1"/>
  <c r="L7333" i="1"/>
  <c r="K7333" i="1" s="1"/>
  <c r="L7335" i="1"/>
  <c r="K7335" i="1" s="1"/>
  <c r="L7339" i="1"/>
  <c r="K7339" i="1" s="1"/>
  <c r="L7341" i="1"/>
  <c r="K7341" i="1" s="1"/>
  <c r="L7343" i="1"/>
  <c r="K7343" i="1" s="1"/>
  <c r="L7345" i="1"/>
  <c r="K7345" i="1" s="1"/>
  <c r="L7347" i="1"/>
  <c r="K7347" i="1" s="1"/>
  <c r="L7349" i="1"/>
  <c r="K7349" i="1" s="1"/>
  <c r="L7351" i="1"/>
  <c r="K7351" i="1" s="1"/>
  <c r="L7353" i="1"/>
  <c r="K7353" i="1" s="1"/>
  <c r="L7355" i="1"/>
  <c r="K7355" i="1" s="1"/>
  <c r="L7358" i="1"/>
  <c r="K7358" i="1" s="1"/>
  <c r="L7360" i="1"/>
  <c r="K7360" i="1" s="1"/>
  <c r="L7362" i="1"/>
  <c r="K7362" i="1" s="1"/>
  <c r="L7364" i="1"/>
  <c r="K7364" i="1" s="1"/>
  <c r="L7366" i="1"/>
  <c r="K7366" i="1" s="1"/>
  <c r="L7368" i="1"/>
  <c r="K7368" i="1" s="1"/>
  <c r="L7370" i="1"/>
  <c r="K7370" i="1" s="1"/>
  <c r="L7372" i="1"/>
  <c r="K7372" i="1" s="1"/>
  <c r="L7374" i="1"/>
  <c r="K7374" i="1" s="1"/>
  <c r="L7376" i="1"/>
  <c r="K7376" i="1" s="1"/>
  <c r="L7378" i="1"/>
  <c r="K7378" i="1" s="1"/>
  <c r="L7380" i="1"/>
  <c r="K7380" i="1" s="1"/>
  <c r="L7382" i="1"/>
  <c r="K7382" i="1" s="1"/>
  <c r="L7384" i="1"/>
  <c r="K7384" i="1" s="1"/>
  <c r="L7386" i="1"/>
  <c r="K7386" i="1" s="1"/>
  <c r="L7388" i="1"/>
  <c r="K7388" i="1" s="1"/>
  <c r="L7390" i="1"/>
  <c r="K7390" i="1" s="1"/>
  <c r="L7392" i="1"/>
  <c r="K7392" i="1" s="1"/>
  <c r="L7394" i="1"/>
  <c r="K7394" i="1" s="1"/>
  <c r="L7396" i="1"/>
  <c r="K7396" i="1" s="1"/>
  <c r="L7398" i="1"/>
  <c r="K7398" i="1" s="1"/>
  <c r="L7400" i="1"/>
  <c r="K7400" i="1" s="1"/>
  <c r="L7403" i="1"/>
  <c r="K7403" i="1" s="1"/>
  <c r="L7405" i="1"/>
  <c r="K7405" i="1" s="1"/>
  <c r="L7407" i="1"/>
  <c r="K7407" i="1" s="1"/>
  <c r="L7409" i="1"/>
  <c r="K7409" i="1" s="1"/>
  <c r="L7411" i="1"/>
  <c r="K7411" i="1" s="1"/>
  <c r="L7412" i="1"/>
  <c r="K7412" i="1" s="1"/>
  <c r="L7414" i="1"/>
  <c r="K7414" i="1" s="1"/>
  <c r="L7416" i="1"/>
  <c r="K7416" i="1" s="1"/>
  <c r="L7418" i="1"/>
  <c r="K7418" i="1" s="1"/>
  <c r="L7421" i="1"/>
  <c r="K7421" i="1" s="1"/>
  <c r="L7423" i="1"/>
  <c r="K7423" i="1" s="1"/>
  <c r="L7424" i="1"/>
  <c r="K7424" i="1" s="1"/>
  <c r="L7427" i="1"/>
  <c r="K7427" i="1" s="1"/>
  <c r="L7429" i="1"/>
  <c r="K7429" i="1" s="1"/>
  <c r="L7431" i="1"/>
  <c r="K7431" i="1" s="1"/>
  <c r="L7433" i="1"/>
  <c r="K7433" i="1" s="1"/>
  <c r="L7435" i="1"/>
  <c r="K7435" i="1" s="1"/>
  <c r="L7437" i="1"/>
  <c r="K7437" i="1" s="1"/>
  <c r="L7439" i="1"/>
  <c r="K7439" i="1" s="1"/>
  <c r="L7441" i="1"/>
  <c r="K7441" i="1" s="1"/>
  <c r="L7443" i="1"/>
  <c r="K7443" i="1" s="1"/>
  <c r="L7446" i="1"/>
  <c r="K7446" i="1" s="1"/>
  <c r="L7448" i="1"/>
  <c r="K7448" i="1" s="1"/>
  <c r="L7450" i="1"/>
  <c r="K7450" i="1" s="1"/>
  <c r="L7451" i="1"/>
  <c r="K7451" i="1" s="1"/>
  <c r="L7455" i="1"/>
  <c r="K7455" i="1" s="1"/>
  <c r="L7457" i="1"/>
  <c r="K7457" i="1" s="1"/>
  <c r="L7459" i="1"/>
  <c r="K7459" i="1" s="1"/>
  <c r="L7461" i="1"/>
  <c r="K7461" i="1" s="1"/>
  <c r="L7465" i="1"/>
  <c r="K7465" i="1" s="1"/>
  <c r="AC21" i="3"/>
  <c r="X21" i="3"/>
  <c r="H21" i="3"/>
  <c r="H20" i="3"/>
  <c r="C6" i="3"/>
  <c r="D6" i="3" s="1"/>
  <c r="E6" i="3" s="1"/>
  <c r="F6" i="3" s="1"/>
  <c r="G6" i="3" s="1"/>
  <c r="H6" i="3" s="1"/>
  <c r="I6" i="3" s="1"/>
  <c r="C17" i="3"/>
  <c r="C13" i="3"/>
  <c r="D13" i="3" s="1"/>
  <c r="E13" i="3" s="1"/>
  <c r="F13" i="3" s="1"/>
  <c r="G13" i="3" s="1"/>
  <c r="H13" i="3" s="1"/>
  <c r="I13" i="3" s="1"/>
  <c r="J13" i="3" s="1"/>
  <c r="K13" i="3" s="1"/>
  <c r="L13" i="3" s="1"/>
  <c r="M13" i="3" s="1"/>
  <c r="N13" i="3" s="1"/>
  <c r="O13" i="3" s="1"/>
  <c r="P13" i="3" s="1"/>
  <c r="Q13" i="3" s="1"/>
  <c r="R13" i="3" s="1"/>
  <c r="S13" i="3" s="1"/>
  <c r="T13" i="3" s="1"/>
  <c r="U13" i="3" s="1"/>
  <c r="V13" i="3" s="1"/>
  <c r="W13" i="3" s="1"/>
  <c r="X13" i="3" s="1"/>
  <c r="Y13" i="3" s="1"/>
  <c r="Z13" i="3" s="1"/>
  <c r="AA13" i="3" s="1"/>
  <c r="AB13" i="3" s="1"/>
  <c r="AC13" i="3" s="1"/>
  <c r="AD13" i="3" s="1"/>
  <c r="AE13" i="3" s="1"/>
  <c r="AF13" i="3" s="1"/>
  <c r="AG13" i="3" s="1"/>
  <c r="AH13" i="3" s="1"/>
  <c r="AI13" i="3" s="1"/>
  <c r="AJ13" i="3" s="1"/>
  <c r="AK13" i="3" s="1"/>
  <c r="AL13" i="3" s="1"/>
  <c r="AM13" i="3" s="1"/>
  <c r="AN13" i="3" s="1"/>
  <c r="AO13" i="3" s="1"/>
  <c r="AP13" i="3" s="1"/>
  <c r="AQ13" i="3" s="1"/>
  <c r="AR13" i="3" s="1"/>
  <c r="C9" i="3"/>
  <c r="C16" i="3"/>
  <c r="D16" i="3" s="1"/>
  <c r="E16" i="3" s="1"/>
  <c r="F16" i="3" s="1"/>
  <c r="G16" i="3" s="1"/>
  <c r="H16" i="3" s="1"/>
  <c r="I16" i="3" s="1"/>
  <c r="C12" i="3"/>
  <c r="D12" i="3" s="1"/>
  <c r="E12" i="3" s="1"/>
  <c r="F12" i="3" s="1"/>
  <c r="G12" i="3" s="1"/>
  <c r="H12" i="3" s="1"/>
  <c r="I12" i="3" s="1"/>
  <c r="J12" i="3" s="1"/>
  <c r="K12" i="3" s="1"/>
  <c r="L12" i="3" s="1"/>
  <c r="M12" i="3" s="1"/>
  <c r="N12" i="3" s="1"/>
  <c r="O12" i="3" s="1"/>
  <c r="P12" i="3" s="1"/>
  <c r="Q12" i="3" s="1"/>
  <c r="R12" i="3" s="1"/>
  <c r="S12" i="3" s="1"/>
  <c r="T12" i="3" s="1"/>
  <c r="U12" i="3" s="1"/>
  <c r="V12" i="3" s="1"/>
  <c r="W12" i="3" s="1"/>
  <c r="X12" i="3" s="1"/>
  <c r="Y12" i="3" s="1"/>
  <c r="Z12" i="3" s="1"/>
  <c r="AA12" i="3" s="1"/>
  <c r="AB12" i="3" s="1"/>
  <c r="AC12" i="3" s="1"/>
  <c r="AD12" i="3" s="1"/>
  <c r="AE12" i="3" s="1"/>
  <c r="AF12" i="3" s="1"/>
  <c r="AG12" i="3" s="1"/>
  <c r="AH12" i="3" s="1"/>
  <c r="AI12" i="3" s="1"/>
  <c r="AJ12" i="3" s="1"/>
  <c r="AK12" i="3" s="1"/>
  <c r="AL12" i="3" s="1"/>
  <c r="AM12" i="3" s="1"/>
  <c r="AN12" i="3" s="1"/>
  <c r="AO12" i="3" s="1"/>
  <c r="AP12" i="3" s="1"/>
  <c r="AQ12" i="3" s="1"/>
  <c r="AR12" i="3" s="1"/>
  <c r="C8" i="3"/>
  <c r="C10" i="3"/>
  <c r="C15" i="3"/>
  <c r="C11" i="3"/>
  <c r="D11" i="3" s="1"/>
  <c r="E11" i="3" s="1"/>
  <c r="F11" i="3" s="1"/>
  <c r="G11" i="3" s="1"/>
  <c r="H11" i="3" s="1"/>
  <c r="I11" i="3" s="1"/>
  <c r="C7" i="3"/>
  <c r="D7" i="3" s="1"/>
  <c r="E7" i="3" s="1"/>
  <c r="F7" i="3" s="1"/>
  <c r="G7" i="3" s="1"/>
  <c r="H7" i="3" s="1"/>
  <c r="I7" i="3" s="1"/>
  <c r="J7" i="3" s="1"/>
  <c r="K7" i="3" s="1"/>
  <c r="L7" i="3" s="1"/>
  <c r="M7" i="3" s="1"/>
  <c r="N7" i="3" s="1"/>
  <c r="O7" i="3" s="1"/>
  <c r="P7" i="3" s="1"/>
  <c r="Q7" i="3" s="1"/>
  <c r="R7" i="3" s="1"/>
  <c r="S7" i="3" s="1"/>
  <c r="T7" i="3" s="1"/>
  <c r="U7" i="3" s="1"/>
  <c r="V7" i="3" s="1"/>
  <c r="W7" i="3" s="1"/>
  <c r="X7" i="3" s="1"/>
  <c r="Y7" i="3" s="1"/>
  <c r="Z7" i="3" s="1"/>
  <c r="AA7" i="3" s="1"/>
  <c r="AB7" i="3" s="1"/>
  <c r="AC7" i="3" s="1"/>
  <c r="AD7" i="3" s="1"/>
  <c r="AE7" i="3" s="1"/>
  <c r="AF7" i="3" s="1"/>
  <c r="AG7" i="3" s="1"/>
  <c r="AH7" i="3" s="1"/>
  <c r="AI7" i="3" s="1"/>
  <c r="AJ7" i="3" s="1"/>
  <c r="AK7" i="3" s="1"/>
  <c r="AL7" i="3" s="1"/>
  <c r="AM7" i="3" s="1"/>
  <c r="AN7" i="3" s="1"/>
  <c r="AO7" i="3" s="1"/>
  <c r="AP7" i="3" s="1"/>
  <c r="AQ7" i="3" s="1"/>
  <c r="AR7" i="3" s="1"/>
  <c r="C14" i="3"/>
  <c r="K4572" i="1" l="1"/>
  <c r="AH20" i="3"/>
  <c r="AM21" i="3"/>
  <c r="AM20" i="3"/>
  <c r="N20" i="3"/>
  <c r="I249" i="7"/>
  <c r="I217" i="7"/>
  <c r="I255" i="7"/>
  <c r="I223" i="7"/>
  <c r="I252" i="7"/>
  <c r="I236" i="7"/>
  <c r="I220" i="7"/>
  <c r="I215" i="7"/>
  <c r="I208" i="7"/>
  <c r="I196" i="7"/>
  <c r="I262" i="7"/>
  <c r="I263" i="7"/>
  <c r="I289" i="7"/>
  <c r="I325" i="7"/>
  <c r="I304" i="7"/>
  <c r="I386" i="7"/>
  <c r="I378" i="7"/>
  <c r="I354" i="7"/>
  <c r="I342" i="7"/>
  <c r="I389" i="7"/>
  <c r="I381" i="7"/>
  <c r="I357" i="7"/>
  <c r="I349" i="7"/>
  <c r="I339" i="7"/>
  <c r="I333" i="7"/>
  <c r="I332" i="7"/>
  <c r="I188" i="7"/>
  <c r="I36" i="7"/>
  <c r="I89" i="7"/>
  <c r="I192" i="7"/>
  <c r="I257" i="7"/>
  <c r="I233" i="7"/>
  <c r="I201" i="7"/>
  <c r="I239" i="7"/>
  <c r="I203" i="7"/>
  <c r="I244" i="7"/>
  <c r="I228" i="7"/>
  <c r="I216" i="7"/>
  <c r="I199" i="7"/>
  <c r="I270" i="7"/>
  <c r="I271" i="7"/>
  <c r="I284" i="7"/>
  <c r="I276" i="7"/>
  <c r="I285" i="7"/>
  <c r="I286" i="7"/>
  <c r="I287" i="7"/>
  <c r="I297" i="7"/>
  <c r="I292" i="7"/>
  <c r="I303" i="7"/>
  <c r="I330" i="7"/>
  <c r="I317" i="7"/>
  <c r="I305" i="7"/>
  <c r="I306" i="7"/>
  <c r="I331" i="7"/>
  <c r="I324" i="7"/>
  <c r="I320" i="7"/>
  <c r="I315" i="7"/>
  <c r="I316" i="7"/>
  <c r="I310" i="7"/>
  <c r="I404" i="7"/>
  <c r="I400" i="7"/>
  <c r="I396" i="7"/>
  <c r="I382" i="7"/>
  <c r="I370" i="7"/>
  <c r="I366" i="7"/>
  <c r="I362" i="7"/>
  <c r="I350" i="7"/>
  <c r="I407" i="7"/>
  <c r="I403" i="7"/>
  <c r="I399" i="7"/>
  <c r="I385" i="7"/>
  <c r="I373" i="7"/>
  <c r="I369" i="7"/>
  <c r="I365" i="7"/>
  <c r="I353" i="7"/>
  <c r="I343" i="7"/>
  <c r="I180" i="7"/>
  <c r="I168" i="7"/>
  <c r="I152" i="7"/>
  <c r="I182" i="7"/>
  <c r="I172" i="7"/>
  <c r="I156" i="7"/>
  <c r="I184" i="7"/>
  <c r="I176" i="7"/>
  <c r="I160" i="7"/>
  <c r="I186" i="7"/>
  <c r="I178" i="7"/>
  <c r="I164" i="7"/>
  <c r="I148" i="7"/>
  <c r="I140" i="7"/>
  <c r="I132" i="7"/>
  <c r="I124" i="7"/>
  <c r="I116" i="7"/>
  <c r="I108" i="7"/>
  <c r="I100" i="7"/>
  <c r="I92" i="7"/>
  <c r="I80" i="7"/>
  <c r="I72" i="7"/>
  <c r="I64" i="7"/>
  <c r="I56" i="7"/>
  <c r="I48" i="7"/>
  <c r="I40" i="7"/>
  <c r="I28" i="7"/>
  <c r="I20" i="7"/>
  <c r="I12" i="7"/>
  <c r="I187" i="7"/>
  <c r="I183" i="7"/>
  <c r="I179" i="7"/>
  <c r="I174" i="7"/>
  <c r="I166" i="7"/>
  <c r="I158" i="7"/>
  <c r="I150" i="7"/>
  <c r="I142" i="7"/>
  <c r="I134" i="7"/>
  <c r="I126" i="7"/>
  <c r="I118" i="7"/>
  <c r="I110" i="7"/>
  <c r="I102" i="7"/>
  <c r="I94" i="7"/>
  <c r="I78" i="7"/>
  <c r="I70" i="7"/>
  <c r="I62" i="7"/>
  <c r="I54" i="7"/>
  <c r="I46" i="7"/>
  <c r="I38" i="7"/>
  <c r="I30" i="7"/>
  <c r="I22" i="7"/>
  <c r="I14" i="7"/>
  <c r="I175" i="7"/>
  <c r="I171" i="7"/>
  <c r="I167" i="7"/>
  <c r="I163" i="7"/>
  <c r="I159" i="7"/>
  <c r="I155" i="7"/>
  <c r="I151" i="7"/>
  <c r="I147" i="7"/>
  <c r="I143" i="7"/>
  <c r="I139" i="7"/>
  <c r="I135" i="7"/>
  <c r="I131" i="7"/>
  <c r="I127" i="7"/>
  <c r="I123" i="7"/>
  <c r="I119" i="7"/>
  <c r="I115" i="7"/>
  <c r="I111" i="7"/>
  <c r="I107" i="7"/>
  <c r="I103" i="7"/>
  <c r="I99" i="7"/>
  <c r="I95" i="7"/>
  <c r="I91" i="7"/>
  <c r="I86" i="7"/>
  <c r="I87" i="7"/>
  <c r="I82" i="7"/>
  <c r="I83" i="7"/>
  <c r="I79" i="7"/>
  <c r="I75" i="7"/>
  <c r="I71" i="7"/>
  <c r="I67" i="7"/>
  <c r="I63" i="7"/>
  <c r="I59" i="7"/>
  <c r="I55" i="7"/>
  <c r="I51" i="7"/>
  <c r="I47" i="7"/>
  <c r="I43" i="7"/>
  <c r="I39" i="7"/>
  <c r="I32" i="7"/>
  <c r="I33" i="7"/>
  <c r="I29" i="7"/>
  <c r="I25" i="7"/>
  <c r="I21" i="7"/>
  <c r="I17" i="7"/>
  <c r="I13" i="7"/>
  <c r="I9" i="7"/>
  <c r="I190" i="7"/>
  <c r="I189" i="7"/>
  <c r="I253" i="7"/>
  <c r="I245" i="7"/>
  <c r="I237" i="7"/>
  <c r="I229" i="7"/>
  <c r="I221" i="7"/>
  <c r="I213" i="7"/>
  <c r="I205" i="7"/>
  <c r="I197" i="7"/>
  <c r="I251" i="7"/>
  <c r="I243" i="7"/>
  <c r="I235" i="7"/>
  <c r="I227" i="7"/>
  <c r="I219" i="7"/>
  <c r="I207" i="7"/>
  <c r="I195" i="7"/>
  <c r="I258" i="7"/>
  <c r="I254" i="7"/>
  <c r="I250" i="7"/>
  <c r="I246" i="7"/>
  <c r="I242" i="7"/>
  <c r="I238" i="7"/>
  <c r="I234" i="7"/>
  <c r="I230" i="7"/>
  <c r="I226" i="7"/>
  <c r="I222" i="7"/>
  <c r="I218" i="7"/>
  <c r="I214" i="7"/>
  <c r="I210" i="7"/>
  <c r="I206" i="7"/>
  <c r="I202" i="7"/>
  <c r="I198" i="7"/>
  <c r="I194" i="7"/>
  <c r="I272" i="7"/>
  <c r="I268" i="7"/>
  <c r="I264" i="7"/>
  <c r="I260" i="7"/>
  <c r="I259" i="7"/>
  <c r="I269" i="7"/>
  <c r="I265" i="7"/>
  <c r="I261" i="7"/>
  <c r="I281" i="7"/>
  <c r="I282" i="7"/>
  <c r="I278" i="7"/>
  <c r="I274" i="7"/>
  <c r="I283" i="7"/>
  <c r="I277" i="7"/>
  <c r="I273" i="7"/>
  <c r="I288" i="7"/>
  <c r="I295" i="7"/>
  <c r="I291" i="7"/>
  <c r="I290" i="7"/>
  <c r="I294" i="7"/>
  <c r="I301" i="7"/>
  <c r="I300" i="7"/>
  <c r="I327" i="7"/>
  <c r="I323" i="7"/>
  <c r="I319" i="7"/>
  <c r="I313" i="7"/>
  <c r="I309" i="7"/>
  <c r="I329" i="7"/>
  <c r="I326" i="7"/>
  <c r="I322" i="7"/>
  <c r="I318" i="7"/>
  <c r="I312" i="7"/>
  <c r="I308" i="7"/>
  <c r="I406" i="7"/>
  <c r="I402" i="7"/>
  <c r="I398" i="7"/>
  <c r="I392" i="7"/>
  <c r="I388" i="7"/>
  <c r="I384" i="7"/>
  <c r="I380" i="7"/>
  <c r="I376" i="7"/>
  <c r="I372" i="7"/>
  <c r="I368" i="7"/>
  <c r="I364" i="7"/>
  <c r="I360" i="7"/>
  <c r="I356" i="7"/>
  <c r="I352" i="7"/>
  <c r="I348" i="7"/>
  <c r="I340" i="7"/>
  <c r="I334" i="7"/>
  <c r="I409" i="7"/>
  <c r="I405" i="7"/>
  <c r="I401" i="7"/>
  <c r="I397" i="7"/>
  <c r="I391" i="7"/>
  <c r="I387" i="7"/>
  <c r="I383" i="7"/>
  <c r="I379" i="7"/>
  <c r="I375" i="7"/>
  <c r="I371" i="7"/>
  <c r="I367" i="7"/>
  <c r="I363" i="7"/>
  <c r="I359" i="7"/>
  <c r="I355" i="7"/>
  <c r="I351" i="7"/>
  <c r="I347" i="7"/>
  <c r="I346" i="7"/>
  <c r="I341" i="7"/>
  <c r="I335" i="7"/>
  <c r="I337" i="7"/>
  <c r="I336" i="7"/>
  <c r="I345" i="7"/>
  <c r="I344" i="7"/>
  <c r="I394" i="7"/>
  <c r="I395" i="7"/>
  <c r="I144" i="7"/>
  <c r="I136" i="7"/>
  <c r="I128" i="7"/>
  <c r="I120" i="7"/>
  <c r="I112" i="7"/>
  <c r="I104" i="7"/>
  <c r="I96" i="7"/>
  <c r="I84" i="7"/>
  <c r="I76" i="7"/>
  <c r="I68" i="7"/>
  <c r="I60" i="7"/>
  <c r="I52" i="7"/>
  <c r="I44" i="7"/>
  <c r="I35" i="7"/>
  <c r="I24" i="7"/>
  <c r="I16" i="7"/>
  <c r="I8" i="7"/>
  <c r="I185" i="7"/>
  <c r="I181" i="7"/>
  <c r="I177" i="7"/>
  <c r="I170" i="7"/>
  <c r="I162" i="7"/>
  <c r="I154" i="7"/>
  <c r="I146" i="7"/>
  <c r="I138" i="7"/>
  <c r="I130" i="7"/>
  <c r="I122" i="7"/>
  <c r="I114" i="7"/>
  <c r="I106" i="7"/>
  <c r="I98" i="7"/>
  <c r="I90" i="7"/>
  <c r="I74" i="7"/>
  <c r="I66" i="7"/>
  <c r="I58" i="7"/>
  <c r="I50" i="7"/>
  <c r="I42" i="7"/>
  <c r="I34" i="7"/>
  <c r="I26" i="7"/>
  <c r="I18" i="7"/>
  <c r="I10" i="7"/>
  <c r="I173" i="7"/>
  <c r="I169" i="7"/>
  <c r="I165" i="7"/>
  <c r="I161" i="7"/>
  <c r="I157" i="7"/>
  <c r="I153" i="7"/>
  <c r="I149" i="7"/>
  <c r="I145" i="7"/>
  <c r="I141" i="7"/>
  <c r="I137" i="7"/>
  <c r="I133" i="7"/>
  <c r="I129" i="7"/>
  <c r="I125" i="7"/>
  <c r="I121" i="7"/>
  <c r="I117" i="7"/>
  <c r="I113" i="7"/>
  <c r="I109" i="7"/>
  <c r="I105" i="7"/>
  <c r="I101" i="7"/>
  <c r="I97" i="7"/>
  <c r="I93" i="7"/>
  <c r="I88" i="7"/>
  <c r="I85" i="7"/>
  <c r="I81" i="7"/>
  <c r="I77" i="7"/>
  <c r="I73" i="7"/>
  <c r="I69" i="7"/>
  <c r="I65" i="7"/>
  <c r="I61" i="7"/>
  <c r="I57" i="7"/>
  <c r="I53" i="7"/>
  <c r="I49" i="7"/>
  <c r="I45" i="7"/>
  <c r="I41" i="7"/>
  <c r="I37" i="7"/>
  <c r="I31" i="7"/>
  <c r="I27" i="7"/>
  <c r="I23" i="7"/>
  <c r="I19" i="7"/>
  <c r="I15" i="7"/>
  <c r="I11" i="7"/>
  <c r="I7" i="7"/>
  <c r="I191" i="7"/>
  <c r="I241" i="7"/>
  <c r="I225" i="7"/>
  <c r="I209" i="7"/>
  <c r="I193" i="7"/>
  <c r="I247" i="7"/>
  <c r="I231" i="7"/>
  <c r="I211" i="7"/>
  <c r="I256" i="7"/>
  <c r="I248" i="7"/>
  <c r="I240" i="7"/>
  <c r="I232" i="7"/>
  <c r="I224" i="7"/>
  <c r="I212" i="7"/>
  <c r="I204" i="7"/>
  <c r="I200" i="7"/>
  <c r="I266" i="7"/>
  <c r="I267" i="7"/>
  <c r="I280" i="7"/>
  <c r="I279" i="7"/>
  <c r="I275" i="7"/>
  <c r="I293" i="7"/>
  <c r="I296" i="7"/>
  <c r="I299" i="7"/>
  <c r="I302" i="7"/>
  <c r="I298" i="7"/>
  <c r="I321" i="7"/>
  <c r="I311" i="7"/>
  <c r="I307" i="7"/>
  <c r="I328" i="7"/>
  <c r="I314" i="7"/>
  <c r="I408" i="7"/>
  <c r="I390" i="7"/>
  <c r="I374" i="7"/>
  <c r="I358" i="7"/>
  <c r="I338" i="7"/>
  <c r="I393" i="7"/>
  <c r="I377" i="7"/>
  <c r="I361" i="7"/>
  <c r="N21" i="3"/>
  <c r="C21" i="3"/>
  <c r="S21" i="3"/>
  <c r="AH21" i="3"/>
  <c r="X20" i="3"/>
  <c r="AC20" i="3"/>
  <c r="AC22" i="3" s="1"/>
  <c r="S20" i="3"/>
  <c r="H22" i="3"/>
  <c r="X22" i="3"/>
  <c r="J11" i="3"/>
  <c r="K11" i="3" s="1"/>
  <c r="L11" i="3" s="1"/>
  <c r="M11" i="3" s="1"/>
  <c r="N11" i="3" s="1"/>
  <c r="O11" i="3" s="1"/>
  <c r="P11" i="3" s="1"/>
  <c r="Q11" i="3" s="1"/>
  <c r="R11" i="3" s="1"/>
  <c r="S11" i="3" s="1"/>
  <c r="T11" i="3" s="1"/>
  <c r="U11" i="3" s="1"/>
  <c r="V11" i="3" s="1"/>
  <c r="W11" i="3" s="1"/>
  <c r="X11" i="3" s="1"/>
  <c r="Y11" i="3" s="1"/>
  <c r="Z11" i="3" s="1"/>
  <c r="AA11" i="3" s="1"/>
  <c r="AB11" i="3" s="1"/>
  <c r="AC11" i="3" s="1"/>
  <c r="AD11" i="3" s="1"/>
  <c r="AE11" i="3" s="1"/>
  <c r="AF11" i="3" s="1"/>
  <c r="AG11" i="3" s="1"/>
  <c r="AH11" i="3" s="1"/>
  <c r="AI11" i="3" s="1"/>
  <c r="AJ11" i="3" s="1"/>
  <c r="AK11" i="3" s="1"/>
  <c r="AL11" i="3" s="1"/>
  <c r="AM11" i="3" s="1"/>
  <c r="AN11" i="3" s="1"/>
  <c r="AO11" i="3" s="1"/>
  <c r="AP11" i="3" s="1"/>
  <c r="AQ11" i="3" s="1"/>
  <c r="AR11" i="3" s="1"/>
  <c r="J6" i="3"/>
  <c r="J16" i="3"/>
  <c r="K16" i="3" s="1"/>
  <c r="L16" i="3" s="1"/>
  <c r="M16" i="3" s="1"/>
  <c r="N16" i="3" s="1"/>
  <c r="O16" i="3" s="1"/>
  <c r="P16" i="3" s="1"/>
  <c r="Q16" i="3" s="1"/>
  <c r="R16" i="3" s="1"/>
  <c r="S16" i="3" s="1"/>
  <c r="T16" i="3" s="1"/>
  <c r="U16" i="3" s="1"/>
  <c r="V16" i="3" s="1"/>
  <c r="W16" i="3" s="1"/>
  <c r="X16" i="3" s="1"/>
  <c r="Y16" i="3" s="1"/>
  <c r="Z16" i="3" s="1"/>
  <c r="AA16" i="3" s="1"/>
  <c r="AB16" i="3" s="1"/>
  <c r="AC16" i="3" s="1"/>
  <c r="AD16" i="3" s="1"/>
  <c r="AE16" i="3" s="1"/>
  <c r="AF16" i="3" s="1"/>
  <c r="AG16" i="3" s="1"/>
  <c r="AH16" i="3" s="1"/>
  <c r="AI16" i="3" s="1"/>
  <c r="AJ16" i="3" s="1"/>
  <c r="AK16" i="3" s="1"/>
  <c r="AL16" i="3" s="1"/>
  <c r="AM16" i="3" s="1"/>
  <c r="AN16" i="3" s="1"/>
  <c r="AO16" i="3" s="1"/>
  <c r="AP16" i="3" s="1"/>
  <c r="AQ16" i="3" s="1"/>
  <c r="AR16" i="3" s="1"/>
  <c r="D14" i="3"/>
  <c r="E14" i="3" s="1"/>
  <c r="F14" i="3" s="1"/>
  <c r="G14" i="3" s="1"/>
  <c r="H14" i="3" s="1"/>
  <c r="I14" i="3" s="1"/>
  <c r="J14" i="3" s="1"/>
  <c r="K14" i="3" s="1"/>
  <c r="L14" i="3" s="1"/>
  <c r="M14" i="3" s="1"/>
  <c r="N14" i="3" s="1"/>
  <c r="O14" i="3" s="1"/>
  <c r="P14" i="3" s="1"/>
  <c r="Q14" i="3" s="1"/>
  <c r="R14" i="3" s="1"/>
  <c r="S14" i="3" s="1"/>
  <c r="T14" i="3" s="1"/>
  <c r="U14" i="3" s="1"/>
  <c r="V14" i="3" s="1"/>
  <c r="W14" i="3" s="1"/>
  <c r="X14" i="3" s="1"/>
  <c r="Y14" i="3" s="1"/>
  <c r="Z14" i="3" s="1"/>
  <c r="AA14" i="3" s="1"/>
  <c r="AB14" i="3" s="1"/>
  <c r="AC14" i="3" s="1"/>
  <c r="AD14" i="3" s="1"/>
  <c r="AE14" i="3" s="1"/>
  <c r="AF14" i="3" s="1"/>
  <c r="AG14" i="3" s="1"/>
  <c r="AH14" i="3" s="1"/>
  <c r="AI14" i="3" s="1"/>
  <c r="AJ14" i="3" s="1"/>
  <c r="AK14" i="3" s="1"/>
  <c r="AL14" i="3" s="1"/>
  <c r="AM14" i="3" s="1"/>
  <c r="AN14" i="3" s="1"/>
  <c r="AO14" i="3" s="1"/>
  <c r="AP14" i="3" s="1"/>
  <c r="AQ14" i="3" s="1"/>
  <c r="AR14" i="3" s="1"/>
  <c r="D8" i="3"/>
  <c r="E8" i="3" s="1"/>
  <c r="F8" i="3" s="1"/>
  <c r="G8" i="3" s="1"/>
  <c r="H8" i="3" s="1"/>
  <c r="I8" i="3" s="1"/>
  <c r="J8" i="3" s="1"/>
  <c r="K8" i="3" s="1"/>
  <c r="L8" i="3" s="1"/>
  <c r="M8" i="3" s="1"/>
  <c r="N8" i="3" s="1"/>
  <c r="O8" i="3" s="1"/>
  <c r="P8" i="3" s="1"/>
  <c r="Q8" i="3" s="1"/>
  <c r="R8" i="3" s="1"/>
  <c r="S8" i="3" s="1"/>
  <c r="T8" i="3" s="1"/>
  <c r="U8" i="3" s="1"/>
  <c r="V8" i="3" s="1"/>
  <c r="W8" i="3" s="1"/>
  <c r="X8" i="3" s="1"/>
  <c r="Y8" i="3" s="1"/>
  <c r="Z8" i="3" s="1"/>
  <c r="AA8" i="3" s="1"/>
  <c r="AB8" i="3" s="1"/>
  <c r="AC8" i="3" s="1"/>
  <c r="AD8" i="3" s="1"/>
  <c r="AE8" i="3" s="1"/>
  <c r="AF8" i="3" s="1"/>
  <c r="AG8" i="3" s="1"/>
  <c r="AH8" i="3" s="1"/>
  <c r="AI8" i="3" s="1"/>
  <c r="AJ8" i="3" s="1"/>
  <c r="AK8" i="3" s="1"/>
  <c r="AL8" i="3" s="1"/>
  <c r="AM8" i="3" s="1"/>
  <c r="AN8" i="3" s="1"/>
  <c r="AO8" i="3" s="1"/>
  <c r="AP8" i="3" s="1"/>
  <c r="AQ8" i="3" s="1"/>
  <c r="AR8" i="3" s="1"/>
  <c r="D17" i="3"/>
  <c r="E17" i="3" s="1"/>
  <c r="F17" i="3" s="1"/>
  <c r="G17" i="3" s="1"/>
  <c r="H17" i="3" s="1"/>
  <c r="I17" i="3" s="1"/>
  <c r="J17" i="3" s="1"/>
  <c r="K17" i="3" s="1"/>
  <c r="L17" i="3" s="1"/>
  <c r="M17" i="3" s="1"/>
  <c r="N17" i="3" s="1"/>
  <c r="O17" i="3" s="1"/>
  <c r="P17" i="3" s="1"/>
  <c r="Q17" i="3" s="1"/>
  <c r="R17" i="3" s="1"/>
  <c r="S17" i="3" s="1"/>
  <c r="T17" i="3" s="1"/>
  <c r="U17" i="3" s="1"/>
  <c r="V17" i="3" s="1"/>
  <c r="W17" i="3" s="1"/>
  <c r="X17" i="3" s="1"/>
  <c r="Y17" i="3" s="1"/>
  <c r="Z17" i="3" s="1"/>
  <c r="AA17" i="3" s="1"/>
  <c r="AB17" i="3" s="1"/>
  <c r="AC17" i="3" s="1"/>
  <c r="AD17" i="3" s="1"/>
  <c r="AE17" i="3" s="1"/>
  <c r="AF17" i="3" s="1"/>
  <c r="AG17" i="3" s="1"/>
  <c r="AH17" i="3" s="1"/>
  <c r="AI17" i="3" s="1"/>
  <c r="AJ17" i="3" s="1"/>
  <c r="AK17" i="3" s="1"/>
  <c r="AL17" i="3" s="1"/>
  <c r="AM17" i="3" s="1"/>
  <c r="AN17" i="3" s="1"/>
  <c r="AO17" i="3" s="1"/>
  <c r="AP17" i="3" s="1"/>
  <c r="AQ17" i="3" s="1"/>
  <c r="AR17" i="3" s="1"/>
  <c r="D10" i="3"/>
  <c r="E10" i="3" s="1"/>
  <c r="F10" i="3" s="1"/>
  <c r="G10" i="3" s="1"/>
  <c r="H10" i="3" s="1"/>
  <c r="I10" i="3" s="1"/>
  <c r="J10" i="3" s="1"/>
  <c r="K10" i="3" s="1"/>
  <c r="L10" i="3" s="1"/>
  <c r="M10" i="3" s="1"/>
  <c r="N10" i="3" s="1"/>
  <c r="O10" i="3" s="1"/>
  <c r="P10" i="3" s="1"/>
  <c r="Q10" i="3" s="1"/>
  <c r="R10" i="3" s="1"/>
  <c r="S10" i="3" s="1"/>
  <c r="T10" i="3" s="1"/>
  <c r="U10" i="3" s="1"/>
  <c r="V10" i="3" s="1"/>
  <c r="W10" i="3" s="1"/>
  <c r="X10" i="3" s="1"/>
  <c r="Y10" i="3" s="1"/>
  <c r="Z10" i="3" s="1"/>
  <c r="AA10" i="3" s="1"/>
  <c r="AB10" i="3" s="1"/>
  <c r="AC10" i="3" s="1"/>
  <c r="AD10" i="3" s="1"/>
  <c r="AE10" i="3" s="1"/>
  <c r="AF10" i="3" s="1"/>
  <c r="AG10" i="3" s="1"/>
  <c r="AH10" i="3" s="1"/>
  <c r="AI10" i="3" s="1"/>
  <c r="AJ10" i="3" s="1"/>
  <c r="AK10" i="3" s="1"/>
  <c r="AL10" i="3" s="1"/>
  <c r="AM10" i="3" s="1"/>
  <c r="AN10" i="3" s="1"/>
  <c r="AO10" i="3" s="1"/>
  <c r="AP10" i="3" s="1"/>
  <c r="AQ10" i="3" s="1"/>
  <c r="AR10" i="3" s="1"/>
  <c r="D15" i="3"/>
  <c r="E15" i="3" s="1"/>
  <c r="F15" i="3" s="1"/>
  <c r="G15" i="3" s="1"/>
  <c r="H15" i="3" s="1"/>
  <c r="I15" i="3" s="1"/>
  <c r="J15" i="3" s="1"/>
  <c r="K15" i="3" s="1"/>
  <c r="L15" i="3" s="1"/>
  <c r="M15" i="3" s="1"/>
  <c r="N15" i="3" s="1"/>
  <c r="O15" i="3" s="1"/>
  <c r="P15" i="3" s="1"/>
  <c r="Q15" i="3" s="1"/>
  <c r="R15" i="3" s="1"/>
  <c r="S15" i="3" s="1"/>
  <c r="T15" i="3" s="1"/>
  <c r="U15" i="3" s="1"/>
  <c r="V15" i="3" s="1"/>
  <c r="W15" i="3" s="1"/>
  <c r="X15" i="3" s="1"/>
  <c r="Y15" i="3" s="1"/>
  <c r="Z15" i="3" s="1"/>
  <c r="AA15" i="3" s="1"/>
  <c r="AB15" i="3" s="1"/>
  <c r="AC15" i="3" s="1"/>
  <c r="AD15" i="3" s="1"/>
  <c r="AE15" i="3" s="1"/>
  <c r="AF15" i="3" s="1"/>
  <c r="AG15" i="3" s="1"/>
  <c r="AH15" i="3" s="1"/>
  <c r="AI15" i="3" s="1"/>
  <c r="AJ15" i="3" s="1"/>
  <c r="AK15" i="3" s="1"/>
  <c r="AL15" i="3" s="1"/>
  <c r="AM15" i="3" s="1"/>
  <c r="AN15" i="3" s="1"/>
  <c r="AO15" i="3" s="1"/>
  <c r="AP15" i="3" s="1"/>
  <c r="AQ15" i="3" s="1"/>
  <c r="AR15" i="3" s="1"/>
  <c r="D9" i="3"/>
  <c r="E9" i="3" s="1"/>
  <c r="F9" i="3" s="1"/>
  <c r="G9" i="3" s="1"/>
  <c r="H9" i="3" s="1"/>
  <c r="I9" i="3" s="1"/>
  <c r="J9" i="3" s="1"/>
  <c r="K9" i="3" s="1"/>
  <c r="L9" i="3" s="1"/>
  <c r="M9" i="3" s="1"/>
  <c r="N9" i="3" s="1"/>
  <c r="O9" i="3" s="1"/>
  <c r="P9" i="3" s="1"/>
  <c r="Q9" i="3" s="1"/>
  <c r="R9" i="3" s="1"/>
  <c r="S9" i="3" s="1"/>
  <c r="T9" i="3" s="1"/>
  <c r="U9" i="3" s="1"/>
  <c r="V9" i="3" s="1"/>
  <c r="W9" i="3" s="1"/>
  <c r="X9" i="3" s="1"/>
  <c r="Y9" i="3" s="1"/>
  <c r="Z9" i="3" s="1"/>
  <c r="AA9" i="3" s="1"/>
  <c r="AB9" i="3" s="1"/>
  <c r="AC9" i="3" s="1"/>
  <c r="AD9" i="3" s="1"/>
  <c r="AE9" i="3" s="1"/>
  <c r="AF9" i="3" s="1"/>
  <c r="AG9" i="3" s="1"/>
  <c r="AH9" i="3" s="1"/>
  <c r="AI9" i="3" s="1"/>
  <c r="AJ9" i="3" s="1"/>
  <c r="AK9" i="3" s="1"/>
  <c r="AL9" i="3" s="1"/>
  <c r="AM9" i="3" s="1"/>
  <c r="AN9" i="3" s="1"/>
  <c r="AO9" i="3" s="1"/>
  <c r="AP9" i="3" s="1"/>
  <c r="AQ9" i="3" s="1"/>
  <c r="AR9" i="3" s="1"/>
  <c r="AM22" i="3" l="1"/>
  <c r="S22" i="3"/>
  <c r="AH22" i="3"/>
  <c r="N22" i="3"/>
  <c r="K6" i="3"/>
  <c r="L6" i="3" s="1"/>
  <c r="M6" i="3" s="1"/>
  <c r="N6" i="3" s="1"/>
  <c r="O6" i="3" s="1"/>
  <c r="P6" i="3" s="1"/>
  <c r="Q6" i="3" s="1"/>
  <c r="R6" i="3" s="1"/>
  <c r="S6" i="3" s="1"/>
  <c r="T6" i="3" s="1"/>
  <c r="U6" i="3" s="1"/>
  <c r="V6" i="3" s="1"/>
  <c r="W6" i="3" s="1"/>
  <c r="X6" i="3" s="1"/>
  <c r="Y6" i="3" s="1"/>
  <c r="Z6" i="3" s="1"/>
  <c r="AA6" i="3" s="1"/>
  <c r="AB6" i="3" s="1"/>
  <c r="AC6" i="3" s="1"/>
  <c r="AD6" i="3" s="1"/>
  <c r="AE6" i="3" s="1"/>
  <c r="AF6" i="3" s="1"/>
  <c r="AG6" i="3" s="1"/>
  <c r="AH6" i="3" s="1"/>
  <c r="AI6" i="3" s="1"/>
  <c r="AJ6" i="3" s="1"/>
  <c r="AK6" i="3" s="1"/>
  <c r="AL6" i="3" s="1"/>
  <c r="AM6" i="3" s="1"/>
  <c r="AN6" i="3" s="1"/>
  <c r="AO6" i="3" s="1"/>
  <c r="AP6" i="3" s="1"/>
  <c r="AQ6" i="3" s="1"/>
  <c r="AR6" i="3" s="1"/>
  <c r="C20" i="3"/>
  <c r="C22" i="3" l="1"/>
  <c r="A8521" i="1"/>
  <c r="A8522" i="1" s="1"/>
  <c r="A8526" i="1" s="1"/>
  <c r="A8527" i="1" s="1"/>
  <c r="A8528" i="1" s="1"/>
  <c r="A8529" i="1" s="1"/>
  <c r="A8530" i="1" s="1"/>
  <c r="A8532" i="1" s="1"/>
  <c r="A8533" i="1" s="1"/>
  <c r="A8534" i="1" s="1"/>
  <c r="A8535" i="1" s="1"/>
  <c r="A8536" i="1" s="1"/>
  <c r="A8537" i="1" s="1"/>
  <c r="A8538" i="1" s="1"/>
  <c r="A8539" i="1" s="1"/>
  <c r="A8540" i="1" s="1"/>
  <c r="A8541" i="1" s="1"/>
  <c r="A8542" i="1" s="1"/>
  <c r="A8543" i="1" s="1"/>
  <c r="A8544" i="1" s="1"/>
  <c r="A8545" i="1" s="1"/>
  <c r="A8546" i="1" s="1"/>
  <c r="A8547" i="1" s="1"/>
  <c r="A8548" i="1" s="1"/>
  <c r="A8549" i="1" s="1"/>
  <c r="A8550" i="1" s="1"/>
  <c r="A8551" i="1" s="1"/>
  <c r="A8552" i="1" s="1"/>
  <c r="A8553" i="1" s="1"/>
  <c r="A8554" i="1" s="1"/>
  <c r="A8555" i="1" s="1"/>
  <c r="A8556" i="1" s="1"/>
  <c r="A8557" i="1" s="1"/>
  <c r="A8558" i="1" s="1"/>
  <c r="A8559" i="1" s="1"/>
  <c r="A8560" i="1" s="1"/>
  <c r="A8561" i="1" s="1"/>
  <c r="A8562" i="1" s="1"/>
  <c r="A8563" i="1" s="1"/>
  <c r="A8564" i="1" s="1"/>
  <c r="A8565" i="1" s="1"/>
  <c r="A8566" i="1" s="1"/>
  <c r="A8567" i="1" s="1"/>
  <c r="A8569" i="1" s="1"/>
  <c r="A8570" i="1" s="1"/>
  <c r="A8571" i="1" s="1"/>
  <c r="A8572" i="1" s="1"/>
  <c r="A8573" i="1" s="1"/>
  <c r="A8574" i="1" s="1"/>
  <c r="A8575" i="1" s="1"/>
  <c r="A8580" i="1" s="1"/>
  <c r="A8581" i="1" s="1"/>
  <c r="A8587" i="1" s="1"/>
  <c r="A8591" i="1" s="1"/>
  <c r="A8596" i="1" s="1"/>
  <c r="A8597" i="1" s="1"/>
  <c r="A8599" i="1" s="1"/>
  <c r="A8600" i="1" s="1"/>
  <c r="A8601" i="1" s="1"/>
  <c r="A8603" i="1" s="1"/>
  <c r="A8605" i="1" s="1"/>
  <c r="A8607" i="1" s="1"/>
  <c r="A8610" i="1" s="1"/>
  <c r="A8614" i="1" s="1"/>
  <c r="A8615" i="1" s="1"/>
  <c r="A8616" i="1" s="1"/>
  <c r="A8617" i="1" s="1"/>
  <c r="A8618" i="1" s="1"/>
  <c r="A8619" i="1" s="1"/>
  <c r="A8620" i="1" s="1"/>
  <c r="A8622" i="1" s="1"/>
  <c r="A8623" i="1" s="1"/>
  <c r="A8624" i="1" s="1"/>
  <c r="A8625" i="1" s="1"/>
  <c r="A8626" i="1" s="1"/>
  <c r="A8631" i="1" s="1"/>
  <c r="A8633" i="1" s="1"/>
  <c r="A8635" i="1" s="1"/>
  <c r="A8636" i="1" s="1"/>
  <c r="A8639" i="1" s="1"/>
  <c r="A8640" i="1" s="1"/>
  <c r="A8642" i="1" s="1"/>
  <c r="A8645" i="1" s="1"/>
  <c r="A8646" i="1" s="1"/>
  <c r="A8648" i="1" s="1"/>
  <c r="A8649" i="1" s="1"/>
  <c r="A8650" i="1" s="1"/>
  <c r="A8651" i="1" s="1"/>
  <c r="A8652" i="1" s="1"/>
  <c r="A8653" i="1" s="1"/>
  <c r="A8654" i="1" s="1"/>
  <c r="A8655" i="1" s="1"/>
  <c r="A8656" i="1" s="1"/>
  <c r="A8657" i="1" s="1"/>
  <c r="A8658" i="1" s="1"/>
  <c r="A8659" i="1" s="1"/>
  <c r="A8660" i="1" s="1"/>
  <c r="A8661" i="1" s="1"/>
  <c r="A8662" i="1" s="1"/>
  <c r="A8666" i="1" s="1"/>
  <c r="A8668" i="1" s="1"/>
  <c r="A8669" i="1" s="1"/>
  <c r="A8670" i="1" s="1"/>
  <c r="A8671" i="1" s="1"/>
  <c r="A8672" i="1" s="1"/>
  <c r="A8673" i="1" s="1"/>
  <c r="A8675" i="1" s="1"/>
  <c r="A8677" i="1" s="1"/>
  <c r="A8679" i="1" s="1"/>
  <c r="A8680" i="1" s="1"/>
  <c r="A8682" i="1" s="1"/>
  <c r="A8683" i="1" s="1"/>
  <c r="A8684" i="1" s="1"/>
  <c r="A8685" i="1" s="1"/>
  <c r="A8686" i="1" s="1"/>
  <c r="A8687" i="1" s="1"/>
  <c r="A8688" i="1" s="1"/>
  <c r="A8689" i="1" s="1"/>
  <c r="A8690" i="1" s="1"/>
  <c r="A8692" i="1" s="1"/>
  <c r="A8697" i="1" s="1"/>
  <c r="A8698" i="1" s="1"/>
  <c r="A8699" i="1" s="1"/>
  <c r="A8700" i="1" s="1"/>
  <c r="A8701" i="1" s="1"/>
  <c r="A8702" i="1" s="1"/>
  <c r="A8703" i="1" s="1"/>
  <c r="A8704" i="1" s="1"/>
  <c r="A8705" i="1" s="1"/>
  <c r="A8707" i="1" s="1"/>
  <c r="A8709" i="1" s="1"/>
  <c r="A8714" i="1" s="1"/>
  <c r="A8719" i="1" s="1"/>
  <c r="A8720" i="1" s="1"/>
  <c r="A8721" i="1" s="1"/>
  <c r="A8723" i="1" s="1"/>
  <c r="A8726" i="1" s="1"/>
  <c r="A8729" i="1" s="1"/>
  <c r="A8732" i="1" s="1"/>
  <c r="A8734" i="1" s="1"/>
  <c r="A8736" i="1" s="1"/>
  <c r="A8737" i="1" s="1"/>
  <c r="A8739" i="1" s="1"/>
  <c r="A8741" i="1" s="1"/>
  <c r="A8742" i="1" s="1"/>
  <c r="A8743" i="1" s="1"/>
  <c r="A8744" i="1" s="1"/>
  <c r="A8745" i="1" s="1"/>
  <c r="A8746" i="1" s="1"/>
  <c r="A8747" i="1" s="1"/>
  <c r="A8750" i="1" s="1"/>
  <c r="A8751" i="1" s="1"/>
  <c r="A8752" i="1" s="1"/>
  <c r="A8753" i="1" s="1"/>
  <c r="A8754" i="1" s="1"/>
  <c r="A8759" i="1" s="1"/>
  <c r="A8760" i="1" s="1"/>
  <c r="A8761" i="1" s="1"/>
  <c r="A8762" i="1" s="1"/>
  <c r="A8763" i="1" s="1"/>
  <c r="A8764" i="1" s="1"/>
  <c r="A8765" i="1" s="1"/>
  <c r="A8766" i="1" s="1"/>
  <c r="A8767" i="1" s="1"/>
  <c r="A8768" i="1" s="1"/>
  <c r="A8769" i="1" s="1"/>
  <c r="A8770" i="1" s="1"/>
  <c r="A8771" i="1" s="1"/>
  <c r="A8772" i="1" s="1"/>
  <c r="A8773" i="1" s="1"/>
  <c r="A8774" i="1" s="1"/>
  <c r="A8775" i="1" s="1"/>
  <c r="A8776" i="1" s="1"/>
  <c r="A8777" i="1" s="1"/>
  <c r="A8778" i="1" s="1"/>
  <c r="A8779" i="1" s="1"/>
  <c r="A8782" i="1" s="1"/>
  <c r="A8783" i="1" s="1"/>
  <c r="A8784" i="1" s="1"/>
  <c r="A8785" i="1" s="1"/>
  <c r="A8786" i="1" s="1"/>
  <c r="A8787" i="1" s="1"/>
  <c r="A8788" i="1" s="1"/>
  <c r="A8789" i="1" s="1"/>
  <c r="A8791" i="1" s="1"/>
  <c r="A8793" i="1" s="1"/>
  <c r="A8795" i="1" s="1"/>
  <c r="A8796" i="1" s="1"/>
  <c r="A8800" i="1" s="1"/>
  <c r="A8801" i="1" s="1"/>
  <c r="A8802" i="1" s="1"/>
  <c r="A8803" i="1" s="1"/>
  <c r="A8805" i="1" s="1"/>
  <c r="A8806" i="1" s="1"/>
  <c r="A8809" i="1" s="1"/>
  <c r="A8810" i="1" s="1"/>
  <c r="A8811" i="1" s="1"/>
  <c r="A8812" i="1" s="1"/>
  <c r="A8815" i="1" s="1"/>
  <c r="A8816" i="1" s="1"/>
  <c r="A8817" i="1" s="1"/>
  <c r="A8821" i="1" s="1"/>
  <c r="A8823" i="1" s="1"/>
  <c r="A8824" i="1" s="1"/>
  <c r="A8825" i="1" s="1"/>
  <c r="A8826" i="1" s="1"/>
  <c r="A8828" i="1" s="1"/>
  <c r="A8835" i="1" s="1"/>
  <c r="A8836" i="1" s="1"/>
  <c r="A8837" i="1" s="1"/>
  <c r="A8838" i="1" s="1"/>
  <c r="A8841" i="1" s="1"/>
  <c r="A8842" i="1" s="1"/>
  <c r="A8843" i="1" s="1"/>
  <c r="A8844" i="1" s="1"/>
  <c r="A8845" i="1" s="1"/>
  <c r="A8847" i="1" s="1"/>
  <c r="A8848" i="1" s="1"/>
  <c r="A8850" i="1" s="1"/>
  <c r="A8852" i="1" s="1"/>
  <c r="A8854" i="1" s="1"/>
  <c r="A8856" i="1" l="1"/>
  <c r="A8857" i="1" s="1"/>
  <c r="A8858" i="1" s="1"/>
  <c r="A8861" i="1" s="1"/>
  <c r="A8863" i="1" s="1"/>
  <c r="A8864" i="1" s="1"/>
  <c r="A8865" i="1" s="1"/>
  <c r="A8866" i="1" s="1"/>
  <c r="A8867" i="1" s="1"/>
  <c r="A8868" i="1" s="1"/>
  <c r="A8869" i="1" s="1"/>
  <c r="A8870" i="1" s="1"/>
  <c r="A8871" i="1" s="1"/>
  <c r="A8872" i="1" s="1"/>
  <c r="A8873" i="1" s="1"/>
  <c r="A8874" i="1" s="1"/>
  <c r="A8875" i="1" s="1"/>
  <c r="A8876" i="1" s="1"/>
  <c r="A8877" i="1" s="1"/>
  <c r="A8878" i="1" s="1"/>
  <c r="A8879" i="1" s="1"/>
  <c r="A8881" i="1" s="1"/>
  <c r="A8882" i="1" s="1"/>
  <c r="A8883" i="1" s="1"/>
  <c r="A8884" i="1" s="1"/>
  <c r="A8885" i="1" s="1"/>
  <c r="A8886" i="1" s="1"/>
  <c r="A8889" i="1" s="1"/>
  <c r="A8890" i="1" s="1"/>
  <c r="A8892" i="1" l="1"/>
  <c r="A8894" i="1" s="1"/>
  <c r="A8896" i="1" s="1"/>
  <c r="A8897" i="1" s="1"/>
  <c r="A8898" i="1" s="1"/>
  <c r="A8899" i="1" s="1"/>
  <c r="A8891" i="1"/>
  <c r="A8893" i="1" s="1"/>
</calcChain>
</file>

<file path=xl/sharedStrings.xml><?xml version="1.0" encoding="utf-8"?>
<sst xmlns="http://schemas.openxmlformats.org/spreadsheetml/2006/main" count="27405" uniqueCount="2664">
  <si>
    <t>Employee Name</t>
  </si>
  <si>
    <t>Other</t>
  </si>
  <si>
    <t>Start Date</t>
  </si>
  <si>
    <t>End Date</t>
  </si>
  <si>
    <t>Days on Leave</t>
  </si>
  <si>
    <t>Working Days</t>
  </si>
  <si>
    <t>Company Holidays</t>
  </si>
  <si>
    <t>Days</t>
  </si>
  <si>
    <t>Description</t>
  </si>
  <si>
    <t>New Year's Day</t>
  </si>
  <si>
    <t>Christmas</t>
  </si>
  <si>
    <t>Independence Day</t>
  </si>
  <si>
    <t>EMPLOYEE ATTENDANCE RECORD</t>
  </si>
  <si>
    <t>Vacation</t>
  </si>
  <si>
    <t>Type of Leave</t>
  </si>
  <si>
    <t>KEY STATISTICS</t>
  </si>
  <si>
    <t>Select an Employee:</t>
  </si>
  <si>
    <t>Enter Year:</t>
  </si>
  <si>
    <t>Leave Types</t>
  </si>
  <si>
    <t>Weekday/Month</t>
  </si>
  <si>
    <t>January</t>
  </si>
  <si>
    <t>February</t>
  </si>
  <si>
    <t>March</t>
  </si>
  <si>
    <t>SUN</t>
  </si>
  <si>
    <t>MON</t>
  </si>
  <si>
    <t>TUE</t>
  </si>
  <si>
    <t>WED</t>
  </si>
  <si>
    <t>THU</t>
  </si>
  <si>
    <t>FRI</t>
  </si>
  <si>
    <t>SAT</t>
  </si>
  <si>
    <t>April</t>
  </si>
  <si>
    <t>May</t>
  </si>
  <si>
    <t>June</t>
  </si>
  <si>
    <t>July</t>
  </si>
  <si>
    <t>August</t>
  </si>
  <si>
    <t>September</t>
  </si>
  <si>
    <t>October</t>
  </si>
  <si>
    <t>November</t>
  </si>
  <si>
    <t>December</t>
  </si>
  <si>
    <t xml:space="preserve">SUN   </t>
  </si>
  <si>
    <t xml:space="preserve">TUE   </t>
  </si>
  <si>
    <t xml:space="preserve">MON   </t>
  </si>
  <si>
    <t xml:space="preserve">WED   </t>
  </si>
  <si>
    <t xml:space="preserve">THU   </t>
  </si>
  <si>
    <t xml:space="preserve">FRI   </t>
  </si>
  <si>
    <t xml:space="preserve">SAT   </t>
  </si>
  <si>
    <t xml:space="preserve">SUN    </t>
  </si>
  <si>
    <t xml:space="preserve">MON    </t>
  </si>
  <si>
    <t xml:space="preserve">TUE    </t>
  </si>
  <si>
    <t xml:space="preserve">WED    </t>
  </si>
  <si>
    <t xml:space="preserve">THU    </t>
  </si>
  <si>
    <t xml:space="preserve">FRI    </t>
  </si>
  <si>
    <t xml:space="preserve">SAT    </t>
  </si>
  <si>
    <t xml:space="preserve">SUN     </t>
  </si>
  <si>
    <t xml:space="preserve">MON     </t>
  </si>
  <si>
    <t xml:space="preserve">TUE     </t>
  </si>
  <si>
    <t xml:space="preserve">WED     </t>
  </si>
  <si>
    <t xml:space="preserve">THU  </t>
  </si>
  <si>
    <t xml:space="preserve">FRI     </t>
  </si>
  <si>
    <t xml:space="preserve">SAT     </t>
  </si>
  <si>
    <t xml:space="preserve">SUN </t>
  </si>
  <si>
    <t xml:space="preserve">MON </t>
  </si>
  <si>
    <t xml:space="preserve">TUE </t>
  </si>
  <si>
    <t xml:space="preserve">WED </t>
  </si>
  <si>
    <t xml:space="preserve">THU </t>
  </si>
  <si>
    <t xml:space="preserve">FRI </t>
  </si>
  <si>
    <t xml:space="preserve">SAT </t>
  </si>
  <si>
    <t xml:space="preserve">SUN  </t>
  </si>
  <si>
    <t xml:space="preserve">MON  </t>
  </si>
  <si>
    <t xml:space="preserve">TUE  </t>
  </si>
  <si>
    <t xml:space="preserve">WED  </t>
  </si>
  <si>
    <t>THU  2</t>
  </si>
  <si>
    <t xml:space="preserve">FRI  </t>
  </si>
  <si>
    <t xml:space="preserve">SAT  </t>
  </si>
  <si>
    <t># of Sick Days</t>
  </si>
  <si>
    <t>List of Leave Types</t>
  </si>
  <si>
    <t>Maternity</t>
  </si>
  <si>
    <t>Paternity</t>
  </si>
  <si>
    <t>Christmas Eve</t>
  </si>
  <si>
    <t>Specification</t>
  </si>
  <si>
    <t>CTRL  No</t>
  </si>
  <si>
    <t>SL</t>
  </si>
  <si>
    <t>VL</t>
  </si>
  <si>
    <t>IGNO</t>
  </si>
  <si>
    <t>M</t>
  </si>
  <si>
    <t>OFFICE</t>
  </si>
  <si>
    <t>MALABANAN</t>
  </si>
  <si>
    <t>ALMA</t>
  </si>
  <si>
    <t>A</t>
  </si>
  <si>
    <t>HRMO</t>
  </si>
  <si>
    <t>ALL SOULS DAY</t>
  </si>
  <si>
    <t>Date File</t>
  </si>
  <si>
    <t>Date Encoded</t>
  </si>
  <si>
    <t>HRMO MANAGER</t>
  </si>
  <si>
    <t>MARUNDAN</t>
  </si>
  <si>
    <t>MARIA FLOR</t>
  </si>
  <si>
    <t>NURSE I</t>
  </si>
  <si>
    <t>ONT</t>
  </si>
  <si>
    <t>BAYHON</t>
  </si>
  <si>
    <t>VIOLETA</t>
  </si>
  <si>
    <t>DIMAPILIS</t>
  </si>
  <si>
    <t>ANTHONY</t>
  </si>
  <si>
    <t>RCC-I</t>
  </si>
  <si>
    <t>CTO</t>
  </si>
  <si>
    <t>DIMAPILIS ANTHONY A.</t>
  </si>
  <si>
    <t>SPECIAL PRIVILEGE</t>
  </si>
  <si>
    <t>JONNA</t>
  </si>
  <si>
    <t>T</t>
  </si>
  <si>
    <t>ADMIN AIDE VI</t>
  </si>
  <si>
    <t>ADMIN OFFICE</t>
  </si>
  <si>
    <t>DIMAPILIS JONNA T.</t>
  </si>
  <si>
    <t>MARUNDAN MARIA FLOR M.</t>
  </si>
  <si>
    <t xml:space="preserve">BAYHON VIOLETA  </t>
  </si>
  <si>
    <t>PAITON</t>
  </si>
  <si>
    <t>MARY ANN</t>
  </si>
  <si>
    <t>CHARACTER OFFICE</t>
  </si>
  <si>
    <t>PAITON MARY ANN M.</t>
  </si>
  <si>
    <t>LANTING</t>
  </si>
  <si>
    <t>AILEEN</t>
  </si>
  <si>
    <t>D</t>
  </si>
  <si>
    <t>ADMIN AIDE IV</t>
  </si>
  <si>
    <t>LANTING AILEEN D.</t>
  </si>
  <si>
    <t>ENRIQUEZ</t>
  </si>
  <si>
    <t>EDGAR</t>
  </si>
  <si>
    <t>P</t>
  </si>
  <si>
    <t>ADMIN AIDE III</t>
  </si>
  <si>
    <t>MO</t>
  </si>
  <si>
    <t>ENRIQUEZ EDGAR P.</t>
  </si>
  <si>
    <t>HERNANDEZ</t>
  </si>
  <si>
    <t>ROBERTO</t>
  </si>
  <si>
    <t>FPTMNHS</t>
  </si>
  <si>
    <t>HERNANDEZ ROBERTO M.</t>
  </si>
  <si>
    <t>MARINDUQUE</t>
  </si>
  <si>
    <t>GERRY</t>
  </si>
  <si>
    <t>C</t>
  </si>
  <si>
    <t>CHO</t>
  </si>
  <si>
    <t>MARINDUQUE GERRY C.</t>
  </si>
  <si>
    <t>SUÑIGA</t>
  </si>
  <si>
    <t>CARLOS</t>
  </si>
  <si>
    <t>J</t>
  </si>
  <si>
    <t>PO IV</t>
  </si>
  <si>
    <t>CPDO</t>
  </si>
  <si>
    <t>SUÑIGA CARLOS J.</t>
  </si>
  <si>
    <t>MANALO</t>
  </si>
  <si>
    <t>CELSA</t>
  </si>
  <si>
    <t>B</t>
  </si>
  <si>
    <t>SOCIOLOGIST II</t>
  </si>
  <si>
    <t>MANALO CELSA B.</t>
  </si>
  <si>
    <t>MARTINEZ</t>
  </si>
  <si>
    <t>EMER</t>
  </si>
  <si>
    <t>V</t>
  </si>
  <si>
    <t>BPLO ASSIST</t>
  </si>
  <si>
    <t>BPLO</t>
  </si>
  <si>
    <t>MARTINEZ EMER V.</t>
  </si>
  <si>
    <t>ROMILLA</t>
  </si>
  <si>
    <t>EDITH</t>
  </si>
  <si>
    <t>PIO</t>
  </si>
  <si>
    <t>ROMILLA EDITH D.</t>
  </si>
  <si>
    <t>BIRTHDAY LEAVE</t>
  </si>
  <si>
    <t>ALCAZAR</t>
  </si>
  <si>
    <t>ZENAIDA</t>
  </si>
  <si>
    <t>S</t>
  </si>
  <si>
    <t>MIDWIFE I</t>
  </si>
  <si>
    <t>ALCAZAR ZENAIDA S.</t>
  </si>
  <si>
    <t>DE GUZMAN</t>
  </si>
  <si>
    <t>RONALD ANDREW</t>
  </si>
  <si>
    <t>G</t>
  </si>
  <si>
    <t>DE GUZMAN RONALD ANDREW G.</t>
  </si>
  <si>
    <t>DIMARANAN</t>
  </si>
  <si>
    <t>RODORA</t>
  </si>
  <si>
    <t>ADMIN ASST I</t>
  </si>
  <si>
    <t>DIMARANAN RODORA G.</t>
  </si>
  <si>
    <t>GUTIERREZ</t>
  </si>
  <si>
    <t>LYDIA</t>
  </si>
  <si>
    <t>ADMIN OFFICER V</t>
  </si>
  <si>
    <t>GUTIERREZ LYDIA C.</t>
  </si>
  <si>
    <t>PANGANIBAN</t>
  </si>
  <si>
    <t>CRISTETA</t>
  </si>
  <si>
    <t>DOE</t>
  </si>
  <si>
    <t>PANGANIBAN CRISTETA M.</t>
  </si>
  <si>
    <t>ALFREDO</t>
  </si>
  <si>
    <t>BUDGET OFFICER IV</t>
  </si>
  <si>
    <t>CBO</t>
  </si>
  <si>
    <t>DIMAPILIS ALFREDO C.</t>
  </si>
  <si>
    <t>MONTENEGRO</t>
  </si>
  <si>
    <t>MARISSA</t>
  </si>
  <si>
    <t>BAYBAY</t>
  </si>
  <si>
    <t>MA. ROSA</t>
  </si>
  <si>
    <t>BAYBAY MA. ROSA A.</t>
  </si>
  <si>
    <t>PASCUA</t>
  </si>
  <si>
    <t>LORENA</t>
  </si>
  <si>
    <t>MED TECH I</t>
  </si>
  <si>
    <t>JAVIER</t>
  </si>
  <si>
    <t>CARMELITA</t>
  </si>
  <si>
    <t>JAVIER CARMELITA M.</t>
  </si>
  <si>
    <t>ROBINO</t>
  </si>
  <si>
    <t>OFELIA</t>
  </si>
  <si>
    <t>ADMIN AIDE I</t>
  </si>
  <si>
    <t>PICNIC GROVE</t>
  </si>
  <si>
    <t>ROBINO OFELIA M.</t>
  </si>
  <si>
    <t>AINEE JOY</t>
  </si>
  <si>
    <t>STAFF NURSE</t>
  </si>
  <si>
    <t>ALCAZAR AINEE JOY C.</t>
  </si>
  <si>
    <t>SANTERA</t>
  </si>
  <si>
    <t>MARICRIS</t>
  </si>
  <si>
    <t>SANTERA MARICRIS S.</t>
  </si>
  <si>
    <t>BAYLA</t>
  </si>
  <si>
    <t>EVANGELINE</t>
  </si>
  <si>
    <t>GSO</t>
  </si>
  <si>
    <t>BAYLA EVANGELINE C.</t>
  </si>
  <si>
    <t>ELIZABETH</t>
  </si>
  <si>
    <t>DAYCARE WORKER I</t>
  </si>
  <si>
    <t>CSWDO</t>
  </si>
  <si>
    <t>PARENTAL OBLIGATION</t>
  </si>
  <si>
    <t>PEÑERO</t>
  </si>
  <si>
    <t>LILIBETH</t>
  </si>
  <si>
    <t>PEÑERO LILIBETH B.</t>
  </si>
  <si>
    <t>GATPANDAN</t>
  </si>
  <si>
    <t>DOLORES</t>
  </si>
  <si>
    <t>GATPANDAN DOLORES J.</t>
  </si>
  <si>
    <t>AMBION</t>
  </si>
  <si>
    <t>DORINDA</t>
  </si>
  <si>
    <t>SOCIAL WORKER 1</t>
  </si>
  <si>
    <t>AMBION DORINDA A.</t>
  </si>
  <si>
    <t>PARRA</t>
  </si>
  <si>
    <t>MARCIANA</t>
  </si>
  <si>
    <t>L</t>
  </si>
  <si>
    <t>PARRA MARCIANA L.</t>
  </si>
  <si>
    <t>ROSALINDA</t>
  </si>
  <si>
    <t>ERIDAO</t>
  </si>
  <si>
    <t>ERIDAO ROSALINDA P.</t>
  </si>
  <si>
    <t>HADAP</t>
  </si>
  <si>
    <t>JONALYN</t>
  </si>
  <si>
    <t>LUNA</t>
  </si>
  <si>
    <t>CACAO</t>
  </si>
  <si>
    <t>ANDREA</t>
  </si>
  <si>
    <t>F</t>
  </si>
  <si>
    <t>CACAO ANDREA F.</t>
  </si>
  <si>
    <t>CORTEZ</t>
  </si>
  <si>
    <t>FIDELA</t>
  </si>
  <si>
    <t>TCCH/TICC</t>
  </si>
  <si>
    <t>CORTEZ FIDELA B.</t>
  </si>
  <si>
    <t>PERIDO</t>
  </si>
  <si>
    <t>MARITES</t>
  </si>
  <si>
    <t>HOUSEHOLD ATTENDANT II</t>
  </si>
  <si>
    <t>PERIDO MARITES V.</t>
  </si>
  <si>
    <t>DE SAGUN</t>
  </si>
  <si>
    <t>VICTOR</t>
  </si>
  <si>
    <t>DE SAGUN VICTOR V.</t>
  </si>
  <si>
    <t>EDWIN</t>
  </si>
  <si>
    <t>BORJA</t>
  </si>
  <si>
    <t>BORJA EDWIN G.</t>
  </si>
  <si>
    <t>NAVARRO</t>
  </si>
  <si>
    <t>RITA</t>
  </si>
  <si>
    <t>NAVARRO RITA A.</t>
  </si>
  <si>
    <t>AMBONAN</t>
  </si>
  <si>
    <t>AVELINA</t>
  </si>
  <si>
    <t>AMBONAN AVELINA A.</t>
  </si>
  <si>
    <t>MA. TRINIDAD</t>
  </si>
  <si>
    <t>NUTRITION OFFICE</t>
  </si>
  <si>
    <t>DIMAPILIS MA. TRINIDAD S.</t>
  </si>
  <si>
    <t>LUCIANO</t>
  </si>
  <si>
    <t>ADELAIDA</t>
  </si>
  <si>
    <t>COMM AFFAIRS ASST II</t>
  </si>
  <si>
    <t>LUCIANO ADELAIDA C.</t>
  </si>
  <si>
    <t>COSME</t>
  </si>
  <si>
    <t>MA VICTORIA</t>
  </si>
  <si>
    <t>COSME MA VICTORIA M.</t>
  </si>
  <si>
    <t>Days Leave</t>
  </si>
  <si>
    <t>PRISCO</t>
  </si>
  <si>
    <t>CEO</t>
  </si>
  <si>
    <t>ENGINEER I</t>
  </si>
  <si>
    <t>AMBION PRISCO G.</t>
  </si>
  <si>
    <t>SOLO PARENT</t>
  </si>
  <si>
    <t>BAURILE</t>
  </si>
  <si>
    <t>LOURDES</t>
  </si>
  <si>
    <t>Q</t>
  </si>
  <si>
    <t>BAURILE LOURDES Q.</t>
  </si>
  <si>
    <t>HILARIO</t>
  </si>
  <si>
    <t xml:space="preserve">JAVIER HILARIO  </t>
  </si>
  <si>
    <t>TOLENTINO</t>
  </si>
  <si>
    <t>FE</t>
  </si>
  <si>
    <t>TOLENTINO FE M.</t>
  </si>
  <si>
    <t>ANGCAYA</t>
  </si>
  <si>
    <t>IRENEO</t>
  </si>
  <si>
    <t>EEO/ CITY MARKET</t>
  </si>
  <si>
    <t>ANGCAYA IRENEO A.</t>
  </si>
  <si>
    <t>DOCTORA</t>
  </si>
  <si>
    <t>CENRO</t>
  </si>
  <si>
    <t xml:space="preserve">DOCTORA ZENAIDA  </t>
  </si>
  <si>
    <t>DIGO</t>
  </si>
  <si>
    <t>MANUEL</t>
  </si>
  <si>
    <t>DISEPEDA</t>
  </si>
  <si>
    <t>ROMELITO</t>
  </si>
  <si>
    <t>TRAFFIC AIDE</t>
  </si>
  <si>
    <t>TOPS (ADMIN CSU)</t>
  </si>
  <si>
    <t xml:space="preserve">DISEPEDA ROMELITO  </t>
  </si>
  <si>
    <t>OTHER</t>
  </si>
  <si>
    <t>MOURNING LEAVE</t>
  </si>
  <si>
    <t>DENNIS</t>
  </si>
  <si>
    <t>CIVIL SECURITY I</t>
  </si>
  <si>
    <t>DIMAPILIS DENNIS C.</t>
  </si>
  <si>
    <t>HELEN</t>
  </si>
  <si>
    <t>MONTENEGRO HELEN L.</t>
  </si>
  <si>
    <t>SUMAONG</t>
  </si>
  <si>
    <t>DANILO</t>
  </si>
  <si>
    <t>ADMIN AIDE</t>
  </si>
  <si>
    <t>ADMIN OFFICE - HALL OF JUSTICE</t>
  </si>
  <si>
    <t xml:space="preserve">SUMAONG DANILO  </t>
  </si>
  <si>
    <t>PARAS</t>
  </si>
  <si>
    <t>TEOFILA</t>
  </si>
  <si>
    <t>ADMIN ASST II</t>
  </si>
  <si>
    <t>PARAS TEOFILA A.</t>
  </si>
  <si>
    <t>SUMAGUI</t>
  </si>
  <si>
    <t>SUMAGUI MARISSA D.</t>
  </si>
  <si>
    <t>MADRAZO</t>
  </si>
  <si>
    <t>ALLAN PAUL</t>
  </si>
  <si>
    <t>ZONING INSPECTOR II</t>
  </si>
  <si>
    <t>MADRAZO ALLAN PAUL A.</t>
  </si>
  <si>
    <t>MENDOZA</t>
  </si>
  <si>
    <t>PRESCILA</t>
  </si>
  <si>
    <t>ADMIN OFFICER IV</t>
  </si>
  <si>
    <t>MENDOZA PRESCILA S.</t>
  </si>
  <si>
    <t>NOVICIO</t>
  </si>
  <si>
    <t>PERLITA</t>
  </si>
  <si>
    <t>LEGAL</t>
  </si>
  <si>
    <t>NOVICIO PERLITA G.</t>
  </si>
  <si>
    <t>MARQUEZ</t>
  </si>
  <si>
    <t>LOLITA</t>
  </si>
  <si>
    <t>R</t>
  </si>
  <si>
    <t>INTERNAL</t>
  </si>
  <si>
    <t>MARQUEZ LOLITA R.</t>
  </si>
  <si>
    <t>ARRIES</t>
  </si>
  <si>
    <t>N</t>
  </si>
  <si>
    <t>COMELEC</t>
  </si>
  <si>
    <t>MENDOZA ARRIES N.</t>
  </si>
  <si>
    <t>DE VILLA</t>
  </si>
  <si>
    <t>DE VILLA OFELIA G.</t>
  </si>
  <si>
    <t>MA. PAZ</t>
  </si>
  <si>
    <t>LICENSE OFFICER III</t>
  </si>
  <si>
    <t>BAYBAY MA. PAZ R.</t>
  </si>
  <si>
    <t>BAYOT</t>
  </si>
  <si>
    <t>ELAINE</t>
  </si>
  <si>
    <t>BAYOT ELAINE B.</t>
  </si>
  <si>
    <t>VILLANUEVA</t>
  </si>
  <si>
    <t>PABLO</t>
  </si>
  <si>
    <t>VILLANUEVA PABLO B.</t>
  </si>
  <si>
    <t>LINDA</t>
  </si>
  <si>
    <t>RCC I</t>
  </si>
  <si>
    <t>CCR</t>
  </si>
  <si>
    <t>BAYBAY LINDA G.</t>
  </si>
  <si>
    <t>LIMBOC</t>
  </si>
  <si>
    <t>FLORDELIZA</t>
  </si>
  <si>
    <t>LAB INS I</t>
  </si>
  <si>
    <t>LIMBOC FLORDELIZA J.</t>
  </si>
  <si>
    <t>ANNE RENELYN</t>
  </si>
  <si>
    <t>VMO</t>
  </si>
  <si>
    <t>MARINDUQUE ANNE RENELYN P.</t>
  </si>
  <si>
    <t>DE OCAMPO</t>
  </si>
  <si>
    <t>MA. ELENA</t>
  </si>
  <si>
    <t>SP</t>
  </si>
  <si>
    <t>DE OCAMPO MA. ELENA D.</t>
  </si>
  <si>
    <t>GARCIA</t>
  </si>
  <si>
    <t>HAIZEL</t>
  </si>
  <si>
    <t>ADMIN ASST.IV</t>
  </si>
  <si>
    <t>CCT</t>
  </si>
  <si>
    <t>GARCIA HAIZEL M.</t>
  </si>
  <si>
    <t>NENITA</t>
  </si>
  <si>
    <t>LIBRARY</t>
  </si>
  <si>
    <t>OLEGARIO</t>
  </si>
  <si>
    <t>OLEGARIO NENITA A.</t>
  </si>
  <si>
    <t>CHACON</t>
  </si>
  <si>
    <t>ELISA</t>
  </si>
  <si>
    <t>CASHIER I</t>
  </si>
  <si>
    <t>CHACON ELISA G.</t>
  </si>
  <si>
    <t>VELUZ</t>
  </si>
  <si>
    <t>DORMILUNA</t>
  </si>
  <si>
    <t>E</t>
  </si>
  <si>
    <t>LIBRARIAN</t>
  </si>
  <si>
    <t>VELUZ DORMILUNA E.</t>
  </si>
  <si>
    <t>DONATO</t>
  </si>
  <si>
    <t>HERNANDEZ DONATO Q.</t>
  </si>
  <si>
    <t>ESTIGOY</t>
  </si>
  <si>
    <t>BEVERLY ANNE</t>
  </si>
  <si>
    <t>ESTIGOY BEVERLY ANNE P.</t>
  </si>
  <si>
    <t>DELFINO</t>
  </si>
  <si>
    <t>NINA</t>
  </si>
  <si>
    <t>DELFINO NINA C.</t>
  </si>
  <si>
    <t>ANABEL</t>
  </si>
  <si>
    <t>TICKET CHECKER</t>
  </si>
  <si>
    <t>BAYOT ANABEL D.</t>
  </si>
  <si>
    <t>MABUTI</t>
  </si>
  <si>
    <t>ANA MARIE</t>
  </si>
  <si>
    <t>MABUTI ANA MARIE C.</t>
  </si>
  <si>
    <t>ANISIA</t>
  </si>
  <si>
    <t>BAYOT ANISIA P.</t>
  </si>
  <si>
    <t>AMORA</t>
  </si>
  <si>
    <t>AMORA ELISA S.</t>
  </si>
  <si>
    <t xml:space="preserve"> </t>
  </si>
  <si>
    <t>ARIEL</t>
  </si>
  <si>
    <t>RCC III</t>
  </si>
  <si>
    <t>DIMAPILIS ARIEL M.</t>
  </si>
  <si>
    <t>REPILLO</t>
  </si>
  <si>
    <t>AMMY LOU</t>
  </si>
  <si>
    <t>REPILLO AMMY LOU M.</t>
  </si>
  <si>
    <t>JOSEPHINE</t>
  </si>
  <si>
    <t>DIMAPILIS JOSEPHINE P.</t>
  </si>
  <si>
    <t>PURISIMA CORAZON</t>
  </si>
  <si>
    <t>VIDALLO</t>
  </si>
  <si>
    <t>WINNIE</t>
  </si>
  <si>
    <t>VIDALLO WINNIE R.</t>
  </si>
  <si>
    <t>ESCAMILLAS</t>
  </si>
  <si>
    <t>EVELYN</t>
  </si>
  <si>
    <t>LTOO III</t>
  </si>
  <si>
    <t>ESCAMILLAS EVELYN M.</t>
  </si>
  <si>
    <t>DE GRANO</t>
  </si>
  <si>
    <t>MA. ERLINDA</t>
  </si>
  <si>
    <t>DE GRANO MA. ERLINDA F.</t>
  </si>
  <si>
    <t>SALONGA</t>
  </si>
  <si>
    <t>ALEGA</t>
  </si>
  <si>
    <t>ESTELITA</t>
  </si>
  <si>
    <t>ALEGA ESTELITA M.</t>
  </si>
  <si>
    <t xml:space="preserve">DIGO MANUEL  </t>
  </si>
  <si>
    <t>BAAS</t>
  </si>
  <si>
    <t>TERESITA</t>
  </si>
  <si>
    <t>ADMIN OFFICER II</t>
  </si>
  <si>
    <t>BAAS TERESITA C.</t>
  </si>
  <si>
    <t>IGNO CRISTINA M.</t>
  </si>
  <si>
    <t>CRISTINA</t>
  </si>
  <si>
    <t>FERMA</t>
  </si>
  <si>
    <t>ARCELI</t>
  </si>
  <si>
    <t>Row Labels</t>
  </si>
  <si>
    <t>Grand Total</t>
  </si>
  <si>
    <t>Count of Employee</t>
  </si>
  <si>
    <t>FERMA ARCELI C.</t>
  </si>
  <si>
    <t>TERMINAL</t>
  </si>
  <si>
    <t>OLARTE</t>
  </si>
  <si>
    <t>GREATCHEL</t>
  </si>
  <si>
    <t>ACCOUNTING</t>
  </si>
  <si>
    <t>OLARTE GREATCHEL B.</t>
  </si>
  <si>
    <t>MALIGAYA</t>
  </si>
  <si>
    <t>NELITA</t>
  </si>
  <si>
    <t>MALIGAYA NELITA M.</t>
  </si>
  <si>
    <t>BISCOCHO</t>
  </si>
  <si>
    <t>JULIETA</t>
  </si>
  <si>
    <t>BISCOCHO JULIETA G.</t>
  </si>
  <si>
    <t>DEL MUNDO</t>
  </si>
  <si>
    <t>ESTER</t>
  </si>
  <si>
    <t>DEL MUNDO ESTER B.</t>
  </si>
  <si>
    <t>HERMOGENES</t>
  </si>
  <si>
    <t>BLGNG- INSPECTOR</t>
  </si>
  <si>
    <t>DEL MUNDO HERMOGENES C.</t>
  </si>
  <si>
    <t>DE CASTRO</t>
  </si>
  <si>
    <t>JUANITA</t>
  </si>
  <si>
    <t>DRAFTSMAN II</t>
  </si>
  <si>
    <t>DE CASTRO JUANITA M.</t>
  </si>
  <si>
    <t>PAYAD</t>
  </si>
  <si>
    <t xml:space="preserve">MARICEL </t>
  </si>
  <si>
    <t>PAYAD MARICEL  Q.</t>
  </si>
  <si>
    <t>TORRES</t>
  </si>
  <si>
    <t>SONIA</t>
  </si>
  <si>
    <t>LAOO I</t>
  </si>
  <si>
    <t>ASSESSORS OFFICE</t>
  </si>
  <si>
    <t>TORRES SONIA M.</t>
  </si>
  <si>
    <t>ADMIN OFFICER I</t>
  </si>
  <si>
    <t>MARINDUQUE MARISSA M.</t>
  </si>
  <si>
    <t>GEORGE</t>
  </si>
  <si>
    <t>BAYHON GEORGE G.</t>
  </si>
  <si>
    <t>RUMER</t>
  </si>
  <si>
    <t>BAYOT RUMER M.</t>
  </si>
  <si>
    <t>MENDOZA LOURDES G.</t>
  </si>
  <si>
    <t>AUDITOR</t>
  </si>
  <si>
    <t>AUDITOR AILEEN D.</t>
  </si>
  <si>
    <t>FLAVIER</t>
  </si>
  <si>
    <t>ADORACION</t>
  </si>
  <si>
    <t>ADMIN ASST V</t>
  </si>
  <si>
    <t xml:space="preserve">FLAVIER ADORACION  </t>
  </si>
  <si>
    <t>COTONER</t>
  </si>
  <si>
    <t>NELIA</t>
  </si>
  <si>
    <t>COOPERATIVE OFFICER</t>
  </si>
  <si>
    <t>COOPERATIVE OFFICE</t>
  </si>
  <si>
    <t>COTONER NELIA C.</t>
  </si>
  <si>
    <t>MOLOD</t>
  </si>
  <si>
    <t>EMMA</t>
  </si>
  <si>
    <t>DL</t>
  </si>
  <si>
    <t>TRAINNING SPECIALIST I</t>
  </si>
  <si>
    <t>THRDC</t>
  </si>
  <si>
    <t>DE OCAMPO MARISSA B.</t>
  </si>
  <si>
    <t>SEDUCON</t>
  </si>
  <si>
    <t>LUCIO</t>
  </si>
  <si>
    <t>SEDUCON LUCIO F.</t>
  </si>
  <si>
    <t>OLIVAR</t>
  </si>
  <si>
    <t>MARINA</t>
  </si>
  <si>
    <t>OLIVAR MARINA B.</t>
  </si>
  <si>
    <t>CRUZADA</t>
  </si>
  <si>
    <t>MAGDALENA</t>
  </si>
  <si>
    <t>CRUZADA MAGDALENA A.</t>
  </si>
  <si>
    <t>MACASPAC</t>
  </si>
  <si>
    <t>ELVIRA</t>
  </si>
  <si>
    <t>PROJECT EVAL OFFICER I</t>
  </si>
  <si>
    <t>MACASPAC ELVIRA V.</t>
  </si>
  <si>
    <t>MALUBAY</t>
  </si>
  <si>
    <t>MELINDA</t>
  </si>
  <si>
    <t>MALUBAY MELINDA D.</t>
  </si>
  <si>
    <t>NORA</t>
  </si>
  <si>
    <t>MENDOZA NORA A.</t>
  </si>
  <si>
    <t>EDITHA</t>
  </si>
  <si>
    <t>ACCOUNTING CLERK II</t>
  </si>
  <si>
    <t>MANALO EDITHA V.</t>
  </si>
  <si>
    <t>ANACAY</t>
  </si>
  <si>
    <t>LEVIE</t>
  </si>
  <si>
    <t>ADMIN A</t>
  </si>
  <si>
    <t>ANACAY LEVIE B.</t>
  </si>
  <si>
    <t>ROCILLO</t>
  </si>
  <si>
    <t>CECILLA</t>
  </si>
  <si>
    <t>ENMACIO</t>
  </si>
  <si>
    <t>LEILA</t>
  </si>
  <si>
    <t>ADMINISTRATIVE OFFICER IV</t>
  </si>
  <si>
    <t>ROCILLO CECILLA A.</t>
  </si>
  <si>
    <t>ENMACIO LEILA A.</t>
  </si>
  <si>
    <t>ROSALLE</t>
  </si>
  <si>
    <t>DEL MUNDO ROSALLE A.</t>
  </si>
  <si>
    <t>MALABANAN ALMA A.</t>
  </si>
  <si>
    <t>VILMA</t>
  </si>
  <si>
    <t>DIMAPILIS VILMA T.</t>
  </si>
  <si>
    <t>PERPETUA</t>
  </si>
  <si>
    <t>TIPID IMPOK</t>
  </si>
  <si>
    <t>DIMARANAN PERPETUA F.</t>
  </si>
  <si>
    <t>MYRNA</t>
  </si>
  <si>
    <t>DE VILLA MYRNA D.</t>
  </si>
  <si>
    <t>ORTIZ</t>
  </si>
  <si>
    <t>TRINIDAD</t>
  </si>
  <si>
    <t>DOGELIO</t>
  </si>
  <si>
    <t>BUGARIN</t>
  </si>
  <si>
    <t>MA. ANA</t>
  </si>
  <si>
    <t>HH-ATTENDANT II</t>
  </si>
  <si>
    <t>LCR</t>
  </si>
  <si>
    <t>BUGARIN MA. ANA M.</t>
  </si>
  <si>
    <t>CITY GOVERNMENT OF TAGAYTAY</t>
  </si>
  <si>
    <t>RUFINA</t>
  </si>
  <si>
    <t>ANGCAYA RUFINA P.</t>
  </si>
  <si>
    <t>CAROLINA</t>
  </si>
  <si>
    <t>TOLENTINO CAROLINA E.</t>
  </si>
  <si>
    <t>LABARDA</t>
  </si>
  <si>
    <t>GINA</t>
  </si>
  <si>
    <t>ANICETA</t>
  </si>
  <si>
    <t>ANACAY ANICETA P.</t>
  </si>
  <si>
    <t>JUANITO</t>
  </si>
  <si>
    <t>MARLON</t>
  </si>
  <si>
    <t>ANGCAYA MARLON J.</t>
  </si>
  <si>
    <t>PALADAN</t>
  </si>
  <si>
    <t>VICENTE</t>
  </si>
  <si>
    <t xml:space="preserve">PALADAN VICENTE  </t>
  </si>
  <si>
    <t>MARASIGAN</t>
  </si>
  <si>
    <t>DANIEL</t>
  </si>
  <si>
    <t xml:space="preserve">MARASIGAN DANIEL  </t>
  </si>
  <si>
    <t>RODRIGUEZ</t>
  </si>
  <si>
    <t>GREGORIO</t>
  </si>
  <si>
    <t xml:space="preserve">RODRIGUEZ GREGORIO  </t>
  </si>
  <si>
    <t>MERCADO</t>
  </si>
  <si>
    <t>NAZARIO</t>
  </si>
  <si>
    <t xml:space="preserve">MERCADO NAZARIO  </t>
  </si>
  <si>
    <t>IGNACIO</t>
  </si>
  <si>
    <t xml:space="preserve">RODRIGUEZ IGNACIO  </t>
  </si>
  <si>
    <t>ALEXANDER</t>
  </si>
  <si>
    <t xml:space="preserve">PAYAD ALEXANDER  </t>
  </si>
  <si>
    <t>MACAPUNO</t>
  </si>
  <si>
    <t>FELIX</t>
  </si>
  <si>
    <t xml:space="preserve">MACAPUNO FELIX  </t>
  </si>
  <si>
    <t>BANICO</t>
  </si>
  <si>
    <t>PILAR</t>
  </si>
  <si>
    <t>BANICO PILAR B.</t>
  </si>
  <si>
    <t>MARIA VICTORIA</t>
  </si>
  <si>
    <t>FERMA MARIA VICTORIA D.</t>
  </si>
  <si>
    <t>PETIL</t>
  </si>
  <si>
    <t>GLENDA</t>
  </si>
  <si>
    <t>HOUSEKEEPING SERVICE HEADMAN</t>
  </si>
  <si>
    <t>PETIL GLENDA D.</t>
  </si>
  <si>
    <t>PEREY</t>
  </si>
  <si>
    <t>AIRENE</t>
  </si>
  <si>
    <t>O</t>
  </si>
  <si>
    <t>HOUSEHOLD ATTENDANT I</t>
  </si>
  <si>
    <t>PEREY AIRENE O.</t>
  </si>
  <si>
    <t>CASTILLO</t>
  </si>
  <si>
    <t>FACULTY</t>
  </si>
  <si>
    <t>CASTILLO FLORDELIZA T.</t>
  </si>
  <si>
    <t>MENDOZA JUANITO N.</t>
  </si>
  <si>
    <t>CORNELIO</t>
  </si>
  <si>
    <t>JOSE VICTOR</t>
  </si>
  <si>
    <t>MAHOGANY MARKET</t>
  </si>
  <si>
    <t>MACASPAC JOSE VICTOR P.</t>
  </si>
  <si>
    <t>ESTRANGCO</t>
  </si>
  <si>
    <t>MERCY</t>
  </si>
  <si>
    <t>U</t>
  </si>
  <si>
    <t>ESTRANGCO MERCY U.</t>
  </si>
  <si>
    <t>MARIO</t>
  </si>
  <si>
    <t>HERNANDEZ MARIO A.</t>
  </si>
  <si>
    <t>REYNALDO</t>
  </si>
  <si>
    <t>DIMARANAN REYNALDO R.</t>
  </si>
  <si>
    <t>FRANCIS</t>
  </si>
  <si>
    <t>ANGCAYA FRANCIS A.</t>
  </si>
  <si>
    <t>GABEJA</t>
  </si>
  <si>
    <t>MHAR</t>
  </si>
  <si>
    <t>ADMIN AIDE III- CLERK I</t>
  </si>
  <si>
    <t>GABEJA MHAR G.</t>
  </si>
  <si>
    <t>MAESTRECAMPO</t>
  </si>
  <si>
    <t>ATE</t>
  </si>
  <si>
    <t>NECY</t>
  </si>
  <si>
    <t>BORJA NECY M.</t>
  </si>
  <si>
    <t>TAÑEDO</t>
  </si>
  <si>
    <t>MARIA EVELYN</t>
  </si>
  <si>
    <t>TAÑEDO MARIA EVELYN C.</t>
  </si>
  <si>
    <t>PEÑAFIEL</t>
  </si>
  <si>
    <t>MELISSA</t>
  </si>
  <si>
    <t>PEÑAFIEL MELISSA Q.</t>
  </si>
  <si>
    <t>AMBAT</t>
  </si>
  <si>
    <t>MARILOU</t>
  </si>
  <si>
    <t>AMBAT MARILOU M.</t>
  </si>
  <si>
    <t>HERNANDO</t>
  </si>
  <si>
    <t>ESPIRITU</t>
  </si>
  <si>
    <t>RONALD</t>
  </si>
  <si>
    <t>ESPIRITU RONALD M.</t>
  </si>
  <si>
    <t>VICTORIA</t>
  </si>
  <si>
    <t>PARRA VICTORIA S.</t>
  </si>
  <si>
    <t>LEPARDO</t>
  </si>
  <si>
    <t>ROWENA</t>
  </si>
  <si>
    <t>ADMIN STAFF</t>
  </si>
  <si>
    <t>LEPARDO ROWENA R.</t>
  </si>
  <si>
    <t>LIBRARIAN STAFF</t>
  </si>
  <si>
    <t>GATPANDAN NENITA M.</t>
  </si>
  <si>
    <t>PATERNO</t>
  </si>
  <si>
    <t>PAULINO</t>
  </si>
  <si>
    <t>PATERNO PAULINO P.</t>
  </si>
  <si>
    <t>BUNGCASAN</t>
  </si>
  <si>
    <t>REGINALDO JR.</t>
  </si>
  <si>
    <t>BUNGCASAN REGINALDO JR. B.</t>
  </si>
  <si>
    <t>LAGUARDIA</t>
  </si>
  <si>
    <t>JOSELITO</t>
  </si>
  <si>
    <t>OIC</t>
  </si>
  <si>
    <t>AGRICULTURE OFFICE</t>
  </si>
  <si>
    <t>LAGUARDIA JOSELITO R.</t>
  </si>
  <si>
    <t>DOMESTIC EMERGENCY</t>
  </si>
  <si>
    <t>ALCANTARA</t>
  </si>
  <si>
    <t>RIZALINA</t>
  </si>
  <si>
    <t>INTEGRATED CENTRAL TERMINAL</t>
  </si>
  <si>
    <t>ALCANTARA RIZALINA B.</t>
  </si>
  <si>
    <t>MARCOS NOEL</t>
  </si>
  <si>
    <t>TAX MAPPER II</t>
  </si>
  <si>
    <t>CORTEZ MARCOS NOEL A.</t>
  </si>
  <si>
    <t>CARAAN</t>
  </si>
  <si>
    <t>ANNABELLE</t>
  </si>
  <si>
    <t>TAX MAPPING AIDE</t>
  </si>
  <si>
    <t>CARAAN ANNABELLE F.</t>
  </si>
  <si>
    <t>ASSESSMENT CLERK III</t>
  </si>
  <si>
    <t>ANGCAYA OFELIA G.</t>
  </si>
  <si>
    <t>UNTALAN</t>
  </si>
  <si>
    <t>DIVINA</t>
  </si>
  <si>
    <t>UNTALAN DIVINA R.</t>
  </si>
  <si>
    <t>GLORIA</t>
  </si>
  <si>
    <t>PINALES GLORIA P.</t>
  </si>
  <si>
    <t>ALEGRE</t>
  </si>
  <si>
    <t>VIVENCIO</t>
  </si>
  <si>
    <t>AGRICULTURAL TECHNOLOGIST</t>
  </si>
  <si>
    <t>ALEGRE VIVENCIO A.</t>
  </si>
  <si>
    <t>PANALIGAN</t>
  </si>
  <si>
    <t>GIL</t>
  </si>
  <si>
    <t>LONTOC</t>
  </si>
  <si>
    <t>ELIADA</t>
  </si>
  <si>
    <t>MANALO ELIADA F.</t>
  </si>
  <si>
    <t>REYES</t>
  </si>
  <si>
    <t>ELSA</t>
  </si>
  <si>
    <t>TUMAGAY</t>
  </si>
  <si>
    <t>ANARNA</t>
  </si>
  <si>
    <t>ANARNA CRISTINA F.</t>
  </si>
  <si>
    <t>VILLAVIRAY</t>
  </si>
  <si>
    <t>MA. CANDELARIA</t>
  </si>
  <si>
    <t>NURSE III</t>
  </si>
  <si>
    <t>VILLAVIRAY MA. CANDELARIA D.</t>
  </si>
  <si>
    <t>GOMEZ</t>
  </si>
  <si>
    <t>ENGINEER ASSTS</t>
  </si>
  <si>
    <t>GOMEZ EMMA M.</t>
  </si>
  <si>
    <t>MAR CLYDE</t>
  </si>
  <si>
    <t>NURSE</t>
  </si>
  <si>
    <t>VILLAVIRAY MAR CLYDE D.</t>
  </si>
  <si>
    <t>MIRANDO</t>
  </si>
  <si>
    <t>MIRANDO EDITH B.</t>
  </si>
  <si>
    <t>MIRANDA</t>
  </si>
  <si>
    <t>MIRANDA ROBERTO D.</t>
  </si>
  <si>
    <t>TERMINAL LEAVE</t>
  </si>
  <si>
    <t>CALANOG</t>
  </si>
  <si>
    <t>CALANOG ALMA P.</t>
  </si>
  <si>
    <t>UTILITY WORKER I</t>
  </si>
  <si>
    <t>ANGCAYA JUANITO A.</t>
  </si>
  <si>
    <t>PERENA</t>
  </si>
  <si>
    <t>RUBILINDA</t>
  </si>
  <si>
    <t>RODELIO</t>
  </si>
  <si>
    <t>MONTENEGRO RODELIO A.</t>
  </si>
  <si>
    <t>DOGNIDON</t>
  </si>
  <si>
    <t>MARLYN</t>
  </si>
  <si>
    <t>SOLANOY</t>
  </si>
  <si>
    <t>KARENE</t>
  </si>
  <si>
    <t>HAPITA</t>
  </si>
  <si>
    <t>MELANIE</t>
  </si>
  <si>
    <t>BELEN</t>
  </si>
  <si>
    <t>ADMINI ASST I</t>
  </si>
  <si>
    <t>HAPITA MELANIE A.</t>
  </si>
  <si>
    <t xml:space="preserve">SOLANOY KARENE  </t>
  </si>
  <si>
    <t>DOGNIDON MARLYN P.</t>
  </si>
  <si>
    <t>MARTINEZ BELEN B.</t>
  </si>
  <si>
    <t>PENALES</t>
  </si>
  <si>
    <t>GUILLERMA</t>
  </si>
  <si>
    <t>PENALES GUILLERMA B.</t>
  </si>
  <si>
    <t>ELISEO</t>
  </si>
  <si>
    <t>REGISTRATION OFFICER IV</t>
  </si>
  <si>
    <t>JAVIER ELISEO B.</t>
  </si>
  <si>
    <t>MATIENZO</t>
  </si>
  <si>
    <t>NORMITA</t>
  </si>
  <si>
    <t>MATIENZO NORMITA S.</t>
  </si>
  <si>
    <t>MARIA</t>
  </si>
  <si>
    <t>FERMA MARIA I.</t>
  </si>
  <si>
    <t>VERGARA</t>
  </si>
  <si>
    <t>VERGARA TERESITA J.</t>
  </si>
  <si>
    <t>HENRY</t>
  </si>
  <si>
    <t>MONTENEGRO HENRY S.</t>
  </si>
  <si>
    <t>MC# 6</t>
  </si>
  <si>
    <t>REOSA</t>
  </si>
  <si>
    <t>CECILIA</t>
  </si>
  <si>
    <t>REOSA CECILIA A.</t>
  </si>
  <si>
    <t>LAMBERTO</t>
  </si>
  <si>
    <t>AMBION LAMBERTO A.</t>
  </si>
  <si>
    <t>NORALYN</t>
  </si>
  <si>
    <t>ADMIN ASST. I</t>
  </si>
  <si>
    <t>REYES NORALYN B.</t>
  </si>
  <si>
    <t>ANACIETA</t>
  </si>
  <si>
    <t>VERGARA ANACIETA M.</t>
  </si>
  <si>
    <t>PEÑAFLORIDA</t>
  </si>
  <si>
    <t>LORYN</t>
  </si>
  <si>
    <t>PEÑAFLORIDA LORYN B.</t>
  </si>
  <si>
    <t>PDAO</t>
  </si>
  <si>
    <t>ABENA</t>
  </si>
  <si>
    <t>WINNIE ROSE</t>
  </si>
  <si>
    <t>ABENA WINNIE ROSE M.</t>
  </si>
  <si>
    <t>ROZUL</t>
  </si>
  <si>
    <t>FLORENCIA</t>
  </si>
  <si>
    <t>SOCIAL WELFARE AIDE</t>
  </si>
  <si>
    <t>ROZUL FLORENCIA M.</t>
  </si>
  <si>
    <t>BRIGIDA</t>
  </si>
  <si>
    <t>MERCED</t>
  </si>
  <si>
    <t>BAYOT MERCED M.</t>
  </si>
  <si>
    <t>SEÑA</t>
  </si>
  <si>
    <t>MARILYN</t>
  </si>
  <si>
    <t>SEÑA MARILYN B.</t>
  </si>
  <si>
    <t>ANNIVERSARY LEAVE</t>
  </si>
  <si>
    <t>TAXMAPPER III</t>
  </si>
  <si>
    <t>PENALES GLORIA P.</t>
  </si>
  <si>
    <t>JORGE</t>
  </si>
  <si>
    <t>JORGE CAROLINA M.</t>
  </si>
  <si>
    <t>GUAÑEZO</t>
  </si>
  <si>
    <t>MA. GINA</t>
  </si>
  <si>
    <t>GUAÑEZO MA. GINA P.</t>
  </si>
  <si>
    <t>EMERGENCY LEAVE</t>
  </si>
  <si>
    <t>EVANGELISTA</t>
  </si>
  <si>
    <t>NORENA</t>
  </si>
  <si>
    <t>ADMIN OFFICER III</t>
  </si>
  <si>
    <t>EVANGELISTA NORENA S.</t>
  </si>
  <si>
    <t>LIUSA</t>
  </si>
  <si>
    <t>DE GRANO LIUSA R.</t>
  </si>
  <si>
    <t>AMELITA</t>
  </si>
  <si>
    <t>HADAP JONALYN L.</t>
  </si>
  <si>
    <t>PASCUA LORENA D.</t>
  </si>
  <si>
    <t>SANGALANG</t>
  </si>
  <si>
    <t>IVY</t>
  </si>
  <si>
    <t>MOLOD EMMA D.</t>
  </si>
  <si>
    <t>ORTIZ TRINIDAD D.</t>
  </si>
  <si>
    <t>LABARDA GINA L.</t>
  </si>
  <si>
    <t>MAESTRECAMPO LORENA A.</t>
  </si>
  <si>
    <t>PANALIGAN GIL L.</t>
  </si>
  <si>
    <t>REYES ELSA T.</t>
  </si>
  <si>
    <t>FERMA AMELITA V.</t>
  </si>
  <si>
    <t>DINGALASAN</t>
  </si>
  <si>
    <t>VARGAS</t>
  </si>
  <si>
    <t>FERNANDEZ</t>
  </si>
  <si>
    <t>CREUS</t>
  </si>
  <si>
    <t>MALIMBAN</t>
  </si>
  <si>
    <t>NERIFE</t>
  </si>
  <si>
    <t>HERMOSORA</t>
  </si>
  <si>
    <t>CORTEZ NERIFE H.</t>
  </si>
  <si>
    <t>JOEL</t>
  </si>
  <si>
    <t xml:space="preserve">RODRIGUEZ JOEL  </t>
  </si>
  <si>
    <t>ROMEO</t>
  </si>
  <si>
    <t xml:space="preserve">FERMA ROMEO  </t>
  </si>
  <si>
    <t>MONTENEGRO EDWIN D.</t>
  </si>
  <si>
    <t>SUSA</t>
  </si>
  <si>
    <t>NANETE</t>
  </si>
  <si>
    <t>ADMINISTRATIVE OFFICER V</t>
  </si>
  <si>
    <t>SUSA NANETE B.</t>
  </si>
  <si>
    <t>ELESTERIO</t>
  </si>
  <si>
    <t>BAUTISTA</t>
  </si>
  <si>
    <t>ROSAS</t>
  </si>
  <si>
    <t>TALAIN</t>
  </si>
  <si>
    <t>DINAH</t>
  </si>
  <si>
    <t>INSTRUCTOR I</t>
  </si>
  <si>
    <t>TORRES DINAH G.</t>
  </si>
  <si>
    <t>MOJICA</t>
  </si>
  <si>
    <t>GABRIEL</t>
  </si>
  <si>
    <t>LEGASPI</t>
  </si>
  <si>
    <t>LEGASPI DOLORES B.</t>
  </si>
  <si>
    <t>ALVAREZ</t>
  </si>
  <si>
    <t>GRACITA</t>
  </si>
  <si>
    <t>STA ANA</t>
  </si>
  <si>
    <t>NURSE II</t>
  </si>
  <si>
    <t>ALVAREZ GRACITA S.</t>
  </si>
  <si>
    <t>BAYAS</t>
  </si>
  <si>
    <t>ALFEREZ</t>
  </si>
  <si>
    <t>RAMOS</t>
  </si>
  <si>
    <t>MIDWIFE II</t>
  </si>
  <si>
    <t>ALFEREZ JOSEPHINE R.</t>
  </si>
  <si>
    <t>EGASAN</t>
  </si>
  <si>
    <t>DELIA</t>
  </si>
  <si>
    <t>EGASAN DELIA J.</t>
  </si>
  <si>
    <t>MALIGAYO</t>
  </si>
  <si>
    <t>YOLANDA</t>
  </si>
  <si>
    <t>DENTIST III</t>
  </si>
  <si>
    <t>MALIGAYO YOLANDA D.</t>
  </si>
  <si>
    <t>CRIZALDO</t>
  </si>
  <si>
    <t>THELMA</t>
  </si>
  <si>
    <t>CRIZALDO THELMA U.</t>
  </si>
  <si>
    <t>BURAZON</t>
  </si>
  <si>
    <t>CARIDAD</t>
  </si>
  <si>
    <t>LTOO II</t>
  </si>
  <si>
    <t>BURAZON CARIDAD A.</t>
  </si>
  <si>
    <t>DIMAPILIS ELVIRA S.</t>
  </si>
  <si>
    <t>MARY ANNE</t>
  </si>
  <si>
    <t>PEREÑA</t>
  </si>
  <si>
    <t>GUAÑEZO MARY ANNE P.</t>
  </si>
  <si>
    <t>OCAMPO</t>
  </si>
  <si>
    <t>ORLANDO</t>
  </si>
  <si>
    <t>OCAMPO ORLANDO R.</t>
  </si>
  <si>
    <t>AURE</t>
  </si>
  <si>
    <t>CALAMITY LEAVE</t>
  </si>
  <si>
    <t>GENNILYN</t>
  </si>
  <si>
    <t xml:space="preserve">PEREY GENNILYN  </t>
  </si>
  <si>
    <t>HERNANDEZ CORNELIO A.</t>
  </si>
  <si>
    <t>CARAAN FELIX M.</t>
  </si>
  <si>
    <t>CAPUNO</t>
  </si>
  <si>
    <t>RCCI</t>
  </si>
  <si>
    <t>PERENA RUBILINDA C.</t>
  </si>
  <si>
    <t>PARKING AIDE IV</t>
  </si>
  <si>
    <t>MENDOZA ROMEO B.</t>
  </si>
  <si>
    <t>JUMARANG</t>
  </si>
  <si>
    <t>ERNA</t>
  </si>
  <si>
    <t>BOFILL</t>
  </si>
  <si>
    <t>BOFILL ERNA P.</t>
  </si>
  <si>
    <t>GONZALES</t>
  </si>
  <si>
    <t>BAYBAY LOLITA B.</t>
  </si>
  <si>
    <t>JOHN</t>
  </si>
  <si>
    <t>VILLARENTE</t>
  </si>
  <si>
    <t>ANGCAYA JOHN V.</t>
  </si>
  <si>
    <t>VIDAMO</t>
  </si>
  <si>
    <t>GREGORIA</t>
  </si>
  <si>
    <t>DIMARANAN GREGORIA C.</t>
  </si>
  <si>
    <t>DELA GRACIA</t>
  </si>
  <si>
    <t>MA. CECILIA</t>
  </si>
  <si>
    <t>PEJI</t>
  </si>
  <si>
    <t>ADMIN ASST III</t>
  </si>
  <si>
    <t>DELA GRACIA MA. CECILIA P.</t>
  </si>
  <si>
    <t>MARIA LOIDA</t>
  </si>
  <si>
    <t>ADMIN AIDE II</t>
  </si>
  <si>
    <t>MIRANDA MARIA LOIDA M.</t>
  </si>
  <si>
    <t>MAGUINAO</t>
  </si>
  <si>
    <t>GILBERT</t>
  </si>
  <si>
    <t xml:space="preserve">MAGUINAO GILBERT  </t>
  </si>
  <si>
    <t>PERIDO EDWIN A.</t>
  </si>
  <si>
    <t>ANA</t>
  </si>
  <si>
    <t>BAY</t>
  </si>
  <si>
    <t>ANGCAYA ANA B.</t>
  </si>
  <si>
    <t>TAMPIS</t>
  </si>
  <si>
    <t>SEC GUARD I</t>
  </si>
  <si>
    <t>OTM</t>
  </si>
  <si>
    <t>REYES JUANITO P.</t>
  </si>
  <si>
    <t>AQUINO</t>
  </si>
  <si>
    <t>PACITA ROSARIO</t>
  </si>
  <si>
    <t>Z</t>
  </si>
  <si>
    <t>OIC GSO</t>
  </si>
  <si>
    <t>AQUINO PACITA ROSARIO Z.</t>
  </si>
  <si>
    <t>COLETO</t>
  </si>
  <si>
    <t>HANY ROY</t>
  </si>
  <si>
    <t>NURSEI</t>
  </si>
  <si>
    <t>AIME</t>
  </si>
  <si>
    <t>PHARMACIST</t>
  </si>
  <si>
    <t>JUMARANG AIME A.</t>
  </si>
  <si>
    <t>AMPARO</t>
  </si>
  <si>
    <t>JOY</t>
  </si>
  <si>
    <t>AMPARO JOY J.</t>
  </si>
  <si>
    <t>OIC PIO</t>
  </si>
  <si>
    <t>PARRA VIOLETA C.</t>
  </si>
  <si>
    <t>MC# 2</t>
  </si>
  <si>
    <t>DRIVER I</t>
  </si>
  <si>
    <t>CALDERON</t>
  </si>
  <si>
    <t>DELA PEÑA ALFREDO C.</t>
  </si>
  <si>
    <t>ARCULLO</t>
  </si>
  <si>
    <t>ARCULLO MELISSA A.</t>
  </si>
  <si>
    <t>ERNESTO</t>
  </si>
  <si>
    <t>MARINDUQUE ERNESTO P.</t>
  </si>
  <si>
    <t>MYLENE</t>
  </si>
  <si>
    <t>MAILEG</t>
  </si>
  <si>
    <t>JAVIER MYLENE M.</t>
  </si>
  <si>
    <t>LOYOLA</t>
  </si>
  <si>
    <t>JANE</t>
  </si>
  <si>
    <t>ALMENDRAZ</t>
  </si>
  <si>
    <t>PLANNING OFFICER I</t>
  </si>
  <si>
    <t>LOYOLA JANE A.</t>
  </si>
  <si>
    <t>LAROZA</t>
  </si>
  <si>
    <t>KIM VINCENT</t>
  </si>
  <si>
    <t>LAROZA KIM VINCENT L.</t>
  </si>
  <si>
    <t>HERNADEZ</t>
  </si>
  <si>
    <t xml:space="preserve">HERNADEZ VICTOR  </t>
  </si>
  <si>
    <t>CYNTHIA</t>
  </si>
  <si>
    <t>BURSING ATTENDANT I</t>
  </si>
  <si>
    <t xml:space="preserve">MANALO CYNTHIA  </t>
  </si>
  <si>
    <t>BERNALDEZ</t>
  </si>
  <si>
    <t>MARLONE</t>
  </si>
  <si>
    <t>BERNALDEZ MARLONE P.</t>
  </si>
  <si>
    <t>EMELO</t>
  </si>
  <si>
    <t>MARXIANE</t>
  </si>
  <si>
    <t>EMELO MARXIANE T.</t>
  </si>
  <si>
    <t>JAVIER EMMA R.</t>
  </si>
  <si>
    <t>MONTEALEGRE</t>
  </si>
  <si>
    <t>CHARLIE JR.</t>
  </si>
  <si>
    <t>MONTEALEGRE CHARLIE JR. O.</t>
  </si>
  <si>
    <t>GALANG</t>
  </si>
  <si>
    <t>JULIET</t>
  </si>
  <si>
    <t>BAEL</t>
  </si>
  <si>
    <t>GALANG JULIET B.</t>
  </si>
  <si>
    <t>EMPLOYEE NAME</t>
  </si>
  <si>
    <t># SICK LEAVE</t>
  </si>
  <si>
    <t>#VACATION</t>
  </si>
  <si>
    <t>#MATERNITY</t>
  </si>
  <si>
    <t>#PATERNITY</t>
  </si>
  <si>
    <t>#OTHERS</t>
  </si>
  <si>
    <t>NO</t>
  </si>
  <si>
    <t>SALONGA LUCY M.</t>
  </si>
  <si>
    <t>LUCY</t>
  </si>
  <si>
    <t>RHEALYN</t>
  </si>
  <si>
    <t>LAOO II</t>
  </si>
  <si>
    <t>OCAMPO RHEALYN B.</t>
  </si>
  <si>
    <t>TULIAO</t>
  </si>
  <si>
    <t>TULIAO FLORDELIZA M.</t>
  </si>
  <si>
    <t>SALAZAR</t>
  </si>
  <si>
    <t>TIBAYAN</t>
  </si>
  <si>
    <t>REGISTRATION OFFICER I</t>
  </si>
  <si>
    <t>JOSEPH NHOEL</t>
  </si>
  <si>
    <t>DE CASTRO JOSEPH NHOEL T.</t>
  </si>
  <si>
    <t>ESMERALDA</t>
  </si>
  <si>
    <t>ILAO</t>
  </si>
  <si>
    <t>ENTER YEAR:</t>
  </si>
  <si>
    <t>TOTAL DAYS LEAVE</t>
  </si>
  <si>
    <t>ANACAY ABNER M.</t>
  </si>
  <si>
    <t>ABNER</t>
  </si>
  <si>
    <t>M.</t>
  </si>
  <si>
    <t>MANGUINAO</t>
  </si>
  <si>
    <t xml:space="preserve">ADMIN AIDE I </t>
  </si>
  <si>
    <t>MANGUINAO GILBERT</t>
  </si>
  <si>
    <t>AGUIDO RAFAEL V.</t>
  </si>
  <si>
    <t>AGUIDO</t>
  </si>
  <si>
    <t>RAFAEL</t>
  </si>
  <si>
    <t>TRAFFIC AIDE I</t>
  </si>
  <si>
    <t>SUMAONG DANILO</t>
  </si>
  <si>
    <t>MARCELO</t>
  </si>
  <si>
    <t>AYCARDO JOEL M.</t>
  </si>
  <si>
    <t>AYCARDO</t>
  </si>
  <si>
    <t>CSU</t>
  </si>
  <si>
    <t>MARCIAL RUSTICO B.</t>
  </si>
  <si>
    <t>MARCIAL</t>
  </si>
  <si>
    <t>RUSTICO</t>
  </si>
  <si>
    <t xml:space="preserve">SARDINOLA </t>
  </si>
  <si>
    <t>GINABLETH</t>
  </si>
  <si>
    <t>SARDINOLA GINABLETH J.</t>
  </si>
  <si>
    <t>BAYHON LUISITO G.</t>
  </si>
  <si>
    <t>BATINO</t>
  </si>
  <si>
    <t>FELISA</t>
  </si>
  <si>
    <t>SANITARY INSPECTOR</t>
  </si>
  <si>
    <t>BATINO FELISA C.</t>
  </si>
  <si>
    <t xml:space="preserve">COSTANTE </t>
  </si>
  <si>
    <t>SYLVIA</t>
  </si>
  <si>
    <t>COSTANTE SYLVIA C</t>
  </si>
  <si>
    <t>DE LUNA</t>
  </si>
  <si>
    <t xml:space="preserve">DE LUNA ERNESTO </t>
  </si>
  <si>
    <t>OLINO PRECIOSA A.</t>
  </si>
  <si>
    <t>OLINO</t>
  </si>
  <si>
    <t>PRECIOSA</t>
  </si>
  <si>
    <t>A.</t>
  </si>
  <si>
    <t>GRADUATION LEAVE</t>
  </si>
  <si>
    <t>LUISITO</t>
  </si>
  <si>
    <t xml:space="preserve">BAYBAY MARCELO  </t>
  </si>
  <si>
    <t>YEAR</t>
  </si>
  <si>
    <t>DELA PEÑA</t>
  </si>
  <si>
    <t>LEONARD ERIC</t>
  </si>
  <si>
    <t>DRAFTSMAN I1</t>
  </si>
  <si>
    <t>OLEGARIO LEONARD ERIC B.</t>
  </si>
  <si>
    <t>SEC 21 EO 292- SPECIAL PRIVILEGE</t>
  </si>
  <si>
    <t>SEC 25 EO 292- FORCE LEAVE</t>
  </si>
  <si>
    <t>MAWAK</t>
  </si>
  <si>
    <t>MIA PAULEEN</t>
  </si>
  <si>
    <t>BALBA</t>
  </si>
  <si>
    <t>MAWAK MIA PAULEEN B.</t>
  </si>
  <si>
    <t>AMON</t>
  </si>
  <si>
    <t>AMON RHEALYN O.</t>
  </si>
  <si>
    <t>PELIMBERGO</t>
  </si>
  <si>
    <t>MICHELLE</t>
  </si>
  <si>
    <t>ABITONA</t>
  </si>
  <si>
    <t>PELIMBERGO MICHELLE A.</t>
  </si>
  <si>
    <t>DELA CRUZ</t>
  </si>
  <si>
    <t>LANDTAX</t>
  </si>
  <si>
    <t>DELA CRUZ EVANGELINE P.</t>
  </si>
  <si>
    <t>INOCENCIA</t>
  </si>
  <si>
    <t>MARASIGAN INOCENCIA P.</t>
  </si>
  <si>
    <t>DUNGO</t>
  </si>
  <si>
    <t>DUNGO PURISIMA CORAZON E.</t>
  </si>
  <si>
    <t>WITHOUTPAY</t>
  </si>
  <si>
    <t>WithoutPay</t>
  </si>
  <si>
    <t>OSTONAL</t>
  </si>
  <si>
    <t>OSTONAL IVY S.</t>
  </si>
  <si>
    <t>PAJENAGO</t>
  </si>
  <si>
    <t>MAIDEN</t>
  </si>
  <si>
    <t>ARCENA</t>
  </si>
  <si>
    <t>CASUAL NURSE I</t>
  </si>
  <si>
    <t>PAJENAGO MAIDEN A.</t>
  </si>
  <si>
    <t>RA 11210 - MATERNITY LEAVE</t>
  </si>
  <si>
    <t>DARYL BAMBI</t>
  </si>
  <si>
    <t>BONINA</t>
  </si>
  <si>
    <t>PEÑANO DARYL BAMBI B.</t>
  </si>
  <si>
    <t>RA 8972 SOLO PARENT</t>
  </si>
  <si>
    <t xml:space="preserve">LUNA </t>
  </si>
  <si>
    <t>FERNANDO</t>
  </si>
  <si>
    <t xml:space="preserve">LUNA  FERNANDO  </t>
  </si>
  <si>
    <t>AUSTRIA KIM E.</t>
  </si>
  <si>
    <t>AUSTRIA</t>
  </si>
  <si>
    <t>RADIOLOGIC TECHNOLOGIST</t>
  </si>
  <si>
    <t>KIM</t>
  </si>
  <si>
    <t>MARYJANE</t>
  </si>
  <si>
    <t>EMELO MARYJANE T.</t>
  </si>
  <si>
    <t>RUEL</t>
  </si>
  <si>
    <t xml:space="preserve">RODRIGUEZ RUEL  </t>
  </si>
  <si>
    <t>DOLOT</t>
  </si>
  <si>
    <t>JESUS JR.</t>
  </si>
  <si>
    <t>DOLOT JESUS JR. D.</t>
  </si>
  <si>
    <t>SIM</t>
  </si>
  <si>
    <t>JO RITZELLE</t>
  </si>
  <si>
    <t>SIM JO RITZELLE C.</t>
  </si>
  <si>
    <t>ATIENZA</t>
  </si>
  <si>
    <t>JULIE ANN</t>
  </si>
  <si>
    <t>ANCIANO</t>
  </si>
  <si>
    <t>ATIENZA JULIE ANN A.</t>
  </si>
  <si>
    <t>TAMAYO</t>
  </si>
  <si>
    <t>MARIA ELLAINE III</t>
  </si>
  <si>
    <t>TAMAYO MARIA ELLAINE III B.</t>
  </si>
  <si>
    <t>DE OCAMPO ALMA A.</t>
  </si>
  <si>
    <t>PILILLA</t>
  </si>
  <si>
    <t>COA</t>
  </si>
  <si>
    <t>AYCARDO PILILLA V.</t>
  </si>
  <si>
    <t>Office</t>
  </si>
  <si>
    <t>DA</t>
  </si>
  <si>
    <t>DEPED</t>
  </si>
  <si>
    <t>Office:</t>
  </si>
  <si>
    <t>ZALDIVIA</t>
  </si>
  <si>
    <t>MIRIAM</t>
  </si>
  <si>
    <t>ZALDIVIA MIRIAM F.</t>
  </si>
  <si>
    <t>SEPINO</t>
  </si>
  <si>
    <t>SEPINO BRIGIDA M.</t>
  </si>
  <si>
    <t>CONSTANTE</t>
  </si>
  <si>
    <t>FLORAVILLA</t>
  </si>
  <si>
    <t>ROMASANTA</t>
  </si>
  <si>
    <t>CONSTANTE FLORAVILLA R.</t>
  </si>
  <si>
    <t>MILAGROS</t>
  </si>
  <si>
    <t>FERNANDEZ MILAGROS C.</t>
  </si>
  <si>
    <t>TEOFISTA</t>
  </si>
  <si>
    <t>OLEGARIO TEOFISTA B.</t>
  </si>
  <si>
    <t>GINALYN</t>
  </si>
  <si>
    <t>DADOR</t>
  </si>
  <si>
    <t>MARASIGAN GINALYN D.</t>
  </si>
  <si>
    <t>VIDA</t>
  </si>
  <si>
    <t>CHARMAINE</t>
  </si>
  <si>
    <t>RAMO</t>
  </si>
  <si>
    <t>VIDA CHARMAINE R.</t>
  </si>
  <si>
    <t>LERIO</t>
  </si>
  <si>
    <t>ROSEMARIE</t>
  </si>
  <si>
    <t>CITY ACCOUNTANT</t>
  </si>
  <si>
    <t>LERIO ROSEMARIE V.</t>
  </si>
  <si>
    <t>DAÑO ALMA R.</t>
  </si>
  <si>
    <t>AURORA</t>
  </si>
  <si>
    <t>SR. ADMIN ASST I</t>
  </si>
  <si>
    <t>MARINDUQUE AURORA A.</t>
  </si>
  <si>
    <t>JOSEFA</t>
  </si>
  <si>
    <t>FERMA JOSEFA O.</t>
  </si>
  <si>
    <t>PARASDAS</t>
  </si>
  <si>
    <t>PARASDAS OFELIA C.</t>
  </si>
  <si>
    <t>SEC 68 EO 292 STUDY LEAVE</t>
  </si>
  <si>
    <t>ORSAL</t>
  </si>
  <si>
    <t>MARK LESTER</t>
  </si>
  <si>
    <t>ORSAL MARK LESTER B.</t>
  </si>
  <si>
    <t>NATIONAL HEROES DAY</t>
  </si>
  <si>
    <t>HSKB</t>
  </si>
  <si>
    <t>VILLANUEVA MARIO A.</t>
  </si>
  <si>
    <t>QUILAO</t>
  </si>
  <si>
    <t>EDGARDO</t>
  </si>
  <si>
    <t>PAYAD EDGARDO F.</t>
  </si>
  <si>
    <t>6/9/2022</t>
  </si>
  <si>
    <t>6/17/2022</t>
  </si>
  <si>
    <t>6/18/2022</t>
  </si>
  <si>
    <t>6/10/2022</t>
  </si>
  <si>
    <t>6/16/2022</t>
  </si>
  <si>
    <t>6/7/2022</t>
  </si>
  <si>
    <t>6/13/2022</t>
  </si>
  <si>
    <t>6/20/2022</t>
  </si>
  <si>
    <t>6/6/2022</t>
  </si>
  <si>
    <t>6/30/2022</t>
  </si>
  <si>
    <t>7/1/2022</t>
  </si>
  <si>
    <t>7/5/2022</t>
  </si>
  <si>
    <t>7/4/2022</t>
  </si>
  <si>
    <t>7/11/2022</t>
  </si>
  <si>
    <t>6/22/2022</t>
  </si>
  <si>
    <t>7/6/2022</t>
  </si>
  <si>
    <t>BAYANI MACY A.</t>
  </si>
  <si>
    <t>BAYANI</t>
  </si>
  <si>
    <t>MACY</t>
  </si>
  <si>
    <t>FELLO</t>
  </si>
  <si>
    <t>VIRGILIO</t>
  </si>
  <si>
    <t>FELLO VIRGILIO O.</t>
  </si>
  <si>
    <t>5/16/2022</t>
  </si>
  <si>
    <t>5/26/2022</t>
  </si>
  <si>
    <t>5/31/2022</t>
  </si>
  <si>
    <t>6/14/2022</t>
  </si>
  <si>
    <t>5/30/2022</t>
  </si>
  <si>
    <t>6/15/2022</t>
  </si>
  <si>
    <t>7/15/2022</t>
  </si>
  <si>
    <t>6/24/2022</t>
  </si>
  <si>
    <t>5/20/2022</t>
  </si>
  <si>
    <t>6/27/2022</t>
  </si>
  <si>
    <t>6/29/2022</t>
  </si>
  <si>
    <t>6/26/2022</t>
  </si>
  <si>
    <t>7/26/2022</t>
  </si>
  <si>
    <t>6/1/2022</t>
  </si>
  <si>
    <t>6/3/2022</t>
  </si>
  <si>
    <t>7/18/2022</t>
  </si>
  <si>
    <t>7/20/2022</t>
  </si>
  <si>
    <t/>
  </si>
  <si>
    <t>R.A 8552</t>
  </si>
  <si>
    <t>741</t>
  </si>
  <si>
    <t>7/8/2022</t>
  </si>
  <si>
    <t>6/28/2022</t>
  </si>
  <si>
    <t>7/2/2022</t>
  </si>
  <si>
    <t>AMORA ELISA ! S.</t>
  </si>
  <si>
    <t>7/22/2022</t>
  </si>
  <si>
    <t>6/8/2022</t>
  </si>
  <si>
    <t>8/1/2022</t>
  </si>
  <si>
    <t>7/29/2022</t>
  </si>
  <si>
    <t>7/12/2022</t>
  </si>
  <si>
    <t>6/21/2022</t>
  </si>
  <si>
    <t>6/23/2022</t>
  </si>
  <si>
    <t>CATHERINE</t>
  </si>
  <si>
    <t>VERGARA CATHERINE R.</t>
  </si>
  <si>
    <t>742</t>
  </si>
  <si>
    <t>743</t>
  </si>
  <si>
    <t>744</t>
  </si>
  <si>
    <t>745</t>
  </si>
  <si>
    <t>746</t>
  </si>
  <si>
    <t>747</t>
  </si>
  <si>
    <t>748</t>
  </si>
  <si>
    <t>749</t>
  </si>
  <si>
    <t>750</t>
  </si>
  <si>
    <t>751</t>
  </si>
  <si>
    <t>752</t>
  </si>
  <si>
    <t>753</t>
  </si>
  <si>
    <t>754</t>
  </si>
  <si>
    <t>755</t>
  </si>
  <si>
    <t>756</t>
  </si>
  <si>
    <t>757</t>
  </si>
  <si>
    <t>758</t>
  </si>
  <si>
    <t>759</t>
  </si>
  <si>
    <t>760</t>
  </si>
  <si>
    <t>761</t>
  </si>
  <si>
    <t>762</t>
  </si>
  <si>
    <t>763</t>
  </si>
  <si>
    <t>764</t>
  </si>
  <si>
    <t>765</t>
  </si>
  <si>
    <t>MANALO CYNTHIA D.</t>
  </si>
  <si>
    <t>HERNANDO MERLE B.</t>
  </si>
  <si>
    <t>LERIO ROSEMARIE v.</t>
  </si>
  <si>
    <t>7/17/2022</t>
  </si>
  <si>
    <t>7/16/2022</t>
  </si>
  <si>
    <t>7/21/2022</t>
  </si>
  <si>
    <t>D.</t>
  </si>
  <si>
    <t>MERLE</t>
  </si>
  <si>
    <t>OIC-BUDGET OFFICER</t>
  </si>
  <si>
    <t>BUDGET</t>
  </si>
  <si>
    <t>766</t>
  </si>
  <si>
    <t>767</t>
  </si>
  <si>
    <t>768</t>
  </si>
  <si>
    <t>769</t>
  </si>
  <si>
    <t>770</t>
  </si>
  <si>
    <t>771</t>
  </si>
  <si>
    <t>772</t>
  </si>
  <si>
    <t>773</t>
  </si>
  <si>
    <t>774</t>
  </si>
  <si>
    <t>775</t>
  </si>
  <si>
    <t>776</t>
  </si>
  <si>
    <t>777</t>
  </si>
  <si>
    <t>778</t>
  </si>
  <si>
    <t>779</t>
  </si>
  <si>
    <t>780</t>
  </si>
  <si>
    <t>781</t>
  </si>
  <si>
    <t>782</t>
  </si>
  <si>
    <t>783</t>
  </si>
  <si>
    <t>784</t>
  </si>
  <si>
    <t>785</t>
  </si>
  <si>
    <t>786</t>
  </si>
  <si>
    <t>6/11/2022</t>
  </si>
  <si>
    <t>BAYBAY JOLINA S.</t>
  </si>
  <si>
    <t>PATAWE ELMA M.</t>
  </si>
  <si>
    <t>DOMINGO RACHEL L.</t>
  </si>
  <si>
    <t>PATRICIO</t>
  </si>
  <si>
    <t>APRIL</t>
  </si>
  <si>
    <t>PATRICIO APRIL V.</t>
  </si>
  <si>
    <t>JOLINA</t>
  </si>
  <si>
    <t>PATAWE</t>
  </si>
  <si>
    <t>ELMA</t>
  </si>
  <si>
    <t>DSWDO</t>
  </si>
  <si>
    <t>DOMINGO</t>
  </si>
  <si>
    <t>RACHEL</t>
  </si>
  <si>
    <t>5/18/2022</t>
  </si>
  <si>
    <t>5/23/2022</t>
  </si>
  <si>
    <t>5/27/2022</t>
  </si>
  <si>
    <t>1/10/2022</t>
  </si>
  <si>
    <t>2/1/2022</t>
  </si>
  <si>
    <t>LEAVE</t>
  </si>
  <si>
    <t>787</t>
  </si>
  <si>
    <t>788</t>
  </si>
  <si>
    <t>789</t>
  </si>
  <si>
    <t>790</t>
  </si>
  <si>
    <t>791</t>
  </si>
  <si>
    <t>792</t>
  </si>
  <si>
    <t>793</t>
  </si>
  <si>
    <t>794</t>
  </si>
  <si>
    <t>795</t>
  </si>
  <si>
    <t>796</t>
  </si>
  <si>
    <t>797</t>
  </si>
  <si>
    <t>798</t>
  </si>
  <si>
    <t>799</t>
  </si>
  <si>
    <t>800</t>
  </si>
  <si>
    <t>801</t>
  </si>
  <si>
    <t>802</t>
  </si>
  <si>
    <t>803</t>
  </si>
  <si>
    <t>804</t>
  </si>
  <si>
    <t>ALCAZAR AINEE JOY c.</t>
  </si>
  <si>
    <t>SANARES</t>
  </si>
  <si>
    <t>DAN</t>
  </si>
  <si>
    <t>SANARES DAN T.</t>
  </si>
  <si>
    <t>FELICIDARIO</t>
  </si>
  <si>
    <t>PAMELA</t>
  </si>
  <si>
    <t>CRUZAT</t>
  </si>
  <si>
    <t>FELICIDARIO PAMELA C.</t>
  </si>
  <si>
    <t>HAYAG</t>
  </si>
  <si>
    <t>JERMAINE JOI</t>
  </si>
  <si>
    <t>HAYAG JERMAINE JOI D.</t>
  </si>
  <si>
    <t>VILLAPANDO</t>
  </si>
  <si>
    <t>JENITA</t>
  </si>
  <si>
    <t>RCC II</t>
  </si>
  <si>
    <t>VILLAPANDO JENITA M.</t>
  </si>
  <si>
    <t>REYMOND</t>
  </si>
  <si>
    <t>AMBATA</t>
  </si>
  <si>
    <t>AMBION REYMOND A.</t>
  </si>
  <si>
    <t>PEÑARANDA</t>
  </si>
  <si>
    <t>MARIA KEREN</t>
  </si>
  <si>
    <t>MOA/LSB</t>
  </si>
  <si>
    <t>PEÑARANDA MARIA KEREN N.</t>
  </si>
  <si>
    <t>AGUSTIN</t>
  </si>
  <si>
    <t>MARIA LUISA</t>
  </si>
  <si>
    <t>AGUSTIN MARIA LUISA F.</t>
  </si>
  <si>
    <t>SARDINOLA  GINABLETH J.</t>
  </si>
  <si>
    <t>HOUSE KEEPING ASST</t>
  </si>
  <si>
    <t>JANICE</t>
  </si>
  <si>
    <t>BAUTISTA JANICE M.</t>
  </si>
  <si>
    <t>DIAZ</t>
  </si>
  <si>
    <t>LEGISLATIVE STAFF</t>
  </si>
  <si>
    <t>SP/VMO</t>
  </si>
  <si>
    <t>CASUAL</t>
  </si>
  <si>
    <t>MAURICIO</t>
  </si>
  <si>
    <t>MARIZIEL</t>
  </si>
  <si>
    <t>CANDELARIA</t>
  </si>
  <si>
    <t>MARKET SUPERVISOR I</t>
  </si>
  <si>
    <t>CANDELARIA DANILO M.</t>
  </si>
  <si>
    <t>NICOLE MAY</t>
  </si>
  <si>
    <t>MIRANDA NICOLE MAY B.</t>
  </si>
  <si>
    <t>TOPACIO</t>
  </si>
  <si>
    <t>ABEGAIL</t>
  </si>
  <si>
    <t>TOPACIO ABEGAIL P.</t>
  </si>
  <si>
    <t>STUDY LEAVE</t>
  </si>
  <si>
    <t>TCNHS</t>
  </si>
  <si>
    <t>ACERON</t>
  </si>
  <si>
    <t>ANGELU</t>
  </si>
  <si>
    <t>VALDEZ</t>
  </si>
  <si>
    <t>ACERON ANGELU V.</t>
  </si>
  <si>
    <t>BEVERLY</t>
  </si>
  <si>
    <t>PERIDO BEVERLY T.</t>
  </si>
  <si>
    <t>RONNEL</t>
  </si>
  <si>
    <t>DELA TORRE</t>
  </si>
  <si>
    <t>DOGELIO RONNEL D.</t>
  </si>
  <si>
    <t>DAÑO</t>
  </si>
  <si>
    <t>PEÑANO</t>
  </si>
  <si>
    <t>Lastname</t>
  </si>
  <si>
    <t>Firstname</t>
  </si>
  <si>
    <t>Middlename</t>
  </si>
  <si>
    <t>Position</t>
  </si>
  <si>
    <t>CASAQUITE</t>
  </si>
  <si>
    <t>REMOLLENO</t>
  </si>
  <si>
    <t>UBALDO</t>
  </si>
  <si>
    <t>REMOLLENO MICHELLE U.</t>
  </si>
  <si>
    <t>CAPUPUS</t>
  </si>
  <si>
    <t>LIZA FE</t>
  </si>
  <si>
    <t>FAJARDO</t>
  </si>
  <si>
    <t>CITY HEALTH OFFICER II</t>
  </si>
  <si>
    <t>CAPUPUS LIZA FE F.</t>
  </si>
  <si>
    <t>CONTRERAS</t>
  </si>
  <si>
    <t>DE LOS SANTOS</t>
  </si>
  <si>
    <t>COLETO HANY ROY D.</t>
  </si>
  <si>
    <t>MAGCUYAO</t>
  </si>
  <si>
    <t>NELSON</t>
  </si>
  <si>
    <t>DENTIST II</t>
  </si>
  <si>
    <t>NELSON CATHERINE L.</t>
  </si>
  <si>
    <t>RECEIVED BY:</t>
  </si>
  <si>
    <t>ALCALA</t>
  </si>
  <si>
    <t>ALCALA DANIEL P.</t>
  </si>
  <si>
    <t>LELISA</t>
  </si>
  <si>
    <t>MENDOZA LELISA L.</t>
  </si>
  <si>
    <t>BENILDA</t>
  </si>
  <si>
    <t>SESMA</t>
  </si>
  <si>
    <t>HERNANDO BENILDA S.</t>
  </si>
  <si>
    <t>REYVI</t>
  </si>
  <si>
    <t>ERANZO</t>
  </si>
  <si>
    <t>EXEC ASST TO VICE MAYOR</t>
  </si>
  <si>
    <t>QUILAO REYVI E.</t>
  </si>
  <si>
    <t>CARMONA</t>
  </si>
  <si>
    <t>REMY</t>
  </si>
  <si>
    <t>CARMONA REMY M.</t>
  </si>
  <si>
    <t>LORNA</t>
  </si>
  <si>
    <t>PARRA LORNA A.</t>
  </si>
  <si>
    <t>AALA</t>
  </si>
  <si>
    <t>MELODY</t>
  </si>
  <si>
    <t>ABALLA</t>
  </si>
  <si>
    <t>JAMAICA</t>
  </si>
  <si>
    <t>ABELA</t>
  </si>
  <si>
    <t>IMELDA</t>
  </si>
  <si>
    <t>ABLANEDA</t>
  </si>
  <si>
    <t>ARMANDO</t>
  </si>
  <si>
    <t>ACUB</t>
  </si>
  <si>
    <t>MA. MARILYN</t>
  </si>
  <si>
    <t>ALBARRACIN</t>
  </si>
  <si>
    <t>ROLAND</t>
  </si>
  <si>
    <t>ALERA</t>
  </si>
  <si>
    <t>JEFFREY</t>
  </si>
  <si>
    <t>BENSON</t>
  </si>
  <si>
    <t>ALMAREZ</t>
  </si>
  <si>
    <t>MELENCIO</t>
  </si>
  <si>
    <t>JAIME</t>
  </si>
  <si>
    <t>LEONILLO</t>
  </si>
  <si>
    <t>HERSHEY</t>
  </si>
  <si>
    <t>MARIETA</t>
  </si>
  <si>
    <t>AMBROCIO</t>
  </si>
  <si>
    <t>AMULONG</t>
  </si>
  <si>
    <t>GERONIMO</t>
  </si>
  <si>
    <t>MANIMTIM</t>
  </si>
  <si>
    <t>RICHARD</t>
  </si>
  <si>
    <t>BERNAL</t>
  </si>
  <si>
    <t>ALEX</t>
  </si>
  <si>
    <t>IRENE</t>
  </si>
  <si>
    <t>JENNY ROSE</t>
  </si>
  <si>
    <t>ANGELES</t>
  </si>
  <si>
    <t>ANNABEL</t>
  </si>
  <si>
    <t>ANTIENZA</t>
  </si>
  <si>
    <t>VENUS</t>
  </si>
  <si>
    <t>ASIDO</t>
  </si>
  <si>
    <t>LEONILA</t>
  </si>
  <si>
    <t>ATANGAN</t>
  </si>
  <si>
    <t>JUDITH</t>
  </si>
  <si>
    <t>BALBUENA</t>
  </si>
  <si>
    <t>KRISNA MIGUELA</t>
  </si>
  <si>
    <t>BAROA</t>
  </si>
  <si>
    <t>JONA</t>
  </si>
  <si>
    <t>BATHAN</t>
  </si>
  <si>
    <t>CLARO</t>
  </si>
  <si>
    <t>CASTILLON</t>
  </si>
  <si>
    <t>AMIE</t>
  </si>
  <si>
    <t>ARNOLD</t>
  </si>
  <si>
    <t>BULLON</t>
  </si>
  <si>
    <t>BELOSTRINO</t>
  </si>
  <si>
    <t>BERGADO</t>
  </si>
  <si>
    <t>BITUIN</t>
  </si>
  <si>
    <t>LUCKY NIKKO</t>
  </si>
  <si>
    <t>BRIZUELA</t>
  </si>
  <si>
    <t>LENIE</t>
  </si>
  <si>
    <t>ESTABILLO</t>
  </si>
  <si>
    <t>BRON</t>
  </si>
  <si>
    <t>FLORENCIO</t>
  </si>
  <si>
    <t>BUTALON</t>
  </si>
  <si>
    <t>DIANNE</t>
  </si>
  <si>
    <t>CABANLIT</t>
  </si>
  <si>
    <t>ZOSIMA</t>
  </si>
  <si>
    <t>CABANTING</t>
  </si>
  <si>
    <t>AIRA</t>
  </si>
  <si>
    <t>CAGUICLA</t>
  </si>
  <si>
    <t>JO HAENA</t>
  </si>
  <si>
    <t>CAGUITLA</t>
  </si>
  <si>
    <t>GEMINIANO</t>
  </si>
  <si>
    <t>CAJAS</t>
  </si>
  <si>
    <t>MINA</t>
  </si>
  <si>
    <t>H</t>
  </si>
  <si>
    <t>OLIVER</t>
  </si>
  <si>
    <t>CARLITO</t>
  </si>
  <si>
    <t>ELENA</t>
  </si>
  <si>
    <t>ROBENSON</t>
  </si>
  <si>
    <t>CESICAR</t>
  </si>
  <si>
    <t>JOCHELLE JOAN</t>
  </si>
  <si>
    <t>SOROTE</t>
  </si>
  <si>
    <t>CHANGCO</t>
  </si>
  <si>
    <t>KATHLEEN CARLA</t>
  </si>
  <si>
    <t>FELICIANO</t>
  </si>
  <si>
    <t>ASHLEY</t>
  </si>
  <si>
    <t>ALEJANDRO</t>
  </si>
  <si>
    <t>ALLAN</t>
  </si>
  <si>
    <t>SARAH JANE</t>
  </si>
  <si>
    <t>CORTADO</t>
  </si>
  <si>
    <t>COSA</t>
  </si>
  <si>
    <t>PAOLA GRACE</t>
  </si>
  <si>
    <t>COSINO</t>
  </si>
  <si>
    <t>RIMWELL</t>
  </si>
  <si>
    <t>CORAZON</t>
  </si>
  <si>
    <t>COSTANTE</t>
  </si>
  <si>
    <t>HERBERT</t>
  </si>
  <si>
    <t>CROOX</t>
  </si>
  <si>
    <t>VALERIE</t>
  </si>
  <si>
    <t>ROMERA</t>
  </si>
  <si>
    <t>CUENO</t>
  </si>
  <si>
    <t>FLOR</t>
  </si>
  <si>
    <t>DATU</t>
  </si>
  <si>
    <t>SHIRLEY</t>
  </si>
  <si>
    <t>GAZMAN</t>
  </si>
  <si>
    <t>DAVID</t>
  </si>
  <si>
    <t>DE ASIS</t>
  </si>
  <si>
    <t>JANETTE</t>
  </si>
  <si>
    <t>DE GUIA</t>
  </si>
  <si>
    <t>MARIVIC</t>
  </si>
  <si>
    <t>BISWELAN</t>
  </si>
  <si>
    <t>CLEMENTE</t>
  </si>
  <si>
    <t>DE LARA</t>
  </si>
  <si>
    <t>GRACE</t>
  </si>
  <si>
    <t>LIGSAY</t>
  </si>
  <si>
    <t>DE LEON</t>
  </si>
  <si>
    <t>ANALITA</t>
  </si>
  <si>
    <t>NANCY</t>
  </si>
  <si>
    <t>CHARITO</t>
  </si>
  <si>
    <t>DEMATERA</t>
  </si>
  <si>
    <t>PEDRO</t>
  </si>
  <si>
    <t>DERLA</t>
  </si>
  <si>
    <t>APOLONIO JR</t>
  </si>
  <si>
    <t>ARTHUR</t>
  </si>
  <si>
    <t>DUGAYO</t>
  </si>
  <si>
    <t>DESINGAŃO</t>
  </si>
  <si>
    <t>PURIFICACION</t>
  </si>
  <si>
    <t>ARCEBUCHE</t>
  </si>
  <si>
    <t>MACARIA</t>
  </si>
  <si>
    <t>PALOMENO</t>
  </si>
  <si>
    <t>DIGNO</t>
  </si>
  <si>
    <t>MARIE BERNADETTE</t>
  </si>
  <si>
    <t>DILIDILI</t>
  </si>
  <si>
    <t>AIREEN</t>
  </si>
  <si>
    <t>DIMAANO</t>
  </si>
  <si>
    <t>LEOVIGILDA</t>
  </si>
  <si>
    <t>DIMAILIG</t>
  </si>
  <si>
    <t>ARLYN</t>
  </si>
  <si>
    <t>VINCE BENEDICT</t>
  </si>
  <si>
    <t>RUIZ</t>
  </si>
  <si>
    <t>ANNA</t>
  </si>
  <si>
    <t>PERLADO</t>
  </si>
  <si>
    <t>KHRISSELLE</t>
  </si>
  <si>
    <t>ENDOZO</t>
  </si>
  <si>
    <t>CHRISTIAN</t>
  </si>
  <si>
    <t>JEAN MELODY</t>
  </si>
  <si>
    <t>MARANAN</t>
  </si>
  <si>
    <t>MARY JANE</t>
  </si>
  <si>
    <t>ORTEGA</t>
  </si>
  <si>
    <t>ESMAEL</t>
  </si>
  <si>
    <t>EMRAN</t>
  </si>
  <si>
    <t>ESPINOSA</t>
  </si>
  <si>
    <t>RUBY ANN</t>
  </si>
  <si>
    <t>JUSTINE CARL</t>
  </si>
  <si>
    <t>GEOCADIN</t>
  </si>
  <si>
    <t>ESTALE</t>
  </si>
  <si>
    <t>JOCELYN</t>
  </si>
  <si>
    <t>ARISTOTLE</t>
  </si>
  <si>
    <t>ESTOLE</t>
  </si>
  <si>
    <t>ERIC</t>
  </si>
  <si>
    <t>NAMUCO</t>
  </si>
  <si>
    <t>ETHEL GRACE</t>
  </si>
  <si>
    <t>NAMULO</t>
  </si>
  <si>
    <t>RAYMOND</t>
  </si>
  <si>
    <t>FLORES</t>
  </si>
  <si>
    <t>EDERLYN</t>
  </si>
  <si>
    <t>MARIA PATRICIA NICOLE</t>
  </si>
  <si>
    <t>CABASI</t>
  </si>
  <si>
    <t>FRONDOZO</t>
  </si>
  <si>
    <t>GALARDE</t>
  </si>
  <si>
    <t>DELFIN</t>
  </si>
  <si>
    <t>JOAN</t>
  </si>
  <si>
    <t>ETHEL</t>
  </si>
  <si>
    <t>MICHAEL</t>
  </si>
  <si>
    <t>ERNI</t>
  </si>
  <si>
    <t>OLIVEROS</t>
  </si>
  <si>
    <t>GUEVARRA</t>
  </si>
  <si>
    <t>ROLANDO</t>
  </si>
  <si>
    <t>GUMIRAN</t>
  </si>
  <si>
    <t>HERMINIA</t>
  </si>
  <si>
    <t>APOLONA</t>
  </si>
  <si>
    <t>RENCELLE LALAINE</t>
  </si>
  <si>
    <t>AMBULO</t>
  </si>
  <si>
    <t>RODERICK</t>
  </si>
  <si>
    <t>JABINES</t>
  </si>
  <si>
    <t>MARIA SHELLY</t>
  </si>
  <si>
    <t>LABANANCIA</t>
  </si>
  <si>
    <t>TEDDY BOY</t>
  </si>
  <si>
    <t>NIBAY</t>
  </si>
  <si>
    <t>LANDICHO</t>
  </si>
  <si>
    <t>CHARLENE</t>
  </si>
  <si>
    <t>REAL</t>
  </si>
  <si>
    <t>ROSALINA</t>
  </si>
  <si>
    <t>LARIOSA</t>
  </si>
  <si>
    <t>ALBERT</t>
  </si>
  <si>
    <t>LOGROÑO</t>
  </si>
  <si>
    <t>JONATHAN</t>
  </si>
  <si>
    <t>CASALME</t>
  </si>
  <si>
    <t>LORILLA</t>
  </si>
  <si>
    <t>LOIDA</t>
  </si>
  <si>
    <t>LALAINE</t>
  </si>
  <si>
    <t>NIÑA</t>
  </si>
  <si>
    <t>MALANAN</t>
  </si>
  <si>
    <t>JENNYLYN</t>
  </si>
  <si>
    <t>MAMARIL</t>
  </si>
  <si>
    <t>JOSEFINA</t>
  </si>
  <si>
    <t>MANLANGIT</t>
  </si>
  <si>
    <t>RAMOSO</t>
  </si>
  <si>
    <t>MARAÑON</t>
  </si>
  <si>
    <t>AMY LOU</t>
  </si>
  <si>
    <t>TORNEA</t>
  </si>
  <si>
    <t>AGUINO</t>
  </si>
  <si>
    <t>BIENVENIDO</t>
  </si>
  <si>
    <t>JANINE</t>
  </si>
  <si>
    <t>CURA</t>
  </si>
  <si>
    <t>MARDO</t>
  </si>
  <si>
    <t>MAULLON</t>
  </si>
  <si>
    <t>JAENA</t>
  </si>
  <si>
    <t>MELADO</t>
  </si>
  <si>
    <t>PASASAAN</t>
  </si>
  <si>
    <t>MARIA ABIGAIL</t>
  </si>
  <si>
    <t>MARICEL</t>
  </si>
  <si>
    <t>CASTRENCE</t>
  </si>
  <si>
    <t>MARVIC</t>
  </si>
  <si>
    <t>MARCHAN</t>
  </si>
  <si>
    <t>PATRICK</t>
  </si>
  <si>
    <t>OSORIO</t>
  </si>
  <si>
    <t>ARLENNIE</t>
  </si>
  <si>
    <t>DONGITO</t>
  </si>
  <si>
    <t>MERCARDO</t>
  </si>
  <si>
    <t>RENGIE</t>
  </si>
  <si>
    <t>MERHAN</t>
  </si>
  <si>
    <t>FRANCISCO</t>
  </si>
  <si>
    <t>MERJILLA</t>
  </si>
  <si>
    <t>JEANETTE</t>
  </si>
  <si>
    <t>MULINGTAPANG</t>
  </si>
  <si>
    <t>OPO</t>
  </si>
  <si>
    <t>NACARIO</t>
  </si>
  <si>
    <t>GLENN</t>
  </si>
  <si>
    <t>NATANAUAN</t>
  </si>
  <si>
    <t>GRACIANO</t>
  </si>
  <si>
    <t>AGUILA</t>
  </si>
  <si>
    <t>ELEONOR</t>
  </si>
  <si>
    <t>ESGUERRA</t>
  </si>
  <si>
    <t>NUESTRO</t>
  </si>
  <si>
    <t>RICA MAY</t>
  </si>
  <si>
    <t>NUÑEZ</t>
  </si>
  <si>
    <t>RUBEN JR</t>
  </si>
  <si>
    <t>JACOB</t>
  </si>
  <si>
    <t>OBINA</t>
  </si>
  <si>
    <t>APOLINARIO</t>
  </si>
  <si>
    <t>BACAL</t>
  </si>
  <si>
    <t>MERLINDA</t>
  </si>
  <si>
    <t>NOVELYN</t>
  </si>
  <si>
    <t>URAM</t>
  </si>
  <si>
    <t>OLAZO</t>
  </si>
  <si>
    <t>LIZA</t>
  </si>
  <si>
    <t>CONEY</t>
  </si>
  <si>
    <t>OTACAN</t>
  </si>
  <si>
    <t>JAY</t>
  </si>
  <si>
    <t>PADILLA</t>
  </si>
  <si>
    <t>ZARAGOZA</t>
  </si>
  <si>
    <t>PAGLINAWAN</t>
  </si>
  <si>
    <t>JESSIE</t>
  </si>
  <si>
    <t>PALOMA</t>
  </si>
  <si>
    <t>ERICKA SHAYNE</t>
  </si>
  <si>
    <t>ERICSON</t>
  </si>
  <si>
    <t>PARAISO</t>
  </si>
  <si>
    <t>MARIA LORENA</t>
  </si>
  <si>
    <t>DELA REA</t>
  </si>
  <si>
    <t>RONALDO</t>
  </si>
  <si>
    <t>PAZ</t>
  </si>
  <si>
    <t>JOSUE</t>
  </si>
  <si>
    <t>ORIEL</t>
  </si>
  <si>
    <t>NARCISO</t>
  </si>
  <si>
    <t>REGINE</t>
  </si>
  <si>
    <t>BARRIENTOS</t>
  </si>
  <si>
    <t>PEPA</t>
  </si>
  <si>
    <t>PEREA</t>
  </si>
  <si>
    <t>BABEL</t>
  </si>
  <si>
    <t>VERGILIO</t>
  </si>
  <si>
    <t>PRIMO</t>
  </si>
  <si>
    <t>PUNZALAN</t>
  </si>
  <si>
    <t>LUCIANA</t>
  </si>
  <si>
    <t>QUIAMBAO</t>
  </si>
  <si>
    <t>RAMA</t>
  </si>
  <si>
    <t>RAQUEL</t>
  </si>
  <si>
    <t>REGINALDO</t>
  </si>
  <si>
    <t>BEDUA</t>
  </si>
  <si>
    <t>JUNE BYRONN</t>
  </si>
  <si>
    <t>RODENAS</t>
  </si>
  <si>
    <t>ALBERT RAPHAEL</t>
  </si>
  <si>
    <t>ARNEL</t>
  </si>
  <si>
    <t>JERALD</t>
  </si>
  <si>
    <t>MANNY</t>
  </si>
  <si>
    <t>NARCISCO</t>
  </si>
  <si>
    <t>RAYMUNDO</t>
  </si>
  <si>
    <t>REIMART</t>
  </si>
  <si>
    <t>ROLLE</t>
  </si>
  <si>
    <t>CARIZA</t>
  </si>
  <si>
    <t>MICHELLYN</t>
  </si>
  <si>
    <t>GOLFO</t>
  </si>
  <si>
    <t>MARIBEL</t>
  </si>
  <si>
    <t>PAYO</t>
  </si>
  <si>
    <t>ROQUITE</t>
  </si>
  <si>
    <t>SABULAAN</t>
  </si>
  <si>
    <t>MARIA LEAH</t>
  </si>
  <si>
    <t>SAN JUAN</t>
  </si>
  <si>
    <t>EVA RUTH</t>
  </si>
  <si>
    <t>MAGBITANG</t>
  </si>
  <si>
    <t>SARDIÑOLA</t>
  </si>
  <si>
    <t>REBECCA</t>
  </si>
  <si>
    <t>CUADRA</t>
  </si>
  <si>
    <t>SARMIENTO</t>
  </si>
  <si>
    <t>ESPINO</t>
  </si>
  <si>
    <t>SEMBRANA</t>
  </si>
  <si>
    <t>JENNIE</t>
  </si>
  <si>
    <t>SABADO</t>
  </si>
  <si>
    <t>LAZARO</t>
  </si>
  <si>
    <t>SIERRA</t>
  </si>
  <si>
    <t>SALVADOR</t>
  </si>
  <si>
    <t>SORIANO</t>
  </si>
  <si>
    <t>DESZERIE ANN</t>
  </si>
  <si>
    <t>FELICITAS</t>
  </si>
  <si>
    <t>POBLETE</t>
  </si>
  <si>
    <t>TAPAY</t>
  </si>
  <si>
    <t>EDWARD</t>
  </si>
  <si>
    <t>EUFEMIA</t>
  </si>
  <si>
    <t>TIMPLE</t>
  </si>
  <si>
    <t>TINAZA</t>
  </si>
  <si>
    <t>JHOANNA MARIE</t>
  </si>
  <si>
    <t>MOISES</t>
  </si>
  <si>
    <t>JACKILYN</t>
  </si>
  <si>
    <t>ACHA</t>
  </si>
  <si>
    <t>MAALA</t>
  </si>
  <si>
    <t>VASQUEZ</t>
  </si>
  <si>
    <t>JAYSON</t>
  </si>
  <si>
    <t>ROXANNE</t>
  </si>
  <si>
    <t>AVERRYLE NICOLE</t>
  </si>
  <si>
    <t>VERCHES</t>
  </si>
  <si>
    <t>DAVE RONILLO</t>
  </si>
  <si>
    <t>ISMAEL</t>
  </si>
  <si>
    <t>RICHELLE</t>
  </si>
  <si>
    <t>VILLARDO</t>
  </si>
  <si>
    <t>REY</t>
  </si>
  <si>
    <t>ZAFRA</t>
  </si>
  <si>
    <t>CHEYSSER</t>
  </si>
  <si>
    <t>ALAGAO</t>
  </si>
  <si>
    <t>REYNANTE</t>
  </si>
  <si>
    <t>TCNHS-ISHS</t>
  </si>
  <si>
    <t>CASUAL RAD TECH</t>
  </si>
  <si>
    <t>JOBCON</t>
  </si>
  <si>
    <t>TICC</t>
  </si>
  <si>
    <t>VMO/SP</t>
  </si>
  <si>
    <t>EEO/CITY MARKET</t>
  </si>
  <si>
    <t>CTO-LICENSE</t>
  </si>
  <si>
    <t>TCIS</t>
  </si>
  <si>
    <t>CASUAL NURSE</t>
  </si>
  <si>
    <t>LSB-TEACHER</t>
  </si>
  <si>
    <t>FIRE DEPARTMENT</t>
  </si>
  <si>
    <t>TICC/TCCH</t>
  </si>
  <si>
    <t>ASSESSOR</t>
  </si>
  <si>
    <t>CASUAL MEDTECH</t>
  </si>
  <si>
    <t>TOPS-CSU</t>
  </si>
  <si>
    <t>COOP</t>
  </si>
  <si>
    <t>CHARACTER</t>
  </si>
  <si>
    <t>SUNGAY ELEM SCH</t>
  </si>
  <si>
    <t>TCSNHS-ISHS</t>
  </si>
  <si>
    <t>MEDTECH</t>
  </si>
  <si>
    <t>TCNHS - ISHS</t>
  </si>
  <si>
    <t>HOUSING</t>
  </si>
  <si>
    <t>ASL TEACHER</t>
  </si>
  <si>
    <t>CASUAL MIDWIFE</t>
  </si>
  <si>
    <t>BIR</t>
  </si>
  <si>
    <t>805</t>
  </si>
  <si>
    <t>DOGELIO CHRISTIAN B.</t>
  </si>
  <si>
    <t>806</t>
  </si>
  <si>
    <t>807</t>
  </si>
  <si>
    <t>808</t>
  </si>
  <si>
    <t>COSME CORAZON O.</t>
  </si>
  <si>
    <t>809</t>
  </si>
  <si>
    <t>810</t>
  </si>
  <si>
    <t>811</t>
  </si>
  <si>
    <t>812</t>
  </si>
  <si>
    <t>CONTRERAS SARAH JANE P.</t>
  </si>
  <si>
    <t>813</t>
  </si>
  <si>
    <t>COSA PAOLA GRACE P.</t>
  </si>
  <si>
    <t>814</t>
  </si>
  <si>
    <t>816</t>
  </si>
  <si>
    <t>BELOSTRINO JULIETA P.</t>
  </si>
  <si>
    <t>817</t>
  </si>
  <si>
    <t>818</t>
  </si>
  <si>
    <t>BUTALON DIANNE H.</t>
  </si>
  <si>
    <t>819</t>
  </si>
  <si>
    <t>ANGELES ANNABEL D.</t>
  </si>
  <si>
    <t>820</t>
  </si>
  <si>
    <t>821</t>
  </si>
  <si>
    <t>822</t>
  </si>
  <si>
    <t>ABELA IMELDA C.</t>
  </si>
  <si>
    <t>823</t>
  </si>
  <si>
    <t>825</t>
  </si>
  <si>
    <t>826</t>
  </si>
  <si>
    <t>DIMAILIG ARLYN R.</t>
  </si>
  <si>
    <t>DELA CRUZ CHARITO A.</t>
  </si>
  <si>
    <t>DE ASIS JANETTE D.</t>
  </si>
  <si>
    <t>DE CASTRO  CHRISTINE JEAN D.</t>
  </si>
  <si>
    <t>DAVID MELANIE D.</t>
  </si>
  <si>
    <t>SPECIAL PRIVILEDGE</t>
  </si>
  <si>
    <t>DIAZ CAROLINA P.</t>
  </si>
  <si>
    <t>DIMAANO LEOVIGILDA A.</t>
  </si>
  <si>
    <t>DESINGAŃO PURIFICACION A.</t>
  </si>
  <si>
    <t>LUNA LALAINE D.</t>
  </si>
  <si>
    <t>LANDICHO CHARLENE R.</t>
  </si>
  <si>
    <t>GALARDE DELFIN A.</t>
  </si>
  <si>
    <t>GUMIRAN HERMINIA A.</t>
  </si>
  <si>
    <t>JABINES MARIA SHELLY D.</t>
  </si>
  <si>
    <t>SPECIAL PRIVILEDGE - EO 292</t>
  </si>
  <si>
    <t>HERNANDEZ RODERICK M.</t>
  </si>
  <si>
    <t>GATPANDAN MICHAEL E.</t>
  </si>
  <si>
    <t>MC 06</t>
  </si>
  <si>
    <t xml:space="preserve">GUEVARRA ROLANDO  </t>
  </si>
  <si>
    <t xml:space="preserve">GATPANDAN ETHEL  </t>
  </si>
  <si>
    <t>FLORES MARIA PATRICIA NICOLE C.</t>
  </si>
  <si>
    <t>FERMA ERIC N.</t>
  </si>
  <si>
    <t>ESTALE JOCELYN M.</t>
  </si>
  <si>
    <t>ENRIQUEZ ANABEL O.</t>
  </si>
  <si>
    <t>BATINO CLARO C.</t>
  </si>
  <si>
    <t xml:space="preserve">VILLARDO REY  </t>
  </si>
  <si>
    <t>DE SAGUN NANCY D.</t>
  </si>
  <si>
    <t>SPECIAL PRIVILAGE</t>
  </si>
  <si>
    <t>TORRES MOISES Q.</t>
  </si>
  <si>
    <t>CONTRERAS ALLAN B.</t>
  </si>
  <si>
    <t>PANALIGAN ERICSON R.</t>
  </si>
  <si>
    <t>VALDEZ JACKILYN A.</t>
  </si>
  <si>
    <t>AMON ESTELITA S.</t>
  </si>
  <si>
    <t>CONTRERAS ALEJANDRO M.</t>
  </si>
  <si>
    <t>AMULONG GERONIMO M.</t>
  </si>
  <si>
    <t>DE LEON ANALITA B.</t>
  </si>
  <si>
    <t>CUENO FLOR M.</t>
  </si>
  <si>
    <t>ASIDO LEONILA R.</t>
  </si>
  <si>
    <t>ATANGAN JUDITH A.</t>
  </si>
  <si>
    <t>ANGCAYA JENNY ROSE S.</t>
  </si>
  <si>
    <t xml:space="preserve">DIGNO DANILO  </t>
  </si>
  <si>
    <t>MULINGTAPANG GUILLERMA O.</t>
  </si>
  <si>
    <t>OBINA APOLINARIO B.</t>
  </si>
  <si>
    <t xml:space="preserve">FLORES RICHARD  </t>
  </si>
  <si>
    <t xml:space="preserve">ALBARRACIN ROLAND  </t>
  </si>
  <si>
    <t>AMBION MARIETA B.</t>
  </si>
  <si>
    <t xml:space="preserve">OBINA JAIME  </t>
  </si>
  <si>
    <t xml:space="preserve">RODRIGUEZ ARNEL  </t>
  </si>
  <si>
    <t xml:space="preserve">RODRIGUEZ MANNY  </t>
  </si>
  <si>
    <t xml:space="preserve">RODRIGUEZ JERALD  </t>
  </si>
  <si>
    <t xml:space="preserve">RODRIGUEZ RAYMUNDO  </t>
  </si>
  <si>
    <t xml:space="preserve">OTACAN JAY  </t>
  </si>
  <si>
    <t>PUNZALAN LUCIANA A.</t>
  </si>
  <si>
    <t>PALOMA ERICKA SHAYNE E.</t>
  </si>
  <si>
    <t>DIMAPILIS ELIZABETH A.</t>
  </si>
  <si>
    <t>OPO CONEY V.</t>
  </si>
  <si>
    <t>OCAMPO NOVELYN U.</t>
  </si>
  <si>
    <t>NIBAY ELEONOR E.</t>
  </si>
  <si>
    <t>NACARIO GLENN B.</t>
  </si>
  <si>
    <t>MENDOZA MARICEL C.</t>
  </si>
  <si>
    <t>ZAFRA REYNANTE B.</t>
  </si>
  <si>
    <t>CESICAR JOCHELLE JOAN S.</t>
  </si>
  <si>
    <t>MANLANGIT LEONILA R.</t>
  </si>
  <si>
    <t>PANGANIBAN CAROLINA L.</t>
  </si>
  <si>
    <t>NUÑEZ RUBEN JR J.</t>
  </si>
  <si>
    <t>AMBION HERSHEY D.</t>
  </si>
  <si>
    <t>VERGARA ESTELITA A.</t>
  </si>
  <si>
    <t>VARGAS ARNOLD A.</t>
  </si>
  <si>
    <t>VARGAS MELINDA M.</t>
  </si>
  <si>
    <t>ROLLE CARIZA P.</t>
  </si>
  <si>
    <t>PAZ JOSUE O.</t>
  </si>
  <si>
    <t>PATERNO MARIA LOURDERS P.</t>
  </si>
  <si>
    <t>PEPA ARIEL N.</t>
  </si>
  <si>
    <t>PARAISO MARIA LORENA D.</t>
  </si>
  <si>
    <t>BRON FLORENCIO L.</t>
  </si>
  <si>
    <t>MARASIGAN BIENVENIDO E.</t>
  </si>
  <si>
    <t>MAULLON JAENA F.</t>
  </si>
  <si>
    <t>SARDIÑOLA REBECCA C.</t>
  </si>
  <si>
    <t>TIMPLE ALLAN R.</t>
  </si>
  <si>
    <t>TINAZA JHOANNA MARIE D.</t>
  </si>
  <si>
    <t>ROLLE MICHELLYN G.</t>
  </si>
  <si>
    <t>SABULAAN MARIA LEAH M.</t>
  </si>
  <si>
    <t>SUMAGUI FELICITAS M.</t>
  </si>
  <si>
    <t>RODRIGUEZ REIMART L.</t>
  </si>
  <si>
    <t>RODRIGUEZ NARCISCO E.</t>
  </si>
  <si>
    <t>ROMILLA MARIBEL P.</t>
  </si>
  <si>
    <t>DE LARA GRACE L.</t>
  </si>
  <si>
    <t>DEMATERA PEDRO B.</t>
  </si>
  <si>
    <t>DERLA ARTHUR D.</t>
  </si>
  <si>
    <t>SUMAGUI LORENA P.</t>
  </si>
  <si>
    <t>ESTOLE JOCELYN D.</t>
  </si>
  <si>
    <t>AMBAT JAIME L.</t>
  </si>
  <si>
    <t>LANDICHO ROSALINA B.</t>
  </si>
  <si>
    <t>LABANANCIA TEDDY BOY N.</t>
  </si>
  <si>
    <t>ALMAREZ MELENCIO M.</t>
  </si>
  <si>
    <t>MARINDUQUE ROWENA G.</t>
  </si>
  <si>
    <t>MAURICIO MARIZIEL M.</t>
  </si>
  <si>
    <t>ABALLA JAMAICA C.</t>
  </si>
  <si>
    <t>COLETO ASHLEY M.</t>
  </si>
  <si>
    <t>MANALO FERNANDO G.</t>
  </si>
  <si>
    <t>MAGUINAO NIÑA F.</t>
  </si>
  <si>
    <t>DILIDILI AIREEN M.</t>
  </si>
  <si>
    <t>VILLANUEVA MARILYN L.</t>
  </si>
  <si>
    <t>LARIOSA ALBERT R.</t>
  </si>
  <si>
    <t>LORILLA LOIDA P.</t>
  </si>
  <si>
    <t xml:space="preserve">WITHOUTPAY </t>
  </si>
  <si>
    <t>TIBAYAN EUFEMIA O.</t>
  </si>
  <si>
    <t>MERCARDO RENGIE M.</t>
  </si>
  <si>
    <t>MERCADO ARLENNIE D.</t>
  </si>
  <si>
    <t>MARASIGAN CHRISTIAN M.</t>
  </si>
  <si>
    <t>GARCIA JOAN B.</t>
  </si>
  <si>
    <t>PEJI NARCISO V.</t>
  </si>
  <si>
    <t>ESTIEBER ARISTOTLE B.</t>
  </si>
  <si>
    <t>VILLANUEVA RICHELLE A.</t>
  </si>
  <si>
    <t>ANGCAYA IRENE V.</t>
  </si>
  <si>
    <t>DISEPEDA MACARIA P.</t>
  </si>
  <si>
    <t>MERJILLA JEANETTE B.</t>
  </si>
  <si>
    <t>GUTIERREZ RENCELLE LALAINE A.</t>
  </si>
  <si>
    <t>PEJI REGINE B.</t>
  </si>
  <si>
    <t>PAGLINAWAN JESSIE M.</t>
  </si>
  <si>
    <t>NATANAUAN MARY JANE G.</t>
  </si>
  <si>
    <t>GONZALES MARY JANE D.</t>
  </si>
  <si>
    <t>VILLANUEVA DAVE RONILLO V.</t>
  </si>
  <si>
    <t>GONZALES MARIO O.</t>
  </si>
  <si>
    <t>VILLANUEVA ISMAEL D.</t>
  </si>
  <si>
    <t>DERLA APOLONIO JR D.</t>
  </si>
  <si>
    <t>DE GUIA MARIVIC B.</t>
  </si>
  <si>
    <t>CAGUITLA ELSA A.</t>
  </si>
  <si>
    <t>BALBUENA KRISNA MIGUELA S.</t>
  </si>
  <si>
    <t xml:space="preserve">COSINO RIMWELL  </t>
  </si>
  <si>
    <t>MARASIGAN AGUINO D.</t>
  </si>
  <si>
    <t>BRIZUELA LENIE E.</t>
  </si>
  <si>
    <t>DOGELIO JEAN MELODY M.</t>
  </si>
  <si>
    <t>SL WITHOUTPAY</t>
  </si>
  <si>
    <t>MARAÑON AMY LOU T.</t>
  </si>
  <si>
    <t>CAGUITLA GEMINIANO M.</t>
  </si>
  <si>
    <t>SORIANO FRANCISCO O.</t>
  </si>
  <si>
    <t>RODRIGUEZ JOSEPHINE R.</t>
  </si>
  <si>
    <t>MENDOZA MARVIC M.</t>
  </si>
  <si>
    <t>CAJAS MINA H.</t>
  </si>
  <si>
    <t>OLAZO LIZA E.</t>
  </si>
  <si>
    <t>ML</t>
  </si>
  <si>
    <t>SEMBRANA JENNIE S.</t>
  </si>
  <si>
    <t>SL QUARANTIVE LEAVE</t>
  </si>
  <si>
    <t>DIMAPILIS VINCE BENEDICT R.</t>
  </si>
  <si>
    <t>LOGROÑO JONATHAN C.</t>
  </si>
  <si>
    <t>VL WITHOUTPAY</t>
  </si>
  <si>
    <t>ACUB MA. MARILYN L.</t>
  </si>
  <si>
    <t>ALERA JEFFREY B.</t>
  </si>
  <si>
    <t>BAYBAY ARNOLD C.</t>
  </si>
  <si>
    <t>BATHAN ELVIRA R.</t>
  </si>
  <si>
    <t>CARLITO ELENA M.</t>
  </si>
  <si>
    <t>CABANLIT ZOSIMA M.</t>
  </si>
  <si>
    <t>DIMARANAN JOEL M.</t>
  </si>
  <si>
    <t>ENROLLMENT</t>
  </si>
  <si>
    <t>DIMARANAN ANNA P.</t>
  </si>
  <si>
    <t>FERMA ETHEL GRACE N.</t>
  </si>
  <si>
    <t xml:space="preserve">FERMA RAYMOND  </t>
  </si>
  <si>
    <t xml:space="preserve">MERHAN FRANCISCO  </t>
  </si>
  <si>
    <t>NUESTRO RICA MAY G.</t>
  </si>
  <si>
    <t>OCAMPO MERLINDA R.</t>
  </si>
  <si>
    <t xml:space="preserve">PAYAD RONALDO  </t>
  </si>
  <si>
    <t>PAJENAGO FRANCIS B.</t>
  </si>
  <si>
    <t>RAMA RAQUEL J.</t>
  </si>
  <si>
    <t>QUIAMBAO ERICSON B.</t>
  </si>
  <si>
    <t>SESMA LAZARO C.</t>
  </si>
  <si>
    <t xml:space="preserve">TAPAY EDWARD  </t>
  </si>
  <si>
    <t>MAMARIL JOSEFINA P.</t>
  </si>
  <si>
    <t>MALANAN JENNYLYN R.</t>
  </si>
  <si>
    <t>MENDOZA MARIA ABIGAIL A.</t>
  </si>
  <si>
    <t>BERGADO MARILOU B.</t>
  </si>
  <si>
    <t>CAPUNO OLIVER M.</t>
  </si>
  <si>
    <t>CABANTING AIRA P.</t>
  </si>
  <si>
    <t>DATU SHIRLEY G.</t>
  </si>
  <si>
    <t>PEREA BABEL G.</t>
  </si>
  <si>
    <t>PADILLA JANE Z.</t>
  </si>
  <si>
    <t>REGINALDO MARISSA C.</t>
  </si>
  <si>
    <t>DIMARANAN KHRISSELLE E.</t>
  </si>
  <si>
    <t xml:space="preserve">CASTILLO ROBENSON  </t>
  </si>
  <si>
    <t>CORTADO JOEL B.</t>
  </si>
  <si>
    <t>CAGUICLA JO HAENA D.</t>
  </si>
  <si>
    <t>BITUIN LUCKY NIKKO G.</t>
  </si>
  <si>
    <t xml:space="preserve">BAY AMIE  </t>
  </si>
  <si>
    <t>BAROA JONA A.</t>
  </si>
  <si>
    <t>ANACAY RICHARD B.</t>
  </si>
  <si>
    <t>ANTIENZA VENUS R.</t>
  </si>
  <si>
    <t>ANDAL ALEX C.</t>
  </si>
  <si>
    <t xml:space="preserve">ABLANEDA ARMANDO  </t>
  </si>
  <si>
    <t>AMBROCIO MELODY B.</t>
  </si>
  <si>
    <t>AALA MELODY M.</t>
  </si>
  <si>
    <t>MENDOZA PATRICK O.</t>
  </si>
  <si>
    <t>COSTANTE HERBERT F.</t>
  </si>
  <si>
    <t>QUARANTINE LEAVE</t>
  </si>
  <si>
    <t>CROOX VALERIE R.</t>
  </si>
  <si>
    <t>CHANGCO KATHLEEN CARLA F.</t>
  </si>
  <si>
    <t xml:space="preserve">SIERRA SALVADOR  </t>
  </si>
  <si>
    <t>ZAFRA CHEYSSER A.</t>
  </si>
  <si>
    <t>VILLANUEVA AVERRYLE NICOLE V.</t>
  </si>
  <si>
    <t xml:space="preserve">VASQUEZ JAYSON  </t>
  </si>
  <si>
    <t>VIDAMO ROXANNE D.</t>
  </si>
  <si>
    <t>SUMAGUI DESZERIE ANN A.</t>
  </si>
  <si>
    <t>SARMIENTO TERESA E.</t>
  </si>
  <si>
    <t>SAN JUAN EVA RUTH M.</t>
  </si>
  <si>
    <t xml:space="preserve">ROCILLO JUNE BYRONN  </t>
  </si>
  <si>
    <t xml:space="preserve">RODENAS ALBERT RAPHAEL  </t>
  </si>
  <si>
    <t>PEREÑA VERGILIO R.</t>
  </si>
  <si>
    <t>PRIMO GRACE M.</t>
  </si>
  <si>
    <t>PEREY EDWIN M.</t>
  </si>
  <si>
    <t>MARASIGAN JANINE C.</t>
  </si>
  <si>
    <t>MARDO MELINDA E.</t>
  </si>
  <si>
    <t xml:space="preserve">FLORES EDERLYN  </t>
  </si>
  <si>
    <t>FRONDOZO AILEEN D.</t>
  </si>
  <si>
    <t>ESTABILLO JUSTINE CARL G.</t>
  </si>
  <si>
    <t>ESPINOSA RUBY ANN V.</t>
  </si>
  <si>
    <t xml:space="preserve">ESMAEL EMRAN  </t>
  </si>
  <si>
    <t xml:space="preserve">DE GUZMAN CLEMENTE  </t>
  </si>
  <si>
    <t>INOCENCIO</t>
  </si>
  <si>
    <t>ANGCAYA INOCENCIO M.</t>
  </si>
  <si>
    <t>CASTRO</t>
  </si>
  <si>
    <t>VIVIAN</t>
  </si>
  <si>
    <t>CASTRO VIVIAN A.</t>
  </si>
  <si>
    <t>EUGENE</t>
  </si>
  <si>
    <t>DENTAL AIDE</t>
  </si>
  <si>
    <t>CALANOG EUGENE V.</t>
  </si>
  <si>
    <t>JIMENO</t>
  </si>
  <si>
    <t>GEGAPE</t>
  </si>
  <si>
    <t>DELA CRUZ SHIELA G.</t>
  </si>
  <si>
    <t>JONAS</t>
  </si>
  <si>
    <t>DEL MUNDO JONAS B.</t>
  </si>
  <si>
    <t>OBINA JAIME</t>
  </si>
  <si>
    <t>SEC 55 REHABILATATION</t>
  </si>
  <si>
    <t>Employment Status</t>
  </si>
  <si>
    <t>Local Legislative Staff Asst. II</t>
  </si>
  <si>
    <t>(blank)</t>
  </si>
  <si>
    <t>LTO ASST</t>
  </si>
  <si>
    <t>ELECTRICAL GEN FOREMAN</t>
  </si>
  <si>
    <t>SEC GUARD III</t>
  </si>
  <si>
    <t>AGRICULTURIST B</t>
  </si>
  <si>
    <t>SANITARY INSPECTOR III</t>
  </si>
  <si>
    <t>CITY SOCIAL WELFARE &amp; DEV OFFICER</t>
  </si>
  <si>
    <t>MEDICAL OFFICER III</t>
  </si>
  <si>
    <t>Column Labels</t>
  </si>
  <si>
    <t>-----</t>
  </si>
  <si>
    <t>----</t>
  </si>
  <si>
    <t>CLARISSA MAY</t>
  </si>
  <si>
    <t>MAUGA</t>
  </si>
  <si>
    <t>ADMIN AID III (CLERK 1)</t>
  </si>
  <si>
    <t>AMON CLARISSA MAY M.</t>
  </si>
  <si>
    <t>EDRALYN</t>
  </si>
  <si>
    <t>BAES</t>
  </si>
  <si>
    <t>OCAMPO EDRALYN B.</t>
  </si>
  <si>
    <t>JOJIT</t>
  </si>
  <si>
    <t>AA III</t>
  </si>
  <si>
    <t>MANIMTIM JOJIT A.</t>
  </si>
  <si>
    <t>RA 9710</t>
  </si>
  <si>
    <t>JAYVEE</t>
  </si>
  <si>
    <t>UMANDAP</t>
  </si>
  <si>
    <t>ADMIN AIDE III (CLERK I)</t>
  </si>
  <si>
    <t>DE VILLA JAYVEE U.</t>
  </si>
  <si>
    <t>ELMER</t>
  </si>
  <si>
    <t>PEREYRA</t>
  </si>
  <si>
    <t>EDP STAFF</t>
  </si>
  <si>
    <t>EDP</t>
  </si>
  <si>
    <t>BAES ELMER P.</t>
  </si>
  <si>
    <t>CAMERO</t>
  </si>
  <si>
    <t>PEDRITO</t>
  </si>
  <si>
    <t>CASUAL EMPLOYEE</t>
  </si>
  <si>
    <t>CITY MARKET</t>
  </si>
  <si>
    <t>CAMERO PEDRITO C.</t>
  </si>
  <si>
    <t>SPECIAL HOLIDAY</t>
  </si>
  <si>
    <t>DIMARANAN JENELIN B.</t>
  </si>
  <si>
    <t>JENELIN</t>
  </si>
  <si>
    <t>ARCILLA MAYETTE A.</t>
  </si>
  <si>
    <t>ARCILLA</t>
  </si>
  <si>
    <t>MAYETTE</t>
  </si>
  <si>
    <t>COSTANTE  SYLVIA C.</t>
  </si>
  <si>
    <t>PALAD</t>
  </si>
  <si>
    <t>EMERSON</t>
  </si>
  <si>
    <t>U.</t>
  </si>
  <si>
    <t>CITY CIVIL REGISTAR</t>
  </si>
  <si>
    <t>LUMENARIO, ZARAH A.</t>
  </si>
  <si>
    <t>LUMENARIO</t>
  </si>
  <si>
    <t>ZARAH</t>
  </si>
  <si>
    <t>CITY PLANNING &amp; DEV'T OFFICE</t>
  </si>
  <si>
    <t>BURIAL &amp; FUNERAL</t>
  </si>
  <si>
    <t>LUNA, GUILERMA J.</t>
  </si>
  <si>
    <t>NURSING ATTENDANT</t>
  </si>
  <si>
    <t>OSPITAL NG TAGAYTAY</t>
  </si>
  <si>
    <t>PASENAGO</t>
  </si>
  <si>
    <t>MANALO JENNY R.</t>
  </si>
  <si>
    <t>JENNY</t>
  </si>
  <si>
    <t>ROMBLON</t>
  </si>
  <si>
    <t>SAN JOSE ELEMENTARY</t>
  </si>
  <si>
    <t>CUIZON</t>
  </si>
  <si>
    <t>DAYLIN</t>
  </si>
  <si>
    <t>CASUAL TEACHER</t>
  </si>
  <si>
    <t>CUIZON DAYLIN M.</t>
  </si>
  <si>
    <t>MIANO</t>
  </si>
  <si>
    <t>OLIMPO</t>
  </si>
  <si>
    <t>SHARIE MAE</t>
  </si>
  <si>
    <t>OLIMPO SHARIE MAE M.</t>
  </si>
  <si>
    <t>MARK ZYRONE</t>
  </si>
  <si>
    <t>EEO</t>
  </si>
  <si>
    <t>ANGCAYA MARK ZYRONE M.</t>
  </si>
  <si>
    <t>BALANI</t>
  </si>
  <si>
    <t>FREDIRICK</t>
  </si>
  <si>
    <t>BALANI FREDIRICK R.</t>
  </si>
  <si>
    <t>ERNESTO JR</t>
  </si>
  <si>
    <t>TOPS</t>
  </si>
  <si>
    <t>MENDOZA ERNESTO JR R.</t>
  </si>
  <si>
    <t>SAMUEL</t>
  </si>
  <si>
    <t>CLERK</t>
  </si>
  <si>
    <t>CREUS SAMUEL A.</t>
  </si>
  <si>
    <t>PAMAT</t>
  </si>
  <si>
    <t>CELESTINA</t>
  </si>
  <si>
    <t>PAMAT CELESTINA R.</t>
  </si>
  <si>
    <t>ATIENZA JAYSON E.</t>
  </si>
  <si>
    <t>JAY R</t>
  </si>
  <si>
    <t xml:space="preserve">AMULONG JAY R  </t>
  </si>
  <si>
    <t>PALADAN EMERSON M.</t>
  </si>
  <si>
    <t>JENIFFER</t>
  </si>
  <si>
    <t>ANGCAYA JENIFFER L.</t>
  </si>
  <si>
    <t>OPD STAFF</t>
  </si>
  <si>
    <t>PEREY LUCIANA B.</t>
  </si>
  <si>
    <t>ELEANOR</t>
  </si>
  <si>
    <t>SJ</t>
  </si>
  <si>
    <t>LANDICHO ELEANOR S.</t>
  </si>
  <si>
    <t>MARELYN</t>
  </si>
  <si>
    <t>LEGAL OFFICE</t>
  </si>
  <si>
    <t>VILLANUEVA MARELYN A.</t>
  </si>
  <si>
    <t>DEVILLA</t>
  </si>
  <si>
    <t>ALICE</t>
  </si>
  <si>
    <t>DEVILLA ALICE P.</t>
  </si>
  <si>
    <t>SPECIAL LEAVE</t>
  </si>
  <si>
    <t>ALDWIN</t>
  </si>
  <si>
    <t xml:space="preserve">DESIPEDA ALDWIN  </t>
  </si>
  <si>
    <t>DESEPEDA</t>
  </si>
  <si>
    <t>DESEPEDA ADELAIDA R.</t>
  </si>
  <si>
    <t>DELMUNDO</t>
  </si>
  <si>
    <t>UTILITY/CASUAL</t>
  </si>
  <si>
    <t xml:space="preserve">DELMUNDO JONAS  </t>
  </si>
  <si>
    <t>DANNA MARIZ</t>
  </si>
  <si>
    <t>DOGELIO DANNA MARIZ V.</t>
  </si>
  <si>
    <t>JUNILLER</t>
  </si>
  <si>
    <t>ALTHEA JANINE</t>
  </si>
  <si>
    <t>JUNILLER ALTHEA JANINE A.</t>
  </si>
  <si>
    <t>ERIBERTO</t>
  </si>
  <si>
    <t xml:space="preserve">ENRIQUEZ ERIBERTO  </t>
  </si>
  <si>
    <t>MARYLEN</t>
  </si>
  <si>
    <t>ALS IMPLEMENTER</t>
  </si>
  <si>
    <t>DE CASTRO MARYLEN A.</t>
  </si>
  <si>
    <t>MARICIS</t>
  </si>
  <si>
    <t>GUTIERREZ MARICIS A.</t>
  </si>
  <si>
    <t>OPO CORAZON R.</t>
  </si>
  <si>
    <t>LAVINA</t>
  </si>
  <si>
    <t>FLORINDA</t>
  </si>
  <si>
    <t>LAVINA FLORINDA E.</t>
  </si>
  <si>
    <t>ADOPTION LEAVE</t>
  </si>
  <si>
    <t>SPECIAL PRIVELEGE</t>
  </si>
  <si>
    <t>CHRISTIANNE FAYE</t>
  </si>
  <si>
    <t>VILLANUEVA CHRISTIANNE FAYE A.</t>
  </si>
  <si>
    <t>LUMENARIO ZARAH A.</t>
  </si>
  <si>
    <t>ELIZA</t>
  </si>
  <si>
    <t>BL TRAFFIC AID I</t>
  </si>
  <si>
    <t>TOPS OFFICE</t>
  </si>
  <si>
    <t>FERMA ELIZA C.</t>
  </si>
  <si>
    <t>EMILIANA</t>
  </si>
  <si>
    <t>BAYOT EMILIANA C.</t>
  </si>
  <si>
    <t>SPECIAL PRVILEGE</t>
  </si>
  <si>
    <t>EREÑO</t>
  </si>
  <si>
    <t>EREÑO MELANIE B.</t>
  </si>
  <si>
    <t>SPECIAL EMERGENCY</t>
  </si>
  <si>
    <t>REHABILITATION PRIVILEGE</t>
  </si>
  <si>
    <t>PANGHULAN</t>
  </si>
  <si>
    <t>CONRADO</t>
  </si>
  <si>
    <t>PANGHULAN CONRADO C.</t>
  </si>
  <si>
    <t>LACIBAL</t>
  </si>
  <si>
    <t>RYAN</t>
  </si>
  <si>
    <t>LACIBAL RYAN G.</t>
  </si>
  <si>
    <t>B.</t>
  </si>
  <si>
    <t>ALCAZAR AIREEN B.</t>
  </si>
  <si>
    <t>NOEL</t>
  </si>
  <si>
    <t>CITY ENGINEER II</t>
  </si>
  <si>
    <t>ENGINEERING OFFICE</t>
  </si>
  <si>
    <t>BAYBAY NOEL C.</t>
  </si>
  <si>
    <t>WEDDING ANNIVERSARY</t>
  </si>
  <si>
    <t xml:space="preserve">MANGUINAO GILBERT  </t>
  </si>
  <si>
    <t>SALAZAR FRANCIS D.</t>
  </si>
  <si>
    <t>CIAN ASHLEEN</t>
  </si>
  <si>
    <t>VERGARA CIAN ASHLEEN J.</t>
  </si>
  <si>
    <t xml:space="preserve">TORRES </t>
  </si>
  <si>
    <t>TOPS- CSU</t>
  </si>
  <si>
    <t xml:space="preserve">TORRES  ALLAN  </t>
  </si>
  <si>
    <t>MIRANDA BIENVENIDO D.</t>
  </si>
  <si>
    <t>LUNA GUILLERMA J.</t>
  </si>
  <si>
    <t>ESTELITO</t>
  </si>
  <si>
    <t>X-RAY TECHNOLOGIST</t>
  </si>
  <si>
    <t>SEDUCON ESTELITO D.</t>
  </si>
  <si>
    <t>GERARDO GABRIEL</t>
  </si>
  <si>
    <t>CITY LEGAL OFFICE</t>
  </si>
  <si>
    <t>REYES GERARDO GABRIEL C.</t>
  </si>
  <si>
    <t>SOLIS</t>
  </si>
  <si>
    <t>ANGELA MARI</t>
  </si>
  <si>
    <t>SOLIS ANGELA MARI M.</t>
  </si>
  <si>
    <t>LABOR DAY</t>
  </si>
  <si>
    <t>MONREAL</t>
  </si>
  <si>
    <t>EXEC ASST TO MAYOR</t>
  </si>
  <si>
    <t>MONREAL GREGORIO M.</t>
  </si>
  <si>
    <t>TOPS CSU</t>
  </si>
  <si>
    <t>LUNA  ROBERTO V.</t>
  </si>
  <si>
    <t>JIMENO EDWARD J.</t>
  </si>
  <si>
    <t>DIGO VIRGILIO M.</t>
  </si>
  <si>
    <t xml:space="preserve">DE LUNA ERNESTO  </t>
  </si>
  <si>
    <t>CHERIELYN</t>
  </si>
  <si>
    <t>BAC STAFF</t>
  </si>
  <si>
    <t>BAC</t>
  </si>
  <si>
    <t>CORTEZ CHERIELYN B.</t>
  </si>
  <si>
    <t>LAGREO</t>
  </si>
  <si>
    <t>ELVER</t>
  </si>
  <si>
    <t xml:space="preserve">LAGREO ELVER  </t>
  </si>
  <si>
    <t>LORENZO</t>
  </si>
  <si>
    <t>JERWIN</t>
  </si>
  <si>
    <t>TOPS/CSU</t>
  </si>
  <si>
    <t>LORENZO JERWIN A.</t>
  </si>
  <si>
    <t>JOHNA</t>
  </si>
  <si>
    <t>HALL OF JUSTICE</t>
  </si>
  <si>
    <t>NAVARRO JOHNA F.</t>
  </si>
  <si>
    <t>VELASCO</t>
  </si>
  <si>
    <t>NONILON</t>
  </si>
  <si>
    <t xml:space="preserve">VELASCO NONILON  </t>
  </si>
  <si>
    <t>VALENCIANO</t>
  </si>
  <si>
    <t>VALENCIANO MARLYN C.</t>
  </si>
  <si>
    <t xml:space="preserve">DE GRANO </t>
  </si>
  <si>
    <t>RONALEI</t>
  </si>
  <si>
    <t>DE GRANO  RONALEI P.</t>
  </si>
  <si>
    <t xml:space="preserve">ATIENZA VENUS  </t>
  </si>
  <si>
    <t>EULOGIA</t>
  </si>
  <si>
    <t>RAMOS EULOGIA A.</t>
  </si>
  <si>
    <t>FRANZ</t>
  </si>
  <si>
    <t>STAFF-CASUAL</t>
  </si>
  <si>
    <t>VIDA FRANZ R.</t>
  </si>
  <si>
    <t>STEPHANIE</t>
  </si>
  <si>
    <t>MANALO STEPHANIE C.</t>
  </si>
  <si>
    <t>ANDAG</t>
  </si>
  <si>
    <t>ANDAG ALEX C.</t>
  </si>
  <si>
    <t>CHRIZELLE MAE</t>
  </si>
  <si>
    <t>FLORES CHRIZELLE MAE M.</t>
  </si>
  <si>
    <t>105DAYS MATERNITY LEAVE</t>
  </si>
  <si>
    <t xml:space="preserve">TRAFFIC AIDE </t>
  </si>
  <si>
    <t>BALANI MICHAEL D.</t>
  </si>
  <si>
    <t>JENNIFER</t>
  </si>
  <si>
    <t>AGUILA JENNIFER A.</t>
  </si>
  <si>
    <t>DORADO</t>
  </si>
  <si>
    <t>JULAIDA</t>
  </si>
  <si>
    <t>UTILITY</t>
  </si>
  <si>
    <t>DORADO JULAIDA M.</t>
  </si>
  <si>
    <t>CONTEMPRATO</t>
  </si>
  <si>
    <t>JOHANES</t>
  </si>
  <si>
    <t>CHIEF MED TECH</t>
  </si>
  <si>
    <t>CONTEMPRATO JOHANES D.</t>
  </si>
  <si>
    <t>RIZALDE</t>
  </si>
  <si>
    <t xml:space="preserve">RODRIGUEZ RIZALDE  </t>
  </si>
  <si>
    <t>MARVIN</t>
  </si>
  <si>
    <t>GABINETE</t>
  </si>
  <si>
    <t>ADMINISTRATIVE AIDE III</t>
  </si>
  <si>
    <t>ATIENZA MARVIN G.</t>
  </si>
  <si>
    <t>T.</t>
  </si>
  <si>
    <t>JAVIER OLIVER T.</t>
  </si>
  <si>
    <t>MARTINA</t>
  </si>
  <si>
    <t>VILLANUEVA MARTINA D.</t>
  </si>
  <si>
    <t>ESPINELI</t>
  </si>
  <si>
    <t>LORETA</t>
  </si>
  <si>
    <t>ESPINELI LORETA N.</t>
  </si>
  <si>
    <t>HENSLEY</t>
  </si>
  <si>
    <t>SANGGUNIANG PANLUNGSOD</t>
  </si>
  <si>
    <t>MARQUEZ HENSLEY B.</t>
  </si>
  <si>
    <t>MANALO ABEGAIL T.</t>
  </si>
  <si>
    <t>CAUSAREN</t>
  </si>
  <si>
    <t>JOHN ROBERT</t>
  </si>
  <si>
    <t>CAUSAREN JOHN ROBERT C.</t>
  </si>
  <si>
    <t>LLRENA</t>
  </si>
  <si>
    <t>JANEEN</t>
  </si>
  <si>
    <t>LLRENA JANEEN V.</t>
  </si>
  <si>
    <t>BEREAVEMENT LEAVE</t>
  </si>
  <si>
    <t>RANDY</t>
  </si>
  <si>
    <t>CSU-I</t>
  </si>
  <si>
    <t xml:space="preserve">ERNI RANDY  </t>
  </si>
  <si>
    <t>MANGUINAO NIÑA P.</t>
  </si>
  <si>
    <t>Count of Employee Name</t>
  </si>
  <si>
    <t>PALAD EMERSON U.</t>
  </si>
  <si>
    <t>QUIAN</t>
  </si>
  <si>
    <t>JHON RAYMOND</t>
  </si>
  <si>
    <t>POLONAN</t>
  </si>
  <si>
    <t>QUIAN JHON RAYMOND P.</t>
  </si>
  <si>
    <t>GIBAGA</t>
  </si>
  <si>
    <t>RICA JEAN</t>
  </si>
  <si>
    <t>GIBAGA RICA JEAN C.</t>
  </si>
  <si>
    <t>ANA MALEN</t>
  </si>
  <si>
    <t>TIBAYAN ANA MALEN R.</t>
  </si>
  <si>
    <t>ROXAS</t>
  </si>
  <si>
    <t>ZHANINE</t>
  </si>
  <si>
    <t>TEACHER</t>
  </si>
  <si>
    <t>ROXAS ZHANINE R.</t>
  </si>
  <si>
    <t>VIDALLON</t>
  </si>
  <si>
    <t xml:space="preserve">KAREN </t>
  </si>
  <si>
    <t>SHS</t>
  </si>
  <si>
    <t>VIDALLON KAREN  N.</t>
  </si>
  <si>
    <t>FRANNIE</t>
  </si>
  <si>
    <t>BATHAN FRANNIE P.</t>
  </si>
  <si>
    <t>JINKY</t>
  </si>
  <si>
    <t>OSP</t>
  </si>
  <si>
    <t>GARCIA JINKY A.</t>
  </si>
  <si>
    <t>ANABELLE</t>
  </si>
  <si>
    <t>PIOL</t>
  </si>
  <si>
    <t>DEPED SANJOSE</t>
  </si>
  <si>
    <t>PARRA ANABELLE P.</t>
  </si>
  <si>
    <t>SENANDO</t>
  </si>
  <si>
    <t>NATANAUAN SENANDO C.</t>
  </si>
  <si>
    <t>EDLYN</t>
  </si>
  <si>
    <t>BAYBAY EDLYN L.</t>
  </si>
  <si>
    <t>SPECIAL PRIVLEGE</t>
  </si>
  <si>
    <t>REMELYN</t>
  </si>
  <si>
    <t>OFFICE STAFF</t>
  </si>
  <si>
    <t>PEOPLE'S PARK</t>
  </si>
  <si>
    <t>RAMOS REMELYN A.</t>
  </si>
  <si>
    <t>RODEL</t>
  </si>
  <si>
    <t>ORTEGA RODEL R.</t>
  </si>
  <si>
    <t>SPECIALPRIVILEGE</t>
  </si>
  <si>
    <t>GILBERTO</t>
  </si>
  <si>
    <t>NATANAUAN GILBERTO A.</t>
  </si>
  <si>
    <t>FERRY</t>
  </si>
  <si>
    <t>RUGA</t>
  </si>
  <si>
    <t>FERRY FRANCIS R.</t>
  </si>
  <si>
    <t>NOLI</t>
  </si>
  <si>
    <t>E.</t>
  </si>
  <si>
    <t>TRAFFIC ENFOCER</t>
  </si>
  <si>
    <t>DE SAGUN NOLI E.</t>
  </si>
  <si>
    <t>CARAAN JOSEPHINE M.</t>
  </si>
  <si>
    <t>CATALINA</t>
  </si>
  <si>
    <t xml:space="preserve">MANALO CATALINA  </t>
  </si>
  <si>
    <t>JOSIELYN</t>
  </si>
  <si>
    <t>SALAZAR JOSIELYN G.</t>
  </si>
  <si>
    <t>LEONILO JR.</t>
  </si>
  <si>
    <t>MELADO LEONILO JR. P.</t>
  </si>
  <si>
    <t>PINEDA</t>
  </si>
  <si>
    <t>DANICCA NOELLE</t>
  </si>
  <si>
    <t>PINEDA DANICCA NOELLE V.</t>
  </si>
  <si>
    <t>ARELLANO</t>
  </si>
  <si>
    <t>CARMELA</t>
  </si>
  <si>
    <t>DUMPLICATE</t>
  </si>
  <si>
    <t>ARELLANO CARMELA D.</t>
  </si>
  <si>
    <t>JENELYN</t>
  </si>
  <si>
    <t>I</t>
  </si>
  <si>
    <t>DE CASTRO JENELYN I.</t>
  </si>
  <si>
    <t>DARREL JESUS</t>
  </si>
  <si>
    <t>HERNANDEZ DARREL JESUS M.</t>
  </si>
  <si>
    <t>PEREY GENNILYN M.</t>
  </si>
  <si>
    <t>RA 9710 BENEFITS FOR WOMEN</t>
  </si>
  <si>
    <t>OLAVIAGA</t>
  </si>
  <si>
    <t>BATIBOT</t>
  </si>
  <si>
    <t>CROSSING ELEM SCH</t>
  </si>
  <si>
    <t>BATIBOT REYNALDO D.</t>
  </si>
  <si>
    <t>MAGO</t>
  </si>
  <si>
    <t>MAGO ROLANDO V.</t>
  </si>
  <si>
    <t>CASI</t>
  </si>
  <si>
    <t>BRYAN</t>
  </si>
  <si>
    <t>CRISTAL</t>
  </si>
  <si>
    <t>CASI BRYAN C.</t>
  </si>
  <si>
    <t>ESTIEBAR</t>
  </si>
  <si>
    <t>ESTIEBAR ARISTOTLE B.</t>
  </si>
  <si>
    <t>PERSONAL</t>
  </si>
  <si>
    <t>EMERGENCY</t>
  </si>
  <si>
    <t>MANLAPAZ</t>
  </si>
  <si>
    <t>MANLAPAZ ROSALINDA R.</t>
  </si>
  <si>
    <t>CRISTI NERISSE</t>
  </si>
  <si>
    <t>GONZALES CRISTI NERISSE E.</t>
  </si>
  <si>
    <t>ROSS EIZALHYNNE</t>
  </si>
  <si>
    <t>DE CASTRO ROSS EIZALHYNNE A.</t>
  </si>
  <si>
    <t>GABAC</t>
  </si>
  <si>
    <t xml:space="preserve">GABAC INOCENCIO  </t>
  </si>
  <si>
    <t>SHEILA</t>
  </si>
  <si>
    <t>DELA CRUZ SHEILA G.</t>
  </si>
  <si>
    <t>MARIFE</t>
  </si>
  <si>
    <t>MARASIGAN MARIFE C.</t>
  </si>
  <si>
    <t>PELLO</t>
  </si>
  <si>
    <t>EMILMA</t>
  </si>
  <si>
    <t>USI</t>
  </si>
  <si>
    <t>CPDO COORDINATOR</t>
  </si>
  <si>
    <t>PELLO EMILMA U.</t>
  </si>
  <si>
    <t>BIANCA CAMILLE</t>
  </si>
  <si>
    <t>CITY COUNCILOR</t>
  </si>
  <si>
    <t>CO-TERM</t>
  </si>
  <si>
    <t>PELLO BIANCA CAMILLE U.</t>
  </si>
  <si>
    <t>TORRES ROANNE MAY D.</t>
  </si>
  <si>
    <t>ROANNE MAY</t>
  </si>
  <si>
    <t>2 SL</t>
  </si>
  <si>
    <t>MA. ANDREA MAE</t>
  </si>
  <si>
    <t>HORNILLA</t>
  </si>
  <si>
    <t xml:space="preserve">MANALO MA. ANDREA MAE H. </t>
  </si>
  <si>
    <t>MARY AILINE</t>
  </si>
  <si>
    <t>STA. ANA</t>
  </si>
  <si>
    <t>INOCENCIO MARY AILINE S.</t>
  </si>
  <si>
    <t>MACARIO</t>
  </si>
  <si>
    <t>MACARIO GLENN B.</t>
  </si>
  <si>
    <t>GARRY</t>
  </si>
  <si>
    <t>BAYOT GARRY L.</t>
  </si>
  <si>
    <t>PESIGAN</t>
  </si>
  <si>
    <t>EDUARDO</t>
  </si>
  <si>
    <t xml:space="preserve">PESIGAN EDUARDO  </t>
  </si>
  <si>
    <t>6/2/203</t>
  </si>
  <si>
    <t>MARIE CHIARRE</t>
  </si>
  <si>
    <t>SOCIAL WELFARE ASSISTANT</t>
  </si>
  <si>
    <t>SEPINO MARIE CHIARRE M.</t>
  </si>
  <si>
    <t>SL WITHOUT PAY</t>
  </si>
  <si>
    <t>DAIZ</t>
  </si>
  <si>
    <t>PAUL MICHAEL</t>
  </si>
  <si>
    <t>SPED</t>
  </si>
  <si>
    <t xml:space="preserve">DAIZ PAUL MICHAEL  </t>
  </si>
  <si>
    <t>PARKING AIDE II</t>
  </si>
  <si>
    <t>JAVIER NOEL D.</t>
  </si>
  <si>
    <t>DESINGAÑO</t>
  </si>
  <si>
    <t xml:space="preserve">OFFICE OF THE SANGGUNIANG PANLUNGSOD </t>
  </si>
  <si>
    <t>MAALA JOSEPHINE D.</t>
  </si>
  <si>
    <t>MARC JESTER</t>
  </si>
  <si>
    <t>ALEGRE MARC JESTER D.</t>
  </si>
  <si>
    <t>JANN PAUL</t>
  </si>
  <si>
    <t>SERRANO</t>
  </si>
  <si>
    <t>CABASI JANN PAUL S.</t>
  </si>
  <si>
    <t xml:space="preserve">V </t>
  </si>
  <si>
    <t>MERCADO RENGIE M.</t>
  </si>
  <si>
    <t>BESAS</t>
  </si>
  <si>
    <t>TRECIA JOY</t>
  </si>
  <si>
    <t>ULTRASOUND CLERK</t>
  </si>
  <si>
    <t xml:space="preserve">BESAS TRECIA JOY  </t>
  </si>
  <si>
    <t>VL WITHOUT PAY</t>
  </si>
  <si>
    <t>OLIGARIO</t>
  </si>
  <si>
    <t>ARLYN MAE</t>
  </si>
  <si>
    <t>C.</t>
  </si>
  <si>
    <t>ISB TEACHER</t>
  </si>
  <si>
    <t>OLIGARIO ARLYN MAE C.</t>
  </si>
  <si>
    <t xml:space="preserve">MARASIGAN </t>
  </si>
  <si>
    <t>MARASIGAN  YOLANDA A.</t>
  </si>
  <si>
    <t>MARASIGAN ARIEL M.</t>
  </si>
  <si>
    <t xml:space="preserve">SL WITHOUT PAY </t>
  </si>
  <si>
    <t>VISITACION</t>
  </si>
  <si>
    <t>S.</t>
  </si>
  <si>
    <t>VISITACION DENNIS S.</t>
  </si>
  <si>
    <t xml:space="preserve">SL </t>
  </si>
  <si>
    <t xml:space="preserve">OTHER </t>
  </si>
  <si>
    <t>ADLYC JOHN</t>
  </si>
  <si>
    <t>AMULONG ADLYC JOHN P.</t>
  </si>
  <si>
    <t>RA No. 9710 / CSC MC No. 25</t>
  </si>
  <si>
    <t>SANCHEZ</t>
  </si>
  <si>
    <t>PERMANENT</t>
  </si>
  <si>
    <t>TOURISM RECEPTIONIST III</t>
  </si>
  <si>
    <t>TOLENTINO IMELDA S.</t>
  </si>
  <si>
    <t>MEJIA</t>
  </si>
  <si>
    <t>MENERIZA</t>
  </si>
  <si>
    <t>MEJIA MENERIZA M.</t>
  </si>
  <si>
    <t>MELQUIADES JR.</t>
  </si>
  <si>
    <t>TCIS/CSU</t>
  </si>
  <si>
    <t>SARMIENTO MELQUIADES JR. F.</t>
  </si>
  <si>
    <t>AILYN</t>
  </si>
  <si>
    <t>LAUREL</t>
  </si>
  <si>
    <t>DE OCAMPO AILYN L.</t>
  </si>
  <si>
    <t>CRISTY</t>
  </si>
  <si>
    <t>MAINTENANCE</t>
  </si>
  <si>
    <t>JAVIER CRISTY U.</t>
  </si>
  <si>
    <t>ACOSTA</t>
  </si>
  <si>
    <t>ACOSTA MARIETA A.</t>
  </si>
  <si>
    <t>DIOKNO</t>
  </si>
  <si>
    <t>FRANCISCA</t>
  </si>
  <si>
    <t>DIOKNO FRANCISCA A.</t>
  </si>
  <si>
    <t>MENDOZA ARTHUR D.</t>
  </si>
  <si>
    <t>RAMOS NANCY P.</t>
  </si>
  <si>
    <t>MARIA TERESA</t>
  </si>
  <si>
    <t>SARMIENTO MARIA TERESA E.</t>
  </si>
  <si>
    <t>ANALUS</t>
  </si>
  <si>
    <t>OFFICE OF THE MAYOR</t>
  </si>
  <si>
    <t>MENDOZA ANALUS A.</t>
  </si>
  <si>
    <t>HILARIO CRISTY U.</t>
  </si>
  <si>
    <t>MAHARLIKA ELEM SCH.</t>
  </si>
  <si>
    <t>HERNANDEZ JANINE Q.</t>
  </si>
  <si>
    <t>ALMAREZ GRACITA S.</t>
  </si>
  <si>
    <t>725/2023</t>
  </si>
  <si>
    <t>R.A. NO. 9710/CSC MC NO. 25, S. 2010</t>
  </si>
  <si>
    <t>7/25/0223</t>
  </si>
  <si>
    <t>DINGLASAN</t>
  </si>
  <si>
    <t>DE VILLA MARITES D.</t>
  </si>
  <si>
    <t>RA NO. 8972/CSC MC NO. 8, S. 2004 - SOLO PARENT LEAVE</t>
  </si>
  <si>
    <t>MARIANNE</t>
  </si>
  <si>
    <t>V.</t>
  </si>
  <si>
    <t>LOCAL SCHOOL BOARD</t>
  </si>
  <si>
    <t>LSB</t>
  </si>
  <si>
    <t>JAVIER MARIANNE V.</t>
  </si>
  <si>
    <t>JASMINE</t>
  </si>
  <si>
    <t>TOURISM STAFF</t>
  </si>
  <si>
    <t>TCDO</t>
  </si>
  <si>
    <t>BAYOT JASMINE A.</t>
  </si>
  <si>
    <t>RENDORA</t>
  </si>
  <si>
    <t>RAFFY</t>
  </si>
  <si>
    <t>GRABADOR</t>
  </si>
  <si>
    <t>RENDORA RAFFY G.</t>
  </si>
  <si>
    <t>RENZ KARL</t>
  </si>
  <si>
    <t>CITY HEALTH OFFICE</t>
  </si>
  <si>
    <t>ALEGRE RENZ KARL C.</t>
  </si>
  <si>
    <t>R.A. NO. 8187 - PATERNITY</t>
  </si>
  <si>
    <t>CHARITY</t>
  </si>
  <si>
    <t>RTC BRANCA</t>
  </si>
  <si>
    <t>JIMENO CHARITY D.</t>
  </si>
  <si>
    <t>GEDRICK</t>
  </si>
  <si>
    <t>MEDINA</t>
  </si>
  <si>
    <t>BAC OFFICE</t>
  </si>
  <si>
    <t>SUMAGUI GEDRICK M.</t>
  </si>
  <si>
    <t>MARIECAR</t>
  </si>
  <si>
    <t>ROQUITE MARIECAR L.</t>
  </si>
  <si>
    <t>GEMEL</t>
  </si>
  <si>
    <t>NATANUAN</t>
  </si>
  <si>
    <t>PNP</t>
  </si>
  <si>
    <t>LABARDA GEMEL N.</t>
  </si>
  <si>
    <t>RODRIGO</t>
  </si>
  <si>
    <t>DCW 1</t>
  </si>
  <si>
    <t>RODRIGO ROWENA B.</t>
  </si>
  <si>
    <t>RUPERTA</t>
  </si>
  <si>
    <t>JOB CON</t>
  </si>
  <si>
    <t>SANGALANG RUPERTA N.</t>
  </si>
  <si>
    <t>RESTIE</t>
  </si>
  <si>
    <t>ANGCAYA RESTIE A.</t>
  </si>
  <si>
    <t>LLORENTE</t>
  </si>
  <si>
    <t>MARIA THERESA</t>
  </si>
  <si>
    <t>SK PRESIDENT</t>
  </si>
  <si>
    <t>LLORENTE MARIA THERESA O.</t>
  </si>
  <si>
    <t>9/8/2023``</t>
  </si>
  <si>
    <t>REYMARK</t>
  </si>
  <si>
    <t>ADA III - CLERK 1</t>
  </si>
  <si>
    <t>RECORDS OFFICE</t>
  </si>
  <si>
    <t>INOCENCIO REYMARK S.</t>
  </si>
  <si>
    <t>JOVELYN</t>
  </si>
  <si>
    <t>MAYORS OFFICE</t>
  </si>
  <si>
    <t>MANGUINAO JOVELYN A.</t>
  </si>
  <si>
    <t>GRETEL MAE</t>
  </si>
  <si>
    <t>TAFALLA</t>
  </si>
  <si>
    <t>MONTEALEGRE GRETEL MAE T.</t>
  </si>
  <si>
    <t>ATTORNEY</t>
  </si>
  <si>
    <t>Bonifacio Day</t>
  </si>
  <si>
    <t>Barangay and SK Election Day</t>
  </si>
  <si>
    <t>9/25.2023</t>
  </si>
  <si>
    <t>CAPACIA</t>
  </si>
  <si>
    <t>JASON</t>
  </si>
  <si>
    <t>CAPACIA JASON A.</t>
  </si>
  <si>
    <t>AGUILAR</t>
  </si>
  <si>
    <t>WILLIAM</t>
  </si>
  <si>
    <t>CABELLO</t>
  </si>
  <si>
    <t>AGUILAR WILLIAM C.</t>
  </si>
  <si>
    <t>MARIETTA</t>
  </si>
  <si>
    <t>CNPC</t>
  </si>
  <si>
    <t>DOGELIO MARIETTA D.</t>
  </si>
  <si>
    <t>ANCIRO</t>
  </si>
  <si>
    <t>TOLEDO</t>
  </si>
  <si>
    <t>ANCIRO DANILO T.</t>
  </si>
  <si>
    <t>ACEBES</t>
  </si>
  <si>
    <t>SHERYL JOYCE</t>
  </si>
  <si>
    <t>PAYTON</t>
  </si>
  <si>
    <t>ACEBES SHERYL JOYCE P.</t>
  </si>
  <si>
    <t>ROSENDA</t>
  </si>
  <si>
    <t>CREUS ROSENDA A.</t>
  </si>
  <si>
    <t>SILAN</t>
  </si>
  <si>
    <t>SILAN MARIE BERNADETTE D.</t>
  </si>
  <si>
    <t>DANO</t>
  </si>
  <si>
    <t>DE GUZMAN MAYETTE D.</t>
  </si>
  <si>
    <t>PERMISON</t>
  </si>
  <si>
    <t>MORILLA</t>
  </si>
  <si>
    <t>PERMISON VICTORIA M.</t>
  </si>
  <si>
    <t>OLIVA</t>
  </si>
  <si>
    <t>MALORCA</t>
  </si>
  <si>
    <t>DESINGANO</t>
  </si>
  <si>
    <t>DESINGANO OLIVA M.</t>
  </si>
  <si>
    <t>LONDONIO</t>
  </si>
  <si>
    <t>CORINA</t>
  </si>
  <si>
    <t>LONDONIO CORINA A.</t>
  </si>
  <si>
    <t>CONSUELO</t>
  </si>
  <si>
    <t>ANDRES</t>
  </si>
  <si>
    <t>CATABAG</t>
  </si>
  <si>
    <t>BFP</t>
  </si>
  <si>
    <t>CONSUELO ANDRES C.</t>
  </si>
  <si>
    <t>ROME</t>
  </si>
  <si>
    <t>FIL</t>
  </si>
  <si>
    <t>BARROZA</t>
  </si>
  <si>
    <t>ROME FIL B.</t>
  </si>
  <si>
    <t>ROBLES</t>
  </si>
  <si>
    <t>JOHN JAYSON ISRAEL</t>
  </si>
  <si>
    <t>P.</t>
  </si>
  <si>
    <t>RAD TECH LAB ASSISTANT</t>
  </si>
  <si>
    <t>ROBLES JOHN JAYSON ISRAEL P.</t>
  </si>
  <si>
    <t>SEC. 58, RULE XVI, OMNIBUS RULES IMPLEMENTING E.O NO. 292</t>
  </si>
  <si>
    <t>MANDARAOG</t>
  </si>
  <si>
    <t>JONEL</t>
  </si>
  <si>
    <t>TICC/JEB</t>
  </si>
  <si>
    <t>MANDARAOG JONEL L.</t>
  </si>
  <si>
    <t>BUELBO</t>
  </si>
  <si>
    <t>MICHLE</t>
  </si>
  <si>
    <t xml:space="preserve">BUELBO MICHLE  </t>
  </si>
  <si>
    <t>DILOY</t>
  </si>
  <si>
    <t>MARK JAYSON</t>
  </si>
  <si>
    <t>DILOY MARK JAYSON M.</t>
  </si>
  <si>
    <t>MINGI</t>
  </si>
  <si>
    <t xml:space="preserve">MINGI JAYVEE  </t>
  </si>
  <si>
    <t>CAPACIA JAYSON A.</t>
  </si>
  <si>
    <t>CARURUCAN</t>
  </si>
  <si>
    <t>GLAIZA</t>
  </si>
  <si>
    <t>SARDINOLA</t>
  </si>
  <si>
    <t>CARURUCAN GLAIZA S.</t>
  </si>
  <si>
    <t>10/23 2023</t>
  </si>
  <si>
    <t>FREDERIC</t>
  </si>
  <si>
    <t>CDRRMO</t>
  </si>
  <si>
    <t>CARAAN FREDERIC D.</t>
  </si>
  <si>
    <t>GUTIERREZ MARLYN D.</t>
  </si>
  <si>
    <t>WILSON</t>
  </si>
  <si>
    <t>ADMIN I</t>
  </si>
  <si>
    <t>GUAÑEZO WILSON F.</t>
  </si>
  <si>
    <t>MAGHIRANG</t>
  </si>
  <si>
    <t xml:space="preserve">MAGHIRANG EDUARDO  </t>
  </si>
  <si>
    <t>DAVY JOHN</t>
  </si>
  <si>
    <t>URSAL</t>
  </si>
  <si>
    <t>MIRANDA DAVY JOHN U.</t>
  </si>
  <si>
    <t>BAY AMIE C.</t>
  </si>
  <si>
    <t>11/31/2023</t>
  </si>
  <si>
    <t>MANALO CATALINA C.</t>
  </si>
  <si>
    <t>MATIBAG</t>
  </si>
  <si>
    <t>EDISON</t>
  </si>
  <si>
    <t xml:space="preserve">MATIBAG EDISON  </t>
  </si>
  <si>
    <t>PANGHULAN NELSON P.</t>
  </si>
  <si>
    <t>BOHULANO</t>
  </si>
  <si>
    <t>MARY ANNE JOY</t>
  </si>
  <si>
    <t>BELANGEL</t>
  </si>
  <si>
    <t>BOHULANO MARY ANNE JOY B.</t>
  </si>
  <si>
    <t>MARIA LOURDES</t>
  </si>
  <si>
    <t>PATERNO MARIA LOURDES P.</t>
  </si>
  <si>
    <t>ENORME</t>
  </si>
  <si>
    <t xml:space="preserve">ENORME MICHAEL  </t>
  </si>
  <si>
    <t>PEREZ</t>
  </si>
  <si>
    <t xml:space="preserve">PEREZ FRANCIS  </t>
  </si>
  <si>
    <t>MORAL</t>
  </si>
  <si>
    <t>MAURA</t>
  </si>
  <si>
    <t>MORAL MAURA C.</t>
  </si>
  <si>
    <t>21/1/2023</t>
  </si>
  <si>
    <t>DELA CUESTA</t>
  </si>
  <si>
    <t>VILLANUEVA RICHARD D.</t>
  </si>
  <si>
    <t>PATERNITY LEAVE (R.A. NO. 8187</t>
  </si>
  <si>
    <t>PATERNITY LEAVE (R.A. NO. 8188</t>
  </si>
  <si>
    <t>TIMBOL</t>
  </si>
  <si>
    <t>REGIDOR</t>
  </si>
  <si>
    <t>ADMIN AIDE 1</t>
  </si>
  <si>
    <t>TIMBOL REGIDOR O.</t>
  </si>
  <si>
    <t>Christmas Holiday</t>
  </si>
  <si>
    <t>Emaculate Concepcion</t>
  </si>
  <si>
    <t>Non Working Holiday</t>
  </si>
  <si>
    <t>2022</t>
  </si>
  <si>
    <t>Qtr4</t>
  </si>
  <si>
    <t>2023</t>
  </si>
  <si>
    <t>2019</t>
  </si>
  <si>
    <t>2020</t>
  </si>
  <si>
    <t>&lt;11/20/2019</t>
  </si>
  <si>
    <t>2024</t>
  </si>
  <si>
    <t>Qtr1</t>
  </si>
  <si>
    <t>AROLD JAMES</t>
  </si>
  <si>
    <t>HERNANDEZ AROLD JAMES M.</t>
  </si>
  <si>
    <r>
      <t>MA</t>
    </r>
    <r>
      <rPr>
        <sz val="11"/>
        <color theme="3"/>
        <rFont val="Calibri"/>
        <family val="2"/>
      </rPr>
      <t>ÑAGO</t>
    </r>
  </si>
  <si>
    <r>
      <t>TEA</t>
    </r>
    <r>
      <rPr>
        <sz val="11"/>
        <color theme="3"/>
        <rFont val="Calibri"/>
        <family val="2"/>
      </rPr>
      <t>ÑO</t>
    </r>
  </si>
  <si>
    <t>CHRISTINE JEAN</t>
  </si>
  <si>
    <t>DE CASTRO CHRISTINE JEAN D.</t>
  </si>
  <si>
    <t>SOCIALWELFARE AIDE</t>
  </si>
  <si>
    <t>MARIA MARIZA</t>
  </si>
  <si>
    <t>MONTENEGRO MARIA MARIZA P.</t>
  </si>
  <si>
    <t>RONARIO</t>
  </si>
  <si>
    <t>GERALDINE</t>
  </si>
  <si>
    <t>RONARIO GERALDINE U.</t>
  </si>
  <si>
    <t>MARIAN</t>
  </si>
  <si>
    <t>CENTRAL TERMINAL</t>
  </si>
  <si>
    <t>ANGCAYA MARIAN J.</t>
  </si>
  <si>
    <t>12/29/23/</t>
  </si>
  <si>
    <t>JULIUS CEASAR</t>
  </si>
  <si>
    <t>BISPERAS</t>
  </si>
  <si>
    <t>MIRANDA JULIUS CEASAR B.</t>
  </si>
  <si>
    <t>ERWIN</t>
  </si>
  <si>
    <t xml:space="preserve">DIMARANAN ERWIN  </t>
  </si>
  <si>
    <t>BASA</t>
  </si>
  <si>
    <t>CLEOVI</t>
  </si>
  <si>
    <t xml:space="preserve">BASA CLEOVI  </t>
  </si>
  <si>
    <t>BIGLANG-AWA</t>
  </si>
  <si>
    <t>MELCHOR</t>
  </si>
  <si>
    <t xml:space="preserve">BIGLANG-AWA MELCHOR  </t>
  </si>
  <si>
    <t>NEIZER</t>
  </si>
  <si>
    <t>MAWAK NEIZER B.</t>
  </si>
  <si>
    <t>RA NO. 8187/CSC MC NO.71 PATERNITY LEAVE</t>
  </si>
  <si>
    <t>Feb</t>
  </si>
  <si>
    <t>Mar</t>
  </si>
  <si>
    <t>Jan</t>
  </si>
  <si>
    <t>Nov</t>
  </si>
  <si>
    <t>Dec</t>
  </si>
  <si>
    <t>WILMER</t>
  </si>
  <si>
    <t>ADMINISTRATIVE OFFICE III</t>
  </si>
  <si>
    <t>TIBAYAN WILMER B.</t>
  </si>
  <si>
    <t>TIBAYAN LEONARD ERIC O.</t>
  </si>
  <si>
    <t>ROGEL</t>
  </si>
  <si>
    <t>ROGACION</t>
  </si>
  <si>
    <t>ZONING OFFICER III</t>
  </si>
  <si>
    <t>ROGACION ROGEL M.</t>
  </si>
  <si>
    <t>SVL</t>
  </si>
  <si>
    <t xml:space="preserve">DESEPEDA ALDWIN  </t>
  </si>
  <si>
    <t>ROJAS</t>
  </si>
  <si>
    <t>TCDRRMO</t>
  </si>
  <si>
    <t>MALABANAN JEFFREY R.</t>
  </si>
  <si>
    <t>1/11/20234</t>
  </si>
  <si>
    <t>Chinese New Year</t>
  </si>
  <si>
    <t>MAGUINAO GILBERT C.</t>
  </si>
  <si>
    <t>YOLANDA ANN</t>
  </si>
  <si>
    <t>ASUNCION</t>
  </si>
  <si>
    <t>ASUNCION YOLANDA ANN L.</t>
  </si>
  <si>
    <t>MATERNITY LEAVE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</si>
</sst>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d"/>
    <numFmt numFmtId="165" formatCode="&quot;LAST YEAR &quot;\ General"/>
    <numFmt numFmtId="166" formatCode="0.0"/>
    <numFmt numFmtId="167" formatCode="[$-409]mmmm\ d\,\ yyyy;@"/>
  </numFmts>
  <fonts count="35" x14ac:knownFonts="1">
    <font>
      <sz val="11"/>
      <color theme="1"/>
      <name val="Trebuchet MS"/>
      <family val="2"/>
      <scheme val="minor"/>
    </font>
    <font>
      <sz val="11"/>
      <color theme="1"/>
      <name val="Trebuchet MS"/>
      <family val="2"/>
      <scheme val="minor"/>
    </font>
    <font>
      <sz val="11"/>
      <color theme="0"/>
      <name val="Trebuchet MS"/>
      <family val="2"/>
      <scheme val="minor"/>
    </font>
    <font>
      <sz val="12"/>
      <color theme="0"/>
      <name val="Trebuchet MS"/>
      <family val="2"/>
      <scheme val="minor"/>
    </font>
    <font>
      <sz val="11"/>
      <color theme="3"/>
      <name val="Bookman Old Style"/>
      <family val="1"/>
      <scheme val="major"/>
    </font>
    <font>
      <b/>
      <sz val="23"/>
      <color theme="3"/>
      <name val="Bookman Old Style"/>
      <family val="1"/>
      <scheme val="major"/>
    </font>
    <font>
      <sz val="9"/>
      <color theme="3"/>
      <name val="Bookman Old Style"/>
      <family val="1"/>
      <scheme val="major"/>
    </font>
    <font>
      <b/>
      <sz val="30"/>
      <color theme="0"/>
      <name val="Bookman Old Style"/>
      <family val="1"/>
      <scheme val="major"/>
    </font>
    <font>
      <b/>
      <sz val="30"/>
      <color theme="3"/>
      <name val="Bookman Old Style"/>
      <family val="1"/>
      <scheme val="major"/>
    </font>
    <font>
      <b/>
      <sz val="26"/>
      <color theme="3"/>
      <name val="Bookman Old Style"/>
      <family val="2"/>
      <scheme val="major"/>
    </font>
    <font>
      <sz val="9"/>
      <color theme="1"/>
      <name val="Trebuchet MS"/>
      <family val="2"/>
      <scheme val="minor"/>
    </font>
    <font>
      <sz val="11"/>
      <color theme="3" tint="-0.499984740745262"/>
      <name val="Trebuchet MS"/>
      <family val="2"/>
      <scheme val="minor"/>
    </font>
    <font>
      <b/>
      <sz val="11"/>
      <color theme="9" tint="-0.499984740745262"/>
      <name val="Trebuchet MS"/>
      <family val="2"/>
      <scheme val="minor"/>
    </font>
    <font>
      <sz val="11"/>
      <color theme="1"/>
      <name val="Bookman Old Style"/>
      <family val="1"/>
      <scheme val="major"/>
    </font>
    <font>
      <b/>
      <sz val="30"/>
      <color theme="1"/>
      <name val="Bookman Old Style"/>
      <family val="1"/>
      <scheme val="major"/>
    </font>
    <font>
      <b/>
      <sz val="16"/>
      <color theme="1"/>
      <name val="Trebuchet MS"/>
      <family val="2"/>
      <scheme val="minor"/>
    </font>
    <font>
      <sz val="16"/>
      <color theme="1"/>
      <name val="Trebuchet MS"/>
      <family val="2"/>
      <scheme val="minor"/>
    </font>
    <font>
      <sz val="11"/>
      <color theme="3"/>
      <name val="Trebuchet MS"/>
      <family val="2"/>
      <scheme val="minor"/>
    </font>
    <font>
      <b/>
      <sz val="11"/>
      <color theme="3"/>
      <name val="Trebuchet MS"/>
      <family val="2"/>
      <scheme val="minor"/>
    </font>
    <font>
      <b/>
      <sz val="24"/>
      <color theme="1"/>
      <name val="Bookman Old Style"/>
      <family val="1"/>
      <scheme val="major"/>
    </font>
    <font>
      <b/>
      <sz val="20"/>
      <color rgb="FF002060"/>
      <name val="Bookman Old Style"/>
      <family val="1"/>
      <scheme val="major"/>
    </font>
    <font>
      <sz val="10"/>
      <color theme="3"/>
      <name val="Bookman Old Style"/>
      <family val="1"/>
      <scheme val="major"/>
    </font>
    <font>
      <sz val="10"/>
      <color theme="3" tint="-0.499984740745262"/>
      <name val="Trebuchet MS"/>
      <family val="2"/>
      <scheme val="minor"/>
    </font>
    <font>
      <b/>
      <sz val="10"/>
      <color theme="3" tint="-0.499984740745262"/>
      <name val="Trebuchet MS"/>
      <family val="2"/>
      <scheme val="minor"/>
    </font>
    <font>
      <b/>
      <sz val="28"/>
      <color theme="0"/>
      <name val="Bookman Old Style"/>
      <family val="1"/>
      <scheme val="major"/>
    </font>
    <font>
      <sz val="18"/>
      <color theme="1"/>
      <name val="Trebuchet MS"/>
      <family val="2"/>
      <scheme val="minor"/>
    </font>
    <font>
      <sz val="12"/>
      <color theme="1"/>
      <name val="Trebuchet MS"/>
      <family val="2"/>
      <scheme val="minor"/>
    </font>
    <font>
      <b/>
      <sz val="18"/>
      <color theme="1"/>
      <name val="Trebuchet MS"/>
      <family val="2"/>
      <scheme val="minor"/>
    </font>
    <font>
      <sz val="10"/>
      <color theme="1"/>
      <name val="Trebuchet MS"/>
      <family val="2"/>
      <scheme val="minor"/>
    </font>
    <font>
      <sz val="8"/>
      <name val="Trebuchet MS"/>
      <family val="2"/>
      <scheme val="minor"/>
    </font>
    <font>
      <sz val="11"/>
      <color theme="0"/>
      <name val="Bookman Old Style"/>
      <family val="1"/>
      <scheme val="major"/>
    </font>
    <font>
      <sz val="11"/>
      <color theme="3"/>
      <name val="Calibri"/>
      <family val="2"/>
    </font>
    <font>
      <sz val="11"/>
      <color theme="3"/>
      <name val="Trebuchet MS"/>
      <family val="2"/>
      <scheme val="minor"/>
    </font>
    <font>
      <sz val="11"/>
      <color theme="3"/>
      <name val="Trebuchet MS"/>
      <family val="2"/>
      <scheme val="minor"/>
    </font>
    <font>
      <sz val="11"/>
      <color theme="3"/>
      <name val="Trebuchet MS"/>
      <family val="2"/>
      <scheme val="minor"/>
    </font>
  </fonts>
  <fills count="11">
    <fill>
      <patternFill patternType="none"/>
    </fill>
    <fill>
      <patternFill patternType="gray125"/>
    </fill>
    <fill>
      <patternFill patternType="solid">
        <fgColor theme="3"/>
        <bgColor indexed="64"/>
      </patternFill>
    </fill>
    <fill>
      <patternFill patternType="solid">
        <fgColor theme="4"/>
      </patternFill>
    </fill>
    <fill>
      <patternFill patternType="solid">
        <fgColor theme="6"/>
      </patternFill>
    </fill>
    <fill>
      <patternFill patternType="solid">
        <fgColor theme="7"/>
      </patternFill>
    </fill>
    <fill>
      <patternFill patternType="solid">
        <fgColor theme="8"/>
      </patternFill>
    </fill>
    <fill>
      <patternFill patternType="solid">
        <fgColor theme="8" tint="-0.24994659260841701"/>
        <bgColor indexed="64"/>
      </patternFill>
    </fill>
    <fill>
      <patternFill patternType="solid">
        <fgColor theme="9"/>
      </patternFill>
    </fill>
    <fill>
      <patternFill patternType="solid">
        <fgColor theme="2"/>
        <bgColor indexed="64"/>
      </patternFill>
    </fill>
    <fill>
      <patternFill patternType="solid">
        <fgColor theme="9" tint="-0.249977111117893"/>
        <bgColor indexed="64"/>
      </patternFill>
    </fill>
  </fills>
  <borders count="12">
    <border>
      <left/>
      <right/>
      <top/>
      <bottom/>
      <diagonal/>
    </border>
    <border>
      <left/>
      <right style="thin">
        <color theme="3" tint="0.39994506668294322"/>
      </right>
      <top/>
      <bottom/>
      <diagonal/>
    </border>
    <border>
      <left style="thin">
        <color theme="0"/>
      </left>
      <right style="thin">
        <color theme="0"/>
      </right>
      <top/>
      <bottom/>
      <diagonal/>
    </border>
    <border>
      <left style="thick">
        <color theme="0"/>
      </left>
      <right style="thick">
        <color theme="0"/>
      </right>
      <top style="thick">
        <color theme="0"/>
      </top>
      <bottom style="thick">
        <color theme="0"/>
      </bottom>
      <diagonal/>
    </border>
    <border>
      <left style="thin">
        <color indexed="64"/>
      </left>
      <right style="thin">
        <color indexed="64"/>
      </right>
      <top style="thin">
        <color indexed="64"/>
      </top>
      <bottom style="thin">
        <color indexed="64"/>
      </bottom>
      <diagonal/>
    </border>
    <border>
      <left style="thin">
        <color theme="3" tint="0.39994506668294322"/>
      </left>
      <right style="thin">
        <color theme="3" tint="0.39994506668294322"/>
      </right>
      <top/>
      <bottom/>
      <diagonal/>
    </border>
    <border>
      <left style="thin">
        <color theme="0" tint="-0.24994659260841701"/>
      </left>
      <right style="thin">
        <color theme="3" tint="0.39994506668294322"/>
      </right>
      <top/>
      <bottom/>
      <diagonal/>
    </border>
    <border>
      <left style="thick">
        <color theme="0"/>
      </left>
      <right/>
      <top/>
      <bottom/>
      <diagonal/>
    </border>
    <border>
      <left style="thin">
        <color indexed="64"/>
      </left>
      <right style="thin">
        <color indexed="64"/>
      </right>
      <top style="thin">
        <color indexed="64"/>
      </top>
      <bottom/>
      <diagonal/>
    </border>
    <border>
      <left style="thin">
        <color theme="3" tint="0.39994506668294322"/>
      </left>
      <right style="thin">
        <color theme="0" tint="-0.24994659260841701"/>
      </right>
      <top/>
      <bottom/>
      <diagonal/>
    </border>
    <border>
      <left style="thin">
        <color theme="3" tint="0.39994506668294322"/>
      </left>
      <right/>
      <top/>
      <bottom/>
      <diagonal/>
    </border>
    <border>
      <left style="thin">
        <color theme="0"/>
      </left>
      <right/>
      <top/>
      <bottom/>
      <diagonal/>
    </border>
  </borders>
  <cellStyleXfs count="25">
    <xf numFmtId="0" fontId="0" fillId="0" borderId="0">
      <alignment vertical="center"/>
    </xf>
    <xf numFmtId="0" fontId="9" fillId="0" borderId="0" applyNumberFormat="0" applyFill="0" applyBorder="0" applyProtection="0">
      <alignment horizontal="left" vertical="center"/>
    </xf>
    <xf numFmtId="0" fontId="2" fillId="2" borderId="2">
      <alignment horizontal="center"/>
    </xf>
    <xf numFmtId="0" fontId="2" fillId="3" borderId="0" applyNumberFormat="0" applyFont="0" applyBorder="0" applyAlignment="0" applyProtection="0"/>
    <xf numFmtId="0" fontId="2" fillId="4" borderId="0" applyNumberFormat="0" applyFont="0" applyBorder="0" applyAlignment="0" applyProtection="0"/>
    <xf numFmtId="0" fontId="2" fillId="5" borderId="0" applyNumberFormat="0" applyFont="0" applyBorder="0" applyAlignment="0" applyProtection="0"/>
    <xf numFmtId="0" fontId="2" fillId="6" borderId="0" applyNumberFormat="0" applyFont="0" applyBorder="0" applyAlignment="0" applyProtection="0"/>
    <xf numFmtId="0" fontId="3" fillId="2" borderId="3">
      <alignment horizontal="left" vertical="center" wrapText="1" indent="1"/>
    </xf>
    <xf numFmtId="0" fontId="4" fillId="0" borderId="0">
      <alignment horizontal="left" vertical="center" indent="2"/>
    </xf>
    <xf numFmtId="0" fontId="7" fillId="2" borderId="0">
      <alignment horizontal="center" vertical="center"/>
    </xf>
    <xf numFmtId="0" fontId="4" fillId="0" borderId="1" applyNumberFormat="0" applyFont="0" applyFill="0" applyAlignment="0">
      <alignment horizontal="center" vertical="center"/>
    </xf>
    <xf numFmtId="0" fontId="1" fillId="0" borderId="0">
      <alignment horizontal="left" vertical="center" wrapText="1" indent="1"/>
    </xf>
    <xf numFmtId="0" fontId="13" fillId="0" borderId="0">
      <alignment horizontal="left" vertical="center" indent="1"/>
    </xf>
    <xf numFmtId="1" fontId="1" fillId="0" borderId="0">
      <alignment horizontal="center" vertical="center"/>
    </xf>
    <xf numFmtId="14" fontId="1" fillId="0" borderId="0">
      <alignment horizontal="left" vertical="center" indent="1"/>
    </xf>
    <xf numFmtId="0" fontId="2" fillId="7" borderId="0" applyProtection="0">
      <alignment horizontal="center" vertical="center"/>
    </xf>
    <xf numFmtId="0" fontId="4" fillId="0" borderId="0" applyFill="0" applyProtection="0">
      <alignment horizontal="right" indent="1"/>
    </xf>
    <xf numFmtId="0" fontId="4" fillId="0" borderId="0" applyFill="0" applyProtection="0">
      <alignment horizontal="center" vertical="center"/>
    </xf>
    <xf numFmtId="165" fontId="11" fillId="0" borderId="0" applyFill="0" applyProtection="0">
      <alignment horizontal="center" vertical="center"/>
    </xf>
    <xf numFmtId="0" fontId="12" fillId="0" borderId="0" applyFill="0" applyProtection="0">
      <alignment horizontal="center" vertical="center"/>
    </xf>
    <xf numFmtId="164" fontId="1" fillId="0" borderId="0" applyFont="0" applyFill="0" applyBorder="0">
      <alignment horizontal="center" vertical="center"/>
    </xf>
    <xf numFmtId="0" fontId="2" fillId="7" borderId="0" applyNumberFormat="0" applyBorder="0" applyProtection="0">
      <alignment horizontal="center" vertical="center"/>
    </xf>
    <xf numFmtId="0" fontId="3" fillId="2" borderId="3">
      <alignment horizontal="left" vertical="center" indent="1"/>
    </xf>
    <xf numFmtId="0" fontId="2" fillId="8" borderId="0" applyNumberFormat="0" applyBorder="0" applyAlignment="0" applyProtection="0"/>
    <xf numFmtId="0" fontId="1" fillId="0" borderId="0"/>
  </cellStyleXfs>
  <cellXfs count="98">
    <xf numFmtId="0" fontId="0" fillId="0" borderId="0" xfId="0">
      <alignment vertical="center"/>
    </xf>
    <xf numFmtId="0" fontId="5" fillId="0" borderId="0" xfId="0" applyFont="1">
      <alignment vertical="center"/>
    </xf>
    <xf numFmtId="0" fontId="2" fillId="0" borderId="0" xfId="0" applyFont="1">
      <alignment vertical="center"/>
    </xf>
    <xf numFmtId="0" fontId="10" fillId="0" borderId="0" xfId="0" applyFont="1">
      <alignment vertical="center"/>
    </xf>
    <xf numFmtId="0" fontId="9" fillId="0" borderId="0" xfId="1" applyBorder="1" applyAlignment="1">
      <alignment horizontal="left" vertical="center" wrapText="1" indent="1"/>
    </xf>
    <xf numFmtId="0" fontId="9" fillId="0" borderId="0" xfId="1" applyBorder="1">
      <alignment horizontal="left" vertical="center"/>
    </xf>
    <xf numFmtId="0" fontId="9" fillId="0" borderId="0" xfId="1" applyFill="1" applyBorder="1">
      <alignment horizontal="left" vertical="center"/>
    </xf>
    <xf numFmtId="0" fontId="4" fillId="0" borderId="1" xfId="10">
      <alignment horizontal="center" vertical="center"/>
    </xf>
    <xf numFmtId="0" fontId="1" fillId="0" borderId="0" xfId="11">
      <alignment horizontal="left" vertical="center" wrapText="1" indent="1"/>
    </xf>
    <xf numFmtId="0" fontId="13" fillId="0" borderId="0" xfId="12">
      <alignment horizontal="left" vertical="center" indent="1"/>
    </xf>
    <xf numFmtId="14" fontId="1" fillId="0" borderId="0" xfId="14">
      <alignment horizontal="left" vertical="center" indent="1"/>
    </xf>
    <xf numFmtId="0" fontId="4" fillId="0" borderId="0" xfId="0" applyFont="1" applyAlignment="1">
      <alignment horizontal="right" vertical="center" indent="1"/>
    </xf>
    <xf numFmtId="0" fontId="4" fillId="0" borderId="0" xfId="8">
      <alignment horizontal="left" vertical="center" indent="2"/>
    </xf>
    <xf numFmtId="0" fontId="4" fillId="0" borderId="0" xfId="16">
      <alignment horizontal="right" indent="1"/>
    </xf>
    <xf numFmtId="0" fontId="0" fillId="0" borderId="0" xfId="0" quotePrefix="1">
      <alignment vertical="center"/>
    </xf>
    <xf numFmtId="164" fontId="0" fillId="0" borderId="0" xfId="20" applyFont="1" applyFill="1" applyBorder="1">
      <alignment horizontal="center" vertical="center"/>
    </xf>
    <xf numFmtId="0" fontId="6" fillId="0" borderId="0" xfId="0" applyFont="1" applyAlignment="1">
      <alignment horizontal="left" vertical="center"/>
    </xf>
    <xf numFmtId="0" fontId="9" fillId="0" borderId="0" xfId="1">
      <alignment horizontal="left" vertical="center"/>
    </xf>
    <xf numFmtId="0" fontId="0" fillId="0" borderId="0" xfId="11" applyFont="1">
      <alignment horizontal="left" vertical="center" wrapText="1" indent="1"/>
    </xf>
    <xf numFmtId="0" fontId="1" fillId="0" borderId="0" xfId="11" applyAlignment="1">
      <alignment horizontal="center" vertical="center" wrapText="1"/>
    </xf>
    <xf numFmtId="0" fontId="0" fillId="0" borderId="0" xfId="11" applyFont="1" applyAlignment="1">
      <alignment horizontal="center" vertical="center" wrapText="1"/>
    </xf>
    <xf numFmtId="14" fontId="0" fillId="0" borderId="0" xfId="14" applyFont="1" applyAlignment="1">
      <alignment horizontal="center" vertical="center"/>
    </xf>
    <xf numFmtId="14" fontId="0" fillId="0" borderId="0" xfId="11" applyNumberFormat="1" applyFont="1" applyAlignment="1">
      <alignment horizontal="center" vertical="center" wrapText="1"/>
    </xf>
    <xf numFmtId="1" fontId="1" fillId="0" borderId="0" xfId="13">
      <alignment horizontal="center" vertical="center"/>
    </xf>
    <xf numFmtId="14" fontId="1" fillId="0" borderId="0" xfId="14" applyAlignment="1">
      <alignment horizontal="center" vertical="center"/>
    </xf>
    <xf numFmtId="0" fontId="0" fillId="0" borderId="0" xfId="0" applyAlignment="1">
      <alignment horizontal="center" vertical="center" wrapText="1"/>
    </xf>
    <xf numFmtId="0" fontId="0" fillId="0" borderId="0" xfId="0" pivotButton="1">
      <alignment vertical="center"/>
    </xf>
    <xf numFmtId="0" fontId="0" fillId="0" borderId="0" xfId="0" applyAlignment="1">
      <alignment horizontal="center" vertical="center"/>
    </xf>
    <xf numFmtId="0" fontId="16" fillId="0" borderId="4" xfId="0" applyFont="1" applyBorder="1" applyAlignment="1">
      <alignment horizontal="left" vertical="center"/>
    </xf>
    <xf numFmtId="14" fontId="17" fillId="9" borderId="0" xfId="11" applyNumberFormat="1" applyFont="1" applyFill="1" applyAlignment="1">
      <alignment horizontal="center" vertical="center" wrapText="1"/>
    </xf>
    <xf numFmtId="14" fontId="17" fillId="0" borderId="0" xfId="11" applyNumberFormat="1" applyFont="1" applyAlignment="1">
      <alignment horizontal="center" vertical="center" wrapText="1"/>
    </xf>
    <xf numFmtId="14" fontId="0" fillId="0" borderId="0" xfId="0" applyNumberFormat="1" applyAlignment="1">
      <alignment horizontal="center" vertical="center"/>
    </xf>
    <xf numFmtId="0" fontId="18" fillId="0" borderId="6" xfId="11" applyFont="1" applyBorder="1" applyAlignment="1">
      <alignment horizontal="center" vertical="center" wrapText="1"/>
    </xf>
    <xf numFmtId="14" fontId="17" fillId="0" borderId="5" xfId="11" applyNumberFormat="1" applyFont="1" applyBorder="1" applyAlignment="1">
      <alignment horizontal="center" vertical="center" wrapText="1"/>
    </xf>
    <xf numFmtId="166" fontId="1" fillId="0" borderId="0" xfId="13" applyNumberFormat="1">
      <alignment horizontal="center" vertical="center"/>
    </xf>
    <xf numFmtId="16" fontId="1" fillId="0" borderId="0" xfId="11" applyNumberFormat="1" applyAlignment="1">
      <alignment horizontal="center" vertical="center" wrapText="1"/>
    </xf>
    <xf numFmtId="16" fontId="0" fillId="0" borderId="0" xfId="11" applyNumberFormat="1" applyFont="1" applyAlignment="1">
      <alignment horizontal="center" vertical="center" wrapText="1"/>
    </xf>
    <xf numFmtId="0" fontId="25" fillId="0" borderId="0" xfId="0" applyFont="1" applyAlignment="1">
      <alignment horizontal="left" vertical="center"/>
    </xf>
    <xf numFmtId="14" fontId="0" fillId="0" borderId="0" xfId="11" applyNumberFormat="1" applyFont="1">
      <alignment horizontal="left" vertical="center" wrapText="1" indent="1"/>
    </xf>
    <xf numFmtId="14" fontId="26" fillId="0" borderId="0" xfId="14" applyFont="1" applyAlignment="1">
      <alignment horizontal="center" vertical="center"/>
    </xf>
    <xf numFmtId="14" fontId="28" fillId="0" borderId="0" xfId="11" applyNumberFormat="1" applyFont="1" applyAlignment="1">
      <alignment horizontal="center" vertical="center" wrapText="1"/>
    </xf>
    <xf numFmtId="0" fontId="28" fillId="0" borderId="0" xfId="11" applyFont="1" applyAlignment="1">
      <alignment horizontal="center" vertical="center" wrapText="1"/>
    </xf>
    <xf numFmtId="0" fontId="28" fillId="0" borderId="0" xfId="0" applyFont="1" applyAlignment="1">
      <alignment horizontal="center" vertical="center" wrapText="1"/>
    </xf>
    <xf numFmtId="1" fontId="1" fillId="0" borderId="0" xfId="11" applyNumberFormat="1">
      <alignment horizontal="left" vertical="center" wrapText="1" indent="1"/>
    </xf>
    <xf numFmtId="0" fontId="13" fillId="0" borderId="0" xfId="12" applyAlignment="1">
      <alignment horizontal="center" vertical="center"/>
    </xf>
    <xf numFmtId="0" fontId="4" fillId="0" borderId="7" xfId="0" applyFont="1" applyBorder="1">
      <alignment vertical="center"/>
    </xf>
    <xf numFmtId="0" fontId="4" fillId="0" borderId="0" xfId="0" applyFont="1">
      <alignment vertical="center"/>
    </xf>
    <xf numFmtId="0" fontId="0" fillId="0" borderId="0" xfId="0" applyAlignment="1">
      <alignment horizontal="left" vertical="center"/>
    </xf>
    <xf numFmtId="0" fontId="9" fillId="0" borderId="0" xfId="1" applyAlignment="1">
      <alignment horizontal="center" vertical="center"/>
    </xf>
    <xf numFmtId="14" fontId="1" fillId="0" borderId="0" xfId="12" applyNumberFormat="1" applyFont="1">
      <alignment horizontal="left" vertical="center" indent="1"/>
    </xf>
    <xf numFmtId="0" fontId="1" fillId="0" borderId="0" xfId="12" applyFont="1" applyAlignment="1">
      <alignment horizontal="center" vertical="center"/>
    </xf>
    <xf numFmtId="0" fontId="0" fillId="0" borderId="0" xfId="12" applyFont="1" applyAlignment="1">
      <alignment horizontal="center" vertical="center" wrapText="1"/>
    </xf>
    <xf numFmtId="0" fontId="1" fillId="0" borderId="0" xfId="12" applyFont="1" applyAlignment="1">
      <alignment horizontal="center" vertical="center" wrapText="1"/>
    </xf>
    <xf numFmtId="0" fontId="0" fillId="0" borderId="0" xfId="0" applyAlignment="1">
      <alignment horizontal="center"/>
    </xf>
    <xf numFmtId="0" fontId="13" fillId="0" borderId="0" xfId="12" applyAlignment="1">
      <alignment horizontal="center" vertical="center" wrapText="1"/>
    </xf>
    <xf numFmtId="14" fontId="1" fillId="0" borderId="0" xfId="12" applyNumberFormat="1" applyFont="1" applyAlignment="1">
      <alignment horizontal="center" vertical="center"/>
    </xf>
    <xf numFmtId="14" fontId="13" fillId="0" borderId="0" xfId="12" applyNumberFormat="1" applyAlignment="1">
      <alignment horizontal="center" vertical="center"/>
    </xf>
    <xf numFmtId="1" fontId="0" fillId="0" borderId="0" xfId="0" applyNumberFormat="1" applyAlignment="1">
      <alignment horizontal="center" vertical="center"/>
    </xf>
    <xf numFmtId="14" fontId="0" fillId="0" borderId="0" xfId="0" quotePrefix="1" applyNumberFormat="1" applyAlignment="1">
      <alignment horizontal="center" vertical="center"/>
    </xf>
    <xf numFmtId="0" fontId="0" fillId="0" borderId="4" xfId="0" applyBorder="1" applyAlignment="1">
      <alignment horizontal="center" vertical="center"/>
    </xf>
    <xf numFmtId="0" fontId="15" fillId="0" borderId="4" xfId="0" applyFont="1" applyBorder="1" applyAlignment="1">
      <alignment horizontal="center" vertical="center"/>
    </xf>
    <xf numFmtId="0" fontId="0" fillId="0" borderId="8" xfId="0" applyBorder="1" applyAlignment="1">
      <alignment horizontal="center" vertical="center"/>
    </xf>
    <xf numFmtId="0" fontId="27" fillId="0" borderId="0" xfId="0" applyFont="1" applyAlignment="1">
      <alignment horizontal="center" vertical="center" wrapText="1"/>
    </xf>
    <xf numFmtId="0" fontId="0" fillId="0" borderId="0" xfId="0" applyAlignment="1">
      <alignment horizontal="left" vertical="center" indent="1"/>
    </xf>
    <xf numFmtId="0" fontId="30" fillId="2" borderId="0" xfId="12" applyFont="1" applyFill="1">
      <alignment horizontal="left" vertical="center" indent="1"/>
    </xf>
    <xf numFmtId="0" fontId="30" fillId="2" borderId="11" xfId="12" applyFont="1" applyFill="1" applyBorder="1">
      <alignment horizontal="left" vertical="center" indent="1"/>
    </xf>
    <xf numFmtId="0" fontId="0" fillId="0" borderId="0" xfId="12" applyFont="1" applyAlignment="1">
      <alignment horizontal="center" vertical="center"/>
    </xf>
    <xf numFmtId="1" fontId="17" fillId="0" borderId="0" xfId="11" applyNumberFormat="1" applyFont="1">
      <alignment horizontal="left" vertical="center" wrapText="1" indent="1"/>
    </xf>
    <xf numFmtId="0" fontId="17" fillId="0" borderId="10" xfId="11" applyFont="1" applyBorder="1">
      <alignment horizontal="left" vertical="center" wrapText="1" indent="1"/>
    </xf>
    <xf numFmtId="0" fontId="0" fillId="0" borderId="9" xfId="11" applyFont="1" applyBorder="1">
      <alignment horizontal="left" vertical="center" wrapText="1" indent="1"/>
    </xf>
    <xf numFmtId="0" fontId="32" fillId="0" borderId="10" xfId="11" applyFont="1" applyBorder="1">
      <alignment horizontal="left" vertical="center" wrapText="1" indent="1"/>
    </xf>
    <xf numFmtId="0" fontId="33" fillId="0" borderId="10" xfId="11" applyFont="1" applyBorder="1">
      <alignment horizontal="left" vertical="center" wrapText="1" indent="1"/>
    </xf>
    <xf numFmtId="0" fontId="0" fillId="0" borderId="0" xfId="0" applyAlignment="1">
      <alignment horizontal="left" vertical="center" indent="2"/>
    </xf>
    <xf numFmtId="0" fontId="34" fillId="0" borderId="10" xfId="11" applyFont="1" applyBorder="1">
      <alignment horizontal="left" vertical="center" wrapText="1" indent="1"/>
    </xf>
    <xf numFmtId="0" fontId="17" fillId="0" borderId="9" xfId="11" applyFont="1" applyBorder="1">
      <alignment horizontal="left" vertical="center" wrapText="1" indent="1"/>
    </xf>
    <xf numFmtId="0" fontId="12" fillId="0" borderId="0" xfId="19" applyFill="1">
      <alignment horizontal="center" vertical="center"/>
    </xf>
    <xf numFmtId="0" fontId="21" fillId="0" borderId="0" xfId="17" applyFont="1">
      <alignment horizontal="center" vertical="center"/>
    </xf>
    <xf numFmtId="1" fontId="24" fillId="2" borderId="0" xfId="9" applyNumberFormat="1" applyFont="1">
      <alignment horizontal="center" vertical="center"/>
    </xf>
    <xf numFmtId="165" fontId="23" fillId="0" borderId="0" xfId="18" applyFont="1">
      <alignment horizontal="center" vertical="center"/>
    </xf>
    <xf numFmtId="165" fontId="11" fillId="0" borderId="0" xfId="18">
      <alignment horizontal="center" vertical="center"/>
    </xf>
    <xf numFmtId="0" fontId="4" fillId="0" borderId="0" xfId="17">
      <alignment horizontal="center" vertical="center"/>
    </xf>
    <xf numFmtId="0" fontId="7" fillId="2" borderId="0" xfId="9">
      <alignment horizontal="center" vertical="center"/>
    </xf>
    <xf numFmtId="0" fontId="3" fillId="2" borderId="3" xfId="7">
      <alignment horizontal="left" vertical="center" wrapText="1" indent="1"/>
    </xf>
    <xf numFmtId="0" fontId="3" fillId="2" borderId="3" xfId="22">
      <alignment horizontal="left" vertical="center" indent="1"/>
    </xf>
    <xf numFmtId="0" fontId="14" fillId="8" borderId="0" xfId="23" applyFont="1" applyBorder="1" applyAlignment="1">
      <alignment horizontal="center" vertical="center"/>
    </xf>
    <xf numFmtId="0" fontId="0" fillId="2" borderId="0" xfId="0" applyFill="1" applyAlignment="1">
      <alignment horizontal="left" vertical="center"/>
    </xf>
    <xf numFmtId="0" fontId="30" fillId="2" borderId="0" xfId="0" applyFont="1" applyFill="1" applyAlignment="1">
      <alignment horizontal="left" vertical="center"/>
    </xf>
    <xf numFmtId="0" fontId="8" fillId="4" borderId="0" xfId="4" applyFont="1" applyBorder="1" applyAlignment="1">
      <alignment horizontal="center" vertical="center"/>
    </xf>
    <xf numFmtId="0" fontId="12" fillId="0" borderId="0" xfId="19">
      <alignment horizontal="center" vertical="center"/>
    </xf>
    <xf numFmtId="165" fontId="22" fillId="0" borderId="0" xfId="18" applyFont="1">
      <alignment horizontal="center" vertical="center"/>
    </xf>
    <xf numFmtId="0" fontId="4" fillId="0" borderId="0" xfId="17" applyAlignment="1">
      <alignment horizontal="left" vertical="center"/>
    </xf>
    <xf numFmtId="1" fontId="8" fillId="3" borderId="0" xfId="3" applyNumberFormat="1" applyFont="1" applyBorder="1" applyAlignment="1">
      <alignment horizontal="center" vertical="center"/>
    </xf>
    <xf numFmtId="0" fontId="8" fillId="6" borderId="0" xfId="6" applyFont="1" applyBorder="1" applyAlignment="1">
      <alignment horizontal="center" vertical="center"/>
    </xf>
    <xf numFmtId="0" fontId="14" fillId="10" borderId="0" xfId="23" applyFont="1" applyFill="1" applyBorder="1" applyAlignment="1">
      <alignment horizontal="center" vertical="center"/>
    </xf>
    <xf numFmtId="0" fontId="8" fillId="5" borderId="0" xfId="5" applyFont="1" applyBorder="1" applyAlignment="1">
      <alignment horizontal="center" vertical="center"/>
    </xf>
    <xf numFmtId="0" fontId="19" fillId="0" borderId="0" xfId="0" applyFont="1" applyAlignment="1">
      <alignment horizontal="center" vertical="center"/>
    </xf>
    <xf numFmtId="0" fontId="20" fillId="0" borderId="0" xfId="0" applyFont="1" applyAlignment="1">
      <alignment horizontal="center" vertical="center"/>
    </xf>
    <xf numFmtId="167" fontId="28" fillId="0" borderId="0" xfId="0" applyNumberFormat="1" applyFont="1" applyAlignment="1">
      <alignment horizontal="center" vertical="center"/>
    </xf>
  </cellXfs>
  <cellStyles count="25">
    <cellStyle name="Accent1" xfId="3" builtinId="29" customBuiltin="1"/>
    <cellStyle name="Accent3" xfId="4" builtinId="37" customBuiltin="1"/>
    <cellStyle name="Accent4" xfId="5" builtinId="41" customBuiltin="1"/>
    <cellStyle name="Accent5" xfId="6" builtinId="45" customBuiltin="1"/>
    <cellStyle name="Accent6" xfId="23" builtinId="49"/>
    <cellStyle name="Days" xfId="20" xr:uid="{00000000-0005-0000-0000-000005000000}"/>
    <cellStyle name="Days_On_Leave" xfId="9" xr:uid="{00000000-0005-0000-0000-000006000000}"/>
    <cellStyle name="Followed Hyperlink" xfId="21" builtinId="9" customBuiltin="1"/>
    <cellStyle name="Heading 1" xfId="16" builtinId="16" customBuiltin="1"/>
    <cellStyle name="Heading 2" xfId="17" builtinId="17" customBuiltin="1"/>
    <cellStyle name="Heading 3" xfId="18" builtinId="18" customBuiltin="1"/>
    <cellStyle name="Heading 4" xfId="19" builtinId="19" customBuiltin="1"/>
    <cellStyle name="Hyperlink" xfId="15" builtinId="8" customBuiltin="1"/>
    <cellStyle name="Linked Cell" xfId="2" builtinId="24" customBuiltin="1"/>
    <cellStyle name="Months" xfId="8" xr:uid="{00000000-0005-0000-0000-00000E000000}"/>
    <cellStyle name="Normal" xfId="0" builtinId="0" customBuiltin="1"/>
    <cellStyle name="Normal 2" xfId="24" xr:uid="{00000000-0005-0000-0000-000010000000}"/>
    <cellStyle name="Right Border" xfId="10" xr:uid="{00000000-0005-0000-0000-000011000000}"/>
    <cellStyle name="Selection" xfId="7" xr:uid="{00000000-0005-0000-0000-000012000000}"/>
    <cellStyle name="Table Dates" xfId="14" xr:uid="{00000000-0005-0000-0000-000013000000}"/>
    <cellStyle name="Table Days" xfId="13" xr:uid="{00000000-0005-0000-0000-000014000000}"/>
    <cellStyle name="Table details" xfId="11" xr:uid="{00000000-0005-0000-0000-000015000000}"/>
    <cellStyle name="Table Headers" xfId="12" xr:uid="{00000000-0005-0000-0000-000016000000}"/>
    <cellStyle name="Title" xfId="1" builtinId="15" customBuiltin="1"/>
    <cellStyle name="Year_entry" xfId="22" xr:uid="{00000000-0005-0000-0000-000018000000}"/>
  </cellStyles>
  <dxfs count="82">
    <dxf>
      <font>
        <b/>
        <i val="0"/>
        <color rgb="FFFF0000"/>
      </font>
      <fill>
        <patternFill>
          <bgColor rgb="FFFFFF00"/>
        </patternFill>
      </fill>
    </dxf>
    <dxf>
      <font>
        <b/>
        <i val="0"/>
        <color rgb="FFFF0000"/>
      </font>
      <fill>
        <patternFill>
          <bgColor rgb="FFFFFF00"/>
        </patternFill>
      </fill>
    </dxf>
    <dxf>
      <font>
        <b/>
        <i val="0"/>
        <color rgb="FFFF0000"/>
      </font>
      <fill>
        <patternFill>
          <bgColor rgb="FFFFFF00"/>
        </patternFill>
      </fill>
    </dxf>
    <dxf>
      <font>
        <b/>
        <i val="0"/>
        <color rgb="FFFF0000"/>
      </font>
      <fill>
        <patternFill>
          <bgColor rgb="FFFFFF00"/>
        </patternFill>
      </fill>
    </dxf>
    <dxf>
      <font>
        <b/>
        <i val="0"/>
        <color rgb="FFFF0000"/>
      </font>
      <fill>
        <patternFill>
          <bgColor rgb="FFFFFF00"/>
        </patternFill>
      </fill>
    </dxf>
    <dxf>
      <font>
        <b/>
        <i val="0"/>
        <color rgb="FF0070C0"/>
      </font>
    </dxf>
    <dxf>
      <font>
        <color theme="9" tint="-0.24994659260841701"/>
      </font>
    </dxf>
    <dxf>
      <font>
        <b/>
        <i val="0"/>
      </font>
      <fill>
        <patternFill>
          <bgColor theme="9" tint="-0.24994659260841701"/>
        </patternFill>
      </fill>
    </dxf>
    <dxf>
      <fill>
        <patternFill>
          <bgColor theme="9" tint="0.39994506668294322"/>
        </patternFill>
      </fill>
    </dxf>
    <dxf>
      <fill>
        <patternFill>
          <bgColor theme="7"/>
        </patternFill>
      </fill>
    </dxf>
    <dxf>
      <fill>
        <patternFill>
          <bgColor theme="6"/>
        </patternFill>
      </fill>
    </dxf>
    <dxf>
      <fill>
        <patternFill>
          <bgColor theme="8"/>
        </patternFill>
      </fill>
    </dxf>
    <dxf>
      <font>
        <color theme="3" tint="-0.24994659260841701"/>
      </font>
      <fill>
        <patternFill>
          <bgColor theme="4"/>
        </patternFill>
      </fill>
    </dxf>
    <dxf>
      <font>
        <color theme="0" tint="-0.14996795556505021"/>
      </font>
      <numFmt numFmtId="168" formatCode="[$-409]dddd\,\ mmmm\ d\,\ yyyy"/>
    </dxf>
    <dxf>
      <font>
        <b/>
        <i val="0"/>
        <color rgb="FF0070C0"/>
      </font>
    </dxf>
    <dxf>
      <alignment horizontal="cent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6"/>
      </font>
    </dxf>
    <dxf>
      <font>
        <sz val="16"/>
      </font>
    </dxf>
    <dxf>
      <font>
        <b/>
      </font>
    </dxf>
    <dxf>
      <alignment horizontal="center" readingOrder="0"/>
    </dxf>
    <dxf>
      <alignment horizontal="center" readingOrder="0"/>
    </dxf>
    <dxf>
      <numFmt numFmtId="0" formatCode="General"/>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0" formatCode="General"/>
      <alignment horizontal="center" vertical="center" textRotation="0" wrapText="1" indent="0" justifyLastLine="0" shrinkToFit="0" readingOrder="0"/>
    </dxf>
    <dxf>
      <numFmt numFmtId="0" formatCode="General"/>
    </dxf>
    <dxf>
      <numFmt numFmtId="0" formatCode="General"/>
      <alignment horizontal="center" vertical="center" textRotation="0" wrapText="0" indent="0" justifyLastLine="0" shrinkToFit="0" readingOrder="0"/>
    </dxf>
    <dxf>
      <alignment horizontal="center" vertical="center" textRotation="0" wrapText="0" indent="0" justifyLastLine="0" shrinkToFit="0" readingOrder="0"/>
    </dxf>
    <dxf>
      <font>
        <strike val="0"/>
        <outline val="0"/>
        <shadow val="0"/>
        <u val="none"/>
        <vertAlign val="baseline"/>
        <sz val="10"/>
        <color theme="1"/>
        <name val="Trebuchet MS"/>
        <scheme val="minor"/>
      </font>
    </dxf>
    <dxf>
      <font>
        <b val="0"/>
        <i val="0"/>
        <strike val="0"/>
        <condense val="0"/>
        <extend val="0"/>
        <outline val="0"/>
        <shadow val="0"/>
        <u val="none"/>
        <vertAlign val="baseline"/>
        <sz val="11"/>
        <color theme="3"/>
        <name val="Trebuchet MS"/>
        <scheme val="minor"/>
      </font>
      <numFmt numFmtId="0" formatCode="General"/>
      <fill>
        <patternFill patternType="none">
          <fgColor indexed="64"/>
          <bgColor auto="1"/>
        </patternFill>
      </fill>
      <alignment horizontal="left" vertical="center" textRotation="0" wrapText="1" indent="1" justifyLastLine="0" shrinkToFit="0" readingOrder="0"/>
      <border diagonalUp="0" diagonalDown="0" outline="0">
        <left style="thin">
          <color theme="3" tint="0.39994506668294322"/>
        </left>
        <right style="thin">
          <color theme="0" tint="-0.24994659260841701"/>
        </right>
        <top/>
        <bottom/>
      </border>
    </dxf>
    <dxf>
      <font>
        <b val="0"/>
        <i val="0"/>
        <strike val="0"/>
        <condense val="0"/>
        <extend val="0"/>
        <outline val="0"/>
        <shadow val="0"/>
        <u val="none"/>
        <vertAlign val="baseline"/>
        <sz val="11"/>
        <color theme="3"/>
        <name val="Trebuchet MS"/>
        <scheme val="minor"/>
      </font>
      <numFmt numFmtId="0" formatCode="General"/>
      <fill>
        <patternFill patternType="none">
          <fgColor indexed="64"/>
          <bgColor auto="1"/>
        </patternFill>
      </fill>
      <alignment horizontal="left" vertical="center" textRotation="0" wrapText="1" indent="1" justifyLastLine="0" shrinkToFit="0" readingOrder="0"/>
      <border diagonalUp="0" diagonalDown="0" outline="0">
        <left style="thin">
          <color theme="3" tint="0.39994506668294322"/>
        </left>
        <right/>
        <top/>
        <bottom/>
      </border>
    </dxf>
    <dxf>
      <font>
        <b val="0"/>
        <i val="0"/>
        <strike val="0"/>
        <condense val="0"/>
        <extend val="0"/>
        <outline val="0"/>
        <shadow val="0"/>
        <u val="none"/>
        <vertAlign val="baseline"/>
        <sz val="11"/>
        <color theme="3"/>
        <name val="Trebuchet MS"/>
        <scheme val="minor"/>
      </font>
      <numFmt numFmtId="0" formatCode="General"/>
      <fill>
        <patternFill patternType="none">
          <fgColor indexed="64"/>
          <bgColor auto="1"/>
        </patternFill>
      </fill>
      <alignment horizontal="left" vertical="center" textRotation="0" wrapText="1" indent="1" justifyLastLine="0" shrinkToFit="0" readingOrder="0"/>
      <border diagonalUp="0" diagonalDown="0" outline="0">
        <left style="thin">
          <color theme="3" tint="0.39994506668294322"/>
        </left>
        <right/>
        <top/>
        <bottom/>
      </border>
    </dxf>
    <dxf>
      <font>
        <b val="0"/>
        <i val="0"/>
        <strike val="0"/>
        <condense val="0"/>
        <extend val="0"/>
        <outline val="0"/>
        <shadow val="0"/>
        <u val="none"/>
        <vertAlign val="baseline"/>
        <sz val="11"/>
        <color theme="3"/>
        <name val="Trebuchet MS"/>
        <scheme val="minor"/>
      </font>
      <numFmt numFmtId="0" formatCode="General"/>
      <fill>
        <patternFill patternType="none">
          <fgColor indexed="64"/>
          <bgColor auto="1"/>
        </patternFill>
      </fill>
      <alignment horizontal="left" vertical="center" textRotation="0" wrapText="1" indent="1" justifyLastLine="0" shrinkToFit="0" readingOrder="0"/>
      <border diagonalUp="0" diagonalDown="0" outline="0">
        <left style="thin">
          <color theme="3" tint="0.39994506668294322"/>
        </left>
        <right/>
        <top/>
        <bottom/>
      </border>
    </dxf>
    <dxf>
      <font>
        <b val="0"/>
        <i val="0"/>
        <strike val="0"/>
        <condense val="0"/>
        <extend val="0"/>
        <outline val="0"/>
        <shadow val="0"/>
        <u val="none"/>
        <vertAlign val="baseline"/>
        <sz val="11"/>
        <color theme="3"/>
        <name val="Trebuchet MS"/>
        <scheme val="minor"/>
      </font>
      <numFmt numFmtId="0" formatCode="General"/>
      <fill>
        <patternFill patternType="none">
          <fgColor indexed="64"/>
          <bgColor auto="1"/>
        </patternFill>
      </fill>
      <alignment horizontal="left" vertical="center" textRotation="0" wrapText="1" indent="1" justifyLastLine="0" shrinkToFit="0" readingOrder="0"/>
      <border diagonalUp="0" diagonalDown="0" outline="0">
        <left style="thin">
          <color theme="3" tint="0.39994506668294322"/>
        </left>
        <right/>
        <top/>
        <bottom/>
      </border>
    </dxf>
    <dxf>
      <font>
        <b val="0"/>
        <i val="0"/>
        <strike val="0"/>
        <condense val="0"/>
        <extend val="0"/>
        <outline val="0"/>
        <shadow val="0"/>
        <u val="none"/>
        <vertAlign val="baseline"/>
        <sz val="11"/>
        <color theme="3"/>
        <name val="Trebuchet MS"/>
        <scheme val="minor"/>
      </font>
      <numFmt numFmtId="0" formatCode="General"/>
      <fill>
        <patternFill patternType="none">
          <fgColor indexed="64"/>
          <bgColor auto="1"/>
        </patternFill>
      </fill>
      <alignment horizontal="left" vertical="center" textRotation="0" wrapText="1" indent="1" justifyLastLine="0" shrinkToFit="0" readingOrder="0"/>
      <border diagonalUp="0" diagonalDown="0" outline="0">
        <left style="thin">
          <color theme="3" tint="0.39994506668294322"/>
        </left>
        <right/>
        <top/>
        <bottom/>
      </border>
    </dxf>
    <dxf>
      <font>
        <b val="0"/>
        <i val="0"/>
        <strike val="0"/>
        <condense val="0"/>
        <extend val="0"/>
        <outline val="0"/>
        <shadow val="0"/>
        <u val="none"/>
        <vertAlign val="baseline"/>
        <sz val="11"/>
        <color theme="3"/>
        <name val="Trebuchet MS"/>
        <scheme val="minor"/>
      </font>
      <numFmt numFmtId="0" formatCode="General"/>
      <fill>
        <patternFill patternType="none">
          <fgColor indexed="64"/>
          <bgColor auto="1"/>
        </patternFill>
      </fill>
      <alignment horizontal="left" vertical="center" textRotation="0" wrapText="1" indent="1" justifyLastLine="0" shrinkToFit="0" readingOrder="0"/>
      <border diagonalUp="0" diagonalDown="0" outline="0">
        <left style="thin">
          <color theme="3" tint="0.39994506668294322"/>
        </left>
        <right/>
        <top/>
        <bottom/>
      </border>
    </dxf>
    <dxf>
      <font>
        <b val="0"/>
        <i val="0"/>
        <strike val="0"/>
        <condense val="0"/>
        <extend val="0"/>
        <outline val="0"/>
        <shadow val="0"/>
        <u val="none"/>
        <vertAlign val="baseline"/>
        <sz val="11"/>
        <color theme="3"/>
        <name val="Trebuchet MS"/>
        <scheme val="minor"/>
      </font>
      <numFmt numFmtId="0" formatCode="General"/>
      <fill>
        <patternFill patternType="none">
          <fgColor indexed="64"/>
          <bgColor auto="1"/>
        </patternFill>
      </fill>
      <alignment horizontal="left" vertical="center" textRotation="0" wrapText="1" indent="1" justifyLastLine="0" shrinkToFit="0" readingOrder="0"/>
      <border diagonalUp="0" diagonalDown="0" outline="0">
        <left style="thin">
          <color theme="3" tint="0.39994506668294322"/>
        </left>
        <right/>
        <top/>
        <bottom/>
      </border>
    </dxf>
    <dxf>
      <font>
        <b val="0"/>
        <i val="0"/>
        <strike val="0"/>
        <condense val="0"/>
        <extend val="0"/>
        <outline val="0"/>
        <shadow val="0"/>
        <u val="none"/>
        <vertAlign val="baseline"/>
        <sz val="11"/>
        <color theme="3"/>
        <name val="Trebuchet MS"/>
        <scheme val="minor"/>
      </font>
      <numFmt numFmtId="1" formatCode="0"/>
      <fill>
        <patternFill patternType="none">
          <fgColor indexed="64"/>
          <bgColor auto="1"/>
        </patternFill>
      </fill>
      <alignment horizontal="left" vertical="center" textRotation="0" wrapText="1" indent="1" justifyLastLine="0" shrinkToFit="0" readingOrder="0"/>
    </dxf>
    <dxf>
      <border outline="0">
        <left style="thin">
          <color theme="0" tint="-0.24994659260841701"/>
        </left>
        <top style="thin">
          <color theme="0" tint="-0.24994659260841701"/>
        </top>
        <bottom style="thick">
          <color theme="3"/>
        </bottom>
      </border>
    </dxf>
    <dxf>
      <font>
        <b val="0"/>
        <i val="0"/>
        <strike val="0"/>
        <condense val="0"/>
        <extend val="0"/>
        <outline val="0"/>
        <shadow val="0"/>
        <u val="none"/>
        <vertAlign val="baseline"/>
        <sz val="11"/>
        <color theme="3"/>
        <name val="Trebuchet MS"/>
        <scheme val="minor"/>
      </font>
      <fill>
        <patternFill patternType="none">
          <fgColor indexed="64"/>
          <bgColor auto="1"/>
        </patternFill>
      </fill>
      <alignment horizontal="left" vertical="center" textRotation="0" wrapText="1" indent="1" justifyLastLine="0" shrinkToFit="0" readingOrder="0"/>
    </dxf>
    <dxf>
      <font>
        <b val="0"/>
        <i val="0"/>
        <strike val="0"/>
        <condense val="0"/>
        <extend val="0"/>
        <outline val="0"/>
        <shadow val="0"/>
        <u val="none"/>
        <vertAlign val="baseline"/>
        <sz val="11"/>
        <color theme="0"/>
        <name val="Bookman Old Style"/>
        <scheme val="major"/>
      </font>
      <numFmt numFmtId="0" formatCode="General"/>
      <fill>
        <patternFill patternType="solid">
          <fgColor indexed="64"/>
          <bgColor theme="3"/>
        </patternFill>
      </fill>
      <alignment horizontal="left" vertical="center" textRotation="0" wrapText="0" indent="1" justifyLastLine="0" shrinkToFit="0" readingOrder="0"/>
    </dxf>
    <dxf>
      <alignment horizontal="center" vertical="center" textRotation="0" indent="0" justifyLastLine="0" shrinkToFit="0" readingOrder="0"/>
    </dxf>
    <dxf>
      <numFmt numFmtId="1" formatCode="0"/>
      <alignment horizontal="center" vertical="center" textRotation="0" indent="0" justifyLastLine="0" shrinkToFit="0" readingOrder="0"/>
    </dxf>
    <dxf>
      <numFmt numFmtId="1" formatCode="0"/>
      <alignment horizontal="center" vertical="center" textRotation="0" wrapText="0" indent="0" justifyLastLine="0" shrinkToFit="0" readingOrder="0"/>
    </dxf>
    <dxf>
      <font>
        <strike val="0"/>
        <outline val="0"/>
        <shadow val="0"/>
        <u val="none"/>
        <vertAlign val="baseline"/>
        <sz val="10"/>
      </font>
      <alignment horizontal="center" vertical="center" textRotation="0" wrapText="1"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numFmt numFmtId="0" formatCode="General"/>
      <alignment horizontal="center" vertical="center" textRotation="0" wrapText="1" indent="0" justifyLastLine="0" shrinkToFit="0" readingOrder="0"/>
    </dxf>
    <dxf>
      <numFmt numFmtId="0" formatCode="General"/>
      <fill>
        <patternFill patternType="none">
          <fgColor indexed="64"/>
          <bgColor indexed="65"/>
        </patternFill>
      </fill>
      <alignment horizontal="center" vertical="center" textRotation="0" wrapText="1" indent="0" justifyLastLine="0" shrinkToFit="0" readingOrder="0"/>
    </dxf>
    <dxf>
      <alignment horizontal="center" vertical="center" textRotation="0" wrapText="1" indent="0" justifyLastLine="0" shrinkToFit="0" readingOrder="0"/>
    </dxf>
    <dxf>
      <numFmt numFmtId="19" formatCode="m/d/yyyy"/>
      <alignment horizontal="center" vertical="center" textRotation="0" wrapText="0" indent="0" justifyLastLine="0" shrinkToFit="0" readingOrder="0"/>
    </dxf>
    <dxf>
      <fill>
        <patternFill patternType="none">
          <fgColor indexed="64"/>
          <bgColor auto="1"/>
        </patternFill>
      </fill>
      <alignment horizontal="center" vertical="center" textRotation="0" indent="0" justifyLastLine="0" shrinkToFit="0" readingOrder="0"/>
    </dxf>
    <dxf>
      <fill>
        <patternFill patternType="none">
          <fgColor indexed="64"/>
          <bgColor auto="1"/>
        </patternFill>
      </fill>
      <alignment horizontal="center" vertical="center" textRotation="0" indent="0" justifyLastLine="0" shrinkToFit="0" readingOrder="0"/>
    </dxf>
    <dxf>
      <alignment horizontal="center" vertical="center" textRotation="0" indent="0" justifyLastLine="0" shrinkToFit="0" readingOrder="0"/>
    </dxf>
    <dxf>
      <fill>
        <patternFill patternType="none">
          <fgColor indexed="64"/>
          <bgColor indexed="65"/>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border>
        <top style="thin">
          <color theme="1"/>
        </top>
        <bottom style="thin">
          <color theme="1"/>
        </bottom>
      </border>
    </dxf>
    <dxf>
      <border>
        <top style="thin">
          <color theme="1"/>
        </top>
        <bottom style="thin">
          <color theme="1"/>
        </bottom>
      </border>
    </dxf>
    <dxf>
      <font>
        <b/>
        <color theme="1"/>
      </font>
    </dxf>
    <dxf>
      <font>
        <b/>
        <color theme="1" tint="0.499984740745262"/>
      </font>
    </dxf>
    <dxf>
      <font>
        <b/>
        <color theme="1"/>
      </font>
    </dxf>
    <dxf>
      <font>
        <b/>
        <color theme="1" tint="0.499984740745262"/>
      </font>
    </dxf>
    <dxf>
      <font>
        <b/>
        <color theme="1"/>
      </font>
      <border>
        <bottom style="thin">
          <color theme="0" tint="-0.249977111117893"/>
        </bottom>
      </border>
    </dxf>
    <dxf>
      <font>
        <color theme="1"/>
      </font>
      <fill>
        <patternFill patternType="solid">
          <fgColor theme="0" tint="-0.249977111117893"/>
          <bgColor theme="0" tint="-0.249977111117893"/>
        </patternFill>
      </fill>
      <border>
        <left style="thin">
          <color theme="0" tint="-0.34998626667073579"/>
        </left>
        <right style="thin">
          <color theme="0" tint="-0.34998626667073579"/>
        </right>
        <top style="thin">
          <color theme="0" tint="-0.34998626667073579"/>
        </top>
      </border>
    </dxf>
    <dxf>
      <fill>
        <patternFill patternType="solid">
          <fgColor theme="0" tint="-0.14996795556505021"/>
          <bgColor theme="0" tint="-4.9989318521683403E-2"/>
        </patternFill>
      </fill>
      <border>
        <left style="thin">
          <color theme="0" tint="-0.249977111117893"/>
        </left>
        <right style="thin">
          <color theme="0" tint="-0.249977111117893"/>
        </right>
        <vertical style="thin">
          <color theme="1" tint="0.34998626667073579"/>
        </vertical>
      </border>
    </dxf>
    <dxf>
      <fill>
        <patternFill patternType="solid">
          <fgColor theme="0" tint="-0.14996795556505021"/>
          <bgColor theme="0" tint="-4.9989318521683403E-2"/>
        </patternFill>
      </fill>
      <border>
        <top style="thin">
          <color theme="0" tint="-0.249977111117893"/>
        </top>
        <bottom style="thin">
          <color theme="0" tint="-0.249977111117893"/>
        </bottom>
      </border>
    </dxf>
    <dxf>
      <font>
        <color theme="0"/>
      </font>
      <fill>
        <patternFill patternType="solid">
          <fgColor theme="1"/>
          <bgColor theme="1"/>
        </patternFill>
      </fill>
      <border>
        <left/>
        <right/>
        <vertical/>
      </border>
    </dxf>
    <dxf>
      <font>
        <color theme="0"/>
      </font>
      <fill>
        <patternFill patternType="solid">
          <fgColor theme="1"/>
          <bgColor theme="1"/>
        </patternFill>
      </fill>
      <border>
        <left/>
        <right/>
        <vertical/>
      </border>
    </dxf>
    <dxf>
      <font>
        <color theme="1"/>
      </font>
      <fill>
        <patternFill patternType="none">
          <fgColor indexed="64"/>
          <bgColor auto="1"/>
        </patternFill>
      </fill>
      <border>
        <left style="thin">
          <color theme="0" tint="-0.14996795556505021"/>
        </left>
        <right style="thin">
          <color theme="0" tint="-0.14996795556505021"/>
        </right>
        <vertical style="thin">
          <color theme="1" tint="0.34998626667073579"/>
        </vertical>
      </border>
    </dxf>
    <dxf>
      <font>
        <b val="0"/>
        <i val="0"/>
      </font>
    </dxf>
    <dxf>
      <fill>
        <patternFill>
          <bgColor theme="2"/>
        </patternFill>
      </fill>
    </dxf>
    <dxf>
      <font>
        <b/>
        <i val="0"/>
      </font>
    </dxf>
    <dxf>
      <font>
        <color theme="0"/>
      </font>
      <fill>
        <patternFill>
          <bgColor theme="3"/>
        </patternFill>
      </fill>
      <border>
        <right/>
        <vertical style="thin">
          <color theme="0"/>
        </vertical>
      </border>
    </dxf>
    <dxf>
      <font>
        <color theme="3"/>
      </font>
      <border diagonalUp="0" diagonalDown="0">
        <left style="thin">
          <color theme="0" tint="-0.24994659260841701"/>
        </left>
        <right style="thin">
          <color theme="0" tint="-0.24994659260841701"/>
        </right>
        <top style="thin">
          <color theme="0" tint="-0.24994659260841701"/>
        </top>
        <bottom style="thick">
          <color theme="3"/>
        </bottom>
        <vertical style="thin">
          <color theme="3" tint="0.39994506668294322"/>
        </vertical>
        <horizontal/>
      </border>
    </dxf>
  </dxfs>
  <tableStyles count="2" defaultTableStyle="Attendance Record Table style" defaultPivotStyle="Leave Report">
    <tableStyle name="Attendance Record Table style" pivot="0" count="5" xr9:uid="{00000000-0011-0000-FFFF-FFFF00000000}">
      <tableStyleElement type="wholeTable" dxfId="81"/>
      <tableStyleElement type="headerRow" dxfId="80"/>
      <tableStyleElement type="firstColumn" dxfId="79"/>
      <tableStyleElement type="firstRowStripe" dxfId="78"/>
      <tableStyleElement type="firstHeaderCell" dxfId="77"/>
    </tableStyle>
    <tableStyle name="Leave Report" table="0" count="13" xr9:uid="{00000000-0011-0000-FFFF-FFFF01000000}">
      <tableStyleElement type="wholeTable" dxfId="76"/>
      <tableStyleElement type="headerRow" dxfId="75"/>
      <tableStyleElement type="totalRow" dxfId="74"/>
      <tableStyleElement type="firstRowStripe" dxfId="73"/>
      <tableStyleElement type="firstColumnStripe" dxfId="72"/>
      <tableStyleElement type="firstSubtotalColumn" dxfId="71"/>
      <tableStyleElement type="firstSubtotalRow" dxfId="70"/>
      <tableStyleElement type="secondSubtotalRow" dxfId="69"/>
      <tableStyleElement type="firstRowSubheading" dxfId="68"/>
      <tableStyleElement type="secondRowSubheading" dxfId="67"/>
      <tableStyleElement type="thirdRowSubheading" dxfId="66"/>
      <tableStyleElement type="pageFieldLabels" dxfId="65"/>
      <tableStyleElement type="pageFieldValues" dxfId="64"/>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editAs="oneCell">
    <xdr:from>
      <xdr:col>1</xdr:col>
      <xdr:colOff>65314</xdr:colOff>
      <xdr:row>0</xdr:row>
      <xdr:rowOff>32658</xdr:rowOff>
    </xdr:from>
    <xdr:to>
      <xdr:col>1</xdr:col>
      <xdr:colOff>1034143</xdr:colOff>
      <xdr:row>2</xdr:row>
      <xdr:rowOff>1</xdr:rowOff>
    </xdr:to>
    <xdr:pic>
      <xdr:nvPicPr>
        <xdr:cNvPr id="3" name="Picture 2">
          <a:extLst>
            <a:ext uri="{FF2B5EF4-FFF2-40B4-BE49-F238E27FC236}">
              <a16:creationId xmlns:a16="http://schemas.microsoft.com/office/drawing/2014/main" id="{00000000-0008-0000-02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66800" y="32658"/>
          <a:ext cx="968829" cy="968829"/>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2" Type="http://schemas.microsoft.com/office/2006/relationships/xlExternalLinkPath/xlPathMissing" Target="LEAVE-TRACKER.xlsx" TargetMode="External"/><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OLE" refreshedDate="45203.553148611114" createdVersion="5" refreshedVersion="5" minRefreshableVersion="3" recordCount="725" xr:uid="{00000000-000A-0000-FFFF-FFFF04000000}">
  <cacheSource type="worksheet">
    <worksheetSource ref="A3:I767" sheet="List of Employees" r:id="rId2"/>
  </cacheSource>
  <cacheFields count="9">
    <cacheField name="NO" numFmtId="1">
      <sharedItems containsSemiMixedTypes="0" containsString="0" containsNumber="1" containsInteger="1" minValue="1" maxValue="725"/>
    </cacheField>
    <cacheField name="Employee Name" numFmtId="0">
      <sharedItems/>
    </cacheField>
    <cacheField name="Lastname" numFmtId="0">
      <sharedItems/>
    </cacheField>
    <cacheField name="Firstname" numFmtId="0">
      <sharedItems/>
    </cacheField>
    <cacheField name="Middlename" numFmtId="0">
      <sharedItems containsBlank="1"/>
    </cacheField>
    <cacheField name="Position" numFmtId="0">
      <sharedItems containsBlank="1"/>
    </cacheField>
    <cacheField name="Employment Status" numFmtId="0">
      <sharedItems containsBlank="1"/>
    </cacheField>
    <cacheField name="Office" numFmtId="0">
      <sharedItems containsBlank="1" count="108">
        <s v="GSO"/>
        <s v="TCNHS-ISHS"/>
        <s v="ACCOUNTING"/>
        <s v="CSWDO"/>
        <s v="CENRO"/>
        <s v="ONT"/>
        <s v="PEOPLE'S PARK"/>
        <s v="PICNIC GROVE"/>
        <s v="TOPS (ADMIN CSU)"/>
        <s v="OSPITAL NG TAGAYTAY"/>
        <s v="HRMO"/>
        <s v="BPLO"/>
        <s v="INTEGRATED CENTRAL TERMINAL"/>
        <m/>
        <s v="CHO"/>
        <s v="CTO"/>
        <s v="CITY HEALTH OFFICE"/>
        <s v="AGRICULTURE OFFICE"/>
        <s v="TICC"/>
        <s v="SP"/>
        <s v="VMO/SP"/>
        <s v="EEO/ CITY MARKET"/>
        <s v="VMO"/>
        <s v="CEO"/>
        <s v="NUTRITION OFFICE"/>
        <s v="MAHOGANY MARKET"/>
        <s v="EEO/CITY MARKET"/>
        <s v="ASSESSORS OFFICE"/>
        <s v="CSU"/>
        <s v="CPDO"/>
        <s v="CTO-LICENSE"/>
        <s v="LCR"/>
        <s v="DEPED"/>
        <s v="PIO"/>
        <s v="COA"/>
        <s v="EDP"/>
        <s v="TOPS"/>
        <s v="TCIS"/>
        <s v="CCT"/>
        <s v="CROSSING ELEM SCH"/>
        <s v="SP/VMO"/>
        <s v="MO"/>
        <s v="ENGINEERING OFFICE"/>
        <s v="PDAO"/>
        <s v="TCDO"/>
        <s v="TCNHS"/>
        <s v="TCCH/TICC"/>
        <s v="CBO"/>
        <s v="CITY MARKET"/>
        <s v="FIRE DEPARTMENT"/>
        <s v="TICC/TCCH"/>
        <s v="ASSESSOR"/>
        <s v="BAC"/>
        <s v="INTERNAL"/>
        <s v="COOPERATIVE OFFICE"/>
        <s v="EEO"/>
        <s v="SPED"/>
        <s v="THRDC"/>
        <s v="COMELEC"/>
        <s v="LANDTAX"/>
        <s v="CCR"/>
        <s v="ADMIN OFFICE"/>
        <s v="COOP"/>
        <s v="TIPID IMPOK"/>
        <s v="LEGAL"/>
        <s v="TOPS-CSU"/>
        <s v="BUDGET"/>
        <s v="DA"/>
        <s v="TOPS OFFICE"/>
        <s v="TERMINAL"/>
        <s v="HSKB"/>
        <s v="CHARACTER"/>
        <s v="OSP"/>
        <s v="LIBRARY"/>
        <s v="MAHARLIKA ELEM SCH."/>
        <s v="FPTMNHS"/>
        <s v="SHS"/>
        <s v="RECORDS OFFICE"/>
        <s v="LSB"/>
        <s v="RTC BRANCA"/>
        <s v="SUNGAY ELEM SCH"/>
        <s v="PNP"/>
        <s v="CHARACTER OFFICE"/>
        <s v="TOPS/CSU"/>
        <s v="TCSNHS-ISHS"/>
        <s v="CITY PLANNING &amp; DEV'T OFFICE"/>
        <s v="TOPS CSU"/>
        <s v="OFFICE OF THE SANGGUNIANG PANLUNGSOD "/>
        <s v="SAN JOSE ELEMENTARY"/>
        <s v="MAYORS OFFICE"/>
        <s v="SANGGUNIANG PANLUNGSOD"/>
        <s v="OFFICE OF THE MAYOR"/>
        <s v="HALL OF JUSTICE"/>
        <s v="TCNHS - ISHS"/>
        <s v="HOUSING"/>
        <s v="DOE"/>
        <s v="DEPED SANJOSE"/>
        <s v="DSWDO"/>
        <s v="CITY LEGAL OFFICE"/>
        <s v="OTM"/>
        <s v="TCIS/CSU"/>
        <s v="BAC OFFICE"/>
        <s v="BIR"/>
        <s v="ADMIN OFFICE - HALL OF JUSTICE"/>
        <s v="TOPS- CSU"/>
        <s v="LEGAL OFFICE"/>
        <s v="ADMIN AIDE VI" u="1"/>
        <s v="ADMIN" u="1"/>
      </sharedItems>
    </cacheField>
    <cacheField name="DUMPLICATE" numFmtId="0">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SUS" refreshedDate="45302.534337847224" createdVersion="8" refreshedVersion="8" minRefreshableVersion="3" recordCount="9925" xr:uid="{00000000-000A-0000-FFFF-FFFF05000000}">
  <cacheSource type="worksheet">
    <worksheetSource name="LeaveTracker"/>
  </cacheSource>
  <cacheFields count="16">
    <cacheField name="CTRL  No" numFmtId="0">
      <sharedItems containsMixedTypes="1" containsNumber="1" containsInteger="1" minValue="1" maxValue="5630"/>
    </cacheField>
    <cacheField name="Date Encoded" numFmtId="0">
      <sharedItems containsNonDate="0" containsDate="1" containsString="0" containsBlank="1" minDate="2019-11-20T00:00:00" maxDate="2024-03-16T00:00:00" count="117">
        <d v="2022-08-01T00:00:00"/>
        <d v="2022-08-05T00:00:00"/>
        <d v="2022-08-17T00:00:00"/>
        <d v="2022-08-31T00:00:00"/>
        <d v="2022-09-02T00:00:00"/>
        <d v="2022-09-07T00:00:00"/>
        <d v="2022-09-15T00:00:00"/>
        <d v="2022-09-27T00:00:00"/>
        <d v="2022-10-04T00:00:00"/>
        <d v="2022-10-10T00:00:00"/>
        <d v="2022-10-11T00:00:00"/>
        <d v="2022-10-12T00:00:00"/>
        <d v="2022-10-24T00:00:00"/>
        <d v="2022-10-25T00:00:00"/>
        <d v="2022-10-27T00:00:00"/>
        <d v="2022-11-15T00:00:00"/>
        <d v="2022-11-17T00:00:00"/>
        <d v="2022-11-28T00:00:00"/>
        <d v="2019-11-20T00:00:00"/>
        <d v="2019-11-22T00:00:00"/>
        <d v="2019-11-25T00:00:00"/>
        <d v="2019-11-26T00:00:00"/>
        <d v="2019-11-27T00:00:00"/>
        <d v="2019-11-28T00:00:00"/>
        <d v="2019-12-04T00:00:00"/>
        <d v="2019-12-20T00:00:00"/>
        <d v="2020-01-08T00:00:00"/>
        <d v="2020-02-18T00:00:00"/>
        <d v="2020-03-03T00:00:00"/>
        <d v="2020-03-25T00:00:00"/>
        <d v="2020-03-28T00:00:00"/>
        <d v="2020-03-29T00:00:00"/>
        <d v="2022-07-25T00:00:00"/>
        <d v="2022-08-10T00:00:00"/>
        <d v="2022-08-11T00:00:00"/>
        <d v="2022-09-01T00:00:00"/>
        <d v="2022-10-26T00:00:00"/>
        <d v="2022-12-01T00:00:00"/>
        <d v="2022-12-27T00:00:00"/>
        <d v="2023-02-09T00:00:00"/>
        <d v="2023-02-15T00:00:00"/>
        <d v="2023-02-22T00:00:00"/>
        <d v="2023-02-28T00:00:00"/>
        <d v="2023-03-01T00:00:00"/>
        <d v="2023-03-04T00:00:00"/>
        <d v="2023-03-07T00:00:00"/>
        <d v="2023-03-08T00:00:00"/>
        <d v="2023-03-15T00:00:00"/>
        <d v="2023-04-12T00:00:00"/>
        <d v="2023-04-13T00:00:00"/>
        <d v="2023-04-14T00:00:00"/>
        <d v="2023-04-27T00:00:00"/>
        <d v="2023-05-05T00:00:00"/>
        <d v="2023-05-10T00:00:00"/>
        <d v="2023-05-22T00:00:00"/>
        <d v="2023-05-23T00:00:00"/>
        <d v="2023-05-25T00:00:00"/>
        <d v="2023-05-26T00:00:00"/>
        <d v="2023-05-29T00:00:00"/>
        <d v="2023-05-31T00:00:00"/>
        <d v="2023-06-06T00:00:00"/>
        <d v="2023-06-09T00:00:00"/>
        <d v="2023-06-13T00:00:00"/>
        <d v="2023-06-16T00:00:00"/>
        <d v="2023-06-26T00:00:00"/>
        <d v="2023-06-27T00:00:00"/>
        <d v="2023-07-03T00:00:00"/>
        <d v="2023-07-04T00:00:00"/>
        <d v="2023-07-19T00:00:00"/>
        <d v="2023-07-20T00:00:00"/>
        <d v="2023-07-27T00:00:00"/>
        <d v="2023-07-28T00:00:00"/>
        <d v="2023-08-02T00:00:00"/>
        <d v="2023-08-07T00:00:00"/>
        <d v="2023-08-10T00:00:00"/>
        <d v="2023-08-15T00:00:00"/>
        <d v="2023-08-17T00:00:00"/>
        <d v="2023-08-22T00:00:00"/>
        <d v="2023-08-31T00:00:00"/>
        <d v="2023-09-04T00:00:00"/>
        <d v="2023-09-05T00:00:00"/>
        <d v="2023-09-12T00:00:00"/>
        <d v="2023-09-14T00:00:00"/>
        <d v="2023-09-20T00:00:00"/>
        <d v="2023-09-21T00:00:00"/>
        <d v="2023-10-04T00:00:00"/>
        <m/>
        <d v="2023-10-10T00:00:00"/>
        <d v="2023-10-11T00:00:00"/>
        <d v="2023-10-12T00:00:00"/>
        <d v="2023-10-18T00:00:00"/>
        <d v="2023-10-24T00:00:00"/>
        <d v="2023-11-07T00:00:00"/>
        <d v="2023-11-09T00:00:00"/>
        <d v="2023-11-10T00:00:00"/>
        <d v="2023-11-13T00:00:00"/>
        <d v="2023-11-29T00:00:00"/>
        <d v="2023-11-30T00:00:00"/>
        <d v="2023-12-01T00:00:00"/>
        <d v="2023-12-04T00:00:00"/>
        <d v="2023-12-11T00:00:00"/>
        <d v="2023-12-13T00:00:00"/>
        <d v="2023-12-14T00:00:00"/>
        <d v="2023-12-15T00:00:00"/>
        <d v="2023-12-16T00:00:00"/>
        <d v="2023-12-17T00:00:00"/>
        <d v="2023-12-18T00:00:00"/>
        <d v="2024-01-15T00:00:00"/>
        <d v="2024-02-15T00:00:00"/>
        <d v="2024-03-15T00:00:00"/>
        <d v="2023-12-21T00:00:00"/>
        <d v="2023-12-22T00:00:00"/>
        <d v="2023-12-23T00:00:00"/>
        <d v="2023-12-24T00:00:00"/>
        <d v="2024-01-04T00:00:00"/>
        <d v="2024-01-05T00:00:00"/>
        <d v="2024-01-10T00:00:00"/>
      </sharedItems>
      <fieldGroup par="15"/>
    </cacheField>
    <cacheField name="Date File" numFmtId="14">
      <sharedItems containsDate="1" containsBlank="1" containsMixedTypes="1" minDate="2019-01-02T00:00:00" maxDate="2024-01-17T00:00:00"/>
    </cacheField>
    <cacheField name="Employee Name" numFmtId="0">
      <sharedItems containsBlank="1"/>
    </cacheField>
    <cacheField name="Office" numFmtId="0">
      <sharedItems containsBlank="1" containsMixedTypes="1" containsNumber="1" containsInteger="1" minValue="0" maxValue="0"/>
    </cacheField>
    <cacheField name="Employment Status" numFmtId="0">
      <sharedItems containsMixedTypes="1" containsNumber="1" containsInteger="1" minValue="0" maxValue="0" count="6">
        <s v="CASUAL"/>
        <s v="PERMANENT"/>
        <s v="JOBCON"/>
        <s v="CO-TERM"/>
        <s v="-----"/>
        <n v="0" u="1"/>
      </sharedItems>
    </cacheField>
    <cacheField name="Start Date" numFmtId="14">
      <sharedItems containsDate="1" containsBlank="1" containsMixedTypes="1" minDate="1903-01-30T00:00:00" maxDate="2024-12-23T00:00:00"/>
    </cacheField>
    <cacheField name="End Date" numFmtId="14">
      <sharedItems containsDate="1" containsBlank="1" containsMixedTypes="1" minDate="2015-02-17T00:00:00" maxDate="2024-12-23T00:00:00"/>
    </cacheField>
    <cacheField name="Type of Leave" numFmtId="0">
      <sharedItems containsBlank="1"/>
    </cacheField>
    <cacheField name="Specification" numFmtId="0">
      <sharedItems containsBlank="1"/>
    </cacheField>
    <cacheField name="Days Leave" numFmtId="0">
      <sharedItems containsMixedTypes="1" containsNumber="1" containsInteger="1" minValue="4" maxValue="4"/>
    </cacheField>
    <cacheField name="Days" numFmtId="0">
      <sharedItems containsMixedTypes="1" containsNumber="1" minValue="-21" maxValue="31260"/>
    </cacheField>
    <cacheField name="RECEIVED BY:" numFmtId="0">
      <sharedItems containsNonDate="0" containsString="0" containsBlank="1"/>
    </cacheField>
    <cacheField name="Months (Date Encoded)" numFmtId="0" databaseField="0">
      <fieldGroup base="1">
        <rangePr groupBy="months" startDate="2019-11-20T00:00:00" endDate="2024-03-16T00:00:00"/>
        <groupItems count="14">
          <s v="&lt;11/20/2019"/>
          <s v="Jan"/>
          <s v="Feb"/>
          <s v="Mar"/>
          <s v="Apr"/>
          <s v="May"/>
          <s v="Jun"/>
          <s v="Jul"/>
          <s v="Aug"/>
          <s v="Sep"/>
          <s v="Oct"/>
          <s v="Nov"/>
          <s v="Dec"/>
          <s v="&gt;3/16/2024"/>
        </groupItems>
      </fieldGroup>
    </cacheField>
    <cacheField name="Quarters (Date Encoded)" numFmtId="0" databaseField="0">
      <fieldGroup base="1">
        <rangePr groupBy="quarters" startDate="2019-11-20T00:00:00" endDate="2024-03-16T00:00:00"/>
        <groupItems count="6">
          <s v="&lt;11/20/2019"/>
          <s v="Qtr1"/>
          <s v="Qtr2"/>
          <s v="Qtr3"/>
          <s v="Qtr4"/>
          <s v="&gt;3/16/2024"/>
        </groupItems>
      </fieldGroup>
    </cacheField>
    <cacheField name="Years (Date Encoded)" numFmtId="0" databaseField="0">
      <fieldGroup base="1">
        <rangePr groupBy="years" startDate="2019-11-20T00:00:00" endDate="2024-03-16T00:00:00"/>
        <groupItems count="8">
          <s v="&lt;11/20/2019"/>
          <s v="2019"/>
          <s v="2020"/>
          <s v="2021"/>
          <s v="2022"/>
          <s v="2023"/>
          <s v="2024"/>
          <s v="&gt;3/16/2024"/>
        </groupItems>
      </fieldGroup>
    </cacheField>
  </cacheFields>
  <extLst>
    <ext xmlns:x14="http://schemas.microsoft.com/office/spreadsheetml/2009/9/main" uri="{725AE2AE-9491-48be-B2B4-4EB974FC3084}">
      <x14:pivotCacheDefinition pivotCacheId="453974052"/>
    </ext>
  </extLst>
</pivotCacheDefinition>
</file>

<file path=xl/pivotCache/pivotCacheRecords1.xml><?xml version="1.0" encoding="utf-8"?>
<pivotCacheRecords xmlns="http://schemas.openxmlformats.org/spreadsheetml/2006/main" xmlns:r="http://schemas.openxmlformats.org/officeDocument/2006/relationships" count="725">
  <r>
    <n v="1"/>
    <s v="AALA MELODY M."/>
    <s v="AALA"/>
    <s v="MELODY"/>
    <s v="MARASIGAN"/>
    <s v="CASUAL"/>
    <s v="CASUAL"/>
    <x v="0"/>
    <b v="0"/>
  </r>
  <r>
    <n v="2"/>
    <s v="ABALLA JAMAICA C."/>
    <s v="ABALLA"/>
    <s v="JAMAICA"/>
    <s v="CORTEZ"/>
    <s v="CASUAL"/>
    <s v="CASUAL"/>
    <x v="1"/>
    <b v="0"/>
  </r>
  <r>
    <n v="3"/>
    <s v="ABELA IMELDA C."/>
    <s v="ABELA"/>
    <s v="IMELDA"/>
    <s v="C"/>
    <s v="CASUAL"/>
    <s v="CASUAL"/>
    <x v="2"/>
    <b v="0"/>
  </r>
  <r>
    <n v="4"/>
    <s v="ABENA WINNIE ROSE M."/>
    <s v="ABENA"/>
    <s v="WINNIE ROSE"/>
    <s v="M"/>
    <s v="DAYCARE WORKER I"/>
    <s v="REGULAR"/>
    <x v="3"/>
    <b v="0"/>
  </r>
  <r>
    <n v="5"/>
    <s v="ABLANEDA ARMANDO  "/>
    <s v="ABLANEDA"/>
    <s v="ARMANDO"/>
    <m/>
    <s v="CASUAL"/>
    <s v="CASUAL"/>
    <x v="4"/>
    <b v="0"/>
  </r>
  <r>
    <n v="6"/>
    <s v="ACERON ANGELU V."/>
    <s v="ACERON"/>
    <s v="ANGELU"/>
    <s v="VALDEZ"/>
    <s v="RADIOLOGIC TECHNOLOGIST"/>
    <s v="REGULAR"/>
    <x v="5"/>
    <b v="0"/>
  </r>
  <r>
    <n v="7"/>
    <s v="ACOSTA MARIETA A."/>
    <s v="ACOSTA"/>
    <s v="MARIETA"/>
    <s v="AMULONG"/>
    <s v="MAINTENANCE"/>
    <s v="CASUAL"/>
    <x v="6"/>
    <b v="0"/>
  </r>
  <r>
    <n v="8"/>
    <s v="ACUB MA. MARILYN L."/>
    <s v="ACUB"/>
    <s v="MA. MARILYN"/>
    <s v="LANTING"/>
    <s v="CASUAL"/>
    <s v="CASUAL"/>
    <x v="7"/>
    <b v="0"/>
  </r>
  <r>
    <n v="9"/>
    <s v="AGUIDO RAFAEL V."/>
    <s v="AGUIDO"/>
    <s v="RAFAEL"/>
    <s v="V"/>
    <s v="TRAFFIC AIDE I"/>
    <s v="REGULAR"/>
    <x v="8"/>
    <b v="0"/>
  </r>
  <r>
    <n v="10"/>
    <s v="AGUILA JENNIFER A."/>
    <s v="AGUILA"/>
    <s v="JENNIFER"/>
    <s v="A"/>
    <s v="CASUAL"/>
    <m/>
    <x v="9"/>
    <b v="0"/>
  </r>
  <r>
    <n v="11"/>
    <s v="AGUSTIN MARIA LUISA F."/>
    <s v="AGUSTIN"/>
    <s v="MARIA LUISA"/>
    <s v="FELLO"/>
    <s v="ADMIN AIDE III"/>
    <s v="REGULAR"/>
    <x v="10"/>
    <b v="0"/>
  </r>
  <r>
    <n v="12"/>
    <s v="ALBARRACIN ROLAND  "/>
    <s v="ALBARRACIN"/>
    <s v="ROLAND"/>
    <m/>
    <s v="CASUAL"/>
    <s v="CASUAL"/>
    <x v="4"/>
    <b v="0"/>
  </r>
  <r>
    <n v="13"/>
    <s v="ALCALA DANIEL P."/>
    <s v="ALCALA"/>
    <s v="DANIEL"/>
    <s v="P"/>
    <s v="ADMIN ASST II"/>
    <s v="REGULAR"/>
    <x v="11"/>
    <b v="0"/>
  </r>
  <r>
    <n v="14"/>
    <s v="ALCANTARA RIZALINA B."/>
    <s v="ALCANTARA"/>
    <s v="RIZALINA"/>
    <s v="B"/>
    <s v="ADMIN AIDE III"/>
    <s v="REGULAR"/>
    <x v="12"/>
    <b v="0"/>
  </r>
  <r>
    <n v="15"/>
    <s v="ALCAZAR AINEE JOY C."/>
    <s v="ALCAZAR"/>
    <s v="AINEE JOY"/>
    <s v="C"/>
    <s v="STAFF NURSE"/>
    <s v="REGULAR"/>
    <x v="5"/>
    <b v="0"/>
  </r>
  <r>
    <n v="16"/>
    <s v="ALCAZAR AIREEN B."/>
    <s v="ALCAZAR"/>
    <s v="AIREEN"/>
    <s v="B."/>
    <s v="JOBCON"/>
    <m/>
    <x v="13"/>
    <b v="0"/>
  </r>
  <r>
    <n v="17"/>
    <s v="ALCAZAR ZENAIDA S."/>
    <s v="ALCAZAR"/>
    <s v="ZENAIDA"/>
    <s v="SALAZAR"/>
    <s v="MIDWIFE I"/>
    <s v="REGULAR"/>
    <x v="14"/>
    <b v="0"/>
  </r>
  <r>
    <n v="18"/>
    <s v="ALEGA ESTELITA M."/>
    <s v="ALEGA"/>
    <s v="ESTELITA"/>
    <s v="M"/>
    <s v="TICKET CHECKER"/>
    <s v="REGULAR"/>
    <x v="15"/>
    <b v="0"/>
  </r>
  <r>
    <n v="19"/>
    <s v="ALEGRE MARC JESTER D."/>
    <s v="ALEGRE"/>
    <s v="MARC JESTER"/>
    <s v="D"/>
    <s v="JOBCON"/>
    <s v="JOBCON"/>
    <x v="14"/>
    <b v="0"/>
  </r>
  <r>
    <n v="20"/>
    <s v="ALEGRE RENZ KARL C."/>
    <s v="ALEGRE"/>
    <s v="RENZ KARL"/>
    <s v="C"/>
    <s v="JOBCON"/>
    <s v="CONTRACTUAL"/>
    <x v="16"/>
    <b v="0"/>
  </r>
  <r>
    <n v="21"/>
    <s v="ALEGRE VIVENCIO A."/>
    <s v="ALEGRE"/>
    <s v="VIVENCIO"/>
    <s v="A"/>
    <s v="AGRICULTURAL TECHNOLOGIST"/>
    <s v="REGULAR"/>
    <x v="17"/>
    <b v="0"/>
  </r>
  <r>
    <n v="22"/>
    <s v="ALERA JEFFREY B."/>
    <s v="ALERA"/>
    <s v="JEFFREY"/>
    <s v="BENSON"/>
    <s v="JOBCON"/>
    <s v="JOBCON"/>
    <x v="18"/>
    <b v="0"/>
  </r>
  <r>
    <n v="23"/>
    <s v="ALFEREZ JOSEPHINE R."/>
    <s v="ALFEREZ"/>
    <s v="JOSEPHINE"/>
    <s v="RAMOS"/>
    <s v="MIDWIFE II"/>
    <s v="REGULAR"/>
    <x v="14"/>
    <b v="0"/>
  </r>
  <r>
    <n v="24"/>
    <s v="ALMAREZ GRACITA S."/>
    <s v="ALMAREZ"/>
    <s v="GRACITA"/>
    <s v="STA. ANA"/>
    <s v="JOBCON"/>
    <s v="JOBCON"/>
    <x v="14"/>
    <b v="0"/>
  </r>
  <r>
    <n v="25"/>
    <s v="ALMAREZ MELENCIO M."/>
    <s v="ALMAREZ"/>
    <s v="MELENCIO"/>
    <s v="MARASIGAN"/>
    <s v="CASUAL"/>
    <s v="CASUAL"/>
    <x v="19"/>
    <b v="0"/>
  </r>
  <r>
    <n v="26"/>
    <s v="ALVAREZ GRACITA S."/>
    <s v="ALVAREZ"/>
    <s v="GRACITA"/>
    <s v="STA ANA"/>
    <s v="NURSE II"/>
    <s v="REGULAR"/>
    <x v="14"/>
    <b v="0"/>
  </r>
  <r>
    <n v="27"/>
    <s v="AMBAT JAIME L."/>
    <s v="AMBAT"/>
    <s v="JAIME"/>
    <s v="LEONILLO"/>
    <s v="CASUAL"/>
    <s v="CASUAL"/>
    <x v="20"/>
    <b v="0"/>
  </r>
  <r>
    <n v="28"/>
    <s v="AMBAT MARILOU M."/>
    <s v="AMBAT"/>
    <s v="MARILOU"/>
    <s v="M"/>
    <s v="ADMIN AIDE III"/>
    <s v="REGULAR"/>
    <x v="21"/>
    <b v="0"/>
  </r>
  <r>
    <n v="29"/>
    <s v="AMBION DORINDA A."/>
    <s v="AMBION"/>
    <s v="DORINDA"/>
    <s v="A"/>
    <s v="SOCIAL WORKER 1"/>
    <s v="REGULAR"/>
    <x v="3"/>
    <b v="0"/>
  </r>
  <r>
    <n v="30"/>
    <s v="AMBION HERSHEY D."/>
    <s v="AMBION"/>
    <s v="HERSHEY"/>
    <s v="D"/>
    <s v="CASUAL"/>
    <s v="CASUAL"/>
    <x v="14"/>
    <b v="0"/>
  </r>
  <r>
    <n v="31"/>
    <s v="AMBION LAMBERTO A."/>
    <s v="AMBION"/>
    <s v="LAMBERTO"/>
    <s v="A"/>
    <s v="ADMIN AIDE III"/>
    <s v="REGULAR"/>
    <x v="22"/>
    <b v="0"/>
  </r>
  <r>
    <n v="32"/>
    <s v="AMBION MARIETA B."/>
    <s v="AMBION"/>
    <s v="MARIETA"/>
    <s v="B"/>
    <s v="CASUAL"/>
    <s v="CASUAL"/>
    <x v="4"/>
    <b v="0"/>
  </r>
  <r>
    <n v="33"/>
    <s v="AMBION PRISCO G."/>
    <s v="AMBION"/>
    <s v="PRISCO"/>
    <s v="G"/>
    <s v="ENGINEER I"/>
    <s v="REGULAR"/>
    <x v="23"/>
    <b v="0"/>
  </r>
  <r>
    <n v="34"/>
    <s v="AMBION REYMOND A."/>
    <s v="AMBION"/>
    <s v="REYMOND"/>
    <s v="AMBATA"/>
    <s v="PIO"/>
    <s v="REGULAR"/>
    <x v="22"/>
    <b v="0"/>
  </r>
  <r>
    <n v="35"/>
    <s v="AMBONAN AVELINA A."/>
    <s v="AMBONAN"/>
    <s v="AVELINA"/>
    <s v="A"/>
    <s v="ADMIN AIDE I"/>
    <s v="REGULAR"/>
    <x v="24"/>
    <b v="0"/>
  </r>
  <r>
    <n v="36"/>
    <s v="AMBROCIO MELODY B."/>
    <s v="AMBROCIO"/>
    <s v="MELODY"/>
    <s v="B"/>
    <s v="CASUAL"/>
    <s v="CASUAL"/>
    <x v="3"/>
    <b v="0"/>
  </r>
  <r>
    <n v="37"/>
    <s v="AMON CLARISSA MAY M."/>
    <s v="AMON"/>
    <s v="CLARISSA MAY"/>
    <s v="MAUGA"/>
    <s v="ADMIN AID III (CLERK 1)"/>
    <s v="REGULAR"/>
    <x v="22"/>
    <b v="0"/>
  </r>
  <r>
    <n v="38"/>
    <s v="AMON ESTELITA S."/>
    <s v="AMON"/>
    <s v="ESTELITA"/>
    <s v="S"/>
    <s v="CASUAL"/>
    <s v="CASUAL"/>
    <x v="7"/>
    <b v="0"/>
  </r>
  <r>
    <n v="39"/>
    <s v="AMON RHEALYN O."/>
    <s v="AMON"/>
    <s v="RHEALYN"/>
    <s v="OCAMPO"/>
    <s v="LAOO II"/>
    <s v="REGULAR"/>
    <x v="2"/>
    <b v="0"/>
  </r>
  <r>
    <n v="40"/>
    <s v="AMORA ELISA S."/>
    <s v="AMORA"/>
    <s v="ELISA"/>
    <s v="S"/>
    <s v="TICKET CHECKER"/>
    <s v="REGULAR"/>
    <x v="15"/>
    <b v="0"/>
  </r>
  <r>
    <n v="41"/>
    <s v="AMPARO JOY J."/>
    <s v="AMPARO"/>
    <s v="JOY"/>
    <s v="JIMENO"/>
    <s v="NURSE I"/>
    <s v="REGULAR"/>
    <x v="5"/>
    <b v="0"/>
  </r>
  <r>
    <n v="42"/>
    <s v="AMULONG ADLYC JOHN P."/>
    <s v="AMULONG"/>
    <s v="ADLYC JOHN"/>
    <s v="P"/>
    <s v="JOBCON"/>
    <s v="JOBCON"/>
    <x v="25"/>
    <b v="0"/>
  </r>
  <r>
    <n v="43"/>
    <s v="AMULONG GERONIMO M."/>
    <s v="AMULONG"/>
    <s v="GERONIMO"/>
    <s v="MANIMTIM"/>
    <s v="CASUAL"/>
    <s v="CASUAL"/>
    <x v="26"/>
    <b v="0"/>
  </r>
  <r>
    <n v="44"/>
    <s v="AMULONG JAY R  "/>
    <s v="AMULONG"/>
    <s v="JAY R"/>
    <m/>
    <s v="JOBCON"/>
    <m/>
    <x v="9"/>
    <b v="0"/>
  </r>
  <r>
    <n v="45"/>
    <s v="ANACAY ABNER M."/>
    <s v="ANACAY"/>
    <s v="ABNER"/>
    <s v="M."/>
    <s v="DRAFTSMAN II"/>
    <s v="REGULAR"/>
    <x v="27"/>
    <b v="0"/>
  </r>
  <r>
    <n v="46"/>
    <s v="ANACAY ANICETA P."/>
    <s v="ANACAY"/>
    <s v="ANICETA"/>
    <s v="P"/>
    <s v="LTO ASST"/>
    <s v="REGULAR"/>
    <x v="7"/>
    <b v="0"/>
  </r>
  <r>
    <n v="47"/>
    <s v="ANACAY LEVIE B."/>
    <s v="ANACAY"/>
    <s v="LEVIE"/>
    <s v="BAYOT"/>
    <s v="ADMIN A"/>
    <s v="REGULAR"/>
    <x v="2"/>
    <b v="0"/>
  </r>
  <r>
    <n v="48"/>
    <s v="ANACAY RICHARD B."/>
    <s v="ANACAY"/>
    <s v="RICHARD"/>
    <s v="BERNAL"/>
    <s v="CASUAL"/>
    <s v="CASUAL"/>
    <x v="5"/>
    <b v="0"/>
  </r>
  <r>
    <n v="49"/>
    <s v="ANARNA CRISTINA F."/>
    <s v="ANARNA"/>
    <s v="CRISTINA"/>
    <s v="F"/>
    <s v="ADMIN AIDE I"/>
    <s v="REGULAR"/>
    <x v="7"/>
    <b v="0"/>
  </r>
  <r>
    <n v="50"/>
    <s v="ANDAG ALEX C."/>
    <s v="ANDAG"/>
    <s v="ALEX"/>
    <s v="C"/>
    <s v="CASUAL"/>
    <s v="CASUAL"/>
    <x v="4"/>
    <b v="0"/>
  </r>
  <r>
    <n v="51"/>
    <s v="ANGCAYA ANA B."/>
    <s v="ANGCAYA"/>
    <s v="ANA"/>
    <s v="BAY"/>
    <s v="ADMIN AIDE I"/>
    <s v="REGULAR"/>
    <x v="0"/>
    <b v="0"/>
  </r>
  <r>
    <n v="52"/>
    <s v="ANGCAYA FRANCIS A."/>
    <s v="ANGCAYA"/>
    <s v="FRANCIS"/>
    <s v="A"/>
    <s v="ADMIN AIDE I"/>
    <s v="REGULAR"/>
    <x v="25"/>
    <b v="0"/>
  </r>
  <r>
    <n v="53"/>
    <s v="ANGCAYA INOCENCIO M."/>
    <s v="ANGCAYA"/>
    <s v="INOCENCIO"/>
    <s v="MALABANAN"/>
    <s v="CASUAL"/>
    <s v="CASUAL"/>
    <x v="28"/>
    <b v="0"/>
  </r>
  <r>
    <n v="54"/>
    <s v="ANGCAYA IRENE V."/>
    <s v="ANGCAYA"/>
    <s v="IRENE"/>
    <s v="VILLANUEVA"/>
    <s v="CASUAL"/>
    <s v="CASUAL"/>
    <x v="18"/>
    <b v="0"/>
  </r>
  <r>
    <n v="55"/>
    <s v="ANGCAYA IRENEO A."/>
    <s v="ANGCAYA"/>
    <s v="IRENEO"/>
    <s v="ANACAY"/>
    <s v="ADMIN AIDE I"/>
    <s v="REGULAR"/>
    <x v="21"/>
    <b v="0"/>
  </r>
  <r>
    <n v="56"/>
    <s v="ANGCAYA JENIFFER L."/>
    <s v="ANGCAYA"/>
    <s v="JENIFFER"/>
    <s v="L"/>
    <s v="CASUAL"/>
    <m/>
    <x v="29"/>
    <b v="0"/>
  </r>
  <r>
    <n v="57"/>
    <s v="ANGCAYA JENNY ROSE S."/>
    <s v="ANGCAYA"/>
    <s v="JENNY ROSE"/>
    <s v="S"/>
    <s v="CASUAL"/>
    <s v="CASUAL"/>
    <x v="30"/>
    <b v="0"/>
  </r>
  <r>
    <n v="58"/>
    <s v="ANGCAYA JOHN V."/>
    <s v="ANGCAYA"/>
    <s v="JOHN"/>
    <s v="VILLARENTE"/>
    <s v="ADMIN AIDE I"/>
    <s v="REGULAR"/>
    <x v="2"/>
    <b v="0"/>
  </r>
  <r>
    <n v="59"/>
    <s v="ANGCAYA JUANITO A."/>
    <s v="ANGCAYA"/>
    <s v="JUANITO"/>
    <s v="A"/>
    <s v="UTILITY WORKER I"/>
    <s v="REGULAR"/>
    <x v="7"/>
    <b v="0"/>
  </r>
  <r>
    <n v="60"/>
    <s v="ANGCAYA MARK ZYRONE M."/>
    <s v="ANGCAYA"/>
    <s v="MARK ZYRONE"/>
    <s v="M"/>
    <s v="JOBCON"/>
    <m/>
    <x v="26"/>
    <b v="0"/>
  </r>
  <r>
    <n v="61"/>
    <s v="ANGCAYA MARLON J."/>
    <s v="ANGCAYA"/>
    <s v="MARLON"/>
    <s v="JAVIER"/>
    <s v="ADMIN AIDE I"/>
    <s v="REGULAR"/>
    <x v="21"/>
    <b v="0"/>
  </r>
  <r>
    <n v="62"/>
    <s v="ANGCAYA OFELIA G."/>
    <s v="ANGCAYA"/>
    <s v="OFELIA"/>
    <s v="G"/>
    <s v="ASSESSMENT CLERK III"/>
    <s v="REGULAR"/>
    <x v="27"/>
    <b v="0"/>
  </r>
  <r>
    <n v="63"/>
    <s v="ANGCAYA RESTIE A."/>
    <s v="ANGCAYA"/>
    <s v="RESTIE"/>
    <s v="AMULONG"/>
    <s v="CASUAL TEACHER"/>
    <s v="CASUAL"/>
    <x v="29"/>
    <b v="0"/>
  </r>
  <r>
    <n v="64"/>
    <s v="ANGCAYA RUFINA P."/>
    <s v="ANGCAYA"/>
    <s v="RUFINA"/>
    <s v="P"/>
    <s v="ADMIN AIDE I"/>
    <s v="REGULAR"/>
    <x v="31"/>
    <b v="0"/>
  </r>
  <r>
    <n v="65"/>
    <s v="ANGELES ANNABEL D."/>
    <s v="ANGELES"/>
    <s v="ANNABEL"/>
    <s v="DIMARANAN"/>
    <s v="CASUAL"/>
    <s v="CASUAL"/>
    <x v="13"/>
    <b v="0"/>
  </r>
  <r>
    <n v="66"/>
    <s v="ANTIENZA VENUS R."/>
    <s v="ANTIENZA"/>
    <s v="VENUS"/>
    <s v="R"/>
    <s v="CASUAL"/>
    <s v="CASUAL"/>
    <x v="4"/>
    <b v="0"/>
  </r>
  <r>
    <n v="67"/>
    <s v="AQUINO PACITA ROSARIO Z."/>
    <s v="AQUINO"/>
    <s v="PACITA ROSARIO"/>
    <s v="Z"/>
    <s v="OIC GSO"/>
    <s v="REGULAR"/>
    <x v="0"/>
    <b v="0"/>
  </r>
  <r>
    <n v="68"/>
    <s v="ARCILLA MAYETTE A."/>
    <s v="ARCILLA"/>
    <s v="MAYETTE"/>
    <s v="A"/>
    <s v="DAYCARE WORKER I"/>
    <m/>
    <x v="3"/>
    <b v="0"/>
  </r>
  <r>
    <n v="69"/>
    <s v="ARCULLO MELISSA A."/>
    <s v="ARCULLO"/>
    <s v="MELISSA"/>
    <s v="A"/>
    <s v="ADMIN AIDE IV"/>
    <s v="REGULAR"/>
    <x v="23"/>
    <b v="0"/>
  </r>
  <r>
    <n v="70"/>
    <s v="ARELLANO CARMELA D."/>
    <s v="ARELLANO"/>
    <s v="CARMELA"/>
    <s v="D"/>
    <s v="CASUAL NURSE"/>
    <s v="CASUAL"/>
    <x v="5"/>
    <b v="0"/>
  </r>
  <r>
    <n v="71"/>
    <s v="ASIDO LEONILA R."/>
    <s v="ASIDO"/>
    <s v="LEONILA"/>
    <s v="R"/>
    <s v="CASUAL"/>
    <s v="CASUAL"/>
    <x v="7"/>
    <b v="0"/>
  </r>
  <r>
    <n v="72"/>
    <s v="ATANGAN JUDITH A."/>
    <s v="ATANGAN"/>
    <s v="JUDITH"/>
    <s v="ALMENDRAZ"/>
    <s v="CASUAL"/>
    <s v="CASUAL"/>
    <x v="5"/>
    <b v="0"/>
  </r>
  <r>
    <n v="73"/>
    <s v="ATIENZA JAYSON E."/>
    <s v="ATIENZA"/>
    <s v="JAYSON"/>
    <s v="E"/>
    <s v="CASUAL"/>
    <m/>
    <x v="32"/>
    <b v="0"/>
  </r>
  <r>
    <n v="74"/>
    <s v="ATIENZA JULIE ANN A."/>
    <s v="ATIENZA"/>
    <s v="JULIE ANN"/>
    <s v="ANCIANO"/>
    <s v="ADMIN AIDE III"/>
    <s v="REGULAR"/>
    <x v="15"/>
    <b v="0"/>
  </r>
  <r>
    <n v="75"/>
    <s v="ATIENZA MARVIN G."/>
    <s v="ATIENZA"/>
    <s v="MARVIN"/>
    <s v="GABINETE"/>
    <s v="ADMINISTRATIVE AIDE III"/>
    <m/>
    <x v="4"/>
    <b v="0"/>
  </r>
  <r>
    <n v="76"/>
    <s v="ATIENZA VENUS  "/>
    <s v="ATIENZA"/>
    <s v="VENUS"/>
    <m/>
    <s v="CASUAL"/>
    <m/>
    <x v="4"/>
    <b v="0"/>
  </r>
  <r>
    <n v="77"/>
    <s v="AUDITOR AILEEN D."/>
    <s v="AUDITOR"/>
    <s v="AILEEN"/>
    <s v="DE SAGUN"/>
    <s v="ADMIN AIDE III"/>
    <s v="REGULAR"/>
    <x v="33"/>
    <b v="0"/>
  </r>
  <r>
    <n v="78"/>
    <s v="AUSTRIA KIM E."/>
    <s v="AUSTRIA"/>
    <s v="KIM"/>
    <s v="EMELO"/>
    <s v="RADIOLOGIC TECHNOLOGIST"/>
    <s v="REGULAR"/>
    <x v="5"/>
    <b v="0"/>
  </r>
  <r>
    <n v="79"/>
    <s v="AY"/>
    <s v="MIRANDO"/>
    <s v="EDITH"/>
    <s v="BAYAS"/>
    <s v="MED TECH I"/>
    <s v="REGULAR"/>
    <x v="14"/>
    <b v="0"/>
  </r>
  <r>
    <n v="80"/>
    <s v="AYCARDO JOEL M."/>
    <s v="AYCARDO"/>
    <s v="JOEL"/>
    <s v="M."/>
    <s v="TRAFFIC AIDE I"/>
    <s v="REGULAR"/>
    <x v="28"/>
    <b v="0"/>
  </r>
  <r>
    <n v="81"/>
    <s v="AYCARDO PILILLA V."/>
    <s v="AYCARDO"/>
    <s v="PILILLA"/>
    <s v="VILLANUEVA"/>
    <s v="UTILITY WORKER I"/>
    <s v="REGULAR"/>
    <x v="34"/>
    <b v="0"/>
  </r>
  <r>
    <n v="82"/>
    <s v="BAAS TERESITA C."/>
    <s v="BAAS"/>
    <s v="TERESITA"/>
    <s v="C"/>
    <s v="ADMIN OFFICER II"/>
    <s v="REGULAR"/>
    <x v="15"/>
    <b v="0"/>
  </r>
  <r>
    <n v="83"/>
    <s v="BAES ELMER P."/>
    <s v="BAES"/>
    <s v="ELMER"/>
    <s v="PEREYRA"/>
    <s v="EDP STAFF"/>
    <s v="CASUAL"/>
    <x v="35"/>
    <b v="0"/>
  </r>
  <r>
    <n v="84"/>
    <s v="BALANI FREDIRICK R."/>
    <s v="BALANI"/>
    <s v="FREDIRICK"/>
    <s v="R"/>
    <s v="JOBCON"/>
    <m/>
    <x v="0"/>
    <b v="0"/>
  </r>
  <r>
    <n v="85"/>
    <s v="BALANI MICHAEL D."/>
    <s v="BALANI"/>
    <s v="MICHAEL"/>
    <s v="D"/>
    <s v="TRAFFIC AIDE "/>
    <m/>
    <x v="36"/>
    <b v="0"/>
  </r>
  <r>
    <n v="86"/>
    <s v="BALBUENA KRISNA MIGUELA S."/>
    <s v="BALBUENA"/>
    <s v="KRISNA MIGUELA"/>
    <s v="S"/>
    <s v="CASUAL"/>
    <s v="CASUAL"/>
    <x v="37"/>
    <b v="0"/>
  </r>
  <r>
    <n v="87"/>
    <s v="BANICO PILAR B."/>
    <s v="BANICO"/>
    <s v="PILAR"/>
    <s v="BAUTISTA"/>
    <s v="ADMIN AIDE I"/>
    <s v="REGULAR"/>
    <x v="38"/>
    <b v="0"/>
  </r>
  <r>
    <n v="88"/>
    <s v="BAROA JONA A."/>
    <s v="BAROA"/>
    <s v="JONA"/>
    <s v="ANGCAYA"/>
    <s v="CASUAL"/>
    <s v="CASUAL"/>
    <x v="28"/>
    <b v="0"/>
  </r>
  <r>
    <n v="89"/>
    <s v="BATHAN ELVIRA R."/>
    <s v="BATHAN"/>
    <s v="ELVIRA"/>
    <s v="RODRIGUEZ"/>
    <s v="CASUAL"/>
    <s v="CASUAL"/>
    <x v="18"/>
    <b v="0"/>
  </r>
  <r>
    <n v="90"/>
    <s v="BATHAN FRANNIE P."/>
    <s v="BATHAN"/>
    <s v="FRANNIE"/>
    <s v="P"/>
    <s v="DENTIST II"/>
    <m/>
    <x v="14"/>
    <b v="0"/>
  </r>
  <r>
    <n v="91"/>
    <s v="BATIBOT REYNALDO D."/>
    <s v="BATIBOT"/>
    <s v="REYNALDO"/>
    <s v="D"/>
    <s v="ADMIN AIDE I"/>
    <s v="REGULAR"/>
    <x v="39"/>
    <b v="0"/>
  </r>
  <r>
    <n v="92"/>
    <s v="BATINO CLARO C."/>
    <s v="BATINO"/>
    <s v="CLARO"/>
    <s v="CASTILLON"/>
    <s v="CASUAL"/>
    <s v="CASUAL"/>
    <x v="40"/>
    <b v="0"/>
  </r>
  <r>
    <n v="93"/>
    <s v="BATINO FELISA C."/>
    <s v="BATINO"/>
    <s v="FELISA"/>
    <s v="C"/>
    <s v="SANITARY INSPECTOR"/>
    <s v="REGULAR"/>
    <x v="14"/>
    <b v="0"/>
  </r>
  <r>
    <n v="94"/>
    <s v="BAURILE LOURDES Q."/>
    <s v="BAURILE"/>
    <s v="LOURDES"/>
    <s v="Q"/>
    <s v="ADMIN AIDE III"/>
    <s v="REGULAR"/>
    <x v="7"/>
    <b v="0"/>
  </r>
  <r>
    <n v="95"/>
    <s v="BAUTISTA JANICE M."/>
    <s v="BAUTISTA"/>
    <s v="JANICE"/>
    <s v="MANALO"/>
    <s v="ADMIN AIDE I"/>
    <s v="REGULAR"/>
    <x v="15"/>
    <b v="0"/>
  </r>
  <r>
    <n v="96"/>
    <s v="BAY AMIE  "/>
    <s v="BAY"/>
    <s v="AMIE"/>
    <m/>
    <s v="CASUAL"/>
    <s v="CASUAL"/>
    <x v="4"/>
    <b v="0"/>
  </r>
  <r>
    <n v="97"/>
    <s v="BAYANI MACY A."/>
    <s v="BAYANI"/>
    <s v="MACY"/>
    <s v="A"/>
    <s v="LSB-TEACHER"/>
    <s v="CASUAL"/>
    <x v="13"/>
    <b v="0"/>
  </r>
  <r>
    <n v="98"/>
    <s v="BAYBAY ARNOLD C."/>
    <s v="BAYBAY"/>
    <s v="ARNOLD"/>
    <s v="CORTEZ"/>
    <s v="CASUAL"/>
    <s v="CASUAL"/>
    <x v="4"/>
    <b v="0"/>
  </r>
  <r>
    <n v="99"/>
    <s v="BAYBAY EDLYN L."/>
    <s v="BAYBAY"/>
    <s v="EDLYN"/>
    <s v="L"/>
    <s v="CASUAL"/>
    <m/>
    <x v="7"/>
    <b v="0"/>
  </r>
  <r>
    <n v="100"/>
    <s v="BAYBAY JOLINA S."/>
    <s v="BAYBAY"/>
    <s v="JOLINA"/>
    <s v="S"/>
    <s v="ADMIN AIDE III"/>
    <s v="REGULAR"/>
    <x v="29"/>
    <b v="0"/>
  </r>
  <r>
    <n v="101"/>
    <s v="BAYBAY LINDA G."/>
    <s v="BAYBAY"/>
    <s v="LINDA"/>
    <s v="GONZALES"/>
    <s v="RCC I"/>
    <s v="REGULAR"/>
    <x v="31"/>
    <b v="0"/>
  </r>
  <r>
    <n v="102"/>
    <s v="BAYBAY LOLITA B."/>
    <s v="BAYBAY"/>
    <s v="LOLITA"/>
    <s v="BORJA"/>
    <s v="ADMIN AIDE IV"/>
    <s v="REGULAR"/>
    <x v="2"/>
    <b v="0"/>
  </r>
  <r>
    <n v="103"/>
    <s v="BAYBAY MA. PAZ R."/>
    <s v="BAYBAY"/>
    <s v="MA. PAZ"/>
    <s v="R"/>
    <s v="LICENSE OFFICER III"/>
    <s v="REGULAR"/>
    <x v="41"/>
    <b v="0"/>
  </r>
  <r>
    <n v="104"/>
    <s v="BAYBAY MA. ROSA A."/>
    <s v="BAYBAY"/>
    <s v="MA. ROSA"/>
    <s v="A"/>
    <s v="ADMIN AIDE III"/>
    <s v="REGULAR"/>
    <x v="5"/>
    <b v="0"/>
  </r>
  <r>
    <n v="105"/>
    <s v="BAYBAY MARCELO  "/>
    <s v="BAYBAY"/>
    <s v="MARCELO"/>
    <m/>
    <s v="ADMIN AIDE I"/>
    <s v="REGULAR"/>
    <x v="41"/>
    <b v="0"/>
  </r>
  <r>
    <n v="106"/>
    <s v="BAYBAY NOEL C."/>
    <s v="BAYBAY"/>
    <s v="NOEL"/>
    <s v="C"/>
    <s v="CITY ENGINEER II"/>
    <m/>
    <x v="42"/>
    <b v="0"/>
  </r>
  <r>
    <n v="107"/>
    <s v="BAYHON GEORGE G."/>
    <s v="BAYHON"/>
    <s v="GEORGE"/>
    <s v="G"/>
    <s v="ADMIN AIDE I"/>
    <s v="REGULAR"/>
    <x v="27"/>
    <b v="0"/>
  </r>
  <r>
    <n v="108"/>
    <s v="BAYHON LUISITO G."/>
    <s v="BAYHON"/>
    <s v="LUISITO"/>
    <s v="G"/>
    <s v="SEC GUARD I"/>
    <s v="REGULAR"/>
    <x v="28"/>
    <b v="0"/>
  </r>
  <r>
    <n v="109"/>
    <s v="BAYHON VIOLETA  "/>
    <s v="BAYHON"/>
    <s v="VIOLETA"/>
    <m/>
    <s v="ADMIN AIDE I"/>
    <s v="REGULAR"/>
    <x v="5"/>
    <b v="0"/>
  </r>
  <r>
    <n v="110"/>
    <s v="BAYLA EVANGELINE C."/>
    <s v="BAYLA"/>
    <s v="EVANGELINE"/>
    <s v="C"/>
    <s v="ADMIN AIDE I"/>
    <s v="REGULAR"/>
    <x v="43"/>
    <b v="0"/>
  </r>
  <r>
    <n v="111"/>
    <s v="BAYOT ANABEL D."/>
    <s v="BAYOT"/>
    <s v="ANABEL"/>
    <s v="D"/>
    <s v="TICKET CHECKER"/>
    <s v="REGULAR"/>
    <x v="15"/>
    <b v="0"/>
  </r>
  <r>
    <n v="112"/>
    <s v="BAYOT ANISIA P."/>
    <s v="BAYOT"/>
    <s v="ANISIA"/>
    <s v="P"/>
    <s v="ADMIN AIDE I"/>
    <s v="REGULAR"/>
    <x v="15"/>
    <b v="0"/>
  </r>
  <r>
    <n v="113"/>
    <s v="BAYOT ELAINE B."/>
    <s v="BAYOT"/>
    <s v="ELAINE"/>
    <s v="BULLON"/>
    <s v="NURSE I"/>
    <s v="REGULAR"/>
    <x v="5"/>
    <b v="0"/>
  </r>
  <r>
    <n v="114"/>
    <s v="BAYOT EMILIANA C."/>
    <s v="BAYOT"/>
    <s v="EMILIANA"/>
    <s v="C"/>
    <s v="DRAFTSMAN II"/>
    <m/>
    <x v="29"/>
    <b v="0"/>
  </r>
  <r>
    <n v="115"/>
    <s v="BAYOT GARRY L."/>
    <s v="BAYOT"/>
    <s v="GARRY"/>
    <s v="LEGASPI"/>
    <s v="CASUAL EMPLOYEE"/>
    <s v="CASUAL"/>
    <x v="22"/>
    <b v="0"/>
  </r>
  <r>
    <n v="116"/>
    <s v="BAYOT JASMINE A."/>
    <s v="BAYOT"/>
    <s v="JASMINE"/>
    <s v="A"/>
    <s v="TOURISM STAFF"/>
    <s v="JOBCON"/>
    <x v="44"/>
    <b v="0"/>
  </r>
  <r>
    <n v="117"/>
    <s v="BAYOT MERCED M."/>
    <s v="BAYOT"/>
    <s v="MERCED"/>
    <s v="M"/>
    <s v="ADMIN AIDE I"/>
    <s v="REGULAR"/>
    <x v="24"/>
    <b v="0"/>
  </r>
  <r>
    <n v="118"/>
    <s v="BAYOT RUMER M."/>
    <s v="BAYOT"/>
    <s v="RUMER"/>
    <s v="M"/>
    <s v="ADMIN AIDE III"/>
    <s v="REGULAR"/>
    <x v="27"/>
    <b v="0"/>
  </r>
  <r>
    <n v="119"/>
    <s v="BELOSTRINO JULIETA P."/>
    <s v="BELOSTRINO"/>
    <s v="JULIETA"/>
    <s v="P"/>
    <s v="CASUAL"/>
    <s v="CASUAL"/>
    <x v="31"/>
    <b v="0"/>
  </r>
  <r>
    <n v="120"/>
    <s v="BERGADO MARILOU B."/>
    <s v="BERGADO"/>
    <s v="MARILOU"/>
    <s v="BAYOT"/>
    <s v="CASUAL"/>
    <s v="CASUAL"/>
    <x v="5"/>
    <b v="0"/>
  </r>
  <r>
    <n v="121"/>
    <s v="BERNALDEZ MARLONE P."/>
    <s v="BERNALDEZ"/>
    <s v="MARLONE"/>
    <s v="P"/>
    <s v="MIDWIFE I"/>
    <s v="REGULAR"/>
    <x v="45"/>
    <b v="0"/>
  </r>
  <r>
    <n v="122"/>
    <s v="BESAS TRECIA JOY  "/>
    <s v="BESAS"/>
    <s v="TRECIA JOY"/>
    <m/>
    <s v="ULTRASOUND CLERK"/>
    <m/>
    <x v="13"/>
    <b v="0"/>
  </r>
  <r>
    <n v="123"/>
    <s v="BISCOCHO JULIETA G."/>
    <s v="BISCOCHO"/>
    <s v="JULIETA"/>
    <s v="GOMEZ"/>
    <s v="RCC I"/>
    <s v="REGULAR"/>
    <x v="15"/>
    <b v="0"/>
  </r>
  <r>
    <n v="124"/>
    <s v="BITUIN LUCKY NIKKO G."/>
    <s v="BITUIN"/>
    <s v="LUCKY NIKKO"/>
    <s v="G"/>
    <s v="CASUAL NURSE"/>
    <s v="CASUAL"/>
    <x v="14"/>
    <b v="0"/>
  </r>
  <r>
    <n v="125"/>
    <s v="BOFILL ERNA P."/>
    <s v="BOFILL"/>
    <s v="ERNA"/>
    <s v="PANGANIBAN"/>
    <s v="ADMIN AIDE III"/>
    <s v="REGULAR"/>
    <x v="31"/>
    <b v="0"/>
  </r>
  <r>
    <n v="126"/>
    <s v="BORJA EDWIN G."/>
    <s v="BORJA"/>
    <s v="EDWIN"/>
    <s v="G"/>
    <s v="ADMIN AIDE I"/>
    <s v="REGULAR"/>
    <x v="46"/>
    <b v="0"/>
  </r>
  <r>
    <n v="127"/>
    <s v="BORJA NECY M."/>
    <s v="BORJA"/>
    <s v="NECY"/>
    <s v="M"/>
    <s v="ADMIN ASST I"/>
    <s v="REGULAR"/>
    <x v="47"/>
    <b v="0"/>
  </r>
  <r>
    <n v="128"/>
    <s v="BRIZUELA LENIE E."/>
    <s v="BRIZUELA"/>
    <s v="LENIE"/>
    <s v="ESTABILLO"/>
    <s v="CASUAL"/>
    <s v="CASUAL"/>
    <x v="30"/>
    <b v="0"/>
  </r>
  <r>
    <n v="129"/>
    <s v="BRON FLORENCIO L."/>
    <s v="BRON"/>
    <s v="FLORENCIO"/>
    <s v="L"/>
    <s v="CASUAL"/>
    <s v="CASUAL"/>
    <x v="26"/>
    <b v="0"/>
  </r>
  <r>
    <n v="130"/>
    <s v="BUGARIN MA. ANA M."/>
    <s v="BUGARIN"/>
    <s v="MA. ANA"/>
    <s v="MAGCUYAO"/>
    <s v="HH-ATTENDANT II"/>
    <s v="REGULAR"/>
    <x v="31"/>
    <b v="0"/>
  </r>
  <r>
    <n v="131"/>
    <s v="BUNGCASAN REGINALDO JR. B."/>
    <s v="BUNGCASAN"/>
    <s v="REGINALDO JR."/>
    <s v="B"/>
    <s v="ADMIN AIDE III"/>
    <s v="REGULAR"/>
    <x v="29"/>
    <b v="0"/>
  </r>
  <r>
    <n v="132"/>
    <s v="BURAZON CARIDAD A."/>
    <s v="BURAZON"/>
    <s v="CARIDAD"/>
    <s v="ANGCAYA"/>
    <s v="LTOO II"/>
    <s v="REGULAR"/>
    <x v="15"/>
    <b v="0"/>
  </r>
  <r>
    <n v="133"/>
    <s v="BUTALON DIANNE H."/>
    <s v="BUTALON"/>
    <s v="DIANNE"/>
    <s v="HERNANDO"/>
    <s v="CASUAL NURSE"/>
    <s v="CASUAL"/>
    <x v="5"/>
    <b v="0"/>
  </r>
  <r>
    <n v="134"/>
    <s v="CABANLIT ZOSIMA M."/>
    <s v="CABANLIT"/>
    <s v="ZOSIMA"/>
    <s v="M"/>
    <s v="CASUAL"/>
    <s v="CASUAL"/>
    <x v="25"/>
    <b v="0"/>
  </r>
  <r>
    <n v="135"/>
    <s v="CABANTING AIRA P."/>
    <s v="CABANTING"/>
    <s v="AIRA"/>
    <s v="PEREY"/>
    <s v="CASUAL RAD TECH"/>
    <s v="CASUAL"/>
    <x v="5"/>
    <b v="0"/>
  </r>
  <r>
    <n v="136"/>
    <s v="CABASI JANN PAUL S."/>
    <s v="CABASI"/>
    <s v="JANN PAUL"/>
    <s v="SERRANO"/>
    <s v="JOBCON"/>
    <s v="JOBCON"/>
    <x v="14"/>
    <b v="0"/>
  </r>
  <r>
    <n v="137"/>
    <s v="CACAO ANDREA F."/>
    <s v="CACAO"/>
    <s v="ANDREA"/>
    <s v="F"/>
    <s v="DAYCARE WORKER I"/>
    <s v="REGULAR"/>
    <x v="3"/>
    <b v="0"/>
  </r>
  <r>
    <n v="138"/>
    <s v="CAGUICLA JO HAENA D."/>
    <s v="CAGUICLA"/>
    <s v="JO HAENA"/>
    <s v="D"/>
    <s v="LSB-TEACHER"/>
    <s v="JOBCON"/>
    <x v="13"/>
    <b v="0"/>
  </r>
  <r>
    <n v="139"/>
    <s v="CAGUITLA ELSA A."/>
    <s v="CAGUITLA"/>
    <s v="ELSA"/>
    <s v="ANGCAYA"/>
    <s v="CASUAL"/>
    <s v="CASUAL"/>
    <x v="7"/>
    <b v="0"/>
  </r>
  <r>
    <n v="140"/>
    <s v="CAGUITLA GEMINIANO M."/>
    <s v="CAGUITLA"/>
    <s v="GEMINIANO"/>
    <s v="MENDOZA"/>
    <s v="CASUAL"/>
    <s v="CASUAL"/>
    <x v="4"/>
    <b v="0"/>
  </r>
  <r>
    <n v="141"/>
    <s v="CAJAS MINA H."/>
    <s v="CAJAS"/>
    <s v="MINA"/>
    <s v="H"/>
    <s v="CASUAL"/>
    <s v="CASUAL"/>
    <x v="7"/>
    <b v="0"/>
  </r>
  <r>
    <n v="142"/>
    <s v="CALANOG ALMA P."/>
    <s v="CALANOG"/>
    <s v="ALMA"/>
    <s v="P"/>
    <s v="ADMIN AIDE III"/>
    <s v="REGULAR"/>
    <x v="22"/>
    <b v="0"/>
  </r>
  <r>
    <n v="143"/>
    <s v="CALANOG EUGENE V."/>
    <s v="CALANOG"/>
    <s v="EUGENE"/>
    <s v="VILLANUEVA"/>
    <s v="DENTAL AIDE"/>
    <s v="REGULAR"/>
    <x v="14"/>
    <b v="0"/>
  </r>
  <r>
    <n v="144"/>
    <s v="CAMERO PEDRITO C."/>
    <s v="CAMERO"/>
    <s v="PEDRITO"/>
    <s v="C"/>
    <s v="CASUAL EMPLOYEE"/>
    <s v="CASUAL"/>
    <x v="48"/>
    <b v="0"/>
  </r>
  <r>
    <n v="145"/>
    <s v="CANDELARIA DANILO M."/>
    <s v="CANDELARIA"/>
    <s v="DANILO"/>
    <s v="M"/>
    <s v="MARKET SUPERVISOR I"/>
    <s v="REGULAR"/>
    <x v="21"/>
    <b v="0"/>
  </r>
  <r>
    <n v="146"/>
    <s v="CAPUNO OLIVER M."/>
    <s v="CAPUNO"/>
    <s v="OLIVER"/>
    <s v="M"/>
    <s v="CASUAL"/>
    <s v="CASUAL"/>
    <x v="49"/>
    <b v="0"/>
  </r>
  <r>
    <n v="147"/>
    <s v="CAPUPUS LIZA FE F."/>
    <s v="CAPUPUS"/>
    <s v="LIZA FE"/>
    <s v="FAJARDO"/>
    <s v="CITY HEALTH OFFICER II"/>
    <s v="REGULAR"/>
    <x v="14"/>
    <b v="0"/>
  </r>
  <r>
    <n v="148"/>
    <s v="CARAAN ANNABELLE F."/>
    <s v="CARAAN"/>
    <s v="ANNABELLE"/>
    <s v="F"/>
    <s v="TAX MAPPING AIDE"/>
    <s v="REGULAR"/>
    <x v="27"/>
    <b v="0"/>
  </r>
  <r>
    <n v="149"/>
    <s v="CARAAN FELIX M."/>
    <s v="CARAAN"/>
    <s v="FELIX"/>
    <s v="M"/>
    <s v="ADMIN AIDE I"/>
    <s v="REGULAR"/>
    <x v="25"/>
    <b v="0"/>
  </r>
  <r>
    <n v="150"/>
    <s v="CARAAN JOSEPHINE M."/>
    <s v="CARAAN"/>
    <s v="JOSEPHINE"/>
    <s v="M"/>
    <s v="LTOO II"/>
    <m/>
    <x v="15"/>
    <b v="0"/>
  </r>
  <r>
    <n v="151"/>
    <s v="CARLITO ELENA M."/>
    <s v="CARLITO"/>
    <s v="ELENA"/>
    <s v="MERCADO"/>
    <s v="CASUAL"/>
    <s v="CASUAL"/>
    <x v="5"/>
    <b v="0"/>
  </r>
  <r>
    <n v="152"/>
    <s v="CARMONA REMY M."/>
    <s v="CARMONA"/>
    <s v="REMY"/>
    <s v="M"/>
    <s v="ADMIN AIDE III"/>
    <s v="REGULAR"/>
    <x v="19"/>
    <b v="0"/>
  </r>
  <r>
    <n v="153"/>
    <s v="CASI BRYAN C."/>
    <s v="CASI"/>
    <s v="BRYAN"/>
    <s v="CRISTAL"/>
    <s v="JOBCON"/>
    <s v="JOBCON"/>
    <x v="11"/>
    <b v="0"/>
  </r>
  <r>
    <n v="154"/>
    <s v="CASTILLO FLORDELIZA T."/>
    <s v="CASTILLO"/>
    <s v="FLORDELIZA"/>
    <s v="TALAIN"/>
    <s v="FACULTY"/>
    <s v="REGULAR"/>
    <x v="38"/>
    <b v="0"/>
  </r>
  <r>
    <n v="155"/>
    <s v="CASTILLO ROBENSON  "/>
    <s v="CASTILLO"/>
    <s v="ROBENSON"/>
    <m/>
    <s v="CASUAL"/>
    <s v="CASUAL"/>
    <x v="4"/>
    <b v="0"/>
  </r>
  <r>
    <n v="156"/>
    <s v="CASTRO VIVIAN A."/>
    <s v="CASTRO"/>
    <s v="VIVIAN"/>
    <s v="AGUSTIN"/>
    <s v="NURSE I"/>
    <s v="REGULAR"/>
    <x v="5"/>
    <b v="0"/>
  </r>
  <r>
    <n v="157"/>
    <s v="CAUSAREN JOHN ROBERT C."/>
    <s v="CAUSAREN"/>
    <s v="JOHN ROBERT"/>
    <s v="C"/>
    <s v="NURSE"/>
    <m/>
    <x v="14"/>
    <b v="0"/>
  </r>
  <r>
    <n v="158"/>
    <s v="CESICAR JOCHELLE JOAN S."/>
    <s v="CESICAR"/>
    <s v="JOCHELLE JOAN"/>
    <s v="SOROTE"/>
    <s v="CASUAL"/>
    <s v="CASUAL"/>
    <x v="50"/>
    <b v="0"/>
  </r>
  <r>
    <n v="159"/>
    <s v="CHACON ELISA G."/>
    <s v="CHACON"/>
    <s v="ELISA"/>
    <s v="GATPANDAN"/>
    <s v="CASHIER I"/>
    <s v="REGULAR"/>
    <x v="38"/>
    <b v="0"/>
  </r>
  <r>
    <n v="160"/>
    <s v="CHANGCO KATHLEEN CARLA F."/>
    <s v="CHANGCO"/>
    <s v="KATHLEEN CARLA"/>
    <s v="FELICIANO"/>
    <s v="CASUAL NURSE"/>
    <s v="CASUAL"/>
    <x v="14"/>
    <b v="0"/>
  </r>
  <r>
    <n v="161"/>
    <s v="COLETO ASHLEY M."/>
    <s v="COLETO"/>
    <s v="ASHLEY"/>
    <s v="M"/>
    <s v="CASUAL"/>
    <s v="CASUAL"/>
    <x v="51"/>
    <b v="0"/>
  </r>
  <r>
    <n v="162"/>
    <s v="COLETO HANY ROY D."/>
    <s v="COLETO"/>
    <s v="HANY ROY"/>
    <s v="DE LOS SANTOS"/>
    <s v="NURSEI"/>
    <s v="REGULAR"/>
    <x v="5"/>
    <b v="0"/>
  </r>
  <r>
    <n v="163"/>
    <s v="CONSTANTE FLORAVILLA R."/>
    <s v="CONSTANTE"/>
    <s v="FLORAVILLA"/>
    <s v="ROMASANTA"/>
    <s v="DAYCARE WORKER I"/>
    <s v="REGULAR"/>
    <x v="3"/>
    <b v="0"/>
  </r>
  <r>
    <n v="164"/>
    <s v="CONTEMPRATO JOHANES D."/>
    <s v="CONTEMPRATO"/>
    <s v="JOHANES"/>
    <s v="D"/>
    <s v="CHIEF MED TECH"/>
    <m/>
    <x v="9"/>
    <b v="0"/>
  </r>
  <r>
    <n v="165"/>
    <s v="CONTRERAS ALEJANDRO M."/>
    <s v="CONTRERAS"/>
    <s v="ALEJANDRO"/>
    <s v="M"/>
    <s v="CASUAL"/>
    <s v="CASUAL"/>
    <x v="7"/>
    <b v="0"/>
  </r>
  <r>
    <n v="166"/>
    <s v="CONTRERAS ALLAN B."/>
    <s v="CONTRERAS"/>
    <s v="ALLAN"/>
    <s v="B"/>
    <s v="CASUAL"/>
    <s v="CASUAL"/>
    <x v="7"/>
    <b v="0"/>
  </r>
  <r>
    <n v="167"/>
    <s v="CONTRERAS SARAH JANE P."/>
    <s v="CONTRERAS"/>
    <s v="SARAH JANE"/>
    <s v="P"/>
    <s v="CASUAL"/>
    <s v="CASUAL"/>
    <x v="1"/>
    <b v="0"/>
  </r>
  <r>
    <n v="168"/>
    <s v="CORTADO JOEL B."/>
    <s v="CORTADO"/>
    <s v="JOEL"/>
    <s v="B"/>
    <s v="CASUAL"/>
    <s v="CASUAL"/>
    <x v="7"/>
    <b v="0"/>
  </r>
  <r>
    <n v="169"/>
    <s v="CORTEZ CHERIELYN B."/>
    <s v="CORTEZ"/>
    <s v="CHERIELYN"/>
    <s v="B"/>
    <s v="BAC STAFF"/>
    <m/>
    <x v="52"/>
    <b v="0"/>
  </r>
  <r>
    <n v="170"/>
    <s v="CORTEZ FIDELA B."/>
    <s v="CORTEZ"/>
    <s v="FIDELA"/>
    <s v="B"/>
    <s v="ADMIN AIDE I"/>
    <s v="REGULAR"/>
    <x v="46"/>
    <b v="0"/>
  </r>
  <r>
    <n v="171"/>
    <s v="CORTEZ MARCOS NOEL A."/>
    <s v="CORTEZ"/>
    <s v="MARCOS NOEL"/>
    <s v="A"/>
    <s v="TAX MAPPER II"/>
    <s v="REGULAR"/>
    <x v="27"/>
    <b v="0"/>
  </r>
  <r>
    <n v="172"/>
    <s v="CORTEZ NERIFE H."/>
    <s v="CORTEZ"/>
    <s v="NERIFE"/>
    <s v="HERMOSORA"/>
    <s v="ADMIN AIDE I"/>
    <s v="REGULAR"/>
    <x v="32"/>
    <b v="0"/>
  </r>
  <r>
    <n v="173"/>
    <s v="COSA PAOLA GRACE P."/>
    <s v="COSA"/>
    <s v="PAOLA GRACE"/>
    <s v="P"/>
    <s v="CASUAL"/>
    <s v="CASUAL"/>
    <x v="51"/>
    <b v="0"/>
  </r>
  <r>
    <n v="174"/>
    <s v="COSINO RIMWELL  "/>
    <s v="COSINO"/>
    <s v="RIMWELL"/>
    <m/>
    <s v="CASUAL NURSE"/>
    <s v="CASUAL"/>
    <x v="14"/>
    <b v="0"/>
  </r>
  <r>
    <n v="175"/>
    <s v="COSME CORAZON O."/>
    <s v="COSME"/>
    <s v="CORAZON"/>
    <s v="O"/>
    <s v="CASUAL"/>
    <s v="CASUAL"/>
    <x v="37"/>
    <b v="0"/>
  </r>
  <r>
    <n v="176"/>
    <s v="COSME MA VICTORIA M."/>
    <s v="COSME"/>
    <s v="MA VICTORIA"/>
    <s v="M"/>
    <s v="ADMIN AIDE III"/>
    <s v="REGULAR"/>
    <x v="7"/>
    <b v="0"/>
  </r>
  <r>
    <n v="177"/>
    <s v="COSTANTE  SYLVIA C."/>
    <s v="COSTANTE "/>
    <s v="SYLVIA"/>
    <s v="C"/>
    <s v="ADMIN OFFICER V"/>
    <s v="REGULAR"/>
    <x v="53"/>
    <b v="0"/>
  </r>
  <r>
    <n v="178"/>
    <s v="COSTANTE HERBERT F."/>
    <s v="COSTANTE"/>
    <s v="HERBERT"/>
    <s v="FELICIANO"/>
    <s v="JOBCON"/>
    <s v="JOBCON"/>
    <x v="11"/>
    <b v="0"/>
  </r>
  <r>
    <n v="179"/>
    <s v="COTONER NELIA C."/>
    <s v="COTONER"/>
    <s v="NELIA"/>
    <s v="C"/>
    <s v="COOPERATIVE OFFICER"/>
    <s v="REGULAR"/>
    <x v="54"/>
    <b v="0"/>
  </r>
  <r>
    <n v="180"/>
    <s v="CREUS SAMUEL A."/>
    <s v="CREUS"/>
    <s v="SAMUEL"/>
    <s v="A"/>
    <s v="CLERK"/>
    <m/>
    <x v="55"/>
    <b v="0"/>
  </r>
  <r>
    <n v="181"/>
    <s v="CRIZALDO THELMA U."/>
    <s v="CRIZALDO"/>
    <s v="THELMA"/>
    <s v="U"/>
    <s v="MIDWIFE I"/>
    <s v="REGULAR"/>
    <x v="14"/>
    <b v="0"/>
  </r>
  <r>
    <n v="182"/>
    <s v="CROOX VALERIE R."/>
    <s v="CROOX"/>
    <s v="VALERIE"/>
    <s v="ROMERA"/>
    <s v="CASUAL"/>
    <s v="CASUAL"/>
    <x v="5"/>
    <b v="0"/>
  </r>
  <r>
    <n v="183"/>
    <s v="CRUZADA MAGDALENA A."/>
    <s v="CRUZADA"/>
    <s v="MAGDALENA"/>
    <s v="ANACAY"/>
    <s v="ADMIN ASST I"/>
    <s v="REGULAR"/>
    <x v="54"/>
    <b v="0"/>
  </r>
  <r>
    <n v="184"/>
    <s v="CUENO FLOR M."/>
    <s v="CUENO"/>
    <s v="FLOR"/>
    <s v="MARASIGAN"/>
    <s v="CASUAL"/>
    <s v="CASUAL"/>
    <x v="7"/>
    <b v="0"/>
  </r>
  <r>
    <n v="185"/>
    <s v="CUIZON DAYLIN M."/>
    <s v="CUIZON"/>
    <s v="DAYLIN"/>
    <s v="MIANO"/>
    <s v="CASUAL TEACHER"/>
    <s v="CASUAL"/>
    <x v="32"/>
    <b v="0"/>
  </r>
  <r>
    <n v="186"/>
    <s v="DAIZ PAUL MICHAEL  "/>
    <s v="DAIZ"/>
    <s v="PAUL MICHAEL"/>
    <m/>
    <s v="TEACHER"/>
    <m/>
    <x v="56"/>
    <b v="0"/>
  </r>
  <r>
    <n v="187"/>
    <s v="DAÑO ALMA R."/>
    <s v="DAÑO"/>
    <s v="ALMA"/>
    <s v="ROMILLA"/>
    <s v="ADMIN AIDE I"/>
    <s v="REGULAR"/>
    <x v="2"/>
    <b v="0"/>
  </r>
  <r>
    <n v="188"/>
    <s v="DATU SHIRLEY G."/>
    <s v="DATU"/>
    <s v="SHIRLEY"/>
    <s v="GAZMAN"/>
    <s v="CASUAL MEDTECH"/>
    <s v="CASUAL"/>
    <x v="5"/>
    <b v="0"/>
  </r>
  <r>
    <n v="189"/>
    <s v="DAVID MELANIE D."/>
    <s v="DAVID"/>
    <s v="MELANIE"/>
    <s v="DIMAPILIS"/>
    <s v="CASUAL"/>
    <s v="CASUAL"/>
    <x v="37"/>
    <b v="0"/>
  </r>
  <r>
    <n v="190"/>
    <s v="DE ASIS JANETTE D."/>
    <s v="DE ASIS"/>
    <s v="JANETTE"/>
    <s v="DIMARANAN"/>
    <s v="CASUAL"/>
    <s v="CASUAL"/>
    <x v="11"/>
    <b v="0"/>
  </r>
  <r>
    <n v="191"/>
    <s v="DE CASTRO  CHRISTINE JEAN D."/>
    <s v="DE CASTRO"/>
    <s v=" CHRISTINE JEAN"/>
    <s v="D"/>
    <s v="CASUAL"/>
    <s v="CASUAL"/>
    <x v="3"/>
    <b v="0"/>
  </r>
  <r>
    <n v="192"/>
    <s v="DE CASTRO JENELYN I."/>
    <s v="DE CASTRO"/>
    <s v="JENELYN"/>
    <s v="I"/>
    <s v="ADMIN AIDE III"/>
    <s v="REGULAR"/>
    <x v="18"/>
    <b v="0"/>
  </r>
  <r>
    <n v="193"/>
    <s v="DE CASTRO JOSEPH NHOEL T."/>
    <s v="DE CASTRO"/>
    <s v="JOSEPH NHOEL"/>
    <s v="TIBAYAN"/>
    <s v="REGISTRATION OFFICER I"/>
    <s v="REGULAR"/>
    <x v="31"/>
    <b v="0"/>
  </r>
  <r>
    <n v="194"/>
    <s v="DE CASTRO JUANITA M."/>
    <s v="DE CASTRO"/>
    <s v="JUANITA"/>
    <s v="M"/>
    <s v="DRAFTSMAN II"/>
    <s v="REGULAR"/>
    <x v="23"/>
    <b v="0"/>
  </r>
  <r>
    <n v="195"/>
    <s v="DE CASTRO MARYLEN A."/>
    <s v="DE CASTRO"/>
    <s v="MARYLEN"/>
    <s v="A"/>
    <s v="ALS IMPLEMENTER"/>
    <m/>
    <x v="29"/>
    <b v="0"/>
  </r>
  <r>
    <n v="196"/>
    <s v="DE CASTRO ROSS EIZALHYNNE A."/>
    <s v="DE CASTRO"/>
    <s v="ROSS EIZALHYNNE"/>
    <s v="ANGCAYA"/>
    <s v="LEGISLATIVE STAFF"/>
    <s v="CASUAL"/>
    <x v="19"/>
    <b v="0"/>
  </r>
  <r>
    <n v="197"/>
    <s v="DE GRANO  RONALEI P."/>
    <s v="DE GRANO "/>
    <s v="RONALEI"/>
    <s v="P"/>
    <s v="CASUAL"/>
    <m/>
    <x v="9"/>
    <b v="0"/>
  </r>
  <r>
    <n v="198"/>
    <s v="DE GRANO LIUSA R."/>
    <s v="DE GRANO"/>
    <s v="LIUSA"/>
    <s v="R"/>
    <s v="ADMIN AIDE III"/>
    <s v="REGULAR"/>
    <x v="15"/>
    <b v="0"/>
  </r>
  <r>
    <n v="199"/>
    <s v="DE GRANO MA. ERLINDA F."/>
    <s v="DE GRANO"/>
    <s v="MA. ERLINDA"/>
    <s v="F"/>
    <s v="ADMIN AIDE III"/>
    <s v="REGULAR"/>
    <x v="15"/>
    <b v="0"/>
  </r>
  <r>
    <n v="200"/>
    <s v="DE GUIA MARIVIC B."/>
    <s v="DE GUIA"/>
    <s v="MARIVIC"/>
    <s v="BISWELAN"/>
    <s v="JOBCON"/>
    <s v="JOBCON"/>
    <x v="18"/>
    <b v="0"/>
  </r>
  <r>
    <n v="201"/>
    <s v="DE GUZMAN CLEMENTE  "/>
    <s v="DE GUZMAN"/>
    <s v="CLEMENTE"/>
    <m/>
    <s v="CASUAL"/>
    <s v="CASUAL"/>
    <x v="5"/>
    <b v="0"/>
  </r>
  <r>
    <n v="202"/>
    <s v="DE GUZMAN RONALD ANDREW G."/>
    <s v="DE GUZMAN"/>
    <s v="RONALD ANDREW"/>
    <s v="GABRIEL"/>
    <s v="NURSE I"/>
    <s v="REGULAR"/>
    <x v="14"/>
    <b v="0"/>
  </r>
  <r>
    <n v="203"/>
    <s v="DE LARA GRACE L."/>
    <s v="DE LARA"/>
    <s v="GRACE"/>
    <s v="LIGSAY"/>
    <s v="CASUAL"/>
    <s v="CASUAL"/>
    <x v="5"/>
    <b v="0"/>
  </r>
  <r>
    <n v="204"/>
    <s v="DE LEON ANALITA B."/>
    <s v="DE LEON"/>
    <s v="ANALITA"/>
    <s v="BAYOT"/>
    <s v="CASUAL"/>
    <s v="CASUAL"/>
    <x v="7"/>
    <b v="0"/>
  </r>
  <r>
    <n v="205"/>
    <s v="DE LUNA ERNESTO  "/>
    <s v="DE LUNA"/>
    <s v="ERNESTO"/>
    <m/>
    <s v="ADMIN AIDE I"/>
    <s v="REGULAR"/>
    <x v="25"/>
    <b v="0"/>
  </r>
  <r>
    <n v="206"/>
    <s v="DE OCAMPO AILYN L."/>
    <s v="DE OCAMPO"/>
    <s v="AILYN"/>
    <s v="LAUREL"/>
    <s v="OFFICE STAFF"/>
    <s v="CASUAL"/>
    <x v="6"/>
    <b v="0"/>
  </r>
  <r>
    <n v="207"/>
    <s v="DE OCAMPO ALMA A."/>
    <s v="DE OCAMPO"/>
    <s v="ALMA"/>
    <s v="AMBATA"/>
    <s v="ADMIN AIDE III"/>
    <s v="REGULAR"/>
    <x v="15"/>
    <b v="0"/>
  </r>
  <r>
    <n v="208"/>
    <s v="DE OCAMPO MA. ELENA D."/>
    <s v="DE OCAMPO"/>
    <s v="MA. ELENA"/>
    <s v="D"/>
    <s v="ADMIN AIDE III"/>
    <s v="REGULAR"/>
    <x v="19"/>
    <b v="0"/>
  </r>
  <r>
    <n v="209"/>
    <s v="DE OCAMPO MARISSA B."/>
    <s v="DE OCAMPO"/>
    <s v="MARISSA"/>
    <s v="B"/>
    <s v="TRAINNING SPECIALIST I"/>
    <s v="REGULAR"/>
    <x v="57"/>
    <b v="0"/>
  </r>
  <r>
    <n v="210"/>
    <s v="DE SAGUN NANCY D."/>
    <s v="DE SAGUN"/>
    <s v="NANCY"/>
    <s v="DIMAPILIS"/>
    <s v="CASUAL"/>
    <s v="CASUAL"/>
    <x v="19"/>
    <b v="0"/>
  </r>
  <r>
    <n v="211"/>
    <s v="DE SAGUN NOLI E."/>
    <s v="DE SAGUN"/>
    <s v="NOLI"/>
    <s v="E."/>
    <s v="TRAFFIC ENFOCER"/>
    <m/>
    <x v="13"/>
    <b v="0"/>
  </r>
  <r>
    <n v="212"/>
    <s v="DE SAGUN VICTOR V."/>
    <s v="DE SAGUN"/>
    <s v="VICTOR"/>
    <s v="V"/>
    <s v="ELECTRICAL GEN FOREMAN"/>
    <s v="REGULAR"/>
    <x v="46"/>
    <b v="0"/>
  </r>
  <r>
    <n v="213"/>
    <s v="DE VILLA JAYVEE U."/>
    <s v="DE VILLA"/>
    <s v="JAYVEE"/>
    <s v="UMANDAP"/>
    <s v="ADMIN AIDE III (CLERK I)"/>
    <s v="REGULAR"/>
    <x v="2"/>
    <b v="0"/>
  </r>
  <r>
    <n v="214"/>
    <s v="DE VILLA MARITES D."/>
    <s v="DE VILLA"/>
    <s v="MARITES"/>
    <s v="DINGLASAN"/>
    <s v="DAYCARE WORKER I"/>
    <s v="REGULAR"/>
    <x v="3"/>
    <b v="0"/>
  </r>
  <r>
    <n v="215"/>
    <s v="DE VILLA MYRNA D."/>
    <s v="DE VILLA"/>
    <s v="MYRNA"/>
    <s v="DINGALASAN"/>
    <s v="ADMIN AIDE I"/>
    <s v="REGULAR"/>
    <x v="0"/>
    <b v="0"/>
  </r>
  <r>
    <n v="216"/>
    <s v="DE VILLA OFELIA G."/>
    <s v="DE VILLA"/>
    <s v="OFELIA"/>
    <s v="G"/>
    <s v="ADMIN AIDE I"/>
    <s v="REGULAR"/>
    <x v="58"/>
    <b v="0"/>
  </r>
  <r>
    <n v="217"/>
    <s v="DEL MUNDO ESTER B."/>
    <s v="DEL MUNDO"/>
    <s v="ESTER"/>
    <s v="B"/>
    <s v="ADMIN AIDE III"/>
    <s v="REGULAR"/>
    <x v="23"/>
    <b v="0"/>
  </r>
  <r>
    <n v="218"/>
    <s v="DEL MUNDO HERMOGENES C."/>
    <s v="DEL MUNDO"/>
    <s v="HERMOGENES"/>
    <s v="C"/>
    <s v="BLGNG- INSPECTOR"/>
    <s v="REGULAR"/>
    <x v="23"/>
    <b v="0"/>
  </r>
  <r>
    <n v="219"/>
    <s v="DEL MUNDO JONAS B."/>
    <s v="DEL MUNDO"/>
    <s v="JONAS"/>
    <s v="B"/>
    <s v="CASUAL"/>
    <s v="CASUAL"/>
    <x v="14"/>
    <b v="0"/>
  </r>
  <r>
    <n v="220"/>
    <s v="DEL MUNDO ROSALLE A."/>
    <s v="DEL MUNDO"/>
    <s v="ROSALLE"/>
    <s v="A"/>
    <s v="ADMIN AIDE III"/>
    <s v="REGULAR"/>
    <x v="33"/>
    <b v="0"/>
  </r>
  <r>
    <n v="221"/>
    <s v="DELA CRUZ CHARITO A."/>
    <s v="DELA CRUZ"/>
    <s v="CHARITO"/>
    <s v="ALEGRE"/>
    <s v="CASUAL"/>
    <s v="CASUAL"/>
    <x v="17"/>
    <b v="0"/>
  </r>
  <r>
    <n v="222"/>
    <s v="DELA CRUZ EVANGELINE P."/>
    <s v="DELA CRUZ"/>
    <s v="EVANGELINE"/>
    <s v="P"/>
    <s v="ADMIN AIDE III"/>
    <s v="REGULAR"/>
    <x v="59"/>
    <b v="0"/>
  </r>
  <r>
    <n v="223"/>
    <s v="DELA CRUZ SHEILA G."/>
    <s v="DELA CRUZ"/>
    <s v="SHEILA"/>
    <s v="GEGAPE"/>
    <s v="MED TECH I"/>
    <s v="REGULAR"/>
    <x v="5"/>
    <b v="0"/>
  </r>
  <r>
    <n v="224"/>
    <s v="DELA GRACIA MA. CECILIA P."/>
    <s v="DELA GRACIA"/>
    <s v="MA. CECILIA"/>
    <s v="PEJI"/>
    <s v="ADMIN ASST III"/>
    <s v="REGULAR"/>
    <x v="2"/>
    <b v="0"/>
  </r>
  <r>
    <n v="225"/>
    <s v="DELA PEÑA ALFREDO C."/>
    <s v="DELA PEÑA"/>
    <s v="ALFREDO"/>
    <s v="CALDERON"/>
    <s v="DRIVER I"/>
    <s v="REGULAR"/>
    <x v="23"/>
    <b v="0"/>
  </r>
  <r>
    <n v="226"/>
    <s v="DELFINO NINA C."/>
    <s v="DELFINO"/>
    <s v="NINA"/>
    <s v="C"/>
    <s v="NURSE I"/>
    <s v="REGULAR"/>
    <x v="5"/>
    <b v="0"/>
  </r>
  <r>
    <n v="227"/>
    <s v="DELMUNDO JONAS  "/>
    <s v="DELMUNDO"/>
    <s v="JONAS"/>
    <m/>
    <s v="UTILITY/CASUAL"/>
    <m/>
    <x v="14"/>
    <b v="0"/>
  </r>
  <r>
    <n v="228"/>
    <s v="DEMATERA PEDRO B."/>
    <s v="DEMATERA"/>
    <s v="PEDRO"/>
    <s v="BAUTISTA"/>
    <s v="CASUAL"/>
    <s v="CASUAL"/>
    <x v="60"/>
    <b v="0"/>
  </r>
  <r>
    <n v="229"/>
    <s v="DERLA APOLONIO JR D."/>
    <s v="DERLA"/>
    <s v="APOLONIO JR"/>
    <s v="D"/>
    <s v="CASUAL"/>
    <s v="CASUAL"/>
    <x v="4"/>
    <b v="0"/>
  </r>
  <r>
    <n v="230"/>
    <s v="DERLA ARTHUR D."/>
    <s v="DERLA"/>
    <s v="ARTHUR"/>
    <s v="DUGAYO"/>
    <s v="CASUAL"/>
    <s v="CASUAL"/>
    <x v="4"/>
    <b v="0"/>
  </r>
  <r>
    <n v="231"/>
    <s v="DESEPEDA ADELAIDA R."/>
    <s v="DESEPEDA"/>
    <s v="ADELAIDA"/>
    <s v="R"/>
    <s v="CASUAL"/>
    <m/>
    <x v="0"/>
    <b v="0"/>
  </r>
  <r>
    <n v="232"/>
    <s v="DESINGAŃO PURIFICACION A."/>
    <s v="DESINGAŃO"/>
    <s v="PURIFICACION"/>
    <s v="ARCEBUCHE"/>
    <s v="CASUAL"/>
    <s v="CASUAL"/>
    <x v="19"/>
    <b v="0"/>
  </r>
  <r>
    <n v="233"/>
    <s v="DESIPEDA ALDWIN  "/>
    <s v="DESIPEDA"/>
    <s v="ALDWIN"/>
    <m/>
    <s v="CASUAL"/>
    <m/>
    <x v="4"/>
    <b v="0"/>
  </r>
  <r>
    <n v="234"/>
    <s v="DEVILLA ALICE P."/>
    <s v="DEVILLA"/>
    <s v="ALICE"/>
    <s v="P"/>
    <s v="CASUAL"/>
    <m/>
    <x v="9"/>
    <b v="0"/>
  </r>
  <r>
    <n v="235"/>
    <s v="DIAZ CAROLINA P."/>
    <s v="DIAZ"/>
    <s v="CAROLINA"/>
    <s v="P"/>
    <s v="CASUAL"/>
    <s v="CASUAL"/>
    <x v="19"/>
    <b v="0"/>
  </r>
  <r>
    <n v="236"/>
    <s v="DIGNO DANILO  "/>
    <s v="DIGNO"/>
    <s v="DANILO"/>
    <m/>
    <s v="CASUAL"/>
    <s v="CASUAL"/>
    <x v="4"/>
    <b v="0"/>
  </r>
  <r>
    <n v="237"/>
    <s v="DIGO MANUEL  "/>
    <s v="DIGO"/>
    <s v="MANUEL"/>
    <m/>
    <s v="SEC GUARD III"/>
    <s v="REGULAR"/>
    <x v="7"/>
    <b v="0"/>
  </r>
  <r>
    <n v="238"/>
    <s v="DIGO MARIE BERNADETTE C."/>
    <s v="DIGO"/>
    <s v="MARIE BERNADETTE"/>
    <s v="CALBA"/>
    <s v="CASUAL"/>
    <s v="CASUAL"/>
    <x v="5"/>
    <b v="0"/>
  </r>
  <r>
    <n v="239"/>
    <s v="DIGO VIRGILIO M."/>
    <s v="DIGO"/>
    <s v="VIRGILIO"/>
    <s v="M"/>
    <s v="ADMIN AIDE I"/>
    <m/>
    <x v="32"/>
    <b v="0"/>
  </r>
  <r>
    <n v="240"/>
    <s v="DILIDILI AIREEN M."/>
    <s v="DILIDILI"/>
    <s v="AIREEN"/>
    <s v="MOJICA"/>
    <s v="CASUAL"/>
    <s v="CASUAL"/>
    <x v="18"/>
    <b v="0"/>
  </r>
  <r>
    <n v="241"/>
    <s v="DIMAANO LEOVIGILDA A."/>
    <s v="DIMAANO"/>
    <s v="LEOVIGILDA"/>
    <s v="ANGCAYA"/>
    <s v="CASUAL"/>
    <s v="CASUAL"/>
    <x v="26"/>
    <b v="0"/>
  </r>
  <r>
    <n v="242"/>
    <s v="DIMAILIG ARLYN R."/>
    <s v="DIMAILIG"/>
    <s v="ARLYN"/>
    <s v="R"/>
    <s v="CASUAL"/>
    <s v="CASUAL"/>
    <x v="25"/>
    <b v="0"/>
  </r>
  <r>
    <n v="243"/>
    <s v="DIMAPILIS ALFREDO C."/>
    <s v="DIMAPILIS"/>
    <s v="ALFREDO"/>
    <s v="C"/>
    <s v="BUDGET OFFICER IV"/>
    <s v="REGULAR"/>
    <x v="47"/>
    <b v="0"/>
  </r>
  <r>
    <n v="244"/>
    <s v="DIMAPILIS ANTHONY A."/>
    <s v="DIMAPILIS"/>
    <s v="ANTHONY"/>
    <s v="A"/>
    <s v="RCC-I"/>
    <s v="REGULAR"/>
    <x v="15"/>
    <b v="0"/>
  </r>
  <r>
    <n v="245"/>
    <s v="DIMAPILIS ARIEL M."/>
    <s v="DIMAPILIS"/>
    <s v="ARIEL"/>
    <s v="MENDOZA"/>
    <s v="RCC III"/>
    <s v="REGULAR"/>
    <x v="15"/>
    <b v="0"/>
  </r>
  <r>
    <n v="246"/>
    <s v="DIMAPILIS DENNIS C."/>
    <s v="DIMAPILIS"/>
    <s v="DENNIS"/>
    <s v="C"/>
    <s v="CIVIL SECURITY I"/>
    <s v="REGULAR"/>
    <x v="8"/>
    <b v="0"/>
  </r>
  <r>
    <n v="247"/>
    <s v="DIMAPILIS ELIZABETH A."/>
    <s v="DIMAPILIS"/>
    <s v="ELIZABETH"/>
    <s v="AMBAT"/>
    <s v="DAYCARE WORKER I"/>
    <s v="REGULAR"/>
    <x v="3"/>
    <b v="0"/>
  </r>
  <r>
    <n v="248"/>
    <s v="DIMAPILIS ELVIRA S."/>
    <s v="DIMAPILIS"/>
    <s v="ELVIRA"/>
    <s v="S"/>
    <s v="ADMIN AIDE III"/>
    <s v="REGULAR"/>
    <x v="15"/>
    <b v="0"/>
  </r>
  <r>
    <n v="249"/>
    <s v="DIMAPILIS JONNA T."/>
    <s v="DIMAPILIS"/>
    <s v="JONNA"/>
    <s v="T"/>
    <s v="ADMIN AIDE VI"/>
    <s v="REGULAR"/>
    <x v="61"/>
    <b v="0"/>
  </r>
  <r>
    <n v="250"/>
    <s v="DIMAPILIS JOSEPHINE P."/>
    <s v="DIMAPILIS"/>
    <s v="JOSEPHINE"/>
    <s v="P"/>
    <s v="ADMIN AIDE III"/>
    <s v="REGULAR"/>
    <x v="15"/>
    <b v="0"/>
  </r>
  <r>
    <n v="251"/>
    <s v="DIMAPILIS MA. TRINIDAD S."/>
    <s v="DIMAPILIS"/>
    <s v="MA. TRINIDAD"/>
    <s v="S"/>
    <s v="ADMIN AIDE I"/>
    <s v="REGULAR"/>
    <x v="24"/>
    <b v="0"/>
  </r>
  <r>
    <n v="252"/>
    <s v="DIMAPILIS VILMA T."/>
    <s v="DIMAPILIS"/>
    <s v="VILMA"/>
    <s v="TAMPIS"/>
    <s v="ADMIN AIDE I"/>
    <s v="REGULAR"/>
    <x v="0"/>
    <b v="0"/>
  </r>
  <r>
    <n v="253"/>
    <s v="DIMAPILIS VINCE BENEDICT R."/>
    <s v="DIMAPILIS"/>
    <s v="VINCE BENEDICT"/>
    <s v="RUIZ"/>
    <s v="JOBCON"/>
    <s v="JOBCON"/>
    <x v="14"/>
    <b v="0"/>
  </r>
  <r>
    <n v="254"/>
    <s v="DIMARANAN ANNA P."/>
    <s v="DIMARANAN"/>
    <s v="ANNA"/>
    <s v="PERLADO"/>
    <s v="JOBCON"/>
    <s v="JOBCON"/>
    <x v="62"/>
    <b v="0"/>
  </r>
  <r>
    <n v="255"/>
    <s v="DIMARANAN GREGORIA C."/>
    <s v="DIMARANAN"/>
    <s v="GREGORIA"/>
    <s v="CARAAN"/>
    <s v="ADMIN ASST II"/>
    <s v="REGULAR"/>
    <x v="2"/>
    <b v="0"/>
  </r>
  <r>
    <n v="256"/>
    <s v="DIMARANAN JENELIN B."/>
    <s v="DIMARANAN"/>
    <s v="JENELIN"/>
    <s v="B"/>
    <s v="LEGISLATIVE STAFF"/>
    <s v="CASUAL"/>
    <x v="19"/>
    <b v="0"/>
  </r>
  <r>
    <n v="257"/>
    <s v="DIMARANAN JOEL M."/>
    <s v="DIMARANAN"/>
    <s v="JOEL"/>
    <s v="M"/>
    <s v="JOBCON"/>
    <s v="JOBCON"/>
    <x v="18"/>
    <b v="0"/>
  </r>
  <r>
    <n v="258"/>
    <s v="DIMARANAN KHRISSELLE E."/>
    <s v="DIMARANAN"/>
    <s v="KHRISSELLE"/>
    <s v="ENDOZO"/>
    <s v="LSB-TEACHER"/>
    <s v="JOBCON"/>
    <x v="37"/>
    <b v="0"/>
  </r>
  <r>
    <n v="259"/>
    <s v="DIMARANAN PERPETUA F."/>
    <s v="DIMARANAN"/>
    <s v="PERPETUA"/>
    <s v="F"/>
    <s v="ADMIN AIDE IV"/>
    <s v="REGULAR"/>
    <x v="63"/>
    <b v="0"/>
  </r>
  <r>
    <n v="260"/>
    <s v="DIMARANAN REYNALDO R."/>
    <s v="DIMARANAN"/>
    <s v="REYNALDO"/>
    <s v="R"/>
    <s v="ADMIN AIDE I"/>
    <s v="REGULAR"/>
    <x v="21"/>
    <b v="0"/>
  </r>
  <r>
    <n v="261"/>
    <s v="DIMARANAN RODORA G."/>
    <s v="DIMARANAN"/>
    <s v="RODORA"/>
    <s v="G"/>
    <s v="ADMIN ASST I"/>
    <s v="REGULAR"/>
    <x v="10"/>
    <b v="0"/>
  </r>
  <r>
    <n v="262"/>
    <s v="DIOKNO FRANCISCA A."/>
    <s v="DIOKNO"/>
    <s v="FRANCISCA"/>
    <s v="ANACAY"/>
    <s v="CASUAL TEACHER"/>
    <s v="CASUAL"/>
    <x v="32"/>
    <b v="0"/>
  </r>
  <r>
    <n v="263"/>
    <s v="DISEPEDA ALDWIN  "/>
    <s v="DISEPEDA"/>
    <s v="ALDWIN"/>
    <m/>
    <s v="CASUAL"/>
    <m/>
    <x v="4"/>
    <b v="0"/>
  </r>
  <r>
    <n v="264"/>
    <s v="DISEPEDA MACARIA P."/>
    <s v="DISEPEDA"/>
    <s v="MACARIA"/>
    <s v="PALOMENO"/>
    <s v="CASUAL"/>
    <s v="CASUAL"/>
    <x v="18"/>
    <b v="0"/>
  </r>
  <r>
    <n v="265"/>
    <s v="DISEPEDA ROMELITO  "/>
    <s v="DISEPEDA"/>
    <s v="ROMELITO"/>
    <m/>
    <s v="TRAFFIC AIDE"/>
    <s v="REGULAR"/>
    <x v="8"/>
    <b v="0"/>
  </r>
  <r>
    <n v="266"/>
    <s v="DOCTORA ZENAIDA  "/>
    <s v="DOCTORA"/>
    <s v="ZENAIDA"/>
    <m/>
    <s v="ADMIN AIDE I"/>
    <s v="REGULAR"/>
    <x v="4"/>
    <b v="0"/>
  </r>
  <r>
    <n v="267"/>
    <s v="DOGELIO CHRISTIAN B."/>
    <s v="DOGELIO"/>
    <s v="CHRISTIAN"/>
    <s v="B"/>
    <s v="CASUAL"/>
    <s v="CASUAL"/>
    <x v="64"/>
    <b v="0"/>
  </r>
  <r>
    <n v="268"/>
    <s v="DOGELIO DANNA MARIZ V."/>
    <s v="DOGELIO"/>
    <s v="DANNA MARIZ"/>
    <s v="V"/>
    <s v="JOB ORDER"/>
    <m/>
    <x v="2"/>
    <b v="0"/>
  </r>
  <r>
    <n v="269"/>
    <s v="DOGELIO JEAN MELODY M."/>
    <s v="DOGELIO"/>
    <s v="JEAN MELODY"/>
    <s v="MARANAN"/>
    <s v="JOBCON"/>
    <s v="JOBCON"/>
    <x v="15"/>
    <b v="0"/>
  </r>
  <r>
    <n v="270"/>
    <s v="DOGELIO RONNEL D."/>
    <s v="DOGELIO"/>
    <s v="RONNEL"/>
    <s v="DELA TORRE"/>
    <s v="ENGINEER I"/>
    <s v="REGULAR"/>
    <x v="23"/>
    <b v="0"/>
  </r>
  <r>
    <n v="271"/>
    <s v="DOGNIDON MARLYN P."/>
    <s v="DOGNIDON"/>
    <s v="MARLYN"/>
    <s v="P"/>
    <s v="NURSE I"/>
    <s v="REGULAR"/>
    <x v="5"/>
    <b v="0"/>
  </r>
  <r>
    <n v="272"/>
    <s v="DOLOT JESUS JR. D."/>
    <s v="DOLOT"/>
    <s v="JESUS JR."/>
    <s v="D"/>
    <s v="ADMIN AIDE III"/>
    <s v="REGULAR"/>
    <x v="33"/>
    <b v="0"/>
  </r>
  <r>
    <n v="273"/>
    <s v="DOMINGO RACHEL L."/>
    <s v="DOMINGO"/>
    <s v="RACHEL"/>
    <s v="L"/>
    <s v="HOUSE KEEPING ASST"/>
    <s v="REGULAR"/>
    <x v="7"/>
    <b v="0"/>
  </r>
  <r>
    <n v="274"/>
    <s v="DORADO JULAIDA M."/>
    <s v="DORADO"/>
    <s v="JULAIDA"/>
    <s v="M"/>
    <s v="UTILITY"/>
    <m/>
    <x v="4"/>
    <b v="0"/>
  </r>
  <r>
    <n v="275"/>
    <s v="DUNGO PURISIMA CORAZON E."/>
    <s v="DUNGO"/>
    <s v="PURISIMA CORAZON"/>
    <s v="E"/>
    <s v="TICKET CHECKER"/>
    <s v="REGULAR"/>
    <x v="15"/>
    <b v="0"/>
  </r>
  <r>
    <n v="276"/>
    <s v="EGASAN DELIA J."/>
    <s v="EGASAN"/>
    <s v="DELIA"/>
    <s v="JAVIER"/>
    <s v="ADMIN AIDE I"/>
    <s v="REGULAR"/>
    <x v="14"/>
    <b v="0"/>
  </r>
  <r>
    <n v="277"/>
    <s v="EMELO MARXIANE T."/>
    <s v="EMELO"/>
    <s v="MARXIANE"/>
    <s v="T"/>
    <s v="NURSE II"/>
    <s v="REGULAR"/>
    <x v="5"/>
    <b v="0"/>
  </r>
  <r>
    <n v="278"/>
    <s v="EMELO MARYJANE T."/>
    <s v="EMELO"/>
    <s v="MARYJANE"/>
    <s v="T"/>
    <s v="NURSE II"/>
    <s v="REGULAR"/>
    <x v="5"/>
    <b v="0"/>
  </r>
  <r>
    <n v="279"/>
    <s v="ENMACIO LEILA A."/>
    <s v="ENMACIO"/>
    <s v="LEILA"/>
    <s v="ANGCAYA"/>
    <s v="ADMINISTRATIVE OFFICER IV"/>
    <s v="REGULAR"/>
    <x v="2"/>
    <b v="0"/>
  </r>
  <r>
    <n v="280"/>
    <s v="ENRIQUEZ ANABEL O."/>
    <s v="ENRIQUEZ"/>
    <s v="ANABEL"/>
    <s v="ORTEGA"/>
    <s v="CASUAL"/>
    <s v="CASUAL"/>
    <x v="14"/>
    <b v="0"/>
  </r>
  <r>
    <n v="281"/>
    <s v="ENRIQUEZ EDGAR P."/>
    <s v="ENRIQUEZ"/>
    <s v="EDGAR"/>
    <s v="P"/>
    <s v="ADMIN AIDE III"/>
    <s v="REGULAR"/>
    <x v="41"/>
    <b v="0"/>
  </r>
  <r>
    <n v="282"/>
    <s v="ENRIQUEZ ERIBERTO  "/>
    <s v="ENRIQUEZ"/>
    <s v="ERIBERTO"/>
    <m/>
    <s v="CASUAL"/>
    <m/>
    <x v="4"/>
    <b v="0"/>
  </r>
  <r>
    <n v="283"/>
    <s v="EREÑO MELANIE B."/>
    <s v="EREÑO"/>
    <s v="MELANIE"/>
    <s v="B"/>
    <s v="ADMIN AIDE III"/>
    <m/>
    <x v="11"/>
    <b v="0"/>
  </r>
  <r>
    <n v="284"/>
    <s v="ERIDAO ROSALINDA P."/>
    <s v="ERIDAO"/>
    <s v="ROSALINDA"/>
    <s v="P"/>
    <s v="SOCIAL WORKER 1"/>
    <s v="REGULAR"/>
    <x v="3"/>
    <b v="0"/>
  </r>
  <r>
    <n v="285"/>
    <s v="ERNI RANDY  "/>
    <s v="ERNI"/>
    <s v="RANDY"/>
    <m/>
    <s v="CSU-I"/>
    <m/>
    <x v="65"/>
    <b v="0"/>
  </r>
  <r>
    <n v="286"/>
    <s v="ESCAMILLAS EVELYN M."/>
    <s v="ESCAMILLAS"/>
    <s v="EVELYN"/>
    <s v="M"/>
    <s v="LTOO III"/>
    <s v="REGULAR"/>
    <x v="15"/>
    <b v="0"/>
  </r>
  <r>
    <n v="287"/>
    <s v="ESMAEL EMRAN  "/>
    <s v="ESMAEL"/>
    <s v="EMRAN"/>
    <m/>
    <s v="CASUAL"/>
    <s v="CASUAL"/>
    <x v="4"/>
    <b v="0"/>
  </r>
  <r>
    <n v="288"/>
    <s v="ESPINELI LORETA N."/>
    <s v="ESPINELI"/>
    <s v="LORETA"/>
    <s v="N"/>
    <s v="CASUAL"/>
    <m/>
    <x v="7"/>
    <b v="0"/>
  </r>
  <r>
    <n v="289"/>
    <s v="ESPINOSA RUBY ANN V."/>
    <s v="ESPINOSA"/>
    <s v="RUBY ANN"/>
    <s v="VERGARA"/>
    <s v="CASUAL"/>
    <s v="CASUAL"/>
    <x v="5"/>
    <b v="0"/>
  </r>
  <r>
    <n v="290"/>
    <s v="ESPIRITU RONALD M."/>
    <s v="ESPIRITU"/>
    <s v="RONALD"/>
    <s v="M"/>
    <s v="ADMIN AIDE III"/>
    <s v="REGULAR"/>
    <x v="15"/>
    <b v="0"/>
  </r>
  <r>
    <n v="291"/>
    <s v="ESTABILLO JUSTINE CARL G."/>
    <s v="ESTABILLO"/>
    <s v="JUSTINE CARL"/>
    <s v="GEOCADIN"/>
    <s v="JOBCON"/>
    <s v="JOBCON"/>
    <x v="14"/>
    <b v="0"/>
  </r>
  <r>
    <n v="292"/>
    <s v="ESTALE JOCELYN M."/>
    <s v="ESTALE"/>
    <s v="JOCELYN"/>
    <s v="MARINDUQUE"/>
    <s v="CASUAL"/>
    <s v="CASUAL"/>
    <x v="26"/>
    <b v="0"/>
  </r>
  <r>
    <n v="293"/>
    <s v="ESTIEBAR ARISTOTLE B."/>
    <s v="ESTIEBAR"/>
    <s v="ARISTOTLE"/>
    <s v="B"/>
    <s v="CASUAL"/>
    <s v="CASUAL"/>
    <x v="4"/>
    <b v="0"/>
  </r>
  <r>
    <n v="294"/>
    <s v="ESTIGOY BEVERLY ANNE P."/>
    <s v="ESTIGOY"/>
    <s v="BEVERLY ANNE"/>
    <s v="P"/>
    <s v="NURSE I"/>
    <s v="REGULAR"/>
    <x v="5"/>
    <b v="0"/>
  </r>
  <r>
    <n v="295"/>
    <s v="ESTOLE JOCELYN D."/>
    <s v="ESTOLE"/>
    <s v="JOCELYN"/>
    <s v="D"/>
    <s v="CASUAL"/>
    <s v="CASUAL"/>
    <x v="38"/>
    <b v="0"/>
  </r>
  <r>
    <n v="296"/>
    <s v="ESTRANGCO MERCY U."/>
    <s v="ESTRANGCO"/>
    <s v="MERCY"/>
    <s v="U"/>
    <s v="ADMIN AIDE I"/>
    <s v="REGULAR"/>
    <x v="25"/>
    <b v="0"/>
  </r>
  <r>
    <n v="297"/>
    <s v="EVANGELISTA NORENA S."/>
    <s v="EVANGELISTA"/>
    <s v="NORENA"/>
    <s v="S"/>
    <s v="ADMIN OFFICER III"/>
    <s v="REGULAR"/>
    <x v="15"/>
    <b v="0"/>
  </r>
  <r>
    <n v="298"/>
    <s v="FELICIDARIO PAMELA C."/>
    <s v="FELICIDARIO"/>
    <s v="PAMELA"/>
    <s v="CRUZAT"/>
    <s v="ADMIN AIDE III"/>
    <s v="REGULAR"/>
    <x v="66"/>
    <b v="0"/>
  </r>
  <r>
    <n v="299"/>
    <s v="FELLO VIRGILIO O."/>
    <s v="FELLO"/>
    <s v="VIRGILIO"/>
    <s v="O"/>
    <s v="CASUAL"/>
    <s v="CASUAL"/>
    <x v="7"/>
    <b v="0"/>
  </r>
  <r>
    <n v="300"/>
    <s v="FERMA AMELITA V."/>
    <s v="FERMA"/>
    <s v="AMELITA"/>
    <s v="VERGARA"/>
    <s v="AGRICULTURIST B"/>
    <s v="REGULAR"/>
    <x v="67"/>
    <b v="0"/>
  </r>
  <r>
    <n v="301"/>
    <s v="FERMA ARCELI C."/>
    <s v="FERMA"/>
    <s v="ARCELI"/>
    <s v="C"/>
    <s v="ADMIN AIDE III"/>
    <s v="REGULAR"/>
    <x v="53"/>
    <b v="0"/>
  </r>
  <r>
    <n v="302"/>
    <s v="FERMA ELIZA C."/>
    <s v="FERMA"/>
    <s v="ELIZA"/>
    <s v="C"/>
    <s v="BL TRAFFIC AID I"/>
    <m/>
    <x v="68"/>
    <b v="0"/>
  </r>
  <r>
    <n v="303"/>
    <s v="FERMA ERIC N."/>
    <s v="FERMA"/>
    <s v="ERIC"/>
    <s v="NAMUCO"/>
    <s v="CASUAL"/>
    <s v="CASUAL"/>
    <x v="0"/>
    <b v="0"/>
  </r>
  <r>
    <n v="304"/>
    <s v="FERMA ETHEL GRACE N."/>
    <s v="FERMA"/>
    <s v="ETHEL GRACE"/>
    <s v="NAMULO"/>
    <s v="CASUAL"/>
    <s v="CASUAL"/>
    <x v="5"/>
    <b v="0"/>
  </r>
  <r>
    <n v="305"/>
    <s v="FERMA JOSEFA O."/>
    <s v="FERMA"/>
    <s v="JOSEFA"/>
    <s v="OCAMPO"/>
    <s v="ADMIN ASST III"/>
    <s v="REGULAR"/>
    <x v="61"/>
    <b v="0"/>
  </r>
  <r>
    <n v="306"/>
    <s v="FERMA MARIA I."/>
    <s v="FERMA"/>
    <s v="MARIA"/>
    <s v="ILAO"/>
    <s v="ADMIN AIDE III"/>
    <s v="REGULAR"/>
    <x v="31"/>
    <b v="0"/>
  </r>
  <r>
    <n v="307"/>
    <s v="FERMA MARIA VICTORIA D."/>
    <s v="FERMA"/>
    <s v="MARIA VICTORIA"/>
    <s v="D"/>
    <s v="ADMIN AIDE III"/>
    <s v="REGULAR"/>
    <x v="38"/>
    <b v="0"/>
  </r>
  <r>
    <n v="308"/>
    <s v="FERMA RAYMOND  "/>
    <s v="FERMA"/>
    <s v="RAYMOND"/>
    <m/>
    <s v="CASUAL"/>
    <s v="CASUAL"/>
    <x v="4"/>
    <b v="0"/>
  </r>
  <r>
    <n v="309"/>
    <s v="FERMA ROMEO  "/>
    <s v="FERMA"/>
    <s v="ROMEO"/>
    <m/>
    <s v="ADMIN AIDE III"/>
    <s v="REGULAR"/>
    <x v="4"/>
    <b v="0"/>
  </r>
  <r>
    <n v="310"/>
    <s v="FERNANDEZ MILAGROS C."/>
    <s v="FERNANDEZ"/>
    <s v="MILAGROS"/>
    <s v="CARAAN"/>
    <s v="ADMIN AIDE I"/>
    <s v="REGULAR"/>
    <x v="15"/>
    <b v="0"/>
  </r>
  <r>
    <n v="311"/>
    <s v="FERRY FRANCIS R."/>
    <s v="FERRY"/>
    <s v="FRANCIS"/>
    <s v="RUGA"/>
    <s v="NURSE I"/>
    <m/>
    <x v="5"/>
    <b v="0"/>
  </r>
  <r>
    <n v="312"/>
    <s v="FLAVIER ADORACION  "/>
    <s v="FLAVIER"/>
    <s v="ADORACION"/>
    <m/>
    <s v="ADMIN ASST V"/>
    <s v="REGULAR"/>
    <x v="61"/>
    <b v="0"/>
  </r>
  <r>
    <n v="313"/>
    <s v="FLORES CHRIZELLE MAE M."/>
    <s v="FLORES"/>
    <s v="CHRIZELLE MAE"/>
    <s v="MANALO"/>
    <s v="JOB-CON"/>
    <m/>
    <x v="3"/>
    <b v="0"/>
  </r>
  <r>
    <n v="314"/>
    <s v="FLORES EDERLYN  "/>
    <s v="FLORES"/>
    <s v="EDERLYN"/>
    <m/>
    <s v="CASUAL"/>
    <s v="CASUAL"/>
    <x v="4"/>
    <b v="0"/>
  </r>
  <r>
    <n v="315"/>
    <s v="FLORES MARIA PATRICIA NICOLE C."/>
    <s v="FLORES"/>
    <s v="MARIA PATRICIA NICOLE"/>
    <s v="CABASI"/>
    <s v="CASUAL"/>
    <s v="CASUAL"/>
    <x v="5"/>
    <b v="0"/>
  </r>
  <r>
    <n v="316"/>
    <s v="FLORES RICHARD  "/>
    <s v="FLORES"/>
    <s v="RICHARD"/>
    <m/>
    <s v="CASUAL"/>
    <s v="CASUAL"/>
    <x v="4"/>
    <b v="0"/>
  </r>
  <r>
    <n v="317"/>
    <s v="FRONDOZO AILEEN D."/>
    <s v="FRONDOZO"/>
    <s v="AILEEN"/>
    <s v="D"/>
    <s v="CASUAL"/>
    <s v="CASUAL"/>
    <x v="69"/>
    <b v="0"/>
  </r>
  <r>
    <n v="318"/>
    <s v="GABAC INOCENCIO  "/>
    <s v="GABAC"/>
    <s v="INOCENCIO"/>
    <m/>
    <s v="CASUAL"/>
    <s v="CASUAL"/>
    <x v="70"/>
    <b v="0"/>
  </r>
  <r>
    <n v="319"/>
    <s v="GABEJA MHAR G."/>
    <s v="GABEJA"/>
    <s v="MHAR"/>
    <s v="G"/>
    <s v="ADMIN AIDE III- CLERK I"/>
    <s v="REGULAR"/>
    <x v="25"/>
    <b v="0"/>
  </r>
  <r>
    <n v="320"/>
    <s v="GALANG JULIET B."/>
    <s v="GALANG"/>
    <s v="JULIET"/>
    <s v="BAEL"/>
    <s v="Local Legislative Staff Asst. II"/>
    <s v="CO TERM"/>
    <x v="22"/>
    <b v="0"/>
  </r>
  <r>
    <n v="321"/>
    <s v="GALARDE DELFIN A."/>
    <s v="GALARDE"/>
    <s v="DELFIN"/>
    <s v="A"/>
    <s v="CASUAL"/>
    <s v="CASUAL"/>
    <x v="71"/>
    <b v="0"/>
  </r>
  <r>
    <n v="322"/>
    <s v="GARCIA HAIZEL M."/>
    <s v="GARCIA"/>
    <s v="HAIZEL"/>
    <s v="MOJICA"/>
    <s v="ADMIN ASST.IV"/>
    <s v="REGULAR"/>
    <x v="38"/>
    <b v="0"/>
  </r>
  <r>
    <n v="323"/>
    <s v="GARCIA JINKY A."/>
    <s v="GARCIA"/>
    <s v="JINKY"/>
    <s v="ANACAY"/>
    <s v="LEGISLATIVE STAFF"/>
    <m/>
    <x v="72"/>
    <b v="0"/>
  </r>
  <r>
    <n v="324"/>
    <s v="GARCIA JOAN B."/>
    <s v="GARCIA"/>
    <s v="JOAN"/>
    <s v="BAYBAY"/>
    <s v="CASUAL"/>
    <s v="CASUAL"/>
    <x v="5"/>
    <b v="0"/>
  </r>
  <r>
    <n v="325"/>
    <s v="GATPANDAN DOLORES J."/>
    <s v="GATPANDAN"/>
    <s v="DOLORES"/>
    <s v="J"/>
    <s v="DAYCARE WORKER I"/>
    <s v="REGULAR"/>
    <x v="3"/>
    <b v="0"/>
  </r>
  <r>
    <n v="326"/>
    <s v="GATPANDAN ETHEL  "/>
    <s v="GATPANDAN"/>
    <s v="ETHEL"/>
    <m/>
    <s v="CASUAL"/>
    <s v="CASUAL"/>
    <x v="5"/>
    <b v="0"/>
  </r>
  <r>
    <n v="327"/>
    <s v="GATPANDAN MICHAEL E."/>
    <s v="GATPANDAN"/>
    <s v="MICHAEL"/>
    <s v="ERNI"/>
    <s v="CASUAL"/>
    <s v="CASUAL"/>
    <x v="0"/>
    <b v="0"/>
  </r>
  <r>
    <n v="328"/>
    <s v="GATPANDAN NENITA M."/>
    <s v="GATPANDAN"/>
    <s v="NENITA"/>
    <s v="M"/>
    <s v="LIBRARIAN STAFF"/>
    <s v="REGULAR"/>
    <x v="73"/>
    <b v="0"/>
  </r>
  <r>
    <n v="329"/>
    <s v="GIBAGA RICA JEAN C."/>
    <s v="GIBAGA"/>
    <s v="RICA JEAN"/>
    <s v="C"/>
    <s v="LSB-TEACHER"/>
    <m/>
    <x v="13"/>
    <b v="0"/>
  </r>
  <r>
    <n v="330"/>
    <s v="GOMEZ EMMA M."/>
    <s v="GOMEZ"/>
    <s v="EMMA"/>
    <s v="M"/>
    <s v="ENGINEER ASSTS"/>
    <s v="REGULAR"/>
    <x v="23"/>
    <b v="0"/>
  </r>
  <r>
    <n v="331"/>
    <s v="GONZALES CHRISTI NERISSE E."/>
    <s v="GONZALES"/>
    <s v="CHRISTI NERISSE"/>
    <s v="E"/>
    <s v="CASUAL"/>
    <s v="CASUAL"/>
    <x v="23"/>
    <b v="0"/>
  </r>
  <r>
    <n v="332"/>
    <s v="GONZALES CRISTI NERISSE E."/>
    <s v="GONZALES"/>
    <s v="CRISTI NERISSE"/>
    <s v="E"/>
    <s v="CASUAL"/>
    <s v="CASUAL"/>
    <x v="23"/>
    <b v="0"/>
  </r>
  <r>
    <n v="333"/>
    <s v="GONZALES MARIO O."/>
    <s v="GONZALES"/>
    <s v="MARIO"/>
    <s v="OLIVEROS"/>
    <s v="CASUAL"/>
    <s v="CASUAL"/>
    <x v="0"/>
    <b v="0"/>
  </r>
  <r>
    <n v="334"/>
    <s v="GONZALES MARY JANE D."/>
    <s v="GONZALES"/>
    <s v="MARY JANE"/>
    <s v="D"/>
    <s v="CASUAL"/>
    <s v="CASUAL"/>
    <x v="3"/>
    <b v="0"/>
  </r>
  <r>
    <n v="335"/>
    <s v="GUAÑEZO MA. GINA P."/>
    <s v="GUAÑEZO"/>
    <s v="MA. GINA"/>
    <s v="P"/>
    <s v="TICKET CHECKER"/>
    <s v="REGULAR"/>
    <x v="15"/>
    <b v="0"/>
  </r>
  <r>
    <n v="336"/>
    <s v="GUAÑEZO MARY ANNE P."/>
    <s v="GUAÑEZO"/>
    <s v="MARY ANNE"/>
    <s v="PEREÑA"/>
    <s v="ADMIN AIDE III"/>
    <s v="REGULAR"/>
    <x v="15"/>
    <b v="0"/>
  </r>
  <r>
    <n v="337"/>
    <s v="GUEVARRA ROLANDO  "/>
    <s v="GUEVARRA"/>
    <s v="ROLANDO"/>
    <m/>
    <s v="CASUAL"/>
    <s v="CASUAL"/>
    <x v="4"/>
    <b v="0"/>
  </r>
  <r>
    <n v="338"/>
    <s v="GUMIRAN HERMINIA A."/>
    <s v="GUMIRAN"/>
    <s v="HERMINIA"/>
    <s v="APOLONA"/>
    <s v="CASUAL"/>
    <s v="CASUAL"/>
    <x v="32"/>
    <b v="0"/>
  </r>
  <r>
    <n v="339"/>
    <s v="GUTIERREZ LYDIA C."/>
    <s v="GUTIERREZ"/>
    <s v="LYDIA"/>
    <s v="CALANOG"/>
    <s v="ADMIN OFFICER V"/>
    <s v="REGULAR"/>
    <x v="10"/>
    <b v="0"/>
  </r>
  <r>
    <n v="340"/>
    <s v="GUTIERREZ MARICIS A."/>
    <s v="GUTIERREZ"/>
    <s v="MARICIS"/>
    <s v="A"/>
    <s v="ALS IMPLEMENTER"/>
    <m/>
    <x v="29"/>
    <b v="0"/>
  </r>
  <r>
    <n v="341"/>
    <s v="GUTIERREZ RENCELLE LALAINE A."/>
    <s v="GUTIERREZ"/>
    <s v="RENCELLE LALAINE"/>
    <s v="ANGCAYA"/>
    <s v="CASUAL"/>
    <s v="CASUAL"/>
    <x v="41"/>
    <b v="0"/>
  </r>
  <r>
    <n v="342"/>
    <s v="HADAP JONALYN L."/>
    <s v="HADAP"/>
    <s v="JONALYN"/>
    <s v="LUNA"/>
    <s v="DAYCARE WORKER I"/>
    <s v="REGULAR"/>
    <x v="3"/>
    <b v="0"/>
  </r>
  <r>
    <n v="343"/>
    <s v="HAPITA MELANIE A."/>
    <s v="HAPITA"/>
    <s v="MELANIE"/>
    <s v="AMBULO"/>
    <s v="CASUAL"/>
    <s v="CASUAL"/>
    <x v="5"/>
    <b v="0"/>
  </r>
  <r>
    <n v="344"/>
    <s v="HAYAG JERMAINE JOI D."/>
    <s v="HAYAG"/>
    <s v="JERMAINE JOI"/>
    <s v="DEL MUNDO"/>
    <s v="NURSE I"/>
    <s v="REGULAR"/>
    <x v="14"/>
    <b v="0"/>
  </r>
  <r>
    <n v="345"/>
    <s v="HERNADEZ VICTOR  "/>
    <s v="HERNADEZ"/>
    <s v="VICTOR"/>
    <m/>
    <s v="ADMIN AIDE III"/>
    <s v="REGULAR"/>
    <x v="5"/>
    <b v="0"/>
  </r>
  <r>
    <n v="346"/>
    <s v="HERNANDEZ CORNELIO A."/>
    <s v="HERNANDEZ"/>
    <s v="CORNELIO"/>
    <s v="A"/>
    <s v="ADMIN AIDE I"/>
    <s v="REGULAR"/>
    <x v="38"/>
    <b v="0"/>
  </r>
  <r>
    <n v="347"/>
    <s v="HERNANDEZ DARREL JESUS M."/>
    <s v="HERNANDEZ"/>
    <s v="DARREL JESUS"/>
    <s v="MIRANDA"/>
    <s v="NURSE I"/>
    <s v="REGULAR"/>
    <x v="14"/>
    <b v="0"/>
  </r>
  <r>
    <n v="348"/>
    <s v="HERNANDEZ DONATO Q."/>
    <s v="HERNANDEZ"/>
    <s v="DONATO"/>
    <s v="Q"/>
    <s v="NURSE I"/>
    <s v="REGULAR"/>
    <x v="5"/>
    <b v="0"/>
  </r>
  <r>
    <n v="349"/>
    <s v="HERNANDEZ JANINE Q."/>
    <s v="HERNANDEZ"/>
    <s v="JANINE"/>
    <s v="QUILAO"/>
    <s v="LSB-TEACHER"/>
    <s v="JOBCON"/>
    <x v="74"/>
    <b v="0"/>
  </r>
  <r>
    <n v="350"/>
    <s v="HERNANDEZ MARIO A."/>
    <s v="HERNANDEZ"/>
    <s v="MARIO"/>
    <s v="A"/>
    <s v="ADMIN AIDE I"/>
    <s v="REGULAR"/>
    <x v="25"/>
    <b v="0"/>
  </r>
  <r>
    <n v="351"/>
    <s v="HERNANDEZ ROBERTO M."/>
    <s v="HERNANDEZ"/>
    <s v="ROBERTO"/>
    <s v="M"/>
    <s v="ADMIN AIDE III"/>
    <s v="REGULAR"/>
    <x v="75"/>
    <b v="0"/>
  </r>
  <r>
    <n v="352"/>
    <s v="HERNANDEZ RODERICK M."/>
    <s v="HERNANDEZ"/>
    <s v="RODERICK"/>
    <s v="M"/>
    <s v="CASUAL"/>
    <s v="CASUAL"/>
    <x v="26"/>
    <b v="0"/>
  </r>
  <r>
    <n v="353"/>
    <s v="HERNANDO BENILDA S."/>
    <s v="HERNANDO"/>
    <s v="BENILDA"/>
    <s v="SESMA"/>
    <s v="ADMIN AIDE III"/>
    <s v="REGULAR"/>
    <x v="19"/>
    <b v="0"/>
  </r>
  <r>
    <n v="354"/>
    <s v="HERNANDO MERIC B."/>
    <s v="HERNANDO"/>
    <s v="MERIC"/>
    <s v="B"/>
    <s v="ADMIN OFFICER IV"/>
    <s v="REGULAR"/>
    <x v="47"/>
    <b v="0"/>
  </r>
  <r>
    <n v="355"/>
    <s v="HERNANDO MERLE B."/>
    <s v="HERNANDO"/>
    <s v="MERLE"/>
    <s v="B"/>
    <s v="OIC-BUDGET OFFICER"/>
    <s v="REGULAR"/>
    <x v="66"/>
    <b v="0"/>
  </r>
  <r>
    <n v="356"/>
    <s v="HILARIO CRISTY U."/>
    <s v="HILARIO"/>
    <s v="CRISTY"/>
    <s v="UBALDO"/>
    <s v="MAINTENANCE"/>
    <s v="CASUAL"/>
    <x v="6"/>
    <b v="0"/>
  </r>
  <r>
    <n v="357"/>
    <s v="IGNO CRISTINA M."/>
    <s v="IGNO"/>
    <s v="CRISTINA"/>
    <s v="M"/>
    <s v="ADMIN AIDE III"/>
    <s v="REGULAR"/>
    <x v="10"/>
    <b v="0"/>
  </r>
  <r>
    <n v="358"/>
    <s v="INOCENCIO MARY AILINE S."/>
    <s v="INOCENCIO"/>
    <s v="MARY AILINE"/>
    <s v="STA. ANA"/>
    <s v="LSB-TEACHER"/>
    <m/>
    <x v="76"/>
    <b v="0"/>
  </r>
  <r>
    <n v="359"/>
    <s v="INOCENCIO REYMARK S."/>
    <s v="INOCENCIO"/>
    <s v="REYMARK"/>
    <s v="STA. ANA"/>
    <s v="ADA III - CLERK 1"/>
    <s v="REGULAR"/>
    <x v="77"/>
    <b v="0"/>
  </r>
  <r>
    <n v="360"/>
    <s v="JABINES MARIA SHELLY D."/>
    <s v="JABINES"/>
    <s v="MARIA SHELLY"/>
    <s v="D"/>
    <s v="CASUAL"/>
    <s v="CASUAL"/>
    <x v="73"/>
    <b v="0"/>
  </r>
  <r>
    <n v="361"/>
    <s v="JAVIER CARMELITA M."/>
    <s v="JAVIER"/>
    <s v="CARMELITA"/>
    <s v="M"/>
    <s v="ADMIN AIDE I"/>
    <s v="REGULAR"/>
    <x v="38"/>
    <b v="0"/>
  </r>
  <r>
    <n v="362"/>
    <s v="JAVIER CRISTY U."/>
    <s v="JAVIER"/>
    <s v="CRISTY"/>
    <s v="UBALDO"/>
    <s v="MAINTENANCE"/>
    <s v="CASUAL"/>
    <x v="6"/>
    <b v="0"/>
  </r>
  <r>
    <n v="363"/>
    <s v="JAVIER ELISEO B."/>
    <s v="JAVIER"/>
    <s v="ELISEO"/>
    <s v="B"/>
    <s v="REGISTRATION OFFICER IV"/>
    <s v="REGULAR"/>
    <x v="31"/>
    <b v="0"/>
  </r>
  <r>
    <n v="364"/>
    <s v="JAVIER EMMA R."/>
    <s v="JAVIER"/>
    <s v="EMMA"/>
    <s v="R"/>
    <s v="ADMIN AIDE VI"/>
    <s v="REGULAR"/>
    <x v="5"/>
    <b v="0"/>
  </r>
  <r>
    <n v="365"/>
    <s v="JAVIER HILARIO  "/>
    <s v="JAVIER"/>
    <s v="HILARIO"/>
    <m/>
    <s v="SEC GUARD I"/>
    <s v="REGULAR"/>
    <x v="7"/>
    <b v="0"/>
  </r>
  <r>
    <n v="366"/>
    <s v="JAVIER MARIANNE V."/>
    <s v="JAVIER"/>
    <s v="MARIANNE"/>
    <s v="V."/>
    <s v="LOCAL SCHOOL BOARD"/>
    <s v="JOBCON"/>
    <x v="78"/>
    <b v="0"/>
  </r>
  <r>
    <n v="367"/>
    <s v="JAVIER MYLENE M."/>
    <s v="JAVIER"/>
    <s v="MYLENE"/>
    <s v="MAILEG"/>
    <s v="ADMIN AIDE VI"/>
    <s v="REGULAR"/>
    <x v="29"/>
    <b v="0"/>
  </r>
  <r>
    <n v="368"/>
    <s v="JAVIER NOEL D."/>
    <s v="JAVIER"/>
    <s v="NOEL"/>
    <s v="DELA PEÑA"/>
    <s v="PARKING AIDE II"/>
    <s v="REGULAR"/>
    <x v="7"/>
    <b v="0"/>
  </r>
  <r>
    <n v="369"/>
    <s v="JAVIER OLIVER T."/>
    <s v="JAVIER"/>
    <s v="OLIVER"/>
    <s v="T."/>
    <s v="ADMIN AIDE IV"/>
    <s v="REGULAR"/>
    <x v="27"/>
    <b v="0"/>
  </r>
  <r>
    <n v="370"/>
    <s v="JIMENO CHARITY D."/>
    <s v="JIMENO"/>
    <s v="CHARITY"/>
    <s v="DE VILLA"/>
    <s v="CASUAL"/>
    <s v="CASUAL"/>
    <x v="79"/>
    <b v="0"/>
  </r>
  <r>
    <n v="371"/>
    <s v="JIMENO EDWARD J."/>
    <s v="JIMENO"/>
    <s v="EDWARD"/>
    <s v="J"/>
    <s v="TRAFFIC AIDE I"/>
    <m/>
    <x v="36"/>
    <b v="0"/>
  </r>
  <r>
    <n v="372"/>
    <s v="JORGE CAROLINA M."/>
    <s v="JORGE"/>
    <s v="CAROLINA"/>
    <s v="MANALO"/>
    <s v="ADMIN ASST I"/>
    <s v="REGULAR"/>
    <x v="15"/>
    <b v="0"/>
  </r>
  <r>
    <n v="373"/>
    <s v="JUMARANG AIME A."/>
    <s v="JUMARANG"/>
    <s v="AIME"/>
    <s v="ALMENDRAZ"/>
    <s v="PHARMACIST"/>
    <s v="REGULAR"/>
    <x v="5"/>
    <b v="0"/>
  </r>
  <r>
    <n v="374"/>
    <s v="JUNILLER ALTHEA JANINE A."/>
    <s v="JUNILLER"/>
    <s v="ALTHEA JANINE"/>
    <s v="A"/>
    <s v="CASUAL"/>
    <m/>
    <x v="11"/>
    <b v="0"/>
  </r>
  <r>
    <n v="375"/>
    <s v="LABANANCIA TEDDY BOY N."/>
    <s v="LABANANCIA"/>
    <s v="TEDDY BOY"/>
    <s v="NIBAY"/>
    <s v="CASUAL"/>
    <s v="CASUAL"/>
    <x v="80"/>
    <b v="0"/>
  </r>
  <r>
    <n v="376"/>
    <s v="LABARDA GEMEL N."/>
    <s v="LABARDA"/>
    <s v="GEMEL"/>
    <s v="NATANUAN"/>
    <s v="CASUAL"/>
    <s v="CASUAL"/>
    <x v="81"/>
    <b v="0"/>
  </r>
  <r>
    <n v="377"/>
    <s v="LABARDA GINA L."/>
    <s v="LABARDA"/>
    <s v="GINA"/>
    <s v="LUNA"/>
    <s v="ADMIN AIDE I"/>
    <s v="REGULAR"/>
    <x v="7"/>
    <b v="0"/>
  </r>
  <r>
    <n v="378"/>
    <s v="LACIBAL RYAN G."/>
    <s v="LACIBAL"/>
    <s v="RYAN"/>
    <s v="G"/>
    <s v="CASUAL"/>
    <m/>
    <x v="67"/>
    <b v="0"/>
  </r>
  <r>
    <n v="379"/>
    <s v="LAGREO ELVER  "/>
    <s v="LAGREO"/>
    <s v="ELVER"/>
    <m/>
    <s v="CSU"/>
    <m/>
    <x v="28"/>
    <b v="0"/>
  </r>
  <r>
    <n v="380"/>
    <s v="LAGUARDIA JOSELITO R."/>
    <s v="LAGUARDIA"/>
    <s v="JOSELITO"/>
    <s v="R"/>
    <s v="OIC"/>
    <s v="REGULAR"/>
    <x v="17"/>
    <b v="0"/>
  </r>
  <r>
    <n v="381"/>
    <s v="LANDICHO CHARLENE R."/>
    <s v="LANDICHO"/>
    <s v="CHARLENE"/>
    <s v="REAL"/>
    <s v="CASUAL"/>
    <s v="CASUAL"/>
    <x v="0"/>
    <b v="0"/>
  </r>
  <r>
    <n v="382"/>
    <s v="LANDICHO ELEANOR S."/>
    <s v="LANDICHO"/>
    <s v="ELEANOR"/>
    <s v="SJ"/>
    <s v="OPD STAFF"/>
    <m/>
    <x v="9"/>
    <b v="0"/>
  </r>
  <r>
    <n v="383"/>
    <s v="LANDICHO ROSALINA B."/>
    <s v="LANDICHO"/>
    <s v="ROSALINA"/>
    <s v="BAYBAY"/>
    <s v="CASUAL"/>
    <s v="CASUAL"/>
    <x v="26"/>
    <b v="0"/>
  </r>
  <r>
    <n v="384"/>
    <s v="LANTING AILEEN D."/>
    <s v="LANTING"/>
    <s v="AILEEN"/>
    <s v="D"/>
    <s v="ADMIN AIDE IV"/>
    <s v="REGULAR"/>
    <x v="82"/>
    <b v="0"/>
  </r>
  <r>
    <n v="385"/>
    <s v="LARIOSA ALBERT R."/>
    <s v="LARIOSA"/>
    <s v="ALBERT"/>
    <s v="RODRIGUEZ"/>
    <s v="CASUAL"/>
    <s v="CASUAL"/>
    <x v="0"/>
    <b v="0"/>
  </r>
  <r>
    <n v="386"/>
    <s v="LAROZA KIM VINCENT L."/>
    <s v="LAROZA"/>
    <s v="KIM VINCENT"/>
    <s v="L"/>
    <s v="NURSE I"/>
    <s v="REGULAR"/>
    <x v="5"/>
    <b v="0"/>
  </r>
  <r>
    <n v="387"/>
    <s v="LAVINA FLORINDA E."/>
    <s v="LAVINA"/>
    <s v="FLORINDA"/>
    <s v="E"/>
    <s v="CASUAL"/>
    <m/>
    <x v="7"/>
    <b v="0"/>
  </r>
  <r>
    <n v="388"/>
    <s v="LEGASPI DOLORES B."/>
    <s v="LEGASPI"/>
    <s v="DOLORES"/>
    <s v="B"/>
    <s v="MIDWIFE I"/>
    <s v="REGULAR"/>
    <x v="14"/>
    <b v="0"/>
  </r>
  <r>
    <n v="389"/>
    <s v="LEPARDO ROWENA R."/>
    <s v="LEPARDO"/>
    <s v="ROWENA"/>
    <s v="ROSAS"/>
    <s v="ADMIN STAFF"/>
    <s v="REGULAR"/>
    <x v="38"/>
    <b v="0"/>
  </r>
  <r>
    <n v="390"/>
    <s v="LERIO ROSEMARIE V."/>
    <s v="LERIO"/>
    <s v="ROSEMARIE"/>
    <s v="VERGARA"/>
    <s v="CITY ACCOUNTANT"/>
    <s v="REGULAR"/>
    <x v="2"/>
    <b v="0"/>
  </r>
  <r>
    <n v="391"/>
    <s v="LIMBOC FLORDELIZA J."/>
    <s v="LIMBOC"/>
    <s v="FLORDELIZA"/>
    <s v="JUMARANG"/>
    <s v="LAB INS I"/>
    <s v="REGULAR"/>
    <x v="31"/>
    <b v="0"/>
  </r>
  <r>
    <n v="392"/>
    <s v="LLORENTE MARIA THERESA O."/>
    <s v="LLORENTE"/>
    <s v="MARIA THERESA"/>
    <s v="OCAMPO"/>
    <s v="SK PRESIDENT"/>
    <s v="CO-TERM"/>
    <x v="40"/>
    <b v="0"/>
  </r>
  <r>
    <n v="393"/>
    <s v="LLRENA JANEEN V."/>
    <s v="LLRENA"/>
    <s v="JANEEN"/>
    <s v="VILLANUEVA"/>
    <s v="CASUAL"/>
    <m/>
    <x v="9"/>
    <b v="0"/>
  </r>
  <r>
    <n v="394"/>
    <s v="LOGROÑO JONATHAN C."/>
    <s v="LOGROÑO"/>
    <s v="JONATHAN"/>
    <s v="CASALME"/>
    <s v="JOBCON"/>
    <s v="JOBCON"/>
    <x v="26"/>
    <b v="0"/>
  </r>
  <r>
    <n v="395"/>
    <s v="LORENZO JERWIN A."/>
    <s v="LORENZO"/>
    <s v="JERWIN"/>
    <s v="A"/>
    <s v="JOBCON"/>
    <m/>
    <x v="83"/>
    <b v="0"/>
  </r>
  <r>
    <n v="396"/>
    <s v="LORILLA LOIDA P."/>
    <s v="LORILLA"/>
    <s v="LOIDA"/>
    <s v="PAYAD"/>
    <s v="CASUAL"/>
    <s v="CASUAL"/>
    <x v="84"/>
    <b v="0"/>
  </r>
  <r>
    <n v="397"/>
    <s v="LOYOLA JANE A."/>
    <s v="LOYOLA"/>
    <s v="JANE"/>
    <s v="ALMENDRAZ"/>
    <s v="PLANNING OFFICER I"/>
    <s v="REGULAR"/>
    <x v="29"/>
    <b v="0"/>
  </r>
  <r>
    <n v="398"/>
    <s v="LUCIANO ADELAIDA C."/>
    <s v="LUCIANO"/>
    <s v="ADELAIDA"/>
    <s v="CREUS"/>
    <s v="COMM AFFAIRS ASST II"/>
    <s v="REGULAR"/>
    <x v="41"/>
    <b v="0"/>
  </r>
  <r>
    <n v="399"/>
    <s v="LUMENARIO ZARAH A."/>
    <s v="LUMENARIO"/>
    <s v="ZARAH"/>
    <s v="A"/>
    <s v="ADMIN AIDE III"/>
    <m/>
    <x v="85"/>
    <b v="0"/>
  </r>
  <r>
    <n v="400"/>
    <s v="LUNA  FERNANDO  "/>
    <s v="LUNA "/>
    <s v="FERNANDO"/>
    <m/>
    <s v="ADMIN AIDE I"/>
    <s v="REGULAR"/>
    <x v="4"/>
    <b v="0"/>
  </r>
  <r>
    <n v="401"/>
    <s v="LUNA  ROBERTO V."/>
    <s v="LUNA "/>
    <s v="ROBERTO"/>
    <s v="V"/>
    <s v="ADMIN AIDE I"/>
    <m/>
    <x v="86"/>
    <b v="0"/>
  </r>
  <r>
    <n v="402"/>
    <s v="LUNA GUILLERMA J."/>
    <s v="LUNA"/>
    <s v="GUILLERMA"/>
    <s v="JAVIER"/>
    <s v="NURSING ATTENDANT"/>
    <m/>
    <x v="9"/>
    <b v="0"/>
  </r>
  <r>
    <n v="403"/>
    <s v="LUNA LALAINE D."/>
    <s v="LUNA"/>
    <s v="LALAINE"/>
    <s v="DELA PEÑA"/>
    <s v="LSB-TEACHER"/>
    <s v="JOBCON"/>
    <x v="37"/>
    <b v="0"/>
  </r>
  <r>
    <n v="404"/>
    <s v="MAALA JOSEPHINE D."/>
    <s v="MAALA"/>
    <s v="JOSEPHINE"/>
    <s v="DESINGAÑO"/>
    <s v="LEGISLATIVE STAFF"/>
    <m/>
    <x v="87"/>
    <b v="0"/>
  </r>
  <r>
    <n v="405"/>
    <s v="MABUTI ANA MARIE C."/>
    <s v="MABUTI"/>
    <s v="ANA MARIE"/>
    <s v="C"/>
    <s v="TICKET CHECKER"/>
    <s v="REGULAR"/>
    <x v="15"/>
    <b v="0"/>
  </r>
  <r>
    <n v="406"/>
    <s v="MACAPUNO FELIX  "/>
    <s v="MACAPUNO"/>
    <s v="FELIX"/>
    <m/>
    <s v="ADMIN AIDE I"/>
    <s v="REGULAR"/>
    <x v="4"/>
    <b v="0"/>
  </r>
  <r>
    <n v="407"/>
    <s v="MACARIO GLENN B."/>
    <s v="MACARIO"/>
    <s v="GLENN"/>
    <s v="B"/>
    <s v="UTILITY"/>
    <m/>
    <x v="13"/>
    <b v="0"/>
  </r>
  <r>
    <n v="408"/>
    <s v="MACASPAC ELVIRA V."/>
    <s v="MACASPAC"/>
    <s v="ELVIRA"/>
    <s v="VARGAS"/>
    <s v="PROJECT EVAL OFFICER I"/>
    <s v="REGULAR"/>
    <x v="54"/>
    <b v="0"/>
  </r>
  <r>
    <n v="409"/>
    <s v="MACASPAC JOSE VICTOR P."/>
    <s v="MACASPAC"/>
    <s v="JOSE VICTOR"/>
    <s v="P"/>
    <s v="ADMIN AIDE III"/>
    <s v="REGULAR"/>
    <x v="25"/>
    <b v="0"/>
  </r>
  <r>
    <n v="410"/>
    <s v="MADRAZO ALLAN PAUL A."/>
    <s v="MADRAZO"/>
    <s v="ALLAN PAUL"/>
    <s v="AURE"/>
    <s v="ZONING INSPECTOR II"/>
    <s v="REGULAR"/>
    <x v="23"/>
    <b v="0"/>
  </r>
  <r>
    <n v="411"/>
    <s v="MAESTRECAMPO LORENA A."/>
    <s v="MAESTRECAMPO"/>
    <s v="LORENA"/>
    <s v="ATE"/>
    <s v="ADMIN ASST V"/>
    <s v="REGULAR"/>
    <x v="10"/>
    <b v="0"/>
  </r>
  <r>
    <n v="412"/>
    <s v="MAGO ROLANDO V."/>
    <s v="MAGO"/>
    <s v="ROLANDO"/>
    <s v="V"/>
    <s v="CASUAL EMPLOYEE"/>
    <s v="CASUAL"/>
    <x v="67"/>
    <b v="0"/>
  </r>
  <r>
    <n v="413"/>
    <s v="MAGUINAO GILBERT  "/>
    <s v="MAGUINAO"/>
    <s v="GILBERT"/>
    <m/>
    <s v="ADMIN AIDE I"/>
    <s v="REGULAR"/>
    <x v="0"/>
    <b v="0"/>
  </r>
  <r>
    <n v="414"/>
    <s v="MAGUINAO NIÑA F."/>
    <s v="MAGUINAO"/>
    <s v="NIÑA"/>
    <s v="FERMA"/>
    <s v="CASUAL"/>
    <s v="CASUAL"/>
    <x v="5"/>
    <b v="0"/>
  </r>
  <r>
    <n v="415"/>
    <s v="MALABANAN ALMA A."/>
    <s v="MALABANAN"/>
    <s v="ALMA"/>
    <s v="A"/>
    <s v="HRMO MANAGER"/>
    <s v="REGULAR"/>
    <x v="10"/>
    <b v="0"/>
  </r>
  <r>
    <n v="416"/>
    <s v="MALANAN JENNYLYN R."/>
    <s v="MALANAN"/>
    <s v="JENNYLYN"/>
    <s v="REYES"/>
    <s v="CASUAL"/>
    <s v="CASUAL"/>
    <x v="7"/>
    <b v="0"/>
  </r>
  <r>
    <n v="417"/>
    <s v="MALIGAYA NELITA M."/>
    <s v="MALIGAYA"/>
    <s v="NELITA"/>
    <s v="M"/>
    <s v="ADMIN AIDE IV"/>
    <s v="REGULAR"/>
    <x v="0"/>
    <b v="0"/>
  </r>
  <r>
    <n v="418"/>
    <s v="MALIGAYO YOLANDA D."/>
    <s v="MALIGAYO"/>
    <s v="YOLANDA"/>
    <s v="D"/>
    <s v="DENTIST III"/>
    <s v="REGULAR"/>
    <x v="14"/>
    <b v="0"/>
  </r>
  <r>
    <n v="419"/>
    <s v="MALUBAY MELINDA D."/>
    <s v="MALUBAY"/>
    <s v="MELINDA"/>
    <s v="D"/>
    <s v="ADMIN AIDE III"/>
    <s v="REGULAR"/>
    <x v="57"/>
    <b v="0"/>
  </r>
  <r>
    <n v="420"/>
    <s v="MAMARIL JOSEFINA P."/>
    <s v="MAMARIL"/>
    <s v="JOSEFINA"/>
    <s v="PEREY"/>
    <s v="CASUAL"/>
    <s v="CASUAL"/>
    <x v="18"/>
    <b v="0"/>
  </r>
  <r>
    <n v="421"/>
    <s v="MANALO ABEGAIL T."/>
    <s v="MANALO"/>
    <s v="ABEGAIL"/>
    <s v="TOPACIO"/>
    <s v="CASUAL MEDTECH"/>
    <m/>
    <x v="9"/>
    <b v="0"/>
  </r>
  <r>
    <n v="422"/>
    <s v="MANALO CATALINA  "/>
    <s v="MANALO"/>
    <s v="CATALINA"/>
    <m/>
    <s v="CASUAL"/>
    <m/>
    <x v="7"/>
    <b v="0"/>
  </r>
  <r>
    <n v="423"/>
    <s v="MANALO CELSA B."/>
    <s v="MANALO"/>
    <s v="CELSA"/>
    <s v="BAYOT"/>
    <s v="SOCIOLOGIST II"/>
    <s v="REGULAR"/>
    <x v="29"/>
    <b v="0"/>
  </r>
  <r>
    <n v="424"/>
    <s v="MANALO CYNTHIA D."/>
    <s v="MANALO"/>
    <s v="CYNTHIA"/>
    <s v="D."/>
    <s v="BURSING ATTENDANT I"/>
    <s v="REGULAR"/>
    <x v="5"/>
    <b v="0"/>
  </r>
  <r>
    <n v="425"/>
    <s v="MANALO EDITHA V."/>
    <s v="MANALO"/>
    <s v="EDITHA"/>
    <s v="VIDAMO"/>
    <s v="ACCOUNTING CLERK II"/>
    <s v="REGULAR"/>
    <x v="2"/>
    <b v="0"/>
  </r>
  <r>
    <n v="426"/>
    <s v="MANALO ELIADA F."/>
    <s v="MANALO"/>
    <s v="ELIADA"/>
    <s v="F"/>
    <s v="ADMIN AIDE I"/>
    <s v="REGULAR"/>
    <x v="19"/>
    <b v="0"/>
  </r>
  <r>
    <n v="427"/>
    <s v="MANALO FERNANDO G."/>
    <s v="MANALO"/>
    <s v="FERNANDO"/>
    <s v="GATPANDAN"/>
    <s v="CASUAL"/>
    <s v="CASUAL"/>
    <x v="5"/>
    <b v="0"/>
  </r>
  <r>
    <n v="428"/>
    <s v="MANALO JENNY R."/>
    <s v="MANALO"/>
    <s v="JENNY"/>
    <s v="ROMBLON"/>
    <s v="LSB-TEACHER"/>
    <m/>
    <x v="88"/>
    <b v="0"/>
  </r>
  <r>
    <n v="429"/>
    <s v="MANALO MA. ANDREA MAE H. "/>
    <s v="MANALO"/>
    <s v="MA. ANDREA MAE"/>
    <s v="HORNILLA"/>
    <s v="LSB-TEACHER"/>
    <m/>
    <x v="13"/>
    <b v="0"/>
  </r>
  <r>
    <n v="430"/>
    <s v="MANALO STEPHANIE C."/>
    <s v="MANALO"/>
    <s v="STEPHANIE"/>
    <s v="C"/>
    <s v="MEDTECH"/>
    <m/>
    <x v="9"/>
    <b v="0"/>
  </r>
  <r>
    <n v="431"/>
    <s v="MANGUINAO GILBERT  "/>
    <s v="MANGUINAO"/>
    <s v="GILBERT"/>
    <m/>
    <s v="ADMIN AIDE I "/>
    <s v="REGULAR"/>
    <x v="0"/>
    <b v="0"/>
  </r>
  <r>
    <n v="432"/>
    <s v="MANGUINAO JOVELYN A."/>
    <s v="MANGUINAO"/>
    <s v="JOVELYN"/>
    <s v="ANCIANO"/>
    <s v="ADMIN OFFICER III"/>
    <s v="REGULAR"/>
    <x v="89"/>
    <b v="0"/>
  </r>
  <r>
    <n v="433"/>
    <s v="MANGUINAO NIÑA P."/>
    <s v="MANGUINAO"/>
    <s v="NIÑA"/>
    <s v="P"/>
    <s v="NURSE"/>
    <m/>
    <x v="9"/>
    <b v="0"/>
  </r>
  <r>
    <n v="434"/>
    <s v="MANIMTIM JOJIT A."/>
    <s v="MANIMTIM"/>
    <s v="JOJIT"/>
    <s v="AGUILA"/>
    <s v="AA III"/>
    <s v="REGULAR"/>
    <x v="10"/>
    <b v="0"/>
  </r>
  <r>
    <n v="435"/>
    <s v="MANLANGIT LEONILA R."/>
    <s v="MANLANGIT"/>
    <s v="LEONILA"/>
    <s v="RAMOSO"/>
    <s v="CASUAL"/>
    <s v="CASUAL"/>
    <x v="18"/>
    <b v="0"/>
  </r>
  <r>
    <n v="436"/>
    <s v="MANLAPAZ ROSALINDA R."/>
    <s v="MANLAPAZ"/>
    <s v="ROSALINDA"/>
    <s v="RAMOS"/>
    <s v="CASUAL"/>
    <s v="CASUAL"/>
    <x v="15"/>
    <b v="0"/>
  </r>
  <r>
    <n v="437"/>
    <s v="MARAÑON AMY LOU T."/>
    <s v="MARAÑON"/>
    <s v="AMY LOU"/>
    <s v="TORNEA"/>
    <s v="CASUAL"/>
    <s v="CASUAL"/>
    <x v="20"/>
    <b v="0"/>
  </r>
  <r>
    <n v="438"/>
    <s v="MARASIGAN  YOLANDA A."/>
    <s v="MARASIGAN "/>
    <s v="YOLANDA"/>
    <s v="ALCALA"/>
    <s v="CITY COUNCILOR"/>
    <m/>
    <x v="13"/>
    <b v="0"/>
  </r>
  <r>
    <n v="439"/>
    <s v="MARASIGAN AGUINO D."/>
    <s v="MARASIGAN"/>
    <s v="AGUINO"/>
    <s v="D"/>
    <s v="CASUAL"/>
    <s v="CASUAL"/>
    <x v="65"/>
    <b v="0"/>
  </r>
  <r>
    <n v="440"/>
    <s v="MARASIGAN ARIEL M."/>
    <s v="MARASIGAN"/>
    <s v="ARIEL"/>
    <s v="M"/>
    <m/>
    <m/>
    <x v="13"/>
    <b v="0"/>
  </r>
  <r>
    <n v="441"/>
    <s v="MARASIGAN BIENVENIDO E."/>
    <s v="MARASIGAN"/>
    <s v="BIENVENIDO"/>
    <s v="ERNI"/>
    <s v="CASUAL"/>
    <s v="CASUAL"/>
    <x v="0"/>
    <b v="0"/>
  </r>
  <r>
    <n v="442"/>
    <s v="MARASIGAN CHRISTIAN M."/>
    <s v="MARASIGAN"/>
    <s v="CHRISTIAN"/>
    <s v="M"/>
    <s v="CASUAL"/>
    <s v="CASUAL"/>
    <x v="41"/>
    <b v="0"/>
  </r>
  <r>
    <n v="443"/>
    <s v="MARASIGAN DANIEL  "/>
    <s v="MARASIGAN"/>
    <s v="DANIEL"/>
    <m/>
    <s v="ADMIN AIDE I"/>
    <s v="REGULAR"/>
    <x v="4"/>
    <b v="0"/>
  </r>
  <r>
    <n v="444"/>
    <s v="MARASIGAN GINALYN D."/>
    <s v="MARASIGAN"/>
    <s v="GINALYN"/>
    <s v="DADOR"/>
    <s v="ADMIN AIDE III"/>
    <s v="REGULAR"/>
    <x v="2"/>
    <b v="0"/>
  </r>
  <r>
    <n v="445"/>
    <s v="MARASIGAN INOCENCIA P."/>
    <s v="MARASIGAN"/>
    <s v="INOCENCIA"/>
    <s v="PENALES"/>
    <s v="DAYCARE WORKER I"/>
    <s v="REGULAR"/>
    <x v="3"/>
    <b v="0"/>
  </r>
  <r>
    <n v="446"/>
    <s v="MARASIGAN JANINE C."/>
    <s v="MARASIGAN"/>
    <s v="JANINE"/>
    <s v="CURA"/>
    <s v="MEDTECH"/>
    <s v="REGULAR"/>
    <x v="5"/>
    <b v="0"/>
  </r>
  <r>
    <n v="447"/>
    <s v="MARASIGAN MARIFE C."/>
    <s v="MARASIGAN"/>
    <s v="MARIFE"/>
    <s v="CABASI"/>
    <s v="JOBCON"/>
    <s v="JOBCON"/>
    <x v="15"/>
    <b v="0"/>
  </r>
  <r>
    <n v="448"/>
    <s v="MARCIAL RUSTICO B."/>
    <s v="MARCIAL"/>
    <s v="RUSTICO"/>
    <s v="B"/>
    <s v="TRAFFIC AIDE I"/>
    <s v="REGULAR"/>
    <x v="8"/>
    <b v="0"/>
  </r>
  <r>
    <n v="449"/>
    <s v="MARDO MELINDA E."/>
    <s v="MARDO"/>
    <s v="MELINDA"/>
    <s v="E"/>
    <s v="CASUAL"/>
    <m/>
    <x v="4"/>
    <b v="0"/>
  </r>
  <r>
    <n v="450"/>
    <s v="MARINDUQUE ANNE RENELYN P."/>
    <s v="MARINDUQUE"/>
    <s v="ANNE RENELYN"/>
    <s v="P"/>
    <s v="ADMIN AIDE III"/>
    <s v="REGULAR"/>
    <x v="22"/>
    <b v="0"/>
  </r>
  <r>
    <n v="451"/>
    <s v="MARINDUQUE AURORA A."/>
    <s v="MARINDUQUE"/>
    <s v="AURORA"/>
    <s v="ARCULLO"/>
    <s v="SR. ADMIN ASST I"/>
    <s v="REGULAR"/>
    <x v="22"/>
    <b v="0"/>
  </r>
  <r>
    <n v="452"/>
    <s v="MARINDUQUE ERNESTO P."/>
    <s v="MARINDUQUE"/>
    <s v="ERNESTO"/>
    <s v="PEJI"/>
    <s v="ADMIN AIDE I"/>
    <s v="REGULAR"/>
    <x v="23"/>
    <b v="0"/>
  </r>
  <r>
    <n v="453"/>
    <s v="MARINDUQUE GERRY C."/>
    <s v="MARINDUQUE"/>
    <s v="GERRY"/>
    <s v="C"/>
    <s v="ADMIN AIDE I"/>
    <s v="REGULAR"/>
    <x v="14"/>
    <b v="0"/>
  </r>
  <r>
    <n v="454"/>
    <s v="MARINDUQUE MARISSA M."/>
    <s v="MARINDUQUE"/>
    <s v="MARISSA"/>
    <s v="M"/>
    <s v="ADMIN OFFICER I"/>
    <s v="REGULAR"/>
    <x v="27"/>
    <b v="0"/>
  </r>
  <r>
    <n v="455"/>
    <s v="MARINDUQUE ROWENA G."/>
    <s v="MARINDUQUE"/>
    <s v="ROWENA"/>
    <s v="G"/>
    <s v="CASUAL"/>
    <s v="CASUAL"/>
    <x v="19"/>
    <b v="0"/>
  </r>
  <r>
    <n v="456"/>
    <s v="MARQUEZ HENSLEY B."/>
    <s v="MARQUEZ"/>
    <s v="HENSLEY"/>
    <s v="BAYBAY"/>
    <s v="LEGISLATIVE STAFF"/>
    <m/>
    <x v="90"/>
    <b v="0"/>
  </r>
  <r>
    <n v="457"/>
    <s v="MARQUEZ LOLITA R."/>
    <s v="MARQUEZ"/>
    <s v="LOLITA"/>
    <s v="R"/>
    <s v="ADMIN AIDE III"/>
    <s v="REGULAR"/>
    <x v="53"/>
    <b v="0"/>
  </r>
  <r>
    <n v="458"/>
    <s v="MARTINEZ BELEN B."/>
    <s v="MARTINEZ"/>
    <s v="BELEN"/>
    <s v="BAYBAY"/>
    <s v="ADMINI ASST I"/>
    <s v="REGULAR"/>
    <x v="47"/>
    <b v="0"/>
  </r>
  <r>
    <n v="459"/>
    <s v="MARTINEZ EMER V."/>
    <s v="MARTINEZ"/>
    <s v="EMER"/>
    <s v="V"/>
    <s v="BPLO ASSIST"/>
    <s v="REGULAR"/>
    <x v="11"/>
    <b v="0"/>
  </r>
  <r>
    <n v="460"/>
    <s v="MARUNDAN MARIA FLOR M."/>
    <s v="MARUNDAN"/>
    <s v="MARIA FLOR"/>
    <s v="M"/>
    <s v="NURSE I"/>
    <s v="REGULAR"/>
    <x v="5"/>
    <b v="0"/>
  </r>
  <r>
    <n v="461"/>
    <s v="MATIENZO NORMITA S."/>
    <s v="MATIENZO"/>
    <s v="NORMITA"/>
    <s v="SALAZAR"/>
    <s v="ADMIN AIDE III"/>
    <s v="REGULAR"/>
    <x v="31"/>
    <b v="0"/>
  </r>
  <r>
    <n v="462"/>
    <s v="MAULLON JAENA F."/>
    <s v="MAULLON"/>
    <s v="JAENA"/>
    <s v="F"/>
    <s v="CASUAL"/>
    <s v="CASUAL"/>
    <x v="19"/>
    <b v="0"/>
  </r>
  <r>
    <n v="463"/>
    <s v="MAURICIO MARIZIEL M."/>
    <s v="MAURICIO"/>
    <s v="MARIZIEL"/>
    <s v="M"/>
    <s v="CASUAL"/>
    <s v="CASUAL"/>
    <x v="19"/>
    <b v="0"/>
  </r>
  <r>
    <n v="464"/>
    <s v="MAWAK MIA PAULEEN B."/>
    <s v="MAWAK"/>
    <s v="MIA PAULEEN"/>
    <s v="BALBA"/>
    <s v="ADMIN AIDE IV"/>
    <s v="REGULAR"/>
    <x v="2"/>
    <b v="0"/>
  </r>
  <r>
    <n v="465"/>
    <s v="MEJIA MENERIZA M."/>
    <s v="MEJIA"/>
    <s v="MENERIZA"/>
    <s v="M"/>
    <s v="DAYCARE WORKER I"/>
    <s v="REGULAR"/>
    <x v="3"/>
    <b v="0"/>
  </r>
  <r>
    <n v="466"/>
    <s v="MELADO LEONILA JR P."/>
    <s v="MELADO"/>
    <s v="LEONILA JR"/>
    <s v="PASASAAN"/>
    <s v="JOBCON"/>
    <s v="JOBCON"/>
    <x v="18"/>
    <b v="0"/>
  </r>
  <r>
    <n v="467"/>
    <s v="MELADO LEONILO JR. P."/>
    <s v="MELADO"/>
    <s v="LEONILO JR."/>
    <s v="P"/>
    <s v="CASUAL"/>
    <m/>
    <x v="18"/>
    <b v="0"/>
  </r>
  <r>
    <n v="468"/>
    <s v="MENDOZA ANALUS A."/>
    <s v="MENDOZA"/>
    <s v="ANALUS"/>
    <s v="ANGCAYA"/>
    <s v="EXEC ASST TO MAYOR"/>
    <s v="REGULAR"/>
    <x v="91"/>
    <b v="0"/>
  </r>
  <r>
    <n v="469"/>
    <s v="MENDOZA ARRIES N."/>
    <s v="MENDOZA"/>
    <s v="ARRIES"/>
    <s v="N"/>
    <s v="ADMIN AIDE III"/>
    <s v="REGULAR"/>
    <x v="58"/>
    <b v="0"/>
  </r>
  <r>
    <n v="470"/>
    <s v="MENDOZA ARTHUR D."/>
    <s v="MENDOZA"/>
    <s v="ARTHUR"/>
    <s v="D"/>
    <s v="CASUAL"/>
    <s v="CASUAL"/>
    <x v="7"/>
    <b v="0"/>
  </r>
  <r>
    <n v="471"/>
    <s v="MENDOZA ERNESTO JR R."/>
    <s v="MENDOZA"/>
    <s v="ERNESTO JR"/>
    <s v="R"/>
    <s v="CASUAL"/>
    <m/>
    <x v="36"/>
    <b v="0"/>
  </r>
  <r>
    <n v="472"/>
    <s v="MENDOZA JUANITO N."/>
    <s v="MENDOZA"/>
    <s v="JUANITO"/>
    <s v="N"/>
    <s v="ADMIN AIDE I"/>
    <s v="REGULAR"/>
    <x v="7"/>
    <b v="0"/>
  </r>
  <r>
    <n v="473"/>
    <s v="MENDOZA LELISA L."/>
    <s v="MENDOZA"/>
    <s v="LELISA"/>
    <s v="LABARDA"/>
    <s v="ADMIN ASST V"/>
    <s v="REGULAR"/>
    <x v="19"/>
    <b v="0"/>
  </r>
  <r>
    <n v="474"/>
    <s v="MENDOZA LOURDES G."/>
    <s v="MENDOZA"/>
    <s v="LOURDES"/>
    <s v="G"/>
    <s v="ADMIN AIDE III"/>
    <s v="REGULAR"/>
    <x v="33"/>
    <b v="0"/>
  </r>
  <r>
    <n v="475"/>
    <s v="MENDOZA MARIA ABIGAIL A."/>
    <s v="MENDOZA"/>
    <s v="MARIA ABIGAIL"/>
    <s v="AUSTRIA"/>
    <s v="NURSE"/>
    <s v="REGULAR"/>
    <x v="14"/>
    <b v="0"/>
  </r>
  <r>
    <n v="476"/>
    <s v="MENDOZA MARICEL C."/>
    <s v="MENDOZA"/>
    <s v="MARICEL"/>
    <s v="CASTRENCE"/>
    <s v="CASUAL"/>
    <s v="CASUAL"/>
    <x v="5"/>
    <b v="0"/>
  </r>
  <r>
    <n v="477"/>
    <s v="MENDOZA MARVIC M."/>
    <s v="MENDOZA"/>
    <s v="MARVIC"/>
    <s v="MARCHAN"/>
    <s v="NURSE"/>
    <s v="REGULAR"/>
    <x v="5"/>
    <b v="0"/>
  </r>
  <r>
    <n v="478"/>
    <s v="MENDOZA NORA A."/>
    <s v="MENDOZA"/>
    <s v="NORA"/>
    <s v="AMBION"/>
    <s v="ADMIN AIDE III"/>
    <s v="REGULAR"/>
    <x v="2"/>
    <b v="0"/>
  </r>
  <r>
    <n v="479"/>
    <s v="MENDOZA PATRICK O."/>
    <s v="MENDOZA"/>
    <s v="PATRICK"/>
    <s v="OSORIO"/>
    <s v="JOBCON"/>
    <s v="JOBCON"/>
    <x v="18"/>
    <b v="0"/>
  </r>
  <r>
    <n v="480"/>
    <s v="MENDOZA PRESCILA S."/>
    <s v="MENDOZA"/>
    <s v="PRESCILA"/>
    <s v="S"/>
    <s v="ADMIN OFFICER IV"/>
    <s v="REGULAR"/>
    <x v="23"/>
    <b v="0"/>
  </r>
  <r>
    <n v="481"/>
    <s v="MENDOZA ROMEO B."/>
    <s v="MENDOZA"/>
    <s v="ROMEO"/>
    <s v="BAYHON"/>
    <s v="PARKING AIDE IV"/>
    <s v="REGULAR"/>
    <x v="21"/>
    <b v="0"/>
  </r>
  <r>
    <n v="482"/>
    <s v="MERCADO ARLENNIE D."/>
    <s v="MERCADO"/>
    <s v="ARLENNIE"/>
    <s v="DONGITO"/>
    <s v="CASUAL"/>
    <s v="CASUAL"/>
    <x v="11"/>
    <b v="0"/>
  </r>
  <r>
    <n v="483"/>
    <s v="MERCADO NAZARIO  "/>
    <s v="MERCADO"/>
    <s v="NAZARIO"/>
    <m/>
    <s v="ADMIN AIDE I"/>
    <s v="REGULAR"/>
    <x v="4"/>
    <b v="0"/>
  </r>
  <r>
    <n v="484"/>
    <s v="MERCADO RENGIE M."/>
    <s v="MERCADO"/>
    <s v="RENGIE"/>
    <s v="MENDOZA"/>
    <s v="CASUAL"/>
    <s v="CASUAL"/>
    <x v="31"/>
    <b v="0"/>
  </r>
  <r>
    <n v="485"/>
    <s v="MERCARDO RENGIE M."/>
    <s v="MERCARDO"/>
    <s v="RENGIE"/>
    <s v="MENDOZA"/>
    <s v="CASUAL"/>
    <s v="CASUAL"/>
    <x v="31"/>
    <b v="0"/>
  </r>
  <r>
    <n v="486"/>
    <s v="MERHAN FRANCISCO  "/>
    <s v="MERHAN"/>
    <s v="FRANCISCO"/>
    <m/>
    <s v="CASUAL"/>
    <s v="CASUAL"/>
    <x v="4"/>
    <b v="0"/>
  </r>
  <r>
    <n v="487"/>
    <s v="MERJILLA JEANETTE B."/>
    <s v="MERJILLA"/>
    <s v="JEANETTE"/>
    <s v="BAYBAY"/>
    <s v="CASUAL"/>
    <s v="CASUAL"/>
    <x v="18"/>
    <b v="0"/>
  </r>
  <r>
    <n v="488"/>
    <s v="MIRANDA BIENVENIDO D."/>
    <s v="MIRANDA"/>
    <s v="BIENVENIDO"/>
    <s v="D"/>
    <s v="ADMIN AIDE III"/>
    <m/>
    <x v="0"/>
    <b v="0"/>
  </r>
  <r>
    <n v="489"/>
    <s v="MIRANDA MARIA LOIDA M."/>
    <s v="MIRANDA"/>
    <s v="MARIA LOIDA"/>
    <s v="MENDOZA"/>
    <s v="ADMIN AIDE II"/>
    <s v="REGULAR"/>
    <x v="2"/>
    <b v="0"/>
  </r>
  <r>
    <n v="490"/>
    <s v="MIRANDA NICOLE MAY B."/>
    <s v="MIRANDA"/>
    <s v="NICOLE MAY"/>
    <s v="B"/>
    <s v="ADMIN AIDE III"/>
    <s v="REGULAR"/>
    <x v="15"/>
    <b v="0"/>
  </r>
  <r>
    <n v="491"/>
    <s v="MIRANDA ROBERTO D."/>
    <s v="MIRANDA"/>
    <s v="ROBERTO"/>
    <s v="D"/>
    <s v="ADMIN AIDE I"/>
    <s v="REGULAR"/>
    <x v="14"/>
    <b v="0"/>
  </r>
  <r>
    <n v="492"/>
    <s v="MIRANDO EDITH B."/>
    <s v="MIRANDO"/>
    <s v="EDITH"/>
    <s v="BAYAS"/>
    <s v="MED TECH I"/>
    <s v="REGULAR"/>
    <x v="16"/>
    <b v="0"/>
  </r>
  <r>
    <n v="493"/>
    <s v="MOLOD EMMA D."/>
    <s v="MOLOD"/>
    <s v="EMMA"/>
    <s v="DL"/>
    <s v="SANITARY INSPECTOR III"/>
    <s v="REGULAR"/>
    <x v="14"/>
    <b v="0"/>
  </r>
  <r>
    <n v="494"/>
    <s v="MONREAL GREGORIO M."/>
    <s v="MONREAL"/>
    <s v="GREGORIO"/>
    <s v="MAÑAGO"/>
    <s v="EXEC ASST TO MAYOR"/>
    <s v="CO TERM"/>
    <x v="41"/>
    <b v="0"/>
  </r>
  <r>
    <n v="495"/>
    <s v="MONTEALEGRE CHARLIE JR. O."/>
    <s v="MONTEALEGRE"/>
    <s v="CHARLIE JR."/>
    <s v="O"/>
    <s v="NURSE I"/>
    <s v="REGULAR"/>
    <x v="5"/>
    <b v="0"/>
  </r>
  <r>
    <n v="496"/>
    <s v="MONTEALEGRE GRETEL MAE T."/>
    <s v="MONTEALEGRE"/>
    <s v="GRETEL MAE"/>
    <s v="TAFALLA"/>
    <s v="NURSE"/>
    <s v="REGULAR"/>
    <x v="16"/>
    <b v="0"/>
  </r>
  <r>
    <n v="497"/>
    <s v="MONTENEGRO EDWIN D."/>
    <s v="MONTENEGRO"/>
    <s v="EDWIN"/>
    <s v="DE SAGUN"/>
    <s v="ADMIN AIDE II"/>
    <s v="REGULAR"/>
    <x v="23"/>
    <b v="0"/>
  </r>
  <r>
    <n v="498"/>
    <s v="MONTENEGRO HELEN L."/>
    <s v="MONTENEGRO"/>
    <s v="HELEN"/>
    <s v="L"/>
    <s v="ADMIN AIDE I"/>
    <s v="REGULAR"/>
    <x v="8"/>
    <b v="0"/>
  </r>
  <r>
    <n v="499"/>
    <s v="MONTENEGRO HENRY S."/>
    <s v="MONTENEGRO"/>
    <s v="HENRY"/>
    <s v="S"/>
    <s v="ADMIN AIDE III"/>
    <s v="REGULAR"/>
    <x v="19"/>
    <b v="0"/>
  </r>
  <r>
    <n v="500"/>
    <s v="MONTENEGRO MARISSA P."/>
    <s v="MONTENEGRO"/>
    <s v="MARISSA"/>
    <s v="P"/>
    <s v="ADMIN AIDE II"/>
    <s v="REGULAR"/>
    <x v="47"/>
    <b v="0"/>
  </r>
  <r>
    <n v="501"/>
    <s v="MONTENEGRO RODELIO A."/>
    <s v="MONTENEGRO"/>
    <s v="RODELIO"/>
    <s v="A"/>
    <s v="ADMIN AIDE I"/>
    <s v="REGULAR"/>
    <x v="23"/>
    <b v="0"/>
  </r>
  <r>
    <n v="502"/>
    <s v="MULINGTAPANG GUILLERMA O."/>
    <s v="MULINGTAPANG"/>
    <s v="GUILLERMA"/>
    <s v="OPO"/>
    <s v="CASUAL"/>
    <s v="CASUAL"/>
    <x v="0"/>
    <b v="0"/>
  </r>
  <r>
    <n v="503"/>
    <s v="NACARIO GLENN B."/>
    <s v="NACARIO"/>
    <s v="GLENN"/>
    <s v="BAYOT"/>
    <s v="CASUAL"/>
    <s v="CASUAL"/>
    <x v="45"/>
    <b v="0"/>
  </r>
  <r>
    <n v="504"/>
    <s v="NATANAUAN GILBERTO A."/>
    <s v="NATANAUAN"/>
    <s v="GILBERTO"/>
    <s v="A"/>
    <s v="ADMIN AIDE I"/>
    <m/>
    <x v="6"/>
    <b v="0"/>
  </r>
  <r>
    <n v="505"/>
    <s v="NATANAUAN MARY JANE G."/>
    <s v="NATANAUAN"/>
    <s v="MARY JANE"/>
    <s v="GRACIANO"/>
    <s v="CASUAL"/>
    <s v="CASUAL"/>
    <x v="7"/>
    <b v="0"/>
  </r>
  <r>
    <n v="506"/>
    <s v="NATANAUAN SENANDO C."/>
    <s v="NATANAUAN"/>
    <s v="SENANDO"/>
    <s v="C"/>
    <s v="CASUAL"/>
    <m/>
    <x v="7"/>
    <b v="0"/>
  </r>
  <r>
    <n v="507"/>
    <s v="NAVARRO JOHNA F."/>
    <s v="NAVARRO"/>
    <s v="JOHNA"/>
    <s v="F"/>
    <s v="JOBCON"/>
    <m/>
    <x v="92"/>
    <b v="0"/>
  </r>
  <r>
    <n v="508"/>
    <s v="NAVARRO RITA A."/>
    <s v="NAVARRO"/>
    <s v="RITA"/>
    <s v="AGUILA"/>
    <s v="ADMIN AIDE I"/>
    <s v="REGULAR"/>
    <x v="67"/>
    <b v="0"/>
  </r>
  <r>
    <n v="509"/>
    <s v="NELSON CATHERINE L."/>
    <s v="NELSON"/>
    <s v="CATHERINE"/>
    <s v="LUNA"/>
    <s v="DENTIST II"/>
    <s v="REGULAR"/>
    <x v="14"/>
    <b v="0"/>
  </r>
  <r>
    <n v="510"/>
    <s v="NIBAY ELEONOR E."/>
    <s v="NIBAY"/>
    <s v="ELEONOR"/>
    <s v="ESGUERRA"/>
    <s v="CASUAL"/>
    <s v="CASUAL"/>
    <x v="14"/>
    <b v="0"/>
  </r>
  <r>
    <n v="511"/>
    <s v="NOVICIO PERLITA G."/>
    <s v="NOVICIO"/>
    <s v="PERLITA"/>
    <s v="G"/>
    <s v="ADMIN ASST I"/>
    <s v="REGULAR"/>
    <x v="64"/>
    <b v="0"/>
  </r>
  <r>
    <n v="512"/>
    <s v="NUESTRO RICA MAY G."/>
    <s v="NUESTRO"/>
    <s v="RICA MAY"/>
    <s v="G"/>
    <s v="CASUAL"/>
    <s v="CASUAL"/>
    <x v="93"/>
    <b v="0"/>
  </r>
  <r>
    <n v="513"/>
    <s v="NUÑEZ RUBEN JR J."/>
    <s v="NUÑEZ"/>
    <s v="RUBEN JR"/>
    <s v="JACOB"/>
    <s v="JOBCON"/>
    <s v="JOBCON"/>
    <x v="18"/>
    <b v="0"/>
  </r>
  <r>
    <n v="514"/>
    <s v="OBINA APOLINARIO B."/>
    <s v="OBINA"/>
    <s v="APOLINARIO"/>
    <s v="BACAL"/>
    <s v="CASUAL"/>
    <s v="CASUAL"/>
    <x v="4"/>
    <b v="0"/>
  </r>
  <r>
    <n v="515"/>
    <s v="OBINA JAIME  "/>
    <s v="OBINA"/>
    <s v="JAIME"/>
    <m/>
    <s v="CASUAL"/>
    <s v="CASUAL"/>
    <x v="4"/>
    <b v="0"/>
  </r>
  <r>
    <n v="516"/>
    <s v="OCAMPO EDRALYN B."/>
    <s v="OCAMPO"/>
    <s v="EDRALYN"/>
    <s v="BAES"/>
    <s v="ADMIN ASST II"/>
    <s v="REGULAR"/>
    <x v="10"/>
    <b v="0"/>
  </r>
  <r>
    <n v="517"/>
    <s v="OCAMPO MERLINDA R."/>
    <s v="OCAMPO"/>
    <s v="MERLINDA"/>
    <s v="ROMILLA"/>
    <s v="CASUAL"/>
    <s v="CASUAL"/>
    <x v="5"/>
    <b v="0"/>
  </r>
  <r>
    <n v="518"/>
    <s v="OCAMPO NOVELYN U."/>
    <s v="OCAMPO"/>
    <s v="NOVELYN"/>
    <s v="URAM"/>
    <s v="CASUAL"/>
    <s v="CASUAL"/>
    <x v="3"/>
    <b v="0"/>
  </r>
  <r>
    <n v="519"/>
    <s v="OCAMPO ORLANDO R."/>
    <s v="OCAMPO"/>
    <s v="ORLANDO"/>
    <s v="R"/>
    <s v="ADMIN AIDE I"/>
    <s v="REGULAR"/>
    <x v="23"/>
    <b v="0"/>
  </r>
  <r>
    <n v="520"/>
    <s v="OLARTE GREATCHEL B."/>
    <s v="OLARTE"/>
    <s v="GREATCHEL"/>
    <s v="B"/>
    <s v="ADMIN OFFICER V"/>
    <s v="REGULAR"/>
    <x v="2"/>
    <b v="0"/>
  </r>
  <r>
    <n v="521"/>
    <s v="OLAZO LIZA E."/>
    <s v="OLAZO"/>
    <s v="LIZA"/>
    <s v="E"/>
    <s v="JOBCON"/>
    <s v="JOBCON"/>
    <x v="69"/>
    <b v="0"/>
  </r>
  <r>
    <n v="522"/>
    <s v="OLEGARIO LEONARD ERIC B."/>
    <s v="OLEGARIO"/>
    <s v="LEONARD ERIC"/>
    <s v="B"/>
    <s v="DRAFTSMAN I1"/>
    <s v="REGULAR"/>
    <x v="23"/>
    <b v="0"/>
  </r>
  <r>
    <n v="523"/>
    <s v="OLEGARIO NENITA A."/>
    <s v="OLEGARIO"/>
    <s v="NENITA"/>
    <s v="A"/>
    <s v="ADMIN AIDE III"/>
    <s v="REGULAR"/>
    <x v="73"/>
    <b v="0"/>
  </r>
  <r>
    <n v="524"/>
    <s v="OLEGARIO TEOFISTA B."/>
    <s v="OLEGARIO"/>
    <s v="TEOFISTA"/>
    <s v="BAYOT"/>
    <s v="LTOO III"/>
    <s v="REGULAR"/>
    <x v="15"/>
    <b v="0"/>
  </r>
  <r>
    <n v="525"/>
    <s v="OLIGARIO ARLYN MAE C."/>
    <s v="OLIGARIO"/>
    <s v="ARLYN MAE"/>
    <s v="C."/>
    <s v="ISB TEACHER"/>
    <m/>
    <x v="76"/>
    <b v="0"/>
  </r>
  <r>
    <n v="526"/>
    <s v="OLIMPO SHARIE MAE M."/>
    <s v="OLIMPO"/>
    <s v="SHARIE MAE"/>
    <s v="M"/>
    <s v="RADIOLOGIC TECHNOLOGIST"/>
    <m/>
    <x v="9"/>
    <b v="0"/>
  </r>
  <r>
    <n v="527"/>
    <s v="OLINO PRECIOSA A."/>
    <s v="OLINO"/>
    <s v="PRECIOSA"/>
    <s v="A."/>
    <s v="ADMIN AIDE I"/>
    <s v="REGULAR"/>
    <x v="0"/>
    <b v="0"/>
  </r>
  <r>
    <n v="528"/>
    <s v="OLIVAR MARINA B."/>
    <s v="OLIVAR"/>
    <s v="MARINA"/>
    <s v="B"/>
    <s v="ADMIN AIDE III"/>
    <s v="REGULAR"/>
    <x v="54"/>
    <b v="0"/>
  </r>
  <r>
    <n v="529"/>
    <s v="OPO CONEY V."/>
    <s v="OPO"/>
    <s v="CONEY"/>
    <s v="VERGARA"/>
    <s v="CASUAL"/>
    <s v="CASUAL"/>
    <x v="94"/>
    <b v="0"/>
  </r>
  <r>
    <n v="530"/>
    <s v="OPO CORAZON R."/>
    <s v="OPO"/>
    <s v="CORAZON"/>
    <s v="R"/>
    <s v="CASUAL"/>
    <m/>
    <x v="7"/>
    <b v="0"/>
  </r>
  <r>
    <n v="531"/>
    <s v="ORSAL MARK LESTER B."/>
    <s v="ORSAL"/>
    <s v="MARK LESTER"/>
    <s v="BAYAS"/>
    <s v="ADMIN AIDE I"/>
    <s v="REGULAR"/>
    <x v="29"/>
    <b v="0"/>
  </r>
  <r>
    <n v="532"/>
    <s v="ORTEGA RODEL R."/>
    <s v="ORTEGA"/>
    <s v="RODEL"/>
    <s v="R"/>
    <s v="TRAFFIC AIDE "/>
    <m/>
    <x v="36"/>
    <b v="0"/>
  </r>
  <r>
    <n v="533"/>
    <s v="ORTIZ TRINIDAD D."/>
    <s v="ORTIZ"/>
    <s v="TRINIDAD"/>
    <s v="DOGELIO"/>
    <s v="ADMIN AIDE III"/>
    <s v="REGULAR"/>
    <x v="0"/>
    <b v="0"/>
  </r>
  <r>
    <n v="534"/>
    <s v="OSTONAL IVY S."/>
    <s v="OSTONAL"/>
    <s v="IVY"/>
    <s v="SANGALANG"/>
    <s v="NURSE I"/>
    <s v="REGULAR"/>
    <x v="5"/>
    <b v="0"/>
  </r>
  <r>
    <n v="535"/>
    <s v="OTACAN JAY  "/>
    <s v="OTACAN"/>
    <s v="JAY"/>
    <m/>
    <s v="CASUAL"/>
    <s v="CASUAL"/>
    <x v="4"/>
    <b v="0"/>
  </r>
  <r>
    <n v="536"/>
    <s v="PADILLA JANE Z."/>
    <s v="PADILLA"/>
    <s v="JANE"/>
    <s v="ZARAGOZA"/>
    <s v="ASL TEACHER"/>
    <s v="REGULAR"/>
    <x v="29"/>
    <b v="0"/>
  </r>
  <r>
    <n v="537"/>
    <s v="PAGLINAWAN JESSIE M."/>
    <s v="PAGLINAWAN"/>
    <s v="JESSIE"/>
    <s v="M"/>
    <s v="CASUAL"/>
    <s v="CASUAL"/>
    <x v="4"/>
    <b v="0"/>
  </r>
  <r>
    <n v="538"/>
    <s v="PAITON MARY ANN M."/>
    <s v="PAITON"/>
    <s v="MARY ANN"/>
    <s v="M"/>
    <s v="ADMIN AIDE II"/>
    <s v="REGULAR"/>
    <x v="82"/>
    <b v="0"/>
  </r>
  <r>
    <n v="539"/>
    <s v="PAJENAGO FRANCIS B."/>
    <s v="PAJENAGO"/>
    <s v="FRANCIS"/>
    <s v="B"/>
    <s v="CASUAL"/>
    <s v="CASUAL"/>
    <x v="3"/>
    <b v="0"/>
  </r>
  <r>
    <n v="540"/>
    <s v="PAJENAGO MAIDEN A."/>
    <s v="PAJENAGO"/>
    <s v="MAIDEN"/>
    <s v="ARCENA"/>
    <s v="CASUAL NURSE I"/>
    <s v="CASUAL"/>
    <x v="14"/>
    <b v="0"/>
  </r>
  <r>
    <n v="541"/>
    <s v="PALAD EMERSON U."/>
    <s v="PALAD"/>
    <s v="EMERSON"/>
    <s v="U."/>
    <s v="CITY CIVIL REGISTAR"/>
    <s v="CO TERM"/>
    <x v="31"/>
    <b v="0"/>
  </r>
  <r>
    <n v="542"/>
    <s v="PALADAN EMERSON M."/>
    <s v="PALADAN"/>
    <s v="EMERSON"/>
    <s v="M"/>
    <s v="CASUAL"/>
    <s v="REGULAR"/>
    <x v="33"/>
    <b v="0"/>
  </r>
  <r>
    <n v="543"/>
    <s v="PALADAN VICENTE  "/>
    <s v="PALADAN"/>
    <s v="VICENTE"/>
    <m/>
    <s v="ADMIN AIDE II"/>
    <s v="REGULAR"/>
    <x v="4"/>
    <b v="0"/>
  </r>
  <r>
    <n v="544"/>
    <s v="PALOMA ERICKA SHAYNE E."/>
    <s v="PALOMA"/>
    <s v="ERICKA SHAYNE"/>
    <s v="E"/>
    <s v="CASUAL"/>
    <s v="CASUAL"/>
    <x v="18"/>
    <b v="0"/>
  </r>
  <r>
    <n v="545"/>
    <s v="PAMAT CELESTINA R."/>
    <s v="PAMAT"/>
    <s v="CELESTINA"/>
    <s v="R"/>
    <s v="CASUAL"/>
    <m/>
    <x v="0"/>
    <b v="0"/>
  </r>
  <r>
    <n v="546"/>
    <s v="PANALIGAN ERICSON R."/>
    <s v="PANALIGAN"/>
    <s v="ERICSON"/>
    <s v="R"/>
    <s v="CASUAL"/>
    <s v="CASUAL"/>
    <x v="7"/>
    <b v="0"/>
  </r>
  <r>
    <n v="547"/>
    <s v="PANALIGAN GIL L."/>
    <s v="PANALIGAN"/>
    <s v="GIL"/>
    <s v="LONTOC"/>
    <s v="ADMIN AIDE I"/>
    <s v="REGULAR"/>
    <x v="17"/>
    <b v="0"/>
  </r>
  <r>
    <n v="548"/>
    <s v="PANGANIBAN CAROLINA L."/>
    <s v="PANGANIBAN"/>
    <s v="CAROLINA"/>
    <s v="L"/>
    <s v="CASUAL"/>
    <s v="CASUAL"/>
    <x v="18"/>
    <b v="0"/>
  </r>
  <r>
    <n v="549"/>
    <s v="PANGANIBAN CRISTETA M."/>
    <s v="PANGANIBAN"/>
    <s v="CRISTETA"/>
    <s v="MALIMBAN"/>
    <s v="ADMIN AIDE III"/>
    <s v="REGULAR"/>
    <x v="95"/>
    <b v="0"/>
  </r>
  <r>
    <n v="550"/>
    <s v="PANGHULAN CONRADO C."/>
    <s v="PANGHULAN"/>
    <s v="CONRADO"/>
    <s v="CARAAN"/>
    <s v="STAFF"/>
    <m/>
    <x v="33"/>
    <b v="0"/>
  </r>
  <r>
    <n v="551"/>
    <s v="PARAISO MARIA LORENA D."/>
    <s v="PARAISO"/>
    <s v="MARIA LORENA"/>
    <s v="DELA REA"/>
    <s v="CASUAL"/>
    <s v="CASUAL"/>
    <x v="26"/>
    <b v="0"/>
  </r>
  <r>
    <n v="552"/>
    <s v="PARAS TEOFILA A."/>
    <s v="PARAS"/>
    <s v="TEOFILA"/>
    <s v="A"/>
    <s v="ADMIN ASST II"/>
    <s v="REGULAR"/>
    <x v="23"/>
    <b v="0"/>
  </r>
  <r>
    <n v="553"/>
    <s v="PARASDAS OFELIA C."/>
    <s v="PARASDAS"/>
    <s v="OFELIA"/>
    <s v="CASAQUITE"/>
    <s v="ADMIN AIDE I"/>
    <s v="REGULAR"/>
    <x v="38"/>
    <b v="0"/>
  </r>
  <r>
    <n v="554"/>
    <s v="PARRA ANABELLE P."/>
    <s v="PARRA"/>
    <s v="ANABELLE"/>
    <s v="PIOL"/>
    <s v="ADMIN AIDE I"/>
    <m/>
    <x v="96"/>
    <b v="0"/>
  </r>
  <r>
    <n v="555"/>
    <s v="PARRA LORNA A."/>
    <s v="PARRA"/>
    <s v="LORNA"/>
    <s v="A"/>
    <s v="EXEC ASST TO VICE MAYOR"/>
    <s v="REGULAR"/>
    <x v="19"/>
    <b v="0"/>
  </r>
  <r>
    <n v="556"/>
    <s v="PARRA MARCIANA L."/>
    <s v="PARRA"/>
    <s v="MARCIANA"/>
    <s v="L"/>
    <s v="SOCIAL WORKER 1"/>
    <s v="REGULAR"/>
    <x v="3"/>
    <b v="0"/>
  </r>
  <r>
    <n v="557"/>
    <s v="PARRA VICTORIA S."/>
    <s v="PARRA"/>
    <s v="VICTORIA"/>
    <s v="S"/>
    <s v="ADMIN AIDE I"/>
    <s v="REGULAR"/>
    <x v="21"/>
    <b v="0"/>
  </r>
  <r>
    <n v="558"/>
    <s v="PARRA VIOLETA C."/>
    <s v="PARRA"/>
    <s v="VIOLETA"/>
    <s v="C"/>
    <s v="OIC PIO"/>
    <s v="REGULAR"/>
    <x v="33"/>
    <b v="0"/>
  </r>
  <r>
    <n v="559"/>
    <s v="PASCUA LORENA D."/>
    <s v="PASCUA"/>
    <s v="LORENA"/>
    <s v="DEL MUNDO"/>
    <s v="MED TECH I"/>
    <s v="REGULAR"/>
    <x v="5"/>
    <b v="0"/>
  </r>
  <r>
    <n v="560"/>
    <s v="PASENAGO MAIDEN A."/>
    <s v="PASENAGO"/>
    <s v="MAIDEN"/>
    <s v="ARCENA"/>
    <s v="CASUAL"/>
    <s v="CASUAL"/>
    <x v="13"/>
    <b v="0"/>
  </r>
  <r>
    <n v="561"/>
    <s v="PATAWE ELMA M."/>
    <s v="PATAWE"/>
    <s v="ELMA"/>
    <s v="M"/>
    <s v="CITY SOCIAL WELFARE &amp; DEV OFFICER"/>
    <s v="REGULAR"/>
    <x v="97"/>
    <b v="0"/>
  </r>
  <r>
    <n v="562"/>
    <s v="PATERNO MARIA LOURDERS P."/>
    <s v="PATERNO"/>
    <s v="MARIA LOURDERS"/>
    <s v="P"/>
    <s v="CASUAL"/>
    <s v="CASUAL"/>
    <x v="38"/>
    <b v="0"/>
  </r>
  <r>
    <n v="563"/>
    <s v="PATERNO PAULINO P."/>
    <s v="PATERNO"/>
    <s v="PAULINO"/>
    <s v="P"/>
    <s v="ADMIN AIDE I"/>
    <s v="REGULAR"/>
    <x v="21"/>
    <b v="0"/>
  </r>
  <r>
    <n v="564"/>
    <s v="PATRICIO APRIL V."/>
    <s v="PATRICIO"/>
    <s v="APRIL"/>
    <s v="VILLANUEVA"/>
    <s v="DAYCARE WORKER I"/>
    <s v="REGULAR"/>
    <x v="13"/>
    <b v="0"/>
  </r>
  <r>
    <n v="565"/>
    <s v="PAYAD ALEXANDER  "/>
    <s v="PAYAD"/>
    <s v="ALEXANDER"/>
    <m/>
    <s v="ADMIN AIDE I"/>
    <s v="REGULAR"/>
    <x v="4"/>
    <b v="0"/>
  </r>
  <r>
    <n v="566"/>
    <s v="PAYAD EDGARDO F."/>
    <s v="PAYAD"/>
    <s v="EDGARDO"/>
    <s v="F"/>
    <s v="ADMIN AIDE III"/>
    <s v="REGULAR"/>
    <x v="4"/>
    <b v="0"/>
  </r>
  <r>
    <n v="567"/>
    <s v="PAYAD MARICEL  Q."/>
    <s v="PAYAD"/>
    <s v="MARICEL "/>
    <s v="QUILAO"/>
    <s v="ADMIN AIDE I"/>
    <s v="REGULAR"/>
    <x v="10"/>
    <b v="0"/>
  </r>
  <r>
    <n v="568"/>
    <s v="PAYAD RONALDO  "/>
    <s v="PAYAD"/>
    <s v="RONALDO"/>
    <m/>
    <s v="CASUAL"/>
    <s v="CASUAL"/>
    <x v="4"/>
    <b v="0"/>
  </r>
  <r>
    <n v="569"/>
    <s v="PAZ JOSUE O."/>
    <s v="PAZ"/>
    <s v="JOSUE"/>
    <s v="ORIEL"/>
    <s v="CASUAL"/>
    <s v="CASUAL"/>
    <x v="4"/>
    <b v="0"/>
  </r>
  <r>
    <n v="570"/>
    <s v="PEJI NARCISO V."/>
    <s v="PEJI"/>
    <s v="NARCISO"/>
    <s v="VIDAMO"/>
    <s v="JOBCON"/>
    <s v="JOBCON"/>
    <x v="37"/>
    <b v="0"/>
  </r>
  <r>
    <n v="571"/>
    <s v="PEJI REGINE B."/>
    <s v="PEJI"/>
    <s v="REGINE"/>
    <s v="BARRIENTOS"/>
    <s v="CASUAL"/>
    <s v="CASUAL"/>
    <x v="41"/>
    <b v="0"/>
  </r>
  <r>
    <n v="572"/>
    <s v="PELIMBERGO MICHELLE A."/>
    <s v="PELIMBERGO"/>
    <s v="MICHELLE"/>
    <s v="ABITONA"/>
    <s v="DAYCARE WORKER I"/>
    <s v="REGULAR"/>
    <x v="3"/>
    <b v="0"/>
  </r>
  <r>
    <n v="573"/>
    <s v="PELLO BIANCA CAMILLE U."/>
    <s v="PELLO"/>
    <s v="BIANCA CAMILLE"/>
    <s v="USI"/>
    <s v="CITY COUNCILOR"/>
    <s v="CO-TERM"/>
    <x v="19"/>
    <b v="0"/>
  </r>
  <r>
    <n v="574"/>
    <s v="PELLO EMILMA U."/>
    <s v="PELLO"/>
    <s v="EMILMA"/>
    <s v="USI"/>
    <s v="CPDO COORDINATOR"/>
    <s v="REGULAR"/>
    <x v="29"/>
    <b v="0"/>
  </r>
  <r>
    <n v="575"/>
    <s v="PEÑAFIEL MELISSA Q."/>
    <s v="PEÑAFIEL"/>
    <s v="MELISSA"/>
    <s v="QUILAO"/>
    <s v="ADMIN AIDE III"/>
    <s v="REGULAR"/>
    <x v="47"/>
    <b v="0"/>
  </r>
  <r>
    <n v="576"/>
    <s v="PEÑAFLORIDA LORYN B."/>
    <s v="PEÑAFLORIDA"/>
    <s v="LORYN"/>
    <s v="B"/>
    <s v="DAYCARE WORKER I"/>
    <s v="REGULAR"/>
    <x v="3"/>
    <b v="0"/>
  </r>
  <r>
    <n v="577"/>
    <s v="PENALES GLORIA P."/>
    <s v="PENALES"/>
    <s v="GLORIA"/>
    <s v="P"/>
    <s v="TAXMAPPER III"/>
    <s v="REGULAR"/>
    <x v="27"/>
    <b v="0"/>
  </r>
  <r>
    <n v="578"/>
    <s v="PENALES GUILLERMA B."/>
    <s v="PENALES"/>
    <s v="GUILLERMA"/>
    <s v="B"/>
    <s v="ADMIN ASST II"/>
    <s v="REGULAR"/>
    <x v="47"/>
    <b v="0"/>
  </r>
  <r>
    <n v="579"/>
    <s v="PEÑANO DARYL BAMBI B."/>
    <s v="PEÑANO"/>
    <s v="DARYL BAMBI"/>
    <s v="BONINA"/>
    <s v="NURSE I"/>
    <s v="REGULAR"/>
    <x v="5"/>
    <b v="0"/>
  </r>
  <r>
    <n v="580"/>
    <s v="PEÑARANDA MARIA KEREN N."/>
    <s v="PEÑARANDA"/>
    <s v="MARIA KEREN"/>
    <s v="N"/>
    <s v="MOA/LSB"/>
    <s v="REGULAR"/>
    <x v="13"/>
    <b v="0"/>
  </r>
  <r>
    <n v="581"/>
    <s v="PEÑERO LILIBETH B."/>
    <s v="PEÑERO"/>
    <s v="LILIBETH"/>
    <s v="B"/>
    <s v="DAYCARE WORKER I"/>
    <s v="REGULAR"/>
    <x v="3"/>
    <b v="0"/>
  </r>
  <r>
    <n v="582"/>
    <s v="PEPA ARIEL N."/>
    <s v="PEPA"/>
    <s v="ARIEL"/>
    <s v="NATANAUAN"/>
    <s v="CASUAL"/>
    <s v="CASUAL"/>
    <x v="14"/>
    <b v="0"/>
  </r>
  <r>
    <n v="583"/>
    <s v="PEREA BABEL G."/>
    <s v="PEREA"/>
    <s v="BABEL"/>
    <s v="G"/>
    <s v="CASUAL"/>
    <s v="CASUAL"/>
    <x v="94"/>
    <b v="0"/>
  </r>
  <r>
    <n v="584"/>
    <s v="PERENA RUBILINDA C."/>
    <s v="PERENA"/>
    <s v="RUBILINDA"/>
    <s v="CAPUNO"/>
    <s v="RCCI"/>
    <s v="REGULAR"/>
    <x v="41"/>
    <b v="0"/>
  </r>
  <r>
    <n v="585"/>
    <s v="PEREÑA VERGILIO R."/>
    <s v="PEREÑA"/>
    <s v="VERGILIO"/>
    <s v="R"/>
    <s v="CASUAL"/>
    <s v="CASUAL"/>
    <x v="18"/>
    <b v="0"/>
  </r>
  <r>
    <n v="586"/>
    <s v="PEREY AIRENE O."/>
    <s v="PEREY"/>
    <s v="AIRENE"/>
    <s v="OLAVIAGA"/>
    <s v="HOUSEHOLD ATTENDANT I"/>
    <s v="REGULAR"/>
    <x v="38"/>
    <b v="0"/>
  </r>
  <r>
    <n v="587"/>
    <s v="PEREY EDWIN M."/>
    <s v="PEREY"/>
    <s v="EDWIN"/>
    <s v="M"/>
    <s v="CASUAL"/>
    <s v="CASUAL"/>
    <x v="37"/>
    <b v="0"/>
  </r>
  <r>
    <n v="588"/>
    <s v="PEREY GENNILYN M."/>
    <s v="PEREY"/>
    <s v="GENNILYN"/>
    <s v="MARTINEZ"/>
    <s v="CASUAL"/>
    <s v="CASUAL"/>
    <x v="38"/>
    <b v="0"/>
  </r>
  <r>
    <n v="589"/>
    <s v="PEREY LUCIANA B."/>
    <s v="PEREY"/>
    <s v="LUCIANA"/>
    <s v="BAY"/>
    <s v="OPD STAFF"/>
    <m/>
    <x v="9"/>
    <b v="0"/>
  </r>
  <r>
    <n v="590"/>
    <s v="PERIDO BEVERLY T."/>
    <s v="PERIDO"/>
    <s v="BEVERLY"/>
    <s v="T"/>
    <s v="ADMIN AIDE I"/>
    <s v="REGULAR"/>
    <x v="15"/>
    <b v="0"/>
  </r>
  <r>
    <n v="591"/>
    <s v="PERIDO EDWIN A."/>
    <s v="PERIDO"/>
    <s v="EDWIN"/>
    <s v="A"/>
    <s v="ADMIN AIDE I"/>
    <s v="REGULAR"/>
    <x v="0"/>
    <b v="0"/>
  </r>
  <r>
    <n v="592"/>
    <s v="PERIDO MARITES V."/>
    <s v="PERIDO"/>
    <s v="MARITES"/>
    <s v="VIDAMO"/>
    <s v="HOUSEHOLD ATTENDANT II"/>
    <s v="REGULAR"/>
    <x v="46"/>
    <b v="0"/>
  </r>
  <r>
    <n v="593"/>
    <s v="PESIGAN EDUARDO  "/>
    <s v="PESIGAN"/>
    <s v="EDUARDO"/>
    <m/>
    <s v="CASUAL"/>
    <s v="CASUAL"/>
    <x v="65"/>
    <b v="0"/>
  </r>
  <r>
    <n v="594"/>
    <s v="PETIL GLENDA D."/>
    <s v="PETIL"/>
    <s v="GLENDA"/>
    <s v="DE VILLA"/>
    <s v="HOUSEKEEPING SERVICE HEADMAN"/>
    <s v="REGULAR"/>
    <x v="38"/>
    <b v="0"/>
  </r>
  <r>
    <n v="595"/>
    <s v="PINEDA DANICCA NOELLE V."/>
    <s v="PINEDA"/>
    <s v="DANICCA NOELLE"/>
    <s v="V"/>
    <s v="MEDICAL OFFICER III"/>
    <m/>
    <x v="5"/>
    <b v="0"/>
  </r>
  <r>
    <n v="596"/>
    <s v="PRIMO GRACE M."/>
    <s v="PRIMO"/>
    <s v="GRACE"/>
    <s v="M"/>
    <s v="CASUAL"/>
    <s v="CASUAL"/>
    <x v="26"/>
    <b v="0"/>
  </r>
  <r>
    <n v="597"/>
    <s v="PUNZALAN LUCIANA A."/>
    <s v="PUNZALAN"/>
    <s v="LUCIANA"/>
    <s v="A"/>
    <s v="CASUAL"/>
    <s v="CASUAL"/>
    <x v="45"/>
    <b v="0"/>
  </r>
  <r>
    <n v="598"/>
    <s v="QUIAMBAO ERICSON B."/>
    <s v="QUIAMBAO"/>
    <s v="ERICSON"/>
    <s v="BAYHON"/>
    <s v="JOBCON"/>
    <s v="JOBCON"/>
    <x v="18"/>
    <b v="0"/>
  </r>
  <r>
    <n v="599"/>
    <s v="QUIAN JHON RAYMOND P."/>
    <s v="QUIAN"/>
    <s v="JHON RAYMOND"/>
    <s v="POLONAN"/>
    <s v="LSB-TEACHER"/>
    <m/>
    <x v="45"/>
    <b v="0"/>
  </r>
  <r>
    <n v="600"/>
    <s v="QUILAO REYVI E."/>
    <s v="QUILAO"/>
    <s v="REYVI"/>
    <s v="ERANZO"/>
    <s v="EXEC ASST TO VICE MAYOR"/>
    <s v="REGULAR"/>
    <x v="19"/>
    <b v="0"/>
  </r>
  <r>
    <n v="601"/>
    <s v="RAMA RAQUEL J."/>
    <s v="RAMA"/>
    <s v="RAQUEL"/>
    <s v="J"/>
    <s v="CASUAL"/>
    <s v="CASUAL"/>
    <x v="53"/>
    <b v="0"/>
  </r>
  <r>
    <n v="602"/>
    <s v="RAMOS EULOGIA A."/>
    <s v="RAMOS"/>
    <s v="EULOGIA"/>
    <s v="A."/>
    <s v="CASUAL"/>
    <m/>
    <x v="18"/>
    <b v="0"/>
  </r>
  <r>
    <n v="603"/>
    <s v="RAMOS NANCY P."/>
    <s v="RAMOS"/>
    <s v="NANCY"/>
    <s v="PAYAD"/>
    <s v="OFFICE STAFF"/>
    <s v="CASUAL"/>
    <x v="6"/>
    <b v="0"/>
  </r>
  <r>
    <n v="604"/>
    <s v="RAMOS REMELYN A."/>
    <s v="RAMOS"/>
    <s v="REMELYN"/>
    <s v="A."/>
    <s v="OFFICE STAFF"/>
    <m/>
    <x v="6"/>
    <b v="0"/>
  </r>
  <r>
    <n v="605"/>
    <s v="RDO"/>
    <s v="DE ASIS"/>
    <s v="JANETTE"/>
    <s v="D"/>
    <s v="CASUAL"/>
    <s v="CASUAL"/>
    <x v="11"/>
    <b v="0"/>
  </r>
  <r>
    <n v="606"/>
    <s v="REGINALDO MARISSA C."/>
    <s v="REGINALDO"/>
    <s v="MARISSA"/>
    <s v="C"/>
    <s v="LSB-TEACHER"/>
    <s v="JOBCON"/>
    <x v="37"/>
    <b v="0"/>
  </r>
  <r>
    <n v="607"/>
    <s v="REMOLLENO MICHELLE U."/>
    <s v="REMOLLENO"/>
    <s v="MICHELLE"/>
    <s v="UBALDO"/>
    <s v="NURSE I"/>
    <s v="REGULAR"/>
    <x v="14"/>
    <b v="0"/>
  </r>
  <r>
    <n v="608"/>
    <s v="RENDORA RAFFY G."/>
    <s v="RENDORA"/>
    <s v="RAFFY"/>
    <s v="GRABADOR"/>
    <s v="LSB-TEACHER"/>
    <s v="CONTRACTUAL"/>
    <x v="78"/>
    <b v="0"/>
  </r>
  <r>
    <n v="609"/>
    <s v="REOSA CECILIA A."/>
    <s v="REOSA"/>
    <s v="CECILIA"/>
    <s v="A"/>
    <s v="ADMIN AIDE III"/>
    <s v="REGULAR"/>
    <x v="19"/>
    <b v="0"/>
  </r>
  <r>
    <n v="610"/>
    <s v="REPILLO AMMY LOU M."/>
    <s v="REPILLO"/>
    <s v="AMMY LOU"/>
    <s v="M"/>
    <s v="ADMIN AIDE III"/>
    <s v="REGULAR"/>
    <x v="15"/>
    <b v="0"/>
  </r>
  <r>
    <n v="611"/>
    <s v="REYES ELSA T."/>
    <s v="REYES"/>
    <s v="ELSA"/>
    <s v="TUMAGAY"/>
    <s v="ADMIN AIDE IV"/>
    <s v="REGULAR"/>
    <x v="19"/>
    <b v="0"/>
  </r>
  <r>
    <n v="612"/>
    <s v="REYES GERARDO GABRIEL C."/>
    <s v="REYES"/>
    <s v="GERARDO GABRIEL"/>
    <s v="C"/>
    <m/>
    <m/>
    <x v="98"/>
    <b v="0"/>
  </r>
  <r>
    <n v="613"/>
    <s v="REYES JOSEPHINE J."/>
    <s v="REYES"/>
    <s v="JOSEPHINE"/>
    <s v="J"/>
    <s v="CASUAL"/>
    <s v="CASUAL"/>
    <x v="19"/>
    <b v="0"/>
  </r>
  <r>
    <n v="614"/>
    <s v="REYES JUANITO P."/>
    <s v="REYES"/>
    <s v="JUANITO"/>
    <s v="P"/>
    <s v="SEC GUARD I"/>
    <s v="REGULAR"/>
    <x v="99"/>
    <b v="0"/>
  </r>
  <r>
    <n v="615"/>
    <s v="REYES NORALYN B."/>
    <s v="REYES"/>
    <s v="NORALYN"/>
    <s v="BEDUA"/>
    <s v="ADMIN ASST. I"/>
    <s v="REGULAR"/>
    <x v="19"/>
    <b v="0"/>
  </r>
  <r>
    <n v="616"/>
    <s v="ROBINO OFELIA M."/>
    <s v="ROBINO"/>
    <s v="OFELIA"/>
    <s v="M"/>
    <s v="ADMIN AIDE I"/>
    <s v="REGULAR"/>
    <x v="7"/>
    <b v="0"/>
  </r>
  <r>
    <n v="617"/>
    <s v="ROCILLO CECILLA A."/>
    <s v="ROCILLO"/>
    <s v="CECILLA"/>
    <s v="AUDITOR"/>
    <s v="ADMIN AIDE IV"/>
    <s v="REGULAR"/>
    <x v="2"/>
    <b v="0"/>
  </r>
  <r>
    <n v="618"/>
    <s v="ROCILLO JUNE BYRONN  "/>
    <s v="ROCILLO"/>
    <s v="JUNE BYRONN"/>
    <m/>
    <s v="JOBCON"/>
    <s v="JOBCON"/>
    <x v="18"/>
    <b v="0"/>
  </r>
  <r>
    <n v="619"/>
    <s v="RODENAS ALBERT RAPHAEL  "/>
    <s v="RODENAS"/>
    <s v="ALBERT RAPHAEL"/>
    <m/>
    <s v="CASUAL"/>
    <s v="CASUAL"/>
    <x v="4"/>
    <b v="0"/>
  </r>
  <r>
    <n v="620"/>
    <s v="RODRIGO ROWENA B."/>
    <s v="RODRIGO"/>
    <s v="ROWENA"/>
    <s v="B"/>
    <s v="DCW 1"/>
    <s v="REGULAR"/>
    <x v="3"/>
    <b v="0"/>
  </r>
  <r>
    <n v="621"/>
    <s v="RODRIGUEZ ARNEL  "/>
    <s v="RODRIGUEZ"/>
    <s v="ARNEL"/>
    <m/>
    <s v="CASUAL"/>
    <s v="CASUAL"/>
    <x v="4"/>
    <b v="0"/>
  </r>
  <r>
    <n v="622"/>
    <s v="RODRIGUEZ GREGORIO  "/>
    <s v="RODRIGUEZ"/>
    <s v="GREGORIO"/>
    <m/>
    <s v="ADMIN AIDE I"/>
    <s v="REGULAR"/>
    <x v="4"/>
    <b v="0"/>
  </r>
  <r>
    <n v="623"/>
    <s v="RODRIGUEZ IGNACIO  "/>
    <s v="RODRIGUEZ"/>
    <s v="IGNACIO"/>
    <m/>
    <s v="ADMIN AIDE I"/>
    <s v="REGULAR"/>
    <x v="4"/>
    <b v="0"/>
  </r>
  <r>
    <n v="624"/>
    <s v="RODRIGUEZ JERALD  "/>
    <s v="RODRIGUEZ"/>
    <s v="JERALD"/>
    <m/>
    <s v="CASUAL"/>
    <s v="CASUAL"/>
    <x v="4"/>
    <b v="0"/>
  </r>
  <r>
    <n v="625"/>
    <s v="RODRIGUEZ JOEL  "/>
    <s v="RODRIGUEZ"/>
    <s v="JOEL"/>
    <m/>
    <s v="ADMIN AIDE I"/>
    <s v="REGULAR"/>
    <x v="4"/>
    <b v="0"/>
  </r>
  <r>
    <n v="626"/>
    <s v="RODRIGUEZ JOSEPHINE R."/>
    <s v="RODRIGUEZ"/>
    <s v="JOSEPHINE"/>
    <s v="R"/>
    <s v="CASUAL"/>
    <s v="CASUAL"/>
    <x v="18"/>
    <b v="0"/>
  </r>
  <r>
    <n v="627"/>
    <s v="RODRIGUEZ MANNY  "/>
    <s v="RODRIGUEZ"/>
    <s v="MANNY"/>
    <m/>
    <s v="CASUAL"/>
    <s v="CASUAL"/>
    <x v="4"/>
    <b v="0"/>
  </r>
  <r>
    <n v="628"/>
    <s v="RODRIGUEZ NARCISCO E."/>
    <s v="RODRIGUEZ"/>
    <s v="NARCISCO"/>
    <s v="ENRIQUEZ"/>
    <s v="CASUAL"/>
    <s v="CASUAL"/>
    <x v="26"/>
    <b v="0"/>
  </r>
  <r>
    <n v="629"/>
    <s v="RODRIGUEZ RAYMUNDO  "/>
    <s v="RODRIGUEZ"/>
    <s v="RAYMUNDO"/>
    <m/>
    <s v="CASUAL"/>
    <s v="CASUAL"/>
    <x v="4"/>
    <b v="0"/>
  </r>
  <r>
    <n v="630"/>
    <s v="RODRIGUEZ REIMART L."/>
    <s v="RODRIGUEZ"/>
    <s v="REIMART"/>
    <s v="LANDICHO"/>
    <s v="CASUAL"/>
    <s v="CASUAL"/>
    <x v="67"/>
    <b v="0"/>
  </r>
  <r>
    <n v="631"/>
    <s v="RODRIGUEZ RIZALDE  "/>
    <s v="RODRIGUEZ"/>
    <s v="RIZALDE"/>
    <m/>
    <s v="CASUAL"/>
    <m/>
    <x v="4"/>
    <b v="0"/>
  </r>
  <r>
    <n v="632"/>
    <s v="RODRIGUEZ RUEL  "/>
    <s v="RODRIGUEZ"/>
    <s v="RUEL"/>
    <m/>
    <s v="ADMIN AIDE I"/>
    <s v="REGULAR"/>
    <x v="4"/>
    <b v="0"/>
  </r>
  <r>
    <n v="633"/>
    <s v="ROLLE CARIZA P."/>
    <s v="ROLLE"/>
    <s v="CARIZA"/>
    <s v="PEÑANO"/>
    <s v="CASUAL"/>
    <s v="CASUAL"/>
    <x v="14"/>
    <b v="0"/>
  </r>
  <r>
    <n v="634"/>
    <s v="ROLLE MICHELLYN G."/>
    <s v="ROLLE"/>
    <s v="MICHELLYN"/>
    <s v="GOLFO"/>
    <s v="CASUAL"/>
    <s v="CASUAL"/>
    <x v="5"/>
    <b v="0"/>
  </r>
  <r>
    <n v="635"/>
    <s v="ROMILLA EDITH D."/>
    <s v="ROMILLA"/>
    <s v="EDITH"/>
    <s v="D"/>
    <s v="ADMIN AIDE IV"/>
    <s v="REGULAR"/>
    <x v="33"/>
    <b v="0"/>
  </r>
  <r>
    <n v="636"/>
    <s v="ROMILLA MARIBEL P."/>
    <s v="ROMILLA"/>
    <s v="MARIBEL"/>
    <s v="PAYO"/>
    <s v="CASUAL"/>
    <s v="CASUAL"/>
    <x v="2"/>
    <b v="0"/>
  </r>
  <r>
    <n v="637"/>
    <s v="ROQUITE MARIECAR L."/>
    <s v="ROQUITE"/>
    <s v="MARIECAR"/>
    <s v="L"/>
    <s v="CASUAL"/>
    <s v="CASUAL"/>
    <x v="38"/>
    <b v="0"/>
  </r>
  <r>
    <n v="638"/>
    <s v="ROXAS ZHANINE R."/>
    <s v="ROXAS"/>
    <s v="ZHANINE"/>
    <s v="R"/>
    <s v="TEACHER"/>
    <m/>
    <x v="13"/>
    <b v="0"/>
  </r>
  <r>
    <n v="639"/>
    <s v="ROZUL FLORENCIA M."/>
    <s v="ROZUL"/>
    <s v="FLORENCIA"/>
    <s v="M"/>
    <s v="SOCIAL WELFARE AIDE"/>
    <s v="REGULAR"/>
    <x v="3"/>
    <b v="0"/>
  </r>
  <r>
    <n v="640"/>
    <s v="SABULAAN MARIA LEAH M."/>
    <s v="SABULAAN"/>
    <s v="MARIA LEAH"/>
    <s v="MARASIGAN"/>
    <s v="CASUAL"/>
    <s v="CASUAL"/>
    <x v="29"/>
    <b v="0"/>
  </r>
  <r>
    <n v="641"/>
    <s v="SALAZAR FRANCIS D."/>
    <s v="SALAZAR"/>
    <s v="FRANCIS"/>
    <s v="D"/>
    <s v="CASUAL"/>
    <m/>
    <x v="4"/>
    <b v="0"/>
  </r>
  <r>
    <n v="642"/>
    <s v="SALAZAR JOSIELYN G."/>
    <s v="SALAZAR"/>
    <s v="JOSIELYN"/>
    <s v="G"/>
    <s v="CASUAL"/>
    <m/>
    <x v="7"/>
    <b v="0"/>
  </r>
  <r>
    <n v="643"/>
    <s v="SALONGA LUCY M."/>
    <s v="SALONGA"/>
    <s v="LUCY"/>
    <s v="M"/>
    <s v="RCC I"/>
    <s v="REGULAR"/>
    <x v="21"/>
    <b v="0"/>
  </r>
  <r>
    <n v="644"/>
    <s v="SAN JUAN EVA RUTH M."/>
    <s v="SAN JUAN"/>
    <s v="EVA RUTH"/>
    <s v="MAGBITANG"/>
    <s v="CASUAL"/>
    <s v="CASUAL"/>
    <x v="7"/>
    <b v="0"/>
  </r>
  <r>
    <n v="645"/>
    <s v="SANARES DAN T."/>
    <s v="SANARES"/>
    <s v="DAN"/>
    <s v="TORRES"/>
    <s v="NURSE III"/>
    <s v="REGULAR"/>
    <x v="14"/>
    <b v="0"/>
  </r>
  <r>
    <n v="646"/>
    <s v="SANGALANG RUPERTA N."/>
    <s v="SANGALANG"/>
    <s v="RUPERTA"/>
    <s v="NATANUAN"/>
    <s v="JOB CON"/>
    <s v="CASUAL"/>
    <x v="3"/>
    <b v="0"/>
  </r>
  <r>
    <n v="647"/>
    <s v="SANTERA MARICRIS S."/>
    <s v="SANTERA"/>
    <s v="MARICRIS"/>
    <s v="S"/>
    <s v="NURSE I"/>
    <s v="REGULAR"/>
    <x v="5"/>
    <b v="0"/>
  </r>
  <r>
    <n v="648"/>
    <s v="SARDINOLA  GINABLETH J."/>
    <s v="SARDINOLA "/>
    <s v="GINABLETH"/>
    <s v="J"/>
    <s v="ADMIN AIDE III"/>
    <s v="REGULAR"/>
    <x v="41"/>
    <b v="0"/>
  </r>
  <r>
    <n v="649"/>
    <s v="SARDIÑOLA REBECCA C."/>
    <s v="SARDIÑOLA"/>
    <s v="REBECCA"/>
    <s v="CUADRA"/>
    <s v="CASUAL"/>
    <s v="CASUAL"/>
    <x v="19"/>
    <b v="0"/>
  </r>
  <r>
    <n v="650"/>
    <s v="SARMIENTO MARIA TERESA E."/>
    <s v="SARMIENTO"/>
    <s v="MARIA TERESA"/>
    <s v="ESPINO"/>
    <s v="CASUAL MIDWIFE"/>
    <s v="CASUAL"/>
    <x v="5"/>
    <b v="0"/>
  </r>
  <r>
    <n v="651"/>
    <s v="SARMIENTO MELQUIADES JR. F."/>
    <s v="SARMIENTO"/>
    <s v="MELQUIADES JR."/>
    <s v="FERMA"/>
    <s v="CASUAL"/>
    <s v="CASUAL"/>
    <x v="100"/>
    <b v="0"/>
  </r>
  <r>
    <n v="652"/>
    <s v="SEDUCON ESTELITO D."/>
    <s v="SEDUCON"/>
    <s v="ESTELITO"/>
    <s v="D"/>
    <s v="X-RAY TECHNOLOGIST"/>
    <m/>
    <x v="9"/>
    <b v="0"/>
  </r>
  <r>
    <n v="653"/>
    <s v="SEDUCON LUCIO F."/>
    <s v="SEDUCON"/>
    <s v="LUCIO"/>
    <s v="FERNANDEZ"/>
    <s v="ADMIN AIDE IV"/>
    <s v="REGULAR"/>
    <x v="54"/>
    <b v="0"/>
  </r>
  <r>
    <n v="654"/>
    <s v="SEMBRANA JENNIE S."/>
    <s v="SEMBRANA"/>
    <s v="JENNIE"/>
    <s v="SABADO"/>
    <s v="JOBCON"/>
    <s v="JOBCON"/>
    <x v="14"/>
    <b v="0"/>
  </r>
  <r>
    <n v="655"/>
    <s v="SEÑA MARILYN B."/>
    <s v="SEÑA"/>
    <s v="MARILYN"/>
    <s v="B"/>
    <s v="ADMIN AIDE I"/>
    <s v="REGULAR"/>
    <x v="24"/>
    <b v="0"/>
  </r>
  <r>
    <n v="656"/>
    <s v="SEPINO BRIGIDA M."/>
    <s v="SEPINO"/>
    <s v="BRIGIDA"/>
    <s v="MIRANDA"/>
    <s v="DAYCARE WORKER I"/>
    <s v="REGULAR"/>
    <x v="3"/>
    <b v="0"/>
  </r>
  <r>
    <n v="657"/>
    <s v="SEPINO MARIE CHIARRE M."/>
    <s v="SEPINO"/>
    <s v="MARIE CHIARRE"/>
    <s v="M."/>
    <s v="SOCIAL WELFARE ASSISTANT"/>
    <m/>
    <x v="3"/>
    <b v="0"/>
  </r>
  <r>
    <n v="658"/>
    <s v="SESMA LAZARO C."/>
    <s v="SESMA"/>
    <s v="LAZARO"/>
    <s v="C"/>
    <s v="CASUAL"/>
    <s v="CASUAL"/>
    <x v="7"/>
    <b v="0"/>
  </r>
  <r>
    <n v="659"/>
    <s v="SIERRA SALVADOR  "/>
    <s v="SIERRA"/>
    <s v="SALVADOR"/>
    <m/>
    <s v="CASUAL"/>
    <s v="CASUAL"/>
    <x v="7"/>
    <b v="0"/>
  </r>
  <r>
    <n v="660"/>
    <s v="SIM JO RITZELLE C."/>
    <s v="SIM"/>
    <s v="JO RITZELLE"/>
    <s v="CASTILLO"/>
    <s v="CASUAL NURSE"/>
    <s v="CASUAL"/>
    <x v="14"/>
    <b v="0"/>
  </r>
  <r>
    <n v="661"/>
    <s v="SOLANOY KARENE  "/>
    <s v="SOLANOY"/>
    <s v="KARENE"/>
    <m/>
    <s v="MEDICAL OFFICER III"/>
    <s v="REGULAR"/>
    <x v="5"/>
    <b v="0"/>
  </r>
  <r>
    <n v="662"/>
    <s v="SOLIS ANGELA MARI M."/>
    <s v="SOLIS"/>
    <s v="ANGELA MARI"/>
    <s v="M"/>
    <s v="PHARMACIST"/>
    <m/>
    <x v="9"/>
    <b v="0"/>
  </r>
  <r>
    <n v="663"/>
    <s v="SORIANO FRANCISCO O."/>
    <s v="SORIANO"/>
    <s v="FRANCISCO"/>
    <s v="ORTIZ"/>
    <s v="CASUAL"/>
    <s v="CASUAL"/>
    <x v="18"/>
    <b v="0"/>
  </r>
  <r>
    <n v="664"/>
    <s v="SUMAGUI DESZERIE ANN A."/>
    <s v="SUMAGUI"/>
    <s v="DESZERIE ANN"/>
    <s v="AMULONG"/>
    <s v="MEDTECH"/>
    <s v="REGULAR"/>
    <x v="5"/>
    <b v="0"/>
  </r>
  <r>
    <n v="665"/>
    <s v="SUMAGUI FELICITAS M."/>
    <s v="SUMAGUI"/>
    <s v="FELICITAS"/>
    <s v="M"/>
    <s v="CASUAL"/>
    <s v="CASUAL"/>
    <x v="3"/>
    <b v="0"/>
  </r>
  <r>
    <n v="666"/>
    <s v="SUMAGUI GEDRICK M."/>
    <s v="SUMAGUI"/>
    <s v="GEDRICK"/>
    <s v="MEDINA"/>
    <s v="JOBCON"/>
    <s v="JOBCON"/>
    <x v="101"/>
    <b v="0"/>
  </r>
  <r>
    <n v="667"/>
    <s v="SUMAGUI LORENA P."/>
    <s v="SUMAGUI"/>
    <s v="LORENA"/>
    <s v="POBLETE"/>
    <s v="CASUAL"/>
    <s v="CASUAL"/>
    <x v="102"/>
    <b v="0"/>
  </r>
  <r>
    <n v="668"/>
    <s v="SUMAGUI MARISSA D."/>
    <s v="SUMAGUI"/>
    <s v="MARISSA"/>
    <s v="DIMAPILIS"/>
    <s v="ADMIN AIDE I"/>
    <s v="REGULAR"/>
    <x v="23"/>
    <b v="0"/>
  </r>
  <r>
    <n v="669"/>
    <s v="SUMAONG DANILO  "/>
    <s v="SUMAONG"/>
    <s v="DANILO"/>
    <m/>
    <s v="ADMIN AIDE"/>
    <s v="REGULAR"/>
    <x v="103"/>
    <b v="0"/>
  </r>
  <r>
    <n v="670"/>
    <s v="SUÑIGA CARLOS J."/>
    <s v="SUÑIGA"/>
    <s v="CARLOS"/>
    <s v="JAVIER"/>
    <s v="PO IV"/>
    <s v="REGULAR"/>
    <x v="29"/>
    <b v="0"/>
  </r>
  <r>
    <n v="671"/>
    <s v="SUSA NANETE B."/>
    <s v="SUSA"/>
    <s v="NANETE"/>
    <s v="B"/>
    <s v="ADMINISTRATIVE OFFICER V"/>
    <s v="REGULAR"/>
    <x v="5"/>
    <b v="0"/>
  </r>
  <r>
    <n v="672"/>
    <s v="TAMAYO MARIA ELLAINE III B."/>
    <s v="TAMAYO"/>
    <s v="MARIA ELLAINE III"/>
    <s v="BAY"/>
    <s v="ADMIN AIDE I"/>
    <s v="REGULAR"/>
    <x v="15"/>
    <b v="0"/>
  </r>
  <r>
    <n v="673"/>
    <s v="TAÑEDO MARIA EVELYN C."/>
    <s v="TAÑEDO"/>
    <s v="MARIA EVELYN"/>
    <s v="CONTRERAS"/>
    <s v="ADMIN AIDE III"/>
    <s v="REGULAR"/>
    <x v="47"/>
    <b v="0"/>
  </r>
  <r>
    <n v="674"/>
    <s v="TAPAY EDWARD  "/>
    <s v="TAPAY"/>
    <s v="EDWARD"/>
    <m/>
    <s v="CASUAL"/>
    <s v="CASUAL"/>
    <x v="4"/>
    <b v="0"/>
  </r>
  <r>
    <n v="675"/>
    <s v="TEAÑO ALEX V."/>
    <s v="TEAÑO"/>
    <s v="ALEX"/>
    <s v="V "/>
    <s v="JOBCON"/>
    <s v="JOBCON"/>
    <x v="14"/>
    <b v="0"/>
  </r>
  <r>
    <n v="676"/>
    <s v="TIBAYAN ANA MALEN R."/>
    <s v="TIBAYAN"/>
    <s v="ANA MALEN"/>
    <s v="R"/>
    <s v="LSB-TEACHER"/>
    <m/>
    <x v="13"/>
    <b v="0"/>
  </r>
  <r>
    <n v="677"/>
    <s v="TIBAYAN EUFEMIA O."/>
    <s v="TIBAYAN"/>
    <s v="EUFEMIA"/>
    <s v="OLIVAR"/>
    <s v="CASUAL"/>
    <s v="CASUAL"/>
    <x v="14"/>
    <b v="0"/>
  </r>
  <r>
    <n v="678"/>
    <s v="TIMPLE ALLAN R."/>
    <s v="TIMPLE"/>
    <s v="ALLAN"/>
    <s v="REYES"/>
    <s v="CASUAL"/>
    <s v="CASUAL"/>
    <x v="37"/>
    <b v="0"/>
  </r>
  <r>
    <n v="679"/>
    <s v="TINAZA JHOANNA MARIE D."/>
    <s v="TINAZA"/>
    <s v="JHOANNA MARIE"/>
    <s v="DIMAPILIS"/>
    <s v="CASUAL"/>
    <s v="CASUAL"/>
    <x v="5"/>
    <b v="0"/>
  </r>
  <r>
    <n v="680"/>
    <s v="TOLENTINO CAROLINA E."/>
    <s v="TOLENTINO"/>
    <s v="CAROLINA"/>
    <s v="ESMERALDA"/>
    <s v="ADMIN AIDE I"/>
    <s v="REGULAR"/>
    <x v="31"/>
    <b v="0"/>
  </r>
  <r>
    <n v="681"/>
    <s v="TOLENTINO FE M."/>
    <s v="TOLENTINO"/>
    <s v="FE"/>
    <s v="M"/>
    <s v="ADMIN AIDE III"/>
    <s v="REGULAR"/>
    <x v="7"/>
    <b v="0"/>
  </r>
  <r>
    <n v="682"/>
    <s v="TOLENTINO IMELDA S."/>
    <s v="TOLENTINO"/>
    <s v="IMELDA"/>
    <s v="SANCHEZ"/>
    <s v="TOURISM RECEPTIONIST III"/>
    <s v="PERMANENT"/>
    <x v="7"/>
    <b v="0"/>
  </r>
  <r>
    <n v="683"/>
    <s v="TOPACIO ABEGAIL P."/>
    <s v="TOPACIO"/>
    <s v="ABEGAIL"/>
    <s v="PANGANIBAN"/>
    <s v="CASUAL MEDTECH"/>
    <s v="CASUAL"/>
    <x v="5"/>
    <b v="0"/>
  </r>
  <r>
    <n v="684"/>
    <s v="TORRES  ALLAN  "/>
    <s v="TORRES "/>
    <s v="ALLAN"/>
    <m/>
    <s v="CASUAL"/>
    <m/>
    <x v="104"/>
    <b v="0"/>
  </r>
  <r>
    <n v="685"/>
    <s v="TORRES DINAH G."/>
    <s v="TORRES"/>
    <s v="DINAH"/>
    <s v="GARCIA"/>
    <s v="INSTRUCTOR I"/>
    <s v="REGULAR"/>
    <x v="38"/>
    <b v="0"/>
  </r>
  <r>
    <n v="686"/>
    <s v="TORRES MOISES Q."/>
    <s v="TORRES"/>
    <s v="MOISES"/>
    <s v="Q"/>
    <s v="CASUAL"/>
    <s v="CASUAL"/>
    <x v="25"/>
    <b v="0"/>
  </r>
  <r>
    <n v="687"/>
    <s v="TORRES ROANNE MAY D."/>
    <s v="TORRES"/>
    <s v="ROANNE MAY"/>
    <s v="D"/>
    <s v="LSB-TEACHER"/>
    <m/>
    <x v="13"/>
    <b v="0"/>
  </r>
  <r>
    <n v="688"/>
    <s v="TORRES SONIA M."/>
    <s v="TORRES"/>
    <s v="SONIA"/>
    <s v="M"/>
    <s v="LAOO I"/>
    <s v="REGULAR"/>
    <x v="27"/>
    <b v="0"/>
  </r>
  <r>
    <n v="689"/>
    <s v="TULIAO FLORDELIZA M."/>
    <s v="TULIAO"/>
    <s v="FLORDELIZA"/>
    <s v="M"/>
    <s v="ADMIN AIDE IV"/>
    <s v="REGULAR"/>
    <x v="2"/>
    <b v="0"/>
  </r>
  <r>
    <n v="690"/>
    <s v="UNTALAN DIVINA R."/>
    <s v="UNTALAN"/>
    <s v="DIVINA"/>
    <s v="R"/>
    <s v="ADMIN AIDE I"/>
    <s v="REGULAR"/>
    <x v="15"/>
    <b v="0"/>
  </r>
  <r>
    <n v="691"/>
    <s v="VALDEZ JACKILYN A."/>
    <s v="VALDEZ"/>
    <s v="JACKILYN"/>
    <s v="ACHA"/>
    <s v="CASUAL"/>
    <s v="CASUAL"/>
    <x v="7"/>
    <b v="0"/>
  </r>
  <r>
    <n v="692"/>
    <s v="VALENCIANO MARLYN C."/>
    <s v="VALENCIANO"/>
    <s v="MARLYN"/>
    <s v="C"/>
    <s v="CASUAL"/>
    <m/>
    <x v="92"/>
    <b v="0"/>
  </r>
  <r>
    <n v="693"/>
    <s v="VARGAS ARNOLD A."/>
    <s v="VARGAS"/>
    <s v="ARNOLD"/>
    <s v="A"/>
    <s v="CASUAL"/>
    <s v="CASUAL"/>
    <x v="5"/>
    <b v="0"/>
  </r>
  <r>
    <n v="694"/>
    <s v="VARGAS MELINDA M."/>
    <s v="VARGAS"/>
    <s v="MELINDA"/>
    <s v="MAALA"/>
    <s v="CASUAL"/>
    <s v="CASUAL"/>
    <x v="3"/>
    <b v="0"/>
  </r>
  <r>
    <n v="695"/>
    <s v="VASQUEZ JAYSON  "/>
    <s v="VASQUEZ"/>
    <s v="JAYSON"/>
    <m/>
    <s v="JOBCON"/>
    <s v="JOBCON"/>
    <x v="18"/>
    <b v="0"/>
  </r>
  <r>
    <n v="696"/>
    <s v="VELASCO NONILON  "/>
    <s v="VELASCO"/>
    <s v="NONILON"/>
    <m/>
    <s v="CASUAL"/>
    <m/>
    <x v="9"/>
    <b v="0"/>
  </r>
  <r>
    <n v="697"/>
    <s v="VELUZ DORMILUNA E."/>
    <s v="VELUZ"/>
    <s v="DORMILUNA"/>
    <s v="ELESTERIO"/>
    <s v="LIBRARIAN"/>
    <s v="REGULAR"/>
    <x v="38"/>
    <b v="0"/>
  </r>
  <r>
    <n v="698"/>
    <s v="VERGARA ANACIETA M."/>
    <s v="VERGARA"/>
    <s v="ANACIETA"/>
    <s v="M"/>
    <s v="DAYCARE WORKER I"/>
    <s v="REGULAR"/>
    <x v="3"/>
    <b v="0"/>
  </r>
  <r>
    <n v="699"/>
    <s v="VERGARA CATHERINE R."/>
    <s v="VERGARA"/>
    <s v="CATHERINE"/>
    <s v="R"/>
    <s v="DAYCARE WORKER I"/>
    <s v="REGULAR"/>
    <x v="3"/>
    <b v="0"/>
  </r>
  <r>
    <n v="700"/>
    <s v="VERGARA CIAN ASHLEEN J."/>
    <s v="VERGARA"/>
    <s v="CIAN ASHLEEN"/>
    <s v="J"/>
    <s v="JOBCON"/>
    <m/>
    <x v="9"/>
    <b v="0"/>
  </r>
  <r>
    <n v="701"/>
    <s v="VERGARA ESTELITA A."/>
    <s v="VERGARA"/>
    <s v="ESTELITA"/>
    <s v="A"/>
    <s v="CASUAL"/>
    <s v="CASUAL"/>
    <x v="5"/>
    <b v="0"/>
  </r>
  <r>
    <n v="702"/>
    <s v="VERGARA TERESITA J."/>
    <s v="VERGARA"/>
    <s v="TERESITA"/>
    <s v="J"/>
    <s v="ADMIN AIDE IV"/>
    <s v="REGULAR"/>
    <x v="5"/>
    <b v="0"/>
  </r>
  <r>
    <n v="703"/>
    <s v="VIDA CHARMAINE R."/>
    <s v="VIDA"/>
    <s v="CHARMAINE"/>
    <s v="RAMO"/>
    <s v="ADMIN AIDE III"/>
    <s v="REGULAR"/>
    <x v="41"/>
    <b v="0"/>
  </r>
  <r>
    <n v="704"/>
    <s v="VIDA FRANZ R."/>
    <s v="VIDA"/>
    <s v="FRANZ"/>
    <s v="R"/>
    <s v="STAFF-CASUAL"/>
    <m/>
    <x v="13"/>
    <b v="0"/>
  </r>
  <r>
    <n v="705"/>
    <s v="VIDALLO WINNIE R."/>
    <s v="VIDALLO"/>
    <s v="WINNIE"/>
    <s v="R"/>
    <s v="TICKET CHECKER"/>
    <s v="REGULAR"/>
    <x v="15"/>
    <b v="0"/>
  </r>
  <r>
    <n v="706"/>
    <s v="VIDALLON KAREN  N."/>
    <s v="VIDALLON"/>
    <s v="KAREN "/>
    <s v="NATANAUAN"/>
    <s v="LSB-TEACHER"/>
    <m/>
    <x v="76"/>
    <b v="0"/>
  </r>
  <r>
    <n v="707"/>
    <s v="VIDAMO ROXANNE D."/>
    <s v="VIDAMO"/>
    <s v="ROXANNE"/>
    <s v="D"/>
    <s v="LSB-TEACHER"/>
    <s v="JOBCON"/>
    <x v="1"/>
    <b v="0"/>
  </r>
  <r>
    <n v="708"/>
    <s v="VILLANUEVA AVERRYLE NICOLE V."/>
    <s v="VILLANUEVA"/>
    <s v="AVERRYLE NICOLE"/>
    <s v="VERCHES"/>
    <s v="JOBCON"/>
    <s v="JOBCON"/>
    <x v="14"/>
    <b v="0"/>
  </r>
  <r>
    <n v="709"/>
    <s v="VILLANUEVA CHRISTIANNE FAYE A."/>
    <s v="VILLANUEVA"/>
    <s v="CHRISTIANNE FAYE"/>
    <s v="A"/>
    <s v="ENGINEER I"/>
    <m/>
    <x v="23"/>
    <b v="0"/>
  </r>
  <r>
    <n v="710"/>
    <s v="VILLANUEVA DAVE RONILLO V."/>
    <s v="VILLANUEVA"/>
    <s v="DAVE RONILLO"/>
    <s v="VERGARA"/>
    <s v="CASUAL"/>
    <s v="CASUAL"/>
    <x v="23"/>
    <b v="0"/>
  </r>
  <r>
    <n v="711"/>
    <s v="VILLANUEVA ISMAEL D."/>
    <s v="VILLANUEVA"/>
    <s v="ISMAEL"/>
    <s v="D"/>
    <s v="CASUAL"/>
    <s v="CASUAL"/>
    <x v="14"/>
    <b v="0"/>
  </r>
  <r>
    <n v="712"/>
    <s v="VILLANUEVA MARELYN A."/>
    <s v="VILLANUEVA"/>
    <s v="MARELYN"/>
    <s v="AALA"/>
    <s v="CASUAL"/>
    <m/>
    <x v="105"/>
    <b v="0"/>
  </r>
  <r>
    <n v="713"/>
    <s v="VILLANUEVA MARILYN L."/>
    <s v="VILLANUEVA"/>
    <s v="MARILYN"/>
    <s v="L"/>
    <s v="CASUAL"/>
    <s v="CASUAL"/>
    <x v="18"/>
    <b v="0"/>
  </r>
  <r>
    <n v="714"/>
    <s v="VILLANUEVA MARIO A."/>
    <s v="VILLANUEVA"/>
    <s v="MARIO"/>
    <s v="AMBION"/>
    <s v="ADMIN AIDE III"/>
    <s v="REGULAR"/>
    <x v="70"/>
    <b v="0"/>
  </r>
  <r>
    <n v="715"/>
    <s v="VILLANUEVA MARTINA D."/>
    <s v="VILLANUEVA"/>
    <s v="MARTINA"/>
    <s v="D"/>
    <s v="CASUAL"/>
    <m/>
    <x v="7"/>
    <b v="0"/>
  </r>
  <r>
    <n v="716"/>
    <s v="VILLANUEVA PABLO B."/>
    <s v="VILLANUEVA"/>
    <s v="PABLO"/>
    <s v="B"/>
    <s v="ADMIN AIDE I"/>
    <s v="REGULAR"/>
    <x v="7"/>
    <b v="0"/>
  </r>
  <r>
    <n v="717"/>
    <s v="VILLANUEVA RICHELLE A."/>
    <s v="VILLANUEVA"/>
    <s v="RICHELLE"/>
    <s v="ALEGRE"/>
    <s v="CASUAL"/>
    <s v="CASUAL"/>
    <x v="18"/>
    <b v="0"/>
  </r>
  <r>
    <n v="718"/>
    <s v="VILLAPANDO JENITA M."/>
    <s v="VILLAPANDO"/>
    <s v="JENITA"/>
    <s v="MIRANDA"/>
    <s v="RCC II"/>
    <s v="REGULAR"/>
    <x v="5"/>
    <b v="0"/>
  </r>
  <r>
    <n v="719"/>
    <s v="VILLARDO REY  "/>
    <s v="VILLARDO"/>
    <s v="REY"/>
    <m/>
    <s v="CASUAL"/>
    <s v="CASUAL"/>
    <x v="0"/>
    <b v="0"/>
  </r>
  <r>
    <n v="720"/>
    <s v="VILLAVIRAY MA. CANDELARIA D."/>
    <s v="VILLAVIRAY"/>
    <s v="MA. CANDELARIA"/>
    <s v="D"/>
    <s v="NURSE III"/>
    <s v="REGULAR"/>
    <x v="7"/>
    <b v="0"/>
  </r>
  <r>
    <n v="721"/>
    <s v="VILLAVIRAY MAR CLYDE D."/>
    <s v="VILLAVIRAY"/>
    <s v="MAR CLYDE"/>
    <s v="D"/>
    <s v="NURSE"/>
    <s v="REGULAR"/>
    <x v="14"/>
    <b v="0"/>
  </r>
  <r>
    <n v="722"/>
    <s v="VISITACION DENNIS S."/>
    <s v="VISITACION"/>
    <s v="DENNIS"/>
    <s v="S."/>
    <s v="ADMIN AIDE I"/>
    <m/>
    <x v="13"/>
    <b v="0"/>
  </r>
  <r>
    <n v="723"/>
    <s v="ZAFRA CHEYSSER A."/>
    <s v="ZAFRA"/>
    <s v="CHEYSSER"/>
    <s v="ALAGAO"/>
    <s v="CASUAL"/>
    <s v="CASUAL"/>
    <x v="40"/>
    <b v="0"/>
  </r>
  <r>
    <n v="724"/>
    <s v="ZAFRA REYNANTE B."/>
    <s v="ZAFRA"/>
    <s v="REYNANTE"/>
    <s v="B"/>
    <s v="CASUAL"/>
    <s v="CASUAL"/>
    <x v="18"/>
    <b v="0"/>
  </r>
  <r>
    <n v="725"/>
    <s v="ZALDIVIA MIRIAM F."/>
    <s v="ZALDIVIA"/>
    <s v="MIRIAM"/>
    <s v="FERMA"/>
    <s v="ADMIN AIDE III"/>
    <s v="REGULAR"/>
    <x v="33"/>
    <b v="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25">
  <r>
    <s v="805"/>
    <x v="0"/>
    <d v="2022-06-10T00:00:00"/>
    <s v="DOGELIO CHRISTIAN B."/>
    <s v="LEGAL"/>
    <x v="0"/>
    <d v="2022-06-13T00:00:00"/>
    <d v="2022-06-13T00:00:00"/>
    <s v="VL"/>
    <m/>
    <s v="1 VL"/>
    <n v="1"/>
    <m/>
  </r>
  <r>
    <s v="805"/>
    <x v="0"/>
    <d v="2022-06-10T00:00:00"/>
    <s v="DOGELIO CHRISTIAN B."/>
    <s v="LEGAL"/>
    <x v="0"/>
    <d v="2022-06-15T00:00:00"/>
    <d v="2022-06-15T00:00:00"/>
    <s v="VL"/>
    <m/>
    <s v="1 VL"/>
    <n v="1"/>
    <m/>
  </r>
  <r>
    <s v="806"/>
    <x v="0"/>
    <d v="2022-06-20T00:00:00"/>
    <s v="DOGELIO CHRISTIAN B."/>
    <s v="LEGAL"/>
    <x v="0"/>
    <d v="2022-06-22T00:00:00"/>
    <d v="2022-06-23T00:00:00"/>
    <s v="OTHER"/>
    <s v="SEC 25 EO 292- FORCE LEAVE"/>
    <s v="2 OTHER"/>
    <n v="2"/>
    <m/>
  </r>
  <r>
    <s v="807"/>
    <x v="0"/>
    <d v="2022-05-24T00:00:00"/>
    <s v="DOGELIO CHRISTIAN B."/>
    <s v="LEGAL"/>
    <x v="0"/>
    <d v="2022-05-25T00:00:00"/>
    <d v="2022-05-25T00:00:00"/>
    <s v="OTHER"/>
    <s v="SEC 25 EO 292- FORCE LEAVE"/>
    <s v="1 OTHER"/>
    <n v="1"/>
    <m/>
  </r>
  <r>
    <s v="808"/>
    <x v="0"/>
    <d v="2022-07-14T00:00:00"/>
    <s v="COSME CORAZON O."/>
    <s v="TCIS"/>
    <x v="0"/>
    <d v="2022-07-13T00:00:00"/>
    <d v="2022-07-13T00:00:00"/>
    <s v="SL"/>
    <m/>
    <s v="1 SL"/>
    <n v="1"/>
    <m/>
  </r>
  <r>
    <s v="809"/>
    <x v="0"/>
    <d v="2022-07-04T00:00:00"/>
    <s v="COSME CORAZON O."/>
    <s v="TCIS"/>
    <x v="0"/>
    <d v="2022-06-29T00:00:00"/>
    <d v="2022-06-30T00:00:00"/>
    <s v="SL"/>
    <m/>
    <s v="2 SL"/>
    <n v="2"/>
    <m/>
  </r>
  <r>
    <s v="809"/>
    <x v="0"/>
    <d v="2022-07-04T00:00:00"/>
    <s v="COSME CORAZON O."/>
    <s v="TCIS"/>
    <x v="0"/>
    <d v="2022-07-01T00:00:00"/>
    <d v="2022-07-01T00:00:00"/>
    <s v="SL"/>
    <m/>
    <s v="1 SL"/>
    <n v="1"/>
    <m/>
  </r>
  <r>
    <s v="810"/>
    <x v="0"/>
    <d v="2022-06-16T00:00:00"/>
    <s v="COSME CORAZON O."/>
    <s v="TCIS"/>
    <x v="0"/>
    <d v="2022-06-14T00:00:00"/>
    <d v="2022-06-15T00:00:00"/>
    <s v="SL"/>
    <m/>
    <s v="2 SL"/>
    <n v="2"/>
    <m/>
  </r>
  <r>
    <s v="811"/>
    <x v="0"/>
    <d v="2022-05-27T00:00:00"/>
    <s v="COSME CORAZON O."/>
    <s v="TCIS"/>
    <x v="0"/>
    <d v="2022-05-26T00:00:00"/>
    <d v="2022-05-26T00:00:00"/>
    <s v="SL"/>
    <m/>
    <s v="1 SL"/>
    <n v="1"/>
    <m/>
  </r>
  <r>
    <s v="812"/>
    <x v="0"/>
    <d v="2022-06-01T00:00:00"/>
    <s v="CONTRERAS SARAH JANE P."/>
    <s v="TCNHS-ISHS"/>
    <x v="0"/>
    <d v="2022-05-31T00:00:00"/>
    <d v="2022-05-31T00:00:00"/>
    <s v="SL"/>
    <m/>
    <s v="1 SL"/>
    <n v="1"/>
    <m/>
  </r>
  <r>
    <s v="813"/>
    <x v="0"/>
    <d v="2022-07-15T00:00:00"/>
    <s v="COSA PAOLA GRACE P."/>
    <s v="ASSESSOR"/>
    <x v="0"/>
    <d v="2022-07-14T00:00:00"/>
    <d v="2022-07-14T00:00:00"/>
    <s v="SL"/>
    <m/>
    <s v="1 SL"/>
    <n v="1"/>
    <m/>
  </r>
  <r>
    <s v="814"/>
    <x v="0"/>
    <d v="2022-06-22T00:00:00"/>
    <s v="COSA PAOLA GRACE P."/>
    <s v="ASSESSOR"/>
    <x v="0"/>
    <d v="2022-06-20T00:00:00"/>
    <d v="2022-06-20T00:00:00"/>
    <s v="OTHER"/>
    <m/>
    <s v="1 OTHER"/>
    <n v="1"/>
    <m/>
  </r>
  <r>
    <s v="816"/>
    <x v="0"/>
    <d v="2022-07-22T00:00:00"/>
    <s v="BELOSTRINO JULIETA P."/>
    <s v="LCR"/>
    <x v="0"/>
    <d v="2022-07-19T00:00:00"/>
    <d v="2022-07-21T00:00:00"/>
    <s v="SL"/>
    <m/>
    <s v="3 SL"/>
    <n v="3"/>
    <m/>
  </r>
  <r>
    <s v="817"/>
    <x v="0"/>
    <d v="2022-07-14T00:00:00"/>
    <s v="BELOSTRINO JULIETA P."/>
    <s v="LCR"/>
    <x v="0"/>
    <d v="2022-07-13T00:00:00"/>
    <d v="2022-07-13T00:00:00"/>
    <s v="SL"/>
    <m/>
    <s v="1 SL"/>
    <n v="1"/>
    <m/>
  </r>
  <r>
    <s v="818"/>
    <x v="0"/>
    <d v="2022-05-10T00:00:00"/>
    <s v="BUTALON DIANNE H."/>
    <s v="ONT"/>
    <x v="0"/>
    <d v="2022-05-18T00:00:00"/>
    <d v="2022-05-20T00:00:00"/>
    <s v="VL"/>
    <m/>
    <s v="3 VL"/>
    <n v="3"/>
    <m/>
  </r>
  <r>
    <s v="819"/>
    <x v="0"/>
    <d v="2022-05-16T00:00:00"/>
    <s v="ANGELES ANNABEL D."/>
    <n v="0"/>
    <x v="0"/>
    <d v="2022-05-11T00:00:00"/>
    <d v="2022-05-13T00:00:00"/>
    <s v="SL"/>
    <m/>
    <s v="3 SL"/>
    <n v="3"/>
    <m/>
  </r>
  <r>
    <s v="820"/>
    <x v="0"/>
    <d v="2022-05-25T00:00:00"/>
    <s v="AYCARDO PILILLA V."/>
    <s v="COA"/>
    <x v="1"/>
    <d v="2022-06-01T00:00:00"/>
    <d v="2022-06-01T00:00:00"/>
    <s v="VL"/>
    <m/>
    <s v="1 VL"/>
    <n v="1"/>
    <m/>
  </r>
  <r>
    <s v="820"/>
    <x v="0"/>
    <d v="2022-05-25T00:00:00"/>
    <s v="AYCARDO PILILLA V."/>
    <s v="COA"/>
    <x v="1"/>
    <d v="2022-07-04T00:00:00"/>
    <d v="2022-07-08T00:00:00"/>
    <s v="VL"/>
    <m/>
    <s v="5 VL"/>
    <n v="5"/>
    <m/>
  </r>
  <r>
    <s v="820"/>
    <x v="0"/>
    <d v="2022-05-25T00:00:00"/>
    <s v="AYCARDO PILILLA V."/>
    <s v="COA"/>
    <x v="1"/>
    <d v="2022-07-11T00:00:00"/>
    <d v="2022-07-15T00:00:00"/>
    <s v="VL"/>
    <m/>
    <s v="5 VL"/>
    <n v="5"/>
    <m/>
  </r>
  <r>
    <s v="820"/>
    <x v="0"/>
    <d v="2022-05-25T00:00:00"/>
    <s v="AYCARDO PILILLA V."/>
    <s v="COA"/>
    <x v="1"/>
    <d v="2022-07-18T00:00:00"/>
    <d v="2022-07-22T00:00:00"/>
    <s v="VL"/>
    <m/>
    <s v="5 VL"/>
    <n v="5"/>
    <m/>
  </r>
  <r>
    <s v="820"/>
    <x v="0"/>
    <d v="2022-05-25T00:00:00"/>
    <s v="AYCARDO PILILLA V."/>
    <s v="COA"/>
    <x v="1"/>
    <d v="2022-07-25T00:00:00"/>
    <d v="2022-07-29T00:00:00"/>
    <s v="VL"/>
    <m/>
    <s v="5 VL"/>
    <n v="5"/>
    <m/>
  </r>
  <r>
    <s v="821"/>
    <x v="0"/>
    <d v="2022-05-25T00:00:00"/>
    <s v="AYCARDO PILILLA V."/>
    <s v="COA"/>
    <x v="1"/>
    <d v="2022-06-01T00:00:00"/>
    <d v="2022-06-03T00:00:00"/>
    <s v="VL"/>
    <m/>
    <s v="3 VL"/>
    <n v="3"/>
    <m/>
  </r>
  <r>
    <s v="821"/>
    <x v="0"/>
    <d v="2022-05-25T00:00:00"/>
    <s v="AYCARDO PILILLA V."/>
    <s v="COA"/>
    <x v="1"/>
    <d v="2022-06-06T00:00:00"/>
    <d v="2022-06-10T00:00:00"/>
    <s v="VL"/>
    <m/>
    <s v="5 VL"/>
    <n v="5"/>
    <m/>
  </r>
  <r>
    <s v="821"/>
    <x v="0"/>
    <d v="2022-05-25T00:00:00"/>
    <s v="AYCARDO PILILLA V."/>
    <s v="COA"/>
    <x v="1"/>
    <d v="2022-06-13T00:00:00"/>
    <d v="2022-06-17T00:00:00"/>
    <s v="VL"/>
    <m/>
    <s v="5 VL"/>
    <n v="5"/>
    <m/>
  </r>
  <r>
    <s v="821"/>
    <x v="0"/>
    <d v="2022-05-25T00:00:00"/>
    <s v="AYCARDO PILILLA V."/>
    <s v="COA"/>
    <x v="1"/>
    <d v="2022-06-20T00:00:00"/>
    <d v="2022-06-24T00:00:00"/>
    <s v="VL"/>
    <m/>
    <s v="5 VL"/>
    <n v="5"/>
    <m/>
  </r>
  <r>
    <s v="821"/>
    <x v="0"/>
    <d v="2022-05-25T00:00:00"/>
    <s v="AYCARDO PILILLA V."/>
    <s v="COA"/>
    <x v="1"/>
    <d v="2022-06-27T00:00:00"/>
    <d v="2022-06-30T00:00:00"/>
    <s v="VL"/>
    <m/>
    <s v="4 VL"/>
    <n v="4"/>
    <m/>
  </r>
  <r>
    <s v="822"/>
    <x v="0"/>
    <d v="2022-05-25T00:00:00"/>
    <s v="ABELA IMELDA C."/>
    <s v="ACCOUNTING"/>
    <x v="0"/>
    <d v="2022-04-29T00:00:00"/>
    <d v="2022-04-29T00:00:00"/>
    <s v="SL"/>
    <m/>
    <s v="1 SL"/>
    <n v="1"/>
    <m/>
  </r>
  <r>
    <s v="823"/>
    <x v="0"/>
    <d v="2022-07-25T00:00:00"/>
    <s v="ABELA IMELDA C."/>
    <s v="ACCOUNTING"/>
    <x v="0"/>
    <d v="2022-07-22T00:00:00"/>
    <d v="2022-07-22T00:00:00"/>
    <s v="SL"/>
    <m/>
    <s v="1 SL"/>
    <n v="1"/>
    <m/>
  </r>
  <r>
    <s v="825"/>
    <x v="0"/>
    <d v="2022-06-03T00:00:00"/>
    <s v="ABELA IMELDA C."/>
    <s v="ACCOUNTING"/>
    <x v="0"/>
    <d v="2022-06-26T00:00:00"/>
    <d v="2022-06-26T00:00:00"/>
    <s v="SL"/>
    <m/>
    <s v="0 SL"/>
    <n v="0"/>
    <m/>
  </r>
  <r>
    <s v="826"/>
    <x v="0"/>
    <d v="2022-06-07T00:00:00"/>
    <s v="ABELA IMELDA C."/>
    <s v="ACCOUNTING"/>
    <x v="0"/>
    <d v="2022-06-10T00:00:00"/>
    <d v="2022-06-10T00:00:00"/>
    <s v="OTHER"/>
    <m/>
    <s v="1 OTHER"/>
    <n v="1"/>
    <m/>
  </r>
  <r>
    <n v="456"/>
    <x v="1"/>
    <d v="2022-07-25T00:00:00"/>
    <s v="DIMAILIG ARLYN R."/>
    <s v="MAHOGANY MARKET"/>
    <x v="0"/>
    <d v="2022-08-02T00:00:00"/>
    <d v="2022-08-02T00:00:00"/>
    <s v="OTHER"/>
    <s v="BIRTHDAY LEAVE"/>
    <s v="1 OTHER"/>
    <n v="1"/>
    <m/>
  </r>
  <r>
    <n v="457"/>
    <x v="1"/>
    <d v="2022-07-25T00:00:00"/>
    <s v="DIMAILIG ARLYN R."/>
    <s v="MAHOGANY MARKET"/>
    <x v="0"/>
    <d v="2022-07-22T00:00:00"/>
    <d v="2022-07-22T00:00:00"/>
    <s v="SL"/>
    <m/>
    <s v="1 SL"/>
    <n v="1"/>
    <m/>
  </r>
  <r>
    <n v="458"/>
    <x v="1"/>
    <d v="2022-05-23T00:00:00"/>
    <s v="DELA CRUZ CHARITO A."/>
    <s v="AGRICULTURE OFFICE"/>
    <x v="0"/>
    <d v="2022-05-30T00:00:00"/>
    <d v="2022-05-31T00:00:00"/>
    <s v="OTHER"/>
    <s v="SEC 25 EO 292- FORCE LEAVE"/>
    <s v="2 OTHER"/>
    <n v="2"/>
    <m/>
  </r>
  <r>
    <n v="459"/>
    <x v="1"/>
    <d v="2022-02-01T00:00:00"/>
    <s v="SILAN MARIE BERNADETTE D."/>
    <s v="ONT"/>
    <x v="0"/>
    <d v="2022-02-01T00:00:00"/>
    <d v="2022-02-15T00:00:00"/>
    <s v="SL"/>
    <m/>
    <s v="11 SL"/>
    <n v="11"/>
    <m/>
  </r>
  <r>
    <n v="460"/>
    <x v="1"/>
    <d v="2022-07-18T00:00:00"/>
    <s v="SILAN MARIE BERNADETTE D."/>
    <s v="ONT"/>
    <x v="0"/>
    <d v="2022-07-08T00:00:00"/>
    <d v="2022-07-31T00:00:00"/>
    <s v="SL"/>
    <m/>
    <s v="16 SL"/>
    <n v="16"/>
    <m/>
  </r>
  <r>
    <n v="461"/>
    <x v="1"/>
    <d v="2022-07-29T00:00:00"/>
    <s v="DE ASIS JANETTE D."/>
    <s v="BPLO"/>
    <x v="0"/>
    <d v="2022-07-27T00:00:00"/>
    <d v="2022-07-28T00:00:00"/>
    <s v="SL"/>
    <m/>
    <s v="2 SL"/>
    <n v="2"/>
    <m/>
  </r>
  <r>
    <n v="462"/>
    <x v="1"/>
    <d v="2022-07-20T00:00:00"/>
    <s v="DE CASTRO CHRISTINE JEAN D."/>
    <s v="CSWDO"/>
    <x v="1"/>
    <d v="2022-07-18T00:00:00"/>
    <d v="2022-07-19T00:00:00"/>
    <s v="SL"/>
    <m/>
    <s v="2 SL"/>
    <n v="2"/>
    <m/>
  </r>
  <r>
    <n v="463"/>
    <x v="1"/>
    <d v="2022-06-06T00:00:00"/>
    <s v="DE CASTRO CHRISTINE JEAN D."/>
    <s v="CSWDO"/>
    <x v="1"/>
    <d v="2022-07-13T00:00:00"/>
    <d v="2022-07-13T00:00:00"/>
    <s v="VL"/>
    <m/>
    <s v="1 VL"/>
    <n v="1"/>
    <m/>
  </r>
  <r>
    <n v="464"/>
    <x v="1"/>
    <d v="2022-05-31T00:00:00"/>
    <s v="DE CASTRO CHRISTINE JEAN D."/>
    <s v="CSWDO"/>
    <x v="1"/>
    <d v="2022-05-27T00:00:00"/>
    <d v="2022-05-27T00:00:00"/>
    <s v="SL"/>
    <m/>
    <s v="1 SL"/>
    <n v="1"/>
    <m/>
  </r>
  <r>
    <n v="465"/>
    <x v="1"/>
    <d v="2022-01-16T00:00:00"/>
    <s v="SILAN MARIE BERNADETTE D."/>
    <s v="ONT"/>
    <x v="0"/>
    <d v="2022-01-16T00:00:00"/>
    <d v="2022-01-31T00:00:00"/>
    <s v="SL"/>
    <m/>
    <s v="11 SL"/>
    <n v="11"/>
    <m/>
  </r>
  <r>
    <n v="466"/>
    <x v="1"/>
    <d v="2022-06-08T00:00:00"/>
    <s v="SILAN MARIE BERNADETTE D."/>
    <s v="ONT"/>
    <x v="0"/>
    <d v="2022-06-01T00:00:00"/>
    <d v="2022-06-02T00:00:00"/>
    <s v="SL"/>
    <m/>
    <s v="2 SL"/>
    <n v="2"/>
    <m/>
  </r>
  <r>
    <n v="467"/>
    <x v="1"/>
    <d v="2022-06-08T00:00:00"/>
    <s v="SILAN MARIE BERNADETTE D."/>
    <s v="ONT"/>
    <x v="0"/>
    <d v="2022-05-25T00:00:00"/>
    <d v="2022-05-30T00:00:00"/>
    <s v="SL"/>
    <m/>
    <s v="4 SL"/>
    <n v="4"/>
    <m/>
  </r>
  <r>
    <n v="468"/>
    <x v="1"/>
    <d v="2022-03-09T00:00:00"/>
    <s v="DIMAILIG ARLYN R."/>
    <s v="MAHOGANY MARKET"/>
    <x v="0"/>
    <d v="2022-03-18T00:00:00"/>
    <d v="2022-03-18T00:00:00"/>
    <s v="OTHER"/>
    <s v="SEC 25 EO 292- FORCE LEAVE"/>
    <s v="1 OTHER"/>
    <n v="1"/>
    <m/>
  </r>
  <r>
    <n v="469"/>
    <x v="1"/>
    <d v="2022-04-26T00:00:00"/>
    <s v="DAVID MELANIE D."/>
    <s v="TCIS"/>
    <x v="0"/>
    <d v="2022-04-28T00:00:00"/>
    <d v="2022-04-28T00:00:00"/>
    <s v="OTHER"/>
    <s v="SPECIAL PRIVILEDGE"/>
    <s v="1 OTHER"/>
    <n v="1"/>
    <m/>
  </r>
  <r>
    <n v="470"/>
    <x v="1"/>
    <d v="2022-03-22T00:00:00"/>
    <s v="DIAZ CAROLINA P."/>
    <s v="SP"/>
    <x v="0"/>
    <d v="2022-04-04T00:00:00"/>
    <d v="2022-04-08T00:00:00"/>
    <s v="VL"/>
    <m/>
    <s v="5 VL"/>
    <n v="5"/>
    <m/>
  </r>
  <r>
    <n v="471"/>
    <x v="1"/>
    <d v="2022-07-12T00:00:00"/>
    <s v="DIMAANO LEOVIGILDA A."/>
    <s v="EEO/CITY MARKET"/>
    <x v="0"/>
    <d v="2022-07-19T00:00:00"/>
    <d v="2022-07-19T00:00:00"/>
    <s v="VL"/>
    <m/>
    <s v="1 VL"/>
    <n v="1"/>
    <m/>
  </r>
  <r>
    <n v="471"/>
    <x v="1"/>
    <d v="2022-07-13T00:00:00"/>
    <s v="DIMAANO LEOVIGILDA A."/>
    <s v="EEO/CITY MARKET"/>
    <x v="0"/>
    <d v="2022-07-21T00:00:00"/>
    <d v="2022-07-22T00:00:00"/>
    <s v="VL"/>
    <m/>
    <s v="2 VL"/>
    <n v="2"/>
    <m/>
  </r>
  <r>
    <n v="472"/>
    <x v="1"/>
    <d v="2022-05-10T00:00:00"/>
    <s v="DIMAANO LEOVIGILDA A."/>
    <s v="EEO/CITY MARKET"/>
    <x v="0"/>
    <d v="2022-05-24T00:00:00"/>
    <d v="2022-05-24T00:00:00"/>
    <s v="VL"/>
    <m/>
    <s v="1 VL"/>
    <n v="1"/>
    <m/>
  </r>
  <r>
    <n v="473"/>
    <x v="1"/>
    <d v="2022-05-10T00:00:00"/>
    <s v="DIMAANO LEOVIGILDA A."/>
    <s v="EEO/CITY MARKET"/>
    <x v="0"/>
    <d v="2022-05-05T00:00:00"/>
    <d v="2022-05-07T00:00:00"/>
    <s v="SL"/>
    <m/>
    <s v="2 SL"/>
    <n v="2"/>
    <m/>
  </r>
  <r>
    <n v="474"/>
    <x v="1"/>
    <d v="2022-07-13T00:00:00"/>
    <s v="DESINGAŃO PURIFICACION A."/>
    <s v="SP"/>
    <x v="0"/>
    <d v="2022-07-12T00:00:00"/>
    <d v="2022-07-12T00:00:00"/>
    <s v="SL"/>
    <m/>
    <s v="1 SL"/>
    <n v="1"/>
    <m/>
  </r>
  <r>
    <n v="475"/>
    <x v="1"/>
    <d v="2022-06-07T00:00:00"/>
    <s v="LUNA LALAINE D."/>
    <s v="TCIS"/>
    <x v="2"/>
    <d v="2022-06-06T00:00:00"/>
    <d v="2022-06-06T00:00:00"/>
    <s v="SL"/>
    <m/>
    <s v="1 SL"/>
    <n v="1"/>
    <m/>
  </r>
  <r>
    <n v="476"/>
    <x v="1"/>
    <d v="2022-06-13T00:00:00"/>
    <s v="LUNA LALAINE D."/>
    <s v="TCIS"/>
    <x v="2"/>
    <d v="2022-06-14T00:00:00"/>
    <d v="2022-06-14T00:00:00"/>
    <s v="SL"/>
    <m/>
    <s v="1 SL"/>
    <n v="1"/>
    <m/>
  </r>
  <r>
    <n v="477"/>
    <x v="1"/>
    <d v="2022-06-07T00:00:00"/>
    <s v="LUNA LALAINE D."/>
    <s v="TCIS"/>
    <x v="2"/>
    <d v="2022-06-01T00:00:00"/>
    <d v="2022-06-03T00:00:00"/>
    <s v="SL"/>
    <m/>
    <s v="3 SL"/>
    <n v="3"/>
    <m/>
  </r>
  <r>
    <n v="478"/>
    <x v="1"/>
    <d v="2022-06-27T00:00:00"/>
    <s v="LANDICHO CHARLENE R."/>
    <s v="GSO"/>
    <x v="0"/>
    <d v="2022-06-24T00:00:00"/>
    <d v="2022-06-24T00:00:00"/>
    <s v="SL"/>
    <m/>
    <s v="1 SL"/>
    <n v="1"/>
    <m/>
  </r>
  <r>
    <n v="479"/>
    <x v="1"/>
    <d v="2022-06-16T00:00:00"/>
    <s v="GONZALES CRISTI NERISSE E."/>
    <s v="CEO"/>
    <x v="0"/>
    <d v="2022-06-16T00:00:00"/>
    <d v="2022-06-16T00:00:00"/>
    <s v="SL"/>
    <m/>
    <s v="1 SL"/>
    <n v="1"/>
    <m/>
  </r>
  <r>
    <n v="480"/>
    <x v="1"/>
    <d v="2022-04-29T00:00:00"/>
    <s v="GONZALES CRISTI NERISSE E."/>
    <s v="CEO"/>
    <x v="0"/>
    <d v="2022-04-27T00:00:00"/>
    <d v="2022-04-28T00:00:00"/>
    <s v="SL"/>
    <m/>
    <s v="2 SL"/>
    <n v="2"/>
    <m/>
  </r>
  <r>
    <n v="481"/>
    <x v="1"/>
    <d v="2022-07-21T00:00:00"/>
    <s v="GALARDE DELFIN A."/>
    <s v="CHARACTER"/>
    <x v="0"/>
    <d v="2022-07-20T00:00:00"/>
    <d v="2022-07-20T00:00:00"/>
    <s v="SL"/>
    <m/>
    <s v="1 SL"/>
    <n v="1"/>
    <m/>
  </r>
  <r>
    <n v="482"/>
    <x v="1"/>
    <d v="2022-07-12T00:00:00"/>
    <s v="GUMIRAN HERMINIA A."/>
    <s v="DEPED"/>
    <x v="0"/>
    <d v="2022-07-11T00:00:00"/>
    <d v="2022-07-11T00:00:00"/>
    <s v="OTHER"/>
    <s v="SEC 25 EO 292- FORCE LEAVE"/>
    <s v="1 OTHER"/>
    <n v="1"/>
    <m/>
  </r>
  <r>
    <n v="482"/>
    <x v="1"/>
    <d v="2022-07-13T00:00:00"/>
    <s v="GUMIRAN HERMINIA A."/>
    <s v="DEPED"/>
    <x v="0"/>
    <d v="2022-07-18T00:00:00"/>
    <d v="2022-07-19T00:00:00"/>
    <s v="OTHER"/>
    <s v="SEC 25 EO 292- FORCE LEAVE"/>
    <s v="2 OTHER"/>
    <n v="2"/>
    <m/>
  </r>
  <r>
    <n v="482"/>
    <x v="1"/>
    <d v="2022-07-14T00:00:00"/>
    <s v="GUMIRAN HERMINIA A."/>
    <s v="DEPED"/>
    <x v="0"/>
    <d v="2022-07-21T00:00:00"/>
    <d v="2022-07-22T00:00:00"/>
    <s v="OTHER"/>
    <s v="SEC 25 EO 292- FORCE LEAVE"/>
    <s v="2 OTHER"/>
    <n v="2"/>
    <m/>
  </r>
  <r>
    <n v="483"/>
    <x v="1"/>
    <d v="2022-07-12T00:00:00"/>
    <s v="GUMIRAN HERMINIA A."/>
    <s v="DEPED"/>
    <x v="0"/>
    <d v="2022-07-20T00:00:00"/>
    <d v="2022-07-20T00:00:00"/>
    <s v="OTHER"/>
    <s v="BIRTHDAY LEAVE"/>
    <s v="1 OTHER"/>
    <n v="1"/>
    <m/>
  </r>
  <r>
    <n v="484"/>
    <x v="1"/>
    <d v="2022-08-01T00:00:00"/>
    <s v="JABINES MARIA SHELLY D."/>
    <s v="LIBRARY"/>
    <x v="0"/>
    <d v="2022-08-16T00:00:00"/>
    <d v="2022-08-16T00:00:00"/>
    <s v="OTHER"/>
    <s v="BIRTHDAY LEAVE"/>
    <s v="1 OTHER"/>
    <n v="1"/>
    <m/>
  </r>
  <r>
    <n v="485"/>
    <x v="1"/>
    <d v="2022-08-01T00:00:00"/>
    <s v="JABINES MARIA SHELLY D."/>
    <s v="LIBRARY"/>
    <x v="0"/>
    <d v="2022-08-19T00:00:00"/>
    <d v="2022-08-19T00:00:00"/>
    <s v="VL"/>
    <m/>
    <s v="1 VL"/>
    <n v="1"/>
    <m/>
  </r>
  <r>
    <n v="486"/>
    <x v="1"/>
    <d v="2022-07-08T00:00:00"/>
    <s v="JABINES MARIA SHELLY D."/>
    <s v="LIBRARY"/>
    <x v="0"/>
    <d v="2022-07-07T00:00:00"/>
    <d v="2022-07-07T00:00:00"/>
    <s v="OTHER"/>
    <s v="SPECIAL PRIVILEDGE - EO 292"/>
    <s v="1 OTHER"/>
    <n v="1"/>
    <m/>
  </r>
  <r>
    <n v="487"/>
    <x v="1"/>
    <d v="2022-05-11T00:00:00"/>
    <s v="JABINES MARIA SHELLY D."/>
    <s v="LIBRARY"/>
    <x v="0"/>
    <d v="2022-05-18T00:00:00"/>
    <d v="2022-05-20T00:00:00"/>
    <s v="VL"/>
    <m/>
    <s v="3 VL"/>
    <n v="3"/>
    <m/>
  </r>
  <r>
    <n v="488"/>
    <x v="1"/>
    <d v="2022-05-23T00:00:00"/>
    <s v="HERNANDEZ RODERICK M."/>
    <s v="EEO/CITY MARKET"/>
    <x v="0"/>
    <d v="2022-05-17T00:00:00"/>
    <d v="2022-05-17T00:00:00"/>
    <s v="SL"/>
    <m/>
    <s v="1 SL"/>
    <n v="1"/>
    <m/>
  </r>
  <r>
    <n v="488"/>
    <x v="1"/>
    <d v="2022-05-23T00:00:00"/>
    <s v="HERNANDEZ RODERICK M."/>
    <s v="EEO/CITY MARKET"/>
    <x v="0"/>
    <d v="2022-05-19T00:00:00"/>
    <d v="2022-05-19T00:00:00"/>
    <s v="SL"/>
    <m/>
    <s v="1 SL"/>
    <n v="1"/>
    <m/>
  </r>
  <r>
    <n v="488"/>
    <x v="1"/>
    <d v="2022-05-23T00:00:00"/>
    <s v="HERNANDEZ RODERICK M."/>
    <s v="EEO/CITY MARKET"/>
    <x v="0"/>
    <d v="2022-05-21T00:00:00"/>
    <d v="2022-05-21T00:00:00"/>
    <s v="SL"/>
    <m/>
    <s v="0 SL"/>
    <n v="0"/>
    <m/>
  </r>
  <r>
    <n v="489"/>
    <x v="1"/>
    <d v="2022-05-02T00:00:00"/>
    <s v="HERNANDEZ RODERICK M."/>
    <s v="EEO/CITY MARKET"/>
    <x v="0"/>
    <d v="2022-04-21T00:00:00"/>
    <d v="2022-04-22T00:00:00"/>
    <s v="SL"/>
    <m/>
    <s v="2 SL"/>
    <n v="2"/>
    <m/>
  </r>
  <r>
    <n v="489"/>
    <x v="1"/>
    <d v="2022-05-02T00:00:00"/>
    <s v="HERNANDEZ RODERICK M."/>
    <s v="EEO/CITY MARKET"/>
    <x v="0"/>
    <d v="2022-04-25T00:00:00"/>
    <d v="2022-04-28T00:00:00"/>
    <s v="SL"/>
    <m/>
    <s v="4 SL"/>
    <n v="4"/>
    <m/>
  </r>
  <r>
    <n v="489"/>
    <x v="1"/>
    <d v="2022-05-02T00:00:00"/>
    <s v="HERNANDEZ RODERICK M."/>
    <s v="EEO/CITY MARKET"/>
    <x v="0"/>
    <d v="2022-04-30T00:00:00"/>
    <d v="2022-04-30T00:00:00"/>
    <s v="SL"/>
    <m/>
    <s v="0 SL"/>
    <n v="0"/>
    <m/>
  </r>
  <r>
    <n v="490"/>
    <x v="1"/>
    <d v="2022-07-13T00:00:00"/>
    <s v="HERNANDEZ RODERICK M."/>
    <s v="EEO/CITY MARKET"/>
    <x v="0"/>
    <d v="2022-07-04T00:00:00"/>
    <d v="2022-07-07T00:00:00"/>
    <s v="SL"/>
    <m/>
    <s v="4 SL"/>
    <n v="4"/>
    <m/>
  </r>
  <r>
    <n v="490"/>
    <x v="1"/>
    <d v="2022-07-13T00:00:00"/>
    <s v="HERNANDEZ RODERICK M."/>
    <s v="EEO/CITY MARKET"/>
    <x v="0"/>
    <d v="2022-07-09T00:00:00"/>
    <d v="2022-07-09T00:00:00"/>
    <s v="SL"/>
    <m/>
    <s v="0 SL"/>
    <n v="0"/>
    <m/>
  </r>
  <r>
    <n v="490"/>
    <x v="1"/>
    <d v="2022-07-13T00:00:00"/>
    <s v="HERNANDEZ RODERICK M."/>
    <s v="EEO/CITY MARKET"/>
    <x v="0"/>
    <d v="2022-07-11T00:00:00"/>
    <d v="2022-07-11T00:00:00"/>
    <s v="SL"/>
    <m/>
    <s v="1 SL"/>
    <n v="1"/>
    <m/>
  </r>
  <r>
    <n v="491"/>
    <x v="1"/>
    <d v="2022-07-12T00:00:00"/>
    <s v="GATPANDAN MICHAEL E."/>
    <s v="GSO"/>
    <x v="0"/>
    <d v="2022-07-11T00:00:00"/>
    <d v="2022-07-11T00:00:00"/>
    <s v="SL"/>
    <m/>
    <s v="1 SL"/>
    <n v="1"/>
    <m/>
  </r>
  <r>
    <n v="492"/>
    <x v="1"/>
    <d v="2022-07-15T00:00:00"/>
    <s v="GONZALES CRISTI NERISSE E."/>
    <s v="CEO"/>
    <x v="0"/>
    <d v="2022-07-14T00:00:00"/>
    <d v="2022-07-14T00:00:00"/>
    <s v="SL"/>
    <m/>
    <s v="1 SL"/>
    <n v="1"/>
    <m/>
  </r>
  <r>
    <n v="493"/>
    <x v="1"/>
    <d v="2022-07-18T00:00:00"/>
    <s v="GALARDE DELFIN A."/>
    <s v="CHARACTER"/>
    <x v="0"/>
    <d v="2022-07-15T00:00:00"/>
    <d v="2022-07-15T00:00:00"/>
    <s v="SL"/>
    <m/>
    <s v="1 SL"/>
    <n v="1"/>
    <m/>
  </r>
  <r>
    <n v="494"/>
    <x v="1"/>
    <d v="2022-04-10T00:00:00"/>
    <s v="GALARDE DELFIN A."/>
    <s v="CHARACTER"/>
    <x v="0"/>
    <d v="2022-04-13T00:00:00"/>
    <d v="2022-04-13T00:00:00"/>
    <s v="OTHER"/>
    <s v="MC 06"/>
    <s v="1 OTHER"/>
    <n v="1"/>
    <m/>
  </r>
  <r>
    <n v="495"/>
    <x v="1"/>
    <d v="2022-04-25T00:00:00"/>
    <s v="GATPANDAN MICHAEL E."/>
    <s v="GSO"/>
    <x v="0"/>
    <d v="2022-04-22T00:00:00"/>
    <d v="2022-04-22T00:00:00"/>
    <s v="OTHER"/>
    <s v="DOMESTIC EMERGENCY"/>
    <s v="1 OTHER"/>
    <n v="1"/>
    <m/>
  </r>
  <r>
    <n v="496"/>
    <x v="1"/>
    <d v="2022-04-04T00:00:00"/>
    <s v="GATPANDAN MICHAEL E."/>
    <s v="GSO"/>
    <x v="0"/>
    <d v="2022-04-01T00:00:00"/>
    <d v="2022-04-01T00:00:00"/>
    <s v="OTHER"/>
    <s v="DOMESTIC EMERGENCY"/>
    <s v="1 OTHER"/>
    <n v="1"/>
    <m/>
  </r>
  <r>
    <n v="497"/>
    <x v="1"/>
    <d v="2022-04-11T00:00:00"/>
    <s v="GUEVARRA ROLANDO  "/>
    <s v="CENRO"/>
    <x v="0"/>
    <d v="2022-04-15T00:00:00"/>
    <d v="2022-04-16T00:00:00"/>
    <s v="SL"/>
    <m/>
    <s v="1 SL"/>
    <n v="1"/>
    <m/>
  </r>
  <r>
    <n v="498"/>
    <x v="1"/>
    <d v="2022-06-02T00:00:00"/>
    <s v="GATPANDAN ETHEL  "/>
    <s v="ONT"/>
    <x v="0"/>
    <d v="2022-05-29T00:00:00"/>
    <d v="2022-05-29T00:00:00"/>
    <s v="SL"/>
    <m/>
    <s v="0 SL"/>
    <n v="0"/>
    <m/>
  </r>
  <r>
    <n v="499"/>
    <x v="1"/>
    <d v="2022-05-13T00:00:00"/>
    <s v="FLORES MARIA PATRICIA NICOLE C."/>
    <s v="ONT"/>
    <x v="0"/>
    <d v="2022-05-26T00:00:00"/>
    <d v="2022-05-27T00:00:00"/>
    <s v="VL"/>
    <m/>
    <s v="2 VL"/>
    <n v="2"/>
    <m/>
  </r>
  <r>
    <n v="500"/>
    <x v="1"/>
    <d v="2022-07-11T00:00:00"/>
    <s v="FERMA ERIC N."/>
    <s v="GSO"/>
    <x v="0"/>
    <d v="2022-07-08T00:00:00"/>
    <d v="2022-07-08T00:00:00"/>
    <s v="SL"/>
    <m/>
    <s v="1 SL"/>
    <n v="1"/>
    <m/>
  </r>
  <r>
    <n v="501"/>
    <x v="1"/>
    <d v="2022-05-31T00:00:00"/>
    <s v="FERMA ERIC N."/>
    <s v="GSO"/>
    <x v="0"/>
    <d v="2022-06-06T00:00:00"/>
    <d v="2022-06-08T00:00:00"/>
    <s v="VL"/>
    <m/>
    <s v="3 VL"/>
    <n v="3"/>
    <m/>
  </r>
  <r>
    <n v="502"/>
    <x v="1"/>
    <d v="2022-05-19T00:00:00"/>
    <s v="FERMA ERIC N."/>
    <s v="GSO"/>
    <x v="0"/>
    <d v="2022-05-18T00:00:00"/>
    <d v="2022-05-18T00:00:00"/>
    <s v="OTHER"/>
    <s v="DOMESTIC EMERGENCY"/>
    <s v="1 OTHER"/>
    <n v="1"/>
    <m/>
  </r>
  <r>
    <n v="503"/>
    <x v="1"/>
    <d v="2022-05-17T00:00:00"/>
    <s v="FERMA ERIC N."/>
    <s v="GSO"/>
    <x v="0"/>
    <d v="2022-05-16T00:00:00"/>
    <d v="2022-05-16T00:00:00"/>
    <s v="SL"/>
    <m/>
    <s v="1 SL"/>
    <n v="1"/>
    <m/>
  </r>
  <r>
    <n v="504"/>
    <x v="1"/>
    <d v="2022-06-07T00:00:00"/>
    <s v="ESTALE JOCELYN M."/>
    <s v="EEO/CITY MARKET"/>
    <x v="0"/>
    <d v="2022-06-02T00:00:00"/>
    <d v="2022-06-04T00:00:00"/>
    <s v="SL"/>
    <m/>
    <s v="2 SL"/>
    <n v="2"/>
    <m/>
  </r>
  <r>
    <n v="505"/>
    <x v="1"/>
    <d v="2022-07-11T00:00:00"/>
    <s v="ENRIQUEZ ANABEL O."/>
    <s v="CHO"/>
    <x v="0"/>
    <d v="2022-07-06T00:00:00"/>
    <d v="2022-07-08T00:00:00"/>
    <s v="SL"/>
    <m/>
    <s v="3 SL"/>
    <n v="3"/>
    <m/>
  </r>
  <r>
    <n v="506"/>
    <x v="1"/>
    <d v="2022-07-11T00:00:00"/>
    <s v="BATINO CLARO C."/>
    <s v="SP/VMO"/>
    <x v="0"/>
    <m/>
    <m/>
    <s v="OTHER"/>
    <s v="TERMINAL LEAVE"/>
    <s v="0 OTHER"/>
    <n v="0"/>
    <m/>
  </r>
  <r>
    <n v="507"/>
    <x v="1"/>
    <d v="2022-08-02T00:00:00"/>
    <s v="VILLARDO REY  "/>
    <s v="GSO"/>
    <x v="0"/>
    <d v="2022-08-08T00:00:00"/>
    <d v="2022-12-29T00:00:00"/>
    <s v="VL"/>
    <s v="WITHOUTPAY"/>
    <s v="100 VL"/>
    <n v="100"/>
    <m/>
  </r>
  <r>
    <n v="508"/>
    <x v="1"/>
    <d v="2022-06-27T00:00:00"/>
    <s v="DE SAGUN NANCY D."/>
    <s v="SP"/>
    <x v="0"/>
    <d v="2022-06-22T00:00:00"/>
    <d v="2022-06-23T00:00:00"/>
    <s v="SL"/>
    <m/>
    <s v="2 SL"/>
    <n v="2"/>
    <m/>
  </r>
  <r>
    <n v="509"/>
    <x v="1"/>
    <d v="2022-06-23T00:00:00"/>
    <s v="DELA CRUZ CHARITO A."/>
    <s v="AGRICULTURE OFFICE"/>
    <x v="0"/>
    <d v="2022-06-30T00:00:00"/>
    <d v="2022-06-30T00:00:00"/>
    <s v="OTHER"/>
    <s v="SEC 25 EO 292- FORCE LEAVE"/>
    <s v="1 OTHER"/>
    <n v="1"/>
    <m/>
  </r>
  <r>
    <n v="509"/>
    <x v="1"/>
    <d v="2022-06-23T00:00:00"/>
    <s v="DELA CRUZ CHARITO A."/>
    <s v="AGRICULTURE OFFICE"/>
    <x v="0"/>
    <d v="2022-07-01T00:00:00"/>
    <d v="2022-07-01T00:00:00"/>
    <s v="OTHER"/>
    <s v="SEC 25 EO 292- FORCE LEAVE"/>
    <s v="1 OTHER"/>
    <n v="1"/>
    <m/>
  </r>
  <r>
    <n v="509"/>
    <x v="1"/>
    <d v="2022-06-23T00:00:00"/>
    <s v="DELA CRUZ CHARITO A."/>
    <s v="AGRICULTURE OFFICE"/>
    <x v="0"/>
    <d v="2022-07-06T00:00:00"/>
    <d v="2022-07-06T00:00:00"/>
    <s v="OTHER"/>
    <s v="SEC 25 EO 292- FORCE LEAVE"/>
    <s v="1 OTHER"/>
    <n v="1"/>
    <m/>
  </r>
  <r>
    <n v="510"/>
    <x v="1"/>
    <d v="2022-08-01T00:00:00"/>
    <s v="JABINES MARIA SHELLY D."/>
    <s v="LIBRARY"/>
    <x v="0"/>
    <d v="2022-07-28T00:00:00"/>
    <d v="2022-07-28T00:00:00"/>
    <s v="OTHER"/>
    <s v="SPECIAL PRIVILAGE"/>
    <s v="1 OTHER"/>
    <n v="1"/>
    <m/>
  </r>
  <r>
    <n v="511"/>
    <x v="2"/>
    <d v="2022-07-18T00:00:00"/>
    <s v="TORRES MOISES Q."/>
    <s v="MAHOGANY MARKET"/>
    <x v="0"/>
    <d v="2022-07-13T00:00:00"/>
    <d v="2022-07-15T00:00:00"/>
    <s v="SL"/>
    <m/>
    <s v="3 SL"/>
    <n v="3"/>
    <m/>
  </r>
  <r>
    <n v="512"/>
    <x v="2"/>
    <d v="2022-07-18T00:00:00"/>
    <s v="CONTRERAS ALLAN B."/>
    <s v="PICNIC GROVE"/>
    <x v="0"/>
    <d v="2022-07-25T00:00:00"/>
    <d v="2022-07-25T00:00:00"/>
    <s v="OTHER"/>
    <s v="SEC 25 EO 292- FORCE LEAVE"/>
    <s v="1 OTHER"/>
    <n v="1"/>
    <m/>
  </r>
  <r>
    <n v="512"/>
    <x v="2"/>
    <d v="2022-07-18T00:00:00"/>
    <s v="CONTRERAS ALLAN B."/>
    <s v="PICNIC GROVE"/>
    <x v="0"/>
    <d v="2022-07-27T00:00:00"/>
    <d v="2022-07-27T00:00:00"/>
    <s v="OTHER"/>
    <s v="SEC 25 EO 292- FORCE LEAVE"/>
    <s v="1 OTHER"/>
    <n v="1"/>
    <m/>
  </r>
  <r>
    <n v="512"/>
    <x v="2"/>
    <d v="2022-07-18T00:00:00"/>
    <s v="CONTRERAS ALLAN B."/>
    <s v="PICNIC GROVE"/>
    <x v="0"/>
    <d v="2022-07-29T00:00:00"/>
    <d v="2022-07-29T00:00:00"/>
    <s v="OTHER"/>
    <s v="SEC 25 EO 292- FORCE LEAVE"/>
    <s v="1 OTHER"/>
    <n v="1"/>
    <m/>
  </r>
  <r>
    <n v="513"/>
    <x v="2"/>
    <d v="2022-07-20T00:00:00"/>
    <s v="PANALIGAN ERICSON R."/>
    <s v="PICNIC GROVE"/>
    <x v="0"/>
    <d v="2022-05-02T00:00:00"/>
    <d v="2022-07-15T00:00:00"/>
    <s v="SL"/>
    <m/>
    <s v="55 SL"/>
    <n v="55"/>
    <m/>
  </r>
  <r>
    <n v="514"/>
    <x v="2"/>
    <d v="2022-04-14T00:00:00"/>
    <s v="VALDEZ JACKILYN A."/>
    <s v="PICNIC GROVE"/>
    <x v="0"/>
    <d v="2022-04-14T00:00:00"/>
    <d v="2022-07-14T00:00:00"/>
    <s v="Maternity"/>
    <m/>
    <s v="66 Maternity"/>
    <n v="66"/>
    <m/>
  </r>
  <r>
    <n v="515"/>
    <x v="2"/>
    <d v="2022-07-09T00:00:00"/>
    <s v="AMON ESTELITA S."/>
    <s v="PICNIC GROVE"/>
    <x v="0"/>
    <d v="2022-07-01T00:00:00"/>
    <d v="2022-07-06T00:00:00"/>
    <s v="OTHER"/>
    <s v="MOURNING LEAVE"/>
    <s v="4 OTHER"/>
    <n v="4"/>
    <m/>
  </r>
  <r>
    <n v="516"/>
    <x v="2"/>
    <d v="2022-06-01T00:00:00"/>
    <s v="CONTRERAS ALEJANDRO M."/>
    <s v="PICNIC GROVE"/>
    <x v="0"/>
    <d v="2022-06-06T00:00:00"/>
    <d v="2022-07-21T00:00:00"/>
    <s v="VL"/>
    <m/>
    <s v="34 VL"/>
    <n v="34"/>
    <m/>
  </r>
  <r>
    <n v="517"/>
    <x v="2"/>
    <d v="2022-06-04T00:00:00"/>
    <s v="CONTRERAS ALEJANDRO M."/>
    <s v="PICNIC GROVE"/>
    <x v="0"/>
    <d v="2022-06-01T00:00:00"/>
    <d v="2022-06-03T00:00:00"/>
    <s v="SL"/>
    <m/>
    <s v="3 SL"/>
    <n v="3"/>
    <m/>
  </r>
  <r>
    <n v="518"/>
    <x v="2"/>
    <d v="2022-05-31T00:00:00"/>
    <s v="AMULONG GERONIMO M."/>
    <s v="EEO/CITY MARKET"/>
    <x v="0"/>
    <d v="2022-06-02T00:00:00"/>
    <d v="2022-06-02T00:00:00"/>
    <s v="OTHER"/>
    <s v="DOMESTIC EMERGENCY"/>
    <s v="1 OTHER"/>
    <n v="1"/>
    <m/>
  </r>
  <r>
    <n v="519"/>
    <x v="2"/>
    <d v="2022-06-22T00:00:00"/>
    <s v="DE LEON ANALITA B."/>
    <s v="PICNIC GROVE"/>
    <x v="0"/>
    <d v="2022-06-19T00:00:00"/>
    <d v="2022-06-20T00:00:00"/>
    <s v="SL"/>
    <m/>
    <s v="1 SL"/>
    <n v="1"/>
    <m/>
  </r>
  <r>
    <n v="520"/>
    <x v="2"/>
    <d v="2022-05-31T00:00:00"/>
    <s v="CUENO FLOR M."/>
    <s v="PICNIC GROVE"/>
    <x v="0"/>
    <m/>
    <m/>
    <s v="OTHER"/>
    <s v="TERMINAL LEAVE"/>
    <s v="0 OTHER"/>
    <n v="0"/>
    <m/>
  </r>
  <r>
    <n v="521"/>
    <x v="2"/>
    <d v="2022-04-20T00:00:00"/>
    <s v="ASIDO LEONILA R."/>
    <s v="PICNIC GROVE"/>
    <x v="0"/>
    <d v="2022-04-18T00:00:00"/>
    <d v="2022-04-22T00:00:00"/>
    <s v="SL"/>
    <m/>
    <s v="5 SL"/>
    <n v="5"/>
    <m/>
  </r>
  <r>
    <n v="522"/>
    <x v="2"/>
    <d v="2022-05-28T00:00:00"/>
    <s v="ASIDO LEONILA R."/>
    <s v="PICNIC GROVE"/>
    <x v="0"/>
    <d v="2022-05-18T00:00:00"/>
    <d v="2022-05-18T00:00:00"/>
    <s v="SL"/>
    <m/>
    <s v="1 SL"/>
    <n v="1"/>
    <m/>
  </r>
  <r>
    <n v="523"/>
    <x v="2"/>
    <d v="2022-05-02T00:00:00"/>
    <s v="ASIDO LEONILA R."/>
    <s v="PICNIC GROVE"/>
    <x v="0"/>
    <d v="2022-04-25T00:00:00"/>
    <d v="2022-04-29T00:00:00"/>
    <s v="SL"/>
    <m/>
    <s v="5 SL"/>
    <n v="5"/>
    <m/>
  </r>
  <r>
    <n v="524"/>
    <x v="2"/>
    <d v="2022-06-13T00:00:00"/>
    <s v="ATANGAN JUDITH A."/>
    <s v="ONT"/>
    <x v="0"/>
    <d v="2022-06-30T00:00:00"/>
    <d v="2022-06-30T00:00:00"/>
    <s v="OTHER"/>
    <s v="SEC 25 EO 292- FORCE LEAVE"/>
    <s v="1 OTHER"/>
    <n v="1"/>
    <m/>
  </r>
  <r>
    <n v="524"/>
    <x v="2"/>
    <d v="2022-06-13T00:00:00"/>
    <s v="ATANGAN JUDITH A."/>
    <s v="ONT"/>
    <x v="0"/>
    <d v="2022-07-01T00:00:00"/>
    <d v="2022-07-01T00:00:00"/>
    <s v="OTHER"/>
    <s v="SEC 25 EO 292- FORCE LEAVE"/>
    <s v="1 OTHER"/>
    <n v="1"/>
    <m/>
  </r>
  <r>
    <n v="525"/>
    <x v="2"/>
    <d v="2022-05-07T00:00:00"/>
    <s v="ATANGAN JUDITH A."/>
    <s v="ONT"/>
    <x v="0"/>
    <d v="2022-05-18T00:00:00"/>
    <d v="2022-05-20T00:00:00"/>
    <s v="OTHER"/>
    <s v="SEC 25 EO 292- FORCE LEAVE"/>
    <s v="3 OTHER"/>
    <n v="3"/>
    <m/>
  </r>
  <r>
    <n v="526"/>
    <x v="2"/>
    <d v="2022-06-20T00:00:00"/>
    <s v="ANGCAYA JENNY ROSE S."/>
    <s v="CTO-LICENSE"/>
    <x v="0"/>
    <d v="2022-06-17T00:00:00"/>
    <d v="2022-06-17T00:00:00"/>
    <s v="VL"/>
    <m/>
    <s v="1 VL"/>
    <n v="1"/>
    <m/>
  </r>
  <r>
    <n v="527"/>
    <x v="2"/>
    <d v="2022-06-07T00:00:00"/>
    <s v="ANGCAYA JENNY ROSE S."/>
    <s v="CTO-LICENSE"/>
    <x v="0"/>
    <d v="2022-06-06T00:00:00"/>
    <d v="2022-06-06T00:00:00"/>
    <s v="VL"/>
    <m/>
    <s v="1 VL"/>
    <n v="1"/>
    <m/>
  </r>
  <r>
    <n v="528"/>
    <x v="2"/>
    <d v="2022-06-06T00:00:00"/>
    <s v="DIGNO DANILO  "/>
    <s v="CENRO"/>
    <x v="0"/>
    <d v="2022-07-07T00:00:00"/>
    <d v="2022-07-08T00:00:00"/>
    <s v="OTHER"/>
    <s v="SEC 21 EO 292- SPECIAL PRIVILEGE"/>
    <s v="2 OTHER"/>
    <n v="2"/>
    <m/>
  </r>
  <r>
    <n v="529"/>
    <x v="2"/>
    <d v="2022-06-29T00:00:00"/>
    <s v="MULINGTAPANG GUILLERMA O."/>
    <s v="GSO"/>
    <x v="0"/>
    <d v="2022-06-28T00:00:00"/>
    <d v="2022-06-28T00:00:00"/>
    <s v="SL"/>
    <m/>
    <s v="1 SL"/>
    <n v="1"/>
    <m/>
  </r>
  <r>
    <n v="530"/>
    <x v="2"/>
    <d v="2022-06-20T00:00:00"/>
    <s v="OBINA APOLINARIO B."/>
    <s v="CENRO"/>
    <x v="0"/>
    <d v="2022-06-20T00:00:00"/>
    <d v="2022-06-24T00:00:00"/>
    <s v="SL"/>
    <m/>
    <s v="5 SL"/>
    <n v="5"/>
    <m/>
  </r>
  <r>
    <n v="530"/>
    <x v="2"/>
    <d v="2022-06-20T00:00:00"/>
    <s v="OBINA APOLINARIO B."/>
    <s v="CENRO"/>
    <x v="0"/>
    <d v="2022-06-27T00:00:00"/>
    <d v="2022-06-30T00:00:00"/>
    <s v="SL"/>
    <m/>
    <s v="4 SL"/>
    <n v="4"/>
    <m/>
  </r>
  <r>
    <n v="530"/>
    <x v="2"/>
    <d v="2022-06-20T00:00:00"/>
    <s v="OBINA APOLINARIO B."/>
    <s v="CENRO"/>
    <x v="0"/>
    <d v="2022-07-01T00:00:00"/>
    <d v="2022-07-07T00:00:00"/>
    <s v="SL"/>
    <m/>
    <s v="5 SL"/>
    <n v="5"/>
    <m/>
  </r>
  <r>
    <n v="531"/>
    <x v="2"/>
    <d v="2022-06-20T00:00:00"/>
    <s v="OBINA APOLINARIO B."/>
    <s v="CENRO"/>
    <x v="0"/>
    <d v="2022-06-11T00:00:00"/>
    <d v="2022-06-11T00:00:00"/>
    <s v="SL"/>
    <m/>
    <s v="0 SL"/>
    <n v="0"/>
    <m/>
  </r>
  <r>
    <n v="531"/>
    <x v="2"/>
    <d v="2022-06-20T00:00:00"/>
    <s v="OBINA APOLINARIO B."/>
    <s v="CENRO"/>
    <x v="0"/>
    <d v="2022-06-13T00:00:00"/>
    <d v="2022-06-18T00:00:00"/>
    <m/>
    <m/>
    <s v="5 "/>
    <n v="5"/>
    <m/>
  </r>
  <r>
    <n v="532"/>
    <x v="2"/>
    <d v="2022-07-11T00:00:00"/>
    <s v="FLORES RICHARD  "/>
    <s v="CENRO"/>
    <x v="0"/>
    <d v="2022-07-08T00:00:00"/>
    <d v="2022-07-09T00:00:00"/>
    <s v="SL"/>
    <m/>
    <s v="1 SL"/>
    <n v="1"/>
    <m/>
  </r>
  <r>
    <n v="533"/>
    <x v="2"/>
    <d v="2022-07-11T00:00:00"/>
    <s v="ALBARRACIN ROLAND  "/>
    <s v="CENRO"/>
    <x v="0"/>
    <d v="2022-07-18T00:00:00"/>
    <d v="2022-07-23T00:00:00"/>
    <s v="SL"/>
    <m/>
    <s v="5 SL"/>
    <n v="5"/>
    <m/>
  </r>
  <r>
    <n v="533"/>
    <x v="2"/>
    <d v="2022-07-11T00:00:00"/>
    <s v="ALBARRACIN ROLAND  "/>
    <s v="CENRO"/>
    <x v="0"/>
    <d v="2022-07-25T00:00:00"/>
    <d v="2022-07-30T00:00:00"/>
    <s v="SL"/>
    <m/>
    <s v="5 SL"/>
    <n v="5"/>
    <m/>
  </r>
  <r>
    <n v="533"/>
    <x v="2"/>
    <d v="2022-07-11T00:00:00"/>
    <s v="ALBARRACIN ROLAND  "/>
    <s v="CENRO"/>
    <x v="0"/>
    <d v="2022-08-01T00:00:00"/>
    <d v="2022-08-02T00:00:00"/>
    <m/>
    <m/>
    <s v="2 "/>
    <n v="2"/>
    <m/>
  </r>
  <r>
    <n v="534"/>
    <x v="2"/>
    <d v="2022-06-08T00:00:00"/>
    <s v="AMBION MARIETA B."/>
    <s v="CENRO"/>
    <x v="0"/>
    <d v="2022-06-06T00:00:00"/>
    <d v="2022-06-06T00:00:00"/>
    <s v="SL"/>
    <m/>
    <s v="1 SL"/>
    <n v="1"/>
    <m/>
  </r>
  <r>
    <n v="535"/>
    <x v="2"/>
    <d v="2022-07-15T00:00:00"/>
    <s v="OBINA JAIME  "/>
    <s v="CENRO"/>
    <x v="0"/>
    <d v="2022-07-13T00:00:00"/>
    <d v="2022-07-14T00:00:00"/>
    <s v="SL"/>
    <m/>
    <s v="2 SL"/>
    <n v="2"/>
    <m/>
  </r>
  <r>
    <n v="535"/>
    <x v="2"/>
    <d v="2022-07-15T00:00:00"/>
    <s v="OBINA JAIME  "/>
    <s v="CENRO"/>
    <x v="0"/>
    <d v="2022-07-16T00:00:00"/>
    <d v="2022-07-21T00:00:00"/>
    <s v="SL"/>
    <m/>
    <s v="4 SL"/>
    <n v="4"/>
    <m/>
  </r>
  <r>
    <n v="535"/>
    <x v="2"/>
    <d v="2022-07-15T00:00:00"/>
    <s v="OBINA JAIME  "/>
    <s v="CENRO"/>
    <x v="0"/>
    <d v="2022-07-23T00:00:00"/>
    <d v="2022-07-24T00:00:00"/>
    <s v="SL"/>
    <m/>
    <s v="0 SL"/>
    <n v="0"/>
    <m/>
  </r>
  <r>
    <n v="536"/>
    <x v="2"/>
    <d v="2022-07-18T00:00:00"/>
    <s v="RODRIGUEZ ARNEL  "/>
    <s v="CENRO"/>
    <x v="0"/>
    <d v="2022-07-14T00:00:00"/>
    <d v="2022-07-15T00:00:00"/>
    <s v="SL"/>
    <m/>
    <s v="2 SL"/>
    <n v="2"/>
    <m/>
  </r>
  <r>
    <n v="537"/>
    <x v="2"/>
    <d v="2022-07-11T00:00:00"/>
    <s v="RODRIGUEZ MANNY  "/>
    <s v="CENRO"/>
    <x v="0"/>
    <d v="2022-07-07T00:00:00"/>
    <d v="2022-07-09T00:00:00"/>
    <s v="SL"/>
    <m/>
    <s v="2 SL"/>
    <n v="2"/>
    <m/>
  </r>
  <r>
    <n v="538"/>
    <x v="2"/>
    <d v="2022-06-20T00:00:00"/>
    <s v="RODRIGUEZ JERALD  "/>
    <s v="CENRO"/>
    <x v="0"/>
    <d v="2022-06-28T00:00:00"/>
    <d v="2022-06-30T00:00:00"/>
    <s v="SL"/>
    <m/>
    <s v="3 SL"/>
    <n v="3"/>
    <m/>
  </r>
  <r>
    <n v="539"/>
    <x v="2"/>
    <d v="2022-06-21T00:00:00"/>
    <s v="RODRIGUEZ RAYMUNDO  "/>
    <s v="CENRO"/>
    <x v="0"/>
    <d v="2022-06-22T00:00:00"/>
    <d v="2022-06-22T00:00:00"/>
    <s v="OTHER"/>
    <s v="SEC 21 EO 292- SPECIAL PRIVILEGE"/>
    <s v="1 OTHER"/>
    <n v="1"/>
    <m/>
  </r>
  <r>
    <n v="540"/>
    <x v="2"/>
    <d v="2022-06-15T00:00:00"/>
    <s v="OTACAN JAY  "/>
    <s v="CENRO"/>
    <x v="0"/>
    <d v="2022-05-31T00:00:00"/>
    <d v="2022-06-05T00:00:00"/>
    <s v="SL"/>
    <m/>
    <s v="4 SL"/>
    <n v="4"/>
    <m/>
  </r>
  <r>
    <n v="540"/>
    <x v="2"/>
    <d v="2022-06-15T00:00:00"/>
    <s v="OTACAN JAY  "/>
    <s v="CENRO"/>
    <x v="0"/>
    <d v="2022-06-07T00:00:00"/>
    <d v="2022-06-12T00:00:00"/>
    <s v="SL"/>
    <m/>
    <s v="4 SL"/>
    <n v="4"/>
    <m/>
  </r>
  <r>
    <n v="540"/>
    <x v="2"/>
    <d v="2022-06-15T00:00:00"/>
    <s v="OTACAN JAY  "/>
    <s v="CENRO"/>
    <x v="0"/>
    <d v="2022-06-14T00:00:00"/>
    <d v="2022-06-14T00:00:00"/>
    <s v="SL"/>
    <m/>
    <s v="1 SL"/>
    <n v="1"/>
    <m/>
  </r>
  <r>
    <n v="541"/>
    <x v="3"/>
    <d v="2022-06-07T00:00:00"/>
    <s v="PUNZALAN LUCIANA A."/>
    <s v="TCNHS"/>
    <x v="0"/>
    <d v="2022-06-07T00:00:00"/>
    <d v="2022-06-09T00:00:00"/>
    <s v="SL"/>
    <m/>
    <s v="3 SL"/>
    <n v="3"/>
    <m/>
  </r>
  <r>
    <n v="542"/>
    <x v="3"/>
    <d v="2022-05-12T00:00:00"/>
    <s v="PUNZALAN LUCIANA A."/>
    <s v="TCNHS"/>
    <x v="0"/>
    <d v="2022-05-23T00:00:00"/>
    <d v="2022-05-27T00:00:00"/>
    <s v="VL"/>
    <m/>
    <s v="5 VL"/>
    <n v="5"/>
    <m/>
  </r>
  <r>
    <n v="543"/>
    <x v="3"/>
    <d v="2022-05-18T00:00:00"/>
    <s v="PALOMA ERICKA SHAYNE E."/>
    <s v="TICC"/>
    <x v="0"/>
    <d v="2022-05-20T00:00:00"/>
    <d v="2022-05-20T00:00:00"/>
    <s v="WITHOUTPAY"/>
    <s v="WITHOUTPAY"/>
    <s v="1 WITHOUTPAY"/>
    <n v="1"/>
    <m/>
  </r>
  <r>
    <n v="544"/>
    <x v="3"/>
    <d v="2022-06-16T00:00:00"/>
    <s v="PUNZALAN LUCIANA A."/>
    <s v="TCNHS"/>
    <x v="0"/>
    <d v="2022-06-14T00:00:00"/>
    <d v="2022-06-15T00:00:00"/>
    <s v="SL"/>
    <m/>
    <s v="2 SL"/>
    <n v="2"/>
    <m/>
  </r>
  <r>
    <n v="545"/>
    <x v="3"/>
    <d v="2022-06-14T00:00:00"/>
    <s v="PUNZALAN LUCIANA A."/>
    <s v="TCNHS"/>
    <x v="0"/>
    <d v="2022-06-10T00:00:00"/>
    <d v="2022-06-10T00:00:00"/>
    <s v="SL"/>
    <m/>
    <s v="1 SL"/>
    <n v="1"/>
    <m/>
  </r>
  <r>
    <n v="545"/>
    <x v="3"/>
    <d v="2022-06-14T00:00:00"/>
    <s v="PUNZALAN LUCIANA A."/>
    <s v="TCNHS"/>
    <x v="0"/>
    <d v="2022-06-13T00:00:00"/>
    <d v="2022-06-13T00:00:00"/>
    <s v="SL"/>
    <m/>
    <s v="1 SL"/>
    <n v="1"/>
    <m/>
  </r>
  <r>
    <n v="546"/>
    <x v="3"/>
    <d v="2022-08-25T00:00:00"/>
    <s v="DIMAPILIS ELIZABETH A."/>
    <s v="CSWDO"/>
    <x v="1"/>
    <d v="2022-08-26T00:00:00"/>
    <d v="2022-08-26T00:00:00"/>
    <s v="SL"/>
    <m/>
    <s v="1 SL"/>
    <n v="1"/>
    <m/>
  </r>
  <r>
    <n v="547"/>
    <x v="3"/>
    <d v="2022-07-19T00:00:00"/>
    <s v="OPO CONEY V."/>
    <s v="HOUSING"/>
    <x v="0"/>
    <d v="2022-06-14T00:00:00"/>
    <d v="2022-06-14T00:00:00"/>
    <s v="SL"/>
    <m/>
    <s v="1 SL"/>
    <n v="1"/>
    <m/>
  </r>
  <r>
    <n v="548"/>
    <x v="3"/>
    <d v="2022-07-13T00:00:00"/>
    <s v="OCAMPO NOVELYN U."/>
    <s v="CSWDO"/>
    <x v="0"/>
    <d v="2022-07-12T00:00:00"/>
    <d v="2022-07-12T00:00:00"/>
    <s v="SL"/>
    <m/>
    <s v="1 SL"/>
    <n v="1"/>
    <m/>
  </r>
  <r>
    <n v="549"/>
    <x v="3"/>
    <d v="2022-06-22T00:00:00"/>
    <s v="OCAMPO NOVELYN U."/>
    <s v="CSWDO"/>
    <x v="0"/>
    <d v="2022-06-20T00:00:00"/>
    <d v="2022-06-20T00:00:00"/>
    <s v="SL"/>
    <m/>
    <s v="1 SL"/>
    <n v="1"/>
    <m/>
  </r>
  <r>
    <n v="550"/>
    <x v="3"/>
    <d v="2022-06-14T00:00:00"/>
    <s v="NIBAY ELEONOR E."/>
    <s v="CHO"/>
    <x v="0"/>
    <d v="2022-06-17T00:00:00"/>
    <d v="2022-06-17T00:00:00"/>
    <s v="OTHER"/>
    <s v="BIRTHDAY LEAVE"/>
    <s v="1 OTHER"/>
    <n v="1"/>
    <m/>
  </r>
  <r>
    <n v="551"/>
    <x v="3"/>
    <d v="2022-06-13T00:00:00"/>
    <s v="NIBAY ELEONOR E."/>
    <s v="CHO"/>
    <x v="0"/>
    <d v="2022-06-20T00:00:00"/>
    <d v="2022-06-24T00:00:00"/>
    <s v="VL"/>
    <m/>
    <s v="5 VL"/>
    <n v="5"/>
    <m/>
  </r>
  <r>
    <n v="552"/>
    <x v="3"/>
    <d v="2022-05-25T00:00:00"/>
    <s v="NACARIO GLENN B."/>
    <s v="TCNHS"/>
    <x v="0"/>
    <d v="2022-05-24T00:00:00"/>
    <d v="2022-05-24T00:00:00"/>
    <s v="SL"/>
    <m/>
    <s v="1 SL"/>
    <n v="1"/>
    <m/>
  </r>
  <r>
    <n v="553"/>
    <x v="3"/>
    <d v="2022-05-16T00:00:00"/>
    <s v="NAVARRO RITA A."/>
    <s v="DA"/>
    <x v="1"/>
    <d v="2022-05-13T00:00:00"/>
    <d v="2022-05-13T00:00:00"/>
    <s v="OTHER"/>
    <s v="SEC 21 EO 292- SPECIAL PRIVILEGE"/>
    <s v="1 OTHER"/>
    <n v="1"/>
    <m/>
  </r>
  <r>
    <n v="554"/>
    <x v="3"/>
    <d v="2022-06-02T00:00:00"/>
    <s v="MENDOZA MARICEL C."/>
    <n v="0"/>
    <x v="2"/>
    <d v="2022-05-19T00:00:00"/>
    <d v="2022-05-20T00:00:00"/>
    <s v="SL"/>
    <m/>
    <s v="2 SL"/>
    <n v="2"/>
    <m/>
  </r>
  <r>
    <n v="554"/>
    <x v="3"/>
    <d v="2022-06-02T00:00:00"/>
    <s v="MENDOZA MARICEL C."/>
    <n v="0"/>
    <x v="2"/>
    <d v="2022-05-23T00:00:00"/>
    <d v="2022-05-27T00:00:00"/>
    <s v="SL"/>
    <m/>
    <s v="5 SL"/>
    <n v="5"/>
    <m/>
  </r>
  <r>
    <n v="554"/>
    <x v="3"/>
    <d v="2022-06-02T00:00:00"/>
    <s v="MENDOZA MARICEL C."/>
    <n v="0"/>
    <x v="2"/>
    <d v="2022-05-30T00:00:00"/>
    <d v="2022-05-31T00:00:00"/>
    <s v="SL"/>
    <m/>
    <s v="2 SL"/>
    <n v="2"/>
    <m/>
  </r>
  <r>
    <n v="555"/>
    <x v="3"/>
    <d v="2022-07-04T00:00:00"/>
    <s v="ZAFRA REYNANTE B."/>
    <s v="TICC"/>
    <x v="0"/>
    <d v="2022-07-11T00:00:00"/>
    <d v="2022-07-12T00:00:00"/>
    <s v="VL"/>
    <m/>
    <s v="2 VL"/>
    <n v="2"/>
    <m/>
  </r>
  <r>
    <n v="556"/>
    <x v="3"/>
    <d v="2022-07-04T00:00:00"/>
    <s v="ZAFRA REYNANTE B."/>
    <s v="TICC"/>
    <x v="0"/>
    <d v="2022-07-01T00:00:00"/>
    <d v="2022-07-01T00:00:00"/>
    <s v="SL"/>
    <m/>
    <s v="1 SL"/>
    <n v="1"/>
    <m/>
  </r>
  <r>
    <n v="557"/>
    <x v="3"/>
    <d v="2022-06-29T00:00:00"/>
    <s v="MELADO LEONILO JR. P."/>
    <n v="0"/>
    <x v="2"/>
    <d v="2022-06-27T00:00:00"/>
    <d v="2022-06-28T00:00:00"/>
    <s v="SL"/>
    <m/>
    <s v="2 SL"/>
    <n v="2"/>
    <m/>
  </r>
  <r>
    <n v="558"/>
    <x v="3"/>
    <d v="2022-07-01T00:00:00"/>
    <s v="CESICAR JOCHELLE JOAN S."/>
    <s v="TICC/TCCH"/>
    <x v="0"/>
    <d v="2022-06-29T00:00:00"/>
    <d v="2022-06-29T00:00:00"/>
    <s v="SL"/>
    <m/>
    <s v="1 SL"/>
    <n v="1"/>
    <m/>
  </r>
  <r>
    <n v="559"/>
    <x v="3"/>
    <d v="2022-07-04T00:00:00"/>
    <s v="MANLANGIT LEONILA R."/>
    <s v="TICC"/>
    <x v="0"/>
    <d v="2022-06-28T00:00:00"/>
    <d v="2022-06-29T00:00:00"/>
    <s v="SL"/>
    <m/>
    <s v="2 SL"/>
    <n v="2"/>
    <m/>
  </r>
  <r>
    <n v="560"/>
    <x v="3"/>
    <d v="2022-06-29T00:00:00"/>
    <s v="PANGANIBAN CAROLINA L."/>
    <s v="TICC"/>
    <x v="0"/>
    <d v="2022-06-27T00:00:00"/>
    <d v="2022-06-28T00:00:00"/>
    <s v="SL"/>
    <m/>
    <s v="2 SL"/>
    <n v="2"/>
    <m/>
  </r>
  <r>
    <n v="561"/>
    <x v="3"/>
    <d v="2022-06-27T00:00:00"/>
    <s v="ALERA JEFFREY B."/>
    <s v="TICC"/>
    <x v="2"/>
    <d v="2022-06-27T00:00:00"/>
    <d v="2022-06-27T00:00:00"/>
    <s v="SL"/>
    <m/>
    <s v="1 SL"/>
    <n v="1"/>
    <m/>
  </r>
  <r>
    <n v="562"/>
    <x v="3"/>
    <d v="2022-06-26T00:00:00"/>
    <s v="NUÑEZ RUBEN JR J."/>
    <s v="TICC"/>
    <x v="2"/>
    <d v="2022-06-27T00:00:00"/>
    <d v="2022-06-27T00:00:00"/>
    <s v="SL"/>
    <m/>
    <s v="1 SL"/>
    <n v="1"/>
    <m/>
  </r>
  <r>
    <n v="563"/>
    <x v="3"/>
    <d v="2022-06-27T00:00:00"/>
    <s v="BAYOT ELAINE B."/>
    <s v="ONT"/>
    <x v="1"/>
    <d v="2022-07-21T00:00:00"/>
    <d v="2022-07-21T00:00:00"/>
    <s v="SL"/>
    <m/>
    <s v="1 SL"/>
    <n v="1"/>
    <m/>
  </r>
  <r>
    <n v="564"/>
    <x v="3"/>
    <d v="2022-07-22T00:00:00"/>
    <s v="SIM JO RITZELLE C."/>
    <s v="CHO"/>
    <x v="0"/>
    <d v="2022-07-19T00:00:00"/>
    <d v="2022-07-20T00:00:00"/>
    <s v="SL"/>
    <m/>
    <s v="2 SL"/>
    <n v="2"/>
    <m/>
  </r>
  <r>
    <n v="565"/>
    <x v="4"/>
    <d v="2022-06-30T00:00:00"/>
    <s v="ANGCAYA JENNY ROSE S."/>
    <s v="CTO-LICENSE"/>
    <x v="0"/>
    <d v="2022-07-08T00:00:00"/>
    <d v="2022-07-08T00:00:00"/>
    <s v="OTHER"/>
    <s v="SEC 21 EO 292- SPECIAL PRIVILEGE"/>
    <s v="1 OTHER"/>
    <n v="1"/>
    <m/>
  </r>
  <r>
    <n v="566"/>
    <x v="4"/>
    <d v="2022-07-06T00:00:00"/>
    <s v="AMBION HERSHEY D."/>
    <s v="CHO"/>
    <x v="0"/>
    <d v="2022-07-15T00:00:00"/>
    <d v="2022-07-15T00:00:00"/>
    <s v="VL"/>
    <m/>
    <s v="1 VL"/>
    <n v="1"/>
    <m/>
  </r>
  <r>
    <n v="567"/>
    <x v="4"/>
    <d v="2022-04-22T00:00:00"/>
    <s v="VERGARA ESTELITA A."/>
    <s v="ONT"/>
    <x v="0"/>
    <d v="2022-05-02T00:00:00"/>
    <d v="2022-05-12T00:00:00"/>
    <s v="VL"/>
    <m/>
    <s v="9 VL"/>
    <n v="9"/>
    <m/>
  </r>
  <r>
    <n v="568"/>
    <x v="4"/>
    <d v="2022-06-01T00:00:00"/>
    <s v="VARGAS ARNOLD A."/>
    <s v="ONT"/>
    <x v="0"/>
    <d v="2022-05-31T00:00:00"/>
    <d v="2022-05-31T00:00:00"/>
    <s v="SL"/>
    <m/>
    <s v="1 SL"/>
    <n v="1"/>
    <m/>
  </r>
  <r>
    <n v="569"/>
    <x v="4"/>
    <d v="2022-05-30T00:00:00"/>
    <s v="VARGAS ARNOLD A."/>
    <s v="ONT"/>
    <x v="0"/>
    <d v="2022-05-27T00:00:00"/>
    <d v="2022-05-28T00:00:00"/>
    <s v="SL"/>
    <m/>
    <s v="1 SL"/>
    <n v="1"/>
    <m/>
  </r>
  <r>
    <n v="570"/>
    <x v="4"/>
    <d v="2022-07-21T00:00:00"/>
    <s v="VARGAS MELINDA M."/>
    <s v="CSWDO"/>
    <x v="0"/>
    <d v="2022-07-20T00:00:00"/>
    <d v="2022-07-20T00:00:00"/>
    <s v="SL"/>
    <m/>
    <s v="1 SL"/>
    <n v="1"/>
    <m/>
  </r>
  <r>
    <n v="571"/>
    <x v="4"/>
    <d v="2022-06-22T00:00:00"/>
    <s v="VARGAS MELINDA M."/>
    <s v="CSWDO"/>
    <x v="0"/>
    <d v="2022-06-30T00:00:00"/>
    <d v="2022-06-30T00:00:00"/>
    <s v="OTHER"/>
    <s v="SEC 21 EO 292- SPECIAL PRIVILEGE"/>
    <s v="1 OTHER"/>
    <n v="1"/>
    <m/>
  </r>
  <r>
    <n v="572"/>
    <x v="4"/>
    <d v="2022-07-25T00:00:00"/>
    <s v="VARGAS ARNOLD A."/>
    <s v="ONT"/>
    <x v="0"/>
    <d v="2022-07-09T00:00:00"/>
    <d v="2022-07-09T00:00:00"/>
    <s v="SL"/>
    <m/>
    <s v="0 SL"/>
    <n v="0"/>
    <m/>
  </r>
  <r>
    <n v="572"/>
    <x v="4"/>
    <d v="2022-07-25T00:00:00"/>
    <s v="VARGAS ARNOLD A."/>
    <s v="ONT"/>
    <x v="0"/>
    <d v="2022-07-16T00:00:00"/>
    <d v="2022-07-16T00:00:00"/>
    <s v="SL"/>
    <m/>
    <s v="0 SL"/>
    <n v="0"/>
    <m/>
  </r>
  <r>
    <n v="572"/>
    <x v="4"/>
    <d v="2022-07-25T00:00:00"/>
    <s v="VARGAS ARNOLD A."/>
    <s v="ONT"/>
    <x v="0"/>
    <d v="2022-07-23T00:00:00"/>
    <d v="2022-07-23T00:00:00"/>
    <s v="SL"/>
    <m/>
    <s v="0 SL"/>
    <n v="0"/>
    <m/>
  </r>
  <r>
    <n v="573"/>
    <x v="4"/>
    <d v="2022-05-25T00:00:00"/>
    <s v="VARGAS ARNOLD A."/>
    <s v="ONT"/>
    <x v="0"/>
    <d v="2022-05-16T00:00:00"/>
    <d v="2022-05-16T00:00:00"/>
    <s v="SL"/>
    <m/>
    <s v="1 SL"/>
    <n v="1"/>
    <m/>
  </r>
  <r>
    <n v="573"/>
    <x v="4"/>
    <d v="2022-05-25T00:00:00"/>
    <s v="VARGAS ARNOLD A."/>
    <s v="ONT"/>
    <x v="0"/>
    <d v="2022-05-21T00:00:00"/>
    <d v="2022-05-21T00:00:00"/>
    <s v="SL"/>
    <m/>
    <s v="0 SL"/>
    <n v="0"/>
    <m/>
  </r>
  <r>
    <n v="574"/>
    <x v="4"/>
    <d v="2022-06-28T00:00:00"/>
    <s v="TORRES MOISES Q."/>
    <s v="MAHOGANY MARKET"/>
    <x v="0"/>
    <d v="2022-06-22T00:00:00"/>
    <d v="2022-06-23T00:00:00"/>
    <s v="SL"/>
    <m/>
    <s v="2 SL"/>
    <n v="2"/>
    <m/>
  </r>
  <r>
    <n v="575"/>
    <x v="4"/>
    <d v="2022-06-27T00:00:00"/>
    <s v="ROLLE CARIZA P."/>
    <s v="CHO"/>
    <x v="0"/>
    <d v="2022-07-05T00:00:00"/>
    <d v="2022-07-05T00:00:00"/>
    <s v="VL"/>
    <m/>
    <s v="1 VL"/>
    <n v="1"/>
    <m/>
  </r>
  <r>
    <n v="576"/>
    <x v="4"/>
    <d v="2022-05-18T00:00:00"/>
    <s v="PAZ JOSUE O."/>
    <s v="CENRO"/>
    <x v="0"/>
    <d v="2022-05-16T00:00:00"/>
    <d v="2022-05-17T00:00:00"/>
    <s v="SL"/>
    <m/>
    <s v="2 SL"/>
    <n v="2"/>
    <m/>
  </r>
  <r>
    <n v="577"/>
    <x v="4"/>
    <d v="2022-07-18T00:00:00"/>
    <s v="PATERNO MARIA LOURDES P."/>
    <s v="CCT"/>
    <x v="0"/>
    <d v="2022-07-24T00:00:00"/>
    <d v="2022-07-25T00:00:00"/>
    <s v="VL"/>
    <m/>
    <s v="1 VL"/>
    <n v="1"/>
    <m/>
  </r>
  <r>
    <n v="578"/>
    <x v="4"/>
    <d v="2022-07-13T00:00:00"/>
    <s v="PATERNO MARIA LOURDES P."/>
    <s v="CCT"/>
    <x v="0"/>
    <d v="2022-07-12T00:00:00"/>
    <d v="2022-07-12T00:00:00"/>
    <s v="SL"/>
    <m/>
    <s v="1 SL"/>
    <n v="1"/>
    <m/>
  </r>
  <r>
    <n v="579"/>
    <x v="4"/>
    <d v="2022-07-05T00:00:00"/>
    <s v="PUNZALAN LUCIANA A."/>
    <s v="TCNHS"/>
    <x v="0"/>
    <d v="2022-06-27T00:00:00"/>
    <d v="2022-06-29T00:00:00"/>
    <s v="VL"/>
    <m/>
    <s v="3 VL"/>
    <n v="3"/>
    <m/>
  </r>
  <r>
    <n v="580"/>
    <x v="4"/>
    <d v="2022-07-06T00:00:00"/>
    <s v="PUNZALAN LUCIANA A."/>
    <s v="TCNHS"/>
    <x v="0"/>
    <d v="2022-06-20T00:00:00"/>
    <d v="2022-06-20T00:00:00"/>
    <s v="SL"/>
    <m/>
    <s v="1 SL"/>
    <n v="1"/>
    <m/>
  </r>
  <r>
    <n v="581"/>
    <x v="4"/>
    <d v="2022-07-05T00:00:00"/>
    <s v="PEPA ARIEL N."/>
    <s v="CHO"/>
    <x v="0"/>
    <d v="2022-07-11T00:00:00"/>
    <d v="2022-07-15T00:00:00"/>
    <s v="VL"/>
    <m/>
    <s v="5 VL"/>
    <n v="5"/>
    <m/>
  </r>
  <r>
    <n v="582"/>
    <x v="4"/>
    <d v="2022-07-06T00:00:00"/>
    <s v="PARAISO MARIA LORENA D."/>
    <s v="EEO/CITY MARKET"/>
    <x v="0"/>
    <d v="2022-07-04T00:00:00"/>
    <d v="2022-07-05T00:00:00"/>
    <s v="SL"/>
    <m/>
    <s v="2 SL"/>
    <n v="2"/>
    <m/>
  </r>
  <r>
    <n v="583"/>
    <x v="4"/>
    <d v="2022-07-05T00:00:00"/>
    <s v="NACARIO GLENN B."/>
    <s v="TCNHS"/>
    <x v="0"/>
    <d v="2022-07-04T00:00:00"/>
    <d v="2022-07-04T00:00:00"/>
    <s v="SL"/>
    <m/>
    <s v="1 SL"/>
    <n v="1"/>
    <m/>
  </r>
  <r>
    <n v="584"/>
    <x v="4"/>
    <d v="2022-07-11T00:00:00"/>
    <s v="BRON FLORENCIO L."/>
    <s v="EEO/CITY MARKET"/>
    <x v="0"/>
    <d v="2022-07-09T00:00:00"/>
    <d v="2022-07-10T00:00:00"/>
    <s v="SL"/>
    <m/>
    <s v="0 SL"/>
    <n v="0"/>
    <m/>
  </r>
  <r>
    <n v="585"/>
    <x v="4"/>
    <d v="2022-05-05T00:00:00"/>
    <s v="PEPA ARIEL N."/>
    <s v="CHO"/>
    <x v="0"/>
    <d v="2022-05-04T00:00:00"/>
    <d v="2022-05-04T00:00:00"/>
    <s v="SL"/>
    <m/>
    <s v="1 SL"/>
    <n v="1"/>
    <m/>
  </r>
  <r>
    <n v="586"/>
    <x v="4"/>
    <d v="2022-06-13T00:00:00"/>
    <s v="PATERNO MARIA LOURDES P."/>
    <s v="CCT"/>
    <x v="0"/>
    <d v="2022-06-10T00:00:00"/>
    <d v="2022-06-10T00:00:00"/>
    <s v="SL"/>
    <m/>
    <s v="1 SL"/>
    <n v="1"/>
    <m/>
  </r>
  <r>
    <n v="587"/>
    <x v="4"/>
    <d v="2022-07-04T00:00:00"/>
    <s v="MARASIGAN BIENVENIDO E."/>
    <s v="GSO"/>
    <x v="0"/>
    <d v="2022-06-06T00:00:00"/>
    <d v="2022-07-01T00:00:00"/>
    <s v="SL"/>
    <m/>
    <s v="20 SL"/>
    <n v="20"/>
    <m/>
  </r>
  <r>
    <n v="588"/>
    <x v="4"/>
    <d v="2022-07-25T00:00:00"/>
    <s v="MAULLON JAENA F."/>
    <n v="0"/>
    <x v="2"/>
    <d v="2022-07-11T00:00:00"/>
    <d v="2022-07-15T00:00:00"/>
    <s v="SL"/>
    <m/>
    <s v="5 SL"/>
    <n v="5"/>
    <m/>
  </r>
  <r>
    <n v="588"/>
    <x v="4"/>
    <d v="2022-07-25T00:00:00"/>
    <s v="MAULLON JAENA F."/>
    <n v="0"/>
    <x v="2"/>
    <d v="2022-07-18T00:00:00"/>
    <d v="2022-07-22T00:00:00"/>
    <s v="SL"/>
    <m/>
    <s v="5 SL"/>
    <n v="5"/>
    <m/>
  </r>
  <r>
    <n v="589"/>
    <x v="4"/>
    <d v="2022-07-14T00:00:00"/>
    <s v="DE SAGUN NANCY D."/>
    <s v="SP"/>
    <x v="0"/>
    <d v="2022-07-13T00:00:00"/>
    <d v="2022-07-13T00:00:00"/>
    <s v="SL"/>
    <m/>
    <s v="1 SL"/>
    <n v="1"/>
    <m/>
  </r>
  <r>
    <n v="590"/>
    <x v="4"/>
    <d v="2022-07-25T00:00:00"/>
    <s v="SARDIÑOLA REBECCA C."/>
    <s v="SP"/>
    <x v="0"/>
    <d v="2022-07-18T00:00:00"/>
    <d v="2022-07-21T00:00:00"/>
    <s v="SL"/>
    <m/>
    <s v="4 SL"/>
    <n v="4"/>
    <m/>
  </r>
  <r>
    <n v="591"/>
    <x v="4"/>
    <d v="2022-06-15T00:00:00"/>
    <s v="TIMPLE ALLAN R."/>
    <s v="TCIS"/>
    <x v="0"/>
    <d v="2022-06-13T00:00:00"/>
    <d v="2022-06-14T00:00:00"/>
    <s v="SL"/>
    <m/>
    <s v="2 SL"/>
    <n v="2"/>
    <m/>
  </r>
  <r>
    <n v="592"/>
    <x v="4"/>
    <d v="2022-04-26T00:00:00"/>
    <s v="TIMPLE ALLAN R."/>
    <s v="TCIS"/>
    <x v="0"/>
    <d v="2022-04-18T00:00:00"/>
    <d v="2022-04-22T00:00:00"/>
    <s v="SL"/>
    <m/>
    <s v="5 SL"/>
    <n v="5"/>
    <m/>
  </r>
  <r>
    <n v="593"/>
    <x v="4"/>
    <d v="2022-07-06T00:00:00"/>
    <s v="TINAZA JHOANNA MARIE D."/>
    <s v="ONT"/>
    <x v="0"/>
    <d v="2022-07-20T00:00:00"/>
    <d v="2022-07-21T00:00:00"/>
    <s v="OTHER"/>
    <s v="SEC 25 EO 292- FORCE LEAVE"/>
    <s v="2 OTHER"/>
    <n v="2"/>
    <m/>
  </r>
  <r>
    <n v="594"/>
    <x v="4"/>
    <d v="2022-05-16T00:00:00"/>
    <s v="TINAZA JHOANNA MARIE D."/>
    <s v="ONT"/>
    <x v="0"/>
    <d v="2022-06-25T00:00:00"/>
    <d v="2022-06-25T00:00:00"/>
    <s v="OTHER"/>
    <s v="SEC 21 EO 292- SPECIAL PRIVILEGE"/>
    <s v="0 OTHER"/>
    <n v="0"/>
    <m/>
  </r>
  <r>
    <n v="595"/>
    <x v="4"/>
    <d v="2022-05-16T00:00:00"/>
    <s v="TINAZA JHOANNA MARIE D."/>
    <s v="ONT"/>
    <x v="0"/>
    <d v="2022-06-01T00:00:00"/>
    <d v="2022-06-03T00:00:00"/>
    <s v="OTHER"/>
    <s v="SEC 25 EO 292- FORCE LEAVE"/>
    <s v="3 OTHER"/>
    <n v="3"/>
    <m/>
  </r>
  <r>
    <n v="596"/>
    <x v="4"/>
    <d v="2022-04-26T00:00:00"/>
    <s v="ROLLE MICHELLYN G."/>
    <s v="ONT"/>
    <x v="0"/>
    <d v="2022-05-12T00:00:00"/>
    <d v="2022-05-13T00:00:00"/>
    <s v="OTHER"/>
    <s v="SEC 25 EO 292- FORCE LEAVE"/>
    <s v="2 OTHER"/>
    <n v="2"/>
    <m/>
  </r>
  <r>
    <n v="596"/>
    <x v="4"/>
    <d v="2022-04-26T00:00:00"/>
    <s v="ROLLE MICHELLYN G."/>
    <s v="ONT"/>
    <x v="0"/>
    <d v="2022-05-16T00:00:00"/>
    <d v="2022-05-18T00:00:00"/>
    <s v="OTHER"/>
    <s v="SEC 25 EO 292- FORCE LEAVE"/>
    <s v="3 OTHER"/>
    <n v="3"/>
    <m/>
  </r>
  <r>
    <n v="597"/>
    <x v="4"/>
    <d v="2022-07-11T00:00:00"/>
    <s v="SABULAAN MARIA LEAH M."/>
    <s v="CPDO"/>
    <x v="0"/>
    <d v="2022-07-11T00:00:00"/>
    <d v="2022-07-11T00:00:00"/>
    <s v="OTHER"/>
    <s v="RA 8972 SOLO PARENT"/>
    <s v="1 OTHER"/>
    <n v="1"/>
    <m/>
  </r>
  <r>
    <n v="598"/>
    <x v="4"/>
    <d v="2022-06-27T00:00:00"/>
    <s v="SARDIÑOLA REBECCA C."/>
    <s v="SP"/>
    <x v="0"/>
    <d v="2022-06-27T00:00:00"/>
    <d v="2022-06-28T00:00:00"/>
    <s v="SL"/>
    <m/>
    <s v="2 SL"/>
    <n v="2"/>
    <m/>
  </r>
  <r>
    <n v="599"/>
    <x v="4"/>
    <d v="2022-07-13T00:00:00"/>
    <s v="SUMAGUI FELICITAS M."/>
    <s v="CSWDO"/>
    <x v="0"/>
    <d v="2022-07-13T00:00:00"/>
    <d v="2022-07-13T00:00:00"/>
    <s v="OTHER"/>
    <s v="SEC 21 EO 292- SPECIAL PRIVILEGE"/>
    <s v="1 OTHER"/>
    <n v="1"/>
    <m/>
  </r>
  <r>
    <n v="600"/>
    <x v="4"/>
    <d v="2022-07-15T00:00:00"/>
    <s v="SARDIÑOLA REBECCA C."/>
    <s v="SP"/>
    <x v="0"/>
    <d v="2022-07-21T00:00:00"/>
    <d v="2022-07-22T00:00:00"/>
    <s v="OTHER"/>
    <s v="SEC 21 EO 292- SPECIAL PRIVILEGE"/>
    <s v="2 OTHER"/>
    <n v="2"/>
    <m/>
  </r>
  <r>
    <n v="601"/>
    <x v="4"/>
    <d v="2022-06-07T00:00:00"/>
    <s v="SARDIÑOLA REBECCA C."/>
    <s v="SP"/>
    <x v="0"/>
    <d v="2022-06-02T00:00:00"/>
    <d v="2022-06-03T00:00:00"/>
    <s v="SL"/>
    <m/>
    <s v="2 SL"/>
    <n v="2"/>
    <m/>
  </r>
  <r>
    <n v="602"/>
    <x v="4"/>
    <d v="2022-07-14T00:00:00"/>
    <s v="SUMAGUI FELICITAS M."/>
    <s v="CSWDO"/>
    <x v="0"/>
    <d v="2022-07-12T00:00:00"/>
    <d v="2022-07-12T00:00:00"/>
    <s v="SL"/>
    <m/>
    <s v="1 SL"/>
    <n v="1"/>
    <m/>
  </r>
  <r>
    <n v="603"/>
    <x v="4"/>
    <d v="2022-05-24T00:00:00"/>
    <s v="RODRIGUEZ REIMART L."/>
    <s v="DA"/>
    <x v="0"/>
    <d v="2022-05-16T00:00:00"/>
    <d v="2022-05-19T00:00:00"/>
    <s v="SL"/>
    <m/>
    <s v="4 SL"/>
    <n v="4"/>
    <m/>
  </r>
  <r>
    <n v="604"/>
    <x v="4"/>
    <d v="2022-07-09T00:00:00"/>
    <s v="RODRIGUEZ NARCISCO E."/>
    <s v="EEO/CITY MARKET"/>
    <x v="0"/>
    <d v="2022-07-05T00:00:00"/>
    <d v="2022-07-07T00:00:00"/>
    <s v="SL"/>
    <m/>
    <s v="3 SL"/>
    <n v="3"/>
    <m/>
  </r>
  <r>
    <n v="605"/>
    <x v="4"/>
    <d v="2022-07-13T00:00:00"/>
    <s v="ROMILLA MARIBEL P."/>
    <s v="ACCOUNTING"/>
    <x v="0"/>
    <d v="2022-07-11T00:00:00"/>
    <d v="2022-07-11T00:00:00"/>
    <s v="SL"/>
    <m/>
    <s v="1 SL"/>
    <n v="1"/>
    <m/>
  </r>
  <r>
    <n v="606"/>
    <x v="4"/>
    <d v="2022-05-20T00:00:00"/>
    <s v="PATERNO MARIA LOURDES P."/>
    <s v="CCT"/>
    <x v="0"/>
    <d v="2022-05-26T00:00:00"/>
    <d v="2022-05-26T00:00:00"/>
    <s v="OTHER"/>
    <s v="SEC 21 EO 292- SPECIAL PRIVILEGE"/>
    <s v="1 OTHER"/>
    <n v="1"/>
    <m/>
  </r>
  <r>
    <n v="607"/>
    <x v="4"/>
    <d v="2022-05-02T00:00:00"/>
    <s v="PATERNO MARIA LOURDES P."/>
    <s v="CCT"/>
    <x v="0"/>
    <d v="2022-04-26T00:00:00"/>
    <d v="2022-04-28T00:00:00"/>
    <s v="SL"/>
    <m/>
    <s v="3 SL"/>
    <n v="3"/>
    <m/>
  </r>
  <r>
    <n v="608"/>
    <x v="5"/>
    <d v="2022-04-19T00:00:00"/>
    <s v="VILLARDO REY  "/>
    <s v="GSO"/>
    <x v="0"/>
    <d v="2022-04-25T00:00:00"/>
    <d v="2022-07-29T00:00:00"/>
    <s v="VL"/>
    <m/>
    <s v="70 VL"/>
    <n v="70"/>
    <m/>
  </r>
  <r>
    <n v="609"/>
    <x v="5"/>
    <d v="2022-01-28T00:00:00"/>
    <s v="JABINES MARIA SHELLY D."/>
    <s v="LIBRARY"/>
    <x v="0"/>
    <d v="2022-06-27T00:00:00"/>
    <d v="2022-06-27T00:00:00"/>
    <s v="OTHER"/>
    <s v="SEC 21 EO 292- SPECIAL PRIVILEGE"/>
    <s v="1 OTHER"/>
    <n v="1"/>
    <m/>
  </r>
  <r>
    <n v="610"/>
    <x v="5"/>
    <d v="2022-07-08T00:00:00"/>
    <s v="GALARDE DELFIN A."/>
    <s v="CHARACTER"/>
    <x v="0"/>
    <d v="2022-07-06T00:00:00"/>
    <d v="2022-07-06T00:00:00"/>
    <s v="SL"/>
    <m/>
    <s v="1 SL"/>
    <n v="1"/>
    <m/>
  </r>
  <r>
    <n v="611"/>
    <x v="5"/>
    <d v="2022-06-29T00:00:00"/>
    <s v="GALARDE DELFIN A."/>
    <s v="CHARACTER"/>
    <x v="0"/>
    <d v="2022-06-28T00:00:00"/>
    <d v="2022-06-28T00:00:00"/>
    <s v="SL"/>
    <m/>
    <s v="1 SL"/>
    <n v="1"/>
    <m/>
  </r>
  <r>
    <n v="612"/>
    <x v="5"/>
    <d v="2022-07-04T00:00:00"/>
    <s v="FELLO VIRGILIO O."/>
    <s v="PICNIC GROVE"/>
    <x v="0"/>
    <d v="2022-06-25T00:00:00"/>
    <d v="2022-06-29T00:00:00"/>
    <s v="SL"/>
    <m/>
    <s v="3 SL"/>
    <n v="3"/>
    <m/>
  </r>
  <r>
    <n v="612"/>
    <x v="5"/>
    <d v="2022-07-04T00:00:00"/>
    <s v="FELLO VIRGILIO O."/>
    <s v="PICNIC GROVE"/>
    <x v="0"/>
    <d v="2022-07-01T00:00:00"/>
    <d v="2022-07-01T00:00:00"/>
    <s v="SL"/>
    <m/>
    <s v="1 SL"/>
    <n v="1"/>
    <m/>
  </r>
  <r>
    <n v="613"/>
    <x v="5"/>
    <d v="2022-06-28T00:00:00"/>
    <s v="DOGELIO CHRISTIAN B."/>
    <s v="LEGAL"/>
    <x v="0"/>
    <d v="2022-06-30T00:00:00"/>
    <d v="2022-07-01T00:00:00"/>
    <s v="OTHER"/>
    <s v="SEC 25 EO 292- FORCE LEAVE"/>
    <s v="2 OTHER"/>
    <n v="2"/>
    <m/>
  </r>
  <r>
    <n v="614"/>
    <x v="5"/>
    <d v="2022-06-30T00:00:00"/>
    <s v="DISEPEDA MACARIA P."/>
    <s v="TICC"/>
    <x v="0"/>
    <d v="2022-07-12T00:00:00"/>
    <d v="2022-07-14T00:00:00"/>
    <s v="OTHER"/>
    <s v="SEC 25 EO 292- FORCE LEAVE"/>
    <s v="3 OTHER"/>
    <n v="3"/>
    <m/>
  </r>
  <r>
    <n v="615"/>
    <x v="5"/>
    <d v="2022-07-11T00:00:00"/>
    <s v="DE LARA GRACE L."/>
    <s v="ONT"/>
    <x v="0"/>
    <d v="2022-07-11T00:00:00"/>
    <d v="2022-07-13T00:00:00"/>
    <s v="OTHER"/>
    <s v="SEC 21 EO 292- SPECIAL PRIVILEGE"/>
    <s v="3 OTHER"/>
    <n v="3"/>
    <m/>
  </r>
  <r>
    <n v="616"/>
    <x v="5"/>
    <d v="2022-07-07T00:00:00"/>
    <s v="DEMATERA PEDRO B."/>
    <s v="CCR"/>
    <x v="0"/>
    <d v="2022-07-11T00:00:00"/>
    <d v="2022-07-15T00:00:00"/>
    <s v="VL"/>
    <m/>
    <s v="5 VL"/>
    <n v="5"/>
    <m/>
  </r>
  <r>
    <n v="617"/>
    <x v="5"/>
    <d v="2022-07-08T00:00:00"/>
    <s v="DERLA ARTHUR D."/>
    <s v="CENRO"/>
    <x v="0"/>
    <d v="2022-07-06T00:00:00"/>
    <d v="2022-07-07T00:00:00"/>
    <s v="SL"/>
    <m/>
    <s v="2 SL"/>
    <n v="2"/>
    <m/>
  </r>
  <r>
    <n v="618"/>
    <x v="5"/>
    <d v="2022-06-06T00:00:00"/>
    <s v="SUMAGUI FELICITAS M."/>
    <s v="CSWDO"/>
    <x v="0"/>
    <d v="2022-06-03T00:00:00"/>
    <d v="2022-06-03T00:00:00"/>
    <s v="SL"/>
    <m/>
    <s v="1 SL"/>
    <n v="1"/>
    <m/>
  </r>
  <r>
    <n v="619"/>
    <x v="5"/>
    <d v="2022-08-26T00:00:00"/>
    <s v="SUMAGUI LORENA P."/>
    <s v="BIR"/>
    <x v="0"/>
    <d v="2022-08-23T00:00:00"/>
    <d v="2022-08-23T00:00:00"/>
    <s v="SL"/>
    <m/>
    <s v="1 SL"/>
    <n v="1"/>
    <m/>
  </r>
  <r>
    <n v="619"/>
    <x v="5"/>
    <d v="2022-08-26T00:00:00"/>
    <s v="SUMAGUI LORENA P."/>
    <s v="BIR"/>
    <x v="0"/>
    <d v="2022-08-25T00:00:00"/>
    <d v="2022-08-25T00:00:00"/>
    <s v="SL"/>
    <m/>
    <s v="1 SL"/>
    <n v="1"/>
    <m/>
  </r>
  <r>
    <n v="620"/>
    <x v="5"/>
    <d v="2022-05-11T00:00:00"/>
    <s v="SUMAGUI LORENA P."/>
    <s v="BIR"/>
    <x v="0"/>
    <d v="2022-05-05T00:00:00"/>
    <d v="2022-05-05T00:00:00"/>
    <s v="SL"/>
    <m/>
    <s v="1 SL"/>
    <n v="1"/>
    <m/>
  </r>
  <r>
    <n v="621"/>
    <x v="5"/>
    <d v="2022-08-08T00:00:00"/>
    <s v="ENRIQUEZ ANABEL O."/>
    <s v="CHO"/>
    <x v="0"/>
    <d v="2022-07-29T00:00:00"/>
    <d v="2022-07-29T00:00:00"/>
    <s v="SL"/>
    <m/>
    <s v="1 SL"/>
    <n v="1"/>
    <m/>
  </r>
  <r>
    <n v="621"/>
    <x v="5"/>
    <d v="2022-08-08T00:00:00"/>
    <s v="ENRIQUEZ ANABEL O."/>
    <s v="CHO"/>
    <x v="0"/>
    <d v="2022-08-01T00:00:00"/>
    <d v="2022-08-01T00:00:00"/>
    <s v="SL"/>
    <m/>
    <s v="1 SL"/>
    <n v="1"/>
    <m/>
  </r>
  <r>
    <n v="622"/>
    <x v="5"/>
    <d v="2022-08-04T00:00:00"/>
    <s v="REYES NORALYN B."/>
    <s v="SP"/>
    <x v="1"/>
    <d v="2022-08-16T00:00:00"/>
    <d v="2022-08-16T00:00:00"/>
    <s v="OTHER"/>
    <s v="SEC 21 EO 292- SPECIAL PRIVILEGE"/>
    <s v="1 OTHER"/>
    <n v="1"/>
    <m/>
  </r>
  <r>
    <n v="623"/>
    <x v="5"/>
    <d v="2022-07-15T00:00:00"/>
    <s v="ESTOLE JOCELYN D."/>
    <s v="CCT"/>
    <x v="0"/>
    <d v="2022-07-12T00:00:00"/>
    <d v="2022-07-14T00:00:00"/>
    <s v="SL"/>
    <m/>
    <s v="3 SL"/>
    <n v="3"/>
    <m/>
  </r>
  <r>
    <n v="624"/>
    <x v="5"/>
    <d v="2022-08-03T00:00:00"/>
    <s v="AMBAT JAIME L."/>
    <s v="VMO/SP"/>
    <x v="0"/>
    <d v="2022-08-02T00:00:00"/>
    <d v="2022-08-02T00:00:00"/>
    <s v="SL"/>
    <m/>
    <s v="1 SL"/>
    <n v="1"/>
    <m/>
  </r>
  <r>
    <n v="625"/>
    <x v="5"/>
    <d v="2022-06-29T00:00:00"/>
    <s v="LANDICHO ROSALINA B."/>
    <s v="EEO/CITY MARKET"/>
    <x v="0"/>
    <d v="2022-06-28T00:00:00"/>
    <d v="2022-06-28T00:00:00"/>
    <s v="SL"/>
    <m/>
    <s v="1 SL"/>
    <n v="1"/>
    <m/>
  </r>
  <r>
    <n v="626"/>
    <x v="5"/>
    <d v="2022-07-05T00:00:00"/>
    <s v="LABANANCIA TEDDY BOY N."/>
    <s v="SUNGAY ELEM SCH"/>
    <x v="0"/>
    <d v="2022-07-05T00:00:00"/>
    <d v="2022-07-11T00:00:00"/>
    <s v="VL"/>
    <m/>
    <s v="5 VL"/>
    <n v="5"/>
    <m/>
  </r>
  <r>
    <n v="627"/>
    <x v="5"/>
    <d v="2022-08-12T00:00:00"/>
    <s v="SARDIÑOLA REBECCA C."/>
    <s v="SP"/>
    <x v="0"/>
    <d v="2022-08-04T00:00:00"/>
    <d v="2022-08-05T00:00:00"/>
    <s v="SL"/>
    <m/>
    <s v="2 SL"/>
    <n v="2"/>
    <m/>
  </r>
  <r>
    <n v="628"/>
    <x v="5"/>
    <d v="2022-08-08T00:00:00"/>
    <s v="SARDIÑOLA REBECCA C."/>
    <s v="SP"/>
    <x v="0"/>
    <d v="2022-08-02T00:00:00"/>
    <d v="2022-08-03T00:00:00"/>
    <s v="SL"/>
    <m/>
    <s v="2 SL"/>
    <n v="2"/>
    <m/>
  </r>
  <r>
    <n v="629"/>
    <x v="6"/>
    <d v="2022-08-10T00:00:00"/>
    <s v="ALMAREZ MELENCIO M."/>
    <s v="SP"/>
    <x v="0"/>
    <m/>
    <m/>
    <s v="OTHER"/>
    <s v="TERMINAL LEAVE"/>
    <s v="0 OTHER"/>
    <n v="0"/>
    <m/>
  </r>
  <r>
    <n v="630"/>
    <x v="7"/>
    <d v="2022-09-22T00:00:00"/>
    <s v="AYCARDO PILILLA V."/>
    <s v="COA"/>
    <x v="1"/>
    <m/>
    <m/>
    <s v="OTHER"/>
    <s v="TERMINAL LEAVE"/>
    <s v="0 OTHER"/>
    <n v="0"/>
    <m/>
  </r>
  <r>
    <n v="631"/>
    <x v="8"/>
    <d v="2022-07-15T00:00:00"/>
    <s v="DIAZ CAROLINA P."/>
    <s v="SP"/>
    <x v="0"/>
    <d v="2022-07-20T00:00:00"/>
    <d v="2022-07-22T00:00:00"/>
    <s v="VL"/>
    <m/>
    <s v="3 VL"/>
    <n v="3"/>
    <m/>
  </r>
  <r>
    <n v="632"/>
    <x v="8"/>
    <d v="2022-07-28T00:00:00"/>
    <s v="DIAZ CAROLINA P."/>
    <s v="SP"/>
    <x v="0"/>
    <d v="2022-07-25T00:00:00"/>
    <d v="2022-07-27T00:00:00"/>
    <s v="SL"/>
    <m/>
    <s v="3 SL"/>
    <n v="3"/>
    <m/>
  </r>
  <r>
    <n v="633"/>
    <x v="8"/>
    <d v="2022-09-29T00:00:00"/>
    <s v="DIAZ CAROLINA P."/>
    <s v="SP"/>
    <x v="0"/>
    <d v="2022-09-28T00:00:00"/>
    <d v="2022-09-28T00:00:00"/>
    <s v="SL"/>
    <m/>
    <s v="1 SL"/>
    <n v="1"/>
    <m/>
  </r>
  <r>
    <n v="634"/>
    <x v="8"/>
    <d v="2022-08-01T00:00:00"/>
    <s v="SARDINOLA  GINABLETH J."/>
    <s v="MO"/>
    <x v="1"/>
    <d v="2022-07-28T00:00:00"/>
    <d v="2022-07-29T00:00:00"/>
    <s v="SL"/>
    <m/>
    <s v="2 SL"/>
    <n v="2"/>
    <m/>
  </r>
  <r>
    <n v="635"/>
    <x v="8"/>
    <d v="2022-08-22T00:00:00"/>
    <s v="MARINDUQUE ROWENA G."/>
    <s v="SP"/>
    <x v="0"/>
    <d v="2022-08-17T00:00:00"/>
    <d v="2022-08-17T00:00:00"/>
    <s v="SL"/>
    <m/>
    <s v="1 SL"/>
    <n v="1"/>
    <m/>
  </r>
  <r>
    <n v="636"/>
    <x v="8"/>
    <d v="2022-08-22T00:00:00"/>
    <s v="MARINDUQUE ROWENA G."/>
    <s v="SP"/>
    <x v="0"/>
    <d v="2022-08-19T00:00:00"/>
    <d v="2022-08-19T00:00:00"/>
    <s v="SL"/>
    <m/>
    <s v="1 SL"/>
    <n v="1"/>
    <m/>
  </r>
  <r>
    <n v="637"/>
    <x v="8"/>
    <d v="2022-09-05T00:00:00"/>
    <s v="MARINDUQUE ROWENA G."/>
    <s v="SP"/>
    <x v="0"/>
    <d v="2022-09-02T00:00:00"/>
    <d v="2022-09-02T00:00:00"/>
    <s v="SL"/>
    <m/>
    <s v="1 SL"/>
    <n v="1"/>
    <m/>
  </r>
  <r>
    <n v="638"/>
    <x v="8"/>
    <d v="2022-09-07T00:00:00"/>
    <s v="MAURICIO MARIZIEL M."/>
    <n v="0"/>
    <x v="2"/>
    <d v="2022-09-05T00:00:00"/>
    <d v="2022-09-06T00:00:00"/>
    <s v="SL"/>
    <m/>
    <s v="2 SL"/>
    <n v="2"/>
    <m/>
  </r>
  <r>
    <n v="639"/>
    <x v="8"/>
    <d v="2022-08-30T00:00:00"/>
    <s v="DESINGAŃO PURIFICACION A."/>
    <s v="SP"/>
    <x v="0"/>
    <d v="2022-08-26T00:00:00"/>
    <d v="2022-08-26T00:00:00"/>
    <s v="SL"/>
    <m/>
    <s v="1 SL"/>
    <n v="1"/>
    <m/>
  </r>
  <r>
    <n v="640"/>
    <x v="8"/>
    <d v="2022-09-07T00:00:00"/>
    <s v="ABALLA JAMAICA C."/>
    <s v="TCNHS-ISHS"/>
    <x v="0"/>
    <d v="2022-09-08T00:00:00"/>
    <d v="2022-09-09T00:00:00"/>
    <s v="WITHOUTPAY"/>
    <s v="WITHOUTPAY"/>
    <s v="2 WITHOUTPAY"/>
    <n v="2"/>
    <m/>
  </r>
  <r>
    <n v="641"/>
    <x v="8"/>
    <d v="2022-07-27T00:00:00"/>
    <s v="BUTALON DIANNE H."/>
    <s v="ONT"/>
    <x v="0"/>
    <d v="2022-07-20T00:00:00"/>
    <d v="2022-07-20T00:00:00"/>
    <s v="SL"/>
    <m/>
    <s v="1 SL"/>
    <n v="1"/>
    <m/>
  </r>
  <r>
    <n v="642"/>
    <x v="8"/>
    <d v="2022-07-28T00:00:00"/>
    <s v="ANGCAYA JENNY ROSE S."/>
    <s v="CTO-LICENSE"/>
    <x v="0"/>
    <d v="2022-07-27T00:00:00"/>
    <d v="2022-07-27T00:00:00"/>
    <s v="VL"/>
    <m/>
    <s v="1 VL"/>
    <n v="1"/>
    <m/>
  </r>
  <r>
    <n v="643"/>
    <x v="8"/>
    <d v="2022-07-25T00:00:00"/>
    <s v="AMULONG GERONIMO M."/>
    <s v="EEO/CITY MARKET"/>
    <x v="0"/>
    <d v="2022-08-01T00:00:00"/>
    <d v="2022-08-04T00:00:00"/>
    <s v="VL"/>
    <m/>
    <s v="4 VL"/>
    <n v="4"/>
    <m/>
  </r>
  <r>
    <n v="643"/>
    <x v="8"/>
    <d v="2022-07-26T00:00:00"/>
    <s v="AMULONG GERONIMO M."/>
    <s v="EEO/CITY MARKET"/>
    <x v="0"/>
    <d v="2022-08-06T00:00:00"/>
    <d v="2022-08-06T00:00:00"/>
    <s v="VL"/>
    <m/>
    <s v="0 VL"/>
    <n v="0"/>
    <m/>
  </r>
  <r>
    <n v="644"/>
    <x v="8"/>
    <d v="2022-07-26T00:00:00"/>
    <s v="COSA PAOLA GRACE P."/>
    <s v="ASSESSOR"/>
    <x v="0"/>
    <d v="2022-07-25T00:00:00"/>
    <d v="2022-07-25T00:00:00"/>
    <s v="SL"/>
    <m/>
    <s v="1 SL"/>
    <n v="1"/>
    <m/>
  </r>
  <r>
    <n v="645"/>
    <x v="8"/>
    <d v="2022-07-21T00:00:00"/>
    <s v="COSA PAOLA GRACE P."/>
    <s v="ASSESSOR"/>
    <x v="0"/>
    <d v="2022-07-20T00:00:00"/>
    <d v="2022-07-20T00:00:00"/>
    <s v="SL"/>
    <m/>
    <s v="1 SL"/>
    <n v="1"/>
    <m/>
  </r>
  <r>
    <n v="646"/>
    <x v="8"/>
    <d v="2022-06-27T00:00:00"/>
    <s v="COLETO ASHLEY M."/>
    <s v="ASSESSOR"/>
    <x v="0"/>
    <d v="2022-06-24T00:00:00"/>
    <d v="2022-06-24T00:00:00"/>
    <s v="SL"/>
    <m/>
    <s v="1 SL"/>
    <n v="1"/>
    <m/>
  </r>
  <r>
    <n v="647"/>
    <x v="8"/>
    <d v="2022-06-06T00:00:00"/>
    <s v="COLETO ASHLEY M."/>
    <s v="ASSESSOR"/>
    <x v="0"/>
    <d v="2022-05-13T00:00:00"/>
    <d v="2022-05-16T00:00:00"/>
    <s v="VL"/>
    <m/>
    <s v="2 VL"/>
    <n v="2"/>
    <m/>
  </r>
  <r>
    <n v="648"/>
    <x v="8"/>
    <d v="2022-07-25T00:00:00"/>
    <s v="COLETO ASHLEY M."/>
    <s v="ASSESSOR"/>
    <x v="0"/>
    <d v="2022-07-29T00:00:00"/>
    <d v="2022-07-29T00:00:00"/>
    <s v="OTHER"/>
    <s v="BIRTHDAY LEAVE"/>
    <s v="1 OTHER"/>
    <n v="1"/>
    <m/>
  </r>
  <r>
    <n v="649"/>
    <x v="8"/>
    <d v="2022-07-28T00:00:00"/>
    <s v="GATPANDAN MICHAEL E."/>
    <s v="GSO"/>
    <x v="0"/>
    <d v="2022-07-26T00:00:00"/>
    <d v="2022-07-27T00:00:00"/>
    <s v="SL"/>
    <m/>
    <s v="2 SL"/>
    <n v="2"/>
    <m/>
  </r>
  <r>
    <n v="650"/>
    <x v="8"/>
    <d v="2022-07-28T00:00:00"/>
    <s v="DESINGAŃO PURIFICACION A."/>
    <s v="SP"/>
    <x v="0"/>
    <d v="2022-07-27T00:00:00"/>
    <d v="2022-07-27T00:00:00"/>
    <s v="SL"/>
    <m/>
    <s v="1 SL"/>
    <n v="1"/>
    <m/>
  </r>
  <r>
    <n v="651"/>
    <x v="8"/>
    <d v="2022-09-08T00:00:00"/>
    <s v="COLETO ASHLEY M."/>
    <s v="ASSESSOR"/>
    <x v="0"/>
    <d v="2022-09-06T00:00:00"/>
    <d v="2022-09-07T00:00:00"/>
    <s v="SL"/>
    <m/>
    <s v="2 SL"/>
    <n v="2"/>
    <m/>
  </r>
  <r>
    <n v="652"/>
    <x v="8"/>
    <d v="2022-09-07T00:00:00"/>
    <s v="DIMAPILIS DENNIS C."/>
    <s v="TOPS (ADMIN CSU)"/>
    <x v="1"/>
    <d v="2022-09-05T00:00:00"/>
    <d v="2022-09-06T00:00:00"/>
    <s v="SL"/>
    <m/>
    <s v="2 SL"/>
    <n v="2"/>
    <m/>
  </r>
  <r>
    <n v="653"/>
    <x v="8"/>
    <d v="2022-07-01T00:00:00"/>
    <s v="MANALO FERNANDO G."/>
    <s v="ONT"/>
    <x v="0"/>
    <d v="2022-07-18T00:00:00"/>
    <d v="2022-07-22T00:00:00"/>
    <s v="VL"/>
    <m/>
    <s v="5 VL"/>
    <n v="5"/>
    <m/>
  </r>
  <r>
    <n v="654"/>
    <x v="8"/>
    <d v="2022-08-22T00:00:00"/>
    <s v="MAGUINAO NIÑA F."/>
    <s v="ONT"/>
    <x v="0"/>
    <d v="2022-08-23T00:00:00"/>
    <d v="2022-08-26T00:00:00"/>
    <s v="OTHER"/>
    <s v="MOURNING LEAVE"/>
    <s v="4 OTHER"/>
    <n v="4"/>
    <m/>
  </r>
  <r>
    <n v="655"/>
    <x v="8"/>
    <d v="2022-08-24T00:00:00"/>
    <s v="EMELO MARYJANE T."/>
    <s v="ONT"/>
    <x v="1"/>
    <d v="2022-08-17T00:00:00"/>
    <d v="2022-08-17T00:00:00"/>
    <s v="SL"/>
    <m/>
    <s v="1 SL"/>
    <n v="1"/>
    <m/>
  </r>
  <r>
    <n v="656"/>
    <x v="8"/>
    <d v="2022-08-24T00:00:00"/>
    <s v="HAPITA MELANIE A."/>
    <s v="ONT"/>
    <x v="0"/>
    <d v="2022-08-14T00:00:00"/>
    <d v="2022-08-15T00:00:00"/>
    <s v="SL"/>
    <m/>
    <s v="1 SL"/>
    <n v="1"/>
    <m/>
  </r>
  <r>
    <n v="656"/>
    <x v="8"/>
    <d v="2022-08-24T00:00:00"/>
    <s v="HAPITA MELANIE A."/>
    <s v="ONT"/>
    <x v="0"/>
    <d v="2022-08-18T00:00:00"/>
    <d v="2022-08-19T00:00:00"/>
    <s v="SL"/>
    <m/>
    <s v="2 SL"/>
    <n v="2"/>
    <m/>
  </r>
  <r>
    <n v="657"/>
    <x v="9"/>
    <d v="2022-07-27T00:00:00"/>
    <s v="DE CASTRO CHRISTINE JEAN D."/>
    <s v="CSWDO"/>
    <x v="1"/>
    <d v="2022-07-26T00:00:00"/>
    <d v="2022-07-26T00:00:00"/>
    <s v="SL"/>
    <m/>
    <s v="1 SL"/>
    <n v="1"/>
    <m/>
  </r>
  <r>
    <n v="658"/>
    <x v="9"/>
    <d v="2022-07-26T00:00:00"/>
    <s v="SUMAGUI LORENA P."/>
    <s v="BIR"/>
    <x v="0"/>
    <d v="2022-07-20T00:00:00"/>
    <d v="2022-07-20T00:00:00"/>
    <s v="OTHER"/>
    <s v="SEC 21 EO 292- SPECIAL PRIVILEGE"/>
    <s v="1 OTHER"/>
    <n v="1"/>
    <m/>
  </r>
  <r>
    <n v="658"/>
    <x v="9"/>
    <d v="2022-07-26T00:00:00"/>
    <s v="SUMAGUI LORENA P."/>
    <s v="BIR"/>
    <x v="0"/>
    <d v="2022-07-28T00:00:00"/>
    <d v="2022-07-28T00:00:00"/>
    <s v="OTHER"/>
    <s v="SEC 21 EO 292- SPECIAL PRIVILEGE"/>
    <s v="1 OTHER"/>
    <n v="1"/>
    <m/>
  </r>
  <r>
    <n v="659"/>
    <x v="9"/>
    <d v="2022-07-25T00:00:00"/>
    <s v="DILIDILI AIREEN M."/>
    <s v="TICC"/>
    <x v="0"/>
    <d v="2022-08-05T00:00:00"/>
    <d v="2022-08-05T00:00:00"/>
    <s v="VL"/>
    <m/>
    <s v="1 VL"/>
    <n v="1"/>
    <m/>
  </r>
  <r>
    <n v="660"/>
    <x v="9"/>
    <d v="2022-07-25T00:00:00"/>
    <s v="VILLANUEVA MARILYN L."/>
    <s v="TICC"/>
    <x v="0"/>
    <d v="2022-07-21T00:00:00"/>
    <d v="2022-07-22T00:00:00"/>
    <s v="SL"/>
    <m/>
    <s v="2 SL"/>
    <n v="2"/>
    <m/>
  </r>
  <r>
    <n v="661"/>
    <x v="9"/>
    <d v="2022-07-25T00:00:00"/>
    <s v="RODRIGUEZ ARNEL  "/>
    <s v="CENRO"/>
    <x v="0"/>
    <d v="2022-08-01T00:00:00"/>
    <d v="2022-08-01T00:00:00"/>
    <s v="OTHER"/>
    <s v="SEC 25 EO 292- FORCE LEAVE"/>
    <s v="1 OTHER"/>
    <n v="1"/>
    <m/>
  </r>
  <r>
    <n v="662"/>
    <x v="9"/>
    <d v="2022-07-27T00:00:00"/>
    <s v="OBINA APOLINARIO B."/>
    <s v="CENRO"/>
    <x v="0"/>
    <d v="2022-07-25T00:00:00"/>
    <d v="2022-07-26T00:00:00"/>
    <s v="SL"/>
    <m/>
    <s v="2 SL"/>
    <n v="2"/>
    <m/>
  </r>
  <r>
    <n v="663"/>
    <x v="9"/>
    <d v="2022-07-28T00:00:00"/>
    <s v="FLORES RICHARD  "/>
    <s v="CENRO"/>
    <x v="0"/>
    <d v="2022-07-26T00:00:00"/>
    <d v="2022-07-27T00:00:00"/>
    <s v="VL"/>
    <m/>
    <s v="2 VL"/>
    <n v="2"/>
    <m/>
  </r>
  <r>
    <n v="664"/>
    <x v="9"/>
    <d v="2022-07-25T00:00:00"/>
    <s v="ALBARRACIN ROLAND  "/>
    <s v="CENRO"/>
    <x v="0"/>
    <d v="2022-08-01T00:00:00"/>
    <d v="2022-08-05T00:00:00"/>
    <s v="VL"/>
    <m/>
    <s v="5 VL"/>
    <n v="5"/>
    <m/>
  </r>
  <r>
    <n v="664"/>
    <x v="9"/>
    <d v="2022-07-25T00:00:00"/>
    <s v="ALBARRACIN ROLAND  "/>
    <s v="CENRO"/>
    <x v="0"/>
    <d v="2022-08-08T00:00:00"/>
    <d v="2022-08-12T00:00:00"/>
    <s v="VL"/>
    <m/>
    <s v="5 VL"/>
    <n v="5"/>
    <m/>
  </r>
  <r>
    <n v="664"/>
    <x v="9"/>
    <d v="2022-07-26T00:00:00"/>
    <s v="ALBARRACIN ROLAND  "/>
    <s v="CENRO"/>
    <x v="0"/>
    <d v="2022-08-15T00:00:00"/>
    <d v="2022-08-18T00:00:00"/>
    <s v="VL"/>
    <m/>
    <s v="4 VL"/>
    <n v="4"/>
    <m/>
  </r>
  <r>
    <n v="665"/>
    <x v="9"/>
    <d v="2022-07-25T00:00:00"/>
    <s v="LANDICHO CHARLENE R."/>
    <s v="GSO"/>
    <x v="0"/>
    <d v="2022-07-29T00:00:00"/>
    <d v="2022-07-29T00:00:00"/>
    <s v="VL"/>
    <m/>
    <s v="1 VL"/>
    <n v="1"/>
    <m/>
  </r>
  <r>
    <n v="666"/>
    <x v="9"/>
    <d v="2022-07-27T00:00:00"/>
    <s v="TINAZA JHOANNA MARIE D."/>
    <s v="ONT"/>
    <x v="0"/>
    <d v="2022-08-10T00:00:00"/>
    <d v="2022-08-10T00:00:00"/>
    <s v="OTHER"/>
    <s v="SEC 21 EO 292- SPECIAL PRIVILEGE"/>
    <s v="1 OTHER"/>
    <n v="1"/>
    <m/>
  </r>
  <r>
    <n v="667"/>
    <x v="9"/>
    <d v="2022-05-27T00:00:00"/>
    <s v="LARIOSA ALBERT R."/>
    <s v="GSO"/>
    <x v="0"/>
    <d v="2022-05-31T00:00:00"/>
    <d v="2022-06-30T00:00:00"/>
    <s v="WITHOUTPAY"/>
    <s v="WITHOUTPAY"/>
    <s v="23 WITHOUTPAY"/>
    <n v="23"/>
    <m/>
  </r>
  <r>
    <n v="668"/>
    <x v="9"/>
    <d v="2022-07-26T00:00:00"/>
    <s v="PARAISO MARIA LORENA D."/>
    <s v="EEO/CITY MARKET"/>
    <x v="0"/>
    <d v="2022-07-25T00:00:00"/>
    <d v="2022-07-25T00:00:00"/>
    <s v="SL"/>
    <m/>
    <s v="1 SL"/>
    <n v="1"/>
    <m/>
  </r>
  <r>
    <n v="669"/>
    <x v="9"/>
    <d v="2022-07-28T00:00:00"/>
    <s v="MARASIGAN BIENVENIDO E."/>
    <s v="GSO"/>
    <x v="0"/>
    <d v="2022-07-22T00:00:00"/>
    <d v="2022-07-22T00:00:00"/>
    <s v="SL"/>
    <m/>
    <s v="1 SL"/>
    <n v="1"/>
    <m/>
  </r>
  <r>
    <n v="669"/>
    <x v="9"/>
    <d v="2022-07-28T00:00:00"/>
    <s v="MARASIGAN BIENVENIDO E."/>
    <s v="GSO"/>
    <x v="0"/>
    <d v="2022-07-25T00:00:00"/>
    <d v="2022-07-27T00:00:00"/>
    <s v="SL"/>
    <m/>
    <s v="3 SL"/>
    <n v="3"/>
    <m/>
  </r>
  <r>
    <n v="670"/>
    <x v="9"/>
    <d v="2022-07-25T00:00:00"/>
    <s v="RODRIGUEZ NARCISCO E."/>
    <s v="EEO/CITY MARKET"/>
    <x v="0"/>
    <d v="2022-07-14T00:00:00"/>
    <d v="2022-07-14T00:00:00"/>
    <s v="SL"/>
    <m/>
    <s v="1 SL"/>
    <n v="1"/>
    <m/>
  </r>
  <r>
    <n v="671"/>
    <x v="9"/>
    <d v="2022-07-18T00:00:00"/>
    <s v="SABULAAN MARIA LEAH M."/>
    <s v="CPDO"/>
    <x v="0"/>
    <d v="2022-07-22T00:00:00"/>
    <d v="2022-07-22T00:00:00"/>
    <s v="VL"/>
    <m/>
    <s v="1 VL"/>
    <n v="1"/>
    <m/>
  </r>
  <r>
    <n v="671"/>
    <x v="9"/>
    <d v="2022-07-18T00:00:00"/>
    <s v="SABULAAN MARIA LEAH M."/>
    <s v="CPDO"/>
    <x v="0"/>
    <d v="2022-07-25T00:00:00"/>
    <d v="2022-07-25T00:00:00"/>
    <s v="VL"/>
    <m/>
    <s v="1 VL"/>
    <n v="1"/>
    <m/>
  </r>
  <r>
    <n v="672"/>
    <x v="10"/>
    <d v="2022-04-25T00:00:00"/>
    <s v="LORILLA LOIDA P."/>
    <s v="TCSNHS-ISHS"/>
    <x v="0"/>
    <d v="2022-04-18T00:00:00"/>
    <d v="2022-04-19T00:00:00"/>
    <s v="SL"/>
    <m/>
    <s v="2 SL"/>
    <n v="2"/>
    <m/>
  </r>
  <r>
    <n v="673"/>
    <x v="10"/>
    <d v="2022-08-20T00:00:00"/>
    <s v="DERLA ARTHUR D."/>
    <s v="CENRO"/>
    <x v="0"/>
    <d v="2022-08-01T00:00:00"/>
    <d v="2022-08-01T00:00:00"/>
    <s v="OTHER"/>
    <s v="SEC 21 EO 292- SPECIAL PRIVILEGE"/>
    <s v="1 OTHER"/>
    <n v="1"/>
    <m/>
  </r>
  <r>
    <n v="674"/>
    <x v="10"/>
    <d v="2022-08-02T00:00:00"/>
    <s v="HERNANDEZ RODERICK M."/>
    <s v="EEO/CITY MARKET"/>
    <x v="0"/>
    <d v="2022-08-04T00:00:00"/>
    <d v="2022-08-04T00:00:00"/>
    <s v="VL"/>
    <m/>
    <s v="1 VL"/>
    <n v="1"/>
    <m/>
  </r>
  <r>
    <n v="674"/>
    <x v="10"/>
    <d v="2022-08-02T00:00:00"/>
    <s v="HERNANDEZ RODERICK M."/>
    <s v="EEO/CITY MARKET"/>
    <x v="0"/>
    <d v="2022-08-10T00:00:00"/>
    <d v="2022-08-11T00:00:00"/>
    <s v="VL"/>
    <m/>
    <s v="2 VL"/>
    <n v="2"/>
    <m/>
  </r>
  <r>
    <n v="675"/>
    <x v="10"/>
    <d v="2022-08-02T00:00:00"/>
    <s v="DIMAANO LEOVIGILDA A."/>
    <s v="EEO/CITY MARKET"/>
    <x v="0"/>
    <d v="2022-08-10T00:00:00"/>
    <d v="2022-08-10T00:00:00"/>
    <s v="VL"/>
    <m/>
    <s v="1 VL"/>
    <n v="1"/>
    <m/>
  </r>
  <r>
    <n v="675"/>
    <x v="10"/>
    <d v="2022-08-02T00:00:00"/>
    <s v="DIMAANO LEOVIGILDA A."/>
    <s v="EEO/CITY MARKET"/>
    <x v="0"/>
    <d v="2022-08-18T00:00:00"/>
    <d v="2022-08-19T00:00:00"/>
    <s v="VL"/>
    <m/>
    <s v="2 VL"/>
    <n v="2"/>
    <m/>
  </r>
  <r>
    <n v="676"/>
    <x v="10"/>
    <d v="2022-07-12T00:00:00"/>
    <s v="MARASIGAN BIENVENIDO E."/>
    <s v="GSO"/>
    <x v="0"/>
    <d v="2022-07-11T00:00:00"/>
    <d v="2022-07-11T00:00:00"/>
    <s v="SL"/>
    <m/>
    <s v="1 SL"/>
    <n v="1"/>
    <m/>
  </r>
  <r>
    <n v="677"/>
    <x v="10"/>
    <d v="2022-05-04T00:00:00"/>
    <s v="MARASIGAN BIENVENIDO E."/>
    <s v="GSO"/>
    <x v="0"/>
    <d v="2022-05-10T00:00:00"/>
    <d v="2022-05-31T00:00:00"/>
    <s v="WITHOUTPAY"/>
    <s v="WITHOUTPAY"/>
    <s v="16 WITHOUTPAY"/>
    <n v="16"/>
    <m/>
  </r>
  <r>
    <n v="678"/>
    <x v="10"/>
    <d v="2022-07-20T00:00:00"/>
    <s v="MARASIGAN BIENVENIDO E."/>
    <s v="GSO"/>
    <x v="0"/>
    <d v="2022-07-14T00:00:00"/>
    <d v="2022-07-15T00:00:00"/>
    <s v="WITHOUTPAY"/>
    <s v="WITHOUTPAY"/>
    <s v="2 WITHOUTPAY"/>
    <n v="2"/>
    <m/>
  </r>
  <r>
    <n v="678"/>
    <x v="10"/>
    <d v="2022-07-20T00:00:00"/>
    <s v="MARASIGAN BIENVENIDO E."/>
    <s v="GSO"/>
    <x v="0"/>
    <d v="2022-07-18T00:00:00"/>
    <d v="2022-07-19T00:00:00"/>
    <s v="WITHOUTPAY"/>
    <s v="WITHOUTPAY "/>
    <s v="2 WITHOUTPAY"/>
    <n v="2"/>
    <m/>
  </r>
  <r>
    <n v="679"/>
    <x v="10"/>
    <d v="2022-08-09T00:00:00"/>
    <s v="ANGCAYA JENNY ROSE S."/>
    <s v="CTO-LICENSE"/>
    <x v="0"/>
    <d v="2022-08-08T00:00:00"/>
    <d v="2022-08-08T00:00:00"/>
    <s v="OTHER"/>
    <s v="SEC 21 EO 292- SPECIAL PRIVILEGE"/>
    <s v="1 OTHER"/>
    <n v="1"/>
    <m/>
  </r>
  <r>
    <n v="680"/>
    <x v="10"/>
    <d v="2022-04-19T00:00:00"/>
    <s v="MARASIGAN BIENVENIDO E."/>
    <s v="GSO"/>
    <x v="0"/>
    <d v="2022-04-26T00:00:00"/>
    <d v="2022-04-29T00:00:00"/>
    <s v="WITHOUTPAY"/>
    <s v="WITHOUTPAY"/>
    <s v="4 WITHOUTPAY"/>
    <n v="4"/>
    <m/>
  </r>
  <r>
    <n v="680"/>
    <x v="10"/>
    <d v="2022-04-19T00:00:00"/>
    <s v="MARASIGAN BIENVENIDO E."/>
    <s v="GSO"/>
    <x v="0"/>
    <d v="2022-05-02T00:00:00"/>
    <d v="2022-05-06T00:00:00"/>
    <s v="WITHOUTPAY"/>
    <s v="WITHOUTPAY"/>
    <s v="5 WITHOUTPAY"/>
    <n v="5"/>
    <m/>
  </r>
  <r>
    <n v="681"/>
    <x v="10"/>
    <d v="2022-08-08T00:00:00"/>
    <s v="TIBAYAN EUFEMIA O."/>
    <s v="CHO"/>
    <x v="0"/>
    <d v="2022-08-01T00:00:00"/>
    <d v="2022-08-03T00:00:00"/>
    <s v="SL"/>
    <m/>
    <s v="3 SL"/>
    <n v="3"/>
    <m/>
  </r>
  <r>
    <n v="681"/>
    <x v="10"/>
    <d v="2022-08-08T00:00:00"/>
    <s v="TIBAYAN EUFEMIA O."/>
    <s v="CHO"/>
    <x v="0"/>
    <d v="2022-08-05T00:00:00"/>
    <d v="2022-08-05T00:00:00"/>
    <s v="OTHER"/>
    <s v="BIRTHDAY LEAVE"/>
    <s v="1 OTHER"/>
    <n v="1"/>
    <m/>
  </r>
  <r>
    <n v="682"/>
    <x v="10"/>
    <d v="2022-08-03T00:00:00"/>
    <s v="DEL MUNDO JONAS B."/>
    <s v="CHO"/>
    <x v="0"/>
    <d v="2022-08-03T00:00:00"/>
    <d v="2022-08-03T00:00:00"/>
    <s v="SL"/>
    <m/>
    <s v="1 SL"/>
    <n v="1"/>
    <m/>
  </r>
  <r>
    <n v="683"/>
    <x v="10"/>
    <d v="2022-05-04T00:00:00"/>
    <s v="MERCARDO RENGIE M."/>
    <n v="0"/>
    <x v="2"/>
    <d v="2022-05-02T00:00:00"/>
    <d v="2022-05-02T00:00:00"/>
    <s v="SL"/>
    <m/>
    <s v="1 SL"/>
    <n v="1"/>
    <m/>
  </r>
  <r>
    <n v="684"/>
    <x v="10"/>
    <d v="2022-06-07T00:00:00"/>
    <s v="MERCARDO RENGIE M."/>
    <n v="0"/>
    <x v="2"/>
    <d v="2022-06-06T00:00:00"/>
    <d v="2022-06-06T00:00:00"/>
    <s v="SL"/>
    <m/>
    <s v="1 SL"/>
    <n v="1"/>
    <m/>
  </r>
  <r>
    <n v="685"/>
    <x v="10"/>
    <d v="2022-05-19T00:00:00"/>
    <s v="MERCADO ARLENNIE D."/>
    <n v="0"/>
    <x v="2"/>
    <d v="2022-05-18T00:00:00"/>
    <d v="2022-05-18T00:00:00"/>
    <s v="SL"/>
    <m/>
    <s v="1 SL"/>
    <n v="1"/>
    <m/>
  </r>
  <r>
    <n v="686"/>
    <x v="10"/>
    <d v="2022-08-01T00:00:00"/>
    <s v="MERCADO ARLENNIE D."/>
    <n v="0"/>
    <x v="2"/>
    <d v="2022-08-08T00:00:00"/>
    <d v="2022-08-08T00:00:00"/>
    <s v="OTHER"/>
    <s v="SEC 21 EO 292- SPECIAL PRIVILEGE"/>
    <s v="1 OTHER"/>
    <n v="1"/>
    <m/>
  </r>
  <r>
    <n v="687"/>
    <x v="10"/>
    <d v="2022-05-11T00:00:00"/>
    <s v="MARASIGAN CHRISTIAN M."/>
    <s v="MO"/>
    <x v="0"/>
    <d v="2022-05-16T00:00:00"/>
    <d v="2022-05-16T00:00:00"/>
    <s v="OTHER"/>
    <s v="SEC 25 EO 292- FORCE LEAVE"/>
    <s v="1 OTHER"/>
    <n v="1"/>
    <m/>
  </r>
  <r>
    <n v="688"/>
    <x v="10"/>
    <d v="2022-08-01T00:00:00"/>
    <s v="MARASIGAN CHRISTIAN M."/>
    <s v="MO"/>
    <x v="0"/>
    <d v="2022-07-28T00:00:00"/>
    <d v="2022-07-29T00:00:00"/>
    <s v="SL"/>
    <m/>
    <s v="2 SL"/>
    <n v="2"/>
    <m/>
  </r>
  <r>
    <n v="689"/>
    <x v="10"/>
    <d v="2022-09-20T00:00:00"/>
    <s v="MARASIGAN BIENVENIDO E."/>
    <s v="GSO"/>
    <x v="0"/>
    <d v="2022-09-19T00:00:00"/>
    <d v="2022-09-19T00:00:00"/>
    <s v="SL"/>
    <m/>
    <s v="1 SL"/>
    <n v="1"/>
    <m/>
  </r>
  <r>
    <n v="690"/>
    <x v="10"/>
    <d v="2022-08-22T00:00:00"/>
    <s v="MARASIGAN BIENVENIDO E."/>
    <s v="GSO"/>
    <x v="0"/>
    <d v="2022-09-12T00:00:00"/>
    <d v="2022-09-16T00:00:00"/>
    <s v="VL"/>
    <m/>
    <s v="5 VL"/>
    <n v="5"/>
    <m/>
  </r>
  <r>
    <n v="691"/>
    <x v="10"/>
    <d v="2022-10-07T00:00:00"/>
    <s v="GARCIA JOAN B."/>
    <s v="ONT"/>
    <x v="0"/>
    <d v="2022-10-26T00:00:00"/>
    <d v="2022-10-28T00:00:00"/>
    <s v="OTHER"/>
    <s v="SEC 25 EO 292- FORCE LEAVE"/>
    <s v="3 OTHER"/>
    <n v="3"/>
    <m/>
  </r>
  <r>
    <n v="692"/>
    <x v="10"/>
    <d v="2022-10-07T00:00:00"/>
    <s v="GARCIA JOAN B."/>
    <s v="ONT"/>
    <x v="0"/>
    <d v="2022-10-21T00:00:00"/>
    <d v="2022-10-21T00:00:00"/>
    <s v="OTHER"/>
    <s v="SEC 21 EO 292- SPECIAL PRIVILEGE"/>
    <s v="1 OTHER"/>
    <n v="1"/>
    <m/>
  </r>
  <r>
    <n v="693"/>
    <x v="10"/>
    <d v="2022-10-10T00:00:00"/>
    <s v="PEJI NARCISO V."/>
    <s v="TCIS"/>
    <x v="2"/>
    <d v="2022-10-13T00:00:00"/>
    <d v="2022-10-14T00:00:00"/>
    <s v="WITHOUTPAY"/>
    <s v="SL WITHOUTPAY"/>
    <s v="2 WITHOUTPAY"/>
    <n v="2"/>
    <m/>
  </r>
  <r>
    <n v="693"/>
    <x v="10"/>
    <d v="2022-10-10T00:00:00"/>
    <s v="PEJI NARCISO V."/>
    <s v="TCIS"/>
    <x v="2"/>
    <d v="2022-10-17T00:00:00"/>
    <d v="2022-10-21T00:00:00"/>
    <s v="WITHOUTPAY"/>
    <s v="SL WITHOUTPAY"/>
    <s v="5 WITHOUTPAY"/>
    <n v="5"/>
    <m/>
  </r>
  <r>
    <n v="693"/>
    <x v="10"/>
    <d v="2022-10-10T00:00:00"/>
    <s v="PEJI NARCISO V."/>
    <s v="TCIS"/>
    <x v="2"/>
    <d v="2022-10-24T00:00:00"/>
    <d v="2022-10-28T00:00:00"/>
    <s v="WITHOUTPAY"/>
    <s v="SL WITHOUTPAY"/>
    <s v="5 WITHOUTPAY"/>
    <n v="5"/>
    <m/>
  </r>
  <r>
    <n v="693"/>
    <x v="10"/>
    <d v="2022-10-10T00:00:00"/>
    <s v="PEJI NARCISO V."/>
    <s v="TCIS"/>
    <x v="2"/>
    <d v="2022-10-31T00:00:00"/>
    <d v="2022-10-31T00:00:00"/>
    <s v="WITHOUTPAY"/>
    <s v="SL WITHOUTPAY"/>
    <s v="1 WITHOUTPAY"/>
    <n v="1"/>
    <m/>
  </r>
  <r>
    <n v="694"/>
    <x v="11"/>
    <d v="2022-09-23T00:00:00"/>
    <s v="RODRIGUEZ JERALD  "/>
    <s v="CENRO"/>
    <x v="0"/>
    <d v="2022-09-21T00:00:00"/>
    <d v="2022-09-22T00:00:00"/>
    <s v="SL"/>
    <m/>
    <s v="2 SL"/>
    <n v="2"/>
    <m/>
  </r>
  <r>
    <n v="695"/>
    <x v="11"/>
    <d v="2022-08-31T00:00:00"/>
    <s v="AMBION HERSHEY D."/>
    <s v="CHO"/>
    <x v="0"/>
    <d v="2022-09-08T00:00:00"/>
    <d v="2022-09-08T00:00:00"/>
    <s v="VL"/>
    <m/>
    <s v="1 VL"/>
    <n v="1"/>
    <m/>
  </r>
  <r>
    <n v="696"/>
    <x v="11"/>
    <d v="2022-09-27T00:00:00"/>
    <s v="CONTRERAS SARAH JANE P."/>
    <s v="TCNHS-ISHS"/>
    <x v="0"/>
    <d v="2022-09-07T00:00:00"/>
    <d v="2022-09-07T00:00:00"/>
    <s v="VL"/>
    <m/>
    <s v="1 VL"/>
    <n v="1"/>
    <m/>
  </r>
  <r>
    <n v="697"/>
    <x v="11"/>
    <d v="2022-08-01T00:00:00"/>
    <s v="ESTIEBAR ARISTOTLE B."/>
    <s v="CENRO"/>
    <x v="0"/>
    <d v="2022-07-28T00:00:00"/>
    <d v="2022-07-29T00:00:00"/>
    <s v="SL"/>
    <m/>
    <s v="2 SL"/>
    <n v="2"/>
    <m/>
  </r>
  <r>
    <n v="698"/>
    <x v="11"/>
    <d v="2022-08-04T00:00:00"/>
    <s v="DE CASTRO CHRISTINE JEAN D."/>
    <s v="CSWDO"/>
    <x v="1"/>
    <d v="2022-08-10T00:00:00"/>
    <d v="2022-08-10T00:00:00"/>
    <s v="OTHER"/>
    <s v="SEC 21 EO 292- SPECIAL PRIVILEGE"/>
    <s v="1 OTHER"/>
    <n v="1"/>
    <m/>
  </r>
  <r>
    <n v="699"/>
    <x v="11"/>
    <d v="2022-08-04T00:00:00"/>
    <s v="ZAFRA REYNANTE B."/>
    <s v="TICC"/>
    <x v="0"/>
    <d v="2022-07-21T00:00:00"/>
    <d v="2022-07-22T00:00:00"/>
    <s v="SL"/>
    <m/>
    <s v="2 SL"/>
    <n v="2"/>
    <m/>
  </r>
  <r>
    <n v="699"/>
    <x v="11"/>
    <d v="2022-08-04T00:00:00"/>
    <s v="ZAFRA REYNANTE B."/>
    <s v="TICC"/>
    <x v="0"/>
    <d v="2022-07-24T00:00:00"/>
    <d v="2022-07-24T00:00:00"/>
    <s v="SL"/>
    <m/>
    <s v="0 SL"/>
    <n v="0"/>
    <m/>
  </r>
  <r>
    <n v="700"/>
    <x v="11"/>
    <d v="2022-08-04T00:00:00"/>
    <s v="VILLANUEVA RICHELLE A."/>
    <s v="TICC"/>
    <x v="0"/>
    <d v="2022-08-10T00:00:00"/>
    <d v="2022-08-10T00:00:00"/>
    <s v="OTHER"/>
    <s v="SEC 21 EO 292- SPECIAL PRIVILEGE"/>
    <s v="1 OTHER"/>
    <n v="1"/>
    <m/>
  </r>
  <r>
    <n v="701"/>
    <x v="11"/>
    <d v="2022-08-03T00:00:00"/>
    <s v="ANGCAYA IRENE V."/>
    <s v="TICC"/>
    <x v="0"/>
    <d v="2022-07-29T00:00:00"/>
    <d v="2022-07-29T00:00:00"/>
    <s v="OTHER"/>
    <s v="SEC 21 EO 292- SPECIAL PRIVILEGE"/>
    <s v="1 OTHER"/>
    <n v="1"/>
    <m/>
  </r>
  <r>
    <n v="702"/>
    <x v="11"/>
    <d v="2022-08-03T00:00:00"/>
    <s v="ANGCAYA IRENE V."/>
    <s v="TICC"/>
    <x v="0"/>
    <d v="2022-08-01T00:00:00"/>
    <d v="2022-08-01T00:00:00"/>
    <s v="SL"/>
    <m/>
    <s v="1 SL"/>
    <n v="1"/>
    <m/>
  </r>
  <r>
    <n v="703"/>
    <x v="11"/>
    <d v="2022-08-01T00:00:00"/>
    <s v="PANGANIBAN CAROLINA L."/>
    <s v="TICC"/>
    <x v="0"/>
    <d v="2022-07-31T00:00:00"/>
    <d v="2022-07-31T00:00:00"/>
    <s v="SL"/>
    <m/>
    <s v="0 SL"/>
    <n v="0"/>
    <m/>
  </r>
  <r>
    <n v="704"/>
    <x v="11"/>
    <d v="2022-08-01T00:00:00"/>
    <s v="PUNZALAN LUCIANA A."/>
    <s v="TCNHS"/>
    <x v="0"/>
    <d v="2022-07-25T00:00:00"/>
    <d v="2022-07-27T00:00:00"/>
    <s v="SL"/>
    <m/>
    <s v="3 SL"/>
    <n v="3"/>
    <m/>
  </r>
  <r>
    <n v="705"/>
    <x v="11"/>
    <d v="2022-07-27T00:00:00"/>
    <s v="LORILLA LOIDA P."/>
    <s v="TCSNHS-ISHS"/>
    <x v="0"/>
    <d v="2022-07-25T00:00:00"/>
    <d v="2022-07-27T00:00:00"/>
    <s v="OTHER"/>
    <s v="BIRTHDAY LEAVE"/>
    <s v="3 OTHER"/>
    <n v="3"/>
    <m/>
  </r>
  <r>
    <n v="706"/>
    <x v="11"/>
    <d v="2022-08-01T00:00:00"/>
    <s v="DISEPEDA MACARIA P."/>
    <s v="TICC"/>
    <x v="0"/>
    <d v="2022-07-28T00:00:00"/>
    <d v="2022-07-28T00:00:00"/>
    <s v="SL"/>
    <m/>
    <s v="1 SL"/>
    <n v="1"/>
    <m/>
  </r>
  <r>
    <n v="706"/>
    <x v="11"/>
    <d v="2022-08-01T00:00:00"/>
    <s v="DISEPEDA MACARIA P."/>
    <s v="TICC"/>
    <x v="0"/>
    <d v="2022-07-30T00:00:00"/>
    <d v="2022-07-30T00:00:00"/>
    <s v="SL"/>
    <m/>
    <s v="0 SL"/>
    <n v="0"/>
    <m/>
  </r>
  <r>
    <n v="707"/>
    <x v="11"/>
    <d v="2022-08-01T00:00:00"/>
    <s v="MERJILLA JEANETTE B."/>
    <n v="0"/>
    <x v="2"/>
    <d v="2022-07-27T00:00:00"/>
    <d v="2022-07-27T00:00:00"/>
    <s v="SL"/>
    <m/>
    <s v="1 SL"/>
    <n v="1"/>
    <m/>
  </r>
  <r>
    <n v="708"/>
    <x v="11"/>
    <d v="2022-08-01T00:00:00"/>
    <s v="GUTIERREZ RENCELLE LALAINE A."/>
    <s v="MO"/>
    <x v="0"/>
    <d v="2022-07-28T00:00:00"/>
    <d v="2022-07-29T00:00:00"/>
    <s v="SL"/>
    <m/>
    <s v="2 SL"/>
    <n v="2"/>
    <m/>
  </r>
  <r>
    <n v="709"/>
    <x v="11"/>
    <d v="2022-08-01T00:00:00"/>
    <s v="PEJI REGINE B."/>
    <s v="MO"/>
    <x v="0"/>
    <d v="2022-07-25T00:00:00"/>
    <d v="2022-07-25T00:00:00"/>
    <s v="VL"/>
    <m/>
    <s v="1 VL"/>
    <n v="1"/>
    <m/>
  </r>
  <r>
    <n v="710"/>
    <x v="11"/>
    <d v="2022-08-01T00:00:00"/>
    <s v="PEJI REGINE B."/>
    <s v="MO"/>
    <x v="0"/>
    <d v="2022-07-28T00:00:00"/>
    <d v="2022-07-29T00:00:00"/>
    <s v="SL"/>
    <m/>
    <s v="2 SL"/>
    <n v="2"/>
    <m/>
  </r>
  <r>
    <n v="711"/>
    <x v="11"/>
    <d v="2022-08-02T00:00:00"/>
    <s v="PAGLINAWAN JESSIE M."/>
    <s v="CENRO"/>
    <x v="0"/>
    <d v="2022-07-28T00:00:00"/>
    <d v="2022-07-28T00:00:00"/>
    <s v="SL"/>
    <m/>
    <s v="1 SL"/>
    <n v="1"/>
    <m/>
  </r>
  <r>
    <n v="712"/>
    <x v="11"/>
    <d v="2022-07-29T00:00:00"/>
    <s v="COSA PAOLA GRACE P."/>
    <s v="ASSESSOR"/>
    <x v="0"/>
    <d v="2022-08-05T00:00:00"/>
    <d v="2022-08-05T00:00:00"/>
    <s v="VL"/>
    <m/>
    <s v="1 VL"/>
    <n v="1"/>
    <m/>
  </r>
  <r>
    <n v="713"/>
    <x v="11"/>
    <d v="2022-07-28T00:00:00"/>
    <s v="DILIDILI AIREEN M."/>
    <s v="TICC"/>
    <x v="0"/>
    <d v="2022-07-27T00:00:00"/>
    <d v="2022-07-27T00:00:00"/>
    <s v="SL"/>
    <m/>
    <s v="1 SL"/>
    <n v="1"/>
    <m/>
  </r>
  <r>
    <n v="714"/>
    <x v="11"/>
    <d v="2022-08-03T00:00:00"/>
    <s v="GATPANDAN MICHAEL E."/>
    <s v="GSO"/>
    <x v="0"/>
    <d v="2022-08-02T00:00:00"/>
    <d v="2022-08-02T00:00:00"/>
    <s v="SL"/>
    <m/>
    <s v="1 SL"/>
    <n v="1"/>
    <m/>
  </r>
  <r>
    <n v="715"/>
    <x v="11"/>
    <d v="2022-05-24T00:00:00"/>
    <s v="NATANAUAN MARY JANE G."/>
    <s v="PICNIC GROVE"/>
    <x v="0"/>
    <d v="2022-05-21T00:00:00"/>
    <d v="2022-05-23T00:00:00"/>
    <s v="SL"/>
    <m/>
    <s v="1 SL"/>
    <n v="1"/>
    <m/>
  </r>
  <r>
    <n v="716"/>
    <x v="11"/>
    <d v="2022-08-01T00:00:00"/>
    <s v="GUEVARRA ROLANDO  "/>
    <s v="CENRO"/>
    <x v="0"/>
    <d v="2022-08-08T00:00:00"/>
    <d v="2022-08-10T00:00:00"/>
    <s v="OTHER"/>
    <s v="SEC 25 EO 292- FORCE LEAVE"/>
    <s v="3 OTHER"/>
    <n v="3"/>
    <m/>
  </r>
  <r>
    <n v="717"/>
    <x v="11"/>
    <d v="2022-08-01T00:00:00"/>
    <s v="GONZALES CRISTI NERISSE E."/>
    <s v="CEO"/>
    <x v="0"/>
    <d v="2022-07-29T00:00:00"/>
    <d v="2022-07-29T00:00:00"/>
    <s v="SL"/>
    <m/>
    <s v="1 SL"/>
    <n v="1"/>
    <m/>
  </r>
  <r>
    <n v="718"/>
    <x v="11"/>
    <d v="2022-08-04T00:00:00"/>
    <s v="GONZALES MARY JANE D."/>
    <s v="CSWDO"/>
    <x v="0"/>
    <d v="2022-07-29T00:00:00"/>
    <d v="2022-07-29T00:00:00"/>
    <s v="SL"/>
    <m/>
    <s v="1 SL"/>
    <n v="1"/>
    <m/>
  </r>
  <r>
    <n v="718"/>
    <x v="11"/>
    <d v="2022-08-04T00:00:00"/>
    <s v="GONZALES MARY JANE D."/>
    <s v="CSWDO"/>
    <x v="0"/>
    <d v="2022-08-01T00:00:00"/>
    <d v="2022-08-03T00:00:00"/>
    <s v="SL"/>
    <m/>
    <s v="3 SL"/>
    <n v="3"/>
    <m/>
  </r>
  <r>
    <n v="719"/>
    <x v="11"/>
    <d v="2022-08-17T00:00:00"/>
    <s v="GONZALES MARY JANE D."/>
    <s v="CSWDO"/>
    <x v="0"/>
    <d v="2022-08-12T00:00:00"/>
    <d v="2022-08-12T00:00:00"/>
    <s v="SL"/>
    <m/>
    <s v="1 SL"/>
    <n v="1"/>
    <m/>
  </r>
  <r>
    <n v="719"/>
    <x v="11"/>
    <d v="2022-08-17T00:00:00"/>
    <s v="GONZALES MARY JANE D."/>
    <s v="CSWDO"/>
    <x v="0"/>
    <d v="2022-08-15T00:00:00"/>
    <d v="2022-08-16T00:00:00"/>
    <s v="SL"/>
    <m/>
    <s v="2 SL"/>
    <n v="2"/>
    <m/>
  </r>
  <r>
    <n v="720"/>
    <x v="11"/>
    <d v="2022-07-25T00:00:00"/>
    <s v="HERNANDEZ RODERICK M."/>
    <s v="EEO/CITY MARKET"/>
    <x v="0"/>
    <d v="2022-07-14T00:00:00"/>
    <d v="2022-07-14T00:00:00"/>
    <s v="SL"/>
    <m/>
    <s v="1 SL"/>
    <n v="1"/>
    <m/>
  </r>
  <r>
    <n v="720"/>
    <x v="11"/>
    <d v="2022-07-25T00:00:00"/>
    <s v="HERNANDEZ RODERICK M."/>
    <s v="EEO/CITY MARKET"/>
    <x v="0"/>
    <d v="2022-07-16T00:00:00"/>
    <d v="2022-07-16T00:00:00"/>
    <s v="SL"/>
    <m/>
    <s v="0 SL"/>
    <n v="0"/>
    <m/>
  </r>
  <r>
    <n v="720"/>
    <x v="11"/>
    <d v="2022-07-25T00:00:00"/>
    <s v="HERNANDEZ RODERICK M."/>
    <s v="EEO/CITY MARKET"/>
    <x v="0"/>
    <d v="2022-07-18T00:00:00"/>
    <d v="2022-07-21T00:00:00"/>
    <s v="SL"/>
    <m/>
    <s v="4 SL"/>
    <n v="4"/>
    <m/>
  </r>
  <r>
    <n v="720"/>
    <x v="11"/>
    <d v="2022-07-25T00:00:00"/>
    <s v="HERNANDEZ RODERICK M."/>
    <s v="EEO/CITY MARKET"/>
    <x v="0"/>
    <d v="2022-07-27T00:00:00"/>
    <d v="2022-07-28T00:00:00"/>
    <s v="SL"/>
    <m/>
    <s v="2 SL"/>
    <n v="2"/>
    <m/>
  </r>
  <r>
    <n v="721"/>
    <x v="11"/>
    <d v="2022-07-14T00:00:00"/>
    <s v="LORILLA LOIDA P."/>
    <s v="TCSNHS-ISHS"/>
    <x v="0"/>
    <d v="2022-07-11T00:00:00"/>
    <d v="2022-07-13T00:00:00"/>
    <s v="SL"/>
    <m/>
    <s v="3 SL"/>
    <n v="3"/>
    <m/>
  </r>
  <r>
    <n v="722"/>
    <x v="11"/>
    <d v="2022-07-08T00:00:00"/>
    <s v="LANDICHO ROSALINA B."/>
    <s v="EEO/CITY MARKET"/>
    <x v="0"/>
    <d v="2022-07-04T00:00:00"/>
    <d v="2022-07-06T00:00:00"/>
    <s v="SL"/>
    <m/>
    <s v="3 SL"/>
    <n v="3"/>
    <m/>
  </r>
  <r>
    <n v="723"/>
    <x v="11"/>
    <d v="2022-05-31T00:00:00"/>
    <s v="LUNA LALAINE D."/>
    <s v="TCIS"/>
    <x v="2"/>
    <d v="2022-05-30T00:00:00"/>
    <d v="2022-05-30T00:00:00"/>
    <s v="SL"/>
    <m/>
    <s v="1 SL"/>
    <n v="1"/>
    <m/>
  </r>
  <r>
    <n v="724"/>
    <x v="11"/>
    <d v="2022-05-25T00:00:00"/>
    <s v="LANDICHO CHARLENE R."/>
    <s v="GSO"/>
    <x v="0"/>
    <d v="2022-05-24T00:00:00"/>
    <d v="2022-05-24T00:00:00"/>
    <s v="OTHER"/>
    <s v="DOMESTIC EMERGENCY"/>
    <s v="1 OTHER"/>
    <n v="1"/>
    <m/>
  </r>
  <r>
    <n v="725"/>
    <x v="11"/>
    <d v="2022-08-02T00:00:00"/>
    <s v="OCAMPO NOVELYN U."/>
    <s v="CSWDO"/>
    <x v="0"/>
    <d v="2022-08-01T00:00:00"/>
    <d v="2022-08-01T00:00:00"/>
    <s v="SL"/>
    <m/>
    <s v="1 SL"/>
    <n v="1"/>
    <m/>
  </r>
  <r>
    <n v="726"/>
    <x v="11"/>
    <d v="2022-05-04T00:00:00"/>
    <s v="VILLANUEVA DAVE RONILLO V."/>
    <s v="CEO"/>
    <x v="0"/>
    <d v="2022-05-04T00:00:00"/>
    <d v="2022-05-06T00:00:00"/>
    <s v="Paternity"/>
    <m/>
    <s v="3 Paternity"/>
    <n v="3"/>
    <m/>
  </r>
  <r>
    <n v="726"/>
    <x v="11"/>
    <d v="2022-05-04T00:00:00"/>
    <s v="VILLANUEVA DAVE RONILLO V."/>
    <s v="CEO"/>
    <x v="0"/>
    <d v="2022-05-10T00:00:00"/>
    <d v="2022-05-13T00:00:00"/>
    <s v="Paternity"/>
    <m/>
    <s v="4 Paternity"/>
    <n v="4"/>
    <m/>
  </r>
  <r>
    <n v="727"/>
    <x v="11"/>
    <d v="2022-06-01T00:00:00"/>
    <s v="VILLANUEVA DAVE RONILLO V."/>
    <s v="CEO"/>
    <x v="0"/>
    <d v="2022-06-09T00:00:00"/>
    <d v="2022-06-09T00:00:00"/>
    <s v="OTHER"/>
    <s v="SEC 21 EO 292- SPECIAL PRIVILEGE"/>
    <s v="1 OTHER"/>
    <n v="1"/>
    <m/>
  </r>
  <r>
    <n v="728"/>
    <x v="11"/>
    <d v="2022-10-11T00:00:00"/>
    <s v="GONZALES MARIO O."/>
    <s v="GSO"/>
    <x v="0"/>
    <d v="2022-10-06T00:00:00"/>
    <d v="2022-10-07T00:00:00"/>
    <s v="SL"/>
    <m/>
    <s v="2 SL"/>
    <n v="2"/>
    <m/>
  </r>
  <r>
    <n v="729"/>
    <x v="11"/>
    <d v="2022-10-10T00:00:00"/>
    <s v="MARASIGAN BIENVENIDO E."/>
    <s v="GSO"/>
    <x v="0"/>
    <d v="2022-10-04T00:00:00"/>
    <d v="2022-10-07T00:00:00"/>
    <s v="SL"/>
    <m/>
    <s v="4 SL"/>
    <n v="4"/>
    <m/>
  </r>
  <r>
    <n v="730"/>
    <x v="11"/>
    <d v="2022-09-12T00:00:00"/>
    <s v="ABELA IMELDA C."/>
    <s v="ACCOUNTING"/>
    <x v="0"/>
    <d v="2022-09-07T00:00:00"/>
    <d v="2022-09-07T00:00:00"/>
    <s v="SL"/>
    <m/>
    <s v="1 SL"/>
    <n v="1"/>
    <m/>
  </r>
  <r>
    <n v="731"/>
    <x v="11"/>
    <d v="2022-10-16T00:00:00"/>
    <s v="VILLANUEVA ISMAEL D."/>
    <s v="CHO"/>
    <x v="0"/>
    <d v="2022-08-11T00:00:00"/>
    <d v="2022-08-11T00:00:00"/>
    <s v="SL"/>
    <m/>
    <s v="1 SL"/>
    <n v="1"/>
    <m/>
  </r>
  <r>
    <n v="732"/>
    <x v="11"/>
    <d v="2022-08-12T00:00:00"/>
    <s v="DERLA APOLONIO JR D."/>
    <s v="CENRO"/>
    <x v="0"/>
    <d v="2022-08-09T00:00:00"/>
    <d v="2022-08-09T00:00:00"/>
    <s v="SL"/>
    <m/>
    <s v="1 SL"/>
    <n v="1"/>
    <m/>
  </r>
  <r>
    <n v="733"/>
    <x v="11"/>
    <d v="2022-08-12T00:00:00"/>
    <s v="COSME CORAZON O."/>
    <s v="TCIS"/>
    <x v="0"/>
    <d v="2022-08-15T00:00:00"/>
    <d v="2022-08-15T00:00:00"/>
    <s v="VL"/>
    <m/>
    <s v="1 VL"/>
    <n v="1"/>
    <m/>
  </r>
  <r>
    <n v="734"/>
    <x v="11"/>
    <d v="2022-08-04T00:00:00"/>
    <s v="SUMAGUI FELICITAS M."/>
    <s v="CSWDO"/>
    <x v="0"/>
    <d v="2022-08-09T00:00:00"/>
    <d v="2022-08-09T00:00:00"/>
    <s v="OTHER"/>
    <s v="SEC 21 EO 292- SPECIAL PRIVILEGE"/>
    <s v="1 OTHER"/>
    <n v="1"/>
    <m/>
  </r>
  <r>
    <n v="735"/>
    <x v="11"/>
    <d v="2022-06-03T00:00:00"/>
    <s v="PEJI REGINE B."/>
    <s v="MO"/>
    <x v="0"/>
    <d v="2022-06-08T00:00:00"/>
    <d v="2022-06-08T00:00:00"/>
    <s v="OTHER"/>
    <s v="SEC 21 EO 292- SPECIAL PRIVILEGE"/>
    <s v="1 OTHER"/>
    <n v="1"/>
    <m/>
  </r>
  <r>
    <n v="736"/>
    <x v="11"/>
    <d v="2022-09-16T00:00:00"/>
    <s v="OPO CONEY V."/>
    <s v="HOUSING"/>
    <x v="0"/>
    <d v="2022-09-13T00:00:00"/>
    <d v="2022-09-15T00:00:00"/>
    <s v="SL"/>
    <m/>
    <s v="3 SL"/>
    <n v="3"/>
    <m/>
  </r>
  <r>
    <n v="737"/>
    <x v="11"/>
    <d v="2022-09-02T00:00:00"/>
    <s v="DE GUIA MARIVIC B."/>
    <s v="TICC"/>
    <x v="2"/>
    <d v="2022-09-01T00:00:00"/>
    <d v="2022-09-01T00:00:00"/>
    <s v="WITHOUTPAY"/>
    <s v="WITHOUTPAY"/>
    <s v="1 WITHOUTPAY"/>
    <n v="1"/>
    <m/>
  </r>
  <r>
    <n v="738"/>
    <x v="11"/>
    <d v="2022-09-02T00:00:00"/>
    <s v="MELADO LEONILO JR. P."/>
    <n v="0"/>
    <x v="2"/>
    <d v="2022-09-05T00:00:00"/>
    <d v="2022-09-05T00:00:00"/>
    <s v="WITHOUTPAY"/>
    <s v="SL WITHOUTPAY"/>
    <s v="1 WITHOUTPAY"/>
    <n v="1"/>
    <m/>
  </r>
  <r>
    <n v="739"/>
    <x v="11"/>
    <d v="2022-09-02T00:00:00"/>
    <s v="NUÑEZ RUBEN JR J."/>
    <s v="TICC"/>
    <x v="2"/>
    <d v="2022-09-05T00:00:00"/>
    <d v="2022-09-05T00:00:00"/>
    <s v="WITHOUTPAY"/>
    <s v="SL WITHOUTPAY"/>
    <s v="1 WITHOUTPAY"/>
    <n v="1"/>
    <m/>
  </r>
  <r>
    <n v="740"/>
    <x v="11"/>
    <d v="2022-08-22T00:00:00"/>
    <s v="PUNZALAN LUCIANA A."/>
    <s v="TCNHS"/>
    <x v="0"/>
    <d v="2022-08-11T00:00:00"/>
    <d v="2022-08-12T00:00:00"/>
    <s v="SL"/>
    <m/>
    <s v="2 SL"/>
    <n v="2"/>
    <m/>
  </r>
  <r>
    <n v="741"/>
    <x v="11"/>
    <d v="2022-09-27T00:00:00"/>
    <s v="PUNZALAN LUCIANA A."/>
    <s v="TCNHS"/>
    <x v="0"/>
    <d v="2022-09-21T00:00:00"/>
    <d v="2022-09-22T00:00:00"/>
    <s v="SL"/>
    <m/>
    <s v="2 SL"/>
    <n v="2"/>
    <m/>
  </r>
  <r>
    <n v="742"/>
    <x v="11"/>
    <d v="2022-08-22T00:00:00"/>
    <s v="PUNZALAN LUCIANA A."/>
    <s v="TCNHS"/>
    <x v="0"/>
    <d v="2022-08-09T00:00:00"/>
    <d v="2022-08-10T00:00:00"/>
    <s v="SL"/>
    <m/>
    <s v="2 SL"/>
    <n v="2"/>
    <m/>
  </r>
  <r>
    <n v="743"/>
    <x v="11"/>
    <d v="2022-09-27T00:00:00"/>
    <s v="NACARIO GLENN B."/>
    <s v="TCNHS"/>
    <x v="0"/>
    <d v="2022-09-21T00:00:00"/>
    <d v="2022-09-22T00:00:00"/>
    <s v="SL"/>
    <m/>
    <s v="2 SL"/>
    <n v="2"/>
    <m/>
  </r>
  <r>
    <n v="744"/>
    <x v="11"/>
    <d v="2022-09-28T00:00:00"/>
    <s v="CAGUITLA ELSA A."/>
    <s v="PICNIC GROVE"/>
    <x v="0"/>
    <d v="2022-09-05T00:00:00"/>
    <d v="2022-09-09T00:00:00"/>
    <s v="SL"/>
    <m/>
    <s v="5 SL"/>
    <n v="5"/>
    <m/>
  </r>
  <r>
    <n v="744"/>
    <x v="11"/>
    <d v="2022-09-28T00:00:00"/>
    <s v="CAGUITLA ELSA A."/>
    <s v="PICNIC GROVE"/>
    <x v="0"/>
    <d v="2022-09-12T00:00:00"/>
    <d v="2022-09-14T00:00:00"/>
    <s v="SL"/>
    <m/>
    <s v="3 SL"/>
    <n v="3"/>
    <m/>
  </r>
  <r>
    <n v="745"/>
    <x v="11"/>
    <d v="2022-09-28T00:00:00"/>
    <s v="CAGUITLA ELSA A."/>
    <s v="PICNIC GROVE"/>
    <x v="0"/>
    <d v="2022-09-15T00:00:00"/>
    <d v="2022-09-16T00:00:00"/>
    <s v="VL"/>
    <m/>
    <s v="2 VL"/>
    <n v="2"/>
    <m/>
  </r>
  <r>
    <n v="745"/>
    <x v="11"/>
    <d v="2022-09-28T00:00:00"/>
    <s v="CAGUITLA ELSA A."/>
    <s v="PICNIC GROVE"/>
    <x v="0"/>
    <d v="2022-09-19T00:00:00"/>
    <d v="2022-09-23T00:00:00"/>
    <s v="VL"/>
    <m/>
    <s v="5 VL"/>
    <n v="5"/>
    <m/>
  </r>
  <r>
    <n v="745"/>
    <x v="11"/>
    <d v="2022-09-28T00:00:00"/>
    <s v="CAGUITLA ELSA A."/>
    <s v="PICNIC GROVE"/>
    <x v="0"/>
    <d v="2022-09-26T00:00:00"/>
    <d v="2022-09-27T00:00:00"/>
    <s v="VL"/>
    <m/>
    <s v="2 VL"/>
    <n v="2"/>
    <m/>
  </r>
  <r>
    <n v="746"/>
    <x v="11"/>
    <d v="2022-09-28T00:00:00"/>
    <s v="BUTALON DIANNE H."/>
    <s v="ONT"/>
    <x v="0"/>
    <d v="2022-09-16T00:00:00"/>
    <d v="2022-09-16T00:00:00"/>
    <s v="SL"/>
    <m/>
    <s v="1 SL"/>
    <n v="1"/>
    <m/>
  </r>
  <r>
    <n v="747"/>
    <x v="11"/>
    <d v="2022-09-28T00:00:00"/>
    <s v="COSME CORAZON O."/>
    <s v="TCIS"/>
    <x v="0"/>
    <d v="2022-09-22T00:00:00"/>
    <d v="2022-09-22T00:00:00"/>
    <s v="SL"/>
    <m/>
    <s v="1 SL"/>
    <n v="1"/>
    <m/>
  </r>
  <r>
    <n v="748"/>
    <x v="11"/>
    <d v="2022-09-28T00:00:00"/>
    <s v="DAVID MELANIE D."/>
    <s v="TCIS"/>
    <x v="0"/>
    <d v="2022-09-29T00:00:00"/>
    <d v="2022-09-30T00:00:00"/>
    <s v="VL"/>
    <s v="STUDY LEAVE"/>
    <s v="2 VL"/>
    <n v="2"/>
    <m/>
  </r>
  <r>
    <n v="748"/>
    <x v="11"/>
    <d v="2022-09-28T00:00:00"/>
    <s v="DAVID MELANIE D."/>
    <s v="TCIS"/>
    <x v="0"/>
    <d v="2022-10-03T00:00:00"/>
    <d v="2022-10-03T00:00:00"/>
    <s v="VL"/>
    <s v="STUDY LEAVE"/>
    <s v="1 VL"/>
    <n v="1"/>
    <m/>
  </r>
  <r>
    <n v="749"/>
    <x v="11"/>
    <d v="2022-09-28T00:00:00"/>
    <s v="BALBUENA KRISNA MIGUELA S."/>
    <s v="TCIS"/>
    <x v="0"/>
    <d v="2022-09-29T00:00:00"/>
    <d v="2022-09-30T00:00:00"/>
    <s v="VL"/>
    <m/>
    <s v="2 VL"/>
    <n v="2"/>
    <m/>
  </r>
  <r>
    <n v="749"/>
    <x v="11"/>
    <d v="2022-09-28T00:00:00"/>
    <s v="BALBUENA KRISNA MIGUELA S."/>
    <s v="TCIS"/>
    <x v="0"/>
    <d v="2022-10-03T00:00:00"/>
    <d v="2022-10-03T00:00:00"/>
    <s v="VL"/>
    <m/>
    <s v="1 VL"/>
    <n v="1"/>
    <m/>
  </r>
  <r>
    <n v="750"/>
    <x v="11"/>
    <d v="2022-09-26T00:00:00"/>
    <s v="TIMPLE ALLAN R."/>
    <s v="TCIS"/>
    <x v="0"/>
    <d v="2022-09-20T00:00:00"/>
    <d v="2022-09-22T00:00:00"/>
    <s v="SL"/>
    <m/>
    <s v="3 SL"/>
    <n v="3"/>
    <m/>
  </r>
  <r>
    <n v="751"/>
    <x v="11"/>
    <d v="2022-09-28T00:00:00"/>
    <s v="PAZ JOSUE O."/>
    <s v="CENRO"/>
    <x v="0"/>
    <d v="2022-09-29T00:00:00"/>
    <d v="2022-09-29T00:00:00"/>
    <s v="OTHER"/>
    <s v="SEC 21 EO 292- SPECIAL PRIVILEGE"/>
    <s v="1 OTHER"/>
    <n v="1"/>
    <m/>
  </r>
  <r>
    <n v="752"/>
    <x v="11"/>
    <d v="2022-09-21T00:00:00"/>
    <s v="DIMAANO LEOVIGILDA A."/>
    <s v="EEO/CITY MARKET"/>
    <x v="0"/>
    <d v="2022-09-29T00:00:00"/>
    <d v="2022-09-30T00:00:00"/>
    <s v="VL"/>
    <m/>
    <s v="2 VL"/>
    <n v="2"/>
    <m/>
  </r>
  <r>
    <n v="753"/>
    <x v="11"/>
    <d v="2022-09-28T00:00:00"/>
    <s v="RODRIGUEZ NARCISCO E."/>
    <s v="EEO/CITY MARKET"/>
    <x v="0"/>
    <d v="2022-09-29T00:00:00"/>
    <d v="2022-09-29T00:00:00"/>
    <s v="OTHER"/>
    <s v="SEC 21 EO 292- SPECIAL PRIVILEGE"/>
    <s v="1 OTHER"/>
    <n v="1"/>
    <m/>
  </r>
  <r>
    <n v="753"/>
    <x v="11"/>
    <d v="2022-09-28T00:00:00"/>
    <s v="RODRIGUEZ NARCISCO E."/>
    <s v="EEO/CITY MARKET"/>
    <x v="0"/>
    <d v="2022-10-01T00:00:00"/>
    <d v="2022-10-01T00:00:00"/>
    <s v="OTHER"/>
    <s v="SEC 21 EO 292- SPECIAL PRIVILEGE"/>
    <s v="0 OTHER"/>
    <n v="0"/>
    <m/>
  </r>
  <r>
    <n v="753"/>
    <x v="11"/>
    <d v="2022-09-28T00:00:00"/>
    <s v="RODRIGUEZ NARCISCO E."/>
    <s v="EEO/CITY MARKET"/>
    <x v="0"/>
    <d v="2022-10-03T00:00:00"/>
    <d v="2022-10-03T00:00:00"/>
    <s v="OTHER"/>
    <s v="SEC 21 EO 292- SPECIAL PRIVILEGE"/>
    <s v="1 OTHER"/>
    <n v="1"/>
    <m/>
  </r>
  <r>
    <n v="754"/>
    <x v="11"/>
    <d v="2022-09-28T00:00:00"/>
    <s v="VARGAS MELINDA M."/>
    <s v="CSWDO"/>
    <x v="0"/>
    <d v="2022-09-27T00:00:00"/>
    <d v="2022-09-27T00:00:00"/>
    <s v="SL"/>
    <m/>
    <s v="1 SL"/>
    <n v="1"/>
    <m/>
  </r>
  <r>
    <n v="755"/>
    <x v="11"/>
    <d v="2022-09-27T00:00:00"/>
    <s v="MAGUINAO NIÑA F."/>
    <s v="ONT"/>
    <x v="0"/>
    <d v="2022-09-23T00:00:00"/>
    <d v="2022-09-23T00:00:00"/>
    <s v="SL"/>
    <m/>
    <s v="1 SL"/>
    <n v="1"/>
    <m/>
  </r>
  <r>
    <n v="756"/>
    <x v="11"/>
    <d v="2022-09-26T00:00:00"/>
    <s v="ANGCAYA IRENE V."/>
    <s v="TICC"/>
    <x v="0"/>
    <d v="2022-09-20T00:00:00"/>
    <d v="2022-09-21T00:00:00"/>
    <s v="SL"/>
    <m/>
    <s v="2 SL"/>
    <n v="2"/>
    <m/>
  </r>
  <r>
    <n v="757"/>
    <x v="11"/>
    <d v="2022-09-23T00:00:00"/>
    <s v="MERJILLA JEANETTE B."/>
    <n v="0"/>
    <x v="2"/>
    <d v="2022-09-22T00:00:00"/>
    <d v="2022-09-22T00:00:00"/>
    <s v="SL"/>
    <m/>
    <s v="1 SL"/>
    <n v="1"/>
    <m/>
  </r>
  <r>
    <n v="758"/>
    <x v="11"/>
    <d v="2022-09-27T00:00:00"/>
    <s v="ZAFRA REYNANTE B."/>
    <s v="TICC"/>
    <x v="0"/>
    <d v="2022-09-22T00:00:00"/>
    <d v="2022-09-23T00:00:00"/>
    <s v="SL"/>
    <m/>
    <s v="2 SL"/>
    <n v="2"/>
    <m/>
  </r>
  <r>
    <n v="759"/>
    <x v="11"/>
    <d v="2022-09-27T00:00:00"/>
    <s v="MELADO LEONILO JR. P."/>
    <n v="0"/>
    <x v="2"/>
    <d v="2022-09-23T00:00:00"/>
    <d v="2022-09-24T00:00:00"/>
    <s v="SL"/>
    <m/>
    <s v="1 SL"/>
    <n v="1"/>
    <m/>
  </r>
  <r>
    <n v="760"/>
    <x v="11"/>
    <d v="2022-09-27T00:00:00"/>
    <s v="DILIDILI AIREEN M."/>
    <s v="TICC"/>
    <x v="0"/>
    <d v="2022-09-23T00:00:00"/>
    <d v="2022-09-23T00:00:00"/>
    <s v="SL"/>
    <m/>
    <s v="1 SL"/>
    <n v="1"/>
    <m/>
  </r>
  <r>
    <n v="761"/>
    <x v="11"/>
    <d v="2022-09-23T00:00:00"/>
    <s v="PEPA ARIEL N."/>
    <s v="CHO"/>
    <x v="0"/>
    <d v="2022-09-22T00:00:00"/>
    <d v="2022-09-22T00:00:00"/>
    <s v="SL"/>
    <m/>
    <s v="1 SL"/>
    <n v="1"/>
    <m/>
  </r>
  <r>
    <n v="762"/>
    <x v="11"/>
    <d v="2022-09-23T00:00:00"/>
    <s v="PEPA ARIEL N."/>
    <s v="CHO"/>
    <x v="0"/>
    <d v="2022-09-15T00:00:00"/>
    <d v="2022-09-15T00:00:00"/>
    <s v="SL"/>
    <m/>
    <s v="1 SL"/>
    <n v="1"/>
    <m/>
  </r>
  <r>
    <n v="763"/>
    <x v="11"/>
    <d v="2022-09-26T00:00:00"/>
    <s v="DE LEON ANALITA B."/>
    <s v="PICNIC GROVE"/>
    <x v="0"/>
    <d v="2022-09-17T00:00:00"/>
    <d v="2022-09-21T00:00:00"/>
    <s v="SL"/>
    <m/>
    <s v="3 SL"/>
    <n v="3"/>
    <m/>
  </r>
  <r>
    <n v="764"/>
    <x v="11"/>
    <d v="2022-09-26T00:00:00"/>
    <s v="COSINO RIMWELL  "/>
    <s v="CHO"/>
    <x v="0"/>
    <d v="2022-09-21T00:00:00"/>
    <d v="2022-09-23T00:00:00"/>
    <s v="SL"/>
    <m/>
    <s v="3 SL"/>
    <n v="3"/>
    <m/>
  </r>
  <r>
    <n v="765"/>
    <x v="11"/>
    <d v="2022-10-10T00:00:00"/>
    <s v="MARASIGAN AGUINO D."/>
    <s v="TOPS-CSU"/>
    <x v="0"/>
    <d v="2022-10-17T00:00:00"/>
    <d v="2022-10-21T00:00:00"/>
    <s v="VL"/>
    <m/>
    <s v="5 VL"/>
    <n v="5"/>
    <m/>
  </r>
  <r>
    <n v="765"/>
    <x v="11"/>
    <d v="2022-10-10T00:00:00"/>
    <s v="MARASIGAN AGUINO D."/>
    <s v="TOPS-CSU"/>
    <x v="0"/>
    <d v="2022-10-24T00:00:00"/>
    <d v="2022-10-28T00:00:00"/>
    <s v="VL"/>
    <m/>
    <s v="5 VL"/>
    <n v="5"/>
    <m/>
  </r>
  <r>
    <n v="766"/>
    <x v="11"/>
    <d v="2022-09-01T00:00:00"/>
    <s v="BRIZUELA LENIE E."/>
    <s v="CTO-LICENSE"/>
    <x v="0"/>
    <d v="2022-08-30T00:00:00"/>
    <d v="2022-08-30T00:00:00"/>
    <s v="SL"/>
    <m/>
    <s v="1 SL"/>
    <n v="1"/>
    <m/>
  </r>
  <r>
    <n v="767"/>
    <x v="12"/>
    <d v="2022-07-01T00:00:00"/>
    <s v="DOGELIO JEAN MELODY M."/>
    <s v="CTO"/>
    <x v="2"/>
    <d v="2022-06-20T00:00:00"/>
    <d v="2022-06-23T00:00:00"/>
    <s v="WITHOUTPAY"/>
    <s v="SL WITHOUTPAY"/>
    <s v="4 WITHOUTPAY"/>
    <n v="4"/>
    <m/>
  </r>
  <r>
    <n v="768"/>
    <x v="12"/>
    <d v="2022-07-01T00:00:00"/>
    <s v="DOGELIO JEAN MELODY M."/>
    <s v="CTO"/>
    <x v="2"/>
    <d v="2022-06-30T00:00:00"/>
    <d v="2022-06-30T00:00:00"/>
    <s v="WITHOUTPAY"/>
    <s v="SL WITHOUTPAY"/>
    <s v="1 WITHOUTPAY"/>
    <n v="1"/>
    <m/>
  </r>
  <r>
    <n v="768"/>
    <x v="12"/>
    <d v="2022-04-28T00:00:00"/>
    <s v="ZAFRA REYNANTE B."/>
    <s v="TICC"/>
    <x v="0"/>
    <d v="2022-04-27T00:00:00"/>
    <d v="2022-04-27T00:00:00"/>
    <s v="SL"/>
    <m/>
    <s v="1 SL"/>
    <n v="1"/>
    <m/>
  </r>
  <r>
    <n v="769"/>
    <x v="12"/>
    <d v="2022-05-26T00:00:00"/>
    <s v="ZAFRA REYNANTE B."/>
    <s v="TICC"/>
    <x v="0"/>
    <d v="2022-05-25T00:00:00"/>
    <d v="2022-05-25T00:00:00"/>
    <s v="SL"/>
    <m/>
    <s v="1 SL"/>
    <n v="1"/>
    <m/>
  </r>
  <r>
    <n v="770"/>
    <x v="12"/>
    <d v="2022-06-01T00:00:00"/>
    <s v="ZAFRA REYNANTE B."/>
    <s v="TICC"/>
    <x v="0"/>
    <d v="2022-06-08T00:00:00"/>
    <d v="2022-06-08T00:00:00"/>
    <s v="VL"/>
    <m/>
    <s v="1 VL"/>
    <n v="1"/>
    <m/>
  </r>
  <r>
    <n v="771"/>
    <x v="12"/>
    <d v="2022-07-25T00:00:00"/>
    <s v="ZAFRA REYNANTE B."/>
    <s v="TICC"/>
    <x v="0"/>
    <d v="2022-07-18T00:00:00"/>
    <d v="2022-07-20T00:00:00"/>
    <s v="SL"/>
    <m/>
    <s v="3 SL"/>
    <n v="3"/>
    <m/>
  </r>
  <r>
    <n v="772"/>
    <x v="12"/>
    <d v="2022-06-30T00:00:00"/>
    <s v="MARAÑON AMY LOU T."/>
    <s v="VMO/SP"/>
    <x v="0"/>
    <m/>
    <m/>
    <s v="OTHER"/>
    <s v="TERMINAL LEAVE"/>
    <s v="0 OTHER"/>
    <n v="0"/>
    <m/>
  </r>
  <r>
    <n v="773"/>
    <x v="12"/>
    <d v="2022-03-29T00:00:00"/>
    <s v="CAGUITLA GEMINIANO M."/>
    <s v="CENRO"/>
    <x v="0"/>
    <m/>
    <m/>
    <s v="OTHER"/>
    <s v="TERMINAL LEAVE"/>
    <s v="0 OTHER"/>
    <n v="0"/>
    <m/>
  </r>
  <r>
    <n v="774"/>
    <x v="13"/>
    <d v="2022-05-02T00:00:00"/>
    <s v="COSME CORAZON O."/>
    <s v="TCIS"/>
    <x v="0"/>
    <d v="2022-04-27T00:00:00"/>
    <d v="2022-04-27T00:00:00"/>
    <s v="VL"/>
    <m/>
    <s v="1 VL"/>
    <n v="1"/>
    <m/>
  </r>
  <r>
    <n v="774"/>
    <x v="13"/>
    <d v="2022-05-02T00:00:00"/>
    <s v="COSME CORAZON O."/>
    <s v="TCIS"/>
    <x v="0"/>
    <d v="2022-04-29T00:00:00"/>
    <d v="2022-04-29T00:00:00"/>
    <s v="VL"/>
    <m/>
    <s v="1 VL"/>
    <n v="1"/>
    <m/>
  </r>
  <r>
    <n v="775"/>
    <x v="13"/>
    <d v="2022-07-19T00:00:00"/>
    <s v="GUEVARRA ROLANDO  "/>
    <s v="CENRO"/>
    <x v="0"/>
    <d v="2022-07-18T00:00:00"/>
    <d v="2022-07-18T00:00:00"/>
    <s v="VL"/>
    <m/>
    <s v="1 VL"/>
    <n v="1"/>
    <m/>
  </r>
  <r>
    <n v="776"/>
    <x v="13"/>
    <d v="2022-05-13T00:00:00"/>
    <s v="SORIANO FRANCISCO O."/>
    <s v="TICC"/>
    <x v="0"/>
    <d v="2022-05-17T00:00:00"/>
    <d v="2022-05-17T00:00:00"/>
    <s v="OTHER"/>
    <s v="SEC 21 EO 292- SPECIAL PRIVILEGE"/>
    <s v="1 OTHER"/>
    <n v="1"/>
    <m/>
  </r>
  <r>
    <n v="777"/>
    <x v="13"/>
    <d v="2022-05-18T00:00:00"/>
    <s v="GUEVARRA ROLANDO  "/>
    <s v="CENRO"/>
    <x v="0"/>
    <d v="2022-05-16T00:00:00"/>
    <d v="2022-05-17T00:00:00"/>
    <s v="SL"/>
    <m/>
    <s v="2 SL"/>
    <n v="2"/>
    <m/>
  </r>
  <r>
    <n v="778"/>
    <x v="13"/>
    <d v="2022-06-09T00:00:00"/>
    <s v="VILLANUEVA MARILYN L."/>
    <s v="TICC"/>
    <x v="0"/>
    <d v="2022-06-24T00:00:00"/>
    <d v="2022-06-24T00:00:00"/>
    <s v="VL"/>
    <m/>
    <s v="1 VL"/>
    <n v="1"/>
    <m/>
  </r>
  <r>
    <n v="778"/>
    <x v="13"/>
    <d v="2022-06-09T00:00:00"/>
    <s v="VILLANUEVA MARILYN L."/>
    <s v="TICC"/>
    <x v="0"/>
    <d v="2022-06-27T00:00:00"/>
    <d v="2022-06-30T00:00:00"/>
    <s v="VL"/>
    <m/>
    <s v="4 VL"/>
    <n v="4"/>
    <m/>
  </r>
  <r>
    <n v="779"/>
    <x v="13"/>
    <d v="2022-06-09T00:00:00"/>
    <s v="VILLANUEVA MARILYN L."/>
    <s v="TICC"/>
    <x v="0"/>
    <d v="2022-06-16T00:00:00"/>
    <d v="2022-06-17T00:00:00"/>
    <s v="OTHER"/>
    <s v="SEC 25 EO 292- FORCE LEAVE"/>
    <s v="2 OTHER"/>
    <n v="2"/>
    <m/>
  </r>
  <r>
    <n v="779"/>
    <x v="13"/>
    <d v="2022-06-09T00:00:00"/>
    <s v="VILLANUEVA MARILYN L."/>
    <s v="TICC"/>
    <x v="0"/>
    <d v="2022-06-20T00:00:00"/>
    <d v="2022-06-20T00:00:00"/>
    <s v="OTHER"/>
    <s v="SEC 25 EO 292- FORCE LEAVE"/>
    <s v="1 OTHER"/>
    <n v="1"/>
    <m/>
  </r>
  <r>
    <n v="779"/>
    <x v="13"/>
    <d v="2022-06-09T00:00:00"/>
    <s v="VILLANUEVA MARILYN L."/>
    <s v="TICC"/>
    <x v="0"/>
    <d v="2022-06-22T00:00:00"/>
    <d v="2022-06-23T00:00:00"/>
    <s v="OTHER"/>
    <s v="SEC 25 EO 292- FORCE LEAVE"/>
    <s v="2 OTHER"/>
    <n v="2"/>
    <m/>
  </r>
  <r>
    <n v="780"/>
    <x v="13"/>
    <d v="2022-06-08T00:00:00"/>
    <s v="VILLANUEVA MARILYN L."/>
    <s v="TICC"/>
    <x v="0"/>
    <d v="2022-06-02T00:00:00"/>
    <d v="2022-06-02T00:00:00"/>
    <s v="SL"/>
    <m/>
    <s v="1 SL"/>
    <n v="1"/>
    <m/>
  </r>
  <r>
    <n v="781"/>
    <x v="13"/>
    <d v="2022-06-27T00:00:00"/>
    <s v="DISEPEDA MACARIA P."/>
    <s v="TICC"/>
    <x v="0"/>
    <d v="2022-06-25T00:00:00"/>
    <d v="2022-06-25T00:00:00"/>
    <s v="SL"/>
    <m/>
    <s v="0 SL"/>
    <n v="0"/>
    <m/>
  </r>
  <r>
    <n v="782"/>
    <x v="13"/>
    <d v="2022-06-25T00:00:00"/>
    <s v="MERJILLA JEANETTE B."/>
    <n v="0"/>
    <x v="2"/>
    <d v="2022-07-11T00:00:00"/>
    <d v="2022-07-11T00:00:00"/>
    <s v="OTHER"/>
    <s v="ANNIVERSARY LEAVE"/>
    <s v="1 OTHER"/>
    <n v="1"/>
    <m/>
  </r>
  <r>
    <n v="783"/>
    <x v="13"/>
    <d v="2022-06-25T00:00:00"/>
    <s v="MERJILLA JEANETTE B."/>
    <n v="0"/>
    <x v="2"/>
    <d v="2022-07-19T00:00:00"/>
    <d v="2022-07-19T00:00:00"/>
    <s v="OTHER"/>
    <s v="BIRTHDAY LEAVE"/>
    <s v="1 OTHER"/>
    <n v="1"/>
    <m/>
  </r>
  <r>
    <n v="784"/>
    <x v="13"/>
    <d v="2022-06-13T00:00:00"/>
    <s v="MERJILLA JEANETTE B."/>
    <n v="0"/>
    <x v="2"/>
    <d v="2022-06-09T00:00:00"/>
    <d v="2022-06-10T00:00:00"/>
    <s v="SL"/>
    <m/>
    <s v="2 SL"/>
    <n v="2"/>
    <m/>
  </r>
  <r>
    <n v="785"/>
    <x v="13"/>
    <d v="2022-06-21T00:00:00"/>
    <s v="MERJILLA JEANETTE B."/>
    <n v="0"/>
    <x v="2"/>
    <d v="2022-06-20T00:00:00"/>
    <d v="2022-06-20T00:00:00"/>
    <s v="SL"/>
    <m/>
    <s v="1 SL"/>
    <n v="1"/>
    <m/>
  </r>
  <r>
    <n v="786"/>
    <x v="13"/>
    <d v="2022-06-14T00:00:00"/>
    <s v="DILIDILI AIREEN M."/>
    <s v="TICC"/>
    <x v="0"/>
    <d v="2022-06-29T00:00:00"/>
    <d v="2022-06-29T00:00:00"/>
    <s v="OTHER"/>
    <s v="ANNIVERSARY LEAVE"/>
    <s v="1 OTHER"/>
    <n v="1"/>
    <m/>
  </r>
  <r>
    <n v="787"/>
    <x v="13"/>
    <d v="2022-06-10T00:00:00"/>
    <s v="PANGANIBAN CAROLINA L."/>
    <s v="TICC"/>
    <x v="0"/>
    <d v="2022-06-05T00:00:00"/>
    <d v="2022-06-05T00:00:00"/>
    <s v="SL"/>
    <m/>
    <s v="0 SL"/>
    <n v="0"/>
    <m/>
  </r>
  <r>
    <n v="788"/>
    <x v="13"/>
    <d v="2022-06-15T00:00:00"/>
    <s v="RODRIGUEZ JOSEPHINE R."/>
    <s v="TICC"/>
    <x v="0"/>
    <d v="2022-06-13T00:00:00"/>
    <d v="2022-06-13T00:00:00"/>
    <s v="SL"/>
    <m/>
    <s v="1 SL"/>
    <n v="1"/>
    <m/>
  </r>
  <r>
    <n v="789"/>
    <x v="13"/>
    <d v="2022-06-22T00:00:00"/>
    <s v="ESTIEBAR ARISTOTLE B."/>
    <s v="CENRO"/>
    <x v="0"/>
    <d v="2022-06-18T00:00:00"/>
    <d v="2022-06-19T00:00:00"/>
    <s v="SL"/>
    <m/>
    <s v="0 SL"/>
    <n v="0"/>
    <m/>
  </r>
  <r>
    <n v="790"/>
    <x v="13"/>
    <d v="2022-06-18T00:00:00"/>
    <s v="DERLA ARTHUR D."/>
    <s v="CENRO"/>
    <x v="0"/>
    <d v="2022-07-16T00:00:00"/>
    <d v="2022-07-16T00:00:00"/>
    <s v="VL"/>
    <m/>
    <s v="0 VL"/>
    <n v="0"/>
    <m/>
  </r>
  <r>
    <n v="791"/>
    <x v="13"/>
    <d v="2022-06-24T00:00:00"/>
    <s v="DERLA ARTHUR D."/>
    <s v="CENRO"/>
    <x v="0"/>
    <d v="2022-06-20T00:00:00"/>
    <d v="2022-06-20T00:00:00"/>
    <s v="SL"/>
    <m/>
    <s v="1 SL"/>
    <n v="1"/>
    <m/>
  </r>
  <r>
    <n v="791"/>
    <x v="13"/>
    <d v="2022-06-24T00:00:00"/>
    <s v="DERLA ARTHUR D."/>
    <s v="CENRO"/>
    <x v="0"/>
    <d v="2022-06-22T00:00:00"/>
    <d v="2022-06-23T00:00:00"/>
    <s v="SL"/>
    <m/>
    <s v="2 SL"/>
    <n v="2"/>
    <m/>
  </r>
  <r>
    <n v="792"/>
    <x v="13"/>
    <d v="2022-07-19T00:00:00"/>
    <s v="SORIANO FRANCISCO O."/>
    <s v="TICC"/>
    <x v="0"/>
    <d v="2022-08-02T00:00:00"/>
    <d v="2022-08-05T00:00:00"/>
    <s v="VL"/>
    <m/>
    <s v="4 VL"/>
    <n v="4"/>
    <m/>
  </r>
  <r>
    <n v="793"/>
    <x v="13"/>
    <d v="2022-07-05T00:00:00"/>
    <s v="DISEPEDA MACARIA P."/>
    <s v="TICC"/>
    <x v="0"/>
    <d v="2022-07-02T00:00:00"/>
    <d v="2022-07-02T00:00:00"/>
    <s v="SL"/>
    <m/>
    <s v="0 SL"/>
    <n v="0"/>
    <m/>
  </r>
  <r>
    <n v="793"/>
    <x v="13"/>
    <d v="2022-07-05T00:00:00"/>
    <s v="DISEPEDA MACARIA P."/>
    <s v="TICC"/>
    <x v="0"/>
    <d v="2022-07-04T00:00:00"/>
    <d v="2022-07-04T00:00:00"/>
    <s v="SL"/>
    <m/>
    <s v="1 SL"/>
    <n v="1"/>
    <m/>
  </r>
  <r>
    <n v="794"/>
    <x v="13"/>
    <d v="2022-07-22T00:00:00"/>
    <s v="CESICAR JOCHELLE JOAN S."/>
    <s v="TICC/TCCH"/>
    <x v="0"/>
    <d v="2022-07-20T00:00:00"/>
    <d v="2022-07-20T00:00:00"/>
    <s v="SL"/>
    <m/>
    <s v="1 SL"/>
    <n v="1"/>
    <m/>
  </r>
  <r>
    <n v="795"/>
    <x v="13"/>
    <d v="2022-07-14T00:00:00"/>
    <s v="PANGANIBAN CAROLINA L."/>
    <s v="TICC"/>
    <x v="0"/>
    <d v="2022-07-07T00:00:00"/>
    <d v="2022-07-09T00:00:00"/>
    <s v="SL"/>
    <m/>
    <s v="2 SL"/>
    <n v="2"/>
    <m/>
  </r>
  <r>
    <n v="796"/>
    <x v="13"/>
    <d v="2022-07-15T00:00:00"/>
    <s v="PAZ JOSUE O."/>
    <s v="CENRO"/>
    <x v="0"/>
    <d v="2022-07-13T00:00:00"/>
    <d v="2022-07-14T00:00:00"/>
    <s v="SL"/>
    <m/>
    <s v="2 SL"/>
    <n v="2"/>
    <m/>
  </r>
  <r>
    <n v="797"/>
    <x v="13"/>
    <d v="2022-05-11T00:00:00"/>
    <s v="MENDOZA MARVIC M."/>
    <n v="0"/>
    <x v="2"/>
    <d v="2022-05-18T00:00:00"/>
    <d v="2022-05-18T00:00:00"/>
    <s v="VL"/>
    <m/>
    <s v="1 VL"/>
    <n v="1"/>
    <m/>
  </r>
  <r>
    <n v="798"/>
    <x v="13"/>
    <d v="2022-06-08T00:00:00"/>
    <s v="CAJAS MINA H."/>
    <s v="PICNIC GROVE"/>
    <x v="0"/>
    <m/>
    <m/>
    <s v="OTHER"/>
    <s v="TERMINAL LEAVE"/>
    <s v="0 OTHER"/>
    <n v="0"/>
    <m/>
  </r>
  <r>
    <n v="799"/>
    <x v="14"/>
    <d v="2022-09-14T00:00:00"/>
    <s v="OLAZO LIZA E."/>
    <s v="TERMINAL"/>
    <x v="2"/>
    <d v="2022-09-13T00:00:00"/>
    <d v="2022-12-26T00:00:00"/>
    <s v="WITHOUTPAY"/>
    <s v="ML"/>
    <s v="72 WITHOUTPAY"/>
    <n v="72"/>
    <m/>
  </r>
  <r>
    <n v="800"/>
    <x v="14"/>
    <d v="2022-09-27T00:00:00"/>
    <s v="SEMBRANA JENNIE S."/>
    <s v="CHO"/>
    <x v="2"/>
    <d v="2022-09-27T00:00:00"/>
    <d v="2022-10-03T00:00:00"/>
    <s v="WITHOUTPAY"/>
    <s v="SL QUARANTIVE LEAVE"/>
    <s v="5 WITHOUTPAY"/>
    <n v="5"/>
    <m/>
  </r>
  <r>
    <n v="801"/>
    <x v="14"/>
    <d v="2022-09-27T00:00:00"/>
    <s v="DIMAPILIS VINCE BENEDICT R."/>
    <s v="CHO"/>
    <x v="2"/>
    <d v="2022-09-20T00:00:00"/>
    <d v="2022-09-23T00:00:00"/>
    <s v="WITHOUTPAY"/>
    <s v="SL QUARANTIVE LEAVE"/>
    <s v="4 WITHOUTPAY"/>
    <n v="4"/>
    <m/>
  </r>
  <r>
    <n v="802"/>
    <x v="14"/>
    <d v="2022-09-21T00:00:00"/>
    <s v="LOGROÑO JONATHAN C."/>
    <s v="EEO/CITY MARKET"/>
    <x v="2"/>
    <d v="2022-09-28T00:00:00"/>
    <d v="2022-09-28T00:00:00"/>
    <s v="WITHOUTPAY"/>
    <s v="BIRTHDAY LEAVE"/>
    <s v="1 WITHOUTPAY"/>
    <n v="1"/>
    <m/>
  </r>
  <r>
    <n v="803"/>
    <x v="14"/>
    <d v="2022-09-13T00:00:00"/>
    <s v="DOGELIO JEAN MELODY M."/>
    <s v="CTO"/>
    <x v="2"/>
    <d v="2022-09-15T00:00:00"/>
    <d v="2022-09-16T00:00:00"/>
    <s v="WITHOUTPAY"/>
    <s v="VL WITHOUTPAY"/>
    <s v="2 WITHOUTPAY"/>
    <n v="2"/>
    <m/>
  </r>
  <r>
    <n v="804"/>
    <x v="14"/>
    <d v="2022-09-14T00:00:00"/>
    <s v="DOGELIO JEAN MELODY M."/>
    <s v="CTO"/>
    <x v="2"/>
    <d v="2022-09-19T00:00:00"/>
    <d v="2022-09-20T00:00:00"/>
    <s v="WITHOUTPAY"/>
    <s v="VL WITHOUTPAY"/>
    <s v="2 WITHOUTPAY"/>
    <n v="2"/>
    <m/>
  </r>
  <r>
    <n v="805"/>
    <x v="14"/>
    <d v="2022-08-19T00:00:00"/>
    <s v="DE GUIA MARIVIC B."/>
    <s v="TICC"/>
    <x v="2"/>
    <d v="2022-08-16T00:00:00"/>
    <d v="2022-08-17T00:00:00"/>
    <s v="WITHOUTPAY"/>
    <s v="SL WITHOUTPAY"/>
    <s v="2 WITHOUTPAY"/>
    <n v="2"/>
    <m/>
  </r>
  <r>
    <n v="806"/>
    <x v="14"/>
    <d v="2022-08-30T00:00:00"/>
    <s v="ABELA IMELDA C."/>
    <s v="ACCOUNTING"/>
    <x v="0"/>
    <d v="2022-08-23T00:00:00"/>
    <d v="2022-08-23T00:00:00"/>
    <s v="SL"/>
    <m/>
    <s v="1 SL"/>
    <n v="1"/>
    <m/>
  </r>
  <r>
    <n v="806"/>
    <x v="14"/>
    <d v="2022-08-31T00:00:00"/>
    <s v="ABELA IMELDA C."/>
    <s v="ACCOUNTING"/>
    <x v="0"/>
    <d v="2022-08-26T00:00:00"/>
    <d v="2022-08-26T00:00:00"/>
    <s v="SL"/>
    <m/>
    <s v="1 SL"/>
    <n v="1"/>
    <m/>
  </r>
  <r>
    <n v="807"/>
    <x v="14"/>
    <d v="2022-08-17T00:00:00"/>
    <s v="ABELA IMELDA C."/>
    <s v="ACCOUNTING"/>
    <x v="0"/>
    <d v="2022-08-12T00:00:00"/>
    <d v="2022-08-12T00:00:00"/>
    <s v="SL"/>
    <m/>
    <s v="1 SL"/>
    <n v="1"/>
    <m/>
  </r>
  <r>
    <n v="807"/>
    <x v="14"/>
    <d v="2022-08-18T00:00:00"/>
    <s v="ABELA IMELDA C."/>
    <s v="ACCOUNTING"/>
    <x v="0"/>
    <d v="2022-08-16T00:00:00"/>
    <d v="2022-08-16T00:00:00"/>
    <s v="SL"/>
    <m/>
    <s v="1 SL"/>
    <n v="1"/>
    <m/>
  </r>
  <r>
    <n v="808"/>
    <x v="14"/>
    <d v="2022-08-22T00:00:00"/>
    <s v="ALBARRACIN ROLAND  "/>
    <s v="CENRO"/>
    <x v="0"/>
    <d v="2022-08-29T00:00:00"/>
    <d v="2022-08-31T00:00:00"/>
    <s v="VL"/>
    <s v="SEC 25 EO 292- FORCE LEAVE"/>
    <s v="2 VL"/>
    <n v="2"/>
    <m/>
  </r>
  <r>
    <n v="808"/>
    <x v="14"/>
    <d v="2022-08-23T00:00:00"/>
    <s v="ALBARRACIN ROLAND  "/>
    <s v="CENRO"/>
    <x v="0"/>
    <d v="2022-09-01T00:00:00"/>
    <d v="2022-09-02T00:00:00"/>
    <s v="VL"/>
    <s v="SEC 25 EO 292- FORCE LEAVE"/>
    <s v="2 VL"/>
    <n v="2"/>
    <m/>
  </r>
  <r>
    <n v="809"/>
    <x v="14"/>
    <d v="2022-08-27T00:00:00"/>
    <s v="ACUB MA. MARILYN L."/>
    <s v="PICNIC GROVE"/>
    <x v="0"/>
    <d v="2022-08-22T00:00:00"/>
    <d v="2022-08-24T00:00:00"/>
    <s v="SL"/>
    <m/>
    <s v="3 SL"/>
    <n v="3"/>
    <m/>
  </r>
  <r>
    <n v="810"/>
    <x v="14"/>
    <d v="2022-08-21T00:00:00"/>
    <s v="ACUB MA. MARILYN L."/>
    <s v="PICNIC GROVE"/>
    <x v="0"/>
    <d v="2022-08-18T00:00:00"/>
    <d v="2022-08-20T00:00:00"/>
    <s v="SL"/>
    <m/>
    <s v="2 SL"/>
    <n v="2"/>
    <m/>
  </r>
  <r>
    <n v="811"/>
    <x v="14"/>
    <d v="2022-08-25T00:00:00"/>
    <s v="ANGCAYA JENNY ROSE S."/>
    <s v="CTO-LICENSE"/>
    <x v="0"/>
    <d v="2022-08-22T00:00:00"/>
    <d v="2022-08-22T00:00:00"/>
    <s v="SL"/>
    <m/>
    <s v="1 SL"/>
    <n v="1"/>
    <m/>
  </r>
  <r>
    <n v="812"/>
    <x v="14"/>
    <d v="2022-09-01T00:00:00"/>
    <s v="ANGCAYA JENNY ROSE S."/>
    <s v="CTO-LICENSE"/>
    <x v="0"/>
    <d v="2022-09-01T00:00:00"/>
    <d v="2022-09-01T00:00:00"/>
    <s v="OTHER"/>
    <s v="SEC 21 EO 292- SPECIAL PRIVILEGE"/>
    <s v="1 OTHER"/>
    <n v="1"/>
    <m/>
  </r>
  <r>
    <n v="813"/>
    <x v="14"/>
    <d v="2022-08-26T00:00:00"/>
    <s v="ALERA JEFFREY B."/>
    <s v="TICC"/>
    <x v="2"/>
    <d v="2022-08-24T00:00:00"/>
    <d v="2022-08-24T00:00:00"/>
    <s v="WITHOUTPAY"/>
    <s v="SL WITHOUTPAY"/>
    <s v="1 WITHOUTPAY"/>
    <n v="1"/>
    <m/>
  </r>
  <r>
    <n v="814"/>
    <x v="14"/>
    <d v="2022-08-23T00:00:00"/>
    <s v="BAYBAY ARNOLD C."/>
    <s v="CENRO"/>
    <x v="0"/>
    <d v="2022-08-23T00:00:00"/>
    <d v="2022-08-23T00:00:00"/>
    <s v="SL"/>
    <m/>
    <s v="1 SL"/>
    <n v="1"/>
    <m/>
  </r>
  <r>
    <n v="814"/>
    <x v="14"/>
    <d v="2022-08-24T00:00:00"/>
    <s v="BAYBAY ARNOLD C."/>
    <s v="CENRO"/>
    <x v="0"/>
    <d v="2022-08-27T00:00:00"/>
    <d v="2022-08-27T00:00:00"/>
    <s v="SL"/>
    <m/>
    <s v="0 SL"/>
    <n v="0"/>
    <m/>
  </r>
  <r>
    <n v="815"/>
    <x v="14"/>
    <d v="2022-08-10T00:00:00"/>
    <s v="BUTALON DIANNE H."/>
    <s v="ONT"/>
    <x v="0"/>
    <d v="2022-08-18T00:00:00"/>
    <d v="2022-08-19T00:00:00"/>
    <s v="VL"/>
    <m/>
    <s v="2 VL"/>
    <n v="2"/>
    <m/>
  </r>
  <r>
    <n v="816"/>
    <x v="14"/>
    <d v="2022-08-06T00:00:00"/>
    <s v="BATHAN ELVIRA R."/>
    <s v="TICC"/>
    <x v="0"/>
    <d v="2022-08-19T00:00:00"/>
    <d v="2022-08-19T00:00:00"/>
    <s v="OTHER"/>
    <s v="SEC 21 EO 292- SPECIAL PRIVILEGE"/>
    <s v="1 OTHER"/>
    <n v="1"/>
    <m/>
  </r>
  <r>
    <n v="817"/>
    <x v="14"/>
    <d v="2022-08-16T00:00:00"/>
    <s v="CARLITO ELENA M."/>
    <s v="ONT"/>
    <x v="0"/>
    <d v="2022-08-22T00:00:00"/>
    <d v="2022-08-26T00:00:00"/>
    <s v="VL"/>
    <m/>
    <s v="5 VL"/>
    <n v="5"/>
    <m/>
  </r>
  <r>
    <n v="817"/>
    <x v="14"/>
    <d v="2022-08-17T00:00:00"/>
    <s v="CARLITO ELENA M."/>
    <s v="ONT"/>
    <x v="0"/>
    <d v="2022-08-29T00:00:00"/>
    <d v="2022-08-31T00:00:00"/>
    <s v="VL"/>
    <m/>
    <s v="2 VL"/>
    <n v="2"/>
    <m/>
  </r>
  <r>
    <n v="818"/>
    <x v="14"/>
    <d v="2022-08-17T00:00:00"/>
    <s v="CESICAR JOCHELLE JOAN S."/>
    <s v="TICC/TCCH"/>
    <x v="0"/>
    <d v="2022-08-15T00:00:00"/>
    <d v="2022-08-15T00:00:00"/>
    <s v="SL"/>
    <m/>
    <s v="1 SL"/>
    <n v="1"/>
    <m/>
  </r>
  <r>
    <n v="819"/>
    <x v="14"/>
    <d v="2022-07-18T00:00:00"/>
    <s v="CONTRERAS SARAH JANE P."/>
    <s v="TCNHS-ISHS"/>
    <x v="0"/>
    <d v="2022-07-25T00:00:00"/>
    <d v="2022-07-25T00:00:00"/>
    <s v="VL"/>
    <m/>
    <s v="1 VL"/>
    <n v="1"/>
    <m/>
  </r>
  <r>
    <n v="819"/>
    <x v="14"/>
    <d v="2022-07-19T00:00:00"/>
    <s v="CONTRERAS SARAH JANE P."/>
    <s v="TCNHS-ISHS"/>
    <x v="0"/>
    <d v="2022-07-29T00:00:00"/>
    <d v="2022-07-29T00:00:00"/>
    <s v="VL"/>
    <m/>
    <s v="1 VL"/>
    <n v="1"/>
    <m/>
  </r>
  <r>
    <n v="820"/>
    <x v="14"/>
    <d v="2022-08-16T00:00:00"/>
    <s v="COSA PAOLA GRACE P."/>
    <s v="ASSESSOR"/>
    <x v="0"/>
    <d v="2022-08-22T00:00:00"/>
    <d v="2022-08-22T00:00:00"/>
    <s v="VL"/>
    <m/>
    <s v="1 VL"/>
    <n v="1"/>
    <m/>
  </r>
  <r>
    <n v="821"/>
    <x v="14"/>
    <d v="2022-08-16T00:00:00"/>
    <s v="COSA PAOLA GRACE P."/>
    <s v="ASSESSOR"/>
    <x v="0"/>
    <d v="2022-08-15T00:00:00"/>
    <d v="2022-08-15T00:00:00"/>
    <s v="SL"/>
    <m/>
    <s v="1 SL"/>
    <n v="1"/>
    <m/>
  </r>
  <r>
    <n v="822"/>
    <x v="14"/>
    <d v="2022-08-30T00:00:00"/>
    <s v="CESICAR JOCHELLE JOAN S."/>
    <s v="TICC/TCCH"/>
    <x v="0"/>
    <d v="2022-09-05T00:00:00"/>
    <d v="2022-09-06T00:00:00"/>
    <s v="VL"/>
    <m/>
    <s v="2 VL"/>
    <n v="2"/>
    <m/>
  </r>
  <r>
    <n v="822"/>
    <x v="14"/>
    <d v="2022-08-30T00:00:00"/>
    <s v="CESICAR JOCHELLE JOAN S."/>
    <s v="TICC/TCCH"/>
    <x v="0"/>
    <d v="2022-09-10T00:00:00"/>
    <d v="2022-09-10T00:00:00"/>
    <s v="VL"/>
    <m/>
    <s v="0 VL"/>
    <n v="0"/>
    <m/>
  </r>
  <r>
    <n v="823"/>
    <x v="14"/>
    <d v="2022-08-30T00:00:00"/>
    <s v="CABANLIT ZOSIMA M."/>
    <s v="MAHOGANY MARKET"/>
    <x v="0"/>
    <d v="2022-09-04T00:00:00"/>
    <d v="2022-09-04T00:00:00"/>
    <s v="OTHER"/>
    <s v="ANNIVERSARY LEAVE"/>
    <s v="0 OTHER"/>
    <n v="0"/>
    <m/>
  </r>
  <r>
    <n v="824"/>
    <x v="14"/>
    <d v="2022-08-30T00:00:00"/>
    <s v="DIMARANAN JOEL M."/>
    <s v="TICC"/>
    <x v="2"/>
    <d v="2022-08-29T00:00:00"/>
    <d v="2022-08-29T00:00:00"/>
    <s v="WITHOUTPAY"/>
    <s v="SL WITHOUTPAY"/>
    <s v="0 WITHOUTPAY"/>
    <n v="0"/>
    <m/>
  </r>
  <r>
    <n v="825"/>
    <x v="14"/>
    <d v="2022-08-23T00:00:00"/>
    <s v="DIMAILIG ARLYN R."/>
    <s v="MAHOGANY MARKET"/>
    <x v="0"/>
    <d v="2022-08-22T00:00:00"/>
    <d v="2022-08-22T00:00:00"/>
    <s v="OTHER"/>
    <s v="ENROLLMENT"/>
    <s v="1 OTHER"/>
    <n v="1"/>
    <m/>
  </r>
  <r>
    <n v="826"/>
    <x v="14"/>
    <d v="2022-08-10T00:00:00"/>
    <s v="DIMARANAN ANNA P."/>
    <s v="COOP"/>
    <x v="2"/>
    <d v="2022-08-09T00:00:00"/>
    <d v="2022-08-09T00:00:00"/>
    <s v="SL"/>
    <m/>
    <s v="1 SL"/>
    <n v="1"/>
    <m/>
  </r>
  <r>
    <n v="827"/>
    <x v="14"/>
    <d v="2022-08-10T00:00:00"/>
    <s v="DERLA ARTHUR D."/>
    <s v="CENRO"/>
    <x v="0"/>
    <d v="2022-08-06T00:00:00"/>
    <d v="2022-08-06T00:00:00"/>
    <s v="SL"/>
    <m/>
    <s v="0 SL"/>
    <n v="0"/>
    <m/>
  </r>
  <r>
    <n v="827"/>
    <x v="14"/>
    <d v="2022-08-10T00:00:00"/>
    <s v="DERLA ARTHUR D."/>
    <s v="CENRO"/>
    <x v="0"/>
    <d v="2022-08-08T00:00:00"/>
    <d v="2022-08-09T00:00:00"/>
    <s v="SL"/>
    <m/>
    <s v="2 SL"/>
    <n v="2"/>
    <m/>
  </r>
  <r>
    <n v="828"/>
    <x v="14"/>
    <d v="2022-08-09T00:00:00"/>
    <s v="DIMAANO LEOVIGILDA A."/>
    <s v="EEO/CITY MARKET"/>
    <x v="0"/>
    <d v="2022-08-20T00:00:00"/>
    <d v="2022-08-20T00:00:00"/>
    <s v="OTHER"/>
    <s v="BIRTHDAY LEAVE"/>
    <s v="0 OTHER"/>
    <n v="0"/>
    <m/>
  </r>
  <r>
    <n v="829"/>
    <x v="14"/>
    <d v="2022-08-10T00:00:00"/>
    <s v="DILIDILI AIREEN M."/>
    <s v="TICC"/>
    <x v="0"/>
    <d v="2022-08-22T00:00:00"/>
    <d v="2022-08-22T00:00:00"/>
    <s v="OTHER"/>
    <s v="SEC 21 EO 292- SPECIAL PRIVILEGE"/>
    <s v="1 OTHER"/>
    <n v="1"/>
    <m/>
  </r>
  <r>
    <n v="830"/>
    <x v="14"/>
    <d v="2022-08-29T00:00:00"/>
    <s v="DERLA APOLONIO JR D."/>
    <s v="CENRO"/>
    <x v="0"/>
    <d v="2022-08-17T00:00:00"/>
    <d v="2022-08-17T00:00:00"/>
    <s v="SL"/>
    <m/>
    <s v="1 SL"/>
    <n v="1"/>
    <m/>
  </r>
  <r>
    <n v="830"/>
    <x v="14"/>
    <d v="2022-08-29T00:00:00"/>
    <s v="DERLA APOLONIO JR D."/>
    <s v="CENRO"/>
    <x v="0"/>
    <d v="2022-08-27T00:00:00"/>
    <d v="2022-08-27T00:00:00"/>
    <s v="SL"/>
    <m/>
    <s v="0 SL"/>
    <n v="0"/>
    <m/>
  </r>
  <r>
    <n v="831"/>
    <x v="14"/>
    <d v="2022-08-12T00:00:00"/>
    <s v="FERMA ETHEL GRACE N."/>
    <s v="ONT"/>
    <x v="0"/>
    <d v="2022-08-06T00:00:00"/>
    <d v="2022-08-09T00:00:00"/>
    <s v="SL"/>
    <m/>
    <s v="2 SL"/>
    <n v="2"/>
    <m/>
  </r>
  <r>
    <n v="832"/>
    <x v="14"/>
    <d v="2022-08-19T00:00:00"/>
    <s v="FLORES RICHARD  "/>
    <s v="CENRO"/>
    <x v="0"/>
    <d v="2022-08-16T00:00:00"/>
    <d v="2022-08-18T00:00:00"/>
    <s v="SL"/>
    <m/>
    <s v="3 SL"/>
    <n v="3"/>
    <m/>
  </r>
  <r>
    <n v="833"/>
    <x v="14"/>
    <d v="2022-08-31T00:00:00"/>
    <s v="FERMA RAYMOND  "/>
    <s v="CENRO"/>
    <x v="0"/>
    <d v="2022-08-30T00:00:00"/>
    <d v="2022-08-30T00:00:00"/>
    <s v="SL"/>
    <m/>
    <s v="1 SL"/>
    <n v="1"/>
    <m/>
  </r>
  <r>
    <n v="834"/>
    <x v="14"/>
    <d v="2022-08-19T00:00:00"/>
    <s v="GALARDE DELFIN A."/>
    <s v="CHARACTER"/>
    <x v="0"/>
    <d v="2022-08-16T00:00:00"/>
    <d v="2022-08-17T00:00:00"/>
    <s v="SL"/>
    <m/>
    <s v="2 SL"/>
    <n v="2"/>
    <m/>
  </r>
  <r>
    <n v="835"/>
    <x v="14"/>
    <d v="2022-08-11T00:00:00"/>
    <s v="GATPANDAN MICHAEL E."/>
    <s v="GSO"/>
    <x v="0"/>
    <d v="2022-08-08T00:00:00"/>
    <d v="2022-08-10T00:00:00"/>
    <s v="SL"/>
    <m/>
    <s v="3 SL"/>
    <n v="3"/>
    <m/>
  </r>
  <r>
    <n v="836"/>
    <x v="14"/>
    <d v="2022-08-22T00:00:00"/>
    <s v="GONZALES MARIO O."/>
    <s v="GSO"/>
    <x v="0"/>
    <d v="2022-08-19T00:00:00"/>
    <d v="2022-08-19T00:00:00"/>
    <s v="SL"/>
    <m/>
    <s v="1 SL"/>
    <n v="1"/>
    <m/>
  </r>
  <r>
    <n v="837"/>
    <x v="14"/>
    <d v="2022-08-15T00:00:00"/>
    <s v="GONZALES MARIO O."/>
    <s v="GSO"/>
    <x v="0"/>
    <d v="2022-08-11T00:00:00"/>
    <d v="2022-08-12T00:00:00"/>
    <s v="SL"/>
    <m/>
    <s v="2 SL"/>
    <n v="2"/>
    <m/>
  </r>
  <r>
    <n v="838"/>
    <x v="14"/>
    <d v="2022-08-15T00:00:00"/>
    <s v="GONZALES CRISTI NERISSE E."/>
    <s v="CEO"/>
    <x v="0"/>
    <d v="2022-08-22T00:00:00"/>
    <d v="2022-08-23T00:00:00"/>
    <s v="VL"/>
    <m/>
    <s v="2 VL"/>
    <n v="2"/>
    <m/>
  </r>
  <r>
    <n v="839"/>
    <x v="14"/>
    <d v="2022-08-01T00:00:00"/>
    <s v="LUNA LALAINE D."/>
    <s v="TCIS"/>
    <x v="2"/>
    <d v="2022-07-25T00:00:00"/>
    <d v="2022-07-27T00:00:00"/>
    <s v="SL"/>
    <m/>
    <s v="3 SL"/>
    <n v="3"/>
    <m/>
  </r>
  <r>
    <n v="840"/>
    <x v="14"/>
    <d v="2022-08-05T00:00:00"/>
    <s v="MERCADO ARLENNIE D."/>
    <n v="0"/>
    <x v="2"/>
    <d v="2022-08-03T00:00:00"/>
    <d v="2022-08-03T00:00:00"/>
    <s v="SL"/>
    <m/>
    <s v="1 SL"/>
    <n v="1"/>
    <m/>
  </r>
  <r>
    <n v="841"/>
    <x v="14"/>
    <d v="2022-09-03T00:00:00"/>
    <s v="MERHAN FRANCISCO  "/>
    <n v="0"/>
    <x v="2"/>
    <d v="2022-08-03T00:00:00"/>
    <d v="2022-08-05T00:00:00"/>
    <s v="SL"/>
    <m/>
    <s v="3 SL"/>
    <n v="3"/>
    <m/>
  </r>
  <r>
    <n v="842"/>
    <x v="14"/>
    <d v="2022-08-05T00:00:00"/>
    <s v="MENDOZA MARVIC M."/>
    <n v="0"/>
    <x v="2"/>
    <d v="2022-08-15T00:00:00"/>
    <d v="2022-08-16T00:00:00"/>
    <s v="OTHER"/>
    <s v="SEC 25 EO 292- FORCE LEAVE"/>
    <s v="2 OTHER"/>
    <n v="2"/>
    <m/>
  </r>
  <r>
    <n v="843"/>
    <x v="14"/>
    <d v="2022-08-12T00:00:00"/>
    <s v="MERCADO ARLENNIE D."/>
    <n v="0"/>
    <x v="2"/>
    <d v="2022-08-09T00:00:00"/>
    <d v="2022-08-11T00:00:00"/>
    <s v="SL"/>
    <m/>
    <s v="3 SL"/>
    <n v="3"/>
    <m/>
  </r>
  <r>
    <n v="844"/>
    <x v="14"/>
    <d v="2022-08-08T00:00:00"/>
    <s v="NACARIO GLENN B."/>
    <s v="TCNHS"/>
    <x v="0"/>
    <d v="2022-08-02T00:00:00"/>
    <d v="2022-08-02T00:00:00"/>
    <s v="SL"/>
    <m/>
    <s v="1 SL"/>
    <n v="1"/>
    <m/>
  </r>
  <r>
    <n v="844"/>
    <x v="14"/>
    <d v="2022-08-08T00:00:00"/>
    <s v="NACARIO GLENN B."/>
    <s v="TCNHS"/>
    <x v="0"/>
    <d v="2022-08-05T00:00:00"/>
    <d v="2022-08-05T00:00:00"/>
    <s v="SL"/>
    <m/>
    <s v="1 SL"/>
    <n v="1"/>
    <m/>
  </r>
  <r>
    <n v="845"/>
    <x v="14"/>
    <d v="2022-08-05T00:00:00"/>
    <s v="NUESTRO RICA MAY G."/>
    <s v="TCNHS - ISHS"/>
    <x v="0"/>
    <d v="2022-08-22T00:00:00"/>
    <d v="2022-08-26T00:00:00"/>
    <s v="WITHOUTPAY"/>
    <s v="VL WITHOUTPAY"/>
    <s v="5 WITHOUTPAY"/>
    <n v="5"/>
    <m/>
  </r>
  <r>
    <n v="845"/>
    <x v="14"/>
    <d v="2022-08-05T00:00:00"/>
    <s v="NUESTRO RICA MAY G."/>
    <s v="TCNHS - ISHS"/>
    <x v="0"/>
    <d v="2022-08-30T00:00:00"/>
    <d v="2022-08-31T00:00:00"/>
    <s v="WITHOUTPAY"/>
    <s v="VL WITHOUTPAY"/>
    <s v="2 WITHOUTPAY"/>
    <n v="2"/>
    <m/>
  </r>
  <r>
    <n v="846"/>
    <x v="14"/>
    <d v="2022-08-25T00:00:00"/>
    <s v="MULINGTAPANG GUILLERMA O."/>
    <s v="GSO"/>
    <x v="0"/>
    <d v="2022-08-24T00:00:00"/>
    <d v="2022-08-24T00:00:00"/>
    <s v="SL"/>
    <m/>
    <s v="1 SL"/>
    <n v="1"/>
    <m/>
  </r>
  <r>
    <n v="847"/>
    <x v="14"/>
    <d v="2022-08-23T00:00:00"/>
    <s v="MULINGTAPANG GUILLERMA O."/>
    <s v="GSO"/>
    <x v="0"/>
    <d v="2022-08-30T00:00:00"/>
    <d v="2022-08-30T00:00:00"/>
    <s v="OTHER"/>
    <s v="SEC 25 EO 292- FORCE LEAVE"/>
    <s v="1 OTHER"/>
    <n v="1"/>
    <m/>
  </r>
  <r>
    <n v="848"/>
    <x v="14"/>
    <d v="2022-08-09T00:00:00"/>
    <s v="MERJILLA JEANETTE B."/>
    <n v="0"/>
    <x v="2"/>
    <d v="2022-08-08T00:00:00"/>
    <d v="2022-08-08T00:00:00"/>
    <s v="SL"/>
    <m/>
    <s v="1 SL"/>
    <n v="1"/>
    <m/>
  </r>
  <r>
    <n v="849"/>
    <x v="14"/>
    <d v="2022-08-12T00:00:00"/>
    <s v="MERJILLA JEANETTE B."/>
    <n v="0"/>
    <x v="2"/>
    <d v="2022-08-11T00:00:00"/>
    <d v="2022-08-11T00:00:00"/>
    <s v="SL"/>
    <m/>
    <s v="1 SL"/>
    <n v="1"/>
    <m/>
  </r>
  <r>
    <n v="850"/>
    <x v="14"/>
    <d v="2022-08-02T00:00:00"/>
    <s v="OCAMPO MERLINDA R."/>
    <s v="ONT"/>
    <x v="0"/>
    <d v="2022-07-26T00:00:00"/>
    <d v="2022-07-26T00:00:00"/>
    <s v="SL"/>
    <m/>
    <s v="1 SL"/>
    <n v="1"/>
    <m/>
  </r>
  <r>
    <n v="850"/>
    <x v="14"/>
    <d v="2022-08-02T00:00:00"/>
    <s v="OCAMPO MERLINDA R."/>
    <s v="ONT"/>
    <x v="0"/>
    <d v="2022-07-28T00:00:00"/>
    <d v="2022-07-29T00:00:00"/>
    <s v="SL"/>
    <m/>
    <s v="2 SL"/>
    <n v="2"/>
    <m/>
  </r>
  <r>
    <n v="851"/>
    <x v="14"/>
    <d v="2022-08-10T00:00:00"/>
    <s v="OPO CONEY V."/>
    <s v="HOUSING"/>
    <x v="0"/>
    <d v="2022-08-09T00:00:00"/>
    <d v="2022-08-09T00:00:00"/>
    <s v="SL"/>
    <m/>
    <s v="1 SL"/>
    <n v="1"/>
    <m/>
  </r>
  <r>
    <n v="852"/>
    <x v="14"/>
    <d v="2022-08-16T00:00:00"/>
    <s v="OBINA APOLINARIO B."/>
    <s v="CENRO"/>
    <x v="0"/>
    <d v="2022-08-08T00:00:00"/>
    <d v="2022-08-12T00:00:00"/>
    <s v="SL"/>
    <m/>
    <s v="5 SL"/>
    <n v="5"/>
    <m/>
  </r>
  <r>
    <n v="853"/>
    <x v="14"/>
    <d v="2022-08-19T00:00:00"/>
    <s v="OBINA JAIME  "/>
    <s v="CENRO"/>
    <x v="0"/>
    <d v="2022-08-07T00:00:00"/>
    <d v="2022-08-08T00:00:00"/>
    <s v="SL"/>
    <m/>
    <s v="1 SL"/>
    <n v="1"/>
    <m/>
  </r>
  <r>
    <n v="854"/>
    <x v="14"/>
    <d v="2022-08-05T00:00:00"/>
    <s v="PUNZALAN LUCIANA A."/>
    <s v="TCNHS"/>
    <x v="0"/>
    <d v="2022-08-15T00:00:00"/>
    <d v="2022-08-19T00:00:00"/>
    <s v="VL"/>
    <m/>
    <s v="5 VL"/>
    <n v="5"/>
    <m/>
  </r>
  <r>
    <n v="855"/>
    <x v="14"/>
    <d v="2022-08-16T00:00:00"/>
    <s v="PAZ JOSUE O."/>
    <s v="CENRO"/>
    <x v="0"/>
    <d v="2022-08-11T00:00:00"/>
    <d v="2022-08-12T00:00:00"/>
    <s v="SL"/>
    <m/>
    <s v="2 SL"/>
    <n v="2"/>
    <m/>
  </r>
  <r>
    <n v="855"/>
    <x v="14"/>
    <d v="2022-08-16T00:00:00"/>
    <s v="PAZ JOSUE O."/>
    <s v="CENRO"/>
    <x v="0"/>
    <d v="2022-08-15T00:00:00"/>
    <d v="2022-08-15T00:00:00"/>
    <s v="SL"/>
    <m/>
    <s v="1 SL"/>
    <n v="1"/>
    <m/>
  </r>
  <r>
    <n v="856"/>
    <x v="14"/>
    <d v="2022-08-05T00:00:00"/>
    <s v="PAYAD RONALDO  "/>
    <s v="CENRO"/>
    <x v="0"/>
    <d v="2022-08-04T00:00:00"/>
    <d v="2022-08-04T00:00:00"/>
    <s v="SL"/>
    <m/>
    <s v="1 SL"/>
    <n v="1"/>
    <m/>
  </r>
  <r>
    <n v="857"/>
    <x v="14"/>
    <d v="2022-08-19T00:00:00"/>
    <s v="PAJENAGO FRANCIS B."/>
    <s v="CSWDO"/>
    <x v="0"/>
    <d v="2022-08-15T00:00:00"/>
    <d v="2022-08-18T00:00:00"/>
    <s v="SL"/>
    <m/>
    <s v="4 SL"/>
    <n v="4"/>
    <m/>
  </r>
  <r>
    <n v="858"/>
    <x v="14"/>
    <d v="2022-08-26T00:00:00"/>
    <s v="PATRICIO APRIL V."/>
    <n v="0"/>
    <x v="1"/>
    <d v="2022-09-01T00:00:00"/>
    <d v="2022-09-01T00:00:00"/>
    <s v="OTHER"/>
    <s v="SEC 21 EO 292- SPECIAL PRIVILEGE"/>
    <s v="1 OTHER"/>
    <n v="1"/>
    <m/>
  </r>
  <r>
    <n v="859"/>
    <x v="14"/>
    <d v="2022-08-16T00:00:00"/>
    <s v="PATERNO MARIA LOURDES P."/>
    <s v="CCT"/>
    <x v="0"/>
    <d v="2022-08-15T00:00:00"/>
    <d v="2022-08-15T00:00:00"/>
    <s v="SL"/>
    <m/>
    <s v="1 SL"/>
    <n v="1"/>
    <m/>
  </r>
  <r>
    <n v="860"/>
    <x v="14"/>
    <d v="2022-08-09T00:00:00"/>
    <s v="PATERNO MARIA LOURDES P."/>
    <s v="CCT"/>
    <x v="0"/>
    <d v="2022-08-08T00:00:00"/>
    <d v="2022-08-08T00:00:00"/>
    <s v="SL"/>
    <m/>
    <s v="1 SL"/>
    <n v="1"/>
    <m/>
  </r>
  <r>
    <n v="861"/>
    <x v="14"/>
    <d v="2022-08-17T00:00:00"/>
    <s v="PATRICIO APRIL V."/>
    <n v="0"/>
    <x v="1"/>
    <d v="2022-08-15T00:00:00"/>
    <d v="2022-08-16T00:00:00"/>
    <s v="SL"/>
    <m/>
    <s v="2 SL"/>
    <n v="2"/>
    <m/>
  </r>
  <r>
    <n v="862"/>
    <x v="14"/>
    <d v="2022-08-29T00:00:00"/>
    <s v="PAGLINAWAN JESSIE M."/>
    <s v="CENRO"/>
    <x v="0"/>
    <d v="2022-08-22T00:00:00"/>
    <d v="2022-08-22T00:00:00"/>
    <s v="SL"/>
    <m/>
    <s v="1 SL"/>
    <n v="1"/>
    <m/>
  </r>
  <r>
    <n v="862"/>
    <x v="14"/>
    <d v="2022-08-29T00:00:00"/>
    <s v="PAGLINAWAN JESSIE M."/>
    <s v="CENRO"/>
    <x v="0"/>
    <d v="2022-08-27T00:00:00"/>
    <d v="2022-08-27T00:00:00"/>
    <s v="SL"/>
    <m/>
    <s v="0 SL"/>
    <n v="0"/>
    <m/>
  </r>
  <r>
    <n v="863"/>
    <x v="14"/>
    <d v="2022-09-12T00:00:00"/>
    <s v="PAGLINAWAN JESSIE M."/>
    <s v="CENRO"/>
    <x v="0"/>
    <d v="2022-08-10T00:00:00"/>
    <d v="2022-08-10T00:00:00"/>
    <s v="SL"/>
    <m/>
    <s v="1 SL"/>
    <n v="1"/>
    <m/>
  </r>
  <r>
    <n v="864"/>
    <x v="14"/>
    <d v="2022-08-11T00:00:00"/>
    <s v="RAMA RAQUEL J."/>
    <s v="INTERNAL"/>
    <x v="0"/>
    <d v="2022-08-26T00:00:00"/>
    <d v="2022-08-26T00:00:00"/>
    <s v="OTHER"/>
    <s v="SEC 21 EO 292- SPECIAL PRIVILEGE"/>
    <s v="1 OTHER"/>
    <n v="1"/>
    <m/>
  </r>
  <r>
    <n v="865"/>
    <x v="14"/>
    <d v="2022-08-15T00:00:00"/>
    <s v="RODRIGUEZ RAYMUNDO  "/>
    <s v="CENRO"/>
    <x v="0"/>
    <d v="2022-08-04T00:00:00"/>
    <d v="2022-08-06T00:00:00"/>
    <s v="Paternity"/>
    <m/>
    <s v="2 Paternity"/>
    <n v="2"/>
    <m/>
  </r>
  <r>
    <n v="865"/>
    <x v="14"/>
    <d v="2022-08-15T00:00:00"/>
    <s v="RODRIGUEZ RAYMUNDO  "/>
    <s v="CENRO"/>
    <x v="0"/>
    <d v="2022-08-08T00:00:00"/>
    <d v="2022-08-13T00:00:00"/>
    <s v="Paternity"/>
    <m/>
    <s v="5 Paternity"/>
    <n v="5"/>
    <m/>
  </r>
  <r>
    <n v="866"/>
    <x v="14"/>
    <d v="2022-08-24T00:00:00"/>
    <s v="RODRIGUEZ ARNEL  "/>
    <s v="CENRO"/>
    <x v="0"/>
    <d v="2022-09-03T00:00:00"/>
    <d v="2022-09-05T00:00:00"/>
    <s v="VL"/>
    <m/>
    <s v="1 VL"/>
    <n v="1"/>
    <m/>
  </r>
  <r>
    <n v="867"/>
    <x v="14"/>
    <d v="2022-08-31T00:00:00"/>
    <s v="ROMILLA MARIBEL P."/>
    <s v="ACCOUNTING"/>
    <x v="0"/>
    <d v="2022-09-07T00:00:00"/>
    <d v="2022-09-08T00:00:00"/>
    <s v="VL"/>
    <m/>
    <s v="2 VL"/>
    <n v="2"/>
    <m/>
  </r>
  <r>
    <n v="868"/>
    <x v="14"/>
    <d v="2022-08-04T00:00:00"/>
    <s v="ROMILLA MARIBEL P."/>
    <s v="ACCOUNTING"/>
    <x v="0"/>
    <d v="2022-08-02T00:00:00"/>
    <d v="2022-08-02T00:00:00"/>
    <s v="SL"/>
    <m/>
    <s v="1 SL"/>
    <n v="1"/>
    <m/>
  </r>
  <r>
    <n v="869"/>
    <x v="14"/>
    <d v="2022-08-04T00:00:00"/>
    <s v="ROMILLA MARIBEL P."/>
    <s v="ACCOUNTING"/>
    <x v="0"/>
    <d v="2022-07-25T00:00:00"/>
    <d v="2022-07-25T00:00:00"/>
    <s v="SL"/>
    <m/>
    <s v="1 SL"/>
    <n v="1"/>
    <m/>
  </r>
  <r>
    <n v="870"/>
    <x v="14"/>
    <d v="2022-08-11T00:00:00"/>
    <s v="ROMILLA MARIBEL P."/>
    <s v="ACCOUNTING"/>
    <x v="0"/>
    <d v="2022-08-22T00:00:00"/>
    <d v="2022-08-22T00:00:00"/>
    <s v="VL"/>
    <m/>
    <s v="1 VL"/>
    <n v="1"/>
    <m/>
  </r>
  <r>
    <n v="871"/>
    <x v="14"/>
    <d v="2022-08-15T00:00:00"/>
    <s v="QUIAMBAO ERICSON B."/>
    <s v="TICC"/>
    <x v="2"/>
    <d v="2022-08-15T00:00:00"/>
    <d v="2022-08-15T00:00:00"/>
    <s v="WITHOUTPAY"/>
    <s v="SL WITHOUTPAY"/>
    <s v="1 WITHOUTPAY"/>
    <n v="1"/>
    <m/>
  </r>
  <r>
    <n v="872"/>
    <x v="14"/>
    <d v="2022-08-18T00:00:00"/>
    <s v="SABULAAN MARIA LEAH M."/>
    <s v="CPDO"/>
    <x v="0"/>
    <d v="2022-08-31T00:00:00"/>
    <d v="2022-08-31T00:00:00"/>
    <s v="OTHER"/>
    <s v="SEC 21 EO 292- SPECIAL PRIVILEGE"/>
    <s v="1 OTHER"/>
    <n v="1"/>
    <m/>
  </r>
  <r>
    <n v="873"/>
    <x v="14"/>
    <d v="2022-08-30T00:00:00"/>
    <s v="SESMA LAZARO C."/>
    <s v="PICNIC GROVE"/>
    <x v="0"/>
    <d v="2022-08-21T00:00:00"/>
    <d v="2022-11-30T00:00:00"/>
    <s v="SL"/>
    <m/>
    <s v="71 SL"/>
    <n v="71"/>
    <m/>
  </r>
  <r>
    <n v="874"/>
    <x v="14"/>
    <d v="2022-08-15T00:00:00"/>
    <s v="SUMAGUI LORENA P."/>
    <s v="BIR"/>
    <x v="0"/>
    <d v="2022-08-03T00:00:00"/>
    <d v="2022-08-05T00:00:00"/>
    <s v="VL"/>
    <m/>
    <s v="3 VL"/>
    <n v="3"/>
    <m/>
  </r>
  <r>
    <n v="874"/>
    <x v="14"/>
    <d v="2022-08-15T00:00:00"/>
    <s v="SUMAGUI LORENA P."/>
    <s v="BIR"/>
    <x v="0"/>
    <d v="2022-08-08T00:00:00"/>
    <d v="2022-08-12T00:00:00"/>
    <s v="VL"/>
    <m/>
    <s v="5 VL"/>
    <n v="5"/>
    <m/>
  </r>
  <r>
    <n v="875"/>
    <x v="14"/>
    <d v="2022-08-22T00:00:00"/>
    <s v="SUMAGUI LORENA P."/>
    <s v="BIR"/>
    <x v="0"/>
    <d v="2022-08-22T00:00:00"/>
    <d v="2022-08-22T00:00:00"/>
    <s v="SL"/>
    <m/>
    <s v="1 SL"/>
    <n v="1"/>
    <m/>
  </r>
  <r>
    <n v="876"/>
    <x v="14"/>
    <d v="2022-08-30T00:00:00"/>
    <s v="SIM JO RITZELLE C."/>
    <s v="CHO"/>
    <x v="0"/>
    <d v="2022-09-01T00:00:00"/>
    <d v="2022-09-01T00:00:00"/>
    <s v="VL"/>
    <m/>
    <s v="1 VL"/>
    <n v="1"/>
    <m/>
  </r>
  <r>
    <n v="877"/>
    <x v="14"/>
    <d v="2022-08-30T00:00:00"/>
    <s v="TAPAY EDWARD  "/>
    <s v="CENRO"/>
    <x v="0"/>
    <d v="2022-08-27T00:00:00"/>
    <d v="2022-08-27T00:00:00"/>
    <s v="SL"/>
    <m/>
    <s v="0 SL"/>
    <n v="0"/>
    <m/>
  </r>
  <r>
    <n v="877"/>
    <x v="14"/>
    <d v="2022-08-30T00:00:00"/>
    <s v="TAPAY EDWARD  "/>
    <s v="CENRO"/>
    <x v="0"/>
    <d v="2022-08-30T00:00:00"/>
    <d v="2022-08-30T00:00:00"/>
    <s v="SL"/>
    <m/>
    <s v="1 SL"/>
    <n v="1"/>
    <m/>
  </r>
  <r>
    <n v="878"/>
    <x v="14"/>
    <d v="2022-08-12T00:00:00"/>
    <s v="TIBAYAN EUFEMIA O."/>
    <s v="CHO"/>
    <x v="0"/>
    <d v="2022-08-09T00:00:00"/>
    <d v="2022-08-10T00:00:00"/>
    <s v="SL"/>
    <m/>
    <s v="2 SL"/>
    <n v="2"/>
    <m/>
  </r>
  <r>
    <n v="879"/>
    <x v="14"/>
    <d v="2022-08-02T00:00:00"/>
    <s v="VILLANUEVA DAVE RONILLO V."/>
    <s v="CEO"/>
    <x v="0"/>
    <d v="2022-08-01T00:00:00"/>
    <d v="2022-08-01T00:00:00"/>
    <s v="OTHER"/>
    <s v="SEC 21 EO 292- SPECIAL PRIVILEGE"/>
    <s v="1 OTHER"/>
    <n v="1"/>
    <m/>
  </r>
  <r>
    <n v="880"/>
    <x v="14"/>
    <d v="2022-08-08T00:00:00"/>
    <s v="VILLANUEVA DAVE RONILLO V."/>
    <s v="CEO"/>
    <x v="0"/>
    <d v="2022-08-03T00:00:00"/>
    <d v="2022-08-05T00:00:00"/>
    <s v="SL"/>
    <m/>
    <s v="3 SL"/>
    <n v="3"/>
    <m/>
  </r>
  <r>
    <n v="881"/>
    <x v="14"/>
    <d v="2022-08-23T00:00:00"/>
    <s v="VILLANUEVA MARILYN L."/>
    <s v="TICC"/>
    <x v="0"/>
    <d v="2022-08-22T00:00:00"/>
    <d v="2022-08-22T00:00:00"/>
    <s v="SL"/>
    <m/>
    <s v="1 SL"/>
    <n v="1"/>
    <m/>
  </r>
  <r>
    <n v="882"/>
    <x v="14"/>
    <d v="2022-08-12T00:00:00"/>
    <s v="VILLANUEVA RICHELLE A."/>
    <s v="TICC"/>
    <x v="0"/>
    <d v="2022-08-16T00:00:00"/>
    <d v="2022-08-16T00:00:00"/>
    <s v="VL"/>
    <m/>
    <s v="1 VL"/>
    <n v="1"/>
    <m/>
  </r>
  <r>
    <n v="883"/>
    <x v="14"/>
    <d v="2022-08-31T00:00:00"/>
    <s v="VARGAS MELINDA M."/>
    <s v="CSWDO"/>
    <x v="0"/>
    <d v="2022-08-30T00:00:00"/>
    <d v="2022-08-30T00:00:00"/>
    <s v="SL"/>
    <m/>
    <s v="1 SL"/>
    <n v="1"/>
    <m/>
  </r>
  <r>
    <n v="884"/>
    <x v="15"/>
    <d v="2022-10-14T00:00:00"/>
    <s v="MAULLON JAENA F."/>
    <n v="0"/>
    <x v="2"/>
    <d v="2022-10-25T00:00:00"/>
    <d v="2022-10-25T00:00:00"/>
    <s v="VL"/>
    <m/>
    <s v="1 VL"/>
    <n v="1"/>
    <m/>
  </r>
  <r>
    <n v="884"/>
    <x v="15"/>
    <d v="2022-10-14T00:00:00"/>
    <s v="MAULLON JAENA F."/>
    <n v="0"/>
    <x v="2"/>
    <d v="2022-10-20T00:00:00"/>
    <d v="2022-10-20T00:00:00"/>
    <s v="VL"/>
    <m/>
    <s v="1 VL"/>
    <n v="1"/>
    <m/>
  </r>
  <r>
    <n v="884"/>
    <x v="15"/>
    <d v="2022-10-14T00:00:00"/>
    <s v="MAULLON JAENA F."/>
    <n v="0"/>
    <x v="2"/>
    <d v="2022-10-18T00:00:00"/>
    <d v="2022-10-18T00:00:00"/>
    <s v="VL"/>
    <m/>
    <s v="1 VL"/>
    <n v="1"/>
    <m/>
  </r>
  <r>
    <n v="885"/>
    <x v="15"/>
    <d v="2022-10-20T00:00:00"/>
    <s v="DE SAGUN NANCY D."/>
    <s v="SP"/>
    <x v="0"/>
    <d v="2022-10-19T00:00:00"/>
    <d v="2022-10-19T00:00:00"/>
    <s v="SL"/>
    <m/>
    <s v="1 SL"/>
    <n v="1"/>
    <m/>
  </r>
  <r>
    <n v="886"/>
    <x v="15"/>
    <d v="2022-11-18T00:00:00"/>
    <s v="MAULLON JAENA F."/>
    <n v="0"/>
    <x v="2"/>
    <d v="2022-11-18T00:00:00"/>
    <d v="2022-11-18T00:00:00"/>
    <s v="VL"/>
    <m/>
    <s v="1 VL"/>
    <n v="1"/>
    <m/>
  </r>
  <r>
    <n v="886"/>
    <x v="15"/>
    <d v="2022-11-18T00:00:00"/>
    <s v="MAULLON JAENA F."/>
    <n v="0"/>
    <x v="2"/>
    <d v="2022-11-22T00:00:00"/>
    <d v="2022-11-22T00:00:00"/>
    <s v="VL"/>
    <m/>
    <s v="1 VL"/>
    <n v="1"/>
    <m/>
  </r>
  <r>
    <n v="886"/>
    <x v="15"/>
    <d v="2022-11-18T00:00:00"/>
    <s v="MAULLON JAENA F."/>
    <n v="0"/>
    <x v="2"/>
    <d v="2022-11-29T00:00:00"/>
    <d v="2022-11-29T00:00:00"/>
    <s v="VL"/>
    <m/>
    <s v="1 VL"/>
    <n v="1"/>
    <m/>
  </r>
  <r>
    <n v="887"/>
    <x v="15"/>
    <d v="2022-10-07T00:00:00"/>
    <s v="MARINDUQUE ROWENA G."/>
    <s v="SP"/>
    <x v="0"/>
    <d v="2022-10-06T00:00:00"/>
    <d v="2022-10-06T00:00:00"/>
    <s v="SL"/>
    <m/>
    <s v="1 SL"/>
    <n v="1"/>
    <m/>
  </r>
  <r>
    <n v="888"/>
    <x v="15"/>
    <d v="2022-10-25T00:00:00"/>
    <s v="ANGELES ANNABEL D."/>
    <n v="0"/>
    <x v="0"/>
    <d v="2022-10-26T00:00:00"/>
    <d v="2022-10-28T00:00:00"/>
    <s v="SL"/>
    <m/>
    <s v="3 SL"/>
    <n v="3"/>
    <m/>
  </r>
  <r>
    <n v="889"/>
    <x v="15"/>
    <d v="2022-10-20T00:00:00"/>
    <s v="ANGELES ANNABEL D."/>
    <n v="0"/>
    <x v="0"/>
    <d v="2022-10-20T00:00:00"/>
    <d v="2022-10-21T00:00:00"/>
    <s v="SL"/>
    <m/>
    <s v="2 SL"/>
    <n v="2"/>
    <m/>
  </r>
  <r>
    <n v="890"/>
    <x v="15"/>
    <d v="2022-09-05T00:00:00"/>
    <s v="MARASIGAN AGUINO D."/>
    <s v="TOPS-CSU"/>
    <x v="0"/>
    <d v="2022-09-12T00:00:00"/>
    <d v="2022-09-16T00:00:00"/>
    <s v="VL"/>
    <m/>
    <s v="5 VL"/>
    <n v="5"/>
    <m/>
  </r>
  <r>
    <n v="890"/>
    <x v="15"/>
    <d v="2022-09-05T00:00:00"/>
    <s v="MARASIGAN AGUINO D."/>
    <s v="TOPS-CSU"/>
    <x v="0"/>
    <d v="2022-09-19T00:00:00"/>
    <d v="2022-09-23T00:00:00"/>
    <s v="VL"/>
    <m/>
    <s v="5 VL"/>
    <n v="5"/>
    <m/>
  </r>
  <r>
    <n v="890"/>
    <x v="15"/>
    <d v="2022-09-05T00:00:00"/>
    <s v="MARASIGAN AGUINO D."/>
    <s v="TOPS-CSU"/>
    <x v="0"/>
    <d v="2022-09-26T00:00:00"/>
    <d v="2022-09-30T00:00:00"/>
    <s v="VL"/>
    <m/>
    <s v="5 VL"/>
    <n v="5"/>
    <m/>
  </r>
  <r>
    <n v="891"/>
    <x v="15"/>
    <d v="2022-09-12T00:00:00"/>
    <s v="DIGNO DANILO  "/>
    <s v="CENRO"/>
    <x v="0"/>
    <d v="2022-09-21T00:00:00"/>
    <d v="2022-09-22T00:00:00"/>
    <s v="VL"/>
    <s v="SEC 25 EO 292- FORCE LEAVE"/>
    <s v="2 VL"/>
    <n v="2"/>
    <m/>
  </r>
  <r>
    <n v="892"/>
    <x v="15"/>
    <d v="2022-09-20T00:00:00"/>
    <s v="MERCARDO RENGIE M."/>
    <n v="0"/>
    <x v="2"/>
    <d v="2022-09-19T00:00:00"/>
    <d v="2022-09-19T00:00:00"/>
    <s v="SL"/>
    <m/>
    <s v="1 SL"/>
    <n v="1"/>
    <m/>
  </r>
  <r>
    <n v="893"/>
    <x v="15"/>
    <d v="2022-09-15T00:00:00"/>
    <s v="MAMARIL JOSEFINA P."/>
    <s v="TICC"/>
    <x v="0"/>
    <d v="2022-09-10T00:00:00"/>
    <d v="2022-09-10T00:00:00"/>
    <s v="SL"/>
    <m/>
    <s v="0 SL"/>
    <n v="0"/>
    <m/>
  </r>
  <r>
    <n v="894"/>
    <x v="15"/>
    <d v="2022-09-10T00:00:00"/>
    <s v="MALANAN JENNYLYN R."/>
    <s v="PICNIC GROVE"/>
    <x v="0"/>
    <d v="2022-09-19T00:00:00"/>
    <d v="2022-09-23T00:00:00"/>
    <s v="VL"/>
    <m/>
    <s v="5 VL"/>
    <n v="5"/>
    <m/>
  </r>
  <r>
    <n v="895"/>
    <x v="15"/>
    <d v="2022-09-21T00:00:00"/>
    <s v="MENDOZA MARICEL C."/>
    <n v="0"/>
    <x v="2"/>
    <d v="2022-09-09T00:00:00"/>
    <d v="2022-09-11T00:00:00"/>
    <s v="SL"/>
    <m/>
    <s v="1 SL"/>
    <n v="1"/>
    <m/>
  </r>
  <r>
    <n v="895"/>
    <x v="15"/>
    <d v="2022-09-21T00:00:00"/>
    <s v="MENDOZA MARICEL C."/>
    <n v="0"/>
    <x v="2"/>
    <d v="2022-09-14T00:00:00"/>
    <d v="2022-09-14T00:00:00"/>
    <s v="SL"/>
    <m/>
    <s v="1 SL"/>
    <n v="1"/>
    <m/>
  </r>
  <r>
    <n v="896"/>
    <x v="15"/>
    <d v="2022-09-05T00:00:00"/>
    <s v="MENDOZA MARIA ABIGAIL A."/>
    <n v="0"/>
    <x v="2"/>
    <d v="2022-09-16T00:00:00"/>
    <d v="2022-09-16T00:00:00"/>
    <s v="VL"/>
    <m/>
    <s v="1 VL"/>
    <n v="1"/>
    <m/>
  </r>
  <r>
    <n v="897"/>
    <x v="15"/>
    <d v="2022-09-19T00:00:00"/>
    <s v="MERJILLA JEANETTE B."/>
    <n v="0"/>
    <x v="2"/>
    <d v="2022-09-15T00:00:00"/>
    <d v="2022-09-15T00:00:00"/>
    <s v="SL"/>
    <m/>
    <s v="1 SL"/>
    <n v="1"/>
    <m/>
  </r>
  <r>
    <n v="898"/>
    <x v="15"/>
    <d v="2022-09-19T00:00:00"/>
    <s v="MERHAN FRANCISCO  "/>
    <n v="0"/>
    <x v="2"/>
    <d v="2022-09-01T00:00:00"/>
    <d v="2022-09-02T00:00:00"/>
    <s v="SL"/>
    <m/>
    <s v="2 SL"/>
    <n v="2"/>
    <m/>
  </r>
  <r>
    <n v="898"/>
    <x v="15"/>
    <d v="2022-09-19T00:00:00"/>
    <s v="MERHAN FRANCISCO  "/>
    <n v="0"/>
    <x v="2"/>
    <d v="2022-09-05T00:00:00"/>
    <d v="2022-09-09T00:00:00"/>
    <s v="SL"/>
    <m/>
    <s v="5 SL"/>
    <n v="5"/>
    <m/>
  </r>
  <r>
    <n v="898"/>
    <x v="15"/>
    <d v="2022-09-19T00:00:00"/>
    <s v="MERHAN FRANCISCO  "/>
    <n v="0"/>
    <x v="2"/>
    <d v="2022-09-12T00:00:00"/>
    <d v="2022-09-16T00:00:00"/>
    <s v="SL"/>
    <m/>
    <s v="5 SL"/>
    <n v="5"/>
    <m/>
  </r>
  <r>
    <n v="898"/>
    <x v="15"/>
    <d v="2022-09-19T00:00:00"/>
    <s v="MERHAN FRANCISCO  "/>
    <n v="0"/>
    <x v="2"/>
    <d v="2022-09-19T00:00:00"/>
    <d v="2022-09-23T00:00:00"/>
    <s v="SL"/>
    <m/>
    <s v="5 SL"/>
    <n v="5"/>
    <m/>
  </r>
  <r>
    <n v="898"/>
    <x v="15"/>
    <d v="2022-09-19T00:00:00"/>
    <s v="MERHAN FRANCISCO  "/>
    <n v="0"/>
    <x v="2"/>
    <d v="2022-09-26T00:00:00"/>
    <d v="2022-09-30T00:00:00"/>
    <s v="SL"/>
    <m/>
    <s v="5 SL"/>
    <n v="5"/>
    <m/>
  </r>
  <r>
    <n v="898"/>
    <x v="15"/>
    <d v="2022-09-19T00:00:00"/>
    <s v="MERHAN FRANCISCO  "/>
    <n v="0"/>
    <x v="2"/>
    <d v="2022-10-03T00:00:00"/>
    <d v="2022-10-07T00:00:00"/>
    <s v="SL"/>
    <m/>
    <s v="5 SL"/>
    <n v="5"/>
    <m/>
  </r>
  <r>
    <n v="898"/>
    <x v="15"/>
    <d v="2022-09-19T00:00:00"/>
    <s v="MERHAN FRANCISCO  "/>
    <n v="0"/>
    <x v="2"/>
    <d v="2022-10-10T00:00:00"/>
    <d v="2022-10-12T00:00:00"/>
    <s v="SL"/>
    <m/>
    <s v="3 SL"/>
    <n v="3"/>
    <m/>
  </r>
  <r>
    <n v="899"/>
    <x v="15"/>
    <d v="2022-09-01T00:00:00"/>
    <s v="MERHAN FRANCISCO  "/>
    <n v="0"/>
    <x v="2"/>
    <d v="2022-08-20T00:00:00"/>
    <d v="2022-08-20T00:00:00"/>
    <s v="SL"/>
    <m/>
    <s v="0 SL"/>
    <n v="0"/>
    <m/>
  </r>
  <r>
    <n v="899"/>
    <x v="15"/>
    <d v="2022-09-01T00:00:00"/>
    <s v="MERHAN FRANCISCO  "/>
    <n v="0"/>
    <x v="2"/>
    <d v="2022-08-22T00:00:00"/>
    <d v="2022-08-27T00:00:00"/>
    <s v="SL"/>
    <m/>
    <s v="5 SL"/>
    <n v="5"/>
    <m/>
  </r>
  <r>
    <n v="899"/>
    <x v="15"/>
    <d v="2022-09-21T00:00:00"/>
    <s v="LANDICHO ROSALINA B."/>
    <s v="EEO/CITY MARKET"/>
    <x v="0"/>
    <d v="2022-09-28T00:00:00"/>
    <d v="2022-09-28T00:00:00"/>
    <s v="OTHER"/>
    <s v="SEC 21 EO 292- SPECIAL PRIVILEGE"/>
    <s v="1 OTHER"/>
    <n v="1"/>
    <m/>
  </r>
  <r>
    <n v="900"/>
    <x v="15"/>
    <d v="2022-09-29T00:00:00"/>
    <s v="LANDICHO ROSALINA B."/>
    <s v="EEO/CITY MARKET"/>
    <x v="0"/>
    <d v="2022-09-16T00:00:00"/>
    <d v="2022-09-17T00:00:00"/>
    <s v="SL"/>
    <m/>
    <s v="1 SL"/>
    <n v="1"/>
    <m/>
  </r>
  <r>
    <n v="901"/>
    <x v="15"/>
    <d v="2022-09-15T00:00:00"/>
    <s v="LANDICHO ROSALINA B."/>
    <s v="EEO/CITY MARKET"/>
    <x v="0"/>
    <d v="2022-09-10T00:00:00"/>
    <d v="2022-09-10T00:00:00"/>
    <s v="SL"/>
    <m/>
    <s v="0 SL"/>
    <n v="0"/>
    <m/>
  </r>
  <r>
    <n v="901"/>
    <x v="15"/>
    <d v="2022-09-15T00:00:00"/>
    <s v="LANDICHO ROSALINA B."/>
    <s v="EEO/CITY MARKET"/>
    <x v="0"/>
    <d v="2022-09-12T00:00:00"/>
    <d v="2022-09-14T00:00:00"/>
    <s v="SL"/>
    <m/>
    <s v="3 SL"/>
    <n v="3"/>
    <m/>
  </r>
  <r>
    <n v="902"/>
    <x v="15"/>
    <d v="2022-09-05T00:00:00"/>
    <s v="ZAFRA REYNANTE B."/>
    <s v="TICC"/>
    <x v="0"/>
    <d v="2022-09-01T00:00:00"/>
    <d v="2022-09-02T00:00:00"/>
    <s v="SL"/>
    <m/>
    <s v="2 SL"/>
    <n v="2"/>
    <m/>
  </r>
  <r>
    <n v="903"/>
    <x v="15"/>
    <d v="2022-09-22T00:00:00"/>
    <s v="VILLANUEVA ISMAEL D."/>
    <s v="CHO"/>
    <x v="0"/>
    <d v="2022-09-20T00:00:00"/>
    <d v="2022-09-20T00:00:00"/>
    <s v="SL"/>
    <m/>
    <s v="1 SL"/>
    <n v="1"/>
    <m/>
  </r>
  <r>
    <n v="904"/>
    <x v="15"/>
    <d v="2022-09-19T00:00:00"/>
    <s v="VILLANUEVA RICHELLE A."/>
    <s v="TICC"/>
    <x v="0"/>
    <d v="2022-09-15T00:00:00"/>
    <d v="2022-09-15T00:00:00"/>
    <s v="SL"/>
    <m/>
    <s v="1 SL"/>
    <n v="1"/>
    <m/>
  </r>
  <r>
    <n v="905"/>
    <x v="15"/>
    <d v="2022-09-30T00:00:00"/>
    <s v="VILLANUEVA RICHELLE A."/>
    <s v="TICC"/>
    <x v="0"/>
    <d v="2022-09-06T00:00:00"/>
    <d v="2022-09-06T00:00:00"/>
    <s v="SL"/>
    <m/>
    <s v="1 SL"/>
    <n v="1"/>
    <m/>
  </r>
  <r>
    <n v="905"/>
    <x v="15"/>
    <d v="2022-09-30T00:00:00"/>
    <s v="VILLANUEVA RICHELLE A."/>
    <s v="TICC"/>
    <x v="0"/>
    <d v="2022-09-12T00:00:00"/>
    <d v="2022-09-12T00:00:00"/>
    <s v="SL"/>
    <m/>
    <s v="1 SL"/>
    <n v="1"/>
    <m/>
  </r>
  <r>
    <n v="906"/>
    <x v="15"/>
    <d v="2022-09-06T00:00:00"/>
    <s v="TOPACIO ABEGAIL P."/>
    <s v="ONT"/>
    <x v="0"/>
    <d v="2022-08-09T00:00:00"/>
    <d v="2022-08-10T00:00:00"/>
    <s v="SL"/>
    <m/>
    <s v="2 SL"/>
    <n v="2"/>
    <m/>
  </r>
  <r>
    <n v="907"/>
    <x v="15"/>
    <d v="2022-09-29T00:00:00"/>
    <s v="TOPACIO ABEGAIL P."/>
    <s v="ONT"/>
    <x v="0"/>
    <d v="2022-09-02T00:00:00"/>
    <d v="2022-09-03T00:00:00"/>
    <s v="SL"/>
    <m/>
    <s v="1 SL"/>
    <n v="1"/>
    <m/>
  </r>
  <r>
    <n v="908"/>
    <x v="15"/>
    <d v="2022-09-12T00:00:00"/>
    <s v="TORRES MOISES Q."/>
    <s v="MAHOGANY MARKET"/>
    <x v="0"/>
    <d v="2022-09-08T00:00:00"/>
    <d v="2022-09-10T00:00:00"/>
    <s v="SL"/>
    <m/>
    <s v="2 SL"/>
    <n v="2"/>
    <m/>
  </r>
  <r>
    <n v="909"/>
    <x v="15"/>
    <d v="2022-09-29T00:00:00"/>
    <s v="SIM JO RITZELLE C."/>
    <s v="CHO"/>
    <x v="0"/>
    <d v="2022-09-28T00:00:00"/>
    <d v="2022-09-28T00:00:00"/>
    <s v="SL"/>
    <m/>
    <s v="1 SL"/>
    <n v="1"/>
    <m/>
  </r>
  <r>
    <n v="910"/>
    <x v="15"/>
    <d v="2022-09-13T00:00:00"/>
    <s v="TIMPLE ALLAN R."/>
    <s v="TCIS"/>
    <x v="0"/>
    <d v="2022-09-14T00:00:00"/>
    <d v="2022-09-14T00:00:00"/>
    <s v="SL"/>
    <m/>
    <s v="1 SL"/>
    <n v="1"/>
    <m/>
  </r>
  <r>
    <n v="911"/>
    <x v="15"/>
    <d v="2022-09-28T00:00:00"/>
    <s v="ROLLE CARIZA P."/>
    <s v="CHO"/>
    <x v="0"/>
    <d v="2022-10-10T00:00:00"/>
    <d v="2022-10-10T00:00:00"/>
    <s v="OTHER"/>
    <s v="SEC 21 EO 292- SPECIAL PRIVILEGE"/>
    <s v="1 OTHER"/>
    <n v="1"/>
    <m/>
  </r>
  <r>
    <n v="912"/>
    <x v="15"/>
    <d v="2022-09-17T00:00:00"/>
    <s v="AUSTRIA KIM E."/>
    <s v="ONT"/>
    <x v="1"/>
    <d v="2022-10-03T00:00:00"/>
    <d v="2022-10-04T00:00:00"/>
    <s v="VL"/>
    <m/>
    <s v="2 VL"/>
    <n v="2"/>
    <m/>
  </r>
  <r>
    <n v="913"/>
    <x v="15"/>
    <d v="2022-09-16T00:00:00"/>
    <s v="ACERON ANGELU V."/>
    <s v="ONT"/>
    <x v="1"/>
    <d v="2022-10-08T00:00:00"/>
    <d v="2022-10-09T00:00:00"/>
    <s v="OTHER"/>
    <s v="SEC 21 EO 292- SPECIAL PRIVILEGE"/>
    <s v="0 OTHER"/>
    <n v="0"/>
    <m/>
  </r>
  <r>
    <n v="914"/>
    <x v="15"/>
    <d v="2022-09-16T00:00:00"/>
    <s v="ACERON ANGELU V."/>
    <s v="ONT"/>
    <x v="1"/>
    <d v="2022-10-23T00:00:00"/>
    <d v="2022-10-24T00:00:00"/>
    <s v="VL"/>
    <m/>
    <s v="1 VL"/>
    <n v="1"/>
    <m/>
  </r>
  <r>
    <n v="915"/>
    <x v="15"/>
    <d v="2022-09-02T00:00:00"/>
    <s v="ABELA IMELDA C."/>
    <s v="ACCOUNTING"/>
    <x v="0"/>
    <d v="2022-09-01T00:00:00"/>
    <d v="2022-09-01T00:00:00"/>
    <s v="SL"/>
    <m/>
    <s v="1 SL"/>
    <n v="1"/>
    <m/>
  </r>
  <r>
    <n v="916"/>
    <x v="15"/>
    <d v="2022-09-19T00:00:00"/>
    <s v="AMBION MARIETA B."/>
    <s v="CENRO"/>
    <x v="0"/>
    <d v="2022-09-27T00:00:00"/>
    <d v="2022-09-27T00:00:00"/>
    <s v="VL"/>
    <s v="SEC 25 EO 292- FORCE LEAVE"/>
    <s v="1 VL"/>
    <n v="1"/>
    <m/>
  </r>
  <r>
    <n v="917"/>
    <x v="15"/>
    <d v="2022-09-19T00:00:00"/>
    <s v="ASIDO LEONILA R."/>
    <s v="PICNIC GROVE"/>
    <x v="0"/>
    <d v="2022-09-12T00:00:00"/>
    <d v="2022-09-14T00:00:00"/>
    <s v="SL"/>
    <m/>
    <s v="3 SL"/>
    <n v="3"/>
    <m/>
  </r>
  <r>
    <n v="917"/>
    <x v="15"/>
    <d v="2022-09-19T00:00:00"/>
    <s v="ASIDO LEONILA R."/>
    <s v="PICNIC GROVE"/>
    <x v="0"/>
    <d v="2022-09-17T00:00:00"/>
    <d v="2022-09-17T00:00:00"/>
    <s v="SL"/>
    <m/>
    <s v="0 SL"/>
    <n v="0"/>
    <m/>
  </r>
  <r>
    <n v="918"/>
    <x v="15"/>
    <d v="2022-09-19T00:00:00"/>
    <s v="ANGCAYA JENNY ROSE S."/>
    <s v="CTO-LICENSE"/>
    <x v="0"/>
    <d v="2022-09-16T00:00:00"/>
    <d v="2022-09-16T00:00:00"/>
    <s v="SL"/>
    <m/>
    <s v="1 SL"/>
    <n v="1"/>
    <m/>
  </r>
  <r>
    <n v="919"/>
    <x v="15"/>
    <d v="2022-09-30T00:00:00"/>
    <s v="AMBION MARIETA B."/>
    <s v="CENRO"/>
    <x v="0"/>
    <d v="2022-10-07T00:00:00"/>
    <d v="2022-10-07T00:00:00"/>
    <s v="VL"/>
    <s v="SEC 25 EO 292- FORCE LEAVE"/>
    <s v="1 VL"/>
    <n v="1"/>
    <m/>
  </r>
  <r>
    <n v="920"/>
    <x v="15"/>
    <d v="2022-09-14T00:00:00"/>
    <s v="AMBION HERSHEY D."/>
    <s v="CHO"/>
    <x v="0"/>
    <d v="2022-09-12T00:00:00"/>
    <d v="2022-09-13T00:00:00"/>
    <s v="SL"/>
    <m/>
    <s v="2 SL"/>
    <n v="2"/>
    <m/>
  </r>
  <r>
    <n v="921"/>
    <x v="15"/>
    <d v="2022-09-14T00:00:00"/>
    <s v="ANGCAYA IRENE V."/>
    <s v="TICC"/>
    <x v="0"/>
    <d v="2022-09-26T00:00:00"/>
    <d v="2022-09-26T00:00:00"/>
    <s v="VL"/>
    <m/>
    <s v="1 VL"/>
    <n v="1"/>
    <m/>
  </r>
  <r>
    <n v="921"/>
    <x v="15"/>
    <d v="2022-09-14T00:00:00"/>
    <s v="ANGCAYA IRENE V."/>
    <s v="TICC"/>
    <x v="0"/>
    <d v="2022-09-29T00:00:00"/>
    <d v="2022-09-29T00:00:00"/>
    <s v="VL"/>
    <m/>
    <s v="1 VL"/>
    <n v="1"/>
    <m/>
  </r>
  <r>
    <n v="922"/>
    <x v="15"/>
    <d v="2022-09-14T00:00:00"/>
    <s v="ANGCAYA IRENE V."/>
    <s v="TICC"/>
    <x v="0"/>
    <d v="2022-09-28T00:00:00"/>
    <d v="2022-09-28T00:00:00"/>
    <s v="OTHER"/>
    <s v="SEC 21 EO 292- SPECIAL PRIVILEGE"/>
    <s v="1 OTHER"/>
    <n v="1"/>
    <m/>
  </r>
  <r>
    <n v="923"/>
    <x v="15"/>
    <d v="2022-09-06T00:00:00"/>
    <s v="BRON FLORENCIO L."/>
    <s v="EEO/CITY MARKET"/>
    <x v="0"/>
    <d v="2022-09-11T00:00:00"/>
    <d v="2022-09-11T00:00:00"/>
    <s v="VL"/>
    <m/>
    <s v="0 VL"/>
    <n v="0"/>
    <m/>
  </r>
  <r>
    <n v="924"/>
    <x v="15"/>
    <d v="2022-09-12T00:00:00"/>
    <s v="BERGADO MARILOU B."/>
    <s v="ONT"/>
    <x v="0"/>
    <d v="2022-09-28T00:00:00"/>
    <d v="2022-09-30T00:00:00"/>
    <s v="VL"/>
    <m/>
    <s v="3 VL"/>
    <n v="3"/>
    <m/>
  </r>
  <r>
    <n v="925"/>
    <x v="15"/>
    <d v="2022-09-12T00:00:00"/>
    <s v="BUTALON DIANNE H."/>
    <s v="ONT"/>
    <x v="0"/>
    <d v="2022-09-05T00:00:00"/>
    <d v="2022-09-05T00:00:00"/>
    <s v="SL"/>
    <m/>
    <s v="1 SL"/>
    <n v="1"/>
    <m/>
  </r>
  <r>
    <n v="926"/>
    <x v="15"/>
    <d v="2022-09-19T00:00:00"/>
    <s v="CESICAR JOCHELLE JOAN S."/>
    <s v="TICC/TCCH"/>
    <x v="0"/>
    <d v="2022-09-09T00:00:00"/>
    <d v="2022-09-09T00:00:00"/>
    <s v="SL"/>
    <m/>
    <s v="1 SL"/>
    <n v="1"/>
    <m/>
  </r>
  <r>
    <n v="926"/>
    <x v="15"/>
    <d v="2022-09-19T00:00:00"/>
    <s v="CESICAR JOCHELLE JOAN S."/>
    <s v="TICC/TCCH"/>
    <x v="0"/>
    <d v="2022-09-11T00:00:00"/>
    <d v="2022-09-15T00:00:00"/>
    <s v="SL"/>
    <m/>
    <s v="4 SL"/>
    <n v="4"/>
    <m/>
  </r>
  <r>
    <n v="927"/>
    <x v="15"/>
    <d v="2022-09-01T00:00:00"/>
    <s v="CESICAR JOCHELLE JOAN S."/>
    <s v="TICC/TCCH"/>
    <x v="0"/>
    <d v="2022-08-31T00:00:00"/>
    <d v="2022-08-31T00:00:00"/>
    <s v="SL"/>
    <m/>
    <s v="1 SL"/>
    <n v="1"/>
    <m/>
  </r>
  <r>
    <n v="928"/>
    <x v="15"/>
    <d v="2022-09-05T00:00:00"/>
    <s v="COSME CORAZON O."/>
    <s v="TCIS"/>
    <x v="0"/>
    <d v="2022-09-01T00:00:00"/>
    <d v="2022-09-02T00:00:00"/>
    <s v="SL"/>
    <m/>
    <s v="2 SL"/>
    <n v="2"/>
    <m/>
  </r>
  <r>
    <n v="929"/>
    <x v="15"/>
    <d v="2022-09-16T00:00:00"/>
    <s v="CAPUNO OLIVER M."/>
    <s v="FIRE DEPARTMENT"/>
    <x v="0"/>
    <d v="2022-09-21T00:00:00"/>
    <d v="2022-09-23T00:00:00"/>
    <s v="VL"/>
    <m/>
    <s v="3 VL"/>
    <n v="3"/>
    <m/>
  </r>
  <r>
    <n v="929"/>
    <x v="15"/>
    <d v="2022-09-16T00:00:00"/>
    <s v="CAPUNO OLIVER M."/>
    <s v="FIRE DEPARTMENT"/>
    <x v="0"/>
    <d v="2022-09-27T00:00:00"/>
    <d v="2022-09-29T00:00:00"/>
    <s v="VL"/>
    <m/>
    <s v="3 VL"/>
    <n v="3"/>
    <m/>
  </r>
  <r>
    <n v="930"/>
    <x v="15"/>
    <d v="2022-09-16T00:00:00"/>
    <s v="COSA PAOLA GRACE P."/>
    <s v="ASSESSOR"/>
    <x v="0"/>
    <d v="2022-09-15T00:00:00"/>
    <d v="2022-09-15T00:00:00"/>
    <s v="SL"/>
    <m/>
    <s v="1 SL"/>
    <n v="1"/>
    <m/>
  </r>
  <r>
    <n v="931"/>
    <x v="15"/>
    <d v="2022-09-14T00:00:00"/>
    <s v="COSA PAOLA GRACE P."/>
    <s v="ASSESSOR"/>
    <x v="0"/>
    <d v="2022-09-21T00:00:00"/>
    <d v="2022-09-21T00:00:00"/>
    <s v="VL"/>
    <m/>
    <s v="1 VL"/>
    <n v="1"/>
    <m/>
  </r>
  <r>
    <n v="932"/>
    <x v="15"/>
    <d v="2022-09-12T00:00:00"/>
    <s v="CABANTING AIRA P."/>
    <s v="ONT"/>
    <x v="0"/>
    <d v="2022-10-05T00:00:00"/>
    <d v="2022-10-07T00:00:00"/>
    <s v="OTHER"/>
    <s v="SEC 21 EO 292- SPECIAL PRIVILEGE"/>
    <s v="3 OTHER"/>
    <n v="3"/>
    <m/>
  </r>
  <r>
    <n v="933"/>
    <x v="15"/>
    <d v="2022-09-12T00:00:00"/>
    <s v="CABANLIT ZOSIMA M."/>
    <s v="MAHOGANY MARKET"/>
    <x v="0"/>
    <d v="2022-09-11T00:00:00"/>
    <d v="2022-09-11T00:00:00"/>
    <s v="SL"/>
    <m/>
    <s v="0 SL"/>
    <n v="0"/>
    <m/>
  </r>
  <r>
    <n v="934"/>
    <x v="15"/>
    <d v="2022-09-30T00:00:00"/>
    <s v="CABANLIT ZOSIMA M."/>
    <s v="MAHOGANY MARKET"/>
    <x v="0"/>
    <d v="2022-09-30T00:00:00"/>
    <d v="2022-10-04T00:00:00"/>
    <s v="SL"/>
    <m/>
    <s v="3 SL"/>
    <n v="3"/>
    <m/>
  </r>
  <r>
    <n v="934"/>
    <x v="15"/>
    <d v="2022-09-30T00:00:00"/>
    <s v="CABANLIT ZOSIMA M."/>
    <s v="MAHOGANY MARKET"/>
    <x v="0"/>
    <d v="2022-10-07T00:00:00"/>
    <d v="2022-10-07T00:00:00"/>
    <s v="SL"/>
    <m/>
    <s v="1 SL"/>
    <n v="1"/>
    <m/>
  </r>
  <r>
    <n v="935"/>
    <x v="15"/>
    <d v="2022-09-16T00:00:00"/>
    <s v="DATU SHIRLEY G."/>
    <s v="ONT"/>
    <x v="0"/>
    <d v="2022-09-09T00:00:00"/>
    <d v="2022-09-09T00:00:00"/>
    <s v="SL"/>
    <m/>
    <s v="1 SL"/>
    <n v="1"/>
    <m/>
  </r>
  <r>
    <n v="935"/>
    <x v="15"/>
    <d v="2022-09-16T00:00:00"/>
    <s v="DATU SHIRLEY G."/>
    <s v="ONT"/>
    <x v="0"/>
    <d v="2022-09-11T00:00:00"/>
    <d v="2022-09-11T00:00:00"/>
    <s v="SL"/>
    <m/>
    <s v="0 SL"/>
    <n v="0"/>
    <m/>
  </r>
  <r>
    <n v="935"/>
    <x v="15"/>
    <d v="2022-09-16T00:00:00"/>
    <s v="DATU SHIRLEY G."/>
    <s v="ONT"/>
    <x v="0"/>
    <d v="2022-09-14T00:00:00"/>
    <d v="2022-09-14T00:00:00"/>
    <s v="SL"/>
    <m/>
    <s v="1 SL"/>
    <n v="1"/>
    <m/>
  </r>
  <r>
    <n v="936"/>
    <x v="15"/>
    <d v="2022-09-29T00:00:00"/>
    <s v="DIMAILIG ARLYN R."/>
    <s v="MAHOGANY MARKET"/>
    <x v="0"/>
    <d v="2022-09-27T00:00:00"/>
    <d v="2022-09-28T00:00:00"/>
    <s v="SL"/>
    <m/>
    <s v="2 SL"/>
    <n v="2"/>
    <m/>
  </r>
  <r>
    <n v="937"/>
    <x v="15"/>
    <d v="2022-09-14T00:00:00"/>
    <s v="DISEPEDA MACARIA P."/>
    <s v="TICC"/>
    <x v="0"/>
    <d v="2022-09-09T00:00:00"/>
    <d v="2022-09-09T00:00:00"/>
    <s v="SL"/>
    <m/>
    <s v="1 SL"/>
    <n v="1"/>
    <m/>
  </r>
  <r>
    <n v="938"/>
    <x v="15"/>
    <d v="2022-09-06T00:00:00"/>
    <s v="DISEPEDA MACARIA P."/>
    <s v="TICC"/>
    <x v="0"/>
    <d v="2022-09-02T00:00:00"/>
    <d v="2022-09-02T00:00:00"/>
    <s v="SL"/>
    <m/>
    <s v="1 SL"/>
    <n v="1"/>
    <m/>
  </r>
  <r>
    <n v="939"/>
    <x v="15"/>
    <d v="2022-09-05T00:00:00"/>
    <s v="DOGELIO CHRISTIAN B."/>
    <s v="LEGAL"/>
    <x v="0"/>
    <d v="2022-09-05T00:00:00"/>
    <d v="2022-09-05T00:00:00"/>
    <s v="VL"/>
    <m/>
    <s v="1 VL"/>
    <n v="1"/>
    <m/>
  </r>
  <r>
    <n v="939"/>
    <x v="15"/>
    <d v="2022-09-05T00:00:00"/>
    <s v="DOGELIO CHRISTIAN B."/>
    <s v="LEGAL"/>
    <x v="0"/>
    <d v="2022-09-06T00:00:00"/>
    <d v="2022-09-06T00:00:00"/>
    <s v="OTHER"/>
    <s v="SEC 21 EO 292- SPECIAL PRIVILEGE"/>
    <s v="1 OTHER"/>
    <n v="1"/>
    <m/>
  </r>
  <r>
    <n v="939"/>
    <x v="15"/>
    <d v="2022-09-05T00:00:00"/>
    <s v="DOGELIO CHRISTIAN B."/>
    <s v="LEGAL"/>
    <x v="0"/>
    <d v="2022-09-19T00:00:00"/>
    <d v="2022-09-20T00:00:00"/>
    <s v="OTHER"/>
    <s v="SEC 21 EO 292- SPECIAL PRIVILEGE"/>
    <s v="2 OTHER"/>
    <n v="2"/>
    <m/>
  </r>
  <r>
    <n v="940"/>
    <x v="15"/>
    <d v="2022-09-06T00:00:00"/>
    <s v="DILIDILI AIREEN M."/>
    <s v="TICC"/>
    <x v="0"/>
    <d v="2022-09-19T00:00:00"/>
    <d v="2022-09-19T00:00:00"/>
    <s v="OTHER"/>
    <s v="SEC 21 EO 292- SPECIAL PRIVILEGE"/>
    <s v="1 OTHER"/>
    <n v="1"/>
    <m/>
  </r>
  <r>
    <n v="941"/>
    <x v="15"/>
    <d v="2022-09-01T00:00:00"/>
    <s v="SILAN MARIE BERNADETTE D."/>
    <s v="ONT"/>
    <x v="0"/>
    <d v="2022-08-01T00:00:00"/>
    <d v="2022-08-19T00:00:00"/>
    <s v="SL"/>
    <m/>
    <s v="15 SL"/>
    <n v="15"/>
    <m/>
  </r>
  <r>
    <n v="942"/>
    <x v="15"/>
    <d v="2022-09-23T00:00:00"/>
    <s v="DIMAILIG ARLYN R."/>
    <s v="MAHOGANY MARKET"/>
    <x v="0"/>
    <d v="2022-09-22T00:00:00"/>
    <d v="2022-09-22T00:00:00"/>
    <s v="SL"/>
    <m/>
    <s v="1 SL"/>
    <n v="1"/>
    <m/>
  </r>
  <r>
    <n v="943"/>
    <x v="15"/>
    <d v="2022-09-21T00:00:00"/>
    <s v="DIMAILIG ARLYN R."/>
    <s v="MAHOGANY MARKET"/>
    <x v="0"/>
    <d v="2022-09-30T00:00:00"/>
    <d v="2022-09-30T00:00:00"/>
    <s v="OTHER"/>
    <s v="SEC 21 EO 292- SPECIAL PRIVILEGE"/>
    <s v="1 OTHER"/>
    <n v="1"/>
    <m/>
  </r>
  <r>
    <n v="944"/>
    <x v="15"/>
    <d v="2022-09-03T00:00:00"/>
    <s v="DATU SHIRLEY G."/>
    <s v="ONT"/>
    <x v="0"/>
    <d v="2022-09-08T00:00:00"/>
    <d v="2022-09-08T00:00:00"/>
    <s v="OTHER"/>
    <s v="SEC 21 EO 292- SPECIAL PRIVILEGE"/>
    <s v="1 OTHER"/>
    <n v="1"/>
    <m/>
  </r>
  <r>
    <n v="945"/>
    <x v="15"/>
    <d v="2022-09-07T00:00:00"/>
    <s v="DERLA ARTHUR D."/>
    <s v="CENRO"/>
    <x v="0"/>
    <d v="2022-09-06T00:00:00"/>
    <d v="2022-09-06T00:00:00"/>
    <s v="SL"/>
    <m/>
    <s v="1 SL"/>
    <n v="1"/>
    <m/>
  </r>
  <r>
    <n v="946"/>
    <x v="15"/>
    <d v="2022-08-12T00:00:00"/>
    <s v="FERMA ETHEL GRACE N."/>
    <s v="ONT"/>
    <x v="0"/>
    <d v="2022-08-06T00:00:00"/>
    <d v="2022-08-09T00:00:00"/>
    <s v="SL"/>
    <m/>
    <s v="2 SL"/>
    <n v="2"/>
    <m/>
  </r>
  <r>
    <n v="947"/>
    <x v="15"/>
    <d v="2022-09-12T00:00:00"/>
    <s v="DE CASTRO CHRISTINE JEAN D."/>
    <s v="CSWDO"/>
    <x v="1"/>
    <d v="2022-09-09T00:00:00"/>
    <d v="2022-09-09T00:00:00"/>
    <s v="SL"/>
    <m/>
    <s v="1 SL"/>
    <n v="1"/>
    <m/>
  </r>
  <r>
    <n v="948"/>
    <x v="15"/>
    <d v="2022-09-29T00:00:00"/>
    <s v="DE SAGUN NANCY D."/>
    <s v="SP"/>
    <x v="0"/>
    <d v="2022-09-28T00:00:00"/>
    <d v="2022-09-28T00:00:00"/>
    <s v="SL"/>
    <m/>
    <s v="1 SL"/>
    <n v="1"/>
    <m/>
  </r>
  <r>
    <n v="949"/>
    <x v="15"/>
    <d v="2022-09-23T00:00:00"/>
    <s v="ENRIQUEZ ANABEL O."/>
    <s v="CHO"/>
    <x v="0"/>
    <d v="2022-09-28T00:00:00"/>
    <d v="2022-09-29T00:00:00"/>
    <s v="VL"/>
    <m/>
    <s v="2 VL"/>
    <n v="2"/>
    <m/>
  </r>
  <r>
    <n v="950"/>
    <x v="15"/>
    <d v="2022-09-12T00:00:00"/>
    <s v="GONZALES CRISTI NERISSE E."/>
    <s v="CEO"/>
    <x v="0"/>
    <d v="2022-09-09T00:00:00"/>
    <d v="2022-09-09T00:00:00"/>
    <s v="SL"/>
    <m/>
    <s v="1 SL"/>
    <n v="1"/>
    <m/>
  </r>
  <r>
    <n v="951"/>
    <x v="15"/>
    <d v="2022-09-30T00:00:00"/>
    <s v="GATPANDAN MICHAEL E."/>
    <s v="GSO"/>
    <x v="0"/>
    <d v="2022-09-29T00:00:00"/>
    <d v="2022-09-29T00:00:00"/>
    <s v="SL"/>
    <m/>
    <s v="1 SL"/>
    <n v="1"/>
    <m/>
  </r>
  <r>
    <n v="952"/>
    <x v="15"/>
    <d v="2022-09-01T00:00:00"/>
    <s v="GONZALES MARIO O."/>
    <s v="GSO"/>
    <x v="0"/>
    <d v="2022-08-30T00:00:00"/>
    <d v="2022-08-31T00:00:00"/>
    <s v="SL"/>
    <m/>
    <s v="2 SL"/>
    <n v="2"/>
    <m/>
  </r>
  <r>
    <n v="953"/>
    <x v="15"/>
    <d v="2022-09-12T00:00:00"/>
    <s v="GONZALES MARIO O."/>
    <s v="GSO"/>
    <x v="0"/>
    <d v="2022-09-05T00:00:00"/>
    <d v="2022-09-09T00:00:00"/>
    <s v="SL"/>
    <m/>
    <s v="5 SL"/>
    <n v="5"/>
    <m/>
  </r>
  <r>
    <n v="954"/>
    <x v="15"/>
    <d v="2022-09-20T00:00:00"/>
    <s v="GONZALES MARIO O."/>
    <s v="GSO"/>
    <x v="0"/>
    <d v="2022-09-19T00:00:00"/>
    <d v="2022-09-19T00:00:00"/>
    <s v="SL"/>
    <m/>
    <s v="1 SL"/>
    <n v="1"/>
    <m/>
  </r>
  <r>
    <n v="955"/>
    <x v="15"/>
    <d v="2022-09-05T00:00:00"/>
    <s v="OPO CONEY V."/>
    <s v="HOUSING"/>
    <x v="0"/>
    <d v="2022-09-02T00:00:00"/>
    <d v="2022-09-02T00:00:00"/>
    <s v="SL"/>
    <m/>
    <s v="1 SL"/>
    <n v="1"/>
    <m/>
  </r>
  <r>
    <n v="956"/>
    <x v="15"/>
    <d v="2022-09-26T00:00:00"/>
    <s v="PEREA BABEL G."/>
    <s v="HOUSING"/>
    <x v="0"/>
    <d v="2022-10-05T00:00:00"/>
    <d v="2022-10-05T00:00:00"/>
    <s v="OTHER"/>
    <s v="SEC 21 EO 292- SPECIAL PRIVILEGE"/>
    <s v="1 OTHER"/>
    <n v="1"/>
    <m/>
  </r>
  <r>
    <n v="957"/>
    <x v="15"/>
    <d v="2022-09-02T00:00:00"/>
    <s v="PEREA BABEL G."/>
    <s v="HOUSING"/>
    <x v="0"/>
    <d v="2022-09-01T00:00:00"/>
    <d v="2022-09-01T00:00:00"/>
    <s v="OTHER"/>
    <s v="SEC 21 EO 292- SPECIAL PRIVILEGE"/>
    <s v="1 OTHER"/>
    <n v="1"/>
    <m/>
  </r>
  <r>
    <n v="958"/>
    <x v="15"/>
    <d v="2022-09-21T00:00:00"/>
    <s v="PADILLA JANE Z."/>
    <s v="CPDO"/>
    <x v="1"/>
    <d v="2022-09-22T00:00:00"/>
    <d v="2022-09-22T00:00:00"/>
    <s v="OTHER"/>
    <s v="SEC 21 EO 292- SPECIAL PRIVILEGE"/>
    <s v="1 OTHER"/>
    <n v="1"/>
    <m/>
  </r>
  <r>
    <n v="959"/>
    <x v="15"/>
    <d v="2022-09-07T00:00:00"/>
    <s v="PATERNO MARIA LOURDES P."/>
    <s v="CCT"/>
    <x v="0"/>
    <d v="2022-09-02T00:00:00"/>
    <d v="2022-09-02T00:00:00"/>
    <s v="SL"/>
    <m/>
    <s v="1 SL"/>
    <n v="1"/>
    <m/>
  </r>
  <r>
    <n v="959"/>
    <x v="15"/>
    <d v="2022-09-07T00:00:00"/>
    <s v="PATERNO MARIA LOURDES P."/>
    <s v="CCT"/>
    <x v="0"/>
    <d v="2022-09-05T00:00:00"/>
    <d v="2022-09-06T00:00:00"/>
    <s v="SL"/>
    <m/>
    <s v="2 SL"/>
    <n v="2"/>
    <m/>
  </r>
  <r>
    <n v="960"/>
    <x v="15"/>
    <d v="2022-09-26T00:00:00"/>
    <s v="PANGANIBAN CAROLINA L."/>
    <s v="TICC"/>
    <x v="0"/>
    <d v="2022-09-19T00:00:00"/>
    <d v="2022-09-19T00:00:00"/>
    <s v="SL"/>
    <m/>
    <s v="1 SL"/>
    <n v="1"/>
    <m/>
  </r>
  <r>
    <n v="961"/>
    <x v="15"/>
    <d v="2022-09-15T00:00:00"/>
    <s v="PANGANIBAN CAROLINA L."/>
    <s v="TICC"/>
    <x v="0"/>
    <d v="2022-09-10T00:00:00"/>
    <d v="2022-09-10T00:00:00"/>
    <s v="SL"/>
    <m/>
    <s v="0 SL"/>
    <n v="0"/>
    <m/>
  </r>
  <r>
    <n v="962"/>
    <x v="15"/>
    <d v="2022-09-03T00:00:00"/>
    <s v="RODRIGUEZ NARCISCO E."/>
    <s v="EEO/CITY MARKET"/>
    <x v="0"/>
    <d v="2022-09-01T00:00:00"/>
    <d v="2022-09-01T00:00:00"/>
    <s v="SL"/>
    <m/>
    <s v="1 SL"/>
    <n v="1"/>
    <m/>
  </r>
  <r>
    <n v="963"/>
    <x v="15"/>
    <d v="2022-09-28T00:00:00"/>
    <s v="REGINALDO MARISSA C."/>
    <s v="TCIS"/>
    <x v="2"/>
    <d v="2022-09-29T00:00:00"/>
    <d v="2022-09-30T00:00:00"/>
    <s v="OTHER"/>
    <s v="SEC 21 EO 292- SPECIAL PRIVILEGE"/>
    <s v="2 OTHER"/>
    <n v="2"/>
    <m/>
  </r>
  <r>
    <n v="963"/>
    <x v="15"/>
    <d v="2022-09-28T00:00:00"/>
    <s v="REGINALDO MARISSA C."/>
    <s v="TCIS"/>
    <x v="2"/>
    <d v="2022-10-03T00:00:00"/>
    <d v="2022-10-03T00:00:00"/>
    <s v="OTHER"/>
    <s v="SEC 21 EO 292- SPECIAL PRIVILEGE"/>
    <s v="1 OTHER"/>
    <n v="1"/>
    <m/>
  </r>
  <r>
    <n v="964"/>
    <x v="15"/>
    <d v="2022-09-19T00:00:00"/>
    <s v="RAMA RAQUEL J."/>
    <s v="INTERNAL"/>
    <x v="0"/>
    <d v="2022-10-12T00:00:00"/>
    <d v="2022-10-12T00:00:00"/>
    <s v="OTHER"/>
    <s v="SEC 21 EO 292- SPECIAL PRIVILEGE"/>
    <s v="1 OTHER"/>
    <n v="1"/>
    <m/>
  </r>
  <r>
    <n v="964"/>
    <x v="15"/>
    <d v="2022-09-19T00:00:00"/>
    <s v="RAMA RAQUEL J."/>
    <s v="INTERNAL"/>
    <x v="0"/>
    <d v="2022-10-14T00:00:00"/>
    <d v="2022-10-14T00:00:00"/>
    <s v="OTHER"/>
    <s v="SEC 21 EO 292- SPECIAL PRIVILEGE"/>
    <s v="1 OTHER"/>
    <n v="1"/>
    <m/>
  </r>
  <r>
    <n v="965"/>
    <x v="15"/>
    <d v="2022-09-19T00:00:00"/>
    <s v="RODRIGUEZ MANNY  "/>
    <s v="CENRO"/>
    <x v="0"/>
    <d v="2022-09-29T00:00:00"/>
    <d v="2022-09-30T00:00:00"/>
    <s v="VL"/>
    <s v="SEC 25 EO 292- FORCE LEAVE"/>
    <s v="2 VL"/>
    <n v="2"/>
    <m/>
  </r>
  <r>
    <n v="966"/>
    <x v="15"/>
    <d v="2022-09-12T00:00:00"/>
    <s v="ROMILLA MARIBEL P."/>
    <s v="ACCOUNTING"/>
    <x v="0"/>
    <d v="2022-09-02T00:00:00"/>
    <d v="2022-09-02T00:00:00"/>
    <s v="SL"/>
    <m/>
    <s v="1 SL"/>
    <n v="1"/>
    <m/>
  </r>
  <r>
    <n v="966"/>
    <x v="15"/>
    <d v="2022-09-12T00:00:00"/>
    <s v="ROMILLA MARIBEL P."/>
    <s v="ACCOUNTING"/>
    <x v="0"/>
    <d v="2022-09-09T00:00:00"/>
    <d v="2022-09-09T00:00:00"/>
    <s v="SL"/>
    <m/>
    <s v="1 SL"/>
    <n v="1"/>
    <m/>
  </r>
  <r>
    <n v="967"/>
    <x v="15"/>
    <d v="2022-09-22T00:00:00"/>
    <s v="ROMILLA MARIBEL P."/>
    <s v="ACCOUNTING"/>
    <x v="0"/>
    <d v="2022-09-28T00:00:00"/>
    <d v="2022-09-28T00:00:00"/>
    <s v="VL"/>
    <m/>
    <s v="1 VL"/>
    <n v="1"/>
    <m/>
  </r>
  <r>
    <n v="968"/>
    <x v="15"/>
    <d v="2022-09-06T00:00:00"/>
    <s v="ROLLE MICHELLYN G."/>
    <s v="ONT"/>
    <x v="0"/>
    <d v="2022-09-05T00:00:00"/>
    <d v="2022-09-05T00:00:00"/>
    <s v="SL"/>
    <m/>
    <s v="1 SL"/>
    <n v="1"/>
    <m/>
  </r>
  <r>
    <n v="969"/>
    <x v="15"/>
    <d v="2022-09-06T00:00:00"/>
    <s v="ROLLE MICHELLYN G."/>
    <s v="ONT"/>
    <x v="0"/>
    <d v="2022-09-16T00:00:00"/>
    <d v="2022-09-16T00:00:00"/>
    <s v="OTHER"/>
    <s v="SEC 21 EO 292- SPECIAL PRIVILEGE"/>
    <s v="1 OTHER"/>
    <n v="1"/>
    <m/>
  </r>
  <r>
    <n v="970"/>
    <x v="15"/>
    <d v="2022-09-05T00:00:00"/>
    <s v="ROLLE MICHELLYN G."/>
    <s v="ONT"/>
    <x v="0"/>
    <d v="2022-09-12T00:00:00"/>
    <d v="2022-09-12T00:00:00"/>
    <s v="VL"/>
    <m/>
    <s v="1 VL"/>
    <n v="1"/>
    <m/>
  </r>
  <r>
    <n v="970"/>
    <x v="15"/>
    <d v="2022-09-05T00:00:00"/>
    <s v="ROLLE MICHELLYN G."/>
    <s v="ONT"/>
    <x v="0"/>
    <d v="2022-09-16T00:00:00"/>
    <d v="2022-09-16T00:00:00"/>
    <s v="VL"/>
    <m/>
    <s v="1 VL"/>
    <n v="1"/>
    <m/>
  </r>
  <r>
    <n v="971"/>
    <x v="15"/>
    <d v="2022-09-30T00:00:00"/>
    <s v="SUMAGUI FELICITAS M."/>
    <s v="CSWDO"/>
    <x v="0"/>
    <d v="2022-09-29T00:00:00"/>
    <d v="2022-09-29T00:00:00"/>
    <s v="SL"/>
    <m/>
    <s v="1 SL"/>
    <n v="1"/>
    <m/>
  </r>
  <r>
    <n v="972"/>
    <x v="16"/>
    <d v="2022-10-26T00:00:00"/>
    <s v="DIMARANAN ANNA P."/>
    <s v="COOP"/>
    <x v="2"/>
    <d v="2022-10-27T00:00:00"/>
    <d v="2022-10-27T00:00:00"/>
    <s v="WITHOUTPAY"/>
    <s v="VL WITHOUTPAY"/>
    <s v="1 WITHOUTPAY"/>
    <n v="1"/>
    <m/>
  </r>
  <r>
    <n v="973"/>
    <x v="16"/>
    <d v="2022-10-20T00:00:00"/>
    <s v="DIMARANAN KHRISSELLE E."/>
    <s v="TCIS"/>
    <x v="2"/>
    <d v="2022-09-28T00:00:00"/>
    <d v="2022-10-07T00:00:00"/>
    <s v="WITHOUTPAY"/>
    <s v="SL WITHOUTPAY"/>
    <s v="8 WITHOUTPAY"/>
    <n v="8"/>
    <m/>
  </r>
  <r>
    <n v="974"/>
    <x v="16"/>
    <d v="2022-10-14T00:00:00"/>
    <s v="AMBAT JAIME L."/>
    <s v="VMO/SP"/>
    <x v="0"/>
    <d v="2022-10-21T00:00:00"/>
    <d v="2022-10-21T00:00:00"/>
    <s v="OTHER"/>
    <s v="SEC 21 EO 292- SPECIAL PRIVILEGE"/>
    <s v="1 OTHER"/>
    <n v="1"/>
    <m/>
  </r>
  <r>
    <n v="975"/>
    <x v="16"/>
    <d v="2022-10-24T00:00:00"/>
    <s v="CASTILLO ROBENSON  "/>
    <s v="CENRO"/>
    <x v="0"/>
    <d v="2022-10-20T00:00:00"/>
    <d v="2022-10-21T00:00:00"/>
    <s v="SL"/>
    <m/>
    <s v="2 SL"/>
    <n v="2"/>
    <m/>
  </r>
  <r>
    <n v="976"/>
    <x v="16"/>
    <d v="2022-11-03T00:00:00"/>
    <s v="CORTADO JOEL B."/>
    <s v="PICNIC GROVE"/>
    <x v="0"/>
    <d v="2022-10-16T00:00:00"/>
    <d v="2022-10-26T00:00:00"/>
    <m/>
    <m/>
    <s v="8 "/>
    <n v="8"/>
    <m/>
  </r>
  <r>
    <n v="977"/>
    <x v="16"/>
    <d v="2022-10-13T00:00:00"/>
    <s v="CAGUICLA JO HAENA D."/>
    <n v="0"/>
    <x v="2"/>
    <d v="2022-10-07T00:00:00"/>
    <d v="2022-10-07T00:00:00"/>
    <s v="SL"/>
    <m/>
    <s v="1 SL"/>
    <n v="1"/>
    <m/>
  </r>
  <r>
    <n v="978"/>
    <x v="16"/>
    <d v="2022-11-07T00:00:00"/>
    <s v="COSINO RIMWELL  "/>
    <s v="CHO"/>
    <x v="0"/>
    <d v="2022-11-04T00:00:00"/>
    <d v="2022-11-04T00:00:00"/>
    <s v="SL"/>
    <m/>
    <s v="1 SL"/>
    <n v="1"/>
    <m/>
  </r>
  <r>
    <n v="979"/>
    <x v="16"/>
    <d v="2022-10-03T00:00:00"/>
    <s v="COSINO RIMWELL  "/>
    <s v="CHO"/>
    <x v="0"/>
    <d v="2022-10-20T00:00:00"/>
    <d v="2022-10-21T00:00:00"/>
    <s v="VL"/>
    <m/>
    <s v="2 VL"/>
    <n v="2"/>
    <m/>
  </r>
  <r>
    <n v="980"/>
    <x v="16"/>
    <d v="2022-10-11T00:00:00"/>
    <s v="BITUIN LUCKY NIKKO G."/>
    <s v="CHO"/>
    <x v="0"/>
    <d v="2022-10-11T00:00:00"/>
    <d v="2022-10-19T00:00:00"/>
    <s v="Paternity"/>
    <m/>
    <s v="7 Paternity"/>
    <n v="7"/>
    <m/>
  </r>
  <r>
    <n v="981"/>
    <x v="16"/>
    <d v="2022-10-07T00:00:00"/>
    <s v="BELOSTRINO JULIETA P."/>
    <s v="LCR"/>
    <x v="0"/>
    <d v="2022-11-02T00:00:00"/>
    <d v="2022-11-02T00:00:00"/>
    <s v="OTHER"/>
    <s v="SEC 21 EO 292- SPECIAL PRIVILEGE"/>
    <s v="0 OTHER"/>
    <n v="0"/>
    <m/>
  </r>
  <r>
    <n v="981"/>
    <x v="16"/>
    <d v="2022-10-07T00:00:00"/>
    <s v="BELOSTRINO JULIETA P."/>
    <s v="LCR"/>
    <x v="0"/>
    <d v="2022-11-03T00:00:00"/>
    <d v="2022-11-04T00:00:00"/>
    <s v="SL"/>
    <m/>
    <s v="2 SL"/>
    <n v="2"/>
    <m/>
  </r>
  <r>
    <n v="982"/>
    <x v="16"/>
    <d v="2022-10-04T00:00:00"/>
    <s v="BELOSTRINO JULIETA P."/>
    <s v="LCR"/>
    <x v="0"/>
    <d v="2022-10-03T00:00:00"/>
    <d v="2022-10-03T00:00:00"/>
    <s v="SL"/>
    <m/>
    <s v="1 SL"/>
    <n v="1"/>
    <m/>
  </r>
  <r>
    <n v="983"/>
    <x v="16"/>
    <d v="2022-10-06T00:00:00"/>
    <s v="BELOSTRINO JULIETA P."/>
    <s v="LCR"/>
    <x v="0"/>
    <d v="2022-10-05T00:00:00"/>
    <d v="2022-10-05T00:00:00"/>
    <s v="SL"/>
    <m/>
    <s v="1 SL"/>
    <n v="1"/>
    <m/>
  </r>
  <r>
    <n v="984"/>
    <x v="16"/>
    <d v="2022-10-05T00:00:00"/>
    <s v="BERGADO MARILOU B."/>
    <s v="ONT"/>
    <x v="0"/>
    <d v="2022-10-22T00:00:00"/>
    <d v="2022-10-24T00:00:00"/>
    <s v="VL"/>
    <m/>
    <s v="1 VL"/>
    <n v="1"/>
    <m/>
  </r>
  <r>
    <n v="985"/>
    <x v="16"/>
    <d v="2022-10-27T00:00:00"/>
    <s v="BAY AMIE C."/>
    <s v="CENRO"/>
    <x v="0"/>
    <d v="2022-10-19T00:00:00"/>
    <d v="2022-10-21T00:00:00"/>
    <s v="SL"/>
    <m/>
    <s v="3 SL"/>
    <n v="3"/>
    <m/>
  </r>
  <r>
    <n v="986"/>
    <x v="16"/>
    <d v="2022-10-13T00:00:00"/>
    <s v="BAROA JONA A."/>
    <s v="CSU"/>
    <x v="0"/>
    <d v="2022-10-24T00:00:00"/>
    <d v="2022-10-25T00:00:00"/>
    <s v="VL"/>
    <m/>
    <s v="2 VL"/>
    <n v="2"/>
    <m/>
  </r>
  <r>
    <n v="987"/>
    <x v="16"/>
    <d v="2022-11-16T00:00:00"/>
    <s v="AMULONG GERONIMO M."/>
    <s v="EEO/CITY MARKET"/>
    <x v="0"/>
    <d v="2022-11-16T00:00:00"/>
    <d v="2022-11-18T00:00:00"/>
    <s v="VL"/>
    <m/>
    <s v="3 VL"/>
    <n v="3"/>
    <m/>
  </r>
  <r>
    <n v="988"/>
    <x v="16"/>
    <d v="2022-11-08T00:00:00"/>
    <s v="ANACAY RICHARD B."/>
    <s v="ONT"/>
    <x v="0"/>
    <d v="2022-10-29T00:00:00"/>
    <d v="2022-10-29T00:00:00"/>
    <s v="SL"/>
    <m/>
    <s v="0 SL"/>
    <n v="0"/>
    <m/>
  </r>
  <r>
    <n v="989"/>
    <x v="16"/>
    <d v="2022-01-04T00:00:00"/>
    <s v="ANTIENZA VENUS R."/>
    <s v="CENRO"/>
    <x v="0"/>
    <d v="2022-11-11T00:00:00"/>
    <d v="2022-11-12T00:00:00"/>
    <s v="VL"/>
    <s v="SEC 25 EO 292- FORCE LEAVE"/>
    <s v="1 VL"/>
    <n v="1"/>
    <m/>
  </r>
  <r>
    <n v="990"/>
    <x v="16"/>
    <d v="2022-11-04T00:00:00"/>
    <s v="ANTIENZA VENUS R."/>
    <s v="CENRO"/>
    <x v="0"/>
    <d v="2022-11-10T00:00:00"/>
    <d v="2022-11-10T00:00:00"/>
    <s v="OTHER"/>
    <s v="SEC 21 EO 292- SPECIAL PRIVILEGE"/>
    <s v="1 OTHER"/>
    <n v="1"/>
    <m/>
  </r>
  <r>
    <n v="991"/>
    <x v="16"/>
    <d v="2022-11-04T00:00:00"/>
    <s v="ANDAG ALEX C."/>
    <s v="CENRO"/>
    <x v="0"/>
    <d v="2022-11-10T00:00:00"/>
    <d v="2022-11-12T00:00:00"/>
    <s v="VL"/>
    <s v="SEC 25 EO 292- FORCE LEAVE"/>
    <s v="2 VL"/>
    <n v="2"/>
    <m/>
  </r>
  <r>
    <n v="992"/>
    <x v="16"/>
    <d v="2022-11-03T00:00:00"/>
    <s v="ABLANEDA ARMANDO  "/>
    <s v="CENRO"/>
    <x v="0"/>
    <d v="2022-11-01T00:00:00"/>
    <d v="2022-11-01T00:00:00"/>
    <s v="SL"/>
    <m/>
    <s v="1 SL"/>
    <n v="1"/>
    <m/>
  </r>
  <r>
    <n v="993"/>
    <x v="16"/>
    <d v="2022-11-09T00:00:00"/>
    <s v="AMBROCIO MELODY B."/>
    <s v="CSWDO"/>
    <x v="0"/>
    <d v="2022-12-19T00:00:00"/>
    <d v="2022-12-29T00:00:00"/>
    <s v="VL"/>
    <m/>
    <s v="8 VL"/>
    <n v="8"/>
    <m/>
  </r>
  <r>
    <n v="994"/>
    <x v="16"/>
    <d v="2022-11-02T00:00:00"/>
    <s v="ALERA JEFFREY B."/>
    <s v="TICC"/>
    <x v="2"/>
    <d v="2022-10-30T00:00:00"/>
    <d v="2022-10-30T00:00:00"/>
    <s v="WITHOUTPAY"/>
    <s v="SL WITHOUTPAY"/>
    <s v="0 WITHOUTPAY"/>
    <n v="0"/>
    <m/>
  </r>
  <r>
    <n v="995"/>
    <x v="16"/>
    <d v="2022-10-25T00:00:00"/>
    <s v="COSA PAOLA GRACE P."/>
    <s v="ASSESSOR"/>
    <x v="0"/>
    <d v="2022-10-24T00:00:00"/>
    <d v="2022-10-24T00:00:00"/>
    <s v="OTHER"/>
    <s v="SEC 21 EO 292- SPECIAL PRIVILEGE"/>
    <s v="1 OTHER"/>
    <n v="1"/>
    <m/>
  </r>
  <r>
    <n v="996"/>
    <x v="16"/>
    <d v="2022-10-17T00:00:00"/>
    <s v="COSA PAOLA GRACE P."/>
    <s v="ASSESSOR"/>
    <x v="0"/>
    <d v="2022-10-13T00:00:00"/>
    <d v="2022-10-13T00:00:00"/>
    <s v="SL"/>
    <m/>
    <s v="1 SL"/>
    <n v="1"/>
    <m/>
  </r>
  <r>
    <n v="997"/>
    <x v="16"/>
    <d v="2022-08-20T00:00:00"/>
    <s v="CESICAR JOCHELLE JOAN S."/>
    <s v="TICC/TCCH"/>
    <x v="0"/>
    <d v="2022-07-29T00:00:00"/>
    <d v="2022-08-04T00:00:00"/>
    <s v="SL"/>
    <m/>
    <s v="5 SL"/>
    <n v="5"/>
    <m/>
  </r>
  <r>
    <n v="997"/>
    <x v="16"/>
    <d v="2022-08-20T00:00:00"/>
    <s v="CESICAR JOCHELLE JOAN S."/>
    <s v="TICC/TCCH"/>
    <x v="0"/>
    <d v="2022-08-12T00:00:00"/>
    <d v="2022-08-18T00:00:00"/>
    <s v="SL"/>
    <m/>
    <s v="5 SL"/>
    <n v="5"/>
    <m/>
  </r>
  <r>
    <n v="997"/>
    <x v="16"/>
    <d v="2022-08-20T00:00:00"/>
    <s v="CESICAR JOCHELLE JOAN S."/>
    <s v="TICC/TCCH"/>
    <x v="0"/>
    <d v="2022-08-26T00:00:00"/>
    <d v="2022-08-27T00:00:00"/>
    <s v="SL"/>
    <m/>
    <s v="1 SL"/>
    <n v="1"/>
    <m/>
  </r>
  <r>
    <n v="998"/>
    <x v="16"/>
    <d v="2022-10-26T00:00:00"/>
    <s v="CESICAR JOCHELLE JOAN S."/>
    <s v="TICC/TCCH"/>
    <x v="0"/>
    <d v="2022-10-25T00:00:00"/>
    <d v="2022-10-25T00:00:00"/>
    <s v="SL"/>
    <m/>
    <s v="1 SL"/>
    <n v="1"/>
    <m/>
  </r>
  <r>
    <n v="999"/>
    <x v="16"/>
    <d v="2022-10-15T00:00:00"/>
    <s v="BUTALON DIANNE H."/>
    <s v="ONT"/>
    <x v="0"/>
    <d v="2022-10-20T00:00:00"/>
    <d v="2022-10-21T00:00:00"/>
    <s v="OTHER"/>
    <s v="SEC 21 EO 292- SPECIAL PRIVILEGE"/>
    <s v="2 OTHER"/>
    <n v="2"/>
    <m/>
  </r>
  <r>
    <n v="1000"/>
    <x v="16"/>
    <d v="2022-11-09T00:00:00"/>
    <s v="BRON FLORENCIO L."/>
    <s v="EEO/CITY MARKET"/>
    <x v="0"/>
    <d v="2022-11-08T00:00:00"/>
    <d v="2022-11-08T00:00:00"/>
    <s v="SL"/>
    <m/>
    <s v="1 SL"/>
    <n v="1"/>
    <m/>
  </r>
  <r>
    <n v="1001"/>
    <x v="16"/>
    <d v="2022-10-18T00:00:00"/>
    <s v="ACERON ANGELU V."/>
    <s v="ONT"/>
    <x v="1"/>
    <d v="2022-11-17T00:00:00"/>
    <d v="2022-11-21T00:00:00"/>
    <s v="VL"/>
    <s v="SEC 25 EO 292- FORCE LEAVE"/>
    <s v="3 VL"/>
    <n v="3"/>
    <m/>
  </r>
  <r>
    <n v="1002"/>
    <x v="16"/>
    <d v="2022-10-28T00:00:00"/>
    <s v="ACERON ANGELU V."/>
    <s v="ONT"/>
    <x v="1"/>
    <d v="2022-11-03T00:00:00"/>
    <d v="2022-11-04T00:00:00"/>
    <s v="VL"/>
    <m/>
    <s v="2 VL"/>
    <n v="2"/>
    <m/>
  </r>
  <r>
    <n v="1003"/>
    <x v="16"/>
    <d v="2022-11-04T00:00:00"/>
    <s v="AALA MELODY M."/>
    <s v="GSO"/>
    <x v="0"/>
    <d v="2022-11-11T00:00:00"/>
    <d v="2022-11-14T00:00:00"/>
    <s v="VL"/>
    <m/>
    <s v="2 VL"/>
    <n v="2"/>
    <m/>
  </r>
  <r>
    <n v="1004"/>
    <x v="16"/>
    <d v="2022-10-28T00:00:00"/>
    <s v="AMBION HERSHEY D."/>
    <s v="CHO"/>
    <x v="0"/>
    <d v="2022-11-07T00:00:00"/>
    <d v="2022-11-07T00:00:00"/>
    <s v="OTHER"/>
    <s v="SEC 21 EO 292- SPECIAL PRIVILEGE"/>
    <s v="1 OTHER"/>
    <n v="1"/>
    <m/>
  </r>
  <r>
    <n v="1005"/>
    <x v="16"/>
    <d v="2022-11-17T00:00:00"/>
    <s v="AMBION HERSHEY D."/>
    <s v="CHO"/>
    <x v="0"/>
    <d v="2022-10-24T00:00:00"/>
    <d v="2022-10-24T00:00:00"/>
    <s v="VL"/>
    <m/>
    <s v="1 VL"/>
    <n v="1"/>
    <m/>
  </r>
  <r>
    <n v="1006"/>
    <x v="16"/>
    <d v="2022-10-15T00:00:00"/>
    <s v="ACUB MA. MARILYN L."/>
    <s v="PICNIC GROVE"/>
    <x v="0"/>
    <d v="2022-10-21T00:00:00"/>
    <d v="2022-10-31T00:00:00"/>
    <s v="VL"/>
    <m/>
    <s v="7 VL"/>
    <n v="7"/>
    <m/>
  </r>
  <r>
    <n v="1007"/>
    <x v="16"/>
    <d v="2022-09-30T00:00:00"/>
    <s v="ABALLA JAMAICA C."/>
    <s v="TCNHS-ISHS"/>
    <x v="0"/>
    <d v="2022-10-03T00:00:00"/>
    <d v="2022-10-03T00:00:00"/>
    <s v="SL"/>
    <m/>
    <s v="1 SL"/>
    <n v="1"/>
    <m/>
  </r>
  <r>
    <n v="1008"/>
    <x v="16"/>
    <d v="2022-10-18T00:00:00"/>
    <s v="ANGCAYA JENNY ROSE S."/>
    <s v="CTO-LICENSE"/>
    <x v="0"/>
    <d v="2022-10-14T00:00:00"/>
    <d v="2022-10-14T00:00:00"/>
    <s v="SL"/>
    <m/>
    <s v="1 SL"/>
    <n v="1"/>
    <m/>
  </r>
  <r>
    <n v="1009"/>
    <x v="16"/>
    <d v="2022-10-04T00:00:00"/>
    <s v="AMBION MARIETA B."/>
    <s v="CENRO"/>
    <x v="0"/>
    <d v="2022-10-03T00:00:00"/>
    <d v="2022-10-03T00:00:00"/>
    <s v="SL"/>
    <m/>
    <s v="1 SL"/>
    <n v="1"/>
    <m/>
  </r>
  <r>
    <n v="1010"/>
    <x v="16"/>
    <d v="2022-10-25T00:00:00"/>
    <s v="AALA MELODY M."/>
    <s v="GSO"/>
    <x v="0"/>
    <d v="2022-11-03T00:00:00"/>
    <d v="2022-11-03T00:00:00"/>
    <s v="OTHER"/>
    <s v="SOLO PARENT"/>
    <s v="1 OTHER"/>
    <n v="1"/>
    <m/>
  </r>
  <r>
    <n v="1011"/>
    <x v="16"/>
    <d v="2022-10-25T00:00:00"/>
    <s v="AALA MELODY M."/>
    <s v="GSO"/>
    <x v="0"/>
    <d v="2022-11-02T00:00:00"/>
    <d v="2022-11-02T00:00:00"/>
    <s v="OTHER"/>
    <s v="SEC 25 EO 292- FORCE LEAVE"/>
    <s v="0 OTHER"/>
    <n v="0"/>
    <m/>
  </r>
  <r>
    <n v="1012"/>
    <x v="16"/>
    <d v="2022-11-07T00:00:00"/>
    <s v="ABELA IMELDA C."/>
    <s v="ACCOUNTING"/>
    <x v="0"/>
    <d v="2022-11-28T00:00:00"/>
    <d v="2022-11-28T00:00:00"/>
    <s v="OTHER"/>
    <s v="SEC 21 EO 292- SPECIAL PRIVILEGE"/>
    <s v="1 OTHER"/>
    <n v="1"/>
    <m/>
  </r>
  <r>
    <n v="1012"/>
    <x v="16"/>
    <d v="2022-11-07T00:00:00"/>
    <s v="ABELA IMELDA C."/>
    <s v="ACCOUNTING"/>
    <x v="0"/>
    <d v="2022-11-29T00:00:00"/>
    <d v="2022-11-29T00:00:00"/>
    <s v="VL"/>
    <m/>
    <s v="1 VL"/>
    <n v="1"/>
    <m/>
  </r>
  <r>
    <n v="1013"/>
    <x v="16"/>
    <d v="2022-11-03T00:00:00"/>
    <s v="ABELA IMELDA C."/>
    <s v="ACCOUNTING"/>
    <x v="0"/>
    <d v="2022-11-23T00:00:00"/>
    <d v="2022-11-25T00:00:00"/>
    <s v="VL"/>
    <m/>
    <s v="3 VL"/>
    <n v="3"/>
    <m/>
  </r>
  <r>
    <n v="1014"/>
    <x v="16"/>
    <d v="2022-11-02T00:00:00"/>
    <s v="ABELA IMELDA C."/>
    <s v="ACCOUNTING"/>
    <x v="0"/>
    <d v="2022-10-27T00:00:00"/>
    <d v="2022-10-28T00:00:00"/>
    <s v="SL"/>
    <m/>
    <s v="2 SL"/>
    <n v="2"/>
    <m/>
  </r>
  <r>
    <n v="1015"/>
    <x v="16"/>
    <d v="2022-10-14T00:00:00"/>
    <s v="ABELA IMELDA C."/>
    <s v="ACCOUNTING"/>
    <x v="0"/>
    <d v="2022-10-21T00:00:00"/>
    <d v="2022-10-21T00:00:00"/>
    <s v="VL"/>
    <m/>
    <s v="1 VL"/>
    <n v="1"/>
    <m/>
  </r>
  <r>
    <n v="1016"/>
    <x v="16"/>
    <d v="2022-10-24T00:00:00"/>
    <s v="ABELA IMELDA C."/>
    <s v="ACCOUNTING"/>
    <x v="0"/>
    <d v="2022-10-20T00:00:00"/>
    <d v="2022-10-20T00:00:00"/>
    <s v="SL"/>
    <m/>
    <s v="1 SL"/>
    <n v="1"/>
    <m/>
  </r>
  <r>
    <n v="1017"/>
    <x v="16"/>
    <d v="2022-10-06T00:00:00"/>
    <s v="ABELA IMELDA C."/>
    <s v="ACCOUNTING"/>
    <x v="0"/>
    <d v="2022-10-11T00:00:00"/>
    <d v="2022-10-11T00:00:00"/>
    <s v="OTHER"/>
    <s v="SEC 21 EO 292- SPECIAL PRIVILEGE"/>
    <s v="1 OTHER"/>
    <n v="1"/>
    <m/>
  </r>
  <r>
    <n v="1018"/>
    <x v="16"/>
    <d v="2022-10-10T00:00:00"/>
    <s v="ABELA IMELDA C."/>
    <s v="ACCOUNTING"/>
    <x v="0"/>
    <d v="2022-10-07T00:00:00"/>
    <d v="2022-10-07T00:00:00"/>
    <s v="SL"/>
    <m/>
    <s v="1 SL"/>
    <n v="1"/>
    <m/>
  </r>
  <r>
    <n v="1019"/>
    <x v="16"/>
    <d v="2022-10-12T00:00:00"/>
    <s v="ANGCAYA IRENE V."/>
    <s v="TICC"/>
    <x v="0"/>
    <d v="2022-10-10T00:00:00"/>
    <d v="2022-10-10T00:00:00"/>
    <s v="SL"/>
    <m/>
    <s v="1 SL"/>
    <n v="1"/>
    <m/>
  </r>
  <r>
    <n v="1020"/>
    <x v="16"/>
    <d v="2022-11-08T00:00:00"/>
    <s v="DISEPEDA MACARIA P."/>
    <s v="TICC"/>
    <x v="0"/>
    <d v="2022-10-09T00:00:00"/>
    <d v="2022-10-09T00:00:00"/>
    <s v="SL"/>
    <m/>
    <s v="0 SL"/>
    <n v="0"/>
    <m/>
  </r>
  <r>
    <n v="1021"/>
    <x v="16"/>
    <d v="2022-10-17T00:00:00"/>
    <s v="ANGCAYA IRENE V."/>
    <s v="TICC"/>
    <x v="0"/>
    <d v="2022-10-14T00:00:00"/>
    <d v="2022-10-14T00:00:00"/>
    <s v="SL"/>
    <m/>
    <s v="1 SL"/>
    <n v="1"/>
    <m/>
  </r>
  <r>
    <n v="1022"/>
    <x v="16"/>
    <d v="2022-10-20T00:00:00"/>
    <s v="ANGCAYA IRENE V."/>
    <s v="TICC"/>
    <x v="0"/>
    <d v="2022-11-09T00:00:00"/>
    <d v="2022-11-10T00:00:00"/>
    <s v="VL"/>
    <m/>
    <s v="2 VL"/>
    <n v="2"/>
    <m/>
  </r>
  <r>
    <n v="1023"/>
    <x v="16"/>
    <d v="2022-11-02T00:00:00"/>
    <s v="MENDOZA MARVIC M."/>
    <n v="0"/>
    <x v="2"/>
    <d v="2022-11-21T00:00:00"/>
    <d v="2022-11-23T00:00:00"/>
    <s v="VL"/>
    <m/>
    <s v="3 VL"/>
    <n v="3"/>
    <m/>
  </r>
  <r>
    <n v="1024"/>
    <x v="16"/>
    <d v="2022-10-10T00:00:00"/>
    <s v="MELADO LEONILO JR. P."/>
    <n v="0"/>
    <x v="2"/>
    <d v="2022-09-29T00:00:00"/>
    <d v="2022-09-30T00:00:00"/>
    <s v="SL"/>
    <m/>
    <s v="2 SL"/>
    <n v="2"/>
    <m/>
  </r>
  <r>
    <n v="1025"/>
    <x v="16"/>
    <d v="2022-10-10T00:00:00"/>
    <s v="MENDOZA PATRICK O."/>
    <n v="0"/>
    <x v="2"/>
    <d v="2022-10-09T00:00:00"/>
    <d v="2022-10-09T00:00:00"/>
    <s v="WITHOUTPAY"/>
    <s v="SL WITHOUTPAY"/>
    <s v="0 WITHOUTPAY"/>
    <n v="0"/>
    <m/>
  </r>
  <r>
    <n v="1026"/>
    <x v="16"/>
    <d v="2022-10-12T00:00:00"/>
    <s v="MULINGTAPANG GUILLERMA O."/>
    <s v="GSO"/>
    <x v="0"/>
    <d v="2022-10-19T00:00:00"/>
    <d v="2022-10-19T00:00:00"/>
    <s v="VL"/>
    <s v="SEC 25 EO 292- FORCE LEAVE"/>
    <s v="1 VL"/>
    <n v="1"/>
    <m/>
  </r>
  <r>
    <n v="1026"/>
    <x v="16"/>
    <d v="2022-10-12T00:00:00"/>
    <s v="MULINGTAPANG GUILLERMA O."/>
    <s v="GSO"/>
    <x v="0"/>
    <d v="2022-10-21T00:00:00"/>
    <d v="2022-10-21T00:00:00"/>
    <s v="OTHER"/>
    <s v="SEC 21 EO 292- SPECIAL PRIVILEGE"/>
    <s v="1 OTHER"/>
    <n v="1"/>
    <m/>
  </r>
  <r>
    <n v="1027"/>
    <x v="16"/>
    <d v="2022-10-27T00:00:00"/>
    <s v="MULINGTAPANG GUILLERMA O."/>
    <s v="GSO"/>
    <x v="0"/>
    <d v="2022-10-26T00:00:00"/>
    <d v="2022-10-26T00:00:00"/>
    <s v="OTHER"/>
    <s v="SEC 21 EO 292- SPECIAL PRIVILEGE"/>
    <s v="1 OTHER"/>
    <n v="1"/>
    <m/>
  </r>
  <r>
    <n v="1028"/>
    <x v="16"/>
    <d v="2022-10-24T00:00:00"/>
    <s v="MERHAN FRANCISCO  "/>
    <n v="0"/>
    <x v="2"/>
    <d v="2022-10-13T00:00:00"/>
    <d v="2022-10-28T00:00:00"/>
    <s v="SL"/>
    <m/>
    <s v="12 SL"/>
    <n v="12"/>
    <m/>
  </r>
  <r>
    <n v="1029"/>
    <x v="16"/>
    <d v="2022-11-09T00:00:00"/>
    <s v="MERHAN FRANCISCO  "/>
    <n v="0"/>
    <x v="2"/>
    <d v="2022-11-02T00:00:00"/>
    <d v="2022-11-29T00:00:00"/>
    <s v="SL"/>
    <m/>
    <s v="19 SL"/>
    <n v="19"/>
    <m/>
  </r>
  <r>
    <n v="1030"/>
    <x v="16"/>
    <d v="2022-10-25T00:00:00"/>
    <s v="MERJILLA JEANETTE B."/>
    <n v="0"/>
    <x v="2"/>
    <d v="2022-11-07T00:00:00"/>
    <d v="2022-11-07T00:00:00"/>
    <s v="VL"/>
    <m/>
    <s v="1 VL"/>
    <n v="1"/>
    <m/>
  </r>
  <r>
    <n v="1030"/>
    <x v="16"/>
    <d v="2022-10-25T00:00:00"/>
    <s v="MERJILLA JEANETTE B."/>
    <n v="0"/>
    <x v="2"/>
    <d v="2022-11-28T00:00:00"/>
    <d v="2022-11-28T00:00:00"/>
    <s v="VL"/>
    <m/>
    <s v="1 VL"/>
    <n v="1"/>
    <m/>
  </r>
  <r>
    <n v="1031"/>
    <x v="16"/>
    <d v="2022-11-04T00:00:00"/>
    <s v="MERJILLA JEANETTE B."/>
    <n v="0"/>
    <x v="2"/>
    <d v="2022-11-02T00:00:00"/>
    <d v="2022-11-03T00:00:00"/>
    <s v="SL"/>
    <m/>
    <s v="1 SL"/>
    <n v="1"/>
    <m/>
  </r>
  <r>
    <n v="1032"/>
    <x v="16"/>
    <d v="2022-10-25T00:00:00"/>
    <s v="MERJILLA JEANETTE B."/>
    <n v="0"/>
    <x v="2"/>
    <d v="2022-10-24T00:00:00"/>
    <d v="2022-10-24T00:00:00"/>
    <s v="SL"/>
    <m/>
    <s v="1 SL"/>
    <n v="1"/>
    <m/>
  </r>
  <r>
    <n v="1033"/>
    <x v="16"/>
    <d v="2022-10-25T00:00:00"/>
    <s v="MARASIGAN BIENVENIDO E."/>
    <s v="GSO"/>
    <x v="0"/>
    <d v="2022-10-24T00:00:00"/>
    <d v="2022-10-24T00:00:00"/>
    <s v="SL"/>
    <m/>
    <s v="1 SL"/>
    <n v="1"/>
    <m/>
  </r>
  <r>
    <n v="1034"/>
    <x v="16"/>
    <d v="2022-10-04T00:00:00"/>
    <s v="LUNA LALAINE D."/>
    <s v="TCIS"/>
    <x v="2"/>
    <d v="2022-10-03T00:00:00"/>
    <d v="2022-10-03T00:00:00"/>
    <s v="SL"/>
    <m/>
    <s v="1 SL"/>
    <n v="1"/>
    <m/>
  </r>
  <r>
    <n v="1035"/>
    <x v="16"/>
    <d v="2022-11-11T00:00:00"/>
    <s v="GONZALES MARY JANE D."/>
    <s v="CSWDO"/>
    <x v="0"/>
    <d v="2022-12-27T00:00:00"/>
    <d v="2022-12-29T00:00:00"/>
    <s v="OTHER"/>
    <s v="SEC 21 EO 292- SPECIAL PRIVILEGE"/>
    <s v="3 OTHER"/>
    <n v="3"/>
    <m/>
  </r>
  <r>
    <n v="1036"/>
    <x v="16"/>
    <d v="2022-11-11T00:00:00"/>
    <s v="GONZALES MARY JANE D."/>
    <s v="CSWDO"/>
    <x v="0"/>
    <d v="2022-12-26T00:00:00"/>
    <d v="2022-12-26T00:00:00"/>
    <s v="VL"/>
    <s v="SEC 25 EO 292- FORCE LEAVE"/>
    <s v="0 VL"/>
    <n v="0"/>
    <m/>
  </r>
  <r>
    <n v="1037"/>
    <x v="16"/>
    <d v="2022-10-19T00:00:00"/>
    <s v="GONZALES CRISTI NERISSE E."/>
    <s v="CEO"/>
    <x v="0"/>
    <d v="2022-10-18T00:00:00"/>
    <d v="2022-10-18T00:00:00"/>
    <s v="SL"/>
    <m/>
    <s v="1 SL"/>
    <n v="1"/>
    <m/>
  </r>
  <r>
    <n v="1038"/>
    <x v="16"/>
    <d v="2022-10-06T00:00:00"/>
    <s v="GUEVARRA ROLANDO  "/>
    <s v="CENRO"/>
    <x v="0"/>
    <d v="2022-10-05T00:00:00"/>
    <d v="2022-10-05T00:00:00"/>
    <s v="SL"/>
    <m/>
    <s v="1 SL"/>
    <n v="1"/>
    <m/>
  </r>
  <r>
    <n v="1039"/>
    <x v="16"/>
    <d v="2022-10-12T00:00:00"/>
    <s v="GATPANDAN MICHAEL E."/>
    <s v="GSO"/>
    <x v="0"/>
    <d v="2022-10-07T00:00:00"/>
    <d v="2022-10-11T00:00:00"/>
    <s v="SL"/>
    <m/>
    <s v="3 SL"/>
    <n v="3"/>
    <m/>
  </r>
  <r>
    <n v="1040"/>
    <x v="16"/>
    <d v="2022-10-14T00:00:00"/>
    <s v="GONZALES MARIO O."/>
    <s v="GSO"/>
    <x v="0"/>
    <d v="2022-10-13T00:00:00"/>
    <d v="2022-10-13T00:00:00"/>
    <s v="SL"/>
    <m/>
    <s v="1 SL"/>
    <n v="1"/>
    <m/>
  </r>
  <r>
    <n v="1041"/>
    <x v="16"/>
    <d v="2022-11-03T00:00:00"/>
    <s v="GATPANDAN MICHAEL E."/>
    <s v="GSO"/>
    <x v="0"/>
    <d v="2022-11-02T00:00:00"/>
    <d v="2022-11-02T00:00:00"/>
    <s v="SL"/>
    <m/>
    <s v="0 SL"/>
    <n v="0"/>
    <m/>
  </r>
  <r>
    <n v="1042"/>
    <x v="16"/>
    <d v="2022-10-18T00:00:00"/>
    <s v="GATPANDAN MICHAEL E."/>
    <s v="GSO"/>
    <x v="0"/>
    <d v="2022-10-17T00:00:00"/>
    <d v="2022-10-17T00:00:00"/>
    <s v="SL"/>
    <m/>
    <s v="1 SL"/>
    <n v="1"/>
    <m/>
  </r>
  <r>
    <n v="1043"/>
    <x v="16"/>
    <d v="2022-11-07T00:00:00"/>
    <s v="FERMA ETHEL GRACE N."/>
    <s v="ONT"/>
    <x v="0"/>
    <d v="2022-11-17T00:00:00"/>
    <d v="2022-11-21T00:00:00"/>
    <s v="VL"/>
    <s v="SEC 25 EO 292- FORCE LEAVE"/>
    <s v="3 VL"/>
    <n v="3"/>
    <m/>
  </r>
  <r>
    <n v="1044"/>
    <x v="16"/>
    <d v="2022-10-26T00:00:00"/>
    <s v="FERMA RAYMOND  "/>
    <s v="CENRO"/>
    <x v="0"/>
    <d v="2022-11-09T00:00:00"/>
    <d v="2022-11-14T00:00:00"/>
    <s v="VL"/>
    <s v="SEC 25 EO 292- FORCE LEAVE"/>
    <s v="4 VL"/>
    <n v="4"/>
    <m/>
  </r>
  <r>
    <n v="1045"/>
    <x v="16"/>
    <d v="2022-10-25T00:00:00"/>
    <s v="FERMA RAYMOND  "/>
    <s v="CENRO"/>
    <x v="0"/>
    <d v="2022-10-24T00:00:00"/>
    <d v="2022-10-24T00:00:00"/>
    <s v="SL"/>
    <m/>
    <s v="1 SL"/>
    <n v="1"/>
    <m/>
  </r>
  <r>
    <n v="1046"/>
    <x v="16"/>
    <d v="2022-11-11T00:00:00"/>
    <s v="DE CASTRO CHRISTINE JEAN D."/>
    <s v="CSWDO"/>
    <x v="1"/>
    <d v="2022-12-15T00:00:00"/>
    <d v="2022-12-16T00:00:00"/>
    <s v="VL"/>
    <m/>
    <s v="2 VL"/>
    <n v="2"/>
    <m/>
  </r>
  <r>
    <n v="1047"/>
    <x v="16"/>
    <d v="2022-10-27T00:00:00"/>
    <s v="DERLA ARTHUR D."/>
    <s v="CENRO"/>
    <x v="0"/>
    <d v="2022-11-07T00:00:00"/>
    <d v="2022-11-11T00:00:00"/>
    <s v="VL"/>
    <s v="SEC 25 EO 292- FORCE LEAVE"/>
    <s v="5 VL"/>
    <n v="5"/>
    <m/>
  </r>
  <r>
    <n v="1048"/>
    <x v="16"/>
    <d v="2022-10-21T00:00:00"/>
    <s v="DERLA ARTHUR D."/>
    <s v="CENRO"/>
    <x v="0"/>
    <d v="2022-10-20T00:00:00"/>
    <d v="2022-10-20T00:00:00"/>
    <s v="OTHER"/>
    <s v="SEC 21 EO 292- SPECIAL PRIVILEGE"/>
    <s v="1 OTHER"/>
    <n v="1"/>
    <m/>
  </r>
  <r>
    <n v="1049"/>
    <x v="16"/>
    <d v="2022-11-13T00:00:00"/>
    <s v="DERLA APOLONIO JR D."/>
    <s v="CENRO"/>
    <x v="0"/>
    <d v="2022-10-04T00:00:00"/>
    <d v="2022-10-04T00:00:00"/>
    <s v="SL"/>
    <m/>
    <s v="1 SL"/>
    <n v="1"/>
    <m/>
  </r>
  <r>
    <n v="1049"/>
    <x v="16"/>
    <d v="2022-11-13T00:00:00"/>
    <s v="DERLA APOLONIO JR D."/>
    <s v="CENRO"/>
    <x v="0"/>
    <d v="2022-10-07T00:00:00"/>
    <d v="2022-10-07T00:00:00"/>
    <s v="SL"/>
    <m/>
    <s v="1 SL"/>
    <n v="1"/>
    <m/>
  </r>
  <r>
    <n v="1049"/>
    <x v="16"/>
    <d v="2022-11-13T00:00:00"/>
    <s v="DERLA APOLONIO JR D."/>
    <s v="CENRO"/>
    <x v="0"/>
    <d v="2022-10-12T00:00:00"/>
    <d v="2022-10-12T00:00:00"/>
    <s v="SL"/>
    <m/>
    <s v="1 SL"/>
    <n v="1"/>
    <m/>
  </r>
  <r>
    <n v="1050"/>
    <x v="16"/>
    <d v="2022-10-05T00:00:00"/>
    <s v="DIMARANAN JOEL M."/>
    <s v="TICC"/>
    <x v="2"/>
    <d v="2022-10-02T00:00:00"/>
    <d v="2022-10-02T00:00:00"/>
    <s v="SL"/>
    <m/>
    <s v="0 SL"/>
    <n v="0"/>
    <m/>
  </r>
  <r>
    <n v="1051"/>
    <x v="16"/>
    <d v="2022-11-03T00:00:00"/>
    <s v="DOGELIO CHRISTIAN B."/>
    <s v="LEGAL"/>
    <x v="0"/>
    <d v="2022-11-11T00:00:00"/>
    <d v="2022-11-14T00:00:00"/>
    <s v="VL"/>
    <m/>
    <s v="2 VL"/>
    <n v="2"/>
    <m/>
  </r>
  <r>
    <n v="1052"/>
    <x v="16"/>
    <d v="2022-11-07T00:00:00"/>
    <s v="DIMAILIG ARLYN R."/>
    <s v="MAHOGANY MARKET"/>
    <x v="0"/>
    <d v="2022-11-03T00:00:00"/>
    <d v="2022-11-03T00:00:00"/>
    <s v="SL"/>
    <m/>
    <s v="1 SL"/>
    <n v="1"/>
    <m/>
  </r>
  <r>
    <n v="1053"/>
    <x v="16"/>
    <d v="2022-10-04T00:00:00"/>
    <s v="DISEPEDA MACARIA P."/>
    <s v="TICC"/>
    <x v="0"/>
    <d v="2022-09-25T00:00:00"/>
    <d v="2022-09-25T00:00:00"/>
    <s v="SL"/>
    <m/>
    <s v="0 SL"/>
    <n v="0"/>
    <m/>
  </r>
  <r>
    <n v="1054"/>
    <x v="16"/>
    <d v="2022-10-05T00:00:00"/>
    <s v="DIMAANO LEOVIGILDA A."/>
    <s v="EEO/CITY MARKET"/>
    <x v="0"/>
    <d v="2022-10-19T00:00:00"/>
    <d v="2022-10-19T00:00:00"/>
    <s v="OTHER"/>
    <s v="SEC 21 EO 292- SPECIAL PRIVILEGE"/>
    <s v="1 OTHER"/>
    <n v="1"/>
    <m/>
  </r>
  <r>
    <n v="1055"/>
    <x v="16"/>
    <d v="2022-10-20T00:00:00"/>
    <s v="DIMAANO LEOVIGILDA A."/>
    <s v="EEO/CITY MARKET"/>
    <x v="0"/>
    <d v="2022-10-26T00:00:00"/>
    <d v="2022-10-27T00:00:00"/>
    <s v="OTHER"/>
    <s v="SEC 21 EO 292- SPECIAL PRIVILEGE"/>
    <s v="2 OTHER"/>
    <n v="2"/>
    <m/>
  </r>
  <r>
    <n v="1056"/>
    <x v="16"/>
    <d v="2022-10-19T00:00:00"/>
    <s v="DILIDILI AIREEN M."/>
    <s v="TICC"/>
    <x v="0"/>
    <d v="2022-10-24T00:00:00"/>
    <d v="2022-10-24T00:00:00"/>
    <s v="VL"/>
    <m/>
    <s v="1 VL"/>
    <n v="1"/>
    <m/>
  </r>
  <r>
    <n v="1057"/>
    <x v="16"/>
    <d v="2022-10-20T00:00:00"/>
    <s v="DATU SHIRLEY G."/>
    <s v="ONT"/>
    <x v="0"/>
    <d v="2022-11-03T00:00:00"/>
    <d v="2022-11-07T00:00:00"/>
    <s v="VL"/>
    <s v="SEC 25 EO 292- FORCE LEAVE"/>
    <s v="3 VL"/>
    <n v="3"/>
    <m/>
  </r>
  <r>
    <n v="1058"/>
    <x v="16"/>
    <d v="2022-10-20T00:00:00"/>
    <s v="DATU SHIRLEY G."/>
    <s v="ONT"/>
    <x v="0"/>
    <d v="2022-10-26T00:00:00"/>
    <d v="2022-10-26T00:00:00"/>
    <s v="SL"/>
    <m/>
    <s v="1 SL"/>
    <n v="1"/>
    <m/>
  </r>
  <r>
    <n v="1059"/>
    <x v="16"/>
    <d v="2022-10-10T00:00:00"/>
    <s v="COSME CORAZON O."/>
    <s v="TCIS"/>
    <x v="0"/>
    <d v="2022-11-03T00:00:00"/>
    <d v="2022-11-11T00:00:00"/>
    <s v="VL"/>
    <m/>
    <s v="7 VL"/>
    <n v="7"/>
    <m/>
  </r>
  <r>
    <n v="1060"/>
    <x v="16"/>
    <d v="2022-10-10T00:00:00"/>
    <s v="COSME CORAZON O."/>
    <s v="TCIS"/>
    <x v="0"/>
    <d v="2022-10-17T00:00:00"/>
    <d v="2022-10-31T00:00:00"/>
    <s v="VL"/>
    <m/>
    <s v="11 VL"/>
    <n v="11"/>
    <m/>
  </r>
  <r>
    <n v="1061"/>
    <x v="16"/>
    <d v="2022-10-25T00:00:00"/>
    <s v="CABANTING AIRA P."/>
    <s v="ONT"/>
    <x v="0"/>
    <d v="2022-11-17T00:00:00"/>
    <d v="2022-11-17T00:00:00"/>
    <s v="VL"/>
    <m/>
    <s v="1 VL"/>
    <n v="1"/>
    <m/>
  </r>
  <r>
    <n v="1061"/>
    <x v="16"/>
    <d v="2022-10-25T00:00:00"/>
    <s v="CABANTING AIRA P."/>
    <s v="ONT"/>
    <x v="0"/>
    <d v="2022-11-24T00:00:00"/>
    <d v="2022-11-24T00:00:00"/>
    <s v="VL"/>
    <m/>
    <s v="1 VL"/>
    <n v="1"/>
    <m/>
  </r>
  <r>
    <n v="1062"/>
    <x v="16"/>
    <d v="2022-10-26T00:00:00"/>
    <s v="COSTANTE HERBERT F."/>
    <s v="BPLO"/>
    <x v="2"/>
    <d v="2022-10-24T00:00:00"/>
    <d v="2022-10-25T00:00:00"/>
    <s v="WITHOUTPAY"/>
    <s v="VL WITHOUTPAY"/>
    <s v="2 WITHOUTPAY"/>
    <n v="2"/>
    <m/>
  </r>
  <r>
    <n v="1062"/>
    <x v="16"/>
    <d v="2022-10-26T00:00:00"/>
    <s v="COSTANTE HERBERT F."/>
    <s v="BPLO"/>
    <x v="2"/>
    <d v="2022-10-27T00:00:00"/>
    <d v="2022-10-27T00:00:00"/>
    <s v="WITHOUTPAY"/>
    <s v="VL WITHOUTPAY"/>
    <s v="1 WITHOUTPAY"/>
    <n v="1"/>
    <m/>
  </r>
  <r>
    <n v="1063"/>
    <x v="16"/>
    <d v="2022-10-19T00:00:00"/>
    <s v="VARGAS MELINDA M."/>
    <s v="CSWDO"/>
    <x v="0"/>
    <d v="2022-10-18T00:00:00"/>
    <d v="2022-10-18T00:00:00"/>
    <s v="SL"/>
    <m/>
    <s v="1 SL"/>
    <n v="1"/>
    <m/>
  </r>
  <r>
    <n v="1064"/>
    <x v="16"/>
    <d v="2022-10-03T00:00:00"/>
    <s v="VILLANUEVA RICHELLE A."/>
    <s v="TICC"/>
    <x v="0"/>
    <d v="2022-09-30T00:00:00"/>
    <d v="2022-09-30T00:00:00"/>
    <s v="SL"/>
    <m/>
    <s v="1 SL"/>
    <n v="1"/>
    <m/>
  </r>
  <r>
    <n v="1065"/>
    <x v="16"/>
    <d v="2022-10-25T00:00:00"/>
    <s v="VILLANUEVA RICHELLE A."/>
    <s v="TICC"/>
    <x v="0"/>
    <d v="2022-10-24T00:00:00"/>
    <d v="2022-10-24T00:00:00"/>
    <s v="SL"/>
    <m/>
    <s v="1 SL"/>
    <n v="1"/>
    <m/>
  </r>
  <r>
    <n v="1066"/>
    <x v="16"/>
    <d v="2022-11-09T00:00:00"/>
    <s v="VILLANUEVA RICHELLE A."/>
    <s v="TICC"/>
    <x v="0"/>
    <d v="2022-11-15T00:00:00"/>
    <d v="2022-11-15T00:00:00"/>
    <s v="VL"/>
    <m/>
    <s v="1 VL"/>
    <n v="1"/>
    <m/>
  </r>
  <r>
    <n v="1067"/>
    <x v="16"/>
    <d v="2022-10-13T00:00:00"/>
    <s v="VILLANUEVA RICHELLE A."/>
    <s v="TICC"/>
    <x v="0"/>
    <d v="2022-10-12T00:00:00"/>
    <d v="2022-10-12T00:00:00"/>
    <s v="SL"/>
    <m/>
    <s v="1 SL"/>
    <n v="1"/>
    <m/>
  </r>
  <r>
    <n v="1068"/>
    <x v="16"/>
    <d v="2022-10-19T00:00:00"/>
    <s v="VILLANUEVA DAVE RONILLO V."/>
    <s v="CEO"/>
    <x v="0"/>
    <d v="2022-10-18T00:00:00"/>
    <d v="2022-10-18T00:00:00"/>
    <s v="SL"/>
    <m/>
    <s v="1 SL"/>
    <n v="1"/>
    <m/>
  </r>
  <r>
    <n v="1069"/>
    <x v="16"/>
    <d v="2022-10-17T00:00:00"/>
    <s v="TIBAYAN EUFEMIA O."/>
    <s v="CHO"/>
    <x v="0"/>
    <d v="2022-10-10T00:00:00"/>
    <d v="2022-10-14T00:00:00"/>
    <s v="OTHER"/>
    <s v="QUARANTINE LEAVE"/>
    <s v="5 OTHER"/>
    <n v="5"/>
    <m/>
  </r>
  <r>
    <n v="1070"/>
    <x v="16"/>
    <d v="2022-10-21T00:00:00"/>
    <s v="TAPAY EDWARD  "/>
    <s v="CENRO"/>
    <x v="0"/>
    <d v="2022-10-28T00:00:00"/>
    <d v="2022-11-02T00:00:00"/>
    <s v="VL"/>
    <m/>
    <s v="3 VL"/>
    <n v="3"/>
    <m/>
  </r>
  <r>
    <n v="1071"/>
    <x v="16"/>
    <d v="2022-10-28T00:00:00"/>
    <s v="SIM JO RITZELLE C."/>
    <s v="CHO"/>
    <x v="0"/>
    <d v="2022-10-18T00:00:00"/>
    <d v="2022-10-27T00:00:00"/>
    <s v="SL"/>
    <m/>
    <s v="8 SL"/>
    <n v="8"/>
    <m/>
  </r>
  <r>
    <n v="1072"/>
    <x v="16"/>
    <d v="2022-11-10T00:00:00"/>
    <s v="SIM JO RITZELLE C."/>
    <s v="CHO"/>
    <x v="0"/>
    <d v="2022-11-07T00:00:00"/>
    <d v="2022-11-08T00:00:00"/>
    <s v="VL"/>
    <m/>
    <s v="2 VL"/>
    <n v="2"/>
    <m/>
  </r>
  <r>
    <n v="1073"/>
    <x v="16"/>
    <d v="2022-10-14T00:00:00"/>
    <s v="SUMAGUI LORENA P."/>
    <s v="BIR"/>
    <x v="0"/>
    <d v="2022-10-04T00:00:00"/>
    <d v="2022-10-04T00:00:00"/>
    <s v="SL"/>
    <m/>
    <s v="1 SL"/>
    <n v="1"/>
    <m/>
  </r>
  <r>
    <n v="1073"/>
    <x v="16"/>
    <d v="2022-10-14T00:00:00"/>
    <s v="SUMAGUI LORENA P."/>
    <s v="BIR"/>
    <x v="0"/>
    <d v="2022-10-11T00:00:00"/>
    <d v="2022-10-11T00:00:00"/>
    <s v="SL"/>
    <m/>
    <s v="1 SL"/>
    <n v="1"/>
    <m/>
  </r>
  <r>
    <n v="1074"/>
    <x v="16"/>
    <d v="2022-10-27T00:00:00"/>
    <s v="SUMAGUI LORENA P."/>
    <s v="BIR"/>
    <x v="0"/>
    <d v="2022-10-17T00:00:00"/>
    <d v="2022-10-17T00:00:00"/>
    <s v="SL"/>
    <m/>
    <s v="1 SL"/>
    <n v="1"/>
    <m/>
  </r>
  <r>
    <n v="1074"/>
    <x v="16"/>
    <d v="2022-10-27T00:00:00"/>
    <s v="SUMAGUI LORENA P."/>
    <s v="BIR"/>
    <x v="0"/>
    <d v="2022-10-21T00:00:00"/>
    <d v="2022-10-21T00:00:00"/>
    <s v="SL"/>
    <m/>
    <s v="1 SL"/>
    <n v="1"/>
    <m/>
  </r>
  <r>
    <n v="1075"/>
    <x v="16"/>
    <d v="2022-10-19T00:00:00"/>
    <s v="SUMAGUI LORENA P."/>
    <s v="BIR"/>
    <x v="0"/>
    <d v="2022-10-17T00:00:00"/>
    <d v="2022-10-17T00:00:00"/>
    <s v="SL"/>
    <m/>
    <s v="1 SL"/>
    <n v="1"/>
    <m/>
  </r>
  <r>
    <n v="1076"/>
    <x v="16"/>
    <d v="2022-11-09T00:00:00"/>
    <s v="RODRIGUEZ MANNY  "/>
    <s v="CENRO"/>
    <x v="0"/>
    <d v="2022-11-13T00:00:00"/>
    <d v="2022-11-13T00:00:00"/>
    <s v="OTHER"/>
    <s v="SEC 21 EO 292- SPECIAL PRIVILEGE"/>
    <s v="0 OTHER"/>
    <n v="0"/>
    <m/>
  </r>
  <r>
    <n v="1077"/>
    <x v="16"/>
    <d v="2022-10-15T00:00:00"/>
    <s v="ROLLE MICHELLYN G."/>
    <s v="ONT"/>
    <x v="0"/>
    <d v="2022-10-28T00:00:00"/>
    <d v="2022-10-28T00:00:00"/>
    <s v="VL"/>
    <m/>
    <s v="1 VL"/>
    <n v="1"/>
    <m/>
  </r>
  <r>
    <n v="1078"/>
    <x v="16"/>
    <d v="2022-10-18T00:00:00"/>
    <s v="RAMA RAQUEL J."/>
    <s v="INTERNAL"/>
    <x v="0"/>
    <d v="2022-10-24T00:00:00"/>
    <d v="2022-10-24T00:00:00"/>
    <s v="VL"/>
    <m/>
    <s v="1 VL"/>
    <n v="1"/>
    <m/>
  </r>
  <r>
    <n v="1079"/>
    <x v="16"/>
    <d v="2022-09-29T00:00:00"/>
    <s v="CROOX VALERIE R."/>
    <s v="ONT"/>
    <x v="0"/>
    <d v="2022-10-12T00:00:00"/>
    <d v="2022-10-22T00:00:00"/>
    <s v="WITHOUTPAY"/>
    <s v="VL WITHOUTPAY"/>
    <s v="8 WITHOUTPAY"/>
    <n v="8"/>
    <m/>
  </r>
  <r>
    <n v="1080"/>
    <x v="16"/>
    <d v="2022-10-27T00:00:00"/>
    <s v="RODRIGUEZ ARNEL  "/>
    <s v="CENRO"/>
    <x v="0"/>
    <d v="2022-11-03T00:00:00"/>
    <d v="2022-11-03T00:00:00"/>
    <s v="VL"/>
    <s v="SEC 25 EO 292- FORCE LEAVE"/>
    <s v="1 VL"/>
    <n v="1"/>
    <m/>
  </r>
  <r>
    <n v="1081"/>
    <x v="16"/>
    <d v="2022-11-02T00:00:00"/>
    <s v="ROMILLA MARIBEL P."/>
    <s v="ACCOUNTING"/>
    <x v="0"/>
    <d v="2022-11-07T00:00:00"/>
    <d v="2022-11-07T00:00:00"/>
    <s v="VL"/>
    <m/>
    <s v="1 VL"/>
    <n v="1"/>
    <m/>
  </r>
  <r>
    <n v="1082"/>
    <x v="16"/>
    <d v="2022-10-20T00:00:00"/>
    <s v="ROMILLA MARIBEL P."/>
    <s v="ACCOUNTING"/>
    <x v="0"/>
    <d v="2022-10-27T00:00:00"/>
    <d v="2022-10-27T00:00:00"/>
    <s v="VL"/>
    <m/>
    <s v="1 VL"/>
    <n v="1"/>
    <m/>
  </r>
  <r>
    <n v="1083"/>
    <x v="16"/>
    <d v="2022-10-17T00:00:00"/>
    <s v="ROMILLA MARIBEL P."/>
    <s v="ACCOUNTING"/>
    <x v="0"/>
    <d v="2022-10-10T00:00:00"/>
    <d v="2022-10-10T00:00:00"/>
    <s v="SL"/>
    <m/>
    <s v="1 SL"/>
    <n v="1"/>
    <m/>
  </r>
  <r>
    <n v="1083"/>
    <x v="16"/>
    <d v="2022-10-17T00:00:00"/>
    <s v="ROMILLA MARIBEL P."/>
    <s v="ACCOUNTING"/>
    <x v="0"/>
    <d v="2022-10-13T00:00:00"/>
    <d v="2022-10-14T00:00:00"/>
    <s v="SL"/>
    <m/>
    <s v="2 SL"/>
    <n v="2"/>
    <m/>
  </r>
  <r>
    <n v="1084"/>
    <x v="16"/>
    <d v="2022-10-17T00:00:00"/>
    <s v="RODRIGUEZ RAYMUNDO  "/>
    <s v="CENRO"/>
    <x v="0"/>
    <d v="2022-10-27T00:00:00"/>
    <d v="2022-10-28T00:00:00"/>
    <s v="VL"/>
    <s v="SEC 25 EO 292- FORCE LEAVE"/>
    <s v="2 VL"/>
    <n v="2"/>
    <m/>
  </r>
  <r>
    <n v="1085"/>
    <x v="16"/>
    <d v="2022-10-20T00:00:00"/>
    <s v="RODRIGUEZ NARCISCO E."/>
    <s v="EEO/CITY MARKET"/>
    <x v="0"/>
    <d v="2022-10-29T00:00:00"/>
    <d v="2022-10-29T00:00:00"/>
    <s v="OTHER"/>
    <s v="SEC 21 EO 292- SPECIAL PRIVILEGE"/>
    <s v="0 OTHER"/>
    <n v="0"/>
    <m/>
  </r>
  <r>
    <n v="1086"/>
    <x v="16"/>
    <d v="2022-10-21T00:00:00"/>
    <s v="RODRIGUEZ NARCISCO E."/>
    <s v="EEO/CITY MARKET"/>
    <x v="0"/>
    <d v="2022-10-20T00:00:00"/>
    <d v="2022-10-20T00:00:00"/>
    <s v="SL"/>
    <m/>
    <s v="1 SL"/>
    <n v="1"/>
    <m/>
  </r>
  <r>
    <n v="1087"/>
    <x v="16"/>
    <d v="2022-11-07T00:00:00"/>
    <s v="PAYAD RONALDO  "/>
    <s v="CENRO"/>
    <x v="0"/>
    <d v="2022-11-14T00:00:00"/>
    <d v="2022-11-16T00:00:00"/>
    <s v="VL"/>
    <s v="SEC 25 EO 292- FORCE LEAVE"/>
    <s v="3 VL"/>
    <n v="3"/>
    <m/>
  </r>
  <r>
    <n v="1088"/>
    <x v="16"/>
    <d v="2022-10-04T00:00:00"/>
    <s v="PANGANIBAN CAROLINA L."/>
    <s v="TICC"/>
    <x v="0"/>
    <d v="2022-09-28T00:00:00"/>
    <d v="2022-09-29T00:00:00"/>
    <s v="SL"/>
    <m/>
    <s v="2 SL"/>
    <n v="2"/>
    <m/>
  </r>
  <r>
    <n v="1089"/>
    <x v="16"/>
    <d v="2022-10-21T00:00:00"/>
    <s v="PATERNO MARIA LOURDES P."/>
    <s v="CCT"/>
    <x v="0"/>
    <d v="2022-10-19T00:00:00"/>
    <d v="2022-10-20T00:00:00"/>
    <s v="SL"/>
    <m/>
    <s v="2 SL"/>
    <n v="2"/>
    <m/>
  </r>
  <r>
    <n v="1090"/>
    <x v="16"/>
    <d v="2022-11-08T00:00:00"/>
    <s v="PATERNO MARIA LOURDES P."/>
    <s v="CCT"/>
    <x v="0"/>
    <d v="2022-11-07T00:00:00"/>
    <d v="2022-11-07T00:00:00"/>
    <s v="SL"/>
    <m/>
    <s v="1 SL"/>
    <n v="1"/>
    <m/>
  </r>
  <r>
    <n v="1091"/>
    <x v="16"/>
    <d v="2022-11-02T00:00:00"/>
    <s v="PATERNO MARIA LOURDES P."/>
    <s v="CCT"/>
    <x v="0"/>
    <d v="2022-10-28T00:00:00"/>
    <d v="2022-10-28T00:00:00"/>
    <s v="SL"/>
    <m/>
    <s v="1 SL"/>
    <n v="1"/>
    <m/>
  </r>
  <r>
    <n v="1092"/>
    <x v="16"/>
    <d v="2022-10-17T00:00:00"/>
    <s v="PAZ JOSUE O."/>
    <s v="CENRO"/>
    <x v="0"/>
    <d v="2022-10-24T00:00:00"/>
    <d v="2022-10-27T00:00:00"/>
    <s v="VL"/>
    <s v="SEC 25 EO 292- FORCE LEAVE"/>
    <s v="4 VL"/>
    <n v="4"/>
    <m/>
  </r>
  <r>
    <n v="1093"/>
    <x v="16"/>
    <d v="2022-10-25T00:00:00"/>
    <s v="PAGLINAWAN JESSIE M."/>
    <s v="CENRO"/>
    <x v="0"/>
    <d v="2022-10-24T00:00:00"/>
    <d v="2022-10-24T00:00:00"/>
    <s v="SL"/>
    <m/>
    <s v="1 SL"/>
    <n v="1"/>
    <m/>
  </r>
  <r>
    <n v="1094"/>
    <x v="16"/>
    <d v="2022-10-13T00:00:00"/>
    <s v="PAGLINAWAN JESSIE M."/>
    <s v="CENRO"/>
    <x v="0"/>
    <d v="2022-10-12T00:00:00"/>
    <d v="2022-10-12T00:00:00"/>
    <s v="SL"/>
    <m/>
    <s v="1 SL"/>
    <n v="1"/>
    <m/>
  </r>
  <r>
    <n v="1095"/>
    <x v="16"/>
    <d v="2022-10-06T00:00:00"/>
    <s v="PAGLINAWAN JESSIE M."/>
    <s v="CENRO"/>
    <x v="0"/>
    <d v="2022-10-04T00:00:00"/>
    <d v="2022-10-05T00:00:00"/>
    <s v="SL"/>
    <m/>
    <s v="2 SL"/>
    <n v="2"/>
    <m/>
  </r>
  <r>
    <n v="1096"/>
    <x v="16"/>
    <d v="2022-11-09T00:00:00"/>
    <s v="PAGLINAWAN JESSIE M."/>
    <s v="CENRO"/>
    <x v="0"/>
    <d v="2022-11-07T00:00:00"/>
    <d v="2022-11-08T00:00:00"/>
    <s v="SL"/>
    <m/>
    <s v="2 SL"/>
    <n v="2"/>
    <m/>
  </r>
  <r>
    <n v="1097"/>
    <x v="16"/>
    <d v="2022-10-17T00:00:00"/>
    <s v="OPO CONEY V."/>
    <s v="HOUSING"/>
    <x v="0"/>
    <d v="2022-10-21T00:00:00"/>
    <d v="2022-10-21T00:00:00"/>
    <s v="VL"/>
    <m/>
    <s v="1 VL"/>
    <n v="1"/>
    <m/>
  </r>
  <r>
    <n v="1098"/>
    <x v="16"/>
    <d v="2022-10-17T00:00:00"/>
    <s v="OPO CONEY V."/>
    <s v="HOUSING"/>
    <x v="0"/>
    <d v="2022-10-24T00:00:00"/>
    <d v="2022-10-24T00:00:00"/>
    <s v="OTHER"/>
    <s v="SEC 21 EO 292- SPECIAL PRIVILEGE"/>
    <s v="1 OTHER"/>
    <n v="1"/>
    <m/>
  </r>
  <r>
    <n v="1099"/>
    <x v="16"/>
    <d v="2022-11-04T00:00:00"/>
    <s v="OCAMPO NOVELYN U."/>
    <s v="CSWDO"/>
    <x v="0"/>
    <d v="2022-11-03T00:00:00"/>
    <d v="2022-11-03T00:00:00"/>
    <s v="SL"/>
    <m/>
    <s v="1 SL"/>
    <n v="1"/>
    <m/>
  </r>
  <r>
    <n v="1100"/>
    <x v="16"/>
    <d v="2022-10-17T00:00:00"/>
    <s v="OCAMPO NOVELYN U."/>
    <s v="CSWDO"/>
    <x v="0"/>
    <d v="2022-10-14T00:00:00"/>
    <d v="2022-10-14T00:00:00"/>
    <s v="SL"/>
    <m/>
    <s v="1 SL"/>
    <n v="1"/>
    <m/>
  </r>
  <r>
    <n v="1101"/>
    <x v="16"/>
    <d v="2022-11-14T00:00:00"/>
    <s v="OCAMPO NOVELYN U."/>
    <s v="CSWDO"/>
    <x v="0"/>
    <d v="2022-11-23T00:00:00"/>
    <d v="2022-11-23T00:00:00"/>
    <s v="OTHER"/>
    <s v="SEC 21 EO 292- SPECIAL PRIVILEGE"/>
    <s v="1 OTHER"/>
    <n v="1"/>
    <m/>
  </r>
  <r>
    <n v="1102"/>
    <x v="16"/>
    <d v="2022-11-11T00:00:00"/>
    <s v="SUMAGUI FELICITAS M."/>
    <s v="CSWDO"/>
    <x v="0"/>
    <d v="2022-12-26T00:00:00"/>
    <d v="2022-12-29T00:00:00"/>
    <s v="VL"/>
    <s v="SEC 25 EO 292- FORCE LEAVE"/>
    <s v="3 VL"/>
    <n v="3"/>
    <m/>
  </r>
  <r>
    <n v="1103"/>
    <x v="16"/>
    <d v="2022-11-10T00:00:00"/>
    <s v="ZAFRA REYNANTE B."/>
    <s v="TICC"/>
    <x v="0"/>
    <d v="2022-11-07T00:00:00"/>
    <d v="2022-11-09T00:00:00"/>
    <s v="SL"/>
    <m/>
    <s v="3 SL"/>
    <n v="3"/>
    <m/>
  </r>
  <r>
    <n v="1104"/>
    <x v="16"/>
    <d v="2022-10-10T00:00:00"/>
    <s v="ZAFRA REYNANTE B."/>
    <s v="TICC"/>
    <x v="0"/>
    <d v="2022-10-18T00:00:00"/>
    <d v="2022-10-20T00:00:00"/>
    <s v="VL"/>
    <m/>
    <s v="3 VL"/>
    <n v="3"/>
    <m/>
  </r>
  <r>
    <n v="1105"/>
    <x v="16"/>
    <d v="2022-10-26T00:00:00"/>
    <s v="VILLANUEVA ISMAEL D."/>
    <s v="CHO"/>
    <x v="0"/>
    <d v="2022-10-24T00:00:00"/>
    <d v="2022-10-25T00:00:00"/>
    <s v="SL"/>
    <m/>
    <s v="2 SL"/>
    <n v="2"/>
    <m/>
  </r>
  <r>
    <n v="1106"/>
    <x v="16"/>
    <d v="2022-11-02T00:00:00"/>
    <s v="VILLANUEVA MARILYN L."/>
    <s v="TICC"/>
    <x v="0"/>
    <d v="2022-11-09T00:00:00"/>
    <d v="2022-11-15T00:00:00"/>
    <s v="VL"/>
    <m/>
    <s v="5 VL"/>
    <n v="5"/>
    <m/>
  </r>
  <r>
    <n v="1107"/>
    <x v="16"/>
    <d v="2022-10-06T00:00:00"/>
    <s v="ABELA IMELDA C."/>
    <s v="ACCOUNTING"/>
    <x v="0"/>
    <d v="2022-10-04T00:00:00"/>
    <d v="2022-10-05T00:00:00"/>
    <s v="SL"/>
    <m/>
    <s v="2 SL"/>
    <n v="2"/>
    <m/>
  </r>
  <r>
    <n v="1108"/>
    <x v="16"/>
    <d v="2022-10-04T00:00:00"/>
    <s v="LUNA LALAINE D."/>
    <s v="TCIS"/>
    <x v="2"/>
    <d v="2022-09-13T00:00:00"/>
    <d v="2022-09-13T00:00:00"/>
    <s v="SL"/>
    <m/>
    <s v="1 SL"/>
    <n v="1"/>
    <m/>
  </r>
  <r>
    <n v="1109"/>
    <x v="16"/>
    <d v="2022-10-28T00:00:00"/>
    <s v="CABANTING AIRA P."/>
    <s v="ONT"/>
    <x v="0"/>
    <d v="2022-11-03T00:00:00"/>
    <d v="2022-11-03T00:00:00"/>
    <s v="VL"/>
    <m/>
    <s v="1 VL"/>
    <n v="1"/>
    <m/>
  </r>
  <r>
    <n v="1109"/>
    <x v="16"/>
    <d v="2022-10-28T00:00:00"/>
    <s v="CABANTING AIRA P."/>
    <s v="ONT"/>
    <x v="0"/>
    <d v="2022-11-07T00:00:00"/>
    <d v="2022-11-07T00:00:00"/>
    <s v="VL"/>
    <m/>
    <s v="1 VL"/>
    <n v="1"/>
    <m/>
  </r>
  <r>
    <n v="1109"/>
    <x v="16"/>
    <d v="2022-10-28T00:00:00"/>
    <s v="CABANTING AIRA P."/>
    <s v="ONT"/>
    <x v="0"/>
    <d v="2022-11-10T00:00:00"/>
    <d v="2022-11-10T00:00:00"/>
    <s v="VL"/>
    <m/>
    <s v="1 VL"/>
    <n v="1"/>
    <m/>
  </r>
  <r>
    <n v="1110"/>
    <x v="17"/>
    <d v="2022-11-07T00:00:00"/>
    <s v="CHANGCO KATHLEEN CARLA F."/>
    <s v="CHO"/>
    <x v="0"/>
    <d v="2022-09-06T00:00:00"/>
    <d v="2022-12-19T00:00:00"/>
    <s v="Maternity"/>
    <m/>
    <s v="73 Maternity"/>
    <n v="73"/>
    <m/>
  </r>
  <r>
    <n v="1111"/>
    <x v="17"/>
    <d v="2022-11-21T00:00:00"/>
    <s v="SUMAGUI LORENA P."/>
    <s v="BIR"/>
    <x v="0"/>
    <d v="2022-11-11T00:00:00"/>
    <d v="2022-11-11T00:00:00"/>
    <s v="VL"/>
    <m/>
    <s v="1 VL"/>
    <n v="1"/>
    <m/>
  </r>
  <r>
    <n v="1111"/>
    <x v="17"/>
    <d v="2022-11-21T00:00:00"/>
    <s v="SUMAGUI LORENA P."/>
    <s v="BIR"/>
    <x v="0"/>
    <d v="2022-11-17T00:00:00"/>
    <d v="2022-11-17T00:00:00"/>
    <s v="VL"/>
    <m/>
    <s v="1 VL"/>
    <n v="1"/>
    <m/>
  </r>
  <r>
    <n v="1112"/>
    <x v="17"/>
    <d v="2022-11-17T00:00:00"/>
    <s v="SIERRA SALVADOR  "/>
    <s v="PICNIC GROVE"/>
    <x v="0"/>
    <d v="2022-11-07T00:00:00"/>
    <d v="2022-11-09T00:00:00"/>
    <s v="SL"/>
    <m/>
    <s v="3 SL"/>
    <n v="3"/>
    <m/>
  </r>
  <r>
    <n v="1113"/>
    <x v="17"/>
    <d v="2022-11-17T00:00:00"/>
    <s v="SESMA LAZARO C."/>
    <s v="PICNIC GROVE"/>
    <x v="0"/>
    <d v="2022-12-01T00:00:00"/>
    <d v="2022-12-31T00:00:00"/>
    <s v="SL"/>
    <m/>
    <s v="19 SL"/>
    <n v="19"/>
    <m/>
  </r>
  <r>
    <n v="1114"/>
    <x v="17"/>
    <d v="2022-11-10T00:00:00"/>
    <s v="ZAFRA CHEYSSER A."/>
    <s v="SP/VMO"/>
    <x v="0"/>
    <d v="2022-11-16T00:00:00"/>
    <d v="2022-11-18T00:00:00"/>
    <s v="VL"/>
    <s v="SEC 25 EO 292- FORCE LEAVE"/>
    <s v="3 VL"/>
    <n v="3"/>
    <m/>
  </r>
  <r>
    <n v="1115"/>
    <x v="17"/>
    <d v="2022-10-14T00:00:00"/>
    <s v="VILLANUEVA AVERRYLE NICOLE V."/>
    <s v="CHO"/>
    <x v="2"/>
    <d v="2022-10-11T00:00:00"/>
    <d v="2022-10-13T00:00:00"/>
    <s v="OTHER"/>
    <s v="QUARANTINE LEAVE"/>
    <s v="3 OTHER"/>
    <n v="3"/>
    <m/>
  </r>
  <r>
    <n v="1116"/>
    <x v="17"/>
    <d v="2022-11-02T00:00:00"/>
    <s v="NUÑEZ RUBEN JR J."/>
    <s v="TICC"/>
    <x v="2"/>
    <d v="2022-10-28T00:00:00"/>
    <d v="2022-10-28T00:00:00"/>
    <s v="WITHOUTPAY"/>
    <s v="SL WITHOUTPAY"/>
    <s v="1 WITHOUTPAY"/>
    <n v="1"/>
    <m/>
  </r>
  <r>
    <n v="1117"/>
    <x v="17"/>
    <d v="2022-11-02T00:00:00"/>
    <s v="VASQUEZ JAYSON  "/>
    <s v="TICC"/>
    <x v="2"/>
    <d v="2022-10-31T00:00:00"/>
    <d v="2022-10-31T00:00:00"/>
    <s v="WITHOUTPAY"/>
    <s v="SL WITHOUTPAY"/>
    <s v="1 WITHOUTPAY"/>
    <n v="1"/>
    <m/>
  </r>
  <r>
    <n v="1118"/>
    <x v="17"/>
    <d v="2022-10-11T00:00:00"/>
    <s v="VIDAMO ROXANNE D."/>
    <s v="TCNHS-ISHS"/>
    <x v="2"/>
    <d v="2022-10-04T00:00:00"/>
    <d v="2022-10-04T00:00:00"/>
    <s v="WITHOUTPAY"/>
    <s v="SL WITHOUTPAY"/>
    <s v="1 WITHOUTPAY"/>
    <n v="1"/>
    <m/>
  </r>
  <r>
    <n v="1119"/>
    <x v="17"/>
    <d v="2022-11-07T00:00:00"/>
    <s v="TINAZA JHOANNA MARIE D."/>
    <s v="ONT"/>
    <x v="0"/>
    <d v="2022-11-19T00:00:00"/>
    <d v="2022-11-29T00:00:00"/>
    <s v="VL"/>
    <m/>
    <s v="7 VL"/>
    <n v="7"/>
    <m/>
  </r>
  <r>
    <n v="1120"/>
    <x v="17"/>
    <d v="2022-10-25T00:00:00"/>
    <s v="TINAZA JHOANNA MARIE D."/>
    <s v="ONT"/>
    <x v="0"/>
    <d v="2022-10-15T00:00:00"/>
    <d v="2022-10-17T00:00:00"/>
    <s v="SL"/>
    <m/>
    <s v="1 SL"/>
    <n v="1"/>
    <m/>
  </r>
  <r>
    <n v="1121"/>
    <x v="17"/>
    <d v="2022-10-17T00:00:00"/>
    <s v="TINAZA JHOANNA MARIE D."/>
    <s v="ONT"/>
    <x v="0"/>
    <d v="2022-10-05T00:00:00"/>
    <d v="2022-10-08T00:00:00"/>
    <s v="SL"/>
    <m/>
    <s v="3 SL"/>
    <n v="3"/>
    <m/>
  </r>
  <r>
    <n v="1122"/>
    <x v="17"/>
    <d v="2022-10-10T00:00:00"/>
    <s v="SIERRA SALVADOR  "/>
    <s v="PICNIC GROVE"/>
    <x v="0"/>
    <d v="2022-09-26T00:00:00"/>
    <d v="2022-10-07T00:00:00"/>
    <s v="SL"/>
    <m/>
    <s v="10 SL"/>
    <n v="10"/>
    <m/>
  </r>
  <r>
    <n v="1123"/>
    <x v="17"/>
    <d v="2022-11-05T00:00:00"/>
    <s v="SIERRA SALVADOR  "/>
    <s v="PICNIC GROVE"/>
    <x v="0"/>
    <d v="2022-11-10T00:00:00"/>
    <d v="2022-11-10T00:00:00"/>
    <s v="VL"/>
    <m/>
    <s v="1 VL"/>
    <n v="1"/>
    <m/>
  </r>
  <r>
    <n v="1123"/>
    <x v="17"/>
    <d v="2022-11-05T00:00:00"/>
    <s v="SIERRA SALVADOR  "/>
    <s v="PICNIC GROVE"/>
    <x v="0"/>
    <d v="2022-11-12T00:00:00"/>
    <d v="2022-11-15T00:00:00"/>
    <s v="VL"/>
    <m/>
    <s v="2 VL"/>
    <n v="2"/>
    <m/>
  </r>
  <r>
    <n v="1124"/>
    <x v="17"/>
    <d v="2022-10-03T00:00:00"/>
    <s v="SUMAGUI DESZERIE ANN A."/>
    <s v="ONT"/>
    <x v="1"/>
    <d v="2022-10-14T00:00:00"/>
    <d v="2022-10-14T00:00:00"/>
    <s v="OTHER"/>
    <s v="BIRTHDAY LEAVE"/>
    <s v="1 OTHER"/>
    <n v="1"/>
    <m/>
  </r>
  <r>
    <n v="1125"/>
    <x v="17"/>
    <d v="2022-10-27T00:00:00"/>
    <s v="SUMAGUI DESZERIE ANN A."/>
    <s v="ONT"/>
    <x v="1"/>
    <d v="2022-11-16T00:00:00"/>
    <d v="2022-11-30T00:00:00"/>
    <s v="VL"/>
    <m/>
    <s v="11 VL"/>
    <n v="11"/>
    <m/>
  </r>
  <r>
    <n v="1126"/>
    <x v="17"/>
    <d v="2022-10-04T00:00:00"/>
    <s v="SARMIENTO MARIA TERESA E."/>
    <s v="ONT"/>
    <x v="0"/>
    <d v="2022-10-17T00:00:00"/>
    <d v="2022-10-18T00:00:00"/>
    <s v="OTHER"/>
    <s v="SEC 21 EO 292- SPECIAL PRIVILEGE"/>
    <s v="2 OTHER"/>
    <n v="2"/>
    <m/>
  </r>
  <r>
    <n v="1127"/>
    <x v="17"/>
    <d v="2022-10-05T00:00:00"/>
    <s v="SAN JUAN EVA RUTH M."/>
    <s v="PICNIC GROVE"/>
    <x v="0"/>
    <d v="2022-09-28T00:00:00"/>
    <d v="2022-10-02T00:00:00"/>
    <s v="SL"/>
    <m/>
    <s v="3 SL"/>
    <n v="3"/>
    <m/>
  </r>
  <r>
    <n v="1128"/>
    <x v="17"/>
    <d v="2022-11-02T00:00:00"/>
    <s v="ROCILLO JUNE BYRONN  "/>
    <s v="TICC"/>
    <x v="2"/>
    <d v="2022-10-16T00:00:00"/>
    <d v="2022-10-18T00:00:00"/>
    <s v="WITHOUTPAY"/>
    <s v="SL WITHOUTPAY"/>
    <s v="2 WITHOUTPAY"/>
    <n v="2"/>
    <m/>
  </r>
  <r>
    <n v="1129"/>
    <x v="17"/>
    <d v="2022-11-16T00:00:00"/>
    <s v="MIRANDO EDITH B."/>
    <n v="0"/>
    <x v="2"/>
    <d v="2022-11-09T00:00:00"/>
    <d v="2022-11-15T00:00:00"/>
    <s v="OTHER"/>
    <s v="QUARANTINE LEAVE"/>
    <s v="5 OTHER"/>
    <n v="5"/>
    <m/>
  </r>
  <r>
    <n v="1130"/>
    <x v="17"/>
    <d v="2022-10-28T00:00:00"/>
    <s v="REMOLLENO MICHELLE U."/>
    <s v="CHO"/>
    <x v="1"/>
    <d v="2022-11-02T00:00:00"/>
    <d v="2022-11-03T00:00:00"/>
    <s v="VL"/>
    <m/>
    <s v="1 VL"/>
    <n v="1"/>
    <m/>
  </r>
  <r>
    <n v="1131"/>
    <x v="17"/>
    <d v="2022-11-21T00:00:00"/>
    <s v="REMOLLENO MICHELLE U."/>
    <s v="CHO"/>
    <x v="1"/>
    <d v="2022-10-17T00:00:00"/>
    <d v="2022-10-19T00:00:00"/>
    <s v="SL"/>
    <m/>
    <s v="3 SL"/>
    <n v="3"/>
    <m/>
  </r>
  <r>
    <n v="1132"/>
    <x v="17"/>
    <d v="2022-10-17T00:00:00"/>
    <s v="RODENAS ALBERT RAPHAEL  "/>
    <s v="CENRO"/>
    <x v="0"/>
    <d v="2022-10-24T00:00:00"/>
    <d v="2022-10-25T00:00:00"/>
    <s v="VL"/>
    <s v="SEC 25 EO 292- FORCE LEAVE"/>
    <s v="2 VL"/>
    <n v="2"/>
    <m/>
  </r>
  <r>
    <n v="1133"/>
    <x v="17"/>
    <d v="2022-10-05T00:00:00"/>
    <s v="ROQUITE MARIECAR L."/>
    <s v="CCT"/>
    <x v="0"/>
    <d v="2022-10-03T00:00:00"/>
    <d v="2022-10-04T00:00:00"/>
    <s v="SL"/>
    <m/>
    <s v="2 SL"/>
    <n v="2"/>
    <m/>
  </r>
  <r>
    <n v="1134"/>
    <x v="17"/>
    <d v="2022-06-09T00:00:00"/>
    <s v="PEREÑA VERGILIO R."/>
    <s v="TICC"/>
    <x v="0"/>
    <d v="2022-06-07T00:00:00"/>
    <d v="2022-06-07T00:00:00"/>
    <s v="SL"/>
    <m/>
    <s v="1 SL"/>
    <n v="1"/>
    <m/>
  </r>
  <r>
    <n v="1135"/>
    <x v="17"/>
    <d v="2022-10-19T00:00:00"/>
    <s v="PRIMO GRACE M."/>
    <s v="EEO/CITY MARKET"/>
    <x v="0"/>
    <d v="2022-10-18T00:00:00"/>
    <d v="2022-10-18T00:00:00"/>
    <s v="OTHER"/>
    <s v="SEC 21 EO 292- SPECIAL PRIVILEGE"/>
    <s v="1 OTHER"/>
    <n v="1"/>
    <m/>
  </r>
  <r>
    <n v="1136"/>
    <x v="17"/>
    <d v="2022-10-10T00:00:00"/>
    <s v="PRIMO GRACE M."/>
    <s v="EEO/CITY MARKET"/>
    <x v="0"/>
    <d v="2022-10-06T00:00:00"/>
    <d v="2022-10-06T00:00:00"/>
    <s v="SL"/>
    <m/>
    <s v="1 SL"/>
    <n v="1"/>
    <m/>
  </r>
  <r>
    <n v="1137"/>
    <x v="17"/>
    <d v="2022-03-01T00:00:00"/>
    <s v="PEREY EDWIN M."/>
    <s v="TCIS"/>
    <x v="0"/>
    <d v="2022-04-01T00:00:00"/>
    <d v="2022-04-29T00:00:00"/>
    <s v="VL"/>
    <m/>
    <s v="21 VL"/>
    <n v="21"/>
    <m/>
  </r>
  <r>
    <n v="1138"/>
    <x v="17"/>
    <d v="2022-07-10T00:00:00"/>
    <s v="MARASIGAN JANINE C."/>
    <s v="ONT"/>
    <x v="1"/>
    <d v="2022-10-11T00:00:00"/>
    <d v="2022-10-11T00:00:00"/>
    <s v="OTHER"/>
    <s v="SEC 21 EO 292- SPECIAL PRIVILEGE"/>
    <s v="1 OTHER"/>
    <n v="1"/>
    <m/>
  </r>
  <r>
    <n v="1139"/>
    <x v="17"/>
    <d v="2022-10-11T00:00:00"/>
    <s v="NUESTRO RICA MAY G."/>
    <s v="TCNHS - ISHS"/>
    <x v="0"/>
    <d v="2022-09-01T00:00:00"/>
    <d v="2022-09-01T00:00:00"/>
    <s v="SL"/>
    <m/>
    <s v="1 SL"/>
    <n v="1"/>
    <m/>
  </r>
  <r>
    <n v="1139"/>
    <x v="17"/>
    <d v="2022-10-11T00:00:00"/>
    <s v="NUESTRO RICA MAY G."/>
    <s v="TCNHS - ISHS"/>
    <x v="0"/>
    <d v="2022-09-30T00:00:00"/>
    <d v="2022-09-30T00:00:00"/>
    <s v="SL"/>
    <m/>
    <s v="1 SL"/>
    <n v="1"/>
    <m/>
  </r>
  <r>
    <n v="1140"/>
    <x v="17"/>
    <d v="2022-11-03T00:00:00"/>
    <s v="MARDO MELINDA E."/>
    <s v="CENRO"/>
    <x v="0"/>
    <d v="2022-11-01T00:00:00"/>
    <d v="2022-11-02T00:00:00"/>
    <s v="SL"/>
    <m/>
    <s v="1 SL"/>
    <n v="1"/>
    <m/>
  </r>
  <r>
    <n v="1141"/>
    <x v="17"/>
    <d v="2022-10-26T00:00:00"/>
    <s v="MARDO MELINDA E."/>
    <s v="CENRO"/>
    <x v="0"/>
    <d v="2022-10-10T00:00:00"/>
    <d v="2022-10-22T00:00:00"/>
    <s v="VL"/>
    <m/>
    <s v="10 VL"/>
    <n v="10"/>
    <m/>
  </r>
  <r>
    <n v="1142"/>
    <x v="17"/>
    <d v="2022-10-26T00:00:00"/>
    <s v="MARDO MELINDA E."/>
    <s v="CENRO"/>
    <x v="0"/>
    <d v="2022-10-24T00:00:00"/>
    <d v="2022-10-25T00:00:00"/>
    <s v="SL"/>
    <m/>
    <s v="2 SL"/>
    <n v="2"/>
    <m/>
  </r>
  <r>
    <n v="1143"/>
    <x v="17"/>
    <d v="2022-10-03T00:00:00"/>
    <s v="MARDO MELINDA E."/>
    <s v="CENRO"/>
    <x v="0"/>
    <d v="2022-10-01T00:00:00"/>
    <d v="2022-10-01T00:00:00"/>
    <s v="SL"/>
    <m/>
    <s v="0 SL"/>
    <n v="0"/>
    <m/>
  </r>
  <r>
    <n v="1144"/>
    <x v="17"/>
    <d v="2022-10-03T00:00:00"/>
    <s v="MARDO MELINDA E."/>
    <s v="CENRO"/>
    <x v="0"/>
    <d v="2022-09-28T00:00:00"/>
    <d v="2022-09-28T00:00:00"/>
    <s v="SL"/>
    <m/>
    <s v="1 SL"/>
    <n v="1"/>
    <m/>
  </r>
  <r>
    <n v="1144"/>
    <x v="17"/>
    <d v="2022-10-03T00:00:00"/>
    <s v="MARDO MELINDA E."/>
    <s v="CENRO"/>
    <x v="0"/>
    <d v="2022-09-30T00:00:00"/>
    <d v="2022-09-30T00:00:00"/>
    <s v="SL"/>
    <m/>
    <s v="1 SL"/>
    <n v="1"/>
    <m/>
  </r>
  <r>
    <n v="1145"/>
    <x v="17"/>
    <d v="2022-11-03T00:00:00"/>
    <s v="GARCIA JOAN B."/>
    <s v="ONT"/>
    <x v="0"/>
    <d v="2022-11-25T00:00:00"/>
    <d v="2022-11-28T00:00:00"/>
    <s v="VL"/>
    <m/>
    <s v="2 VL"/>
    <n v="2"/>
    <m/>
  </r>
  <r>
    <n v="1146"/>
    <x v="17"/>
    <d v="2022-11-08T00:00:00"/>
    <s v="FLORES EDERLYN  "/>
    <s v="CENRO"/>
    <x v="0"/>
    <d v="2022-11-17T00:00:00"/>
    <d v="2022-11-19T00:00:00"/>
    <s v="VL"/>
    <s v="SEC 25 EO 292- FORCE LEAVE"/>
    <s v="2 VL"/>
    <n v="2"/>
    <m/>
  </r>
  <r>
    <n v="1147"/>
    <x v="17"/>
    <d v="2022-10-12T00:00:00"/>
    <s v="FERMA ERIC N."/>
    <s v="GSO"/>
    <x v="0"/>
    <d v="2022-10-10T00:00:00"/>
    <d v="2022-10-11T00:00:00"/>
    <s v="SL"/>
    <m/>
    <s v="2 SL"/>
    <n v="2"/>
    <m/>
  </r>
  <r>
    <n v="1148"/>
    <x v="17"/>
    <d v="2022-11-07T00:00:00"/>
    <s v="FERMA ERIC N."/>
    <s v="GSO"/>
    <x v="0"/>
    <d v="2022-11-02T00:00:00"/>
    <d v="2022-11-04T00:00:00"/>
    <s v="SL"/>
    <m/>
    <s v="2 SL"/>
    <n v="2"/>
    <m/>
  </r>
  <r>
    <n v="1149"/>
    <x v="17"/>
    <d v="2022-10-12T00:00:00"/>
    <s v="FRONDOZO AILEEN D."/>
    <s v="TERMINAL"/>
    <x v="0"/>
    <d v="2022-10-24T00:00:00"/>
    <d v="2022-10-28T00:00:00"/>
    <s v="VL"/>
    <s v="SEC 25 EO 292- FORCE LEAVE"/>
    <s v="5 VL"/>
    <n v="5"/>
    <m/>
  </r>
  <r>
    <n v="1150"/>
    <x v="17"/>
    <d v="2022-10-10T00:00:00"/>
    <s v="ESTABILLO JUSTINE CARL G."/>
    <s v="CHO"/>
    <x v="2"/>
    <d v="2022-10-10T00:00:00"/>
    <d v="2022-10-12T00:00:00"/>
    <s v="WITHOUTPAY"/>
    <s v="SL WITHOUTPAY"/>
    <s v="3 WITHOUTPAY"/>
    <n v="3"/>
    <m/>
  </r>
  <r>
    <n v="1151"/>
    <x v="17"/>
    <d v="2022-10-17T00:00:00"/>
    <s v="ESPINOSA RUBY ANN V."/>
    <s v="ONT"/>
    <x v="0"/>
    <d v="2022-10-16T00:00:00"/>
    <d v="2022-10-16T00:00:00"/>
    <s v="SL"/>
    <m/>
    <s v="0 SL"/>
    <n v="0"/>
    <m/>
  </r>
  <r>
    <n v="1152"/>
    <x v="17"/>
    <d v="2022-10-17T00:00:00"/>
    <s v="ESMAEL EMRAN  "/>
    <s v="CENRO"/>
    <x v="0"/>
    <d v="2022-10-24T00:00:00"/>
    <d v="2022-10-27T00:00:00"/>
    <s v="VL"/>
    <s v="SEC 25 EO 292- FORCE LEAVE"/>
    <s v="4 VL"/>
    <n v="4"/>
    <m/>
  </r>
  <r>
    <n v="1153"/>
    <x v="17"/>
    <d v="2022-10-14T00:00:00"/>
    <s v="DEL MUNDO JONAS B."/>
    <s v="CHO"/>
    <x v="0"/>
    <d v="2022-10-13T00:00:00"/>
    <d v="2022-10-13T00:00:00"/>
    <s v="SL"/>
    <m/>
    <s v="1 SL"/>
    <n v="1"/>
    <m/>
  </r>
  <r>
    <n v="1154"/>
    <x v="17"/>
    <d v="2022-11-02T00:00:00"/>
    <s v="DEMATERA PEDRO B."/>
    <s v="CCR"/>
    <x v="0"/>
    <d v="2022-10-19T00:00:00"/>
    <d v="2022-10-20T00:00:00"/>
    <s v="SL"/>
    <m/>
    <s v="2 SL"/>
    <n v="2"/>
    <m/>
  </r>
  <r>
    <n v="1155"/>
    <x v="17"/>
    <d v="2022-10-05T00:00:00"/>
    <s v="DE GUZMAN CLEMENTE  "/>
    <s v="ONT"/>
    <x v="0"/>
    <d v="2022-09-28T00:00:00"/>
    <d v="2022-09-30T00:00:00"/>
    <s v="SL"/>
    <m/>
    <s v="3 SL"/>
    <n v="3"/>
    <m/>
  </r>
  <r>
    <n v="1156"/>
    <x v="17"/>
    <d v="2022-10-10T00:00:00"/>
    <s v="ROCILLO JUNE BYRONN  "/>
    <s v="TICC"/>
    <x v="2"/>
    <d v="2022-10-03T00:00:00"/>
    <d v="2022-10-03T00:00:00"/>
    <s v="WITHOUTPAY"/>
    <s v="SL WITHOUTPAY"/>
    <s v="1 WITHOUTPAY"/>
    <n v="1"/>
    <m/>
  </r>
  <r>
    <n v="1157"/>
    <x v="17"/>
    <d v="2022-10-17T00:00:00"/>
    <s v="JABINES MARIA SHELLY D."/>
    <s v="LIBRARY"/>
    <x v="0"/>
    <d v="2022-10-14T00:00:00"/>
    <d v="2022-10-14T00:00:00"/>
    <s v="SL"/>
    <m/>
    <s v="1 SL"/>
    <n v="1"/>
    <m/>
  </r>
  <r>
    <n v="1121"/>
    <x v="18"/>
    <d v="2019-11-07T00:00:00"/>
    <s v="MARUNDAN MARIA FLOR M."/>
    <n v="0"/>
    <x v="2"/>
    <d v="2019-11-07T00:00:00"/>
    <d v="2019-11-08T00:00:00"/>
    <s v="VL"/>
    <m/>
    <s v="2 VL"/>
    <n v="2"/>
    <m/>
  </r>
  <r>
    <n v="1122"/>
    <x v="18"/>
    <d v="2019-10-31T00:00:00"/>
    <s v="BAYHON VIOLETA  "/>
    <s v="ONT"/>
    <x v="1"/>
    <d v="2019-10-30T00:00:00"/>
    <d v="2019-10-30T00:00:00"/>
    <s v="SL"/>
    <m/>
    <s v="1 SL"/>
    <n v="1"/>
    <m/>
  </r>
  <r>
    <n v="1123"/>
    <x v="18"/>
    <d v="2019-10-28T00:00:00"/>
    <s v="DIMAPILIS ANTHONY A."/>
    <s v="CTO"/>
    <x v="1"/>
    <d v="2019-10-25T00:00:00"/>
    <d v="2019-10-25T00:00:00"/>
    <s v="SL"/>
    <m/>
    <s v="1 SL"/>
    <n v="1"/>
    <m/>
  </r>
  <r>
    <n v="1124"/>
    <x v="18"/>
    <d v="2019-10-18T00:00:00"/>
    <s v="DIMAPILIS ANTHONY A."/>
    <s v="CTO"/>
    <x v="1"/>
    <d v="2019-10-24T00:00:00"/>
    <d v="2019-10-24T00:00:00"/>
    <s v="VL"/>
    <m/>
    <s v="1 VL"/>
    <n v="1"/>
    <m/>
  </r>
  <r>
    <n v="1125"/>
    <x v="18"/>
    <d v="2019-10-18T00:00:00"/>
    <s v="DIMAPILIS ANTHONY A."/>
    <s v="CTO"/>
    <x v="1"/>
    <d v="2019-10-23T00:00:00"/>
    <d v="2019-10-23T00:00:00"/>
    <s v="OTHER"/>
    <s v="SPECIAL PRIVILEGE"/>
    <s v="1 Other"/>
    <n v="1"/>
    <m/>
  </r>
  <r>
    <n v="1126"/>
    <x v="18"/>
    <d v="2019-10-28T00:00:00"/>
    <s v="DIMAPILIS JONNA T."/>
    <s v="ADMIN OFFICE"/>
    <x v="1"/>
    <d v="2019-10-25T00:00:00"/>
    <d v="2019-10-25T00:00:00"/>
    <s v="SL"/>
    <m/>
    <s v="1 SL"/>
    <n v="1"/>
    <m/>
  </r>
  <r>
    <n v="1127"/>
    <x v="18"/>
    <d v="2019-10-18T00:00:00"/>
    <s v="DIMAPILIS JONNA T."/>
    <s v="ADMIN OFFICE"/>
    <x v="1"/>
    <d v="2019-10-23T00:00:00"/>
    <d v="2019-10-24T00:00:00"/>
    <s v="OTHER"/>
    <s v="SPECIAL PRIVILEGE"/>
    <s v="2 Other"/>
    <n v="2"/>
    <m/>
  </r>
  <r>
    <n v="1128"/>
    <x v="18"/>
    <d v="2019-10-01T00:00:00"/>
    <s v="PAITON MARY ANN M."/>
    <s v="CHARACTER OFFICE"/>
    <x v="1"/>
    <d v="2019-09-30T00:00:00"/>
    <d v="2019-09-30T00:00:00"/>
    <s v="SL"/>
    <m/>
    <s v="1 SL"/>
    <n v="1"/>
    <m/>
  </r>
  <r>
    <n v="1129"/>
    <x v="18"/>
    <d v="2019-09-16T00:00:00"/>
    <s v="PAITON MARY ANN M."/>
    <s v="CHARACTER OFFICE"/>
    <x v="1"/>
    <d v="2019-09-12T00:00:00"/>
    <d v="2019-09-13T00:00:00"/>
    <s v="SL"/>
    <m/>
    <s v="2 SL"/>
    <n v="2"/>
    <m/>
  </r>
  <r>
    <n v="1130"/>
    <x v="18"/>
    <d v="2019-10-07T00:00:00"/>
    <s v="LANTING AILEEN D."/>
    <s v="CHARACTER OFFICE"/>
    <x v="1"/>
    <d v="2019-10-02T00:00:00"/>
    <d v="2019-10-02T00:00:00"/>
    <s v="SL"/>
    <m/>
    <s v="1 SL"/>
    <n v="1"/>
    <m/>
  </r>
  <r>
    <n v="1131"/>
    <x v="18"/>
    <d v="2019-09-16T00:00:00"/>
    <s v="ENRIQUEZ EDGAR P."/>
    <s v="MO"/>
    <x v="1"/>
    <d v="2019-09-13T00:00:00"/>
    <d v="2019-09-13T00:00:00"/>
    <s v="SL"/>
    <m/>
    <s v="1 SL"/>
    <n v="1"/>
    <m/>
  </r>
  <r>
    <n v="1132"/>
    <x v="18"/>
    <d v="2019-11-04T00:00:00"/>
    <s v="HERNANDEZ ROBERTO M."/>
    <s v="FPTMNHS"/>
    <x v="1"/>
    <d v="2019-11-01T00:00:00"/>
    <d v="2019-11-30T00:00:00"/>
    <s v="SL"/>
    <m/>
    <s v="20 SL"/>
    <n v="20"/>
    <m/>
  </r>
  <r>
    <n v="1133"/>
    <x v="18"/>
    <d v="2019-10-17T00:00:00"/>
    <s v="MARINDUQUE GERRY C."/>
    <s v="CHO"/>
    <x v="1"/>
    <d v="2019-10-28T00:00:00"/>
    <d v="2019-10-30T00:00:00"/>
    <s v="VL"/>
    <m/>
    <s v="3 VL"/>
    <n v="3"/>
    <m/>
  </r>
  <r>
    <n v="1134"/>
    <x v="18"/>
    <d v="2019-10-18T00:00:00"/>
    <s v="SUSA NANETE B."/>
    <s v="ONT"/>
    <x v="1"/>
    <d v="2019-10-21T00:00:00"/>
    <d v="2019-10-22T00:00:00"/>
    <s v="VL"/>
    <m/>
    <s v="2 VL"/>
    <n v="2"/>
    <m/>
  </r>
  <r>
    <n v="1135"/>
    <x v="18"/>
    <d v="2019-10-21T00:00:00"/>
    <s v="MANALO CELSA B."/>
    <s v="CPDO"/>
    <x v="1"/>
    <d v="2019-10-28T00:00:00"/>
    <d v="2019-10-30T00:00:00"/>
    <s v="VL"/>
    <m/>
    <s v="3 VL"/>
    <n v="3"/>
    <m/>
  </r>
  <r>
    <n v="1136"/>
    <x v="18"/>
    <d v="2019-10-04T00:00:00"/>
    <s v="MARTINEZ EMER V."/>
    <n v="0"/>
    <x v="2"/>
    <d v="2019-10-29T00:00:00"/>
    <d v="2019-10-30T00:00:00"/>
    <s v="SL"/>
    <m/>
    <s v="2 SL"/>
    <n v="2"/>
    <m/>
  </r>
  <r>
    <n v="1137"/>
    <x v="18"/>
    <d v="2019-10-31T00:00:00"/>
    <s v="ROMILLA EDITH D."/>
    <s v="PIO"/>
    <x v="1"/>
    <d v="2019-11-05T00:00:00"/>
    <d v="2019-11-05T00:00:00"/>
    <s v="OTHER"/>
    <s v="BIRTHDAY LEAVE"/>
    <s v="1 Other"/>
    <n v="1"/>
    <m/>
  </r>
  <r>
    <n v="1138"/>
    <x v="18"/>
    <d v="2019-10-15T00:00:00"/>
    <s v="ALCAZAR ZENAIDA S."/>
    <s v="CHO"/>
    <x v="1"/>
    <d v="2019-10-11T00:00:00"/>
    <d v="2019-10-11T00:00:00"/>
    <s v="SL"/>
    <m/>
    <s v="1 SL"/>
    <n v="1"/>
    <m/>
  </r>
  <r>
    <n v="1139"/>
    <x v="18"/>
    <d v="2019-10-07T00:00:00"/>
    <s v="DE GUZMAN RONALD ANDREW G."/>
    <s v="CHO"/>
    <x v="1"/>
    <d v="2019-10-14T00:00:00"/>
    <d v="2019-10-18T00:00:00"/>
    <s v="VL"/>
    <m/>
    <s v="5 VL"/>
    <n v="5"/>
    <m/>
  </r>
  <r>
    <n v="1140"/>
    <x v="18"/>
    <d v="2019-11-05T00:00:00"/>
    <s v="DIMARANAN RODORA G."/>
    <s v="HRMO"/>
    <x v="1"/>
    <d v="2019-11-11T00:00:00"/>
    <d v="2019-11-11T00:00:00"/>
    <s v="OTHER"/>
    <s v="BIRTHDAY LEAVE"/>
    <s v="1 Other"/>
    <n v="1"/>
    <m/>
  </r>
  <r>
    <n v="1141"/>
    <x v="18"/>
    <d v="2019-09-04T00:00:00"/>
    <s v="GUTIERREZ LYDIA C."/>
    <s v="HRMO"/>
    <x v="1"/>
    <d v="2019-09-05T00:00:00"/>
    <d v="2019-09-10T00:00:00"/>
    <s v="VL"/>
    <m/>
    <s v="4 VL"/>
    <n v="4"/>
    <m/>
  </r>
  <r>
    <n v="1142"/>
    <x v="18"/>
    <d v="2019-10-04T00:00:00"/>
    <s v="PANGANIBAN CRISTETA M."/>
    <s v="DOE"/>
    <x v="1"/>
    <d v="2019-10-29T00:00:00"/>
    <d v="2019-10-31T00:00:00"/>
    <s v="SL"/>
    <m/>
    <s v="3 SL"/>
    <n v="3"/>
    <m/>
  </r>
  <r>
    <n v="1143"/>
    <x v="18"/>
    <d v="2019-10-21T00:00:00"/>
    <s v="PANGANIBAN CRISTETA M."/>
    <s v="DOE"/>
    <x v="1"/>
    <d v="2019-10-28T00:00:00"/>
    <d v="2019-10-28T00:00:00"/>
    <s v="OTHER"/>
    <s v="BIRTHDAY LEAVE"/>
    <s v="1 Other"/>
    <n v="1"/>
    <m/>
  </r>
  <r>
    <n v="1144"/>
    <x v="18"/>
    <d v="2019-10-23T00:00:00"/>
    <s v="DIMAPILIS ALFREDO C."/>
    <s v="CBO"/>
    <x v="1"/>
    <d v="2019-10-23T00:00:00"/>
    <d v="2019-10-25T00:00:00"/>
    <s v="VL"/>
    <m/>
    <s v="3 VL"/>
    <n v="3"/>
    <m/>
  </r>
  <r>
    <n v="1145"/>
    <x v="18"/>
    <d v="2019-10-28T00:00:00"/>
    <s v="MONTENEGRO MARIA MARIZA P."/>
    <s v="CBO"/>
    <x v="1"/>
    <d v="2019-10-21T00:00:00"/>
    <d v="2019-10-23T00:00:00"/>
    <s v="SL"/>
    <m/>
    <s v="3 SL"/>
    <n v="3"/>
    <m/>
  </r>
  <r>
    <n v="1146"/>
    <x v="18"/>
    <d v="2019-10-28T00:00:00"/>
    <s v="BAYBAY MA. ROSA A."/>
    <s v="ONT"/>
    <x v="1"/>
    <d v="2019-10-22T00:00:00"/>
    <d v="2019-10-25T00:00:00"/>
    <s v="SL"/>
    <m/>
    <s v="4 SL"/>
    <n v="4"/>
    <m/>
  </r>
  <r>
    <n v="1147"/>
    <x v="18"/>
    <d v="2019-10-15T00:00:00"/>
    <s v="PASCUA LORENA D."/>
    <s v="ONT"/>
    <x v="1"/>
    <d v="2019-10-19T00:00:00"/>
    <d v="2019-10-20T00:00:00"/>
    <s v="VL"/>
    <m/>
    <s v="2 VL"/>
    <n v="2"/>
    <m/>
  </r>
  <r>
    <n v="1148"/>
    <x v="18"/>
    <d v="2019-11-06T00:00:00"/>
    <s v="JAVIER CARMELITA M."/>
    <s v="CCT"/>
    <x v="1"/>
    <d v="2019-11-07T00:00:00"/>
    <d v="2019-11-15T00:00:00"/>
    <s v="SL"/>
    <m/>
    <s v="7 SL"/>
    <n v="7"/>
    <m/>
  </r>
  <r>
    <n v="1149"/>
    <x v="18"/>
    <d v="2019-10-09T00:00:00"/>
    <s v="ROBINO OFELIA M."/>
    <s v="PICNIC GROVE"/>
    <x v="1"/>
    <d v="2019-10-28T00:00:00"/>
    <d v="2019-10-28T00:00:00"/>
    <s v="OTHER"/>
    <s v="BIRTHDAY LEAVE"/>
    <s v="1 Other"/>
    <n v="1"/>
    <m/>
  </r>
  <r>
    <n v="1150"/>
    <x v="18"/>
    <d v="2019-09-19T00:00:00"/>
    <s v="ALCAZAR AINEE JOY C."/>
    <s v="ONT"/>
    <x v="1"/>
    <d v="2019-09-29T00:00:00"/>
    <d v="2019-09-29T00:00:00"/>
    <s v="OTHER"/>
    <s v="BIRTHDAY LEAVE"/>
    <s v="1 Other"/>
    <n v="1"/>
    <m/>
  </r>
  <r>
    <n v="1151"/>
    <x v="18"/>
    <d v="2019-10-15T00:00:00"/>
    <s v="SANTERA MARICRIS S."/>
    <s v="ONT"/>
    <x v="1"/>
    <d v="2019-10-23T00:00:00"/>
    <d v="2019-10-25T00:00:00"/>
    <s v="VL"/>
    <m/>
    <s v="3 VL"/>
    <n v="3"/>
    <m/>
  </r>
  <r>
    <n v="1152"/>
    <x v="18"/>
    <d v="2019-10-04T00:00:00"/>
    <s v="BAYLA EVANGELINE C."/>
    <s v="PDAO"/>
    <x v="1"/>
    <d v="2019-09-30T00:00:00"/>
    <d v="2019-09-30T00:00:00"/>
    <s v="SL"/>
    <m/>
    <s v="1 SL"/>
    <n v="1"/>
    <m/>
  </r>
  <r>
    <n v="1153"/>
    <x v="18"/>
    <d v="2019-10-21T00:00:00"/>
    <s v="DIMAPILIS ELIZABETH A."/>
    <s v="CSWDO"/>
    <x v="1"/>
    <d v="2019-10-23T00:00:00"/>
    <d v="2019-10-23T00:00:00"/>
    <s v="OTHER"/>
    <s v="PARENTAL OBLIGATION"/>
    <s v="1 Other"/>
    <n v="1"/>
    <m/>
  </r>
  <r>
    <n v="1154"/>
    <x v="18"/>
    <d v="2019-10-17T00:00:00"/>
    <s v="PEÑERO LILIBETH B."/>
    <s v="CSWDO"/>
    <x v="1"/>
    <d v="2019-10-17T00:00:00"/>
    <d v="2019-10-21T00:00:00"/>
    <s v="SL"/>
    <m/>
    <s v="3 SL"/>
    <n v="3"/>
    <m/>
  </r>
  <r>
    <n v="1155"/>
    <x v="18"/>
    <d v="2019-10-15T00:00:00"/>
    <s v="PEÑERO LILIBETH B."/>
    <s v="CSWDO"/>
    <x v="1"/>
    <d v="2019-10-11T00:00:00"/>
    <d v="2019-10-14T00:00:00"/>
    <s v="SL"/>
    <m/>
    <s v="2 SL"/>
    <n v="2"/>
    <m/>
  </r>
  <r>
    <n v="1156"/>
    <x v="18"/>
    <d v="2019-10-21T00:00:00"/>
    <s v="GATPANDAN DOLORES J."/>
    <s v="CSWDO"/>
    <x v="1"/>
    <d v="2019-10-23T00:00:00"/>
    <d v="2019-10-24T00:00:00"/>
    <s v="VL"/>
    <m/>
    <s v="2 VL"/>
    <n v="2"/>
    <m/>
  </r>
  <r>
    <n v="1157"/>
    <x v="18"/>
    <d v="2019-10-28T00:00:00"/>
    <s v="AMBION DORINDA A."/>
    <s v="CSWDO"/>
    <x v="1"/>
    <d v="2019-10-25T00:00:00"/>
    <d v="2019-10-25T00:00:00"/>
    <s v="SL"/>
    <m/>
    <s v="1 SL"/>
    <n v="1"/>
    <m/>
  </r>
  <r>
    <n v="1158"/>
    <x v="18"/>
    <d v="2019-10-17T00:00:00"/>
    <s v="AMBION DORINDA A."/>
    <s v="CSWDO"/>
    <x v="1"/>
    <d v="2019-10-24T00:00:00"/>
    <d v="2019-10-24T00:00:00"/>
    <s v="OTHER"/>
    <s v="ANNIVERSARY LEAVE"/>
    <s v="1 Other"/>
    <n v="1"/>
    <m/>
  </r>
  <r>
    <n v="1159"/>
    <x v="18"/>
    <d v="2019-10-21T00:00:00"/>
    <s v="AMBION DORINDA A."/>
    <s v="CSWDO"/>
    <x v="1"/>
    <d v="2019-10-18T00:00:00"/>
    <d v="2019-10-18T00:00:00"/>
    <s v="SL"/>
    <m/>
    <s v="1 SL"/>
    <n v="1"/>
    <m/>
  </r>
  <r>
    <n v="1160"/>
    <x v="18"/>
    <d v="2019-10-18T00:00:00"/>
    <s v="PARRA MARCIANA L."/>
    <s v="CSWDO"/>
    <x v="1"/>
    <d v="2019-10-21T00:00:00"/>
    <d v="2019-10-25T00:00:00"/>
    <s v="VL"/>
    <m/>
    <s v="5 VL"/>
    <n v="5"/>
    <m/>
  </r>
  <r>
    <n v="1161"/>
    <x v="18"/>
    <d v="2019-10-21T00:00:00"/>
    <s v="PARRA MARCIANA L."/>
    <s v="CSWDO"/>
    <x v="1"/>
    <d v="2019-10-16T00:00:00"/>
    <d v="2019-10-18T00:00:00"/>
    <s v="SL"/>
    <m/>
    <s v="3 SL"/>
    <n v="3"/>
    <m/>
  </r>
  <r>
    <n v="1162"/>
    <x v="18"/>
    <d v="2019-11-04T00:00:00"/>
    <s v="ERIDAO ROSALINDA P."/>
    <s v="CSWDO"/>
    <x v="1"/>
    <d v="2019-12-09T00:00:00"/>
    <d v="2019-12-10T00:00:00"/>
    <s v="VL"/>
    <m/>
    <s v="2 VL"/>
    <n v="2"/>
    <m/>
  </r>
  <r>
    <n v="1163"/>
    <x v="18"/>
    <d v="2019-10-14T00:00:00"/>
    <s v="ERIDAO ROSALINDA P."/>
    <s v="CSWDO"/>
    <x v="1"/>
    <d v="2019-10-28T00:00:00"/>
    <d v="2019-10-28T00:00:00"/>
    <s v="VL"/>
    <m/>
    <s v="1 VL"/>
    <n v="1"/>
    <m/>
  </r>
  <r>
    <n v="1164"/>
    <x v="18"/>
    <d v="2019-10-11T00:00:00"/>
    <s v="HADAP JONALYN L."/>
    <s v="CSWDO"/>
    <x v="1"/>
    <d v="2019-10-15T00:00:00"/>
    <d v="2019-10-15T00:00:00"/>
    <s v="VL"/>
    <m/>
    <s v="1 VL"/>
    <n v="1"/>
    <m/>
  </r>
  <r>
    <n v="1165"/>
    <x v="18"/>
    <d v="2019-10-11T00:00:00"/>
    <s v="CACAO ANDREA F."/>
    <s v="CSWDO"/>
    <x v="1"/>
    <d v="2019-10-15T00:00:00"/>
    <d v="2019-10-15T00:00:00"/>
    <s v="SL"/>
    <m/>
    <s v="1 SL"/>
    <n v="1"/>
    <m/>
  </r>
  <r>
    <n v="1166"/>
    <x v="18"/>
    <d v="2019-11-04T00:00:00"/>
    <s v="CORTEZ FIDELA B."/>
    <s v="TCCH/TICC"/>
    <x v="1"/>
    <d v="2019-11-08T00:00:00"/>
    <d v="2019-11-08T00:00:00"/>
    <s v="VL"/>
    <m/>
    <s v="1 VL"/>
    <n v="1"/>
    <m/>
  </r>
  <r>
    <n v="1167"/>
    <x v="18"/>
    <d v="2019-10-16T00:00:00"/>
    <s v="CORTEZ FIDELA B."/>
    <s v="TCCH/TICC"/>
    <x v="1"/>
    <d v="2019-10-14T00:00:00"/>
    <d v="2019-10-15T00:00:00"/>
    <s v="SL"/>
    <m/>
    <s v="2 SL"/>
    <n v="2"/>
    <m/>
  </r>
  <r>
    <n v="1168"/>
    <x v="18"/>
    <d v="2019-09-23T00:00:00"/>
    <s v="CORTEZ FIDELA B."/>
    <s v="TCCH/TICC"/>
    <x v="1"/>
    <d v="2019-09-20T00:00:00"/>
    <d v="2019-09-20T00:00:00"/>
    <s v="SL"/>
    <m/>
    <s v="1 SL"/>
    <n v="1"/>
    <m/>
  </r>
  <r>
    <n v="1169"/>
    <x v="18"/>
    <d v="2019-09-04T00:00:00"/>
    <s v="CORTEZ FIDELA B."/>
    <s v="TCCH/TICC"/>
    <x v="1"/>
    <d v="2019-09-03T00:00:00"/>
    <d v="2019-09-03T00:00:00"/>
    <s v="SL"/>
    <m/>
    <s v="1 SL"/>
    <n v="1"/>
    <m/>
  </r>
  <r>
    <n v="1170"/>
    <x v="18"/>
    <d v="2019-10-07T00:00:00"/>
    <s v="PERIDO MARITES V."/>
    <s v="TCCH/TICC"/>
    <x v="1"/>
    <d v="2019-10-03T00:00:00"/>
    <d v="2019-10-03T00:00:00"/>
    <s v="SL"/>
    <m/>
    <s v="1 SL"/>
    <n v="1"/>
    <m/>
  </r>
  <r>
    <n v="1171"/>
    <x v="18"/>
    <d v="2019-09-20T00:00:00"/>
    <s v="PERIDO MARITES V."/>
    <s v="TCCH/TICC"/>
    <x v="1"/>
    <d v="2019-09-27T00:00:00"/>
    <d v="2019-09-27T00:00:00"/>
    <s v="VL"/>
    <m/>
    <s v="1 VL"/>
    <n v="1"/>
    <m/>
  </r>
  <r>
    <n v="1172"/>
    <x v="18"/>
    <d v="2019-09-06T00:00:00"/>
    <s v="PERIDO MARITES V."/>
    <s v="TCCH/TICC"/>
    <x v="1"/>
    <d v="2019-09-02T00:00:00"/>
    <d v="2019-09-02T00:00:00"/>
    <s v="SL"/>
    <m/>
    <s v="1 SL"/>
    <n v="1"/>
    <m/>
  </r>
  <r>
    <n v="1172"/>
    <x v="18"/>
    <d v="2019-09-06T00:00:00"/>
    <s v="PERIDO MARITES V."/>
    <s v="TCCH/TICC"/>
    <x v="1"/>
    <d v="2019-09-05T00:00:00"/>
    <d v="2019-09-05T00:00:00"/>
    <s v="SL"/>
    <m/>
    <s v="1 SL"/>
    <n v="1"/>
    <m/>
  </r>
  <r>
    <n v="1173"/>
    <x v="18"/>
    <d v="2019-10-11T00:00:00"/>
    <s v="DE SAGUN VICTOR V."/>
    <s v="TCCH/TICC"/>
    <x v="1"/>
    <d v="2019-10-10T00:00:00"/>
    <d v="2019-10-10T00:00:00"/>
    <s v="SL"/>
    <m/>
    <s v="1 SL"/>
    <n v="1"/>
    <m/>
  </r>
  <r>
    <n v="1174"/>
    <x v="18"/>
    <d v="2019-09-23T00:00:00"/>
    <s v="DE SAGUN VICTOR V."/>
    <s v="TCCH/TICC"/>
    <x v="1"/>
    <d v="2019-10-01T00:00:00"/>
    <d v="2019-10-04T00:00:00"/>
    <s v="VL"/>
    <m/>
    <s v="4 VL"/>
    <n v="4"/>
    <m/>
  </r>
  <r>
    <n v="1175"/>
    <x v="18"/>
    <d v="2019-09-23T00:00:00"/>
    <s v="DE SAGUN VICTOR V."/>
    <s v="TCCH/TICC"/>
    <x v="1"/>
    <d v="2019-09-19T00:00:00"/>
    <d v="2019-09-20T00:00:00"/>
    <s v="SL"/>
    <m/>
    <s v="2 SL"/>
    <n v="2"/>
    <m/>
  </r>
  <r>
    <n v="1176"/>
    <x v="18"/>
    <d v="2019-09-17T00:00:00"/>
    <s v="DE SAGUN VICTOR V."/>
    <s v="TCCH/TICC"/>
    <x v="1"/>
    <d v="2019-09-13T00:00:00"/>
    <d v="2019-09-16T00:00:00"/>
    <s v="SL"/>
    <m/>
    <s v="2 SL"/>
    <n v="2"/>
    <m/>
  </r>
  <r>
    <n v="1177"/>
    <x v="18"/>
    <d v="2019-10-28T00:00:00"/>
    <s v="BORJA EDWIN G."/>
    <s v="TCCH/TICC"/>
    <x v="1"/>
    <d v="2019-10-24T00:00:00"/>
    <d v="2019-10-25T00:00:00"/>
    <s v="SL"/>
    <m/>
    <s v="2 SL"/>
    <n v="2"/>
    <m/>
  </r>
  <r>
    <n v="1178"/>
    <x v="18"/>
    <d v="2019-10-22T00:00:00"/>
    <s v="NAVARRO RITA A."/>
    <s v="DA"/>
    <x v="1"/>
    <d v="2019-10-24T00:00:00"/>
    <d v="2019-10-24T00:00:00"/>
    <s v="OTHER"/>
    <s v="BIRTHDAY LEAVE"/>
    <s v="1 Other"/>
    <n v="1"/>
    <m/>
  </r>
  <r>
    <n v="1179"/>
    <x v="18"/>
    <d v="2019-08-27T00:00:00"/>
    <s v="AMBONAN AVELINA A."/>
    <s v="NUTRITION OFFICE"/>
    <x v="1"/>
    <d v="2019-09-19T00:00:00"/>
    <d v="2019-09-20T00:00:00"/>
    <s v="SL"/>
    <m/>
    <s v="2 SL"/>
    <n v="2"/>
    <m/>
  </r>
  <r>
    <n v="1180"/>
    <x v="18"/>
    <d v="2019-09-23T00:00:00"/>
    <s v="DIMAPILIS MA. TRINIDAD S."/>
    <s v="NUTRITION OFFICE"/>
    <x v="1"/>
    <d v="2019-09-16T00:00:00"/>
    <d v="2019-09-20T00:00:00"/>
    <s v="SL"/>
    <m/>
    <s v="5 SL"/>
    <n v="5"/>
    <m/>
  </r>
  <r>
    <n v="1181"/>
    <x v="18"/>
    <d v="2019-11-06T00:00:00"/>
    <s v="LUCIANO ADELAIDA C."/>
    <s v="MO"/>
    <x v="1"/>
    <d v="2019-11-05T00:00:00"/>
    <d v="2019-11-05T00:00:00"/>
    <s v="SL"/>
    <m/>
    <s v="1 SL"/>
    <n v="1"/>
    <m/>
  </r>
  <r>
    <n v="1182"/>
    <x v="18"/>
    <d v="2019-10-21T00:00:00"/>
    <s v="COSME MA VICTORIA M."/>
    <s v="PICNIC GROVE"/>
    <x v="1"/>
    <d v="2019-12-06T00:00:00"/>
    <d v="2019-12-06T00:00:00"/>
    <s v="VL"/>
    <m/>
    <s v="1 VL"/>
    <n v="1"/>
    <m/>
  </r>
  <r>
    <n v="1182"/>
    <x v="18"/>
    <d v="2019-10-22T00:00:00"/>
    <s v="COSME MA VICTORIA M."/>
    <s v="PICNIC GROVE"/>
    <x v="1"/>
    <d v="2019-12-13T00:00:00"/>
    <d v="2019-12-13T00:00:00"/>
    <s v="VL"/>
    <m/>
    <s v="1 VL"/>
    <n v="1"/>
    <m/>
  </r>
  <r>
    <n v="1182"/>
    <x v="18"/>
    <d v="2019-10-23T00:00:00"/>
    <s v="COSME MA VICTORIA M."/>
    <s v="PICNIC GROVE"/>
    <x v="1"/>
    <d v="2019-12-20T00:00:00"/>
    <d v="2019-12-20T00:00:00"/>
    <s v="VL"/>
    <m/>
    <s v="1 VL"/>
    <n v="1"/>
    <m/>
  </r>
  <r>
    <n v="1183"/>
    <x v="18"/>
    <d v="2019-10-20T00:00:00"/>
    <s v="COSME MA VICTORIA M."/>
    <s v="PICNIC GROVE"/>
    <x v="1"/>
    <d v="2019-11-22T00:00:00"/>
    <d v="2019-11-22T00:00:00"/>
    <s v="VL"/>
    <m/>
    <s v="1 VL"/>
    <n v="1"/>
    <m/>
  </r>
  <r>
    <n v="1183"/>
    <x v="18"/>
    <d v="2019-10-20T00:00:00"/>
    <s v="COSME MA VICTORIA M."/>
    <s v="PICNIC GROVE"/>
    <x v="1"/>
    <d v="2019-11-29T00:00:00"/>
    <d v="2019-11-29T00:00:00"/>
    <s v="VL"/>
    <m/>
    <s v="1 VL"/>
    <n v="1"/>
    <m/>
  </r>
  <r>
    <n v="1184"/>
    <x v="19"/>
    <d v="2019-11-11T00:00:00"/>
    <s v="AMBION PRISCO G."/>
    <s v="CEO"/>
    <x v="1"/>
    <d v="2020-02-11T00:00:00"/>
    <d v="2020-02-14T00:00:00"/>
    <s v="VL"/>
    <m/>
    <s v="4 VL"/>
    <n v="4"/>
    <m/>
  </r>
  <r>
    <n v="1185"/>
    <x v="19"/>
    <d v="2019-10-20T00:00:00"/>
    <s v="COSME MA VICTORIA M."/>
    <s v="PICNIC GROVE"/>
    <x v="1"/>
    <d v="2019-10-25T00:00:00"/>
    <d v="2019-10-25T00:00:00"/>
    <s v="OTHER"/>
    <s v="SOLO PARENT"/>
    <s v="1 Other"/>
    <n v="1"/>
    <m/>
  </r>
  <r>
    <n v="1185"/>
    <x v="19"/>
    <d v="2019-10-20T00:00:00"/>
    <s v="COSME MA VICTORIA M."/>
    <s v="PICNIC GROVE"/>
    <x v="1"/>
    <d v="2019-11-08T00:00:00"/>
    <d v="2019-11-09T00:00:00"/>
    <s v="OTHER"/>
    <s v="SOLO PARENT"/>
    <s v="1 Other"/>
    <n v="1"/>
    <m/>
  </r>
  <r>
    <n v="1185"/>
    <x v="19"/>
    <d v="2019-10-20T00:00:00"/>
    <s v="COSME MA VICTORIA M."/>
    <s v="PICNIC GROVE"/>
    <x v="1"/>
    <d v="2019-11-15T00:00:00"/>
    <d v="2019-11-15T00:00:00"/>
    <s v="OTHER"/>
    <s v="SOLO PARENT"/>
    <s v="1 Other"/>
    <n v="1"/>
    <m/>
  </r>
  <r>
    <n v="1186"/>
    <x v="19"/>
    <d v="2019-10-24T00:00:00"/>
    <s v="BAURILE LOURDES Q."/>
    <s v="PICNIC GROVE"/>
    <x v="1"/>
    <d v="2019-11-05T00:00:00"/>
    <d v="2019-11-05T00:00:00"/>
    <s v="VL"/>
    <m/>
    <s v="1 VL"/>
    <n v="1"/>
    <m/>
  </r>
  <r>
    <n v="1186"/>
    <x v="19"/>
    <d v="2019-10-25T00:00:00"/>
    <s v="BAURILE LOURDES Q."/>
    <s v="PICNIC GROVE"/>
    <x v="1"/>
    <d v="2019-11-12T00:00:00"/>
    <d v="2019-11-12T00:00:00"/>
    <s v="VL"/>
    <m/>
    <s v="1 VL"/>
    <n v="1"/>
    <m/>
  </r>
  <r>
    <n v="1186"/>
    <x v="19"/>
    <d v="2019-10-26T00:00:00"/>
    <s v="BAURILE LOURDES Q."/>
    <s v="PICNIC GROVE"/>
    <x v="1"/>
    <d v="2019-11-19T00:00:00"/>
    <d v="2019-11-19T00:00:00"/>
    <s v="VL"/>
    <m/>
    <s v="1 VL"/>
    <n v="1"/>
    <m/>
  </r>
  <r>
    <n v="1186"/>
    <x v="19"/>
    <d v="2019-10-27T00:00:00"/>
    <s v="BAURILE LOURDES Q."/>
    <s v="PICNIC GROVE"/>
    <x v="1"/>
    <d v="2019-11-26T00:00:00"/>
    <d v="2019-11-26T00:00:00"/>
    <s v="VL"/>
    <m/>
    <s v="1 VL"/>
    <n v="1"/>
    <m/>
  </r>
  <r>
    <n v="1186"/>
    <x v="19"/>
    <d v="2019-10-28T00:00:00"/>
    <s v="BAURILE LOURDES Q."/>
    <s v="PICNIC GROVE"/>
    <x v="1"/>
    <d v="2019-11-28T00:00:00"/>
    <d v="2019-11-28T00:00:00"/>
    <s v="VL"/>
    <m/>
    <s v="1 VL"/>
    <n v="1"/>
    <m/>
  </r>
  <r>
    <n v="1187"/>
    <x v="19"/>
    <d v="2019-10-26T00:00:00"/>
    <s v="JAVIER HILARIO  "/>
    <s v="PICNIC GROVE"/>
    <x v="1"/>
    <d v="2019-11-03T00:00:00"/>
    <d v="2019-11-03T00:00:00"/>
    <s v="OTHER"/>
    <s v="BIRTHDAY LEAVE"/>
    <s v="1 Other"/>
    <n v="1"/>
    <m/>
  </r>
  <r>
    <n v="1188"/>
    <x v="19"/>
    <d v="2019-10-21T00:00:00"/>
    <s v="TOLENTINO FE M."/>
    <s v="PICNIC GROVE"/>
    <x v="1"/>
    <d v="2019-12-23T00:00:00"/>
    <d v="2019-12-23T00:00:00"/>
    <s v="OTHER"/>
    <s v="SPECIAL PRIVILEGE"/>
    <s v="1 Other"/>
    <n v="1"/>
    <m/>
  </r>
  <r>
    <n v="1189"/>
    <x v="19"/>
    <d v="2019-10-25T00:00:00"/>
    <s v="TOLENTINO FE M."/>
    <s v="PICNIC GROVE"/>
    <x v="1"/>
    <d v="2019-12-03T00:00:00"/>
    <d v="2019-12-04T00:00:00"/>
    <s v="VL"/>
    <m/>
    <s v="2 VL"/>
    <n v="2"/>
    <m/>
  </r>
  <r>
    <n v="1190"/>
    <x v="19"/>
    <d v="2019-10-23T00:00:00"/>
    <s v="ANGCAYA IRENEO A."/>
    <s v="EEO/ CITY MARKET"/>
    <x v="1"/>
    <d v="2019-10-24T00:00:00"/>
    <d v="2019-10-24T00:00:00"/>
    <s v="OTHER"/>
    <s v="SPECIAL PRIVILEGE"/>
    <s v="1 Other"/>
    <n v="1"/>
    <m/>
  </r>
  <r>
    <n v="1191"/>
    <x v="19"/>
    <d v="2019-10-23T00:00:00"/>
    <s v="ANGCAYA IRENEO A."/>
    <s v="EEO/ CITY MARKET"/>
    <x v="1"/>
    <d v="2019-10-20T00:00:00"/>
    <d v="2019-10-20T00:00:00"/>
    <s v="SL"/>
    <m/>
    <s v="1 SL"/>
    <n v="1"/>
    <m/>
  </r>
  <r>
    <n v="1192"/>
    <x v="19"/>
    <d v="2019-10-11T00:00:00"/>
    <s v="ANGCAYA IRENEO A."/>
    <s v="EEO/ CITY MARKET"/>
    <x v="1"/>
    <d v="2019-10-02T00:00:00"/>
    <d v="2019-10-12T00:00:00"/>
    <s v="SL"/>
    <m/>
    <s v="8 SL"/>
    <n v="8"/>
    <m/>
  </r>
  <r>
    <n v="1193"/>
    <x v="19"/>
    <d v="2019-09-17T00:00:00"/>
    <s v="ANGCAYA IRENEO A."/>
    <s v="EEO/ CITY MARKET"/>
    <x v="1"/>
    <d v="2019-09-07T00:00:00"/>
    <d v="2019-09-07T00:00:00"/>
    <s v="SL"/>
    <m/>
    <s v="1 SL"/>
    <n v="1"/>
    <m/>
  </r>
  <r>
    <n v="1193"/>
    <x v="19"/>
    <d v="2019-09-17T00:00:00"/>
    <s v="ANGCAYA IRENEO A."/>
    <s v="EEO/ CITY MARKET"/>
    <x v="1"/>
    <d v="2019-09-11T00:00:00"/>
    <d v="2019-09-14T00:00:00"/>
    <s v="SL"/>
    <m/>
    <s v="3 SL"/>
    <n v="3"/>
    <m/>
  </r>
  <r>
    <n v="1193"/>
    <x v="19"/>
    <d v="2019-09-17T00:00:00"/>
    <s v="ANGCAYA IRENEO A."/>
    <s v="EEO/ CITY MARKET"/>
    <x v="1"/>
    <d v="2019-09-18T00:00:00"/>
    <d v="2019-09-19T00:00:00"/>
    <s v="SL"/>
    <m/>
    <s v="2 SL"/>
    <n v="2"/>
    <m/>
  </r>
  <r>
    <n v="1194"/>
    <x v="19"/>
    <d v="2019-10-22T00:00:00"/>
    <s v="DOCTORA ZENAIDA  "/>
    <s v="CENRO"/>
    <x v="1"/>
    <d v="2019-10-28T00:00:00"/>
    <d v="2019-10-31T00:00:00"/>
    <s v="VL"/>
    <m/>
    <s v="4 VL"/>
    <n v="4"/>
    <m/>
  </r>
  <r>
    <n v="1194"/>
    <x v="19"/>
    <d v="2019-10-22T00:00:00"/>
    <s v="DOCTORA ZENAIDA  "/>
    <s v="CENRO"/>
    <x v="1"/>
    <d v="2019-11-04T00:00:00"/>
    <d v="2019-11-08T00:00:00"/>
    <s v="VL"/>
    <m/>
    <s v="5 VL"/>
    <n v="5"/>
    <m/>
  </r>
  <r>
    <n v="1194"/>
    <x v="19"/>
    <d v="2019-10-22T00:00:00"/>
    <s v="DOCTORA ZENAIDA  "/>
    <s v="CENRO"/>
    <x v="1"/>
    <d v="2019-11-11T00:00:00"/>
    <d v="2019-11-15T00:00:00"/>
    <s v="VL"/>
    <m/>
    <s v="5 VL"/>
    <n v="5"/>
    <m/>
  </r>
  <r>
    <n v="1195"/>
    <x v="19"/>
    <d v="2019-10-22T00:00:00"/>
    <s v="DOCTORA ZENAIDA  "/>
    <s v="CENRO"/>
    <x v="1"/>
    <d v="2019-10-21T00:00:00"/>
    <d v="2019-10-21T00:00:00"/>
    <s v="SL"/>
    <m/>
    <s v="1 SL"/>
    <n v="1"/>
    <m/>
  </r>
  <r>
    <n v="1196"/>
    <x v="19"/>
    <d v="2019-10-17T00:00:00"/>
    <s v="DISEPEDA ROMELITO  "/>
    <s v="TOPS (ADMIN CSU)"/>
    <x v="1"/>
    <d v="2019-10-21T00:00:00"/>
    <d v="2019-10-25T00:00:00"/>
    <s v="OTHER"/>
    <s v="MOURNING LEAVE"/>
    <s v="5 OTHER"/>
    <n v="5"/>
    <m/>
  </r>
  <r>
    <n v="1197"/>
    <x v="19"/>
    <d v="2019-09-25T00:00:00"/>
    <s v="DIMAPILIS DENNIS C."/>
    <s v="TOPS (ADMIN CSU)"/>
    <x v="1"/>
    <d v="2019-09-23T00:00:00"/>
    <d v="2019-09-24T00:00:00"/>
    <s v="SL"/>
    <m/>
    <s v="2 SL"/>
    <n v="2"/>
    <m/>
  </r>
  <r>
    <n v="1198"/>
    <x v="19"/>
    <d v="2019-10-16T00:00:00"/>
    <s v="MONTENEGRO HELEN L."/>
    <s v="TOPS (ADMIN CSU)"/>
    <x v="1"/>
    <d v="2019-10-23T00:00:00"/>
    <d v="2019-10-25T00:00:00"/>
    <s v="OTHER"/>
    <s v="SEC 25 EO 292- FORCE LEAVE"/>
    <s v="3 Other"/>
    <n v="3"/>
    <m/>
  </r>
  <r>
    <n v="1198"/>
    <x v="19"/>
    <d v="2019-10-16T00:00:00"/>
    <s v="MONTENEGRO HELEN L."/>
    <s v="TOPS (ADMIN CSU)"/>
    <x v="1"/>
    <d v="2019-12-06T00:00:00"/>
    <d v="2019-12-06T00:00:00"/>
    <s v="OTHER"/>
    <s v="SEC 25 EO 292- FORCE LEAVE"/>
    <s v="1 Other"/>
    <n v="1"/>
    <m/>
  </r>
  <r>
    <n v="1198"/>
    <x v="19"/>
    <d v="2019-10-16T00:00:00"/>
    <s v="MONTENEGRO HELEN L."/>
    <s v="TOPS (ADMIN CSU)"/>
    <x v="1"/>
    <d v="2019-12-20T00:00:00"/>
    <d v="2019-12-20T00:00:00"/>
    <s v="OTHER"/>
    <s v="SEC 25 EO 292- FORCE LEAVE"/>
    <s v="1 Other"/>
    <n v="1"/>
    <m/>
  </r>
  <r>
    <n v="1199"/>
    <x v="19"/>
    <d v="2019-09-29T00:00:00"/>
    <s v="SUMAONG DANILO  "/>
    <s v="ADMIN OFFICE - HALL OF JUSTICE"/>
    <x v="1"/>
    <d v="2019-09-23T00:00:00"/>
    <d v="2019-09-27T00:00:00"/>
    <s v="VL"/>
    <m/>
    <s v="5 VL"/>
    <n v="5"/>
    <m/>
  </r>
  <r>
    <n v="1200"/>
    <x v="19"/>
    <d v="2019-10-21T00:00:00"/>
    <s v="PARAS TEOFILA A."/>
    <s v="CEO"/>
    <x v="1"/>
    <d v="2019-10-28T00:00:00"/>
    <d v="2019-10-29T00:00:00"/>
    <s v="VL"/>
    <m/>
    <s v="2 VL"/>
    <n v="2"/>
    <m/>
  </r>
  <r>
    <n v="1201"/>
    <x v="19"/>
    <d v="2019-10-21T00:00:00"/>
    <s v="SUMAGUI MARISSA D."/>
    <s v="CEO"/>
    <x v="1"/>
    <d v="2019-10-17T00:00:00"/>
    <d v="2019-10-17T00:00:00"/>
    <s v="SL"/>
    <m/>
    <s v="1 SL"/>
    <n v="1"/>
    <m/>
  </r>
  <r>
    <n v="1202"/>
    <x v="19"/>
    <d v="2019-10-16T00:00:00"/>
    <s v="SUMAGUI MARISSA D."/>
    <s v="CEO"/>
    <x v="1"/>
    <d v="2019-10-08T00:00:00"/>
    <d v="2019-10-08T00:00:00"/>
    <s v="SL"/>
    <m/>
    <s v="1 SL"/>
    <n v="1"/>
    <m/>
  </r>
  <r>
    <n v="1203"/>
    <x v="19"/>
    <d v="2019-10-16T00:00:00"/>
    <s v="SUMAGUI MARISSA D."/>
    <s v="CEO"/>
    <x v="1"/>
    <d v="2019-09-19T00:00:00"/>
    <d v="2019-09-19T00:00:00"/>
    <s v="SL"/>
    <m/>
    <s v="1 SL"/>
    <n v="1"/>
    <m/>
  </r>
  <r>
    <n v="1204"/>
    <x v="19"/>
    <d v="2019-10-16T00:00:00"/>
    <s v="MADRAZO ALLAN PAUL A."/>
    <s v="CEO"/>
    <x v="1"/>
    <d v="2019-10-08T00:00:00"/>
    <d v="2019-10-08T00:00:00"/>
    <s v="SL"/>
    <m/>
    <s v="1 SL"/>
    <n v="1"/>
    <m/>
  </r>
  <r>
    <n v="1205"/>
    <x v="19"/>
    <d v="2019-10-16T00:00:00"/>
    <s v="MADRAZO ALLAN PAUL A."/>
    <s v="CEO"/>
    <x v="1"/>
    <d v="2019-10-16T00:00:00"/>
    <d v="2019-10-16T00:00:00"/>
    <s v="SL"/>
    <m/>
    <s v="1 SL"/>
    <n v="1"/>
    <m/>
  </r>
  <r>
    <n v="1206"/>
    <x v="19"/>
    <d v="2019-10-21T00:00:00"/>
    <s v="MADRAZO ALLAN PAUL A."/>
    <s v="CEO"/>
    <x v="1"/>
    <d v="2019-10-17T00:00:00"/>
    <d v="2019-10-17T00:00:00"/>
    <s v="SL"/>
    <m/>
    <s v="1 SL"/>
    <n v="1"/>
    <m/>
  </r>
  <r>
    <n v="1207"/>
    <x v="19"/>
    <d v="2019-10-21T00:00:00"/>
    <s v="MENDOZA PRESCILA S."/>
    <n v="0"/>
    <x v="2"/>
    <d v="2019-10-18T00:00:00"/>
    <d v="2019-10-18T00:00:00"/>
    <s v="SL"/>
    <m/>
    <s v="1 SL"/>
    <n v="1"/>
    <m/>
  </r>
  <r>
    <n v="1208"/>
    <x v="19"/>
    <d v="2019-10-31T00:00:00"/>
    <s v="NOVICIO PERLITA G."/>
    <s v="LEGAL"/>
    <x v="1"/>
    <d v="2019-10-22T00:00:00"/>
    <d v="2019-10-25T00:00:00"/>
    <s v="SL"/>
    <m/>
    <s v="4 SL"/>
    <n v="4"/>
    <m/>
  </r>
  <r>
    <n v="1208"/>
    <x v="19"/>
    <d v="2019-10-31T00:00:00"/>
    <s v="NOVICIO PERLITA G."/>
    <s v="LEGAL"/>
    <x v="1"/>
    <d v="2019-10-28T00:00:00"/>
    <d v="2019-10-31T00:00:00"/>
    <s v="SL"/>
    <m/>
    <s v="4 SL"/>
    <n v="4"/>
    <m/>
  </r>
  <r>
    <n v="1209"/>
    <x v="19"/>
    <d v="2019-10-02T00:00:00"/>
    <s v="NOVICIO PERLITA G."/>
    <s v="LEGAL"/>
    <x v="1"/>
    <d v="2019-09-26T00:00:00"/>
    <d v="2019-09-27T00:00:00"/>
    <s v="SL"/>
    <m/>
    <s v="2 SL"/>
    <n v="2"/>
    <m/>
  </r>
  <r>
    <n v="1209"/>
    <x v="19"/>
    <d v="2019-10-02T00:00:00"/>
    <s v="NOVICIO PERLITA G."/>
    <s v="LEGAL"/>
    <x v="1"/>
    <d v="2019-10-01T00:00:00"/>
    <d v="2019-10-01T00:00:00"/>
    <s v="SL"/>
    <m/>
    <s v="1 SL"/>
    <n v="1"/>
    <m/>
  </r>
  <r>
    <n v="1210"/>
    <x v="19"/>
    <d v="2019-10-30T00:00:00"/>
    <s v="MARQUEZ LOLITA R."/>
    <n v="0"/>
    <x v="2"/>
    <d v="2019-10-28T00:00:00"/>
    <d v="2019-10-29T00:00:00"/>
    <s v="SL"/>
    <m/>
    <s v="2 SL"/>
    <n v="2"/>
    <m/>
  </r>
  <r>
    <n v="1211"/>
    <x v="19"/>
    <d v="2019-09-25T00:00:00"/>
    <s v="MENDOZA ARRIES N."/>
    <n v="0"/>
    <x v="2"/>
    <d v="2019-09-24T00:00:00"/>
    <d v="2019-09-24T00:00:00"/>
    <s v="SL"/>
    <m/>
    <s v="1 SL"/>
    <n v="1"/>
    <m/>
  </r>
  <r>
    <n v="1212"/>
    <x v="19"/>
    <d v="2019-09-17T00:00:00"/>
    <s v="DE VILLA OFELIA G."/>
    <s v="COMELEC"/>
    <x v="1"/>
    <d v="2019-09-10T00:00:00"/>
    <d v="2019-09-12T00:00:00"/>
    <s v="SL"/>
    <m/>
    <s v="3 SL"/>
    <n v="3"/>
    <m/>
  </r>
  <r>
    <n v="1213"/>
    <x v="19"/>
    <d v="2019-11-06T00:00:00"/>
    <s v="BAYBAY MA. PAZ R."/>
    <s v="MO"/>
    <x v="1"/>
    <d v="2019-11-04T00:00:00"/>
    <d v="2019-11-05T00:00:00"/>
    <s v="SL"/>
    <m/>
    <s v="2 SL"/>
    <n v="2"/>
    <m/>
  </r>
  <r>
    <n v="1214"/>
    <x v="19"/>
    <d v="2019-10-21T00:00:00"/>
    <s v="BAYOT ELAINE B."/>
    <s v="ONT"/>
    <x v="1"/>
    <d v="2019-11-04T00:00:00"/>
    <d v="2019-11-08T00:00:00"/>
    <s v="OTHER"/>
    <s v="SEC 25 EO 292- FORCE LEAVE"/>
    <s v="5 Other"/>
    <n v="5"/>
    <m/>
  </r>
  <r>
    <n v="1215"/>
    <x v="19"/>
    <d v="2019-10-30T00:00:00"/>
    <s v="VILLANUEVA PABLO B."/>
    <s v="PICNIC GROVE"/>
    <x v="1"/>
    <d v="2019-10-28T00:00:00"/>
    <d v="2019-10-29T00:00:00"/>
    <s v="SL"/>
    <m/>
    <s v="2 SL"/>
    <n v="2"/>
    <m/>
  </r>
  <r>
    <n v="1216"/>
    <x v="19"/>
    <d v="2019-10-14T00:00:00"/>
    <s v="VILLANUEVA PABLO B."/>
    <s v="PICNIC GROVE"/>
    <x v="1"/>
    <d v="2019-10-10T00:00:00"/>
    <d v="2019-10-11T00:00:00"/>
    <s v="SL"/>
    <m/>
    <s v="2 SL"/>
    <n v="2"/>
    <m/>
  </r>
  <r>
    <n v="1217"/>
    <x v="19"/>
    <d v="2019-10-07T00:00:00"/>
    <s v="VILLANUEVA PABLO B."/>
    <s v="PICNIC GROVE"/>
    <x v="1"/>
    <d v="2019-10-02T00:00:00"/>
    <d v="2019-10-04T00:00:00"/>
    <s v="SL"/>
    <m/>
    <s v="3 SL"/>
    <n v="3"/>
    <m/>
  </r>
  <r>
    <n v="1218"/>
    <x v="19"/>
    <d v="2019-10-01T00:00:00"/>
    <s v="VILLANUEVA PABLO B."/>
    <s v="PICNIC GROVE"/>
    <x v="1"/>
    <d v="2019-09-11T00:00:00"/>
    <d v="2019-09-11T00:00:00"/>
    <s v="SL"/>
    <m/>
    <s v="1 SL"/>
    <n v="1"/>
    <m/>
  </r>
  <r>
    <n v="1218"/>
    <x v="19"/>
    <d v="2019-10-01T00:00:00"/>
    <s v="VILLANUEVA PABLO B."/>
    <s v="PICNIC GROVE"/>
    <x v="1"/>
    <d v="2019-09-19T00:00:00"/>
    <d v="2019-09-19T00:00:00"/>
    <s v="SL"/>
    <m/>
    <s v="1 SL"/>
    <n v="1"/>
    <m/>
  </r>
  <r>
    <n v="1218"/>
    <x v="19"/>
    <d v="2019-10-01T00:00:00"/>
    <s v="VILLANUEVA PABLO B."/>
    <s v="PICNIC GROVE"/>
    <x v="1"/>
    <d v="2019-09-30T00:00:00"/>
    <d v="2019-09-30T00:00:00"/>
    <s v="SL"/>
    <m/>
    <s v="1 SL"/>
    <n v="1"/>
    <m/>
  </r>
  <r>
    <n v="1219"/>
    <x v="19"/>
    <d v="2019-09-18T00:00:00"/>
    <s v="VILLANUEVA PABLO B."/>
    <s v="PICNIC GROVE"/>
    <x v="1"/>
    <d v="2019-09-16T00:00:00"/>
    <d v="2019-09-17T00:00:00"/>
    <s v="SL"/>
    <m/>
    <s v="2 SL"/>
    <n v="2"/>
    <m/>
  </r>
  <r>
    <n v="1220"/>
    <x v="19"/>
    <d v="2019-10-07T00:00:00"/>
    <s v="BAYBAY LINDA G."/>
    <s v="LCR"/>
    <x v="1"/>
    <d v="2019-10-02T00:00:00"/>
    <d v="2019-10-02T00:00:00"/>
    <s v="SL"/>
    <m/>
    <s v="1 SL"/>
    <n v="1"/>
    <m/>
  </r>
  <r>
    <n v="1221"/>
    <x v="19"/>
    <d v="2019-10-29T00:00:00"/>
    <s v="LIMBOC FLORDELIZA J."/>
    <s v="LCR"/>
    <x v="1"/>
    <d v="2019-10-21T00:00:00"/>
    <d v="2019-10-21T00:00:00"/>
    <s v="SL"/>
    <m/>
    <s v="1 SL"/>
    <n v="1"/>
    <m/>
  </r>
  <r>
    <n v="1221"/>
    <x v="19"/>
    <d v="2019-10-29T00:00:00"/>
    <s v="LIMBOC FLORDELIZA J."/>
    <s v="LCR"/>
    <x v="1"/>
    <d v="2019-10-28T00:00:00"/>
    <d v="2019-10-28T00:00:00"/>
    <s v="SL"/>
    <m/>
    <s v="1 SL"/>
    <n v="1"/>
    <m/>
  </r>
  <r>
    <n v="1222"/>
    <x v="20"/>
    <d v="2019-10-25T00:00:00"/>
    <s v="MARINDUQUE ANNE RENELYN P."/>
    <s v="VMO"/>
    <x v="1"/>
    <d v="2019-10-24T00:00:00"/>
    <d v="2019-10-24T00:00:00"/>
    <s v="SL"/>
    <m/>
    <s v="1 SL"/>
    <n v="1"/>
    <m/>
  </r>
  <r>
    <n v="1223"/>
    <x v="20"/>
    <d v="2019-10-18T00:00:00"/>
    <s v="DE OCAMPO MA. ELENA D."/>
    <s v="SP"/>
    <x v="1"/>
    <d v="2019-10-14T00:00:00"/>
    <d v="2019-10-15T00:00:00"/>
    <s v="OTHER"/>
    <s v="SPECIAL PRIVILEGE"/>
    <s v="2 Other"/>
    <n v="2"/>
    <m/>
  </r>
  <r>
    <n v="1224"/>
    <x v="20"/>
    <d v="2019-10-31T00:00:00"/>
    <s v="GARCIA HAIZEL M."/>
    <s v="CCT"/>
    <x v="1"/>
    <d v="2019-10-30T00:00:00"/>
    <d v="2019-10-30T00:00:00"/>
    <s v="SL"/>
    <m/>
    <s v="1 SL"/>
    <n v="1"/>
    <m/>
  </r>
  <r>
    <n v="1225"/>
    <x v="20"/>
    <d v="2019-10-25T00:00:00"/>
    <s v="OLEGARIO NENITA A."/>
    <s v="LIBRARY"/>
    <x v="1"/>
    <d v="2019-11-07T00:00:00"/>
    <d v="2019-11-08T00:00:00"/>
    <s v="VL"/>
    <m/>
    <s v="2 VL"/>
    <n v="2"/>
    <m/>
  </r>
  <r>
    <n v="1225"/>
    <x v="20"/>
    <d v="2019-10-25T00:00:00"/>
    <s v="OLEGARIO NENITA A."/>
    <s v="LIBRARY"/>
    <x v="1"/>
    <d v="2019-11-11T00:00:00"/>
    <d v="2019-11-12T00:00:00"/>
    <s v="VL"/>
    <m/>
    <s v="2 VL"/>
    <n v="2"/>
    <m/>
  </r>
  <r>
    <n v="1226"/>
    <x v="20"/>
    <d v="2019-10-22T00:00:00"/>
    <s v="GARCIA HAIZEL M."/>
    <s v="CCT"/>
    <x v="1"/>
    <d v="2019-10-11T00:00:00"/>
    <d v="2019-10-11T00:00:00"/>
    <s v="SL"/>
    <m/>
    <s v="1 SL"/>
    <n v="1"/>
    <m/>
  </r>
  <r>
    <n v="1226"/>
    <x v="20"/>
    <d v="2019-10-22T00:00:00"/>
    <s v="GARCIA HAIZEL M."/>
    <s v="CCT"/>
    <x v="1"/>
    <d v="2019-10-18T00:00:00"/>
    <d v="2019-10-18T00:00:00"/>
    <s v="SL"/>
    <m/>
    <s v="1 SL"/>
    <n v="1"/>
    <m/>
  </r>
  <r>
    <n v="1227"/>
    <x v="20"/>
    <d v="2019-10-25T00:00:00"/>
    <s v="OLEGARIO NENITA A."/>
    <s v="LIBRARY"/>
    <x v="1"/>
    <d v="2019-11-06T00:00:00"/>
    <d v="2019-11-06T00:00:00"/>
    <s v="OTHER"/>
    <s v="BIRTHDAY LEAVE"/>
    <s v="1 Other"/>
    <n v="1"/>
    <m/>
  </r>
  <r>
    <n v="1228"/>
    <x v="20"/>
    <d v="2019-09-09T00:00:00"/>
    <s v="OLEGARIO NENITA A."/>
    <s v="LIBRARY"/>
    <x v="1"/>
    <d v="2019-09-27T00:00:00"/>
    <d v="2019-09-27T00:00:00"/>
    <s v="VL"/>
    <m/>
    <s v="1 VL"/>
    <n v="1"/>
    <m/>
  </r>
  <r>
    <n v="1228"/>
    <x v="20"/>
    <d v="2019-09-09T00:00:00"/>
    <s v="OLEGARIO NENITA A."/>
    <s v="LIBRARY"/>
    <x v="1"/>
    <d v="2019-09-30T00:00:00"/>
    <d v="2019-09-30T00:00:00"/>
    <s v="VL"/>
    <m/>
    <s v="1 VL"/>
    <n v="1"/>
    <m/>
  </r>
  <r>
    <n v="1229"/>
    <x v="20"/>
    <d v="2019-09-23T00:00:00"/>
    <s v="OLEGARIO NENITA A."/>
    <s v="LIBRARY"/>
    <x v="1"/>
    <d v="2019-09-25T00:00:00"/>
    <d v="2019-09-26T00:00:00"/>
    <s v="SL"/>
    <m/>
    <s v="2 SL"/>
    <n v="2"/>
    <m/>
  </r>
  <r>
    <n v="1230"/>
    <x v="20"/>
    <d v="2019-10-22T00:00:00"/>
    <s v="OLEGARIO NENITA A."/>
    <s v="LIBRARY"/>
    <x v="1"/>
    <d v="2019-11-04T00:00:00"/>
    <d v="2019-11-09T00:00:00"/>
    <s v="VL"/>
    <m/>
    <s v="5 VL"/>
    <n v="5"/>
    <m/>
  </r>
  <r>
    <n v="1231"/>
    <x v="20"/>
    <d v="2019-09-02T00:00:00"/>
    <s v="OLEGARIO NENITA A."/>
    <s v="LIBRARY"/>
    <x v="1"/>
    <d v="2019-09-16T00:00:00"/>
    <d v="2019-09-18T00:00:00"/>
    <s v="VL"/>
    <m/>
    <s v="3 VL"/>
    <n v="3"/>
    <m/>
  </r>
  <r>
    <n v="1232"/>
    <x v="20"/>
    <d v="2019-09-27T00:00:00"/>
    <s v="CHACON ELISA G."/>
    <s v="CCT"/>
    <x v="1"/>
    <d v="2019-09-23T00:00:00"/>
    <d v="2019-09-24T00:00:00"/>
    <s v="SL"/>
    <m/>
    <s v="2 SL"/>
    <n v="2"/>
    <m/>
  </r>
  <r>
    <n v="1233"/>
    <x v="20"/>
    <d v="2019-09-24T00:00:00"/>
    <s v="VELUZ DORMILUNA E."/>
    <s v="CCT"/>
    <x v="1"/>
    <d v="2019-09-23T00:00:00"/>
    <d v="2019-09-23T00:00:00"/>
    <s v="SL"/>
    <m/>
    <s v="1 SL"/>
    <n v="1"/>
    <m/>
  </r>
  <r>
    <n v="1234"/>
    <x v="20"/>
    <d v="2019-10-21T00:00:00"/>
    <s v="HERNANDEZ DONATO Q."/>
    <s v="ONT"/>
    <x v="1"/>
    <d v="2019-10-28T00:00:00"/>
    <d v="2019-10-31T00:00:00"/>
    <s v="VL"/>
    <m/>
    <s v="4 VL"/>
    <n v="4"/>
    <m/>
  </r>
  <r>
    <n v="1235"/>
    <x v="20"/>
    <d v="2019-10-22T00:00:00"/>
    <s v="OSTONAL IVY S."/>
    <s v="ONT"/>
    <x v="1"/>
    <d v="2019-10-15T00:00:00"/>
    <d v="2019-10-15T00:00:00"/>
    <s v="SL"/>
    <m/>
    <s v="1 SL"/>
    <n v="1"/>
    <m/>
  </r>
  <r>
    <n v="1235"/>
    <x v="20"/>
    <d v="2019-10-22T00:00:00"/>
    <s v="OSTONAL IVY S."/>
    <s v="ONT"/>
    <x v="1"/>
    <d v="2019-10-17T00:00:00"/>
    <d v="2019-10-18T00:00:00"/>
    <s v="SL"/>
    <m/>
    <s v="2 SL"/>
    <n v="2"/>
    <m/>
  </r>
  <r>
    <n v="1236"/>
    <x v="20"/>
    <d v="2019-10-22T00:00:00"/>
    <s v="ESTIGOY BEVERLY ANNE P."/>
    <s v="ONT"/>
    <x v="1"/>
    <d v="2019-10-27T00:00:00"/>
    <d v="2019-10-30T00:00:00"/>
    <s v="VL"/>
    <s v=" "/>
    <s v="3 VL"/>
    <n v="3"/>
    <m/>
  </r>
  <r>
    <n v="1237"/>
    <x v="20"/>
    <d v="2019-11-06T00:00:00"/>
    <s v="DELFINO NINA C."/>
    <s v="ONT"/>
    <x v="1"/>
    <d v="2019-10-28T00:00:00"/>
    <d v="2019-10-30T00:00:00"/>
    <s v="SL"/>
    <m/>
    <s v="3 SL"/>
    <n v="3"/>
    <m/>
  </r>
  <r>
    <n v="1238"/>
    <x v="20"/>
    <d v="2019-10-17T00:00:00"/>
    <s v="BAYOT ANABEL D."/>
    <s v="CTO"/>
    <x v="1"/>
    <d v="2019-10-24T00:00:00"/>
    <d v="2019-10-25T00:00:00"/>
    <s v="SL"/>
    <m/>
    <s v="2 SL"/>
    <n v="2"/>
    <m/>
  </r>
  <r>
    <n v="1239"/>
    <x v="20"/>
    <d v="2019-10-28T00:00:00"/>
    <s v="BAYOT ANABEL D."/>
    <s v="CTO"/>
    <x v="1"/>
    <d v="2019-10-21T00:00:00"/>
    <d v="2019-10-23T00:00:00"/>
    <s v="SL"/>
    <m/>
    <s v="3 SL"/>
    <n v="3"/>
    <m/>
  </r>
  <r>
    <n v="1240"/>
    <x v="20"/>
    <d v="2019-10-29T00:00:00"/>
    <s v="MABUTI ANA MARIE C."/>
    <s v="CTO"/>
    <x v="1"/>
    <d v="2019-10-28T00:00:00"/>
    <d v="2019-10-28T00:00:00"/>
    <s v="SL"/>
    <m/>
    <s v="1 SL"/>
    <n v="1"/>
    <m/>
  </r>
  <r>
    <n v="1241"/>
    <x v="20"/>
    <d v="2019-10-25T00:00:00"/>
    <s v="MABUTI ANA MARIE C."/>
    <s v="CTO"/>
    <x v="1"/>
    <d v="2019-10-24T00:00:00"/>
    <d v="2019-10-24T00:00:00"/>
    <s v="SL"/>
    <m/>
    <s v="1 SL"/>
    <n v="1"/>
    <m/>
  </r>
  <r>
    <n v="1242"/>
    <x v="20"/>
    <d v="2019-11-18T00:00:00"/>
    <s v="BAYOT ANISIA P."/>
    <s v="CTO"/>
    <x v="1"/>
    <d v="2019-11-11T00:00:00"/>
    <d v="2019-11-15T00:00:00"/>
    <s v="OTHER"/>
    <s v="MOURNING LEAVE"/>
    <s v="5 Other"/>
    <n v="5"/>
    <m/>
  </r>
  <r>
    <n v="1243"/>
    <x v="20"/>
    <d v="2019-10-16T00:00:00"/>
    <s v="BAYOT ANISIA P."/>
    <s v="CTO"/>
    <x v="1"/>
    <d v="2019-10-23T00:00:00"/>
    <d v="2019-10-25T00:00:00"/>
    <s v="VL"/>
    <m/>
    <s v="3 VL"/>
    <n v="3"/>
    <m/>
  </r>
  <r>
    <n v="1245"/>
    <x v="20"/>
    <d v="2019-10-16T00:00:00"/>
    <s v="BAYOT ANISIA P."/>
    <s v="CTO"/>
    <x v="1"/>
    <d v="2019-10-15T00:00:00"/>
    <d v="2019-10-15T00:00:00"/>
    <s v="SL"/>
    <m/>
    <s v="1 SL"/>
    <n v="1"/>
    <m/>
  </r>
  <r>
    <n v="1246"/>
    <x v="20"/>
    <d v="2019-10-10T00:00:00"/>
    <s v="AMORA ELISA S."/>
    <s v="CTO"/>
    <x v="1"/>
    <d v="2019-10-14T00:00:00"/>
    <d v="2019-10-14T00:00:00"/>
    <s v="VL"/>
    <m/>
    <s v="1 VL"/>
    <n v="1"/>
    <m/>
  </r>
  <r>
    <n v="1246"/>
    <x v="20"/>
    <d v="2019-10-10T00:00:00"/>
    <s v="AMORA ELISA S."/>
    <s v="CTO"/>
    <x v="1"/>
    <d v="2019-10-16T00:00:00"/>
    <d v="2019-10-16T00:00:00"/>
    <s v="VL"/>
    <m/>
    <s v="1 VL"/>
    <n v="1"/>
    <m/>
  </r>
  <r>
    <n v="1246"/>
    <x v="20"/>
    <d v="2019-10-10T00:00:00"/>
    <s v="AMORA ELISA S."/>
    <s v="CTO"/>
    <x v="1"/>
    <d v="2019-10-18T00:00:00"/>
    <d v="2019-10-18T00:00:00"/>
    <s v="VL"/>
    <m/>
    <s v="1 VL"/>
    <n v="1"/>
    <m/>
  </r>
  <r>
    <n v="1247"/>
    <x v="20"/>
    <d v="2019-10-16T00:00:00"/>
    <s v="DIMAPILIS ARIEL M."/>
    <s v="CTO"/>
    <x v="1"/>
    <d v="2019-10-14T00:00:00"/>
    <d v="2019-10-15T00:00:00"/>
    <s v="SL"/>
    <m/>
    <s v="2 SL"/>
    <n v="2"/>
    <m/>
  </r>
  <r>
    <n v="1248"/>
    <x v="20"/>
    <d v="2019-10-21T00:00:00"/>
    <s v="REPILLO AMMY LOU M."/>
    <s v="CTO"/>
    <x v="1"/>
    <d v="2019-10-18T00:00:00"/>
    <d v="2019-10-18T00:00:00"/>
    <s v="SL"/>
    <m/>
    <s v="1 SL"/>
    <n v="1"/>
    <m/>
  </r>
  <r>
    <n v="1249"/>
    <x v="21"/>
    <d v="2019-10-17T00:00:00"/>
    <s v="DIMAPILIS JOSEPHINE P."/>
    <s v="CTO"/>
    <x v="1"/>
    <d v="2019-10-23T00:00:00"/>
    <d v="2019-10-23T00:00:00"/>
    <s v="VL"/>
    <m/>
    <s v="1 VL"/>
    <n v="1"/>
    <m/>
  </r>
  <r>
    <n v="1250"/>
    <x v="21"/>
    <d v="2019-10-21T00:00:00"/>
    <s v="DUNGO PURISIMA CORAZON E."/>
    <s v="CTO"/>
    <x v="1"/>
    <d v="2019-10-30T00:00:00"/>
    <d v="2019-10-30T00:00:00"/>
    <s v="OTHER"/>
    <s v="SPECIAL PRIVILEGE"/>
    <s v="1 Other"/>
    <n v="1"/>
    <m/>
  </r>
  <r>
    <n v="1251"/>
    <x v="21"/>
    <d v="2019-10-16T00:00:00"/>
    <s v="VIDALLO WINNIE R."/>
    <s v="CTO"/>
    <x v="1"/>
    <d v="2019-10-21T00:00:00"/>
    <d v="2019-10-21T00:00:00"/>
    <s v="OTHER"/>
    <s v="BIRTHDAY LEAVE"/>
    <s v="1 OTHER"/>
    <n v="1"/>
    <m/>
  </r>
  <r>
    <n v="1252"/>
    <x v="21"/>
    <d v="2019-10-22T00:00:00"/>
    <s v="ESCAMILLAS EVELYN M."/>
    <s v="CTO"/>
    <x v="1"/>
    <d v="2019-10-30T00:00:00"/>
    <d v="2019-10-31T00:00:00"/>
    <s v="VL"/>
    <s v="SEC 25 EO 292- FORCE LEAVE"/>
    <s v="2 VL"/>
    <n v="2"/>
    <m/>
  </r>
  <r>
    <n v="1253"/>
    <x v="21"/>
    <d v="2019-10-23T00:00:00"/>
    <s v="DE GRANO MA. ERLINDA F."/>
    <s v="CTO"/>
    <x v="1"/>
    <d v="2019-10-30T00:00:00"/>
    <d v="2019-10-30T00:00:00"/>
    <s v="VL"/>
    <s v="SEC 25 EO 292- FORCE LEAVE"/>
    <s v="1 VL"/>
    <n v="1"/>
    <m/>
  </r>
  <r>
    <n v="1254"/>
    <x v="21"/>
    <d v="2019-10-24T00:00:00"/>
    <s v="DE GRANO MA. ERLINDA F."/>
    <s v="CTO"/>
    <x v="1"/>
    <d v="2019-10-29T00:00:00"/>
    <d v="2019-10-29T00:00:00"/>
    <s v="VL"/>
    <s v="SEC 25 EO 292- FORCE LEAVE"/>
    <s v="1 VL"/>
    <n v="1"/>
    <m/>
  </r>
  <r>
    <n v="1255"/>
    <x v="21"/>
    <d v="2019-10-29T00:00:00"/>
    <s v="SALONGA LUCY M."/>
    <s v="EEO/ CITY MARKET"/>
    <x v="1"/>
    <d v="2019-12-23T00:00:00"/>
    <d v="2019-12-23T00:00:00"/>
    <s v="VL"/>
    <m/>
    <s v="1 VL"/>
    <n v="1"/>
    <m/>
  </r>
  <r>
    <n v="1255"/>
    <x v="21"/>
    <d v="2019-10-29T00:00:00"/>
    <s v="SALONGA LUCY M."/>
    <s v="EEO/ CITY MARKET"/>
    <x v="1"/>
    <d v="2019-12-26T00:00:00"/>
    <d v="2019-12-27T00:00:00"/>
    <s v="VL"/>
    <m/>
    <s v="2 VL"/>
    <n v="2"/>
    <m/>
  </r>
  <r>
    <n v="1256"/>
    <x v="21"/>
    <d v="2019-10-23T00:00:00"/>
    <s v="SALONGA LUCY M."/>
    <s v="EEO/ CITY MARKET"/>
    <x v="1"/>
    <d v="2019-10-22T00:00:00"/>
    <d v="2019-10-22T00:00:00"/>
    <s v="SL"/>
    <m/>
    <s v="1 SL"/>
    <n v="1"/>
    <m/>
  </r>
  <r>
    <n v="1257"/>
    <x v="21"/>
    <d v="2019-09-24T00:00:00"/>
    <s v="SALONGA LUCY M."/>
    <s v="EEO/ CITY MARKET"/>
    <x v="1"/>
    <d v="2019-09-16T00:00:00"/>
    <d v="2019-09-20T00:00:00"/>
    <s v="VL"/>
    <m/>
    <s v="5 VL"/>
    <n v="5"/>
    <m/>
  </r>
  <r>
    <n v="1257"/>
    <x v="21"/>
    <d v="2019-09-24T00:00:00"/>
    <s v="SALONGA LUCY M."/>
    <s v="EEO/ CITY MARKET"/>
    <x v="1"/>
    <d v="2019-09-26T00:00:00"/>
    <d v="2019-09-26T00:00:00"/>
    <s v="VL"/>
    <m/>
    <s v="1 VL"/>
    <n v="1"/>
    <m/>
  </r>
  <r>
    <n v="1258"/>
    <x v="21"/>
    <d v="2019-10-24T00:00:00"/>
    <s v="ALEGA ESTELITA M."/>
    <s v="CTO"/>
    <x v="1"/>
    <d v="2019-10-21T00:00:00"/>
    <d v="2019-10-23T00:00:00"/>
    <s v="SL"/>
    <m/>
    <s v="3 SL"/>
    <n v="3"/>
    <m/>
  </r>
  <r>
    <n v="1259"/>
    <x v="21"/>
    <d v="2019-10-28T00:00:00"/>
    <s v="BAAS TERESITA C."/>
    <s v="CTO"/>
    <x v="1"/>
    <d v="2019-10-25T00:00:00"/>
    <d v="2019-10-25T00:00:00"/>
    <s v="SL"/>
    <m/>
    <s v="1 SL"/>
    <n v="1"/>
    <m/>
  </r>
  <r>
    <n v="1260"/>
    <x v="21"/>
    <d v="2019-10-29T00:00:00"/>
    <s v="IGNO CRISTINA M."/>
    <s v="HRMO"/>
    <x v="1"/>
    <d v="2019-10-29T00:00:00"/>
    <d v="2019-10-31T00:00:00"/>
    <s v="VL"/>
    <m/>
    <s v="3 VL"/>
    <n v="3"/>
    <m/>
  </r>
  <r>
    <n v="1261"/>
    <x v="21"/>
    <d v="2019-10-11T00:00:00"/>
    <s v="MARQUEZ LOLITA R."/>
    <n v="0"/>
    <x v="2"/>
    <d v="2019-10-11T00:00:00"/>
    <d v="2019-10-11T00:00:00"/>
    <s v="SL"/>
    <m/>
    <s v="1 SL"/>
    <n v="1"/>
    <m/>
  </r>
  <r>
    <n v="1262"/>
    <x v="21"/>
    <d v="2019-10-28T00:00:00"/>
    <s v="FERMA ARCELI C."/>
    <s v="INTERNAL"/>
    <x v="1"/>
    <d v="2019-10-23T00:00:00"/>
    <d v="2019-10-25T00:00:00"/>
    <s v="SL"/>
    <m/>
    <s v="3 SL"/>
    <n v="3"/>
    <m/>
  </r>
  <r>
    <n v="1263"/>
    <x v="21"/>
    <d v="2022-12-05T00:00:00"/>
    <s v="ROBINO OFELIA M."/>
    <s v="PICNIC GROVE"/>
    <x v="1"/>
    <m/>
    <m/>
    <s v="OTHER"/>
    <s v="TERMINAL"/>
    <s v="0 OTHER"/>
    <n v="0"/>
    <m/>
  </r>
  <r>
    <n v="1264"/>
    <x v="21"/>
    <d v="2019-10-18T00:00:00"/>
    <s v="OLARTE GREATCHEL B."/>
    <s v="ACCOUNTING"/>
    <x v="1"/>
    <d v="2019-10-07T00:00:00"/>
    <d v="2019-10-31T00:00:00"/>
    <s v="SL"/>
    <m/>
    <s v="19 SL"/>
    <n v="19"/>
    <m/>
  </r>
  <r>
    <n v="1265"/>
    <x v="21"/>
    <d v="2019-10-18T00:00:00"/>
    <s v="OLARTE GREATCHEL B."/>
    <s v="ACCOUNTING"/>
    <x v="1"/>
    <d v="2019-09-30T00:00:00"/>
    <d v="2019-10-01T00:00:00"/>
    <m/>
    <m/>
    <s v="2 "/>
    <n v="2"/>
    <m/>
  </r>
  <r>
    <n v="1265"/>
    <x v="21"/>
    <d v="2019-10-18T00:00:00"/>
    <s v="OLARTE GREATCHEL B."/>
    <s v="ACCOUNTING"/>
    <x v="1"/>
    <d v="2019-10-03T00:00:00"/>
    <d v="2019-10-04T00:00:00"/>
    <m/>
    <m/>
    <s v="2 "/>
    <n v="2"/>
    <m/>
  </r>
  <r>
    <n v="1266"/>
    <x v="21"/>
    <d v="2019-10-28T00:00:00"/>
    <s v="MALIGAYA NELITA M."/>
    <s v="GSO"/>
    <x v="1"/>
    <d v="2019-10-23T00:00:00"/>
    <d v="2019-10-23T00:00:00"/>
    <s v="SL"/>
    <m/>
    <s v="1 SL"/>
    <n v="1"/>
    <m/>
  </r>
  <r>
    <n v="1266"/>
    <x v="21"/>
    <d v="2019-10-29T00:00:00"/>
    <s v="MALIGAYA NELITA M."/>
    <s v="GSO"/>
    <x v="1"/>
    <d v="2019-10-25T00:00:00"/>
    <d v="2019-10-25T00:00:00"/>
    <s v="SL"/>
    <m/>
    <s v="1 SL"/>
    <n v="1"/>
    <m/>
  </r>
  <r>
    <n v="1267"/>
    <x v="21"/>
    <d v="2019-09-30T00:00:00"/>
    <s v="BISCOCHO JULIETA G."/>
    <s v="CTO"/>
    <x v="1"/>
    <m/>
    <m/>
    <s v="OTHER"/>
    <s v="SPECIAL PRIVILEGE"/>
    <s v="0 OTHER"/>
    <n v="0"/>
    <m/>
  </r>
  <r>
    <n v="1268"/>
    <x v="21"/>
    <d v="2019-10-23T00:00:00"/>
    <s v="DEL MUNDO ESTER B."/>
    <s v="CEO"/>
    <x v="1"/>
    <d v="2019-10-22T00:00:00"/>
    <d v="2019-10-22T00:00:00"/>
    <s v="SL"/>
    <m/>
    <s v="1 SL"/>
    <n v="1"/>
    <m/>
  </r>
  <r>
    <n v="1269"/>
    <x v="21"/>
    <d v="2019-10-23T00:00:00"/>
    <s v="DEL MUNDO HERMOGENES C."/>
    <s v="CEO"/>
    <x v="1"/>
    <d v="2019-10-22T00:00:00"/>
    <d v="2019-10-22T00:00:00"/>
    <s v="SL"/>
    <m/>
    <s v="1 SL"/>
    <n v="1"/>
    <m/>
  </r>
  <r>
    <n v="1270"/>
    <x v="21"/>
    <d v="2019-10-23T00:00:00"/>
    <s v="DE CASTRO JUANITA M."/>
    <s v="CEO"/>
    <x v="1"/>
    <d v="2019-10-22T00:00:00"/>
    <d v="2019-10-22T00:00:00"/>
    <s v="SL"/>
    <m/>
    <s v="1 SL"/>
    <n v="1"/>
    <m/>
  </r>
  <r>
    <n v="1271"/>
    <x v="21"/>
    <d v="2019-10-28T00:00:00"/>
    <s v="PAYAD MARICEL  Q."/>
    <s v="HRMO"/>
    <x v="1"/>
    <d v="2019-10-24T00:00:00"/>
    <d v="2019-10-24T00:00:00"/>
    <s v="SL"/>
    <m/>
    <s v="1 SL"/>
    <n v="1"/>
    <m/>
  </r>
  <r>
    <n v="1272"/>
    <x v="21"/>
    <d v="2019-10-23T00:00:00"/>
    <s v="DIGO MANUEL  "/>
    <s v="PICNIC GROVE"/>
    <x v="1"/>
    <d v="2019-10-07T00:00:00"/>
    <d v="2019-11-01T00:00:00"/>
    <s v="SL"/>
    <m/>
    <s v="19 SL"/>
    <n v="19"/>
    <m/>
  </r>
  <r>
    <n v="1272"/>
    <x v="21"/>
    <d v="2019-10-23T00:00:00"/>
    <s v="DIGO MANUEL  "/>
    <s v="PICNIC GROVE"/>
    <x v="1"/>
    <d v="2019-11-04T00:00:00"/>
    <d v="2019-11-08T00:00:00"/>
    <s v="SL"/>
    <m/>
    <s v="5 SL"/>
    <n v="5"/>
    <m/>
  </r>
  <r>
    <n v="1273"/>
    <x v="21"/>
    <d v="2019-10-14T00:00:00"/>
    <s v="TORRES SONIA M."/>
    <s v="ASSESSORS OFFICE"/>
    <x v="1"/>
    <d v="2019-10-21T00:00:00"/>
    <d v="2019-10-25T00:00:00"/>
    <s v="VL"/>
    <m/>
    <s v="5 VL"/>
    <n v="5"/>
    <m/>
  </r>
  <r>
    <n v="1274"/>
    <x v="21"/>
    <d v="2019-10-16T00:00:00"/>
    <s v="TORRES SONIA M."/>
    <s v="ASSESSORS OFFICE"/>
    <x v="1"/>
    <d v="2019-10-15T00:00:00"/>
    <d v="2019-10-15T00:00:00"/>
    <s v="SL"/>
    <m/>
    <s v="1 SL"/>
    <n v="1"/>
    <m/>
  </r>
  <r>
    <n v="1275"/>
    <x v="21"/>
    <d v="2019-09-30T00:00:00"/>
    <s v="TORRES SONIA M."/>
    <s v="ASSESSORS OFFICE"/>
    <x v="1"/>
    <d v="2019-09-25T00:00:00"/>
    <d v="2019-09-27T00:00:00"/>
    <s v="SL"/>
    <m/>
    <s v="3 SL"/>
    <n v="3"/>
    <m/>
  </r>
  <r>
    <n v="1276"/>
    <x v="21"/>
    <d v="2019-10-29T00:00:00"/>
    <s v="MARINDUQUE MARISSA M."/>
    <s v="ASSESSORS OFFICE"/>
    <x v="1"/>
    <d v="2019-10-29T00:00:00"/>
    <d v="2019-10-30T00:00:00"/>
    <s v="VL"/>
    <m/>
    <s v="2 VL"/>
    <n v="2"/>
    <m/>
  </r>
  <r>
    <n v="1277"/>
    <x v="21"/>
    <d v="2019-10-28T00:00:00"/>
    <s v="MARINDUQUE MARISSA M."/>
    <s v="ASSESSORS OFFICE"/>
    <x v="1"/>
    <d v="2019-10-28T00:00:00"/>
    <d v="2019-10-28T00:00:00"/>
    <s v="OTHER"/>
    <s v="SPECIAL PRIVILEGE"/>
    <s v="1 Other"/>
    <n v="1"/>
    <m/>
  </r>
  <r>
    <n v="1278"/>
    <x v="21"/>
    <d v="2019-10-04T00:00:00"/>
    <s v="MARINDUQUE MARISSA M."/>
    <s v="ASSESSORS OFFICE"/>
    <x v="1"/>
    <d v="2019-10-04T00:00:00"/>
    <d v="2019-10-04T00:00:00"/>
    <s v="SL"/>
    <m/>
    <s v="1 SL"/>
    <n v="1"/>
    <m/>
  </r>
  <r>
    <n v="1279"/>
    <x v="21"/>
    <d v="2019-10-28T00:00:00"/>
    <s v="BAYHON GEORGE G."/>
    <s v="ASSESSORS OFFICE"/>
    <x v="1"/>
    <d v="2019-10-04T00:00:00"/>
    <d v="2019-10-04T00:00:00"/>
    <s v="VL"/>
    <m/>
    <s v="1 VL"/>
    <n v="1"/>
    <m/>
  </r>
  <r>
    <n v="1280"/>
    <x v="21"/>
    <d v="2019-10-16T00:00:00"/>
    <s v="BAYHON GEORGE G."/>
    <s v="ASSESSORS OFFICE"/>
    <x v="1"/>
    <d v="2019-10-22T00:00:00"/>
    <d v="2019-10-22T00:00:00"/>
    <s v="VL"/>
    <m/>
    <s v="1 VL"/>
    <n v="1"/>
    <m/>
  </r>
  <r>
    <n v="1281"/>
    <x v="21"/>
    <d v="2019-10-28T00:00:00"/>
    <s v="BAYOT RUMER M."/>
    <s v="ASSESSORS OFFICE"/>
    <x v="1"/>
    <d v="2019-10-25T00:00:00"/>
    <d v="2019-10-25T00:00:00"/>
    <s v="SL"/>
    <m/>
    <s v="1 SL"/>
    <n v="1"/>
    <m/>
  </r>
  <r>
    <n v="1282"/>
    <x v="21"/>
    <d v="2019-11-03T00:00:00"/>
    <s v="MENDOZA LOURDES G."/>
    <n v="0"/>
    <x v="2"/>
    <d v="2019-10-30T00:00:00"/>
    <d v="2019-10-31T00:00:00"/>
    <s v="SL"/>
    <m/>
    <s v="2 SL"/>
    <n v="2"/>
    <m/>
  </r>
  <r>
    <n v="1282"/>
    <x v="21"/>
    <d v="2019-11-03T00:00:00"/>
    <s v="MENDOZA LOURDES G."/>
    <n v="0"/>
    <x v="2"/>
    <d v="2019-11-02T00:00:00"/>
    <d v="2019-11-02T00:00:00"/>
    <s v="SL"/>
    <m/>
    <s v="1 SL"/>
    <n v="1"/>
    <m/>
  </r>
  <r>
    <n v="1283"/>
    <x v="21"/>
    <d v="2019-10-25T00:00:00"/>
    <s v="MENDOZA LOURDES G."/>
    <n v="0"/>
    <x v="2"/>
    <d v="2019-10-23T00:00:00"/>
    <d v="2019-10-24T00:00:00"/>
    <s v="SL"/>
    <m/>
    <s v="2 SL"/>
    <n v="2"/>
    <m/>
  </r>
  <r>
    <n v="1284"/>
    <x v="21"/>
    <d v="2019-09-13T00:00:00"/>
    <s v="MENDOZA LOURDES G."/>
    <n v="0"/>
    <x v="2"/>
    <d v="2019-09-10T00:00:00"/>
    <d v="2019-09-10T00:00:00"/>
    <s v="SL"/>
    <m/>
    <s v="1 SL"/>
    <n v="1"/>
    <m/>
  </r>
  <r>
    <n v="1285"/>
    <x v="21"/>
    <d v="2019-09-09T00:00:00"/>
    <s v="MENDOZA LOURDES G."/>
    <n v="0"/>
    <x v="2"/>
    <d v="2019-09-05T00:00:00"/>
    <d v="2019-09-05T00:00:00"/>
    <s v="SL"/>
    <m/>
    <s v="1 SL"/>
    <n v="1"/>
    <m/>
  </r>
  <r>
    <n v="1286"/>
    <x v="21"/>
    <d v="2019-10-28T00:00:00"/>
    <s v="AUDITOR AILEEN D."/>
    <s v="PIO"/>
    <x v="1"/>
    <d v="2019-10-23T00:00:00"/>
    <d v="2019-10-25T00:00:00"/>
    <s v="SL"/>
    <m/>
    <s v="3 SL"/>
    <n v="3"/>
    <m/>
  </r>
  <r>
    <n v="1287"/>
    <x v="21"/>
    <d v="2019-09-23T00:00:00"/>
    <s v="AUDITOR AILEEN D."/>
    <s v="PIO"/>
    <x v="1"/>
    <d v="2019-09-19T00:00:00"/>
    <d v="2019-09-20T00:00:00"/>
    <s v="SL"/>
    <m/>
    <s v="2 SL"/>
    <n v="2"/>
    <m/>
  </r>
  <r>
    <n v="1288"/>
    <x v="21"/>
    <d v="2019-09-02T00:00:00"/>
    <s v="AUDITOR AILEEN D."/>
    <s v="PIO"/>
    <x v="1"/>
    <d v="2019-09-06T00:00:00"/>
    <d v="2019-09-06T00:00:00"/>
    <s v="VL"/>
    <m/>
    <s v="1 VL"/>
    <n v="1"/>
    <m/>
  </r>
  <r>
    <n v="1288"/>
    <x v="21"/>
    <d v="2019-09-02T00:00:00"/>
    <s v="AUDITOR AILEEN D."/>
    <s v="PIO"/>
    <x v="1"/>
    <d v="2019-09-09T00:00:00"/>
    <d v="2019-09-11T00:00:00"/>
    <s v="VL"/>
    <m/>
    <s v="3 VL"/>
    <n v="3"/>
    <m/>
  </r>
  <r>
    <n v="1289"/>
    <x v="21"/>
    <d v="2019-09-05T00:00:00"/>
    <s v="FLAVIER ADORACION  "/>
    <s v="ADMIN OFFICE"/>
    <x v="1"/>
    <d v="2019-09-04T00:00:00"/>
    <d v="2019-09-04T00:00:00"/>
    <s v="SL"/>
    <m/>
    <s v="1 SL"/>
    <n v="1"/>
    <m/>
  </r>
  <r>
    <n v="1290"/>
    <x v="21"/>
    <d v="2019-10-08T00:00:00"/>
    <s v="COTONER NELIA C."/>
    <s v="COOPERATIVE OFFICE"/>
    <x v="1"/>
    <d v="2019-10-14T00:00:00"/>
    <d v="2019-10-15T00:00:00"/>
    <s v="VL"/>
    <m/>
    <s v="2 VL"/>
    <n v="2"/>
    <m/>
  </r>
  <r>
    <n v="1291"/>
    <x v="21"/>
    <d v="2019-10-14T00:00:00"/>
    <s v="MOLOD EMMA D."/>
    <n v="0"/>
    <x v="2"/>
    <d v="2019-10-24T00:00:00"/>
    <d v="2019-10-24T00:00:00"/>
    <s v="OTHER"/>
    <s v="SPECIAL PRIVILEGE"/>
    <s v="1 Other"/>
    <n v="1"/>
    <m/>
  </r>
  <r>
    <n v="1292"/>
    <x v="21"/>
    <d v="2019-09-17T00:00:00"/>
    <s v="DE OCAMPO MARISSA B."/>
    <s v="THRDC"/>
    <x v="1"/>
    <d v="2019-09-16T00:00:00"/>
    <d v="2019-09-16T00:00:00"/>
    <s v="SL"/>
    <m/>
    <s v="1 SL"/>
    <n v="1"/>
    <m/>
  </r>
  <r>
    <n v="1293"/>
    <x v="21"/>
    <d v="2019-10-21T00:00:00"/>
    <s v="DE OCAMPO MARISSA B."/>
    <s v="THRDC"/>
    <x v="1"/>
    <d v="2019-10-16T00:00:00"/>
    <d v="2019-10-18T00:00:00"/>
    <s v="SL"/>
    <m/>
    <s v="3 SL"/>
    <n v="3"/>
    <m/>
  </r>
  <r>
    <n v="1294"/>
    <x v="21"/>
    <d v="2019-10-21T00:00:00"/>
    <s v="DE OCAMPO MARISSA B."/>
    <s v="THRDC"/>
    <x v="1"/>
    <d v="2019-10-24T00:00:00"/>
    <d v="2019-10-24T00:00:00"/>
    <s v="VL"/>
    <m/>
    <s v="1 VL"/>
    <n v="1"/>
    <m/>
  </r>
  <r>
    <n v="1295"/>
    <x v="21"/>
    <d v="2019-09-25T00:00:00"/>
    <s v="SEDUCON LUCIO F."/>
    <s v="COOPERATIVE OFFICE"/>
    <x v="1"/>
    <d v="2019-09-23T00:00:00"/>
    <d v="2019-09-24T00:00:00"/>
    <s v="SL"/>
    <m/>
    <s v="2 SL"/>
    <n v="2"/>
    <m/>
  </r>
  <r>
    <n v="1296"/>
    <x v="21"/>
    <d v="2019-09-16T00:00:00"/>
    <s v="OLIVAR MARINA B."/>
    <s v="COOPERATIVE OFFICE"/>
    <x v="1"/>
    <d v="2019-09-13T00:00:00"/>
    <d v="2019-09-13T00:00:00"/>
    <s v="SL"/>
    <m/>
    <s v="1 SL"/>
    <n v="1"/>
    <m/>
  </r>
  <r>
    <n v="1297"/>
    <x v="21"/>
    <d v="2019-10-22T00:00:00"/>
    <s v="OLIVAR MARINA B."/>
    <s v="COOPERATIVE OFFICE"/>
    <x v="1"/>
    <d v="2019-10-19T00:00:00"/>
    <d v="2019-10-19T00:00:00"/>
    <s v="SL"/>
    <m/>
    <s v="1 SL"/>
    <n v="1"/>
    <m/>
  </r>
  <r>
    <n v="1298"/>
    <x v="21"/>
    <d v="2019-10-07T00:00:00"/>
    <s v="SEDUCON LUCIO F."/>
    <s v="COOPERATIVE OFFICE"/>
    <x v="1"/>
    <d v="2019-10-03T00:00:00"/>
    <d v="2019-10-03T00:00:00"/>
    <s v="SL"/>
    <m/>
    <s v="1 SL"/>
    <n v="1"/>
    <m/>
  </r>
  <r>
    <n v="1299"/>
    <x v="21"/>
    <d v="2019-10-15T00:00:00"/>
    <s v="SEDUCON LUCIO F."/>
    <s v="COOPERATIVE OFFICE"/>
    <x v="1"/>
    <d v="2019-10-14T00:00:00"/>
    <d v="2019-10-14T00:00:00"/>
    <s v="SL"/>
    <m/>
    <s v="1 SL"/>
    <n v="1"/>
    <m/>
  </r>
  <r>
    <n v="1300"/>
    <x v="21"/>
    <d v="2019-10-22T00:00:00"/>
    <s v="SEDUCON LUCIO F."/>
    <s v="COOPERATIVE OFFICE"/>
    <x v="1"/>
    <d v="2019-10-18T00:00:00"/>
    <d v="2019-10-18T00:00:00"/>
    <s v="SL"/>
    <m/>
    <s v="1 SL"/>
    <n v="1"/>
    <m/>
  </r>
  <r>
    <n v="1300"/>
    <x v="21"/>
    <d v="2019-10-22T00:00:00"/>
    <s v="SEDUCON LUCIO F."/>
    <s v="COOPERATIVE OFFICE"/>
    <x v="1"/>
    <d v="2019-10-22T00:00:00"/>
    <d v="2019-10-22T00:00:00"/>
    <s v="SL"/>
    <m/>
    <s v="1 SL"/>
    <n v="1"/>
    <m/>
  </r>
  <r>
    <n v="1301"/>
    <x v="21"/>
    <d v="2019-09-16T00:00:00"/>
    <s v="CRUZADA MAGDALENA A."/>
    <s v="COOPERATIVE OFFICE"/>
    <x v="1"/>
    <d v="2019-09-13T00:00:00"/>
    <d v="2019-09-13T00:00:00"/>
    <s v="SL"/>
    <m/>
    <s v="1 SL"/>
    <n v="1"/>
    <m/>
  </r>
  <r>
    <n v="1302"/>
    <x v="21"/>
    <d v="2019-10-08T00:00:00"/>
    <s v="VELUZ DORMILUNA E."/>
    <s v="CCT"/>
    <x v="1"/>
    <d v="2019-10-07T00:00:00"/>
    <d v="2019-10-07T00:00:00"/>
    <s v="SL"/>
    <m/>
    <s v="1 SL"/>
    <n v="1"/>
    <m/>
  </r>
  <r>
    <n v="1303"/>
    <x v="21"/>
    <d v="2019-10-16T00:00:00"/>
    <s v="CRUZADA MAGDALENA A."/>
    <s v="COOPERATIVE OFFICE"/>
    <x v="1"/>
    <d v="2019-10-23T00:00:00"/>
    <d v="2019-10-24T00:00:00"/>
    <s v="VL"/>
    <m/>
    <s v="2 VL"/>
    <n v="2"/>
    <m/>
  </r>
  <r>
    <n v="1304"/>
    <x v="21"/>
    <d v="2019-11-05T00:00:00"/>
    <s v="MACASPAC ELVIRA V."/>
    <s v="COOPERATIVE OFFICE"/>
    <x v="1"/>
    <d v="2019-11-04T00:00:00"/>
    <d v="2019-11-04T00:00:00"/>
    <s v="SL"/>
    <m/>
    <s v="1 SL"/>
    <n v="1"/>
    <m/>
  </r>
  <r>
    <n v="1305"/>
    <x v="21"/>
    <d v="2019-10-29T00:00:00"/>
    <s v="MALUBAY MELINDA D."/>
    <s v="THRDC"/>
    <x v="1"/>
    <d v="2019-10-22T00:00:00"/>
    <d v="2019-10-24T00:00:00"/>
    <s v="SL"/>
    <m/>
    <s v="3 SL"/>
    <n v="3"/>
    <m/>
  </r>
  <r>
    <n v="1306"/>
    <x v="21"/>
    <d v="2019-10-17T00:00:00"/>
    <s v="MALUBAY MELINDA D."/>
    <s v="THRDC"/>
    <x v="1"/>
    <d v="2019-10-25T00:00:00"/>
    <d v="2019-10-25T00:00:00"/>
    <s v="VL"/>
    <m/>
    <s v="1 VL"/>
    <n v="1"/>
    <m/>
  </r>
  <r>
    <n v="1306"/>
    <x v="21"/>
    <d v="2019-10-17T00:00:00"/>
    <s v="MALUBAY MELINDA D."/>
    <s v="THRDC"/>
    <x v="1"/>
    <d v="2019-10-28T00:00:00"/>
    <d v="2019-10-29T00:00:00"/>
    <s v="VL"/>
    <m/>
    <s v="2 VL"/>
    <n v="2"/>
    <m/>
  </r>
  <r>
    <n v="1307"/>
    <x v="21"/>
    <d v="2019-10-25T00:00:00"/>
    <s v="MENDOZA NORA A."/>
    <n v="0"/>
    <x v="2"/>
    <d v="2019-10-02T00:00:00"/>
    <d v="2019-10-02T00:00:00"/>
    <s v="SL"/>
    <m/>
    <s v="1 SL"/>
    <n v="1"/>
    <m/>
  </r>
  <r>
    <n v="1307"/>
    <x v="21"/>
    <d v="2019-10-25T00:00:00"/>
    <s v="MENDOZA NORA A."/>
    <n v="0"/>
    <x v="2"/>
    <d v="2019-10-14T00:00:00"/>
    <d v="2019-10-14T00:00:00"/>
    <s v="SL"/>
    <m/>
    <s v="1 SL"/>
    <n v="1"/>
    <m/>
  </r>
  <r>
    <n v="1308"/>
    <x v="21"/>
    <d v="2019-10-28T00:00:00"/>
    <s v="MANALO EDITHA V."/>
    <s v="ACCOUNTING"/>
    <x v="1"/>
    <d v="2019-10-22T00:00:00"/>
    <d v="2019-10-22T00:00:00"/>
    <s v="OTHER"/>
    <s v="SPECIAL PRIVILEGE"/>
    <s v="1 OTHER"/>
    <n v="1"/>
    <m/>
  </r>
  <r>
    <n v="1309"/>
    <x v="21"/>
    <d v="2019-10-21T00:00:00"/>
    <s v="ANACAY LEVIE B."/>
    <s v="ACCOUNTING"/>
    <x v="1"/>
    <d v="2019-10-14T00:00:00"/>
    <d v="2019-10-14T00:00:00"/>
    <s v="SL"/>
    <m/>
    <s v="1 SL"/>
    <n v="1"/>
    <m/>
  </r>
  <r>
    <n v="1310"/>
    <x v="21"/>
    <d v="2019-11-04T00:00:00"/>
    <s v="ROCILLO CECILLA A."/>
    <s v="ACCOUNTING"/>
    <x v="1"/>
    <d v="2019-10-29T00:00:00"/>
    <d v="2019-10-29T00:00:00"/>
    <s v="SL"/>
    <m/>
    <s v="1 SL"/>
    <n v="1"/>
    <m/>
  </r>
  <r>
    <n v="1311"/>
    <x v="21"/>
    <d v="2019-10-29T00:00:00"/>
    <s v="ENMACIO LEILA A."/>
    <s v="ACCOUNTING"/>
    <x v="1"/>
    <d v="2019-10-09T00:00:00"/>
    <d v="2019-10-09T00:00:00"/>
    <s v="SL"/>
    <m/>
    <s v="1 SL"/>
    <n v="1"/>
    <m/>
  </r>
  <r>
    <n v="1311"/>
    <x v="21"/>
    <d v="2019-10-29T00:00:00"/>
    <s v="ENMACIO LEILA A."/>
    <s v="ACCOUNTING"/>
    <x v="1"/>
    <d v="2019-10-14T00:00:00"/>
    <d v="2019-10-14T00:00:00"/>
    <s v="SL"/>
    <m/>
    <s v="1 SL"/>
    <n v="1"/>
    <m/>
  </r>
  <r>
    <n v="1312"/>
    <x v="21"/>
    <d v="2019-09-23T00:00:00"/>
    <s v="DEL MUNDO ROSALLE A."/>
    <s v="PIO"/>
    <x v="1"/>
    <d v="2019-09-18T00:00:00"/>
    <d v="2019-09-20T00:00:00"/>
    <s v="SL"/>
    <m/>
    <s v="3 SL"/>
    <n v="3"/>
    <m/>
  </r>
  <r>
    <n v="1313"/>
    <x v="21"/>
    <d v="2019-11-04T00:00:00"/>
    <s v="DEL MUNDO ROSALLE A."/>
    <s v="PIO"/>
    <x v="1"/>
    <d v="2019-10-30T00:00:00"/>
    <d v="2019-10-31T00:00:00"/>
    <s v="SL"/>
    <m/>
    <s v="2 SL"/>
    <n v="2"/>
    <m/>
  </r>
  <r>
    <n v="1314"/>
    <x v="21"/>
    <d v="2019-10-21T00:00:00"/>
    <s v="MALIGAYA NELITA M."/>
    <s v="GSO"/>
    <x v="1"/>
    <d v="2019-10-17T00:00:00"/>
    <d v="2019-10-18T00:00:00"/>
    <s v="SL"/>
    <m/>
    <s v="2 SL"/>
    <n v="2"/>
    <m/>
  </r>
  <r>
    <n v="1315"/>
    <x v="21"/>
    <d v="2019-11-04T00:00:00"/>
    <s v="DIMAPILIS VILMA T."/>
    <s v="GSO"/>
    <x v="1"/>
    <d v="2019-11-15T00:00:00"/>
    <d v="2019-11-15T00:00:00"/>
    <s v="VL"/>
    <m/>
    <s v="1 VL"/>
    <n v="1"/>
    <m/>
  </r>
  <r>
    <n v="1315"/>
    <x v="21"/>
    <d v="2019-11-04T00:00:00"/>
    <s v="DIMAPILIS VILMA T."/>
    <s v="GSO"/>
    <x v="1"/>
    <d v="2019-11-29T00:00:00"/>
    <d v="2019-11-29T00:00:00"/>
    <s v="VL"/>
    <m/>
    <s v="1 VL"/>
    <n v="1"/>
    <m/>
  </r>
  <r>
    <n v="1316"/>
    <x v="21"/>
    <d v="2019-10-23T00:00:00"/>
    <s v="DIMARANAN PERPETUA F."/>
    <s v="TIPID IMPOK"/>
    <x v="1"/>
    <d v="2019-10-01T00:00:00"/>
    <d v="2019-10-02T00:00:00"/>
    <s v="SL"/>
    <m/>
    <s v="2 SL"/>
    <n v="2"/>
    <m/>
  </r>
  <r>
    <n v="1316"/>
    <x v="21"/>
    <d v="2019-10-24T00:00:00"/>
    <s v="DIMARANAN PERPETUA F."/>
    <s v="TIPID IMPOK"/>
    <x v="1"/>
    <d v="2019-10-07T00:00:00"/>
    <d v="2019-10-07T00:00:00"/>
    <s v="SL"/>
    <m/>
    <s v="1 SL"/>
    <n v="1"/>
    <m/>
  </r>
  <r>
    <n v="1316"/>
    <x v="21"/>
    <d v="2019-10-25T00:00:00"/>
    <s v="DIMARANAN PERPETUA F."/>
    <s v="TIPID IMPOK"/>
    <x v="1"/>
    <d v="2019-10-09T00:00:00"/>
    <d v="2019-10-10T00:00:00"/>
    <s v="SL"/>
    <m/>
    <s v="2 SL"/>
    <n v="2"/>
    <m/>
  </r>
  <r>
    <n v="1317"/>
    <x v="21"/>
    <d v="2019-10-23T00:00:00"/>
    <s v="DIMARANAN PERPETUA F."/>
    <s v="TIPID IMPOK"/>
    <x v="1"/>
    <d v="2019-10-14T00:00:00"/>
    <d v="2019-10-18T00:00:00"/>
    <s v="VL"/>
    <m/>
    <s v="5 VL"/>
    <n v="5"/>
    <m/>
  </r>
  <r>
    <n v="1317"/>
    <x v="21"/>
    <d v="2019-10-23T00:00:00"/>
    <s v="DIMARANAN PERPETUA F."/>
    <s v="TIPID IMPOK"/>
    <x v="1"/>
    <d v="2019-10-21T00:00:00"/>
    <d v="2019-10-22T00:00:00"/>
    <s v="VL"/>
    <m/>
    <s v="2 VL"/>
    <n v="2"/>
    <m/>
  </r>
  <r>
    <n v="1318"/>
    <x v="21"/>
    <d v="2019-10-30T00:00:00"/>
    <s v="DIMARANAN PERPETUA F."/>
    <s v="TIPID IMPOK"/>
    <x v="1"/>
    <d v="2019-10-29T00:00:00"/>
    <d v="2019-10-29T00:00:00"/>
    <s v="SL"/>
    <m/>
    <s v="1 SL"/>
    <n v="1"/>
    <m/>
  </r>
  <r>
    <n v="1319"/>
    <x v="21"/>
    <d v="2019-10-09T00:00:00"/>
    <s v="DE VILLA MYRNA D."/>
    <s v="GSO"/>
    <x v="1"/>
    <d v="2019-10-10T00:00:00"/>
    <d v="2019-10-10T00:00:00"/>
    <s v="SL"/>
    <m/>
    <s v="1 SL"/>
    <n v="1"/>
    <m/>
  </r>
  <r>
    <n v="1320"/>
    <x v="21"/>
    <d v="2019-10-22T00:00:00"/>
    <s v="DE VILLA MYRNA D."/>
    <s v="GSO"/>
    <x v="1"/>
    <d v="2019-10-21T00:00:00"/>
    <d v="2019-10-21T00:00:00"/>
    <s v="SL"/>
    <m/>
    <s v="1 SL"/>
    <n v="1"/>
    <m/>
  </r>
  <r>
    <n v="1321"/>
    <x v="21"/>
    <d v="2019-10-29T00:00:00"/>
    <s v="DE VILLA MYRNA D."/>
    <s v="GSO"/>
    <x v="1"/>
    <d v="2019-10-28T00:00:00"/>
    <d v="2019-10-28T00:00:00"/>
    <s v="SL"/>
    <m/>
    <s v="1 SL"/>
    <n v="1"/>
    <m/>
  </r>
  <r>
    <n v="1322"/>
    <x v="21"/>
    <d v="2019-10-25T00:00:00"/>
    <s v="DE VILLA MYRNA D."/>
    <s v="GSO"/>
    <x v="1"/>
    <d v="2019-11-04T00:00:00"/>
    <d v="2019-11-05T00:00:00"/>
    <s v="VL"/>
    <m/>
    <s v="2 VL"/>
    <n v="2"/>
    <m/>
  </r>
  <r>
    <n v="1323"/>
    <x v="21"/>
    <d v="2019-10-25T00:00:00"/>
    <s v="ORTIZ TRINIDAD D."/>
    <s v="GSO"/>
    <x v="1"/>
    <d v="2019-10-24T00:00:00"/>
    <d v="2019-10-24T00:00:00"/>
    <s v="SL"/>
    <m/>
    <s v="1 SL"/>
    <n v="1"/>
    <m/>
  </r>
  <r>
    <n v="1324"/>
    <x v="21"/>
    <d v="2019-11-12T00:00:00"/>
    <s v="DIMARANAN RODORA G."/>
    <s v="HRMO"/>
    <x v="1"/>
    <d v="2019-11-21T00:00:00"/>
    <d v="2019-11-21T00:00:00"/>
    <s v="VL"/>
    <m/>
    <s v="1 VL"/>
    <n v="1"/>
    <m/>
  </r>
  <r>
    <n v="1324"/>
    <x v="21"/>
    <d v="2019-11-12T00:00:00"/>
    <s v="DIMARANAN RODORA G."/>
    <s v="HRMO"/>
    <x v="1"/>
    <d v="2019-12-10T00:00:00"/>
    <d v="2019-12-12T00:00:00"/>
    <s v="VL"/>
    <m/>
    <s v="3 VL"/>
    <n v="3"/>
    <m/>
  </r>
  <r>
    <n v="1324"/>
    <x v="21"/>
    <d v="2019-11-12T00:00:00"/>
    <s v="DIMARANAN RODORA G."/>
    <s v="HRMO"/>
    <x v="1"/>
    <d v="2019-12-20T00:00:00"/>
    <d v="2019-12-20T00:00:00"/>
    <s v="VL"/>
    <m/>
    <s v="1 VL"/>
    <n v="1"/>
    <m/>
  </r>
  <r>
    <n v="1325"/>
    <x v="22"/>
    <d v="2019-10-17T00:00:00"/>
    <s v="LIMBOC FLORDELIZA J."/>
    <s v="LCR"/>
    <x v="1"/>
    <d v="2019-10-14T00:00:00"/>
    <d v="2019-10-14T00:00:00"/>
    <s v="SL"/>
    <m/>
    <s v="1 SL"/>
    <n v="1"/>
    <m/>
  </r>
  <r>
    <n v="1326"/>
    <x v="23"/>
    <d v="2019-10-04T00:00:00"/>
    <s v="LIMBOC FLORDELIZA J."/>
    <s v="LCR"/>
    <x v="1"/>
    <d v="2019-10-03T00:00:00"/>
    <d v="2019-10-03T00:00:00"/>
    <s v="SL"/>
    <m/>
    <s v="1 SL"/>
    <n v="1"/>
    <m/>
  </r>
  <r>
    <n v="1327"/>
    <x v="23"/>
    <d v="2019-09-27T00:00:00"/>
    <s v="LIMBOC FLORDELIZA J."/>
    <s v="LCR"/>
    <x v="1"/>
    <d v="2019-09-25T00:00:00"/>
    <d v="2019-09-26T00:00:00"/>
    <s v="SL"/>
    <m/>
    <s v="2 SL"/>
    <n v="2"/>
    <m/>
  </r>
  <r>
    <n v="1328"/>
    <x v="23"/>
    <d v="2019-09-18T00:00:00"/>
    <s v="LIMBOC FLORDELIZA J."/>
    <s v="LCR"/>
    <x v="1"/>
    <d v="2019-09-17T00:00:00"/>
    <d v="2019-09-17T00:00:00"/>
    <s v="SL"/>
    <m/>
    <s v="1 SL"/>
    <n v="1"/>
    <m/>
  </r>
  <r>
    <n v="1329"/>
    <x v="23"/>
    <d v="2019-09-03T00:00:00"/>
    <s v="LIMBOC FLORDELIZA J."/>
    <s v="LCR"/>
    <x v="1"/>
    <d v="2019-09-02T00:00:00"/>
    <d v="2019-09-02T00:00:00"/>
    <s v="SL"/>
    <m/>
    <s v="1 SL"/>
    <n v="1"/>
    <m/>
  </r>
  <r>
    <n v="1330"/>
    <x v="23"/>
    <d v="2019-10-01T00:00:00"/>
    <s v="BUGARIN MA. ANA M."/>
    <s v="LCR"/>
    <x v="1"/>
    <d v="2019-09-27T00:00:00"/>
    <d v="2019-09-27T00:00:00"/>
    <s v="VL"/>
    <m/>
    <s v="1 VL"/>
    <n v="1"/>
    <m/>
  </r>
  <r>
    <n v="1330"/>
    <x v="23"/>
    <d v="2019-10-01T00:00:00"/>
    <s v="BUGARIN MA. ANA M."/>
    <s v="LCR"/>
    <x v="1"/>
    <d v="2019-09-29T00:00:00"/>
    <d v="2019-09-29T00:00:00"/>
    <s v="VL"/>
    <m/>
    <s v="1 VL"/>
    <n v="1"/>
    <m/>
  </r>
  <r>
    <n v="1331"/>
    <x v="23"/>
    <d v="2019-10-29T00:00:00"/>
    <s v="BUGARIN MA. ANA M."/>
    <s v="LCR"/>
    <x v="1"/>
    <d v="2019-10-28T00:00:00"/>
    <d v="2019-10-28T00:00:00"/>
    <s v="SL"/>
    <m/>
    <s v="1 SL"/>
    <n v="1"/>
    <m/>
  </r>
  <r>
    <n v="1332"/>
    <x v="23"/>
    <d v="2019-10-28T00:00:00"/>
    <s v="ANGCAYA RUFINA P."/>
    <s v="LCR"/>
    <x v="1"/>
    <d v="2019-10-25T00:00:00"/>
    <d v="2019-10-25T00:00:00"/>
    <s v="SL"/>
    <m/>
    <s v="1 SL"/>
    <n v="1"/>
    <m/>
  </r>
  <r>
    <n v="1333"/>
    <x v="23"/>
    <d v="2019-10-11T00:00:00"/>
    <s v="ANGCAYA RUFINA P."/>
    <s v="LCR"/>
    <x v="1"/>
    <d v="2019-10-11T00:00:00"/>
    <d v="2019-10-11T00:00:00"/>
    <s v="SL"/>
    <m/>
    <s v="1 SL"/>
    <n v="1"/>
    <m/>
  </r>
  <r>
    <n v="1334"/>
    <x v="23"/>
    <d v="2019-09-24T00:00:00"/>
    <s v="ANGCAYA RUFINA P."/>
    <s v="LCR"/>
    <x v="1"/>
    <d v="2019-09-20T00:00:00"/>
    <d v="2019-09-20T00:00:00"/>
    <s v="SL"/>
    <m/>
    <s v="1 SL"/>
    <n v="1"/>
    <m/>
  </r>
  <r>
    <n v="1335"/>
    <x v="23"/>
    <d v="2019-10-17T00:00:00"/>
    <s v="TOLENTINO CAROLINA E."/>
    <s v="LCR"/>
    <x v="1"/>
    <d v="2019-10-24T00:00:00"/>
    <d v="2019-10-25T00:00:00"/>
    <s v="VL"/>
    <m/>
    <s v="2 VL"/>
    <n v="2"/>
    <m/>
  </r>
  <r>
    <n v="1335"/>
    <x v="23"/>
    <d v="2019-10-17T00:00:00"/>
    <s v="TOLENTINO CAROLINA E."/>
    <s v="LCR"/>
    <x v="1"/>
    <d v="2019-10-28T00:00:00"/>
    <d v="2019-10-29T00:00:00"/>
    <s v="VL"/>
    <m/>
    <s v="2 VL"/>
    <n v="2"/>
    <m/>
  </r>
  <r>
    <n v="1336"/>
    <x v="23"/>
    <d v="2019-11-03T00:00:00"/>
    <s v="LABARDA GINA L."/>
    <s v="PICNIC GROVE"/>
    <x v="1"/>
    <d v="2019-11-18T00:00:00"/>
    <d v="2019-11-18T00:00:00"/>
    <s v="VL"/>
    <m/>
    <s v="1 VL"/>
    <n v="1"/>
    <m/>
  </r>
  <r>
    <n v="1336"/>
    <x v="23"/>
    <d v="2019-11-03T00:00:00"/>
    <s v="LABARDA GINA L."/>
    <s v="PICNIC GROVE"/>
    <x v="1"/>
    <d v="2019-11-22T00:00:00"/>
    <d v="2019-11-22T00:00:00"/>
    <s v="VL"/>
    <m/>
    <s v="1 VL"/>
    <n v="1"/>
    <m/>
  </r>
  <r>
    <n v="1336"/>
    <x v="23"/>
    <d v="2019-11-03T00:00:00"/>
    <s v="LABARDA GINA L."/>
    <s v="PICNIC GROVE"/>
    <x v="1"/>
    <d v="2019-11-18T00:00:00"/>
    <d v="2019-11-18T00:00:00"/>
    <s v="VL"/>
    <m/>
    <s v="1 VL"/>
    <n v="1"/>
    <m/>
  </r>
  <r>
    <n v="1336"/>
    <x v="23"/>
    <d v="2019-11-03T00:00:00"/>
    <s v="LABARDA GINA L."/>
    <s v="PICNIC GROVE"/>
    <x v="1"/>
    <d v="2019-11-18T00:00:00"/>
    <d v="2019-11-18T00:00:00"/>
    <s v="VL"/>
    <m/>
    <s v="1 VL"/>
    <n v="1"/>
    <m/>
  </r>
  <r>
    <n v="1336"/>
    <x v="23"/>
    <d v="2019-11-03T00:00:00"/>
    <s v="LABARDA GINA L."/>
    <s v="PICNIC GROVE"/>
    <x v="1"/>
    <d v="2019-11-18T00:00:00"/>
    <d v="2019-11-18T00:00:00"/>
    <s v="VL"/>
    <m/>
    <s v="1 VL"/>
    <n v="1"/>
    <m/>
  </r>
  <r>
    <n v="1337"/>
    <x v="23"/>
    <d v="2019-10-17T00:00:00"/>
    <s v="BAURILE LOURDES Q."/>
    <s v="PICNIC GROVE"/>
    <x v="1"/>
    <d v="2019-10-16T00:00:00"/>
    <d v="2019-10-16T00:00:00"/>
    <s v="SL"/>
    <m/>
    <s v="1 SL"/>
    <n v="1"/>
    <m/>
  </r>
  <r>
    <n v="1338"/>
    <x v="23"/>
    <d v="2019-10-12T00:00:00"/>
    <s v="ANACAY ANICETA P."/>
    <s v="PICNIC GROVE"/>
    <x v="1"/>
    <d v="2019-10-21T00:00:00"/>
    <d v="2019-10-21T00:00:00"/>
    <s v="VL"/>
    <m/>
    <s v="1 VL"/>
    <n v="1"/>
    <m/>
  </r>
  <r>
    <n v="1338"/>
    <x v="23"/>
    <d v="2019-10-12T00:00:00"/>
    <s v="ANACAY ANICETA P."/>
    <s v="PICNIC GROVE"/>
    <x v="1"/>
    <d v="2019-10-24T00:00:00"/>
    <d v="2019-10-25T00:00:00"/>
    <s v="VL"/>
    <m/>
    <s v="2 VL"/>
    <n v="2"/>
    <m/>
  </r>
  <r>
    <n v="1339"/>
    <x v="23"/>
    <d v="2019-10-18T00:00:00"/>
    <s v="ANACAY ANICETA P."/>
    <s v="PICNIC GROVE"/>
    <x v="1"/>
    <d v="2019-10-16T00:00:00"/>
    <d v="2019-10-17T00:00:00"/>
    <s v="SL"/>
    <m/>
    <s v="2 SL"/>
    <n v="2"/>
    <m/>
  </r>
  <r>
    <n v="1340"/>
    <x v="23"/>
    <d v="2019-10-12T00:00:00"/>
    <s v="ANACAY ANICETA P."/>
    <s v="PICNIC GROVE"/>
    <x v="1"/>
    <d v="2019-10-11T00:00:00"/>
    <d v="2019-10-11T00:00:00"/>
    <s v="SL"/>
    <m/>
    <s v="1 SL"/>
    <n v="1"/>
    <m/>
  </r>
  <r>
    <n v="1341"/>
    <x v="23"/>
    <d v="2019-09-14T00:00:00"/>
    <s v="ANACAY ANICETA P."/>
    <s v="PICNIC GROVE"/>
    <x v="1"/>
    <d v="2019-09-13T00:00:00"/>
    <d v="2019-09-13T00:00:00"/>
    <s v="SL"/>
    <m/>
    <s v="1 SL"/>
    <n v="1"/>
    <m/>
  </r>
  <r>
    <n v="1342"/>
    <x v="23"/>
    <d v="2019-10-08T00:00:00"/>
    <s v="LUCIANO ADELAIDA C."/>
    <s v="MO"/>
    <x v="1"/>
    <d v="2019-10-04T00:00:00"/>
    <d v="2019-10-04T00:00:00"/>
    <s v="SL"/>
    <m/>
    <s v="1 SL"/>
    <n v="1"/>
    <m/>
  </r>
  <r>
    <n v="1342"/>
    <x v="23"/>
    <d v="2019-10-08T00:00:00"/>
    <s v="LUCIANO ADELAIDA C."/>
    <s v="MO"/>
    <x v="1"/>
    <d v="2019-10-07T00:00:00"/>
    <d v="2019-10-07T00:00:00"/>
    <s v="SL"/>
    <m/>
    <s v="1 SL"/>
    <n v="1"/>
    <m/>
  </r>
  <r>
    <n v="1343"/>
    <x v="23"/>
    <d v="2019-10-23T00:00:00"/>
    <s v="LUCIANO ADELAIDA C."/>
    <s v="MO"/>
    <x v="1"/>
    <d v="2019-10-22T00:00:00"/>
    <d v="2019-10-22T00:00:00"/>
    <s v="SL"/>
    <m/>
    <s v="1 SL"/>
    <n v="1"/>
    <m/>
  </r>
  <r>
    <n v="1344"/>
    <x v="23"/>
    <d v="2019-09-18T00:00:00"/>
    <s v="MENDOZA JUANITO N."/>
    <n v="0"/>
    <x v="2"/>
    <d v="2019-09-18T00:00:00"/>
    <d v="2019-09-18T00:00:00"/>
    <s v="VL"/>
    <m/>
    <s v="1 VL"/>
    <n v="1"/>
    <m/>
  </r>
  <r>
    <n v="1345"/>
    <x v="23"/>
    <d v="2019-10-29T00:00:00"/>
    <s v="ANGCAYA MARLON J."/>
    <s v="EEO/ CITY MARKET"/>
    <x v="1"/>
    <d v="2019-10-24T00:00:00"/>
    <d v="2019-10-26T00:00:00"/>
    <s v="SL"/>
    <m/>
    <s v="3 SL"/>
    <n v="3"/>
    <m/>
  </r>
  <r>
    <n v="1346"/>
    <x v="23"/>
    <d v="2019-10-24T00:00:00"/>
    <s v="PALADAN VICENTE  "/>
    <s v="CENRO"/>
    <x v="1"/>
    <d v="2019-10-23T00:00:00"/>
    <d v="2019-10-23T00:00:00"/>
    <s v="SL"/>
    <m/>
    <s v="1 SL"/>
    <n v="1"/>
    <m/>
  </r>
  <r>
    <n v="1347"/>
    <x v="23"/>
    <d v="2019-10-26T00:00:00"/>
    <s v="MARASIGAN DANIEL  "/>
    <s v="CENRO"/>
    <x v="1"/>
    <d v="2019-10-24T00:00:00"/>
    <d v="2019-10-24T00:00:00"/>
    <s v="SL"/>
    <m/>
    <s v="1 SL"/>
    <n v="1"/>
    <m/>
  </r>
  <r>
    <n v="1348"/>
    <x v="23"/>
    <d v="2019-10-08T00:00:00"/>
    <s v="MARASIGAN DANIEL  "/>
    <s v="CENRO"/>
    <x v="1"/>
    <d v="2019-10-07T00:00:00"/>
    <d v="2019-10-07T00:00:00"/>
    <s v="SL"/>
    <m/>
    <s v="1 SL"/>
    <n v="1"/>
    <m/>
  </r>
  <r>
    <n v="1349"/>
    <x v="23"/>
    <d v="2019-10-25T00:00:00"/>
    <s v="RODRIGUEZ GREGORIO  "/>
    <s v="CENRO"/>
    <x v="1"/>
    <d v="2019-10-24T00:00:00"/>
    <d v="2019-10-24T00:00:00"/>
    <s v="SL"/>
    <m/>
    <s v="1 SL"/>
    <n v="1"/>
    <m/>
  </r>
  <r>
    <n v="1350"/>
    <x v="23"/>
    <d v="2019-09-19T00:00:00"/>
    <s v="MERCADO NAZARIO  "/>
    <n v="0"/>
    <x v="2"/>
    <d v="2019-09-16T00:00:00"/>
    <d v="2019-09-18T00:00:00"/>
    <s v="SL"/>
    <m/>
    <s v="3 SL"/>
    <n v="3"/>
    <m/>
  </r>
  <r>
    <n v="1351"/>
    <x v="23"/>
    <d v="2019-09-30T00:00:00"/>
    <s v="RODRIGUEZ IGNACIO  "/>
    <s v="CENRO"/>
    <x v="1"/>
    <d v="2019-09-24T00:00:00"/>
    <d v="2019-09-25T00:00:00"/>
    <s v="SL"/>
    <m/>
    <s v="2 SL"/>
    <n v="2"/>
    <m/>
  </r>
  <r>
    <n v="1351"/>
    <x v="23"/>
    <d v="2019-09-30T00:00:00"/>
    <s v="RODRIGUEZ IGNACIO  "/>
    <s v="CENRO"/>
    <x v="1"/>
    <d v="2019-09-27T00:00:00"/>
    <d v="2019-09-27T00:00:00"/>
    <s v="SL"/>
    <m/>
    <s v="1 SL"/>
    <n v="1"/>
    <m/>
  </r>
  <r>
    <n v="1352"/>
    <x v="23"/>
    <d v="2019-10-19T00:00:00"/>
    <s v="PAYAD ALEXANDER  "/>
    <s v="CENRO"/>
    <x v="1"/>
    <d v="2019-10-10T00:00:00"/>
    <d v="2019-10-10T00:00:00"/>
    <s v="SL"/>
    <m/>
    <s v="1 SL"/>
    <n v="1"/>
    <m/>
  </r>
  <r>
    <n v="1352"/>
    <x v="23"/>
    <d v="2019-10-19T00:00:00"/>
    <s v="PAYAD ALEXANDER  "/>
    <s v="CENRO"/>
    <x v="1"/>
    <d v="2019-10-12T00:00:00"/>
    <d v="2019-10-14T00:00:00"/>
    <s v="SL"/>
    <m/>
    <s v="3 SL"/>
    <n v="3"/>
    <m/>
  </r>
  <r>
    <n v="1352"/>
    <x v="23"/>
    <d v="2019-10-19T00:00:00"/>
    <s v="PAYAD ALEXANDER  "/>
    <s v="CENRO"/>
    <x v="1"/>
    <d v="2019-10-16T00:00:00"/>
    <d v="2019-10-17T00:00:00"/>
    <s v="SL"/>
    <m/>
    <s v="2 SL"/>
    <n v="2"/>
    <m/>
  </r>
  <r>
    <n v="1353"/>
    <x v="23"/>
    <d v="2019-10-14T00:00:00"/>
    <s v="MACAPUNO FELIX  "/>
    <s v="CENRO"/>
    <x v="1"/>
    <d v="2019-10-11T00:00:00"/>
    <d v="2019-10-11T00:00:00"/>
    <s v="SL"/>
    <m/>
    <s v="1 SL"/>
    <n v="1"/>
    <m/>
  </r>
  <r>
    <n v="1354"/>
    <x v="23"/>
    <d v="2019-10-28T00:00:00"/>
    <s v="BANICO PILAR B."/>
    <s v="CCT"/>
    <x v="1"/>
    <d v="2019-10-25T00:00:00"/>
    <d v="2019-10-25T00:00:00"/>
    <s v="SL"/>
    <m/>
    <s v="1 SL"/>
    <n v="1"/>
    <m/>
  </r>
  <r>
    <n v="1355"/>
    <x v="23"/>
    <d v="2019-10-17T00:00:00"/>
    <s v="FERMA MARIA VICTORIA D."/>
    <s v="CCT"/>
    <x v="1"/>
    <d v="2019-10-16T00:00:00"/>
    <d v="2019-10-16T00:00:00"/>
    <s v="SL"/>
    <m/>
    <s v="1 SL"/>
    <n v="1"/>
    <m/>
  </r>
  <r>
    <n v="1356"/>
    <x v="23"/>
    <d v="2019-10-07T00:00:00"/>
    <s v="PETIL GLENDA D."/>
    <s v="CCT"/>
    <x v="1"/>
    <d v="2019-12-04T00:00:00"/>
    <d v="2019-12-04T00:00:00"/>
    <s v="SL"/>
    <m/>
    <s v="1 SL"/>
    <n v="1"/>
    <m/>
  </r>
  <r>
    <n v="1357"/>
    <x v="23"/>
    <d v="2019-10-28T00:00:00"/>
    <s v="PEREY AIRENE O."/>
    <s v="CCT"/>
    <x v="1"/>
    <d v="2019-10-24T00:00:00"/>
    <d v="2019-10-24T00:00:00"/>
    <s v="SL"/>
    <m/>
    <s v="1 SL"/>
    <n v="1"/>
    <m/>
  </r>
  <r>
    <n v="1358"/>
    <x v="23"/>
    <d v="2019-10-18T00:00:00"/>
    <s v="PEREY AIRENE O."/>
    <s v="CCT"/>
    <x v="1"/>
    <d v="2019-10-17T00:00:00"/>
    <d v="2019-10-17T00:00:00"/>
    <s v="SL"/>
    <m/>
    <s v="1 SL"/>
    <n v="1"/>
    <m/>
  </r>
  <r>
    <n v="1359"/>
    <x v="23"/>
    <d v="2019-09-19T00:00:00"/>
    <s v="PEREY AIRENE O."/>
    <s v="CCT"/>
    <x v="1"/>
    <d v="2019-09-16T00:00:00"/>
    <d v="2019-09-16T00:00:00"/>
    <s v="SL"/>
    <m/>
    <s v="1 SL"/>
    <n v="1"/>
    <m/>
  </r>
  <r>
    <n v="1360"/>
    <x v="23"/>
    <d v="2019-09-12T00:00:00"/>
    <s v="PEREY AIRENE O."/>
    <s v="CCT"/>
    <x v="1"/>
    <d v="2019-09-11T00:00:00"/>
    <d v="2019-09-11T00:00:00"/>
    <s v="SL"/>
    <m/>
    <s v="1 SL"/>
    <n v="1"/>
    <m/>
  </r>
  <r>
    <n v="1361"/>
    <x v="23"/>
    <d v="2019-10-28T00:00:00"/>
    <s v="CASTILLO FLORDELIZA T."/>
    <s v="CCT"/>
    <x v="1"/>
    <d v="2019-10-24T00:00:00"/>
    <d v="2019-10-24T00:00:00"/>
    <s v="SL"/>
    <m/>
    <s v="1 SL"/>
    <n v="1"/>
    <m/>
  </r>
  <r>
    <n v="1362"/>
    <x v="23"/>
    <d v="2019-09-20T00:00:00"/>
    <s v="CASTILLO FLORDELIZA T."/>
    <s v="CCT"/>
    <x v="1"/>
    <d v="2019-09-12T00:00:00"/>
    <d v="2019-09-14T00:00:00"/>
    <s v="VL"/>
    <m/>
    <s v="2 VL"/>
    <n v="2"/>
    <m/>
  </r>
  <r>
    <n v="1362"/>
    <x v="23"/>
    <d v="2019-09-20T00:00:00"/>
    <s v="CASTILLO FLORDELIZA T."/>
    <s v="CCT"/>
    <x v="1"/>
    <d v="2019-09-16T00:00:00"/>
    <d v="2019-09-17T00:00:00"/>
    <s v="VL"/>
    <m/>
    <s v="2 VL"/>
    <n v="2"/>
    <m/>
  </r>
  <r>
    <n v="1362"/>
    <x v="23"/>
    <d v="2019-09-21T00:00:00"/>
    <s v="CASTILLO FLORDELIZA T."/>
    <s v="CCT"/>
    <x v="1"/>
    <d v="2019-09-16T00:00:00"/>
    <d v="2019-09-17T00:00:00"/>
    <s v="VL"/>
    <m/>
    <s v="2 VL"/>
    <n v="2"/>
    <m/>
  </r>
  <r>
    <n v="1363"/>
    <x v="23"/>
    <d v="2019-10-14T00:00:00"/>
    <s v="VELUZ DORMILUNA E."/>
    <s v="CCT"/>
    <x v="1"/>
    <d v="2019-10-11T00:00:00"/>
    <d v="2019-10-11T00:00:00"/>
    <s v="SL"/>
    <m/>
    <s v="1 SL"/>
    <n v="1"/>
    <m/>
  </r>
  <r>
    <n v="1364"/>
    <x v="23"/>
    <d v="2019-09-18T00:00:00"/>
    <s v="MENDOZA JUANITO N."/>
    <n v="0"/>
    <x v="2"/>
    <d v="2019-09-28T00:00:00"/>
    <d v="2019-09-28T00:00:00"/>
    <s v="VL"/>
    <m/>
    <s v="1 VL"/>
    <n v="1"/>
    <m/>
  </r>
  <r>
    <n v="1365"/>
    <x v="24"/>
    <d v="2019-09-24T00:00:00"/>
    <s v="MENDOZA JUANITO N."/>
    <n v="0"/>
    <x v="2"/>
    <d v="2019-09-21T00:00:00"/>
    <d v="2019-09-22T00:00:00"/>
    <s v="SL"/>
    <m/>
    <s v="2 SL"/>
    <n v="2"/>
    <m/>
  </r>
  <r>
    <n v="1366"/>
    <x v="24"/>
    <d v="2019-10-15T00:00:00"/>
    <s v="HERNANDEZ CORNELIO A."/>
    <s v="CCT"/>
    <x v="1"/>
    <d v="2019-10-23T00:00:00"/>
    <d v="2019-10-24T00:00:00"/>
    <s v="VL"/>
    <m/>
    <s v="2 VL"/>
    <n v="2"/>
    <m/>
  </r>
  <r>
    <n v="1367"/>
    <x v="24"/>
    <d v="2019-11-05T00:00:00"/>
    <s v="MACASPAC JOSE VICTOR P."/>
    <s v="MAHOGANY MARKET"/>
    <x v="1"/>
    <d v="2019-11-10T00:00:00"/>
    <d v="2019-11-11T00:00:00"/>
    <s v="OTHER"/>
    <s v="SEC 25 EO 292- FORCE LEAVE"/>
    <s v="1 OTHER"/>
    <n v="1"/>
    <m/>
  </r>
  <r>
    <n v="1368"/>
    <x v="24"/>
    <d v="2019-11-05T00:00:00"/>
    <s v="MACASPAC JOSE VICTOR P."/>
    <s v="MAHOGANY MARKET"/>
    <x v="1"/>
    <d v="2019-11-04T00:00:00"/>
    <d v="2019-11-04T00:00:00"/>
    <s v="OTHER"/>
    <s v="SPECIAL PRIVILEGE"/>
    <s v="1 OTHER"/>
    <n v="1"/>
    <m/>
  </r>
  <r>
    <n v="1369"/>
    <x v="24"/>
    <d v="2019-09-24T00:00:00"/>
    <s v="ESTRANGCO MERCY U."/>
    <s v="MAHOGANY MARKET"/>
    <x v="1"/>
    <d v="2019-09-27T00:00:00"/>
    <d v="2019-09-27T00:00:00"/>
    <s v="OTHER"/>
    <s v="BIRTHDAY LEAVE"/>
    <s v="1 OTHER"/>
    <n v="1"/>
    <m/>
  </r>
  <r>
    <n v="1370"/>
    <x v="24"/>
    <d v="2019-09-19T00:00:00"/>
    <s v="HERNANDEZ MARIO A."/>
    <s v="MAHOGANY MARKET"/>
    <x v="1"/>
    <d v="2019-09-16T00:00:00"/>
    <d v="2019-09-16T00:00:00"/>
    <s v="SL"/>
    <m/>
    <s v="1 SL"/>
    <n v="1"/>
    <m/>
  </r>
  <r>
    <n v="1371"/>
    <x v="24"/>
    <d v="2019-09-19T00:00:00"/>
    <s v="DIMARANAN REYNALDO R."/>
    <s v="EEO/ CITY MARKET"/>
    <x v="1"/>
    <d v="2019-09-17T00:00:00"/>
    <d v="2019-09-18T00:00:00"/>
    <s v="SL"/>
    <m/>
    <s v="2 SL"/>
    <n v="2"/>
    <m/>
  </r>
  <r>
    <n v="1372"/>
    <x v="24"/>
    <d v="2019-10-10T00:00:00"/>
    <s v="ANGCAYA FRANCIS A."/>
    <s v="MAHOGANY MARKET"/>
    <x v="1"/>
    <d v="2019-10-23T00:00:00"/>
    <d v="2019-10-25T00:00:00"/>
    <s v="OTHER"/>
    <s v="SEC 25 EO 292- FORCE LEAVE"/>
    <s v="3 OTHER"/>
    <n v="3"/>
    <m/>
  </r>
  <r>
    <n v="1373"/>
    <x v="24"/>
    <d v="2019-10-29T00:00:00"/>
    <s v="GABEJA MHAR G."/>
    <s v="MAHOGANY MARKET"/>
    <x v="1"/>
    <d v="2019-10-26T00:00:00"/>
    <d v="2019-10-28T00:00:00"/>
    <s v="SL"/>
    <m/>
    <s v="3 SL"/>
    <n v="3"/>
    <m/>
  </r>
  <r>
    <n v="1374"/>
    <x v="24"/>
    <d v="2019-10-07T00:00:00"/>
    <s v="GABEJA MHAR G."/>
    <s v="MAHOGANY MARKET"/>
    <x v="1"/>
    <d v="2019-09-29T00:00:00"/>
    <d v="2019-09-30T00:00:00"/>
    <s v="SL"/>
    <m/>
    <s v="2 SL"/>
    <n v="2"/>
    <m/>
  </r>
  <r>
    <n v="1375"/>
    <x v="24"/>
    <d v="2019-11-11T00:00:00"/>
    <s v="MAESTRECAMPO LORENA A."/>
    <s v="HRMO"/>
    <x v="1"/>
    <d v="2019-11-26T00:00:00"/>
    <d v="2019-11-26T00:00:00"/>
    <s v="VL"/>
    <m/>
    <s v="1 VL"/>
    <n v="1"/>
    <m/>
  </r>
  <r>
    <n v="1375"/>
    <x v="24"/>
    <d v="2019-11-11T00:00:00"/>
    <s v="MAESTRECAMPO LORENA A."/>
    <s v="HRMO"/>
    <x v="1"/>
    <d v="2019-12-02T00:00:00"/>
    <d v="2019-12-02T00:00:00"/>
    <s v="VL"/>
    <m/>
    <s v="1 VL"/>
    <n v="1"/>
    <m/>
  </r>
  <r>
    <n v="1375"/>
    <x v="24"/>
    <d v="2019-11-11T00:00:00"/>
    <s v="MAESTRECAMPO LORENA A."/>
    <s v="HRMO"/>
    <x v="1"/>
    <d v="2019-12-09T00:00:00"/>
    <d v="2019-12-09T00:00:00"/>
    <s v="VL"/>
    <m/>
    <s v="1 VL"/>
    <n v="1"/>
    <m/>
  </r>
  <r>
    <n v="1376"/>
    <x v="24"/>
    <d v="2019-11-21T00:00:00"/>
    <s v="GUTIERREZ LYDIA C."/>
    <s v="HRMO"/>
    <x v="1"/>
    <d v="2019-11-04T00:00:00"/>
    <d v="2019-11-04T00:00:00"/>
    <s v="OTHER"/>
    <m/>
    <s v="1 OTHER"/>
    <n v="1"/>
    <m/>
  </r>
  <r>
    <n v="1376"/>
    <x v="24"/>
    <d v="2019-11-21T00:00:00"/>
    <s v="GUTIERREZ LYDIA C."/>
    <s v="HRMO"/>
    <x v="1"/>
    <d v="2019-11-26T00:00:00"/>
    <d v="2019-11-26T00:00:00"/>
    <s v="OTHER"/>
    <m/>
    <s v="1 OTHER"/>
    <n v="1"/>
    <m/>
  </r>
  <r>
    <n v="1377"/>
    <x v="24"/>
    <d v="2019-10-03T00:00:00"/>
    <s v="BORJA NECY M."/>
    <s v="CBO"/>
    <x v="1"/>
    <d v="2019-10-02T00:00:00"/>
    <d v="2019-10-02T00:00:00"/>
    <s v="SL"/>
    <m/>
    <s v="1 SL"/>
    <n v="1"/>
    <m/>
  </r>
  <r>
    <n v="1378"/>
    <x v="24"/>
    <d v="2019-10-15T00:00:00"/>
    <s v="BORJA NECY M."/>
    <s v="CBO"/>
    <x v="1"/>
    <d v="2019-10-14T00:00:00"/>
    <d v="2019-10-14T00:00:00"/>
    <s v="SL"/>
    <m/>
    <s v="1 SL"/>
    <n v="1"/>
    <m/>
  </r>
  <r>
    <n v="1379"/>
    <x v="24"/>
    <d v="2019-10-11T00:00:00"/>
    <s v="BORJA NECY M."/>
    <s v="CBO"/>
    <x v="1"/>
    <d v="2019-10-23T00:00:00"/>
    <d v="2019-10-25T00:00:00"/>
    <s v="VL"/>
    <m/>
    <s v="3 VL"/>
    <n v="3"/>
    <m/>
  </r>
  <r>
    <n v="1380"/>
    <x v="24"/>
    <d v="2019-09-27T00:00:00"/>
    <s v="TAÑEDO MARIA EVELYN C."/>
    <s v="CBO"/>
    <x v="1"/>
    <d v="2019-10-04T00:00:00"/>
    <d v="2019-10-04T00:00:00"/>
    <s v="VL"/>
    <m/>
    <s v="1 VL"/>
    <n v="1"/>
    <m/>
  </r>
  <r>
    <n v="1381"/>
    <x v="24"/>
    <d v="2019-10-15T00:00:00"/>
    <s v="TAÑEDO MARIA EVELYN C."/>
    <s v="CBO"/>
    <x v="1"/>
    <d v="2019-10-14T00:00:00"/>
    <d v="2019-10-14T00:00:00"/>
    <s v="SL"/>
    <m/>
    <s v="1 SL"/>
    <n v="1"/>
    <m/>
  </r>
  <r>
    <n v="1382"/>
    <x v="24"/>
    <d v="2019-09-24T00:00:00"/>
    <s v="MONTENEGRO MARIA MARIZA P."/>
    <s v="CBO"/>
    <x v="1"/>
    <d v="2019-09-23T00:00:00"/>
    <d v="2019-09-23T00:00:00"/>
    <s v="SL"/>
    <m/>
    <s v="1 SL"/>
    <n v="1"/>
    <m/>
  </r>
  <r>
    <n v="1383"/>
    <x v="24"/>
    <d v="2019-10-02T00:00:00"/>
    <s v="MONTENEGRO MARIA MARIZA P."/>
    <s v="CBO"/>
    <x v="1"/>
    <d v="2019-10-01T00:00:00"/>
    <d v="2019-10-01T00:00:00"/>
    <s v="SL"/>
    <m/>
    <s v="1 SL"/>
    <n v="1"/>
    <m/>
  </r>
  <r>
    <n v="1384"/>
    <x v="24"/>
    <d v="2019-10-14T00:00:00"/>
    <s v="MONTENEGRO MARIA MARIZA P."/>
    <s v="CBO"/>
    <x v="1"/>
    <d v="2019-10-23T00:00:00"/>
    <d v="2019-10-24T00:00:00"/>
    <s v="VL"/>
    <m/>
    <s v="2 VL"/>
    <n v="2"/>
    <m/>
  </r>
  <r>
    <n v="1385"/>
    <x v="24"/>
    <d v="2019-11-05T00:00:00"/>
    <s v="TAÑEDO MARIA EVELYN C."/>
    <s v="CBO"/>
    <x v="1"/>
    <d v="2019-11-04T00:00:00"/>
    <d v="2019-11-04T00:00:00"/>
    <s v="SL"/>
    <m/>
    <s v="1 SL"/>
    <n v="1"/>
    <m/>
  </r>
  <r>
    <n v="1386"/>
    <x v="24"/>
    <d v="2019-11-06T00:00:00"/>
    <s v="DELFINO NINA C."/>
    <s v="ONT"/>
    <x v="1"/>
    <d v="2019-10-01T00:00:00"/>
    <d v="2019-10-01T00:00:00"/>
    <s v="VL"/>
    <m/>
    <s v="1 VL"/>
    <n v="1"/>
    <m/>
  </r>
  <r>
    <n v="1387"/>
    <x v="24"/>
    <d v="2019-11-06T00:00:00"/>
    <s v="DELFINO NINA C."/>
    <s v="ONT"/>
    <x v="1"/>
    <d v="2019-10-18T00:00:00"/>
    <d v="2019-10-18T00:00:00"/>
    <s v="SL"/>
    <m/>
    <s v="1 SL"/>
    <n v="1"/>
    <m/>
  </r>
  <r>
    <n v="1387"/>
    <x v="24"/>
    <d v="2019-11-07T00:00:00"/>
    <s v="DELFINO NINA C."/>
    <s v="ONT"/>
    <x v="1"/>
    <d v="2019-10-27T00:00:00"/>
    <d v="2019-10-27T00:00:00"/>
    <s v="SL"/>
    <m/>
    <s v="1 SL"/>
    <n v="1"/>
    <m/>
  </r>
  <r>
    <n v="1388"/>
    <x v="24"/>
    <d v="2019-11-05T00:00:00"/>
    <s v="LIMBOC FLORDELIZA J."/>
    <s v="LCR"/>
    <x v="1"/>
    <d v="2019-11-04T00:00:00"/>
    <d v="2019-11-04T00:00:00"/>
    <s v="SL"/>
    <m/>
    <s v="1 SL"/>
    <n v="1"/>
    <m/>
  </r>
  <r>
    <n v="1389"/>
    <x v="24"/>
    <d v="2019-11-06T00:00:00"/>
    <s v="SALONGA LUCY M."/>
    <s v="EEO/ CITY MARKET"/>
    <x v="1"/>
    <d v="2019-11-05T00:00:00"/>
    <d v="2019-11-05T00:00:00"/>
    <s v="SL"/>
    <m/>
    <s v="1 SL"/>
    <n v="1"/>
    <m/>
  </r>
  <r>
    <n v="1390"/>
    <x v="24"/>
    <d v="2019-11-06T00:00:00"/>
    <s v="AMBAT MARILOU M."/>
    <s v="EEO/ CITY MARKET"/>
    <x v="1"/>
    <d v="2019-11-13T00:00:00"/>
    <d v="2019-11-16T00:00:00"/>
    <s v="VL"/>
    <m/>
    <s v="4 VL"/>
    <n v="4"/>
    <m/>
  </r>
  <r>
    <n v="1391"/>
    <x v="24"/>
    <d v="2019-11-04T00:00:00"/>
    <s v="OLIVAR MARINA B."/>
    <s v="COOPERATIVE OFFICE"/>
    <x v="1"/>
    <d v="2019-11-03T00:00:00"/>
    <d v="2019-11-03T00:00:00"/>
    <s v="SL"/>
    <m/>
    <s v="1 SL"/>
    <n v="1"/>
    <m/>
  </r>
  <r>
    <n v="1392"/>
    <x v="24"/>
    <d v="2019-11-19T00:00:00"/>
    <s v="COTONER NELIA C."/>
    <s v="COOPERATIVE OFFICE"/>
    <x v="1"/>
    <d v="2019-11-28T00:00:00"/>
    <d v="2019-11-29T00:00:00"/>
    <s v="VL"/>
    <m/>
    <s v="2 VL"/>
    <n v="2"/>
    <m/>
  </r>
  <r>
    <n v="1393"/>
    <x v="24"/>
    <d v="2019-09-27T00:00:00"/>
    <s v="HERNANDO MERLE B."/>
    <s v="BUDGET"/>
    <x v="1"/>
    <d v="2019-09-23T00:00:00"/>
    <d v="2019-09-23T00:00:00"/>
    <s v="SL"/>
    <m/>
    <s v="1 SL"/>
    <n v="1"/>
    <m/>
  </r>
  <r>
    <n v="1393"/>
    <x v="24"/>
    <d v="2019-09-27T00:00:00"/>
    <s v="HERNANDO MERLE B."/>
    <s v="BUDGET"/>
    <x v="1"/>
    <d v="2019-09-25T00:00:00"/>
    <d v="2019-09-26T00:00:00"/>
    <s v="SL"/>
    <m/>
    <s v="2 SL"/>
    <n v="2"/>
    <m/>
  </r>
  <r>
    <n v="1394"/>
    <x v="24"/>
    <d v="2019-09-24T00:00:00"/>
    <s v="HERNANDO MERLE B."/>
    <s v="BUDGET"/>
    <x v="1"/>
    <d v="2019-09-30T00:00:00"/>
    <d v="2019-10-01T00:00:00"/>
    <s v="VL"/>
    <m/>
    <s v="2 VL"/>
    <n v="2"/>
    <m/>
  </r>
  <r>
    <n v="1395"/>
    <x v="24"/>
    <d v="2019-11-22T00:00:00"/>
    <s v="ESPIRITU RONALD M."/>
    <s v="CTO"/>
    <x v="1"/>
    <d v="2019-11-21T00:00:00"/>
    <d v="2019-11-21T00:00:00"/>
    <s v="SL"/>
    <m/>
    <s v="1 SL"/>
    <n v="1"/>
    <m/>
  </r>
  <r>
    <n v="1396"/>
    <x v="24"/>
    <d v="2019-10-30T00:00:00"/>
    <s v="PARRA VICTORIA S."/>
    <s v="EEO/ CITY MARKET"/>
    <x v="1"/>
    <d v="2019-12-23T00:00:00"/>
    <d v="2019-12-23T00:00:00"/>
    <s v="OTHER"/>
    <s v="SEC 25 EO 292- FORCE LEAVE"/>
    <s v="1 OTHER"/>
    <n v="1"/>
    <m/>
  </r>
  <r>
    <n v="1396"/>
    <x v="24"/>
    <d v="2019-10-30T00:00:00"/>
    <s v="PARRA VICTORIA S."/>
    <s v="EEO/ CITY MARKET"/>
    <x v="1"/>
    <d v="2019-12-26T00:00:00"/>
    <d v="2019-12-26T00:00:00"/>
    <s v="OTHER"/>
    <m/>
    <s v="1 OTHER"/>
    <n v="1"/>
    <m/>
  </r>
  <r>
    <n v="1396"/>
    <x v="24"/>
    <d v="2019-10-30T00:00:00"/>
    <s v="PARRA VICTORIA S."/>
    <s v="EEO/ CITY MARKET"/>
    <x v="1"/>
    <d v="2019-12-28T00:00:00"/>
    <d v="2019-12-28T00:00:00"/>
    <s v="OTHER"/>
    <m/>
    <s v="1 OTHER"/>
    <n v="1"/>
    <m/>
  </r>
  <r>
    <n v="1397"/>
    <x v="24"/>
    <d v="2019-11-20T00:00:00"/>
    <s v="PARRA VICTORIA S."/>
    <s v="EEO/ CITY MARKET"/>
    <x v="1"/>
    <d v="2019-11-11T00:00:00"/>
    <d v="2019-11-14T00:00:00"/>
    <s v="VL"/>
    <m/>
    <s v="4 VL"/>
    <n v="4"/>
    <m/>
  </r>
  <r>
    <n v="1397"/>
    <x v="24"/>
    <d v="2019-11-20T00:00:00"/>
    <s v="PARRA VICTORIA S."/>
    <s v="EEO/ CITY MARKET"/>
    <x v="1"/>
    <d v="2019-11-16T00:00:00"/>
    <d v="2019-11-16T00:00:00"/>
    <s v="VL"/>
    <m/>
    <s v="1 VL"/>
    <n v="1"/>
    <m/>
  </r>
  <r>
    <n v="1397"/>
    <x v="24"/>
    <d v="2019-11-20T00:00:00"/>
    <s v="PARRA VICTORIA S."/>
    <s v="EEO/ CITY MARKET"/>
    <x v="1"/>
    <d v="2019-11-18T00:00:00"/>
    <d v="2019-11-19T00:00:00"/>
    <s v="VL"/>
    <m/>
    <s v="2 VL"/>
    <n v="2"/>
    <m/>
  </r>
  <r>
    <n v="1398"/>
    <x v="24"/>
    <d v="2019-10-30T00:00:00"/>
    <s v="PARRA VICTORIA S."/>
    <s v="EEO/ CITY MARKET"/>
    <x v="1"/>
    <d v="2019-12-04T00:00:00"/>
    <d v="2019-12-04T00:00:00"/>
    <s v="OTHER"/>
    <s v="ANNIVERSARY LEAVE"/>
    <s v="1 OTHER"/>
    <n v="1"/>
    <m/>
  </r>
  <r>
    <n v="1399"/>
    <x v="24"/>
    <d v="2019-11-07T00:00:00"/>
    <s v="HERNANDEZ CORNELIO A."/>
    <s v="CCT"/>
    <x v="1"/>
    <d v="2019-11-06T00:00:00"/>
    <d v="2019-11-06T00:00:00"/>
    <s v="SL"/>
    <m/>
    <s v="1 SL"/>
    <n v="1"/>
    <m/>
  </r>
  <r>
    <n v="1400"/>
    <x v="24"/>
    <d v="2019-11-05T00:00:00"/>
    <s v="FERMA MARIA VICTORIA D."/>
    <s v="CCT"/>
    <x v="1"/>
    <d v="2019-11-12T00:00:00"/>
    <d v="2019-11-12T00:00:00"/>
    <s v="VL"/>
    <m/>
    <s v="1 VL"/>
    <n v="1"/>
    <m/>
  </r>
  <r>
    <n v="1401"/>
    <x v="24"/>
    <d v="2019-11-07T00:00:00"/>
    <s v="FERMA MARIA VICTORIA D."/>
    <s v="CCT"/>
    <x v="1"/>
    <d v="2019-11-06T00:00:00"/>
    <d v="2019-11-06T00:00:00"/>
    <s v="SL"/>
    <m/>
    <s v="1 SL"/>
    <n v="1"/>
    <m/>
  </r>
  <r>
    <n v="1402"/>
    <x v="24"/>
    <d v="2019-11-07T00:00:00"/>
    <s v="PEREY AIRENE O."/>
    <s v="CCT"/>
    <x v="1"/>
    <d v="2019-11-04T00:00:00"/>
    <d v="2019-11-05T00:00:00"/>
    <s v="SL"/>
    <m/>
    <s v="2 SL"/>
    <n v="2"/>
    <m/>
  </r>
  <r>
    <n v="1403"/>
    <x v="24"/>
    <d v="2019-11-07T00:00:00"/>
    <s v="CHACON ELISA G."/>
    <s v="CCT"/>
    <x v="1"/>
    <d v="2019-11-15T00:00:00"/>
    <d v="2019-11-15T00:00:00"/>
    <s v="OTHER"/>
    <s v="BIRTHDAY LEAVE"/>
    <s v="1 OTHER"/>
    <n v="1"/>
    <m/>
  </r>
  <r>
    <n v="1404"/>
    <x v="24"/>
    <d v="2019-11-08T00:00:00"/>
    <s v="LEPARDO ROWENA R."/>
    <s v="CCT"/>
    <x v="1"/>
    <d v="2019-11-15T00:00:00"/>
    <d v="2019-11-15T00:00:00"/>
    <s v="OTHER"/>
    <s v="SOLO PARENT"/>
    <s v="1 OTHER"/>
    <n v="1"/>
    <m/>
  </r>
  <r>
    <n v="1405"/>
    <x v="24"/>
    <d v="2019-11-13T00:00:00"/>
    <s v="OLEGARIO NENITA A."/>
    <s v="LIBRARY"/>
    <x v="1"/>
    <d v="2019-11-13T00:00:00"/>
    <d v="2019-11-14T00:00:00"/>
    <s v="SL"/>
    <m/>
    <s v="2 SL"/>
    <n v="2"/>
    <m/>
  </r>
  <r>
    <n v="1406"/>
    <x v="24"/>
    <d v="2019-11-13T00:00:00"/>
    <s v="PETIL GLENDA D."/>
    <s v="CCT"/>
    <x v="1"/>
    <d v="2019-11-12T00:00:00"/>
    <d v="2019-11-12T00:00:00"/>
    <s v="SL"/>
    <m/>
    <s v="1 SL"/>
    <n v="1"/>
    <m/>
  </r>
  <r>
    <n v="1407"/>
    <x v="24"/>
    <d v="2019-10-07T00:00:00"/>
    <s v="GATPANDAN NENITA M."/>
    <s v="LIBRARY"/>
    <x v="1"/>
    <d v="2019-10-04T00:00:00"/>
    <d v="2019-10-04T00:00:00"/>
    <s v="SL"/>
    <m/>
    <s v="1 SL"/>
    <n v="1"/>
    <m/>
  </r>
  <r>
    <n v="1408"/>
    <x v="24"/>
    <d v="2019-11-12T00:00:00"/>
    <s v="GATPANDAN NENITA M."/>
    <s v="LIBRARY"/>
    <x v="1"/>
    <d v="2019-11-11T00:00:00"/>
    <d v="2019-11-11T00:00:00"/>
    <s v="SL"/>
    <m/>
    <s v="1 SL"/>
    <n v="1"/>
    <m/>
  </r>
  <r>
    <n v="1409"/>
    <x v="24"/>
    <d v="2019-11-15T00:00:00"/>
    <s v="VELUZ DORMILUNA E."/>
    <s v="CCT"/>
    <x v="1"/>
    <d v="2019-11-14T00:00:00"/>
    <d v="2019-11-14T00:00:00"/>
    <s v="SL"/>
    <m/>
    <s v="1 SL"/>
    <n v="1"/>
    <m/>
  </r>
  <r>
    <n v="1410"/>
    <x v="24"/>
    <d v="2019-11-06T00:00:00"/>
    <s v="VELUZ DORMILUNA E."/>
    <s v="CCT"/>
    <x v="1"/>
    <d v="2019-11-05T00:00:00"/>
    <d v="2019-11-05T00:00:00"/>
    <s v="SL"/>
    <m/>
    <s v="1 SL"/>
    <n v="1"/>
    <m/>
  </r>
  <r>
    <n v="1411"/>
    <x v="24"/>
    <d v="2019-11-22T00:00:00"/>
    <s v="GARCIA HAIZEL M."/>
    <s v="CCT"/>
    <x v="1"/>
    <d v="2019-11-21T00:00:00"/>
    <d v="2019-11-21T00:00:00"/>
    <s v="SL"/>
    <m/>
    <s v="1 SL"/>
    <n v="1"/>
    <m/>
  </r>
  <r>
    <n v="1412"/>
    <x v="24"/>
    <d v="2019-11-07T00:00:00"/>
    <s v="GARCIA HAIZEL M."/>
    <s v="CCT"/>
    <x v="1"/>
    <d v="2019-11-06T00:00:00"/>
    <d v="2019-11-06T00:00:00"/>
    <s v="SL"/>
    <m/>
    <s v="1 SL"/>
    <n v="1"/>
    <m/>
  </r>
  <r>
    <n v="1413"/>
    <x v="24"/>
    <d v="2019-07-01T00:00:00"/>
    <s v="PATERNO PAULINO P."/>
    <s v="EEO/ CITY MARKET"/>
    <x v="1"/>
    <d v="2019-07-01T00:00:00"/>
    <d v="2019-07-05T00:00:00"/>
    <s v="SL"/>
    <m/>
    <s v="5 SL"/>
    <n v="5"/>
    <m/>
  </r>
  <r>
    <n v="1413"/>
    <x v="24"/>
    <d v="2019-07-01T00:00:00"/>
    <s v="PATERNO PAULINO P."/>
    <s v="EEO/ CITY MARKET"/>
    <x v="1"/>
    <d v="2019-07-08T00:00:00"/>
    <d v="2019-07-12T00:00:00"/>
    <s v="SL"/>
    <m/>
    <s v="5 SL"/>
    <n v="5"/>
    <m/>
  </r>
  <r>
    <n v="1413"/>
    <x v="24"/>
    <d v="2019-07-01T00:00:00"/>
    <s v="PATERNO PAULINO P."/>
    <s v="EEO/ CITY MARKET"/>
    <x v="1"/>
    <d v="2019-07-15T00:00:00"/>
    <d v="2019-07-19T00:00:00"/>
    <s v="SL"/>
    <m/>
    <s v="5 SL"/>
    <n v="5"/>
    <m/>
  </r>
  <r>
    <n v="1413"/>
    <x v="24"/>
    <d v="2019-07-01T00:00:00"/>
    <s v="PATERNO PAULINO P."/>
    <s v="EEO/ CITY MARKET"/>
    <x v="1"/>
    <d v="2019-07-22T00:00:00"/>
    <d v="2019-07-25T00:00:00"/>
    <s v="SL"/>
    <m/>
    <s v="4 SL"/>
    <n v="4"/>
    <m/>
  </r>
  <r>
    <n v="1414"/>
    <x v="24"/>
    <d v="2019-11-19T00:00:00"/>
    <s v="DIMAPILIS DENNIS C."/>
    <s v="TOPS (ADMIN CSU)"/>
    <x v="1"/>
    <d v="2019-11-28T00:00:00"/>
    <d v="2019-11-29T00:00:00"/>
    <s v="VL"/>
    <m/>
    <s v="2 VL"/>
    <n v="2"/>
    <m/>
  </r>
  <r>
    <n v="1414"/>
    <x v="24"/>
    <d v="2019-11-19T00:00:00"/>
    <s v="DIMAPILIS DENNIS C."/>
    <s v="TOPS (ADMIN CSU)"/>
    <x v="1"/>
    <d v="2019-12-23T00:00:00"/>
    <d v="2019-12-23T00:00:00"/>
    <s v="VL"/>
    <m/>
    <s v="1 VL"/>
    <n v="1"/>
    <m/>
  </r>
  <r>
    <n v="1414"/>
    <x v="24"/>
    <d v="2019-11-19T00:00:00"/>
    <s v="DIMAPILIS DENNIS C."/>
    <s v="TOPS (ADMIN CSU)"/>
    <x v="1"/>
    <d v="2019-12-26T00:00:00"/>
    <d v="2019-12-27T00:00:00"/>
    <s v="VL"/>
    <m/>
    <s v="2 VL"/>
    <n v="2"/>
    <m/>
  </r>
  <r>
    <n v="1415"/>
    <x v="24"/>
    <d v="2019-11-27T00:00:00"/>
    <s v="SUÑIGA CARLOS J."/>
    <s v="CPDO"/>
    <x v="1"/>
    <d v="2019-12-02T00:00:00"/>
    <d v="2019-12-04T00:00:00"/>
    <s v="VL"/>
    <m/>
    <s v="3 VL"/>
    <n v="3"/>
    <m/>
  </r>
  <r>
    <n v="1416"/>
    <x v="24"/>
    <d v="2019-11-14T00:00:00"/>
    <s v="BUNGCASAN REGINALDO JR. B."/>
    <s v="CPDO"/>
    <x v="1"/>
    <d v="2019-11-12T00:00:00"/>
    <d v="2019-11-13T00:00:00"/>
    <s v="SL"/>
    <m/>
    <s v="2 SL"/>
    <n v="2"/>
    <m/>
  </r>
  <r>
    <n v="1417"/>
    <x v="24"/>
    <d v="2019-11-25T00:00:00"/>
    <s v="LAGUARDIA JOSELITO R."/>
    <s v="AGRICULTURE OFFICE"/>
    <x v="1"/>
    <d v="2019-12-17T00:00:00"/>
    <d v="2019-12-19T00:00:00"/>
    <s v="OTHER"/>
    <m/>
    <s v="3 OTHER"/>
    <n v="3"/>
    <m/>
  </r>
  <r>
    <n v="1417"/>
    <x v="24"/>
    <d v="2019-11-25T00:00:00"/>
    <s v="LAGUARDIA JOSELITO R."/>
    <s v="AGRICULTURE OFFICE"/>
    <x v="1"/>
    <d v="2019-12-26T00:00:00"/>
    <d v="2019-12-27T00:00:00"/>
    <s v="OTHER"/>
    <m/>
    <s v="2 OTHER"/>
    <n v="2"/>
    <m/>
  </r>
  <r>
    <n v="1418"/>
    <x v="24"/>
    <d v="2019-11-13T00:00:00"/>
    <s v="MALUBAY MELINDA D."/>
    <s v="THRDC"/>
    <x v="1"/>
    <d v="2019-11-14T00:00:00"/>
    <d v="2019-11-14T00:00:00"/>
    <s v="OTHER"/>
    <s v="DOMESTIC EMERGENCY"/>
    <s v="1 OTHER"/>
    <n v="1"/>
    <m/>
  </r>
  <r>
    <n v="1419"/>
    <x v="24"/>
    <d v="2019-11-25T00:00:00"/>
    <s v="MALUBAY MELINDA D."/>
    <s v="THRDC"/>
    <x v="1"/>
    <d v="2019-11-22T00:00:00"/>
    <d v="2019-11-22T00:00:00"/>
    <s v="SL"/>
    <m/>
    <s v="1 SL"/>
    <n v="1"/>
    <m/>
  </r>
  <r>
    <n v="1420"/>
    <x v="24"/>
    <d v="2019-11-06T00:00:00"/>
    <s v="ALCANTARA RIZALINA B."/>
    <s v="INTEGRATED CENTRAL TERMINAL"/>
    <x v="1"/>
    <d v="2019-11-04T00:00:00"/>
    <d v="2019-11-05T00:00:00"/>
    <s v="SL"/>
    <m/>
    <s v="2 SL"/>
    <n v="2"/>
    <m/>
  </r>
  <r>
    <n v="1421"/>
    <x v="24"/>
    <d v="2019-10-30T00:00:00"/>
    <s v="ALCANTARA RIZALINA B."/>
    <s v="INTEGRATED CENTRAL TERMINAL"/>
    <x v="1"/>
    <d v="2019-10-21T00:00:00"/>
    <d v="2019-10-21T00:00:00"/>
    <s v="SL"/>
    <m/>
    <s v="1 SL"/>
    <n v="1"/>
    <m/>
  </r>
  <r>
    <n v="1421"/>
    <x v="24"/>
    <d v="2019-10-30T00:00:00"/>
    <s v="ALCANTARA RIZALINA B."/>
    <s v="INTEGRATED CENTRAL TERMINAL"/>
    <x v="1"/>
    <d v="2019-10-24T00:00:00"/>
    <d v="2019-10-24T00:00:00"/>
    <s v="SL"/>
    <m/>
    <s v="1 SL"/>
    <n v="1"/>
    <m/>
  </r>
  <r>
    <n v="1422"/>
    <x v="24"/>
    <d v="2019-11-19T00:00:00"/>
    <s v="AUDITOR AILEEN D."/>
    <s v="PIO"/>
    <x v="1"/>
    <d v="2019-11-18T00:00:00"/>
    <d v="2019-11-18T00:00:00"/>
    <s v="SL"/>
    <m/>
    <s v="1 SL"/>
    <n v="1"/>
    <m/>
  </r>
  <r>
    <n v="1423"/>
    <x v="24"/>
    <d v="2019-11-19T00:00:00"/>
    <s v="PAITON MARY ANN M."/>
    <s v="CHARACTER OFFICE"/>
    <x v="1"/>
    <d v="2019-12-16T00:00:00"/>
    <d v="2019-12-20T00:00:00"/>
    <s v="VL"/>
    <m/>
    <s v="5 VL"/>
    <n v="5"/>
    <m/>
  </r>
  <r>
    <n v="1424"/>
    <x v="24"/>
    <d v="2019-11-04T00:00:00"/>
    <s v="PAITON MARY ANN M."/>
    <s v="CHARACTER OFFICE"/>
    <x v="1"/>
    <d v="2019-11-13T00:00:00"/>
    <d v="2019-11-13T00:00:00"/>
    <s v="OTHER"/>
    <m/>
    <s v="1 OTHER"/>
    <n v="1"/>
    <m/>
  </r>
  <r>
    <n v="1425"/>
    <x v="24"/>
    <d v="2019-11-05T00:00:00"/>
    <s v="MENDOZA ARRIES N."/>
    <n v="0"/>
    <x v="2"/>
    <d v="2019-12-19T00:00:00"/>
    <d v="2019-12-20T00:00:00"/>
    <s v="OTHER"/>
    <m/>
    <s v="2 OTHER"/>
    <n v="2"/>
    <m/>
  </r>
  <r>
    <n v="1425"/>
    <x v="24"/>
    <d v="2019-11-05T00:00:00"/>
    <s v="MENDOZA ARRIES N."/>
    <n v="0"/>
    <x v="2"/>
    <d v="2019-12-23T00:00:00"/>
    <d v="2019-12-23T00:00:00"/>
    <s v="OTHER"/>
    <m/>
    <s v="1 OTHER"/>
    <n v="1"/>
    <m/>
  </r>
  <r>
    <n v="1425"/>
    <x v="24"/>
    <d v="2019-11-05T00:00:00"/>
    <s v="MENDOZA ARRIES N."/>
    <n v="0"/>
    <x v="2"/>
    <d v="2019-12-26T00:00:00"/>
    <d v="2019-12-27T00:00:00"/>
    <s v="OTHER"/>
    <m/>
    <s v="2 OTHER"/>
    <n v="2"/>
    <m/>
  </r>
  <r>
    <n v="1426"/>
    <x v="24"/>
    <d v="2019-11-19T00:00:00"/>
    <s v="DE VILLA OFELIA G."/>
    <s v="COMELEC"/>
    <x v="1"/>
    <d v="2019-11-15T00:00:00"/>
    <d v="2019-11-16T00:00:00"/>
    <s v="SL"/>
    <m/>
    <s v="1 SL"/>
    <n v="1"/>
    <m/>
  </r>
  <r>
    <n v="1427"/>
    <x v="24"/>
    <d v="2019-11-20T00:00:00"/>
    <s v="DE VILLA OFELIA G."/>
    <s v="COMELEC"/>
    <x v="1"/>
    <d v="2019-11-12T00:00:00"/>
    <d v="2019-11-14T00:00:00"/>
    <s v="SL"/>
    <m/>
    <s v="3 SL"/>
    <n v="3"/>
    <m/>
  </r>
  <r>
    <n v="1428"/>
    <x v="24"/>
    <d v="2019-11-26T00:00:00"/>
    <s v="HERNANDEZ ROBERTO M."/>
    <s v="FPTMNHS"/>
    <x v="1"/>
    <d v="2019-12-02T00:00:00"/>
    <d v="2019-12-04T00:00:00"/>
    <s v="OTHER"/>
    <s v="SPECIAL PRIVILEGE"/>
    <s v="3 OTHER"/>
    <n v="3"/>
    <m/>
  </r>
  <r>
    <n v="1429"/>
    <x v="24"/>
    <d v="2019-10-15T00:00:00"/>
    <s v="PEÑAFIEL MELISSA Q."/>
    <s v="CBO"/>
    <x v="1"/>
    <d v="2019-10-22T00:00:00"/>
    <d v="2019-10-22T00:00:00"/>
    <s v="OTHER"/>
    <s v="BIRTHDAY LEAVE"/>
    <s v="1 OTHER"/>
    <n v="1"/>
    <m/>
  </r>
  <r>
    <n v="1430"/>
    <x v="25"/>
    <d v="2019-11-27T00:00:00"/>
    <s v="LUCIANO ADELAIDA C."/>
    <s v="MO"/>
    <x v="1"/>
    <d v="2019-11-22T00:00:00"/>
    <d v="2019-11-22T00:00:00"/>
    <s v="SL"/>
    <m/>
    <s v="1 SL"/>
    <n v="1"/>
    <m/>
  </r>
  <r>
    <n v="1430"/>
    <x v="25"/>
    <d v="2019-11-27T00:00:00"/>
    <s v="LUCIANO ADELAIDA C."/>
    <s v="MO"/>
    <x v="1"/>
    <d v="2019-11-25T00:00:00"/>
    <d v="2019-11-26T00:00:00"/>
    <s v="SL"/>
    <m/>
    <s v="2 SL"/>
    <n v="2"/>
    <m/>
  </r>
  <r>
    <n v="1431"/>
    <x v="25"/>
    <d v="2019-11-22T00:00:00"/>
    <s v="CORTEZ MARCOS NOEL A."/>
    <s v="ASSESSORS OFFICE"/>
    <x v="1"/>
    <d v="2019-11-19T00:00:00"/>
    <d v="2019-11-21T00:00:00"/>
    <s v="SL"/>
    <m/>
    <s v="3 SL"/>
    <n v="3"/>
    <m/>
  </r>
  <r>
    <n v="1432"/>
    <x v="25"/>
    <d v="2019-11-22T00:00:00"/>
    <s v="CARAAN ANNABELLE F."/>
    <s v="ASSESSORS OFFICE"/>
    <x v="1"/>
    <d v="2019-11-19T00:00:00"/>
    <d v="2019-11-19T00:00:00"/>
    <s v="OTHER"/>
    <s v="DOMESTIC EMERGENCY"/>
    <s v="1 OTHER"/>
    <n v="1"/>
    <m/>
  </r>
  <r>
    <n v="1433"/>
    <x v="25"/>
    <d v="2019-11-22T00:00:00"/>
    <s v="ANGCAYA OFELIA G."/>
    <s v="ASSESSORS OFFICE"/>
    <x v="1"/>
    <d v="2019-11-20T00:00:00"/>
    <d v="2019-11-20T00:00:00"/>
    <s v="OTHER"/>
    <s v="DOMESTIC EMERGENCY"/>
    <s v="1 OTHER"/>
    <n v="1"/>
    <m/>
  </r>
  <r>
    <n v="1434"/>
    <x v="25"/>
    <d v="2019-12-02T00:00:00"/>
    <s v="HERNANDEZ ROBERTO M."/>
    <s v="FPTMNHS"/>
    <x v="1"/>
    <d v="2019-12-05T00:00:00"/>
    <d v="2019-12-06T00:00:00"/>
    <s v="OTHER"/>
    <s v="SEC 25 EO 292- FORCE LEAVE"/>
    <s v="2 OTHER"/>
    <n v="2"/>
    <m/>
  </r>
  <r>
    <n v="1434"/>
    <x v="25"/>
    <d v="2019-12-03T00:00:00"/>
    <s v="HERNANDEZ ROBERTO M."/>
    <s v="FPTMNHS"/>
    <x v="1"/>
    <d v="2019-12-09T00:00:00"/>
    <d v="2019-12-11T00:00:00"/>
    <s v="OTHER"/>
    <m/>
    <s v="3 OTHER"/>
    <n v="3"/>
    <m/>
  </r>
  <r>
    <n v="1435"/>
    <x v="25"/>
    <d v="2019-11-22T00:00:00"/>
    <s v="ANGCAYA OFELIA G."/>
    <s v="ASSESSORS OFFICE"/>
    <x v="1"/>
    <d v="2019-11-21T00:00:00"/>
    <d v="2019-11-22T00:00:00"/>
    <s v="SL"/>
    <m/>
    <s v="2 SL"/>
    <n v="2"/>
    <m/>
  </r>
  <r>
    <n v="1436"/>
    <x v="25"/>
    <d v="2019-12-10T00:00:00"/>
    <s v="BAYOT RUMER M."/>
    <s v="ASSESSORS OFFICE"/>
    <x v="1"/>
    <d v="2019-12-09T00:00:00"/>
    <d v="2019-12-09T00:00:00"/>
    <s v="SL"/>
    <m/>
    <s v="1 SL"/>
    <n v="1"/>
    <m/>
  </r>
  <r>
    <n v="1437"/>
    <x v="25"/>
    <d v="2019-12-11T00:00:00"/>
    <s v="ANGCAYA OFELIA G."/>
    <s v="ASSESSORS OFFICE"/>
    <x v="1"/>
    <d v="2019-12-09T00:00:00"/>
    <d v="2019-12-09T00:00:00"/>
    <s v="SL"/>
    <m/>
    <s v="1 SL"/>
    <n v="1"/>
    <m/>
  </r>
  <r>
    <n v="1438"/>
    <x v="25"/>
    <d v="2019-12-02T00:00:00"/>
    <s v="BAYBAY MA. PAZ R."/>
    <s v="MO"/>
    <x v="1"/>
    <d v="2019-12-16T00:00:00"/>
    <d v="2019-12-20T00:00:00"/>
    <s v="OTHER"/>
    <s v="SEC 25 EO 292- FORCE LEAVE"/>
    <s v="5 OTHER"/>
    <n v="5"/>
    <m/>
  </r>
  <r>
    <n v="1439"/>
    <x v="25"/>
    <d v="2019-12-02T00:00:00"/>
    <s v="BAYBAY MA. PAZ R."/>
    <s v="MO"/>
    <x v="1"/>
    <d v="2019-11-25T00:00:00"/>
    <d v="2019-11-27T00:00:00"/>
    <s v="SL"/>
    <m/>
    <s v="3 SL"/>
    <n v="3"/>
    <m/>
  </r>
  <r>
    <n v="1440"/>
    <x v="25"/>
    <d v="2019-12-02T00:00:00"/>
    <s v="ALCANTARA RIZALINA B."/>
    <s v="INTEGRATED CENTRAL TERMINAL"/>
    <x v="1"/>
    <d v="2019-12-13T00:00:00"/>
    <d v="2019-12-13T00:00:00"/>
    <s v="OTHER"/>
    <s v="SEC 25 EO 292- FORCE LEAVE"/>
    <s v="1 OTHER"/>
    <n v="1"/>
    <m/>
  </r>
  <r>
    <n v="1440"/>
    <x v="25"/>
    <d v="2019-12-02T00:00:00"/>
    <s v="ALCANTARA RIZALINA B."/>
    <s v="INTEGRATED CENTRAL TERMINAL"/>
    <x v="1"/>
    <d v="2019-12-18T00:00:00"/>
    <d v="2019-12-18T00:00:00"/>
    <s v="OTHER"/>
    <s v="SEC 25 EO 292- FORCE LEAVE"/>
    <s v="1 OTHER"/>
    <n v="1"/>
    <m/>
  </r>
  <r>
    <n v="1440"/>
    <x v="25"/>
    <d v="2019-12-02T00:00:00"/>
    <s v="ALCANTARA RIZALINA B."/>
    <s v="INTEGRATED CENTRAL TERMINAL"/>
    <x v="1"/>
    <d v="2019-12-23T00:00:00"/>
    <d v="2019-12-23T00:00:00"/>
    <s v="OTHER"/>
    <s v="SEC 25 EO 292- FORCE LEAVE"/>
    <s v="1 OTHER"/>
    <n v="1"/>
    <m/>
  </r>
  <r>
    <n v="1440"/>
    <x v="25"/>
    <d v="2019-12-02T00:00:00"/>
    <s v="ALCANTARA RIZALINA B."/>
    <s v="INTEGRATED CENTRAL TERMINAL"/>
    <x v="1"/>
    <d v="2019-12-26T00:00:00"/>
    <d v="2019-12-27T00:00:00"/>
    <s v="OTHER"/>
    <s v="SEC 25 EO 292- FORCE LEAVE"/>
    <s v="2 OTHER"/>
    <n v="2"/>
    <m/>
  </r>
  <r>
    <n v="1441"/>
    <x v="25"/>
    <d v="2019-11-26T00:00:00"/>
    <s v="DIMARANAN REYNALDO R."/>
    <s v="EEO/ CITY MARKET"/>
    <x v="1"/>
    <d v="2019-11-19T00:00:00"/>
    <d v="2019-11-19T00:00:00"/>
    <s v="SL"/>
    <m/>
    <s v="1 SL"/>
    <n v="1"/>
    <m/>
  </r>
  <r>
    <n v="1442"/>
    <x v="25"/>
    <d v="2019-11-26T00:00:00"/>
    <s v="UNTALAN DIVINA R."/>
    <s v="CTO"/>
    <x v="1"/>
    <d v="2019-11-25T00:00:00"/>
    <d v="2019-11-25T00:00:00"/>
    <s v="SL"/>
    <m/>
    <s v="1 SL"/>
    <n v="1"/>
    <m/>
  </r>
  <r>
    <n v="1443"/>
    <x v="25"/>
    <d v="2019-12-02T00:00:00"/>
    <s v="PINALES GLORIA P."/>
    <s v="CCT"/>
    <x v="1"/>
    <d v="2019-12-12T00:00:00"/>
    <d v="2019-12-12T00:00:00"/>
    <s v="VL"/>
    <m/>
    <s v="1 VL"/>
    <n v="1"/>
    <m/>
  </r>
  <r>
    <n v="1444"/>
    <x v="25"/>
    <d v="2019-10-29T00:00:00"/>
    <s v="CORTEZ MARCOS NOEL A."/>
    <s v="ASSESSORS OFFICE"/>
    <x v="1"/>
    <d v="2019-10-23T00:00:00"/>
    <d v="2019-10-25T00:00:00"/>
    <s v="SL"/>
    <m/>
    <s v="3 SL"/>
    <n v="3"/>
    <m/>
  </r>
  <r>
    <n v="1445"/>
    <x v="25"/>
    <d v="2019-12-02T00:00:00"/>
    <s v="DE VILLA OFELIA G."/>
    <s v="COMELEC"/>
    <x v="1"/>
    <d v="2019-11-28T00:00:00"/>
    <d v="2019-11-29T00:00:00"/>
    <s v="SL"/>
    <m/>
    <s v="2 SL"/>
    <n v="2"/>
    <m/>
  </r>
  <r>
    <n v="1446"/>
    <x v="25"/>
    <d v="2019-12-09T00:00:00"/>
    <s v="ALEGRE VIVENCIO A."/>
    <s v="AGRICULTURE OFFICE"/>
    <x v="1"/>
    <d v="2019-12-20T00:00:00"/>
    <d v="2019-12-20T00:00:00"/>
    <s v="OTHER"/>
    <m/>
    <s v="1 OTHER"/>
    <n v="1"/>
    <m/>
  </r>
  <r>
    <n v="1447"/>
    <x v="25"/>
    <d v="2019-12-09T00:00:00"/>
    <s v="ALEGRE VIVENCIO A."/>
    <s v="AGRICULTURE OFFICE"/>
    <x v="1"/>
    <d v="2019-12-18T00:00:00"/>
    <d v="2019-12-19T00:00:00"/>
    <s v="VL"/>
    <m/>
    <s v="2 VL"/>
    <n v="2"/>
    <m/>
  </r>
  <r>
    <n v="1448"/>
    <x v="25"/>
    <d v="2019-12-09T00:00:00"/>
    <s v="PANALIGAN GIL L."/>
    <s v="AGRICULTURE OFFICE"/>
    <x v="1"/>
    <d v="2019-12-06T00:00:00"/>
    <d v="2019-12-06T00:00:00"/>
    <s v="SL"/>
    <m/>
    <s v="1 SL"/>
    <n v="1"/>
    <m/>
  </r>
  <r>
    <n v="1449"/>
    <x v="25"/>
    <d v="2019-12-02T00:00:00"/>
    <s v="FERMA ARCELI C."/>
    <s v="INTERNAL"/>
    <x v="1"/>
    <d v="2019-11-18T00:00:00"/>
    <d v="2019-11-22T00:00:00"/>
    <s v="OTHER"/>
    <s v="MOURNING LEAVE"/>
    <s v="5 OTHER"/>
    <n v="5"/>
    <m/>
  </r>
  <r>
    <n v="1449"/>
    <x v="25"/>
    <d v="2019-12-02T00:00:00"/>
    <s v="FERMA ARCELI C."/>
    <s v="INTERNAL"/>
    <x v="1"/>
    <d v="2019-11-25T00:00:00"/>
    <d v="2019-11-26T00:00:00"/>
    <s v="OTHER"/>
    <s v="MOURNING LEAVE"/>
    <s v="2 OTHER"/>
    <n v="2"/>
    <m/>
  </r>
  <r>
    <n v="1450"/>
    <x v="25"/>
    <d v="2019-12-02T00:00:00"/>
    <s v="FERMA ARCELI C."/>
    <s v="INTERNAL"/>
    <x v="1"/>
    <d v="2019-11-27T00:00:00"/>
    <d v="2019-11-28T00:00:00"/>
    <s v="SL"/>
    <m/>
    <s v="2 SL"/>
    <n v="2"/>
    <m/>
  </r>
  <r>
    <n v="1451"/>
    <x v="25"/>
    <d v="2019-12-02T00:00:00"/>
    <s v="FERMA ARCELI C."/>
    <s v="INTERNAL"/>
    <x v="1"/>
    <d v="2019-11-05T00:00:00"/>
    <d v="2019-11-05T00:00:00"/>
    <s v="SL"/>
    <m/>
    <s v="1 SL"/>
    <n v="1"/>
    <m/>
  </r>
  <r>
    <n v="1451"/>
    <x v="25"/>
    <d v="2019-12-02T00:00:00"/>
    <s v="FERMA ARCELI C."/>
    <s v="INTERNAL"/>
    <x v="1"/>
    <d v="2019-11-13T00:00:00"/>
    <d v="2019-11-13T00:00:00"/>
    <s v="SL"/>
    <m/>
    <s v="1 SL"/>
    <n v="1"/>
    <m/>
  </r>
  <r>
    <n v="1452"/>
    <x v="25"/>
    <d v="2019-12-09T00:00:00"/>
    <s v="LUCIANO ADELAIDA C."/>
    <s v="MO"/>
    <x v="1"/>
    <d v="2019-12-26T00:00:00"/>
    <d v="2019-12-27T00:00:00"/>
    <s v="OTHER"/>
    <s v="SEC 25 EO 292- FORCE LEAVE"/>
    <s v="2 OTHER"/>
    <n v="2"/>
    <m/>
  </r>
  <r>
    <n v="1453"/>
    <x v="25"/>
    <d v="2019-12-02T00:00:00"/>
    <s v="MANALO ELIADA F."/>
    <s v="SP"/>
    <x v="1"/>
    <d v="2019-12-19T00:00:00"/>
    <d v="2019-12-20T00:00:00"/>
    <s v="VL"/>
    <m/>
    <s v="2 VL"/>
    <n v="2"/>
    <m/>
  </r>
  <r>
    <n v="1453"/>
    <x v="25"/>
    <d v="2019-12-02T00:00:00"/>
    <s v="MANALO ELIADA F."/>
    <s v="SP"/>
    <x v="1"/>
    <d v="2019-12-23T00:00:00"/>
    <d v="2019-12-23T00:00:00"/>
    <s v="VL"/>
    <m/>
    <s v="1 VL"/>
    <n v="1"/>
    <m/>
  </r>
  <r>
    <n v="1453"/>
    <x v="25"/>
    <d v="2019-12-02T00:00:00"/>
    <s v="MANALO ELIADA F."/>
    <s v="SP"/>
    <x v="1"/>
    <d v="2019-12-26T00:00:00"/>
    <d v="2019-12-27T00:00:00"/>
    <s v="VL"/>
    <m/>
    <s v="2 VL"/>
    <n v="2"/>
    <m/>
  </r>
  <r>
    <n v="1454"/>
    <x v="25"/>
    <d v="2019-12-05T00:00:00"/>
    <s v="MARINDUQUE ANNE RENELYN P."/>
    <s v="VMO"/>
    <x v="1"/>
    <d v="2019-12-26T00:00:00"/>
    <d v="2019-12-27T00:00:00"/>
    <s v="VL"/>
    <m/>
    <s v="2 VL"/>
    <n v="2"/>
    <m/>
  </r>
  <r>
    <n v="1455"/>
    <x v="25"/>
    <d v="2019-12-05T00:00:00"/>
    <s v="MARINDUQUE ANNE RENELYN P."/>
    <s v="VMO"/>
    <x v="1"/>
    <d v="2019-12-11T00:00:00"/>
    <d v="2019-12-12T00:00:00"/>
    <s v="OTHER"/>
    <s v="SEC 25 EO 292- FORCE LEAVE"/>
    <s v="2 OTHER"/>
    <n v="2"/>
    <m/>
  </r>
  <r>
    <n v="1456"/>
    <x v="25"/>
    <d v="2019-12-05T00:00:00"/>
    <s v="MARINDUQUE ANNE RENELYN P."/>
    <s v="VMO"/>
    <x v="1"/>
    <d v="2019-12-04T00:00:00"/>
    <d v="2019-12-04T00:00:00"/>
    <s v="SL"/>
    <m/>
    <s v="1 SL"/>
    <n v="1"/>
    <m/>
  </r>
  <r>
    <n v="1457"/>
    <x v="25"/>
    <d v="2019-12-06T00:00:00"/>
    <s v="REYES ELSA T."/>
    <s v="SP"/>
    <x v="1"/>
    <d v="2019-12-27T00:00:00"/>
    <d v="2019-12-27T00:00:00"/>
    <s v="OTHER"/>
    <m/>
    <s v="1 OTHER"/>
    <n v="1"/>
    <m/>
  </r>
  <r>
    <n v="1458"/>
    <x v="25"/>
    <d v="2019-12-05T00:00:00"/>
    <s v="LANTING AILEEN D."/>
    <s v="CHARACTER OFFICE"/>
    <x v="1"/>
    <d v="2019-12-11T00:00:00"/>
    <d v="2019-12-11T00:00:00"/>
    <s v="VL"/>
    <m/>
    <s v="1 VL"/>
    <n v="1"/>
    <m/>
  </r>
  <r>
    <n v="1459"/>
    <x v="25"/>
    <d v="2019-12-09T00:00:00"/>
    <s v="LANTING AILEEN D."/>
    <s v="CHARACTER OFFICE"/>
    <x v="1"/>
    <d v="2019-12-06T00:00:00"/>
    <d v="2019-12-06T00:00:00"/>
    <s v="SL"/>
    <m/>
    <s v="1 SL"/>
    <n v="1"/>
    <m/>
  </r>
  <r>
    <n v="1460"/>
    <x v="25"/>
    <d v="2019-11-16T00:00:00"/>
    <s v="MENDOZA JUANITO N."/>
    <n v="0"/>
    <x v="2"/>
    <d v="2019-11-23T00:00:00"/>
    <d v="2019-11-23T00:00:00"/>
    <s v="OTHER"/>
    <m/>
    <s v="0 OTHER"/>
    <n v="0"/>
    <m/>
  </r>
  <r>
    <n v="1461"/>
    <x v="25"/>
    <d v="2019-11-18T00:00:00"/>
    <s v="ANARNA CRISTINA F."/>
    <s v="PICNIC GROVE"/>
    <x v="1"/>
    <d v="2019-12-02T00:00:00"/>
    <d v="2019-12-02T00:00:00"/>
    <s v="OTHER"/>
    <s v="SEC 25 EO 292- FORCE LEAVE"/>
    <s v="1 OTHER"/>
    <n v="1"/>
    <m/>
  </r>
  <r>
    <n v="1461"/>
    <x v="25"/>
    <d v="2019-11-18T00:00:00"/>
    <s v="ANARNA CRISTINA F."/>
    <s v="PICNIC GROVE"/>
    <x v="1"/>
    <d v="2019-12-09T00:00:00"/>
    <d v="2019-12-10T00:00:00"/>
    <s v="OTHER"/>
    <s v="SEC 25 EO 292- FORCE LEAVE"/>
    <s v="2 OTHER"/>
    <n v="2"/>
    <m/>
  </r>
  <r>
    <n v="1461"/>
    <x v="25"/>
    <d v="2019-11-18T00:00:00"/>
    <s v="ANARNA CRISTINA F."/>
    <s v="PICNIC GROVE"/>
    <x v="1"/>
    <d v="2019-12-16T00:00:00"/>
    <d v="2019-12-17T00:00:00"/>
    <s v="OTHER"/>
    <s v="SEC 25 EO 292- FORCE LEAVE"/>
    <s v="2 OTHER"/>
    <n v="2"/>
    <m/>
  </r>
  <r>
    <n v="1462"/>
    <x v="25"/>
    <d v="2019-12-26T00:00:00"/>
    <s v="DE OCAMPO MA. ELENA D."/>
    <s v="SP"/>
    <x v="1"/>
    <d v="2019-12-26T00:00:00"/>
    <d v="2019-12-27T00:00:00"/>
    <s v="OTHER"/>
    <s v="SEC 25 EO 292- FORCE LEAVE"/>
    <s v="2 OTHER"/>
    <n v="2"/>
    <m/>
  </r>
  <r>
    <n v="1463"/>
    <x v="25"/>
    <d v="2019-12-16T00:00:00"/>
    <s v="DE OCAMPO MA. ELENA D."/>
    <s v="SP"/>
    <x v="1"/>
    <d v="2019-12-16T00:00:00"/>
    <d v="2019-12-18T00:00:00"/>
    <s v="OTHER"/>
    <s v="SEC 25 EO 292- FORCE LEAVE"/>
    <s v="3 OTHER"/>
    <n v="3"/>
    <m/>
  </r>
  <r>
    <n v="1464"/>
    <x v="25"/>
    <d v="2019-11-14T00:00:00"/>
    <s v="VILLAVIRAY MA. CANDELARIA D."/>
    <s v="PICNIC GROVE"/>
    <x v="1"/>
    <d v="2019-11-20T00:00:00"/>
    <d v="2019-11-21T00:00:00"/>
    <s v="OTHER"/>
    <s v="SEC 25 EO 292- FORCE LEAVE"/>
    <s v="2 OTHER"/>
    <n v="2"/>
    <m/>
  </r>
  <r>
    <n v="1464"/>
    <x v="25"/>
    <d v="2019-11-14T00:00:00"/>
    <s v="VILLAVIRAY MA. CANDELARIA D."/>
    <s v="PICNIC GROVE"/>
    <x v="1"/>
    <d v="2019-11-24T00:00:00"/>
    <d v="2019-11-24T00:00:00"/>
    <s v="OTHER"/>
    <s v="SEC 25 EO 292- FORCE LEAVE"/>
    <s v="1 OTHER"/>
    <n v="1"/>
    <m/>
  </r>
  <r>
    <n v="1464"/>
    <x v="25"/>
    <d v="2019-11-14T00:00:00"/>
    <s v="VILLAVIRAY MA. CANDELARIA D."/>
    <s v="PICNIC GROVE"/>
    <x v="1"/>
    <d v="2019-11-27T00:00:00"/>
    <d v="2019-11-28T00:00:00"/>
    <s v="OTHER"/>
    <s v="SEC 25 EO 292- FORCE LEAVE"/>
    <s v="2 OTHER"/>
    <n v="2"/>
    <m/>
  </r>
  <r>
    <n v="1465"/>
    <x v="25"/>
    <d v="2019-12-10T00:00:00"/>
    <s v="DE OCAMPO MARISSA B."/>
    <s v="THRDC"/>
    <x v="1"/>
    <d v="2019-12-04T00:00:00"/>
    <d v="2019-12-04T00:00:00"/>
    <s v="OTHER"/>
    <s v="DOMESTIC EMERGENCY"/>
    <s v="1 OTHER"/>
    <n v="1"/>
    <m/>
  </r>
  <r>
    <n v="1465"/>
    <x v="25"/>
    <d v="2019-12-10T00:00:00"/>
    <s v="DE OCAMPO MARISSA B."/>
    <s v="THRDC"/>
    <x v="1"/>
    <d v="2019-12-09T00:00:00"/>
    <d v="2019-12-09T00:00:00"/>
    <s v="OTHER"/>
    <s v="DOMESTIC EMERGENCY"/>
    <s v="1 OTHER"/>
    <n v="1"/>
    <m/>
  </r>
  <r>
    <n v="1466"/>
    <x v="25"/>
    <d v="2019-11-13T00:00:00"/>
    <s v="MADRAZO ALLAN PAUL A."/>
    <s v="CEO"/>
    <x v="1"/>
    <d v="2019-11-04T00:00:00"/>
    <d v="2019-11-04T00:00:00"/>
    <s v="SL"/>
    <m/>
    <s v="1 SL"/>
    <n v="1"/>
    <m/>
  </r>
  <r>
    <n v="1467"/>
    <x v="25"/>
    <d v="2019-11-13T00:00:00"/>
    <s v="SUMAGUI MARISSA D."/>
    <s v="CEO"/>
    <x v="1"/>
    <d v="2019-11-04T00:00:00"/>
    <d v="2019-11-04T00:00:00"/>
    <s v="SL"/>
    <m/>
    <s v="1 SL"/>
    <n v="1"/>
    <m/>
  </r>
  <r>
    <n v="1468"/>
    <x v="25"/>
    <d v="2019-11-28T00:00:00"/>
    <s v="GOMEZ EMMA M."/>
    <s v="CEO"/>
    <x v="1"/>
    <d v="2019-11-22T00:00:00"/>
    <d v="2019-11-22T00:00:00"/>
    <s v="SL"/>
    <m/>
    <s v="1 SL"/>
    <n v="1"/>
    <m/>
  </r>
  <r>
    <n v="1468"/>
    <x v="25"/>
    <d v="2019-11-28T00:00:00"/>
    <s v="GOMEZ EMMA M."/>
    <s v="CEO"/>
    <x v="1"/>
    <d v="2019-11-27T00:00:00"/>
    <d v="2019-11-27T00:00:00"/>
    <s v="SL"/>
    <m/>
    <s v="1 SL"/>
    <n v="1"/>
    <m/>
  </r>
  <r>
    <n v="1469"/>
    <x v="25"/>
    <d v="2019-11-05T00:00:00"/>
    <s v="GOMEZ EMMA M."/>
    <s v="CEO"/>
    <x v="1"/>
    <d v="2019-11-04T00:00:00"/>
    <d v="2019-11-04T00:00:00"/>
    <s v="SL"/>
    <m/>
    <s v="1 SL"/>
    <n v="1"/>
    <m/>
  </r>
  <r>
    <n v="1470"/>
    <x v="25"/>
    <d v="2019-12-03T00:00:00"/>
    <s v="MENDOZA PRESCILA S."/>
    <n v="0"/>
    <x v="2"/>
    <d v="2019-12-02T00:00:00"/>
    <d v="2019-12-02T00:00:00"/>
    <s v="SL"/>
    <m/>
    <s v="1 SL"/>
    <n v="1"/>
    <m/>
  </r>
  <r>
    <n v="1471"/>
    <x v="25"/>
    <d v="2019-11-11T00:00:00"/>
    <s v="MENDOZA PRESCILA S."/>
    <n v="0"/>
    <x v="2"/>
    <d v="2019-11-07T00:00:00"/>
    <d v="2019-11-07T00:00:00"/>
    <s v="SL"/>
    <m/>
    <s v="1 SL"/>
    <n v="1"/>
    <m/>
  </r>
  <r>
    <n v="1472"/>
    <x v="25"/>
    <d v="2019-09-17T00:00:00"/>
    <s v="VILLAVIRAY MAR CLYDE D."/>
    <s v="CHO"/>
    <x v="1"/>
    <d v="2019-10-23T00:00:00"/>
    <d v="2019-10-25T00:00:00"/>
    <s v="VL"/>
    <m/>
    <s v="3 VL"/>
    <n v="3"/>
    <m/>
  </r>
  <r>
    <n v="1472"/>
    <x v="25"/>
    <d v="2019-09-17T00:00:00"/>
    <s v="VILLAVIRAY MAR CLYDE D."/>
    <s v="CHO"/>
    <x v="1"/>
    <d v="2019-10-28T00:00:00"/>
    <d v="2019-10-28T00:00:00"/>
    <s v="VL"/>
    <m/>
    <s v="1 VL"/>
    <n v="1"/>
    <m/>
  </r>
  <r>
    <n v="1473"/>
    <x v="25"/>
    <d v="2019-11-22T00:00:00"/>
    <s v="MIRANDO EDITH B."/>
    <n v="0"/>
    <x v="2"/>
    <d v="2019-12-03T00:00:00"/>
    <d v="2019-12-03T00:00:00"/>
    <s v="OTHER"/>
    <s v="DOMESTIC EMERGENCY"/>
    <s v="1 OTHER"/>
    <n v="1"/>
    <m/>
  </r>
  <r>
    <n v="1474"/>
    <x v="25"/>
    <d v="2019-11-25T00:00:00"/>
    <s v="MIRANDA ROBERTO D."/>
    <n v="0"/>
    <x v="2"/>
    <m/>
    <m/>
    <s v="OTHER"/>
    <s v="TERMINAL LEAVE"/>
    <s v="0 OTHER"/>
    <n v="0"/>
    <m/>
  </r>
  <r>
    <n v="1475"/>
    <x v="25"/>
    <d v="2019-11-07T00:00:00"/>
    <s v="DE OCAMPO MA. ELENA D."/>
    <s v="SP"/>
    <x v="1"/>
    <d v="2019-11-06T00:00:00"/>
    <d v="2019-11-06T00:00:00"/>
    <s v="SL"/>
    <m/>
    <s v="1 SL"/>
    <n v="1"/>
    <m/>
  </r>
  <r>
    <n v="1476"/>
    <x v="25"/>
    <d v="2019-10-29T00:00:00"/>
    <s v="CALANOG ALMA P."/>
    <s v="VMO"/>
    <x v="1"/>
    <d v="2019-11-07T00:00:00"/>
    <d v="2019-11-08T00:00:00"/>
    <s v="VL"/>
    <m/>
    <s v="2 VL"/>
    <n v="2"/>
    <m/>
  </r>
  <r>
    <n v="1476"/>
    <x v="25"/>
    <d v="2019-10-29T00:00:00"/>
    <s v="CALANOG ALMA P."/>
    <s v="VMO"/>
    <x v="1"/>
    <d v="2019-11-11T00:00:00"/>
    <d v="2019-11-11T00:00:00"/>
    <s v="VL"/>
    <m/>
    <s v="1 VL"/>
    <n v="1"/>
    <m/>
  </r>
  <r>
    <n v="1477"/>
    <x v="25"/>
    <d v="2019-11-27T00:00:00"/>
    <s v="ANGCAYA JUANITO A."/>
    <s v="PICNIC GROVE"/>
    <x v="1"/>
    <d v="2019-12-03T00:00:00"/>
    <d v="2019-12-06T00:00:00"/>
    <s v="OTHER"/>
    <s v="SEC 25 EO 292- FORCE LEAVE"/>
    <s v="4 OTHER"/>
    <n v="4"/>
    <m/>
  </r>
  <r>
    <n v="1478"/>
    <x v="25"/>
    <d v="2019-12-02T00:00:00"/>
    <s v="PANALIGAN GIL L."/>
    <s v="AGRICULTURE OFFICE"/>
    <x v="1"/>
    <d v="2019-12-20T00:00:00"/>
    <d v="2019-12-20T00:00:00"/>
    <s v="OTHER"/>
    <s v="SEC 25 EO 292- FORCE LEAVE"/>
    <s v="1 OTHER"/>
    <n v="1"/>
    <m/>
  </r>
  <r>
    <n v="1478"/>
    <x v="25"/>
    <d v="2019-12-02T00:00:00"/>
    <s v="PANALIGAN GIL L."/>
    <s v="AGRICULTURE OFFICE"/>
    <x v="1"/>
    <d v="2019-12-23T00:00:00"/>
    <d v="2019-12-23T00:00:00"/>
    <s v="OTHER"/>
    <s v="SEC 25 EO 292- FORCE LEAVE"/>
    <s v="1 OTHER"/>
    <n v="1"/>
    <m/>
  </r>
  <r>
    <n v="1478"/>
    <x v="25"/>
    <d v="2019-12-02T00:00:00"/>
    <s v="PANALIGAN GIL L."/>
    <s v="AGRICULTURE OFFICE"/>
    <x v="1"/>
    <d v="2019-12-26T00:00:00"/>
    <d v="2019-12-27T00:00:00"/>
    <s v="OTHER"/>
    <s v="SEC 25 EO 292- FORCE LEAVE"/>
    <s v="2 OTHER"/>
    <n v="2"/>
    <m/>
  </r>
  <r>
    <n v="1479"/>
    <x v="25"/>
    <d v="2019-12-02T00:00:00"/>
    <s v="PERENA RUBILINDA C."/>
    <s v="MO"/>
    <x v="1"/>
    <d v="2019-12-02T00:00:00"/>
    <d v="2019-12-02T00:00:00"/>
    <s v="VL"/>
    <m/>
    <s v="1 VL"/>
    <n v="1"/>
    <m/>
  </r>
  <r>
    <n v="1480"/>
    <x v="25"/>
    <d v="2019-12-02T00:00:00"/>
    <s v="MONTENEGRO RODELIO A."/>
    <s v="CEO"/>
    <x v="1"/>
    <d v="2019-11-27T00:00:00"/>
    <d v="2019-11-29T00:00:00"/>
    <s v="SL"/>
    <m/>
    <s v="3 SL"/>
    <n v="3"/>
    <m/>
  </r>
  <r>
    <n v="1481"/>
    <x v="25"/>
    <d v="2019-12-04T00:00:00"/>
    <s v="MALABANAN ALMA A."/>
    <s v="HRMO"/>
    <x v="1"/>
    <d v="2019-12-11T00:00:00"/>
    <d v="2019-12-13T00:00:00"/>
    <s v="VL"/>
    <m/>
    <s v="3 VL"/>
    <n v="3"/>
    <m/>
  </r>
  <r>
    <n v="1482"/>
    <x v="25"/>
    <d v="2019-12-02T00:00:00"/>
    <s v="HERNANDEZ ROBERTO M."/>
    <s v="FPTMNHS"/>
    <x v="1"/>
    <d v="2019-12-12T00:00:00"/>
    <d v="2019-12-13T00:00:00"/>
    <s v="VL"/>
    <m/>
    <s v="2 VL"/>
    <n v="2"/>
    <m/>
  </r>
  <r>
    <n v="1482"/>
    <x v="25"/>
    <d v="2019-12-02T00:00:00"/>
    <s v="HERNANDEZ ROBERTO M."/>
    <s v="FPTMNHS"/>
    <x v="1"/>
    <d v="2019-12-16T00:00:00"/>
    <d v="2019-12-20T00:00:00"/>
    <s v="VL"/>
    <m/>
    <s v="5 VL"/>
    <n v="5"/>
    <m/>
  </r>
  <r>
    <n v="1482"/>
    <x v="25"/>
    <d v="2019-12-02T00:00:00"/>
    <s v="HERNANDEZ ROBERTO M."/>
    <s v="FPTMNHS"/>
    <x v="1"/>
    <d v="2019-12-23T00:00:00"/>
    <d v="2019-12-23T00:00:00"/>
    <s v="VL"/>
    <m/>
    <s v="1 VL"/>
    <n v="1"/>
    <m/>
  </r>
  <r>
    <n v="1482"/>
    <x v="25"/>
    <d v="2019-12-02T00:00:00"/>
    <s v="HERNANDEZ ROBERTO M."/>
    <s v="FPTMNHS"/>
    <x v="1"/>
    <d v="2019-12-26T00:00:00"/>
    <d v="2019-12-27T00:00:00"/>
    <s v="VL"/>
    <m/>
    <s v="2 VL"/>
    <n v="2"/>
    <m/>
  </r>
  <r>
    <n v="1"/>
    <x v="26"/>
    <d v="2020-01-02T00:00:00"/>
    <s v="HAPITA MELANIE A."/>
    <s v="ONT"/>
    <x v="0"/>
    <d v="2020-01-16T00:00:00"/>
    <d v="2020-01-17T00:00:00"/>
    <s v="VL"/>
    <m/>
    <s v="2 VL"/>
    <n v="2"/>
    <m/>
  </r>
  <r>
    <n v="1"/>
    <x v="26"/>
    <d v="2020-01-02T00:00:00"/>
    <s v="HAPITA MELANIE A."/>
    <s v="ONT"/>
    <x v="0"/>
    <d v="2020-01-20T00:00:00"/>
    <d v="2020-01-21T00:00:00"/>
    <s v="VL"/>
    <m/>
    <s v="2 VL"/>
    <n v="2"/>
    <m/>
  </r>
  <r>
    <n v="2"/>
    <x v="26"/>
    <d v="2020-01-02T00:00:00"/>
    <s v="SOLANOY KARENE  "/>
    <s v="ONT"/>
    <x v="1"/>
    <d v="2020-01-15T00:00:00"/>
    <d v="2020-01-17T00:00:00"/>
    <s v="VL"/>
    <m/>
    <s v="3 VL"/>
    <n v="3"/>
    <m/>
  </r>
  <r>
    <n v="2"/>
    <x v="26"/>
    <d v="2020-01-02T00:00:00"/>
    <s v="SOLANOY KARENE  "/>
    <s v="ONT"/>
    <x v="1"/>
    <d v="2020-01-21T00:00:00"/>
    <d v="2020-01-21T00:00:00"/>
    <s v="VL"/>
    <m/>
    <s v="1 VL"/>
    <n v="1"/>
    <m/>
  </r>
  <r>
    <n v="3"/>
    <x v="26"/>
    <d v="2020-01-02T00:00:00"/>
    <s v="DOGNIDON MARLYN P."/>
    <s v="ONT"/>
    <x v="1"/>
    <d v="2020-01-16T00:00:00"/>
    <d v="2020-01-17T00:00:00"/>
    <s v="VL"/>
    <m/>
    <s v="2 VL"/>
    <n v="2"/>
    <m/>
  </r>
  <r>
    <n v="3"/>
    <x v="26"/>
    <d v="2020-01-02T00:00:00"/>
    <s v="DOGNIDON MARLYN P."/>
    <s v="ONT"/>
    <x v="1"/>
    <d v="2020-01-20T00:00:00"/>
    <d v="2020-01-21T00:00:00"/>
    <s v="VL"/>
    <m/>
    <s v="2 VL"/>
    <n v="2"/>
    <m/>
  </r>
  <r>
    <n v="4"/>
    <x v="26"/>
    <d v="2019-12-10T00:00:00"/>
    <s v="MARTINEZ BELEN B."/>
    <n v="0"/>
    <x v="2"/>
    <d v="2019-12-09T00:00:00"/>
    <d v="2019-12-09T00:00:00"/>
    <s v="SL"/>
    <m/>
    <s v="1 SL"/>
    <n v="1"/>
    <m/>
  </r>
  <r>
    <n v="5"/>
    <x v="26"/>
    <d v="2019-11-26T00:00:00"/>
    <s v="PENALES GUILLERMA B."/>
    <s v="CBO"/>
    <x v="1"/>
    <d v="2019-12-10T00:00:00"/>
    <d v="2019-12-12T00:00:00"/>
    <s v="VL"/>
    <m/>
    <s v="3 VL"/>
    <n v="3"/>
    <m/>
  </r>
  <r>
    <n v="6"/>
    <x v="26"/>
    <d v="2019-11-26T00:00:00"/>
    <s v="PENALES GUILLERMA B."/>
    <s v="CBO"/>
    <x v="1"/>
    <d v="2019-11-25T00:00:00"/>
    <d v="2019-11-25T00:00:00"/>
    <s v="SL"/>
    <m/>
    <s v="1 SL"/>
    <n v="1"/>
    <m/>
  </r>
  <r>
    <n v="7"/>
    <x v="26"/>
    <d v="2019-12-20T00:00:00"/>
    <s v="PEÑAFIEL MELISSA Q."/>
    <s v="CBO"/>
    <x v="1"/>
    <d v="2019-12-19T00:00:00"/>
    <d v="2019-12-20T00:00:00"/>
    <s v="OTHER"/>
    <s v="MOURNING LEAVE"/>
    <s v="2 OTHER"/>
    <n v="2"/>
    <m/>
  </r>
  <r>
    <n v="7"/>
    <x v="26"/>
    <d v="2019-12-20T00:00:00"/>
    <s v="PEÑAFIEL MELISSA Q."/>
    <s v="CBO"/>
    <x v="1"/>
    <d v="2019-12-23T00:00:00"/>
    <d v="2019-12-23T00:00:00"/>
    <s v="OTHER"/>
    <s v="MOURNING LEAVE"/>
    <s v="1 OTHER"/>
    <n v="1"/>
    <m/>
  </r>
  <r>
    <n v="8"/>
    <x v="26"/>
    <d v="2019-12-05T00:00:00"/>
    <s v="PEÑAFIEL MELISSA Q."/>
    <s v="CBO"/>
    <x v="1"/>
    <d v="2019-12-11T00:00:00"/>
    <d v="2019-12-11T00:00:00"/>
    <s v="VL"/>
    <m/>
    <s v="1 VL"/>
    <n v="1"/>
    <m/>
  </r>
  <r>
    <n v="8"/>
    <x v="26"/>
    <d v="2019-12-05T00:00:00"/>
    <s v="PEÑAFIEL MELISSA Q."/>
    <s v="CBO"/>
    <x v="1"/>
    <d v="2019-12-16T00:00:00"/>
    <d v="2019-12-16T00:00:00"/>
    <s v="VL"/>
    <m/>
    <s v="1 VL"/>
    <n v="1"/>
    <m/>
  </r>
  <r>
    <n v="8"/>
    <x v="26"/>
    <d v="2019-12-05T00:00:00"/>
    <s v="PEÑAFIEL MELISSA Q."/>
    <s v="CBO"/>
    <x v="1"/>
    <d v="2019-12-26T00:00:00"/>
    <d v="2019-12-26T00:00:00"/>
    <s v="VL"/>
    <m/>
    <s v="1 VL"/>
    <n v="1"/>
    <m/>
  </r>
  <r>
    <n v="9"/>
    <x v="26"/>
    <d v="2019-12-27T00:00:00"/>
    <s v="MONTENEGRO MARIA MARIZA P."/>
    <s v="CBO"/>
    <x v="1"/>
    <d v="2019-12-23T00:00:00"/>
    <d v="2019-12-23T00:00:00"/>
    <s v="SL"/>
    <m/>
    <s v="1 SL"/>
    <n v="1"/>
    <m/>
  </r>
  <r>
    <n v="9"/>
    <x v="26"/>
    <d v="2019-12-27T00:00:00"/>
    <s v="MONTENEGRO MARIA MARIZA P."/>
    <s v="CBO"/>
    <x v="1"/>
    <d v="2019-12-26T00:00:00"/>
    <d v="2019-12-26T00:00:00"/>
    <s v="SL"/>
    <m/>
    <s v="1 SL"/>
    <n v="1"/>
    <m/>
  </r>
  <r>
    <n v="10"/>
    <x v="26"/>
    <d v="2020-01-02T00:00:00"/>
    <s v="TAÑEDO MARIA EVELYN C."/>
    <s v="CBO"/>
    <x v="1"/>
    <d v="2019-12-26T00:00:00"/>
    <d v="2019-12-27T00:00:00"/>
    <s v="SL"/>
    <m/>
    <s v="2 SL"/>
    <n v="2"/>
    <m/>
  </r>
  <r>
    <n v="11"/>
    <x v="26"/>
    <d v="2019-12-23T00:00:00"/>
    <s v="BORJA NECY M."/>
    <s v="CBO"/>
    <x v="1"/>
    <d v="2019-12-26T00:00:00"/>
    <d v="2019-12-26T00:00:00"/>
    <s v="SL"/>
    <m/>
    <s v="1 SL"/>
    <n v="1"/>
    <m/>
  </r>
  <r>
    <n v="12"/>
    <x v="26"/>
    <d v="2019-12-02T00:00:00"/>
    <s v="TAÑEDO MARIA EVELYN C."/>
    <s v="CBO"/>
    <x v="1"/>
    <d v="2019-12-10T00:00:00"/>
    <d v="2019-12-10T00:00:00"/>
    <s v="VL"/>
    <m/>
    <s v="1 VL"/>
    <n v="1"/>
    <m/>
  </r>
  <r>
    <n v="13"/>
    <x v="26"/>
    <d v="2019-11-26T00:00:00"/>
    <s v="TAÑEDO MARIA EVELYN C."/>
    <s v="CBO"/>
    <x v="1"/>
    <d v="2019-11-22T00:00:00"/>
    <d v="2019-11-22T00:00:00"/>
    <s v="SL"/>
    <m/>
    <s v="1 SL"/>
    <n v="1"/>
    <m/>
  </r>
  <r>
    <n v="13"/>
    <x v="26"/>
    <d v="2019-11-26T00:00:00"/>
    <s v="TAÑEDO MARIA EVELYN C."/>
    <s v="CBO"/>
    <x v="1"/>
    <d v="2019-11-26T00:00:00"/>
    <d v="2019-11-26T00:00:00"/>
    <s v="SL"/>
    <m/>
    <s v="1 SL"/>
    <n v="1"/>
    <m/>
  </r>
  <r>
    <n v="14"/>
    <x v="26"/>
    <d v="2019-11-26T00:00:00"/>
    <s v="MONTENEGRO MARIA MARIZA P."/>
    <s v="CBO"/>
    <x v="1"/>
    <d v="2019-12-03T00:00:00"/>
    <d v="2019-12-04T00:00:00"/>
    <s v="VL"/>
    <m/>
    <s v="2 VL"/>
    <n v="2"/>
    <m/>
  </r>
  <r>
    <n v="15"/>
    <x v="26"/>
    <d v="2019-11-20T00:00:00"/>
    <s v="MONTENEGRO MARIA MARIZA P."/>
    <s v="CBO"/>
    <x v="1"/>
    <d v="2019-11-19T00:00:00"/>
    <d v="2019-11-19T00:00:00"/>
    <s v="SL"/>
    <m/>
    <s v="1 SL"/>
    <n v="1"/>
    <m/>
  </r>
  <r>
    <n v="16"/>
    <x v="26"/>
    <d v="2019-11-28T00:00:00"/>
    <s v="HERNANDO MERLE B."/>
    <s v="BUDGET"/>
    <x v="1"/>
    <d v="2019-11-27T00:00:00"/>
    <d v="2019-11-27T00:00:00"/>
    <s v="SL"/>
    <m/>
    <s v="1 SL"/>
    <n v="1"/>
    <m/>
  </r>
  <r>
    <n v="17"/>
    <x v="26"/>
    <d v="2019-12-09T00:00:00"/>
    <s v="BORJA NECY M."/>
    <s v="CBO"/>
    <x v="1"/>
    <d v="2019-12-27T00:00:00"/>
    <d v="2019-12-27T00:00:00"/>
    <s v="VL"/>
    <m/>
    <s v="1 VL"/>
    <n v="1"/>
    <m/>
  </r>
  <r>
    <n v="18"/>
    <x v="26"/>
    <d v="2019-11-27T00:00:00"/>
    <s v="BORJA NECY M."/>
    <s v="CBO"/>
    <x v="1"/>
    <d v="2019-11-26T00:00:00"/>
    <d v="2019-11-26T00:00:00"/>
    <s v="SL"/>
    <m/>
    <s v="1 SL"/>
    <n v="1"/>
    <m/>
  </r>
  <r>
    <n v="19"/>
    <x v="26"/>
    <d v="2019-12-02T00:00:00"/>
    <s v="BORJA NECY M."/>
    <s v="CBO"/>
    <x v="1"/>
    <d v="2019-12-12T00:00:00"/>
    <d v="2019-12-12T00:00:00"/>
    <s v="VL"/>
    <m/>
    <s v="1 VL"/>
    <n v="1"/>
    <m/>
  </r>
  <r>
    <n v="20"/>
    <x v="26"/>
    <d v="2019-12-12T00:00:00"/>
    <s v="DE VILLA OFELIA G."/>
    <s v="COMELEC"/>
    <x v="1"/>
    <d v="2019-12-09T00:00:00"/>
    <d v="2019-12-09T00:00:00"/>
    <s v="SL"/>
    <m/>
    <s v="1 SL"/>
    <n v="1"/>
    <m/>
  </r>
  <r>
    <n v="21"/>
    <x v="26"/>
    <d v="2020-01-06T00:00:00"/>
    <s v="BUGARIN MA. ANA M."/>
    <s v="LCR"/>
    <x v="1"/>
    <d v="2020-01-02T00:00:00"/>
    <d v="2020-01-03T00:00:00"/>
    <s v="VL"/>
    <m/>
    <s v="2 VL"/>
    <n v="2"/>
    <m/>
  </r>
  <r>
    <n v="22"/>
    <x v="26"/>
    <d v="2020-01-02T00:00:00"/>
    <s v="TOLENTINO CAROLINA E."/>
    <s v="LCR"/>
    <x v="1"/>
    <d v="2019-12-23T00:00:00"/>
    <d v="2019-12-23T00:00:00"/>
    <s v="SL"/>
    <m/>
    <s v="1 SL"/>
    <n v="1"/>
    <m/>
  </r>
  <r>
    <n v="23"/>
    <x v="26"/>
    <d v="2019-12-02T00:00:00"/>
    <s v="ANGCAYA RUFINA P."/>
    <s v="LCR"/>
    <x v="1"/>
    <d v="2019-12-23T00:00:00"/>
    <d v="2019-12-23T00:00:00"/>
    <s v="OTHER"/>
    <s v="PARENTAL OBLIGATION"/>
    <s v="1 OTHER"/>
    <n v="1"/>
    <m/>
  </r>
  <r>
    <n v="24"/>
    <x v="26"/>
    <d v="2019-12-02T00:00:00"/>
    <s v="ANGCAYA RUFINA P."/>
    <s v="LCR"/>
    <x v="1"/>
    <d v="2019-11-29T00:00:00"/>
    <d v="2019-11-29T00:00:00"/>
    <s v="SL"/>
    <m/>
    <s v="1 SL"/>
    <n v="1"/>
    <m/>
  </r>
  <r>
    <n v="25"/>
    <x v="26"/>
    <d v="2019-12-02T00:00:00"/>
    <s v="ANGCAYA RUFINA P."/>
    <s v="LCR"/>
    <x v="1"/>
    <d v="2019-12-26T00:00:00"/>
    <d v="2019-12-27T00:00:00"/>
    <s v="VL"/>
    <m/>
    <s v="2 VL"/>
    <n v="2"/>
    <m/>
  </r>
  <r>
    <n v="26"/>
    <x v="26"/>
    <d v="2019-12-12T00:00:00"/>
    <s v="ANGCAYA RUFINA P."/>
    <s v="LCR"/>
    <x v="1"/>
    <d v="2019-12-11T00:00:00"/>
    <d v="2019-12-11T00:00:00"/>
    <s v="SL"/>
    <m/>
    <s v="1 SL"/>
    <n v="1"/>
    <m/>
  </r>
  <r>
    <n v="27"/>
    <x v="26"/>
    <d v="2019-11-22T00:00:00"/>
    <s v="BAYBAY LINDA G."/>
    <s v="LCR"/>
    <x v="1"/>
    <d v="2019-11-29T00:00:00"/>
    <d v="2019-11-29T00:00:00"/>
    <s v="OTHER"/>
    <s v="SPECIAL PRIVILEGE"/>
    <s v="1 OTHER"/>
    <n v="1"/>
    <m/>
  </r>
  <r>
    <n v="28"/>
    <x v="26"/>
    <d v="2019-11-14T00:00:00"/>
    <s v="BAYBAY LINDA G."/>
    <s v="LCR"/>
    <x v="1"/>
    <d v="2019-11-13T00:00:00"/>
    <d v="2019-11-13T00:00:00"/>
    <s v="SL"/>
    <m/>
    <s v="1 SL"/>
    <n v="1"/>
    <m/>
  </r>
  <r>
    <n v="29"/>
    <x v="26"/>
    <d v="2019-12-02T00:00:00"/>
    <s v="BUGARIN MA. ANA M."/>
    <s v="LCR"/>
    <x v="1"/>
    <d v="2019-12-06T00:00:00"/>
    <d v="2019-12-06T00:00:00"/>
    <s v="VL"/>
    <m/>
    <s v="1 VL"/>
    <n v="1"/>
    <m/>
  </r>
  <r>
    <n v="29"/>
    <x v="26"/>
    <d v="2019-12-02T00:00:00"/>
    <s v="BUGARIN MA. ANA M."/>
    <s v="LCR"/>
    <x v="1"/>
    <d v="2019-12-09T00:00:00"/>
    <d v="2019-12-09T00:00:00"/>
    <s v="VL"/>
    <m/>
    <s v="1 VL"/>
    <n v="1"/>
    <m/>
  </r>
  <r>
    <n v="29"/>
    <x v="26"/>
    <d v="2019-12-02T00:00:00"/>
    <s v="BUGARIN MA. ANA M."/>
    <s v="LCR"/>
    <x v="1"/>
    <d v="2019-12-16T00:00:00"/>
    <d v="2019-12-16T00:00:00"/>
    <s v="VL"/>
    <m/>
    <s v="1 VL"/>
    <n v="1"/>
    <m/>
  </r>
  <r>
    <n v="29"/>
    <x v="26"/>
    <d v="2019-12-02T00:00:00"/>
    <s v="BUGARIN MA. ANA M."/>
    <s v="LCR"/>
    <x v="1"/>
    <d v="2019-12-26T00:00:00"/>
    <d v="2019-12-26T00:00:00"/>
    <s v="VL"/>
    <m/>
    <s v="1 VL"/>
    <n v="1"/>
    <m/>
  </r>
  <r>
    <n v="30"/>
    <x v="26"/>
    <d v="2019-11-14T00:00:00"/>
    <s v="BUGARIN MA. ANA M."/>
    <s v="LCR"/>
    <x v="1"/>
    <d v="2019-11-13T00:00:00"/>
    <d v="2019-11-20T00:00:00"/>
    <s v="VL"/>
    <m/>
    <s v="6 VL"/>
    <n v="6"/>
    <m/>
  </r>
  <r>
    <n v="31"/>
    <x v="26"/>
    <d v="2019-11-12T00:00:00"/>
    <s v="JAVIER ELISEO B."/>
    <s v="LCR"/>
    <x v="1"/>
    <d v="2019-11-07T00:00:00"/>
    <d v="2019-11-08T00:00:00"/>
    <s v="SL"/>
    <m/>
    <s v="2 SL"/>
    <n v="2"/>
    <m/>
  </r>
  <r>
    <n v="31"/>
    <x v="26"/>
    <d v="2019-11-12T00:00:00"/>
    <s v="JAVIER ELISEO B."/>
    <s v="LCR"/>
    <x v="1"/>
    <d v="2019-11-11T00:00:00"/>
    <d v="2019-11-11T00:00:00"/>
    <s v="SL"/>
    <m/>
    <s v="1 SL"/>
    <n v="1"/>
    <m/>
  </r>
  <r>
    <n v="32"/>
    <x v="26"/>
    <d v="2019-11-29T00:00:00"/>
    <s v="MATIENZO NORMITA S."/>
    <n v="0"/>
    <x v="2"/>
    <d v="2019-12-17T00:00:00"/>
    <d v="2019-12-20T00:00:00"/>
    <s v="VL"/>
    <m/>
    <s v="4 VL"/>
    <n v="4"/>
    <m/>
  </r>
  <r>
    <n v="33"/>
    <x v="26"/>
    <d v="2019-10-17T00:00:00"/>
    <s v="TOLENTINO CAROLINA E."/>
    <s v="LCR"/>
    <x v="1"/>
    <d v="2019-11-22T00:00:00"/>
    <d v="2019-11-22T00:00:00"/>
    <s v="SL"/>
    <m/>
    <s v="1 SL"/>
    <n v="1"/>
    <m/>
  </r>
  <r>
    <n v="34"/>
    <x v="26"/>
    <d v="2019-12-10T00:00:00"/>
    <s v="FERMA MARIA I."/>
    <s v="LCR"/>
    <x v="1"/>
    <d v="2019-12-26T00:00:00"/>
    <d v="2019-12-27T00:00:00"/>
    <s v="OTHER"/>
    <s v="SPECIAL PRIVILEGE"/>
    <s v="2 OTHER"/>
    <n v="2"/>
    <m/>
  </r>
  <r>
    <n v="35"/>
    <x v="26"/>
    <d v="2019-03-28T00:00:00"/>
    <s v="LIMBOC FLORDELIZA J."/>
    <s v="LCR"/>
    <x v="1"/>
    <d v="2019-11-22T00:00:00"/>
    <d v="2019-11-22T00:00:00"/>
    <s v="SL"/>
    <m/>
    <s v="1 SL"/>
    <n v="1"/>
    <m/>
  </r>
  <r>
    <n v="35"/>
    <x v="26"/>
    <d v="2019-03-28T00:00:00"/>
    <s v="LIMBOC FLORDELIZA J."/>
    <s v="LCR"/>
    <x v="1"/>
    <d v="2019-11-26T00:00:00"/>
    <d v="2019-11-26T00:00:00"/>
    <s v="SL"/>
    <m/>
    <s v="1 SL"/>
    <n v="1"/>
    <m/>
  </r>
  <r>
    <n v="36"/>
    <x v="26"/>
    <d v="2019-11-20T00:00:00"/>
    <s v="LIMBOC FLORDELIZA J."/>
    <s v="LCR"/>
    <x v="1"/>
    <d v="2019-11-18T00:00:00"/>
    <d v="2019-11-18T00:00:00"/>
    <s v="SL"/>
    <m/>
    <s v="1 SL"/>
    <n v="1"/>
    <m/>
  </r>
  <r>
    <n v="37"/>
    <x v="26"/>
    <d v="2019-11-12T00:00:00"/>
    <s v="LIMBOC FLORDELIZA J."/>
    <s v="LCR"/>
    <x v="1"/>
    <d v="2019-11-08T00:00:00"/>
    <d v="2019-11-08T00:00:00"/>
    <s v="SL"/>
    <m/>
    <s v="1 SL"/>
    <n v="1"/>
    <m/>
  </r>
  <r>
    <n v="38"/>
    <x v="26"/>
    <d v="2020-01-06T00:00:00"/>
    <s v="VERGARA TERESITA J."/>
    <s v="ONT"/>
    <x v="1"/>
    <d v="2020-01-07T00:00:00"/>
    <d v="2020-01-09T00:00:00"/>
    <s v="VL"/>
    <m/>
    <s v="3 VL"/>
    <n v="3"/>
    <m/>
  </r>
  <r>
    <n v="39"/>
    <x v="26"/>
    <d v="2020-01-02T00:00:00"/>
    <s v="DELFINO NINA C."/>
    <s v="ONT"/>
    <x v="1"/>
    <d v="2020-01-10T00:00:00"/>
    <d v="2020-01-10T00:00:00"/>
    <s v="VL"/>
    <m/>
    <s v="1 VL"/>
    <n v="1"/>
    <m/>
  </r>
  <r>
    <n v="39"/>
    <x v="26"/>
    <d v="2020-01-02T00:00:00"/>
    <s v="DELFINO NINA C."/>
    <s v="ONT"/>
    <x v="1"/>
    <d v="2020-01-13T00:00:00"/>
    <d v="2020-01-16T00:00:00"/>
    <s v="VL"/>
    <m/>
    <s v="4 VL"/>
    <n v="4"/>
    <m/>
  </r>
  <r>
    <n v="40"/>
    <x v="26"/>
    <d v="2020-01-02T00:00:00"/>
    <s v="DELFINO NINA C."/>
    <s v="ONT"/>
    <x v="1"/>
    <d v="2020-01-02T00:00:00"/>
    <d v="2020-01-03T00:00:00"/>
    <s v="OTHER"/>
    <m/>
    <s v="2 OTHER"/>
    <n v="2"/>
    <m/>
  </r>
  <r>
    <n v="40"/>
    <x v="26"/>
    <d v="2020-01-02T00:00:00"/>
    <s v="DELFINO NINA C."/>
    <s v="ONT"/>
    <x v="1"/>
    <d v="2020-01-05T00:00:00"/>
    <d v="2020-01-09T00:00:00"/>
    <s v="VL"/>
    <m/>
    <s v="5 VL"/>
    <n v="5"/>
    <m/>
  </r>
  <r>
    <n v="41"/>
    <x v="26"/>
    <d v="2020-01-02T00:00:00"/>
    <s v="DELFINO NINA C."/>
    <s v="ONT"/>
    <x v="1"/>
    <d v="2019-12-27T00:00:00"/>
    <d v="2019-12-27T00:00:00"/>
    <s v="SL"/>
    <m/>
    <s v="1 SL"/>
    <n v="1"/>
    <m/>
  </r>
  <r>
    <n v="41"/>
    <x v="26"/>
    <d v="2020-01-02T00:00:00"/>
    <s v="DELFINO NINA C."/>
    <s v="ONT"/>
    <x v="1"/>
    <d v="2019-12-29T00:00:00"/>
    <d v="2019-12-29T00:00:00"/>
    <s v="SL"/>
    <m/>
    <s v="1 SL"/>
    <n v="1"/>
    <m/>
  </r>
  <r>
    <n v="41"/>
    <x v="26"/>
    <d v="2020-01-02T00:00:00"/>
    <s v="DELFINO NINA C."/>
    <s v="ONT"/>
    <x v="1"/>
    <d v="2019-12-31T00:00:00"/>
    <d v="2019-12-31T00:00:00"/>
    <s v="SL"/>
    <m/>
    <s v="1 SL"/>
    <n v="1"/>
    <m/>
  </r>
  <r>
    <n v="42"/>
    <x v="27"/>
    <d v="2019-12-11T00:00:00"/>
    <s v="MONTENEGRO HENRY S."/>
    <s v="SP"/>
    <x v="1"/>
    <d v="2019-12-26T00:00:00"/>
    <d v="2019-12-27T00:00:00"/>
    <s v="OTHER"/>
    <s v="MC# 6"/>
    <s v="2 OTHER"/>
    <n v="2"/>
    <m/>
  </r>
  <r>
    <n v="43"/>
    <x v="27"/>
    <d v="2019-12-11T00:00:00"/>
    <s v="MONTENEGRO HENRY S."/>
    <s v="SP"/>
    <x v="1"/>
    <d v="2019-12-18T00:00:00"/>
    <d v="2019-12-20T00:00:00"/>
    <s v="OTHER"/>
    <s v="SEC 25 EO 292- FORCE LEAVE"/>
    <s v="3 OTHER"/>
    <n v="3"/>
    <m/>
  </r>
  <r>
    <n v="44"/>
    <x v="27"/>
    <d v="2019-11-12T00:00:00"/>
    <s v="MANALO ELIADA F."/>
    <s v="SP"/>
    <x v="1"/>
    <d v="2019-11-11T00:00:00"/>
    <d v="2019-11-11T00:00:00"/>
    <s v="SL"/>
    <m/>
    <s v="1 SL"/>
    <n v="1"/>
    <m/>
  </r>
  <r>
    <n v="45"/>
    <x v="27"/>
    <d v="2019-12-17T00:00:00"/>
    <s v="REOSA CECILIA A."/>
    <s v="SP"/>
    <x v="1"/>
    <d v="2019-12-17T00:00:00"/>
    <d v="2019-12-19T00:00:00"/>
    <s v="OTHER"/>
    <s v="SEC 25 EO 292- FORCE LEAVE"/>
    <s v="3 OTHER"/>
    <n v="3"/>
    <m/>
  </r>
  <r>
    <n v="46"/>
    <x v="27"/>
    <d v="2019-11-14T00:00:00"/>
    <s v="REOSA CECILIA A."/>
    <s v="SP"/>
    <x v="1"/>
    <d v="2019-11-12T00:00:00"/>
    <d v="2019-11-13T00:00:00"/>
    <s v="SL"/>
    <m/>
    <s v="2 SL"/>
    <n v="2"/>
    <m/>
  </r>
  <r>
    <n v="47"/>
    <x v="27"/>
    <d v="2019-12-09T00:00:00"/>
    <s v="AMBION LAMBERTO A."/>
    <s v="VMO"/>
    <x v="1"/>
    <d v="2019-12-26T00:00:00"/>
    <d v="2019-12-27T00:00:00"/>
    <s v="OTHER"/>
    <s v="SEC 25 EO 292- FORCE LEAVE"/>
    <s v="2 OTHER"/>
    <n v="2"/>
    <m/>
  </r>
  <r>
    <n v="48"/>
    <x v="27"/>
    <d v="2019-12-09T00:00:00"/>
    <s v="AMBION LAMBERTO A."/>
    <s v="VMO"/>
    <x v="1"/>
    <d v="2019-12-18T00:00:00"/>
    <d v="2019-12-20T00:00:00"/>
    <s v="OTHER"/>
    <s v="SEC 25 EO 292- FORCE LEAVE"/>
    <s v="3 OTHER"/>
    <n v="3"/>
    <m/>
  </r>
  <r>
    <n v="49"/>
    <x v="27"/>
    <d v="2019-12-09T00:00:00"/>
    <s v="CALANOG ALMA P."/>
    <s v="VMO"/>
    <x v="1"/>
    <d v="2019-12-19T00:00:00"/>
    <d v="2019-12-20T00:00:00"/>
    <s v="OTHER"/>
    <s v="SEC 25 EO 292- FORCE LEAVE"/>
    <s v="2 OTHER"/>
    <n v="2"/>
    <m/>
  </r>
  <r>
    <n v="49"/>
    <x v="27"/>
    <d v="2019-12-09T00:00:00"/>
    <s v="CALANOG ALMA P."/>
    <s v="VMO"/>
    <x v="1"/>
    <d v="2019-12-23T00:00:00"/>
    <d v="2019-12-23T00:00:00"/>
    <s v="OTHER"/>
    <s v="SEC 25 EO 292- FORCE LEAVE"/>
    <s v="1 OTHER"/>
    <n v="1"/>
    <m/>
  </r>
  <r>
    <n v="49"/>
    <x v="27"/>
    <d v="2019-12-10T00:00:00"/>
    <s v="CALANOG ALMA P."/>
    <s v="VMO"/>
    <x v="1"/>
    <d v="2019-12-26T00:00:00"/>
    <d v="2019-12-27T00:00:00"/>
    <s v="OTHER"/>
    <s v="SEC 25 EO 292- FORCE LEAVE"/>
    <s v="2 OTHER"/>
    <n v="2"/>
    <m/>
  </r>
  <r>
    <n v="50"/>
    <x v="27"/>
    <d v="2019-12-13T00:00:00"/>
    <s v="REYES NORALYN B."/>
    <s v="SP"/>
    <x v="1"/>
    <d v="2019-12-23T00:00:00"/>
    <d v="2019-12-23T00:00:00"/>
    <s v="VL"/>
    <m/>
    <s v="1 VL"/>
    <n v="1"/>
    <m/>
  </r>
  <r>
    <n v="50"/>
    <x v="27"/>
    <d v="2019-12-13T00:00:00"/>
    <s v="REYES NORALYN B."/>
    <s v="SP"/>
    <x v="1"/>
    <d v="2019-12-26T00:00:00"/>
    <d v="2019-12-27T00:00:00"/>
    <s v="VL"/>
    <m/>
    <s v="2 VL"/>
    <n v="2"/>
    <m/>
  </r>
  <r>
    <n v="51"/>
    <x v="27"/>
    <d v="2019-12-13T00:00:00"/>
    <s v="REYES NORALYN B."/>
    <s v="SP"/>
    <x v="1"/>
    <d v="2019-12-20T00:00:00"/>
    <d v="2019-12-20T00:00:00"/>
    <s v="VL"/>
    <m/>
    <s v="1 VL"/>
    <n v="1"/>
    <m/>
  </r>
  <r>
    <n v="52"/>
    <x v="27"/>
    <d v="2020-01-03T00:00:00"/>
    <s v="VERGARA ANACIETA M."/>
    <s v="CSWDO"/>
    <x v="1"/>
    <d v="2020-01-08T00:00:00"/>
    <d v="2020-01-09T00:00:00"/>
    <s v="OTHER"/>
    <s v="SEC 21 EO 292- SPECIAL PRIVILEGE"/>
    <s v="2 OTHER"/>
    <n v="2"/>
    <m/>
  </r>
  <r>
    <n v="53"/>
    <x v="27"/>
    <d v="2019-12-13T00:00:00"/>
    <s v="PEÑAFLORIDA LORYN B."/>
    <s v="CSWDO"/>
    <x v="1"/>
    <d v="2019-12-12T00:00:00"/>
    <d v="2019-12-12T00:00:00"/>
    <s v="SL"/>
    <m/>
    <s v="1 SL"/>
    <n v="1"/>
    <m/>
  </r>
  <r>
    <n v="54"/>
    <x v="27"/>
    <d v="2019-12-19T00:00:00"/>
    <s v="BAYLA EVANGELINE C."/>
    <s v="PDAO"/>
    <x v="1"/>
    <d v="2019-12-26T00:00:00"/>
    <d v="2019-12-27T00:00:00"/>
    <s v="VL"/>
    <m/>
    <s v="2 VL"/>
    <n v="2"/>
    <m/>
  </r>
  <r>
    <n v="55"/>
    <x v="27"/>
    <d v="2019-11-14T00:00:00"/>
    <s v="CACAO ANDREA F."/>
    <s v="CSWDO"/>
    <x v="1"/>
    <d v="2019-11-11T00:00:00"/>
    <d v="2019-11-13T00:00:00"/>
    <s v="SL"/>
    <m/>
    <s v="3 SL"/>
    <n v="3"/>
    <m/>
  </r>
  <r>
    <n v="56"/>
    <x v="27"/>
    <d v="2019-11-13T00:00:00"/>
    <s v="ABENA WINNIE ROSE M."/>
    <s v="CSWDO"/>
    <x v="1"/>
    <d v="2019-11-18T00:00:00"/>
    <d v="2019-11-18T00:00:00"/>
    <s v="OTHER"/>
    <s v="SOLO PARENT"/>
    <s v="1 OTHER"/>
    <n v="1"/>
    <m/>
  </r>
  <r>
    <n v="57"/>
    <x v="27"/>
    <d v="2019-11-16T00:00:00"/>
    <s v="ROZUL FLORENCIA M."/>
    <s v="CSWDO"/>
    <x v="1"/>
    <d v="2019-11-27T00:00:00"/>
    <d v="2019-11-27T00:00:00"/>
    <s v="OTHER"/>
    <s v="MOURNING LEAVE"/>
    <s v="1 OTHER"/>
    <n v="1"/>
    <m/>
  </r>
  <r>
    <n v="58"/>
    <x v="27"/>
    <d v="2019-11-26T00:00:00"/>
    <s v="SEPINO BRIGIDA M."/>
    <s v="CSWDO"/>
    <x v="1"/>
    <d v="2019-12-16T00:00:00"/>
    <d v="2019-12-19T00:00:00"/>
    <s v="VL"/>
    <m/>
    <s v="4 VL"/>
    <n v="4"/>
    <m/>
  </r>
  <r>
    <n v="59"/>
    <x v="27"/>
    <d v="2019-11-27T00:00:00"/>
    <s v="VERGARA ANACIETA M."/>
    <s v="CSWDO"/>
    <x v="1"/>
    <d v="2019-11-26T00:00:00"/>
    <d v="2019-11-26T00:00:00"/>
    <s v="SL"/>
    <m/>
    <s v="1 SL"/>
    <n v="1"/>
    <m/>
  </r>
  <r>
    <n v="60"/>
    <x v="27"/>
    <d v="2019-12-12T00:00:00"/>
    <s v="AMBION DORINDA A."/>
    <s v="CSWDO"/>
    <x v="1"/>
    <d v="2019-12-11T00:00:00"/>
    <d v="2019-12-11T00:00:00"/>
    <s v="SL"/>
    <m/>
    <s v="1 SL"/>
    <n v="1"/>
    <m/>
  </r>
  <r>
    <n v="61"/>
    <x v="27"/>
    <d v="2019-12-16T00:00:00"/>
    <s v="BAYOT MERCED M."/>
    <s v="NUTRITION OFFICE"/>
    <x v="1"/>
    <d v="2019-12-23T00:00:00"/>
    <d v="2019-12-23T00:00:00"/>
    <s v="VL"/>
    <m/>
    <s v="1 VL"/>
    <n v="1"/>
    <m/>
  </r>
  <r>
    <n v="61"/>
    <x v="27"/>
    <d v="2019-12-16T00:00:00"/>
    <s v="BAYOT MERCED M."/>
    <s v="NUTRITION OFFICE"/>
    <x v="1"/>
    <d v="2019-12-26T00:00:00"/>
    <d v="2019-12-27T00:00:00"/>
    <s v="VL"/>
    <m/>
    <s v="2 VL"/>
    <n v="2"/>
    <m/>
  </r>
  <r>
    <n v="62"/>
    <x v="27"/>
    <d v="2019-12-16T00:00:00"/>
    <s v="BAYOT MERCED M."/>
    <s v="NUTRITION OFFICE"/>
    <x v="1"/>
    <d v="2019-12-20T00:00:00"/>
    <d v="2019-12-20T00:00:00"/>
    <s v="VL"/>
    <m/>
    <s v="1 VL"/>
    <n v="1"/>
    <m/>
  </r>
  <r>
    <n v="63"/>
    <x v="27"/>
    <d v="2019-12-16T00:00:00"/>
    <s v="SEÑA MARILYN B."/>
    <s v="NUTRITION OFFICE"/>
    <x v="1"/>
    <d v="2019-12-23T00:00:00"/>
    <d v="2019-12-23T00:00:00"/>
    <s v="VL"/>
    <m/>
    <s v="1 VL"/>
    <n v="1"/>
    <m/>
  </r>
  <r>
    <n v="63"/>
    <x v="27"/>
    <d v="2019-12-16T00:00:00"/>
    <s v="SEÑA MARILYN B."/>
    <s v="NUTRITION OFFICE"/>
    <x v="1"/>
    <d v="2019-12-26T00:00:00"/>
    <d v="2019-12-27T00:00:00"/>
    <s v="VL"/>
    <m/>
    <s v="2 VL"/>
    <n v="2"/>
    <m/>
  </r>
  <r>
    <n v="64"/>
    <x v="27"/>
    <d v="2019-12-16T00:00:00"/>
    <s v="DIMAPILIS MA. TRINIDAD S."/>
    <s v="NUTRITION OFFICE"/>
    <x v="1"/>
    <d v="2019-12-23T00:00:00"/>
    <d v="2019-12-23T00:00:00"/>
    <s v="VL"/>
    <m/>
    <s v="1 VL"/>
    <n v="1"/>
    <m/>
  </r>
  <r>
    <n v="64"/>
    <x v="27"/>
    <d v="2019-12-16T00:00:00"/>
    <s v="DIMAPILIS MA. TRINIDAD S."/>
    <s v="NUTRITION OFFICE"/>
    <x v="1"/>
    <d v="2019-12-26T00:00:00"/>
    <d v="2019-12-27T00:00:00"/>
    <s v="VL"/>
    <m/>
    <s v="2 VL"/>
    <n v="2"/>
    <m/>
  </r>
  <r>
    <n v="65"/>
    <x v="27"/>
    <d v="2020-01-02T00:00:00"/>
    <s v="AMBONAN AVELINA A."/>
    <s v="NUTRITION OFFICE"/>
    <x v="1"/>
    <d v="2019-12-23T00:00:00"/>
    <d v="2019-12-23T00:00:00"/>
    <s v="VL"/>
    <m/>
    <s v="1 VL"/>
    <n v="1"/>
    <m/>
  </r>
  <r>
    <n v="65"/>
    <x v="27"/>
    <d v="2020-01-02T00:00:00"/>
    <s v="AMBONAN AVELINA A."/>
    <s v="NUTRITION OFFICE"/>
    <x v="1"/>
    <d v="2019-12-26T00:00:00"/>
    <d v="2019-12-27T00:00:00"/>
    <s v="VL"/>
    <m/>
    <s v="2 VL"/>
    <n v="2"/>
    <m/>
  </r>
  <r>
    <n v="66"/>
    <x v="27"/>
    <d v="2019-12-16T00:00:00"/>
    <s v="AMBONAN AVELINA A."/>
    <s v="NUTRITION OFFICE"/>
    <x v="1"/>
    <d v="2019-12-16T00:00:00"/>
    <d v="2019-12-20T00:00:00"/>
    <s v="VL"/>
    <m/>
    <s v="5 VL"/>
    <n v="5"/>
    <m/>
  </r>
  <r>
    <n v="67"/>
    <x v="27"/>
    <d v="2019-11-17T00:00:00"/>
    <s v="BORJA EDWIN G."/>
    <s v="TCCH/TICC"/>
    <x v="1"/>
    <d v="2019-11-22T00:00:00"/>
    <d v="2019-11-22T00:00:00"/>
    <s v="OTHER"/>
    <s v="SEC 25 EO 292- FORCE LEAVE"/>
    <s v="1 OTHER"/>
    <n v="1"/>
    <m/>
  </r>
  <r>
    <n v="67"/>
    <x v="27"/>
    <d v="2019-11-17T00:00:00"/>
    <s v="BORJA EDWIN G."/>
    <s v="TCCH/TICC"/>
    <x v="1"/>
    <d v="2019-12-17T00:00:00"/>
    <d v="2019-12-17T00:00:00"/>
    <s v="OTHER"/>
    <s v="SEC 25 EO 292- FORCE LEAVE"/>
    <s v="1 OTHER"/>
    <n v="1"/>
    <m/>
  </r>
  <r>
    <n v="67"/>
    <x v="27"/>
    <d v="2019-11-17T00:00:00"/>
    <s v="BORJA EDWIN G."/>
    <s v="TCCH/TICC"/>
    <x v="1"/>
    <d v="2019-12-19T00:00:00"/>
    <d v="2019-12-19T00:00:00"/>
    <s v="OTHER"/>
    <s v="SEC 25 EO 292- FORCE LEAVE"/>
    <s v="1 OTHER"/>
    <n v="1"/>
    <m/>
  </r>
  <r>
    <n v="67"/>
    <x v="27"/>
    <d v="2019-11-17T00:00:00"/>
    <s v="BORJA EDWIN G."/>
    <s v="TCCH/TICC"/>
    <x v="1"/>
    <d v="2019-12-23T00:00:00"/>
    <d v="2019-12-23T00:00:00"/>
    <s v="OTHER"/>
    <s v="SEC 25 EO 292- FORCE LEAVE"/>
    <s v="1 OTHER"/>
    <n v="1"/>
    <m/>
  </r>
  <r>
    <n v="67"/>
    <x v="27"/>
    <d v="2019-11-17T00:00:00"/>
    <s v="BORJA EDWIN G."/>
    <s v="TCCH/TICC"/>
    <x v="1"/>
    <d v="2019-12-27T00:00:00"/>
    <d v="2019-12-27T00:00:00"/>
    <s v="OTHER"/>
    <s v="SEC 25 EO 292- FORCE LEAVE"/>
    <s v="1 OTHER"/>
    <n v="1"/>
    <m/>
  </r>
  <r>
    <n v="68"/>
    <x v="27"/>
    <d v="2019-12-10T00:00:00"/>
    <s v="PERIDO MARITES V."/>
    <s v="TCCH/TICC"/>
    <x v="1"/>
    <d v="2019-12-18T00:00:00"/>
    <d v="2019-12-18T00:00:00"/>
    <s v="OTHER"/>
    <s v="BIRTHDAY LEAVE"/>
    <s v="1 OTHER"/>
    <n v="1"/>
    <m/>
  </r>
  <r>
    <n v="69"/>
    <x v="27"/>
    <d v="2019-12-21T00:00:00"/>
    <s v="PERIDO MARITES V."/>
    <s v="TCCH/TICC"/>
    <x v="1"/>
    <d v="2019-11-28T00:00:00"/>
    <d v="2019-11-28T00:00:00"/>
    <s v="SL"/>
    <m/>
    <s v="1 SL"/>
    <n v="1"/>
    <m/>
  </r>
  <r>
    <n v="70"/>
    <x v="27"/>
    <d v="2019-12-04T00:00:00"/>
    <s v="BORJA EDWIN G."/>
    <s v="TCCH/TICC"/>
    <x v="1"/>
    <d v="2019-12-20T00:00:00"/>
    <d v="2019-12-20T00:00:00"/>
    <s v="OTHER"/>
    <s v="ANNIVERSARY LEAVE"/>
    <s v="1 OTHER"/>
    <n v="1"/>
    <m/>
  </r>
  <r>
    <n v="71"/>
    <x v="27"/>
    <d v="2019-11-18T00:00:00"/>
    <s v="PERIDO MARITES V."/>
    <s v="TCCH/TICC"/>
    <x v="1"/>
    <d v="2019-11-11T00:00:00"/>
    <d v="2019-11-11T00:00:00"/>
    <s v="SL"/>
    <m/>
    <s v="1 SL"/>
    <n v="1"/>
    <m/>
  </r>
  <r>
    <n v="72"/>
    <x v="27"/>
    <d v="2019-12-04T00:00:00"/>
    <s v="BORJA EDWIN G."/>
    <s v="TCCH/TICC"/>
    <x v="1"/>
    <d v="2019-12-02T00:00:00"/>
    <d v="2019-12-03T00:00:00"/>
    <s v="SL"/>
    <m/>
    <s v="2 SL"/>
    <n v="2"/>
    <m/>
  </r>
  <r>
    <n v="73"/>
    <x v="27"/>
    <d v="2019-11-28T00:00:00"/>
    <s v="SEPINO BRIGIDA M."/>
    <s v="CSWDO"/>
    <x v="1"/>
    <d v="2019-11-26T00:00:00"/>
    <d v="2019-11-26T00:00:00"/>
    <s v="SL"/>
    <m/>
    <s v="1 SL"/>
    <n v="1"/>
    <m/>
  </r>
  <r>
    <n v="74"/>
    <x v="27"/>
    <d v="2019-11-18T00:00:00"/>
    <s v="PARRA MARCIANA L."/>
    <s v="CSWDO"/>
    <x v="1"/>
    <d v="2019-11-11T00:00:00"/>
    <d v="2019-11-15T00:00:00"/>
    <s v="OTHER"/>
    <s v="MOURNING LEAVE"/>
    <s v="5 OTHER"/>
    <n v="5"/>
    <m/>
  </r>
  <r>
    <n v="75"/>
    <x v="27"/>
    <d v="2019-12-12T00:00:00"/>
    <s v="PARRA MARCIANA L."/>
    <s v="CSWDO"/>
    <x v="1"/>
    <d v="2019-11-18T00:00:00"/>
    <d v="2019-11-18T00:00:00"/>
    <s v="OTHER"/>
    <s v="SPECIAL PRIVILEGE"/>
    <s v="1 OTHER"/>
    <n v="1"/>
    <m/>
  </r>
  <r>
    <n v="76"/>
    <x v="27"/>
    <d v="2020-01-06T00:00:00"/>
    <s v="PENALES GLORIA P."/>
    <s v="ASSESSORS OFFICE"/>
    <x v="1"/>
    <d v="2020-01-13T00:00:00"/>
    <d v="2020-01-13T00:00:00"/>
    <s v="OTHER"/>
    <s v="SPECIAL PRIVILEGE"/>
    <s v="1 OTHER"/>
    <n v="1"/>
    <m/>
  </r>
  <r>
    <n v="77"/>
    <x v="27"/>
    <d v="2020-01-06T00:00:00"/>
    <s v="TORRES SONIA M."/>
    <s v="ASSESSORS OFFICE"/>
    <x v="1"/>
    <d v="2020-01-02T00:00:00"/>
    <d v="2020-01-03T00:00:00"/>
    <s v="OTHER"/>
    <s v="DOMESTIC EMERGENCY"/>
    <s v="2 OTHER"/>
    <n v="2"/>
    <m/>
  </r>
  <r>
    <n v="78"/>
    <x v="27"/>
    <d v="2019-12-23T00:00:00"/>
    <s v="MONTENEGRO HELEN L."/>
    <s v="TOPS (ADMIN CSU)"/>
    <x v="1"/>
    <d v="2019-12-26T00:00:00"/>
    <d v="2019-12-27T00:00:00"/>
    <s v="OTHER"/>
    <s v="MOURNING LEAVE"/>
    <s v="2 OTHER"/>
    <n v="2"/>
    <m/>
  </r>
  <r>
    <n v="78"/>
    <x v="27"/>
    <d v="2019-12-23T00:00:00"/>
    <s v="MONTENEGRO HELEN L."/>
    <s v="TOPS (ADMIN CSU)"/>
    <x v="1"/>
    <d v="2020-01-02T00:00:00"/>
    <d v="2020-01-03T00:00:00"/>
    <s v="OTHER"/>
    <s v="MOURNING LEAVE"/>
    <s v="2 OTHER"/>
    <n v="2"/>
    <m/>
  </r>
  <r>
    <n v="78"/>
    <x v="27"/>
    <d v="2019-12-23T00:00:00"/>
    <s v="MONTENEGRO HELEN L."/>
    <s v="TOPS (ADMIN CSU)"/>
    <x v="1"/>
    <d v="2020-01-06T00:00:00"/>
    <d v="2020-01-06T00:00:00"/>
    <s v="OTHER"/>
    <s v="MOURNING LEAVE"/>
    <s v="1 OTHER"/>
    <n v="1"/>
    <m/>
  </r>
  <r>
    <n v="79"/>
    <x v="27"/>
    <d v="2019-12-16T00:00:00"/>
    <s v="VILLAVIRAY MA. CANDELARIA D."/>
    <s v="PICNIC GROVE"/>
    <x v="1"/>
    <d v="2019-12-22T00:00:00"/>
    <d v="2019-12-23T00:00:00"/>
    <s v="OTHER"/>
    <s v="SPECIAL PRIVILEGE"/>
    <s v="1 OTHER"/>
    <n v="1"/>
    <m/>
  </r>
  <r>
    <n v="79"/>
    <x v="27"/>
    <d v="2019-12-16T00:00:00"/>
    <s v="VILLAVIRAY MA. CANDELARIA D."/>
    <s v="PICNIC GROVE"/>
    <x v="1"/>
    <d v="2019-12-26T00:00:00"/>
    <d v="2019-12-26T00:00:00"/>
    <s v="OTHER"/>
    <s v="SPECIAL PRIVILEGE"/>
    <s v="1 OTHER"/>
    <n v="1"/>
    <m/>
  </r>
  <r>
    <n v="80"/>
    <x v="27"/>
    <d v="2019-12-18T00:00:00"/>
    <s v="DIGO MANUEL  "/>
    <s v="PICNIC GROVE"/>
    <x v="1"/>
    <d v="2019-11-11T00:00:00"/>
    <d v="2019-11-15T00:00:00"/>
    <s v="SL"/>
    <m/>
    <s v="5 SL"/>
    <n v="5"/>
    <m/>
  </r>
  <r>
    <n v="80"/>
    <x v="27"/>
    <d v="2019-12-18T00:00:00"/>
    <s v="DIGO MANUEL  "/>
    <s v="PICNIC GROVE"/>
    <x v="1"/>
    <d v="2019-11-18T00:00:00"/>
    <d v="2019-11-22T00:00:00"/>
    <s v="SL"/>
    <m/>
    <s v="5 SL"/>
    <n v="5"/>
    <m/>
  </r>
  <r>
    <n v="80"/>
    <x v="27"/>
    <d v="2019-12-18T00:00:00"/>
    <s v="DIGO MANUEL  "/>
    <s v="PICNIC GROVE"/>
    <x v="1"/>
    <d v="2019-11-25T00:00:00"/>
    <d v="2019-11-29T00:00:00"/>
    <s v="SL"/>
    <m/>
    <s v="5 SL"/>
    <n v="5"/>
    <m/>
  </r>
  <r>
    <n v="80"/>
    <x v="27"/>
    <d v="2019-12-18T00:00:00"/>
    <s v="DIGO MANUEL  "/>
    <s v="PICNIC GROVE"/>
    <x v="1"/>
    <d v="2019-12-01T00:00:00"/>
    <d v="2019-12-06T00:00:00"/>
    <s v="SL"/>
    <m/>
    <s v="5 SL"/>
    <n v="5"/>
    <m/>
  </r>
  <r>
    <n v="80"/>
    <x v="27"/>
    <d v="2019-12-18T00:00:00"/>
    <s v="DIGO MANUEL  "/>
    <s v="PICNIC GROVE"/>
    <x v="1"/>
    <d v="2019-12-09T00:00:00"/>
    <d v="2019-12-13T00:00:00"/>
    <s v="SL"/>
    <m/>
    <s v="5 SL"/>
    <n v="5"/>
    <m/>
  </r>
  <r>
    <n v="80"/>
    <x v="27"/>
    <d v="2019-12-18T00:00:00"/>
    <s v="DIGO MANUEL  "/>
    <s v="PICNIC GROVE"/>
    <x v="1"/>
    <d v="2019-12-16T00:00:00"/>
    <d v="2019-12-20T00:00:00"/>
    <s v="SL"/>
    <m/>
    <s v="5 SL"/>
    <n v="5"/>
    <m/>
  </r>
  <r>
    <n v="80"/>
    <x v="27"/>
    <d v="2019-12-18T00:00:00"/>
    <s v="DIGO MANUEL  "/>
    <s v="PICNIC GROVE"/>
    <x v="1"/>
    <d v="2019-12-23T00:00:00"/>
    <d v="2019-12-23T00:00:00"/>
    <s v="SL"/>
    <m/>
    <s v="1 SL"/>
    <n v="1"/>
    <m/>
  </r>
  <r>
    <n v="80"/>
    <x v="27"/>
    <d v="2019-12-18T00:00:00"/>
    <s v="DIGO MANUEL  "/>
    <s v="PICNIC GROVE"/>
    <x v="1"/>
    <d v="2019-12-26T00:00:00"/>
    <d v="2019-12-27T00:00:00"/>
    <s v="SL"/>
    <m/>
    <s v="2 SL"/>
    <n v="2"/>
    <m/>
  </r>
  <r>
    <n v="81"/>
    <x v="27"/>
    <d v="2019-12-18T00:00:00"/>
    <s v="VILLANUEVA PABLO B."/>
    <s v="PICNIC GROVE"/>
    <x v="1"/>
    <d v="2019-12-11T00:00:00"/>
    <d v="2019-12-11T00:00:00"/>
    <s v="SL"/>
    <m/>
    <s v="1 SL"/>
    <n v="1"/>
    <m/>
  </r>
  <r>
    <n v="81"/>
    <x v="27"/>
    <d v="2019-12-18T00:00:00"/>
    <s v="VILLANUEVA PABLO B."/>
    <s v="PICNIC GROVE"/>
    <x v="1"/>
    <d v="2019-12-16T00:00:00"/>
    <d v="2019-12-17T00:00:00"/>
    <s v="SL"/>
    <m/>
    <s v="2 SL"/>
    <n v="2"/>
    <m/>
  </r>
  <r>
    <n v="82"/>
    <x v="27"/>
    <d v="2019-12-13T00:00:00"/>
    <s v="MALUBAY MELINDA D."/>
    <s v="THRDC"/>
    <x v="1"/>
    <d v="2019-12-23T00:00:00"/>
    <d v="2019-12-23T00:00:00"/>
    <s v="OTHER"/>
    <s v="SEC 25 EO 292- FORCE LEAVE"/>
    <s v="1 OTHER"/>
    <n v="1"/>
    <m/>
  </r>
  <r>
    <n v="82"/>
    <x v="27"/>
    <d v="2019-12-13T00:00:00"/>
    <s v="MALUBAY MELINDA D."/>
    <s v="THRDC"/>
    <x v="1"/>
    <d v="2019-12-27T00:00:00"/>
    <d v="2019-12-27T00:00:00"/>
    <s v="OTHER"/>
    <s v="SEC 25 EO 292- FORCE LEAVE"/>
    <s v="1 OTHER"/>
    <n v="1"/>
    <m/>
  </r>
  <r>
    <n v="83"/>
    <x v="27"/>
    <d v="2019-12-13T00:00:00"/>
    <s v="MOLOD EMMA D."/>
    <n v="0"/>
    <x v="2"/>
    <d v="2019-12-20T00:00:00"/>
    <d v="2019-12-20T00:00:00"/>
    <s v="VL"/>
    <m/>
    <s v="1 VL"/>
    <n v="1"/>
    <m/>
  </r>
  <r>
    <n v="83"/>
    <x v="27"/>
    <d v="2019-12-13T00:00:00"/>
    <s v="MOLOD EMMA D."/>
    <n v="0"/>
    <x v="2"/>
    <d v="2019-12-27T00:00:00"/>
    <d v="2019-12-27T00:00:00"/>
    <s v="VL"/>
    <m/>
    <s v="1 VL"/>
    <n v="1"/>
    <m/>
  </r>
  <r>
    <n v="84"/>
    <x v="27"/>
    <d v="2019-12-02T00:00:00"/>
    <s v="ESCAMILLAS EVELYN M."/>
    <s v="CTO"/>
    <x v="1"/>
    <d v="2019-12-09T00:00:00"/>
    <d v="2019-12-09T00:00:00"/>
    <s v="OTHER"/>
    <s v="BIRTHDAY LEAVE"/>
    <s v="1 OTHER"/>
    <n v="1"/>
    <m/>
  </r>
  <r>
    <n v="85"/>
    <x v="27"/>
    <d v="2019-12-02T00:00:00"/>
    <s v="ESCAMILLAS EVELYN M."/>
    <s v="CTO"/>
    <x v="1"/>
    <d v="2019-12-06T00:00:00"/>
    <d v="2019-12-06T00:00:00"/>
    <s v="VL"/>
    <m/>
    <s v="1 VL"/>
    <n v="1"/>
    <m/>
  </r>
  <r>
    <n v="86"/>
    <x v="27"/>
    <d v="2019-12-05T00:00:00"/>
    <s v="JORGE CAROLINA M."/>
    <s v="CTO"/>
    <x v="1"/>
    <d v="2019-12-12T00:00:00"/>
    <d v="2019-12-12T00:00:00"/>
    <s v="OTHER"/>
    <s v="BIRTHDAY LEAVE"/>
    <s v="1 OTHER"/>
    <n v="1"/>
    <m/>
  </r>
  <r>
    <n v="87"/>
    <x v="27"/>
    <d v="2019-12-06T00:00:00"/>
    <s v="JORGE CAROLINA M."/>
    <s v="CTO"/>
    <x v="1"/>
    <d v="2019-12-26T00:00:00"/>
    <d v="2019-12-27T00:00:00"/>
    <s v="VL"/>
    <m/>
    <s v="2 VL"/>
    <n v="2"/>
    <m/>
  </r>
  <r>
    <n v="88"/>
    <x v="27"/>
    <d v="2019-12-04T00:00:00"/>
    <s v="DUNGO PURISIMA CORAZON E."/>
    <s v="CTO"/>
    <x v="1"/>
    <d v="2019-12-06T00:00:00"/>
    <d v="2019-12-06T00:00:00"/>
    <s v="OTHER"/>
    <s v="SPECIAL PRIVILEGE"/>
    <s v="1 OTHER"/>
    <n v="1"/>
    <m/>
  </r>
  <r>
    <n v="89"/>
    <x v="27"/>
    <d v="2019-12-04T00:00:00"/>
    <s v="GUAÑEZO MA. GINA P."/>
    <s v="CTO"/>
    <x v="1"/>
    <d v="2019-12-11T00:00:00"/>
    <d v="2019-12-13T00:00:00"/>
    <s v="OTHER"/>
    <s v="SEC 25 EO 292- FORCE LEAVE"/>
    <s v="3 OTHER"/>
    <n v="3"/>
    <m/>
  </r>
  <r>
    <n v="90"/>
    <x v="27"/>
    <d v="2019-12-17T00:00:00"/>
    <s v="BAYOT ANISIA P."/>
    <s v="CTO"/>
    <x v="1"/>
    <d v="2019-12-16T00:00:00"/>
    <d v="2019-12-16T00:00:00"/>
    <s v="SL"/>
    <m/>
    <s v="1 SL"/>
    <n v="1"/>
    <m/>
  </r>
  <r>
    <n v="91"/>
    <x v="27"/>
    <d v="2020-01-04T00:00:00"/>
    <s v="DIMAPILIS ARIEL M."/>
    <s v="CTO"/>
    <x v="1"/>
    <d v="2020-01-11T00:00:00"/>
    <d v="2020-01-11T00:00:00"/>
    <s v="OTHER"/>
    <s v="BIRTHDAY LEAVE"/>
    <s v="1 OTHER"/>
    <n v="1"/>
    <m/>
  </r>
  <r>
    <n v="92"/>
    <x v="27"/>
    <d v="2019-12-11T00:00:00"/>
    <s v="DIMAPILIS ARIEL M."/>
    <s v="CTO"/>
    <x v="1"/>
    <d v="2019-12-07T00:00:00"/>
    <d v="2019-12-07T00:00:00"/>
    <s v="OTHER"/>
    <s v="EMERGENCY LEAVE"/>
    <s v="1 OTHER"/>
    <n v="1"/>
    <m/>
  </r>
  <r>
    <n v="93"/>
    <x v="27"/>
    <d v="2020-01-09T00:00:00"/>
    <s v="EVANGELISTA NORENA S."/>
    <s v="CTO"/>
    <x v="1"/>
    <d v="2020-01-08T00:00:00"/>
    <d v="2020-01-08T00:00:00"/>
    <s v="SL"/>
    <m/>
    <s v="1 SL"/>
    <n v="1"/>
    <m/>
  </r>
  <r>
    <n v="94"/>
    <x v="27"/>
    <d v="2019-11-06T00:00:00"/>
    <s v="EVANGELISTA NORENA S."/>
    <s v="CTO"/>
    <x v="1"/>
    <d v="2019-10-25T00:00:00"/>
    <d v="2019-10-25T00:00:00"/>
    <s v="SL"/>
    <m/>
    <s v="1 SL"/>
    <n v="1"/>
    <m/>
  </r>
  <r>
    <n v="94"/>
    <x v="27"/>
    <d v="2019-11-06T00:00:00"/>
    <s v="EVANGELISTA NORENA S."/>
    <s v="CTO"/>
    <x v="1"/>
    <d v="2019-10-28T00:00:00"/>
    <d v="2019-10-28T00:00:00"/>
    <s v="SL"/>
    <m/>
    <s v="1 SL"/>
    <n v="1"/>
    <m/>
  </r>
  <r>
    <n v="95"/>
    <x v="27"/>
    <d v="2019-11-06T00:00:00"/>
    <s v="EVANGELISTA NORENA S."/>
    <s v="CTO"/>
    <x v="1"/>
    <d v="2019-11-04T00:00:00"/>
    <d v="2019-11-04T00:00:00"/>
    <s v="SL"/>
    <m/>
    <s v="1 SL"/>
    <n v="1"/>
    <m/>
  </r>
  <r>
    <n v="96"/>
    <x v="27"/>
    <d v="2019-12-12T00:00:00"/>
    <s v="DE GRANO LIUSA R."/>
    <s v="CTO"/>
    <x v="1"/>
    <d v="2019-12-20T00:00:00"/>
    <d v="2019-12-20T00:00:00"/>
    <s v="OTHER"/>
    <s v="SEC 25 EO 292- FORCE LEAVE"/>
    <s v="1 OTHER"/>
    <n v="1"/>
    <m/>
  </r>
  <r>
    <n v="97"/>
    <x v="27"/>
    <d v="2020-01-02T00:00:00"/>
    <s v="NOVICIO PERLITA G."/>
    <s v="LEGAL"/>
    <x v="1"/>
    <d v="2019-12-26T00:00:00"/>
    <d v="2019-12-27T00:00:00"/>
    <s v="SL"/>
    <m/>
    <s v="2 SL"/>
    <n v="2"/>
    <m/>
  </r>
  <r>
    <n v="98"/>
    <x v="27"/>
    <d v="2019-12-19T00:00:00"/>
    <s v="MARTINEZ BELEN B."/>
    <n v="0"/>
    <x v="2"/>
    <d v="2019-12-18T00:00:00"/>
    <d v="2019-12-18T00:00:00"/>
    <s v="SL"/>
    <m/>
    <s v="1 SL"/>
    <n v="1"/>
    <m/>
  </r>
  <r>
    <n v="99"/>
    <x v="27"/>
    <d v="2019-12-20T00:00:00"/>
    <s v="FERMA AMELITA V."/>
    <s v="DA"/>
    <x v="1"/>
    <d v="2019-12-27T00:00:00"/>
    <d v="2019-12-27T00:00:00"/>
    <s v="VL"/>
    <m/>
    <s v="1 VL"/>
    <n v="1"/>
    <m/>
  </r>
  <r>
    <n v="100"/>
    <x v="27"/>
    <d v="2020-01-03T00:00:00"/>
    <s v="AUDITOR AILEEN D."/>
    <s v="PIO"/>
    <x v="1"/>
    <d v="2019-12-27T00:00:00"/>
    <d v="2019-12-27T00:00:00"/>
    <s v="SL"/>
    <m/>
    <s v="1 SL"/>
    <n v="1"/>
    <m/>
  </r>
  <r>
    <n v="100"/>
    <x v="27"/>
    <d v="2020-01-03T00:00:00"/>
    <s v="AUDITOR AILEEN D."/>
    <s v="PIO"/>
    <x v="1"/>
    <d v="2020-01-02T00:00:00"/>
    <d v="2020-01-02T00:00:00"/>
    <s v="SL"/>
    <m/>
    <s v="1 SL"/>
    <n v="1"/>
    <m/>
  </r>
  <r>
    <n v="101"/>
    <x v="27"/>
    <d v="2019-12-23T00:00:00"/>
    <s v="AUDITOR AILEEN D."/>
    <s v="PIO"/>
    <x v="1"/>
    <d v="2019-12-26T00:00:00"/>
    <d v="2019-12-26T00:00:00"/>
    <s v="OTHER"/>
    <s v="BIRTHDAY LEAVE"/>
    <s v="1 OTHER"/>
    <n v="1"/>
    <m/>
  </r>
  <r>
    <n v="102"/>
    <x v="27"/>
    <d v="2019-12-27T00:00:00"/>
    <s v="DEL MUNDO ROSALLE A."/>
    <s v="PIO"/>
    <x v="1"/>
    <d v="2019-12-26T00:00:00"/>
    <d v="2019-12-27T00:00:00"/>
    <s v="SL"/>
    <m/>
    <s v="2 SL"/>
    <n v="2"/>
    <m/>
  </r>
  <r>
    <n v="103"/>
    <x v="27"/>
    <d v="2020-01-03T00:00:00"/>
    <s v="DE VILLA MYRNA D."/>
    <s v="GSO"/>
    <x v="1"/>
    <d v="2020-01-17T00:00:00"/>
    <d v="2020-01-17T00:00:00"/>
    <s v="VL"/>
    <m/>
    <s v="1 VL"/>
    <n v="1"/>
    <m/>
  </r>
  <r>
    <n v="103"/>
    <x v="27"/>
    <d v="2020-01-04T00:00:00"/>
    <s v="DE VILLA MYRNA D."/>
    <s v="GSO"/>
    <x v="1"/>
    <d v="2020-02-03T00:00:00"/>
    <d v="2020-02-03T00:00:00"/>
    <s v="VL"/>
    <m/>
    <s v="1 VL"/>
    <n v="1"/>
    <m/>
  </r>
  <r>
    <n v="104"/>
    <x v="27"/>
    <d v="2020-01-30T00:00:00"/>
    <s v="DE VILLA MYRNA D."/>
    <s v="GSO"/>
    <x v="1"/>
    <d v="2020-01-20T00:00:00"/>
    <d v="2020-01-24T00:00:00"/>
    <s v="OTHER"/>
    <s v="EMERGENCY LEAVE"/>
    <s v="5 OTHER"/>
    <n v="5"/>
    <m/>
  </r>
  <r>
    <n v="105"/>
    <x v="27"/>
    <d v="2020-01-07T00:00:00"/>
    <s v="DE VILLA MYRNA D."/>
    <s v="GSO"/>
    <x v="1"/>
    <d v="2020-01-06T00:00:00"/>
    <d v="2020-01-06T00:00:00"/>
    <s v="OTHER"/>
    <s v="SPECIAL PRIVILEGE"/>
    <s v="1 OTHER"/>
    <n v="1"/>
    <m/>
  </r>
  <r>
    <n v="106"/>
    <x v="27"/>
    <d v="2019-12-16T00:00:00"/>
    <s v="DE VILLA MYRNA D."/>
    <s v="GSO"/>
    <x v="1"/>
    <d v="2019-12-23T00:00:00"/>
    <d v="2019-12-23T00:00:00"/>
    <s v="VL"/>
    <m/>
    <s v="1 VL"/>
    <n v="1"/>
    <m/>
  </r>
  <r>
    <n v="106"/>
    <x v="27"/>
    <d v="2019-12-16T00:00:00"/>
    <s v="DE VILLA MYRNA D."/>
    <s v="GSO"/>
    <x v="1"/>
    <d v="2019-12-26T00:00:00"/>
    <d v="2019-12-27T00:00:00"/>
    <s v="VL"/>
    <m/>
    <s v="2 VL"/>
    <n v="2"/>
    <m/>
  </r>
  <r>
    <n v="107"/>
    <x v="27"/>
    <d v="2019-12-16T00:00:00"/>
    <s v="DE VILLA MYRNA D."/>
    <s v="GSO"/>
    <x v="1"/>
    <d v="2019-12-09T00:00:00"/>
    <d v="2019-12-11T00:00:00"/>
    <s v="VL"/>
    <m/>
    <s v="3 VL"/>
    <n v="3"/>
    <m/>
  </r>
  <r>
    <n v="108"/>
    <x v="27"/>
    <d v="2019-12-16T00:00:00"/>
    <s v="DE VILLA MYRNA D."/>
    <s v="GSO"/>
    <x v="1"/>
    <d v="2019-11-29T00:00:00"/>
    <d v="2019-11-29T00:00:00"/>
    <s v="SL"/>
    <m/>
    <s v="1 SL"/>
    <n v="1"/>
    <m/>
  </r>
  <r>
    <n v="108"/>
    <x v="27"/>
    <d v="2019-12-16T00:00:00"/>
    <s v="DE VILLA MYRNA D."/>
    <s v="GSO"/>
    <x v="1"/>
    <d v="2019-12-02T00:00:00"/>
    <d v="2019-12-02T00:00:00"/>
    <s v="SL"/>
    <m/>
    <s v="1 SL"/>
    <n v="1"/>
    <m/>
  </r>
  <r>
    <n v="108"/>
    <x v="27"/>
    <d v="2019-12-16T00:00:00"/>
    <s v="DE VILLA MYRNA D."/>
    <s v="GSO"/>
    <x v="1"/>
    <d v="2019-12-04T00:00:00"/>
    <d v="2019-12-04T00:00:00"/>
    <s v="SL"/>
    <m/>
    <s v="1 SL"/>
    <n v="1"/>
    <m/>
  </r>
  <r>
    <n v="109"/>
    <x v="27"/>
    <d v="2019-11-26T00:00:00"/>
    <s v="DE VILLA MYRNA D."/>
    <s v="GSO"/>
    <x v="1"/>
    <d v="2019-11-25T00:00:00"/>
    <d v="2019-11-25T00:00:00"/>
    <s v="SL"/>
    <m/>
    <s v="1 SL"/>
    <n v="1"/>
    <m/>
  </r>
  <r>
    <n v="110"/>
    <x v="27"/>
    <d v="2019-11-26T00:00:00"/>
    <s v="DE VILLA MYRNA D."/>
    <s v="GSO"/>
    <x v="1"/>
    <d v="2019-11-18T00:00:00"/>
    <d v="2019-11-18T00:00:00"/>
    <s v="SL"/>
    <m/>
    <s v="1 SL"/>
    <n v="1"/>
    <m/>
  </r>
  <r>
    <n v="111"/>
    <x v="27"/>
    <d v="2019-11-07T00:00:00"/>
    <s v="DE VILLA MYRNA D."/>
    <s v="GSO"/>
    <x v="1"/>
    <d v="2019-11-06T00:00:00"/>
    <d v="2019-11-06T00:00:00"/>
    <s v="SL"/>
    <m/>
    <s v="1 SL"/>
    <n v="1"/>
    <m/>
  </r>
  <r>
    <n v="112"/>
    <x v="27"/>
    <d v="2019-12-04T00:00:00"/>
    <s v="MACASPAC ELVIRA V."/>
    <s v="COOPERATIVE OFFICE"/>
    <x v="1"/>
    <d v="2019-12-20T00:00:00"/>
    <d v="2019-12-20T00:00:00"/>
    <s v="VL"/>
    <m/>
    <s v="1 VL"/>
    <n v="1"/>
    <m/>
  </r>
  <r>
    <n v="112"/>
    <x v="27"/>
    <d v="2019-12-04T00:00:00"/>
    <s v="MACASPAC ELVIRA V."/>
    <s v="COOPERATIVE OFFICE"/>
    <x v="1"/>
    <d v="2019-12-23T00:00:00"/>
    <d v="2019-12-23T00:00:00"/>
    <s v="VL"/>
    <m/>
    <s v="1 VL"/>
    <n v="1"/>
    <m/>
  </r>
  <r>
    <n v="113"/>
    <x v="27"/>
    <d v="2020-01-10T00:00:00"/>
    <s v="SEDUCON LUCIO F."/>
    <s v="COOPERATIVE OFFICE"/>
    <x v="1"/>
    <d v="2020-01-09T00:00:00"/>
    <d v="2020-01-09T00:00:00"/>
    <s v="SL"/>
    <m/>
    <s v="1 SL"/>
    <n v="1"/>
    <m/>
  </r>
  <r>
    <n v="114"/>
    <x v="27"/>
    <d v="2019-12-05T00:00:00"/>
    <s v="SEDUCON LUCIO F."/>
    <s v="COOPERATIVE OFFICE"/>
    <x v="1"/>
    <d v="2019-12-12T00:00:00"/>
    <d v="2019-12-13T00:00:00"/>
    <s v="OTHER"/>
    <s v="MC# 6"/>
    <s v="2 OTHER"/>
    <n v="2"/>
    <m/>
  </r>
  <r>
    <n v="115"/>
    <x v="27"/>
    <d v="2019-12-05T00:00:00"/>
    <s v="SEDUCON LUCIO F."/>
    <s v="COOPERATIVE OFFICE"/>
    <x v="1"/>
    <d v="2019-12-04T00:00:00"/>
    <d v="2019-12-04T00:00:00"/>
    <s v="SL"/>
    <m/>
    <s v="1 SL"/>
    <n v="1"/>
    <m/>
  </r>
  <r>
    <n v="116"/>
    <x v="27"/>
    <d v="2019-12-04T00:00:00"/>
    <s v="CRUZADA MAGDALENA A."/>
    <s v="COOPERATIVE OFFICE"/>
    <x v="1"/>
    <d v="2019-12-11T00:00:00"/>
    <d v="2019-12-13T00:00:00"/>
    <s v="VL"/>
    <m/>
    <s v="3 VL"/>
    <n v="3"/>
    <m/>
  </r>
  <r>
    <n v="117"/>
    <x v="27"/>
    <d v="2019-12-04T00:00:00"/>
    <s v="CRUZADA MAGDALENA A."/>
    <s v="COOPERATIVE OFFICE"/>
    <x v="1"/>
    <d v="2019-12-27T00:00:00"/>
    <d v="2019-12-27T00:00:00"/>
    <s v="OTHER"/>
    <s v="MC# 6"/>
    <s v="1 OTHER"/>
    <n v="1"/>
    <m/>
  </r>
  <r>
    <n v="118"/>
    <x v="27"/>
    <d v="2020-01-07T00:00:00"/>
    <s v="MALUBAY MELINDA D."/>
    <s v="THRDC"/>
    <x v="1"/>
    <d v="2020-01-08T00:00:00"/>
    <d v="2020-01-09T00:00:00"/>
    <s v="OTHER"/>
    <s v="SPECIAL PRIVILEGE"/>
    <s v="2 OTHER"/>
    <n v="2"/>
    <m/>
  </r>
  <r>
    <n v="119"/>
    <x v="27"/>
    <d v="2019-12-02T00:00:00"/>
    <s v="DE OCAMPO MARISSA B."/>
    <s v="THRDC"/>
    <x v="1"/>
    <d v="2019-11-29T00:00:00"/>
    <d v="2019-11-29T00:00:00"/>
    <s v="SL"/>
    <m/>
    <s v="1 SL"/>
    <n v="1"/>
    <m/>
  </r>
  <r>
    <n v="120"/>
    <x v="27"/>
    <d v="2019-11-29T00:00:00"/>
    <s v="OLIVAR MARINA B."/>
    <s v="COOPERATIVE OFFICE"/>
    <x v="1"/>
    <d v="2019-12-16T00:00:00"/>
    <d v="2019-12-19T00:00:00"/>
    <s v="SL"/>
    <m/>
    <s v="4 SL"/>
    <n v="4"/>
    <m/>
  </r>
  <r>
    <n v="120"/>
    <x v="27"/>
    <d v="2019-11-29T00:00:00"/>
    <s v="OLIVAR MARINA B."/>
    <s v="COOPERATIVE OFFICE"/>
    <x v="1"/>
    <d v="2019-12-23T00:00:00"/>
    <d v="2019-12-23T00:00:00"/>
    <s v="SL"/>
    <m/>
    <s v="1 SL"/>
    <n v="1"/>
    <m/>
  </r>
  <r>
    <n v="120"/>
    <x v="27"/>
    <d v="2019-11-29T00:00:00"/>
    <s v="OLIVAR MARINA B."/>
    <s v="COOPERATIVE OFFICE"/>
    <x v="1"/>
    <d v="2019-12-26T00:00:00"/>
    <d v="2019-12-26T00:00:00"/>
    <s v="SL"/>
    <m/>
    <s v="1 SL"/>
    <n v="1"/>
    <m/>
  </r>
  <r>
    <n v="121"/>
    <x v="27"/>
    <d v="2019-11-29T00:00:00"/>
    <s v="OLIVAR MARINA B."/>
    <s v="COOPERATIVE OFFICE"/>
    <x v="1"/>
    <d v="2019-12-02T00:00:00"/>
    <d v="2019-12-05T00:00:00"/>
    <s v="SL"/>
    <m/>
    <s v="4 SL"/>
    <n v="4"/>
    <m/>
  </r>
  <r>
    <n v="121"/>
    <x v="27"/>
    <d v="2019-11-30T00:00:00"/>
    <s v="OLIVAR MARINA B."/>
    <s v="COOPERATIVE OFFICE"/>
    <x v="1"/>
    <d v="2019-12-09T00:00:00"/>
    <d v="2019-12-12T00:00:00"/>
    <s v="SL"/>
    <m/>
    <s v="4 SL"/>
    <n v="4"/>
    <m/>
  </r>
  <r>
    <n v="122"/>
    <x v="27"/>
    <d v="2019-12-20T00:00:00"/>
    <s v="MARQUEZ LOLITA R."/>
    <n v="0"/>
    <x v="2"/>
    <d v="2019-12-20T00:00:00"/>
    <d v="2019-12-20T00:00:00"/>
    <s v="OTHER"/>
    <s v="TERMINAL LEAVE"/>
    <s v="1 OTHER"/>
    <n v="1"/>
    <m/>
  </r>
  <r>
    <n v="123"/>
    <x v="27"/>
    <d v="2020-01-06T00:00:00"/>
    <s v="REYES ELSA T."/>
    <s v="SP"/>
    <x v="1"/>
    <d v="2020-01-03T00:00:00"/>
    <d v="2020-01-03T00:00:00"/>
    <s v="OTHER"/>
    <s v="DOMESTIC EMERGENCY"/>
    <s v="1 OTHER"/>
    <n v="1"/>
    <m/>
  </r>
  <r>
    <n v="124"/>
    <x v="27"/>
    <d v="2019-12-12T00:00:00"/>
    <s v="FLAVIER ADORACION  "/>
    <s v="ADMIN OFFICE"/>
    <x v="1"/>
    <d v="2019-12-05T00:00:00"/>
    <d v="2019-12-06T00:00:00"/>
    <s v="SL"/>
    <m/>
    <s v="2 SL"/>
    <n v="2"/>
    <m/>
  </r>
  <r>
    <n v="125"/>
    <x v="27"/>
    <d v="2019-12-11T00:00:00"/>
    <s v="LUCIANO ADELAIDA C."/>
    <s v="MO"/>
    <x v="1"/>
    <d v="2019-12-23T00:00:00"/>
    <d v="2019-12-23T00:00:00"/>
    <s v="OTHER"/>
    <s v="DOMESTIC EMERGENCY"/>
    <s v="1 OTHER"/>
    <n v="1"/>
    <m/>
  </r>
  <r>
    <n v="126"/>
    <x v="27"/>
    <d v="2020-01-06T00:00:00"/>
    <s v="PAITON MARY ANN M."/>
    <s v="CHARACTER OFFICE"/>
    <x v="1"/>
    <d v="2019-12-27T00:00:00"/>
    <d v="2019-12-27T00:00:00"/>
    <s v="SL"/>
    <m/>
    <s v="1 SL"/>
    <n v="1"/>
    <m/>
  </r>
  <r>
    <n v="126"/>
    <x v="27"/>
    <d v="2020-01-06T00:00:00"/>
    <s v="PAITON MARY ANN M."/>
    <s v="CHARACTER OFFICE"/>
    <x v="1"/>
    <d v="2020-01-03T00:00:00"/>
    <d v="2020-01-03T00:00:00"/>
    <s v="SL"/>
    <m/>
    <s v="1 SL"/>
    <n v="1"/>
    <m/>
  </r>
  <r>
    <n v="127"/>
    <x v="27"/>
    <d v="2019-12-19T00:00:00"/>
    <s v="DE VILLA OFELIA G."/>
    <s v="COMELEC"/>
    <x v="1"/>
    <d v="2019-12-19T00:00:00"/>
    <d v="2019-12-20T00:00:00"/>
    <s v="OTHER"/>
    <s v="SEC 25 EO 292- FORCE LEAVE"/>
    <s v="2 OTHER"/>
    <n v="2"/>
    <m/>
  </r>
  <r>
    <n v="127"/>
    <x v="27"/>
    <d v="2019-12-23T00:00:00"/>
    <s v="DE VILLA OFELIA G."/>
    <s v="COMELEC"/>
    <x v="1"/>
    <d v="2019-12-23T00:00:00"/>
    <d v="2019-12-23T00:00:00"/>
    <s v="OTHER"/>
    <s v="SEC 25 EO 292- FORCE LEAVE"/>
    <s v="1 OTHER"/>
    <n v="1"/>
    <m/>
  </r>
  <r>
    <n v="127"/>
    <x v="27"/>
    <d v="2019-12-26T00:00:00"/>
    <s v="DE VILLA OFELIA G."/>
    <s v="COMELEC"/>
    <x v="1"/>
    <d v="2019-12-26T00:00:00"/>
    <d v="2019-12-27T00:00:00"/>
    <s v="OTHER"/>
    <s v="SEC 25 EO 292- FORCE LEAVE"/>
    <s v="2 OTHER"/>
    <n v="2"/>
    <m/>
  </r>
  <r>
    <n v="128"/>
    <x v="27"/>
    <d v="2019-12-13T00:00:00"/>
    <s v="PANGANIBAN CRISTETA M."/>
    <s v="DOE"/>
    <x v="1"/>
    <d v="2019-12-18T00:00:00"/>
    <d v="2019-12-20T00:00:00"/>
    <s v="VL"/>
    <m/>
    <s v="3 VL"/>
    <n v="3"/>
    <m/>
  </r>
  <r>
    <n v="128"/>
    <x v="27"/>
    <d v="2019-12-13T00:00:00"/>
    <s v="PANGANIBAN CRISTETA M."/>
    <s v="DOE"/>
    <x v="1"/>
    <d v="2019-12-16T00:00:00"/>
    <d v="2019-12-17T00:00:00"/>
    <s v="VL"/>
    <m/>
    <s v="2 VL"/>
    <n v="2"/>
    <m/>
  </r>
  <r>
    <n v="129"/>
    <x v="27"/>
    <d v="2019-12-13T00:00:00"/>
    <s v="CORTEZ NERIFE H."/>
    <s v="DEPED"/>
    <x v="1"/>
    <d v="2019-12-18T00:00:00"/>
    <d v="2019-12-20T00:00:00"/>
    <s v="OTHER"/>
    <s v="SEC 25 EO 292- FORCE LEAVE"/>
    <s v="3 OTHER"/>
    <n v="3"/>
    <m/>
  </r>
  <r>
    <n v="129"/>
    <x v="27"/>
    <d v="2019-12-13T00:00:00"/>
    <s v="CORTEZ NERIFE H."/>
    <s v="DEPED"/>
    <x v="1"/>
    <d v="2019-12-26T00:00:00"/>
    <d v="2019-12-27T00:00:00"/>
    <s v="OTHER"/>
    <s v="SEC 25 EO 292- FORCE LEAVE"/>
    <s v="2 OTHER"/>
    <n v="2"/>
    <m/>
  </r>
  <r>
    <n v="130"/>
    <x v="27"/>
    <d v="2019-12-17T00:00:00"/>
    <s v="PENALES GLORIA P."/>
    <s v="ASSESSORS OFFICE"/>
    <x v="1"/>
    <d v="2019-12-27T00:00:00"/>
    <d v="2019-12-27T00:00:00"/>
    <s v="OTHER"/>
    <s v="SPECIAL PRIVILEGE"/>
    <s v="1 OTHER"/>
    <n v="1"/>
    <m/>
  </r>
  <r>
    <n v="131"/>
    <x v="27"/>
    <d v="2019-12-19T00:00:00"/>
    <s v="ANGCAYA OFELIA G."/>
    <s v="ASSESSORS OFFICE"/>
    <x v="1"/>
    <d v="2019-12-17T00:00:00"/>
    <d v="2019-12-17T00:00:00"/>
    <s v="SL"/>
    <m/>
    <s v="1 SL"/>
    <n v="1"/>
    <m/>
  </r>
  <r>
    <n v="132"/>
    <x v="27"/>
    <d v="2019-12-23T00:00:00"/>
    <s v="TORRES SONIA M."/>
    <s v="ASSESSORS OFFICE"/>
    <x v="1"/>
    <d v="2019-12-18T00:00:00"/>
    <d v="2019-12-20T00:00:00"/>
    <s v="OTHER"/>
    <m/>
    <s v="3 OTHER"/>
    <n v="3"/>
    <m/>
  </r>
  <r>
    <n v="133"/>
    <x v="27"/>
    <d v="2019-12-13T00:00:00"/>
    <s v="TORRES SONIA M."/>
    <s v="ASSESSORS OFFICE"/>
    <x v="1"/>
    <d v="2019-12-10T00:00:00"/>
    <d v="2019-12-12T00:00:00"/>
    <s v="SL"/>
    <m/>
    <s v="3 SL"/>
    <n v="3"/>
    <m/>
  </r>
  <r>
    <n v="134"/>
    <x v="27"/>
    <d v="2019-11-25T00:00:00"/>
    <s v="RODRIGUEZ JOEL  "/>
    <s v="CENRO"/>
    <x v="1"/>
    <d v="2019-11-23T00:00:00"/>
    <d v="2019-11-24T00:00:00"/>
    <s v="SL"/>
    <m/>
    <s v="0 SL"/>
    <n v="0"/>
    <m/>
  </r>
  <r>
    <n v="135"/>
    <x v="27"/>
    <d v="2019-11-14T00:00:00"/>
    <s v="FERMA ROMEO  "/>
    <s v="CENRO"/>
    <x v="1"/>
    <d v="2019-11-11T00:00:00"/>
    <d v="2019-11-13T00:00:00"/>
    <s v="SL"/>
    <m/>
    <s v="3 SL"/>
    <n v="3"/>
    <m/>
  </r>
  <r>
    <n v="136"/>
    <x v="27"/>
    <d v="2019-11-17T00:00:00"/>
    <s v="DOCTORA ZENAIDA  "/>
    <s v="CENRO"/>
    <x v="1"/>
    <d v="2019-11-06T00:00:00"/>
    <d v="2019-11-06T00:00:00"/>
    <s v="SL"/>
    <m/>
    <s v="1 SL"/>
    <n v="1"/>
    <m/>
  </r>
  <r>
    <n v="136"/>
    <x v="27"/>
    <d v="2019-11-17T00:00:00"/>
    <s v="DOCTORA ZENAIDA  "/>
    <s v="CENRO"/>
    <x v="1"/>
    <d v="2019-11-09T00:00:00"/>
    <d v="2019-11-13T00:00:00"/>
    <s v="SL"/>
    <m/>
    <s v="3 SL"/>
    <n v="3"/>
    <m/>
  </r>
  <r>
    <n v="136"/>
    <x v="27"/>
    <d v="2019-11-17T00:00:00"/>
    <s v="DOCTORA ZENAIDA  "/>
    <s v="CENRO"/>
    <x v="1"/>
    <d v="2019-11-16T00:00:00"/>
    <d v="2019-11-16T00:00:00"/>
    <s v="SL"/>
    <m/>
    <s v="0 SL"/>
    <n v="0"/>
    <m/>
  </r>
  <r>
    <n v="137"/>
    <x v="27"/>
    <d v="2019-12-02T00:00:00"/>
    <s v="DOCTORA ZENAIDA  "/>
    <s v="CENRO"/>
    <x v="1"/>
    <d v="2019-11-25T00:00:00"/>
    <d v="2019-11-29T00:00:00"/>
    <s v="SL"/>
    <m/>
    <s v="5 SL"/>
    <n v="5"/>
    <m/>
  </r>
  <r>
    <n v="138"/>
    <x v="27"/>
    <d v="2019-12-06T00:00:00"/>
    <s v="MONTENEGRO EDWIN D."/>
    <s v="CEO"/>
    <x v="1"/>
    <d v="2019-12-16T00:00:00"/>
    <d v="2019-12-20T00:00:00"/>
    <s v="VL"/>
    <m/>
    <s v="5 VL"/>
    <n v="5"/>
    <m/>
  </r>
  <r>
    <n v="139"/>
    <x v="27"/>
    <d v="2019-11-18T00:00:00"/>
    <s v="MONTENEGRO EDWIN D."/>
    <s v="CEO"/>
    <x v="1"/>
    <d v="2019-11-14T00:00:00"/>
    <d v="2019-11-15T00:00:00"/>
    <s v="SL"/>
    <m/>
    <s v="2 SL"/>
    <n v="2"/>
    <m/>
  </r>
  <r>
    <n v="140"/>
    <x v="27"/>
    <d v="2019-12-20T00:00:00"/>
    <s v="PARRA MARCIANA L."/>
    <s v="CSWDO"/>
    <x v="1"/>
    <d v="2019-12-16T00:00:00"/>
    <d v="2019-12-17T00:00:00"/>
    <s v="SL"/>
    <m/>
    <s v="2 SL"/>
    <n v="2"/>
    <m/>
  </r>
  <r>
    <n v="140"/>
    <x v="27"/>
    <d v="2019-12-20T00:00:00"/>
    <s v="PARRA MARCIANA L."/>
    <s v="CSWDO"/>
    <x v="1"/>
    <d v="2019-12-19T00:00:00"/>
    <d v="2019-12-19T00:00:00"/>
    <s v="SL"/>
    <m/>
    <s v="1 SL"/>
    <n v="1"/>
    <m/>
  </r>
  <r>
    <n v="141"/>
    <x v="27"/>
    <d v="2020-01-03T00:00:00"/>
    <s v="SUSA NANETE B."/>
    <s v="ONT"/>
    <x v="1"/>
    <d v="2020-01-02T00:00:00"/>
    <d v="2020-01-02T00:00:00"/>
    <s v="SL"/>
    <m/>
    <s v="1 SL"/>
    <n v="1"/>
    <m/>
  </r>
  <r>
    <n v="142"/>
    <x v="27"/>
    <d v="2019-12-02T00:00:00"/>
    <s v="SUSA NANETE B."/>
    <s v="ONT"/>
    <x v="1"/>
    <d v="2019-12-31T00:00:00"/>
    <d v="2019-12-31T00:00:00"/>
    <s v="VL"/>
    <m/>
    <s v="1 VL"/>
    <n v="1"/>
    <m/>
  </r>
  <r>
    <n v="143"/>
    <x v="27"/>
    <d v="2019-12-12T00:00:00"/>
    <s v="BAYBAY MA. ROSA A."/>
    <s v="ONT"/>
    <x v="1"/>
    <d v="2019-12-27T00:00:00"/>
    <d v="2019-12-27T00:00:00"/>
    <s v="OTHER"/>
    <s v="ANNIVERSARY LEAVE"/>
    <s v="1 OTHER"/>
    <n v="1"/>
    <m/>
  </r>
  <r>
    <n v="144"/>
    <x v="27"/>
    <d v="2019-12-23T00:00:00"/>
    <s v="BAYBAY MA. ROSA A."/>
    <s v="ONT"/>
    <x v="1"/>
    <d v="2019-12-20T00:00:00"/>
    <d v="2019-12-20T00:00:00"/>
    <s v="SL"/>
    <m/>
    <s v="1 SL"/>
    <n v="1"/>
    <m/>
  </r>
  <r>
    <n v="145"/>
    <x v="27"/>
    <d v="2019-12-12T00:00:00"/>
    <s v="BAYBAY MA. ROSA A."/>
    <s v="ONT"/>
    <x v="1"/>
    <d v="2019-12-11T00:00:00"/>
    <d v="2019-12-11T00:00:00"/>
    <s v="SL"/>
    <m/>
    <s v="1 SL"/>
    <n v="1"/>
    <m/>
  </r>
  <r>
    <n v="146"/>
    <x v="27"/>
    <d v="2019-12-09T00:00:00"/>
    <s v="VELUZ DORMILUNA E."/>
    <s v="CCT"/>
    <x v="1"/>
    <d v="2019-12-06T00:00:00"/>
    <d v="2019-12-06T00:00:00"/>
    <s v="SL"/>
    <m/>
    <s v="1 SL"/>
    <n v="1"/>
    <m/>
  </r>
  <r>
    <n v="147"/>
    <x v="27"/>
    <d v="2019-11-26T00:00:00"/>
    <s v="VELUZ DORMILUNA E."/>
    <s v="CCT"/>
    <x v="1"/>
    <d v="2019-11-25T00:00:00"/>
    <d v="2019-11-25T00:00:00"/>
    <s v="SL"/>
    <m/>
    <s v="1 SL"/>
    <n v="1"/>
    <m/>
  </r>
  <r>
    <n v="148"/>
    <x v="27"/>
    <d v="2019-12-09T00:00:00"/>
    <s v="FERMA MARIA VICTORIA D."/>
    <s v="CCT"/>
    <x v="1"/>
    <d v="2019-12-18T00:00:00"/>
    <d v="2019-12-19T00:00:00"/>
    <s v="OTHER"/>
    <s v="SEC 25 EO 292- FORCE LEAVE"/>
    <s v="2 OTHER"/>
    <n v="2"/>
    <m/>
  </r>
  <r>
    <n v="148"/>
    <x v="27"/>
    <d v="2019-12-09T00:00:00"/>
    <s v="FERMA MARIA VICTORIA D."/>
    <s v="CCT"/>
    <x v="1"/>
    <d v="2019-12-26T00:00:00"/>
    <d v="2019-12-27T00:00:00"/>
    <s v="OTHER"/>
    <s v="SEC 25 EO 292- FORCE LEAVE"/>
    <s v="2 OTHER"/>
    <n v="2"/>
    <m/>
  </r>
  <r>
    <n v="149"/>
    <x v="27"/>
    <d v="2019-12-09T00:00:00"/>
    <s v="FERMA MARIA VICTORIA D."/>
    <s v="CCT"/>
    <x v="1"/>
    <d v="2019-12-17T00:00:00"/>
    <d v="2019-12-17T00:00:00"/>
    <s v="OTHER"/>
    <s v="SPECIAL PRIVILEGE"/>
    <s v="1 OTHER"/>
    <n v="1"/>
    <m/>
  </r>
  <r>
    <n v="150"/>
    <x v="27"/>
    <d v="2019-12-12T00:00:00"/>
    <s v="FERMA MARIA VICTORIA D."/>
    <s v="CCT"/>
    <x v="1"/>
    <d v="2019-12-11T00:00:00"/>
    <d v="2019-12-11T00:00:00"/>
    <s v="SL"/>
    <m/>
    <s v="1 SL"/>
    <n v="1"/>
    <m/>
  </r>
  <r>
    <n v="152"/>
    <x v="27"/>
    <d v="2019-12-05T00:00:00"/>
    <s v="FERMA MARIA VICTORIA D."/>
    <s v="CCT"/>
    <x v="1"/>
    <d v="2019-12-04T00:00:00"/>
    <d v="2019-12-04T00:00:00"/>
    <s v="SL"/>
    <m/>
    <s v="1 SL"/>
    <n v="1"/>
    <m/>
  </r>
  <r>
    <n v="153"/>
    <x v="27"/>
    <d v="2019-12-04T00:00:00"/>
    <s v="CHACON ELISA G."/>
    <s v="CCT"/>
    <x v="1"/>
    <d v="2019-12-01T00:00:00"/>
    <d v="2019-12-01T00:00:00"/>
    <s v="SL"/>
    <m/>
    <s v="0 SL"/>
    <n v="0"/>
    <m/>
  </r>
  <r>
    <n v="154"/>
    <x v="27"/>
    <d v="2019-12-04T00:00:00"/>
    <s v="CHACON ELISA G."/>
    <s v="CCT"/>
    <x v="1"/>
    <d v="2019-11-28T00:00:00"/>
    <d v="2019-11-29T00:00:00"/>
    <s v="SL"/>
    <m/>
    <s v="2 SL"/>
    <n v="2"/>
    <m/>
  </r>
  <r>
    <n v="155"/>
    <x v="27"/>
    <d v="2019-12-09T00:00:00"/>
    <s v="PETIL GLENDA D."/>
    <s v="CCT"/>
    <x v="1"/>
    <d v="2019-12-16T00:00:00"/>
    <d v="2019-12-18T00:00:00"/>
    <s v="OTHER"/>
    <s v="SEC 25 EO 292- FORCE LEAVE"/>
    <s v="3 OTHER"/>
    <n v="3"/>
    <m/>
  </r>
  <r>
    <n v="155"/>
    <x v="27"/>
    <d v="2019-12-09T00:00:00"/>
    <s v="PETIL GLENDA D."/>
    <s v="CCT"/>
    <x v="1"/>
    <d v="2019-12-26T00:00:00"/>
    <d v="2019-12-27T00:00:00"/>
    <s v="OTHER"/>
    <s v="SEC 25 EO 292- FORCE LEAVE"/>
    <s v="2 OTHER"/>
    <n v="2"/>
    <m/>
  </r>
  <r>
    <n v="156"/>
    <x v="27"/>
    <d v="2019-12-16T00:00:00"/>
    <s v="PETIL GLENDA D."/>
    <s v="CCT"/>
    <x v="1"/>
    <d v="2019-12-09T00:00:00"/>
    <d v="2019-12-09T00:00:00"/>
    <s v="SL"/>
    <m/>
    <s v="1 SL"/>
    <n v="1"/>
    <m/>
  </r>
  <r>
    <n v="156"/>
    <x v="27"/>
    <d v="2019-12-16T00:00:00"/>
    <s v="PETIL GLENDA D."/>
    <s v="CCT"/>
    <x v="1"/>
    <d v="2019-12-13T00:00:00"/>
    <d v="2019-12-13T00:00:00"/>
    <s v="SL"/>
    <m/>
    <s v="1 SL"/>
    <n v="1"/>
    <m/>
  </r>
  <r>
    <n v="157"/>
    <x v="27"/>
    <d v="2019-12-05T00:00:00"/>
    <s v="PETIL GLENDA D."/>
    <s v="CCT"/>
    <x v="1"/>
    <d v="2019-12-04T00:00:00"/>
    <d v="2019-12-04T00:00:00"/>
    <s v="SL"/>
    <m/>
    <s v="1 SL"/>
    <n v="1"/>
    <m/>
  </r>
  <r>
    <n v="158"/>
    <x v="27"/>
    <d v="2019-12-05T00:00:00"/>
    <s v="PEREY AIRENE O."/>
    <s v="CCT"/>
    <x v="1"/>
    <d v="2019-12-11T00:00:00"/>
    <d v="2019-12-12T00:00:00"/>
    <s v="OTHER"/>
    <s v="SEC 25 EO 292- FORCE LEAVE"/>
    <s v="2 OTHER"/>
    <n v="2"/>
    <m/>
  </r>
  <r>
    <n v="158"/>
    <x v="27"/>
    <d v="2019-12-05T00:00:00"/>
    <s v="PEREY AIRENE O."/>
    <s v="CCT"/>
    <x v="1"/>
    <d v="2019-12-26T00:00:00"/>
    <d v="2019-12-27T00:00:00"/>
    <s v="OTHER"/>
    <s v="SEC 25 EO 292- FORCE LEAVE"/>
    <s v="2 OTHER"/>
    <n v="2"/>
    <m/>
  </r>
  <r>
    <n v="159"/>
    <x v="27"/>
    <d v="2019-12-18T00:00:00"/>
    <s v="BANICO PILAR B."/>
    <s v="CCT"/>
    <x v="1"/>
    <d v="2019-12-18T00:00:00"/>
    <d v="2019-12-20T00:00:00"/>
    <s v="OTHER"/>
    <s v="SEC 25 EO 292- FORCE LEAVE"/>
    <s v="3 OTHER"/>
    <n v="3"/>
    <m/>
  </r>
  <r>
    <n v="159"/>
    <x v="27"/>
    <d v="2019-12-26T00:00:00"/>
    <s v="BANICO PILAR B."/>
    <s v="CCT"/>
    <x v="1"/>
    <d v="2019-12-26T00:00:00"/>
    <d v="2019-12-27T00:00:00"/>
    <s v="OTHER"/>
    <s v="SEC 25 EO 292- FORCE LEAVE"/>
    <s v="2 OTHER"/>
    <n v="2"/>
    <m/>
  </r>
  <r>
    <n v="160"/>
    <x v="27"/>
    <d v="2019-11-20T00:00:00"/>
    <s v="LEPARDO ROWENA R."/>
    <s v="CCT"/>
    <x v="1"/>
    <d v="2019-12-26T00:00:00"/>
    <d v="2019-12-27T00:00:00"/>
    <s v="VL"/>
    <m/>
    <s v="2 VL"/>
    <n v="2"/>
    <m/>
  </r>
  <r>
    <n v="161"/>
    <x v="27"/>
    <d v="2019-12-06T00:00:00"/>
    <s v="LEPARDO ROWENA R."/>
    <s v="CCT"/>
    <x v="1"/>
    <d v="2019-12-12T00:00:00"/>
    <d v="2019-12-12T00:00:00"/>
    <s v="OTHER"/>
    <s v="SOLO PARENT"/>
    <s v="1 OTHER"/>
    <n v="1"/>
    <m/>
  </r>
  <r>
    <n v="162"/>
    <x v="27"/>
    <d v="2020-01-03T00:00:00"/>
    <s v="CASTILLO FLORDELIZA T."/>
    <s v="CCT"/>
    <x v="1"/>
    <d v="2019-12-26T00:00:00"/>
    <d v="2019-12-28T00:00:00"/>
    <s v="SL"/>
    <m/>
    <s v="2 SL"/>
    <n v="2"/>
    <m/>
  </r>
  <r>
    <n v="163"/>
    <x v="27"/>
    <d v="2019-11-21T00:00:00"/>
    <s v="CASTILLO FLORDELIZA T."/>
    <s v="CCT"/>
    <x v="1"/>
    <d v="2019-11-28T00:00:00"/>
    <d v="2019-11-29T00:00:00"/>
    <s v="OTHER"/>
    <s v="MOURNING LEAVE"/>
    <s v="2 OTHER"/>
    <n v="2"/>
    <m/>
  </r>
  <r>
    <n v="163"/>
    <x v="27"/>
    <d v="2019-11-21T00:00:00"/>
    <s v="CASTILLO FLORDELIZA T."/>
    <s v="CCT"/>
    <x v="1"/>
    <d v="2019-12-02T00:00:00"/>
    <d v="2019-12-03T00:00:00"/>
    <s v="OTHER"/>
    <s v="MOURNING LEAVE"/>
    <s v="2 OTHER"/>
    <n v="2"/>
    <m/>
  </r>
  <r>
    <n v="163"/>
    <x v="27"/>
    <d v="2019-11-21T00:00:00"/>
    <s v="CASTILLO FLORDELIZA T."/>
    <s v="CCT"/>
    <x v="1"/>
    <d v="2019-12-05T00:00:00"/>
    <d v="2019-12-07T00:00:00"/>
    <s v="VL"/>
    <m/>
    <s v="2 VL"/>
    <n v="2"/>
    <m/>
  </r>
  <r>
    <n v="164"/>
    <x v="27"/>
    <d v="2019-12-05T00:00:00"/>
    <s v="CASTILLO FLORDELIZA T."/>
    <s v="CCT"/>
    <x v="1"/>
    <d v="2019-11-22T00:00:00"/>
    <d v="2019-11-23T00:00:00"/>
    <s v="VL"/>
    <m/>
    <s v="1 VL"/>
    <n v="1"/>
    <m/>
  </r>
  <r>
    <n v="164"/>
    <x v="27"/>
    <d v="2019-12-05T00:00:00"/>
    <s v="CASTILLO FLORDELIZA T."/>
    <s v="CCT"/>
    <x v="1"/>
    <d v="2019-11-25T00:00:00"/>
    <d v="2019-11-26T00:00:00"/>
    <s v="VL"/>
    <m/>
    <s v="2 VL"/>
    <n v="2"/>
    <m/>
  </r>
  <r>
    <n v="164"/>
    <x v="27"/>
    <d v="2019-12-05T00:00:00"/>
    <s v="CASTILLO FLORDELIZA T."/>
    <s v="CCT"/>
    <x v="1"/>
    <d v="2019-11-28T00:00:00"/>
    <d v="2019-11-29T00:00:00"/>
    <s v="VL"/>
    <m/>
    <s v="2 VL"/>
    <n v="2"/>
    <m/>
  </r>
  <r>
    <n v="165"/>
    <x v="27"/>
    <d v="2019-12-16T00:00:00"/>
    <s v="TORRES DINAH G."/>
    <s v="CCT"/>
    <x v="1"/>
    <d v="2019-12-23T00:00:00"/>
    <d v="2019-12-23T00:00:00"/>
    <s v="OTHER"/>
    <s v="SEC 25 EO 292- FORCE LEAVE"/>
    <s v="1 OTHER"/>
    <n v="1"/>
    <m/>
  </r>
  <r>
    <n v="165"/>
    <x v="27"/>
    <d v="2019-12-16T00:00:00"/>
    <s v="TORRES DINAH G."/>
    <s v="CCT"/>
    <x v="1"/>
    <d v="2019-12-26T00:00:00"/>
    <d v="2019-12-26T00:00:00"/>
    <s v="OTHER"/>
    <s v="SEC 25 EO 292- FORCE LEAVE"/>
    <s v="1 OTHER"/>
    <n v="1"/>
    <m/>
  </r>
  <r>
    <n v="166"/>
    <x v="27"/>
    <d v="2019-12-13T00:00:00"/>
    <s v="GARCIA HAIZEL M."/>
    <s v="CCT"/>
    <x v="1"/>
    <d v="2019-12-12T00:00:00"/>
    <d v="2019-12-12T00:00:00"/>
    <s v="SL"/>
    <m/>
    <s v="1 SL"/>
    <n v="1"/>
    <m/>
  </r>
  <r>
    <n v="167"/>
    <x v="27"/>
    <d v="2019-12-02T00:00:00"/>
    <s v="GARCIA HAIZEL M."/>
    <s v="CCT"/>
    <x v="1"/>
    <d v="2019-11-29T00:00:00"/>
    <d v="2019-11-29T00:00:00"/>
    <s v="SL"/>
    <m/>
    <s v="1 SL"/>
    <n v="1"/>
    <m/>
  </r>
  <r>
    <n v="168"/>
    <x v="27"/>
    <d v="2020-01-03T00:00:00"/>
    <s v="DE GUZMAN RONALD ANDREW G."/>
    <s v="CHO"/>
    <x v="1"/>
    <d v="2020-01-23T00:00:00"/>
    <d v="2020-01-24T00:00:00"/>
    <s v="VL"/>
    <m/>
    <s v="2 VL"/>
    <n v="2"/>
    <m/>
  </r>
  <r>
    <n v="168"/>
    <x v="27"/>
    <d v="2020-01-03T00:00:00"/>
    <s v="DE GUZMAN RONALD ANDREW G."/>
    <s v="CHO"/>
    <x v="1"/>
    <d v="2020-01-28T00:00:00"/>
    <d v="2020-01-28T00:00:00"/>
    <s v="VL"/>
    <m/>
    <s v="1 VL"/>
    <n v="1"/>
    <m/>
  </r>
  <r>
    <n v="169"/>
    <x v="27"/>
    <d v="2020-01-03T00:00:00"/>
    <s v="DE GUZMAN RONALD ANDREW G."/>
    <s v="CHO"/>
    <x v="1"/>
    <d v="2020-01-20T00:00:00"/>
    <d v="2020-01-21T00:00:00"/>
    <s v="VL"/>
    <m/>
    <s v="2 VL"/>
    <n v="2"/>
    <m/>
  </r>
  <r>
    <n v="170"/>
    <x v="27"/>
    <d v="2019-12-03T00:00:00"/>
    <s v="LEGASPI DOLORES B."/>
    <s v="CHO"/>
    <x v="1"/>
    <d v="2019-11-29T00:00:00"/>
    <d v="2019-11-29T00:00:00"/>
    <s v="SL"/>
    <m/>
    <s v="1 SL"/>
    <n v="1"/>
    <m/>
  </r>
  <r>
    <n v="171"/>
    <x v="27"/>
    <d v="2019-12-02T00:00:00"/>
    <s v="ALCAZAR ZENAIDA S."/>
    <s v="CHO"/>
    <x v="1"/>
    <d v="2019-12-11T00:00:00"/>
    <d v="2019-12-11T00:00:00"/>
    <s v="VL"/>
    <m/>
    <s v="1 VL"/>
    <n v="1"/>
    <m/>
  </r>
  <r>
    <n v="171"/>
    <x v="27"/>
    <d v="2019-12-02T00:00:00"/>
    <s v="ALCAZAR ZENAIDA S."/>
    <s v="CHO"/>
    <x v="1"/>
    <d v="2019-12-13T00:00:00"/>
    <d v="2019-12-13T00:00:00"/>
    <s v="VL"/>
    <m/>
    <s v="1 VL"/>
    <n v="1"/>
    <m/>
  </r>
  <r>
    <n v="172"/>
    <x v="27"/>
    <d v="2019-11-25T00:00:00"/>
    <s v="MARINDUQUE GERRY C."/>
    <s v="CHO"/>
    <x v="1"/>
    <d v="2019-11-25T00:00:00"/>
    <d v="2019-11-25T00:00:00"/>
    <s v="VL"/>
    <m/>
    <s v="1 VL"/>
    <n v="1"/>
    <m/>
  </r>
  <r>
    <n v="173"/>
    <x v="27"/>
    <d v="2019-11-22T00:00:00"/>
    <s v="ALVAREZ GRACITA S."/>
    <s v="CHO"/>
    <x v="1"/>
    <d v="2019-12-04T00:00:00"/>
    <d v="2019-12-04T00:00:00"/>
    <s v="VL"/>
    <m/>
    <s v="1 VL"/>
    <n v="1"/>
    <m/>
  </r>
  <r>
    <n v="174"/>
    <x v="27"/>
    <d v="2020-01-02T00:00:00"/>
    <s v="MIRANDO EDITH B."/>
    <n v="0"/>
    <x v="2"/>
    <d v="2019-12-26T00:00:00"/>
    <d v="2019-12-26T00:00:00"/>
    <s v="SL"/>
    <m/>
    <s v="1 SL"/>
    <n v="1"/>
    <m/>
  </r>
  <r>
    <n v="175"/>
    <x v="27"/>
    <d v="2019-11-22T00:00:00"/>
    <s v="MIRANDO EDITH B."/>
    <n v="0"/>
    <x v="2"/>
    <d v="2019-12-27T00:00:00"/>
    <d v="2019-12-27T00:00:00"/>
    <s v="OTHER"/>
    <s v="SPECIAL PRIVILEGE"/>
    <s v="1 OTHER"/>
    <n v="1"/>
    <m/>
  </r>
  <r>
    <n v="176"/>
    <x v="27"/>
    <d v="2019-12-12T00:00:00"/>
    <s v="ALFEREZ JOSEPHINE R."/>
    <s v="CHO"/>
    <x v="1"/>
    <d v="2019-12-20T00:00:00"/>
    <d v="2019-12-20T00:00:00"/>
    <s v="VL"/>
    <m/>
    <s v="1 VL"/>
    <n v="1"/>
    <m/>
  </r>
  <r>
    <n v="176"/>
    <x v="27"/>
    <d v="2019-12-12T00:00:00"/>
    <s v="ALFEREZ JOSEPHINE R."/>
    <s v="CHO"/>
    <x v="1"/>
    <d v="2019-12-26T00:00:00"/>
    <d v="2019-12-26T00:00:00"/>
    <s v="VL"/>
    <m/>
    <s v="1 VL"/>
    <n v="1"/>
    <m/>
  </r>
  <r>
    <n v="177"/>
    <x v="27"/>
    <d v="2019-12-16T00:00:00"/>
    <s v="ALFEREZ JOSEPHINE R."/>
    <s v="CHO"/>
    <x v="1"/>
    <d v="2019-12-12T00:00:00"/>
    <d v="2019-12-12T00:00:00"/>
    <s v="SL"/>
    <m/>
    <s v="1 SL"/>
    <n v="1"/>
    <m/>
  </r>
  <r>
    <n v="178"/>
    <x v="27"/>
    <d v="2019-11-29T00:00:00"/>
    <s v="ALFEREZ JOSEPHINE R."/>
    <s v="CHO"/>
    <x v="1"/>
    <d v="2019-12-06T00:00:00"/>
    <d v="2019-12-06T00:00:00"/>
    <s v="VL"/>
    <m/>
    <s v="1 VL"/>
    <n v="1"/>
    <m/>
  </r>
  <r>
    <n v="179"/>
    <x v="27"/>
    <d v="2019-12-10T00:00:00"/>
    <s v="ALFEREZ JOSEPHINE R."/>
    <s v="CHO"/>
    <x v="1"/>
    <d v="2019-12-05T00:00:00"/>
    <d v="2019-12-05T00:00:00"/>
    <s v="SL"/>
    <m/>
    <s v="1 SL"/>
    <n v="1"/>
    <m/>
  </r>
  <r>
    <n v="180"/>
    <x v="27"/>
    <d v="2019-12-09T00:00:00"/>
    <s v="EGASAN DELIA J."/>
    <s v="CHO"/>
    <x v="1"/>
    <d v="2019-12-19T00:00:00"/>
    <d v="2019-12-19T00:00:00"/>
    <s v="VL"/>
    <m/>
    <s v="1 VL"/>
    <n v="1"/>
    <m/>
  </r>
  <r>
    <n v="180"/>
    <x v="27"/>
    <d v="2019-12-09T00:00:00"/>
    <s v="EGASAN DELIA J."/>
    <s v="CHO"/>
    <x v="1"/>
    <d v="2019-12-27T00:00:00"/>
    <d v="2019-12-27T00:00:00"/>
    <s v="VL"/>
    <m/>
    <s v="1 VL"/>
    <n v="1"/>
    <m/>
  </r>
  <r>
    <n v="181"/>
    <x v="27"/>
    <d v="2019-11-29T00:00:00"/>
    <s v="MALIGAYO YOLANDA D."/>
    <s v="CHO"/>
    <x v="1"/>
    <d v="2019-12-10T00:00:00"/>
    <d v="2019-12-10T00:00:00"/>
    <s v="VL"/>
    <m/>
    <s v="1 VL"/>
    <n v="1"/>
    <m/>
  </r>
  <r>
    <n v="181"/>
    <x v="27"/>
    <d v="2019-11-29T00:00:00"/>
    <s v="MALIGAYO YOLANDA D."/>
    <s v="CHO"/>
    <x v="1"/>
    <d v="2019-12-09T00:00:00"/>
    <d v="2019-12-09T00:00:00"/>
    <s v="VL"/>
    <m/>
    <s v="1 VL"/>
    <n v="1"/>
    <m/>
  </r>
  <r>
    <n v="181"/>
    <x v="27"/>
    <d v="2019-11-29T00:00:00"/>
    <s v="MALIGAYO YOLANDA D."/>
    <s v="CHO"/>
    <x v="1"/>
    <d v="2019-12-26T00:00:00"/>
    <d v="2019-12-26T00:00:00"/>
    <s v="VL"/>
    <m/>
    <s v="1 VL"/>
    <n v="1"/>
    <m/>
  </r>
  <r>
    <n v="182"/>
    <x v="27"/>
    <d v="2019-12-11T00:00:00"/>
    <s v="MALIGAYO YOLANDA D."/>
    <s v="CHO"/>
    <x v="1"/>
    <d v="2019-12-06T00:00:00"/>
    <d v="2019-12-06T00:00:00"/>
    <s v="SL"/>
    <m/>
    <s v="1 SL"/>
    <n v="1"/>
    <m/>
  </r>
  <r>
    <n v="183"/>
    <x v="27"/>
    <d v="2019-12-03T00:00:00"/>
    <s v="ALCAZAR ZENAIDA S."/>
    <s v="CHO"/>
    <x v="1"/>
    <d v="2019-11-27T00:00:00"/>
    <d v="2019-11-27T00:00:00"/>
    <s v="SL"/>
    <m/>
    <s v="1 SL"/>
    <n v="1"/>
    <m/>
  </r>
  <r>
    <n v="184"/>
    <x v="27"/>
    <d v="2019-12-04T00:00:00"/>
    <s v="CRIZALDO THELMA U."/>
    <s v="CHO"/>
    <x v="1"/>
    <d v="2019-12-12T00:00:00"/>
    <d v="2019-12-12T00:00:00"/>
    <s v="VL"/>
    <m/>
    <s v="1 VL"/>
    <n v="1"/>
    <m/>
  </r>
  <r>
    <n v="185"/>
    <x v="27"/>
    <d v="2019-12-27T00:00:00"/>
    <s v="VILLAVIRAY MAR CLYDE D."/>
    <s v="CHO"/>
    <x v="1"/>
    <d v="2020-01-29T00:00:00"/>
    <d v="2020-01-31T00:00:00"/>
    <s v="OTHER"/>
    <s v="SPECIAL PRIVILEGE"/>
    <s v="3 OTHER"/>
    <n v="3"/>
    <m/>
  </r>
  <r>
    <n v="186"/>
    <x v="27"/>
    <d v="2019-12-20T00:00:00"/>
    <s v="CRIZALDO THELMA U."/>
    <s v="CHO"/>
    <x v="1"/>
    <d v="2019-12-26T00:00:00"/>
    <d v="2019-12-27T00:00:00"/>
    <s v="VL"/>
    <m/>
    <s v="2 VL"/>
    <n v="2"/>
    <m/>
  </r>
  <r>
    <n v="187"/>
    <x v="27"/>
    <d v="2019-12-18T00:00:00"/>
    <s v="CRIZALDO THELMA U."/>
    <s v="CHO"/>
    <x v="1"/>
    <d v="2019-12-16T00:00:00"/>
    <d v="2019-12-16T00:00:00"/>
    <s v="SL"/>
    <m/>
    <s v="1 SL"/>
    <n v="1"/>
    <m/>
  </r>
  <r>
    <n v="188"/>
    <x v="27"/>
    <d v="2019-12-18T00:00:00"/>
    <s v="CRIZALDO THELMA U."/>
    <s v="CHO"/>
    <x v="1"/>
    <d v="2019-12-06T00:00:00"/>
    <d v="2019-12-06T00:00:00"/>
    <s v="SL"/>
    <m/>
    <s v="1 SL"/>
    <n v="1"/>
    <m/>
  </r>
  <r>
    <n v="188"/>
    <x v="27"/>
    <d v="2019-12-18T00:00:00"/>
    <s v="CRIZALDO THELMA U."/>
    <s v="CHO"/>
    <x v="1"/>
    <d v="2019-12-09T00:00:00"/>
    <d v="2019-12-09T00:00:00"/>
    <s v="SL"/>
    <m/>
    <s v="1 SL"/>
    <n v="1"/>
    <m/>
  </r>
  <r>
    <n v="189"/>
    <x v="27"/>
    <d v="2019-12-10T00:00:00"/>
    <s v="VILLAVIRAY MAR CLYDE D."/>
    <s v="CHO"/>
    <x v="1"/>
    <d v="2019-12-17T00:00:00"/>
    <d v="2019-12-18T00:00:00"/>
    <s v="OTHER"/>
    <s v="SEC 25 EO 292- FORCE LEAVE"/>
    <s v="2 OTHER"/>
    <n v="2"/>
    <m/>
  </r>
  <r>
    <n v="189"/>
    <x v="27"/>
    <d v="2019-12-10T00:00:00"/>
    <s v="VILLAVIRAY MAR CLYDE D."/>
    <s v="CHO"/>
    <x v="1"/>
    <d v="2019-12-23T00:00:00"/>
    <d v="2019-12-23T00:00:00"/>
    <s v="OTHER"/>
    <s v="SEC 25 EO 292- FORCE LEAVE"/>
    <s v="1 OTHER"/>
    <n v="1"/>
    <m/>
  </r>
  <r>
    <n v="189"/>
    <x v="27"/>
    <d v="2019-12-10T00:00:00"/>
    <s v="VILLAVIRAY MAR CLYDE D."/>
    <s v="CHO"/>
    <x v="1"/>
    <d v="2019-12-27T00:00:00"/>
    <d v="2019-12-27T00:00:00"/>
    <s v="OTHER"/>
    <s v="SEC 25 EO 292- FORCE LEAVE"/>
    <s v="1 OTHER"/>
    <n v="1"/>
    <m/>
  </r>
  <r>
    <n v="190"/>
    <x v="27"/>
    <d v="2019-12-12T00:00:00"/>
    <s v="VIDALLO WINNIE R."/>
    <s v="CTO"/>
    <x v="1"/>
    <d v="2019-12-05T00:00:00"/>
    <d v="2019-12-06T00:00:00"/>
    <s v="SL"/>
    <m/>
    <s v="2 SL"/>
    <n v="2"/>
    <m/>
  </r>
  <r>
    <n v="190"/>
    <x v="27"/>
    <d v="2019-12-12T00:00:00"/>
    <s v="VIDALLO WINNIE R."/>
    <s v="CTO"/>
    <x v="1"/>
    <d v="2019-12-09T00:00:00"/>
    <d v="2019-12-09T00:00:00"/>
    <s v="SL"/>
    <m/>
    <s v="1 SL"/>
    <n v="1"/>
    <m/>
  </r>
  <r>
    <n v="191"/>
    <x v="27"/>
    <d v="2019-12-12T00:00:00"/>
    <s v="BURAZON CARIDAD A."/>
    <s v="CTO"/>
    <x v="1"/>
    <d v="2019-12-26T00:00:00"/>
    <d v="2019-12-27T00:00:00"/>
    <s v="VL"/>
    <m/>
    <s v="2 VL"/>
    <n v="2"/>
    <m/>
  </r>
  <r>
    <n v="192"/>
    <x v="27"/>
    <d v="2019-12-13T00:00:00"/>
    <s v="MABUTI ANA MARIE C."/>
    <s v="CTO"/>
    <x v="1"/>
    <d v="2019-12-27T00:00:00"/>
    <d v="2019-12-27T00:00:00"/>
    <s v="OTHER"/>
    <s v="SPECIAL PRIVILEGE"/>
    <s v="1 OTHER"/>
    <n v="1"/>
    <m/>
  </r>
  <r>
    <n v="193"/>
    <x v="27"/>
    <d v="2019-12-13T00:00:00"/>
    <s v="MABUTI ANA MARIE C."/>
    <s v="CTO"/>
    <x v="1"/>
    <d v="2019-12-26T00:00:00"/>
    <d v="2019-12-26T00:00:00"/>
    <s v="VL"/>
    <m/>
    <s v="1 VL"/>
    <n v="1"/>
    <m/>
  </r>
  <r>
    <n v="194"/>
    <x v="27"/>
    <d v="2019-12-13T00:00:00"/>
    <s v="MABUTI ANA MARIE C."/>
    <s v="CTO"/>
    <x v="1"/>
    <d v="2019-12-09T00:00:00"/>
    <d v="2019-12-09T00:00:00"/>
    <s v="SL"/>
    <m/>
    <s v="1 SL"/>
    <n v="1"/>
    <m/>
  </r>
  <r>
    <n v="195"/>
    <x v="27"/>
    <d v="2019-12-18T00:00:00"/>
    <s v="OLEGARIO NENITA A."/>
    <s v="LIBRARY"/>
    <x v="1"/>
    <d v="2019-12-17T00:00:00"/>
    <d v="2019-12-17T00:00:00"/>
    <s v="SL"/>
    <m/>
    <s v="1 SL"/>
    <n v="1"/>
    <m/>
  </r>
  <r>
    <n v="196"/>
    <x v="27"/>
    <d v="2019-12-12T00:00:00"/>
    <s v="ESPIRITU RONALD M."/>
    <s v="CTO"/>
    <x v="1"/>
    <d v="2019-12-19T00:00:00"/>
    <d v="2019-12-19T00:00:00"/>
    <s v="VL"/>
    <m/>
    <s v="1 VL"/>
    <n v="1"/>
    <m/>
  </r>
  <r>
    <n v="197"/>
    <x v="27"/>
    <d v="2019-12-17T00:00:00"/>
    <s v="ESPIRITU RONALD M."/>
    <s v="CTO"/>
    <x v="1"/>
    <d v="2019-12-16T00:00:00"/>
    <d v="2019-12-16T00:00:00"/>
    <s v="SL"/>
    <m/>
    <s v="1 SL"/>
    <n v="1"/>
    <m/>
  </r>
  <r>
    <n v="198"/>
    <x v="27"/>
    <d v="2019-11-07T00:00:00"/>
    <s v="ESPIRITU RONALD M."/>
    <s v="CTO"/>
    <x v="1"/>
    <d v="2019-11-14T00:00:00"/>
    <d v="2019-11-14T00:00:00"/>
    <m/>
    <m/>
    <s v="1 "/>
    <n v="1"/>
    <m/>
  </r>
  <r>
    <n v="199"/>
    <x v="27"/>
    <d v="2019-12-05T00:00:00"/>
    <s v="UNTALAN DIVINA R."/>
    <s v="CTO"/>
    <x v="1"/>
    <d v="2019-12-09T00:00:00"/>
    <d v="2019-12-09T00:00:00"/>
    <s v="OTHER"/>
    <s v="SEC 25 EO 292- FORCE LEAVE"/>
    <s v="1 OTHER"/>
    <n v="1"/>
    <m/>
  </r>
  <r>
    <n v="199"/>
    <x v="27"/>
    <d v="2019-12-05T00:00:00"/>
    <s v="UNTALAN DIVINA R."/>
    <s v="CTO"/>
    <x v="1"/>
    <d v="2019-12-23T00:00:00"/>
    <d v="2019-12-23T00:00:00"/>
    <s v="OTHER"/>
    <s v="SEC 25 EO 292- FORCE LEAVE"/>
    <s v="1 OTHER"/>
    <n v="1"/>
    <m/>
  </r>
  <r>
    <n v="199"/>
    <x v="27"/>
    <d v="2019-12-05T00:00:00"/>
    <s v="UNTALAN DIVINA R."/>
    <s v="CTO"/>
    <x v="1"/>
    <d v="2019-12-26T00:00:00"/>
    <d v="2019-12-26T00:00:00"/>
    <s v="OTHER"/>
    <s v="SEC 25 EO 292- FORCE LEAVE"/>
    <s v="1 OTHER"/>
    <n v="1"/>
    <m/>
  </r>
  <r>
    <n v="200"/>
    <x v="27"/>
    <d v="2019-11-11T00:00:00"/>
    <s v="UNTALAN DIVINA R."/>
    <s v="CTO"/>
    <x v="1"/>
    <d v="2019-11-20T00:00:00"/>
    <d v="2019-11-20T00:00:00"/>
    <s v="VL"/>
    <m/>
    <s v="1 VL"/>
    <n v="1"/>
    <m/>
  </r>
  <r>
    <n v="201"/>
    <x v="27"/>
    <d v="2019-11-11T00:00:00"/>
    <s v="ALEGA ESTELITA M."/>
    <s v="CTO"/>
    <x v="1"/>
    <d v="2019-11-08T00:00:00"/>
    <d v="2019-11-08T00:00:00"/>
    <s v="SL"/>
    <m/>
    <s v="1 SL"/>
    <n v="1"/>
    <m/>
  </r>
  <r>
    <n v="202"/>
    <x v="28"/>
    <d v="2019-11-12T00:00:00"/>
    <s v="DIMAPILIS ELVIRA S."/>
    <s v="CTO"/>
    <x v="1"/>
    <d v="2019-12-06T00:00:00"/>
    <d v="2019-12-06T00:00:00"/>
    <s v="VL"/>
    <m/>
    <s v="1 VL"/>
    <n v="1"/>
    <m/>
  </r>
  <r>
    <n v="202"/>
    <x v="28"/>
    <d v="2019-11-12T00:00:00"/>
    <s v="DIMAPILIS ELVIRA S."/>
    <s v="CTO"/>
    <x v="1"/>
    <d v="2019-12-09T00:00:00"/>
    <d v="2019-12-09T00:00:00"/>
    <s v="VL"/>
    <m/>
    <s v="1 VL"/>
    <n v="1"/>
    <m/>
  </r>
  <r>
    <n v="203"/>
    <x v="28"/>
    <d v="2019-12-02T00:00:00"/>
    <s v="VIDALLO WINNIE R."/>
    <s v="CTO"/>
    <x v="1"/>
    <d v="2019-11-28T00:00:00"/>
    <d v="2019-11-29T00:00:00"/>
    <s v="SL"/>
    <m/>
    <s v="2 SL"/>
    <n v="2"/>
    <m/>
  </r>
  <r>
    <n v="204"/>
    <x v="28"/>
    <d v="2019-11-19T00:00:00"/>
    <s v="VIDALLO WINNIE R."/>
    <s v="CTO"/>
    <x v="1"/>
    <d v="2019-11-18T00:00:00"/>
    <d v="2019-11-18T00:00:00"/>
    <s v="SL"/>
    <m/>
    <s v="1 SL"/>
    <n v="1"/>
    <m/>
  </r>
  <r>
    <n v="205"/>
    <x v="28"/>
    <d v="2019-11-19T00:00:00"/>
    <s v="VIDALLO WINNIE R."/>
    <s v="CTO"/>
    <x v="1"/>
    <d v="2019-11-04T00:00:00"/>
    <d v="2019-11-04T00:00:00"/>
    <s v="SL"/>
    <m/>
    <s v="1 SL"/>
    <n v="1"/>
    <m/>
  </r>
  <r>
    <n v="205"/>
    <x v="28"/>
    <d v="2019-11-19T00:00:00"/>
    <s v="VIDALLO WINNIE R."/>
    <s v="CTO"/>
    <x v="1"/>
    <d v="2019-11-07T00:00:00"/>
    <d v="2019-11-08T00:00:00"/>
    <s v="SL"/>
    <m/>
    <s v="2 SL"/>
    <n v="2"/>
    <m/>
  </r>
  <r>
    <n v="206"/>
    <x v="28"/>
    <d v="2019-11-19T00:00:00"/>
    <s v="GUAÑEZO MARY ANNE P."/>
    <s v="CTO"/>
    <x v="1"/>
    <d v="2019-12-12T00:00:00"/>
    <d v="2019-12-12T00:00:00"/>
    <s v="OTHER"/>
    <s v="SPECIAL PRIVILEGE"/>
    <s v="1 OTHER"/>
    <n v="1"/>
    <m/>
  </r>
  <r>
    <n v="207"/>
    <x v="28"/>
    <d v="2019-11-25T00:00:00"/>
    <s v="GUAÑEZO MARY ANNE P."/>
    <s v="CTO"/>
    <x v="1"/>
    <d v="2019-12-11T00:00:00"/>
    <d v="2019-12-11T00:00:00"/>
    <s v="VL"/>
    <m/>
    <s v="1 VL"/>
    <n v="1"/>
    <m/>
  </r>
  <r>
    <n v="208"/>
    <x v="28"/>
    <d v="2019-11-25T00:00:00"/>
    <s v="ESCAMILLAS EVELYN M."/>
    <s v="CTO"/>
    <x v="1"/>
    <d v="2019-11-29T00:00:00"/>
    <d v="2019-11-29T00:00:00"/>
    <s v="VL"/>
    <m/>
    <s v="1 VL"/>
    <n v="1"/>
    <m/>
  </r>
  <r>
    <n v="209"/>
    <x v="28"/>
    <d v="2019-12-16T00:00:00"/>
    <s v="DUNGO PURISIMA CORAZON E."/>
    <s v="CTO"/>
    <x v="1"/>
    <d v="2019-12-26T00:00:00"/>
    <d v="2019-12-26T00:00:00"/>
    <s v="OTHER"/>
    <s v="SEC 25 EO 292- FORCE LEAVE"/>
    <s v="1 OTHER"/>
    <n v="1"/>
    <m/>
  </r>
  <r>
    <n v="210"/>
    <x v="28"/>
    <d v="2019-12-12T00:00:00"/>
    <s v="DUNGO PURISIMA CORAZON E."/>
    <s v="CTO"/>
    <x v="1"/>
    <d v="2019-12-23T00:00:00"/>
    <d v="2019-12-23T00:00:00"/>
    <s v="OTHER"/>
    <s v="SEC 25 EO 292- FORCE LEAVE"/>
    <s v="1 OTHER"/>
    <n v="1"/>
    <m/>
  </r>
  <r>
    <n v="211"/>
    <x v="28"/>
    <d v="2019-11-20T00:00:00"/>
    <s v="DUNGO PURISIMA CORAZON E."/>
    <s v="CTO"/>
    <x v="1"/>
    <d v="2019-11-28T00:00:00"/>
    <d v="2019-11-29T00:00:00"/>
    <s v="OTHER"/>
    <s v="SEC 25 EO 292- FORCE LEAVE"/>
    <s v="2 OTHER"/>
    <n v="2"/>
    <m/>
  </r>
  <r>
    <n v="212"/>
    <x v="28"/>
    <d v="2019-11-05T00:00:00"/>
    <s v="DUNGO PURISIMA CORAZON E."/>
    <s v="CTO"/>
    <x v="1"/>
    <d v="2019-10-31T00:00:00"/>
    <d v="2019-10-31T00:00:00"/>
    <s v="SL"/>
    <m/>
    <s v="1 SL"/>
    <n v="1"/>
    <m/>
  </r>
  <r>
    <n v="213"/>
    <x v="28"/>
    <d v="2020-01-06T00:00:00"/>
    <s v="DIMAPILIS JOSEPHINE P."/>
    <s v="CTO"/>
    <x v="1"/>
    <d v="2020-01-02T00:00:00"/>
    <d v="2020-01-02T00:00:00"/>
    <s v="SL"/>
    <m/>
    <s v="1 SL"/>
    <n v="1"/>
    <m/>
  </r>
  <r>
    <n v="214"/>
    <x v="28"/>
    <d v="2019-11-14T00:00:00"/>
    <s v="DIMAPILIS JOSEPHINE P."/>
    <s v="CTO"/>
    <x v="1"/>
    <d v="2019-12-02T00:00:00"/>
    <d v="2019-12-03T00:00:00"/>
    <s v="VL"/>
    <m/>
    <s v="2 VL"/>
    <n v="2"/>
    <m/>
  </r>
  <r>
    <n v="214"/>
    <x v="28"/>
    <d v="2019-11-14T00:00:00"/>
    <s v="DIMAPILIS JOSEPHINE P."/>
    <s v="CTO"/>
    <x v="1"/>
    <d v="2019-12-26T00:00:00"/>
    <d v="2019-12-27T00:00:00"/>
    <s v="VL"/>
    <m/>
    <s v="2 VL"/>
    <n v="2"/>
    <m/>
  </r>
  <r>
    <n v="215"/>
    <x v="28"/>
    <d v="2019-12-05T00:00:00"/>
    <s v="DIMAPILIS JOSEPHINE P."/>
    <s v="CTO"/>
    <x v="1"/>
    <d v="2019-12-04T00:00:00"/>
    <d v="2019-12-04T00:00:00"/>
    <s v="VL"/>
    <m/>
    <s v="1 VL"/>
    <n v="1"/>
    <m/>
  </r>
  <r>
    <n v="216"/>
    <x v="28"/>
    <d v="2019-12-02T00:00:00"/>
    <s v="DIMAPILIS JOSEPHINE P."/>
    <s v="CTO"/>
    <x v="1"/>
    <d v="2019-11-28T00:00:00"/>
    <d v="2019-11-29T00:00:00"/>
    <s v="SL"/>
    <m/>
    <s v="2 SL"/>
    <n v="2"/>
    <m/>
  </r>
  <r>
    <n v="217"/>
    <x v="28"/>
    <d v="2019-12-16T00:00:00"/>
    <s v="BAYOT RUMER M."/>
    <s v="ASSESSORS OFFICE"/>
    <x v="1"/>
    <d v="2019-12-27T00:00:00"/>
    <d v="2019-12-27T00:00:00"/>
    <s v="VL"/>
    <m/>
    <s v="1 VL"/>
    <n v="1"/>
    <m/>
  </r>
  <r>
    <n v="218"/>
    <x v="28"/>
    <d v="2019-12-27T00:00:00"/>
    <s v="BAYOT RUMER M."/>
    <s v="ASSESSORS OFFICE"/>
    <x v="1"/>
    <d v="2019-12-23T00:00:00"/>
    <d v="2019-12-23T00:00:00"/>
    <s v="SL"/>
    <m/>
    <s v="1 SL"/>
    <n v="1"/>
    <m/>
  </r>
  <r>
    <n v="218"/>
    <x v="28"/>
    <d v="2019-12-27T00:00:00"/>
    <s v="BAYOT RUMER M."/>
    <s v="ASSESSORS OFFICE"/>
    <x v="1"/>
    <d v="2019-12-26T00:00:00"/>
    <d v="2019-12-26T00:00:00"/>
    <s v="SL"/>
    <m/>
    <s v="1 SL"/>
    <n v="1"/>
    <m/>
  </r>
  <r>
    <n v="219"/>
    <x v="28"/>
    <d v="2019-12-27T00:00:00"/>
    <s v="GATPANDAN NENITA M."/>
    <s v="LIBRARY"/>
    <x v="1"/>
    <d v="2019-12-20T00:00:00"/>
    <d v="2019-12-20T00:00:00"/>
    <s v="SL"/>
    <m/>
    <s v="1 SL"/>
    <n v="1"/>
    <m/>
  </r>
  <r>
    <n v="219"/>
    <x v="28"/>
    <d v="2019-12-27T00:00:00"/>
    <s v="GATPANDAN NENITA M."/>
    <s v="LIBRARY"/>
    <x v="1"/>
    <d v="2019-12-26T00:00:00"/>
    <d v="2019-12-26T00:00:00"/>
    <s v="SL"/>
    <m/>
    <s v="1 SL"/>
    <n v="1"/>
    <m/>
  </r>
  <r>
    <n v="220"/>
    <x v="28"/>
    <d v="2019-12-11T00:00:00"/>
    <s v="GOMEZ EMMA M."/>
    <s v="CEO"/>
    <x v="1"/>
    <d v="2019-12-10T00:00:00"/>
    <d v="2019-12-10T00:00:00"/>
    <s v="SL"/>
    <m/>
    <s v="1 SL"/>
    <n v="1"/>
    <m/>
  </r>
  <r>
    <n v="221"/>
    <x v="28"/>
    <d v="2019-12-20T00:00:00"/>
    <s v="MENDOZA PRESCILA S."/>
    <n v="0"/>
    <x v="2"/>
    <d v="2019-12-18T00:00:00"/>
    <d v="2019-12-18T00:00:00"/>
    <s v="SL"/>
    <m/>
    <s v="1 SL"/>
    <n v="1"/>
    <m/>
  </r>
  <r>
    <n v="222"/>
    <x v="28"/>
    <d v="2019-10-30T00:00:00"/>
    <s v="DIMAPILIS ALFREDO C."/>
    <s v="CBO"/>
    <x v="1"/>
    <d v="2019-11-04T00:00:00"/>
    <d v="2019-11-06T00:00:00"/>
    <s v="VL"/>
    <m/>
    <s v="3 VL"/>
    <n v="3"/>
    <m/>
  </r>
  <r>
    <n v="223"/>
    <x v="28"/>
    <d v="2019-12-23T00:00:00"/>
    <s v="OCAMPO ORLANDO R."/>
    <s v="CEO"/>
    <x v="1"/>
    <d v="2019-12-20T00:00:00"/>
    <d v="2019-12-20T00:00:00"/>
    <s v="SL"/>
    <m/>
    <s v="1 SL"/>
    <n v="1"/>
    <m/>
  </r>
  <r>
    <n v="224"/>
    <x v="28"/>
    <d v="2020-01-02T00:00:00"/>
    <s v="PARAS TEOFILA A."/>
    <s v="CEO"/>
    <x v="1"/>
    <d v="2019-12-26T00:00:00"/>
    <d v="2019-12-27T00:00:00"/>
    <s v="SL"/>
    <m/>
    <s v="2 SL"/>
    <n v="2"/>
    <m/>
  </r>
  <r>
    <n v="225"/>
    <x v="28"/>
    <d v="2019-12-18T00:00:00"/>
    <s v="SUMAGUI MARISSA D."/>
    <s v="CEO"/>
    <x v="1"/>
    <d v="2019-12-17T00:00:00"/>
    <d v="2019-12-17T00:00:00"/>
    <s v="SL"/>
    <m/>
    <s v="1 SL"/>
    <n v="1"/>
    <m/>
  </r>
  <r>
    <n v="226"/>
    <x v="28"/>
    <d v="2019-12-18T00:00:00"/>
    <s v="SUMAGUI MARISSA D."/>
    <s v="CEO"/>
    <x v="1"/>
    <d v="2019-12-13T00:00:00"/>
    <d v="2019-12-13T00:00:00"/>
    <s v="SL"/>
    <m/>
    <s v="1 SL"/>
    <n v="1"/>
    <m/>
  </r>
  <r>
    <n v="227"/>
    <x v="28"/>
    <d v="2019-12-18T00:00:00"/>
    <s v="SUMAGUI MARISSA D."/>
    <s v="CEO"/>
    <x v="1"/>
    <d v="2019-12-09T00:00:00"/>
    <d v="2019-12-09T00:00:00"/>
    <s v="OTHER"/>
    <s v="BIRTHDAY LEAVE"/>
    <s v="1 OTHER"/>
    <n v="1"/>
    <m/>
  </r>
  <r>
    <n v="228"/>
    <x v="28"/>
    <d v="2019-12-18T00:00:00"/>
    <s v="SUMAGUI MARISSA D."/>
    <s v="CEO"/>
    <x v="1"/>
    <d v="2019-12-04T00:00:00"/>
    <d v="2019-12-04T00:00:00"/>
    <s v="SL"/>
    <m/>
    <s v="1 SL"/>
    <n v="1"/>
    <m/>
  </r>
  <r>
    <n v="229"/>
    <x v="28"/>
    <d v="2019-12-18T00:00:00"/>
    <s v="MADRAZO ALLAN PAUL A."/>
    <s v="CEO"/>
    <x v="1"/>
    <d v="2019-12-17T00:00:00"/>
    <d v="2019-12-17T00:00:00"/>
    <s v="SL"/>
    <m/>
    <s v="1 SL"/>
    <n v="1"/>
    <m/>
  </r>
  <r>
    <n v="230"/>
    <x v="28"/>
    <d v="2019-12-18T00:00:00"/>
    <s v="MADRAZO ALLAN PAUL A."/>
    <s v="CEO"/>
    <x v="1"/>
    <d v="2019-12-13T00:00:00"/>
    <d v="2019-12-13T00:00:00"/>
    <s v="SL"/>
    <m/>
    <s v="1 SL"/>
    <n v="1"/>
    <m/>
  </r>
  <r>
    <n v="231"/>
    <x v="28"/>
    <d v="2019-12-18T00:00:00"/>
    <s v="MADRAZO ALLAN PAUL A."/>
    <s v="CEO"/>
    <x v="1"/>
    <d v="2019-12-09T00:00:00"/>
    <d v="2019-12-09T00:00:00"/>
    <s v="SL"/>
    <m/>
    <s v="1 SL"/>
    <n v="1"/>
    <m/>
  </r>
  <r>
    <n v="232"/>
    <x v="28"/>
    <d v="2019-12-18T00:00:00"/>
    <s v="MADRAZO ALLAN PAUL A."/>
    <s v="CEO"/>
    <x v="1"/>
    <d v="2019-12-04T00:00:00"/>
    <d v="2019-12-04T00:00:00"/>
    <s v="SL"/>
    <m/>
    <s v="1 SL"/>
    <n v="1"/>
    <m/>
  </r>
  <r>
    <n v="233"/>
    <x v="28"/>
    <d v="2020-02-10T00:00:00"/>
    <s v="BANICO PILAR B."/>
    <s v="CCT"/>
    <x v="1"/>
    <d v="2020-02-12T00:00:00"/>
    <d v="2020-02-14T00:00:00"/>
    <s v="OTHER"/>
    <s v="CALAMITY LEAVE"/>
    <s v="3 OTHER"/>
    <n v="3"/>
    <m/>
  </r>
  <r>
    <n v="234"/>
    <x v="28"/>
    <d v="2020-01-22T00:00:00"/>
    <s v="GATPANDAN NENITA M."/>
    <s v="LIBRARY"/>
    <x v="1"/>
    <d v="2020-01-15T00:00:00"/>
    <d v="2020-01-17T00:00:00"/>
    <s v="OTHER"/>
    <s v="EMERGENCY LEAVE"/>
    <s v="3 OTHER"/>
    <n v="3"/>
    <m/>
  </r>
  <r>
    <n v="234"/>
    <x v="28"/>
    <d v="2020-01-22T00:00:00"/>
    <s v="GATPANDAN NENITA M."/>
    <s v="LIBRARY"/>
    <x v="1"/>
    <d v="2020-01-20T00:00:00"/>
    <d v="2020-01-21T00:00:00"/>
    <s v="OTHER"/>
    <s v="EMERGENCY LEAVE"/>
    <s v="2 OTHER"/>
    <n v="2"/>
    <m/>
  </r>
  <r>
    <n v="235"/>
    <x v="28"/>
    <d v="2020-01-30T00:00:00"/>
    <s v="TORRES DINAH G."/>
    <s v="CCT"/>
    <x v="1"/>
    <d v="2020-02-03T00:00:00"/>
    <d v="2020-02-06T00:00:00"/>
    <s v="OTHER"/>
    <s v="CALAMITY LEAVE"/>
    <s v="4 OTHER"/>
    <n v="4"/>
    <m/>
  </r>
  <r>
    <n v="236"/>
    <x v="28"/>
    <d v="2020-01-20T00:00:00"/>
    <s v="TORRES DINAH G."/>
    <s v="CCT"/>
    <x v="1"/>
    <d v="2020-01-21T00:00:00"/>
    <d v="2020-01-22T00:00:00"/>
    <s v="VL"/>
    <m/>
    <s v="2 VL"/>
    <n v="2"/>
    <m/>
  </r>
  <r>
    <n v="237"/>
    <x v="28"/>
    <d v="2020-02-05T00:00:00"/>
    <s v="CHACON ELISA G."/>
    <s v="CCT"/>
    <x v="1"/>
    <d v="2020-02-12T00:00:00"/>
    <d v="2020-02-12T00:00:00"/>
    <s v="OTHER"/>
    <s v="CALAMITY LEAVE"/>
    <s v="1 OTHER"/>
    <n v="1"/>
    <m/>
  </r>
  <r>
    <n v="237"/>
    <x v="28"/>
    <d v="2020-02-05T00:00:00"/>
    <s v="CHACON ELISA G."/>
    <s v="CCT"/>
    <x v="1"/>
    <d v="2020-02-14T00:00:00"/>
    <d v="2020-02-14T00:00:00"/>
    <s v="OTHER"/>
    <s v="CALAMITY LEAVE"/>
    <s v="1 OTHER"/>
    <n v="1"/>
    <m/>
  </r>
  <r>
    <n v="238"/>
    <x v="28"/>
    <d v="2020-01-27T00:00:00"/>
    <s v="CHACON ELISA G."/>
    <s v="CCT"/>
    <x v="1"/>
    <d v="2020-01-15T00:00:00"/>
    <d v="2020-01-15T00:00:00"/>
    <s v="OTHER"/>
    <s v="CALAMITY LEAVE"/>
    <s v="1 OTHER"/>
    <n v="1"/>
    <m/>
  </r>
  <r>
    <n v="238"/>
    <x v="28"/>
    <d v="2020-01-27T00:00:00"/>
    <s v="CHACON ELISA G."/>
    <s v="CCT"/>
    <x v="1"/>
    <d v="2020-02-07T00:00:00"/>
    <d v="2020-02-07T00:00:00"/>
    <s v="OTHER"/>
    <s v="CALAMITY LEAVE"/>
    <s v="1 OTHER"/>
    <n v="1"/>
    <m/>
  </r>
  <r>
    <n v="238"/>
    <x v="28"/>
    <d v="2020-01-27T00:00:00"/>
    <s v="CHACON ELISA G."/>
    <s v="CCT"/>
    <x v="1"/>
    <d v="2020-02-10T00:00:00"/>
    <d v="2020-02-10T00:00:00"/>
    <s v="OTHER"/>
    <s v="CALAMITY LEAVE"/>
    <s v="1 OTHER"/>
    <n v="1"/>
    <m/>
  </r>
  <r>
    <n v="239"/>
    <x v="28"/>
    <d v="2020-02-03T00:00:00"/>
    <s v="VELUZ DORMILUNA E."/>
    <s v="CCT"/>
    <x v="1"/>
    <d v="2020-01-30T00:00:00"/>
    <d v="2020-01-31T00:00:00"/>
    <s v="OTHER"/>
    <s v="CALAMITY LEAVE"/>
    <s v="2 OTHER"/>
    <n v="2"/>
    <m/>
  </r>
  <r>
    <n v="240"/>
    <x v="28"/>
    <d v="2020-01-20T00:00:00"/>
    <s v="VELUZ DORMILUNA E."/>
    <s v="CCT"/>
    <x v="1"/>
    <d v="2020-01-15T00:00:00"/>
    <d v="2020-01-17T00:00:00"/>
    <s v="OTHER"/>
    <s v="CALAMITY LEAVE"/>
    <s v="3 OTHER"/>
    <n v="3"/>
    <m/>
  </r>
  <r>
    <n v="241"/>
    <x v="28"/>
    <d v="2020-01-08T00:00:00"/>
    <s v="VELUZ DORMILUNA E."/>
    <s v="CCT"/>
    <x v="1"/>
    <d v="2020-01-07T00:00:00"/>
    <d v="2020-01-07T00:00:00"/>
    <s v="SL"/>
    <m/>
    <s v="1 SL"/>
    <n v="1"/>
    <m/>
  </r>
  <r>
    <n v="242"/>
    <x v="28"/>
    <d v="2020-01-03T00:00:00"/>
    <s v="VELUZ DORMILUNA E."/>
    <s v="CCT"/>
    <x v="1"/>
    <d v="2020-01-02T00:00:00"/>
    <d v="2020-01-02T00:00:00"/>
    <s v="SL"/>
    <m/>
    <s v="1 SL"/>
    <n v="1"/>
    <m/>
  </r>
  <r>
    <n v="243"/>
    <x v="28"/>
    <d v="2020-01-03T00:00:00"/>
    <s v="VELUZ DORMILUNA E."/>
    <s v="CCT"/>
    <x v="1"/>
    <d v="2019-12-27T00:00:00"/>
    <d v="2019-12-27T00:00:00"/>
    <s v="SL"/>
    <m/>
    <s v="1 SL"/>
    <n v="1"/>
    <m/>
  </r>
  <r>
    <n v="244"/>
    <x v="28"/>
    <d v="2020-02-03T00:00:00"/>
    <s v="PEREY GENNILYN  "/>
    <s v="TCIS"/>
    <x v="0"/>
    <d v="2020-02-03T00:00:00"/>
    <d v="2020-02-03T00:00:00"/>
    <s v="OTHER"/>
    <s v="CALAMITY LEAVE"/>
    <s v="1 OTHER"/>
    <n v="1"/>
    <m/>
  </r>
  <r>
    <n v="244"/>
    <x v="28"/>
    <d v="2020-02-13T00:00:00"/>
    <s v="PEREY GENNILYN  "/>
    <s v="TCIS"/>
    <x v="0"/>
    <d v="2020-02-13T00:00:00"/>
    <d v="2020-02-13T00:00:00"/>
    <s v="OTHER"/>
    <s v="CALAMITY LEAVE"/>
    <s v="1 OTHER"/>
    <n v="1"/>
    <m/>
  </r>
  <r>
    <n v="244"/>
    <x v="28"/>
    <d v="2020-02-14T00:00:00"/>
    <s v="PEREY GENNILYN  "/>
    <s v="TCIS"/>
    <x v="0"/>
    <d v="2020-02-14T00:00:00"/>
    <d v="2020-02-14T00:00:00"/>
    <s v="OTHER"/>
    <s v="CALAMITY LEAVE"/>
    <s v="1 OTHER"/>
    <n v="1"/>
    <m/>
  </r>
  <r>
    <n v="245"/>
    <x v="28"/>
    <d v="2020-01-31T00:00:00"/>
    <s v="PEREY AIRENE O."/>
    <s v="CCT"/>
    <x v="1"/>
    <d v="2020-02-10T00:00:00"/>
    <d v="2020-02-12T00:00:00"/>
    <s v="OTHER"/>
    <s v="CALAMITY LEAVE"/>
    <s v="3 OTHER"/>
    <n v="3"/>
    <m/>
  </r>
  <r>
    <n v="246"/>
    <x v="28"/>
    <d v="2020-01-27T00:00:00"/>
    <s v="PEREY AIRENE O."/>
    <s v="CCT"/>
    <x v="1"/>
    <d v="2020-01-24T00:00:00"/>
    <d v="2020-01-24T00:00:00"/>
    <s v="OTHER"/>
    <s v="CALAMITY LEAVE"/>
    <s v="1 OTHER"/>
    <n v="1"/>
    <m/>
  </r>
  <r>
    <n v="246"/>
    <x v="28"/>
    <d v="2020-01-27T00:00:00"/>
    <s v="PEREY AIRENE O."/>
    <s v="CCT"/>
    <x v="1"/>
    <d v="2020-01-17T00:00:00"/>
    <d v="2020-01-17T00:00:00"/>
    <s v="OTHER"/>
    <s v="CALAMITY LEAVE"/>
    <s v="1 OTHER"/>
    <n v="1"/>
    <m/>
  </r>
  <r>
    <n v="247"/>
    <x v="28"/>
    <d v="2020-02-21T00:00:00"/>
    <s v="FERMA MARIA VICTORIA D."/>
    <s v="CCT"/>
    <x v="1"/>
    <d v="2020-02-19T00:00:00"/>
    <d v="2020-02-20T00:00:00"/>
    <s v="SL"/>
    <m/>
    <s v="2 SL"/>
    <n v="2"/>
    <m/>
  </r>
  <r>
    <n v="248"/>
    <x v="28"/>
    <d v="2020-02-06T00:00:00"/>
    <s v="FERMA MARIA VICTORIA D."/>
    <s v="CCT"/>
    <x v="1"/>
    <d v="2020-02-12T00:00:00"/>
    <d v="2020-02-12T00:00:00"/>
    <s v="OTHER"/>
    <s v="CALAMITY LEAVE"/>
    <s v="1 OTHER"/>
    <n v="1"/>
    <m/>
  </r>
  <r>
    <n v="249"/>
    <x v="28"/>
    <d v="2020-02-03T00:00:00"/>
    <s v="FERMA MARIA VICTORIA D."/>
    <s v="CCT"/>
    <x v="1"/>
    <d v="2020-01-30T00:00:00"/>
    <d v="2020-01-31T00:00:00"/>
    <s v="OTHER"/>
    <s v="CALAMITY LEAVE"/>
    <s v="2 OTHER"/>
    <n v="2"/>
    <m/>
  </r>
  <r>
    <n v="250"/>
    <x v="28"/>
    <d v="2020-01-15T00:00:00"/>
    <s v="FERMA MARIA VICTORIA D."/>
    <s v="CCT"/>
    <x v="1"/>
    <d v="2020-01-20T00:00:00"/>
    <d v="2020-01-20T00:00:00"/>
    <s v="OTHER"/>
    <s v="CALAMITY LEAVE"/>
    <s v="1 OTHER"/>
    <n v="1"/>
    <m/>
  </r>
  <r>
    <n v="251"/>
    <x v="28"/>
    <d v="2020-01-27T00:00:00"/>
    <s v="FERMA MARIA VICTORIA D."/>
    <s v="CCT"/>
    <x v="1"/>
    <d v="2020-01-16T00:00:00"/>
    <d v="2020-01-16T00:00:00"/>
    <s v="OTHER"/>
    <s v="CALAMITY LEAVE"/>
    <s v="1 OTHER"/>
    <n v="1"/>
    <m/>
  </r>
  <r>
    <n v="252"/>
    <x v="28"/>
    <d v="2020-01-08T00:00:00"/>
    <s v="FERMA MARIA VICTORIA D."/>
    <s v="CCT"/>
    <x v="1"/>
    <d v="2020-01-07T00:00:00"/>
    <d v="2020-01-07T00:00:00"/>
    <s v="SL"/>
    <m/>
    <s v="1 SL"/>
    <n v="1"/>
    <m/>
  </r>
  <r>
    <n v="253"/>
    <x v="28"/>
    <d v="2020-01-28T00:00:00"/>
    <s v="PETIL GLENDA D."/>
    <s v="CCT"/>
    <x v="1"/>
    <d v="2020-01-31T00:00:00"/>
    <d v="2020-01-31T00:00:00"/>
    <s v="OTHER"/>
    <s v="CALAMITY LEAVE"/>
    <s v="1 OTHER"/>
    <n v="1"/>
    <m/>
  </r>
  <r>
    <n v="253"/>
    <x v="28"/>
    <d v="2020-01-28T00:00:00"/>
    <s v="PETIL GLENDA D."/>
    <s v="CCT"/>
    <x v="1"/>
    <d v="2020-02-03T00:00:00"/>
    <d v="2020-02-03T00:00:00"/>
    <s v="OTHER"/>
    <s v="CALAMITY LEAVE"/>
    <s v="1 OTHER"/>
    <n v="1"/>
    <m/>
  </r>
  <r>
    <n v="253"/>
    <x v="28"/>
    <d v="2020-01-28T00:00:00"/>
    <s v="PETIL GLENDA D."/>
    <s v="CCT"/>
    <x v="1"/>
    <d v="2020-02-10T00:00:00"/>
    <d v="2020-02-10T00:00:00"/>
    <s v="OTHER"/>
    <s v="CALAMITY LEAVE"/>
    <s v="1 OTHER"/>
    <n v="1"/>
    <m/>
  </r>
  <r>
    <n v="254"/>
    <x v="28"/>
    <d v="2020-01-27T00:00:00"/>
    <s v="PETIL GLENDA D."/>
    <s v="CCT"/>
    <x v="1"/>
    <d v="2020-01-24T00:00:00"/>
    <d v="2020-01-24T00:00:00"/>
    <s v="OTHER"/>
    <s v="CALAMITY LEAVE"/>
    <s v="1 OTHER"/>
    <n v="1"/>
    <m/>
  </r>
  <r>
    <n v="254"/>
    <x v="28"/>
    <d v="2020-01-27T00:00:00"/>
    <s v="PETIL GLENDA D."/>
    <s v="CCT"/>
    <x v="1"/>
    <d v="2020-01-15T00:00:00"/>
    <d v="2020-01-15T00:00:00"/>
    <s v="OTHER"/>
    <s v="CALAMITY LEAVE"/>
    <s v="1 OTHER"/>
    <n v="1"/>
    <m/>
  </r>
  <r>
    <n v="255"/>
    <x v="28"/>
    <d v="2020-01-09T00:00:00"/>
    <s v="PETIL GLENDA D."/>
    <s v="CCT"/>
    <x v="1"/>
    <d v="2020-01-08T00:00:00"/>
    <d v="2020-01-08T00:00:00"/>
    <s v="SL"/>
    <m/>
    <s v="1 SL"/>
    <n v="1"/>
    <m/>
  </r>
  <r>
    <n v="256"/>
    <x v="28"/>
    <d v="2020-01-27T00:00:00"/>
    <s v="GARCIA HAIZEL M."/>
    <s v="CCT"/>
    <x v="1"/>
    <d v="2020-02-04T00:00:00"/>
    <d v="2020-02-04T00:00:00"/>
    <s v="OTHER"/>
    <s v="CALAMITY LEAVE"/>
    <s v="1 OTHER"/>
    <n v="1"/>
    <m/>
  </r>
  <r>
    <n v="256"/>
    <x v="28"/>
    <d v="2020-01-27T00:00:00"/>
    <s v="GARCIA HAIZEL M."/>
    <s v="CCT"/>
    <x v="1"/>
    <d v="2020-02-13T00:00:00"/>
    <d v="2020-02-13T00:00:00"/>
    <s v="OTHER"/>
    <s v="CALAMITY LEAVE"/>
    <s v="1 OTHER"/>
    <n v="1"/>
    <m/>
  </r>
  <r>
    <n v="256"/>
    <x v="28"/>
    <d v="2020-01-27T00:00:00"/>
    <s v="GARCIA HAIZEL M."/>
    <s v="CCT"/>
    <x v="1"/>
    <d v="2020-02-14T00:00:00"/>
    <d v="2020-02-14T00:00:00"/>
    <s v="OTHER"/>
    <s v="CALAMITY LEAVE"/>
    <s v="1 OTHER"/>
    <n v="1"/>
    <m/>
  </r>
  <r>
    <n v="257"/>
    <x v="28"/>
    <d v="2020-01-20T00:00:00"/>
    <s v="GARCIA HAIZEL M."/>
    <s v="CCT"/>
    <x v="1"/>
    <d v="2020-01-15T00:00:00"/>
    <d v="2020-01-15T00:00:00"/>
    <s v="OTHER"/>
    <s v="CALAMITY LEAVE"/>
    <s v="1 OTHER"/>
    <n v="1"/>
    <m/>
  </r>
  <r>
    <n v="257"/>
    <x v="28"/>
    <d v="2020-01-20T00:00:00"/>
    <s v="GARCIA HAIZEL M."/>
    <s v="CCT"/>
    <x v="1"/>
    <d v="2020-01-17T00:00:00"/>
    <d v="2020-01-17T00:00:00"/>
    <s v="OTHER"/>
    <s v="CALAMITY LEAVE"/>
    <s v="1 OTHER"/>
    <n v="1"/>
    <m/>
  </r>
  <r>
    <n v="258"/>
    <x v="28"/>
    <d v="2020-01-06T00:00:00"/>
    <s v="GARCIA HAIZEL M."/>
    <s v="CCT"/>
    <x v="1"/>
    <d v="2020-01-16T00:00:00"/>
    <d v="2020-01-16T00:00:00"/>
    <s v="OTHER"/>
    <s v="BIRTHDAY LEAVE"/>
    <s v="1 OTHER"/>
    <n v="1"/>
    <m/>
  </r>
  <r>
    <n v="259"/>
    <x v="28"/>
    <d v="2020-01-06T00:00:00"/>
    <s v="GARCIA HAIZEL M."/>
    <s v="CCT"/>
    <x v="1"/>
    <d v="2020-01-02T00:00:00"/>
    <d v="2020-01-03T00:00:00"/>
    <s v="SL"/>
    <m/>
    <s v="2 SL"/>
    <n v="2"/>
    <m/>
  </r>
  <r>
    <n v="260"/>
    <x v="28"/>
    <d v="2020-01-06T00:00:00"/>
    <s v="GARCIA HAIZEL M."/>
    <s v="CCT"/>
    <x v="1"/>
    <d v="2019-12-26T00:00:00"/>
    <d v="2019-12-27T00:00:00"/>
    <s v="SL"/>
    <m/>
    <s v="2 SL"/>
    <n v="2"/>
    <m/>
  </r>
  <r>
    <n v="261"/>
    <x v="28"/>
    <d v="2020-01-30T00:00:00"/>
    <s v="CASTILLO FLORDELIZA T."/>
    <s v="CCT"/>
    <x v="1"/>
    <d v="2020-01-22T00:00:00"/>
    <d v="2020-01-22T00:00:00"/>
    <s v="OTHER"/>
    <s v="CALAMITY LEAVE"/>
    <s v="1 OTHER"/>
    <n v="1"/>
    <m/>
  </r>
  <r>
    <n v="261"/>
    <x v="28"/>
    <d v="2020-01-30T00:00:00"/>
    <s v="CASTILLO FLORDELIZA T."/>
    <s v="CCT"/>
    <x v="1"/>
    <d v="2020-02-07T00:00:00"/>
    <d v="2020-02-07T00:00:00"/>
    <s v="OTHER"/>
    <s v="CALAMITY LEAVE"/>
    <s v="1 OTHER"/>
    <n v="1"/>
    <m/>
  </r>
  <r>
    <n v="261"/>
    <x v="28"/>
    <d v="2020-01-30T00:00:00"/>
    <s v="CASTILLO FLORDELIZA T."/>
    <s v="CCT"/>
    <x v="1"/>
    <d v="2020-02-12T00:00:00"/>
    <d v="2020-02-12T00:00:00"/>
    <s v="OTHER"/>
    <s v="CALAMITY LEAVE"/>
    <s v="1 OTHER"/>
    <n v="1"/>
    <m/>
  </r>
  <r>
    <n v="262"/>
    <x v="28"/>
    <d v="2020-01-24T00:00:00"/>
    <s v="CASTILLO FLORDELIZA T."/>
    <s v="CCT"/>
    <x v="1"/>
    <d v="2020-01-23T00:00:00"/>
    <d v="2020-01-23T00:00:00"/>
    <s v="OTHER"/>
    <s v="CALAMITY LEAVE"/>
    <s v="1 OTHER"/>
    <n v="1"/>
    <m/>
  </r>
  <r>
    <n v="263"/>
    <x v="28"/>
    <d v="2020-02-28T00:00:00"/>
    <s v="LEPARDO ROWENA R."/>
    <s v="CCT"/>
    <x v="1"/>
    <d v="2020-03-06T00:00:00"/>
    <d v="2020-03-06T00:00:00"/>
    <s v="OTHER"/>
    <s v="MC# 6"/>
    <s v="1 OTHER"/>
    <n v="1"/>
    <m/>
  </r>
  <r>
    <n v="264"/>
    <x v="28"/>
    <d v="2020-02-17T00:00:00"/>
    <s v="LEPARDO ROWENA R."/>
    <s v="CCT"/>
    <x v="1"/>
    <d v="2020-02-24T00:00:00"/>
    <d v="2020-02-24T00:00:00"/>
    <s v="OTHER"/>
    <s v="SOLO PARENT"/>
    <s v="1 OTHER"/>
    <n v="1"/>
    <m/>
  </r>
  <r>
    <n v="265"/>
    <x v="28"/>
    <d v="2020-02-05T00:00:00"/>
    <s v="LEPARDO ROWENA R."/>
    <s v="CCT"/>
    <x v="1"/>
    <d v="2020-01-29T00:00:00"/>
    <d v="2020-01-31T00:00:00"/>
    <s v="OTHER"/>
    <s v="CALAMITY LEAVE"/>
    <s v="3 OTHER"/>
    <n v="3"/>
    <m/>
  </r>
  <r>
    <n v="265"/>
    <x v="28"/>
    <d v="2020-02-05T00:00:00"/>
    <s v="LEPARDO ROWENA R."/>
    <s v="CCT"/>
    <x v="1"/>
    <d v="2020-02-03T00:00:00"/>
    <d v="2020-02-04T00:00:00"/>
    <s v="OTHER"/>
    <s v="CALAMITY LEAVE"/>
    <s v="2 OTHER"/>
    <n v="2"/>
    <m/>
  </r>
  <r>
    <n v="266"/>
    <x v="28"/>
    <d v="2020-01-30T00:00:00"/>
    <s v="HERNANDEZ CORNELIO A."/>
    <s v="CCT"/>
    <x v="1"/>
    <d v="2020-01-29T00:00:00"/>
    <d v="2020-01-29T00:00:00"/>
    <s v="OTHER"/>
    <s v="CALAMITY LEAVE"/>
    <s v="1 OTHER"/>
    <n v="1"/>
    <m/>
  </r>
  <r>
    <n v="266"/>
    <x v="28"/>
    <d v="2020-01-30T00:00:00"/>
    <s v="HERNANDEZ CORNELIO A."/>
    <s v="CCT"/>
    <x v="1"/>
    <d v="2020-01-31T00:00:00"/>
    <d v="2020-01-31T00:00:00"/>
    <s v="OTHER"/>
    <s v="CALAMITY LEAVE"/>
    <s v="1 OTHER"/>
    <n v="1"/>
    <m/>
  </r>
  <r>
    <n v="267"/>
    <x v="28"/>
    <d v="2020-01-17T00:00:00"/>
    <s v="HERNANDEZ CORNELIO A."/>
    <s v="CCT"/>
    <x v="1"/>
    <d v="2020-01-09T00:00:00"/>
    <d v="2020-01-10T00:00:00"/>
    <s v="SL"/>
    <m/>
    <s v="2 SL"/>
    <n v="2"/>
    <m/>
  </r>
  <r>
    <n v="268"/>
    <x v="28"/>
    <d v="2019-12-13T00:00:00"/>
    <s v="CARAAN FELIX M."/>
    <s v="MAHOGANY MARKET"/>
    <x v="1"/>
    <d v="2019-12-19T00:00:00"/>
    <d v="2019-12-22T00:00:00"/>
    <s v="OTHER"/>
    <s v="SEC 25 EO 292- FORCE LEAVE"/>
    <s v="2 OTHER"/>
    <n v="2"/>
    <m/>
  </r>
  <r>
    <n v="268"/>
    <x v="28"/>
    <d v="2019-12-13T00:00:00"/>
    <s v="CARAAN FELIX M."/>
    <s v="MAHOGANY MARKET"/>
    <x v="1"/>
    <d v="2019-12-26T00:00:00"/>
    <d v="2019-12-26T00:00:00"/>
    <s v="OTHER"/>
    <s v="SEC 25 EO 292- FORCE LEAVE"/>
    <s v="1 OTHER"/>
    <n v="1"/>
    <m/>
  </r>
  <r>
    <n v="269"/>
    <x v="28"/>
    <d v="2019-12-17T00:00:00"/>
    <s v="MARINDUQUE ANNE RENELYN P."/>
    <s v="VMO"/>
    <x v="1"/>
    <d v="2019-12-16T00:00:00"/>
    <d v="2019-12-16T00:00:00"/>
    <s v="SL"/>
    <m/>
    <s v="1 SL"/>
    <n v="1"/>
    <m/>
  </r>
  <r>
    <n v="270"/>
    <x v="28"/>
    <d v="2020-01-08T00:00:00"/>
    <s v="VILLANUEVA PABLO B."/>
    <s v="PICNIC GROVE"/>
    <x v="1"/>
    <d v="2019-12-27T00:00:00"/>
    <d v="2019-12-27T00:00:00"/>
    <s v="SL"/>
    <m/>
    <s v="1 SL"/>
    <n v="1"/>
    <m/>
  </r>
  <r>
    <n v="271"/>
    <x v="28"/>
    <d v="2019-12-12T00:00:00"/>
    <s v="ENMACIO LEILA A."/>
    <s v="ACCOUNTING"/>
    <x v="1"/>
    <d v="2019-12-20T00:00:00"/>
    <d v="2019-12-20T00:00:00"/>
    <s v="VL"/>
    <m/>
    <s v="1 VL"/>
    <n v="1"/>
    <m/>
  </r>
  <r>
    <n v="272"/>
    <x v="28"/>
    <d v="2019-12-12T00:00:00"/>
    <s v="ENMACIO LEILA A."/>
    <s v="ACCOUNTING"/>
    <x v="1"/>
    <d v="2019-12-04T00:00:00"/>
    <d v="2019-12-04T00:00:00"/>
    <s v="SL"/>
    <m/>
    <s v="1 SL"/>
    <n v="1"/>
    <m/>
  </r>
  <r>
    <n v="273"/>
    <x v="28"/>
    <d v="2019-12-13T00:00:00"/>
    <s v="OLARTE GREATCHEL B."/>
    <s v="ACCOUNTING"/>
    <x v="1"/>
    <d v="2019-12-04T00:00:00"/>
    <d v="2019-12-06T00:00:00"/>
    <s v="SL"/>
    <m/>
    <s v="3 SL"/>
    <n v="3"/>
    <m/>
  </r>
  <r>
    <n v="274"/>
    <x v="28"/>
    <d v="2019-11-28T00:00:00"/>
    <s v="ENMACIO LEILA A."/>
    <s v="ACCOUNTING"/>
    <x v="1"/>
    <d v="2019-11-14T00:00:00"/>
    <d v="2019-11-15T00:00:00"/>
    <s v="SL"/>
    <m/>
    <s v="2 SL"/>
    <n v="2"/>
    <m/>
  </r>
  <r>
    <n v="275"/>
    <x v="28"/>
    <d v="2020-01-20T00:00:00"/>
    <s v="PAITON MARY ANN M."/>
    <s v="CHARACTER OFFICE"/>
    <x v="1"/>
    <d v="2020-01-15T00:00:00"/>
    <d v="2020-01-17T00:00:00"/>
    <s v="SL"/>
    <m/>
    <s v="3 SL"/>
    <n v="3"/>
    <m/>
  </r>
  <r>
    <n v="276"/>
    <x v="28"/>
    <m/>
    <s v="ROMILLA EDITH D."/>
    <s v="PIO"/>
    <x v="1"/>
    <d v="2020-01-22T00:00:00"/>
    <d v="2020-01-22T00:00:00"/>
    <s v="OTHER"/>
    <s v="MC# 6"/>
    <s v="1 OTHER"/>
    <n v="1"/>
    <m/>
  </r>
  <r>
    <n v="277"/>
    <x v="28"/>
    <m/>
    <s v="ROMILLA EDITH D."/>
    <s v="PIO"/>
    <x v="1"/>
    <d v="2020-01-15T00:00:00"/>
    <d v="2020-01-21T00:00:00"/>
    <s v="OTHER"/>
    <s v="CALAMITY LEAVE"/>
    <s v="5 OTHER"/>
    <n v="5"/>
    <m/>
  </r>
  <r>
    <n v="278"/>
    <x v="28"/>
    <d v="2020-02-11T00:00:00"/>
    <s v="PERENA RUBILINDA C."/>
    <s v="MO"/>
    <x v="1"/>
    <d v="2020-02-13T00:00:00"/>
    <d v="2020-02-14T00:00:00"/>
    <s v="OTHER"/>
    <s v="CALAMITY LEAVE"/>
    <s v="2 OTHER"/>
    <n v="2"/>
    <m/>
  </r>
  <r>
    <n v="279"/>
    <x v="28"/>
    <d v="2020-02-03T00:00:00"/>
    <s v="PERENA RUBILINDA C."/>
    <s v="MO"/>
    <x v="1"/>
    <d v="2020-01-29T00:00:00"/>
    <d v="2020-01-31T00:00:00"/>
    <s v="OTHER"/>
    <s v="CALAMITY LEAVE"/>
    <s v="3 OTHER"/>
    <n v="3"/>
    <m/>
  </r>
  <r>
    <n v="280"/>
    <x v="28"/>
    <d v="2020-02-03T00:00:00"/>
    <s v="MARTINEZ BELEN B."/>
    <n v="0"/>
    <x v="2"/>
    <d v="2020-02-06T00:00:00"/>
    <d v="2020-02-07T00:00:00"/>
    <s v="OTHER"/>
    <s v="CALAMITY LEAVE"/>
    <s v="2 OTHER"/>
    <n v="2"/>
    <m/>
  </r>
  <r>
    <n v="280"/>
    <x v="28"/>
    <d v="2020-02-03T00:00:00"/>
    <s v="MARTINEZ BELEN B."/>
    <n v="0"/>
    <x v="2"/>
    <d v="2020-02-11T00:00:00"/>
    <d v="2020-02-11T00:00:00"/>
    <s v="OTHER"/>
    <s v="CALAMITY LEAVE"/>
    <s v="1 OTHER"/>
    <n v="1"/>
    <m/>
  </r>
  <r>
    <n v="281"/>
    <x v="28"/>
    <d v="2020-01-22T00:00:00"/>
    <s v="ESTRANGCO MERCY U."/>
    <s v="MAHOGANY MARKET"/>
    <x v="1"/>
    <d v="2020-01-15T00:00:00"/>
    <d v="2020-01-17T00:00:00"/>
    <s v="OTHER"/>
    <s v="CALAMITY LEAVE"/>
    <s v="3 OTHER"/>
    <n v="3"/>
    <m/>
  </r>
  <r>
    <n v="282"/>
    <x v="28"/>
    <d v="2020-01-22T00:00:00"/>
    <s v="CARAAN FELIX M."/>
    <s v="MAHOGANY MARKET"/>
    <x v="1"/>
    <d v="2020-01-15T00:00:00"/>
    <d v="2020-01-16T00:00:00"/>
    <s v="OTHER"/>
    <s v="CALAMITY LEAVE"/>
    <s v="2 OTHER"/>
    <n v="2"/>
    <m/>
  </r>
  <r>
    <n v="282"/>
    <x v="28"/>
    <d v="2020-01-22T00:00:00"/>
    <s v="CARAAN FELIX M."/>
    <s v="MAHOGANY MARKET"/>
    <x v="1"/>
    <d v="2020-01-17T00:00:00"/>
    <d v="2020-01-17T00:00:00"/>
    <s v="OTHER"/>
    <s v="CALAMITY LEAVE"/>
    <s v="1 OTHER"/>
    <n v="1"/>
    <m/>
  </r>
  <r>
    <n v="283"/>
    <x v="28"/>
    <d v="2020-01-30T00:00:00"/>
    <s v="PARRA VICTORIA S."/>
    <s v="EEO/ CITY MARKET"/>
    <x v="1"/>
    <d v="2020-02-04T00:00:00"/>
    <d v="2020-02-06T00:00:00"/>
    <s v="OTHER"/>
    <s v="CALAMITY LEAVE"/>
    <s v="3 OTHER"/>
    <n v="3"/>
    <m/>
  </r>
  <r>
    <n v="283"/>
    <x v="28"/>
    <d v="2020-01-30T00:00:00"/>
    <s v="PARRA VICTORIA S."/>
    <s v="EEO/ CITY MARKET"/>
    <x v="1"/>
    <d v="2020-02-11T00:00:00"/>
    <d v="2020-02-11T00:00:00"/>
    <s v="OTHER"/>
    <s v="CALAMITY LEAVE"/>
    <s v="1 OTHER"/>
    <n v="1"/>
    <m/>
  </r>
  <r>
    <n v="283"/>
    <x v="28"/>
    <d v="2020-01-30T00:00:00"/>
    <s v="PARRA VICTORIA S."/>
    <s v="EEO/ CITY MARKET"/>
    <x v="1"/>
    <d v="2020-02-13T00:00:00"/>
    <d v="2020-02-13T00:00:00"/>
    <s v="OTHER"/>
    <s v="CALAMITY LEAVE"/>
    <s v="1 OTHER"/>
    <n v="1"/>
    <m/>
  </r>
  <r>
    <n v="284"/>
    <x v="28"/>
    <d v="2020-02-12T00:00:00"/>
    <s v="MACASPAC JOSE VICTOR P."/>
    <s v="MAHOGANY MARKET"/>
    <x v="1"/>
    <d v="2020-02-06T00:00:00"/>
    <d v="2020-02-06T00:00:00"/>
    <s v="SL"/>
    <m/>
    <s v="1 SL"/>
    <n v="1"/>
    <m/>
  </r>
  <r>
    <n v="285"/>
    <x v="28"/>
    <d v="2020-01-30T00:00:00"/>
    <s v="MENDOZA ROMEO B."/>
    <n v="0"/>
    <x v="2"/>
    <d v="2020-02-03T00:00:00"/>
    <d v="2020-02-03T00:00:00"/>
    <s v="OTHER"/>
    <s v="CALAMITY LEAVE"/>
    <s v="1 OTHER"/>
    <n v="1"/>
    <m/>
  </r>
  <r>
    <n v="285"/>
    <x v="28"/>
    <d v="2020-01-30T00:00:00"/>
    <s v="MENDOZA ROMEO B."/>
    <n v="0"/>
    <x v="2"/>
    <d v="2020-02-06T00:00:00"/>
    <d v="2020-02-07T00:00:00"/>
    <s v="OTHER"/>
    <s v="CALAMITY LEAVE"/>
    <s v="2 OTHER"/>
    <n v="2"/>
    <m/>
  </r>
  <r>
    <n v="285"/>
    <x v="28"/>
    <d v="2020-01-30T00:00:00"/>
    <s v="MENDOZA ROMEO B."/>
    <n v="0"/>
    <x v="2"/>
    <d v="2020-02-10T00:00:00"/>
    <d v="2020-02-10T00:00:00"/>
    <s v="OTHER"/>
    <s v="CALAMITY LEAVE"/>
    <s v="1 OTHER"/>
    <n v="1"/>
    <m/>
  </r>
  <r>
    <n v="285"/>
    <x v="28"/>
    <d v="2020-01-30T00:00:00"/>
    <s v="MENDOZA ROMEO B."/>
    <n v="0"/>
    <x v="2"/>
    <d v="2020-02-13T00:00:00"/>
    <d v="2020-02-13T00:00:00"/>
    <s v="OTHER"/>
    <s v="CALAMITY LEAVE"/>
    <s v="1 OTHER"/>
    <n v="1"/>
    <m/>
  </r>
  <r>
    <n v="286"/>
    <x v="28"/>
    <d v="2020-01-30T00:00:00"/>
    <s v="AMBAT MARILOU M."/>
    <s v="EEO/ CITY MARKET"/>
    <x v="1"/>
    <d v="2020-01-22T00:00:00"/>
    <d v="2020-01-23T00:00:00"/>
    <s v="OTHER"/>
    <s v="CALAMITY LEAVE"/>
    <s v="2 OTHER"/>
    <n v="2"/>
    <m/>
  </r>
  <r>
    <n v="286"/>
    <x v="28"/>
    <d v="2020-01-30T00:00:00"/>
    <s v="AMBAT MARILOU M."/>
    <s v="EEO/ CITY MARKET"/>
    <x v="1"/>
    <d v="2020-01-29T00:00:00"/>
    <d v="2020-01-29T00:00:00"/>
    <s v="OTHER"/>
    <s v="CALAMITY LEAVE"/>
    <s v="1 OTHER"/>
    <n v="1"/>
    <m/>
  </r>
  <r>
    <n v="287"/>
    <x v="28"/>
    <d v="2020-01-06T00:00:00"/>
    <s v="ESTRANGCO MERCY U."/>
    <s v="MAHOGANY MARKET"/>
    <x v="1"/>
    <d v="2020-01-02T00:00:00"/>
    <d v="2020-01-03T00:00:00"/>
    <s v="SL"/>
    <m/>
    <s v="2 SL"/>
    <n v="2"/>
    <m/>
  </r>
  <r>
    <n v="288"/>
    <x v="28"/>
    <d v="2020-02-04T00:00:00"/>
    <s v="ANGCAYA FRANCIS A."/>
    <s v="MAHOGANY MARKET"/>
    <x v="1"/>
    <d v="2020-02-13T00:00:00"/>
    <d v="2020-02-14T00:00:00"/>
    <s v="OTHER"/>
    <s v="CALAMITY LEAVE"/>
    <s v="2 OTHER"/>
    <n v="2"/>
    <m/>
  </r>
  <r>
    <n v="289"/>
    <x v="28"/>
    <d v="2020-01-22T00:00:00"/>
    <s v="ANGCAYA FRANCIS A."/>
    <s v="MAHOGANY MARKET"/>
    <x v="1"/>
    <d v="2020-01-16T00:00:00"/>
    <d v="2020-01-17T00:00:00"/>
    <s v="OTHER"/>
    <s v="CALAMITY LEAVE"/>
    <s v="2 OTHER"/>
    <n v="2"/>
    <m/>
  </r>
  <r>
    <n v="290"/>
    <x v="28"/>
    <d v="2020-02-04T00:00:00"/>
    <s v="MACASPAC JOSE VICTOR P."/>
    <s v="MAHOGANY MARKET"/>
    <x v="1"/>
    <d v="2020-02-09T00:00:00"/>
    <d v="2020-02-10T00:00:00"/>
    <s v="OTHER"/>
    <s v="CALAMITY LEAVE"/>
    <s v="1 OTHER"/>
    <n v="1"/>
    <m/>
  </r>
  <r>
    <n v="291"/>
    <x v="28"/>
    <d v="2020-01-22T00:00:00"/>
    <s v="MACASPAC JOSE VICTOR P."/>
    <s v="MAHOGANY MARKET"/>
    <x v="1"/>
    <d v="2020-01-19T00:00:00"/>
    <d v="2020-01-19T00:00:00"/>
    <s v="OTHER"/>
    <s v="CALAMITY LEAVE"/>
    <s v="1 OTHER"/>
    <n v="1"/>
    <m/>
  </r>
  <r>
    <n v="291"/>
    <x v="28"/>
    <d v="2020-01-22T00:00:00"/>
    <s v="MACASPAC JOSE VICTOR P."/>
    <s v="MAHOGANY MARKET"/>
    <x v="1"/>
    <d v="2020-01-26T00:00:00"/>
    <d v="2020-01-27T00:00:00"/>
    <s v="OTHER"/>
    <s v="CALAMITY LEAVE"/>
    <s v="2 OTHER"/>
    <n v="2"/>
    <m/>
  </r>
  <r>
    <n v="292"/>
    <x v="28"/>
    <d v="2020-02-18T00:00:00"/>
    <s v="DIMARANAN REYNALDO R."/>
    <s v="EEO/ CITY MARKET"/>
    <x v="1"/>
    <d v="2020-02-14T00:00:00"/>
    <d v="2020-02-15T00:00:00"/>
    <s v="SL"/>
    <m/>
    <s v="2 SL"/>
    <n v="2"/>
    <m/>
  </r>
  <r>
    <n v="293"/>
    <x v="28"/>
    <d v="2020-01-22T00:00:00"/>
    <s v="DIMARANAN REYNALDO R."/>
    <s v="EEO/ CITY MARKET"/>
    <x v="1"/>
    <d v="2020-01-16T00:00:00"/>
    <d v="2020-01-16T00:00:00"/>
    <s v="OTHER"/>
    <s v="CALAMITY LEAVE"/>
    <s v="1 OTHER"/>
    <n v="1"/>
    <m/>
  </r>
  <r>
    <n v="293"/>
    <x v="28"/>
    <d v="2020-01-22T00:00:00"/>
    <s v="DIMARANAN REYNALDO R."/>
    <s v="EEO/ CITY MARKET"/>
    <x v="1"/>
    <d v="2020-01-21T00:00:00"/>
    <d v="2020-01-21T00:00:00"/>
    <s v="OTHER"/>
    <s v="CALAMITY LEAVE"/>
    <s v="1 OTHER"/>
    <n v="1"/>
    <m/>
  </r>
  <r>
    <n v="293"/>
    <x v="28"/>
    <d v="2020-01-22T00:00:00"/>
    <s v="DIMARANAN REYNALDO R."/>
    <s v="EEO/ CITY MARKET"/>
    <x v="1"/>
    <d v="2020-01-25T00:00:00"/>
    <d v="2020-01-25T00:00:00"/>
    <s v="OTHER"/>
    <s v="CALAMITY LEAVE"/>
    <s v="1 OTHER"/>
    <n v="1"/>
    <m/>
  </r>
  <r>
    <n v="294"/>
    <x v="28"/>
    <d v="2020-02-19T00:00:00"/>
    <s v="ANGCAYA IRENEO A."/>
    <s v="EEO/ CITY MARKET"/>
    <x v="1"/>
    <d v="2020-02-12T00:00:00"/>
    <d v="2020-02-16T00:00:00"/>
    <s v="SL"/>
    <m/>
    <s v="5 SL"/>
    <n v="5"/>
    <m/>
  </r>
  <r>
    <n v="294"/>
    <x v="28"/>
    <d v="2020-02-19T00:00:00"/>
    <s v="ANGCAYA IRENEO A."/>
    <s v="EEO/ CITY MARKET"/>
    <x v="1"/>
    <d v="2020-02-19T00:00:00"/>
    <d v="2020-02-20T00:00:00"/>
    <s v="SL"/>
    <m/>
    <s v="2 SL"/>
    <n v="2"/>
    <m/>
  </r>
  <r>
    <n v="295"/>
    <x v="28"/>
    <d v="2020-01-18T00:00:00"/>
    <s v="ANGCAYA IRENEO A."/>
    <s v="EEO/ CITY MARKET"/>
    <x v="1"/>
    <d v="2020-01-08T00:00:00"/>
    <d v="2020-01-12T00:00:00"/>
    <s v="SL"/>
    <m/>
    <s v="5 SL"/>
    <n v="5"/>
    <m/>
  </r>
  <r>
    <n v="296"/>
    <x v="28"/>
    <d v="2020-02-18T00:00:00"/>
    <s v="ANGCAYA MARLON J."/>
    <s v="EEO/ CITY MARKET"/>
    <x v="1"/>
    <d v="2020-02-13T00:00:00"/>
    <d v="2020-02-15T00:00:00"/>
    <s v="SL"/>
    <m/>
    <s v="3 SL"/>
    <n v="3"/>
    <m/>
  </r>
  <r>
    <n v="297"/>
    <x v="28"/>
    <d v="2020-02-17T00:00:00"/>
    <s v="ANGCAYA MARLON J."/>
    <s v="EEO/ CITY MARKET"/>
    <x v="1"/>
    <d v="2020-02-11T00:00:00"/>
    <d v="2020-02-12T00:00:00"/>
    <s v="OTHER"/>
    <s v="CALAMITY LEAVE"/>
    <s v="2 OTHER"/>
    <n v="2"/>
    <m/>
  </r>
  <r>
    <n v="298"/>
    <x v="28"/>
    <d v="2020-01-30T00:00:00"/>
    <s v="ANGCAYA MARLON J."/>
    <s v="EEO/ CITY MARKET"/>
    <x v="1"/>
    <d v="2020-02-06T00:00:00"/>
    <d v="2020-02-08T00:00:00"/>
    <s v="OTHER"/>
    <s v="CALAMITY LEAVE"/>
    <s v="3 OTHER"/>
    <n v="3"/>
    <m/>
  </r>
  <r>
    <n v="299"/>
    <x v="28"/>
    <d v="2020-01-03T00:00:00"/>
    <s v="ANGCAYA MARLON J."/>
    <s v="EEO/ CITY MARKET"/>
    <x v="1"/>
    <d v="2020-01-02T00:00:00"/>
    <d v="2020-01-02T00:00:00"/>
    <s v="SL"/>
    <m/>
    <s v="1 SL"/>
    <n v="1"/>
    <m/>
  </r>
  <r>
    <n v="300"/>
    <x v="28"/>
    <d v="2020-01-22T00:00:00"/>
    <s v="GABEJA MHAR G."/>
    <s v="MAHOGANY MARKET"/>
    <x v="1"/>
    <d v="2020-01-11T00:00:00"/>
    <d v="2020-01-12T00:00:00"/>
    <s v="SL"/>
    <m/>
    <s v="2 SL"/>
    <n v="2"/>
    <m/>
  </r>
  <r>
    <n v="300"/>
    <x v="28"/>
    <d v="2020-01-22T00:00:00"/>
    <s v="GABEJA MHAR G."/>
    <s v="MAHOGANY MARKET"/>
    <x v="1"/>
    <d v="2020-01-15T00:00:00"/>
    <d v="2020-01-15T00:00:00"/>
    <s v="SL"/>
    <m/>
    <s v="1 SL"/>
    <n v="1"/>
    <m/>
  </r>
  <r>
    <n v="301"/>
    <x v="28"/>
    <m/>
    <s v="GABEJA MHAR G."/>
    <s v="MAHOGANY MARKET"/>
    <x v="1"/>
    <d v="2020-01-27T00:00:00"/>
    <d v="2020-01-29T00:00:00"/>
    <s v="SL"/>
    <m/>
    <s v="3 SL"/>
    <n v="3"/>
    <m/>
  </r>
  <r>
    <n v="301"/>
    <x v="28"/>
    <m/>
    <s v="GABEJA MHAR G."/>
    <s v="MAHOGANY MARKET"/>
    <x v="1"/>
    <d v="2020-02-01T00:00:00"/>
    <d v="2020-02-05T00:00:00"/>
    <s v="SL"/>
    <m/>
    <s v="5 SL"/>
    <n v="5"/>
    <m/>
  </r>
  <r>
    <n v="301"/>
    <x v="28"/>
    <m/>
    <s v="GABEJA MHAR G."/>
    <s v="MAHOGANY MARKET"/>
    <x v="1"/>
    <d v="2020-02-08T00:00:00"/>
    <d v="2020-02-09T00:00:00"/>
    <s v="SL"/>
    <m/>
    <s v="2 SL"/>
    <n v="2"/>
    <m/>
  </r>
  <r>
    <n v="302"/>
    <x v="28"/>
    <d v="2019-12-12T00:00:00"/>
    <s v="PARRA VICTORIA S."/>
    <s v="EEO/ CITY MARKET"/>
    <x v="1"/>
    <d v="2020-01-02T00:00:00"/>
    <d v="2020-01-02T00:00:00"/>
    <s v="OTHER"/>
    <s v="BIRTHDAY LEAVE"/>
    <s v="1 OTHER"/>
    <n v="1"/>
    <m/>
  </r>
  <r>
    <n v="303"/>
    <x v="28"/>
    <d v="2020-01-06T00:00:00"/>
    <s v="LIMBOC FLORDELIZA J."/>
    <s v="LCR"/>
    <x v="1"/>
    <d v="2020-01-02T00:00:00"/>
    <d v="2020-01-03T00:00:00"/>
    <s v="SL"/>
    <m/>
    <s v="2 SL"/>
    <n v="2"/>
    <m/>
  </r>
  <r>
    <n v="304"/>
    <x v="28"/>
    <d v="2019-12-12T00:00:00"/>
    <s v="PARRA VICTORIA S."/>
    <s v="EEO/ CITY MARKET"/>
    <x v="1"/>
    <d v="2019-12-23T00:00:00"/>
    <d v="2019-12-23T00:00:00"/>
    <s v="VL"/>
    <m/>
    <s v="1 VL"/>
    <n v="1"/>
    <m/>
  </r>
  <r>
    <n v="304"/>
    <x v="28"/>
    <d v="2019-12-12T00:00:00"/>
    <s v="PARRA VICTORIA S."/>
    <s v="EEO/ CITY MARKET"/>
    <x v="1"/>
    <d v="2019-12-26T00:00:00"/>
    <d v="2019-12-26T00:00:00"/>
    <s v="VL"/>
    <m/>
    <s v="1 VL"/>
    <n v="1"/>
    <m/>
  </r>
  <r>
    <n v="304"/>
    <x v="28"/>
    <d v="2019-12-12T00:00:00"/>
    <s v="PARRA VICTORIA S."/>
    <s v="EEO/ CITY MARKET"/>
    <x v="1"/>
    <d v="2019-12-28T00:00:00"/>
    <d v="2019-12-28T00:00:00"/>
    <s v="VL"/>
    <m/>
    <s v="1 VL"/>
    <n v="1"/>
    <m/>
  </r>
  <r>
    <n v="305"/>
    <x v="28"/>
    <d v="2019-12-07T00:00:00"/>
    <s v="ANGCAYA IRENEO A."/>
    <s v="EEO/ CITY MARKET"/>
    <x v="1"/>
    <d v="2019-12-06T00:00:00"/>
    <d v="2019-12-06T00:00:00"/>
    <s v="SL"/>
    <m/>
    <s v="1 SL"/>
    <n v="1"/>
    <m/>
  </r>
  <r>
    <n v="306"/>
    <x v="28"/>
    <d v="2019-11-21T00:00:00"/>
    <s v="ANGCAYA IRENEO A."/>
    <s v="EEO/ CITY MARKET"/>
    <x v="1"/>
    <d v="2019-11-17T00:00:00"/>
    <d v="2019-11-17T00:00:00"/>
    <s v="SL"/>
    <m/>
    <s v="1 SL"/>
    <n v="1"/>
    <m/>
  </r>
  <r>
    <n v="307"/>
    <x v="28"/>
    <d v="2019-11-08T00:00:00"/>
    <s v="ANGCAYA IRENEO A."/>
    <s v="EEO/ CITY MARKET"/>
    <x v="1"/>
    <d v="2019-11-06T00:00:00"/>
    <d v="2019-11-07T00:00:00"/>
    <s v="SL"/>
    <m/>
    <s v="2 SL"/>
    <n v="2"/>
    <m/>
  </r>
  <r>
    <n v="308"/>
    <x v="28"/>
    <d v="2019-11-21T00:00:00"/>
    <s v="ANGCAYA MARLON J."/>
    <s v="EEO/ CITY MARKET"/>
    <x v="1"/>
    <d v="2019-11-19T00:00:00"/>
    <d v="2019-11-19T00:00:00"/>
    <s v="SL"/>
    <m/>
    <s v="1 SL"/>
    <n v="1"/>
    <m/>
  </r>
  <r>
    <n v="309"/>
    <x v="28"/>
    <d v="2019-11-29T00:00:00"/>
    <s v="MENDOZA ROMEO B."/>
    <n v="0"/>
    <x v="2"/>
    <d v="2019-12-16T00:00:00"/>
    <d v="2019-12-16T00:00:00"/>
    <s v="OTHER"/>
    <s v="SEC 25 EO 292- FORCE LEAVE"/>
    <s v="1 OTHER"/>
    <n v="1"/>
    <m/>
  </r>
  <r>
    <n v="309"/>
    <x v="28"/>
    <d v="2019-11-29T00:00:00"/>
    <s v="MENDOZA ROMEO B."/>
    <n v="0"/>
    <x v="2"/>
    <d v="2019-12-19T00:00:00"/>
    <d v="2019-12-20T00:00:00"/>
    <s v="OTHER"/>
    <s v="SEC 25 EO 292- FORCE LEAVE"/>
    <s v="2 OTHER"/>
    <n v="2"/>
    <m/>
  </r>
  <r>
    <n v="309"/>
    <x v="28"/>
    <d v="2019-11-29T00:00:00"/>
    <s v="MENDOZA ROMEO B."/>
    <n v="0"/>
    <x v="2"/>
    <d v="2019-12-23T00:00:00"/>
    <d v="2019-12-23T00:00:00"/>
    <s v="OTHER"/>
    <s v="SEC 25 EO 292- FORCE LEAVE"/>
    <s v="1 OTHER"/>
    <n v="1"/>
    <m/>
  </r>
  <r>
    <n v="309"/>
    <x v="28"/>
    <d v="2019-11-29T00:00:00"/>
    <s v="MENDOZA ROMEO B."/>
    <n v="0"/>
    <x v="2"/>
    <d v="2019-12-26T00:00:00"/>
    <d v="2019-12-26T00:00:00"/>
    <s v="OTHER"/>
    <s v="SEC 25 EO 292- FORCE LEAVE"/>
    <s v="1 OTHER"/>
    <n v="1"/>
    <m/>
  </r>
  <r>
    <n v="310"/>
    <x v="28"/>
    <d v="2019-12-05T00:00:00"/>
    <s v="HERNANDEZ MARIO A."/>
    <s v="MAHOGANY MARKET"/>
    <x v="1"/>
    <d v="2019-12-14T00:00:00"/>
    <d v="2019-12-16T00:00:00"/>
    <s v="OTHER"/>
    <s v="SEC 25 EO 292- FORCE LEAVE"/>
    <s v="3 OTHER"/>
    <n v="3"/>
    <m/>
  </r>
  <r>
    <n v="311"/>
    <x v="28"/>
    <d v="2019-12-11T00:00:00"/>
    <s v="HERNANDEZ CORNELIO A."/>
    <s v="CCT"/>
    <x v="1"/>
    <d v="2019-12-10T00:00:00"/>
    <d v="2019-12-10T00:00:00"/>
    <s v="SL"/>
    <m/>
    <s v="1 SL"/>
    <n v="1"/>
    <m/>
  </r>
  <r>
    <n v="312"/>
    <x v="28"/>
    <d v="2020-01-06T00:00:00"/>
    <s v="LIMBOC FLORDELIZA J."/>
    <s v="LCR"/>
    <x v="1"/>
    <d v="2019-12-26T00:00:00"/>
    <d v="2019-12-27T00:00:00"/>
    <s v="SL"/>
    <m/>
    <s v="2 SL"/>
    <n v="2"/>
    <m/>
  </r>
  <r>
    <n v="313"/>
    <x v="28"/>
    <d v="2019-12-16T00:00:00"/>
    <s v="LIMBOC FLORDELIZA J."/>
    <s v="LCR"/>
    <x v="1"/>
    <d v="2019-12-11T00:00:00"/>
    <d v="2019-12-13T00:00:00"/>
    <s v="SL"/>
    <m/>
    <s v="3 SL"/>
    <n v="3"/>
    <m/>
  </r>
  <r>
    <n v="314"/>
    <x v="28"/>
    <d v="2019-11-29T00:00:00"/>
    <s v="OLIVAR MARINA B."/>
    <s v="COOPERATIVE OFFICE"/>
    <x v="1"/>
    <d v="2019-11-16T00:00:00"/>
    <d v="2019-11-16T00:00:00"/>
    <s v="SL"/>
    <m/>
    <s v="0 SL"/>
    <n v="0"/>
    <m/>
  </r>
  <r>
    <n v="314"/>
    <x v="28"/>
    <d v="2019-11-29T00:00:00"/>
    <s v="OLIVAR MARINA B."/>
    <s v="COOPERATIVE OFFICE"/>
    <x v="1"/>
    <d v="2019-11-18T00:00:00"/>
    <d v="2019-11-20T00:00:00"/>
    <s v="SL"/>
    <m/>
    <s v="3 SL"/>
    <n v="3"/>
    <m/>
  </r>
  <r>
    <n v="314"/>
    <x v="28"/>
    <d v="2019-11-29T00:00:00"/>
    <s v="OLIVAR MARINA B."/>
    <s v="COOPERATIVE OFFICE"/>
    <x v="1"/>
    <d v="2019-11-22T00:00:00"/>
    <d v="2019-11-22T00:00:00"/>
    <s v="SL"/>
    <m/>
    <s v="1 SL"/>
    <n v="1"/>
    <m/>
  </r>
  <r>
    <n v="314"/>
    <x v="28"/>
    <d v="2019-11-29T00:00:00"/>
    <s v="OLIVAR MARINA B."/>
    <s v="COOPERATIVE OFFICE"/>
    <x v="1"/>
    <d v="2019-11-25T00:00:00"/>
    <d v="2019-11-28T00:00:00"/>
    <s v="SL"/>
    <m/>
    <s v="4 SL"/>
    <n v="4"/>
    <m/>
  </r>
  <r>
    <n v="315"/>
    <x v="28"/>
    <d v="2019-12-09T00:00:00"/>
    <s v="HERNANDEZ CORNELIO A."/>
    <s v="CCT"/>
    <x v="1"/>
    <d v="2019-12-13T00:00:00"/>
    <d v="2019-12-13T00:00:00"/>
    <s v="OTHER"/>
    <s v="SEC 25 EO 292- FORCE LEAVE"/>
    <s v="1 OTHER"/>
    <n v="1"/>
    <m/>
  </r>
  <r>
    <n v="315"/>
    <x v="28"/>
    <d v="2019-12-09T00:00:00"/>
    <s v="HERNANDEZ CORNELIO A."/>
    <s v="CCT"/>
    <x v="1"/>
    <d v="2019-12-17T00:00:00"/>
    <d v="2019-12-17T00:00:00"/>
    <s v="OTHER"/>
    <s v="SEC 25 EO 292- FORCE LEAVE"/>
    <s v="1 OTHER"/>
    <n v="1"/>
    <m/>
  </r>
  <r>
    <n v="315"/>
    <x v="28"/>
    <d v="2019-12-09T00:00:00"/>
    <s v="HERNANDEZ CORNELIO A."/>
    <s v="CCT"/>
    <x v="1"/>
    <d v="2019-12-19T00:00:00"/>
    <d v="2019-12-19T00:00:00"/>
    <s v="OTHER"/>
    <s v="SEC 25 EO 292- FORCE LEAVE"/>
    <s v="1 OTHER"/>
    <n v="1"/>
    <m/>
  </r>
  <r>
    <n v="315"/>
    <x v="28"/>
    <d v="2019-12-09T00:00:00"/>
    <s v="HERNANDEZ CORNELIO A."/>
    <s v="CCT"/>
    <x v="1"/>
    <d v="2019-12-26T00:00:00"/>
    <d v="2019-12-27T00:00:00"/>
    <s v="OTHER"/>
    <s v="SEC 25 EO 292- FORCE LEAVE"/>
    <s v="2 OTHER"/>
    <n v="2"/>
    <m/>
  </r>
  <r>
    <n v="316"/>
    <x v="28"/>
    <d v="2019-12-10T00:00:00"/>
    <s v="BOFILL ERNA P."/>
    <s v="LCR"/>
    <x v="1"/>
    <d v="2019-12-13T00:00:00"/>
    <d v="2019-12-13T00:00:00"/>
    <s v="VL"/>
    <m/>
    <s v="1 VL"/>
    <n v="1"/>
    <m/>
  </r>
  <r>
    <n v="316"/>
    <x v="28"/>
    <d v="2019-12-10T00:00:00"/>
    <s v="BOFILL ERNA P."/>
    <s v="LCR"/>
    <x v="1"/>
    <d v="2019-12-20T00:00:00"/>
    <d v="2019-12-20T00:00:00"/>
    <s v="VL"/>
    <m/>
    <s v="1 VL"/>
    <n v="1"/>
    <m/>
  </r>
  <r>
    <n v="317"/>
    <x v="28"/>
    <d v="2019-12-10T00:00:00"/>
    <s v="MATIENZO NORMITA S."/>
    <n v="0"/>
    <x v="2"/>
    <d v="2019-12-23T00:00:00"/>
    <d v="2019-12-23T00:00:00"/>
    <s v="VL"/>
    <m/>
    <s v="1 VL"/>
    <n v="1"/>
    <m/>
  </r>
  <r>
    <n v="317"/>
    <x v="28"/>
    <d v="2019-12-10T00:00:00"/>
    <s v="MATIENZO NORMITA S."/>
    <n v="0"/>
    <x v="2"/>
    <d v="2019-12-26T00:00:00"/>
    <d v="2019-12-27T00:00:00"/>
    <s v="VL"/>
    <m/>
    <s v="2 VL"/>
    <n v="2"/>
    <m/>
  </r>
  <r>
    <n v="318"/>
    <x v="28"/>
    <d v="2019-12-10T00:00:00"/>
    <s v="MATIENZO NORMITA S."/>
    <n v="0"/>
    <x v="2"/>
    <d v="2019-12-03T00:00:00"/>
    <d v="2019-12-03T00:00:00"/>
    <s v="SL"/>
    <m/>
    <s v="1 SL"/>
    <n v="1"/>
    <m/>
  </r>
  <r>
    <n v="319"/>
    <x v="28"/>
    <d v="2019-12-13T00:00:00"/>
    <s v="BAYBAY LINDA G."/>
    <s v="LCR"/>
    <x v="1"/>
    <d v="2019-12-26T00:00:00"/>
    <d v="2019-12-27T00:00:00"/>
    <s v="VL"/>
    <m/>
    <s v="2 VL"/>
    <n v="2"/>
    <m/>
  </r>
  <r>
    <n v="320"/>
    <x v="28"/>
    <d v="2019-12-16T00:00:00"/>
    <s v="BAYBAY LOLITA B."/>
    <s v="ACCOUNTING"/>
    <x v="1"/>
    <d v="2019-12-23T00:00:00"/>
    <d v="2019-12-23T00:00:00"/>
    <s v="OTHER"/>
    <s v="SPECIAL PRIVILEGE"/>
    <s v="1 OTHER"/>
    <n v="1"/>
    <m/>
  </r>
  <r>
    <n v="320"/>
    <x v="28"/>
    <d v="2019-12-16T00:00:00"/>
    <s v="BAYBAY LOLITA B."/>
    <s v="ACCOUNTING"/>
    <x v="1"/>
    <d v="2019-12-26T00:00:00"/>
    <d v="2019-12-27T00:00:00"/>
    <s v="OTHER"/>
    <s v="SPECIAL PRIVILEGE"/>
    <s v="2 OTHER"/>
    <n v="2"/>
    <m/>
  </r>
  <r>
    <n v="321"/>
    <x v="28"/>
    <d v="2019-12-04T00:00:00"/>
    <s v="ANGCAYA JOHN V."/>
    <s v="ACCOUNTING"/>
    <x v="1"/>
    <d v="2019-12-17T00:00:00"/>
    <d v="2020-12-18T00:00:00"/>
    <s v="VL"/>
    <m/>
    <s v="264 VL"/>
    <n v="264"/>
    <m/>
  </r>
  <r>
    <n v="322"/>
    <x v="28"/>
    <d v="2019-12-04T00:00:00"/>
    <s v="ANGCAYA JOHN V."/>
    <s v="ACCOUNTING"/>
    <x v="1"/>
    <d v="2019-11-19T00:00:00"/>
    <d v="2019-11-20T00:00:00"/>
    <s v="SL"/>
    <m/>
    <s v="2 SL"/>
    <n v="2"/>
    <m/>
  </r>
  <r>
    <n v="323"/>
    <x v="28"/>
    <d v="2019-11-06T00:00:00"/>
    <s v="ANGCAYA JOHN V."/>
    <s v="ACCOUNTING"/>
    <x v="1"/>
    <d v="2019-10-31T00:00:00"/>
    <d v="2019-10-31T00:00:00"/>
    <s v="SL"/>
    <m/>
    <s v="1 SL"/>
    <n v="1"/>
    <m/>
  </r>
  <r>
    <n v="324"/>
    <x v="28"/>
    <d v="2019-11-29T00:00:00"/>
    <s v="ANACAY LEVIE B."/>
    <s v="ACCOUNTING"/>
    <x v="1"/>
    <d v="2019-11-25T00:00:00"/>
    <d v="2019-11-26T00:00:00"/>
    <s v="SL"/>
    <m/>
    <s v="2 SL"/>
    <n v="2"/>
    <m/>
  </r>
  <r>
    <n v="325"/>
    <x v="28"/>
    <d v="2019-11-28T00:00:00"/>
    <s v="ROCILLO CECILLA A."/>
    <s v="ACCOUNTING"/>
    <x v="1"/>
    <d v="2019-12-10T00:00:00"/>
    <d v="2019-12-10T00:00:00"/>
    <s v="VL"/>
    <m/>
    <s v="1 VL"/>
    <n v="1"/>
    <m/>
  </r>
  <r>
    <n v="325"/>
    <x v="28"/>
    <d v="2019-11-28T00:00:00"/>
    <s v="ROCILLO CECILLA A."/>
    <s v="ACCOUNTING"/>
    <x v="1"/>
    <d v="2019-12-27T00:00:00"/>
    <d v="2019-12-27T00:00:00"/>
    <s v="VL"/>
    <m/>
    <s v="1 VL"/>
    <n v="1"/>
    <m/>
  </r>
  <r>
    <n v="326"/>
    <x v="28"/>
    <d v="2019-11-27T00:00:00"/>
    <s v="ROCILLO CECILLA A."/>
    <s v="ACCOUNTING"/>
    <x v="1"/>
    <d v="2019-11-25T00:00:00"/>
    <d v="2019-11-25T00:00:00"/>
    <s v="SL"/>
    <m/>
    <s v="1 SL"/>
    <n v="1"/>
    <m/>
  </r>
  <r>
    <n v="327"/>
    <x v="28"/>
    <d v="2019-11-28T00:00:00"/>
    <s v="MENDOZA NORA A."/>
    <n v="0"/>
    <x v="2"/>
    <d v="2019-11-08T00:00:00"/>
    <d v="2019-11-08T00:00:00"/>
    <s v="SL"/>
    <m/>
    <s v="1 SL"/>
    <n v="1"/>
    <m/>
  </r>
  <r>
    <n v="327"/>
    <x v="28"/>
    <d v="2019-11-28T00:00:00"/>
    <s v="MENDOZA NORA A."/>
    <n v="0"/>
    <x v="2"/>
    <d v="2019-11-18T00:00:00"/>
    <d v="2019-11-18T00:00:00"/>
    <s v="SL"/>
    <m/>
    <s v="1 SL"/>
    <n v="1"/>
    <m/>
  </r>
  <r>
    <n v="328"/>
    <x v="28"/>
    <d v="2019-11-14T00:00:00"/>
    <s v="MANALO EDITHA V."/>
    <s v="ACCOUNTING"/>
    <x v="1"/>
    <d v="2019-11-22T00:00:00"/>
    <d v="2019-11-22T00:00:00"/>
    <s v="VL"/>
    <m/>
    <s v="1 VL"/>
    <n v="1"/>
    <m/>
  </r>
  <r>
    <n v="329"/>
    <x v="28"/>
    <d v="2019-12-02T00:00:00"/>
    <s v="DIMARANAN GREGORIA C."/>
    <s v="ACCOUNTING"/>
    <x v="1"/>
    <d v="2019-11-29T00:00:00"/>
    <d v="2019-11-29T00:00:00"/>
    <s v="SL"/>
    <m/>
    <s v="1 SL"/>
    <n v="1"/>
    <m/>
  </r>
  <r>
    <n v="330"/>
    <x v="28"/>
    <d v="2019-11-25T00:00:00"/>
    <s v="DIMARANAN GREGORIA C."/>
    <s v="ACCOUNTING"/>
    <x v="1"/>
    <d v="2019-11-22T00:00:00"/>
    <d v="2019-11-22T00:00:00"/>
    <s v="SL"/>
    <m/>
    <s v="1 SL"/>
    <n v="1"/>
    <m/>
  </r>
  <r>
    <n v="331"/>
    <x v="28"/>
    <d v="2019-12-05T00:00:00"/>
    <s v="DELA GRACIA MA. CECILIA P."/>
    <s v="ACCOUNTING"/>
    <x v="1"/>
    <d v="2019-12-18T00:00:00"/>
    <d v="2019-12-19T00:00:00"/>
    <s v="VL"/>
    <m/>
    <s v="2 VL"/>
    <n v="2"/>
    <m/>
  </r>
  <r>
    <n v="332"/>
    <x v="28"/>
    <d v="2019-12-06T00:00:00"/>
    <s v="DELA GRACIA MA. CECILIA P."/>
    <s v="ACCOUNTING"/>
    <x v="1"/>
    <d v="2019-12-12T00:00:00"/>
    <d v="2019-12-12T00:00:00"/>
    <s v="VL"/>
    <m/>
    <s v="1 VL"/>
    <n v="1"/>
    <m/>
  </r>
  <r>
    <n v="333"/>
    <x v="28"/>
    <d v="2019-11-20T00:00:00"/>
    <s v="DELA GRACIA MA. CECILIA P."/>
    <s v="ACCOUNTING"/>
    <x v="1"/>
    <d v="2019-11-14T00:00:00"/>
    <d v="2019-11-15T00:00:00"/>
    <s v="SL"/>
    <m/>
    <s v="2 SL"/>
    <n v="2"/>
    <m/>
  </r>
  <r>
    <n v="334"/>
    <x v="28"/>
    <d v="2019-12-17T00:00:00"/>
    <s v="MIRANDA MARIA LOIDA M."/>
    <n v="0"/>
    <x v="2"/>
    <d v="2019-12-20T00:00:00"/>
    <d v="2019-12-20T00:00:00"/>
    <s v="OTHER"/>
    <s v="SPECIAL PRIVILEGE"/>
    <s v="1 OTHER"/>
    <n v="1"/>
    <m/>
  </r>
  <r>
    <n v="334"/>
    <x v="28"/>
    <d v="2019-12-17T00:00:00"/>
    <s v="MIRANDA MARIA LOIDA M."/>
    <n v="0"/>
    <x v="2"/>
    <d v="2019-12-26T00:00:00"/>
    <d v="2019-12-26T00:00:00"/>
    <s v="OTHER"/>
    <s v="SPECIAL PRIVILEGE"/>
    <s v="1 OTHER"/>
    <n v="1"/>
    <m/>
  </r>
  <r>
    <n v="335"/>
    <x v="28"/>
    <d v="2019-11-28T00:00:00"/>
    <s v="MIRANDA MARIA LOIDA M."/>
    <n v="0"/>
    <x v="2"/>
    <d v="2019-11-27T00:00:00"/>
    <d v="2019-11-27T00:00:00"/>
    <s v="SL"/>
    <m/>
    <s v="1 SL"/>
    <n v="1"/>
    <m/>
  </r>
  <r>
    <n v="336"/>
    <x v="28"/>
    <d v="2019-11-20T00:00:00"/>
    <s v="MIRANDA MARIA LOIDA M."/>
    <n v="0"/>
    <x v="2"/>
    <d v="2019-11-07T00:00:00"/>
    <d v="2019-11-07T00:00:00"/>
    <s v="SL"/>
    <m/>
    <s v="1 SL"/>
    <n v="1"/>
    <m/>
  </r>
  <r>
    <n v="336"/>
    <x v="28"/>
    <d v="2019-11-20T00:00:00"/>
    <s v="MIRANDA MARIA LOIDA M."/>
    <n v="0"/>
    <x v="2"/>
    <d v="2019-11-12T00:00:00"/>
    <d v="2019-11-12T00:00:00"/>
    <s v="SL"/>
    <m/>
    <s v="1 SL"/>
    <n v="1"/>
    <m/>
  </r>
  <r>
    <n v="336"/>
    <x v="28"/>
    <d v="2019-11-20T00:00:00"/>
    <s v="MIRANDA MARIA LOIDA M."/>
    <n v="0"/>
    <x v="2"/>
    <d v="2019-11-18T00:00:00"/>
    <d v="2019-11-19T00:00:00"/>
    <s v="SL"/>
    <m/>
    <s v="2 SL"/>
    <n v="2"/>
    <m/>
  </r>
  <r>
    <n v="337"/>
    <x v="28"/>
    <d v="2019-01-02T00:00:00"/>
    <s v="ORTIZ TRINIDAD D."/>
    <s v="GSO"/>
    <x v="1"/>
    <d v="2019-12-20T00:00:00"/>
    <d v="2019-12-20T00:00:00"/>
    <s v="SL"/>
    <m/>
    <s v="1 SL"/>
    <n v="1"/>
    <m/>
  </r>
  <r>
    <n v="337"/>
    <x v="28"/>
    <d v="2019-01-02T00:00:00"/>
    <s v="ORTIZ TRINIDAD D."/>
    <s v="GSO"/>
    <x v="1"/>
    <d v="2019-12-23T00:00:00"/>
    <d v="2019-12-23T00:00:00"/>
    <s v="SL"/>
    <m/>
    <s v="1 SL"/>
    <n v="1"/>
    <m/>
  </r>
  <r>
    <n v="337"/>
    <x v="28"/>
    <d v="2019-01-02T00:00:00"/>
    <s v="ORTIZ TRINIDAD D."/>
    <s v="GSO"/>
    <x v="1"/>
    <d v="2019-12-27T00:00:00"/>
    <d v="2019-12-27T00:00:00"/>
    <s v="SL"/>
    <m/>
    <s v="1 SL"/>
    <n v="1"/>
    <m/>
  </r>
  <r>
    <n v="338"/>
    <x v="28"/>
    <d v="2019-11-20T00:00:00"/>
    <s v="ORTIZ TRINIDAD D."/>
    <s v="GSO"/>
    <x v="1"/>
    <d v="2019-11-25T00:00:00"/>
    <d v="2019-11-25T00:00:00"/>
    <s v="SL"/>
    <m/>
    <s v="1 SL"/>
    <n v="1"/>
    <m/>
  </r>
  <r>
    <n v="339"/>
    <x v="28"/>
    <d v="2019-11-14T00:00:00"/>
    <s v="ORTIZ TRINIDAD D."/>
    <s v="GSO"/>
    <x v="1"/>
    <d v="2019-11-13T00:00:00"/>
    <d v="2019-11-13T00:00:00"/>
    <s v="SL"/>
    <m/>
    <s v="1 SL"/>
    <n v="1"/>
    <m/>
  </r>
  <r>
    <n v="340"/>
    <x v="28"/>
    <d v="2019-11-11T00:00:00"/>
    <s v="ORTIZ TRINIDAD D."/>
    <s v="GSO"/>
    <x v="1"/>
    <d v="2019-11-05T00:00:00"/>
    <d v="2019-11-05T00:00:00"/>
    <s v="SL"/>
    <m/>
    <s v="1 SL"/>
    <n v="1"/>
    <m/>
  </r>
  <r>
    <n v="340"/>
    <x v="28"/>
    <d v="2019-11-11T00:00:00"/>
    <s v="ORTIZ TRINIDAD D."/>
    <s v="GSO"/>
    <x v="1"/>
    <d v="2019-11-07T00:00:00"/>
    <d v="2019-11-08T00:00:00"/>
    <s v="SL"/>
    <m/>
    <s v="2 SL"/>
    <n v="2"/>
    <m/>
  </r>
  <r>
    <n v="341"/>
    <x v="28"/>
    <d v="2019-12-02T00:00:00"/>
    <s v="ORTIZ TRINIDAD D."/>
    <s v="GSO"/>
    <x v="1"/>
    <d v="2019-12-09T00:00:00"/>
    <d v="2019-12-10T00:00:00"/>
    <s v="VL"/>
    <m/>
    <s v="2 VL"/>
    <n v="2"/>
    <m/>
  </r>
  <r>
    <n v="342"/>
    <x v="28"/>
    <d v="2019-11-25T00:00:00"/>
    <s v="MAGUINAO GILBERT  "/>
    <s v="DA"/>
    <x v="0"/>
    <d v="2019-12-19T00:00:00"/>
    <d v="2019-12-20T00:00:00"/>
    <s v="VL"/>
    <m/>
    <s v="2 VL"/>
    <n v="2"/>
    <m/>
  </r>
  <r>
    <n v="342"/>
    <x v="28"/>
    <d v="2019-11-25T00:00:00"/>
    <s v="MAGUINAO GILBERT  "/>
    <s v="DA"/>
    <x v="0"/>
    <d v="2019-12-23T00:00:00"/>
    <d v="2019-12-23T00:00:00"/>
    <s v="VL"/>
    <m/>
    <s v="1 VL"/>
    <n v="1"/>
    <m/>
  </r>
  <r>
    <n v="342"/>
    <x v="28"/>
    <d v="2019-11-25T00:00:00"/>
    <s v="MAGUINAO GILBERT  "/>
    <s v="DA"/>
    <x v="0"/>
    <d v="2019-12-26T00:00:00"/>
    <d v="2019-12-27T00:00:00"/>
    <s v="VL"/>
    <m/>
    <s v="2 VL"/>
    <n v="2"/>
    <m/>
  </r>
  <r>
    <n v="343"/>
    <x v="28"/>
    <d v="2019-11-20T00:00:00"/>
    <s v="PERIDO EDWIN A."/>
    <s v="GSO"/>
    <x v="1"/>
    <d v="2019-11-19T00:00:00"/>
    <d v="2019-11-19T00:00:00"/>
    <s v="SL"/>
    <m/>
    <s v="1 SL"/>
    <n v="1"/>
    <m/>
  </r>
  <r>
    <n v="344"/>
    <x v="28"/>
    <d v="2020-01-02T00:00:00"/>
    <s v="ANGCAYA ANA B."/>
    <s v="GSO"/>
    <x v="1"/>
    <d v="2019-12-27T00:00:00"/>
    <d v="2019-12-27T00:00:00"/>
    <s v="SL"/>
    <m/>
    <s v="1 SL"/>
    <n v="1"/>
    <m/>
  </r>
  <r>
    <n v="345"/>
    <x v="28"/>
    <d v="2020-01-02T00:00:00"/>
    <s v="DIMAPILIS VILMA T."/>
    <s v="GSO"/>
    <x v="1"/>
    <d v="2019-12-27T00:00:00"/>
    <d v="2019-12-27T00:00:00"/>
    <s v="SL"/>
    <m/>
    <s v="1 SL"/>
    <n v="1"/>
    <m/>
  </r>
  <r>
    <n v="346"/>
    <x v="28"/>
    <d v="2019-11-13T00:00:00"/>
    <s v="DIMAPILIS VILMA T."/>
    <s v="GSO"/>
    <x v="1"/>
    <d v="2019-12-12T00:00:00"/>
    <d v="2019-12-12T00:00:00"/>
    <s v="SL"/>
    <m/>
    <s v="1 SL"/>
    <n v="1"/>
    <m/>
  </r>
  <r>
    <n v="347"/>
    <x v="28"/>
    <d v="2020-02-18T00:00:00"/>
    <s v="REYES JUANITO P."/>
    <s v="OTM"/>
    <x v="1"/>
    <d v="2020-02-21T00:00:00"/>
    <d v="2020-02-21T00:00:00"/>
    <s v="VL"/>
    <m/>
    <s v="1 VL"/>
    <n v="1"/>
    <m/>
  </r>
  <r>
    <n v="347"/>
    <x v="28"/>
    <d v="2020-02-18T00:00:00"/>
    <s v="REYES JUANITO P."/>
    <s v="OTM"/>
    <x v="1"/>
    <d v="2020-02-24T00:00:00"/>
    <d v="2020-02-28T00:00:00"/>
    <s v="VL"/>
    <m/>
    <s v="5 VL"/>
    <n v="5"/>
    <m/>
  </r>
  <r>
    <n v="347"/>
    <x v="28"/>
    <d v="2020-02-18T00:00:00"/>
    <s v="REYES JUANITO P."/>
    <s v="OTM"/>
    <x v="1"/>
    <d v="2020-03-02T00:00:00"/>
    <d v="2020-03-05T00:00:00"/>
    <s v="VL"/>
    <m/>
    <s v="4 VL"/>
    <n v="4"/>
    <m/>
  </r>
  <r>
    <n v="348"/>
    <x v="28"/>
    <d v="2019-11-25T00:00:00"/>
    <s v="DIMAPILIS VILMA T."/>
    <s v="GSO"/>
    <x v="1"/>
    <d v="2019-11-28T00:00:00"/>
    <d v="2019-11-28T00:00:00"/>
    <s v="VL"/>
    <m/>
    <s v="1 VL"/>
    <n v="1"/>
    <m/>
  </r>
  <r>
    <n v="349"/>
    <x v="28"/>
    <d v="2019-12-13T00:00:00"/>
    <s v="AQUINO PACITA ROSARIO Z."/>
    <s v="GSO"/>
    <x v="1"/>
    <d v="2019-12-23T00:00:00"/>
    <d v="2019-12-23T00:00:00"/>
    <s v="VL"/>
    <m/>
    <s v="1 VL"/>
    <n v="1"/>
    <m/>
  </r>
  <r>
    <n v="349"/>
    <x v="28"/>
    <d v="2019-12-13T00:00:00"/>
    <s v="AQUINO PACITA ROSARIO Z."/>
    <s v="GSO"/>
    <x v="1"/>
    <d v="2019-12-26T00:00:00"/>
    <d v="2019-12-27T00:00:00"/>
    <s v="VL"/>
    <m/>
    <s v="2 VL"/>
    <n v="2"/>
    <m/>
  </r>
  <r>
    <n v="350"/>
    <x v="28"/>
    <d v="2019-12-23T00:00:00"/>
    <s v="DIMARANAN PERPETUA F."/>
    <s v="TIPID IMPOK"/>
    <x v="1"/>
    <d v="2019-12-19T00:00:00"/>
    <d v="2019-12-19T00:00:00"/>
    <s v="SL"/>
    <m/>
    <s v="1 SL"/>
    <n v="1"/>
    <m/>
  </r>
  <r>
    <n v="351"/>
    <x v="28"/>
    <d v="2019-11-22T00:00:00"/>
    <s v="DIMARANAN PERPETUA F."/>
    <s v="TIPID IMPOK"/>
    <x v="1"/>
    <d v="2019-11-28T00:00:00"/>
    <d v="2019-11-29T00:00:00"/>
    <s v="VL"/>
    <m/>
    <s v="2 VL"/>
    <n v="2"/>
    <m/>
  </r>
  <r>
    <n v="352"/>
    <x v="28"/>
    <d v="2019-11-18T00:00:00"/>
    <s v="DIMARANAN PERPETUA F."/>
    <s v="TIPID IMPOK"/>
    <x v="1"/>
    <d v="2019-11-21T00:00:00"/>
    <d v="2019-11-21T00:00:00"/>
    <s v="VL"/>
    <m/>
    <s v="1 VL"/>
    <n v="1"/>
    <m/>
  </r>
  <r>
    <n v="353"/>
    <x v="28"/>
    <d v="2019-11-18T00:00:00"/>
    <s v="DIMARANAN PERPETUA F."/>
    <s v="TIPID IMPOK"/>
    <x v="1"/>
    <d v="2019-11-15T00:00:00"/>
    <d v="2019-11-15T00:00:00"/>
    <s v="SL"/>
    <m/>
    <s v="1 SL"/>
    <n v="1"/>
    <m/>
  </r>
  <r>
    <n v="354"/>
    <x v="28"/>
    <d v="2019-11-13T00:00:00"/>
    <s v="DIMARANAN PERPETUA F."/>
    <s v="TIPID IMPOK"/>
    <x v="1"/>
    <d v="2019-11-12T00:00:00"/>
    <d v="2019-11-12T00:00:00"/>
    <s v="SL"/>
    <m/>
    <s v="1 SL"/>
    <n v="1"/>
    <m/>
  </r>
  <r>
    <n v="355"/>
    <x v="28"/>
    <d v="2019-12-11T00:00:00"/>
    <s v="ANGCAYA ANA B."/>
    <s v="GSO"/>
    <x v="1"/>
    <d v="2019-12-09T00:00:00"/>
    <d v="2019-12-13T00:00:00"/>
    <s v="VL"/>
    <m/>
    <s v="5 VL"/>
    <n v="5"/>
    <m/>
  </r>
  <r>
    <n v="355"/>
    <x v="28"/>
    <d v="2019-12-11T00:00:00"/>
    <s v="ANGCAYA ANA B."/>
    <s v="GSO"/>
    <x v="1"/>
    <d v="2019-12-16T00:00:00"/>
    <d v="2019-12-16T00:00:00"/>
    <s v="VL"/>
    <m/>
    <s v="1 VL"/>
    <n v="1"/>
    <m/>
  </r>
  <r>
    <n v="356"/>
    <x v="28"/>
    <d v="2019-11-19T00:00:00"/>
    <s v="ESTIGOY BEVERLY ANNE P."/>
    <s v="ONT"/>
    <x v="1"/>
    <d v="2019-11-24T00:00:00"/>
    <d v="2019-11-28T00:00:00"/>
    <s v="VL"/>
    <m/>
    <s v="5 VL"/>
    <n v="5"/>
    <m/>
  </r>
  <r>
    <n v="357"/>
    <x v="28"/>
    <d v="2019-11-18T00:00:00"/>
    <s v="BAYHON VIOLETA  "/>
    <s v="ONT"/>
    <x v="1"/>
    <d v="2019-11-27T00:00:00"/>
    <d v="2019-11-29T00:00:00"/>
    <s v="VL"/>
    <m/>
    <s v="3 VL"/>
    <n v="3"/>
    <m/>
  </r>
  <r>
    <n v="358"/>
    <x v="28"/>
    <d v="2019-11-18T00:00:00"/>
    <s v="COLETO HANY ROY D."/>
    <s v="ONT"/>
    <x v="1"/>
    <d v="2019-12-16T00:00:00"/>
    <d v="2019-12-16T00:00:00"/>
    <s v="VL"/>
    <m/>
    <s v="1 VL"/>
    <n v="1"/>
    <m/>
  </r>
  <r>
    <n v="358"/>
    <x v="28"/>
    <d v="2019-11-18T00:00:00"/>
    <s v="COLETO HANY ROY D."/>
    <s v="ONT"/>
    <x v="1"/>
    <d v="2019-12-31T00:00:00"/>
    <d v="2019-12-31T00:00:00"/>
    <s v="VL"/>
    <m/>
    <s v="1 VL"/>
    <n v="1"/>
    <m/>
  </r>
  <r>
    <n v="359"/>
    <x v="28"/>
    <d v="2019-11-28T00:00:00"/>
    <s v="JUMARANG AIME A."/>
    <s v="ONT"/>
    <x v="1"/>
    <d v="2019-12-09T00:00:00"/>
    <d v="2019-12-11T00:00:00"/>
    <s v="VL"/>
    <m/>
    <s v="3 VL"/>
    <n v="3"/>
    <m/>
  </r>
  <r>
    <n v="360"/>
    <x v="28"/>
    <d v="2019-11-11T00:00:00"/>
    <s v="JUMARANG AIME A."/>
    <s v="ONT"/>
    <x v="1"/>
    <d v="2019-11-07T00:00:00"/>
    <d v="2019-11-08T00:00:00"/>
    <s v="SL"/>
    <m/>
    <s v="2 SL"/>
    <n v="2"/>
    <m/>
  </r>
  <r>
    <n v="361"/>
    <x v="28"/>
    <d v="2019-12-02T00:00:00"/>
    <s v="AMPARO JOY J."/>
    <s v="ONT"/>
    <x v="1"/>
    <d v="2019-12-09T00:00:00"/>
    <d v="2019-12-09T00:00:00"/>
    <s v="OTHER"/>
    <s v="BIRTHDAY LEAVE"/>
    <s v="1 OTHER"/>
    <n v="1"/>
    <m/>
  </r>
  <r>
    <n v="362"/>
    <x v="28"/>
    <d v="2019-12-09T00:00:00"/>
    <s v="VERGARA TERESITA J."/>
    <s v="ONT"/>
    <x v="1"/>
    <d v="2019-12-16T00:00:00"/>
    <d v="2019-12-19T00:00:00"/>
    <s v="OTHER"/>
    <s v="SEC 25 EO 292- FORCE LEAVE"/>
    <s v="4 OTHER"/>
    <n v="4"/>
    <m/>
  </r>
  <r>
    <n v="363"/>
    <x v="28"/>
    <d v="2019-12-26T00:00:00"/>
    <s v="MARUNDAN MARIA FLOR M."/>
    <n v="0"/>
    <x v="2"/>
    <d v="2019-12-24T00:00:00"/>
    <d v="2019-12-24T00:00:00"/>
    <s v="SL"/>
    <m/>
    <s v="1 SL"/>
    <n v="1"/>
    <m/>
  </r>
  <r>
    <n v="364"/>
    <x v="28"/>
    <d v="2019-12-11T00:00:00"/>
    <s v="DOGNIDON MARLYN P."/>
    <s v="ONT"/>
    <x v="1"/>
    <d v="2019-12-21T00:00:00"/>
    <d v="2019-12-21T00:00:00"/>
    <s v="OTHER"/>
    <s v="BIRTHDAY LEAVE"/>
    <s v="1 OTHER"/>
    <n v="1"/>
    <m/>
  </r>
  <r>
    <n v="365"/>
    <x v="28"/>
    <d v="2019-01-23T00:00:00"/>
    <s v="BAYBAY MA. PAZ R."/>
    <s v="MO"/>
    <x v="1"/>
    <d v="2020-01-22T00:00:00"/>
    <d v="2020-01-24T00:00:00"/>
    <s v="OTHER"/>
    <s v="CALAMITY LEAVE"/>
    <s v="3 OTHER"/>
    <n v="3"/>
    <m/>
  </r>
  <r>
    <n v="365"/>
    <x v="28"/>
    <d v="2019-01-23T00:00:00"/>
    <s v="BAYBAY MA. PAZ R."/>
    <s v="MO"/>
    <x v="1"/>
    <d v="2020-01-27T00:00:00"/>
    <d v="2020-01-28T00:00:00"/>
    <s v="OTHER"/>
    <s v="CALAMITY LEAVE"/>
    <s v="2 OTHER"/>
    <n v="2"/>
    <m/>
  </r>
  <r>
    <n v="366"/>
    <x v="28"/>
    <m/>
    <s v="PARRA VIOLETA C."/>
    <s v="PIO"/>
    <x v="1"/>
    <d v="2020-02-04T00:00:00"/>
    <d v="2020-02-04T00:00:00"/>
    <s v="OTHER"/>
    <s v="CALAMITY LEAVE"/>
    <s v="1 OTHER"/>
    <n v="1"/>
    <m/>
  </r>
  <r>
    <n v="366"/>
    <x v="28"/>
    <m/>
    <s v="PARRA VIOLETA C."/>
    <s v="PIO"/>
    <x v="1"/>
    <d v="2020-02-07T00:00:00"/>
    <d v="2020-02-07T00:00:00"/>
    <s v="OTHER"/>
    <s v="CALAMITY LEAVE"/>
    <s v="1 OTHER"/>
    <n v="1"/>
    <m/>
  </r>
  <r>
    <n v="366"/>
    <x v="28"/>
    <m/>
    <s v="PARRA VIOLETA C."/>
    <s v="PIO"/>
    <x v="1"/>
    <d v="2020-02-11T00:00:00"/>
    <d v="2020-02-11T00:00:00"/>
    <s v="OTHER"/>
    <s v="CALAMITY LEAVE"/>
    <s v="1 OTHER"/>
    <n v="1"/>
    <m/>
  </r>
  <r>
    <n v="366"/>
    <x v="28"/>
    <m/>
    <s v="PARRA VIOLETA C."/>
    <s v="PIO"/>
    <x v="1"/>
    <d v="2020-02-13T00:00:00"/>
    <d v="2020-02-14T00:00:00"/>
    <s v="OTHER"/>
    <s v="CALAMITY LEAVE"/>
    <s v="2 OTHER"/>
    <n v="2"/>
    <m/>
  </r>
  <r>
    <n v="367"/>
    <x v="29"/>
    <d v="2020-02-23T00:00:00"/>
    <s v="MONTENEGRO RODELIO A."/>
    <s v="CEO"/>
    <x v="1"/>
    <d v="2020-02-21T00:00:00"/>
    <d v="2020-02-21T00:00:00"/>
    <s v="OTHER"/>
    <s v="DOMESTIC EMERGENCY"/>
    <s v="1 OTHER"/>
    <n v="1"/>
    <m/>
  </r>
  <r>
    <n v="368"/>
    <x v="29"/>
    <d v="2020-02-17T00:00:00"/>
    <s v="MONTENEGRO RODELIO A."/>
    <s v="CEO"/>
    <x v="1"/>
    <d v="2020-02-10T00:00:00"/>
    <d v="2020-02-10T00:00:00"/>
    <s v="OTHER"/>
    <s v="CALAMITY LEAVE"/>
    <s v="1 OTHER"/>
    <n v="1"/>
    <m/>
  </r>
  <r>
    <n v="368"/>
    <x v="29"/>
    <d v="2020-02-17T00:00:00"/>
    <s v="MONTENEGRO RODELIO A."/>
    <s v="CEO"/>
    <x v="1"/>
    <d v="2020-02-13T00:00:00"/>
    <d v="2020-02-13T00:00:00"/>
    <s v="OTHER"/>
    <s v="CALAMITY LEAVE"/>
    <s v="1 OTHER"/>
    <n v="1"/>
    <m/>
  </r>
  <r>
    <n v="369"/>
    <x v="29"/>
    <d v="2020-02-17T00:00:00"/>
    <s v="MONTENEGRO RODELIO A."/>
    <s v="CEO"/>
    <x v="1"/>
    <d v="2020-01-15T00:00:00"/>
    <d v="2020-01-17T00:00:00"/>
    <s v="OTHER"/>
    <s v="CALAMITY LEAVE"/>
    <s v="3 OTHER"/>
    <n v="3"/>
    <m/>
  </r>
  <r>
    <n v="370"/>
    <x v="29"/>
    <d v="2020-02-23T00:00:00"/>
    <s v="OLEGARIO NENITA A."/>
    <s v="LIBRARY"/>
    <x v="1"/>
    <d v="2020-02-28T00:00:00"/>
    <d v="2020-02-28T00:00:00"/>
    <s v="VL"/>
    <m/>
    <s v="1 VL"/>
    <n v="1"/>
    <m/>
  </r>
  <r>
    <n v="371"/>
    <x v="29"/>
    <d v="2020-01-31T00:00:00"/>
    <s v="OLEGARIO NENITA A."/>
    <s v="LIBRARY"/>
    <x v="1"/>
    <d v="2020-01-30T00:00:00"/>
    <d v="2020-01-30T00:00:00"/>
    <s v="OTHER"/>
    <s v="DOMESTIC EMERGENCY"/>
    <s v="1 OTHER"/>
    <n v="1"/>
    <m/>
  </r>
  <r>
    <n v="372"/>
    <x v="29"/>
    <d v="2020-02-24T00:00:00"/>
    <s v="OCAMPO ORLANDO R."/>
    <s v="CEO"/>
    <x v="1"/>
    <d v="2020-02-21T00:00:00"/>
    <d v="2020-02-21T00:00:00"/>
    <s v="SL"/>
    <m/>
    <s v="1 SL"/>
    <n v="1"/>
    <m/>
  </r>
  <r>
    <n v="373"/>
    <x v="29"/>
    <d v="2020-02-17T00:00:00"/>
    <s v="OCAMPO ORLANDO R."/>
    <s v="CEO"/>
    <x v="1"/>
    <d v="2020-01-15T00:00:00"/>
    <d v="2020-01-15T00:00:00"/>
    <s v="OTHER"/>
    <s v="CALAMITY LEAVE"/>
    <s v="1 OTHER"/>
    <n v="1"/>
    <m/>
  </r>
  <r>
    <n v="373"/>
    <x v="29"/>
    <d v="2020-02-17T00:00:00"/>
    <s v="OCAMPO ORLANDO R."/>
    <s v="CEO"/>
    <x v="1"/>
    <d v="2020-02-11T00:00:00"/>
    <d v="2020-02-11T00:00:00"/>
    <s v="OTHER"/>
    <s v="CALAMITY LEAVE"/>
    <s v="1 OTHER"/>
    <n v="1"/>
    <m/>
  </r>
  <r>
    <n v="373"/>
    <x v="29"/>
    <d v="2020-02-17T00:00:00"/>
    <s v="OCAMPO ORLANDO R."/>
    <s v="CEO"/>
    <x v="1"/>
    <d v="2020-02-14T00:00:00"/>
    <d v="2020-02-14T00:00:00"/>
    <s v="OTHER"/>
    <s v="CALAMITY LEAVE"/>
    <s v="1 OTHER"/>
    <n v="1"/>
    <m/>
  </r>
  <r>
    <n v="374"/>
    <x v="29"/>
    <d v="2020-02-12T00:00:00"/>
    <s v="DEL MUNDO ESTER B."/>
    <s v="CEO"/>
    <x v="1"/>
    <d v="2020-02-11T00:00:00"/>
    <d v="2020-02-11T00:00:00"/>
    <s v="OTHER"/>
    <s v="MC# 2"/>
    <s v="1 OTHER"/>
    <n v="1"/>
    <m/>
  </r>
  <r>
    <n v="375"/>
    <x v="29"/>
    <d v="2020-01-23T00:00:00"/>
    <s v="DEL MUNDO ESTER B."/>
    <s v="CEO"/>
    <x v="1"/>
    <d v="2020-01-16T00:00:00"/>
    <d v="2020-01-17T00:00:00"/>
    <s v="OTHER"/>
    <s v="EMERGENCY LEAVE"/>
    <s v="2 OTHER"/>
    <n v="2"/>
    <m/>
  </r>
  <r>
    <n v="375"/>
    <x v="29"/>
    <d v="2020-01-23T00:00:00"/>
    <s v="DEL MUNDO ESTER B."/>
    <s v="CEO"/>
    <x v="1"/>
    <d v="2020-01-21T00:00:00"/>
    <d v="2020-01-21T00:00:00"/>
    <s v="OTHER"/>
    <s v="EMERGENCY LEAVE"/>
    <s v="1 OTHER"/>
    <n v="1"/>
    <m/>
  </r>
  <r>
    <n v="376"/>
    <x v="29"/>
    <d v="2020-02-20T00:00:00"/>
    <s v="DE CASTRO JUANITA M."/>
    <s v="CEO"/>
    <x v="1"/>
    <d v="2020-02-18T00:00:00"/>
    <d v="2020-02-19T00:00:00"/>
    <s v="SL"/>
    <m/>
    <s v="2 SL"/>
    <n v="2"/>
    <m/>
  </r>
  <r>
    <n v="377"/>
    <x v="29"/>
    <d v="2020-02-17T00:00:00"/>
    <s v="DE CASTRO JUANITA M."/>
    <s v="CEO"/>
    <x v="1"/>
    <d v="2020-02-14T00:00:00"/>
    <d v="2020-02-14T00:00:00"/>
    <s v="OTHER"/>
    <s v="CALAMITY LEAVE"/>
    <s v="1 OTHER"/>
    <n v="1"/>
    <m/>
  </r>
  <r>
    <n v="378"/>
    <x v="29"/>
    <d v="2020-02-14T00:00:00"/>
    <s v="DE CASTRO JUANITA M."/>
    <s v="CEO"/>
    <x v="1"/>
    <d v="2020-01-31T00:00:00"/>
    <d v="2020-01-31T00:00:00"/>
    <s v="OTHER"/>
    <s v="CALAMITY LEAVE"/>
    <s v="1 OTHER"/>
    <n v="1"/>
    <m/>
  </r>
  <r>
    <n v="378"/>
    <x v="29"/>
    <d v="2020-02-14T00:00:00"/>
    <s v="DE CASTRO JUANITA M."/>
    <s v="CEO"/>
    <x v="1"/>
    <d v="2020-02-03T00:00:00"/>
    <d v="2020-02-03T00:00:00"/>
    <s v="OTHER"/>
    <s v="CALAMITY LEAVE"/>
    <s v="1 OTHER"/>
    <n v="1"/>
    <m/>
  </r>
  <r>
    <n v="379"/>
    <x v="29"/>
    <d v="2020-01-20T00:00:00"/>
    <s v="DE CASTRO JUANITA M."/>
    <s v="CEO"/>
    <x v="1"/>
    <d v="2020-01-15T00:00:00"/>
    <d v="2020-01-15T00:00:00"/>
    <s v="OTHER"/>
    <s v="CALAMITY LEAVE"/>
    <s v="1 OTHER"/>
    <n v="1"/>
    <m/>
  </r>
  <r>
    <n v="379"/>
    <x v="29"/>
    <d v="2020-01-20T00:00:00"/>
    <s v="DE CASTRO JUANITA M."/>
    <s v="CEO"/>
    <x v="1"/>
    <d v="2020-01-17T00:00:00"/>
    <d v="2020-01-17T00:00:00"/>
    <s v="OTHER"/>
    <s v="CALAMITY LEAVE"/>
    <s v="1 OTHER"/>
    <n v="1"/>
    <m/>
  </r>
  <r>
    <n v="380"/>
    <x v="29"/>
    <d v="2020-02-11T00:00:00"/>
    <s v="MENDOZA PRESCILA S."/>
    <n v="0"/>
    <x v="2"/>
    <d v="2020-02-10T00:00:00"/>
    <d v="2020-02-10T00:00:00"/>
    <s v="OTHER"/>
    <s v="MC# 2"/>
    <s v="1 OTHER"/>
    <n v="1"/>
    <m/>
  </r>
  <r>
    <n v="380"/>
    <x v="29"/>
    <d v="2020-02-11T00:00:00"/>
    <s v="MENDOZA PRESCILA S."/>
    <n v="0"/>
    <x v="2"/>
    <d v="2020-02-15T00:00:00"/>
    <d v="2020-02-15T00:00:00"/>
    <s v="OTHER"/>
    <s v="MC# 2"/>
    <s v="1 OTHER"/>
    <n v="1"/>
    <m/>
  </r>
  <r>
    <n v="381"/>
    <x v="29"/>
    <d v="2020-01-10T00:00:00"/>
    <s v="MENDOZA PRESCILA S."/>
    <n v="0"/>
    <x v="2"/>
    <d v="2020-01-17T00:00:00"/>
    <d v="2020-01-17T00:00:00"/>
    <s v="SL"/>
    <m/>
    <s v="1 SL"/>
    <n v="1"/>
    <m/>
  </r>
  <r>
    <n v="382"/>
    <x v="29"/>
    <d v="2020-02-04T00:00:00"/>
    <s v="MENDOZA PRESCILA S."/>
    <n v="0"/>
    <x v="2"/>
    <d v="2020-02-04T00:00:00"/>
    <d v="2020-02-06T00:00:00"/>
    <s v="OTHER"/>
    <s v="MC# 2"/>
    <s v="3 OTHER"/>
    <n v="3"/>
    <m/>
  </r>
  <r>
    <n v="383"/>
    <x v="29"/>
    <d v="2020-02-11T00:00:00"/>
    <s v="DELA PEÑA ALFREDO C."/>
    <s v="CEO"/>
    <x v="1"/>
    <d v="2020-02-10T00:00:00"/>
    <d v="2020-02-10T00:00:00"/>
    <s v="OTHER"/>
    <s v="CALAMITY LEAVE"/>
    <s v="1 OTHER"/>
    <n v="1"/>
    <m/>
  </r>
  <r>
    <n v="384"/>
    <x v="29"/>
    <d v="2020-02-04T00:00:00"/>
    <s v="DELA PEÑA ALFREDO C."/>
    <s v="CEO"/>
    <x v="1"/>
    <d v="2020-02-04T00:00:00"/>
    <d v="2020-02-07T00:00:00"/>
    <s v="OTHER"/>
    <s v="CALAMITY LEAVE"/>
    <s v="4 OTHER"/>
    <n v="4"/>
    <m/>
  </r>
  <r>
    <n v="385"/>
    <x v="29"/>
    <d v="2020-02-11T00:00:00"/>
    <s v="GOMEZ EMMA M."/>
    <s v="CEO"/>
    <x v="1"/>
    <d v="2020-01-15T00:00:00"/>
    <d v="2020-01-16T00:00:00"/>
    <s v="OTHER"/>
    <s v="CALAMITY LEAVE"/>
    <s v="2 OTHER"/>
    <n v="2"/>
    <m/>
  </r>
  <r>
    <n v="385"/>
    <x v="29"/>
    <d v="2020-02-11T00:00:00"/>
    <s v="GOMEZ EMMA M."/>
    <s v="CEO"/>
    <x v="1"/>
    <d v="2020-01-23T00:00:00"/>
    <d v="2020-01-23T00:00:00"/>
    <s v="OTHER"/>
    <s v="CALAMITY LEAVE"/>
    <s v="1 OTHER"/>
    <n v="1"/>
    <m/>
  </r>
  <r>
    <n v="385"/>
    <x v="29"/>
    <d v="2020-02-11T00:00:00"/>
    <s v="GOMEZ EMMA M."/>
    <s v="CEO"/>
    <x v="1"/>
    <d v="2020-02-03T00:00:00"/>
    <d v="2020-02-03T00:00:00"/>
    <s v="OTHER"/>
    <s v="CALAMITY LEAVE"/>
    <s v="1 OTHER"/>
    <n v="1"/>
    <m/>
  </r>
  <r>
    <n v="385"/>
    <x v="29"/>
    <d v="2020-02-11T00:00:00"/>
    <s v="GOMEZ EMMA M."/>
    <s v="CEO"/>
    <x v="1"/>
    <d v="2020-02-10T00:00:00"/>
    <d v="2020-02-10T00:00:00"/>
    <s v="OTHER"/>
    <s v="CALAMITY LEAVE"/>
    <s v="1 OTHER"/>
    <n v="1"/>
    <m/>
  </r>
  <r>
    <n v="386"/>
    <x v="29"/>
    <d v="2020-01-17T00:00:00"/>
    <s v="GOMEZ EMMA M."/>
    <s v="CEO"/>
    <x v="1"/>
    <d v="2020-01-10T00:00:00"/>
    <d v="2020-01-10T00:00:00"/>
    <s v="OTHER"/>
    <s v="EMERGENCY LEAVE"/>
    <s v="1 OTHER"/>
    <n v="1"/>
    <m/>
  </r>
  <r>
    <n v="387"/>
    <x v="29"/>
    <m/>
    <s v="PARAS TEOFILA A."/>
    <s v="CEO"/>
    <x v="1"/>
    <d v="2020-02-11T00:00:00"/>
    <d v="2020-02-11T00:00:00"/>
    <s v="VL"/>
    <m/>
    <s v="1 VL"/>
    <n v="1"/>
    <m/>
  </r>
  <r>
    <n v="388"/>
    <x v="29"/>
    <d v="2020-01-22T00:00:00"/>
    <s v="PARAS TEOFILA A."/>
    <s v="CEO"/>
    <x v="1"/>
    <d v="2020-01-27T00:00:00"/>
    <d v="2020-01-27T00:00:00"/>
    <s v="VL"/>
    <m/>
    <s v="1 VL"/>
    <n v="1"/>
    <m/>
  </r>
  <r>
    <n v="389"/>
    <x v="29"/>
    <d v="2020-01-30T00:00:00"/>
    <s v="PARAS TEOFILA A."/>
    <s v="CEO"/>
    <x v="1"/>
    <d v="2020-02-03T00:00:00"/>
    <d v="2020-02-03T00:00:00"/>
    <s v="VL"/>
    <m/>
    <s v="1 VL"/>
    <n v="1"/>
    <m/>
  </r>
  <r>
    <n v="389"/>
    <x v="29"/>
    <d v="2020-01-30T00:00:00"/>
    <s v="PARAS TEOFILA A."/>
    <s v="CEO"/>
    <x v="1"/>
    <d v="2020-02-05T00:00:00"/>
    <d v="2020-02-05T00:00:00"/>
    <s v="VL"/>
    <m/>
    <s v="1 VL"/>
    <n v="1"/>
    <m/>
  </r>
  <r>
    <n v="389"/>
    <x v="29"/>
    <d v="2020-01-30T00:00:00"/>
    <s v="PARAS TEOFILA A."/>
    <s v="CEO"/>
    <x v="1"/>
    <d v="2020-02-10T00:00:00"/>
    <d v="2020-02-10T00:00:00"/>
    <s v="VL"/>
    <m/>
    <s v="1 VL"/>
    <n v="1"/>
    <m/>
  </r>
  <r>
    <n v="390"/>
    <x v="29"/>
    <d v="2020-02-12T00:00:00"/>
    <s v="MADRAZO ALLAN PAUL A."/>
    <s v="CEO"/>
    <x v="1"/>
    <d v="2020-02-13T00:00:00"/>
    <d v="2020-02-13T00:00:00"/>
    <s v="OTHER"/>
    <s v="CALAMITY LEAVE"/>
    <s v="1 OTHER"/>
    <n v="1"/>
    <m/>
  </r>
  <r>
    <n v="391"/>
    <x v="29"/>
    <d v="2020-02-06T00:00:00"/>
    <s v="MADRAZO ALLAN PAUL A."/>
    <s v="CEO"/>
    <x v="1"/>
    <d v="2020-02-07T00:00:00"/>
    <d v="2020-02-07T00:00:00"/>
    <s v="OTHER"/>
    <s v="CALAMITY LEAVE"/>
    <s v="1 OTHER"/>
    <n v="1"/>
    <m/>
  </r>
  <r>
    <n v="391"/>
    <x v="29"/>
    <d v="2020-02-06T00:00:00"/>
    <s v="MADRAZO ALLAN PAUL A."/>
    <s v="CEO"/>
    <x v="1"/>
    <d v="2020-02-10T00:00:00"/>
    <d v="2020-02-11T00:00:00"/>
    <s v="OTHER"/>
    <s v="CALAMITY LEAVE"/>
    <s v="2 OTHER"/>
    <n v="2"/>
    <m/>
  </r>
  <r>
    <n v="391"/>
    <x v="29"/>
    <d v="2020-02-06T00:00:00"/>
    <s v="MADRAZO ALLAN PAUL A."/>
    <s v="CEO"/>
    <x v="1"/>
    <d v="2020-02-14T00:00:00"/>
    <d v="2020-02-14T00:00:00"/>
    <s v="OTHER"/>
    <s v="CALAMITY LEAVE"/>
    <s v="1 OTHER"/>
    <n v="1"/>
    <m/>
  </r>
  <r>
    <n v="392"/>
    <x v="29"/>
    <d v="2020-02-12T00:00:00"/>
    <s v="MADRAZO ALLAN PAUL A."/>
    <s v="CEO"/>
    <x v="1"/>
    <d v="2020-02-07T00:00:00"/>
    <d v="2020-02-07T00:00:00"/>
    <s v="OTHER"/>
    <s v="CALAMITY LEAVE"/>
    <s v="1 OTHER"/>
    <n v="1"/>
    <m/>
  </r>
  <r>
    <n v="393"/>
    <x v="29"/>
    <d v="2020-02-06T00:00:00"/>
    <s v="SUMAGUI MARISSA D."/>
    <s v="CEO"/>
    <x v="1"/>
    <d v="2020-02-07T00:00:00"/>
    <d v="2020-02-07T00:00:00"/>
    <s v="OTHER"/>
    <s v="CALAMITY LEAVE"/>
    <s v="1 OTHER"/>
    <n v="1"/>
    <m/>
  </r>
  <r>
    <n v="393"/>
    <x v="29"/>
    <d v="2020-02-06T00:00:00"/>
    <s v="SUMAGUI MARISSA D."/>
    <s v="CEO"/>
    <x v="1"/>
    <d v="2020-02-10T00:00:00"/>
    <d v="2020-02-11T00:00:00"/>
    <s v="OTHER"/>
    <s v="CALAMITY LEAVE"/>
    <s v="2 OTHER"/>
    <n v="2"/>
    <m/>
  </r>
  <r>
    <n v="393"/>
    <x v="29"/>
    <d v="2020-02-06T00:00:00"/>
    <s v="SUMAGUI MARISSA D."/>
    <s v="CEO"/>
    <x v="1"/>
    <d v="2020-02-14T00:00:00"/>
    <d v="2020-02-14T00:00:00"/>
    <s v="OTHER"/>
    <s v="CALAMITY LEAVE"/>
    <s v="1 OTHER"/>
    <n v="1"/>
    <m/>
  </r>
  <r>
    <n v="394"/>
    <x v="29"/>
    <d v="2020-02-10T00:00:00"/>
    <s v="ARCULLO MELISSA A."/>
    <s v="CEO"/>
    <x v="1"/>
    <d v="2020-02-12T00:00:00"/>
    <d v="2020-02-13T00:00:00"/>
    <s v="OTHER"/>
    <s v="CALAMITY LEAVE"/>
    <s v="2 OTHER"/>
    <n v="2"/>
    <m/>
  </r>
  <r>
    <n v="395"/>
    <x v="29"/>
    <m/>
    <s v="ARCULLO MELISSA A."/>
    <s v="CEO"/>
    <x v="1"/>
    <d v="2020-02-05T00:00:00"/>
    <d v="2020-02-07T00:00:00"/>
    <s v="OTHER"/>
    <s v="CALAMITY LEAVE"/>
    <s v="3 OTHER"/>
    <n v="3"/>
    <m/>
  </r>
  <r>
    <n v="396"/>
    <x v="29"/>
    <d v="2020-02-10T00:00:00"/>
    <s v="MARINDUQUE ERNESTO P."/>
    <s v="CEO"/>
    <x v="1"/>
    <d v="2020-01-15T00:00:00"/>
    <d v="2020-01-15T00:00:00"/>
    <s v="OTHER"/>
    <s v="CALAMITY LEAVE"/>
    <s v="1 OTHER"/>
    <n v="1"/>
    <m/>
  </r>
  <r>
    <n v="396"/>
    <x v="29"/>
    <d v="2020-02-10T00:00:00"/>
    <s v="MARINDUQUE ERNESTO P."/>
    <s v="CEO"/>
    <x v="1"/>
    <d v="2020-02-10T00:00:00"/>
    <d v="2020-02-13T00:00:00"/>
    <s v="OTHER"/>
    <s v="CALAMITY LEAVE"/>
    <s v="4 OTHER"/>
    <n v="4"/>
    <m/>
  </r>
  <r>
    <n v="397"/>
    <x v="29"/>
    <d v="2020-02-04T00:00:00"/>
    <s v="AMBION PRISCO G."/>
    <s v="CEO"/>
    <x v="1"/>
    <d v="2020-01-31T00:00:00"/>
    <d v="2020-01-31T00:00:00"/>
    <s v="OTHER"/>
    <s v="CALAMITY LEAVE"/>
    <s v="1 OTHER"/>
    <n v="1"/>
    <m/>
  </r>
  <r>
    <n v="397"/>
    <x v="29"/>
    <d v="2020-02-04T00:00:00"/>
    <s v="AMBION PRISCO G."/>
    <s v="CEO"/>
    <x v="1"/>
    <d v="2020-02-03T00:00:00"/>
    <d v="2020-02-03T00:00:00"/>
    <s v="OTHER"/>
    <s v="CALAMITY LEAVE"/>
    <s v="1 OTHER"/>
    <n v="1"/>
    <m/>
  </r>
  <r>
    <n v="398"/>
    <x v="29"/>
    <d v="2020-01-23T00:00:00"/>
    <s v="AMBION PRISCO G."/>
    <s v="CEO"/>
    <x v="1"/>
    <d v="2020-01-22T00:00:00"/>
    <d v="2020-01-22T00:00:00"/>
    <s v="SL"/>
    <m/>
    <s v="1 SL"/>
    <n v="1"/>
    <m/>
  </r>
  <r>
    <n v="399"/>
    <x v="29"/>
    <d v="2020-01-20T00:00:00"/>
    <s v="AMBION PRISCO G."/>
    <s v="CEO"/>
    <x v="1"/>
    <d v="2020-01-17T00:00:00"/>
    <d v="2020-01-17T00:00:00"/>
    <s v="OTHER"/>
    <s v="BIRTHDAY LEAVE"/>
    <s v="1 OTHER"/>
    <n v="1"/>
    <m/>
  </r>
  <r>
    <n v="400"/>
    <x v="29"/>
    <d v="2020-02-11T00:00:00"/>
    <s v="JAVIER MYLENE M."/>
    <s v="CPDO"/>
    <x v="1"/>
    <d v="2020-02-12T00:00:00"/>
    <d v="2020-02-12T00:00:00"/>
    <s v="OTHER"/>
    <s v="CALAMITY LEAVE"/>
    <s v="1 OTHER"/>
    <n v="1"/>
    <m/>
  </r>
  <r>
    <n v="401"/>
    <x v="29"/>
    <d v="2020-02-06T00:00:00"/>
    <s v="JAVIER MYLENE M."/>
    <s v="CPDO"/>
    <x v="1"/>
    <d v="2020-02-07T00:00:00"/>
    <d v="2020-02-07T00:00:00"/>
    <s v="OTHER"/>
    <s v="CALAMITY LEAVE"/>
    <s v="1 OTHER"/>
    <n v="1"/>
    <m/>
  </r>
  <r>
    <n v="402"/>
    <x v="29"/>
    <d v="2020-02-04T00:00:00"/>
    <s v="JAVIER MYLENE M."/>
    <s v="CPDO"/>
    <x v="1"/>
    <d v="2020-02-03T00:00:00"/>
    <d v="2020-02-03T00:00:00"/>
    <s v="OTHER"/>
    <s v="CALAMITY LEAVE"/>
    <s v="1 OTHER"/>
    <n v="1"/>
    <m/>
  </r>
  <r>
    <n v="403"/>
    <x v="29"/>
    <d v="2020-01-30T00:00:00"/>
    <s v="JAVIER MYLENE M."/>
    <s v="CPDO"/>
    <x v="1"/>
    <d v="2020-01-29T00:00:00"/>
    <d v="2020-01-29T00:00:00"/>
    <s v="OTHER"/>
    <s v="CALAMITY LEAVE"/>
    <s v="1 OTHER"/>
    <n v="1"/>
    <m/>
  </r>
  <r>
    <n v="404"/>
    <x v="29"/>
    <d v="2020-01-21T00:00:00"/>
    <s v="JAVIER MYLENE M."/>
    <s v="CPDO"/>
    <x v="1"/>
    <d v="2020-01-20T00:00:00"/>
    <d v="2020-01-20T00:00:00"/>
    <s v="OTHER"/>
    <s v="CALAMITY LEAVE"/>
    <s v="1 OTHER"/>
    <n v="1"/>
    <m/>
  </r>
  <r>
    <n v="405"/>
    <x v="29"/>
    <d v="2020-02-13T00:00:00"/>
    <s v="LOYOLA JANE A."/>
    <s v="CPDO"/>
    <x v="1"/>
    <d v="2020-02-19T00:00:00"/>
    <d v="2020-02-21T00:00:00"/>
    <s v="VL"/>
    <m/>
    <s v="3 VL"/>
    <n v="3"/>
    <m/>
  </r>
  <r>
    <n v="405"/>
    <x v="29"/>
    <d v="2020-02-13T00:00:00"/>
    <s v="LOYOLA JANE A."/>
    <s v="CPDO"/>
    <x v="1"/>
    <d v="2020-02-24T00:00:00"/>
    <d v="2020-02-24T00:00:00"/>
    <s v="VL"/>
    <m/>
    <s v="1 VL"/>
    <n v="1"/>
    <m/>
  </r>
  <r>
    <n v="405"/>
    <x v="29"/>
    <d v="2020-02-13T00:00:00"/>
    <s v="LOYOLA JANE A."/>
    <s v="CPDO"/>
    <x v="1"/>
    <d v="2020-02-26T00:00:00"/>
    <d v="2020-02-26T00:00:00"/>
    <s v="VL"/>
    <m/>
    <s v="1 VL"/>
    <n v="1"/>
    <m/>
  </r>
  <r>
    <n v="406"/>
    <x v="29"/>
    <d v="2020-02-13T00:00:00"/>
    <s v="LOYOLA JANE A."/>
    <s v="CPDO"/>
    <x v="1"/>
    <d v="2020-02-12T00:00:00"/>
    <d v="2020-02-12T00:00:00"/>
    <s v="OTHER"/>
    <s v="MC# 6"/>
    <s v="1 OTHER"/>
    <n v="1"/>
    <m/>
  </r>
  <r>
    <n v="407"/>
    <x v="29"/>
    <d v="2020-02-13T00:00:00"/>
    <s v="LOYOLA JANE A."/>
    <s v="CPDO"/>
    <x v="1"/>
    <d v="2020-02-10T00:00:00"/>
    <d v="2020-02-11T00:00:00"/>
    <s v="OTHER"/>
    <s v="CALAMITY LEAVE"/>
    <s v="2 OTHER"/>
    <n v="2"/>
    <m/>
  </r>
  <r>
    <n v="408"/>
    <x v="29"/>
    <d v="2020-01-20T00:00:00"/>
    <s v="LOYOLA JANE A."/>
    <s v="CPDO"/>
    <x v="1"/>
    <d v="2020-01-15T00:00:00"/>
    <d v="2020-01-17T00:00:00"/>
    <s v="OTHER"/>
    <s v="CALAMITY LEAVE"/>
    <s v="3 OTHER"/>
    <n v="3"/>
    <m/>
  </r>
  <r>
    <n v="409"/>
    <x v="29"/>
    <d v="2020-03-03T00:00:00"/>
    <s v="SUÑIGA CARLOS J."/>
    <s v="CPDO"/>
    <x v="1"/>
    <d v="2020-03-09T00:00:00"/>
    <d v="2020-03-13T00:00:00"/>
    <s v="VL"/>
    <m/>
    <s v="5 VL"/>
    <n v="5"/>
    <m/>
  </r>
  <r>
    <n v="410"/>
    <x v="29"/>
    <d v="2020-01-27T00:00:00"/>
    <s v="SUÑIGA CARLOS J."/>
    <s v="CPDO"/>
    <x v="1"/>
    <d v="2020-01-30T00:00:00"/>
    <d v="2020-01-31T00:00:00"/>
    <s v="OTHER"/>
    <s v="EMERGENCY LEAVE"/>
    <s v="2 OTHER"/>
    <n v="2"/>
    <m/>
  </r>
  <r>
    <n v="411"/>
    <x v="29"/>
    <d v="2020-03-17T00:00:00"/>
    <s v="LAROZA KIM VINCENT L."/>
    <s v="ONT"/>
    <x v="1"/>
    <d v="2020-03-02T00:00:00"/>
    <d v="2020-03-13T00:00:00"/>
    <s v="SL"/>
    <m/>
    <s v="10 SL"/>
    <n v="10"/>
    <m/>
  </r>
  <r>
    <n v="412"/>
    <x v="29"/>
    <d v="2020-02-12T00:00:00"/>
    <s v="BAYHON VIOLETA  "/>
    <s v="ONT"/>
    <x v="1"/>
    <d v="2020-02-11T00:00:00"/>
    <d v="2020-02-11T00:00:00"/>
    <s v="OTHER"/>
    <s v="CALAMITY LEAVE"/>
    <s v="1 OTHER"/>
    <n v="1"/>
    <m/>
  </r>
  <r>
    <n v="413"/>
    <x v="29"/>
    <d v="2020-02-24T00:00:00"/>
    <s v="VERGARA TERESITA J."/>
    <s v="ONT"/>
    <x v="1"/>
    <d v="2020-03-23T00:00:00"/>
    <d v="2020-03-27T00:00:00"/>
    <s v="VL"/>
    <m/>
    <s v="5 VL"/>
    <n v="5"/>
    <m/>
  </r>
  <r>
    <n v="414"/>
    <x v="29"/>
    <d v="2020-01-31T00:00:00"/>
    <s v="HERNADEZ VICTOR  "/>
    <s v="ONT"/>
    <x v="1"/>
    <d v="2020-02-10T00:00:00"/>
    <d v="2020-02-12T00:00:00"/>
    <s v="OTHER"/>
    <s v="CALAMITY LEAVE"/>
    <s v="3 OTHER"/>
    <n v="3"/>
    <m/>
  </r>
  <r>
    <n v="415"/>
    <x v="29"/>
    <d v="2020-01-28T00:00:00"/>
    <s v="BAYBAY MA. ROSA A."/>
    <s v="ONT"/>
    <x v="1"/>
    <d v="2020-01-24T00:00:00"/>
    <d v="2020-01-24T00:00:00"/>
    <s v="SL"/>
    <m/>
    <s v="1 SL"/>
    <n v="1"/>
    <m/>
  </r>
  <r>
    <n v="415"/>
    <x v="29"/>
    <d v="2020-01-28T00:00:00"/>
    <s v="BAYBAY MA. ROSA A."/>
    <s v="ONT"/>
    <x v="1"/>
    <d v="2020-01-27T00:00:00"/>
    <d v="2020-01-27T00:00:00"/>
    <s v="SL"/>
    <m/>
    <s v="1 SL"/>
    <n v="1"/>
    <m/>
  </r>
  <r>
    <n v="416"/>
    <x v="29"/>
    <d v="2020-01-22T00:00:00"/>
    <s v="BAYBAY MA. ROSA A."/>
    <s v="ONT"/>
    <x v="1"/>
    <d v="2020-01-21T00:00:00"/>
    <d v="2020-01-21T00:00:00"/>
    <s v="SL"/>
    <m/>
    <s v="1 SL"/>
    <n v="1"/>
    <m/>
  </r>
  <r>
    <n v="417"/>
    <x v="29"/>
    <d v="2020-01-24T00:00:00"/>
    <s v="MANALO CYNTHIA  "/>
    <s v="CPDO"/>
    <x v="1"/>
    <d v="2020-01-15T00:00:00"/>
    <d v="2020-01-17T00:00:00"/>
    <s v="OTHER"/>
    <s v="CALAMITY LEAVE"/>
    <s v="3 OTHER"/>
    <n v="3"/>
    <m/>
  </r>
  <r>
    <n v="417"/>
    <x v="29"/>
    <d v="2020-01-24T00:00:00"/>
    <s v="MANALO CYNTHIA  "/>
    <s v="CPDO"/>
    <x v="1"/>
    <d v="2020-01-19T00:00:00"/>
    <d v="2020-01-20T00:00:00"/>
    <s v="OTHER"/>
    <s v="CALAMITY LEAVE"/>
    <s v="1 OTHER"/>
    <n v="1"/>
    <m/>
  </r>
  <r>
    <n v="418"/>
    <x v="29"/>
    <d v="2020-01-13T00:00:00"/>
    <s v="HERNANDEZ DONATO Q."/>
    <s v="ONT"/>
    <x v="1"/>
    <d v="2020-01-25T00:00:00"/>
    <d v="2020-01-25T00:00:00"/>
    <s v="OTHER"/>
    <s v="BIRTHDAY LEAVE"/>
    <s v="0 OTHER"/>
    <n v="0"/>
    <m/>
  </r>
  <r>
    <n v="419"/>
    <x v="29"/>
    <d v="2020-01-29T00:00:00"/>
    <s v="BERNALDEZ MARLONE P."/>
    <s v="TCNHS"/>
    <x v="1"/>
    <d v="2020-01-16T00:00:00"/>
    <d v="2020-01-17T00:00:00"/>
    <s v="SL"/>
    <m/>
    <s v="2 SL"/>
    <n v="2"/>
    <m/>
  </r>
  <r>
    <n v="419"/>
    <x v="29"/>
    <d v="2020-01-29T00:00:00"/>
    <s v="BERNALDEZ MARLONE P."/>
    <s v="TCNHS"/>
    <x v="1"/>
    <d v="2020-01-20T00:00:00"/>
    <d v="2020-01-23T00:00:00"/>
    <s v="SL"/>
    <m/>
    <s v="4 SL"/>
    <n v="4"/>
    <m/>
  </r>
  <r>
    <n v="420"/>
    <x v="29"/>
    <d v="2020-03-18T00:00:00"/>
    <s v="HAPITA MELANIE A."/>
    <s v="ONT"/>
    <x v="0"/>
    <d v="2020-03-26T00:00:00"/>
    <d v="2020-03-26T00:00:00"/>
    <s v="OTHER"/>
    <s v="MC# 6"/>
    <s v="1 OTHER"/>
    <n v="1"/>
    <m/>
  </r>
  <r>
    <n v="421"/>
    <x v="29"/>
    <d v="2020-01-27T00:00:00"/>
    <s v="HAPITA MELANIE A."/>
    <s v="ONT"/>
    <x v="0"/>
    <d v="2020-02-03T00:00:00"/>
    <d v="2020-02-05T00:00:00"/>
    <s v="VL"/>
    <m/>
    <s v="3 VL"/>
    <n v="3"/>
    <m/>
  </r>
  <r>
    <n v="422"/>
    <x v="29"/>
    <d v="2020-02-03T00:00:00"/>
    <s v="VERGARA TERESITA J."/>
    <s v="ONT"/>
    <x v="1"/>
    <d v="2020-02-12T00:00:00"/>
    <d v="2020-02-14T00:00:00"/>
    <s v="OTHER"/>
    <s v="CALAMITY LEAVE"/>
    <s v="3 OTHER"/>
    <n v="3"/>
    <m/>
  </r>
  <r>
    <n v="423"/>
    <x v="29"/>
    <d v="2020-01-28T00:00:00"/>
    <s v="VERGARA TERESITA J."/>
    <s v="ONT"/>
    <x v="1"/>
    <d v="2020-01-30T00:00:00"/>
    <d v="2020-01-30T00:00:00"/>
    <s v="OTHER"/>
    <s v="CALAMITY LEAVE"/>
    <s v="1 OTHER"/>
    <n v="1"/>
    <m/>
  </r>
  <r>
    <n v="424"/>
    <x v="29"/>
    <d v="2020-03-18T00:00:00"/>
    <s v="DELFINO NINA C."/>
    <s v="ONT"/>
    <x v="1"/>
    <d v="2020-03-18T00:00:00"/>
    <d v="2020-03-18T00:00:00"/>
    <s v="SL"/>
    <m/>
    <s v="1 SL"/>
    <n v="1"/>
    <m/>
  </r>
  <r>
    <n v="425"/>
    <x v="29"/>
    <d v="2020-02-17T00:00:00"/>
    <s v="DELFINO NINA C."/>
    <s v="ONT"/>
    <x v="1"/>
    <d v="2020-02-09T00:00:00"/>
    <d v="2020-02-12T00:00:00"/>
    <s v="SL"/>
    <m/>
    <s v="4 SL"/>
    <n v="4"/>
    <m/>
  </r>
  <r>
    <n v="425"/>
    <x v="29"/>
    <d v="2020-02-17T00:00:00"/>
    <s v="DELFINO NINA C."/>
    <s v="ONT"/>
    <x v="1"/>
    <d v="2020-02-15T00:00:00"/>
    <d v="2020-02-15T00:00:00"/>
    <s v="SL"/>
    <m/>
    <s v="0.5 SL"/>
    <n v="0.5"/>
    <m/>
  </r>
  <r>
    <n v="426"/>
    <x v="29"/>
    <d v="2020-02-24T00:00:00"/>
    <s v="OSTONAL IVY S."/>
    <s v="ONT"/>
    <x v="1"/>
    <d v="2020-03-02T00:00:00"/>
    <d v="2020-03-03T00:00:00"/>
    <s v="VL"/>
    <m/>
    <s v="2 VL"/>
    <n v="2"/>
    <m/>
  </r>
  <r>
    <n v="426"/>
    <x v="29"/>
    <d v="2020-02-24T00:00:00"/>
    <s v="OSTONAL IVY S."/>
    <s v="ONT"/>
    <x v="1"/>
    <d v="2020-03-09T00:00:00"/>
    <d v="2020-03-11T00:00:00"/>
    <s v="VL"/>
    <m/>
    <s v="3 VL"/>
    <n v="3"/>
    <m/>
  </r>
  <r>
    <n v="427"/>
    <x v="29"/>
    <d v="2020-02-27T00:00:00"/>
    <s v="PASCUA LORENA D."/>
    <s v="ONT"/>
    <x v="1"/>
    <d v="2020-03-23T00:00:00"/>
    <d v="2020-03-26T00:00:00"/>
    <s v="VL"/>
    <m/>
    <s v="4 VL"/>
    <n v="4"/>
    <m/>
  </r>
  <r>
    <n v="427"/>
    <x v="29"/>
    <d v="2020-02-27T00:00:00"/>
    <s v="PASCUA LORENA D."/>
    <s v="ONT"/>
    <x v="1"/>
    <d v="2020-03-29T00:00:00"/>
    <d v="2020-03-29T00:00:00"/>
    <s v="VL"/>
    <m/>
    <s v="1 VL"/>
    <n v="1"/>
    <m/>
  </r>
  <r>
    <n v="428"/>
    <x v="29"/>
    <d v="2020-02-14T00:00:00"/>
    <s v="EMELO MARXIANE T."/>
    <s v="ONT"/>
    <x v="1"/>
    <d v="2020-03-02T00:00:00"/>
    <d v="2020-03-06T00:00:00"/>
    <s v="VL"/>
    <m/>
    <s v="5 VL"/>
    <n v="5"/>
    <m/>
  </r>
  <r>
    <n v="429"/>
    <x v="29"/>
    <d v="2020-02-27T00:00:00"/>
    <s v="JAVIER EMMA R."/>
    <s v="ONT"/>
    <x v="1"/>
    <d v="2020-03-23T00:00:00"/>
    <d v="2020-03-27T00:00:00"/>
    <s v="VL"/>
    <m/>
    <s v="5 VL"/>
    <n v="5"/>
    <m/>
  </r>
  <r>
    <n v="430"/>
    <x v="29"/>
    <d v="2020-02-14T00:00:00"/>
    <s v="SANTERA MARICRIS S."/>
    <s v="ONT"/>
    <x v="1"/>
    <d v="2020-02-19T00:00:00"/>
    <d v="2020-02-19T00:00:00"/>
    <s v="VL"/>
    <m/>
    <s v="1 VL"/>
    <n v="1"/>
    <m/>
  </r>
  <r>
    <n v="431"/>
    <x v="29"/>
    <d v="2020-02-14T00:00:00"/>
    <s v="MONTEALEGRE CHARLIE JR. O."/>
    <n v="0"/>
    <x v="2"/>
    <d v="2020-02-17T00:00:00"/>
    <d v="2020-02-21T00:00:00"/>
    <s v="VL"/>
    <m/>
    <s v="5 VL"/>
    <n v="5"/>
    <m/>
  </r>
  <r>
    <n v="432"/>
    <x v="29"/>
    <d v="2020-02-24T00:00:00"/>
    <s v="EMELO MARXIANE T."/>
    <s v="ONT"/>
    <x v="1"/>
    <d v="2020-03-10T00:00:00"/>
    <d v="2020-03-14T00:00:00"/>
    <s v="VL"/>
    <m/>
    <s v="4 VL"/>
    <n v="4"/>
    <m/>
  </r>
  <r>
    <n v="433"/>
    <x v="29"/>
    <d v="2020-02-10T00:00:00"/>
    <s v="OLEGARIO NENITA A."/>
    <s v="LIBRARY"/>
    <x v="1"/>
    <d v="2020-02-04T00:00:00"/>
    <d v="2020-02-04T00:00:00"/>
    <s v="OTHER"/>
    <s v="CALAMITY LEAVE"/>
    <s v="1 OTHER"/>
    <n v="1"/>
    <m/>
  </r>
  <r>
    <n v="433"/>
    <x v="29"/>
    <d v="2020-02-10T00:00:00"/>
    <s v="OLEGARIO NENITA A."/>
    <s v="LIBRARY"/>
    <x v="1"/>
    <d v="2020-02-06T00:00:00"/>
    <d v="2020-02-06T00:00:00"/>
    <s v="OTHER"/>
    <s v="CALAMITY LEAVE"/>
    <s v="1 OTHER"/>
    <n v="1"/>
    <m/>
  </r>
  <r>
    <n v="434"/>
    <x v="29"/>
    <d v="2020-01-29T00:00:00"/>
    <s v="OLEGARIO NENITA A."/>
    <s v="LIBRARY"/>
    <x v="1"/>
    <d v="2020-02-03T00:00:00"/>
    <d v="2020-02-04T00:00:00"/>
    <s v="OTHER"/>
    <s v="CALAMITY LEAVE"/>
    <s v="2 OTHER"/>
    <n v="2"/>
    <m/>
  </r>
  <r>
    <n v="435"/>
    <x v="29"/>
    <d v="2020-01-30T00:00:00"/>
    <s v="BERNALDEZ MARLONE P."/>
    <s v="TCNHS"/>
    <x v="1"/>
    <d v="2020-02-06T00:00:00"/>
    <d v="2020-02-10T00:00:00"/>
    <s v="OTHER"/>
    <s v="CALAMITY LEAVE"/>
    <s v="5 OTHER"/>
    <n v="5"/>
    <m/>
  </r>
  <r>
    <n v="436"/>
    <x v="29"/>
    <d v="2020-03-05T00:00:00"/>
    <s v="GALANG JULIET B."/>
    <s v="VMO"/>
    <x v="3"/>
    <d v="2020-02-28T00:00:00"/>
    <d v="2020-02-28T00:00:00"/>
    <s v="SL"/>
    <m/>
    <s v="1 SL"/>
    <n v="1"/>
    <m/>
  </r>
  <r>
    <n v="436"/>
    <x v="29"/>
    <d v="2020-03-05T00:00:00"/>
    <s v="GALANG JULIET B."/>
    <s v="VMO"/>
    <x v="3"/>
    <d v="2020-03-02T00:00:00"/>
    <d v="2020-03-04T00:00:00"/>
    <s v="SL"/>
    <m/>
    <s v="3 SL"/>
    <n v="3"/>
    <m/>
  </r>
  <r>
    <n v="437"/>
    <x v="29"/>
    <d v="2020-02-24T00:00:00"/>
    <s v="GALANG JULIET B."/>
    <s v="VMO"/>
    <x v="3"/>
    <d v="2020-02-20T00:00:00"/>
    <d v="2020-02-21T00:00:00"/>
    <s v="SL"/>
    <m/>
    <s v="1.5 SL"/>
    <n v="1.5"/>
    <m/>
  </r>
  <r>
    <n v="438"/>
    <x v="29"/>
    <d v="2020-02-12T00:00:00"/>
    <s v="GALANG JULIET B."/>
    <s v="VMO"/>
    <x v="3"/>
    <d v="2020-02-11T00:00:00"/>
    <d v="2020-02-11T00:00:00"/>
    <s v="SL"/>
    <m/>
    <s v="1 SL"/>
    <n v="1"/>
    <m/>
  </r>
  <r>
    <n v="439"/>
    <x v="29"/>
    <d v="2020-01-23T00:00:00"/>
    <s v="GALANG JULIET B."/>
    <s v="VMO"/>
    <x v="3"/>
    <d v="2020-01-22T00:00:00"/>
    <d v="2020-01-22T00:00:00"/>
    <s v="SL"/>
    <m/>
    <s v="1 SL"/>
    <n v="1"/>
    <m/>
  </r>
  <r>
    <n v="440"/>
    <x v="29"/>
    <d v="2020-01-22T00:00:00"/>
    <s v="GALANG JULIET B."/>
    <s v="VMO"/>
    <x v="3"/>
    <d v="2020-01-15T00:00:00"/>
    <d v="2020-01-17T00:00:00"/>
    <s v="OTHER"/>
    <s v="CALAMITY LEAVE"/>
    <s v="3 OTHER"/>
    <n v="3"/>
    <m/>
  </r>
  <r>
    <n v="440"/>
    <x v="29"/>
    <d v="2020-01-22T00:00:00"/>
    <s v="GALANG JULIET B."/>
    <s v="VMO"/>
    <x v="3"/>
    <d v="2020-01-20T00:00:00"/>
    <d v="2020-01-21T00:00:00"/>
    <s v="OTHER"/>
    <s v="CALAMITY LEAVE"/>
    <s v="2 OTHER"/>
    <n v="2"/>
    <m/>
  </r>
  <r>
    <n v="441"/>
    <x v="29"/>
    <d v="2020-01-18T00:00:00"/>
    <s v="OLEGARIO NENITA A."/>
    <s v="LIBRARY"/>
    <x v="1"/>
    <d v="2020-02-17T00:00:00"/>
    <d v="2020-02-17T00:00:00"/>
    <s v="OTHER"/>
    <s v="PARENTAL OBLIGATION"/>
    <s v="1 OTHER"/>
    <n v="1"/>
    <m/>
  </r>
  <r>
    <n v="442"/>
    <x v="29"/>
    <d v="2020-02-14T00:00:00"/>
    <s v="OLEGARIO NENITA A."/>
    <s v="LIBRARY"/>
    <x v="1"/>
    <d v="2020-02-11T00:00:00"/>
    <d v="2020-02-11T00:00:00"/>
    <s v="OTHER"/>
    <s v="CALAMITY LEAVE"/>
    <s v="1 OTHER"/>
    <n v="1"/>
    <m/>
  </r>
  <r>
    <n v="442"/>
    <x v="29"/>
    <d v="2020-02-14T00:00:00"/>
    <s v="OLEGARIO NENITA A."/>
    <s v="LIBRARY"/>
    <x v="1"/>
    <d v="2020-02-13T00:00:00"/>
    <d v="2020-02-13T00:00:00"/>
    <s v="OTHER"/>
    <s v="CALAMITY LEAVE"/>
    <s v="1 OTHER"/>
    <n v="1"/>
    <m/>
  </r>
  <r>
    <n v="443"/>
    <x v="29"/>
    <d v="2020-01-29T00:00:00"/>
    <s v="OLEGARIO NENITA A."/>
    <s v="LIBRARY"/>
    <x v="1"/>
    <d v="2020-01-28T00:00:00"/>
    <d v="2020-01-28T00:00:00"/>
    <s v="OTHER"/>
    <s v="CALAMITY LEAVE"/>
    <s v="1 OTHER"/>
    <n v="1"/>
    <m/>
  </r>
  <r>
    <n v="444"/>
    <x v="29"/>
    <d v="2020-03-02T00:00:00"/>
    <s v="VIDALLO WINNIE R."/>
    <s v="CTO"/>
    <x v="1"/>
    <d v="2020-02-14T00:00:00"/>
    <d v="2020-02-14T00:00:00"/>
    <s v="SL"/>
    <m/>
    <s v="1 SL"/>
    <n v="1"/>
    <m/>
  </r>
  <r>
    <n v="444"/>
    <x v="29"/>
    <d v="2020-03-02T00:00:00"/>
    <s v="VIDALLO WINNIE R."/>
    <s v="CTO"/>
    <x v="1"/>
    <d v="2020-02-26T00:00:00"/>
    <d v="2020-02-26T00:00:00"/>
    <s v="SL"/>
    <m/>
    <s v="1 SL"/>
    <n v="1"/>
    <m/>
  </r>
  <r>
    <n v="444"/>
    <x v="29"/>
    <d v="2020-03-02T00:00:00"/>
    <s v="VIDALLO WINNIE R."/>
    <s v="CTO"/>
    <x v="1"/>
    <d v="2020-01-09T00:00:00"/>
    <d v="2020-01-09T00:00:00"/>
    <s v="SL"/>
    <m/>
    <s v="1 SL"/>
    <n v="1"/>
    <m/>
  </r>
  <r>
    <n v="445"/>
    <x v="29"/>
    <d v="2020-01-29T00:00:00"/>
    <s v="VIDALLO WINNIE R."/>
    <s v="CTO"/>
    <x v="1"/>
    <d v="2020-01-09T00:00:00"/>
    <d v="2020-01-09T00:00:00"/>
    <s v="OTHER"/>
    <s v="CALAMITY LEAVE"/>
    <s v="1 OTHER"/>
    <n v="1"/>
    <m/>
  </r>
  <r>
    <n v="446"/>
    <x v="29"/>
    <d v="2020-01-29T00:00:00"/>
    <s v="VIDALLO WINNIE R."/>
    <s v="CTO"/>
    <x v="1"/>
    <d v="2020-01-09T00:00:00"/>
    <d v="2020-01-09T00:00:00"/>
    <s v="OTHER"/>
    <s v="CALAMITY LEAVE"/>
    <s v="1 OTHER"/>
    <n v="1"/>
    <m/>
  </r>
  <r>
    <n v="445"/>
    <x v="29"/>
    <d v="2020-01-29T00:00:00"/>
    <s v="VIDALLO WINNIE R."/>
    <s v="CTO"/>
    <x v="1"/>
    <d v="2020-01-09T00:00:00"/>
    <d v="2020-01-09T00:00:00"/>
    <s v="OTHER"/>
    <s v="CALAMITY LEAVE"/>
    <s v="1 OTHER"/>
    <n v="1"/>
    <m/>
  </r>
  <r>
    <n v="446"/>
    <x v="29"/>
    <d v="2020-02-28T00:00:00"/>
    <s v="DIMAPILIS ELVIRA S."/>
    <s v="CTO"/>
    <x v="1"/>
    <d v="2020-03-06T00:00:00"/>
    <d v="2020-03-06T00:00:00"/>
    <s v="VL"/>
    <m/>
    <s v="1 VL"/>
    <n v="1"/>
    <m/>
  </r>
  <r>
    <n v="446"/>
    <x v="29"/>
    <d v="2020-02-28T00:00:00"/>
    <s v="DIMAPILIS ELVIRA S."/>
    <s v="CTO"/>
    <x v="1"/>
    <d v="2020-03-13T00:00:00"/>
    <d v="2020-03-13T00:00:00"/>
    <s v="VL"/>
    <m/>
    <s v="1 VL"/>
    <n v="1"/>
    <m/>
  </r>
  <r>
    <n v="447"/>
    <x v="29"/>
    <d v="2020-02-11T00:00:00"/>
    <s v="DIMAPILIS ELVIRA S."/>
    <s v="CTO"/>
    <x v="1"/>
    <d v="2020-02-13T00:00:00"/>
    <d v="2020-02-14T00:00:00"/>
    <s v="OTHER"/>
    <s v="CALAMITY LEAVE"/>
    <s v="2 OTHER"/>
    <n v="2"/>
    <m/>
  </r>
  <r>
    <n v="448"/>
    <x v="29"/>
    <d v="2020-02-03T00:00:00"/>
    <s v="DIMAPILIS ELVIRA S."/>
    <s v="CTO"/>
    <x v="1"/>
    <d v="2020-02-06T00:00:00"/>
    <d v="2020-02-07T00:00:00"/>
    <s v="OTHER"/>
    <s v="CALAMITY LEAVE"/>
    <s v="2 OTHER"/>
    <n v="2"/>
    <m/>
  </r>
  <r>
    <n v="449"/>
    <x v="29"/>
    <d v="2020-01-20T00:00:00"/>
    <s v="DIMAPILIS ELVIRA S."/>
    <s v="CTO"/>
    <x v="1"/>
    <d v="2020-01-15T00:00:00"/>
    <d v="2020-01-15T00:00:00"/>
    <s v="OTHER"/>
    <s v="CALAMITY LEAVE"/>
    <s v="1 OTHER"/>
    <n v="1"/>
    <m/>
  </r>
  <r>
    <n v="450"/>
    <x v="29"/>
    <d v="2020-01-08T00:00:00"/>
    <s v="DIMAPILIS ELVIRA S."/>
    <s v="CTO"/>
    <x v="1"/>
    <d v="2020-01-02T00:00:00"/>
    <d v="2020-01-02T00:00:00"/>
    <s v="OTHER"/>
    <s v="MC# 6"/>
    <s v="1 OTHER"/>
    <n v="1"/>
    <m/>
  </r>
  <r>
    <n v="451"/>
    <x v="29"/>
    <d v="2020-01-30T00:00:00"/>
    <s v="DIMAPILIS ARIEL M."/>
    <s v="CTO"/>
    <x v="1"/>
    <d v="2020-02-01T00:00:00"/>
    <d v="2020-02-01T00:00:00"/>
    <s v="OTHER"/>
    <s v="CALAMITY LEAVE"/>
    <s v="1 OTHER"/>
    <n v="1"/>
    <m/>
  </r>
  <r>
    <n v="451"/>
    <x v="29"/>
    <d v="2020-01-30T00:00:00"/>
    <s v="DIMAPILIS ARIEL M."/>
    <s v="CTO"/>
    <x v="1"/>
    <d v="2020-02-05T00:00:00"/>
    <d v="2020-02-05T00:00:00"/>
    <s v="OTHER"/>
    <s v="CALAMITY LEAVE"/>
    <s v="1 OTHER"/>
    <n v="1"/>
    <m/>
  </r>
  <r>
    <n v="451"/>
    <x v="29"/>
    <d v="2020-01-30T00:00:00"/>
    <s v="DIMAPILIS ARIEL M."/>
    <s v="CTO"/>
    <x v="1"/>
    <d v="2020-02-08T00:00:00"/>
    <d v="2020-02-08T00:00:00"/>
    <s v="OTHER"/>
    <s v="CALAMITY LEAVE"/>
    <s v="1 OTHER"/>
    <n v="1"/>
    <m/>
  </r>
  <r>
    <n v="451"/>
    <x v="29"/>
    <d v="2020-01-30T00:00:00"/>
    <s v="DIMAPILIS ARIEL M."/>
    <s v="CTO"/>
    <x v="1"/>
    <d v="2020-02-12T00:00:00"/>
    <d v="2020-02-12T00:00:00"/>
    <s v="OTHER"/>
    <s v="CALAMITY LEAVE"/>
    <s v="1 OTHER"/>
    <n v="1"/>
    <m/>
  </r>
  <r>
    <n v="452"/>
    <x v="29"/>
    <d v="2020-03-11T00:00:00"/>
    <s v="SALONGA LUCY M."/>
    <s v="EEO/ CITY MARKET"/>
    <x v="1"/>
    <d v="2020-03-10T00:00:00"/>
    <d v="2020-03-10T00:00:00"/>
    <s v="SL"/>
    <m/>
    <s v="1 SL"/>
    <n v="1"/>
    <m/>
  </r>
  <r>
    <n v="453"/>
    <x v="29"/>
    <d v="2020-01-29T00:00:00"/>
    <s v="SALONGA LUCY M."/>
    <s v="EEO/ CITY MARKET"/>
    <x v="1"/>
    <d v="2020-02-03T00:00:00"/>
    <d v="2020-02-03T00:00:00"/>
    <s v="OTHER"/>
    <s v="CALAMITY LEAVE"/>
    <s v="1 OTHER"/>
    <n v="1"/>
    <m/>
  </r>
  <r>
    <n v="453"/>
    <x v="29"/>
    <d v="2020-01-29T00:00:00"/>
    <s v="SALONGA LUCY M."/>
    <s v="EEO/ CITY MARKET"/>
    <x v="1"/>
    <d v="2020-02-07T00:00:00"/>
    <d v="2020-02-07T00:00:00"/>
    <s v="OTHER"/>
    <s v="CALAMITY LEAVE"/>
    <s v="1 OTHER"/>
    <n v="1"/>
    <m/>
  </r>
  <r>
    <n v="453"/>
    <x v="29"/>
    <d v="2020-01-29T00:00:00"/>
    <s v="SALONGA LUCY M."/>
    <s v="EEO/ CITY MARKET"/>
    <x v="1"/>
    <d v="2020-02-10T00:00:00"/>
    <d v="2020-02-11T00:00:00"/>
    <s v="OTHER"/>
    <s v="CALAMITY LEAVE"/>
    <s v="2 OTHER"/>
    <n v="2"/>
    <m/>
  </r>
  <r>
    <n v="453"/>
    <x v="29"/>
    <d v="2020-01-29T00:00:00"/>
    <s v="SALONGA LUCY M."/>
    <s v="EEO/ CITY MARKET"/>
    <x v="1"/>
    <d v="2020-02-14T00:00:00"/>
    <d v="2020-02-14T00:00:00"/>
    <s v="OTHER"/>
    <s v="CALAMITY LEAVE"/>
    <s v="1 OTHER"/>
    <n v="1"/>
    <m/>
  </r>
  <r>
    <n v="454"/>
    <x v="29"/>
    <d v="2020-01-11T00:00:00"/>
    <s v="SALONGA LUCY M."/>
    <s v="EEO/ CITY MARKET"/>
    <x v="1"/>
    <d v="2020-01-10T00:00:00"/>
    <d v="2020-01-10T00:00:00"/>
    <s v="SL"/>
    <m/>
    <s v="1 SL"/>
    <n v="1"/>
    <m/>
  </r>
  <r>
    <n v="455"/>
    <x v="29"/>
    <d v="2020-01-11T00:00:00"/>
    <s v="SALONGA LUCY M."/>
    <s v="EEO/ CITY MARKET"/>
    <x v="1"/>
    <d v="2020-01-07T00:00:00"/>
    <d v="2020-01-07T00:00:00"/>
    <s v="OTHER"/>
    <s v="MC# 6"/>
    <s v="1 OTHER"/>
    <n v="1"/>
    <m/>
  </r>
  <r>
    <n v="456"/>
    <x v="29"/>
    <d v="2020-01-06T00:00:00"/>
    <s v="JORGE CAROLINA M."/>
    <s v="CTO"/>
    <x v="1"/>
    <d v="2020-01-16T00:00:00"/>
    <d v="2020-01-17T00:00:00"/>
    <s v="VL"/>
    <m/>
    <s v="2 VL"/>
    <n v="2"/>
    <m/>
  </r>
  <r>
    <n v="457"/>
    <x v="29"/>
    <d v="2020-02-10T00:00:00"/>
    <s v="JORGE CAROLINA M."/>
    <s v="CTO"/>
    <x v="1"/>
    <d v="2020-02-14T00:00:00"/>
    <d v="2020-02-14T00:00:00"/>
    <s v="OTHER"/>
    <s v="CALAMITY LEAVE"/>
    <s v="1 OTHER"/>
    <n v="1"/>
    <m/>
  </r>
  <r>
    <n v="458"/>
    <x v="29"/>
    <m/>
    <s v="JORGE CAROLINA M."/>
    <s v="CTO"/>
    <x v="1"/>
    <d v="2020-02-03T00:00:00"/>
    <d v="2020-02-03T00:00:00"/>
    <s v="OTHER"/>
    <s v="CALAMITY LEAVE"/>
    <s v="1 OTHER"/>
    <n v="1"/>
    <m/>
  </r>
  <r>
    <n v="459"/>
    <x v="29"/>
    <m/>
    <s v="JORGE CAROLINA M."/>
    <s v="CTO"/>
    <x v="1"/>
    <d v="2020-01-15T00:00:00"/>
    <d v="2020-01-15T00:00:00"/>
    <s v="OTHER"/>
    <s v="CALAMITY LEAVE"/>
    <s v="1 OTHER"/>
    <n v="1"/>
    <m/>
  </r>
  <r>
    <n v="460"/>
    <x v="29"/>
    <d v="2020-01-30T00:00:00"/>
    <s v="BISCOCHO JULIETA G."/>
    <s v="CTO"/>
    <x v="1"/>
    <d v="2020-02-03T00:00:00"/>
    <d v="2020-02-07T00:00:00"/>
    <s v="OTHER"/>
    <s v="CALAMITY LEAVE"/>
    <s v="5 OTHER"/>
    <n v="5"/>
    <m/>
  </r>
  <r>
    <n v="461"/>
    <x v="29"/>
    <d v="2020-03-05T00:00:00"/>
    <s v="DIMARANAN GREGORIA C."/>
    <s v="ACCOUNTING"/>
    <x v="1"/>
    <d v="2020-02-04T00:00:00"/>
    <d v="2020-02-04T00:00:00"/>
    <s v="SL"/>
    <m/>
    <s v="1 SL"/>
    <n v="1"/>
    <m/>
  </r>
  <r>
    <n v="462"/>
    <x v="29"/>
    <d v="2020-02-04T00:00:00"/>
    <s v="DIMARANAN GREGORIA C."/>
    <s v="ACCOUNTING"/>
    <x v="1"/>
    <d v="2020-02-07T00:00:00"/>
    <d v="2020-02-07T00:00:00"/>
    <s v="OTHER"/>
    <s v="CALAMITY LEAVE"/>
    <s v="1 OTHER"/>
    <n v="1"/>
    <m/>
  </r>
  <r>
    <n v="462"/>
    <x v="29"/>
    <d v="2020-02-04T00:00:00"/>
    <s v="DIMARANAN GREGORIA C."/>
    <s v="ACCOUNTING"/>
    <x v="1"/>
    <d v="2020-02-13T00:00:00"/>
    <d v="2020-02-14T00:00:00"/>
    <s v="OTHER"/>
    <s v="CALAMITY LEAVE"/>
    <s v="2 OTHER"/>
    <n v="2"/>
    <m/>
  </r>
  <r>
    <n v="463"/>
    <x v="29"/>
    <d v="2020-02-15T00:00:00"/>
    <s v="DIMARANAN GREGORIA C."/>
    <s v="ACCOUNTING"/>
    <x v="1"/>
    <d v="2020-01-10T00:00:00"/>
    <d v="2020-01-10T00:00:00"/>
    <s v="SL"/>
    <m/>
    <s v="1 SL"/>
    <n v="1"/>
    <m/>
  </r>
  <r>
    <n v="464"/>
    <x v="29"/>
    <d v="2020-02-05T00:00:00"/>
    <s v="MANALO CELSA B."/>
    <s v="CPDO"/>
    <x v="1"/>
    <d v="2020-02-04T00:00:00"/>
    <d v="2020-02-07T00:00:00"/>
    <s v="OTHER"/>
    <s v="CALAMITY LEAVE"/>
    <s v="4 OTHER"/>
    <n v="4"/>
    <m/>
  </r>
  <r>
    <n v="464"/>
    <x v="29"/>
    <d v="2020-02-05T00:00:00"/>
    <s v="MANALO CELSA B."/>
    <s v="CPDO"/>
    <x v="1"/>
    <d v="2020-02-10T00:00:00"/>
    <d v="2020-02-10T00:00:00"/>
    <s v="OTHER"/>
    <s v="CALAMITY LEAVE"/>
    <s v="1 OTHER"/>
    <n v="1"/>
    <m/>
  </r>
  <r>
    <n v="464"/>
    <x v="29"/>
    <d v="2020-02-05T00:00:00"/>
    <s v="MANALO CELSA B."/>
    <s v="CPDO"/>
    <x v="1"/>
    <d v="2020-02-14T00:00:00"/>
    <d v="2020-02-14T00:00:00"/>
    <s v="OTHER"/>
    <s v="CALAMITY LEAVE"/>
    <s v="1 OTHER"/>
    <n v="1"/>
    <m/>
  </r>
  <r>
    <n v="465"/>
    <x v="29"/>
    <d v="2020-02-11T00:00:00"/>
    <s v="MENDOZA NORA A."/>
    <n v="0"/>
    <x v="2"/>
    <d v="2020-02-10T00:00:00"/>
    <d v="2020-02-10T00:00:00"/>
    <s v="OTHER"/>
    <s v="CALAMITY LEAVE"/>
    <s v="1 OTHER"/>
    <n v="1"/>
    <m/>
  </r>
  <r>
    <n v="466"/>
    <x v="29"/>
    <d v="2020-01-20T00:00:00"/>
    <s v="MENDOZA NORA A."/>
    <n v="0"/>
    <x v="2"/>
    <d v="2020-01-15T00:00:00"/>
    <d v="2020-01-15T00:00:00"/>
    <s v="SL"/>
    <m/>
    <s v="1 SL"/>
    <n v="1"/>
    <m/>
  </r>
  <r>
    <n v="467"/>
    <x v="29"/>
    <d v="2019-12-27T00:00:00"/>
    <s v="MENDOZA NORA A."/>
    <n v="0"/>
    <x v="2"/>
    <d v="2019-12-09T00:00:00"/>
    <d v="2019-12-09T00:00:00"/>
    <s v="SL"/>
    <m/>
    <s v="1 SL"/>
    <n v="1"/>
    <m/>
  </r>
  <r>
    <n v="467"/>
    <x v="29"/>
    <d v="2019-12-27T00:00:00"/>
    <s v="MENDOZA NORA A."/>
    <n v="0"/>
    <x v="2"/>
    <d v="2019-12-26T00:00:00"/>
    <d v="2019-12-26T00:00:00"/>
    <s v="SL"/>
    <m/>
    <s v="1 SL"/>
    <n v="1"/>
    <m/>
  </r>
  <r>
    <n v="468"/>
    <x v="29"/>
    <d v="2020-02-07T00:00:00"/>
    <s v="OCAMPO RHEALYN B."/>
    <s v="CEO"/>
    <x v="1"/>
    <d v="2020-02-10T00:00:00"/>
    <d v="2020-02-14T00:00:00"/>
    <s v="OTHER"/>
    <s v="CALAMITY LEAVE"/>
    <s v="5 OTHER"/>
    <n v="5"/>
    <m/>
  </r>
  <r>
    <n v="469"/>
    <x v="29"/>
    <d v="2020-02-03T00:00:00"/>
    <s v="ROCILLO CECILLA A."/>
    <s v="ACCOUNTING"/>
    <x v="1"/>
    <d v="2020-02-06T00:00:00"/>
    <d v="2020-02-07T00:00:00"/>
    <s v="OTHER"/>
    <s v="CALAMITY LEAVE"/>
    <s v="2 OTHER"/>
    <n v="2"/>
    <m/>
  </r>
  <r>
    <n v="469"/>
    <x v="29"/>
    <d v="2020-02-03T00:00:00"/>
    <s v="ROCILLO CECILLA A."/>
    <s v="ACCOUNTING"/>
    <x v="1"/>
    <d v="2020-02-11T00:00:00"/>
    <d v="2020-02-11T00:00:00"/>
    <s v="OTHER"/>
    <s v="CALAMITY LEAVE"/>
    <s v="1 OTHER"/>
    <n v="1"/>
    <m/>
  </r>
  <r>
    <n v="469"/>
    <x v="29"/>
    <d v="2020-02-03T00:00:00"/>
    <s v="ROCILLO CECILLA A."/>
    <s v="ACCOUNTING"/>
    <x v="1"/>
    <d v="2020-02-14T00:00:00"/>
    <d v="2020-02-14T00:00:00"/>
    <s v="OTHER"/>
    <s v="CALAMITY LEAVE"/>
    <s v="1 OTHER"/>
    <n v="1"/>
    <m/>
  </r>
  <r>
    <n v="469"/>
    <x v="29"/>
    <d v="2020-02-03T00:00:00"/>
    <s v="ROCILLO CECILLA A."/>
    <s v="ACCOUNTING"/>
    <x v="1"/>
    <d v="2020-02-18T00:00:00"/>
    <d v="2020-02-18T00:00:00"/>
    <s v="OTHER"/>
    <s v="CALAMITY LEAVE"/>
    <s v="1 OTHER"/>
    <n v="1"/>
    <m/>
  </r>
  <r>
    <n v="470"/>
    <x v="29"/>
    <d v="2019-12-20T00:00:00"/>
    <s v="ROCILLO CECILLA A."/>
    <s v="ACCOUNTING"/>
    <x v="1"/>
    <d v="2019-12-23T00:00:00"/>
    <d v="2019-12-23T00:00:00"/>
    <s v="OTHER"/>
    <s v="MC# 6"/>
    <s v="1 OTHER"/>
    <n v="1"/>
    <m/>
  </r>
  <r>
    <n v="471"/>
    <x v="29"/>
    <d v="2020-03-04T00:00:00"/>
    <s v="TULIAO FLORDELIZA M."/>
    <s v="ACCOUNTING"/>
    <x v="1"/>
    <d v="2020-02-27T00:00:00"/>
    <d v="2020-02-28T00:00:00"/>
    <s v="SL"/>
    <m/>
    <s v="2 SL"/>
    <n v="2"/>
    <m/>
  </r>
  <r>
    <n v="472"/>
    <x v="29"/>
    <d v="2020-02-11T00:00:00"/>
    <s v="TULIAO FLORDELIZA M."/>
    <s v="ACCOUNTING"/>
    <x v="1"/>
    <d v="2020-02-10T00:00:00"/>
    <d v="2020-02-10T00:00:00"/>
    <s v="OTHER"/>
    <s v="MC# 6"/>
    <s v="1 OTHER"/>
    <n v="1"/>
    <m/>
  </r>
  <r>
    <n v="473"/>
    <x v="29"/>
    <d v="2020-02-20T00:00:00"/>
    <s v="TULIAO FLORDELIZA M."/>
    <s v="ACCOUNTING"/>
    <x v="1"/>
    <d v="2020-02-14T00:00:00"/>
    <d v="2020-02-14T00:00:00"/>
    <s v="OTHER"/>
    <s v="MC# 6"/>
    <s v="1 OTHER"/>
    <n v="1"/>
    <m/>
  </r>
  <r>
    <n v="474"/>
    <x v="29"/>
    <d v="2020-02-20T00:00:00"/>
    <s v="TULIAO FLORDELIZA M."/>
    <s v="ACCOUNTING"/>
    <x v="1"/>
    <d v="2020-02-19T00:00:00"/>
    <d v="2020-02-19T00:00:00"/>
    <s v="OTHER"/>
    <s v="EMERGENCY LEAVE"/>
    <s v="1 OTHER"/>
    <n v="1"/>
    <m/>
  </r>
  <r>
    <n v="475"/>
    <x v="29"/>
    <d v="2020-01-21T00:00:00"/>
    <s v="TULIAO FLORDELIZA M."/>
    <s v="ACCOUNTING"/>
    <x v="1"/>
    <d v="2020-01-15T00:00:00"/>
    <d v="2020-01-17T00:00:00"/>
    <s v="OTHER"/>
    <s v="CALAMITY LEAVE"/>
    <s v="3 OTHER"/>
    <n v="3"/>
    <m/>
  </r>
  <r>
    <n v="476"/>
    <x v="29"/>
    <d v="2020-01-30T00:00:00"/>
    <s v="TULIAO FLORDELIZA M."/>
    <s v="ACCOUNTING"/>
    <x v="1"/>
    <d v="2020-01-28T00:00:00"/>
    <d v="2020-01-29T00:00:00"/>
    <s v="OTHER"/>
    <s v="CALAMITY LEAVE"/>
    <s v="2 OTHER"/>
    <n v="2"/>
    <m/>
  </r>
  <r>
    <n v="477"/>
    <x v="29"/>
    <d v="2020-01-06T00:00:00"/>
    <s v="TULIAO FLORDELIZA M."/>
    <s v="ACCOUNTING"/>
    <x v="1"/>
    <d v="2020-01-02T00:00:00"/>
    <d v="2020-01-03T00:00:00"/>
    <s v="SL"/>
    <m/>
    <s v="2 SL"/>
    <n v="2"/>
    <m/>
  </r>
  <r>
    <n v="478"/>
    <x v="29"/>
    <d v="2020-01-28T00:00:00"/>
    <s v="DELA GRACIA MA. CECILIA P."/>
    <s v="ACCOUNTING"/>
    <x v="1"/>
    <d v="2020-01-15T00:00:00"/>
    <d v="2020-01-15T00:00:00"/>
    <s v="OTHER"/>
    <s v="CALAMITY LEAVE"/>
    <s v="1 OTHER"/>
    <n v="1"/>
    <m/>
  </r>
  <r>
    <n v="479"/>
    <x v="29"/>
    <d v="2020-01-28T00:00:00"/>
    <s v="DELA GRACIA MA. CECILIA P."/>
    <s v="ACCOUNTING"/>
    <x v="1"/>
    <d v="2020-01-17T00:00:00"/>
    <d v="2020-01-17T00:00:00"/>
    <s v="OTHER"/>
    <s v="CALAMITY LEAVE"/>
    <s v="1 OTHER"/>
    <n v="1"/>
    <m/>
  </r>
  <r>
    <n v="480"/>
    <x v="29"/>
    <d v="2020-02-03T00:00:00"/>
    <s v="DELA GRACIA MA. CECILIA P."/>
    <s v="ACCOUNTING"/>
    <x v="1"/>
    <d v="2020-01-23T00:00:00"/>
    <d v="2020-01-24T00:00:00"/>
    <s v="OTHER"/>
    <s v="CALAMITY LEAVE"/>
    <s v="2 OTHER"/>
    <n v="2"/>
    <m/>
  </r>
  <r>
    <n v="481"/>
    <x v="29"/>
    <d v="2020-02-14T00:00:00"/>
    <s v="DELA GRACIA MA. CECILIA P."/>
    <s v="ACCOUNTING"/>
    <x v="1"/>
    <d v="2020-02-12T00:00:00"/>
    <d v="2020-02-12T00:00:00"/>
    <s v="OTHER"/>
    <s v="CALAMITY LEAVE"/>
    <s v="1 OTHER"/>
    <n v="1"/>
    <m/>
  </r>
  <r>
    <n v="482"/>
    <x v="29"/>
    <d v="2020-01-06T00:00:00"/>
    <s v="DELA GRACIA MA. CECILIA P."/>
    <s v="ACCOUNTING"/>
    <x v="1"/>
    <d v="2020-01-02T00:00:00"/>
    <d v="2020-01-02T00:00:00"/>
    <s v="SL"/>
    <m/>
    <s v="1 SL"/>
    <n v="1"/>
    <m/>
  </r>
  <r>
    <n v="483"/>
    <x v="29"/>
    <d v="2020-01-06T00:00:00"/>
    <s v="DELA GRACIA MA. CECILIA P."/>
    <s v="ACCOUNTING"/>
    <x v="1"/>
    <d v="2019-12-26T00:00:00"/>
    <d v="2019-12-26T00:00:00"/>
    <s v="SL"/>
    <m/>
    <s v="1 SL"/>
    <n v="1"/>
    <m/>
  </r>
  <r>
    <n v="484"/>
    <x v="29"/>
    <d v="2020-03-11T00:00:00"/>
    <s v="OLARTE GREATCHEL B."/>
    <s v="ACCOUNTING"/>
    <x v="1"/>
    <d v="2020-03-06T00:00:00"/>
    <d v="2020-03-06T00:00:00"/>
    <s v="SL"/>
    <m/>
    <s v="1 SL"/>
    <n v="1"/>
    <m/>
  </r>
  <r>
    <n v="485"/>
    <x v="29"/>
    <d v="2020-02-20T00:00:00"/>
    <s v="OLARTE GREATCHEL B."/>
    <s v="ACCOUNTING"/>
    <x v="1"/>
    <d v="2020-02-28T00:00:00"/>
    <d v="2020-02-28T00:00:00"/>
    <s v="VL"/>
    <m/>
    <s v="1 VL"/>
    <n v="1"/>
    <m/>
  </r>
  <r>
    <n v="486"/>
    <x v="29"/>
    <d v="2020-01-22T00:00:00"/>
    <s v="OLARTE GREATCHEL B."/>
    <s v="ACCOUNTING"/>
    <x v="1"/>
    <d v="2020-01-15T00:00:00"/>
    <d v="2020-01-17T00:00:00"/>
    <s v="OTHER"/>
    <s v="CALAMITY LEAVE"/>
    <s v="3 OTHER"/>
    <n v="3"/>
    <m/>
  </r>
  <r>
    <n v="487"/>
    <x v="29"/>
    <d v="2020-01-30T00:00:00"/>
    <s v="OLARTE GREATCHEL B."/>
    <s v="ACCOUNTING"/>
    <x v="1"/>
    <d v="2020-01-24T00:00:00"/>
    <d v="2020-01-24T00:00:00"/>
    <s v="OTHER"/>
    <s v="CALAMITY LEAVE"/>
    <s v="1 OTHER"/>
    <n v="1"/>
    <m/>
  </r>
  <r>
    <n v="488"/>
    <x v="29"/>
    <d v="2020-02-04T00:00:00"/>
    <s v="OLARTE GREATCHEL B."/>
    <s v="ACCOUNTING"/>
    <x v="1"/>
    <d v="2020-02-03T00:00:00"/>
    <d v="2020-02-03T00:00:00"/>
    <s v="OTHER"/>
    <m/>
    <s v="1 OTHER"/>
    <n v="1"/>
    <m/>
  </r>
  <r>
    <n v="489"/>
    <x v="29"/>
    <d v="2020-01-03T00:00:00"/>
    <s v="OLARTE GREATCHEL B."/>
    <s v="ACCOUNTING"/>
    <x v="1"/>
    <d v="2020-01-02T00:00:00"/>
    <d v="2020-01-02T00:00:00"/>
    <s v="OTHER"/>
    <s v="SPECIAL PRIVILEGE"/>
    <s v="1 OTHER"/>
    <n v="1"/>
    <m/>
  </r>
  <r>
    <n v="490"/>
    <x v="29"/>
    <d v="2019-12-27T00:00:00"/>
    <s v="OLARTE GREATCHEL B."/>
    <s v="ACCOUNTING"/>
    <x v="1"/>
    <d v="2019-12-20T00:00:00"/>
    <d v="2019-12-20T00:00:00"/>
    <s v="SL"/>
    <m/>
    <s v="1 SL"/>
    <n v="1"/>
    <m/>
  </r>
  <r>
    <n v="490"/>
    <x v="29"/>
    <d v="2019-12-27T00:00:00"/>
    <s v="OLARTE GREATCHEL B."/>
    <s v="ACCOUNTING"/>
    <x v="1"/>
    <d v="2019-12-26T00:00:00"/>
    <d v="2019-12-26T00:00:00"/>
    <s v="SL"/>
    <m/>
    <s v="1 SL"/>
    <n v="1"/>
    <m/>
  </r>
  <r>
    <n v="491"/>
    <x v="29"/>
    <d v="2020-02-14T00:00:00"/>
    <s v="ENMACIO LEILA A."/>
    <s v="ACCOUNTING"/>
    <x v="1"/>
    <d v="2020-02-06T00:00:00"/>
    <d v="2020-02-07T00:00:00"/>
    <s v="OTHER"/>
    <s v="MC# 2"/>
    <s v="2 OTHER"/>
    <n v="2"/>
    <m/>
  </r>
  <r>
    <n v="492"/>
    <x v="29"/>
    <d v="2020-01-27T00:00:00"/>
    <s v="ENMACIO LEILA A."/>
    <s v="ACCOUNTING"/>
    <x v="1"/>
    <d v="2020-01-15T00:00:00"/>
    <d v="2020-01-15T00:00:00"/>
    <s v="OTHER"/>
    <s v="MC# 2"/>
    <s v="1 OTHER"/>
    <n v="1"/>
    <m/>
  </r>
  <r>
    <n v="493"/>
    <x v="29"/>
    <d v="2020-01-06T00:00:00"/>
    <s v="ENMACIO LEILA A."/>
    <s v="ACCOUNTING"/>
    <x v="1"/>
    <d v="2020-01-03T00:00:00"/>
    <d v="2020-01-03T00:00:00"/>
    <s v="OTHER"/>
    <s v="SPECIAL PRIVILEGE"/>
    <s v="1 OTHER"/>
    <n v="1"/>
    <m/>
  </r>
  <r>
    <n v="494"/>
    <x v="29"/>
    <d v="2020-01-06T00:00:00"/>
    <s v="ENMACIO LEILA A."/>
    <s v="ACCOUNTING"/>
    <x v="1"/>
    <d v="2019-12-26T00:00:00"/>
    <d v="2019-12-26T00:00:00"/>
    <s v="SL"/>
    <m/>
    <s v="1 SL"/>
    <n v="1"/>
    <m/>
  </r>
  <r>
    <n v="495"/>
    <x v="29"/>
    <d v="2020-01-31T00:00:00"/>
    <s v="MATIENZO NORMITA S."/>
    <n v="0"/>
    <x v="2"/>
    <d v="2020-02-06T00:00:00"/>
    <d v="2020-02-10T00:00:00"/>
    <s v="OTHER"/>
    <s v="CALAMITY LEAVE"/>
    <s v="3 OTHER"/>
    <n v="3"/>
    <m/>
  </r>
  <r>
    <n v="496"/>
    <x v="29"/>
    <d v="2020-03-12T00:00:00"/>
    <s v="ANGCAYA RUFINA P."/>
    <s v="LCR"/>
    <x v="1"/>
    <d v="2020-03-11T00:00:00"/>
    <d v="2020-03-11T00:00:00"/>
    <s v="SL"/>
    <m/>
    <s v="1 SL"/>
    <n v="1"/>
    <m/>
  </r>
  <r>
    <n v="497"/>
    <x v="29"/>
    <d v="2020-01-16T00:00:00"/>
    <s v="ANGCAYA RUFINA P."/>
    <s v="LCR"/>
    <x v="1"/>
    <d v="2020-01-15T00:00:00"/>
    <d v="2020-01-15T00:00:00"/>
    <s v="OTHER"/>
    <s v="CALAMITY LEAVE"/>
    <s v="1 OTHER"/>
    <n v="1"/>
    <m/>
  </r>
  <r>
    <n v="498"/>
    <x v="29"/>
    <d v="2020-02-07T00:00:00"/>
    <s v="DE CASTRO JOSEPH NHOEL T."/>
    <s v="LCR"/>
    <x v="1"/>
    <d v="2020-02-10T00:00:00"/>
    <d v="2020-02-12T00:00:00"/>
    <s v="OTHER"/>
    <s v="CALAMITY LEAVE"/>
    <s v="3 OTHER"/>
    <n v="3"/>
    <m/>
  </r>
  <r>
    <n v="499"/>
    <x v="29"/>
    <d v="2020-02-18T00:00:00"/>
    <s v="TOLENTINO CAROLINA E."/>
    <s v="LCR"/>
    <x v="1"/>
    <d v="2020-02-17T00:00:00"/>
    <d v="2020-02-17T00:00:00"/>
    <s v="SL"/>
    <m/>
    <s v="1 SL"/>
    <n v="1"/>
    <m/>
  </r>
  <r>
    <n v="500"/>
    <x v="29"/>
    <d v="2020-01-17T00:00:00"/>
    <s v="TOLENTINO CAROLINA E."/>
    <s v="LCR"/>
    <x v="1"/>
    <d v="2020-01-15T00:00:00"/>
    <d v="2020-01-15T00:00:00"/>
    <s v="OTHER"/>
    <s v="CALAMITY LEAVE"/>
    <s v="1 OTHER"/>
    <n v="1"/>
    <m/>
  </r>
  <r>
    <n v="501"/>
    <x v="29"/>
    <d v="2020-01-17T00:00:00"/>
    <s v="TOLENTINO CAROLINA E."/>
    <s v="LCR"/>
    <x v="1"/>
    <d v="2020-01-23T00:00:00"/>
    <d v="2020-01-24T00:00:00"/>
    <s v="OTHER"/>
    <s v="CALAMITY LEAVE"/>
    <s v="2 OTHER"/>
    <n v="2"/>
    <m/>
  </r>
  <r>
    <n v="502"/>
    <x v="29"/>
    <d v="2020-01-31T00:00:00"/>
    <s v="TOLENTINO CAROLINA E."/>
    <s v="LCR"/>
    <x v="1"/>
    <d v="2020-02-05T00:00:00"/>
    <d v="2020-02-05T00:00:00"/>
    <s v="OTHER"/>
    <s v="CALAMITY LEAVE"/>
    <s v="1 OTHER"/>
    <n v="1"/>
    <m/>
  </r>
  <r>
    <n v="503"/>
    <x v="29"/>
    <d v="2020-01-31T00:00:00"/>
    <s v="TOLENTINO CAROLINA E."/>
    <s v="LCR"/>
    <x v="1"/>
    <d v="2020-02-14T00:00:00"/>
    <d v="2020-02-14T00:00:00"/>
    <s v="OTHER"/>
    <s v="CALAMITY LEAVE"/>
    <s v="1 OTHER"/>
    <n v="1"/>
    <m/>
  </r>
  <r>
    <n v="504"/>
    <x v="29"/>
    <d v="2020-02-26T00:00:00"/>
    <s v="LIMBOC FLORDELIZA J."/>
    <s v="LCR"/>
    <x v="1"/>
    <d v="2020-02-21T00:00:00"/>
    <d v="2020-02-21T00:00:00"/>
    <s v="SL"/>
    <m/>
    <s v="1 SL"/>
    <n v="1"/>
    <m/>
  </r>
  <r>
    <n v="504"/>
    <x v="29"/>
    <d v="2020-02-26T00:00:00"/>
    <s v="LIMBOC FLORDELIZA J."/>
    <s v="LCR"/>
    <x v="1"/>
    <d v="2020-02-24T00:00:00"/>
    <d v="2020-02-24T00:00:00"/>
    <s v="SL"/>
    <m/>
    <s v="1 SL"/>
    <n v="1"/>
    <m/>
  </r>
  <r>
    <n v="505"/>
    <x v="29"/>
    <d v="2020-02-19T00:00:00"/>
    <s v="LIMBOC FLORDELIZA J."/>
    <s v="LCR"/>
    <x v="1"/>
    <d v="2020-02-10T00:00:00"/>
    <d v="2020-02-10T00:00:00"/>
    <s v="SL"/>
    <m/>
    <s v="1 SL"/>
    <n v="1"/>
    <m/>
  </r>
  <r>
    <n v="505"/>
    <x v="29"/>
    <d v="2020-02-19T00:00:00"/>
    <s v="LIMBOC FLORDELIZA J."/>
    <s v="LCR"/>
    <x v="1"/>
    <d v="2020-02-17T00:00:00"/>
    <d v="2020-02-17T00:00:00"/>
    <s v="SL"/>
    <m/>
    <s v="1 SL"/>
    <n v="1"/>
    <m/>
  </r>
  <r>
    <n v="506"/>
    <x v="29"/>
    <d v="2020-02-04T00:00:00"/>
    <s v="LIMBOC FLORDELIZA J."/>
    <s v="LCR"/>
    <x v="1"/>
    <d v="2020-02-03T00:00:00"/>
    <d v="2020-02-03T00:00:00"/>
    <s v="SL"/>
    <m/>
    <s v="1 SL"/>
    <n v="1"/>
    <m/>
  </r>
  <r>
    <n v="507"/>
    <x v="29"/>
    <d v="2020-01-28T00:00:00"/>
    <s v="LIMBOC FLORDELIZA J."/>
    <s v="LCR"/>
    <x v="1"/>
    <d v="2020-01-31T00:00:00"/>
    <d v="2020-01-31T00:00:00"/>
    <s v="OTHER"/>
    <s v="CALAMITY LEAVE"/>
    <s v="1 OTHER"/>
    <n v="1"/>
    <m/>
  </r>
  <r>
    <n v="508"/>
    <x v="29"/>
    <d v="2020-01-20T00:00:00"/>
    <s v="LIMBOC FLORDELIZA J."/>
    <s v="LCR"/>
    <x v="1"/>
    <d v="2020-01-15T00:00:00"/>
    <d v="2020-01-17T00:00:00"/>
    <s v="OTHER"/>
    <s v="CALAMITY LEAVE"/>
    <s v="3 OTHER"/>
    <n v="3"/>
    <m/>
  </r>
  <r>
    <n v="509"/>
    <x v="29"/>
    <d v="2020-01-28T00:00:00"/>
    <s v="LIMBOC FLORDELIZA J."/>
    <s v="LCR"/>
    <x v="1"/>
    <d v="2020-01-27T00:00:00"/>
    <d v="2020-01-27T00:00:00"/>
    <s v="OTHER"/>
    <s v="CALAMITY LEAVE"/>
    <s v="1 OTHER"/>
    <n v="1"/>
    <m/>
  </r>
  <r>
    <n v="510"/>
    <x v="29"/>
    <d v="2020-02-03T00:00:00"/>
    <s v="BOFILL ERNA P."/>
    <s v="LCR"/>
    <x v="1"/>
    <d v="2020-02-27T00:00:00"/>
    <d v="2020-02-28T00:00:00"/>
    <s v="SL"/>
    <m/>
    <s v="2 SL"/>
    <n v="2"/>
    <m/>
  </r>
  <r>
    <n v="511"/>
    <x v="29"/>
    <d v="2020-02-04T00:00:00"/>
    <s v="BOFILL ERNA P."/>
    <s v="LCR"/>
    <x v="1"/>
    <d v="2020-02-05T00:00:00"/>
    <d v="2020-02-05T00:00:00"/>
    <s v="OTHER"/>
    <s v="CALAMITY LEAVE"/>
    <s v="1 OTHER"/>
    <n v="1"/>
    <m/>
  </r>
  <r>
    <n v="511"/>
    <x v="29"/>
    <d v="2020-02-04T00:00:00"/>
    <s v="BOFILL ERNA P."/>
    <s v="LCR"/>
    <x v="1"/>
    <d v="2020-02-14T00:00:00"/>
    <d v="2020-02-14T00:00:00"/>
    <s v="OTHER"/>
    <s v="CALAMITY LEAVE"/>
    <s v="1 OTHER"/>
    <n v="1"/>
    <m/>
  </r>
  <r>
    <n v="512"/>
    <x v="29"/>
    <d v="2020-01-24T00:00:00"/>
    <s v="BOFILL ERNA P."/>
    <s v="LCR"/>
    <x v="1"/>
    <d v="2020-01-27T00:00:00"/>
    <d v="2020-01-28T00:00:00"/>
    <s v="OTHER"/>
    <s v="CALAMITY LEAVE"/>
    <s v="2 OTHER"/>
    <n v="2"/>
    <m/>
  </r>
  <r>
    <n v="513"/>
    <x v="29"/>
    <d v="2020-01-16T00:00:00"/>
    <s v="BOFILL ERNA P."/>
    <s v="LCR"/>
    <x v="1"/>
    <d v="2020-01-15T00:00:00"/>
    <d v="2020-01-15T00:00:00"/>
    <s v="OTHER"/>
    <s v="CALAMITY LEAVE"/>
    <s v="1 OTHER"/>
    <n v="1"/>
    <m/>
  </r>
  <r>
    <n v="514"/>
    <x v="29"/>
    <d v="2020-01-27T00:00:00"/>
    <s v="FERMA MARIA I."/>
    <s v="LCR"/>
    <x v="1"/>
    <d v="2020-01-31T00:00:00"/>
    <d v="2020-01-31T00:00:00"/>
    <s v="OTHER"/>
    <s v="CALAMITY LEAVE"/>
    <s v="1 OTHER"/>
    <n v="1"/>
    <m/>
  </r>
  <r>
    <n v="514"/>
    <x v="29"/>
    <d v="2020-01-27T00:00:00"/>
    <s v="FERMA MARIA I."/>
    <s v="LCR"/>
    <x v="1"/>
    <d v="2020-02-03T00:00:00"/>
    <d v="2020-02-03T00:00:00"/>
    <s v="OTHER"/>
    <s v="CALAMITY LEAVE"/>
    <s v="1 OTHER"/>
    <n v="1"/>
    <m/>
  </r>
  <r>
    <n v="515"/>
    <x v="29"/>
    <d v="2020-01-15T00:00:00"/>
    <s v="FERMA MARIA I."/>
    <s v="LCR"/>
    <x v="1"/>
    <d v="2020-01-20T00:00:00"/>
    <d v="2020-01-21T00:00:00"/>
    <s v="OTHER"/>
    <s v="CALAMITY LEAVE"/>
    <s v="2 OTHER"/>
    <n v="2"/>
    <m/>
  </r>
  <r>
    <n v="516"/>
    <x v="29"/>
    <d v="2020-01-22T00:00:00"/>
    <s v="FERMA MARIA I."/>
    <s v="LCR"/>
    <x v="1"/>
    <d v="2020-01-24T00:00:00"/>
    <d v="2020-01-24T00:00:00"/>
    <s v="OTHER"/>
    <s v="CALAMITY LEAVE"/>
    <s v="1 OTHER"/>
    <n v="1"/>
    <m/>
  </r>
  <r>
    <n v="517"/>
    <x v="29"/>
    <d v="2020-03-13T00:00:00"/>
    <s v="BAYBAY LINDA G."/>
    <s v="LCR"/>
    <x v="1"/>
    <d v="2020-03-12T00:00:00"/>
    <d v="2020-03-12T00:00:00"/>
    <s v="SL"/>
    <m/>
    <s v="1 SL"/>
    <n v="1"/>
    <m/>
  </r>
  <r>
    <n v="518"/>
    <x v="29"/>
    <d v="2020-02-27T00:00:00"/>
    <s v="BAYBAY LINDA G."/>
    <s v="LCR"/>
    <x v="1"/>
    <d v="2020-02-24T00:00:00"/>
    <d v="2020-02-24T00:00:00"/>
    <s v="SL"/>
    <m/>
    <s v="1 SL"/>
    <n v="1"/>
    <m/>
  </r>
  <r>
    <n v="518"/>
    <x v="29"/>
    <d v="2020-02-27T00:00:00"/>
    <s v="BAYBAY LINDA G."/>
    <s v="LCR"/>
    <x v="1"/>
    <d v="2020-02-26T00:00:00"/>
    <d v="2020-02-26T00:00:00"/>
    <s v="SL"/>
    <m/>
    <s v="1 SL"/>
    <n v="1"/>
    <m/>
  </r>
  <r>
    <n v="519"/>
    <x v="29"/>
    <d v="2020-02-20T00:00:00"/>
    <s v="BAYBAY LINDA G."/>
    <s v="LCR"/>
    <x v="1"/>
    <d v="2020-02-19T00:00:00"/>
    <d v="2020-02-19T00:00:00"/>
    <s v="SL"/>
    <m/>
    <s v="1 SL"/>
    <n v="1"/>
    <m/>
  </r>
  <r>
    <n v="520"/>
    <x v="29"/>
    <d v="2020-02-04T00:00:00"/>
    <s v="BAYBAY LINDA G."/>
    <s v="LCR"/>
    <x v="1"/>
    <d v="2020-02-11T00:00:00"/>
    <d v="2020-02-11T00:00:00"/>
    <s v="OTHER"/>
    <s v="CALAMITY LEAVE"/>
    <s v="1 OTHER"/>
    <n v="1"/>
    <m/>
  </r>
  <r>
    <n v="520"/>
    <x v="29"/>
    <d v="2020-02-04T00:00:00"/>
    <s v="BAYBAY LINDA G."/>
    <s v="LCR"/>
    <x v="1"/>
    <d v="2020-02-14T00:00:00"/>
    <d v="2020-02-14T00:00:00"/>
    <s v="OTHER"/>
    <s v="CALAMITY LEAVE"/>
    <s v="1 OTHER"/>
    <n v="1"/>
    <m/>
  </r>
  <r>
    <n v="521"/>
    <x v="29"/>
    <d v="2020-01-21T00:00:00"/>
    <s v="BAYBAY LINDA G."/>
    <s v="LCR"/>
    <x v="1"/>
    <d v="2020-01-31T00:00:00"/>
    <d v="2020-01-31T00:00:00"/>
    <s v="OTHER"/>
    <s v="CALAMITY LEAVE"/>
    <s v="1 OTHER"/>
    <n v="1"/>
    <m/>
  </r>
  <r>
    <n v="522"/>
    <x v="29"/>
    <d v="2020-01-20T00:00:00"/>
    <s v="BAYBAY LINDA G."/>
    <s v="LCR"/>
    <x v="1"/>
    <d v="2020-01-17T00:00:00"/>
    <d v="2020-01-17T00:00:00"/>
    <s v="OTHER"/>
    <s v="CALAMITY LEAVE"/>
    <s v="1 OTHER"/>
    <n v="1"/>
    <m/>
  </r>
  <r>
    <n v="523"/>
    <x v="29"/>
    <d v="2020-02-04T00:00:00"/>
    <s v="MATIENZO NORMITA S."/>
    <n v="0"/>
    <x v="2"/>
    <d v="2020-02-14T00:00:00"/>
    <d v="2020-02-14T00:00:00"/>
    <s v="OTHER"/>
    <s v="CALAMITY LEAVE"/>
    <s v="1 OTHER"/>
    <n v="1"/>
    <m/>
  </r>
  <r>
    <n v="524"/>
    <x v="29"/>
    <d v="2020-01-16T00:00:00"/>
    <s v="MATIENZO NORMITA S."/>
    <n v="0"/>
    <x v="2"/>
    <d v="2020-01-15T00:00:00"/>
    <d v="2020-01-15T00:00:00"/>
    <s v="OTHER"/>
    <s v="CALAMITY LEAVE"/>
    <s v="1 OTHER"/>
    <n v="1"/>
    <m/>
  </r>
  <r>
    <n v="525"/>
    <x v="29"/>
    <d v="2020-02-28T00:00:00"/>
    <s v="ANGCAYA RUFINA P."/>
    <s v="LCR"/>
    <x v="1"/>
    <d v="2020-02-27T00:00:00"/>
    <d v="2020-02-27T00:00:00"/>
    <s v="SL"/>
    <m/>
    <s v="1 SL"/>
    <n v="1"/>
    <m/>
  </r>
  <r>
    <n v="526"/>
    <x v="29"/>
    <d v="2020-02-03T00:00:00"/>
    <s v="ANGCAYA RUFINA P."/>
    <s v="LCR"/>
    <x v="1"/>
    <d v="2020-02-11T00:00:00"/>
    <d v="2020-02-11T00:00:00"/>
    <s v="OTHER"/>
    <s v="CALAMITY LEAVE"/>
    <s v="1 OTHER"/>
    <n v="1"/>
    <m/>
  </r>
  <r>
    <n v="526"/>
    <x v="29"/>
    <d v="2020-02-03T00:00:00"/>
    <s v="ANGCAYA RUFINA P."/>
    <s v="LCR"/>
    <x v="1"/>
    <d v="2020-02-14T00:00:00"/>
    <d v="2020-02-14T00:00:00"/>
    <s v="OTHER"/>
    <s v="CALAMITY LEAVE"/>
    <s v="1 OTHER"/>
    <n v="1"/>
    <m/>
  </r>
  <r>
    <n v="527"/>
    <x v="29"/>
    <d v="2020-02-03T00:00:00"/>
    <s v="ANGCAYA RUFINA P."/>
    <s v="LCR"/>
    <x v="1"/>
    <d v="2020-01-30T00:00:00"/>
    <d v="2020-01-30T00:00:00"/>
    <s v="OTHER"/>
    <s v="CALAMITY LEAVE"/>
    <s v="1 OTHER"/>
    <n v="1"/>
    <m/>
  </r>
  <r>
    <n v="528"/>
    <x v="29"/>
    <d v="2020-01-16T00:00:00"/>
    <s v="ANGCAYA RUFINA P."/>
    <s v="LCR"/>
    <x v="1"/>
    <d v="2020-01-24T00:00:00"/>
    <d v="2020-01-24T00:00:00"/>
    <s v="OTHER"/>
    <s v="CALAMITY LEAVE"/>
    <s v="1 OTHER"/>
    <n v="1"/>
    <m/>
  </r>
  <r>
    <n v="529"/>
    <x v="30"/>
    <d v="2020-02-11T00:00:00"/>
    <s v="PENALES GLORIA P."/>
    <s v="ASSESSORS OFFICE"/>
    <x v="1"/>
    <d v="2020-02-10T00:00:00"/>
    <d v="2020-02-10T00:00:00"/>
    <s v="OTHER"/>
    <s v="DOMESTIC EMERGENCY"/>
    <s v="1 OTHER"/>
    <n v="1"/>
    <m/>
  </r>
  <r>
    <n v="530"/>
    <x v="30"/>
    <m/>
    <s v="MARINDUQUE MARISSA M."/>
    <s v="ASSESSORS OFFICE"/>
    <x v="1"/>
    <d v="2020-01-31T00:00:00"/>
    <d v="2020-01-31T00:00:00"/>
    <s v="OTHER"/>
    <s v="BIRTHDAY LEAVE"/>
    <s v="1 OTHER"/>
    <n v="1"/>
    <m/>
  </r>
  <r>
    <n v="531"/>
    <x v="30"/>
    <m/>
    <s v="MARINDUQUE MARISSA M."/>
    <s v="ASSESSORS OFFICE"/>
    <x v="1"/>
    <d v="2020-01-29T00:00:00"/>
    <d v="2020-01-29T00:00:00"/>
    <s v="OTHER"/>
    <s v="CALAMITY LEAVE"/>
    <s v="1 OTHER"/>
    <n v="1"/>
    <m/>
  </r>
  <r>
    <n v="531"/>
    <x v="30"/>
    <m/>
    <s v="MARINDUQUE MARISSA M."/>
    <s v="ASSESSORS OFFICE"/>
    <x v="1"/>
    <d v="2020-02-07T00:00:00"/>
    <d v="2020-02-07T00:00:00"/>
    <s v="OTHER"/>
    <s v="CALAMITY LEAVE"/>
    <s v="1 OTHER"/>
    <n v="1"/>
    <m/>
  </r>
  <r>
    <n v="531"/>
    <x v="30"/>
    <d v="2020-02-13T00:00:00"/>
    <s v="MARINDUQUE MARISSA M."/>
    <s v="ASSESSORS OFFICE"/>
    <x v="1"/>
    <d v="2020-02-13T00:00:00"/>
    <d v="2020-02-13T00:00:00"/>
    <s v="OTHER"/>
    <s v="CALAMITY LEAVE"/>
    <s v="1 OTHER"/>
    <n v="1"/>
    <m/>
  </r>
  <r>
    <n v="532"/>
    <x v="30"/>
    <d v="2020-02-13T00:00:00"/>
    <s v="ANGCAYA OFELIA G."/>
    <s v="ASSESSORS OFFICE"/>
    <x v="1"/>
    <d v="2020-02-11T00:00:00"/>
    <d v="2020-02-14T00:00:00"/>
    <s v="OTHER"/>
    <s v="CALAMITY LEAVE"/>
    <s v="4 OTHER"/>
    <n v="4"/>
    <m/>
  </r>
  <r>
    <n v="533"/>
    <x v="30"/>
    <d v="2020-02-13T00:00:00"/>
    <s v="BAYOT RUMER M."/>
    <s v="ASSESSORS OFFICE"/>
    <x v="1"/>
    <d v="2020-02-11T00:00:00"/>
    <d v="2020-02-12T00:00:00"/>
    <s v="SL"/>
    <m/>
    <s v="2 SL"/>
    <n v="2"/>
    <m/>
  </r>
  <r>
    <n v="534"/>
    <x v="30"/>
    <d v="2020-02-13T00:00:00"/>
    <s v="BAYOT RUMER M."/>
    <s v="ASSESSORS OFFICE"/>
    <x v="1"/>
    <d v="2020-01-16T00:00:00"/>
    <d v="2020-01-17T00:00:00"/>
    <s v="OTHER"/>
    <s v="CALAMITY LEAVE"/>
    <s v="2 OTHER"/>
    <n v="2"/>
    <m/>
  </r>
  <r>
    <n v="534"/>
    <x v="30"/>
    <d v="2020-02-13T00:00:00"/>
    <s v="BAYOT RUMER M."/>
    <s v="ASSESSORS OFFICE"/>
    <x v="1"/>
    <d v="2020-01-27T00:00:00"/>
    <d v="2020-01-29T00:00:00"/>
    <s v="OTHER"/>
    <s v="CALAMITY LEAVE"/>
    <s v="3 OTHER"/>
    <n v="3"/>
    <m/>
  </r>
  <r>
    <n v="534"/>
    <x v="30"/>
    <d v="2020-02-13T00:00:00"/>
    <s v="BAYOT RUMER M."/>
    <s v="ASSESSORS OFFICE"/>
    <x v="1"/>
    <d v="2020-02-10T00:00:00"/>
    <d v="2020-02-10T00:00:00"/>
    <s v="OTHER"/>
    <s v="CALAMITY LEAVE"/>
    <s v="1 OTHER"/>
    <n v="1"/>
    <m/>
  </r>
  <r>
    <n v="535"/>
    <x v="30"/>
    <d v="2020-02-12T00:00:00"/>
    <s v="CARAAN ANNABELLE F."/>
    <s v="ASSESSORS OFFICE"/>
    <x v="1"/>
    <d v="2020-01-15T00:00:00"/>
    <d v="2020-01-15T00:00:00"/>
    <s v="OTHER"/>
    <s v="CALAMITY LEAVE"/>
    <s v="1 OTHER"/>
    <n v="1"/>
    <m/>
  </r>
  <r>
    <n v="535"/>
    <x v="30"/>
    <d v="2020-02-12T00:00:00"/>
    <s v="CARAAN ANNABELLE F."/>
    <s v="ASSESSORS OFFICE"/>
    <x v="1"/>
    <d v="2020-01-24T00:00:00"/>
    <d v="2020-01-24T00:00:00"/>
    <s v="OTHER"/>
    <s v="CALAMITY LEAVE"/>
    <s v="1 OTHER"/>
    <n v="1"/>
    <m/>
  </r>
  <r>
    <n v="535"/>
    <x v="30"/>
    <d v="2020-02-12T00:00:00"/>
    <s v="CARAAN ANNABELLE F."/>
    <s v="ASSESSORS OFFICE"/>
    <x v="1"/>
    <d v="2020-02-03T00:00:00"/>
    <d v="2020-02-03T00:00:00"/>
    <s v="OTHER"/>
    <s v="CALAMITY LEAVE"/>
    <s v="1 OTHER"/>
    <n v="1"/>
    <m/>
  </r>
  <r>
    <n v="535"/>
    <x v="30"/>
    <d v="2020-02-12T00:00:00"/>
    <s v="CARAAN ANNABELLE F."/>
    <s v="ASSESSORS OFFICE"/>
    <x v="1"/>
    <d v="2020-02-11T00:00:00"/>
    <d v="2020-02-12T00:00:00"/>
    <s v="OTHER"/>
    <s v="CALAMITY LEAVE"/>
    <s v="2 OTHER"/>
    <n v="2"/>
    <m/>
  </r>
  <r>
    <n v="536"/>
    <x v="30"/>
    <d v="2020-02-12T00:00:00"/>
    <s v="CORTEZ MARCOS NOEL A."/>
    <s v="ASSESSORS OFFICE"/>
    <x v="1"/>
    <d v="2020-02-04T00:00:00"/>
    <d v="2020-02-04T00:00:00"/>
    <s v="OTHER"/>
    <s v="CALAMITY LEAVE"/>
    <s v="1 OTHER"/>
    <n v="1"/>
    <m/>
  </r>
  <r>
    <n v="536"/>
    <x v="30"/>
    <d v="2020-02-12T00:00:00"/>
    <s v="CORTEZ MARCOS NOEL A."/>
    <s v="ASSESSORS OFFICE"/>
    <x v="1"/>
    <d v="2020-02-07T00:00:00"/>
    <d v="2020-02-07T00:00:00"/>
    <s v="OTHER"/>
    <s v="CALAMITY LEAVE"/>
    <s v="1 OTHER"/>
    <n v="1"/>
    <m/>
  </r>
  <r>
    <n v="536"/>
    <x v="30"/>
    <d v="2020-02-12T00:00:00"/>
    <s v="CORTEZ MARCOS NOEL A."/>
    <s v="ASSESSORS OFFICE"/>
    <x v="1"/>
    <d v="2020-02-10T00:00:00"/>
    <d v="2020-02-12T00:00:00"/>
    <s v="OTHER"/>
    <s v="CALAMITY LEAVE"/>
    <s v="3 OTHER"/>
    <n v="3"/>
    <m/>
  </r>
  <r>
    <n v="537"/>
    <x v="30"/>
    <d v="2020-02-12T00:00:00"/>
    <s v="TORRES SONIA M."/>
    <s v="ASSESSORS OFFICE"/>
    <x v="1"/>
    <d v="2020-01-27T00:00:00"/>
    <d v="2020-01-27T00:00:00"/>
    <s v="OTHER"/>
    <s v="CALAMITY LEAVE"/>
    <s v="1 OTHER"/>
    <n v="1"/>
    <m/>
  </r>
  <r>
    <n v="538"/>
    <x v="30"/>
    <d v="2020-02-13T00:00:00"/>
    <s v="BAYHON GEORGE G."/>
    <s v="ASSESSORS OFFICE"/>
    <x v="1"/>
    <d v="2020-01-15T00:00:00"/>
    <d v="2020-01-17T00:00:00"/>
    <s v="OTHER"/>
    <s v="CALAMITY LEAVE"/>
    <s v="3 OTHER"/>
    <n v="3"/>
    <m/>
  </r>
  <r>
    <n v="538"/>
    <x v="30"/>
    <d v="2020-02-13T00:00:00"/>
    <s v="BAYHON GEORGE G."/>
    <s v="ASSESSORS OFFICE"/>
    <x v="1"/>
    <d v="2020-02-14T00:00:00"/>
    <d v="2020-02-14T00:00:00"/>
    <s v="OTHER"/>
    <s v="CALAMITY LEAVE"/>
    <s v="1 OTHER"/>
    <n v="1"/>
    <m/>
  </r>
  <r>
    <n v="539"/>
    <x v="30"/>
    <d v="2020-02-13T00:00:00"/>
    <s v="ANACAY ABNER M."/>
    <s v="ASSESSORS OFFICE"/>
    <x v="1"/>
    <d v="2020-01-15T00:00:00"/>
    <d v="2020-01-15T00:00:00"/>
    <s v="OTHER"/>
    <s v="CALAMITY LEAVE"/>
    <s v="1 OTHER"/>
    <n v="1"/>
    <m/>
  </r>
  <r>
    <n v="539"/>
    <x v="30"/>
    <d v="2020-02-13T00:00:00"/>
    <s v="ANACAY ABNER M."/>
    <s v="ASSESSORS OFFICE"/>
    <x v="1"/>
    <d v="2020-02-07T00:00:00"/>
    <d v="2020-02-07T00:00:00"/>
    <s v="OTHER"/>
    <s v="CALAMITY LEAVE"/>
    <s v="1 OTHER"/>
    <n v="1"/>
    <m/>
  </r>
  <r>
    <n v="540"/>
    <x v="30"/>
    <d v="2020-02-03T00:00:00"/>
    <s v="PENALES GLORIA P."/>
    <s v="ASSESSORS OFFICE"/>
    <x v="1"/>
    <d v="2020-02-03T00:00:00"/>
    <d v="2020-02-07T00:00:00"/>
    <s v="SL"/>
    <m/>
    <s v="5 SL"/>
    <n v="5"/>
    <m/>
  </r>
  <r>
    <n v="541"/>
    <x v="30"/>
    <d v="2020-01-27T00:00:00"/>
    <s v="PENALES GLORIA P."/>
    <s v="ASSESSORS OFFICE"/>
    <x v="1"/>
    <d v="2020-01-27T00:00:00"/>
    <d v="2020-01-31T00:00:00"/>
    <s v="OTHER"/>
    <s v="CALAMITY LEAVE"/>
    <s v="5 OTHER"/>
    <n v="5"/>
    <m/>
  </r>
  <r>
    <n v="542"/>
    <x v="30"/>
    <d v="2020-03-02T00:00:00"/>
    <s v="MALIGAYA NELITA M."/>
    <s v="GSO"/>
    <x v="1"/>
    <d v="2020-02-28T00:00:00"/>
    <d v="2020-02-28T00:00:00"/>
    <s v="SL"/>
    <m/>
    <s v="1 SL"/>
    <n v="1"/>
    <m/>
  </r>
  <r>
    <n v="543"/>
    <x v="30"/>
    <d v="2020-02-17T00:00:00"/>
    <s v="MANGUINAO GILBERT"/>
    <s v="TICC/JEB"/>
    <x v="0"/>
    <d v="2020-02-11T00:00:00"/>
    <d v="2020-02-14T00:00:00"/>
    <s v="OTHER"/>
    <s v="EMERGENCY LEAVE"/>
    <s v="4 OTHER"/>
    <n v="4"/>
    <m/>
  </r>
  <r>
    <n v="544"/>
    <x v="30"/>
    <d v="2020-02-13T00:00:00"/>
    <s v="DE VILLA MYRNA D."/>
    <s v="GSO"/>
    <x v="1"/>
    <d v="2020-02-13T00:00:00"/>
    <d v="2020-02-13T00:00:00"/>
    <s v="SL"/>
    <m/>
    <s v="1 SL"/>
    <n v="1"/>
    <m/>
  </r>
  <r>
    <n v="545"/>
    <x v="30"/>
    <d v="2020-01-16T00:00:00"/>
    <s v="DE VILLA MYRNA D."/>
    <s v="GSO"/>
    <x v="1"/>
    <d v="2020-01-10T00:00:00"/>
    <d v="2020-01-10T00:00:00"/>
    <s v="OTHER"/>
    <s v="DOMESTIC EMERGENCY"/>
    <s v="1 OTHER"/>
    <n v="1"/>
    <m/>
  </r>
  <r>
    <n v="545"/>
    <x v="30"/>
    <d v="2020-01-16T00:00:00"/>
    <s v="DE VILLA MYRNA D."/>
    <s v="GSO"/>
    <x v="1"/>
    <d v="2020-01-15T00:00:00"/>
    <d v="2020-01-15T00:00:00"/>
    <s v="OTHER"/>
    <s v="DOMESTIC EMERGENCY"/>
    <s v="1 OTHER"/>
    <n v="1"/>
    <m/>
  </r>
  <r>
    <n v="546"/>
    <x v="30"/>
    <d v="2020-03-05T00:00:00"/>
    <s v="ANGCAYA ANA B."/>
    <s v="GSO"/>
    <x v="1"/>
    <d v="2020-03-04T00:00:00"/>
    <d v="2020-03-04T00:00:00"/>
    <s v="OTHER"/>
    <s v="DOMESTIC EMERGENCY"/>
    <s v="1 OTHER"/>
    <n v="1"/>
    <m/>
  </r>
  <r>
    <n v="547"/>
    <x v="30"/>
    <d v="2020-02-03T00:00:00"/>
    <s v="ANGCAYA ANA B."/>
    <s v="GSO"/>
    <x v="1"/>
    <d v="2020-01-31T00:00:00"/>
    <d v="2020-01-31T00:00:00"/>
    <s v="OTHER"/>
    <s v="EMERGENCY LEAVE"/>
    <s v="1 OTHER"/>
    <n v="1"/>
    <m/>
  </r>
  <r>
    <n v="548"/>
    <x v="30"/>
    <d v="2020-01-07T00:00:00"/>
    <s v="ANGCAYA ANA B."/>
    <s v="GSO"/>
    <x v="1"/>
    <d v="2020-01-17T00:00:00"/>
    <d v="2020-01-17T00:00:00"/>
    <s v="VL"/>
    <m/>
    <s v="1 VL"/>
    <n v="1"/>
    <m/>
  </r>
  <r>
    <n v="548"/>
    <x v="30"/>
    <d v="2020-01-07T00:00:00"/>
    <s v="ANGCAYA ANA B."/>
    <s v="GSO"/>
    <x v="1"/>
    <d v="2020-01-20T00:00:00"/>
    <d v="2020-01-21T00:00:00"/>
    <s v="VL"/>
    <m/>
    <s v="2 VL"/>
    <n v="2"/>
    <m/>
  </r>
  <r>
    <n v="549"/>
    <x v="30"/>
    <d v="2020-02-24T00:00:00"/>
    <s v="PERIDO EDWIN A."/>
    <s v="GSO"/>
    <x v="1"/>
    <d v="2020-02-20T00:00:00"/>
    <d v="2020-02-21T00:00:00"/>
    <s v="OTHER"/>
    <s v="DOMESTIC EMERGENCY"/>
    <s v="2 OTHER"/>
    <n v="2"/>
    <m/>
  </r>
  <r>
    <n v="550"/>
    <x v="30"/>
    <d v="2020-02-13T00:00:00"/>
    <s v="PERIDO EDWIN A."/>
    <s v="GSO"/>
    <x v="1"/>
    <d v="2020-02-11T00:00:00"/>
    <d v="2020-02-11T00:00:00"/>
    <s v="OTHER"/>
    <s v="EMERGENCY LEAVE"/>
    <s v="1 OTHER"/>
    <n v="1"/>
    <m/>
  </r>
  <r>
    <n v="551"/>
    <x v="30"/>
    <d v="2020-02-03T00:00:00"/>
    <s v="PERIDO EDWIN A."/>
    <s v="GSO"/>
    <x v="1"/>
    <d v="2020-01-31T00:00:00"/>
    <d v="2020-01-31T00:00:00"/>
    <s v="OTHER"/>
    <s v="EMERGENCY LEAVE"/>
    <s v="1 OTHER"/>
    <n v="1"/>
    <m/>
  </r>
  <r>
    <n v="552"/>
    <x v="30"/>
    <d v="2020-01-23T00:00:00"/>
    <s v="PERIDO EDWIN A."/>
    <s v="GSO"/>
    <x v="1"/>
    <d v="2020-01-24T00:00:00"/>
    <d v="2020-01-24T00:00:00"/>
    <s v="OTHER"/>
    <s v="EMERGENCY LEAVE"/>
    <s v="1 OTHER"/>
    <n v="1"/>
    <m/>
  </r>
  <r>
    <n v="553"/>
    <x v="30"/>
    <d v="2020-02-12T00:00:00"/>
    <s v="JAVIER CARMELITA M."/>
    <s v="CCT"/>
    <x v="1"/>
    <d v="2020-02-14T00:00:00"/>
    <d v="2020-02-14T00:00:00"/>
    <s v="OTHER"/>
    <s v="CALAMITY LEAVE"/>
    <s v="1 OTHER"/>
    <n v="1"/>
    <m/>
  </r>
  <r>
    <n v="554"/>
    <x v="30"/>
    <d v="2020-02-17T00:00:00"/>
    <s v="DIMARANAN PERPETUA F."/>
    <s v="TIPID IMPOK"/>
    <x v="1"/>
    <d v="2020-02-13T00:00:00"/>
    <d v="2020-02-14T00:00:00"/>
    <s v="OTHER"/>
    <s v="DOMESTIC EMERGENCY"/>
    <s v="2 OTHER"/>
    <n v="2"/>
    <m/>
  </r>
  <r>
    <n v="555"/>
    <x v="30"/>
    <d v="2020-02-11T00:00:00"/>
    <s v="DIMARANAN PERPETUA F."/>
    <s v="TIPID IMPOK"/>
    <x v="1"/>
    <d v="2020-02-07T00:00:00"/>
    <d v="2020-02-07T00:00:00"/>
    <s v="OTHER"/>
    <s v="CALAMITY LEAVE"/>
    <s v="1 OTHER"/>
    <n v="1"/>
    <m/>
  </r>
  <r>
    <n v="555"/>
    <x v="30"/>
    <d v="2020-02-11T00:00:00"/>
    <s v="DIMARANAN PERPETUA F."/>
    <s v="TIPID IMPOK"/>
    <x v="1"/>
    <d v="2020-02-10T00:00:00"/>
    <d v="2020-02-10T00:00:00"/>
    <s v="OTHER"/>
    <s v="CALAMITY LEAVE"/>
    <s v="1 OTHER"/>
    <n v="1"/>
    <m/>
  </r>
  <r>
    <n v="556"/>
    <x v="30"/>
    <d v="2020-01-30T00:00:00"/>
    <s v="DIMARANAN PERPETUA F."/>
    <s v="TIPID IMPOK"/>
    <x v="1"/>
    <d v="2020-01-29T00:00:00"/>
    <d v="2020-01-29T00:00:00"/>
    <s v="OTHER"/>
    <s v="CALAMITY LEAVE"/>
    <s v="1 OTHER"/>
    <n v="1"/>
    <m/>
  </r>
  <r>
    <n v="557"/>
    <x v="30"/>
    <d v="2020-01-22T00:00:00"/>
    <s v="DIMARANAN PERPETUA F."/>
    <s v="TIPID IMPOK"/>
    <x v="1"/>
    <d v="2020-01-21T00:00:00"/>
    <d v="2020-01-21T00:00:00"/>
    <s v="OTHER"/>
    <s v="CALAMITY LEAVE"/>
    <s v="1 OTHER"/>
    <n v="1"/>
    <m/>
  </r>
  <r>
    <n v="558"/>
    <x v="30"/>
    <d v="2020-01-08T00:00:00"/>
    <s v="DIMARANAN PERPETUA F."/>
    <s v="TIPID IMPOK"/>
    <x v="1"/>
    <d v="2020-01-07T00:00:00"/>
    <d v="2020-01-07T00:00:00"/>
    <s v="OTHER"/>
    <s v="DOMESTIC EMERGENCY"/>
    <s v="1 OTHER"/>
    <n v="1"/>
    <m/>
  </r>
  <r>
    <n v="559"/>
    <x v="30"/>
    <d v="2020-02-11T00:00:00"/>
    <s v="ORTIZ TRINIDAD D."/>
    <s v="GSO"/>
    <x v="1"/>
    <d v="2020-02-06T00:00:00"/>
    <d v="2020-02-06T00:00:00"/>
    <s v="OTHER"/>
    <s v="DOMESTIC EMERGENCY"/>
    <s v="1 OTHER"/>
    <n v="1"/>
    <m/>
  </r>
  <r>
    <n v="559"/>
    <x v="30"/>
    <d v="2020-02-11T00:00:00"/>
    <s v="ORTIZ TRINIDAD D."/>
    <s v="GSO"/>
    <x v="1"/>
    <d v="2020-02-10T00:00:00"/>
    <d v="2020-02-10T00:00:00"/>
    <s v="OTHER"/>
    <s v="DOMESTIC EMERGENCY"/>
    <s v="1 OTHER"/>
    <n v="1"/>
    <m/>
  </r>
  <r>
    <n v="560"/>
    <x v="30"/>
    <d v="2020-02-03T00:00:00"/>
    <s v="ORTIZ TRINIDAD D."/>
    <s v="GSO"/>
    <x v="1"/>
    <d v="2020-01-15T00:00:00"/>
    <d v="2020-01-17T00:00:00"/>
    <s v="OTHER"/>
    <s v="EMERGENCY LEAVE"/>
    <s v="3 OTHER"/>
    <n v="3"/>
    <m/>
  </r>
  <r>
    <n v="560"/>
    <x v="30"/>
    <d v="2020-02-03T00:00:00"/>
    <s v="ORTIZ TRINIDAD D."/>
    <s v="GSO"/>
    <x v="1"/>
    <d v="2020-01-31T00:00:00"/>
    <d v="2020-01-31T00:00:00"/>
    <s v="OTHER"/>
    <s v="EMERGENCY LEAVE"/>
    <s v="1 OTHER"/>
    <n v="1"/>
    <m/>
  </r>
  <r>
    <n v="560"/>
    <x v="30"/>
    <d v="2020-02-03T00:00:00"/>
    <s v="ORTIZ TRINIDAD D."/>
    <s v="GSO"/>
    <x v="1"/>
    <d v="2020-02-07T00:00:00"/>
    <d v="2020-02-07T00:00:00"/>
    <s v="OTHER"/>
    <s v="EMERGENCY LEAVE"/>
    <s v="1 OTHER"/>
    <n v="1"/>
    <m/>
  </r>
  <r>
    <n v="561"/>
    <x v="30"/>
    <d v="2020-01-22T00:00:00"/>
    <s v="DIMAPILIS VILMA T."/>
    <s v="GSO"/>
    <x v="1"/>
    <d v="2020-01-21T00:00:00"/>
    <d v="2020-01-21T00:00:00"/>
    <s v="OTHER"/>
    <s v="EMERGENCY LEAVE"/>
    <s v="1 OTHER"/>
    <n v="1"/>
    <m/>
  </r>
  <r>
    <n v="562"/>
    <x v="30"/>
    <d v="2020-02-06T00:00:00"/>
    <s v="DIMAPILIS VILMA T."/>
    <s v="GSO"/>
    <x v="1"/>
    <d v="2020-02-04T00:00:00"/>
    <d v="2020-02-05T00:00:00"/>
    <s v="OTHER"/>
    <s v="EMERGENCY LEAVE"/>
    <s v="2 OTHER"/>
    <n v="2"/>
    <m/>
  </r>
  <r>
    <n v="563"/>
    <x v="30"/>
    <d v="2020-01-25T00:00:00"/>
    <s v="AGUIDO RAFAEL V."/>
    <s v="TOPS (ADMIN CSU)"/>
    <x v="1"/>
    <d v="2020-01-20T00:00:00"/>
    <d v="2020-01-24T00:00:00"/>
    <s v="VL"/>
    <m/>
    <s v="5 VL"/>
    <n v="5"/>
    <m/>
  </r>
  <r>
    <n v="563"/>
    <x v="30"/>
    <d v="2020-01-25T00:00:00"/>
    <s v="AGUIDO RAFAEL V."/>
    <s v="TOPS (ADMIN CSU)"/>
    <x v="1"/>
    <d v="2020-01-27T00:00:00"/>
    <d v="2020-01-31T00:00:00"/>
    <s v="VL"/>
    <m/>
    <s v="5 VL"/>
    <n v="5"/>
    <m/>
  </r>
  <r>
    <n v="564"/>
    <x v="30"/>
    <d v="2020-02-03T00:00:00"/>
    <s v="HERNANDEZ CORNELIO A."/>
    <s v="CCT"/>
    <x v="1"/>
    <d v="2020-02-04T00:00:00"/>
    <d v="2020-02-04T00:00:00"/>
    <s v="OTHER"/>
    <s v="CALAMITY LEAVE"/>
    <s v="1 OTHER"/>
    <n v="1"/>
    <m/>
  </r>
  <r>
    <n v="564"/>
    <x v="30"/>
    <d v="2020-02-03T00:00:00"/>
    <s v="HERNANDEZ CORNELIO A."/>
    <s v="CCT"/>
    <x v="1"/>
    <d v="2020-02-06T00:00:00"/>
    <d v="2020-02-06T00:00:00"/>
    <s v="OTHER"/>
    <s v="CALAMITY LEAVE"/>
    <s v="1 OTHER"/>
    <n v="1"/>
    <m/>
  </r>
  <r>
    <n v="564"/>
    <x v="30"/>
    <d v="2020-02-03T00:00:00"/>
    <s v="HERNANDEZ CORNELIO A."/>
    <s v="CCT"/>
    <x v="1"/>
    <d v="2020-02-11T00:00:00"/>
    <d v="2020-02-11T00:00:00"/>
    <s v="OTHER"/>
    <s v="CALAMITY LEAVE"/>
    <s v="1 OTHER"/>
    <n v="1"/>
    <m/>
  </r>
  <r>
    <n v="565"/>
    <x v="30"/>
    <d v="2020-02-03T00:00:00"/>
    <s v="SUMAONG DANILO"/>
    <s v="CEO"/>
    <x v="1"/>
    <d v="2020-02-03T00:00:00"/>
    <d v="2020-02-03T00:00:00"/>
    <s v="OTHER"/>
    <s v="CALAMITY LEAVE"/>
    <s v="1 OTHER"/>
    <n v="1"/>
    <m/>
  </r>
  <r>
    <n v="565"/>
    <x v="30"/>
    <d v="2020-02-05T00:00:00"/>
    <s v="SUMAONG DANILO  "/>
    <s v="ADMIN OFFICE - HALL OF JUSTICE"/>
    <x v="1"/>
    <d v="2020-02-05T00:00:00"/>
    <d v="2020-02-05T00:00:00"/>
    <s v="OTHER"/>
    <s v="CALAMITY LEAVE"/>
    <s v="1 OTHER"/>
    <n v="1"/>
    <m/>
  </r>
  <r>
    <n v="565"/>
    <x v="30"/>
    <d v="2020-02-07T00:00:00"/>
    <s v="SUMAONG DANILO  "/>
    <s v="ADMIN OFFICE - HALL OF JUSTICE"/>
    <x v="1"/>
    <d v="2020-02-07T00:00:00"/>
    <d v="2020-02-07T00:00:00"/>
    <s v="OTHER"/>
    <s v="CALAMITY LEAVE"/>
    <s v="1 OTHER"/>
    <n v="1"/>
    <m/>
  </r>
  <r>
    <n v="565"/>
    <x v="30"/>
    <d v="2020-02-12T00:00:00"/>
    <s v="SUMAONG DANILO  "/>
    <s v="ADMIN OFFICE - HALL OF JUSTICE"/>
    <x v="1"/>
    <d v="2020-02-12T00:00:00"/>
    <d v="2020-02-12T00:00:00"/>
    <s v="OTHER"/>
    <s v="CALAMITY LEAVE"/>
    <s v="1 OTHER"/>
    <n v="1"/>
    <m/>
  </r>
  <r>
    <n v="565"/>
    <x v="30"/>
    <d v="2020-02-14T00:00:00"/>
    <s v="SUMAONG DANILO  "/>
    <s v="ADMIN OFFICE - HALL OF JUSTICE"/>
    <x v="1"/>
    <d v="2020-02-14T00:00:00"/>
    <d v="2020-02-14T00:00:00"/>
    <s v="OTHER"/>
    <s v="CALAMITY LEAVE"/>
    <s v="1 OTHER"/>
    <n v="1"/>
    <m/>
  </r>
  <r>
    <n v="566"/>
    <x v="30"/>
    <d v="2020-01-31T00:00:00"/>
    <s v="BAYBAY MARCELO  "/>
    <s v="MO"/>
    <x v="1"/>
    <d v="2020-01-05T00:00:00"/>
    <d v="2020-01-07T00:00:00"/>
    <s v="OTHER"/>
    <s v="CALAMITY LEAVE"/>
    <s v="2 OTHER"/>
    <n v="2"/>
    <m/>
  </r>
  <r>
    <n v="566"/>
    <x v="30"/>
    <d v="2020-01-31T00:00:00"/>
    <s v="BAYBAY MARCELO  "/>
    <s v="MO"/>
    <x v="1"/>
    <d v="2020-02-11T00:00:00"/>
    <d v="2020-02-12T00:00:00"/>
    <s v="OTHER"/>
    <s v="CALAMITY LEAVE"/>
    <s v="2 OTHER"/>
    <n v="2"/>
    <m/>
  </r>
  <r>
    <n v="567"/>
    <x v="30"/>
    <d v="2020-02-03T00:00:00"/>
    <s v="AYCARDO JOEL M."/>
    <s v="CSU"/>
    <x v="1"/>
    <d v="2020-02-07T00:00:00"/>
    <d v="2020-02-07T00:00:00"/>
    <s v="OTHER"/>
    <s v="CALAMITY LEAVE"/>
    <s v="1 OTHER"/>
    <n v="1"/>
    <m/>
  </r>
  <r>
    <n v="567"/>
    <x v="30"/>
    <d v="2020-02-03T00:00:00"/>
    <s v="AYCARDO JOEL M."/>
    <s v="CSU"/>
    <x v="1"/>
    <d v="2020-02-10T00:00:00"/>
    <d v="2020-02-13T00:00:00"/>
    <s v="OTHER"/>
    <s v="CALAMITY LEAVE"/>
    <s v="4 OTHER"/>
    <n v="4"/>
    <m/>
  </r>
  <r>
    <n v="568"/>
    <x v="30"/>
    <d v="2020-02-06T00:00:00"/>
    <s v="MARCIAL RUSTICO B."/>
    <s v="TOPS (ADMIN CSU)"/>
    <x v="1"/>
    <d v="2020-02-10T00:00:00"/>
    <d v="2020-02-14T00:00:00"/>
    <s v="OTHER"/>
    <s v="CALAMITY LEAVE"/>
    <s v="5 OTHER"/>
    <n v="5"/>
    <m/>
  </r>
  <r>
    <n v="569"/>
    <x v="30"/>
    <d v="2020-02-11T00:00:00"/>
    <s v="ANGCAYA ANA B."/>
    <s v="GSO"/>
    <x v="1"/>
    <d v="2020-02-12T00:00:00"/>
    <d v="2020-02-14T00:00:00"/>
    <s v="OTHER"/>
    <s v="EMERGENCY LEAVE"/>
    <s v="3 OTHER"/>
    <n v="3"/>
    <m/>
  </r>
  <r>
    <n v="570"/>
    <x v="30"/>
    <d v="2020-02-11T00:00:00"/>
    <s v="ANGCAYA ANA B."/>
    <s v="GSO"/>
    <x v="1"/>
    <d v="2020-02-07T00:00:00"/>
    <d v="2020-02-07T00:00:00"/>
    <s v="OTHER"/>
    <s v="EMERGENCY LEAVE"/>
    <s v="1 OTHER"/>
    <n v="1"/>
    <m/>
  </r>
  <r>
    <n v="571"/>
    <x v="30"/>
    <d v="2020-03-03T00:00:00"/>
    <s v="DIMAPILIS VILMA T."/>
    <s v="GSO"/>
    <x v="1"/>
    <d v="2020-03-02T00:00:00"/>
    <d v="2020-03-02T00:00:00"/>
    <s v="OTHER"/>
    <s v="DOMESTIC EMERGENCY"/>
    <s v="1 OTHER"/>
    <n v="1"/>
    <m/>
  </r>
  <r>
    <n v="571"/>
    <x v="30"/>
    <d v="2020-02-21T00:00:00"/>
    <s v="DIMAPILIS VILMA T."/>
    <s v="GSO"/>
    <x v="1"/>
    <d v="2020-02-20T00:00:00"/>
    <d v="2020-02-20T00:00:00"/>
    <s v="OTHER"/>
    <s v="DOMESTIC EMERGENCY"/>
    <s v="1 OTHER"/>
    <n v="1"/>
    <m/>
  </r>
  <r>
    <n v="572"/>
    <x v="30"/>
    <d v="2020-02-13T00:00:00"/>
    <s v="DIMAPILIS VILMA T."/>
    <s v="GSO"/>
    <x v="1"/>
    <d v="2020-02-12T00:00:00"/>
    <d v="2020-02-12T00:00:00"/>
    <s v="OTHER"/>
    <s v="EMERGENCY LEAVE"/>
    <s v="1 OTHER"/>
    <n v="1"/>
    <m/>
  </r>
  <r>
    <n v="573"/>
    <x v="30"/>
    <d v="2020-01-30T00:00:00"/>
    <s v="DIMAPILIS VILMA T."/>
    <s v="GSO"/>
    <x v="1"/>
    <d v="2020-01-29T00:00:00"/>
    <d v="2020-01-29T00:00:00"/>
    <s v="OTHER"/>
    <s v="EMERGENCY LEAVE"/>
    <s v="1 OTHER"/>
    <n v="1"/>
    <m/>
  </r>
  <r>
    <n v="574"/>
    <x v="30"/>
    <d v="2020-02-20T00:00:00"/>
    <s v="MALIGAYA NELITA M."/>
    <s v="GSO"/>
    <x v="1"/>
    <d v="2020-02-19T00:00:00"/>
    <d v="2020-02-19T00:00:00"/>
    <s v="SL"/>
    <m/>
    <s v="1 SL"/>
    <n v="1"/>
    <m/>
  </r>
  <r>
    <n v="575"/>
    <x v="30"/>
    <d v="2020-02-21T00:00:00"/>
    <s v="SARDINOLA GINABLETH J."/>
    <s v="MO"/>
    <x v="1"/>
    <d v="2020-03-09T00:00:00"/>
    <d v="2020-03-12T00:00:00"/>
    <s v="VL"/>
    <m/>
    <s v="4 VL"/>
    <n v="4"/>
    <m/>
  </r>
  <r>
    <n v="576"/>
    <x v="30"/>
    <d v="2019-12-11T00:00:00"/>
    <s v="DIMAPILIS ARIEL M."/>
    <s v="CTO"/>
    <x v="1"/>
    <d v="2019-12-07T00:00:00"/>
    <d v="2019-12-07T00:00:00"/>
    <s v="OTHER"/>
    <s v="EMERGENCY LEAVE"/>
    <s v="0 OTHER"/>
    <n v="0"/>
    <m/>
  </r>
  <r>
    <n v="577"/>
    <x v="30"/>
    <d v="2020-02-13T00:00:00"/>
    <s v="JUMARANG AIME A."/>
    <s v="ONT"/>
    <x v="1"/>
    <d v="2020-02-28T00:00:00"/>
    <d v="2020-02-28T00:00:00"/>
    <s v="OTHER"/>
    <s v="ANNIVERSARY LEAVE"/>
    <s v="1 OTHER"/>
    <n v="1"/>
    <m/>
  </r>
  <r>
    <n v="578"/>
    <x v="30"/>
    <d v="2020-01-20T00:00:00"/>
    <s v="JUMARANG AIME A."/>
    <s v="ONT"/>
    <x v="1"/>
    <d v="2020-01-15T00:00:00"/>
    <d v="2020-01-17T00:00:00"/>
    <s v="OTHER"/>
    <s v="EMERGENCY LEAVE"/>
    <s v="3 OTHER"/>
    <n v="3"/>
    <m/>
  </r>
  <r>
    <n v="579"/>
    <x v="30"/>
    <d v="2020-01-20T00:00:00"/>
    <s v="BAYBAY MA. ROSA A."/>
    <s v="ONT"/>
    <x v="1"/>
    <d v="2020-01-15T00:00:00"/>
    <d v="2020-01-17T00:00:00"/>
    <s v="SL"/>
    <m/>
    <s v="3 SL"/>
    <n v="3"/>
    <m/>
  </r>
  <r>
    <n v="580"/>
    <x v="30"/>
    <d v="2020-02-05T00:00:00"/>
    <s v="MARUNDAN MARIA FLOR M."/>
    <n v="0"/>
    <x v="2"/>
    <d v="2020-02-05T00:00:00"/>
    <d v="2020-02-05T00:00:00"/>
    <s v="SL"/>
    <m/>
    <s v="1 SL"/>
    <n v="1"/>
    <m/>
  </r>
  <r>
    <n v="581"/>
    <x v="30"/>
    <d v="2020-01-24T00:00:00"/>
    <s v="MARUNDAN MARIA FLOR M."/>
    <n v="0"/>
    <x v="2"/>
    <d v="2020-01-28T00:00:00"/>
    <d v="2020-01-28T00:00:00"/>
    <s v="OTHER"/>
    <s v="ANNIVERSARY LEAVE"/>
    <s v="1 OTHER"/>
    <n v="1"/>
    <m/>
  </r>
  <r>
    <n v="582"/>
    <x v="30"/>
    <d v="2020-01-20T00:00:00"/>
    <s v="BAYHON VIOLETA  "/>
    <s v="ONT"/>
    <x v="1"/>
    <d v="2020-01-15T00:00:00"/>
    <d v="2020-01-17T00:00:00"/>
    <s v="OTHER"/>
    <s v="CALAMITY LEAVE"/>
    <s v="3 OTHER"/>
    <n v="3"/>
    <m/>
  </r>
  <r>
    <n v="583"/>
    <x v="30"/>
    <d v="2020-02-26T00:00:00"/>
    <s v="BAYBAY MA. ROSA A."/>
    <s v="ONT"/>
    <x v="1"/>
    <d v="2020-02-24T00:00:00"/>
    <d v="2020-02-24T00:00:00"/>
    <s v="SL"/>
    <m/>
    <s v="1 SL"/>
    <n v="1"/>
    <m/>
  </r>
  <r>
    <n v="584"/>
    <x v="30"/>
    <d v="2020-03-10T00:00:00"/>
    <s v="BAYOT ELAINE B."/>
    <s v="ONT"/>
    <x v="1"/>
    <d v="2020-02-18T00:00:00"/>
    <d v="2020-03-18T00:00:00"/>
    <s v="OTHER"/>
    <s v="BIRTHDAY LEAVE"/>
    <s v="22 OTHER"/>
    <n v="22"/>
    <m/>
  </r>
  <r>
    <n v="585"/>
    <x v="30"/>
    <d v="2020-02-28T00:00:00"/>
    <s v="BAYHON LUISITO G."/>
    <s v="CSU"/>
    <x v="1"/>
    <d v="2020-02-28T00:00:00"/>
    <d v="2020-02-28T00:00:00"/>
    <s v="OTHER"/>
    <s v="TERMINAL LEAVE"/>
    <s v="1 OTHER"/>
    <n v="1"/>
    <m/>
  </r>
  <r>
    <n v="586"/>
    <x v="30"/>
    <d v="2020-03-09T00:00:00"/>
    <s v="SUSA NANETE B."/>
    <s v="ONT"/>
    <x v="1"/>
    <d v="2020-04-23T00:00:00"/>
    <d v="2020-04-24T00:00:00"/>
    <s v="VL"/>
    <m/>
    <s v="2 VL"/>
    <n v="2"/>
    <m/>
  </r>
  <r>
    <n v="587"/>
    <x v="30"/>
    <d v="2020-03-02T00:00:00"/>
    <s v="AMBION PRISCO G."/>
    <s v="CEO"/>
    <x v="1"/>
    <d v="2020-02-17T00:00:00"/>
    <d v="2020-02-28T00:00:00"/>
    <s v="VL"/>
    <m/>
    <s v="10 VL"/>
    <n v="10"/>
    <m/>
  </r>
  <r>
    <n v="588"/>
    <x v="30"/>
    <d v="2020-01-03T00:00:00"/>
    <s v="MARINDUQUE GERRY C."/>
    <s v="CHO"/>
    <x v="1"/>
    <d v="2020-01-09T00:00:00"/>
    <d v="2020-01-09T00:00:00"/>
    <s v="VL"/>
    <m/>
    <s v="1 VL"/>
    <n v="1"/>
    <m/>
  </r>
  <r>
    <n v="589"/>
    <x v="30"/>
    <d v="2020-02-17T00:00:00"/>
    <s v="ALCAZAR ZENAIDA S."/>
    <s v="CHO"/>
    <x v="1"/>
    <d v="2020-02-12T00:00:00"/>
    <d v="2020-02-12T00:00:00"/>
    <s v="SL"/>
    <m/>
    <s v="1 SL"/>
    <n v="1"/>
    <m/>
  </r>
  <r>
    <n v="590"/>
    <x v="30"/>
    <d v="2020-02-03T00:00:00"/>
    <s v="BATINO FELISA C."/>
    <s v="CHO"/>
    <x v="1"/>
    <d v="2020-02-10T00:00:00"/>
    <d v="2020-02-11T00:00:00"/>
    <s v="OTHER"/>
    <s v="CALAMITY LEAVE"/>
    <s v="2 OTHER"/>
    <n v="2"/>
    <m/>
  </r>
  <r>
    <n v="591"/>
    <x v="30"/>
    <d v="2020-01-31T00:00:00"/>
    <s v="EGASAN DELIA J."/>
    <s v="CHO"/>
    <x v="1"/>
    <d v="2020-02-07T00:00:00"/>
    <d v="2020-02-07T00:00:00"/>
    <s v="OTHER"/>
    <s v="CALAMITY LEAVE"/>
    <s v="1 OTHER"/>
    <n v="1"/>
    <m/>
  </r>
  <r>
    <n v="591"/>
    <x v="30"/>
    <d v="2020-01-31T00:00:00"/>
    <s v="EGASAN DELIA J."/>
    <s v="CHO"/>
    <x v="1"/>
    <d v="2020-02-10T00:00:00"/>
    <d v="2020-02-11T00:00:00"/>
    <s v="OTHER"/>
    <s v="CALAMITY LEAVE"/>
    <s v="2 OTHER"/>
    <n v="2"/>
    <m/>
  </r>
  <r>
    <n v="592"/>
    <x v="30"/>
    <d v="2020-01-08T00:00:00"/>
    <s v="EGASAN DELIA J."/>
    <s v="CHO"/>
    <x v="1"/>
    <d v="2020-01-07T00:00:00"/>
    <d v="2020-01-07T00:00:00"/>
    <s v="SL"/>
    <m/>
    <s v="1 SL"/>
    <n v="1"/>
    <m/>
  </r>
  <r>
    <n v="593"/>
    <x v="30"/>
    <d v="2020-03-17T00:00:00"/>
    <s v="ALFEREZ JOSEPHINE R."/>
    <s v="CHO"/>
    <x v="1"/>
    <d v="2020-03-16T00:00:00"/>
    <d v="2020-03-16T00:00:00"/>
    <s v="SL"/>
    <m/>
    <s v="1 SL"/>
    <n v="1"/>
    <m/>
  </r>
  <r>
    <n v="594"/>
    <x v="30"/>
    <d v="2020-02-12T00:00:00"/>
    <s v="ALFEREZ JOSEPHINE R."/>
    <s v="CHO"/>
    <x v="1"/>
    <d v="2020-02-18T00:00:00"/>
    <d v="2020-02-18T00:00:00"/>
    <s v="OTHER"/>
    <s v="DOMESTIC EMERGENCY"/>
    <s v="1 OTHER"/>
    <n v="1"/>
    <m/>
  </r>
  <r>
    <n v="595"/>
    <x v="30"/>
    <d v="2020-02-05T00:00:00"/>
    <s v="ALFEREZ JOSEPHINE R."/>
    <s v="CHO"/>
    <x v="1"/>
    <d v="2020-02-10T00:00:00"/>
    <d v="2020-02-10T00:00:00"/>
    <s v="OTHER"/>
    <s v="CALAMITY LEAVE"/>
    <s v="1 OTHER"/>
    <n v="1"/>
    <m/>
  </r>
  <r>
    <n v="595"/>
    <x v="30"/>
    <d v="2020-02-05T00:00:00"/>
    <s v="ALFEREZ JOSEPHINE R."/>
    <s v="CHO"/>
    <x v="1"/>
    <d v="2020-02-13T00:00:00"/>
    <d v="2020-02-13T00:00:00"/>
    <s v="OTHER"/>
    <s v="CALAMITY LEAVE"/>
    <s v="1 OTHER"/>
    <n v="1"/>
    <m/>
  </r>
  <r>
    <n v="596"/>
    <x v="30"/>
    <d v="2020-01-20T00:00:00"/>
    <s v="ALFEREZ JOSEPHINE R."/>
    <s v="CHO"/>
    <x v="1"/>
    <d v="2020-01-15T00:00:00"/>
    <d v="2020-01-17T00:00:00"/>
    <s v="SL"/>
    <m/>
    <s v="3 SL"/>
    <n v="3"/>
    <m/>
  </r>
  <r>
    <n v="597"/>
    <x v="30"/>
    <d v="2020-01-09T00:00:00"/>
    <s v="ALFEREZ JOSEPHINE R."/>
    <s v="CHO"/>
    <x v="1"/>
    <d v="2020-01-08T00:00:00"/>
    <d v="2020-01-08T00:00:00"/>
    <s v="SL"/>
    <m/>
    <s v="1 SL"/>
    <n v="1"/>
    <m/>
  </r>
  <r>
    <n v="598"/>
    <x v="30"/>
    <d v="2020-02-28T00:00:00"/>
    <s v="ALVAREZ GRACITA S."/>
    <s v="CHO"/>
    <x v="1"/>
    <d v="2020-02-28T00:00:00"/>
    <d v="2020-02-28T00:00:00"/>
    <s v="SL"/>
    <m/>
    <s v="1 SL"/>
    <n v="1"/>
    <m/>
  </r>
  <r>
    <n v="599"/>
    <x v="30"/>
    <d v="2020-02-07T00:00:00"/>
    <s v="ALVAREZ GRACITA S."/>
    <s v="CHO"/>
    <x v="1"/>
    <d v="2020-01-31T00:00:00"/>
    <d v="2020-01-31T00:00:00"/>
    <s v="SL"/>
    <m/>
    <s v="1 SL"/>
    <n v="1"/>
    <m/>
  </r>
  <r>
    <n v="600"/>
    <x v="30"/>
    <d v="2020-03-05T00:00:00"/>
    <s v="MIRANDO EDITH B."/>
    <n v="0"/>
    <x v="2"/>
    <d v="2020-03-12T00:00:00"/>
    <d v="2020-03-12T00:00:00"/>
    <s v="OTHER"/>
    <s v="ANNIVERSARY LEAVE"/>
    <s v="1 OTHER"/>
    <n v="1"/>
    <m/>
  </r>
  <r>
    <n v="601"/>
    <x v="30"/>
    <d v="2020-02-13T00:00:00"/>
    <s v="MIRANDO EDITH B."/>
    <n v="0"/>
    <x v="2"/>
    <d v="2020-02-21T00:00:00"/>
    <d v="2020-02-21T00:00:00"/>
    <s v="VL"/>
    <m/>
    <s v="1 VL"/>
    <n v="1"/>
    <m/>
  </r>
  <r>
    <n v="602"/>
    <x v="30"/>
    <d v="2020-02-04T00:00:00"/>
    <s v="MIRANDO EDITH B."/>
    <n v="0"/>
    <x v="2"/>
    <d v="2020-02-10T00:00:00"/>
    <d v="2020-02-11T00:00:00"/>
    <s v="OTHER"/>
    <s v="CALAMITY LEAVE"/>
    <s v="2 OTHER"/>
    <n v="2"/>
    <m/>
  </r>
  <r>
    <n v="603"/>
    <x v="30"/>
    <d v="2020-02-05T00:00:00"/>
    <s v="MALIGAYO YOLANDA D."/>
    <s v="CHO"/>
    <x v="1"/>
    <d v="2020-02-10T00:00:00"/>
    <d v="2020-02-13T00:00:00"/>
    <s v="OTHER"/>
    <s v="CALAMITY LEAVE"/>
    <s v="4 OTHER"/>
    <n v="4"/>
    <m/>
  </r>
  <r>
    <n v="604"/>
    <x v="30"/>
    <d v="2020-01-20T00:00:00"/>
    <s v="MALIGAYO YOLANDA D."/>
    <s v="CHO"/>
    <x v="1"/>
    <d v="2020-01-15T00:00:00"/>
    <d v="2020-01-17T00:00:00"/>
    <s v="SL"/>
    <m/>
    <s v="3 SL"/>
    <n v="3"/>
    <m/>
  </r>
  <r>
    <n v="605"/>
    <x v="30"/>
    <d v="2020-03-16T00:00:00"/>
    <s v="MALIGAYO YOLANDA D."/>
    <s v="CHO"/>
    <x v="1"/>
    <d v="2020-03-16T00:00:00"/>
    <d v="2020-03-16T00:00:00"/>
    <s v="SL"/>
    <m/>
    <s v="1 SL"/>
    <n v="1"/>
    <m/>
  </r>
  <r>
    <n v="606"/>
    <x v="30"/>
    <d v="2020-02-27T00:00:00"/>
    <s v="MALIGAYO YOLANDA D."/>
    <s v="CHO"/>
    <x v="1"/>
    <d v="2020-02-26T00:00:00"/>
    <d v="2020-02-26T00:00:00"/>
    <s v="SL"/>
    <m/>
    <s v="1 SL"/>
    <n v="1"/>
    <m/>
  </r>
  <r>
    <n v="607"/>
    <x v="30"/>
    <d v="2020-02-28T00:00:00"/>
    <s v="COSTANTE SYLVIA C"/>
    <s v="BPLO"/>
    <x v="2"/>
    <d v="2020-02-26T00:00:00"/>
    <d v="2020-02-27T00:00:00"/>
    <s v="SL"/>
    <m/>
    <s v="2 SL"/>
    <n v="2"/>
    <m/>
  </r>
  <r>
    <n v="608"/>
    <x v="30"/>
    <d v="2020-01-28T00:00:00"/>
    <s v="OLIVAR MARINA B."/>
    <s v="COOPERATIVE OFFICE"/>
    <x v="1"/>
    <d v="2020-02-03T00:00:00"/>
    <d v="2020-02-03T00:00:00"/>
    <s v="OTHER"/>
    <s v="CALAMITY LEAVE"/>
    <s v="1 OTHER"/>
    <n v="1"/>
    <m/>
  </r>
  <r>
    <n v="608"/>
    <x v="30"/>
    <d v="2020-01-28T00:00:00"/>
    <s v="OLIVAR MARINA B."/>
    <s v="COOPERATIVE OFFICE"/>
    <x v="1"/>
    <d v="2020-02-06T00:00:00"/>
    <d v="2020-02-06T00:00:00"/>
    <s v="OTHER"/>
    <s v="CALAMITY LEAVE"/>
    <s v="1 OTHER"/>
    <n v="1"/>
    <m/>
  </r>
  <r>
    <n v="608"/>
    <x v="30"/>
    <d v="2020-01-28T00:00:00"/>
    <s v="OLIVAR MARINA B."/>
    <s v="COOPERATIVE OFFICE"/>
    <x v="1"/>
    <d v="2020-02-10T00:00:00"/>
    <d v="2020-02-11T00:00:00"/>
    <s v="OTHER"/>
    <s v="CALAMITY LEAVE"/>
    <s v="2 OTHER"/>
    <n v="2"/>
    <m/>
  </r>
  <r>
    <n v="608"/>
    <x v="30"/>
    <d v="2020-01-28T00:00:00"/>
    <s v="OLIVAR MARINA B."/>
    <s v="COOPERATIVE OFFICE"/>
    <x v="1"/>
    <d v="2020-02-13T00:00:00"/>
    <d v="2020-02-13T00:00:00"/>
    <s v="OTHER"/>
    <s v="CALAMITY LEAVE"/>
    <s v="1 OTHER"/>
    <n v="1"/>
    <m/>
  </r>
  <r>
    <n v="609"/>
    <x v="30"/>
    <d v="2020-02-01T00:00:00"/>
    <s v="OLIVAR MARINA B."/>
    <s v="COOPERATIVE OFFICE"/>
    <x v="1"/>
    <d v="2020-01-30T00:00:00"/>
    <d v="2020-01-30T00:00:00"/>
    <s v="OTHER"/>
    <s v="EMERGENCY LEAVE"/>
    <s v="1 OTHER"/>
    <n v="1"/>
    <m/>
  </r>
  <r>
    <n v="610"/>
    <x v="30"/>
    <d v="2020-01-28T00:00:00"/>
    <s v="JAVIER CARMELITA M."/>
    <s v="CCT"/>
    <x v="1"/>
    <d v="2020-01-27T00:00:00"/>
    <d v="2020-01-29T00:00:00"/>
    <s v="OTHER"/>
    <s v="CALAMITY LEAVE"/>
    <s v="3 OTHER"/>
    <n v="3"/>
    <m/>
  </r>
  <r>
    <n v="611"/>
    <x v="30"/>
    <d v="2020-03-10T00:00:00"/>
    <s v="DIMARANAN PERPETUA F."/>
    <s v="TIPID IMPOK"/>
    <x v="1"/>
    <d v="2020-02-26T00:00:00"/>
    <d v="2020-02-26T00:00:00"/>
    <s v="SL"/>
    <m/>
    <s v="1 SL"/>
    <n v="1"/>
    <m/>
  </r>
  <r>
    <n v="612"/>
    <x v="30"/>
    <d v="2020-01-08T00:00:00"/>
    <s v="DE OCAMPO MARISSA B."/>
    <s v="THRDC"/>
    <x v="1"/>
    <d v="2020-01-07T00:00:00"/>
    <d v="2020-01-07T00:00:00"/>
    <s v="SL"/>
    <m/>
    <s v="1 SL"/>
    <n v="1"/>
    <m/>
  </r>
  <r>
    <n v="613"/>
    <x v="31"/>
    <d v="2020-01-31T00:00:00"/>
    <s v="MACASPAC ELVIRA V."/>
    <s v="COOPERATIVE OFFICE"/>
    <x v="1"/>
    <d v="2020-02-06T00:00:00"/>
    <d v="2020-02-10T00:00:00"/>
    <s v="OTHER"/>
    <s v="CALAMITY LEAVE"/>
    <s v="3 OTHER"/>
    <n v="3"/>
    <m/>
  </r>
  <r>
    <n v="614"/>
    <x v="31"/>
    <d v="2020-01-10T00:00:00"/>
    <s v="MACASPAC ELVIRA V."/>
    <s v="COOPERATIVE OFFICE"/>
    <x v="1"/>
    <d v="2020-01-17T00:00:00"/>
    <d v="2020-01-17T00:00:00"/>
    <s v="OTHER"/>
    <s v="DOMESTIC EMERGENCY"/>
    <s v="1 OTHER"/>
    <n v="1"/>
    <m/>
  </r>
  <r>
    <n v="615"/>
    <x v="31"/>
    <d v="2020-02-20T00:00:00"/>
    <s v="COTONER NELIA C."/>
    <s v="COOPERATIVE OFFICE"/>
    <x v="1"/>
    <d v="2020-02-24T00:00:00"/>
    <d v="2020-02-24T00:00:00"/>
    <s v="OTHER"/>
    <s v="DOMESTIC EMERGENCY"/>
    <s v="1 OTHER"/>
    <n v="1"/>
    <m/>
  </r>
  <r>
    <n v="615"/>
    <x v="31"/>
    <d v="2020-02-20T00:00:00"/>
    <s v="COTONER NELIA C."/>
    <s v="COOPERATIVE OFFICE"/>
    <x v="1"/>
    <d v="2020-02-26T00:00:00"/>
    <d v="2020-02-26T00:00:00"/>
    <s v="OTHER"/>
    <s v="DOMESTIC EMERGENCY"/>
    <s v="1 OTHER"/>
    <n v="1"/>
    <m/>
  </r>
  <r>
    <n v="616"/>
    <x v="31"/>
    <d v="2020-01-31T00:00:00"/>
    <s v="COTONER NELIA C."/>
    <s v="COOPERATIVE OFFICE"/>
    <x v="1"/>
    <d v="2020-02-04T00:00:00"/>
    <d v="2020-02-05T00:00:00"/>
    <s v="OTHER"/>
    <s v="CALAMITY LEAVE"/>
    <s v="2 OTHER"/>
    <n v="2"/>
    <m/>
  </r>
  <r>
    <n v="617"/>
    <x v="31"/>
    <d v="2020-01-31T00:00:00"/>
    <s v="CRUZADA MAGDALENA A."/>
    <s v="COOPERATIVE OFFICE"/>
    <x v="1"/>
    <d v="2020-02-02T00:00:00"/>
    <d v="2020-02-04T00:00:00"/>
    <s v="OTHER"/>
    <s v="CALAMITY LEAVE"/>
    <s v="2 OTHER"/>
    <n v="2"/>
    <m/>
  </r>
  <r>
    <n v="618"/>
    <x v="31"/>
    <d v="2020-02-28T00:00:00"/>
    <s v="SEDUCON LUCIO F."/>
    <s v="COOPERATIVE OFFICE"/>
    <x v="1"/>
    <d v="2020-02-26T00:00:00"/>
    <d v="2020-02-27T00:00:00"/>
    <s v="SL"/>
    <m/>
    <s v="2 SL"/>
    <n v="2"/>
    <m/>
  </r>
  <r>
    <n v="619"/>
    <x v="31"/>
    <d v="2020-02-06T00:00:00"/>
    <s v="SEDUCON LUCIO F."/>
    <s v="COOPERATIVE OFFICE"/>
    <x v="1"/>
    <d v="2020-02-11T00:00:00"/>
    <d v="2020-02-14T00:00:00"/>
    <s v="OTHER"/>
    <s v="CALAMITY LEAVE"/>
    <s v="4 OTHER"/>
    <n v="4"/>
    <m/>
  </r>
  <r>
    <n v="620"/>
    <x v="31"/>
    <d v="2020-01-31T00:00:00"/>
    <s v="SEDUCON LUCIO F."/>
    <s v="COOPERATIVE OFFICE"/>
    <x v="1"/>
    <d v="2020-01-29T00:00:00"/>
    <d v="2020-01-29T00:00:00"/>
    <s v="OTHER"/>
    <s v="CALAMITY LEAVE"/>
    <s v="1 OTHER"/>
    <n v="1"/>
    <m/>
  </r>
  <r>
    <n v="621"/>
    <x v="31"/>
    <d v="2020-01-27T00:00:00"/>
    <s v="SEDUCON LUCIO F."/>
    <s v="COOPERATIVE OFFICE"/>
    <x v="1"/>
    <d v="2020-01-23T00:00:00"/>
    <d v="2020-01-24T00:00:00"/>
    <s v="SL"/>
    <m/>
    <s v="2 SL"/>
    <n v="2"/>
    <m/>
  </r>
  <r>
    <n v="622"/>
    <x v="31"/>
    <d v="2020-02-17T00:00:00"/>
    <s v="DE OCAMPO MARISSA B."/>
    <s v="THRDC"/>
    <x v="1"/>
    <d v="2020-02-13T00:00:00"/>
    <d v="2020-02-14T00:00:00"/>
    <s v="OTHER"/>
    <s v="CALAMITY LEAVE"/>
    <s v="2 OTHER"/>
    <n v="2"/>
    <m/>
  </r>
  <r>
    <n v="623"/>
    <x v="31"/>
    <d v="2020-01-27T00:00:00"/>
    <s v="DE OCAMPO MARISSA B."/>
    <s v="THRDC"/>
    <x v="1"/>
    <d v="2020-01-22T00:00:00"/>
    <d v="2020-01-24T00:00:00"/>
    <s v="OTHER"/>
    <s v="CALAMITY LEAVE"/>
    <s v="3 OTHER"/>
    <n v="3"/>
    <m/>
  </r>
  <r>
    <n v="624"/>
    <x v="31"/>
    <d v="2020-03-10T00:00:00"/>
    <s v="MALUBAY MELINDA D."/>
    <s v="THRDC"/>
    <x v="1"/>
    <d v="2020-03-09T00:00:00"/>
    <d v="2020-03-09T00:00:00"/>
    <s v="OTHER"/>
    <s v="BIRTHDAY LEAVE"/>
    <s v="1 OTHER"/>
    <n v="1"/>
    <m/>
  </r>
  <r>
    <n v="625"/>
    <x v="31"/>
    <d v="2020-02-27T00:00:00"/>
    <s v="MALUBAY MELINDA D."/>
    <s v="THRDC"/>
    <x v="1"/>
    <d v="2020-02-26T00:00:00"/>
    <d v="2020-02-26T00:00:00"/>
    <s v="SL"/>
    <m/>
    <s v="1 SL"/>
    <n v="1"/>
    <m/>
  </r>
  <r>
    <n v="626"/>
    <x v="31"/>
    <d v="2020-02-13T00:00:00"/>
    <s v="MALUBAY MELINDA D."/>
    <s v="THRDC"/>
    <x v="1"/>
    <d v="2020-02-07T00:00:00"/>
    <d v="2020-02-07T00:00:00"/>
    <s v="SL"/>
    <m/>
    <s v="1 SL"/>
    <n v="1"/>
    <m/>
  </r>
  <r>
    <n v="627"/>
    <x v="31"/>
    <d v="2020-02-13T00:00:00"/>
    <s v="MALUBAY MELINDA D."/>
    <s v="THRDC"/>
    <x v="1"/>
    <d v="2020-02-10T00:00:00"/>
    <d v="2020-02-12T00:00:00"/>
    <s v="OTHER"/>
    <s v="CALAMITY LEAVE"/>
    <s v="3 OTHER"/>
    <n v="3"/>
    <m/>
  </r>
  <r>
    <n v="628"/>
    <x v="31"/>
    <d v="2020-01-28T00:00:00"/>
    <s v="MALUBAY MELINDA D."/>
    <s v="THRDC"/>
    <x v="1"/>
    <d v="2020-01-27T00:00:00"/>
    <d v="2020-01-27T00:00:00"/>
    <s v="OTHER"/>
    <s v="CALAMITY LEAVE"/>
    <s v="1 OTHER"/>
    <n v="1"/>
    <m/>
  </r>
  <r>
    <n v="629"/>
    <x v="31"/>
    <d v="2020-01-22T00:00:00"/>
    <s v="MALUBAY MELINDA D."/>
    <s v="THRDC"/>
    <x v="1"/>
    <d v="2020-01-20T00:00:00"/>
    <d v="2020-01-20T00:00:00"/>
    <s v="OTHER"/>
    <s v="CALAMITY LEAVE"/>
    <s v="1 OTHER"/>
    <n v="1"/>
    <m/>
  </r>
  <r>
    <n v="630"/>
    <x v="31"/>
    <d v="2020-01-22T00:00:00"/>
    <s v="MOLOD EMMA D."/>
    <n v="0"/>
    <x v="2"/>
    <d v="2020-01-23T00:00:00"/>
    <d v="2020-01-23T00:00:00"/>
    <s v="OTHER"/>
    <s v="CALAMITY LEAVE"/>
    <s v="1 OTHER"/>
    <n v="1"/>
    <m/>
  </r>
  <r>
    <n v="630"/>
    <x v="31"/>
    <d v="2020-01-22T00:00:00"/>
    <s v="MOLOD EMMA D."/>
    <n v="0"/>
    <x v="2"/>
    <d v="2020-01-29T00:00:00"/>
    <d v="2020-01-29T00:00:00"/>
    <s v="OTHER"/>
    <s v="CALAMITY LEAVE"/>
    <s v="1 OTHER"/>
    <n v="1"/>
    <m/>
  </r>
  <r>
    <n v="631"/>
    <x v="31"/>
    <d v="2020-02-03T00:00:00"/>
    <s v="MOLOD EMMA D."/>
    <n v="0"/>
    <x v="2"/>
    <d v="2020-02-06T00:00:00"/>
    <d v="2020-02-06T00:00:00"/>
    <s v="OTHER"/>
    <s v="CALAMITY LEAVE"/>
    <s v="1 OTHER"/>
    <n v="1"/>
    <m/>
  </r>
  <r>
    <n v="631"/>
    <x v="31"/>
    <d v="2020-02-03T00:00:00"/>
    <s v="MOLOD EMMA D."/>
    <n v="0"/>
    <x v="2"/>
    <d v="2020-02-11T00:00:00"/>
    <d v="2020-02-11T00:00:00"/>
    <s v="OTHER"/>
    <s v="CALAMITY LEAVE"/>
    <s v="1 OTHER"/>
    <n v="1"/>
    <m/>
  </r>
  <r>
    <n v="632"/>
    <x v="31"/>
    <d v="2020-01-22T00:00:00"/>
    <s v="MOLOD EMMA D."/>
    <n v="0"/>
    <x v="2"/>
    <d v="2020-01-21T00:00:00"/>
    <d v="2020-01-21T00:00:00"/>
    <s v="OTHER"/>
    <s v="CALAMITY LEAVE"/>
    <s v="1 OTHER"/>
    <n v="1"/>
    <m/>
  </r>
  <r>
    <n v="633"/>
    <x v="31"/>
    <d v="2020-03-16T00:00:00"/>
    <s v="MONTENEGRO HELEN L."/>
    <s v="TOPS (ADMIN CSU)"/>
    <x v="1"/>
    <d v="2020-03-11T00:00:00"/>
    <d v="2020-03-11T00:00:00"/>
    <s v="SL"/>
    <m/>
    <s v="1 SL"/>
    <n v="1"/>
    <m/>
  </r>
  <r>
    <n v="633"/>
    <x v="31"/>
    <d v="2020-03-16T00:00:00"/>
    <s v="MONTENEGRO HELEN L."/>
    <s v="TOPS (ADMIN CSU)"/>
    <x v="1"/>
    <d v="2020-03-13T00:00:00"/>
    <d v="2020-03-13T00:00:00"/>
    <s v="SL"/>
    <m/>
    <s v="1 SL"/>
    <n v="1"/>
    <m/>
  </r>
  <r>
    <n v="634"/>
    <x v="31"/>
    <d v="2020-02-04T00:00:00"/>
    <s v="MONTENEGRO HELEN L."/>
    <s v="TOPS (ADMIN CSU)"/>
    <x v="1"/>
    <d v="2020-02-03T00:00:00"/>
    <d v="2020-02-03T00:00:00"/>
    <s v="OTHER"/>
    <s v="CALAMITY LEAVE"/>
    <s v="1 OTHER"/>
    <n v="1"/>
    <m/>
  </r>
  <r>
    <n v="634"/>
    <x v="31"/>
    <d v="2020-02-04T00:00:00"/>
    <s v="MONTENEGRO HELEN L."/>
    <s v="TOPS (ADMIN CSU)"/>
    <x v="1"/>
    <d v="2020-02-05T00:00:00"/>
    <d v="2020-02-05T00:00:00"/>
    <s v="OTHER"/>
    <s v="CALAMITY LEAVE"/>
    <s v="1 OTHER"/>
    <n v="1"/>
    <m/>
  </r>
  <r>
    <n v="634"/>
    <x v="31"/>
    <d v="2020-02-04T00:00:00"/>
    <s v="MONTENEGRO HELEN L."/>
    <s v="TOPS (ADMIN CSU)"/>
    <x v="1"/>
    <d v="2020-02-07T00:00:00"/>
    <d v="2020-02-07T00:00:00"/>
    <s v="OTHER"/>
    <s v="CALAMITY LEAVE"/>
    <s v="1 OTHER"/>
    <n v="1"/>
    <m/>
  </r>
  <r>
    <n v="634"/>
    <x v="31"/>
    <d v="2020-02-04T00:00:00"/>
    <s v="MONTENEGRO HELEN L."/>
    <s v="TOPS (ADMIN CSU)"/>
    <x v="1"/>
    <d v="2020-02-11T00:00:00"/>
    <d v="2020-02-11T00:00:00"/>
    <s v="OTHER"/>
    <s v="CALAMITY LEAVE"/>
    <s v="1 OTHER"/>
    <n v="1"/>
    <m/>
  </r>
  <r>
    <n v="634"/>
    <x v="31"/>
    <d v="2020-02-04T00:00:00"/>
    <s v="MONTENEGRO HELEN L."/>
    <s v="TOPS (ADMIN CSU)"/>
    <x v="1"/>
    <d v="2020-02-13T00:00:00"/>
    <d v="2020-02-13T00:00:00"/>
    <s v="OTHER"/>
    <s v="CALAMITY LEAVE"/>
    <s v="1 OTHER"/>
    <n v="1"/>
    <m/>
  </r>
  <r>
    <n v="635"/>
    <x v="31"/>
    <d v="2020-03-10T00:00:00"/>
    <s v="DIMAPILIS DENNIS C."/>
    <s v="TOPS (ADMIN CSU)"/>
    <x v="1"/>
    <d v="2020-03-09T00:00:00"/>
    <d v="2020-03-09T00:00:00"/>
    <s v="SL"/>
    <m/>
    <s v="1 SL"/>
    <n v="1"/>
    <m/>
  </r>
  <r>
    <n v="636"/>
    <x v="31"/>
    <d v="2020-02-05T00:00:00"/>
    <s v="DE LUNA ERNESTO "/>
    <s v="PICNIC GROVE"/>
    <x v="0"/>
    <d v="2020-02-11T00:00:00"/>
    <d v="2020-02-14T00:00:00"/>
    <s v="OTHER"/>
    <s v="CALAMITY LEAVE"/>
    <s v="4 OTHER"/>
    <n v="4"/>
    <m/>
  </r>
  <r>
    <n v="637"/>
    <x v="31"/>
    <d v="2020-02-27T00:00:00"/>
    <s v="HERNANDEZ ROBERTO M."/>
    <s v="FPTMNHS"/>
    <x v="1"/>
    <d v="2020-03-01T00:00:00"/>
    <d v="2020-03-31T00:00:00"/>
    <s v="SL"/>
    <m/>
    <s v="22 SL"/>
    <n v="22"/>
    <m/>
  </r>
  <r>
    <n v="638"/>
    <x v="31"/>
    <d v="2020-01-27T00:00:00"/>
    <s v="HERNANDEZ ROBERTO M."/>
    <s v="FPTMNHS"/>
    <x v="1"/>
    <d v="2020-02-01T00:00:00"/>
    <d v="2020-02-29T00:00:00"/>
    <s v="VL"/>
    <m/>
    <s v="20 VL"/>
    <n v="20"/>
    <m/>
  </r>
  <r>
    <n v="639"/>
    <x v="31"/>
    <d v="2020-01-02T00:00:00"/>
    <s v="HERNANDEZ ROBERTO M."/>
    <s v="FPTMNHS"/>
    <x v="1"/>
    <d v="2020-01-01T00:00:00"/>
    <d v="2020-01-31T00:00:00"/>
    <s v="VL"/>
    <m/>
    <s v="23 VL"/>
    <n v="23"/>
    <m/>
  </r>
  <r>
    <n v="640"/>
    <x v="31"/>
    <d v="2020-03-06T00:00:00"/>
    <s v="OLINO PRECIOSA A."/>
    <s v="GSO"/>
    <x v="1"/>
    <d v="2020-02-24T00:00:00"/>
    <d v="2020-02-24T00:00:00"/>
    <s v="SL"/>
    <m/>
    <s v="1 SL"/>
    <n v="1"/>
    <m/>
  </r>
  <r>
    <n v="640"/>
    <x v="31"/>
    <d v="2020-03-06T00:00:00"/>
    <s v="OLINO PRECIOSA A."/>
    <s v="GSO"/>
    <x v="1"/>
    <d v="2020-02-26T00:00:00"/>
    <d v="2020-02-28T00:00:00"/>
    <s v="SL"/>
    <m/>
    <s v="3 SL"/>
    <n v="3"/>
    <m/>
  </r>
  <r>
    <n v="641"/>
    <x v="31"/>
    <d v="2020-03-06T00:00:00"/>
    <s v="OLINO PRECIOSA A."/>
    <s v="GSO"/>
    <x v="1"/>
    <d v="2020-02-19T00:00:00"/>
    <d v="2020-02-21T00:00:00"/>
    <s v="OTHER"/>
    <s v="PARENTAL OBLIGATION"/>
    <s v="3 OTHER"/>
    <n v="3"/>
    <m/>
  </r>
  <r>
    <n v="642"/>
    <x v="31"/>
    <d v="2020-02-04T00:00:00"/>
    <s v="OLINO PRECIOSA A."/>
    <s v="GSO"/>
    <x v="1"/>
    <d v="2020-01-14T00:00:00"/>
    <d v="2020-01-17T00:00:00"/>
    <s v="OTHER"/>
    <s v="CALAMITY LEAVE"/>
    <s v="4 OTHER"/>
    <n v="4"/>
    <m/>
  </r>
  <r>
    <n v="642"/>
    <x v="31"/>
    <d v="2020-02-04T00:00:00"/>
    <s v="OLINO PRECIOSA A."/>
    <s v="GSO"/>
    <x v="1"/>
    <d v="2020-01-20T00:00:00"/>
    <d v="2020-01-20T00:00:00"/>
    <s v="OTHER"/>
    <s v="CALAMITY LEAVE"/>
    <s v="1 OTHER"/>
    <n v="1"/>
    <m/>
  </r>
  <r>
    <n v="643"/>
    <x v="31"/>
    <d v="2020-02-03T00:00:00"/>
    <s v="DE VILLA OFELIA G."/>
    <s v="COMELEC"/>
    <x v="1"/>
    <d v="2020-01-31T00:00:00"/>
    <d v="2020-01-31T00:00:00"/>
    <s v="OTHER"/>
    <s v="EMERGENCY LEAVE"/>
    <s v="1 OTHER"/>
    <n v="1"/>
    <m/>
  </r>
  <r>
    <n v="643"/>
    <x v="31"/>
    <d v="2020-02-03T00:00:00"/>
    <s v="DE VILLA OFELIA G."/>
    <s v="COMELEC"/>
    <x v="1"/>
    <d v="2020-02-13T00:00:00"/>
    <d v="2020-02-14T00:00:00"/>
    <s v="OTHER"/>
    <s v="EMERGENCY LEAVE"/>
    <s v="2 OTHER"/>
    <n v="2"/>
    <m/>
  </r>
  <r>
    <n v="643"/>
    <x v="31"/>
    <d v="2020-01-27T00:00:00"/>
    <s v="DE VILLA OFELIA G."/>
    <s v="COMELEC"/>
    <x v="1"/>
    <d v="2020-01-15T00:00:00"/>
    <d v="2020-01-16T00:00:00"/>
    <s v="OTHER"/>
    <s v="CALAMITY LEAVE"/>
    <s v="2 OTHER"/>
    <n v="2"/>
    <m/>
  </r>
  <r>
    <n v="644"/>
    <x v="31"/>
    <d v="2020-01-06T00:00:00"/>
    <s v="DE VILLA OFELIA G."/>
    <s v="COMELEC"/>
    <x v="1"/>
    <d v="2020-01-10T00:00:00"/>
    <d v="2020-01-10T00:00:00"/>
    <s v="OTHER"/>
    <s v="GRADUATION LEAVE"/>
    <s v="1 OTHER"/>
    <n v="1"/>
    <m/>
  </r>
  <r>
    <n v="645"/>
    <x v="31"/>
    <d v="2020-01-27T00:00:00"/>
    <s v="MENDOZA ARRIES N."/>
    <n v="0"/>
    <x v="2"/>
    <d v="2020-02-07T00:00:00"/>
    <d v="2020-02-07T00:00:00"/>
    <s v="OTHER"/>
    <s v="CALAMITY LEAVE"/>
    <s v="1 OTHER"/>
    <n v="1"/>
    <m/>
  </r>
  <r>
    <n v="645"/>
    <x v="31"/>
    <d v="2020-01-27T00:00:00"/>
    <s v="MENDOZA ARRIES N."/>
    <n v="0"/>
    <x v="2"/>
    <d v="2020-02-10T00:00:00"/>
    <d v="2020-02-10T00:00:00"/>
    <s v="OTHER"/>
    <s v="CALAMITY LEAVE"/>
    <s v="1 OTHER"/>
    <n v="1"/>
    <m/>
  </r>
  <r>
    <n v="645"/>
    <x v="31"/>
    <d v="2020-01-27T00:00:00"/>
    <s v="MENDOZA ARRIES N."/>
    <n v="0"/>
    <x v="2"/>
    <d v="2020-02-14T00:00:00"/>
    <d v="2020-02-14T00:00:00"/>
    <s v="OTHER"/>
    <s v="CALAMITY LEAVE"/>
    <s v="1 OTHER"/>
    <n v="1"/>
    <m/>
  </r>
  <r>
    <n v="695"/>
    <x v="32"/>
    <d v="2022-06-09T00:00:00"/>
    <s v="ANACAY LEVIE B."/>
    <s v="ACCOUNTING"/>
    <x v="1"/>
    <s v="5/16/2022"/>
    <s v="5/16/2022"/>
    <s v="SL"/>
    <s v=""/>
    <s v="1 SL"/>
    <n v="1"/>
    <m/>
  </r>
  <r>
    <n v="695"/>
    <x v="32"/>
    <d v="2022-06-09T00:00:00"/>
    <s v="ANACAY LEVIE B."/>
    <s v="ACCOUNTING"/>
    <x v="1"/>
    <s v="5/26/2022"/>
    <s v="5/26/2022"/>
    <s v="SL"/>
    <s v=""/>
    <s v="1 SL"/>
    <n v="1"/>
    <m/>
  </r>
  <r>
    <n v="695"/>
    <x v="32"/>
    <d v="2022-06-09T00:00:00"/>
    <s v="ANACAY LEVIE B."/>
    <s v="ACCOUNTING"/>
    <x v="1"/>
    <s v="5/31/2022"/>
    <s v="5/31/2022"/>
    <s v="SL"/>
    <s v=""/>
    <s v="1 SL"/>
    <n v="1"/>
    <m/>
  </r>
  <r>
    <n v="696"/>
    <x v="32"/>
    <d v="2022-06-17T00:00:00"/>
    <s v="ESTRANGCO MERCY U."/>
    <s v="MAHOGANY MARKET"/>
    <x v="1"/>
    <s v="6/13/2022"/>
    <s v="6/14/2022"/>
    <s v="SL"/>
    <s v=""/>
    <s v="2 SL"/>
    <n v="2"/>
    <m/>
  </r>
  <r>
    <n v="697"/>
    <x v="32"/>
    <d v="2022-06-18T00:00:00"/>
    <s v="MENDOZA LOURDES G."/>
    <n v="0"/>
    <x v="2"/>
    <s v="6/20/2022"/>
    <s v="6/20/2022"/>
    <s v="OTHER"/>
    <s v="SPECIAL PRIVILEGE"/>
    <s v="1 OTHER"/>
    <n v="1"/>
    <m/>
  </r>
  <r>
    <n v="698"/>
    <x v="32"/>
    <d v="2022-06-10T00:00:00"/>
    <s v="FERMA MARIA I."/>
    <s v="LCR"/>
    <x v="1"/>
    <s v="5/30/2022"/>
    <s v="5/30/2022"/>
    <s v="SL"/>
    <s v=""/>
    <s v="1 SL"/>
    <n v="1"/>
    <m/>
  </r>
  <r>
    <n v="699"/>
    <x v="32"/>
    <d v="2022-06-16T00:00:00"/>
    <s v="MAGUINAO GILBERT  "/>
    <s v="DA"/>
    <x v="0"/>
    <s v="6/14/2022"/>
    <s v="6/15/2022"/>
    <s v="SL"/>
    <s v=""/>
    <s v="2 SL"/>
    <n v="2"/>
    <m/>
  </r>
  <r>
    <n v="700"/>
    <x v="32"/>
    <d v="2022-06-07T00:00:00"/>
    <s v="ESPIRITU RONALD M."/>
    <s v="CTO"/>
    <x v="1"/>
    <s v="7/15/2022"/>
    <s v="7/15/2022"/>
    <s v="VL"/>
    <s v=""/>
    <s v="1 VL"/>
    <n v="1"/>
    <m/>
  </r>
  <r>
    <n v="701"/>
    <x v="32"/>
    <d v="2022-06-13T00:00:00"/>
    <s v="REYES ELSA T."/>
    <s v="SP"/>
    <x v="1"/>
    <s v="6/10/2022"/>
    <s v="6/10/2022"/>
    <s v="SL"/>
    <s v=""/>
    <s v="1 SL"/>
    <n v="1"/>
    <m/>
  </r>
  <r>
    <n v="702"/>
    <x v="32"/>
    <d v="2022-06-20T00:00:00"/>
    <s v="ALCAZAR ZENAIDA S."/>
    <s v="CHO"/>
    <x v="1"/>
    <s v="6/24/2022"/>
    <s v="6/24/2022"/>
    <s v="VL"/>
    <s v=""/>
    <s v="1 VL"/>
    <n v="1"/>
    <m/>
  </r>
  <r>
    <n v="703"/>
    <x v="32"/>
    <d v="2022-06-17T00:00:00"/>
    <s v="OLEGARIO LEONARD ERIC B."/>
    <s v="CEO"/>
    <x v="1"/>
    <s v="6/24/2022"/>
    <s v="6/24/2022"/>
    <s v="OTHER"/>
    <s v="SEC 25 EO 292- FORCE LEAVE"/>
    <s v="1 OTHER"/>
    <n v="1"/>
    <m/>
  </r>
  <r>
    <n v="704"/>
    <x v="32"/>
    <d v="2022-06-06T00:00:00"/>
    <s v="ORTIZ TRINIDAD D."/>
    <s v="GSO"/>
    <x v="1"/>
    <s v="6/9/2022"/>
    <s v="6/16/2022"/>
    <s v="VL"/>
    <s v=""/>
    <s v="6 VL"/>
    <n v="6"/>
    <m/>
  </r>
  <r>
    <n v="705"/>
    <x v="32"/>
    <d v="2022-06-17T00:00:00"/>
    <s v="IGNO CRISTINA M."/>
    <s v="HRMO"/>
    <x v="1"/>
    <s v="6/13/2022"/>
    <s v="6/16/2022"/>
    <s v="VL"/>
    <s v=""/>
    <s v="4 VL"/>
    <n v="4"/>
    <m/>
  </r>
  <r>
    <n v="706"/>
    <x v="32"/>
    <d v="2022-05-19T00:00:00"/>
    <s v="BAYANI MACY A."/>
    <n v="0"/>
    <x v="0"/>
    <s v="5/20/2022"/>
    <s v="5/20/2022"/>
    <s v="OTHER"/>
    <s v="R.A 8552"/>
    <s v="1 OTHER"/>
    <n v="1"/>
    <m/>
  </r>
  <r>
    <n v="707"/>
    <x v="32"/>
    <d v="2022-06-30T00:00:00"/>
    <s v="OLEGARIO TEOFISTA B."/>
    <s v="CTO"/>
    <x v="1"/>
    <s v="6/27/2022"/>
    <s v="6/27/2022"/>
    <s v="SL"/>
    <s v=""/>
    <s v="1 SL"/>
    <n v="1"/>
    <m/>
  </r>
  <r>
    <n v="707"/>
    <x v="32"/>
    <d v="2022-06-30T00:00:00"/>
    <s v="OLEGARIO TEOFISTA B."/>
    <s v="CTO"/>
    <x v="1"/>
    <s v="6/29/2022"/>
    <s v="6/29/2022"/>
    <s v="SL"/>
    <s v=""/>
    <s v="1 SL"/>
    <n v="1"/>
    <m/>
  </r>
  <r>
    <n v="708"/>
    <x v="32"/>
    <d v="2022-07-09T00:00:00"/>
    <s v="VILLANUEVA PABLO B."/>
    <s v="PICNIC GROVE"/>
    <x v="1"/>
    <s v="6/27/2022"/>
    <s v="6/27/2022"/>
    <s v="SL"/>
    <s v=""/>
    <s v="1 SL"/>
    <n v="1"/>
    <m/>
  </r>
  <r>
    <n v="708"/>
    <x v="32"/>
    <d v="2022-07-09T00:00:00"/>
    <s v="VILLANUEVA PABLO B."/>
    <s v="PICNIC GROVE"/>
    <x v="1"/>
    <s v="6/29/2022"/>
    <s v="6/29/2022"/>
    <s v="SL"/>
    <s v=""/>
    <s v="1 SL"/>
    <n v="1"/>
    <m/>
  </r>
  <r>
    <n v="709"/>
    <x v="32"/>
    <d v="2022-07-01T00:00:00"/>
    <s v="MENDOZA JUANITO N."/>
    <n v="0"/>
    <x v="2"/>
    <s v="6/26/2022"/>
    <s v="6/29/2022"/>
    <s v="SL"/>
    <s v=""/>
    <s v="3 SL"/>
    <n v="3"/>
    <m/>
  </r>
  <r>
    <n v="710"/>
    <x v="32"/>
    <d v="2022-07-05T00:00:00"/>
    <s v="PAITON MARY ANN M."/>
    <s v="CHARACTER OFFICE"/>
    <x v="1"/>
    <s v="7/4/2022"/>
    <s v="7/4/2022"/>
    <s v="SL"/>
    <s v=""/>
    <s v="1 SL"/>
    <n v="1"/>
    <m/>
  </r>
  <r>
    <n v="711"/>
    <x v="32"/>
    <d v="2022-07-04T00:00:00"/>
    <s v="ANGCAYA RUFINA P."/>
    <s v="LCR"/>
    <x v="1"/>
    <s v="7/11/2022"/>
    <s v="7/11/2022"/>
    <s v="OTHER"/>
    <s v="SPECIAL PRIVILEGE"/>
    <s v="1 OTHER"/>
    <n v="1"/>
    <m/>
  </r>
  <r>
    <n v="712"/>
    <x v="32"/>
    <d v="2022-07-04T00:00:00"/>
    <s v="DUNGO PURISIMA CORAZON E."/>
    <s v="CTO"/>
    <x v="1"/>
    <s v="6/30/2022"/>
    <s v="6/30/2022"/>
    <s v="SL"/>
    <s v=""/>
    <s v="1 SL"/>
    <n v="1"/>
    <m/>
  </r>
  <r>
    <n v="713"/>
    <x v="32"/>
    <d v="2022-07-11T00:00:00"/>
    <s v="DE VILLA OFELIA G."/>
    <s v="COMELEC"/>
    <x v="1"/>
    <s v="7/26/2022"/>
    <s v="7/26/2022"/>
    <s v="OTHER"/>
    <s v="SPECIAL PRIVILEGE"/>
    <s v="1 OTHER"/>
    <n v="1"/>
    <m/>
  </r>
  <r>
    <n v="714"/>
    <x v="32"/>
    <d v="2022-06-22T00:00:00"/>
    <s v="FELLO VIRGILIO O."/>
    <s v="PICNIC GROVE"/>
    <x v="0"/>
    <s v="6/1/2022"/>
    <s v="6/3/2022"/>
    <s v="SL"/>
    <s v=""/>
    <s v="3 SL"/>
    <n v="3"/>
    <m/>
  </r>
  <r>
    <n v="714"/>
    <x v="32"/>
    <d v="2022-06-22T00:00:00"/>
    <s v="FELLO VIRGILIO O."/>
    <s v="PICNIC GROVE"/>
    <x v="0"/>
    <s v="6/6/2022"/>
    <s v="6/10/2022"/>
    <s v="SL"/>
    <s v=""/>
    <s v="5 SL"/>
    <n v="5"/>
    <m/>
  </r>
  <r>
    <n v="714"/>
    <x v="32"/>
    <d v="2022-06-22T00:00:00"/>
    <s v="FELLO VIRGILIO O."/>
    <s v="PICNIC GROVE"/>
    <x v="0"/>
    <s v="6/13/2022"/>
    <s v="6/17/2022"/>
    <s v="SL"/>
    <s v=""/>
    <s v="5 SL"/>
    <n v="5"/>
    <m/>
  </r>
  <r>
    <n v="714"/>
    <x v="32"/>
    <d v="2022-06-22T00:00:00"/>
    <s v="FELLO VIRGILIO O."/>
    <s v="PICNIC GROVE"/>
    <x v="0"/>
    <s v="6/20/2022"/>
    <s v="6/20/2022"/>
    <s v="SL"/>
    <s v=""/>
    <s v="1 SL"/>
    <n v="1"/>
    <m/>
  </r>
  <r>
    <n v="714"/>
    <x v="32"/>
    <d v="2022-06-22T00:00:00"/>
    <s v="FELLO VIRGILIO O."/>
    <s v="PICNIC GROVE"/>
    <x v="0"/>
    <s v="6/22/2022"/>
    <s v="6/22/2022"/>
    <s v="SL"/>
    <s v=""/>
    <s v="1 SL"/>
    <n v="1"/>
    <m/>
  </r>
  <r>
    <n v="715"/>
    <x v="32"/>
    <d v="2022-07-06T00:00:00"/>
    <s v="IGNO CRISTINA M."/>
    <s v="HRMO"/>
    <x v="1"/>
    <s v="7/18/2022"/>
    <s v="7/18/2022"/>
    <s v="VL"/>
    <s v=""/>
    <s v="1 VL"/>
    <n v="1"/>
    <m/>
  </r>
  <r>
    <n v="715"/>
    <x v="32"/>
    <d v="2022-07-06T00:00:00"/>
    <s v="IGNO CRISTINA M."/>
    <s v="HRMO"/>
    <x v="1"/>
    <s v="7/20/2022"/>
    <s v="7/20/2022"/>
    <s v="VL"/>
    <s v=""/>
    <s v="1 VL"/>
    <n v="1"/>
    <m/>
  </r>
  <r>
    <n v="715"/>
    <x v="32"/>
    <d v="2022-07-06T00:00:00"/>
    <s v="IGNO CRISTINA M."/>
    <s v="HRMO"/>
    <x v="1"/>
    <s v="7/22/2022"/>
    <s v="7/22/2022"/>
    <s v="VL"/>
    <s v=""/>
    <s v="1 VL"/>
    <n v="1"/>
    <m/>
  </r>
  <r>
    <n v="716"/>
    <x v="32"/>
    <d v="2022-06-09T00:00:00"/>
    <s v="AMORA ELISA S."/>
    <s v="CTO"/>
    <x v="1"/>
    <s v="6/8/2022"/>
    <s v="6/8/2022"/>
    <s v="SL"/>
    <s v=""/>
    <s v="1 SL"/>
    <n v="1"/>
    <m/>
  </r>
  <r>
    <n v="717"/>
    <x v="32"/>
    <d v="2022-06-09T00:00:00"/>
    <s v="DIMAPILIS JOSEPHINE P."/>
    <s v="CTO"/>
    <x v="1"/>
    <s v="6/15/2022"/>
    <s v="6/15/2022"/>
    <s v="OTHER"/>
    <s v="SPECIAL PRIVILEGE"/>
    <s v="1 OTHER"/>
    <n v="1"/>
    <m/>
  </r>
  <r>
    <n v="718"/>
    <x v="32"/>
    <d v="2022-07-06T00:00:00"/>
    <s v="SUSA NANETE B."/>
    <s v="ONT"/>
    <x v="1"/>
    <s v="8/1/2022"/>
    <s v="8/1/2022"/>
    <s v="VL"/>
    <s v=""/>
    <s v="1 VL"/>
    <n v="1"/>
    <m/>
  </r>
  <r>
    <n v="719"/>
    <x v="32"/>
    <d v="2022-07-06T00:00:00"/>
    <s v="SUSA NANETE B."/>
    <s v="ONT"/>
    <x v="1"/>
    <s v="7/29/2022"/>
    <s v="7/29/2022"/>
    <s v="VL"/>
    <s v=""/>
    <s v="1 VL"/>
    <n v="1"/>
    <m/>
  </r>
  <r>
    <n v="720"/>
    <x v="32"/>
    <d v="2022-07-07T00:00:00"/>
    <s v="VERGARA ANACIETA M."/>
    <s v="CSWDO"/>
    <x v="1"/>
    <s v="7/6/2022"/>
    <s v="7/6/2022"/>
    <s v="SL"/>
    <s v=""/>
    <s v="1 SL"/>
    <n v="1"/>
    <m/>
  </r>
  <r>
    <n v="721"/>
    <x v="32"/>
    <d v="2022-07-06T00:00:00"/>
    <s v="ERIDAO ROSALINDA P."/>
    <s v="CSWDO"/>
    <x v="1"/>
    <s v="6/29/2022"/>
    <s v="6/29/2022"/>
    <s v="SL"/>
    <s v=""/>
    <s v="1 SL"/>
    <n v="1"/>
    <m/>
  </r>
  <r>
    <n v="721"/>
    <x v="32"/>
    <d v="2022-07-06T00:00:00"/>
    <s v="ERIDAO ROSALINDA P."/>
    <s v="CSWDO"/>
    <x v="1"/>
    <s v="7/5/2022"/>
    <s v="7/5/2022"/>
    <s v="SL"/>
    <s v=""/>
    <s v="1 SL"/>
    <n v="1"/>
    <m/>
  </r>
  <r>
    <n v="722"/>
    <x v="32"/>
    <d v="2022-07-04T00:00:00"/>
    <s v="VERGARA CATHERINE R."/>
    <s v="CSWDO"/>
    <x v="1"/>
    <s v="7/5/2022"/>
    <s v="7/5/2022"/>
    <s v="OTHER"/>
    <s v="SPECIAL PRIVILEGE"/>
    <s v="1 OTHER"/>
    <n v="1"/>
    <m/>
  </r>
  <r>
    <n v="723"/>
    <x v="32"/>
    <d v="2022-07-04T00:00:00"/>
    <s v="VERGARA CATHERINE R."/>
    <s v="CSWDO"/>
    <x v="1"/>
    <s v="6/30/2022"/>
    <s v="7/1/2022"/>
    <s v="SL"/>
    <s v=""/>
    <s v="2 SL"/>
    <n v="2"/>
    <m/>
  </r>
  <r>
    <n v="724"/>
    <x v="32"/>
    <d v="2022-07-04T00:00:00"/>
    <s v="VERGARA CATHERINE R."/>
    <s v="CSWDO"/>
    <x v="1"/>
    <s v="6/29/2022"/>
    <s v="6/29/2022"/>
    <s v="OTHER"/>
    <s v="EMERGENCY LEAVE"/>
    <s v="1 OTHER"/>
    <n v="1"/>
    <m/>
  </r>
  <r>
    <n v="725"/>
    <x v="32"/>
    <d v="2022-07-04T00:00:00"/>
    <s v="VIDALLO WINNIE R."/>
    <s v="CTO"/>
    <x v="1"/>
    <s v="7/6/2022"/>
    <s v="7/6/2022"/>
    <s v="OTHER"/>
    <s v="SPECIAL PRIVILEGE"/>
    <s v="1 OTHER"/>
    <n v="1"/>
    <m/>
  </r>
  <r>
    <n v="726"/>
    <x v="32"/>
    <d v="2022-07-05T00:00:00"/>
    <s v="DUNGO PURISIMA CORAZON E."/>
    <s v="CTO"/>
    <x v="1"/>
    <s v="7/8/2022"/>
    <s v="7/8/2022"/>
    <s v="SL"/>
    <s v=""/>
    <s v="1 SL"/>
    <n v="1"/>
    <m/>
  </r>
  <r>
    <n v="727"/>
    <x v="32"/>
    <d v="2022-07-05T00:00:00"/>
    <s v="DIMARANAN RODORA G."/>
    <s v="HRMO"/>
    <x v="1"/>
    <s v="7/4/2022"/>
    <s v="7/4/2022"/>
    <s v="SL"/>
    <s v=""/>
    <s v="1 SL"/>
    <n v="1"/>
    <m/>
  </r>
  <r>
    <n v="728"/>
    <x v="32"/>
    <d v="2022-07-05T00:00:00"/>
    <s v="MIRANDA MARIA LOIDA M."/>
    <n v="0"/>
    <x v="2"/>
    <s v="7/4/2022"/>
    <s v="7/4/2022"/>
    <s v="OTHER"/>
    <s v="SPECIAL PRIVILEGE"/>
    <s v="1 OTHER"/>
    <n v="1"/>
    <m/>
  </r>
  <r>
    <n v="729"/>
    <x v="32"/>
    <d v="2022-07-04T00:00:00"/>
    <s v="ROCILLO CECILLA A."/>
    <s v="ACCOUNTING"/>
    <x v="1"/>
    <s v="7/12/2022"/>
    <s v="7/15/2022"/>
    <s v="OTHER"/>
    <s v="SEC 25 EO 292- FORCE LEAVE"/>
    <s v="4 OTHER"/>
    <n v="4"/>
    <m/>
  </r>
  <r>
    <n v="730"/>
    <x v="32"/>
    <d v="2022-06-30T00:00:00"/>
    <s v="ENMACIO LEILA A."/>
    <s v="ACCOUNTING"/>
    <x v="1"/>
    <s v="6/27/2022"/>
    <s v="6/27/2022"/>
    <s v="OTHER"/>
    <s v="SPECIAL PRIVILEGE"/>
    <s v="1 OTHER"/>
    <n v="1"/>
    <m/>
  </r>
  <r>
    <n v="731"/>
    <x v="32"/>
    <d v="2022-06-29T00:00:00"/>
    <s v="GUAÑEZO MA. GINA P."/>
    <s v="CTO"/>
    <x v="1"/>
    <s v="6/29/2022"/>
    <s v="6/29/2022"/>
    <s v="SL"/>
    <s v=""/>
    <s v="1 SL"/>
    <n v="1"/>
    <m/>
  </r>
  <r>
    <n v="732"/>
    <x v="32"/>
    <d v="2022-07-08T00:00:00"/>
    <s v="SUSA NANETE B."/>
    <s v="ONT"/>
    <x v="1"/>
    <s v="7/8/2022"/>
    <s v="7/8/2022"/>
    <s v="SL"/>
    <s v=""/>
    <s v="1 SL"/>
    <n v="1"/>
    <m/>
  </r>
  <r>
    <n v="733"/>
    <x v="32"/>
    <d v="2022-07-07T00:00:00"/>
    <s v="DELFINO NINA C."/>
    <s v="ONT"/>
    <x v="1"/>
    <s v="7/2/2022"/>
    <s v="7/5/2022"/>
    <s v="SL"/>
    <s v=""/>
    <s v="2 SL"/>
    <n v="2"/>
    <m/>
  </r>
  <r>
    <n v="734"/>
    <x v="32"/>
    <d v="2022-07-07T00:00:00"/>
    <s v="DELFINO NINA C."/>
    <s v="ONT"/>
    <x v="1"/>
    <s v="6/14/2022"/>
    <s v="6/16/2022"/>
    <s v="SL"/>
    <s v=""/>
    <s v="3 SL"/>
    <n v="3"/>
    <m/>
  </r>
  <r>
    <n v="734"/>
    <x v="32"/>
    <d v="2022-06-07T00:00:00"/>
    <s v="DELFINO NINA C."/>
    <s v="ONT"/>
    <x v="1"/>
    <s v="6/18/2022"/>
    <s v="6/21/2022"/>
    <s v="SL"/>
    <s v=""/>
    <s v="2 SL"/>
    <n v="2"/>
    <m/>
  </r>
  <r>
    <n v="735"/>
    <x v="32"/>
    <d v="2022-07-01T00:00:00"/>
    <s v="DIMARANAN PERPETUA F."/>
    <s v="TIPID IMPOK"/>
    <x v="1"/>
    <s v="6/17/2022"/>
    <s v="6/17/2022"/>
    <s v="SL"/>
    <s v=""/>
    <s v="1 SL"/>
    <n v="1"/>
    <m/>
  </r>
  <r>
    <n v="735"/>
    <x v="32"/>
    <d v="2022-07-01T00:00:00"/>
    <s v="DIMARANAN PERPETUA F."/>
    <s v="TIPID IMPOK"/>
    <x v="1"/>
    <s v="6/23/2022"/>
    <s v="6/23/2022"/>
    <s v="SL"/>
    <s v=""/>
    <s v="1 SL"/>
    <n v="1"/>
    <m/>
  </r>
  <r>
    <n v="736"/>
    <x v="32"/>
    <d v="2022-07-04T00:00:00"/>
    <s v="GARCIA HAIZEL M."/>
    <s v="CCT"/>
    <x v="1"/>
    <s v="7/1/2022"/>
    <s v="7/1/2022"/>
    <s v="SL"/>
    <s v=""/>
    <s v="1 SL"/>
    <n v="1"/>
    <m/>
  </r>
  <r>
    <n v="737"/>
    <x v="32"/>
    <d v="2022-07-04T00:00:00"/>
    <s v="AMORA ELISA ! S."/>
    <s v="ACCOUNTING"/>
    <x v="1"/>
    <s v="7/1/2022"/>
    <s v="7/1/2022"/>
    <s v="SL"/>
    <s v=""/>
    <s v="1 SL"/>
    <n v="1"/>
    <m/>
  </r>
  <r>
    <n v="738"/>
    <x v="32"/>
    <d v="2022-07-04T00:00:00"/>
    <s v="FERNANDEZ MILAGROS C."/>
    <s v="CTO"/>
    <x v="1"/>
    <s v="7/1/2022"/>
    <s v="7/1/2022"/>
    <s v="SL"/>
    <s v=""/>
    <s v="1 SL"/>
    <n v="1"/>
    <m/>
  </r>
  <r>
    <n v="739"/>
    <x v="32"/>
    <d v="2022-06-28T00:00:00"/>
    <s v="DE GRANO MA. ERLINDA F."/>
    <s v="CTO"/>
    <x v="1"/>
    <s v="7/1/2022"/>
    <s v="7/1/2022"/>
    <s v="OTHER"/>
    <s v="SPECIAL PRIVILEGE"/>
    <s v="1 OTHER"/>
    <n v="1"/>
    <m/>
  </r>
  <r>
    <n v="740"/>
    <x v="32"/>
    <d v="2022-06-29T00:00:00"/>
    <s v="MACAPUNO FELIX  "/>
    <s v="CENRO"/>
    <x v="1"/>
    <s v="6/28/2022"/>
    <s v="6/28/2022"/>
    <s v="SL"/>
    <s v=""/>
    <s v="1 SL"/>
    <n v="1"/>
    <m/>
  </r>
  <r>
    <n v="741"/>
    <x v="32"/>
    <d v="2022-07-02T00:00:00"/>
    <s v="ALCAZAR AINEE JOY C."/>
    <s v="ONT"/>
    <x v="1"/>
    <s v="6/23/2022"/>
    <s v="6/23/2022"/>
    <s v="SL"/>
    <s v=""/>
    <s v="1 SL"/>
    <n v="1"/>
    <m/>
  </r>
  <r>
    <s v="741"/>
    <x v="32"/>
    <d v="2022-07-02T00:00:00"/>
    <s v="ALCAZAR AINEE JOY C."/>
    <s v="ONT"/>
    <x v="1"/>
    <s v="6/27/2022"/>
    <s v="6/27/2022"/>
    <s v="SL"/>
    <s v=""/>
    <s v="1 SL"/>
    <n v="1"/>
    <m/>
  </r>
  <r>
    <s v="741"/>
    <x v="32"/>
    <d v="2022-07-02T00:00:00"/>
    <s v="ALCAZAR AINEE JOY C."/>
    <s v="ONT"/>
    <x v="1"/>
    <s v="6/28/2022"/>
    <s v="6/28/2022"/>
    <s v="SL"/>
    <s v=""/>
    <s v="1 SL"/>
    <n v="1"/>
    <m/>
  </r>
  <r>
    <s v="742"/>
    <x v="32"/>
    <d v="2022-07-01T00:00:00"/>
    <s v="MANALO CYNTHIA D."/>
    <s v="ONT"/>
    <x v="1"/>
    <s v="7/17/2022"/>
    <s v="7/17/2022"/>
    <s v="OTHER"/>
    <s v="BIRTHDAY LEAVE"/>
    <s v="0 OTHER"/>
    <n v="0"/>
    <m/>
  </r>
  <r>
    <s v="743"/>
    <x v="32"/>
    <d v="2022-07-01T00:00:00"/>
    <s v="MANALO CYNTHIA D."/>
    <s v="ONT"/>
    <x v="1"/>
    <s v="7/16/2022"/>
    <s v="7/16/2022"/>
    <s v="OTHER"/>
    <s v="SEC 25 EO 292- FORCE LEAVE"/>
    <s v="0 OTHER"/>
    <n v="0"/>
    <m/>
  </r>
  <r>
    <s v="743"/>
    <x v="32"/>
    <d v="2022-07-01T00:00:00"/>
    <s v="MANALO CYNTHIA D."/>
    <s v="ONT"/>
    <x v="1"/>
    <s v="7/18/2022"/>
    <s v="7/21/2022"/>
    <s v="OTHER"/>
    <s v="SEC 25 EO 292- FORCE LEAVE"/>
    <s v="4 OTHER"/>
    <n v="4"/>
    <m/>
  </r>
  <r>
    <s v="744"/>
    <x v="32"/>
    <d v="2022-06-16T00:00:00"/>
    <s v="SANTERA MARICRIS S."/>
    <s v="ONT"/>
    <x v="1"/>
    <s v="7/6/2022"/>
    <s v="7/8/2022"/>
    <s v="VL"/>
    <s v=""/>
    <s v="3 VL"/>
    <n v="3"/>
    <m/>
  </r>
  <r>
    <s v="745"/>
    <x v="32"/>
    <d v="2022-06-30T00:00:00"/>
    <s v="OLARTE GREATCHEL B."/>
    <s v="ACCOUNTING"/>
    <x v="1"/>
    <s v="6/28/2022"/>
    <s v="6/28/2022"/>
    <s v="SL"/>
    <s v=""/>
    <s v="1 SL"/>
    <n v="1"/>
    <m/>
  </r>
  <r>
    <s v="746"/>
    <x v="32"/>
    <d v="2022-07-01T00:00:00"/>
    <s v="ORTIZ TRINIDAD D."/>
    <s v="GSO"/>
    <x v="1"/>
    <s v="6/30/2022"/>
    <s v="6/30/2022"/>
    <s v="SL"/>
    <s v=""/>
    <s v="1 SL"/>
    <n v="1"/>
    <m/>
  </r>
  <r>
    <s v="747"/>
    <x v="32"/>
    <d v="2022-06-20T00:00:00"/>
    <s v="MAGUINAO GILBERT  "/>
    <s v="DA"/>
    <x v="0"/>
    <s v="6/29/2022"/>
    <s v="6/29/2022"/>
    <s v="SL"/>
    <s v=""/>
    <s v="1 SL"/>
    <n v="1"/>
    <m/>
  </r>
  <r>
    <s v="748"/>
    <x v="32"/>
    <d v="2022-06-06T00:00:00"/>
    <s v="ESCAMILLAS EVELYN M."/>
    <s v="CTO"/>
    <x v="1"/>
    <s v="6/13/2022"/>
    <s v="6/14/2022"/>
    <s v="OTHER"/>
    <s v="SPECIAL PRIVILEGE"/>
    <s v="2 OTHER"/>
    <n v="2"/>
    <m/>
  </r>
  <r>
    <s v="749"/>
    <x v="32"/>
    <d v="2022-06-24T00:00:00"/>
    <s v="HERNANDO MERLE B."/>
    <s v="BUDGET"/>
    <x v="1"/>
    <s v="6/30/2022"/>
    <s v="6/30/2022"/>
    <s v="VL"/>
    <s v=""/>
    <s v="1 VL"/>
    <n v="1"/>
    <m/>
  </r>
  <r>
    <s v="750"/>
    <x v="32"/>
    <d v="2022-06-20T00:00:00"/>
    <s v="LANTING AILEEN D."/>
    <s v="CHARACTER OFFICE"/>
    <x v="1"/>
    <s v="6/17/2022"/>
    <s v="6/17/2022"/>
    <s v="SL"/>
    <s v=""/>
    <s v="1 SL"/>
    <n v="1"/>
    <m/>
  </r>
  <r>
    <s v="751"/>
    <x v="32"/>
    <d v="2022-06-20T00:00:00"/>
    <s v="MOLOD EMMA D."/>
    <n v="0"/>
    <x v="2"/>
    <s v="6/27/2022"/>
    <s v="6/27/2022"/>
    <s v="OTHER"/>
    <s v="SPECIAL PRIVILEGE"/>
    <s v="1 OTHER"/>
    <n v="1"/>
    <m/>
  </r>
  <r>
    <s v="752"/>
    <x v="32"/>
    <d v="2022-06-23T00:00:00"/>
    <s v="MACASPAC JOSE VICTOR P."/>
    <s v="MAHOGANY MARKET"/>
    <x v="1"/>
    <s v="6/22/2022"/>
    <s v="6/22/2022"/>
    <s v="SL"/>
    <s v=""/>
    <s v="1 SL"/>
    <n v="1"/>
    <m/>
  </r>
  <r>
    <s v="753"/>
    <x v="32"/>
    <d v="2022-06-23T00:00:00"/>
    <s v="TAÑEDO MARIA EVELYN C."/>
    <s v="CBO"/>
    <x v="1"/>
    <s v="6/27/2022"/>
    <s v="6/27/2022"/>
    <s v="VL"/>
    <s v=""/>
    <s v="1 VL"/>
    <n v="1"/>
    <m/>
  </r>
  <r>
    <s v="754"/>
    <x v="32"/>
    <d v="2022-06-27T00:00:00"/>
    <s v="RODRIGUEZ GREGORIO  "/>
    <s v="CENRO"/>
    <x v="1"/>
    <s v="6/24/2022"/>
    <s v="6/24/2022"/>
    <s v="SL"/>
    <s v=""/>
    <s v="1 SL"/>
    <n v="1"/>
    <m/>
  </r>
  <r>
    <s v="755"/>
    <x v="32"/>
    <d v="2022-06-28T00:00:00"/>
    <s v="RODRIGUEZ IGNACIO  "/>
    <s v="CENRO"/>
    <x v="1"/>
    <s v="6/24/2022"/>
    <s v="6/24/2022"/>
    <s v="SL"/>
    <s v=""/>
    <s v="1 SL"/>
    <n v="1"/>
    <m/>
  </r>
  <r>
    <s v="756"/>
    <x v="32"/>
    <d v="2022-06-30T00:00:00"/>
    <s v="GUAÑEZO MARY ANNE P."/>
    <s v="CTO"/>
    <x v="1"/>
    <s v="7/4/2022"/>
    <s v="7/4/2022"/>
    <s v="VL"/>
    <s v=""/>
    <s v="1 VL"/>
    <n v="1"/>
    <m/>
  </r>
  <r>
    <s v="756"/>
    <x v="32"/>
    <d v="2022-06-30T00:00:00"/>
    <s v="GUAÑEZO MARY ANNE P."/>
    <s v="CTO"/>
    <x v="1"/>
    <s v="7/8/2022"/>
    <s v="7/8/2022"/>
    <s v="VL"/>
    <s v=""/>
    <s v="1 VL"/>
    <n v="1"/>
    <m/>
  </r>
  <r>
    <s v="757"/>
    <x v="32"/>
    <d v="2022-06-29T00:00:00"/>
    <s v="MACASPAC JOSE VICTOR P."/>
    <s v="MAHOGANY MARKET"/>
    <x v="1"/>
    <s v="6/30/2022"/>
    <s v="6/30/2022"/>
    <s v="OTHER"/>
    <s v="ANNIVERSARY LEAVE"/>
    <s v="1 OTHER"/>
    <n v="1"/>
    <m/>
  </r>
  <r>
    <s v="758"/>
    <x v="32"/>
    <d v="2022-06-15T00:00:00"/>
    <s v="ANGCAYA ANA B."/>
    <s v="GSO"/>
    <x v="1"/>
    <s v="6/20/2022"/>
    <s v="6/20/2022"/>
    <s v="VL"/>
    <s v=""/>
    <s v="1 VL"/>
    <n v="1"/>
    <m/>
  </r>
  <r>
    <s v="759"/>
    <x v="32"/>
    <d v="2022-06-29T00:00:00"/>
    <s v="LERIO ROSEMARIE v."/>
    <s v="ACCOUNTING"/>
    <x v="1"/>
    <s v="7/18/2022"/>
    <s v="7/18/2022"/>
    <s v="VL"/>
    <s v=""/>
    <s v="1 VL"/>
    <n v="1"/>
    <m/>
  </r>
  <r>
    <s v="760"/>
    <x v="32"/>
    <d v="2022-06-28T00:00:00"/>
    <s v="LEGASPI DOLORES B."/>
    <s v="CHO"/>
    <x v="1"/>
    <s v="6/24/2022"/>
    <s v="6/24/2022"/>
    <s v="SL"/>
    <s v=""/>
    <s v="1 SL"/>
    <n v="1"/>
    <m/>
  </r>
  <r>
    <s v="761"/>
    <x v="32"/>
    <d v="2022-06-28T00:00:00"/>
    <s v="LEGASPI DOLORES B."/>
    <s v="CHO"/>
    <x v="1"/>
    <s v="7/5/2022"/>
    <s v="7/6/2022"/>
    <s v="VL"/>
    <s v=""/>
    <s v="2 VL"/>
    <n v="2"/>
    <m/>
  </r>
  <r>
    <s v="762"/>
    <x v="32"/>
    <d v="2022-06-29T00:00:00"/>
    <s v="CRIZALDO THELMA U."/>
    <s v="CHO"/>
    <x v="1"/>
    <s v="7/4/2022"/>
    <s v="7/6/2022"/>
    <s v="VL"/>
    <s v=""/>
    <s v="3 VL"/>
    <n v="3"/>
    <m/>
  </r>
  <r>
    <s v="763"/>
    <x v="32"/>
    <d v="2022-06-15T00:00:00"/>
    <s v="DE VILLA MYRNA D."/>
    <s v="GSO"/>
    <x v="1"/>
    <s v="6/22/2022"/>
    <s v="6/23/2022"/>
    <s v="VL"/>
    <s v=""/>
    <s v="2 VL"/>
    <n v="2"/>
    <m/>
  </r>
  <r>
    <s v="763"/>
    <x v="32"/>
    <d v="2022-06-15T00:00:00"/>
    <s v="DE VILLA MYRNA D."/>
    <s v="GSO"/>
    <x v="1"/>
    <s v="6/27/2022"/>
    <s v="6/27/2022"/>
    <s v="VL"/>
    <s v=""/>
    <s v="1 VL"/>
    <n v="1"/>
    <m/>
  </r>
  <r>
    <s v="764"/>
    <x v="32"/>
    <d v="2022-06-24T00:00:00"/>
    <s v="MAGUINAO GILBERT  "/>
    <s v="DA"/>
    <x v="0"/>
    <s v="6/17/2022"/>
    <s v="6/17/2022"/>
    <s v="SL"/>
    <s v=""/>
    <s v="1 SL"/>
    <n v="1"/>
    <m/>
  </r>
  <r>
    <s v="764"/>
    <x v="32"/>
    <d v="2022-06-24T00:00:00"/>
    <s v="MAGUINAO GILBERT  "/>
    <s v="DA"/>
    <x v="0"/>
    <s v="6/23/2022"/>
    <s v="6/23/2022"/>
    <s v="SL"/>
    <s v=""/>
    <s v="1 SL"/>
    <n v="1"/>
    <m/>
  </r>
  <r>
    <s v="765"/>
    <x v="32"/>
    <d v="2022-06-13T00:00:00"/>
    <s v="MAGUINAO GILBERT  "/>
    <s v="DA"/>
    <x v="0"/>
    <s v="6/10/2022"/>
    <s v="6/10/2022"/>
    <s v="SL"/>
    <s v=""/>
    <s v="1 SL"/>
    <n v="1"/>
    <m/>
  </r>
  <r>
    <s v="766"/>
    <x v="32"/>
    <d v="2022-06-09T00:00:00"/>
    <s v="DIMAPILIS ARIEL M."/>
    <s v="CTO"/>
    <x v="1"/>
    <s v="6/7/2022"/>
    <s v="6/7/2022"/>
    <s v="SL"/>
    <s v=""/>
    <s v="1 SL"/>
    <n v="1"/>
    <m/>
  </r>
  <r>
    <s v="767"/>
    <x v="32"/>
    <d v="2022-06-28T00:00:00"/>
    <s v="ROCILLO CECILLA A."/>
    <s v="ACCOUNTING"/>
    <x v="1"/>
    <s v="6/24/2022"/>
    <s v="6/24/2022"/>
    <s v="SL"/>
    <s v=""/>
    <s v="1 SL"/>
    <n v="1"/>
    <m/>
  </r>
  <r>
    <s v="768"/>
    <x v="32"/>
    <d v="2022-06-28T00:00:00"/>
    <s v="MAWAK MIA PAULEEN B."/>
    <n v="0"/>
    <x v="2"/>
    <s v="6/23/2022"/>
    <s v="6/23/2022"/>
    <s v="SL"/>
    <s v=""/>
    <s v="1 SL"/>
    <n v="1"/>
    <m/>
  </r>
  <r>
    <s v="769"/>
    <x v="32"/>
    <d v="2022-06-22T00:00:00"/>
    <s v="OLEGARIO NENITA A."/>
    <s v="LIBRARY"/>
    <x v="1"/>
    <s v="6/30/2022"/>
    <s v="6/30/2022"/>
    <s v="OTHER"/>
    <s v="SPECIAL PRIVILEGE"/>
    <s v="1 OTHER"/>
    <n v="1"/>
    <m/>
  </r>
  <r>
    <s v="770"/>
    <x v="32"/>
    <d v="2022-06-28T00:00:00"/>
    <s v="OLEGARIO NENITA A."/>
    <s v="LIBRARY"/>
    <x v="1"/>
    <s v="6/27/2022"/>
    <s v="6/27/2022"/>
    <s v="SL"/>
    <s v=""/>
    <s v="1 SL"/>
    <n v="1"/>
    <m/>
  </r>
  <r>
    <s v="771"/>
    <x v="32"/>
    <d v="2022-06-23T00:00:00"/>
    <s v="PATRICIO APRIL V."/>
    <n v="0"/>
    <x v="1"/>
    <s v="6/27/2022"/>
    <s v="6/28/2022"/>
    <s v="OTHER"/>
    <s v="SOLO PARENT"/>
    <s v="2 OTHER"/>
    <n v="2"/>
    <m/>
  </r>
  <r>
    <s v="772"/>
    <x v="32"/>
    <d v="2022-06-27T00:00:00"/>
    <s v="SEPINO BRIGIDA M."/>
    <s v="CSWDO"/>
    <x v="1"/>
    <s v="6/27/2022"/>
    <s v="6/27/2022"/>
    <s v="OTHER"/>
    <s v="SPECIAL PRIVILEGE"/>
    <s v="1 OTHER"/>
    <n v="1"/>
    <m/>
  </r>
  <r>
    <s v="773"/>
    <x v="32"/>
    <d v="2022-05-17T00:00:00"/>
    <s v="BAYBAY JOLINA S."/>
    <s v="CPDO"/>
    <x v="1"/>
    <s v="5/18/2022"/>
    <s v="5/20/2022"/>
    <s v="VL"/>
    <s v=""/>
    <s v="3 VL"/>
    <n v="3"/>
    <m/>
  </r>
  <r>
    <s v="773"/>
    <x v="32"/>
    <d v="2022-05-17T00:00:00"/>
    <s v="BAYBAY JOLINA S."/>
    <s v="CPDO"/>
    <x v="1"/>
    <s v="5/23/2022"/>
    <s v="5/27/2022"/>
    <s v="VL"/>
    <s v=""/>
    <s v="5 VL"/>
    <n v="5"/>
    <m/>
  </r>
  <r>
    <s v="773"/>
    <x v="32"/>
    <d v="2022-05-17T00:00:00"/>
    <s v="BAYBAY JOLINA S."/>
    <s v="CPDO"/>
    <x v="1"/>
    <s v="5/30/2022"/>
    <s v="6/1/2022"/>
    <s v="VL"/>
    <s v="QUARANTINE LEAVE"/>
    <s v="3 VL"/>
    <n v="3"/>
    <m/>
  </r>
  <r>
    <s v="774"/>
    <x v="32"/>
    <d v="2022-05-17T00:00:00"/>
    <s v="BAYBAY JOLINA S."/>
    <s v="CPDO"/>
    <x v="1"/>
    <s v="1/10/2022"/>
    <s v="2/1/2022"/>
    <s v="OTHER"/>
    <s v="LEAVE"/>
    <s v="17 OTHER"/>
    <n v="17"/>
    <m/>
  </r>
  <r>
    <s v="775"/>
    <x v="32"/>
    <d v="2022-05-30T00:00:00"/>
    <s v="LOYOLA JANE A."/>
    <s v="CPDO"/>
    <x v="1"/>
    <s v="6/6/2022"/>
    <s v="6/10/2022"/>
    <s v="VL"/>
    <s v=""/>
    <s v="5 VL"/>
    <n v="5"/>
    <m/>
  </r>
  <r>
    <s v="775"/>
    <x v="32"/>
    <d v="2022-05-30T00:00:00"/>
    <s v="LOYOLA JANE A."/>
    <s v="CPDO"/>
    <x v="1"/>
    <s v="6/13/2022"/>
    <s v="6/17/2022"/>
    <s v="VL"/>
    <s v=""/>
    <s v="5 VL"/>
    <n v="5"/>
    <m/>
  </r>
  <r>
    <s v="775"/>
    <x v="32"/>
    <d v="2022-05-30T00:00:00"/>
    <s v="LOYOLA JANE A."/>
    <s v="CPDO"/>
    <x v="1"/>
    <s v="6/20/2022"/>
    <s v="6/24/2022"/>
    <s v="VL"/>
    <s v=""/>
    <s v="5 VL"/>
    <n v="5"/>
    <m/>
  </r>
  <r>
    <s v="776"/>
    <x v="32"/>
    <d v="2022-06-09T00:00:00"/>
    <s v="MAGUINAO GILBERT  "/>
    <s v="DA"/>
    <x v="0"/>
    <s v="6/8/2022"/>
    <s v="6/8/2022"/>
    <s v="SL"/>
    <s v=""/>
    <s v="1 SL"/>
    <n v="1"/>
    <m/>
  </r>
  <r>
    <s v="777"/>
    <x v="32"/>
    <d v="2022-06-06T00:00:00"/>
    <s v="PATAWE ELMA M."/>
    <s v="DSWDO"/>
    <x v="1"/>
    <s v="6/7/2022"/>
    <s v="6/7/2022"/>
    <s v="OTHER"/>
    <s v="SPECIAL PRIVILEGE"/>
    <s v="1 OTHER"/>
    <n v="1"/>
    <m/>
  </r>
  <r>
    <s v="778"/>
    <x v="32"/>
    <d v="2022-06-08T00:00:00"/>
    <s v="LANTING AILEEN D."/>
    <s v="CHARACTER OFFICE"/>
    <x v="1"/>
    <s v="6/7/2022"/>
    <s v="6/7/2022"/>
    <s v="SL"/>
    <s v=""/>
    <s v="1 SL"/>
    <n v="1"/>
    <m/>
  </r>
  <r>
    <s v="779"/>
    <x v="32"/>
    <d v="2022-06-08T00:00:00"/>
    <s v="ANGCAYA JUANITO A."/>
    <s v="PICNIC GROVE"/>
    <x v="1"/>
    <s v="6/13/2022"/>
    <s v="6/17/2022"/>
    <s v="VL"/>
    <s v=""/>
    <s v="5 VL"/>
    <n v="5"/>
    <m/>
  </r>
  <r>
    <s v="779"/>
    <x v="32"/>
    <d v="2022-06-08T00:00:00"/>
    <s v="ANGCAYA JUANITO A."/>
    <s v="PICNIC GROVE"/>
    <x v="1"/>
    <s v="6/20/2022"/>
    <s v="6/20/2022"/>
    <s v="VL"/>
    <s v=""/>
    <s v="1 VL"/>
    <n v="1"/>
    <m/>
  </r>
  <r>
    <s v="779"/>
    <x v="32"/>
    <d v="2022-06-08T00:00:00"/>
    <s v="ANGCAYA JUANITO A."/>
    <s v="PICNIC GROVE"/>
    <x v="1"/>
    <s v="6/22/2022"/>
    <s v="6/24/2022"/>
    <s v="VL"/>
    <s v=""/>
    <s v="3 VL"/>
    <n v="3"/>
    <m/>
  </r>
  <r>
    <s v="779"/>
    <x v="32"/>
    <d v="2022-06-08T00:00:00"/>
    <s v="ANGCAYA JUANITO A."/>
    <s v="PICNIC GROVE"/>
    <x v="1"/>
    <s v="6/27/2022"/>
    <s v="6/30/2022"/>
    <s v="VL"/>
    <s v=""/>
    <s v="4 VL"/>
    <n v="4"/>
    <m/>
  </r>
  <r>
    <s v="780"/>
    <x v="32"/>
    <d v="2022-06-10T00:00:00"/>
    <s v="ANGCAYA JUANITO A."/>
    <s v="PICNIC GROVE"/>
    <x v="1"/>
    <s v="6/8/2022"/>
    <s v="6/10/2022"/>
    <s v="SL"/>
    <s v=""/>
    <s v="3 SL"/>
    <n v="3"/>
    <m/>
  </r>
  <r>
    <s v="781"/>
    <x v="32"/>
    <d v="2022-06-11T00:00:00"/>
    <s v="COSME MA VICTORIA M."/>
    <s v="PICNIC GROVE"/>
    <x v="1"/>
    <s v="6/24/2022"/>
    <s v="6/28/2022"/>
    <s v="VL"/>
    <s v=""/>
    <s v="3 VL"/>
    <n v="3"/>
    <m/>
  </r>
  <r>
    <s v="782"/>
    <x v="32"/>
    <d v="2022-06-11T00:00:00"/>
    <s v="ANARNA CRISTINA F."/>
    <s v="PICNIC GROVE"/>
    <x v="1"/>
    <s v="6/27/2022"/>
    <s v="6/27/2022"/>
    <s v="OTHER"/>
    <s v="SPECIAL PRIVILEGE"/>
    <s v="1 OTHER"/>
    <n v="1"/>
    <m/>
  </r>
  <r>
    <s v="783"/>
    <x v="32"/>
    <d v="2022-06-23T00:00:00"/>
    <s v="DOMINGO RACHEL L."/>
    <s v="PICNIC GROVE"/>
    <x v="1"/>
    <s v="7/2/2022"/>
    <s v="7/2/2022"/>
    <s v="OTHER"/>
    <s v="SPECIAL PRIVILEGE"/>
    <s v="0 OTHER"/>
    <n v="0"/>
    <m/>
  </r>
  <r>
    <s v="784"/>
    <x v="32"/>
    <d v="2022-06-10T00:00:00"/>
    <s v="VILLANUEVA PABLO B."/>
    <s v="PICNIC GROVE"/>
    <x v="1"/>
    <s v="6/6/2022"/>
    <s v="6/6/2022"/>
    <s v="SL"/>
    <s v=""/>
    <s v="1 SL"/>
    <n v="1"/>
    <m/>
  </r>
  <r>
    <s v="784"/>
    <x v="32"/>
    <d v="2022-06-10T00:00:00"/>
    <s v="VILLANUEVA PABLO B."/>
    <s v="PICNIC GROVE"/>
    <x v="1"/>
    <s v="6/9/2022"/>
    <s v="6/9/2022"/>
    <s v="SL"/>
    <s v=""/>
    <s v="1 SL"/>
    <n v="1"/>
    <m/>
  </r>
  <r>
    <s v="785"/>
    <x v="32"/>
    <d v="2022-06-10T00:00:00"/>
    <s v="DELA CRUZ EVANGELINE P."/>
    <s v="LANDTAX"/>
    <x v="1"/>
    <s v="6/17/2022"/>
    <s v="6/17/2022"/>
    <s v="VL"/>
    <s v=""/>
    <s v="1 VL"/>
    <n v="1"/>
    <m/>
  </r>
  <r>
    <s v="785"/>
    <x v="32"/>
    <d v="2022-06-10T00:00:00"/>
    <s v="DELA CRUZ EVANGELINE P."/>
    <s v="LANDTAX"/>
    <x v="1"/>
    <s v="6/27/2022"/>
    <s v="6/27/2022"/>
    <s v="VL"/>
    <s v=""/>
    <s v="1 VL"/>
    <n v="1"/>
    <m/>
  </r>
  <r>
    <s v="786"/>
    <x v="32"/>
    <d v="2022-06-13T00:00:00"/>
    <s v="UNTALAN DIVINA R."/>
    <s v="CTO"/>
    <x v="1"/>
    <s v="6/20/2022"/>
    <s v="6/20/2022"/>
    <s v="OTHER"/>
    <s v="SPECIAL PRIVILEGE"/>
    <s v="1 OTHER"/>
    <n v="1"/>
    <m/>
  </r>
  <r>
    <s v="787"/>
    <x v="32"/>
    <d v="2022-06-24T00:00:00"/>
    <s v="DISEPEDA ROMELITO  "/>
    <s v="TOPS (ADMIN CSU)"/>
    <x v="1"/>
    <s v="6/1/2022"/>
    <s v="6/30/2022"/>
    <s v="SL"/>
    <s v=""/>
    <s v="22 SL"/>
    <n v="22"/>
    <m/>
  </r>
  <r>
    <s v="788"/>
    <x v="32"/>
    <d v="2022-06-22T00:00:00"/>
    <s v="DE OCAMPO MA. ELENA D."/>
    <s v="SP"/>
    <x v="1"/>
    <s v="6/20/2022"/>
    <s v="6/20/2022"/>
    <s v="SL"/>
    <s v=""/>
    <s v="1 SL"/>
    <n v="1"/>
    <m/>
  </r>
  <r>
    <s v="789"/>
    <x v="32"/>
    <d v="2022-06-08T00:00:00"/>
    <s v="DELA GRACIA MA. CECILIA P."/>
    <s v="ACCOUNTING"/>
    <x v="1"/>
    <s v="6/6/2022"/>
    <s v="6/6/2022"/>
    <s v="SL"/>
    <s v=""/>
    <s v="1 SL"/>
    <n v="1"/>
    <m/>
  </r>
  <r>
    <s v="790"/>
    <x v="32"/>
    <d v="2022-06-08T00:00:00"/>
    <s v="DELA GRACIA MA. CECILIA P."/>
    <s v="ACCOUNTING"/>
    <x v="1"/>
    <s v="6/1/2022"/>
    <s v="6/1/2022"/>
    <s v="SL"/>
    <s v=""/>
    <s v="1 SL"/>
    <n v="1"/>
    <m/>
  </r>
  <r>
    <s v="791"/>
    <x v="32"/>
    <d v="2022-06-14T00:00:00"/>
    <s v="TULIAO FLORDELIZA M."/>
    <s v="ACCOUNTING"/>
    <x v="1"/>
    <s v="6/10/2022"/>
    <s v="6/10/2022"/>
    <s v="SL"/>
    <s v=""/>
    <s v="1 SL"/>
    <n v="1"/>
    <m/>
  </r>
  <r>
    <s v="792"/>
    <x v="32"/>
    <d v="2022-06-22T00:00:00"/>
    <s v="AMON RHEALYN O."/>
    <s v="ACCOUNTING"/>
    <x v="1"/>
    <s v="6/30/2022"/>
    <s v="6/30/2022"/>
    <s v="OTHER"/>
    <s v="SPECIAL PRIVILEGE"/>
    <s v="1 OTHER"/>
    <n v="1"/>
    <m/>
  </r>
  <r>
    <s v="793"/>
    <x v="32"/>
    <d v="2022-06-15T00:00:00"/>
    <s v="AMON RHEALYN O."/>
    <s v="ACCOUNTING"/>
    <x v="1"/>
    <s v="6/14/2022"/>
    <s v="6/14/2022"/>
    <s v="SL"/>
    <s v=""/>
    <s v="1 SL"/>
    <n v="1"/>
    <m/>
  </r>
  <r>
    <s v="794"/>
    <x v="32"/>
    <d v="2022-02-11T00:00:00"/>
    <s v="SUSA NANETE B."/>
    <s v="ONT"/>
    <x v="1"/>
    <s v="6/15/2022"/>
    <s v="6/17/2022"/>
    <s v="SL"/>
    <s v=""/>
    <s v="3 SL"/>
    <n v="3"/>
    <m/>
  </r>
  <r>
    <s v="795"/>
    <x v="32"/>
    <d v="2022-06-17T00:00:00"/>
    <s v="OSTONAL IVY S."/>
    <s v="ONT"/>
    <x v="1"/>
    <s v="6/10/2022"/>
    <s v="6/10/2022"/>
    <s v="SL"/>
    <s v=""/>
    <s v="1 SL"/>
    <n v="1"/>
    <m/>
  </r>
  <r>
    <s v="795"/>
    <x v="32"/>
    <d v="2022-06-17T00:00:00"/>
    <s v="OSTONAL IVY S."/>
    <s v="ONT"/>
    <x v="1"/>
    <s v="6/13/2022"/>
    <s v="6/15/2022"/>
    <s v="SL"/>
    <s v=""/>
    <s v="3 SL"/>
    <n v="3"/>
    <m/>
  </r>
  <r>
    <s v="796"/>
    <x v="32"/>
    <d v="2022-06-22T00:00:00"/>
    <s v="BAYOT ANISIA P."/>
    <s v="CTO"/>
    <x v="1"/>
    <s v="6/16/2022"/>
    <s v="6/17/2022"/>
    <s v="SL"/>
    <s v=""/>
    <s v="2 SL"/>
    <n v="2"/>
    <m/>
  </r>
  <r>
    <s v="797"/>
    <x v="32"/>
    <d v="2022-06-17T00:00:00"/>
    <s v="ALCAZAR AINEE JOY c."/>
    <s v="ONT"/>
    <x v="1"/>
    <s v="6/11/2022"/>
    <s v="6/15/2022"/>
    <s v="SL"/>
    <s v=""/>
    <s v="3 SL"/>
    <n v="3"/>
    <m/>
  </r>
  <r>
    <s v="798"/>
    <x v="32"/>
    <d v="2022-06-22T00:00:00"/>
    <s v="VERGARA ANACIETA M."/>
    <s v="CSWDO"/>
    <x v="1"/>
    <s v="6/22/2022"/>
    <s v="6/22/2022"/>
    <s v="OTHER"/>
    <s v="SPECIAL PRIVILEGE"/>
    <s v="1 OTHER"/>
    <n v="1"/>
    <m/>
  </r>
  <r>
    <s v="799"/>
    <x v="32"/>
    <d v="2022-06-01T00:00:00"/>
    <s v="JORGE CAROLINA M."/>
    <s v="CTO"/>
    <x v="1"/>
    <s v="6/8/2022"/>
    <s v="6/10/2022"/>
    <s v="OTHER"/>
    <s v="SEC 25 EO 292- FORCE LEAVE"/>
    <s v="3 OTHER"/>
    <n v="3"/>
    <m/>
  </r>
  <r>
    <s v="800"/>
    <x v="32"/>
    <d v="2022-06-01T00:00:00"/>
    <s v="BAYOT ANISIA P."/>
    <s v="CTO"/>
    <x v="1"/>
    <s v="5/31/2022"/>
    <s v="5/31/2022"/>
    <s v="SL"/>
    <s v=""/>
    <s v="1 SL"/>
    <n v="1"/>
    <m/>
  </r>
  <r>
    <s v="801"/>
    <x v="32"/>
    <d v="2022-06-23T00:00:00"/>
    <s v="MALIGAYO YOLANDA D."/>
    <s v="CHO"/>
    <x v="1"/>
    <s v="6/27/2022"/>
    <s v="6/27/2022"/>
    <s v="VL"/>
    <s v=""/>
    <s v="1 VL"/>
    <n v="1"/>
    <m/>
  </r>
  <r>
    <s v="802"/>
    <x v="32"/>
    <d v="2022-06-23T00:00:00"/>
    <s v="MALIGAYO YOLANDA D."/>
    <s v="CHO"/>
    <x v="1"/>
    <s v="6/20/2022"/>
    <s v="6/20/2022"/>
    <s v="SL"/>
    <s v=""/>
    <s v="1 SL"/>
    <n v="1"/>
    <m/>
  </r>
  <r>
    <s v="803"/>
    <x v="32"/>
    <d v="2022-06-22T00:00:00"/>
    <s v="LEGASPI DOLORES B."/>
    <s v="CHO"/>
    <x v="1"/>
    <s v="6/10/2022"/>
    <s v="6/10/2022"/>
    <s v="SL"/>
    <s v=""/>
    <s v="1 SL"/>
    <n v="1"/>
    <m/>
  </r>
  <r>
    <s v="804"/>
    <x v="32"/>
    <d v="2022-07-08T00:00:00"/>
    <s v="BORJA NECY M."/>
    <s v="CBO"/>
    <x v="1"/>
    <s v="7/8/2022"/>
    <s v="7/8/2022"/>
    <s v="VL"/>
    <s v=""/>
    <s v="1 VL"/>
    <n v="1"/>
    <m/>
  </r>
  <r>
    <n v="827"/>
    <x v="1"/>
    <d v="2022-07-28T00:00:00"/>
    <s v="DE OCAMPO MARISSA B."/>
    <s v="THRDC"/>
    <x v="1"/>
    <d v="2022-07-29T00:00:00"/>
    <d v="2022-07-29T00:00:00"/>
    <s v="OTHER"/>
    <s v="SEC 25 EO 292- FORCE LEAVE"/>
    <s v="1 OTHER"/>
    <n v="1"/>
    <m/>
  </r>
  <r>
    <n v="827"/>
    <x v="1"/>
    <d v="2022-07-28T00:00:00"/>
    <s v="DE OCAMPO MARISSA B."/>
    <s v="THRDC"/>
    <x v="1"/>
    <d v="2022-08-03T00:00:00"/>
    <d v="2022-08-04T00:00:00"/>
    <s v="OTHER"/>
    <s v="SEC 25 EO 292- FORCE LEAVE"/>
    <s v="2 OTHER"/>
    <n v="2"/>
    <m/>
  </r>
  <r>
    <n v="828"/>
    <x v="1"/>
    <d v="2022-07-28T00:00:00"/>
    <s v="DE OCAMPO MARISSA B."/>
    <s v="THRDC"/>
    <x v="1"/>
    <d v="2022-06-27T00:00:00"/>
    <d v="2022-06-27T00:00:00"/>
    <s v="OTHER"/>
    <s v="SEC 21 EO 292- SPECIAL PRIVILEGE"/>
    <s v="1 OTHER"/>
    <n v="1"/>
    <m/>
  </r>
  <r>
    <n v="828"/>
    <x v="1"/>
    <d v="2022-07-28T00:00:00"/>
    <s v="DE OCAMPO MARISSA B."/>
    <s v="THRDC"/>
    <x v="1"/>
    <d v="2022-07-05T00:00:00"/>
    <d v="2022-07-05T00:00:00"/>
    <s v="OTHER"/>
    <s v="SEC 21 EO 292- SPECIAL PRIVILEGE"/>
    <s v="1 OTHER"/>
    <n v="1"/>
    <m/>
  </r>
  <r>
    <n v="829"/>
    <x v="1"/>
    <d v="2022-07-07T00:00:00"/>
    <s v="MANALO ELIADA F."/>
    <s v="SP"/>
    <x v="1"/>
    <d v="2022-07-06T00:00:00"/>
    <d v="2022-07-06T00:00:00"/>
    <s v="SL"/>
    <m/>
    <s v="1 SL"/>
    <n v="1"/>
    <m/>
  </r>
  <r>
    <n v="830"/>
    <x v="1"/>
    <d v="2022-07-13T00:00:00"/>
    <s v="BANICO PILAR B."/>
    <s v="CCT"/>
    <x v="1"/>
    <d v="2022-07-11T00:00:00"/>
    <d v="2022-07-11T00:00:00"/>
    <s v="SL"/>
    <m/>
    <s v="1 SL"/>
    <n v="1"/>
    <m/>
  </r>
  <r>
    <n v="831"/>
    <x v="1"/>
    <d v="2022-07-04T00:00:00"/>
    <s v="BURAZON CARIDAD A."/>
    <s v="CTO"/>
    <x v="1"/>
    <d v="2022-07-13T00:00:00"/>
    <d v="2022-07-13T00:00:00"/>
    <s v="OTHER"/>
    <s v="SEC 21 EO 292- SPECIAL PRIVILEGE"/>
    <s v="1 OTHER"/>
    <n v="1"/>
    <m/>
  </r>
  <r>
    <n v="832"/>
    <x v="1"/>
    <d v="2022-07-05T00:00:00"/>
    <s v="PALADAN VICENTE  "/>
    <s v="CENRO"/>
    <x v="1"/>
    <d v="2022-07-04T00:00:00"/>
    <d v="2022-07-04T00:00:00"/>
    <s v="SL"/>
    <m/>
    <s v="1 SL"/>
    <n v="1"/>
    <m/>
  </r>
  <r>
    <n v="833"/>
    <x v="1"/>
    <d v="2022-07-13T00:00:00"/>
    <s v="OLEGARIO LEONARD ERIC B."/>
    <s v="CEO"/>
    <x v="1"/>
    <d v="2022-07-20T00:00:00"/>
    <d v="2022-07-20T00:00:00"/>
    <s v="OTHER"/>
    <s v="SEC 25 EO 292- FORCE LEAVE"/>
    <s v="1 OTHER"/>
    <n v="1"/>
    <m/>
  </r>
  <r>
    <n v="834"/>
    <x v="1"/>
    <d v="2022-07-11T00:00:00"/>
    <s v="MAWAK MIA PAULEEN B."/>
    <n v="0"/>
    <x v="2"/>
    <d v="2022-07-04T00:00:00"/>
    <d v="2022-07-08T00:00:00"/>
    <s v="OTHER"/>
    <s v="MOURNING LEAVE"/>
    <s v="5 OTHER"/>
    <n v="5"/>
    <m/>
  </r>
  <r>
    <n v="835"/>
    <x v="1"/>
    <d v="2022-07-12T00:00:00"/>
    <s v="ANACAY LEVIE B."/>
    <s v="ACCOUNTING"/>
    <x v="1"/>
    <d v="2022-07-08T00:00:00"/>
    <d v="2022-07-08T00:00:00"/>
    <s v="SL"/>
    <m/>
    <s v="1 SL"/>
    <n v="1"/>
    <m/>
  </r>
  <r>
    <n v="836"/>
    <x v="1"/>
    <d v="2022-07-12T00:00:00"/>
    <s v="ANACAY LEVIE B."/>
    <s v="ACCOUNTING"/>
    <x v="1"/>
    <d v="2022-06-17T00:00:00"/>
    <d v="2022-06-17T00:00:00"/>
    <s v="SL"/>
    <m/>
    <s v="1 SL"/>
    <n v="1"/>
    <m/>
  </r>
  <r>
    <n v="837"/>
    <x v="1"/>
    <d v="2022-07-25T00:00:00"/>
    <s v="DELA GRACIA MA. CECILIA P."/>
    <s v="ACCOUNTING"/>
    <x v="1"/>
    <d v="2022-07-21T00:00:00"/>
    <d v="2022-07-21T00:00:00"/>
    <s v="SL"/>
    <m/>
    <s v="1 SL"/>
    <n v="1"/>
    <m/>
  </r>
  <r>
    <n v="838"/>
    <x v="1"/>
    <d v="2022-07-18T00:00:00"/>
    <s v="ANGCAYA JOHN V."/>
    <s v="ACCOUNTING"/>
    <x v="1"/>
    <d v="2022-06-14T00:00:00"/>
    <d v="2022-06-14T00:00:00"/>
    <s v="SL"/>
    <m/>
    <s v="1 SL"/>
    <n v="1"/>
    <m/>
  </r>
  <r>
    <n v="839"/>
    <x v="1"/>
    <d v="2022-07-18T00:00:00"/>
    <s v="AMON RHEALYN O."/>
    <s v="ACCOUNTING"/>
    <x v="1"/>
    <d v="2022-07-15T00:00:00"/>
    <d v="2022-07-15T00:00:00"/>
    <s v="SL"/>
    <m/>
    <s v="1 SL"/>
    <n v="1"/>
    <m/>
  </r>
  <r>
    <n v="840"/>
    <x v="1"/>
    <d v="2022-07-13T00:00:00"/>
    <s v="AMON RHEALYN O."/>
    <s v="ACCOUNTING"/>
    <x v="1"/>
    <d v="2022-07-11T00:00:00"/>
    <d v="2022-07-12T00:00:00"/>
    <s v="OTHER"/>
    <s v="SEC 21 EO 292- SPECIAL PRIVILEGE"/>
    <s v="2 OTHER"/>
    <n v="2"/>
    <m/>
  </r>
  <r>
    <n v="841"/>
    <x v="1"/>
    <d v="2022-07-20T00:00:00"/>
    <s v="DIMARANAN GREGORIA C."/>
    <s v="ACCOUNTING"/>
    <x v="1"/>
    <d v="2022-07-25T00:00:00"/>
    <d v="2022-07-25T00:00:00"/>
    <s v="OTHER"/>
    <s v="SEC 21 EO 292- SPECIAL PRIVILEGE"/>
    <s v="1 OTHER"/>
    <n v="1"/>
    <m/>
  </r>
  <r>
    <n v="842"/>
    <x v="1"/>
    <d v="2022-07-18T00:00:00"/>
    <s v="DIMARANAN GREGORIA C."/>
    <s v="ACCOUNTING"/>
    <x v="1"/>
    <d v="2022-07-15T00:00:00"/>
    <d v="2022-07-15T00:00:00"/>
    <s v="SL"/>
    <m/>
    <s v="1 SL"/>
    <n v="1"/>
    <m/>
  </r>
  <r>
    <n v="843"/>
    <x v="1"/>
    <d v="2022-07-18T00:00:00"/>
    <s v="OLARTE GREATCHEL B."/>
    <s v="ACCOUNTING"/>
    <x v="1"/>
    <d v="2022-07-25T00:00:00"/>
    <d v="2022-07-25T00:00:00"/>
    <s v="VL"/>
    <m/>
    <s v="1 VL"/>
    <n v="1"/>
    <m/>
  </r>
  <r>
    <n v="844"/>
    <x v="1"/>
    <d v="2022-07-13T00:00:00"/>
    <s v="BAYBAY LOLITA B."/>
    <s v="ACCOUNTING"/>
    <x v="1"/>
    <d v="2022-07-12T00:00:00"/>
    <d v="2022-07-12T00:00:00"/>
    <s v="SL"/>
    <m/>
    <s v="1 SL"/>
    <n v="1"/>
    <m/>
  </r>
  <r>
    <n v="845"/>
    <x v="1"/>
    <d v="2022-07-04T00:00:00"/>
    <s v="DIMAPILIS DENNIS C."/>
    <s v="TOPS (ADMIN CSU)"/>
    <x v="1"/>
    <d v="2022-06-28T00:00:00"/>
    <d v="2022-06-30T00:00:00"/>
    <s v="SL"/>
    <m/>
    <s v="3 SL"/>
    <n v="3"/>
    <m/>
  </r>
  <r>
    <n v="846"/>
    <x v="1"/>
    <d v="2022-07-12T00:00:00"/>
    <s v="MAGUINAO GILBERT  "/>
    <s v="DA"/>
    <x v="0"/>
    <d v="2022-07-06T00:00:00"/>
    <d v="2022-07-06T00:00:00"/>
    <s v="SL"/>
    <m/>
    <s v="1 SL"/>
    <n v="1"/>
    <m/>
  </r>
  <r>
    <n v="846"/>
    <x v="1"/>
    <d v="2022-07-12T00:00:00"/>
    <s v="MAGUINAO GILBERT  "/>
    <s v="DA"/>
    <x v="0"/>
    <d v="2022-07-11T00:00:00"/>
    <d v="2022-07-11T00:00:00"/>
    <s v="SL"/>
    <m/>
    <s v="1 SL"/>
    <n v="1"/>
    <m/>
  </r>
  <r>
    <n v="847"/>
    <x v="1"/>
    <d v="2022-06-29T00:00:00"/>
    <s v="DE VILLA MYRNA D."/>
    <s v="GSO"/>
    <x v="1"/>
    <d v="2022-06-28T00:00:00"/>
    <d v="2022-06-28T00:00:00"/>
    <s v="SL"/>
    <m/>
    <s v="1 SL"/>
    <n v="1"/>
    <m/>
  </r>
  <r>
    <n v="848"/>
    <x v="1"/>
    <d v="2022-07-11T00:00:00"/>
    <s v="ORTIZ TRINIDAD D."/>
    <s v="GSO"/>
    <x v="1"/>
    <d v="2022-07-07T00:00:00"/>
    <d v="2022-07-08T00:00:00"/>
    <s v="SL"/>
    <m/>
    <s v="2 SL"/>
    <n v="2"/>
    <m/>
  </r>
  <r>
    <n v="849"/>
    <x v="1"/>
    <d v="2022-06-29T00:00:00"/>
    <s v="DIMAPILIS VILMA T."/>
    <s v="GSO"/>
    <x v="1"/>
    <d v="2022-07-05T00:00:00"/>
    <d v="2022-07-05T00:00:00"/>
    <s v="VL"/>
    <m/>
    <s v="1 VL"/>
    <n v="1"/>
    <m/>
  </r>
  <r>
    <n v="850"/>
    <x v="1"/>
    <d v="2022-06-06T00:00:00"/>
    <s v="JAVIER MYLENE M."/>
    <s v="CPDO"/>
    <x v="1"/>
    <d v="2022-05-31T00:00:00"/>
    <d v="2022-06-03T00:00:00"/>
    <s v="SL"/>
    <m/>
    <s v="4 SL"/>
    <n v="4"/>
    <m/>
  </r>
  <r>
    <n v="851"/>
    <x v="1"/>
    <d v="2022-07-13T00:00:00"/>
    <s v="GOMEZ EMMA M."/>
    <s v="CEO"/>
    <x v="1"/>
    <d v="2022-07-21T00:00:00"/>
    <d v="2022-07-22T00:00:00"/>
    <s v="OTHER"/>
    <s v="SEC 25 EO 292- FORCE LEAVE"/>
    <s v="2 OTHER"/>
    <n v="2"/>
    <m/>
  </r>
  <r>
    <n v="852"/>
    <x v="1"/>
    <d v="2022-07-04T00:00:00"/>
    <s v="ARCULLO MELISSA A."/>
    <s v="CEO"/>
    <x v="1"/>
    <d v="2022-06-20T00:00:00"/>
    <d v="2022-06-20T00:00:00"/>
    <s v="SL"/>
    <m/>
    <s v="1 SL"/>
    <n v="1"/>
    <m/>
  </r>
  <r>
    <n v="852"/>
    <x v="1"/>
    <d v="2022-07-04T00:00:00"/>
    <s v="ARCULLO MELISSA A."/>
    <s v="CEO"/>
    <x v="1"/>
    <d v="2022-06-30T00:00:00"/>
    <d v="2022-06-30T00:00:00"/>
    <s v="SL"/>
    <m/>
    <s v="1 SL"/>
    <n v="1"/>
    <m/>
  </r>
  <r>
    <n v="853"/>
    <x v="1"/>
    <d v="2022-06-28T00:00:00"/>
    <s v="MENDOZA PRESCILA S."/>
    <n v="0"/>
    <x v="2"/>
    <d v="2022-06-27T00:00:00"/>
    <d v="2022-06-27T00:00:00"/>
    <s v="SL"/>
    <m/>
    <s v="1 SL"/>
    <n v="1"/>
    <m/>
  </r>
  <r>
    <n v="854"/>
    <x v="1"/>
    <d v="2022-07-11T00:00:00"/>
    <s v="TAÑEDO MARIA EVELYN C."/>
    <s v="CBO"/>
    <x v="1"/>
    <d v="2022-07-07T00:00:00"/>
    <d v="2022-07-08T00:00:00"/>
    <s v="SL"/>
    <m/>
    <s v="2 SL"/>
    <n v="2"/>
    <m/>
  </r>
  <r>
    <n v="855"/>
    <x v="1"/>
    <d v="2022-07-15T00:00:00"/>
    <s v="ERIDAO ROSALINDA P."/>
    <s v="CSWDO"/>
    <x v="1"/>
    <d v="2022-07-18T00:00:00"/>
    <d v="2022-07-18T00:00:00"/>
    <s v="VL"/>
    <m/>
    <s v="1 VL"/>
    <n v="1"/>
    <m/>
  </r>
  <r>
    <n v="855"/>
    <x v="1"/>
    <d v="2022-07-15T00:00:00"/>
    <s v="ERIDAO ROSALINDA P."/>
    <s v="CSWDO"/>
    <x v="1"/>
    <d v="2022-07-22T00:00:00"/>
    <d v="2022-07-22T00:00:00"/>
    <s v="VL"/>
    <m/>
    <s v="1 VL"/>
    <n v="1"/>
    <m/>
  </r>
  <r>
    <n v="856"/>
    <x v="1"/>
    <d v="2022-07-18T00:00:00"/>
    <s v="ERIDAO ROSALINDA P."/>
    <s v="CSWDO"/>
    <x v="1"/>
    <d v="2022-07-14T00:00:00"/>
    <d v="2022-07-15T00:00:00"/>
    <s v="SL"/>
    <m/>
    <s v="2 SL"/>
    <n v="2"/>
    <m/>
  </r>
  <r>
    <n v="857"/>
    <x v="1"/>
    <d v="2022-07-15T00:00:00"/>
    <s v="ERIDAO ROSALINDA P."/>
    <s v="CSWDO"/>
    <x v="1"/>
    <d v="2022-07-13T00:00:00"/>
    <d v="2022-07-13T00:00:00"/>
    <s v="OTHER"/>
    <s v="PARENTAL OBLIGATION"/>
    <s v="1 OTHER"/>
    <n v="1"/>
    <m/>
  </r>
  <r>
    <n v="858"/>
    <x v="1"/>
    <d v="2022-07-12T00:00:00"/>
    <s v="ROZUL FLORENCIA M."/>
    <s v="CSWDO"/>
    <x v="1"/>
    <d v="2022-07-11T00:00:00"/>
    <d v="2022-07-11T00:00:00"/>
    <s v="SL"/>
    <m/>
    <s v="1 SL"/>
    <n v="1"/>
    <m/>
  </r>
  <r>
    <n v="859"/>
    <x v="1"/>
    <d v="2022-07-07T00:00:00"/>
    <s v="PELIMBERGO MICHELLE A."/>
    <s v="CSWDO"/>
    <x v="1"/>
    <d v="2022-07-04T00:00:00"/>
    <d v="2022-07-04T00:00:00"/>
    <s v="SL"/>
    <m/>
    <s v="1 SL"/>
    <n v="1"/>
    <m/>
  </r>
  <r>
    <n v="860"/>
    <x v="1"/>
    <d v="2022-07-11T00:00:00"/>
    <s v="VERGARA ANACIETA M."/>
    <s v="CSWDO"/>
    <x v="1"/>
    <d v="2022-07-13T00:00:00"/>
    <d v="2022-07-13T00:00:00"/>
    <s v="OTHER"/>
    <s v="SEC 21 EO 292- SPECIAL PRIVILEGE"/>
    <s v="1 OTHER"/>
    <n v="1"/>
    <m/>
  </r>
  <r>
    <n v="861"/>
    <x v="1"/>
    <d v="2022-07-11T00:00:00"/>
    <s v="DIMAPILIS ANTHONY A."/>
    <s v="CTO"/>
    <x v="1"/>
    <d v="2022-07-06T00:00:00"/>
    <d v="2022-07-07T00:00:00"/>
    <s v="SL"/>
    <m/>
    <s v="2 SL"/>
    <n v="2"/>
    <m/>
  </r>
  <r>
    <n v="862"/>
    <x v="1"/>
    <d v="2022-06-02T00:00:00"/>
    <s v="GATPANDAN NENITA M."/>
    <s v="LIBRARY"/>
    <x v="1"/>
    <d v="2022-05-31T00:00:00"/>
    <d v="2022-06-01T00:00:00"/>
    <s v="SL"/>
    <m/>
    <s v="2 SL"/>
    <n v="2"/>
    <m/>
  </r>
  <r>
    <n v="863"/>
    <x v="1"/>
    <d v="2022-07-05T00:00:00"/>
    <s v="BAYHON GEORGE G."/>
    <s v="ASSESSORS OFFICE"/>
    <x v="1"/>
    <d v="2022-07-13T00:00:00"/>
    <d v="2022-07-14T00:00:00"/>
    <s v="VL"/>
    <m/>
    <s v="2 VL"/>
    <n v="2"/>
    <m/>
  </r>
  <r>
    <n v="864"/>
    <x v="1"/>
    <d v="2022-06-28T00:00:00"/>
    <s v="DELA CRUZ EVANGELINE P."/>
    <s v="LANDTAX"/>
    <x v="1"/>
    <d v="2022-06-20T00:00:00"/>
    <d v="2022-06-20T00:00:00"/>
    <s v="SL"/>
    <m/>
    <s v="1 SL"/>
    <n v="1"/>
    <m/>
  </r>
  <r>
    <n v="864"/>
    <x v="1"/>
    <d v="2022-06-28T00:00:00"/>
    <s v="DELA CRUZ EVANGELINE P."/>
    <s v="LANDTAX"/>
    <x v="1"/>
    <d v="2022-06-24T00:00:00"/>
    <d v="2022-06-24T00:00:00"/>
    <s v="SL"/>
    <m/>
    <s v="1 SL"/>
    <n v="1"/>
    <m/>
  </r>
  <r>
    <n v="865"/>
    <x v="1"/>
    <d v="2022-06-29T00:00:00"/>
    <s v="REPILLO AMMY LOU M."/>
    <s v="CTO"/>
    <x v="1"/>
    <d v="2022-06-24T00:00:00"/>
    <d v="2022-06-24T00:00:00"/>
    <s v="SL"/>
    <m/>
    <s v="1 SL"/>
    <n v="1"/>
    <m/>
  </r>
  <r>
    <n v="865"/>
    <x v="1"/>
    <d v="2022-06-29T00:00:00"/>
    <s v="REPILLO AMMY LOU M."/>
    <s v="CTO"/>
    <x v="1"/>
    <d v="2022-06-27T00:00:00"/>
    <d v="2022-06-27T00:00:00"/>
    <s v="SL"/>
    <m/>
    <s v="1 SL"/>
    <n v="1"/>
    <m/>
  </r>
  <r>
    <n v="866"/>
    <x v="1"/>
    <d v="2022-07-15T00:00:00"/>
    <s v="MENDOZA PRESCILA S."/>
    <n v="0"/>
    <x v="2"/>
    <d v="2022-07-21T00:00:00"/>
    <d v="2022-07-21T00:00:00"/>
    <s v="OTHER"/>
    <s v="SEC 21 EO 292- SPECIAL PRIVILEGE"/>
    <s v="1 OTHER"/>
    <n v="1"/>
    <m/>
  </r>
  <r>
    <n v="867"/>
    <x v="1"/>
    <d v="2022-07-17T00:00:00"/>
    <s v="TOLENTINO FE M."/>
    <s v="PICNIC GROVE"/>
    <x v="1"/>
    <d v="2022-08-01T00:00:00"/>
    <d v="2022-08-01T00:00:00"/>
    <s v="OTHER"/>
    <s v="SEC 21 EO 292- SPECIAL PRIVILEGE"/>
    <s v="1 OTHER"/>
    <n v="1"/>
    <m/>
  </r>
  <r>
    <n v="868"/>
    <x v="1"/>
    <d v="2022-07-18T00:00:00"/>
    <s v="CORTEZ FIDELA B."/>
    <s v="TCCH/TICC"/>
    <x v="1"/>
    <d v="2022-07-07T00:00:00"/>
    <d v="2022-07-08T00:00:00"/>
    <s v="VL"/>
    <m/>
    <s v="2 VL"/>
    <n v="2"/>
    <m/>
  </r>
  <r>
    <n v="868"/>
    <x v="1"/>
    <d v="2022-07-18T00:00:00"/>
    <s v="CORTEZ FIDELA B."/>
    <s v="TCCH/TICC"/>
    <x v="1"/>
    <d v="2022-07-11T00:00:00"/>
    <d v="2022-07-15T00:00:00"/>
    <s v="VL"/>
    <m/>
    <s v="5 VL"/>
    <n v="5"/>
    <m/>
  </r>
  <r>
    <n v="869"/>
    <x v="1"/>
    <d v="2022-07-13T00:00:00"/>
    <s v="OLARTE GREATCHEL B."/>
    <s v="ACCOUNTING"/>
    <x v="1"/>
    <d v="2022-07-20T00:00:00"/>
    <d v="2022-07-20T00:00:00"/>
    <s v="OTHER"/>
    <s v="SEC 21 EO 292- SPECIAL PRIVILEGE"/>
    <s v="1 OTHER"/>
    <n v="1"/>
    <m/>
  </r>
  <r>
    <n v="870"/>
    <x v="1"/>
    <d v="2022-07-14T00:00:00"/>
    <s v="GUAÑEZO MA. GINA P."/>
    <s v="CTO"/>
    <x v="1"/>
    <d v="2022-07-13T00:00:00"/>
    <d v="2022-07-13T00:00:00"/>
    <s v="SL"/>
    <m/>
    <s v="1 SL"/>
    <n v="1"/>
    <m/>
  </r>
  <r>
    <n v="871"/>
    <x v="1"/>
    <d v="2022-07-14T00:00:00"/>
    <s v="GUAÑEZO MA. GINA P."/>
    <s v="CTO"/>
    <x v="1"/>
    <d v="2022-07-11T00:00:00"/>
    <d v="2022-07-11T00:00:00"/>
    <s v="OTHER"/>
    <s v="GRADUATION LEAVE"/>
    <s v="1 OTHER"/>
    <n v="1"/>
    <m/>
  </r>
  <r>
    <n v="872"/>
    <x v="1"/>
    <d v="2022-07-15T00:00:00"/>
    <s v="DIMAPILIS ELVIRA S."/>
    <s v="CTO"/>
    <x v="1"/>
    <d v="2022-07-06T00:00:00"/>
    <d v="2022-07-06T00:00:00"/>
    <s v="SL"/>
    <m/>
    <s v="1 SL"/>
    <n v="1"/>
    <m/>
  </r>
  <r>
    <n v="873"/>
    <x v="1"/>
    <d v="2022-07-04T00:00:00"/>
    <s v="ANGCAYA OFELIA G."/>
    <s v="ASSESSORS OFFICE"/>
    <x v="1"/>
    <d v="2022-07-11T00:00:00"/>
    <d v="2022-07-14T00:00:00"/>
    <s v="VL"/>
    <m/>
    <s v="4 VL"/>
    <n v="4"/>
    <m/>
  </r>
  <r>
    <n v="874"/>
    <x v="1"/>
    <d v="2022-07-04T00:00:00"/>
    <s v="ANGCAYA OFELIA G."/>
    <s v="ASSESSORS OFFICE"/>
    <x v="1"/>
    <d v="2022-06-30T00:00:00"/>
    <d v="2022-07-01T00:00:00"/>
    <s v="SL"/>
    <m/>
    <s v="2 SL"/>
    <n v="2"/>
    <m/>
  </r>
  <r>
    <n v="875"/>
    <x v="1"/>
    <d v="2022-06-27T00:00:00"/>
    <s v="ANGCAYA OFELIA G."/>
    <s v="ASSESSORS OFFICE"/>
    <x v="1"/>
    <d v="2022-06-24T00:00:00"/>
    <d v="2022-06-24T00:00:00"/>
    <s v="OTHER"/>
    <s v="SEC 21 EO 292- SPECIAL PRIVILEGE"/>
    <s v="1 OTHER"/>
    <n v="1"/>
    <m/>
  </r>
  <r>
    <n v="876"/>
    <x v="1"/>
    <d v="2022-07-21T00:00:00"/>
    <s v="ARCULLO MELISSA A."/>
    <s v="CEO"/>
    <x v="1"/>
    <d v="2022-07-21T00:00:00"/>
    <d v="2022-07-22T00:00:00"/>
    <s v="VL"/>
    <m/>
    <s v="2 VL"/>
    <n v="2"/>
    <m/>
  </r>
  <r>
    <n v="876"/>
    <x v="1"/>
    <d v="2022-07-21T00:00:00"/>
    <s v="ARCULLO MELISSA A."/>
    <s v="CEO"/>
    <x v="1"/>
    <d v="2022-07-25T00:00:00"/>
    <d v="2022-07-25T00:00:00"/>
    <s v="VL"/>
    <m/>
    <s v="1 VL"/>
    <n v="1"/>
    <m/>
  </r>
  <r>
    <n v="877"/>
    <x v="1"/>
    <d v="2022-07-07T00:00:00"/>
    <s v="UNTALAN DIVINA R."/>
    <s v="CTO"/>
    <x v="1"/>
    <d v="2022-06-07T00:00:00"/>
    <d v="2022-06-07T00:00:00"/>
    <s v="SL"/>
    <m/>
    <s v="1 SL"/>
    <n v="1"/>
    <m/>
  </r>
  <r>
    <n v="877"/>
    <x v="1"/>
    <d v="2022-07-07T00:00:00"/>
    <s v="UNTALAN DIVINA R."/>
    <s v="CTO"/>
    <x v="1"/>
    <d v="2022-06-22T00:00:00"/>
    <d v="2022-06-24T00:00:00"/>
    <s v="SL"/>
    <m/>
    <s v="3 SL"/>
    <n v="3"/>
    <m/>
  </r>
  <r>
    <n v="877"/>
    <x v="1"/>
    <d v="2022-07-07T00:00:00"/>
    <s v="UNTALAN DIVINA R."/>
    <s v="CTO"/>
    <x v="1"/>
    <d v="2022-06-27T00:00:00"/>
    <d v="2022-06-30T00:00:00"/>
    <s v="SL"/>
    <m/>
    <s v="4 SL"/>
    <n v="4"/>
    <m/>
  </r>
  <r>
    <n v="877"/>
    <x v="1"/>
    <d v="2022-07-07T00:00:00"/>
    <s v="UNTALAN DIVINA R."/>
    <s v="CTO"/>
    <x v="1"/>
    <d v="2022-07-01T00:00:00"/>
    <d v="2022-07-01T00:00:00"/>
    <s v="SL"/>
    <m/>
    <s v="1 SL"/>
    <n v="1"/>
    <m/>
  </r>
  <r>
    <n v="877"/>
    <x v="1"/>
    <d v="2022-07-08T00:00:00"/>
    <s v="UNTALAN DIVINA R."/>
    <s v="CTO"/>
    <x v="1"/>
    <d v="2022-07-05T00:00:00"/>
    <d v="2022-07-06T00:00:00"/>
    <s v="SL"/>
    <m/>
    <s v="2 SL"/>
    <n v="2"/>
    <m/>
  </r>
  <r>
    <n v="878"/>
    <x v="1"/>
    <d v="2022-07-22T00:00:00"/>
    <s v="TULIAO FLORDELIZA M."/>
    <s v="ACCOUNTING"/>
    <x v="1"/>
    <d v="2022-07-18T00:00:00"/>
    <d v="2022-07-18T00:00:00"/>
    <s v="SL"/>
    <m/>
    <s v="1 SL"/>
    <n v="1"/>
    <m/>
  </r>
  <r>
    <n v="878"/>
    <x v="1"/>
    <d v="2022-07-22T00:00:00"/>
    <s v="TULIAO FLORDELIZA M."/>
    <s v="ACCOUNTING"/>
    <x v="1"/>
    <d v="2022-07-21T00:00:00"/>
    <d v="2022-07-21T00:00:00"/>
    <s v="SL"/>
    <m/>
    <s v="1 SL"/>
    <n v="1"/>
    <m/>
  </r>
  <r>
    <n v="879"/>
    <x v="1"/>
    <d v="2022-07-15T00:00:00"/>
    <s v="TULIAO FLORDELIZA M."/>
    <s v="ACCOUNTING"/>
    <x v="1"/>
    <d v="2022-07-12T00:00:00"/>
    <d v="2022-07-12T00:00:00"/>
    <s v="SL"/>
    <m/>
    <s v="1 SL"/>
    <n v="1"/>
    <m/>
  </r>
  <r>
    <n v="880"/>
    <x v="1"/>
    <d v="2022-07-11T00:00:00"/>
    <s v="TULIAO FLORDELIZA M."/>
    <s v="ACCOUNTING"/>
    <x v="1"/>
    <d v="2022-07-06T00:00:00"/>
    <d v="2022-07-06T00:00:00"/>
    <s v="SL"/>
    <m/>
    <s v="1 SL"/>
    <n v="1"/>
    <m/>
  </r>
  <r>
    <n v="881"/>
    <x v="1"/>
    <d v="2022-07-15T00:00:00"/>
    <s v="TULIAO FLORDELIZA M."/>
    <s v="ACCOUNTING"/>
    <x v="1"/>
    <d v="2022-06-06T00:00:00"/>
    <d v="2022-06-06T00:00:00"/>
    <s v="SL"/>
    <m/>
    <s v="1 SL"/>
    <n v="1"/>
    <m/>
  </r>
  <r>
    <n v="882"/>
    <x v="1"/>
    <d v="2022-08-05T00:00:00"/>
    <s v="MAWAK MIA PAULEEN B."/>
    <n v="0"/>
    <x v="2"/>
    <d v="2022-08-10T00:00:00"/>
    <d v="2022-08-10T00:00:00"/>
    <s v="VL"/>
    <m/>
    <s v="1 VL"/>
    <n v="1"/>
    <m/>
  </r>
  <r>
    <n v="883"/>
    <x v="1"/>
    <d v="2022-08-03T00:00:00"/>
    <s v="MALUBAY MELINDA D."/>
    <s v="THRDC"/>
    <x v="1"/>
    <d v="2022-08-04T00:00:00"/>
    <d v="2022-08-04T00:00:00"/>
    <s v="VL"/>
    <m/>
    <s v="1 VL"/>
    <n v="1"/>
    <m/>
  </r>
  <r>
    <n v="884"/>
    <x v="1"/>
    <d v="2022-08-04T00:00:00"/>
    <s v="MARASIGAN INOCENCIA P."/>
    <s v="CSWDO"/>
    <x v="1"/>
    <d v="2022-08-04T00:00:00"/>
    <d v="2022-08-04T00:00:00"/>
    <s v="SL"/>
    <m/>
    <s v="1 SL"/>
    <n v="1"/>
    <m/>
  </r>
  <r>
    <n v="885"/>
    <x v="1"/>
    <d v="2022-08-01T00:00:00"/>
    <s v="ANGCAYA FRANCIS A."/>
    <s v="MAHOGANY MARKET"/>
    <x v="1"/>
    <d v="2022-07-28T00:00:00"/>
    <d v="2022-07-29T00:00:00"/>
    <s v="SL"/>
    <m/>
    <s v="2 SL"/>
    <n v="2"/>
    <m/>
  </r>
  <r>
    <n v="886"/>
    <x v="1"/>
    <d v="2022-08-01T00:00:00"/>
    <s v="MANALO CYNTHIA  "/>
    <s v="CPDO"/>
    <x v="1"/>
    <d v="2022-08-09T00:00:00"/>
    <d v="2022-08-09T00:00:00"/>
    <s v="OTHER"/>
    <s v="SEC 21 EO 292- SPECIAL PRIVILEGE"/>
    <s v="1 OTHER"/>
    <n v="1"/>
    <m/>
  </r>
  <r>
    <n v="887"/>
    <x v="1"/>
    <d v="2022-07-08T00:00:00"/>
    <s v="VIDALLO WINNIE R."/>
    <s v="CTO"/>
    <x v="1"/>
    <d v="2022-07-15T00:00:00"/>
    <d v="2022-07-15T00:00:00"/>
    <s v="OTHER"/>
    <s v="SEC 21 EO 292- SPECIAL PRIVILEGE"/>
    <s v="1 OTHER"/>
    <n v="1"/>
    <m/>
  </r>
  <r>
    <n v="888"/>
    <x v="1"/>
    <d v="2022-07-15T00:00:00"/>
    <s v="DEL MUNDO ESTER B."/>
    <s v="CEO"/>
    <x v="1"/>
    <d v="2022-07-21T00:00:00"/>
    <d v="2022-07-22T00:00:00"/>
    <s v="OTHER"/>
    <s v="SEC 21 EO 292- SPECIAL PRIVILEGE"/>
    <s v="2 OTHER"/>
    <n v="2"/>
    <m/>
  </r>
  <r>
    <n v="889"/>
    <x v="1"/>
    <d v="2022-07-15T00:00:00"/>
    <s v="DE CASTRO JUANITA M."/>
    <s v="CEO"/>
    <x v="1"/>
    <d v="2022-07-21T00:00:00"/>
    <d v="2022-07-22T00:00:00"/>
    <s v="OTHER"/>
    <s v="SEC 21 EO 292- SPECIAL PRIVILEGE"/>
    <s v="2 OTHER"/>
    <n v="2"/>
    <m/>
  </r>
  <r>
    <n v="890"/>
    <x v="33"/>
    <d v="2022-07-28T00:00:00"/>
    <s v="DUNGO PURISIMA CORAZON E."/>
    <s v="CTO"/>
    <x v="1"/>
    <d v="2022-07-18T00:00:00"/>
    <d v="2022-07-18T00:00:00"/>
    <s v="VL"/>
    <m/>
    <s v="1 VL"/>
    <n v="1"/>
    <m/>
  </r>
  <r>
    <n v="891"/>
    <x v="33"/>
    <d v="2022-07-22T00:00:00"/>
    <s v="CORTEZ FIDELA B."/>
    <s v="TCCH/TICC"/>
    <x v="1"/>
    <d v="2022-07-21T00:00:00"/>
    <d v="2022-07-21T00:00:00"/>
    <s v="SL"/>
    <m/>
    <s v="1 SL"/>
    <n v="1"/>
    <m/>
  </r>
  <r>
    <n v="892"/>
    <x v="33"/>
    <d v="2022-07-27T00:00:00"/>
    <s v="PENALES GUILLERMA B."/>
    <s v="CBO"/>
    <x v="1"/>
    <d v="2022-07-18T00:00:00"/>
    <d v="2022-07-18T00:00:00"/>
    <s v="SL"/>
    <m/>
    <s v="1 SL"/>
    <n v="1"/>
    <m/>
  </r>
  <r>
    <n v="892"/>
    <x v="33"/>
    <d v="2022-07-27T00:00:00"/>
    <s v="PENALES GUILLERMA B."/>
    <s v="CBO"/>
    <x v="1"/>
    <d v="2022-07-21T00:00:00"/>
    <d v="2022-07-21T00:00:00"/>
    <s v="SL"/>
    <m/>
    <s v="1 SL"/>
    <n v="1"/>
    <m/>
  </r>
  <r>
    <n v="893"/>
    <x v="33"/>
    <d v="2022-07-22T00:00:00"/>
    <s v="PALADAN VICENTE  "/>
    <s v="CENRO"/>
    <x v="1"/>
    <d v="2022-07-21T00:00:00"/>
    <d v="2022-07-21T00:00:00"/>
    <s v="SL"/>
    <m/>
    <s v="1 SL"/>
    <n v="1"/>
    <m/>
  </r>
  <r>
    <n v="894"/>
    <x v="33"/>
    <d v="2022-07-18T00:00:00"/>
    <s v="MONTENEGRO MARIA MARIZA P."/>
    <s v="CBO"/>
    <x v="1"/>
    <d v="2022-07-15T00:00:00"/>
    <d v="2022-07-15T00:00:00"/>
    <s v="SL"/>
    <m/>
    <s v="1 SL"/>
    <n v="1"/>
    <m/>
  </r>
  <r>
    <n v="895"/>
    <x v="33"/>
    <d v="2022-07-18T00:00:00"/>
    <s v="DE VILLA MYRNA D."/>
    <s v="GSO"/>
    <x v="1"/>
    <d v="2022-07-15T00:00:00"/>
    <d v="2022-07-15T00:00:00"/>
    <s v="WITHOUTPAY"/>
    <s v="WITHOUTPAY"/>
    <s v="1 WITHOUTPAY"/>
    <n v="1"/>
    <m/>
  </r>
  <r>
    <n v="896"/>
    <x v="33"/>
    <d v="2022-08-05T00:00:00"/>
    <s v="GUAÑEZO MA. GINA P."/>
    <s v="CTO"/>
    <x v="1"/>
    <d v="2022-08-02T00:00:00"/>
    <d v="2022-08-04T00:00:00"/>
    <s v="SL"/>
    <m/>
    <s v="3 SL"/>
    <n v="3"/>
    <m/>
  </r>
  <r>
    <n v="897"/>
    <x v="33"/>
    <d v="2022-07-22T00:00:00"/>
    <s v="TAÑEDO MARIA EVELYN C."/>
    <s v="CBO"/>
    <x v="1"/>
    <d v="2022-07-20T00:00:00"/>
    <d v="2022-07-21T00:00:00"/>
    <s v="SL"/>
    <m/>
    <s v="2 SL"/>
    <n v="2"/>
    <m/>
  </r>
  <r>
    <n v="898"/>
    <x v="33"/>
    <d v="2022-07-21T00:00:00"/>
    <s v="DIMAPILIS JOSEPHINE P."/>
    <s v="CTO"/>
    <x v="1"/>
    <d v="2022-07-20T00:00:00"/>
    <d v="2022-07-20T00:00:00"/>
    <s v="OTHER"/>
    <s v="SEC 21 EO 292- SPECIAL PRIVILEGE"/>
    <s v="1 OTHER"/>
    <n v="1"/>
    <m/>
  </r>
  <r>
    <n v="899"/>
    <x v="33"/>
    <d v="2022-07-13T00:00:00"/>
    <s v="ALEGA ESTELITA M."/>
    <s v="CTO"/>
    <x v="1"/>
    <d v="2022-07-13T00:00:00"/>
    <d v="2022-07-15T00:00:00"/>
    <s v="SL"/>
    <m/>
    <s v="3 SL"/>
    <n v="3"/>
    <m/>
  </r>
  <r>
    <n v="900"/>
    <x v="33"/>
    <d v="2022-07-20T00:00:00"/>
    <s v="DIMAPILIS ANTHONY A."/>
    <s v="CTO"/>
    <x v="1"/>
    <d v="2022-07-15T00:00:00"/>
    <d v="2022-07-15T00:00:00"/>
    <s v="SL"/>
    <m/>
    <s v="1 SL"/>
    <n v="1"/>
    <m/>
  </r>
  <r>
    <n v="901"/>
    <x v="33"/>
    <d v="2022-07-21T00:00:00"/>
    <s v="BAYOT ANISIA P."/>
    <s v="CTO"/>
    <x v="1"/>
    <d v="2022-07-19T00:00:00"/>
    <d v="2022-07-19T00:00:00"/>
    <s v="OTHER"/>
    <s v="PARENTAL OBLIGATION"/>
    <s v="1 OTHER"/>
    <n v="1"/>
    <m/>
  </r>
  <r>
    <n v="902"/>
    <x v="33"/>
    <d v="2022-07-19T00:00:00"/>
    <s v="GUAÑEZO MA. GINA P."/>
    <s v="CTO"/>
    <x v="1"/>
    <d v="2022-07-18T00:00:00"/>
    <d v="2022-07-18T00:00:00"/>
    <s v="OTHER"/>
    <s v="EMERGENCY LEAVE"/>
    <s v="1 OTHER"/>
    <n v="1"/>
    <m/>
  </r>
  <r>
    <n v="903"/>
    <x v="33"/>
    <d v="2022-07-21T00:00:00"/>
    <s v="DELA CRUZ EVANGELINE P."/>
    <s v="LANDTAX"/>
    <x v="1"/>
    <d v="2022-07-15T00:00:00"/>
    <d v="2022-07-15T00:00:00"/>
    <s v="SL"/>
    <m/>
    <s v="1 SL"/>
    <n v="1"/>
    <m/>
  </r>
  <r>
    <n v="903"/>
    <x v="33"/>
    <d v="2022-07-21T00:00:00"/>
    <s v="DELA CRUZ EVANGELINE P."/>
    <s v="LANDTAX"/>
    <x v="1"/>
    <d v="2022-07-18T00:00:00"/>
    <d v="2022-07-18T00:00:00"/>
    <s v="SL"/>
    <m/>
    <s v="1 SL"/>
    <n v="1"/>
    <m/>
  </r>
  <r>
    <n v="904"/>
    <x v="33"/>
    <d v="2022-07-20T00:00:00"/>
    <s v="AMORA ELISA S."/>
    <s v="CTO"/>
    <x v="1"/>
    <d v="2022-07-20T00:00:00"/>
    <d v="2022-07-20T00:00:00"/>
    <s v="SL"/>
    <m/>
    <s v="1 SL"/>
    <n v="1"/>
    <m/>
  </r>
  <r>
    <n v="905"/>
    <x v="33"/>
    <d v="2022-07-25T00:00:00"/>
    <s v="ORTIZ TRINIDAD D."/>
    <s v="GSO"/>
    <x v="1"/>
    <d v="2022-07-22T00:00:00"/>
    <d v="2022-07-22T00:00:00"/>
    <s v="WITHOUTPAY"/>
    <s v="WITHOUTPAY"/>
    <s v="1 WITHOUTPAY"/>
    <n v="1"/>
    <m/>
  </r>
  <r>
    <n v="906"/>
    <x v="33"/>
    <d v="2022-07-25T00:00:00"/>
    <s v="DIMAPILIS VILMA T."/>
    <s v="GSO"/>
    <x v="1"/>
    <d v="2022-07-22T00:00:00"/>
    <d v="2022-07-22T00:00:00"/>
    <s v="OTHER"/>
    <s v="DOMESTIC EMERGENCY"/>
    <s v="1 OTHER"/>
    <n v="1"/>
    <m/>
  </r>
  <r>
    <n v="907"/>
    <x v="33"/>
    <d v="2022-07-14T00:00:00"/>
    <s v="CRIZALDO THELMA U."/>
    <s v="CHO"/>
    <x v="1"/>
    <d v="2022-07-01T00:00:00"/>
    <d v="2022-07-01T00:00:00"/>
    <s v="SL"/>
    <m/>
    <s v="1 SL"/>
    <n v="1"/>
    <m/>
  </r>
  <r>
    <n v="908"/>
    <x v="33"/>
    <d v="2022-07-14T00:00:00"/>
    <s v="CRIZALDO THELMA U."/>
    <s v="CHO"/>
    <x v="1"/>
    <d v="2022-06-30T00:00:00"/>
    <d v="2022-06-30T00:00:00"/>
    <s v="SL"/>
    <m/>
    <s v="1 SL"/>
    <n v="1"/>
    <m/>
  </r>
  <r>
    <n v="909"/>
    <x v="33"/>
    <d v="2022-06-30T00:00:00"/>
    <s v="OSTONAL IVY S."/>
    <s v="ONT"/>
    <x v="1"/>
    <d v="2022-07-01T00:00:00"/>
    <d v="2022-07-15T00:00:00"/>
    <s v="SL"/>
    <m/>
    <s v="11 SL"/>
    <n v="11"/>
    <m/>
  </r>
  <r>
    <n v="910"/>
    <x v="33"/>
    <d v="2022-07-19T00:00:00"/>
    <s v="SUSA NANETE B."/>
    <s v="ONT"/>
    <x v="1"/>
    <d v="2022-07-18T00:00:00"/>
    <d v="2022-07-18T00:00:00"/>
    <s v="SL"/>
    <m/>
    <s v="1 SL"/>
    <n v="1"/>
    <m/>
  </r>
  <r>
    <n v="911"/>
    <x v="33"/>
    <d v="2022-07-20T00:00:00"/>
    <s v="MARUNDAN MARIA FLOR M."/>
    <n v="0"/>
    <x v="2"/>
    <d v="2022-07-14T00:00:00"/>
    <d v="2022-07-15T00:00:00"/>
    <s v="SL"/>
    <m/>
    <s v="2 SL"/>
    <n v="2"/>
    <m/>
  </r>
  <r>
    <n v="912"/>
    <x v="33"/>
    <d v="2022-07-20T00:00:00"/>
    <s v="MARUNDAN MARIA FLOR M."/>
    <n v="0"/>
    <x v="2"/>
    <d v="2022-07-17T00:00:00"/>
    <d v="2022-07-18T00:00:00"/>
    <s v="SL"/>
    <m/>
    <s v="1 SL"/>
    <n v="1"/>
    <m/>
  </r>
  <r>
    <n v="913"/>
    <x v="33"/>
    <d v="2022-07-18T00:00:00"/>
    <s v="COTONER NELIA C."/>
    <s v="COOPERATIVE OFFICE"/>
    <x v="1"/>
    <d v="2022-07-21T00:00:00"/>
    <d v="2022-07-21T00:00:00"/>
    <s v="VL"/>
    <m/>
    <s v="1 VL"/>
    <n v="1"/>
    <m/>
  </r>
  <r>
    <n v="914"/>
    <x v="33"/>
    <d v="2022-07-18T00:00:00"/>
    <s v="JORGE CAROLINA M."/>
    <s v="CTO"/>
    <x v="1"/>
    <d v="2022-07-27T00:00:00"/>
    <d v="2022-07-29T00:00:00"/>
    <s v="VL"/>
    <m/>
    <s v="3 VL"/>
    <n v="3"/>
    <m/>
  </r>
  <r>
    <n v="915"/>
    <x v="33"/>
    <d v="2022-07-18T00:00:00"/>
    <s v="JORGE CAROLINA M."/>
    <s v="CTO"/>
    <x v="1"/>
    <d v="2022-07-25T00:00:00"/>
    <d v="2022-07-26T00:00:00"/>
    <s v="VL"/>
    <m/>
    <s v="2 VL"/>
    <n v="2"/>
    <m/>
  </r>
  <r>
    <n v="916"/>
    <x v="33"/>
    <d v="2022-07-14T00:00:00"/>
    <s v="ESPIRITU RONALD M."/>
    <s v="CTO"/>
    <x v="1"/>
    <d v="2022-07-19T00:00:00"/>
    <d v="2022-07-19T00:00:00"/>
    <s v="OTHER"/>
    <s v="SEC 21 EO 292- SPECIAL PRIVILEGE"/>
    <s v="1 OTHER"/>
    <n v="1"/>
    <m/>
  </r>
  <r>
    <n v="917"/>
    <x v="33"/>
    <d v="2022-07-20T00:00:00"/>
    <s v="ORTIZ TRINIDAD D."/>
    <s v="GSO"/>
    <x v="1"/>
    <d v="2022-07-15T00:00:00"/>
    <d v="2022-07-15T00:00:00"/>
    <s v="SL"/>
    <m/>
    <s v="1 SL"/>
    <n v="1"/>
    <m/>
  </r>
  <r>
    <n v="917"/>
    <x v="33"/>
    <d v="2022-07-20T00:00:00"/>
    <s v="ORTIZ TRINIDAD D."/>
    <s v="GSO"/>
    <x v="1"/>
    <d v="2022-07-18T00:00:00"/>
    <d v="2022-07-19T00:00:00"/>
    <s v="SL"/>
    <m/>
    <s v="2 SL"/>
    <n v="2"/>
    <m/>
  </r>
  <r>
    <n v="918"/>
    <x v="33"/>
    <d v="2022-07-19T00:00:00"/>
    <s v="MALIGAYO YOLANDA D."/>
    <s v="CHO"/>
    <x v="1"/>
    <d v="2022-07-27T00:00:00"/>
    <d v="2022-07-29T00:00:00"/>
    <s v="VL"/>
    <m/>
    <s v="3 VL"/>
    <n v="3"/>
    <m/>
  </r>
  <r>
    <n v="919"/>
    <x v="33"/>
    <d v="2022-07-18T00:00:00"/>
    <s v="MALIGAYO YOLANDA D."/>
    <s v="CHO"/>
    <x v="1"/>
    <d v="2022-07-15T00:00:00"/>
    <d v="2022-07-15T00:00:00"/>
    <s v="SL"/>
    <m/>
    <s v="1 SL"/>
    <n v="1"/>
    <m/>
  </r>
  <r>
    <n v="920"/>
    <x v="33"/>
    <d v="2022-07-19T00:00:00"/>
    <s v="MARTINEZ BELEN B."/>
    <n v="0"/>
    <x v="2"/>
    <d v="2022-07-18T00:00:00"/>
    <d v="2022-07-18T00:00:00"/>
    <s v="SL"/>
    <m/>
    <s v="1 SL"/>
    <n v="1"/>
    <m/>
  </r>
  <r>
    <n v="921"/>
    <x v="33"/>
    <d v="2022-07-13T00:00:00"/>
    <s v="BANICO PILAR B."/>
    <s v="CCT"/>
    <x v="1"/>
    <d v="2022-07-18T00:00:00"/>
    <d v="2022-07-18T00:00:00"/>
    <s v="OTHER"/>
    <s v="DOMESTIC EMERGENCY"/>
    <s v="1 OTHER"/>
    <n v="1"/>
    <m/>
  </r>
  <r>
    <n v="922"/>
    <x v="33"/>
    <d v="2022-07-19T00:00:00"/>
    <s v="LEPARDO ROWENA R."/>
    <s v="CCT"/>
    <x v="1"/>
    <d v="2022-07-18T00:00:00"/>
    <d v="2022-07-18T00:00:00"/>
    <s v="SL"/>
    <m/>
    <s v="1 SL"/>
    <n v="1"/>
    <m/>
  </r>
  <r>
    <n v="923"/>
    <x v="33"/>
    <d v="2022-05-24T00:00:00"/>
    <s v="PAJENAGO MAIDEN A."/>
    <s v="CHO"/>
    <x v="0"/>
    <d v="2022-05-24T00:00:00"/>
    <d v="2022-09-06T00:00:00"/>
    <s v="Maternity"/>
    <s v="RA 11210 - MATERNITY LEAVE"/>
    <s v="75 Maternity"/>
    <n v="75"/>
    <m/>
  </r>
  <r>
    <n v="924"/>
    <x v="33"/>
    <d v="2022-08-08T00:00:00"/>
    <s v="RODRIGUEZ GREGORIO  "/>
    <s v="CENRO"/>
    <x v="1"/>
    <d v="2022-08-05T00:00:00"/>
    <d v="2022-08-05T00:00:00"/>
    <s v="SL"/>
    <m/>
    <s v="1 SL"/>
    <n v="1"/>
    <m/>
  </r>
  <r>
    <n v="925"/>
    <x v="33"/>
    <d v="2022-07-14T00:00:00"/>
    <s v="GATPANDAN NENITA M."/>
    <s v="LIBRARY"/>
    <x v="1"/>
    <d v="2022-07-13T00:00:00"/>
    <d v="2022-07-13T00:00:00"/>
    <s v="SL"/>
    <m/>
    <s v="1 SL"/>
    <n v="1"/>
    <m/>
  </r>
  <r>
    <n v="926"/>
    <x v="34"/>
    <d v="2022-08-09T00:00:00"/>
    <s v="DE VILLA OFELIA G."/>
    <s v="COMELEC"/>
    <x v="1"/>
    <d v="2022-08-08T00:00:00"/>
    <d v="2022-08-08T00:00:00"/>
    <s v="SL"/>
    <m/>
    <s v="1 SL"/>
    <n v="1"/>
    <m/>
  </r>
  <r>
    <n v="927"/>
    <x v="34"/>
    <d v="2022-07-11T00:00:00"/>
    <s v="PEÑANO DARYL BAMBI B."/>
    <s v="ONT"/>
    <x v="1"/>
    <d v="2022-07-11T00:00:00"/>
    <d v="2022-07-12T00:00:00"/>
    <s v="OTHER"/>
    <s v="RA 8972 SOLO PARENT"/>
    <s v="2 OTHER"/>
    <n v="2"/>
    <m/>
  </r>
  <r>
    <n v="928"/>
    <x v="34"/>
    <d v="2022-07-25T00:00:00"/>
    <s v="ESTRANGCO MERCY U."/>
    <s v="MAHOGANY MARKET"/>
    <x v="1"/>
    <d v="2022-07-29T00:00:00"/>
    <d v="2022-07-29T00:00:00"/>
    <s v="OTHER"/>
    <s v="ANNIVERSARY LEAVE"/>
    <s v="1 OTHER"/>
    <n v="1"/>
    <m/>
  </r>
  <r>
    <n v="929"/>
    <x v="34"/>
    <d v="2022-07-11T00:00:00"/>
    <s v="ESTRANGCO MERCY U."/>
    <s v="MAHOGANY MARKET"/>
    <x v="1"/>
    <d v="2022-06-30T00:00:00"/>
    <d v="2022-06-30T00:00:00"/>
    <s v="SL"/>
    <m/>
    <s v="1 SL"/>
    <n v="1"/>
    <m/>
  </r>
  <r>
    <n v="930"/>
    <x v="34"/>
    <d v="2022-06-27T00:00:00"/>
    <s v="ORTIZ TRINIDAD D."/>
    <s v="GSO"/>
    <x v="1"/>
    <d v="2022-06-24T00:00:00"/>
    <d v="2022-06-24T00:00:00"/>
    <s v="SL"/>
    <m/>
    <s v="1 SL"/>
    <n v="1"/>
    <m/>
  </r>
  <r>
    <n v="931"/>
    <x v="34"/>
    <d v="2022-06-12T00:00:00"/>
    <s v="LUNA  FERNANDO  "/>
    <s v="CENRO"/>
    <x v="1"/>
    <d v="2022-07-08T00:00:00"/>
    <d v="2022-07-08T00:00:00"/>
    <s v="SL"/>
    <m/>
    <s v="1 SL"/>
    <n v="1"/>
    <m/>
  </r>
  <r>
    <n v="931"/>
    <x v="34"/>
    <d v="2022-06-12T00:00:00"/>
    <s v="LUNA  FERNANDO  "/>
    <s v="CENRO"/>
    <x v="1"/>
    <d v="2022-07-11T00:00:00"/>
    <d v="2022-07-11T00:00:00"/>
    <s v="SL"/>
    <m/>
    <s v="1 SL"/>
    <n v="1"/>
    <m/>
  </r>
  <r>
    <n v="932"/>
    <x v="34"/>
    <d v="2022-07-13T00:00:00"/>
    <s v="CRUZADA MAGDALENA A."/>
    <s v="COOPERATIVE OFFICE"/>
    <x v="1"/>
    <d v="2022-07-07T00:00:00"/>
    <d v="2022-07-07T00:00:00"/>
    <s v="SL"/>
    <m/>
    <s v="1 SL"/>
    <n v="1"/>
    <m/>
  </r>
  <r>
    <n v="933"/>
    <x v="34"/>
    <d v="2022-07-13T00:00:00"/>
    <s v="MAGUINAO GILBERT  "/>
    <s v="DA"/>
    <x v="0"/>
    <d v="2022-07-12T00:00:00"/>
    <d v="2022-07-12T00:00:00"/>
    <s v="SL"/>
    <m/>
    <s v="1 SL"/>
    <n v="1"/>
    <m/>
  </r>
  <r>
    <n v="934"/>
    <x v="34"/>
    <d v="2022-07-07T00:00:00"/>
    <s v="OLINO PRECIOSA A."/>
    <s v="GSO"/>
    <x v="1"/>
    <d v="2022-07-01T00:00:00"/>
    <d v="2022-07-01T00:00:00"/>
    <s v="VL"/>
    <m/>
    <s v="1 VL"/>
    <n v="1"/>
    <m/>
  </r>
  <r>
    <n v="934"/>
    <x v="34"/>
    <d v="2022-07-07T00:00:00"/>
    <s v="OLINO PRECIOSA A."/>
    <s v="GSO"/>
    <x v="1"/>
    <d v="2022-07-07T00:00:00"/>
    <d v="2022-07-07T00:00:00"/>
    <s v="VL"/>
    <m/>
    <s v="1 VL"/>
    <n v="1"/>
    <m/>
  </r>
  <r>
    <n v="935"/>
    <x v="34"/>
    <d v="2022-07-11T00:00:00"/>
    <s v="CORTEZ FIDELA B."/>
    <s v="TCCH/TICC"/>
    <x v="1"/>
    <d v="2022-06-30T00:00:00"/>
    <d v="2022-07-06T00:00:00"/>
    <s v="OTHER"/>
    <s v="MOURNING LEAVE"/>
    <s v="5 OTHER"/>
    <n v="5"/>
    <m/>
  </r>
  <r>
    <n v="936"/>
    <x v="34"/>
    <d v="2022-07-11T00:00:00"/>
    <s v="CORTEZ FIDELA B."/>
    <s v="TCCH/TICC"/>
    <x v="1"/>
    <d v="2022-06-24T00:00:00"/>
    <d v="2022-06-24T00:00:00"/>
    <s v="SL"/>
    <m/>
    <s v="1 SL"/>
    <n v="1"/>
    <m/>
  </r>
  <r>
    <n v="937"/>
    <x v="34"/>
    <d v="2022-07-13T00:00:00"/>
    <s v="BUGARIN MA. ANA M."/>
    <s v="LCR"/>
    <x v="1"/>
    <d v="2022-07-11T00:00:00"/>
    <d v="2022-07-11T00:00:00"/>
    <s v="SL"/>
    <m/>
    <s v="1 SL"/>
    <n v="1"/>
    <m/>
  </r>
  <r>
    <n v="938"/>
    <x v="34"/>
    <d v="2022-05-12T00:00:00"/>
    <s v="AUSTRIA KIM E."/>
    <s v="ONT"/>
    <x v="1"/>
    <d v="2022-05-23T00:00:00"/>
    <d v="2022-05-25T00:00:00"/>
    <s v="OTHER"/>
    <s v="SEC 25 EO 292- FORCE LEAVE"/>
    <s v="3 OTHER"/>
    <n v="3"/>
    <m/>
  </r>
  <r>
    <n v="938"/>
    <x v="34"/>
    <d v="2022-05-12T00:00:00"/>
    <s v="AUSTRIA KIM E."/>
    <s v="ONT"/>
    <x v="1"/>
    <d v="2022-05-30T00:00:00"/>
    <d v="2022-05-31T00:00:00"/>
    <s v="OTHER"/>
    <s v="SEC 25 EO 292- FORCE LEAVE"/>
    <s v="2 OTHER"/>
    <n v="2"/>
    <m/>
  </r>
  <r>
    <n v="939"/>
    <x v="34"/>
    <d v="2022-07-12T00:00:00"/>
    <s v="EMELO MARYJANE T."/>
    <s v="ONT"/>
    <x v="1"/>
    <d v="2022-07-18T00:00:00"/>
    <d v="2022-07-22T00:00:00"/>
    <s v="SL"/>
    <m/>
    <s v="5 SL"/>
    <n v="5"/>
    <m/>
  </r>
  <r>
    <n v="940"/>
    <x v="34"/>
    <d v="2022-07-14T00:00:00"/>
    <s v="MACAPUNO FELIX  "/>
    <s v="CENRO"/>
    <x v="1"/>
    <d v="2022-07-13T00:00:00"/>
    <d v="2022-07-13T00:00:00"/>
    <s v="SL"/>
    <m/>
    <s v="1 SL"/>
    <n v="1"/>
    <m/>
  </r>
  <r>
    <n v="941"/>
    <x v="34"/>
    <d v="2022-07-13T00:00:00"/>
    <s v="MALIGAYA NELITA M."/>
    <s v="GSO"/>
    <x v="1"/>
    <d v="2022-07-25T00:00:00"/>
    <d v="2022-07-25T00:00:00"/>
    <s v="VL"/>
    <m/>
    <s v="1 VL"/>
    <n v="1"/>
    <m/>
  </r>
  <r>
    <n v="942"/>
    <x v="34"/>
    <d v="2022-07-13T00:00:00"/>
    <s v="MALIGAYA NELITA M."/>
    <s v="GSO"/>
    <x v="1"/>
    <d v="2022-07-12T00:00:00"/>
    <d v="2022-07-12T00:00:00"/>
    <s v="SL"/>
    <m/>
    <s v="1 SL"/>
    <n v="1"/>
    <m/>
  </r>
  <r>
    <n v="943"/>
    <x v="34"/>
    <d v="2022-07-13T00:00:00"/>
    <s v="RODRIGUEZ RUEL  "/>
    <s v="CENRO"/>
    <x v="1"/>
    <d v="2022-07-10T00:00:00"/>
    <d v="2022-07-10T00:00:00"/>
    <s v="SL"/>
    <m/>
    <s v="1 SL"/>
    <n v="1"/>
    <m/>
  </r>
  <r>
    <n v="944"/>
    <x v="34"/>
    <d v="2022-07-19T00:00:00"/>
    <s v="MAGUINAO GILBERT  "/>
    <s v="DA"/>
    <x v="0"/>
    <d v="2022-07-25T00:00:00"/>
    <d v="2022-07-25T00:00:00"/>
    <s v="VL"/>
    <m/>
    <s v="1 VL"/>
    <n v="1"/>
    <m/>
  </r>
  <r>
    <n v="945"/>
    <x v="34"/>
    <d v="2022-07-11T00:00:00"/>
    <s v="DOLOT JESUS JR. D."/>
    <s v="PIO"/>
    <x v="1"/>
    <d v="2022-07-18T00:00:00"/>
    <d v="2022-07-18T00:00:00"/>
    <s v="VL"/>
    <m/>
    <s v="1 VL"/>
    <n v="1"/>
    <m/>
  </r>
  <r>
    <n v="946"/>
    <x v="34"/>
    <d v="2022-08-09T00:00:00"/>
    <s v="DOLOT JESUS JR. D."/>
    <s v="PIO"/>
    <x v="1"/>
    <d v="2022-08-09T00:00:00"/>
    <d v="2022-08-09T00:00:00"/>
    <s v="SL"/>
    <m/>
    <s v="1 SL"/>
    <n v="1"/>
    <m/>
  </r>
  <r>
    <n v="947"/>
    <x v="34"/>
    <d v="2022-06-01T00:00:00"/>
    <s v="DOLOT JESUS JR. D."/>
    <s v="PIO"/>
    <x v="1"/>
    <d v="2022-06-01T00:00:00"/>
    <d v="2022-06-03T00:00:00"/>
    <s v="SL"/>
    <m/>
    <s v="3 SL"/>
    <n v="3"/>
    <m/>
  </r>
  <r>
    <n v="948"/>
    <x v="34"/>
    <d v="2022-07-25T00:00:00"/>
    <s v="MENDOZA PRESCILA S."/>
    <n v="0"/>
    <x v="2"/>
    <d v="2022-07-22T00:00:00"/>
    <d v="2022-07-22T00:00:00"/>
    <s v="SL"/>
    <m/>
    <s v="1 SL"/>
    <n v="1"/>
    <m/>
  </r>
  <r>
    <n v="949"/>
    <x v="34"/>
    <d v="2022-07-25T00:00:00"/>
    <s v="HERNANDEZ MARIO A."/>
    <s v="MAHOGANY MARKET"/>
    <x v="1"/>
    <d v="2022-08-02T00:00:00"/>
    <d v="2022-08-02T00:00:00"/>
    <s v="OTHER"/>
    <s v="BIRTHDAY LEAVE"/>
    <s v="1 OTHER"/>
    <n v="1"/>
    <m/>
  </r>
  <r>
    <n v="950"/>
    <x v="34"/>
    <d v="2022-07-25T00:00:00"/>
    <s v="RODRIGUEZ RUEL  "/>
    <s v="CENRO"/>
    <x v="1"/>
    <d v="2022-07-23T00:00:00"/>
    <d v="2022-07-24T00:00:00"/>
    <s v="SL"/>
    <m/>
    <s v="2 SL"/>
    <n v="2"/>
    <m/>
  </r>
  <r>
    <n v="951"/>
    <x v="34"/>
    <d v="2022-07-22T00:00:00"/>
    <s v="FERMA ARCELI C."/>
    <s v="INTERNAL"/>
    <x v="1"/>
    <d v="2022-07-19T00:00:00"/>
    <d v="2022-07-21T00:00:00"/>
    <s v="SL"/>
    <m/>
    <s v="3 SL"/>
    <n v="3"/>
    <m/>
  </r>
  <r>
    <n v="952"/>
    <x v="34"/>
    <d v="2022-07-25T00:00:00"/>
    <s v="EGASAN DELIA J."/>
    <s v="CHO"/>
    <x v="1"/>
    <d v="2022-07-20T00:00:00"/>
    <d v="2022-07-22T00:00:00"/>
    <s v="SL"/>
    <m/>
    <s v="3 SL"/>
    <n v="3"/>
    <m/>
  </r>
  <r>
    <n v="953"/>
    <x v="34"/>
    <d v="2022-07-25T00:00:00"/>
    <s v="DISEPEDA ROMELITO  "/>
    <s v="TOPS (ADMIN CSU)"/>
    <x v="1"/>
    <d v="2022-07-01T00:00:00"/>
    <d v="2022-07-31T00:00:00"/>
    <s v="SL"/>
    <m/>
    <s v="21 SL"/>
    <n v="21"/>
    <m/>
  </r>
  <r>
    <n v="954"/>
    <x v="34"/>
    <d v="2022-07-25T00:00:00"/>
    <s v="FLAVIER ADORACION  "/>
    <s v="ADMIN OFFICE"/>
    <x v="1"/>
    <d v="2022-07-05T00:00:00"/>
    <d v="2022-07-07T00:00:00"/>
    <s v="SL"/>
    <m/>
    <s v="3 SL"/>
    <n v="3"/>
    <m/>
  </r>
  <r>
    <n v="955"/>
    <x v="34"/>
    <d v="2022-07-19T00:00:00"/>
    <s v="NOVICIO PERLITA G."/>
    <s v="LEGAL"/>
    <x v="1"/>
    <d v="2022-07-18T00:00:00"/>
    <d v="2022-07-18T00:00:00"/>
    <s v="SL"/>
    <m/>
    <s v="1 SL"/>
    <n v="1"/>
    <m/>
  </r>
  <r>
    <n v="956"/>
    <x v="34"/>
    <d v="2022-06-17T00:00:00"/>
    <s v="SIM JO RITZELLE C."/>
    <s v="CHO"/>
    <x v="0"/>
    <d v="2022-07-15T00:00:00"/>
    <d v="2022-07-15T00:00:00"/>
    <s v="VL"/>
    <m/>
    <s v="1 VL"/>
    <n v="1"/>
    <m/>
  </r>
  <r>
    <n v="957"/>
    <x v="34"/>
    <d v="2022-08-02T00:00:00"/>
    <s v="ATIENZA JULIE ANN A."/>
    <s v="CTO"/>
    <x v="1"/>
    <d v="2022-08-05T00:00:00"/>
    <d v="2022-08-05T00:00:00"/>
    <s v="VL"/>
    <m/>
    <s v="1 VL"/>
    <n v="1"/>
    <m/>
  </r>
  <r>
    <n v="958"/>
    <x v="34"/>
    <d v="2022-08-02T00:00:00"/>
    <s v="ATIENZA JULIE ANN A."/>
    <s v="CTO"/>
    <x v="1"/>
    <d v="2022-07-29T00:00:00"/>
    <d v="2022-07-29T00:00:00"/>
    <s v="SL"/>
    <m/>
    <s v="1 SL"/>
    <n v="1"/>
    <m/>
  </r>
  <r>
    <n v="959"/>
    <x v="34"/>
    <d v="2022-08-02T00:00:00"/>
    <s v="TAMAYO MARIA ELLAINE III B."/>
    <s v="CTO"/>
    <x v="1"/>
    <d v="2022-07-28T00:00:00"/>
    <d v="2022-07-28T00:00:00"/>
    <s v="SL"/>
    <m/>
    <s v="1 SL"/>
    <n v="1"/>
    <m/>
  </r>
  <r>
    <n v="960"/>
    <x v="34"/>
    <d v="2022-07-18T00:00:00"/>
    <s v="TAMAYO MARIA ELLAINE III B."/>
    <s v="CTO"/>
    <x v="1"/>
    <d v="2022-07-20T00:00:00"/>
    <d v="2022-07-20T00:00:00"/>
    <s v="VL"/>
    <m/>
    <s v="1 VL"/>
    <n v="1"/>
    <m/>
  </r>
  <r>
    <n v="961"/>
    <x v="34"/>
    <d v="2022-06-20T00:00:00"/>
    <s v="TAMAYO MARIA ELLAINE III B."/>
    <s v="CTO"/>
    <x v="1"/>
    <d v="2022-06-27T00:00:00"/>
    <d v="2022-06-27T00:00:00"/>
    <s v="OTHER"/>
    <s v="SEC 21 EO 292- SPECIAL PRIVILEGE"/>
    <s v="1 OTHER"/>
    <n v="1"/>
    <m/>
  </r>
  <r>
    <n v="962"/>
    <x v="34"/>
    <d v="2022-08-01T00:00:00"/>
    <s v="DE OCAMPO ALMA A."/>
    <s v="CTO"/>
    <x v="1"/>
    <d v="2022-08-12T00:00:00"/>
    <d v="2022-08-12T00:00:00"/>
    <s v="VL"/>
    <m/>
    <s v="1 VL"/>
    <n v="1"/>
    <m/>
  </r>
  <r>
    <n v="963"/>
    <x v="34"/>
    <d v="2022-08-08T00:00:00"/>
    <s v="AYCARDO PILILLA V."/>
    <s v="COA"/>
    <x v="1"/>
    <m/>
    <m/>
    <s v="OTHER"/>
    <s v="TERMINAL LEAVE"/>
    <s v="0 OTHER"/>
    <n v="0"/>
    <m/>
  </r>
  <r>
    <n v="964"/>
    <x v="2"/>
    <d v="2022-08-01T00:00:00"/>
    <s v="ZALDIVIA MIRIAM F."/>
    <s v="PIO"/>
    <x v="1"/>
    <d v="2022-07-25T00:00:00"/>
    <d v="2022-07-26T00:00:00"/>
    <s v="SL"/>
    <m/>
    <s v="2 SL"/>
    <n v="2"/>
    <m/>
  </r>
  <r>
    <n v="965"/>
    <x v="2"/>
    <d v="2022-08-01T00:00:00"/>
    <s v="NOVICIO PERLITA G."/>
    <s v="LEGAL"/>
    <x v="1"/>
    <d v="2022-07-29T00:00:00"/>
    <d v="2022-07-29T00:00:00"/>
    <s v="SL"/>
    <m/>
    <s v="1 SL"/>
    <n v="1"/>
    <m/>
  </r>
  <r>
    <n v="966"/>
    <x v="2"/>
    <d v="2022-08-02T00:00:00"/>
    <s v="LUCIANO ADELAIDA C."/>
    <s v="MO"/>
    <x v="1"/>
    <d v="2022-08-01T00:00:00"/>
    <d v="2022-08-01T00:00:00"/>
    <s v="SL"/>
    <m/>
    <s v="1 SL"/>
    <n v="1"/>
    <m/>
  </r>
  <r>
    <n v="967"/>
    <x v="2"/>
    <d v="2022-08-01T00:00:00"/>
    <s v="TAÑEDO MARIA EVELYN C."/>
    <s v="CBO"/>
    <x v="1"/>
    <d v="2022-08-09T00:00:00"/>
    <d v="2022-08-09T00:00:00"/>
    <s v="OTHER"/>
    <s v="BIRTHDAY LEAVE"/>
    <s v="1 OTHER"/>
    <n v="1"/>
    <m/>
  </r>
  <r>
    <n v="968"/>
    <x v="2"/>
    <d v="2022-08-01T00:00:00"/>
    <s v="MONTENEGRO MARIA MARIZA P."/>
    <s v="CBO"/>
    <x v="1"/>
    <d v="2022-07-28T00:00:00"/>
    <d v="2022-07-29T00:00:00"/>
    <s v="SL"/>
    <m/>
    <s v="2 SL"/>
    <n v="2"/>
    <m/>
  </r>
  <r>
    <n v="969"/>
    <x v="2"/>
    <d v="2022-08-02T00:00:00"/>
    <s v="SEPINO BRIGIDA M."/>
    <s v="CSWDO"/>
    <x v="1"/>
    <d v="2022-07-29T00:00:00"/>
    <d v="2022-07-29T00:00:00"/>
    <s v="SL"/>
    <m/>
    <s v="1 SL"/>
    <n v="1"/>
    <m/>
  </r>
  <r>
    <n v="970"/>
    <x v="2"/>
    <d v="2022-07-28T00:00:00"/>
    <s v="CONSTANTE FLORAVILLA R."/>
    <s v="CSWDO"/>
    <x v="1"/>
    <d v="2022-07-29T00:00:00"/>
    <d v="2022-07-29T00:00:00"/>
    <s v="OTHER"/>
    <s v="BIRTHDAY LEAVE"/>
    <s v="1 OTHER"/>
    <n v="1"/>
    <m/>
  </r>
  <r>
    <n v="971"/>
    <x v="2"/>
    <d v="2022-07-28T00:00:00"/>
    <s v="PELIMBERGO MICHELLE A."/>
    <s v="CSWDO"/>
    <x v="1"/>
    <d v="2022-08-01T00:00:00"/>
    <d v="2022-08-01T00:00:00"/>
    <s v="OTHER"/>
    <s v="BIRTHDAY LEAVE"/>
    <s v="1 OTHER"/>
    <n v="1"/>
    <m/>
  </r>
  <r>
    <n v="972"/>
    <x v="2"/>
    <d v="2022-07-28T00:00:00"/>
    <s v="PELIMBERGO MICHELLE A."/>
    <s v="CSWDO"/>
    <x v="1"/>
    <d v="2022-07-20T00:00:00"/>
    <d v="2022-07-21T00:00:00"/>
    <s v="SL"/>
    <m/>
    <s v="2 SL"/>
    <n v="2"/>
    <m/>
  </r>
  <r>
    <n v="973"/>
    <x v="2"/>
    <d v="2022-08-12T00:00:00"/>
    <s v="ERIDAO ROSALINDA P."/>
    <s v="CSWDO"/>
    <x v="1"/>
    <d v="2022-08-11T00:00:00"/>
    <d v="2022-08-11T00:00:00"/>
    <s v="OTHER"/>
    <s v="SEC 21 EO 292- SPECIAL PRIVILEGE"/>
    <s v="1 OTHER"/>
    <n v="1"/>
    <m/>
  </r>
  <r>
    <n v="974"/>
    <x v="2"/>
    <d v="2022-08-08T00:00:00"/>
    <s v="ERIDAO ROSALINDA P."/>
    <s v="CSWDO"/>
    <x v="1"/>
    <d v="2022-08-04T00:00:00"/>
    <d v="2022-08-05T00:00:00"/>
    <s v="SL"/>
    <m/>
    <s v="2 SL"/>
    <n v="2"/>
    <m/>
  </r>
  <r>
    <n v="975"/>
    <x v="2"/>
    <d v="2022-08-01T00:00:00"/>
    <s v="ERIDAO ROSALINDA P."/>
    <s v="CSWDO"/>
    <x v="1"/>
    <d v="2022-07-25T00:00:00"/>
    <d v="2022-07-29T00:00:00"/>
    <s v="SL"/>
    <m/>
    <s v="5 SL"/>
    <n v="5"/>
    <m/>
  </r>
  <r>
    <n v="976"/>
    <x v="2"/>
    <d v="2022-08-12T00:00:00"/>
    <s v="HADAP JONALYN L."/>
    <s v="CSWDO"/>
    <x v="1"/>
    <d v="2022-08-01T00:00:00"/>
    <d v="2022-08-05T00:00:00"/>
    <s v="SL"/>
    <m/>
    <s v="5 SL"/>
    <n v="5"/>
    <m/>
  </r>
  <r>
    <n v="977"/>
    <x v="2"/>
    <d v="2022-08-01T00:00:00"/>
    <s v="CACAO ANDREA F."/>
    <s v="CSWDO"/>
    <x v="1"/>
    <d v="2022-08-01T00:00:00"/>
    <d v="2022-08-05T00:00:00"/>
    <s v="SL"/>
    <m/>
    <s v="5 SL"/>
    <n v="5"/>
    <m/>
  </r>
  <r>
    <n v="978"/>
    <x v="2"/>
    <d v="2022-08-09T00:00:00"/>
    <s v="REPILLO AMMY LOU M."/>
    <s v="CTO"/>
    <x v="1"/>
    <d v="2022-08-10T00:00:00"/>
    <d v="2022-08-12T00:00:00"/>
    <s v="VL"/>
    <m/>
    <s v="3 VL"/>
    <n v="3"/>
    <m/>
  </r>
  <r>
    <n v="979"/>
    <x v="2"/>
    <d v="2022-08-15T00:00:00"/>
    <s v="DE VILLA OFELIA G."/>
    <s v="COMELEC"/>
    <x v="1"/>
    <d v="2022-08-11T00:00:00"/>
    <d v="2022-08-12T00:00:00"/>
    <s v="SL"/>
    <m/>
    <s v="2 SL"/>
    <n v="2"/>
    <m/>
  </r>
  <r>
    <n v="980"/>
    <x v="2"/>
    <d v="2022-08-04T00:00:00"/>
    <s v="MABUTI ANA MARIE C."/>
    <s v="CTO"/>
    <x v="1"/>
    <d v="2022-08-03T00:00:00"/>
    <d v="2022-08-03T00:00:00"/>
    <s v="OTHER"/>
    <s v="SEC 21 EO 292- SPECIAL PRIVILEGE"/>
    <s v="1 OTHER"/>
    <n v="1"/>
    <m/>
  </r>
  <r>
    <n v="981"/>
    <x v="2"/>
    <d v="2022-08-15T00:00:00"/>
    <s v="AMORA ELISA S."/>
    <s v="CTO"/>
    <x v="1"/>
    <d v="2022-08-12T00:00:00"/>
    <d v="2022-08-12T00:00:00"/>
    <s v="SL"/>
    <m/>
    <s v="1 SL"/>
    <n v="1"/>
    <m/>
  </r>
  <r>
    <n v="982"/>
    <x v="2"/>
    <d v="2022-07-29T00:00:00"/>
    <s v="AMORA ELISA S."/>
    <s v="CTO"/>
    <x v="1"/>
    <d v="2022-07-29T00:00:00"/>
    <d v="2022-07-29T00:00:00"/>
    <s v="SL"/>
    <m/>
    <s v="1 SL"/>
    <n v="1"/>
    <m/>
  </r>
  <r>
    <n v="983"/>
    <x v="2"/>
    <d v="2022-07-05T00:00:00"/>
    <s v="AMORA ELISA S."/>
    <s v="CTO"/>
    <x v="1"/>
    <d v="2022-07-22T00:00:00"/>
    <d v="2022-07-22T00:00:00"/>
    <s v="VL"/>
    <m/>
    <s v="1 VL"/>
    <n v="1"/>
    <m/>
  </r>
  <r>
    <n v="984"/>
    <x v="2"/>
    <d v="2022-07-25T00:00:00"/>
    <s v="FERNANDEZ MILAGROS C."/>
    <s v="CTO"/>
    <x v="1"/>
    <d v="2022-07-21T00:00:00"/>
    <d v="2022-07-22T00:00:00"/>
    <s v="OTHER"/>
    <s v="DOMESTIC EMERGENCY"/>
    <s v="2 OTHER"/>
    <n v="2"/>
    <m/>
  </r>
  <r>
    <n v="985"/>
    <x v="2"/>
    <d v="2022-08-10T00:00:00"/>
    <s v="VIDALLO WINNIE R."/>
    <s v="CTO"/>
    <x v="1"/>
    <d v="2022-08-04T00:00:00"/>
    <d v="2022-08-04T00:00:00"/>
    <s v="SL"/>
    <m/>
    <s v="1 SL"/>
    <n v="1"/>
    <m/>
  </r>
  <r>
    <n v="985"/>
    <x v="2"/>
    <d v="2022-08-10T00:00:00"/>
    <s v="VIDALLO WINNIE R."/>
    <s v="CTO"/>
    <x v="1"/>
    <d v="2022-08-09T00:00:00"/>
    <d v="2022-08-09T00:00:00"/>
    <s v="SL"/>
    <m/>
    <s v="1 SL"/>
    <n v="1"/>
    <m/>
  </r>
  <r>
    <n v="986"/>
    <x v="2"/>
    <d v="2022-07-22T00:00:00"/>
    <s v="DE GRANO MA. ERLINDA F."/>
    <s v="CTO"/>
    <x v="1"/>
    <d v="2022-07-21T00:00:00"/>
    <d v="2022-07-21T00:00:00"/>
    <s v="SL"/>
    <m/>
    <s v="1 SL"/>
    <n v="1"/>
    <m/>
  </r>
  <r>
    <n v="987"/>
    <x v="2"/>
    <d v="2022-07-27T00:00:00"/>
    <s v="OLEGARIO TEOFISTA B."/>
    <s v="CTO"/>
    <x v="1"/>
    <d v="2022-07-27T00:00:00"/>
    <d v="2022-07-27T00:00:00"/>
    <s v="SL"/>
    <m/>
    <s v="1 SL"/>
    <n v="1"/>
    <m/>
  </r>
  <r>
    <n v="988"/>
    <x v="2"/>
    <d v="2022-07-27T00:00:00"/>
    <s v="DIMAPILIS JOSEPHINE P."/>
    <s v="CTO"/>
    <x v="1"/>
    <d v="2022-07-27T00:00:00"/>
    <d v="2022-07-27T00:00:00"/>
    <s v="OTHER"/>
    <s v="SEC 25 EO 292- FORCE LEAVE"/>
    <s v="1 OTHER"/>
    <n v="1"/>
    <m/>
  </r>
  <r>
    <n v="989"/>
    <x v="2"/>
    <d v="2022-07-26T00:00:00"/>
    <s v="REPILLO AMMY LOU M."/>
    <s v="CTO"/>
    <x v="1"/>
    <d v="2022-07-20T00:00:00"/>
    <d v="2022-07-20T00:00:00"/>
    <s v="SL"/>
    <m/>
    <s v="1 SL"/>
    <n v="1"/>
    <m/>
  </r>
  <r>
    <n v="990"/>
    <x v="2"/>
    <d v="2022-07-15T00:00:00"/>
    <s v="ESPIRITU RONALD M."/>
    <s v="CTO"/>
    <x v="1"/>
    <d v="2022-07-22T00:00:00"/>
    <d v="2022-07-22T00:00:00"/>
    <s v="VL"/>
    <m/>
    <s v="1 VL"/>
    <n v="1"/>
    <m/>
  </r>
  <r>
    <n v="991"/>
    <x v="2"/>
    <d v="2022-08-04T00:00:00"/>
    <s v="DUNGO PURISIMA CORAZON E."/>
    <s v="CTO"/>
    <x v="1"/>
    <d v="2022-08-04T00:00:00"/>
    <d v="2022-08-04T00:00:00"/>
    <s v="OTHER"/>
    <s v="BIRTHDAY LEAVE"/>
    <s v="1 OTHER"/>
    <n v="1"/>
    <m/>
  </r>
  <r>
    <n v="992"/>
    <x v="2"/>
    <d v="2022-08-02T00:00:00"/>
    <s v="DIMAPILIS ELVIRA S."/>
    <s v="CTO"/>
    <x v="1"/>
    <d v="2022-08-01T00:00:00"/>
    <d v="2022-08-01T00:00:00"/>
    <s v="SL"/>
    <m/>
    <s v="1 SL"/>
    <n v="1"/>
    <m/>
  </r>
  <r>
    <n v="993"/>
    <x v="2"/>
    <d v="2022-08-02T00:00:00"/>
    <s v="DIMAPILIS ELVIRA S."/>
    <s v="CTO"/>
    <x v="1"/>
    <d v="2022-07-29T00:00:00"/>
    <d v="2022-07-29T00:00:00"/>
    <s v="OTHER"/>
    <s v="SEC 21 EO 292- SPECIAL PRIVILEGE"/>
    <s v="1 OTHER"/>
    <n v="1"/>
    <m/>
  </r>
  <r>
    <n v="994"/>
    <x v="2"/>
    <d v="2022-06-29T00:00:00"/>
    <s v="GALANG JULIET B."/>
    <s v="VMO"/>
    <x v="3"/>
    <d v="2022-06-27T00:00:00"/>
    <d v="2022-06-27T00:00:00"/>
    <s v="SL"/>
    <m/>
    <s v="1 SL"/>
    <n v="1"/>
    <m/>
  </r>
  <r>
    <n v="995"/>
    <x v="2"/>
    <d v="2022-08-08T00:00:00"/>
    <s v="JORGE CAROLINA M."/>
    <s v="CTO"/>
    <x v="1"/>
    <d v="2022-08-05T00:00:00"/>
    <d v="2022-08-05T00:00:00"/>
    <s v="OTHER"/>
    <s v="SEC 21 EO 292- SPECIAL PRIVILEGE"/>
    <s v="1 OTHER"/>
    <n v="1"/>
    <m/>
  </r>
  <r>
    <n v="996"/>
    <x v="2"/>
    <d v="2022-08-12T00:00:00"/>
    <s v="DIMAPILIS ANTHONY A."/>
    <s v="CTO"/>
    <x v="1"/>
    <d v="2022-08-05T00:00:00"/>
    <d v="2022-08-05T00:00:00"/>
    <s v="SL"/>
    <m/>
    <s v="1 SL"/>
    <n v="1"/>
    <m/>
  </r>
  <r>
    <n v="996"/>
    <x v="2"/>
    <d v="2022-08-12T00:00:00"/>
    <s v="DIMAPILIS ANTHONY A."/>
    <s v="CTO"/>
    <x v="1"/>
    <d v="2022-08-11T00:00:00"/>
    <d v="2022-08-11T00:00:00"/>
    <s v="SL"/>
    <m/>
    <s v="1 SL"/>
    <n v="1"/>
    <m/>
  </r>
  <r>
    <n v="997"/>
    <x v="2"/>
    <d v="2022-08-01T00:00:00"/>
    <s v="DIMAPILIS ANTHONY A."/>
    <s v="CTO"/>
    <x v="1"/>
    <d v="2022-07-29T00:00:00"/>
    <d v="2022-07-29T00:00:00"/>
    <s v="SL"/>
    <m/>
    <s v="1 SL"/>
    <n v="1"/>
    <m/>
  </r>
  <r>
    <n v="998"/>
    <x v="2"/>
    <d v="2022-04-11T00:00:00"/>
    <s v="MARASIGAN GINALYN D."/>
    <s v="ACCOUNTING"/>
    <x v="1"/>
    <d v="2022-04-21T00:00:00"/>
    <d v="2022-04-21T00:00:00"/>
    <s v="OTHER"/>
    <s v="SEC 25 EO 292- FORCE LEAVE"/>
    <s v="1 OTHER"/>
    <n v="1"/>
    <m/>
  </r>
  <r>
    <n v="999"/>
    <x v="2"/>
    <d v="2022-06-20T00:00:00"/>
    <s v="MARASIGAN GINALYN D."/>
    <s v="ACCOUNTING"/>
    <x v="1"/>
    <d v="2022-06-14T00:00:00"/>
    <d v="2022-06-14T00:00:00"/>
    <s v="SL"/>
    <m/>
    <s v="1 SL"/>
    <n v="1"/>
    <m/>
  </r>
  <r>
    <n v="1000"/>
    <x v="2"/>
    <d v="2022-08-01T00:00:00"/>
    <s v="VIDA CHARMAINE R."/>
    <s v="MO"/>
    <x v="1"/>
    <d v="2022-07-28T00:00:00"/>
    <d v="2022-07-29T00:00:00"/>
    <s v="SL"/>
    <m/>
    <s v="2 SL"/>
    <n v="2"/>
    <m/>
  </r>
  <r>
    <n v="1001"/>
    <x v="3"/>
    <d v="2022-07-29T00:00:00"/>
    <s v="MATIENZO NORMITA S."/>
    <n v="0"/>
    <x v="2"/>
    <d v="2022-07-20T00:00:00"/>
    <d v="2022-07-20T00:00:00"/>
    <s v="SL"/>
    <m/>
    <s v="1 SL"/>
    <n v="1"/>
    <m/>
  </r>
  <r>
    <n v="1002"/>
    <x v="3"/>
    <d v="2022-08-10T00:00:00"/>
    <s v="ANGCAYA RUFINA P."/>
    <s v="LCR"/>
    <x v="1"/>
    <d v="2022-08-09T00:00:00"/>
    <d v="2022-08-09T00:00:00"/>
    <s v="SL"/>
    <m/>
    <s v="1 SL"/>
    <n v="1"/>
    <m/>
  </r>
  <r>
    <n v="1003"/>
    <x v="3"/>
    <d v="2022-08-02T00:00:00"/>
    <s v="TULIAO FLORDELIZA M."/>
    <s v="ACCOUNTING"/>
    <x v="1"/>
    <d v="2022-07-29T00:00:00"/>
    <d v="2022-07-29T00:00:00"/>
    <s v="SL"/>
    <m/>
    <s v="1 SL"/>
    <n v="1"/>
    <m/>
  </r>
  <r>
    <n v="1004"/>
    <x v="3"/>
    <d v="2022-08-02T00:00:00"/>
    <s v="DELA GRACIA MA. CECILIA P."/>
    <s v="ACCOUNTING"/>
    <x v="1"/>
    <d v="2022-08-12T00:00:00"/>
    <d v="2022-08-12T00:00:00"/>
    <s v="VL"/>
    <m/>
    <s v="1 VL"/>
    <n v="1"/>
    <m/>
  </r>
  <r>
    <n v="1005"/>
    <x v="3"/>
    <d v="2022-08-10T00:00:00"/>
    <s v="GUAÑEZO MARY ANNE P."/>
    <s v="CTO"/>
    <x v="1"/>
    <d v="2022-08-12T00:00:00"/>
    <d v="2022-08-12T00:00:00"/>
    <s v="OTHER"/>
    <s v="SEC 21 EO 292- SPECIAL PRIVILEGE"/>
    <s v="1 OTHER"/>
    <n v="1"/>
    <m/>
  </r>
  <r>
    <n v="1006"/>
    <x v="3"/>
    <d v="2022-08-02T00:00:00"/>
    <s v="ENRIQUEZ EDGAR P."/>
    <s v="MO"/>
    <x v="1"/>
    <d v="2022-07-27T00:00:00"/>
    <d v="2022-07-29T00:00:00"/>
    <s v="SL"/>
    <m/>
    <s v="3 SL"/>
    <n v="3"/>
    <m/>
  </r>
  <r>
    <n v="1007"/>
    <x v="3"/>
    <d v="2022-08-31T00:00:00"/>
    <s v="ANACAY ANICETA P."/>
    <s v="PICNIC GROVE"/>
    <x v="1"/>
    <d v="2022-08-31T00:00:00"/>
    <d v="2022-08-31T00:00:00"/>
    <s v="OTHER"/>
    <s v="SEC 21 EO 292- SPECIAL PRIVILEGE"/>
    <s v="1 OTHER"/>
    <n v="1"/>
    <m/>
  </r>
  <r>
    <n v="1008"/>
    <x v="3"/>
    <d v="2022-07-29T00:00:00"/>
    <s v="BOFILL ERNA P."/>
    <s v="LCR"/>
    <x v="1"/>
    <d v="2022-07-18T00:00:00"/>
    <d v="2022-07-18T00:00:00"/>
    <s v="SL"/>
    <m/>
    <s v="1 SL"/>
    <n v="1"/>
    <m/>
  </r>
  <r>
    <n v="1009"/>
    <x v="3"/>
    <d v="2022-08-01T00:00:00"/>
    <s v="ANGCAYA JOHN V."/>
    <s v="ACCOUNTING"/>
    <x v="1"/>
    <d v="2022-08-22T00:00:00"/>
    <d v="2022-08-22T00:00:00"/>
    <s v="OTHER"/>
    <s v="SEC 21 EO 292- SPECIAL PRIVILEGE"/>
    <s v="1 OTHER"/>
    <n v="1"/>
    <m/>
  </r>
  <r>
    <n v="1010"/>
    <x v="3"/>
    <d v="2022-08-01T00:00:00"/>
    <s v="ANGCAYA JOHN V."/>
    <s v="ACCOUNTING"/>
    <x v="1"/>
    <d v="2022-07-27T00:00:00"/>
    <d v="2022-07-27T00:00:00"/>
    <s v="SL"/>
    <m/>
    <s v="1 SL"/>
    <n v="1"/>
    <m/>
  </r>
  <r>
    <n v="1011"/>
    <x v="3"/>
    <d v="2022-08-11T00:00:00"/>
    <s v="LERIO ROSEMARIE V."/>
    <s v="ACCOUNTING"/>
    <x v="1"/>
    <d v="2022-08-30T00:00:00"/>
    <d v="2022-08-30T00:00:00"/>
    <s v="OTHER"/>
    <s v="SEC 21 EO 292- SPECIAL PRIVILEGE"/>
    <s v="1 OTHER"/>
    <n v="1"/>
    <m/>
  </r>
  <r>
    <n v="1012"/>
    <x v="3"/>
    <d v="2022-08-11T00:00:00"/>
    <s v="LERIO ROSEMARIE V."/>
    <s v="ACCOUNTING"/>
    <x v="1"/>
    <d v="2022-08-25T00:00:00"/>
    <d v="2022-08-26T00:00:00"/>
    <s v="VL"/>
    <m/>
    <s v="2 VL"/>
    <n v="2"/>
    <m/>
  </r>
  <r>
    <n v="1013"/>
    <x v="3"/>
    <d v="2022-08-10T00:00:00"/>
    <s v="OLARTE GREATCHEL B."/>
    <s v="ACCOUNTING"/>
    <x v="1"/>
    <d v="2022-08-09T00:00:00"/>
    <d v="2022-08-09T00:00:00"/>
    <s v="OTHER"/>
    <s v="SEC 21 EO 292- SPECIAL PRIVILEGE"/>
    <s v="1 OTHER"/>
    <n v="1"/>
    <m/>
  </r>
  <r>
    <n v="1014"/>
    <x v="3"/>
    <d v="2022-08-08T00:00:00"/>
    <s v="MANALO EDITHA V."/>
    <s v="ACCOUNTING"/>
    <x v="1"/>
    <d v="2022-08-15T00:00:00"/>
    <d v="2022-08-15T00:00:00"/>
    <s v="VL"/>
    <m/>
    <s v="1 VL"/>
    <n v="1"/>
    <m/>
  </r>
  <r>
    <n v="1015"/>
    <x v="3"/>
    <d v="2022-08-09T00:00:00"/>
    <s v="ROCILLO CECILLA A."/>
    <s v="ACCOUNTING"/>
    <x v="1"/>
    <d v="2022-08-05T00:00:00"/>
    <d v="2022-08-05T00:00:00"/>
    <s v="SL"/>
    <m/>
    <s v="1 SL"/>
    <n v="1"/>
    <m/>
  </r>
  <r>
    <n v="1016"/>
    <x v="3"/>
    <d v="2022-08-08T00:00:00"/>
    <s v="DAÑO ALMA R."/>
    <s v="ACCOUNTING"/>
    <x v="1"/>
    <d v="2022-08-11T00:00:00"/>
    <d v="2022-08-11T00:00:00"/>
    <s v="VL"/>
    <m/>
    <s v="1 VL"/>
    <n v="1"/>
    <m/>
  </r>
  <r>
    <n v="1017"/>
    <x v="3"/>
    <d v="2022-08-09T00:00:00"/>
    <s v="MIRANDA MARIA LOIDA M."/>
    <n v="0"/>
    <x v="2"/>
    <d v="2022-08-08T00:00:00"/>
    <d v="2022-08-08T00:00:00"/>
    <s v="SL"/>
    <m/>
    <s v="1 SL"/>
    <n v="1"/>
    <m/>
  </r>
  <r>
    <n v="1018"/>
    <x v="3"/>
    <d v="2022-07-29T00:00:00"/>
    <s v="ENMACIO LEILA A."/>
    <s v="ACCOUNTING"/>
    <x v="1"/>
    <d v="2022-07-20T00:00:00"/>
    <d v="2022-07-20T00:00:00"/>
    <s v="SL"/>
    <m/>
    <s v="1 SL"/>
    <n v="1"/>
    <m/>
  </r>
  <r>
    <n v="1018"/>
    <x v="3"/>
    <d v="2022-07-29T00:00:00"/>
    <s v="ENMACIO LEILA A."/>
    <s v="ACCOUNTING"/>
    <x v="1"/>
    <d v="2022-07-27T00:00:00"/>
    <d v="2022-07-27T00:00:00"/>
    <s v="SL"/>
    <m/>
    <s v="1 SL"/>
    <n v="1"/>
    <m/>
  </r>
  <r>
    <n v="1019"/>
    <x v="3"/>
    <d v="2022-08-01T00:00:00"/>
    <s v="MAWAK MIA PAULEEN B."/>
    <n v="0"/>
    <x v="2"/>
    <d v="2022-08-02T00:00:00"/>
    <d v="2022-08-02T00:00:00"/>
    <s v="OTHER"/>
    <s v="SEC 21 EO 292- SPECIAL PRIVILEGE"/>
    <s v="1 OTHER"/>
    <n v="1"/>
    <m/>
  </r>
  <r>
    <n v="1020"/>
    <x v="3"/>
    <d v="2022-08-01T00:00:00"/>
    <s v="MAWAK MIA PAULEEN B."/>
    <n v="0"/>
    <x v="2"/>
    <d v="2022-07-29T00:00:00"/>
    <d v="2022-07-29T00:00:00"/>
    <s v="SL"/>
    <m/>
    <s v="1 SL"/>
    <n v="1"/>
    <m/>
  </r>
  <r>
    <n v="1021"/>
    <x v="3"/>
    <d v="2022-08-02T00:00:00"/>
    <s v="CORTEZ FIDELA B."/>
    <s v="TCCH/TICC"/>
    <x v="1"/>
    <d v="2022-08-09T00:00:00"/>
    <d v="2022-08-09T00:00:00"/>
    <s v="VL"/>
    <m/>
    <s v="1 VL"/>
    <n v="1"/>
    <m/>
  </r>
  <r>
    <n v="1022"/>
    <x v="3"/>
    <d v="2022-08-02T00:00:00"/>
    <s v="BORJA EDWIN G."/>
    <s v="TCCH/TICC"/>
    <x v="1"/>
    <d v="2022-08-12T00:00:00"/>
    <d v="2022-08-12T00:00:00"/>
    <s v="OTHER"/>
    <s v="SEC 21 EO 292- SPECIAL PRIVILEGE"/>
    <s v="1 OTHER"/>
    <n v="1"/>
    <m/>
  </r>
  <r>
    <n v="1023"/>
    <x v="3"/>
    <d v="2022-08-03T00:00:00"/>
    <s v="PERIDO MARITES V."/>
    <s v="TCCH/TICC"/>
    <x v="1"/>
    <d v="2022-08-02T00:00:00"/>
    <d v="2022-08-02T00:00:00"/>
    <s v="SL"/>
    <m/>
    <s v="1 SL"/>
    <n v="1"/>
    <m/>
  </r>
  <r>
    <n v="1024"/>
    <x v="3"/>
    <d v="2022-07-25T00:00:00"/>
    <s v="REOSA CECILIA A."/>
    <s v="SP"/>
    <x v="1"/>
    <d v="2022-07-01T00:00:00"/>
    <d v="2022-07-01T00:00:00"/>
    <s v="SL"/>
    <m/>
    <s v="1 SL"/>
    <n v="1"/>
    <m/>
  </r>
  <r>
    <n v="1025"/>
    <x v="3"/>
    <d v="2022-07-21T00:00:00"/>
    <s v="MARINDUQUE AURORA A."/>
    <s v="VMO"/>
    <x v="1"/>
    <d v="2022-07-18T00:00:00"/>
    <d v="2022-07-20T00:00:00"/>
    <s v="SL"/>
    <m/>
    <s v="3 SL"/>
    <n v="3"/>
    <m/>
  </r>
  <r>
    <n v="1026"/>
    <x v="3"/>
    <d v="2022-07-14T00:00:00"/>
    <s v="REYES NORALYN B."/>
    <s v="SP"/>
    <x v="1"/>
    <d v="2022-07-27T00:00:00"/>
    <d v="2022-07-27T00:00:00"/>
    <s v="VL"/>
    <m/>
    <s v="1 VL"/>
    <n v="1"/>
    <m/>
  </r>
  <r>
    <n v="1027"/>
    <x v="3"/>
    <d v="2022-07-25T00:00:00"/>
    <s v="DE OCAMPO MA. ELENA D."/>
    <s v="SP"/>
    <x v="1"/>
    <d v="2022-07-21T00:00:00"/>
    <d v="2022-07-22T00:00:00"/>
    <s v="SL"/>
    <m/>
    <s v="2 SL"/>
    <n v="2"/>
    <m/>
  </r>
  <r>
    <n v="1028"/>
    <x v="3"/>
    <d v="2022-07-01T00:00:00"/>
    <s v="DE OCAMPO MA. ELENA D."/>
    <s v="SP"/>
    <x v="1"/>
    <d v="2022-06-29T00:00:00"/>
    <d v="2022-06-30T00:00:00"/>
    <s v="SL"/>
    <m/>
    <s v="2 SL"/>
    <n v="2"/>
    <m/>
  </r>
  <r>
    <n v="1029"/>
    <x v="3"/>
    <d v="2022-07-06T00:00:00"/>
    <s v="MARINDUQUE AURORA A."/>
    <s v="VMO"/>
    <x v="1"/>
    <d v="2022-07-01T00:00:00"/>
    <d v="2022-07-01T00:00:00"/>
    <s v="SL"/>
    <m/>
    <s v="1 SL"/>
    <n v="1"/>
    <m/>
  </r>
  <r>
    <n v="1029"/>
    <x v="3"/>
    <d v="2022-07-06T00:00:00"/>
    <s v="MARINDUQUE AURORA A."/>
    <s v="VMO"/>
    <x v="1"/>
    <d v="2022-07-04T00:00:00"/>
    <d v="2022-07-04T00:00:00"/>
    <s v="SL"/>
    <m/>
    <s v="1 SL"/>
    <n v="1"/>
    <m/>
  </r>
  <r>
    <n v="1030"/>
    <x v="3"/>
    <d v="2022-08-02T00:00:00"/>
    <s v="LIMBOC FLORDELIZA J."/>
    <s v="LCR"/>
    <x v="1"/>
    <d v="2022-08-02T00:00:00"/>
    <d v="2022-08-02T00:00:00"/>
    <s v="SL"/>
    <m/>
    <s v="1 SL"/>
    <n v="1"/>
    <m/>
  </r>
  <r>
    <n v="1031"/>
    <x v="3"/>
    <d v="2022-07-29T00:00:00"/>
    <s v="LIMBOC FLORDELIZA J."/>
    <s v="LCR"/>
    <x v="1"/>
    <d v="2022-07-27T00:00:00"/>
    <d v="2022-07-28T00:00:00"/>
    <s v="SL"/>
    <m/>
    <s v="2 SL"/>
    <n v="2"/>
    <m/>
  </r>
  <r>
    <n v="1032"/>
    <x v="3"/>
    <d v="2022-08-01T00:00:00"/>
    <s v="TOLENTINO CAROLINA E."/>
    <s v="LCR"/>
    <x v="1"/>
    <d v="2022-07-29T00:00:00"/>
    <d v="2022-07-29T00:00:00"/>
    <s v="SL"/>
    <m/>
    <s v="1 SL"/>
    <n v="1"/>
    <m/>
  </r>
  <r>
    <n v="1033"/>
    <x v="3"/>
    <d v="2022-08-03T00:00:00"/>
    <s v="BUGARIN MA. ANA M."/>
    <s v="LCR"/>
    <x v="1"/>
    <d v="2022-08-01T00:00:00"/>
    <d v="2022-08-02T00:00:00"/>
    <s v="SL"/>
    <m/>
    <s v="2 SL"/>
    <n v="2"/>
    <m/>
  </r>
  <r>
    <n v="1034"/>
    <x v="3"/>
    <d v="2022-08-01T00:00:00"/>
    <s v="MATIENZO NORMITA S."/>
    <n v="0"/>
    <x v="2"/>
    <d v="2022-07-28T00:00:00"/>
    <d v="2022-07-28T00:00:00"/>
    <s v="SL"/>
    <m/>
    <s v="1 SL"/>
    <n v="1"/>
    <m/>
  </r>
  <r>
    <n v="1035"/>
    <x v="35"/>
    <d v="2022-07-13T00:00:00"/>
    <s v="MARINDUQUE GERRY C."/>
    <s v="CHO"/>
    <x v="1"/>
    <d v="2022-07-12T00:00:00"/>
    <d v="2022-07-12T00:00:00"/>
    <s v="SL"/>
    <m/>
    <s v="1 SL"/>
    <n v="1"/>
    <m/>
  </r>
  <r>
    <n v="1036"/>
    <x v="35"/>
    <d v="2022-08-08T00:00:00"/>
    <s v="DIMARANAN PERPETUA F."/>
    <s v="TIPID IMPOK"/>
    <x v="1"/>
    <d v="2022-08-02T00:00:00"/>
    <d v="2022-08-02T00:00:00"/>
    <s v="SL"/>
    <m/>
    <s v="1 SL"/>
    <n v="1"/>
    <m/>
  </r>
  <r>
    <n v="1036"/>
    <x v="35"/>
    <d v="2022-08-08T00:00:00"/>
    <s v="DIMARANAN PERPETUA F."/>
    <s v="TIPID IMPOK"/>
    <x v="1"/>
    <d v="2022-08-05T00:00:00"/>
    <d v="2022-08-05T00:00:00"/>
    <s v="SL"/>
    <m/>
    <s v="1 SL"/>
    <n v="1"/>
    <m/>
  </r>
  <r>
    <n v="1037"/>
    <x v="35"/>
    <d v="2022-08-05T00:00:00"/>
    <s v="MARINDUQUE GERRY C."/>
    <s v="CHO"/>
    <x v="1"/>
    <d v="2022-08-02T00:00:00"/>
    <d v="2022-08-02T00:00:00"/>
    <s v="SL"/>
    <m/>
    <s v="1 SL"/>
    <n v="1"/>
    <m/>
  </r>
  <r>
    <n v="1038"/>
    <x v="35"/>
    <d v="2022-07-27T00:00:00"/>
    <s v="MARINDUQUE GERRY C."/>
    <s v="CHO"/>
    <x v="1"/>
    <d v="2022-07-22T00:00:00"/>
    <d v="2022-07-22T00:00:00"/>
    <s v="SL"/>
    <m/>
    <s v="1 SL"/>
    <n v="1"/>
    <m/>
  </r>
  <r>
    <n v="1039"/>
    <x v="35"/>
    <d v="2022-08-10T00:00:00"/>
    <s v="ANARNA CRISTINA F."/>
    <s v="PICNIC GROVE"/>
    <x v="1"/>
    <d v="2022-08-15T00:00:00"/>
    <d v="2022-08-19T00:00:00"/>
    <s v="VL"/>
    <m/>
    <s v="5 VL"/>
    <n v="5"/>
    <m/>
  </r>
  <r>
    <n v="1039"/>
    <x v="35"/>
    <d v="2022-08-10T00:00:00"/>
    <s v="ANARNA CRISTINA F."/>
    <s v="PICNIC GROVE"/>
    <x v="1"/>
    <d v="2022-08-22T00:00:00"/>
    <d v="2022-08-26T00:00:00"/>
    <s v="VL"/>
    <m/>
    <s v="5 VL"/>
    <n v="5"/>
    <m/>
  </r>
  <r>
    <n v="1039"/>
    <x v="35"/>
    <d v="2022-08-10T00:00:00"/>
    <s v="ANARNA CRISTINA F."/>
    <s v="PICNIC GROVE"/>
    <x v="1"/>
    <d v="2022-08-30T00:00:00"/>
    <d v="2022-08-31T00:00:00"/>
    <s v="VL"/>
    <m/>
    <s v="2 VL"/>
    <n v="2"/>
    <m/>
  </r>
  <r>
    <n v="1040"/>
    <x v="35"/>
    <d v="2022-08-15T00:00:00"/>
    <s v="ANARNA CRISTINA F."/>
    <s v="PICNIC GROVE"/>
    <x v="1"/>
    <d v="2022-08-08T00:00:00"/>
    <d v="2022-08-12T00:00:00"/>
    <s v="SL"/>
    <m/>
    <s v="5 SL"/>
    <n v="5"/>
    <m/>
  </r>
  <r>
    <n v="1041"/>
    <x v="35"/>
    <d v="2022-07-28T00:00:00"/>
    <s v="LABARDA GINA L."/>
    <s v="PICNIC GROVE"/>
    <x v="1"/>
    <d v="2022-07-30T00:00:00"/>
    <d v="2022-07-30T00:00:00"/>
    <s v="OTHER"/>
    <s v="SEC 21 EO 292- SPECIAL PRIVILEGE"/>
    <s v="0 OTHER"/>
    <n v="0"/>
    <m/>
  </r>
  <r>
    <n v="1041"/>
    <x v="35"/>
    <d v="2022-07-28T00:00:00"/>
    <s v="LABARDA GINA L."/>
    <s v="PICNIC GROVE"/>
    <x v="1"/>
    <d v="2022-08-06T00:00:00"/>
    <d v="2022-08-07T00:00:00"/>
    <s v="OTHER"/>
    <s v="SEC 21 EO 292- SPECIAL PRIVILEGE"/>
    <s v="0 OTHER"/>
    <n v="0"/>
    <m/>
  </r>
  <r>
    <n v="1042"/>
    <x v="35"/>
    <d v="2022-07-29T00:00:00"/>
    <s v="MONTENEGRO HELEN L."/>
    <s v="TOPS (ADMIN CSU)"/>
    <x v="1"/>
    <d v="2022-07-15T00:00:00"/>
    <d v="2022-07-15T00:00:00"/>
    <s v="OTHER"/>
    <s v="DOMESTIC EMERGENCY"/>
    <s v="1 OTHER"/>
    <n v="1"/>
    <m/>
  </r>
  <r>
    <n v="1042"/>
    <x v="35"/>
    <d v="2022-07-29T00:00:00"/>
    <s v="MONTENEGRO HELEN L."/>
    <s v="TOPS (ADMIN CSU)"/>
    <x v="1"/>
    <d v="2022-07-18T00:00:00"/>
    <d v="2022-07-18T00:00:00"/>
    <s v="OTHER"/>
    <s v="DOMESTIC EMERGENCY"/>
    <s v="1 OTHER"/>
    <n v="1"/>
    <m/>
  </r>
  <r>
    <n v="1042"/>
    <x v="35"/>
    <d v="2022-07-29T00:00:00"/>
    <s v="MONTENEGRO HELEN L."/>
    <s v="TOPS (ADMIN CSU)"/>
    <x v="1"/>
    <d v="2022-08-02T00:00:00"/>
    <d v="2022-08-02T00:00:00"/>
    <s v="OTHER"/>
    <s v="DOMESTIC EMERGENCY"/>
    <s v="1 OTHER"/>
    <n v="1"/>
    <m/>
  </r>
  <r>
    <n v="1043"/>
    <x v="35"/>
    <d v="2022-07-29T00:00:00"/>
    <s v="DIMARANAN PERPETUA F."/>
    <s v="TIPID IMPOK"/>
    <x v="1"/>
    <d v="2022-07-21T00:00:00"/>
    <d v="2022-07-21T00:00:00"/>
    <s v="SL"/>
    <m/>
    <s v="1 SL"/>
    <n v="1"/>
    <m/>
  </r>
  <r>
    <n v="1044"/>
    <x v="35"/>
    <d v="2022-07-19T00:00:00"/>
    <s v="BAYHON GEORGE G."/>
    <s v="ASSESSORS OFFICE"/>
    <x v="1"/>
    <d v="2022-07-18T00:00:00"/>
    <d v="2022-07-18T00:00:00"/>
    <s v="OTHER"/>
    <s v="SEC 21 EO 292- SPECIAL PRIVILEGE"/>
    <s v="1 OTHER"/>
    <n v="1"/>
    <m/>
  </r>
  <r>
    <n v="1045"/>
    <x v="35"/>
    <d v="2022-07-22T00:00:00"/>
    <s v="TORRES SONIA M."/>
    <s v="ASSESSORS OFFICE"/>
    <x v="1"/>
    <d v="2022-07-20T00:00:00"/>
    <d v="2022-07-21T00:00:00"/>
    <s v="SL"/>
    <m/>
    <s v="2 SL"/>
    <n v="2"/>
    <m/>
  </r>
  <r>
    <n v="1046"/>
    <x v="35"/>
    <d v="2022-08-01T00:00:00"/>
    <s v="BAYOT RUMER M."/>
    <s v="ASSESSORS OFFICE"/>
    <x v="1"/>
    <d v="2022-07-29T00:00:00"/>
    <d v="2022-07-29T00:00:00"/>
    <s v="OTHER"/>
    <s v="SEC 21 EO 292- SPECIAL PRIVILEGE"/>
    <s v="1 OTHER"/>
    <n v="1"/>
    <m/>
  </r>
  <r>
    <n v="1047"/>
    <x v="35"/>
    <d v="2022-08-02T00:00:00"/>
    <s v="FERMA JOSEFA O."/>
    <s v="ADMIN OFFICE"/>
    <x v="1"/>
    <d v="2022-08-01T00:00:00"/>
    <d v="2022-08-01T00:00:00"/>
    <s v="SL"/>
    <m/>
    <s v="1 SL"/>
    <n v="1"/>
    <m/>
  </r>
  <r>
    <n v="1048"/>
    <x v="35"/>
    <d v="2022-08-03T00:00:00"/>
    <s v="PARASDAS OFELIA C."/>
    <s v="CCT"/>
    <x v="1"/>
    <d v="2022-07-29T00:00:00"/>
    <d v="2022-07-29T00:00:00"/>
    <s v="SL"/>
    <m/>
    <s v="1 SL"/>
    <n v="1"/>
    <m/>
  </r>
  <r>
    <n v="1048"/>
    <x v="35"/>
    <d v="2022-08-03T00:00:00"/>
    <s v="PARASDAS OFELIA C."/>
    <s v="CCT"/>
    <x v="1"/>
    <d v="2022-08-01T00:00:00"/>
    <d v="2022-08-01T00:00:00"/>
    <s v="SL"/>
    <m/>
    <s v="1 SL"/>
    <n v="1"/>
    <m/>
  </r>
  <r>
    <n v="1049"/>
    <x v="35"/>
    <d v="2022-08-02T00:00:00"/>
    <s v="PETIL GLENDA D."/>
    <s v="CCT"/>
    <x v="1"/>
    <d v="2022-08-01T00:00:00"/>
    <d v="2022-08-01T00:00:00"/>
    <s v="SL"/>
    <m/>
    <s v="1 SL"/>
    <n v="1"/>
    <m/>
  </r>
  <r>
    <n v="1050"/>
    <x v="35"/>
    <d v="2022-08-10T00:00:00"/>
    <s v="CHACON ELISA G."/>
    <s v="CCT"/>
    <x v="1"/>
    <d v="2022-08-17T00:00:00"/>
    <d v="2022-08-19T00:00:00"/>
    <s v="VL"/>
    <m/>
    <s v="3 VL"/>
    <n v="3"/>
    <m/>
  </r>
  <r>
    <n v="1051"/>
    <x v="35"/>
    <d v="2022-07-25T00:00:00"/>
    <s v="COSME MA VICTORIA M."/>
    <s v="PICNIC GROVE"/>
    <x v="1"/>
    <d v="2022-07-22T00:00:00"/>
    <d v="2022-07-24T00:00:00"/>
    <s v="SL"/>
    <m/>
    <s v="1 SL"/>
    <n v="1"/>
    <m/>
  </r>
  <r>
    <n v="1052"/>
    <x v="35"/>
    <d v="2022-07-30T00:00:00"/>
    <s v="VILLANUEVA PABLO B."/>
    <s v="PICNIC GROVE"/>
    <x v="1"/>
    <d v="2022-07-28T00:00:00"/>
    <d v="2022-07-29T00:00:00"/>
    <s v="SL"/>
    <m/>
    <s v="2 SL"/>
    <n v="2"/>
    <m/>
  </r>
  <r>
    <n v="1053"/>
    <x v="35"/>
    <d v="2022-08-01T00:00:00"/>
    <s v="MONTENEGRO HELEN L."/>
    <s v="TOPS (ADMIN CSU)"/>
    <x v="1"/>
    <d v="2022-08-17T00:00:00"/>
    <d v="2022-08-17T00:00:00"/>
    <s v="OTHER"/>
    <s v="SEC 68 EO 292 STUDY LEAVE"/>
    <s v="1 OTHER"/>
    <n v="1"/>
    <m/>
  </r>
  <r>
    <n v="1054"/>
    <x v="35"/>
    <d v="2022-08-24T00:00:00"/>
    <s v="REYES JUANITO P."/>
    <s v="OTM"/>
    <x v="1"/>
    <d v="2022-08-24T00:00:00"/>
    <d v="2022-08-26T00:00:00"/>
    <s v="SL"/>
    <m/>
    <s v="3 SL"/>
    <n v="3"/>
    <m/>
  </r>
  <r>
    <n v="1055"/>
    <x v="35"/>
    <d v="2022-05-17T00:00:00"/>
    <s v="PEÑANO DARYL BAMBI B."/>
    <s v="ONT"/>
    <x v="1"/>
    <d v="2022-05-25T00:00:00"/>
    <d v="2022-05-25T00:00:00"/>
    <s v="OTHER"/>
    <s v="BIRTHDAY LEAVE"/>
    <s v="1 OTHER"/>
    <n v="1"/>
    <m/>
  </r>
  <r>
    <n v="1056"/>
    <x v="35"/>
    <d v="2022-03-27T00:00:00"/>
    <s v="ORSAL MARK LESTER B."/>
    <s v="CPDO"/>
    <x v="1"/>
    <d v="2022-05-31T00:00:00"/>
    <d v="2022-05-31T00:00:00"/>
    <s v="OTHER"/>
    <s v="BIRTHDAY LEAVE"/>
    <s v="1 OTHER"/>
    <n v="1"/>
    <m/>
  </r>
  <r>
    <n v="1057"/>
    <x v="35"/>
    <d v="2022-08-09T00:00:00"/>
    <s v="LEGASPI DOLORES B."/>
    <s v="CHO"/>
    <x v="1"/>
    <d v="2022-09-05T00:00:00"/>
    <d v="2022-09-09T00:00:00"/>
    <s v="VL"/>
    <m/>
    <s v="5 VL"/>
    <n v="5"/>
    <m/>
  </r>
  <r>
    <n v="1057"/>
    <x v="35"/>
    <d v="2022-08-09T00:00:00"/>
    <s v="LEGASPI DOLORES B."/>
    <s v="CHO"/>
    <x v="1"/>
    <d v="2022-09-12T00:00:00"/>
    <d v="2022-09-16T00:00:00"/>
    <s v="VL"/>
    <m/>
    <s v="5 VL"/>
    <n v="5"/>
    <m/>
  </r>
  <r>
    <n v="1057"/>
    <x v="35"/>
    <d v="2022-08-09T00:00:00"/>
    <s v="LEGASPI DOLORES B."/>
    <s v="CHO"/>
    <x v="1"/>
    <d v="2022-09-19T00:00:00"/>
    <d v="2022-09-20T00:00:00"/>
    <s v="VL"/>
    <m/>
    <s v="2 VL"/>
    <n v="2"/>
    <m/>
  </r>
  <r>
    <n v="1058"/>
    <x v="5"/>
    <d v="2022-07-27T00:00:00"/>
    <s v="MONTENEGRO RODELIO A."/>
    <s v="CEO"/>
    <x v="1"/>
    <d v="2022-07-21T00:00:00"/>
    <d v="2022-07-21T00:00:00"/>
    <s v="SL"/>
    <m/>
    <s v="1 SL"/>
    <n v="1"/>
    <m/>
  </r>
  <r>
    <n v="1059"/>
    <x v="5"/>
    <d v="2022-07-27T00:00:00"/>
    <s v="MARINDUQUE ERNESTO P."/>
    <s v="CEO"/>
    <x v="1"/>
    <d v="2022-07-14T00:00:00"/>
    <d v="2022-07-14T00:00:00"/>
    <s v="SL"/>
    <m/>
    <s v="1 SL"/>
    <n v="1"/>
    <m/>
  </r>
  <r>
    <n v="1059"/>
    <x v="5"/>
    <d v="2022-07-27T00:00:00"/>
    <s v="MARINDUQUE ERNESTO P."/>
    <s v="CEO"/>
    <x v="1"/>
    <d v="2022-07-21T00:00:00"/>
    <d v="2022-07-21T00:00:00"/>
    <s v="SL"/>
    <m/>
    <s v="1 SL"/>
    <n v="1"/>
    <m/>
  </r>
  <r>
    <n v="1060"/>
    <x v="5"/>
    <d v="2022-07-01T00:00:00"/>
    <s v="VILLANUEVA MARIO A."/>
    <s v="HSKB"/>
    <x v="1"/>
    <d v="2023-01-02T00:00:00"/>
    <d v="2023-01-19T00:00:00"/>
    <s v="VL"/>
    <m/>
    <s v="13 VL"/>
    <n v="13"/>
    <m/>
  </r>
  <r>
    <n v="1061"/>
    <x v="5"/>
    <d v="2022-07-01T00:00:00"/>
    <s v="VILLANUEVA MARIO A."/>
    <s v="HSKB"/>
    <x v="1"/>
    <d v="2022-07-01T00:00:00"/>
    <d v="2022-12-31T00:00:00"/>
    <s v="VL"/>
    <m/>
    <s v="126 VL"/>
    <n v="126"/>
    <m/>
  </r>
  <r>
    <n v="1062"/>
    <x v="5"/>
    <d v="2022-08-01T00:00:00"/>
    <s v="MACAPUNO FELIX  "/>
    <s v="CENRO"/>
    <x v="1"/>
    <d v="2022-07-28T00:00:00"/>
    <d v="2022-07-29T00:00:00"/>
    <s v="SL"/>
    <m/>
    <s v="2 SL"/>
    <n v="2"/>
    <m/>
  </r>
  <r>
    <n v="1063"/>
    <x v="5"/>
    <d v="2022-08-09T00:00:00"/>
    <s v="RODRIGUEZ IGNACIO  "/>
    <s v="CENRO"/>
    <x v="1"/>
    <d v="2022-08-05T00:00:00"/>
    <d v="2022-08-05T00:00:00"/>
    <s v="SL"/>
    <m/>
    <s v="1 SL"/>
    <n v="1"/>
    <m/>
  </r>
  <r>
    <n v="1063"/>
    <x v="5"/>
    <d v="2022-08-09T00:00:00"/>
    <s v="RODRIGUEZ IGNACIO  "/>
    <s v="CENRO"/>
    <x v="1"/>
    <d v="2022-08-08T00:00:00"/>
    <d v="2022-08-08T00:00:00"/>
    <s v="SL"/>
    <m/>
    <s v="1 SL"/>
    <n v="1"/>
    <m/>
  </r>
  <r>
    <n v="1064"/>
    <x v="5"/>
    <d v="2022-09-05T00:00:00"/>
    <s v="COTONER NELIA C."/>
    <s v="COOPERATIVE OFFICE"/>
    <x v="1"/>
    <d v="2022-09-19T00:00:00"/>
    <d v="2022-09-19T00:00:00"/>
    <s v="VL"/>
    <m/>
    <s v="1 VL"/>
    <n v="1"/>
    <m/>
  </r>
  <r>
    <n v="1065"/>
    <x v="5"/>
    <d v="2022-08-09T00:00:00"/>
    <s v="MANALO ELIADA F."/>
    <s v="SP"/>
    <x v="1"/>
    <d v="2022-08-08T00:00:00"/>
    <d v="2022-08-08T00:00:00"/>
    <s v="SL"/>
    <m/>
    <s v="1 SL"/>
    <n v="1"/>
    <m/>
  </r>
  <r>
    <n v="1066"/>
    <x v="5"/>
    <d v="2022-08-11T00:00:00"/>
    <s v="REOSA CECILIA A."/>
    <s v="SP"/>
    <x v="1"/>
    <d v="2022-08-08T00:00:00"/>
    <d v="2022-08-10T00:00:00"/>
    <s v="SL"/>
    <m/>
    <s v="3 SL"/>
    <n v="3"/>
    <m/>
  </r>
  <r>
    <n v="1067"/>
    <x v="5"/>
    <d v="2022-08-10T00:00:00"/>
    <s v="DE OCAMPO MA. ELENA D."/>
    <s v="SP"/>
    <x v="1"/>
    <d v="2022-08-09T00:00:00"/>
    <d v="2022-08-09T00:00:00"/>
    <s v="SL"/>
    <m/>
    <s v="1 SL"/>
    <n v="1"/>
    <m/>
  </r>
  <r>
    <n v="1068"/>
    <x v="5"/>
    <d v="2022-08-02T00:00:00"/>
    <s v="MARINDUQUE ANNE RENELYN P."/>
    <s v="VMO"/>
    <x v="1"/>
    <d v="2022-08-08T00:00:00"/>
    <d v="2022-08-08T00:00:00"/>
    <s v="OTHER"/>
    <s v="SEC 21 EO 292- SPECIAL PRIVILEGE"/>
    <s v="1 OTHER"/>
    <n v="1"/>
    <m/>
  </r>
  <r>
    <n v="1069"/>
    <x v="5"/>
    <d v="2022-08-12T00:00:00"/>
    <s v="MARINDUQUE AURORA A."/>
    <s v="VMO"/>
    <x v="1"/>
    <d v="2022-08-08T00:00:00"/>
    <d v="2022-08-10T00:00:00"/>
    <s v="SL"/>
    <m/>
    <s v="3 SL"/>
    <n v="3"/>
    <m/>
  </r>
  <r>
    <n v="1070"/>
    <x v="5"/>
    <d v="2022-07-28T00:00:00"/>
    <s v="REOSA CECILIA A."/>
    <s v="SP"/>
    <x v="1"/>
    <d v="2022-07-27T00:00:00"/>
    <d v="2022-07-27T00:00:00"/>
    <s v="SL"/>
    <m/>
    <s v="1 SL"/>
    <n v="1"/>
    <m/>
  </r>
  <r>
    <n v="1071"/>
    <x v="5"/>
    <d v="2022-08-09T00:00:00"/>
    <s v="MACASPAC JOSE VICTOR P."/>
    <s v="MAHOGANY MARKET"/>
    <x v="1"/>
    <d v="2022-08-07T00:00:00"/>
    <d v="2022-08-07T00:00:00"/>
    <s v="SL"/>
    <m/>
    <s v="1 SL"/>
    <n v="1"/>
    <m/>
  </r>
  <r>
    <n v="1072"/>
    <x v="5"/>
    <d v="2022-07-25T00:00:00"/>
    <s v="PAYAD EDGARDO F."/>
    <s v="CENRO"/>
    <x v="1"/>
    <d v="2022-07-19T00:00:00"/>
    <d v="2022-07-22T00:00:00"/>
    <s v="SL"/>
    <m/>
    <s v="4 SL"/>
    <n v="4"/>
    <m/>
  </r>
  <r>
    <n v="1073"/>
    <x v="5"/>
    <d v="2022-08-26T00:00:00"/>
    <s v="ARCULLO MELISSA A."/>
    <s v="CEO"/>
    <x v="1"/>
    <d v="2022-09-07T00:00:00"/>
    <d v="2022-09-07T00:00:00"/>
    <s v="OTHER"/>
    <s v="SEC 21 EO 292- SPECIAL PRIVILEGE"/>
    <s v="1 OTHER"/>
    <n v="1"/>
    <m/>
  </r>
  <r>
    <n v="1074"/>
    <x v="5"/>
    <d v="2022-08-26T00:00:00"/>
    <s v="ARCULLO MELISSA A."/>
    <s v="CEO"/>
    <x v="1"/>
    <d v="2022-08-22T00:00:00"/>
    <d v="2022-08-22T00:00:00"/>
    <s v="SL"/>
    <m/>
    <s v="1 SL"/>
    <n v="1"/>
    <m/>
  </r>
  <r>
    <n v="1074"/>
    <x v="5"/>
    <d v="2022-08-26T00:00:00"/>
    <s v="ARCULLO MELISSA A."/>
    <s v="CEO"/>
    <x v="1"/>
    <d v="2022-08-26T00:00:00"/>
    <d v="2022-08-26T00:00:00"/>
    <s v="SL"/>
    <m/>
    <s v="1 SL"/>
    <n v="1"/>
    <m/>
  </r>
  <r>
    <n v="1075"/>
    <x v="5"/>
    <d v="2022-08-19T00:00:00"/>
    <s v="NAVARRO RITA A."/>
    <s v="DA"/>
    <x v="1"/>
    <d v="2022-08-16T00:00:00"/>
    <d v="2022-08-16T00:00:00"/>
    <s v="SL"/>
    <m/>
    <s v="1 SL"/>
    <n v="1"/>
    <m/>
  </r>
  <r>
    <n v="1076"/>
    <x v="5"/>
    <d v="2022-08-23T00:00:00"/>
    <s v="PERIDO MARITES V."/>
    <s v="TCCH/TICC"/>
    <x v="1"/>
    <d v="2022-08-22T00:00:00"/>
    <d v="2022-08-22T00:00:00"/>
    <s v="SL"/>
    <m/>
    <s v="1 SL"/>
    <n v="1"/>
    <m/>
  </r>
  <r>
    <n v="1077"/>
    <x v="5"/>
    <d v="2022-08-08T00:00:00"/>
    <s v="GUTIERREZ LYDIA C."/>
    <s v="HRMO"/>
    <x v="1"/>
    <d v="2022-08-03T00:00:00"/>
    <d v="2022-08-04T00:00:00"/>
    <s v="SL"/>
    <m/>
    <s v="2 SL"/>
    <n v="2"/>
    <m/>
  </r>
  <r>
    <n v="1078"/>
    <x v="5"/>
    <d v="2022-08-09T00:00:00"/>
    <s v="GUTIERREZ LYDIA C."/>
    <s v="HRMO"/>
    <x v="1"/>
    <d v="2022-08-11T00:00:00"/>
    <d v="2022-08-11T00:00:00"/>
    <s v="OTHER"/>
    <s v="SEC 21 EO 292- SPECIAL PRIVILEGE"/>
    <s v="1 OTHER"/>
    <n v="1"/>
    <m/>
  </r>
  <r>
    <n v="1078"/>
    <x v="5"/>
    <d v="2022-08-09T00:00:00"/>
    <s v="GUTIERREZ LYDIA C."/>
    <s v="HRMO"/>
    <x v="1"/>
    <d v="2022-08-15T00:00:00"/>
    <d v="2022-08-15T00:00:00"/>
    <s v="OTHER"/>
    <s v="SEC 21 EO 292- SPECIAL PRIVILEGE"/>
    <s v="1 OTHER"/>
    <n v="1"/>
    <m/>
  </r>
  <r>
    <n v="1079"/>
    <x v="5"/>
    <d v="2022-08-09T00:00:00"/>
    <s v="DIMAPILIS ARIEL M."/>
    <s v="CTO"/>
    <x v="1"/>
    <d v="2022-08-08T00:00:00"/>
    <d v="2022-08-08T00:00:00"/>
    <s v="SL"/>
    <m/>
    <s v="1 SL"/>
    <n v="1"/>
    <m/>
  </r>
  <r>
    <n v="1080"/>
    <x v="5"/>
    <d v="2022-07-01T00:00:00"/>
    <s v="MARASIGAN GINALYN D."/>
    <s v="ACCOUNTING"/>
    <x v="1"/>
    <d v="2022-07-18T00:00:00"/>
    <d v="2022-07-19T00:00:00"/>
    <s v="OTHER"/>
    <s v="SEC 21 EO 292- SPECIAL PRIVILEGE"/>
    <s v="2 OTHER"/>
    <n v="2"/>
    <m/>
  </r>
  <r>
    <n v="1081"/>
    <x v="5"/>
    <d v="2022-07-01T00:00:00"/>
    <s v="MARASIGAN GINALYN D."/>
    <s v="ACCOUNTING"/>
    <x v="1"/>
    <d v="2022-07-04T00:00:00"/>
    <d v="2022-07-04T00:00:00"/>
    <s v="OTHER"/>
    <s v="SEC 25 EO 292- FORCE LEAVE"/>
    <s v="1 OTHER"/>
    <n v="1"/>
    <m/>
  </r>
  <r>
    <n v="1082"/>
    <x v="6"/>
    <d v="2022-08-09T00:00:00"/>
    <s v="SANARES DAN T."/>
    <s v="CHO"/>
    <x v="1"/>
    <d v="2022-08-18T00:00:00"/>
    <d v="2022-08-19T00:00:00"/>
    <s v="VL"/>
    <m/>
    <s v="2 VL"/>
    <n v="2"/>
    <m/>
  </r>
  <r>
    <n v="1082"/>
    <x v="6"/>
    <d v="2022-08-09T00:00:00"/>
    <s v="SANARES DAN T."/>
    <s v="CHO"/>
    <x v="1"/>
    <d v="2022-08-22T00:00:00"/>
    <d v="2022-08-26T00:00:00"/>
    <s v="VL"/>
    <m/>
    <s v="5 VL"/>
    <n v="5"/>
    <m/>
  </r>
  <r>
    <n v="1083"/>
    <x v="6"/>
    <d v="2022-07-22T00:00:00"/>
    <s v="FELICIDARIO PAMELA C."/>
    <s v="BUDGET"/>
    <x v="1"/>
    <d v="2022-07-21T00:00:00"/>
    <d v="2022-07-21T00:00:00"/>
    <s v="SL"/>
    <m/>
    <s v="1 SL"/>
    <n v="1"/>
    <m/>
  </r>
  <r>
    <n v="1084"/>
    <x v="6"/>
    <d v="2022-08-10T00:00:00"/>
    <s v="PAYAD MARICEL  Q."/>
    <s v="HRMO"/>
    <x v="1"/>
    <d v="2022-08-11T00:00:00"/>
    <d v="2022-08-11T00:00:00"/>
    <s v="SL"/>
    <m/>
    <s v="1 SL"/>
    <n v="1"/>
    <m/>
  </r>
  <r>
    <n v="1085"/>
    <x v="6"/>
    <d v="2022-08-11T00:00:00"/>
    <s v="HAYAG JERMAINE JOI D."/>
    <s v="CHO"/>
    <x v="1"/>
    <d v="2022-08-23T00:00:00"/>
    <d v="2022-08-25T00:00:00"/>
    <s v="OTHER"/>
    <s v="SEC 25 EO 292- FORCE LEAVE"/>
    <s v="3 OTHER"/>
    <n v="3"/>
    <m/>
  </r>
  <r>
    <n v="1086"/>
    <x v="6"/>
    <d v="2022-08-05T00:00:00"/>
    <s v="SUSA NANETE B."/>
    <s v="ONT"/>
    <x v="1"/>
    <d v="2022-08-04T00:00:00"/>
    <d v="2022-08-04T00:00:00"/>
    <s v="SL"/>
    <m/>
    <s v="1 SL"/>
    <n v="1"/>
    <m/>
  </r>
  <r>
    <n v="1087"/>
    <x v="6"/>
    <d v="2022-08-05T00:00:00"/>
    <s v="VILLAPANDO JENITA M."/>
    <s v="ONT"/>
    <x v="1"/>
    <d v="2022-08-11T00:00:00"/>
    <d v="2022-08-11T00:00:00"/>
    <s v="VL"/>
    <m/>
    <s v="1 VL"/>
    <n v="1"/>
    <m/>
  </r>
  <r>
    <n v="1088"/>
    <x v="6"/>
    <d v="2022-08-01T00:00:00"/>
    <s v="AUDITOR AILEEN D."/>
    <s v="PIO"/>
    <x v="1"/>
    <d v="2022-07-25T00:00:00"/>
    <d v="2022-07-28T00:00:00"/>
    <s v="SL"/>
    <m/>
    <s v="4 SL"/>
    <n v="4"/>
    <m/>
  </r>
  <r>
    <n v="1089"/>
    <x v="6"/>
    <d v="2022-08-04T00:00:00"/>
    <s v="AUDITOR AILEEN D."/>
    <s v="PIO"/>
    <x v="1"/>
    <d v="2022-08-02T00:00:00"/>
    <d v="2022-08-03T00:00:00"/>
    <s v="SL"/>
    <m/>
    <s v="2 SL"/>
    <n v="2"/>
    <m/>
  </r>
  <r>
    <n v="1090"/>
    <x v="6"/>
    <d v="2022-08-22T00:00:00"/>
    <s v="DOLOT JESUS JR. D."/>
    <s v="PIO"/>
    <x v="1"/>
    <d v="2022-08-18T00:00:00"/>
    <d v="2022-08-18T00:00:00"/>
    <s v="SL"/>
    <m/>
    <s v="1 SL"/>
    <n v="1"/>
    <m/>
  </r>
  <r>
    <n v="1091"/>
    <x v="6"/>
    <d v="2022-08-19T00:00:00"/>
    <s v="DEL MUNDO ROSALLE A."/>
    <s v="PIO"/>
    <x v="1"/>
    <d v="2022-08-19T00:00:00"/>
    <d v="2022-08-19T00:00:00"/>
    <s v="OTHER"/>
    <s v="RA 8972 SOLO PARENT"/>
    <s v="1 OTHER"/>
    <n v="1"/>
    <m/>
  </r>
  <r>
    <n v="1092"/>
    <x v="6"/>
    <d v="2022-07-17T00:00:00"/>
    <s v="MARINDUQUE GERRY C."/>
    <s v="CHO"/>
    <x v="1"/>
    <d v="2022-08-12T00:00:00"/>
    <d v="2022-08-12T00:00:00"/>
    <s v="SL"/>
    <m/>
    <s v="1 SL"/>
    <n v="1"/>
    <m/>
  </r>
  <r>
    <n v="1093"/>
    <x v="6"/>
    <d v="2022-07-01T00:00:00"/>
    <s v="AMBION REYMOND A."/>
    <s v="VMO"/>
    <x v="1"/>
    <m/>
    <m/>
    <s v="OTHER"/>
    <s v="TERMINAL LEAVE"/>
    <s v="0 OTHER"/>
    <n v="0"/>
    <m/>
  </r>
  <r>
    <n v="1094"/>
    <x v="6"/>
    <d v="2022-08-12T00:00:00"/>
    <s v="DIMAPILIS JONNA T."/>
    <s v="ADMIN OFFICE"/>
    <x v="1"/>
    <d v="2022-08-05T00:00:00"/>
    <d v="2022-08-05T00:00:00"/>
    <s v="SL"/>
    <m/>
    <s v="1 SL"/>
    <n v="1"/>
    <m/>
  </r>
  <r>
    <n v="1094"/>
    <x v="6"/>
    <d v="2022-08-12T00:00:00"/>
    <s v="DIMAPILIS JONNA T."/>
    <s v="ADMIN OFFICE"/>
    <x v="1"/>
    <d v="2022-08-11T00:00:00"/>
    <d v="2022-08-11T00:00:00"/>
    <s v="SL"/>
    <m/>
    <s v="1 SL"/>
    <n v="1"/>
    <m/>
  </r>
  <r>
    <n v="1095"/>
    <x v="6"/>
    <d v="2022-09-15T00:00:00"/>
    <s v="ANGCAYA IRENEO A."/>
    <s v="EEO/ CITY MARKET"/>
    <x v="1"/>
    <m/>
    <m/>
    <s v="OTHER"/>
    <s v="TERMINAL LEAVE"/>
    <s v="0 OTHER"/>
    <n v="0"/>
    <m/>
  </r>
  <r>
    <n v="1096"/>
    <x v="7"/>
    <d v="2022-08-23T00:00:00"/>
    <s v="ATIENZA JULIE ANN A."/>
    <s v="CTO"/>
    <x v="1"/>
    <d v="2022-08-22T00:00:00"/>
    <d v="2022-08-22T00:00:00"/>
    <s v="SL"/>
    <m/>
    <s v="1 SL"/>
    <n v="1"/>
    <m/>
  </r>
  <r>
    <n v="1097"/>
    <x v="7"/>
    <d v="2022-08-22T00:00:00"/>
    <s v="MABUTI ANA MARIE C."/>
    <s v="CTO"/>
    <x v="1"/>
    <d v="2022-08-19T00:00:00"/>
    <d v="2022-08-19T00:00:00"/>
    <s v="OTHER"/>
    <s v="SEC 21 EO 292- SPECIAL PRIVILEGE"/>
    <s v="1 OTHER"/>
    <n v="1"/>
    <m/>
  </r>
  <r>
    <n v="1098"/>
    <x v="7"/>
    <d v="2022-08-22T00:00:00"/>
    <s v="MABUTI ANA MARIE C."/>
    <s v="CTO"/>
    <x v="1"/>
    <d v="2022-08-19T00:00:00"/>
    <d v="2022-08-19T00:00:00"/>
    <s v="OTHER"/>
    <s v="SEC 21 EO 292- SPECIAL PRIVILEGE"/>
    <s v="1 OTHER"/>
    <n v="1"/>
    <m/>
  </r>
  <r>
    <n v="1099"/>
    <x v="7"/>
    <d v="2022-08-25T00:00:00"/>
    <s v="FERNANDEZ MILAGROS C."/>
    <s v="CTO"/>
    <x v="1"/>
    <d v="2022-08-22T00:00:00"/>
    <d v="2022-08-22T00:00:00"/>
    <s v="SL"/>
    <m/>
    <s v="1 SL"/>
    <n v="1"/>
    <m/>
  </r>
  <r>
    <n v="1100"/>
    <x v="7"/>
    <d v="2022-08-26T00:00:00"/>
    <s v="DEL MUNDO ROSALLE A."/>
    <s v="PIO"/>
    <x v="1"/>
    <d v="2022-09-05T00:00:00"/>
    <d v="2022-09-05T00:00:00"/>
    <s v="OTHER"/>
    <s v="SEC 21 EO 292- SPECIAL PRIVILEGE"/>
    <s v="1 OTHER"/>
    <n v="1"/>
    <m/>
  </r>
  <r>
    <n v="1101"/>
    <x v="7"/>
    <d v="2022-08-26T00:00:00"/>
    <s v="MENDOZA LOURDES G."/>
    <n v="0"/>
    <x v="2"/>
    <d v="2022-09-06T00:00:00"/>
    <d v="2022-09-06T00:00:00"/>
    <s v="OTHER"/>
    <s v="SEC 21 EO 292- SPECIAL PRIVILEGE"/>
    <s v="1 OTHER"/>
    <n v="1"/>
    <m/>
  </r>
  <r>
    <n v="1102"/>
    <x v="7"/>
    <d v="2022-08-26T00:00:00"/>
    <s v="MENDOZA LOURDES G."/>
    <n v="0"/>
    <x v="2"/>
    <d v="2022-08-30T00:00:00"/>
    <d v="2022-08-30T00:00:00"/>
    <s v="OTHER"/>
    <s v="SEC 21 EO 292- SPECIAL PRIVILEGE"/>
    <s v="1 OTHER"/>
    <n v="1"/>
    <m/>
  </r>
  <r>
    <n v="1103"/>
    <x v="7"/>
    <d v="2022-07-27T00:00:00"/>
    <s v="MAGUINAO GILBERT  "/>
    <s v="DA"/>
    <x v="0"/>
    <d v="2022-07-26T00:00:00"/>
    <d v="2022-07-26T00:00:00"/>
    <s v="SL"/>
    <m/>
    <s v="1 SL"/>
    <n v="1"/>
    <m/>
  </r>
  <r>
    <n v="1104"/>
    <x v="7"/>
    <d v="2022-08-25T00:00:00"/>
    <s v="DIMAPILIS VILMA T."/>
    <s v="GSO"/>
    <x v="1"/>
    <d v="2022-09-15T00:00:00"/>
    <d v="2022-09-15T00:00:00"/>
    <s v="VL"/>
    <m/>
    <s v="1 VL"/>
    <n v="1"/>
    <m/>
  </r>
  <r>
    <n v="1105"/>
    <x v="7"/>
    <d v="2022-08-25T00:00:00"/>
    <s v="ORTIZ TRINIDAD D."/>
    <s v="GSO"/>
    <x v="1"/>
    <d v="2022-08-18T00:00:00"/>
    <d v="2022-08-19T00:00:00"/>
    <s v="SL"/>
    <s v="WITHOUTPAY"/>
    <s v="2 SL"/>
    <n v="2"/>
    <m/>
  </r>
  <r>
    <n v="1105"/>
    <x v="7"/>
    <d v="2022-08-25T00:00:00"/>
    <s v="ORTIZ TRINIDAD D."/>
    <s v="GSO"/>
    <x v="1"/>
    <d v="2022-08-22T00:00:00"/>
    <d v="2022-08-23T00:00:00"/>
    <s v="SL"/>
    <s v="WITHOUTPAY"/>
    <s v="2 SL"/>
    <n v="2"/>
    <m/>
  </r>
  <r>
    <n v="1106"/>
    <x v="7"/>
    <d v="2022-08-26T00:00:00"/>
    <s v="MAGUINAO GILBERT  "/>
    <s v="DA"/>
    <x v="0"/>
    <d v="2022-08-23T00:00:00"/>
    <d v="2022-08-23T00:00:00"/>
    <s v="SL"/>
    <m/>
    <s v="1 SL"/>
    <n v="1"/>
    <m/>
  </r>
  <r>
    <n v="1106"/>
    <x v="7"/>
    <d v="2022-08-26T00:00:00"/>
    <s v="MAGUINAO GILBERT  "/>
    <s v="DA"/>
    <x v="0"/>
    <d v="2022-08-25T00:00:00"/>
    <d v="2022-08-25T00:00:00"/>
    <s v="SL"/>
    <m/>
    <s v="1 SL"/>
    <n v="1"/>
    <m/>
  </r>
  <r>
    <n v="1107"/>
    <x v="7"/>
    <d v="2022-08-25T00:00:00"/>
    <s v="MAGUINAO GILBERT  "/>
    <s v="DA"/>
    <x v="0"/>
    <d v="2022-08-17T00:00:00"/>
    <d v="2022-08-19T00:00:00"/>
    <s v="SL"/>
    <m/>
    <s v="3 SL"/>
    <n v="3"/>
    <m/>
  </r>
  <r>
    <n v="1108"/>
    <x v="7"/>
    <d v="2022-08-10T00:00:00"/>
    <s v="DIMAPILIS VILMA T."/>
    <s v="GSO"/>
    <x v="1"/>
    <d v="2022-08-10T00:00:00"/>
    <d v="2022-08-10T00:00:00"/>
    <s v="OTHER"/>
    <s v="SEC 21 EO 292- SPECIAL PRIVILEGE"/>
    <s v="1 OTHER"/>
    <n v="1"/>
    <m/>
  </r>
  <r>
    <n v="1109"/>
    <x v="7"/>
    <d v="2022-08-09T00:00:00"/>
    <s v="ORTIZ TRINIDAD D."/>
    <s v="GSO"/>
    <x v="1"/>
    <d v="2022-08-08T00:00:00"/>
    <d v="2022-08-08T00:00:00"/>
    <s v="SL"/>
    <m/>
    <s v="1 SL"/>
    <n v="1"/>
    <m/>
  </r>
  <r>
    <n v="1110"/>
    <x v="7"/>
    <d v="2022-08-10T00:00:00"/>
    <s v="ANGCAYA ANA B."/>
    <s v="GSO"/>
    <x v="1"/>
    <d v="2022-08-05T00:00:00"/>
    <d v="2022-08-05T00:00:00"/>
    <s v="SL"/>
    <m/>
    <s v="1 SL"/>
    <n v="1"/>
    <m/>
  </r>
  <r>
    <n v="1110"/>
    <x v="7"/>
    <d v="2022-08-10T00:00:00"/>
    <s v="ANGCAYA ANA B."/>
    <s v="GSO"/>
    <x v="1"/>
    <d v="2022-08-08T00:00:00"/>
    <d v="2022-08-09T00:00:00"/>
    <s v="SL"/>
    <m/>
    <s v="2 SL"/>
    <n v="2"/>
    <m/>
  </r>
  <r>
    <n v="1111"/>
    <x v="7"/>
    <d v="2022-08-05T00:00:00"/>
    <s v="MAGUINAO GILBERT  "/>
    <s v="DA"/>
    <x v="0"/>
    <d v="2022-08-04T00:00:00"/>
    <d v="2022-08-04T00:00:00"/>
    <s v="SL"/>
    <m/>
    <s v="1 SL"/>
    <n v="1"/>
    <m/>
  </r>
  <r>
    <n v="1112"/>
    <x v="7"/>
    <d v="2022-09-13T00:00:00"/>
    <s v="BORJA NECY M."/>
    <s v="CBO"/>
    <x v="1"/>
    <d v="2022-09-12T00:00:00"/>
    <d v="2022-09-12T00:00:00"/>
    <s v="SL"/>
    <m/>
    <s v="1 SL"/>
    <n v="1"/>
    <m/>
  </r>
  <r>
    <n v="1113"/>
    <x v="7"/>
    <d v="2022-09-12T00:00:00"/>
    <s v="COTONER NELIA C."/>
    <s v="COOPERATIVE OFFICE"/>
    <x v="1"/>
    <d v="2022-09-16T00:00:00"/>
    <d v="2022-09-16T00:00:00"/>
    <s v="VL"/>
    <m/>
    <s v="1 VL"/>
    <n v="1"/>
    <m/>
  </r>
  <r>
    <n v="1114"/>
    <x v="7"/>
    <d v="2022-09-08T00:00:00"/>
    <s v="BAURILE LOURDES Q."/>
    <s v="PICNIC GROVE"/>
    <x v="1"/>
    <d v="2022-09-18T00:00:00"/>
    <d v="2022-09-18T00:00:00"/>
    <s v="OTHER"/>
    <s v="SEC 21 EO 292- SPECIAL PRIVILEGE"/>
    <s v="0 OTHER"/>
    <n v="0"/>
    <m/>
  </r>
  <r>
    <n v="1115"/>
    <x v="7"/>
    <d v="2022-08-31T00:00:00"/>
    <s v="PEÑARANDA MARIA KEREN N."/>
    <n v="0"/>
    <x v="1"/>
    <d v="2022-08-31T00:00:00"/>
    <d v="2022-09-07T00:00:00"/>
    <s v="OTHER"/>
    <s v="WITHOUTPAY"/>
    <s v="6 OTHER"/>
    <n v="6"/>
    <m/>
  </r>
  <r>
    <n v="1116"/>
    <x v="7"/>
    <d v="2022-08-08T00:00:00"/>
    <s v="MALIGAYA NELITA M."/>
    <s v="GSO"/>
    <x v="1"/>
    <d v="2022-08-02T00:00:00"/>
    <d v="2022-08-02T00:00:00"/>
    <s v="SL"/>
    <m/>
    <s v="1 SL"/>
    <n v="1"/>
    <m/>
  </r>
  <r>
    <n v="1117"/>
    <x v="7"/>
    <d v="2022-09-15T00:00:00"/>
    <s v="MAESTRECAMPO LORENA A."/>
    <s v="HRMO"/>
    <x v="1"/>
    <d v="2022-09-28T00:00:00"/>
    <d v="2022-09-29T00:00:00"/>
    <s v="VL"/>
    <m/>
    <s v="2 VL"/>
    <n v="2"/>
    <m/>
  </r>
  <r>
    <n v="1118"/>
    <x v="7"/>
    <d v="2022-09-13T00:00:00"/>
    <s v="SALONGA LUCY M."/>
    <s v="EEO/ CITY MARKET"/>
    <x v="1"/>
    <d v="2022-09-16T00:00:00"/>
    <d v="2022-09-16T00:00:00"/>
    <s v="VL"/>
    <m/>
    <s v="1 VL"/>
    <n v="1"/>
    <m/>
  </r>
  <r>
    <n v="1118"/>
    <x v="7"/>
    <d v="2022-09-13T00:00:00"/>
    <s v="SALONGA LUCY M."/>
    <s v="EEO/ CITY MARKET"/>
    <x v="1"/>
    <d v="2022-09-23T00:00:00"/>
    <d v="2022-09-23T00:00:00"/>
    <s v="VL"/>
    <m/>
    <s v="1 VL"/>
    <n v="1"/>
    <m/>
  </r>
  <r>
    <n v="1118"/>
    <x v="7"/>
    <d v="2022-09-13T00:00:00"/>
    <s v="SALONGA LUCY M."/>
    <s v="EEO/ CITY MARKET"/>
    <x v="1"/>
    <d v="2022-09-30T00:00:00"/>
    <d v="2022-09-30T00:00:00"/>
    <s v="VL"/>
    <m/>
    <s v="1 VL"/>
    <n v="1"/>
    <m/>
  </r>
  <r>
    <n v="1119"/>
    <x v="7"/>
    <d v="2022-09-13T00:00:00"/>
    <s v="CALANOG ALMA P."/>
    <s v="VMO"/>
    <x v="1"/>
    <d v="2022-09-02T00:00:00"/>
    <d v="2022-09-02T00:00:00"/>
    <s v="SL"/>
    <m/>
    <s v="1 SL"/>
    <n v="1"/>
    <m/>
  </r>
  <r>
    <n v="1119"/>
    <x v="7"/>
    <d v="2022-09-13T00:00:00"/>
    <s v="CALANOG ALMA P."/>
    <s v="VMO"/>
    <x v="1"/>
    <d v="2022-09-05T00:00:00"/>
    <d v="2022-09-09T00:00:00"/>
    <s v="SL"/>
    <m/>
    <s v="5 SL"/>
    <n v="5"/>
    <m/>
  </r>
  <r>
    <n v="1120"/>
    <x v="7"/>
    <d v="2022-09-12T00:00:00"/>
    <s v="GUTIERREZ LYDIA C."/>
    <s v="HRMO"/>
    <x v="1"/>
    <d v="2022-09-05T00:00:00"/>
    <d v="2022-09-09T00:00:00"/>
    <s v="SL"/>
    <m/>
    <s v="5 SL"/>
    <n v="5"/>
    <m/>
  </r>
  <r>
    <n v="1121"/>
    <x v="7"/>
    <d v="2022-08-19T00:00:00"/>
    <s v="MIRANDO EDITH B."/>
    <n v="0"/>
    <x v="2"/>
    <d v="2022-08-15T00:00:00"/>
    <d v="2022-08-16T00:00:00"/>
    <s v="SL"/>
    <m/>
    <s v="2 SL"/>
    <n v="2"/>
    <m/>
  </r>
  <r>
    <n v="1122"/>
    <x v="7"/>
    <d v="2022-08-18T00:00:00"/>
    <s v="MALIGAYO YOLANDA D."/>
    <s v="CHO"/>
    <x v="1"/>
    <d v="2022-08-11T00:00:00"/>
    <d v="2022-08-12T00:00:00"/>
    <s v="SL"/>
    <m/>
    <s v="2 SL"/>
    <n v="2"/>
    <m/>
  </r>
  <r>
    <n v="1123"/>
    <x v="7"/>
    <d v="2022-08-01T00:00:00"/>
    <s v="AGUSTIN MARIA LUISA F."/>
    <s v="HRMO"/>
    <x v="1"/>
    <d v="2022-08-05T00:00:00"/>
    <d v="2022-08-05T00:00:00"/>
    <s v="VL"/>
    <m/>
    <s v="1 VL"/>
    <n v="1"/>
    <m/>
  </r>
  <r>
    <n v="1123"/>
    <x v="7"/>
    <d v="2022-08-01T00:00:00"/>
    <s v="AGUSTIN MARIA LUISA F."/>
    <s v="HRMO"/>
    <x v="1"/>
    <d v="2022-08-10T00:00:00"/>
    <d v="2022-08-12T00:00:00"/>
    <s v="VL"/>
    <m/>
    <s v="3 VL"/>
    <n v="3"/>
    <m/>
  </r>
  <r>
    <n v="1124"/>
    <x v="7"/>
    <d v="2022-08-17T00:00:00"/>
    <s v="TORRES SONIA M."/>
    <s v="ASSESSORS OFFICE"/>
    <x v="1"/>
    <d v="2022-08-25T00:00:00"/>
    <d v="2022-08-26T00:00:00"/>
    <s v="VL"/>
    <m/>
    <s v="2 VL"/>
    <n v="2"/>
    <m/>
  </r>
  <r>
    <n v="1125"/>
    <x v="7"/>
    <d v="2022-08-15T00:00:00"/>
    <s v="MANALO EDITHA V."/>
    <s v="ACCOUNTING"/>
    <x v="1"/>
    <d v="2022-08-22T00:00:00"/>
    <d v="2022-08-22T00:00:00"/>
    <s v="VL"/>
    <m/>
    <s v="1 VL"/>
    <n v="1"/>
    <m/>
  </r>
  <r>
    <n v="1126"/>
    <x v="7"/>
    <d v="2022-08-16T00:00:00"/>
    <s v="MANALO EDITHA V."/>
    <s v="ACCOUNTING"/>
    <x v="1"/>
    <d v="2022-08-12T00:00:00"/>
    <d v="2022-08-12T00:00:00"/>
    <s v="OTHER"/>
    <s v="SEC 21 EO 292- SPECIAL PRIVILEGE"/>
    <s v="1 OTHER"/>
    <n v="1"/>
    <m/>
  </r>
  <r>
    <n v="1127"/>
    <x v="7"/>
    <d v="2022-08-09T00:00:00"/>
    <s v="ROCILLO CECILLA A."/>
    <s v="ACCOUNTING"/>
    <x v="1"/>
    <d v="2022-08-16T00:00:00"/>
    <d v="2022-08-17T00:00:00"/>
    <s v="SL"/>
    <m/>
    <s v="2 SL"/>
    <n v="2"/>
    <m/>
  </r>
  <r>
    <n v="1128"/>
    <x v="7"/>
    <d v="2022-08-18T00:00:00"/>
    <s v="MENDOZA NORA A."/>
    <n v="0"/>
    <x v="2"/>
    <d v="2022-08-09T00:00:00"/>
    <d v="2022-08-09T00:00:00"/>
    <s v="SL"/>
    <m/>
    <s v="1 SL"/>
    <n v="1"/>
    <m/>
  </r>
  <r>
    <n v="1129"/>
    <x v="7"/>
    <d v="2022-08-18T00:00:00"/>
    <s v="DAÑO ALMA R."/>
    <s v="ACCOUNTING"/>
    <x v="1"/>
    <d v="2022-08-22T00:00:00"/>
    <d v="2022-08-22T00:00:00"/>
    <s v="OTHER"/>
    <s v="SEC 21 EO 292- SPECIAL PRIVILEGE"/>
    <s v="1 OTHER"/>
    <n v="1"/>
    <m/>
  </r>
  <r>
    <n v="1130"/>
    <x v="7"/>
    <d v="2022-08-18T00:00:00"/>
    <s v="BAYOT RUMER M."/>
    <s v="ASSESSORS OFFICE"/>
    <x v="1"/>
    <d v="2022-08-17T00:00:00"/>
    <d v="2022-08-17T00:00:00"/>
    <s v="SL"/>
    <m/>
    <s v="1 SL"/>
    <n v="1"/>
    <m/>
  </r>
  <r>
    <n v="1131"/>
    <x v="7"/>
    <d v="2022-08-18T00:00:00"/>
    <s v="ROZUL FLORENCIA M."/>
    <s v="CSWDO"/>
    <x v="1"/>
    <d v="2022-08-15T00:00:00"/>
    <d v="2022-08-17T00:00:00"/>
    <s v="SL"/>
    <m/>
    <s v="3 SL"/>
    <n v="3"/>
    <m/>
  </r>
  <r>
    <n v="1132"/>
    <x v="7"/>
    <d v="2022-08-10T00:00:00"/>
    <s v="SARDINOLA  GINABLETH J."/>
    <s v="MO"/>
    <x v="1"/>
    <d v="2022-08-10T00:00:00"/>
    <d v="2022-08-10T00:00:00"/>
    <s v="OTHER"/>
    <s v="SEC 25 EO 292- FORCE LEAVE"/>
    <s v="1 OTHER"/>
    <n v="1"/>
    <m/>
  </r>
  <r>
    <n v="1132"/>
    <x v="7"/>
    <d v="2022-08-10T00:00:00"/>
    <s v="SARDINOLA  GINABLETH J."/>
    <s v="MO"/>
    <x v="1"/>
    <d v="2022-08-17T00:00:00"/>
    <d v="2022-08-17T00:00:00"/>
    <s v="OTHER"/>
    <s v="SEC 25 EO 292- FORCE LEAVE"/>
    <s v="1 OTHER"/>
    <n v="1"/>
    <m/>
  </r>
  <r>
    <n v="1133"/>
    <x v="7"/>
    <d v="2022-08-19T00:00:00"/>
    <s v="ANACAY ABNER M."/>
    <s v="ASSESSORS OFFICE"/>
    <x v="1"/>
    <d v="2022-08-30T00:00:00"/>
    <d v="2022-08-31T00:00:00"/>
    <s v="OTHER"/>
    <s v="SEC 21 EO 292- SPECIAL PRIVILEGE"/>
    <s v="2 OTHER"/>
    <n v="2"/>
    <m/>
  </r>
  <r>
    <n v="1134"/>
    <x v="7"/>
    <d v="2022-08-08T00:00:00"/>
    <s v="TORRES SONIA M."/>
    <s v="ASSESSORS OFFICE"/>
    <x v="1"/>
    <d v="2022-08-05T00:00:00"/>
    <d v="2022-08-05T00:00:00"/>
    <s v="SL"/>
    <m/>
    <s v="1 SL"/>
    <n v="1"/>
    <m/>
  </r>
  <r>
    <n v="1135"/>
    <x v="7"/>
    <d v="2022-08-22T00:00:00"/>
    <s v="FERMA MARIA I."/>
    <s v="LCR"/>
    <x v="1"/>
    <d v="2022-08-30T00:00:00"/>
    <d v="2022-08-31T00:00:00"/>
    <s v="VL"/>
    <m/>
    <s v="2 VL"/>
    <n v="2"/>
    <m/>
  </r>
  <r>
    <n v="1135"/>
    <x v="7"/>
    <d v="2022-08-22T00:00:00"/>
    <s v="FERMA MARIA I."/>
    <s v="LCR"/>
    <x v="1"/>
    <d v="2022-09-07T00:00:00"/>
    <d v="2022-09-09T00:00:00"/>
    <s v="VL"/>
    <m/>
    <s v="3 VL"/>
    <n v="3"/>
    <m/>
  </r>
  <r>
    <n v="1136"/>
    <x v="7"/>
    <d v="2022-08-15T00:00:00"/>
    <s v="PERENA RUBILINDA C."/>
    <s v="MO"/>
    <x v="1"/>
    <d v="2022-08-15T00:00:00"/>
    <d v="2022-08-16T00:00:00"/>
    <s v="OTHER"/>
    <s v="SEC 21 EO 292- SPECIAL PRIVILEGE"/>
    <s v="2 OTHER"/>
    <n v="2"/>
    <m/>
  </r>
  <r>
    <n v="1137"/>
    <x v="7"/>
    <d v="2022-08-18T00:00:00"/>
    <s v="PAITON MARY ANN M."/>
    <s v="CHARACTER OFFICE"/>
    <x v="1"/>
    <d v="2022-08-17T00:00:00"/>
    <d v="2022-08-17T00:00:00"/>
    <s v="SL"/>
    <m/>
    <s v="1 SL"/>
    <n v="1"/>
    <m/>
  </r>
  <r>
    <n v="1138"/>
    <x v="7"/>
    <d v="2022-08-18T00:00:00"/>
    <s v="LUCIANO ADELAIDA C."/>
    <s v="MO"/>
    <x v="1"/>
    <d v="2022-08-15T00:00:00"/>
    <d v="2022-08-17T00:00:00"/>
    <s v="SL"/>
    <m/>
    <s v="3 SL"/>
    <n v="3"/>
    <m/>
  </r>
  <r>
    <n v="1139"/>
    <x v="7"/>
    <d v="2022-08-15T00:00:00"/>
    <s v="CORTEZ FIDELA B."/>
    <s v="TCCH/TICC"/>
    <x v="1"/>
    <d v="2022-09-02T00:00:00"/>
    <d v="2022-09-02T00:00:00"/>
    <s v="VL"/>
    <m/>
    <s v="1 VL"/>
    <n v="1"/>
    <m/>
  </r>
  <r>
    <n v="1140"/>
    <x v="7"/>
    <d v="2022-08-22T00:00:00"/>
    <s v="LEGASPI DOLORES B."/>
    <s v="CHO"/>
    <x v="1"/>
    <d v="2022-09-05T00:00:00"/>
    <d v="2022-09-09T00:00:00"/>
    <s v="VL"/>
    <m/>
    <s v="5 VL"/>
    <n v="5"/>
    <m/>
  </r>
  <r>
    <n v="1140"/>
    <x v="7"/>
    <d v="2022-08-22T00:00:00"/>
    <s v="LEGASPI DOLORES B."/>
    <s v="CHO"/>
    <x v="1"/>
    <d v="2022-09-12T00:00:00"/>
    <d v="2022-09-16T00:00:00"/>
    <s v="VL"/>
    <m/>
    <s v="5 VL"/>
    <n v="5"/>
    <m/>
  </r>
  <r>
    <n v="1140"/>
    <x v="7"/>
    <d v="2022-08-22T00:00:00"/>
    <s v="LEGASPI DOLORES B."/>
    <s v="CHO"/>
    <x v="1"/>
    <d v="2022-09-19T00:00:00"/>
    <d v="2022-09-20T00:00:00"/>
    <s v="VL"/>
    <m/>
    <s v="2 VL"/>
    <n v="2"/>
    <m/>
  </r>
  <r>
    <n v="1141"/>
    <x v="7"/>
    <d v="2022-08-19T00:00:00"/>
    <s v="SALONGA LUCY M."/>
    <s v="EEO/ CITY MARKET"/>
    <x v="1"/>
    <d v="2022-08-18T00:00:00"/>
    <d v="2022-08-18T00:00:00"/>
    <s v="OTHER"/>
    <s v="SEC 21 EO 292- SPECIAL PRIVILEGE"/>
    <s v="1 OTHER"/>
    <n v="1"/>
    <m/>
  </r>
  <r>
    <n v="1142"/>
    <x v="7"/>
    <d v="2022-08-12T00:00:00"/>
    <s v="DOMINGO RACHEL L."/>
    <s v="PICNIC GROVE"/>
    <x v="1"/>
    <d v="2022-08-15T00:00:00"/>
    <d v="2022-08-15T00:00:00"/>
    <s v="OTHER"/>
    <s v="SEC 21 EO 292- SPECIAL PRIVILEGE"/>
    <s v="1 OTHER"/>
    <n v="1"/>
    <m/>
  </r>
  <r>
    <n v="1142"/>
    <x v="7"/>
    <d v="2022-08-12T00:00:00"/>
    <s v="DOMINGO RACHEL L."/>
    <s v="PICNIC GROVE"/>
    <x v="1"/>
    <d v="2022-08-18T00:00:00"/>
    <d v="2022-08-18T00:00:00"/>
    <s v="OTHER"/>
    <s v="SEC 21 EO 292- SPECIAL PRIVILEGE"/>
    <s v="1 OTHER"/>
    <n v="1"/>
    <m/>
  </r>
  <r>
    <n v="1142"/>
    <x v="7"/>
    <d v="2022-08-12T00:00:00"/>
    <s v="DOMINGO RACHEL L."/>
    <s v="PICNIC GROVE"/>
    <x v="1"/>
    <d v="2022-08-20T00:00:00"/>
    <d v="2022-08-20T00:00:00"/>
    <s v="OTHER"/>
    <s v="SEC 21 EO 292- SPECIAL PRIVILEGE"/>
    <s v="0 OTHER"/>
    <n v="0"/>
    <m/>
  </r>
  <r>
    <n v="1143"/>
    <x v="7"/>
    <d v="2022-08-22T00:00:00"/>
    <s v="DE VILLA OFELIA G."/>
    <s v="COMELEC"/>
    <x v="1"/>
    <d v="2022-08-26T00:00:00"/>
    <d v="2022-08-26T00:00:00"/>
    <s v="OTHER"/>
    <s v="SEC 21 EO 292- SPECIAL PRIVILEGE"/>
    <s v="1 OTHER"/>
    <n v="1"/>
    <m/>
  </r>
  <r>
    <n v="1144"/>
    <x v="7"/>
    <d v="2022-08-22T00:00:00"/>
    <s v="MONTENEGRO HENRY S."/>
    <s v="SP"/>
    <x v="1"/>
    <d v="2022-08-19T00:00:00"/>
    <d v="2022-08-19T00:00:00"/>
    <s v="SL"/>
    <m/>
    <s v="1 SL"/>
    <n v="1"/>
    <m/>
  </r>
  <r>
    <n v="1145"/>
    <x v="7"/>
    <d v="2022-08-22T00:00:00"/>
    <s v="DE OCAMPO MA. ELENA D."/>
    <s v="SP"/>
    <x v="1"/>
    <d v="2022-08-17T00:00:00"/>
    <d v="2022-08-19T00:00:00"/>
    <s v="OTHER"/>
    <s v="SEC 21 EO 292- SPECIAL PRIVILEGE"/>
    <s v="3 OTHER"/>
    <n v="3"/>
    <m/>
  </r>
  <r>
    <n v="1146"/>
    <x v="7"/>
    <d v="2022-08-23T00:00:00"/>
    <s v="DIMARANAN RODORA G."/>
    <s v="HRMO"/>
    <x v="1"/>
    <d v="2022-08-19T00:00:00"/>
    <d v="2022-08-19T00:00:00"/>
    <s v="SL"/>
    <m/>
    <s v="1 SL"/>
    <n v="1"/>
    <m/>
  </r>
  <r>
    <n v="1146"/>
    <x v="7"/>
    <d v="2022-08-23T00:00:00"/>
    <s v="DIMARANAN RODORA G."/>
    <s v="HRMO"/>
    <x v="1"/>
    <d v="2022-08-22T00:00:00"/>
    <d v="2022-08-22T00:00:00"/>
    <s v="SL"/>
    <m/>
    <s v="1 SL"/>
    <n v="1"/>
    <m/>
  </r>
  <r>
    <n v="1147"/>
    <x v="7"/>
    <d v="2022-08-23T00:00:00"/>
    <s v="PEÑAFIEL MELISSA Q."/>
    <s v="CBO"/>
    <x v="1"/>
    <d v="2022-08-22T00:00:00"/>
    <d v="2022-08-22T00:00:00"/>
    <s v="OTHER"/>
    <s v="SEC 21 EO 292- SPECIAL PRIVILEGE"/>
    <s v="1 OTHER"/>
    <n v="1"/>
    <m/>
  </r>
  <r>
    <n v="1148"/>
    <x v="7"/>
    <d v="2022-07-25T00:00:00"/>
    <s v="FLAVIER ADORACION  "/>
    <s v="ADMIN OFFICE"/>
    <x v="1"/>
    <d v="2022-08-19T00:00:00"/>
    <d v="2022-08-19T00:00:00"/>
    <s v="VL"/>
    <m/>
    <s v="1 VL"/>
    <n v="1"/>
    <m/>
  </r>
  <r>
    <n v="1149"/>
    <x v="7"/>
    <d v="2022-07-25T00:00:00"/>
    <s v="FLAVIER ADORACION  "/>
    <s v="ADMIN OFFICE"/>
    <x v="1"/>
    <d v="2022-08-08T00:00:00"/>
    <d v="2022-08-08T00:00:00"/>
    <s v="OTHER"/>
    <s v="SEC 21 EO 292- SPECIAL PRIVILEGE"/>
    <s v="1 OTHER"/>
    <n v="1"/>
    <m/>
  </r>
  <r>
    <n v="1150"/>
    <x v="7"/>
    <d v="2022-08-16T00:00:00"/>
    <s v="PALADAN VICENTE  "/>
    <s v="CENRO"/>
    <x v="1"/>
    <d v="2022-08-15T00:00:00"/>
    <d v="2022-08-15T00:00:00"/>
    <s v="SL"/>
    <m/>
    <s v="1 SL"/>
    <n v="1"/>
    <m/>
  </r>
  <r>
    <n v="1151"/>
    <x v="7"/>
    <d v="2022-08-15T00:00:00"/>
    <s v="BAUTISTA JANICE M."/>
    <s v="CTO"/>
    <x v="1"/>
    <d v="2022-08-19T00:00:00"/>
    <d v="2022-08-19T00:00:00"/>
    <s v="OTHER"/>
    <s v="SEC 21 EO 292- SPECIAL PRIVILEGE"/>
    <s v="1 OTHER"/>
    <n v="1"/>
    <m/>
  </r>
  <r>
    <n v="1151"/>
    <x v="7"/>
    <d v="2022-08-15T00:00:00"/>
    <s v="BAUTISTA JANICE M."/>
    <s v="CTO"/>
    <x v="1"/>
    <d v="2022-08-22T00:00:00"/>
    <d v="2022-08-22T00:00:00"/>
    <s v="OTHER"/>
    <s v="SEC 21 EO 292- SPECIAL PRIVILEGE"/>
    <s v="1 OTHER"/>
    <n v="1"/>
    <m/>
  </r>
  <r>
    <n v="1152"/>
    <x v="8"/>
    <d v="2022-09-22T00:00:00"/>
    <s v="CANDELARIA DANILO M."/>
    <s v="EEO/ CITY MARKET"/>
    <x v="1"/>
    <m/>
    <m/>
    <s v="OTHER"/>
    <s v="TERMINAL LEAVE"/>
    <s v="0 OTHER"/>
    <n v="0"/>
    <m/>
  </r>
  <r>
    <n v="1153"/>
    <x v="8"/>
    <d v="2022-09-19T00:00:00"/>
    <s v="REYES NORALYN B."/>
    <s v="SP"/>
    <x v="1"/>
    <d v="2022-09-12T00:00:00"/>
    <d v="2022-09-15T00:00:00"/>
    <s v="SL"/>
    <m/>
    <s v="4 SL"/>
    <n v="4"/>
    <m/>
  </r>
  <r>
    <n v="1154"/>
    <x v="8"/>
    <d v="2022-08-22T00:00:00"/>
    <s v="MIRANDA NICOLE MAY B."/>
    <n v="0"/>
    <x v="2"/>
    <d v="2022-08-22T00:00:00"/>
    <d v="2022-08-22T00:00:00"/>
    <s v="OTHER"/>
    <s v="SEC 21 EO 292- SPECIAL PRIVILEGE"/>
    <s v="1 OTHER"/>
    <n v="1"/>
    <m/>
  </r>
  <r>
    <n v="1155"/>
    <x v="8"/>
    <d v="2022-08-19T00:00:00"/>
    <s v="ESTIGOY BEVERLY ANNE P."/>
    <s v="ONT"/>
    <x v="1"/>
    <d v="2022-08-30T00:00:00"/>
    <d v="2022-08-30T00:00:00"/>
    <s v="OTHER"/>
    <s v="BIRTHDAY LEAVE"/>
    <s v="1 OTHER"/>
    <n v="1"/>
    <m/>
  </r>
  <r>
    <n v="1156"/>
    <x v="8"/>
    <d v="2022-09-27T00:00:00"/>
    <s v="LEPARDO ROWENA R."/>
    <s v="CCT"/>
    <x v="1"/>
    <d v="2022-09-23T00:00:00"/>
    <d v="2022-09-23T00:00:00"/>
    <s v="OTHER"/>
    <s v="RA 8972 SOLO PARENT"/>
    <s v="1 OTHER"/>
    <n v="1"/>
    <m/>
  </r>
  <r>
    <n v="1157"/>
    <x v="8"/>
    <d v="2022-09-22T00:00:00"/>
    <s v="ERIDAO ROSALINDA P."/>
    <s v="CSWDO"/>
    <x v="1"/>
    <d v="2022-09-20T00:00:00"/>
    <d v="2022-09-21T00:00:00"/>
    <s v="SL"/>
    <m/>
    <s v="2 SL"/>
    <n v="2"/>
    <m/>
  </r>
  <r>
    <n v="1158"/>
    <x v="9"/>
    <d v="2022-07-06T00:00:00"/>
    <s v="REYES NORALYN B."/>
    <s v="SP"/>
    <x v="1"/>
    <d v="2022-07-05T00:00:00"/>
    <d v="2022-07-05T00:00:00"/>
    <s v="SL"/>
    <m/>
    <s v="1 SL"/>
    <n v="1"/>
    <m/>
  </r>
  <r>
    <n v="1159"/>
    <x v="10"/>
    <d v="2022-09-08T00:00:00"/>
    <s v="PERIDO MARITES V."/>
    <s v="TCCH/TICC"/>
    <x v="1"/>
    <d v="2022-09-07T00:00:00"/>
    <d v="2022-09-07T00:00:00"/>
    <s v="SL"/>
    <m/>
    <s v="1 SL"/>
    <n v="1"/>
    <m/>
  </r>
  <r>
    <n v="1160"/>
    <x v="10"/>
    <d v="2022-09-28T00:00:00"/>
    <s v="DE GRANO MA. ERLINDA F."/>
    <s v="CTO"/>
    <x v="1"/>
    <d v="2022-10-04T00:00:00"/>
    <d v="2022-10-04T00:00:00"/>
    <s v="OTHER"/>
    <s v="SEC 25 EO 292- FORCE LEAVE"/>
    <s v="1 OTHER"/>
    <n v="1"/>
    <m/>
  </r>
  <r>
    <n v="1161"/>
    <x v="10"/>
    <d v="2022-09-28T00:00:00"/>
    <s v="DUNGO PURISIMA CORAZON E."/>
    <s v="CTO"/>
    <x v="1"/>
    <d v="2022-09-28T00:00:00"/>
    <d v="2022-09-28T00:00:00"/>
    <s v="SL"/>
    <m/>
    <s v="1 SL"/>
    <n v="1"/>
    <m/>
  </r>
  <r>
    <n v="1162"/>
    <x v="10"/>
    <d v="2022-09-23T00:00:00"/>
    <s v="FERMA MARIA I."/>
    <s v="LCR"/>
    <x v="1"/>
    <d v="2022-09-12T00:00:00"/>
    <d v="2022-09-16T00:00:00"/>
    <s v="SL"/>
    <m/>
    <s v="5 SL"/>
    <n v="5"/>
    <m/>
  </r>
  <r>
    <n v="1162"/>
    <x v="10"/>
    <d v="2022-09-23T00:00:00"/>
    <s v="FERMA MARIA I."/>
    <s v="LCR"/>
    <x v="1"/>
    <d v="2022-09-19T00:00:00"/>
    <d v="2022-09-19T00:00:00"/>
    <s v="SL"/>
    <m/>
    <s v="1 SL"/>
    <n v="1"/>
    <m/>
  </r>
  <r>
    <n v="1162"/>
    <x v="10"/>
    <d v="2022-09-23T00:00:00"/>
    <s v="FERMA MARIA I."/>
    <s v="LCR"/>
    <x v="1"/>
    <d v="2022-09-22T00:00:00"/>
    <d v="2022-09-22T00:00:00"/>
    <s v="SL"/>
    <m/>
    <s v="1 SL"/>
    <n v="1"/>
    <m/>
  </r>
  <r>
    <n v="1163"/>
    <x v="10"/>
    <d v="2022-09-12T00:00:00"/>
    <s v="TULIAO FLORDELIZA M."/>
    <s v="ACCOUNTING"/>
    <x v="1"/>
    <d v="2022-09-05T00:00:00"/>
    <d v="2022-09-05T00:00:00"/>
    <s v="SL"/>
    <m/>
    <s v="1 SL"/>
    <n v="1"/>
    <m/>
  </r>
  <r>
    <n v="1163"/>
    <x v="10"/>
    <d v="2022-09-12T00:00:00"/>
    <s v="TULIAO FLORDELIZA M."/>
    <s v="ACCOUNTING"/>
    <x v="1"/>
    <d v="2022-09-08T00:00:00"/>
    <d v="2022-09-08T00:00:00"/>
    <s v="SL"/>
    <m/>
    <s v="1 SL"/>
    <n v="1"/>
    <m/>
  </r>
  <r>
    <n v="1164"/>
    <x v="10"/>
    <d v="2022-09-29T00:00:00"/>
    <s v="TOPACIO ABEGAIL P."/>
    <s v="ONT"/>
    <x v="0"/>
    <d v="2022-09-02T00:00:00"/>
    <d v="2022-09-03T00:00:00"/>
    <s v="SL"/>
    <m/>
    <s v="1 SL"/>
    <n v="1"/>
    <m/>
  </r>
  <r>
    <n v="1165"/>
    <x v="10"/>
    <d v="2022-09-30T00:00:00"/>
    <s v="PASCUA LORENA D."/>
    <s v="ONT"/>
    <x v="1"/>
    <d v="2022-09-29T00:00:00"/>
    <d v="2022-09-29T00:00:00"/>
    <s v="SL"/>
    <m/>
    <s v="1 SL"/>
    <n v="1"/>
    <m/>
  </r>
  <r>
    <n v="1166"/>
    <x v="10"/>
    <d v="2022-09-27T00:00:00"/>
    <s v="MENDOZA LOURDES G."/>
    <n v="0"/>
    <x v="2"/>
    <d v="2022-09-22T00:00:00"/>
    <d v="2022-09-23T00:00:00"/>
    <s v="SL"/>
    <m/>
    <s v="2 SL"/>
    <n v="2"/>
    <m/>
  </r>
  <r>
    <n v="1167"/>
    <x v="10"/>
    <d v="2022-09-26T00:00:00"/>
    <s v="BOFILL ERNA P."/>
    <s v="LCR"/>
    <x v="1"/>
    <d v="2022-09-19T00:00:00"/>
    <d v="2022-09-19T00:00:00"/>
    <s v="SL"/>
    <m/>
    <s v="1 SL"/>
    <n v="1"/>
    <m/>
  </r>
  <r>
    <n v="1167"/>
    <x v="10"/>
    <d v="2022-09-26T00:00:00"/>
    <s v="BOFILL ERNA P."/>
    <s v="LCR"/>
    <x v="1"/>
    <d v="2022-09-23T00:00:00"/>
    <d v="2022-09-23T00:00:00"/>
    <s v="SL"/>
    <m/>
    <s v="1 SL"/>
    <n v="1"/>
    <m/>
  </r>
  <r>
    <n v="1168"/>
    <x v="10"/>
    <d v="2022-09-22T00:00:00"/>
    <s v="BERNALDEZ MARLONE P."/>
    <s v="TCNHS"/>
    <x v="1"/>
    <d v="2022-11-03T00:00:00"/>
    <d v="2022-11-04T00:00:00"/>
    <s v="VL"/>
    <s v="STUDY LEAVE"/>
    <s v="2 VL"/>
    <n v="2"/>
    <m/>
  </r>
  <r>
    <n v="1168"/>
    <x v="10"/>
    <d v="2022-09-22T00:00:00"/>
    <s v="BERNALDEZ MARLONE P."/>
    <s v="TCNHS"/>
    <x v="1"/>
    <d v="2022-11-07T00:00:00"/>
    <d v="2022-11-11T00:00:00"/>
    <s v="VL"/>
    <s v="STUDY LEAVE"/>
    <s v="5 VL"/>
    <n v="5"/>
    <m/>
  </r>
  <r>
    <n v="1168"/>
    <x v="10"/>
    <d v="2022-09-22T00:00:00"/>
    <s v="BERNALDEZ MARLONE P."/>
    <s v="TCNHS"/>
    <x v="1"/>
    <d v="2022-11-14T00:00:00"/>
    <d v="2022-11-15T00:00:00"/>
    <s v="VL"/>
    <s v="STUDY LEAVE"/>
    <s v="2 VL"/>
    <n v="2"/>
    <m/>
  </r>
  <r>
    <n v="1169"/>
    <x v="10"/>
    <d v="2022-09-27T00:00:00"/>
    <s v="BERNALDEZ MARLONE P."/>
    <s v="TCNHS"/>
    <x v="1"/>
    <d v="2022-10-24T00:00:00"/>
    <d v="2022-10-28T00:00:00"/>
    <s v="VL"/>
    <s v="STUDY LEAVE"/>
    <s v="5 VL"/>
    <n v="5"/>
    <m/>
  </r>
  <r>
    <n v="1169"/>
    <x v="10"/>
    <d v="2022-09-27T00:00:00"/>
    <s v="BERNALDEZ MARLONE P."/>
    <s v="TCNHS"/>
    <x v="1"/>
    <d v="2022-10-31T00:00:00"/>
    <d v="2022-10-31T00:00:00"/>
    <s v="VL"/>
    <s v="STUDY LEAVE"/>
    <s v="1 VL"/>
    <n v="1"/>
    <m/>
  </r>
  <r>
    <n v="1170"/>
    <x v="10"/>
    <d v="2022-09-28T00:00:00"/>
    <s v="MIRANDA MARIA LOIDA M."/>
    <n v="0"/>
    <x v="2"/>
    <d v="2022-10-04T00:00:00"/>
    <d v="2022-10-04T00:00:00"/>
    <s v="VL"/>
    <m/>
    <s v="1 VL"/>
    <n v="1"/>
    <m/>
  </r>
  <r>
    <n v="1171"/>
    <x v="10"/>
    <d v="2022-09-28T00:00:00"/>
    <s v="MIRANDA MARIA LOIDA M."/>
    <n v="0"/>
    <x v="2"/>
    <d v="2022-09-27T00:00:00"/>
    <d v="2022-09-27T00:00:00"/>
    <s v="SL"/>
    <m/>
    <s v="1 SL"/>
    <n v="1"/>
    <m/>
  </r>
  <r>
    <n v="1172"/>
    <x v="10"/>
    <d v="2022-09-27T00:00:00"/>
    <s v="DAÑO ALMA R."/>
    <s v="ACCOUNTING"/>
    <x v="1"/>
    <d v="2022-10-03T00:00:00"/>
    <d v="2022-10-04T00:00:00"/>
    <s v="VL"/>
    <m/>
    <s v="2 VL"/>
    <n v="2"/>
    <m/>
  </r>
  <r>
    <n v="1173"/>
    <x v="10"/>
    <d v="2022-09-27T00:00:00"/>
    <s v="TULIAO FLORDELIZA M."/>
    <s v="ACCOUNTING"/>
    <x v="1"/>
    <d v="2022-09-20T00:00:00"/>
    <d v="2022-09-20T00:00:00"/>
    <s v="VL"/>
    <m/>
    <s v="1 VL"/>
    <n v="1"/>
    <m/>
  </r>
  <r>
    <n v="1173"/>
    <x v="10"/>
    <d v="2022-09-27T00:00:00"/>
    <s v="TULIAO FLORDELIZA M."/>
    <s v="ACCOUNTING"/>
    <x v="1"/>
    <d v="2022-09-22T00:00:00"/>
    <d v="2022-09-22T00:00:00"/>
    <s v="VL"/>
    <m/>
    <s v="1 VL"/>
    <n v="1"/>
    <m/>
  </r>
  <r>
    <n v="1174"/>
    <x v="10"/>
    <d v="2022-09-23T00:00:00"/>
    <s v="ROCILLO CECILLA A."/>
    <s v="ACCOUNTING"/>
    <x v="1"/>
    <d v="2022-09-19T00:00:00"/>
    <d v="2022-09-19T00:00:00"/>
    <s v="SL"/>
    <m/>
    <s v="1 SL"/>
    <n v="1"/>
    <m/>
  </r>
  <r>
    <n v="1175"/>
    <x v="10"/>
    <d v="2022-09-09T00:00:00"/>
    <s v="DAÑO ALMA R."/>
    <s v="ACCOUNTING"/>
    <x v="1"/>
    <d v="2022-09-05T00:00:00"/>
    <d v="2022-09-05T00:00:00"/>
    <s v="SL"/>
    <m/>
    <s v="1 SL"/>
    <n v="1"/>
    <m/>
  </r>
  <r>
    <n v="1175"/>
    <x v="10"/>
    <d v="2022-09-09T00:00:00"/>
    <s v="DAÑO ALMA R."/>
    <s v="ACCOUNTING"/>
    <x v="1"/>
    <d v="2022-09-08T00:00:00"/>
    <d v="2022-09-08T00:00:00"/>
    <s v="SL"/>
    <m/>
    <s v="1 SL"/>
    <n v="1"/>
    <m/>
  </r>
  <r>
    <n v="1176"/>
    <x v="10"/>
    <d v="2022-09-22T00:00:00"/>
    <s v="VERGARA CATHERINE R."/>
    <s v="CSWDO"/>
    <x v="1"/>
    <d v="2022-09-19T00:00:00"/>
    <d v="2022-09-21T00:00:00"/>
    <s v="SL"/>
    <m/>
    <s v="3 SL"/>
    <n v="3"/>
    <m/>
  </r>
  <r>
    <n v="1177"/>
    <x v="10"/>
    <d v="2022-09-20T00:00:00"/>
    <s v="PEÑANO DARYL BAMBI B."/>
    <s v="ONT"/>
    <x v="1"/>
    <d v="2022-09-20T00:00:00"/>
    <d v="2022-09-25T00:00:00"/>
    <s v="SL"/>
    <m/>
    <s v="6 SL"/>
    <n v="6"/>
    <m/>
  </r>
  <r>
    <n v="1178"/>
    <x v="10"/>
    <d v="2022-09-27T00:00:00"/>
    <s v="DOGNIDON MARLYN P."/>
    <s v="ONT"/>
    <x v="1"/>
    <d v="2022-09-19T00:00:00"/>
    <d v="2022-09-19T00:00:00"/>
    <s v="SL"/>
    <m/>
    <s v="1 SL"/>
    <n v="1"/>
    <m/>
  </r>
  <r>
    <n v="1178"/>
    <x v="10"/>
    <d v="2022-09-27T00:00:00"/>
    <s v="DOGNIDON MARLYN P."/>
    <s v="ONT"/>
    <x v="1"/>
    <d v="2022-09-22T00:00:00"/>
    <d v="2022-09-25T00:00:00"/>
    <s v="SL"/>
    <m/>
    <s v="4 SL"/>
    <n v="4"/>
    <m/>
  </r>
  <r>
    <n v="1179"/>
    <x v="10"/>
    <d v="2022-09-16T00:00:00"/>
    <s v="ACERON ANGELU V."/>
    <s v="ONT"/>
    <x v="1"/>
    <d v="2022-10-23T00:00:00"/>
    <d v="2022-10-24T00:00:00"/>
    <s v="VL"/>
    <m/>
    <s v="2 VL"/>
    <n v="2"/>
    <m/>
  </r>
  <r>
    <n v="1180"/>
    <x v="10"/>
    <d v="2022-09-16T00:00:00"/>
    <s v="ACERON ANGELU V."/>
    <s v="ONT"/>
    <x v="1"/>
    <d v="2022-10-08T00:00:00"/>
    <d v="2022-10-09T00:00:00"/>
    <s v="OTHER"/>
    <s v="SEC 21 EO 292- SPECIAL PRIVILEGE"/>
    <s v="2 OTHER"/>
    <n v="2"/>
    <m/>
  </r>
  <r>
    <n v="1181"/>
    <x v="10"/>
    <d v="2022-09-17T00:00:00"/>
    <s v="AUSTRIA KIM E."/>
    <s v="ONT"/>
    <x v="1"/>
    <d v="2022-10-03T00:00:00"/>
    <d v="2022-10-04T00:00:00"/>
    <s v="VL"/>
    <m/>
    <s v="2 VL"/>
    <n v="2"/>
    <m/>
  </r>
  <r>
    <n v="1182"/>
    <x v="10"/>
    <d v="2022-09-22T00:00:00"/>
    <s v="SUSA NANETE B."/>
    <s v="ONT"/>
    <x v="1"/>
    <d v="2022-09-19T00:00:00"/>
    <d v="2022-09-19T00:00:00"/>
    <s v="SL"/>
    <m/>
    <s v="1 SL"/>
    <n v="1"/>
    <m/>
  </r>
  <r>
    <n v="1183"/>
    <x v="10"/>
    <d v="2022-09-28T00:00:00"/>
    <s v="PETIL GLENDA D."/>
    <s v="CCT"/>
    <x v="1"/>
    <d v="2022-09-19T00:00:00"/>
    <d v="2022-09-23T00:00:00"/>
    <s v="SL"/>
    <m/>
    <s v="5 SL"/>
    <n v="5"/>
    <m/>
  </r>
  <r>
    <n v="1183"/>
    <x v="10"/>
    <d v="2022-09-28T00:00:00"/>
    <s v="PETIL GLENDA D."/>
    <s v="CCT"/>
    <x v="1"/>
    <d v="2022-09-27T00:00:00"/>
    <d v="2022-09-27T00:00:00"/>
    <s v="SL"/>
    <m/>
    <s v="1 SL"/>
    <n v="1"/>
    <m/>
  </r>
  <r>
    <n v="1184"/>
    <x v="10"/>
    <d v="2022-09-26T00:00:00"/>
    <s v="BAYBAY MA. PAZ R."/>
    <s v="MO"/>
    <x v="1"/>
    <d v="2022-09-21T00:00:00"/>
    <d v="2022-09-23T00:00:00"/>
    <s v="OTHER"/>
    <s v="SEC 21 EO 292- SPECIAL PRIVILEGE"/>
    <s v="3 OTHER"/>
    <n v="3"/>
    <m/>
  </r>
  <r>
    <n v="1185"/>
    <x v="10"/>
    <d v="2022-09-21T00:00:00"/>
    <s v="DE VILLA MYRNA D."/>
    <s v="GSO"/>
    <x v="1"/>
    <d v="2022-09-20T00:00:00"/>
    <d v="2022-09-20T00:00:00"/>
    <s v="SL"/>
    <m/>
    <s v="1 SL"/>
    <n v="1"/>
    <m/>
  </r>
  <r>
    <n v="1186"/>
    <x v="10"/>
    <d v="2022-09-27T00:00:00"/>
    <s v="MALIGAYA NELITA M."/>
    <s v="GSO"/>
    <x v="1"/>
    <d v="2022-10-04T00:00:00"/>
    <d v="2022-10-04T00:00:00"/>
    <s v="OTHER"/>
    <s v="SEC 25 EO 292- FORCE LEAVE"/>
    <s v="1 OTHER"/>
    <n v="1"/>
    <m/>
  </r>
  <r>
    <n v="1187"/>
    <x v="10"/>
    <d v="2022-09-20T00:00:00"/>
    <s v="DIMAPILIS ANTHONY A."/>
    <s v="CTO"/>
    <x v="1"/>
    <d v="2022-09-26T00:00:00"/>
    <d v="2022-09-28T00:00:00"/>
    <s v="VL"/>
    <m/>
    <s v="3 VL"/>
    <n v="3"/>
    <m/>
  </r>
  <r>
    <n v="1188"/>
    <x v="10"/>
    <d v="2022-09-23T00:00:00"/>
    <s v="DIMAPILIS ANTHONY A."/>
    <s v="CTO"/>
    <x v="1"/>
    <d v="2022-09-15T00:00:00"/>
    <d v="2022-09-15T00:00:00"/>
    <s v="SL"/>
    <m/>
    <s v="1 SL"/>
    <n v="1"/>
    <m/>
  </r>
  <r>
    <n v="1188"/>
    <x v="10"/>
    <d v="2022-09-23T00:00:00"/>
    <s v="DIMAPILIS ANTHONY A."/>
    <s v="CTO"/>
    <x v="1"/>
    <d v="2022-09-21T00:00:00"/>
    <d v="2022-09-21T00:00:00"/>
    <s v="SL"/>
    <m/>
    <s v="1 SL"/>
    <n v="1"/>
    <m/>
  </r>
  <r>
    <n v="1189"/>
    <x v="10"/>
    <d v="2022-09-27T00:00:00"/>
    <s v="ATIENZA JULIE ANN A."/>
    <s v="CTO"/>
    <x v="1"/>
    <d v="2022-09-20T00:00:00"/>
    <d v="2022-09-20T00:00:00"/>
    <s v="SL"/>
    <m/>
    <s v="1 SL"/>
    <n v="1"/>
    <m/>
  </r>
  <r>
    <n v="1190"/>
    <x v="10"/>
    <d v="2022-09-12T00:00:00"/>
    <s v="DE OCAMPO ALMA A."/>
    <s v="CTO"/>
    <x v="1"/>
    <d v="2022-09-20T00:00:00"/>
    <d v="2022-09-21T00:00:00"/>
    <s v="OTHER"/>
    <s v="SEC 21 EO 292- SPECIAL PRIVILEGE"/>
    <s v="2 OTHER"/>
    <n v="2"/>
    <m/>
  </r>
  <r>
    <n v="1191"/>
    <x v="10"/>
    <d v="2022-09-27T00:00:00"/>
    <s v="GUAÑEZO MA. GINA P."/>
    <s v="CTO"/>
    <x v="1"/>
    <d v="2022-09-22T00:00:00"/>
    <d v="2022-09-22T00:00:00"/>
    <s v="OTHER"/>
    <s v="SEC 21 EO 292- SPECIAL PRIVILEGE"/>
    <s v="1 OTHER"/>
    <n v="1"/>
    <m/>
  </r>
  <r>
    <n v="1192"/>
    <x v="10"/>
    <d v="2022-09-27T00:00:00"/>
    <s v="DELA CRUZ EVANGELINE P."/>
    <s v="LANDTAX"/>
    <x v="1"/>
    <d v="2022-09-22T00:00:00"/>
    <d v="2022-09-22T00:00:00"/>
    <s v="OTHER"/>
    <s v="SEC 21 EO 292- SPECIAL PRIVILEGE"/>
    <s v="1 OTHER"/>
    <n v="1"/>
    <m/>
  </r>
  <r>
    <n v="1193"/>
    <x v="10"/>
    <d v="2022-09-27T00:00:00"/>
    <s v="DE OCAMPO ALMA A."/>
    <s v="CTO"/>
    <x v="1"/>
    <d v="2022-09-23T00:00:00"/>
    <d v="2022-09-23T00:00:00"/>
    <s v="SL"/>
    <m/>
    <s v="1 SL"/>
    <n v="1"/>
    <m/>
  </r>
  <r>
    <n v="1194"/>
    <x v="10"/>
    <d v="2022-09-20T00:00:00"/>
    <s v="PERIDO BEVERLY T."/>
    <s v="CTO"/>
    <x v="1"/>
    <d v="2022-09-23T00:00:00"/>
    <d v="2022-09-23T00:00:00"/>
    <s v="OTHER"/>
    <s v="SEC 25 EO 292- FORCE LEAVE"/>
    <s v="1 OTHER"/>
    <n v="1"/>
    <m/>
  </r>
  <r>
    <n v="1195"/>
    <x v="10"/>
    <d v="2022-09-27T00:00:00"/>
    <s v="BAUTISTA JANICE M."/>
    <s v="CTO"/>
    <x v="1"/>
    <d v="2022-09-29T00:00:00"/>
    <d v="2022-09-29T00:00:00"/>
    <s v="OTHER"/>
    <s v="SEC 21 EO 292- SPECIAL PRIVILEGE"/>
    <s v="1 OTHER"/>
    <n v="1"/>
    <m/>
  </r>
  <r>
    <n v="1196"/>
    <x v="10"/>
    <d v="2022-09-27T00:00:00"/>
    <s v="MIRANDA NICOLE MAY B."/>
    <n v="0"/>
    <x v="2"/>
    <d v="2022-09-29T00:00:00"/>
    <d v="2022-09-29T00:00:00"/>
    <s v="OTHER"/>
    <s v="SEC 25 EO 292- FORCE LEAVE"/>
    <s v="1 OTHER"/>
    <n v="1"/>
    <m/>
  </r>
  <r>
    <n v="1197"/>
    <x v="10"/>
    <d v="2022-09-27T00:00:00"/>
    <s v="DELA CRUZ EVANGELINE P."/>
    <s v="LANDTAX"/>
    <x v="1"/>
    <d v="2022-10-10T00:00:00"/>
    <d v="2022-10-12T00:00:00"/>
    <s v="VL"/>
    <m/>
    <s v="3 VL"/>
    <n v="3"/>
    <m/>
  </r>
  <r>
    <n v="1198"/>
    <x v="10"/>
    <d v="2022-09-27T00:00:00"/>
    <s v="DOGELIO RONNEL D."/>
    <s v="CEO"/>
    <x v="1"/>
    <d v="2022-09-29T00:00:00"/>
    <d v="2022-09-30T00:00:00"/>
    <s v="OTHER"/>
    <s v="SEC 25 EO 292- FORCE LEAVE"/>
    <s v="2 OTHER"/>
    <n v="2"/>
    <m/>
  </r>
  <r>
    <n v="1199"/>
    <x v="10"/>
    <d v="2022-09-23T00:00:00"/>
    <s v="MENDOZA PRESCILA S."/>
    <n v="0"/>
    <x v="2"/>
    <d v="2022-09-22T00:00:00"/>
    <d v="2022-09-22T00:00:00"/>
    <s v="SL"/>
    <m/>
    <s v="1 SL"/>
    <n v="1"/>
    <m/>
  </r>
  <r>
    <n v="1200"/>
    <x v="10"/>
    <d v="2022-09-13T00:00:00"/>
    <s v="DELA GRACIA MA. CECILIA P."/>
    <s v="ACCOUNTING"/>
    <x v="1"/>
    <d v="2022-09-05T00:00:00"/>
    <d v="2022-09-05T00:00:00"/>
    <s v="SL"/>
    <m/>
    <s v="1 SL"/>
    <n v="1"/>
    <m/>
  </r>
  <r>
    <n v="1201"/>
    <x v="11"/>
    <d v="2022-09-13T00:00:00"/>
    <s v="MAWAK MIA PAULEEN B."/>
    <n v="0"/>
    <x v="2"/>
    <d v="2022-09-12T00:00:00"/>
    <d v="2022-09-12T00:00:00"/>
    <s v="SL"/>
    <m/>
    <s v="1 SL"/>
    <n v="1"/>
    <m/>
  </r>
  <r>
    <n v="1202"/>
    <x v="11"/>
    <d v="2022-10-01T00:00:00"/>
    <s v="ORTIZ TRINIDAD D."/>
    <s v="GSO"/>
    <x v="1"/>
    <d v="2022-10-07T00:00:00"/>
    <d v="2022-10-07T00:00:00"/>
    <s v="SL"/>
    <m/>
    <s v="1 SL"/>
    <n v="1"/>
    <m/>
  </r>
  <r>
    <n v="1202"/>
    <x v="11"/>
    <d v="2022-10-01T00:00:00"/>
    <s v="ORTIZ TRINIDAD D."/>
    <s v="GSO"/>
    <x v="1"/>
    <d v="2022-10-10T00:00:00"/>
    <d v="2022-10-10T00:00:00"/>
    <s v="SL"/>
    <m/>
    <s v="1 SL"/>
    <n v="1"/>
    <m/>
  </r>
  <r>
    <n v="1203"/>
    <x v="11"/>
    <d v="2022-09-12T00:00:00"/>
    <s v="PALADAN VICENTE  "/>
    <s v="CENRO"/>
    <x v="1"/>
    <d v="2022-09-09T00:00:00"/>
    <d v="2022-09-09T00:00:00"/>
    <s v="SL"/>
    <m/>
    <s v="1 SL"/>
    <n v="1"/>
    <m/>
  </r>
  <r>
    <n v="1204"/>
    <x v="11"/>
    <d v="2022-10-10T00:00:00"/>
    <s v="TAMAYO MARIA ELLAINE III B."/>
    <s v="CTO"/>
    <x v="1"/>
    <d v="2022-10-05T00:00:00"/>
    <d v="2022-10-05T00:00:00"/>
    <s v="SL"/>
    <m/>
    <s v="1 SL"/>
    <n v="1"/>
    <m/>
  </r>
  <r>
    <n v="1205"/>
    <x v="11"/>
    <d v="2022-10-05T00:00:00"/>
    <s v="DUNGO PURISIMA CORAZON E."/>
    <s v="CTO"/>
    <x v="1"/>
    <d v="2022-10-11T00:00:00"/>
    <d v="2022-10-11T00:00:00"/>
    <s v="OTHER"/>
    <s v="SEC 25 EO 292- FORCE LEAVE"/>
    <s v="1 OTHER"/>
    <n v="1"/>
    <m/>
  </r>
  <r>
    <n v="1206"/>
    <x v="11"/>
    <d v="2022-10-07T00:00:00"/>
    <s v="MENDOZA NORA A."/>
    <n v="0"/>
    <x v="2"/>
    <d v="2022-09-23T00:00:00"/>
    <d v="2022-09-23T00:00:00"/>
    <s v="SL"/>
    <m/>
    <s v="1 SL"/>
    <n v="1"/>
    <m/>
  </r>
  <r>
    <n v="1206"/>
    <x v="11"/>
    <d v="2022-10-07T00:00:00"/>
    <s v="MENDOZA NORA A."/>
    <n v="0"/>
    <x v="2"/>
    <d v="2022-09-30T00:00:00"/>
    <d v="2022-09-30T00:00:00"/>
    <s v="SL"/>
    <m/>
    <s v="1 SL"/>
    <n v="1"/>
    <m/>
  </r>
  <r>
    <n v="1207"/>
    <x v="11"/>
    <d v="2022-10-10T00:00:00"/>
    <s v="TULIAO FLORDELIZA M."/>
    <s v="ACCOUNTING"/>
    <x v="1"/>
    <d v="2022-10-04T00:00:00"/>
    <d v="2022-10-07T00:00:00"/>
    <s v="SL"/>
    <m/>
    <s v="4 SL"/>
    <n v="4"/>
    <m/>
  </r>
  <r>
    <n v="1208"/>
    <x v="11"/>
    <d v="2022-10-10T00:00:00"/>
    <s v="MANALO EDITHA V."/>
    <s v="ACCOUNTING"/>
    <x v="1"/>
    <d v="2022-10-24T00:00:00"/>
    <d v="2022-10-24T00:00:00"/>
    <s v="VL"/>
    <m/>
    <s v="1 VL"/>
    <n v="1"/>
    <m/>
  </r>
  <r>
    <n v="1209"/>
    <x v="11"/>
    <d v="2022-10-10T00:00:00"/>
    <s v="MARASIGAN GINALYN D."/>
    <s v="ACCOUNTING"/>
    <x v="1"/>
    <d v="2022-10-21T00:00:00"/>
    <d v="2022-10-21T00:00:00"/>
    <s v="VL"/>
    <m/>
    <s v="1 VL"/>
    <n v="1"/>
    <m/>
  </r>
  <r>
    <n v="1210"/>
    <x v="11"/>
    <d v="2022-10-07T00:00:00"/>
    <s v="DIMARANAN GREGORIA C."/>
    <s v="ACCOUNTING"/>
    <x v="1"/>
    <d v="2022-10-24T00:00:00"/>
    <d v="2022-10-25T00:00:00"/>
    <s v="OTHER"/>
    <s v="SEC 25 EO 292- FORCE LEAVE"/>
    <s v="2 OTHER"/>
    <n v="2"/>
    <m/>
  </r>
  <r>
    <n v="1211"/>
    <x v="11"/>
    <d v="2022-10-10T00:00:00"/>
    <s v="MONTENEGRO HELEN L."/>
    <s v="TOPS (ADMIN CSU)"/>
    <x v="1"/>
    <d v="2022-10-07T00:00:00"/>
    <d v="2022-10-07T00:00:00"/>
    <s v="SL"/>
    <m/>
    <s v="1 SL"/>
    <n v="1"/>
    <m/>
  </r>
  <r>
    <n v="1212"/>
    <x v="11"/>
    <d v="2022-10-07T00:00:00"/>
    <s v="ERIDAO ROSALINDA P."/>
    <s v="CSWDO"/>
    <x v="1"/>
    <d v="2022-10-13T00:00:00"/>
    <d v="2022-10-14T00:00:00"/>
    <s v="VL"/>
    <m/>
    <s v="2 VL"/>
    <n v="2"/>
    <m/>
  </r>
  <r>
    <n v="1213"/>
    <x v="11"/>
    <d v="2022-10-12T00:00:00"/>
    <s v="PARASDAS OFELIA C."/>
    <s v="CCT"/>
    <x v="1"/>
    <m/>
    <m/>
    <s v="OTHER"/>
    <s v="TERMINAL LEAVE"/>
    <s v="0 OTHER"/>
    <n v="0"/>
    <m/>
  </r>
  <r>
    <n v="1214"/>
    <x v="11"/>
    <d v="2022-08-31T00:00:00"/>
    <s v="REMOLLENO MICHELLE U."/>
    <s v="CHO"/>
    <x v="1"/>
    <d v="2022-09-19T00:00:00"/>
    <d v="2022-09-20T00:00:00"/>
    <s v="VL"/>
    <m/>
    <s v="2 VL"/>
    <n v="2"/>
    <m/>
  </r>
  <r>
    <n v="1215"/>
    <x v="11"/>
    <d v="2022-09-09T00:00:00"/>
    <s v="ABENA WINNIE ROSE M."/>
    <s v="CSWDO"/>
    <x v="1"/>
    <d v="2022-09-08T00:00:00"/>
    <d v="2022-09-08T00:00:00"/>
    <s v="SL"/>
    <m/>
    <s v="1 SL"/>
    <n v="1"/>
    <m/>
  </r>
  <r>
    <n v="1216"/>
    <x v="11"/>
    <d v="2022-09-01T00:00:00"/>
    <s v="CRIZALDO THELMA U."/>
    <s v="CHO"/>
    <x v="1"/>
    <d v="2022-08-26T00:00:00"/>
    <d v="2022-08-26T00:00:00"/>
    <s v="SL"/>
    <m/>
    <s v="1 SL"/>
    <n v="1"/>
    <m/>
  </r>
  <r>
    <n v="1217"/>
    <x v="11"/>
    <d v="2022-08-30T00:00:00"/>
    <s v="CAPUPUS LIZA FE F."/>
    <s v="CHO"/>
    <x v="1"/>
    <d v="2022-08-25T00:00:00"/>
    <d v="2022-08-26T00:00:00"/>
    <s v="SL"/>
    <m/>
    <s v="2 SL"/>
    <n v="2"/>
    <m/>
  </r>
  <r>
    <n v="1218"/>
    <x v="11"/>
    <d v="2022-09-24T00:00:00"/>
    <s v="BAYOT ANISIA P."/>
    <s v="CTO"/>
    <x v="1"/>
    <d v="2022-08-30T00:00:00"/>
    <d v="2022-08-30T00:00:00"/>
    <s v="SL"/>
    <m/>
    <s v="1 SL"/>
    <n v="1"/>
    <m/>
  </r>
  <r>
    <n v="1219"/>
    <x v="11"/>
    <d v="2022-08-31T00:00:00"/>
    <s v="TAÑEDO MARIA EVELYN C."/>
    <s v="CBO"/>
    <x v="1"/>
    <d v="2022-08-30T00:00:00"/>
    <d v="2022-08-30T00:00:00"/>
    <s v="SL"/>
    <m/>
    <s v="1 SL"/>
    <n v="1"/>
    <m/>
  </r>
  <r>
    <n v="1220"/>
    <x v="11"/>
    <d v="2022-08-30T00:00:00"/>
    <s v="NOVICIO PERLITA G."/>
    <s v="LEGAL"/>
    <x v="1"/>
    <d v="2022-08-22T00:00:00"/>
    <d v="2022-08-22T00:00:00"/>
    <s v="SL"/>
    <m/>
    <s v="1 SL"/>
    <n v="1"/>
    <m/>
  </r>
  <r>
    <n v="1220"/>
    <x v="11"/>
    <d v="2022-08-30T00:00:00"/>
    <s v="NOVICIO PERLITA G."/>
    <s v="LEGAL"/>
    <x v="1"/>
    <d v="2022-08-25T00:00:00"/>
    <d v="2022-08-26T00:00:00"/>
    <s v="SL"/>
    <m/>
    <s v="2 SL"/>
    <n v="2"/>
    <m/>
  </r>
  <r>
    <n v="1221"/>
    <x v="11"/>
    <d v="2022-08-30T00:00:00"/>
    <s v="COLETO HANY ROY D."/>
    <s v="ONT"/>
    <x v="1"/>
    <d v="2022-09-13T00:00:00"/>
    <d v="2022-09-15T00:00:00"/>
    <s v="VL"/>
    <m/>
    <s v="3 VL"/>
    <n v="3"/>
    <m/>
  </r>
  <r>
    <n v="1222"/>
    <x v="11"/>
    <d v="2022-09-01T00:00:00"/>
    <s v="PEÑAFIEL MELISSA Q."/>
    <s v="CBO"/>
    <x v="1"/>
    <d v="2022-08-31T00:00:00"/>
    <d v="2022-08-31T00:00:00"/>
    <s v="SL"/>
    <m/>
    <s v="1 SL"/>
    <n v="1"/>
    <m/>
  </r>
  <r>
    <n v="1223"/>
    <x v="11"/>
    <d v="2022-08-30T00:00:00"/>
    <s v="ROCILLO CECILLA A."/>
    <s v="ACCOUNTING"/>
    <x v="1"/>
    <d v="2022-08-26T00:00:00"/>
    <d v="2022-08-26T00:00:00"/>
    <s v="SL"/>
    <m/>
    <s v="1 SL"/>
    <n v="1"/>
    <m/>
  </r>
  <r>
    <n v="1224"/>
    <x v="11"/>
    <d v="2022-08-25T00:00:00"/>
    <s v="MAWAK MIA PAULEEN B."/>
    <n v="0"/>
    <x v="2"/>
    <d v="2022-08-23T00:00:00"/>
    <d v="2022-08-23T00:00:00"/>
    <s v="SL"/>
    <m/>
    <s v="1 SL"/>
    <n v="1"/>
    <m/>
  </r>
  <r>
    <n v="1225"/>
    <x v="11"/>
    <d v="2022-08-23T00:00:00"/>
    <s v="DIMARANAN GREGORIA C."/>
    <s v="ACCOUNTING"/>
    <x v="1"/>
    <d v="2022-08-18T00:00:00"/>
    <d v="2022-08-18T00:00:00"/>
    <s v="SL"/>
    <m/>
    <s v="1 SL"/>
    <n v="1"/>
    <m/>
  </r>
  <r>
    <n v="1225"/>
    <x v="11"/>
    <d v="2022-08-23T00:00:00"/>
    <s v="DIMARANAN GREGORIA C."/>
    <s v="ACCOUNTING"/>
    <x v="1"/>
    <d v="2022-08-22T00:00:00"/>
    <d v="2022-08-22T00:00:00"/>
    <s v="SL"/>
    <m/>
    <s v="1 SL"/>
    <n v="1"/>
    <m/>
  </r>
  <r>
    <n v="1226"/>
    <x v="11"/>
    <d v="2022-08-25T00:00:00"/>
    <s v="MIRANDA MARIA LOIDA M."/>
    <n v="0"/>
    <x v="2"/>
    <d v="2022-08-22T00:00:00"/>
    <d v="2022-08-22T00:00:00"/>
    <s v="SL"/>
    <m/>
    <s v="1 SL"/>
    <n v="1"/>
    <m/>
  </r>
  <r>
    <n v="1227"/>
    <x v="11"/>
    <d v="2022-08-25T00:00:00"/>
    <s v="BUGARIN MA. ANA M."/>
    <s v="LCR"/>
    <x v="1"/>
    <d v="2022-08-22T00:00:00"/>
    <d v="2022-08-23T00:00:00"/>
    <s v="SL"/>
    <m/>
    <s v="2 SL"/>
    <n v="2"/>
    <m/>
  </r>
  <r>
    <n v="1228"/>
    <x v="11"/>
    <d v="2022-08-30T00:00:00"/>
    <s v="MAGUINAO GILBERT  "/>
    <s v="DA"/>
    <x v="0"/>
    <d v="2022-08-26T00:00:00"/>
    <d v="2022-08-26T00:00:00"/>
    <s v="SL"/>
    <m/>
    <s v="1 SL"/>
    <n v="1"/>
    <m/>
  </r>
  <r>
    <n v="1229"/>
    <x v="11"/>
    <d v="2022-08-24T00:00:00"/>
    <s v="PERIDO BEVERLY T."/>
    <s v="CTO"/>
    <x v="1"/>
    <d v="2022-08-26T00:00:00"/>
    <d v="2022-08-26T00:00:00"/>
    <s v="OTHER"/>
    <s v="SEC 25 EO 292- FORCE LEAVE"/>
    <s v="1 OTHER"/>
    <n v="1"/>
    <m/>
  </r>
  <r>
    <n v="1230"/>
    <x v="11"/>
    <d v="2022-08-30T00:00:00"/>
    <s v="DELA CRUZ EVANGELINE P."/>
    <s v="LANDTAX"/>
    <x v="1"/>
    <d v="2022-08-24T00:00:00"/>
    <d v="2022-08-24T00:00:00"/>
    <s v="SL"/>
    <m/>
    <s v="1 SL"/>
    <n v="1"/>
    <m/>
  </r>
  <r>
    <n v="1231"/>
    <x v="11"/>
    <d v="2022-08-31T00:00:00"/>
    <s v="DELA CRUZ EVANGELINE P."/>
    <s v="LANDTAX"/>
    <x v="1"/>
    <d v="2022-08-11T00:00:00"/>
    <d v="2022-08-12T00:00:00"/>
    <s v="VL"/>
    <m/>
    <s v="2 VL"/>
    <n v="2"/>
    <m/>
  </r>
  <r>
    <n v="1232"/>
    <x v="11"/>
    <d v="2022-08-23T00:00:00"/>
    <s v="GUAÑEZO MA. GINA P."/>
    <s v="CTO"/>
    <x v="1"/>
    <d v="2022-08-25T00:00:00"/>
    <d v="2022-08-25T00:00:00"/>
    <s v="OTHER"/>
    <s v="BIRTHDAY LEAVE"/>
    <s v="1 OTHER"/>
    <n v="1"/>
    <m/>
  </r>
  <r>
    <n v="1233"/>
    <x v="11"/>
    <d v="2022-08-23T00:00:00"/>
    <s v="GUAÑEZO MA. GINA P."/>
    <s v="CTO"/>
    <x v="1"/>
    <d v="2022-08-26T00:00:00"/>
    <d v="2022-08-26T00:00:00"/>
    <s v="OTHER"/>
    <s v="SEC 25 EO 292- FORCE LEAVE"/>
    <s v="1 OTHER"/>
    <n v="1"/>
    <m/>
  </r>
  <r>
    <n v="1234"/>
    <x v="11"/>
    <d v="2022-07-01T00:00:00"/>
    <s v="NELSON CATHERINE L."/>
    <s v="CHO"/>
    <x v="1"/>
    <m/>
    <m/>
    <s v="OTHER"/>
    <s v="TERMINAL LEAVE"/>
    <s v="0 OTHER"/>
    <n v="0"/>
    <m/>
  </r>
  <r>
    <n v="1235"/>
    <x v="11"/>
    <d v="2022-08-04T00:00:00"/>
    <s v="BAYOT ANABEL D."/>
    <s v="CTO"/>
    <x v="1"/>
    <d v="2022-08-11T00:00:00"/>
    <d v="2022-08-12T00:00:00"/>
    <s v="SL"/>
    <m/>
    <s v="2 SL"/>
    <n v="2"/>
    <m/>
  </r>
  <r>
    <n v="1235"/>
    <x v="11"/>
    <d v="2022-08-04T00:00:00"/>
    <s v="BAYOT ANABEL D."/>
    <s v="CTO"/>
    <x v="1"/>
    <d v="2022-08-16T00:00:00"/>
    <d v="2022-08-17T00:00:00"/>
    <s v="SL"/>
    <m/>
    <s v="2 SL"/>
    <n v="2"/>
    <m/>
  </r>
  <r>
    <n v="1236"/>
    <x v="11"/>
    <d v="2022-08-31T00:00:00"/>
    <s v="DE OCAMPO ALMA A."/>
    <s v="CTO"/>
    <x v="1"/>
    <d v="2022-08-30T00:00:00"/>
    <d v="2022-08-30T00:00:00"/>
    <s v="SL"/>
    <m/>
    <s v="1 SL"/>
    <n v="1"/>
    <m/>
  </r>
  <r>
    <n v="1237"/>
    <x v="11"/>
    <d v="2022-08-31T00:00:00"/>
    <s v="ALEGA ESTELITA M."/>
    <s v="CTO"/>
    <x v="1"/>
    <d v="2022-08-25T00:00:00"/>
    <d v="2022-08-25T00:00:00"/>
    <s v="SL"/>
    <m/>
    <s v="1 SL"/>
    <n v="1"/>
    <m/>
  </r>
  <r>
    <n v="1238"/>
    <x v="11"/>
    <d v="2022-08-31T00:00:00"/>
    <s v="RODRIGUEZ IGNACIO  "/>
    <s v="CENRO"/>
    <x v="1"/>
    <d v="2022-08-24T00:00:00"/>
    <d v="2022-08-24T00:00:00"/>
    <s v="SL"/>
    <m/>
    <s v="1 SL"/>
    <n v="1"/>
    <m/>
  </r>
  <r>
    <n v="1238"/>
    <x v="11"/>
    <d v="2022-08-31T00:00:00"/>
    <s v="RODRIGUEZ IGNACIO  "/>
    <s v="CENRO"/>
    <x v="1"/>
    <d v="2022-08-30T00:00:00"/>
    <d v="2022-08-30T00:00:00"/>
    <s v="SL"/>
    <m/>
    <s v="1 SL"/>
    <n v="1"/>
    <m/>
  </r>
  <r>
    <n v="1239"/>
    <x v="11"/>
    <d v="2022-08-31T00:00:00"/>
    <s v="MACAPUNO FELIX  "/>
    <s v="CENRO"/>
    <x v="1"/>
    <d v="2022-08-30T00:00:00"/>
    <d v="2022-08-30T00:00:00"/>
    <s v="SL"/>
    <m/>
    <s v="1 SL"/>
    <n v="1"/>
    <m/>
  </r>
  <r>
    <n v="1240"/>
    <x v="11"/>
    <d v="2022-09-01T00:00:00"/>
    <s v="ORTIZ TRINIDAD D."/>
    <s v="GSO"/>
    <x v="1"/>
    <d v="2022-08-26T00:00:00"/>
    <d v="2022-08-26T00:00:00"/>
    <s v="SL"/>
    <m/>
    <s v="1 SL"/>
    <n v="1"/>
    <m/>
  </r>
  <r>
    <n v="1240"/>
    <x v="11"/>
    <d v="2022-09-01T00:00:00"/>
    <s v="ORTIZ TRINIDAD D."/>
    <s v="GSO"/>
    <x v="1"/>
    <d v="2022-08-30T00:00:00"/>
    <d v="2022-08-31T00:00:00"/>
    <s v="SL"/>
    <m/>
    <s v="2 SL"/>
    <n v="2"/>
    <m/>
  </r>
  <r>
    <n v="1241"/>
    <x v="11"/>
    <d v="2022-06-27T00:00:00"/>
    <s v="DOGELIO RONNEL D."/>
    <s v="CEO"/>
    <x v="1"/>
    <d v="2022-06-24T00:00:00"/>
    <d v="2022-06-24T00:00:00"/>
    <s v="SL"/>
    <m/>
    <s v="1 SL"/>
    <n v="1"/>
    <m/>
  </r>
  <r>
    <n v="1242"/>
    <x v="11"/>
    <d v="2022-07-11T00:00:00"/>
    <s v="FELICIDARIO PAMELA C."/>
    <s v="BUDGET"/>
    <x v="1"/>
    <d v="2022-07-07T00:00:00"/>
    <d v="2022-07-07T00:00:00"/>
    <s v="SL"/>
    <m/>
    <s v="1 SL"/>
    <n v="1"/>
    <m/>
  </r>
  <r>
    <n v="1243"/>
    <x v="11"/>
    <d v="2022-06-22T00:00:00"/>
    <s v="MIRANDA NICOLE MAY B."/>
    <n v="0"/>
    <x v="2"/>
    <d v="2022-06-27T00:00:00"/>
    <d v="2022-06-27T00:00:00"/>
    <s v="OTHER"/>
    <s v="SEC 21 EO 292- SPECIAL PRIVILEGE"/>
    <s v="1 OTHER"/>
    <n v="1"/>
    <m/>
  </r>
  <r>
    <n v="1244"/>
    <x v="11"/>
    <d v="2022-07-25T00:00:00"/>
    <s v="MIRANDA NICOLE MAY B."/>
    <n v="0"/>
    <x v="2"/>
    <d v="2022-07-28T00:00:00"/>
    <d v="2022-07-28T00:00:00"/>
    <s v="OTHER"/>
    <s v="SEC 25 EO 292- FORCE LEAVE"/>
    <s v="1 OTHER"/>
    <n v="1"/>
    <m/>
  </r>
  <r>
    <n v="1245"/>
    <x v="11"/>
    <d v="2022-08-05T00:00:00"/>
    <s v="MIRANDA NICOLE MAY B."/>
    <n v="0"/>
    <x v="2"/>
    <d v="2022-08-08T00:00:00"/>
    <d v="2022-08-08T00:00:00"/>
    <s v="OTHER"/>
    <s v="SEC 25 EO 292- FORCE LEAVE"/>
    <s v="1 OTHER"/>
    <n v="1"/>
    <m/>
  </r>
  <r>
    <n v="1246"/>
    <x v="11"/>
    <d v="2022-06-28T00:00:00"/>
    <s v="PERIDO BEVERLY T."/>
    <s v="CTO"/>
    <x v="1"/>
    <d v="2022-07-07T00:00:00"/>
    <d v="2022-07-07T00:00:00"/>
    <s v="OTHER"/>
    <s v="SEC 25 EO 292- FORCE LEAVE"/>
    <s v="1 OTHER"/>
    <n v="1"/>
    <m/>
  </r>
  <r>
    <n v="1247"/>
    <x v="11"/>
    <d v="2022-07-22T00:00:00"/>
    <s v="PERIDO BEVERLY T."/>
    <s v="CTO"/>
    <x v="1"/>
    <d v="2022-07-20T00:00:00"/>
    <d v="2022-07-20T00:00:00"/>
    <s v="SL"/>
    <m/>
    <s v="1 SL"/>
    <n v="1"/>
    <m/>
  </r>
  <r>
    <n v="1248"/>
    <x v="11"/>
    <d v="2022-07-22T00:00:00"/>
    <s v="DE OCAMPO ALMA A."/>
    <s v="CTO"/>
    <x v="1"/>
    <d v="2022-07-20T00:00:00"/>
    <d v="2022-07-20T00:00:00"/>
    <s v="SL"/>
    <m/>
    <s v="1 SL"/>
    <n v="1"/>
    <m/>
  </r>
  <r>
    <n v="1249"/>
    <x v="11"/>
    <d v="2022-07-15T00:00:00"/>
    <s v="BAUTISTA JANICE M."/>
    <s v="CTO"/>
    <x v="1"/>
    <d v="2022-07-19T00:00:00"/>
    <d v="2022-07-19T00:00:00"/>
    <s v="VL"/>
    <m/>
    <s v="1 VL"/>
    <n v="1"/>
    <m/>
  </r>
  <r>
    <n v="1250"/>
    <x v="11"/>
    <d v="2022-08-03T00:00:00"/>
    <s v="BAUTISTA JANICE M."/>
    <s v="CTO"/>
    <x v="1"/>
    <d v="2022-08-08T00:00:00"/>
    <d v="2022-08-08T00:00:00"/>
    <s v="VL"/>
    <m/>
    <s v="1 VL"/>
    <n v="1"/>
    <m/>
  </r>
  <r>
    <n v="1250"/>
    <x v="11"/>
    <d v="2022-08-03T00:00:00"/>
    <s v="BAUTISTA JANICE M."/>
    <s v="CTO"/>
    <x v="1"/>
    <d v="2022-08-10T00:00:00"/>
    <d v="2022-08-10T00:00:00"/>
    <s v="VL"/>
    <m/>
    <s v="1 VL"/>
    <n v="1"/>
    <m/>
  </r>
  <r>
    <n v="1251"/>
    <x v="36"/>
    <d v="2022-09-23T00:00:00"/>
    <s v="CANDELARIA DANILO M."/>
    <s v="EEO/ CITY MARKET"/>
    <x v="1"/>
    <d v="2022-09-26T00:00:00"/>
    <d v="2022-09-30T00:00:00"/>
    <s v="OTHER"/>
    <s v="TERMINAL LEAVE"/>
    <s v="5 OTHER"/>
    <n v="5"/>
    <m/>
  </r>
  <r>
    <n v="1251"/>
    <x v="36"/>
    <d v="2022-09-23T00:00:00"/>
    <s v="CANDELARIA DANILO M."/>
    <s v="EEO/ CITY MARKET"/>
    <x v="1"/>
    <d v="2022-10-03T00:00:00"/>
    <d v="2022-10-07T00:00:00"/>
    <s v="OTHER"/>
    <s v="TERMINAL LEAVE"/>
    <s v="5 OTHER"/>
    <n v="5"/>
    <m/>
  </r>
  <r>
    <n v="1251"/>
    <x v="36"/>
    <d v="2022-09-23T00:00:00"/>
    <s v="CANDELARIA DANILO M."/>
    <s v="EEO/ CITY MARKET"/>
    <x v="1"/>
    <d v="2022-10-10T00:00:00"/>
    <d v="2022-10-14T00:00:00"/>
    <s v="OTHER"/>
    <s v="TERMINAL LEAVE"/>
    <s v="5 OTHER"/>
    <n v="5"/>
    <m/>
  </r>
  <r>
    <n v="1251"/>
    <x v="36"/>
    <d v="2022-09-23T00:00:00"/>
    <s v="CANDELARIA DANILO M."/>
    <s v="EEO/ CITY MARKET"/>
    <x v="1"/>
    <d v="2022-10-17T00:00:00"/>
    <d v="2022-10-21T00:00:00"/>
    <s v="OTHER"/>
    <s v="TERMINAL LEAVE"/>
    <s v="5 OTHER"/>
    <n v="5"/>
    <m/>
  </r>
  <r>
    <n v="1251"/>
    <x v="36"/>
    <d v="2022-09-23T00:00:00"/>
    <s v="CANDELARIA DANILO M."/>
    <s v="EEO/ CITY MARKET"/>
    <x v="1"/>
    <d v="2022-10-24T00:00:00"/>
    <d v="2022-10-28T00:00:00"/>
    <s v="OTHER"/>
    <s v="TERMINAL LEAVE"/>
    <s v="5 OTHER"/>
    <n v="5"/>
    <m/>
  </r>
  <r>
    <n v="1252"/>
    <x v="36"/>
    <d v="2022-08-15T00:00:00"/>
    <s v="PAYAD MARICEL  Q."/>
    <s v="HRMO"/>
    <x v="1"/>
    <d v="2022-08-22T00:00:00"/>
    <d v="2022-08-22T00:00:00"/>
    <s v="VL"/>
    <m/>
    <s v="1 VL"/>
    <n v="1"/>
    <m/>
  </r>
  <r>
    <n v="1253"/>
    <x v="36"/>
    <d v="2022-09-05T00:00:00"/>
    <s v="MAESTRECAMPO LORENA A."/>
    <s v="HRMO"/>
    <x v="1"/>
    <d v="2022-09-06T00:00:00"/>
    <d v="2022-09-06T00:00:00"/>
    <s v="OTHER"/>
    <s v="SEC 21 EO 292- SPECIAL PRIVILEGE"/>
    <s v="1 OTHER"/>
    <n v="1"/>
    <m/>
  </r>
  <r>
    <n v="1254"/>
    <x v="36"/>
    <d v="2022-10-04T00:00:00"/>
    <s v="SARDINOLA  GINABLETH J."/>
    <s v="MO"/>
    <x v="1"/>
    <d v="2022-10-04T00:00:00"/>
    <d v="2022-10-05T00:00:00"/>
    <s v="VL"/>
    <m/>
    <s v="2 VL"/>
    <n v="2"/>
    <m/>
  </r>
  <r>
    <n v="1255"/>
    <x v="36"/>
    <d v="2022-09-23T00:00:00"/>
    <s v="SARDINOLA  GINABLETH J."/>
    <s v="MO"/>
    <x v="1"/>
    <d v="2022-09-23T00:00:00"/>
    <d v="2022-09-23T00:00:00"/>
    <s v="SL"/>
    <m/>
    <s v="1 SL"/>
    <n v="1"/>
    <m/>
  </r>
  <r>
    <n v="1256"/>
    <x v="36"/>
    <d v="2022-10-05T00:00:00"/>
    <s v="LANTING AILEEN D."/>
    <s v="CHARACTER OFFICE"/>
    <x v="1"/>
    <d v="2022-10-04T00:00:00"/>
    <d v="2022-10-04T00:00:00"/>
    <s v="SL"/>
    <m/>
    <s v="1 SL"/>
    <n v="1"/>
    <m/>
  </r>
  <r>
    <n v="1257"/>
    <x v="36"/>
    <d v="2022-08-12T00:00:00"/>
    <s v="LANTING AILEEN D."/>
    <s v="CHARACTER OFFICE"/>
    <x v="1"/>
    <d v="2022-08-10T00:00:00"/>
    <d v="2022-08-11T00:00:00"/>
    <s v="SL"/>
    <m/>
    <s v="2 SL"/>
    <n v="2"/>
    <m/>
  </r>
  <r>
    <n v="1258"/>
    <x v="36"/>
    <d v="2022-08-14T00:00:00"/>
    <s v="COSME MA VICTORIA M."/>
    <s v="PICNIC GROVE"/>
    <x v="1"/>
    <d v="2022-08-22T00:00:00"/>
    <d v="2022-08-24T00:00:00"/>
    <s v="OTHER"/>
    <s v="RA 8972 SOLO PARENT"/>
    <s v="3 OTHER"/>
    <n v="3"/>
    <m/>
  </r>
  <r>
    <n v="1259"/>
    <x v="17"/>
    <d v="2022-10-05T00:00:00"/>
    <s v="ALCALA DANIEL P."/>
    <s v="BPLO"/>
    <x v="1"/>
    <d v="2022-10-17T00:00:00"/>
    <d v="2022-10-21T00:00:00"/>
    <s v="VL"/>
    <m/>
    <s v="5 VL"/>
    <n v="5"/>
    <m/>
  </r>
  <r>
    <n v="1260"/>
    <x v="17"/>
    <d v="2022-11-03T00:00:00"/>
    <s v="MAESTRECAMPO LORENA A."/>
    <s v="HRMO"/>
    <x v="1"/>
    <d v="2022-11-24T00:00:00"/>
    <d v="2022-11-28T00:00:00"/>
    <s v="VL"/>
    <m/>
    <s v="3 VL"/>
    <n v="3"/>
    <m/>
  </r>
  <r>
    <n v="1261"/>
    <x v="17"/>
    <d v="2022-11-03T00:00:00"/>
    <s v="MAESTRECAMPO LORENA A."/>
    <s v="HRMO"/>
    <x v="1"/>
    <d v="2022-12-09T00:00:00"/>
    <d v="2022-12-09T00:00:00"/>
    <s v="VL"/>
    <m/>
    <s v="1 VL"/>
    <n v="1"/>
    <m/>
  </r>
  <r>
    <n v="1262"/>
    <x v="17"/>
    <d v="2022-11-03T00:00:00"/>
    <s v="MAESTRECAMPO LORENA A."/>
    <s v="HRMO"/>
    <x v="1"/>
    <d v="2022-12-14T00:00:00"/>
    <d v="2022-12-14T00:00:00"/>
    <s v="VL"/>
    <m/>
    <s v="1 VL"/>
    <n v="1"/>
    <m/>
  </r>
  <r>
    <n v="1263"/>
    <x v="17"/>
    <d v="2022-11-17T00:00:00"/>
    <s v="PAYAD MARICEL  Q."/>
    <s v="HRMO"/>
    <x v="1"/>
    <d v="2022-12-06T00:00:00"/>
    <d v="2022-12-06T00:00:00"/>
    <s v="VL"/>
    <m/>
    <s v="1 VL"/>
    <n v="1"/>
    <m/>
  </r>
  <r>
    <n v="1264"/>
    <x v="17"/>
    <d v="2022-11-17T00:00:00"/>
    <s v="PAYAD MARICEL  Q."/>
    <s v="HRMO"/>
    <x v="1"/>
    <d v="2022-12-23T00:00:00"/>
    <d v="2022-12-23T00:00:00"/>
    <s v="VL"/>
    <m/>
    <s v="1 VL"/>
    <n v="1"/>
    <m/>
  </r>
  <r>
    <n v="1265"/>
    <x v="17"/>
    <d v="2022-10-03T00:00:00"/>
    <s v="FELICIDARIO PAMELA C."/>
    <s v="BUDGET"/>
    <x v="1"/>
    <d v="2022-09-30T00:00:00"/>
    <d v="2022-09-30T00:00:00"/>
    <s v="SL"/>
    <m/>
    <s v="1 SL"/>
    <n v="1"/>
    <m/>
  </r>
  <r>
    <n v="1266"/>
    <x v="17"/>
    <d v="2022-11-23T00:00:00"/>
    <s v="FELICIDARIO PAMELA C."/>
    <s v="BUDGET"/>
    <x v="1"/>
    <d v="2022-11-22T00:00:00"/>
    <d v="2022-11-22T00:00:00"/>
    <s v="OTHER"/>
    <s v="SEC 21 EO 292- SPECIAL PRIVILEGE"/>
    <s v="1 OTHER"/>
    <n v="1"/>
    <m/>
  </r>
  <r>
    <n v="1267"/>
    <x v="17"/>
    <d v="2022-11-22T00:00:00"/>
    <s v="PEÑAFIEL MELISSA Q."/>
    <s v="CBO"/>
    <x v="1"/>
    <d v="2022-11-29T00:00:00"/>
    <d v="2022-11-29T00:00:00"/>
    <s v="VL"/>
    <s v="SEC 25 EO 292- FORCE LEAVE"/>
    <s v="1 VL"/>
    <n v="1"/>
    <m/>
  </r>
  <r>
    <n v="1267"/>
    <x v="17"/>
    <d v="2022-11-22T00:00:00"/>
    <s v="PEÑAFIEL MELISSA Q."/>
    <s v="CBO"/>
    <x v="1"/>
    <d v="2022-12-16T00:00:00"/>
    <d v="2022-12-16T00:00:00"/>
    <s v="VL"/>
    <s v="SEC 25 EO 292- FORCE LEAVE"/>
    <s v="1 VL"/>
    <n v="1"/>
    <m/>
  </r>
  <r>
    <n v="1267"/>
    <x v="17"/>
    <d v="2022-11-22T00:00:00"/>
    <s v="PEÑAFIEL MELISSA Q."/>
    <s v="CBO"/>
    <x v="1"/>
    <d v="2022-12-26T00:00:00"/>
    <d v="2022-12-26T00:00:00"/>
    <s v="VL"/>
    <s v="SEC 25 EO 292- FORCE LEAVE"/>
    <s v="0 VL"/>
    <n v="0"/>
    <m/>
  </r>
  <r>
    <n v="1268"/>
    <x v="17"/>
    <d v="2022-11-11T00:00:00"/>
    <s v="PEÑAFIEL MELISSA Q."/>
    <s v="CBO"/>
    <x v="1"/>
    <d v="2022-11-11T00:00:00"/>
    <d v="2022-11-11T00:00:00"/>
    <s v="OTHER"/>
    <s v="SEC 21 EO 292- SPECIAL PRIVILEGE"/>
    <s v="1 OTHER"/>
    <n v="1"/>
    <m/>
  </r>
  <r>
    <n v="1269"/>
    <x v="17"/>
    <d v="2022-11-10T00:00:00"/>
    <s v="TAÑEDO MARIA EVELYN C."/>
    <s v="CBO"/>
    <x v="1"/>
    <d v="2022-11-07T00:00:00"/>
    <d v="2022-11-08T00:00:00"/>
    <s v="SL"/>
    <m/>
    <s v="2 SL"/>
    <n v="2"/>
    <m/>
  </r>
  <r>
    <n v="1270"/>
    <x v="17"/>
    <d v="2022-10-26T00:00:00"/>
    <s v="TAÑEDO MARIA EVELYN C."/>
    <s v="CBO"/>
    <x v="1"/>
    <d v="2022-11-04T00:00:00"/>
    <d v="2022-11-04T00:00:00"/>
    <s v="VL"/>
    <m/>
    <s v="1 VL"/>
    <n v="1"/>
    <m/>
  </r>
  <r>
    <n v="1271"/>
    <x v="17"/>
    <d v="2022-10-19T00:00:00"/>
    <s v="BORJA NECY M."/>
    <s v="CBO"/>
    <x v="1"/>
    <d v="2022-10-25T00:00:00"/>
    <d v="2022-10-25T00:00:00"/>
    <s v="VL"/>
    <m/>
    <s v="1 VL"/>
    <n v="1"/>
    <m/>
  </r>
  <r>
    <n v="1272"/>
    <x v="17"/>
    <d v="2022-11-21T00:00:00"/>
    <s v="BORJA NECY M."/>
    <s v="CBO"/>
    <x v="1"/>
    <d v="2022-11-25T00:00:00"/>
    <d v="2022-11-25T00:00:00"/>
    <s v="VL"/>
    <m/>
    <s v="1 VL"/>
    <n v="1"/>
    <m/>
  </r>
  <r>
    <n v="1272"/>
    <x v="17"/>
    <d v="2022-11-21T00:00:00"/>
    <s v="BORJA NECY M."/>
    <s v="CBO"/>
    <x v="1"/>
    <d v="2022-12-23T00:00:00"/>
    <d v="2022-12-23T00:00:00"/>
    <s v="VL"/>
    <m/>
    <s v="1 VL"/>
    <n v="1"/>
    <m/>
  </r>
  <r>
    <n v="1272"/>
    <x v="17"/>
    <d v="2022-11-21T00:00:00"/>
    <s v="BORJA NECY M."/>
    <s v="CBO"/>
    <x v="1"/>
    <d v="2022-12-29T00:00:00"/>
    <d v="2022-12-29T00:00:00"/>
    <s v="VL"/>
    <m/>
    <s v="1 VL"/>
    <n v="1"/>
    <m/>
  </r>
  <r>
    <n v="1273"/>
    <x v="17"/>
    <d v="2022-10-25T00:00:00"/>
    <s v="MONTENEGRO MARIA MARIZA P."/>
    <s v="CBO"/>
    <x v="1"/>
    <d v="2022-10-24T00:00:00"/>
    <d v="2022-10-24T00:00:00"/>
    <s v="SL"/>
    <m/>
    <s v="1 SL"/>
    <n v="1"/>
    <m/>
  </r>
  <r>
    <n v="1274"/>
    <x v="17"/>
    <d v="2022-11-23T00:00:00"/>
    <s v="MONTENEGRO MARIA MARIZA P."/>
    <s v="CBO"/>
    <x v="1"/>
    <d v="2022-11-24T00:00:00"/>
    <d v="2022-11-24T00:00:00"/>
    <s v="OTHER"/>
    <s v="SEC 21 EO 292- SPECIAL PRIVILEGE"/>
    <s v="1 OTHER"/>
    <n v="1"/>
    <m/>
  </r>
  <r>
    <n v="1275"/>
    <x v="17"/>
    <d v="2022-11-22T00:00:00"/>
    <s v="MONTENEGRO MARIA MARIZA P."/>
    <s v="CBO"/>
    <x v="1"/>
    <d v="2022-11-29T00:00:00"/>
    <d v="2022-11-29T00:00:00"/>
    <s v="OTHER"/>
    <s v="SEC 21 EO 292- SPECIAL PRIVILEGE"/>
    <s v="1 OTHER"/>
    <n v="1"/>
    <m/>
  </r>
  <r>
    <n v="1276"/>
    <x v="17"/>
    <d v="2022-11-22T00:00:00"/>
    <s v="MONTENEGRO MARIA MARIZA P."/>
    <s v="CBO"/>
    <x v="1"/>
    <d v="2022-12-02T00:00:00"/>
    <d v="2022-12-02T00:00:00"/>
    <s v="VL"/>
    <m/>
    <s v="1 VL"/>
    <n v="1"/>
    <m/>
  </r>
  <r>
    <n v="1277"/>
    <x v="17"/>
    <d v="2022-10-18T00:00:00"/>
    <s v="PENALES GUILLERMA B."/>
    <s v="CBO"/>
    <x v="1"/>
    <d v="2022-10-14T00:00:00"/>
    <d v="2022-10-14T00:00:00"/>
    <s v="SL"/>
    <m/>
    <s v="1 SL"/>
    <n v="1"/>
    <m/>
  </r>
  <r>
    <n v="1278"/>
    <x v="17"/>
    <d v="2022-11-14T00:00:00"/>
    <s v="PENALES GUILLERMA B."/>
    <s v="CBO"/>
    <x v="1"/>
    <d v="2022-11-14T00:00:00"/>
    <d v="2022-11-14T00:00:00"/>
    <s v="OTHER"/>
    <s v="SEC 21 EO 292- SPECIAL PRIVILEGE"/>
    <s v="1 OTHER"/>
    <n v="1"/>
    <m/>
  </r>
  <r>
    <n v="1279"/>
    <x v="17"/>
    <d v="2022-11-11T00:00:00"/>
    <s v="PENALES GUILLERMA B."/>
    <s v="CBO"/>
    <x v="1"/>
    <d v="2022-11-16T00:00:00"/>
    <d v="2022-11-16T00:00:00"/>
    <s v="VL"/>
    <m/>
    <s v="1 VL"/>
    <n v="1"/>
    <m/>
  </r>
  <r>
    <n v="1280"/>
    <x v="17"/>
    <d v="2022-11-07T00:00:00"/>
    <s v="MARTINEZ BELEN B."/>
    <n v="0"/>
    <x v="2"/>
    <d v="2022-11-03T00:00:00"/>
    <d v="2022-11-04T00:00:00"/>
    <s v="SL"/>
    <m/>
    <s v="2 SL"/>
    <n v="2"/>
    <m/>
  </r>
  <r>
    <n v="1281"/>
    <x v="17"/>
    <d v="2022-11-21T00:00:00"/>
    <s v="MARTINEZ BELEN B."/>
    <n v="0"/>
    <x v="2"/>
    <d v="2022-11-25T00:00:00"/>
    <d v="2022-11-25T00:00:00"/>
    <s v="VL"/>
    <s v="SEC 25 EO 292- FORCE LEAVE"/>
    <s v="1 VL"/>
    <n v="1"/>
    <m/>
  </r>
  <r>
    <n v="1282"/>
    <x v="17"/>
    <d v="2022-09-16T00:00:00"/>
    <s v="MARTINEZ BELEN B."/>
    <n v="0"/>
    <x v="2"/>
    <d v="2022-09-22T00:00:00"/>
    <d v="2022-09-22T00:00:00"/>
    <s v="VL"/>
    <m/>
    <s v="1 VL"/>
    <n v="1"/>
    <m/>
  </r>
  <r>
    <n v="1283"/>
    <x v="17"/>
    <d v="2022-09-30T00:00:00"/>
    <s v="PEÑAFIEL MELISSA Q."/>
    <s v="CBO"/>
    <x v="1"/>
    <d v="2022-09-29T00:00:00"/>
    <d v="2022-09-29T00:00:00"/>
    <s v="SL"/>
    <m/>
    <s v="1 SL"/>
    <n v="1"/>
    <m/>
  </r>
  <r>
    <n v="1284"/>
    <x v="17"/>
    <d v="2022-09-09T00:00:00"/>
    <s v="PENALES GUILLERMA B."/>
    <s v="CBO"/>
    <x v="1"/>
    <d v="2022-09-12T00:00:00"/>
    <d v="2022-09-12T00:00:00"/>
    <s v="OTHER"/>
    <s v="SEC 21 EO 292- SPECIAL PRIVILEGE"/>
    <s v="1 OTHER"/>
    <n v="1"/>
    <m/>
  </r>
  <r>
    <n v="1285"/>
    <x v="17"/>
    <d v="2022-09-08T00:00:00"/>
    <s v="MONTENEGRO MARIA MARIZA P."/>
    <s v="CBO"/>
    <x v="1"/>
    <d v="2022-09-05T00:00:00"/>
    <d v="2022-09-07T00:00:00"/>
    <s v="SL"/>
    <m/>
    <s v="3 SL"/>
    <n v="3"/>
    <m/>
  </r>
  <r>
    <n v="1286"/>
    <x v="17"/>
    <d v="2022-08-16T00:00:00"/>
    <s v="MONTENEGRO MARIA MARIZA P."/>
    <s v="CBO"/>
    <x v="1"/>
    <d v="2022-08-15T00:00:00"/>
    <d v="2022-08-15T00:00:00"/>
    <s v="SL"/>
    <m/>
    <s v="1 SL"/>
    <n v="1"/>
    <m/>
  </r>
  <r>
    <n v="1286"/>
    <x v="17"/>
    <d v="2022-09-21T00:00:00"/>
    <s v="TAÑEDO MARIA EVELYN C."/>
    <s v="CBO"/>
    <x v="1"/>
    <d v="2022-09-20T00:00:00"/>
    <d v="2022-09-20T00:00:00"/>
    <s v="SL"/>
    <m/>
    <s v="1 SL"/>
    <n v="1"/>
    <m/>
  </r>
  <r>
    <n v="1287"/>
    <x v="17"/>
    <d v="2022-09-06T00:00:00"/>
    <s v="TAÑEDO MARIA EVELYN C."/>
    <s v="CBO"/>
    <x v="1"/>
    <d v="2022-09-05T00:00:00"/>
    <d v="2022-09-05T00:00:00"/>
    <s v="SL"/>
    <m/>
    <s v="1 SL"/>
    <n v="1"/>
    <m/>
  </r>
  <r>
    <n v="1288"/>
    <x v="17"/>
    <d v="2022-08-18T00:00:00"/>
    <s v="FELICIDARIO PAMELA C."/>
    <s v="BUDGET"/>
    <x v="1"/>
    <d v="2022-08-17T00:00:00"/>
    <d v="2022-08-17T00:00:00"/>
    <s v="SL"/>
    <m/>
    <s v="1 SL"/>
    <n v="1"/>
    <m/>
  </r>
  <r>
    <n v="1289"/>
    <x v="17"/>
    <d v="2022-11-28T00:00:00"/>
    <s v="PAYAD MARICEL  Q."/>
    <s v="HRMO"/>
    <x v="1"/>
    <d v="2022-12-06T00:00:00"/>
    <d v="2022-12-06T00:00:00"/>
    <s v="VL"/>
    <m/>
    <s v="1 VL"/>
    <n v="1"/>
    <m/>
  </r>
  <r>
    <n v="1289"/>
    <x v="17"/>
    <d v="2022-11-28T00:00:00"/>
    <s v="PAYAD MARICEL  Q."/>
    <s v="HRMO"/>
    <x v="1"/>
    <d v="2022-12-23T00:00:00"/>
    <d v="2022-12-23T00:00:00"/>
    <s v="VL"/>
    <m/>
    <s v="1 VL"/>
    <n v="1"/>
    <m/>
  </r>
  <r>
    <n v="1290"/>
    <x v="17"/>
    <d v="2022-09-13T00:00:00"/>
    <s v="ATIENZA JULIE ANN A."/>
    <s v="CTO"/>
    <x v="1"/>
    <d v="2022-09-08T00:00:00"/>
    <d v="2022-09-09T00:00:00"/>
    <s v="SL"/>
    <m/>
    <s v="2 SL"/>
    <n v="2"/>
    <m/>
  </r>
  <r>
    <n v="1291"/>
    <x v="17"/>
    <d v="2022-10-21T00:00:00"/>
    <s v="ATIENZA JULIE ANN A."/>
    <s v="CTO"/>
    <x v="1"/>
    <d v="2022-10-28T00:00:00"/>
    <d v="2022-10-28T00:00:00"/>
    <s v="VL"/>
    <s v="SEC 25 EO 292- FORCE LEAVE"/>
    <s v="1 VL"/>
    <n v="1"/>
    <m/>
  </r>
  <r>
    <n v="1292"/>
    <x v="17"/>
    <d v="2022-10-31T00:00:00"/>
    <s v="LABARDA GINA L."/>
    <s v="PICNIC GROVE"/>
    <x v="1"/>
    <d v="2022-10-22T00:00:00"/>
    <d v="2022-10-22T00:00:00"/>
    <s v="SL"/>
    <m/>
    <s v="1 SL"/>
    <n v="1"/>
    <m/>
  </r>
  <r>
    <n v="1292"/>
    <x v="17"/>
    <d v="2022-10-31T00:00:00"/>
    <s v="LABARDA GINA L."/>
    <s v="PICNIC GROVE"/>
    <x v="1"/>
    <d v="2022-10-29T00:00:00"/>
    <d v="2022-10-29T00:00:00"/>
    <s v="SL"/>
    <m/>
    <s v="1 SL"/>
    <n v="1"/>
    <m/>
  </r>
  <r>
    <n v="1293"/>
    <x v="17"/>
    <d v="2022-10-28T00:00:00"/>
    <s v="TOLENTINO FE M."/>
    <s v="PICNIC GROVE"/>
    <x v="1"/>
    <d v="2022-12-09T00:00:00"/>
    <d v="2022-12-09T00:00:00"/>
    <s v="VL"/>
    <m/>
    <s v="1 VL"/>
    <n v="1"/>
    <m/>
  </r>
  <r>
    <n v="1293"/>
    <x v="17"/>
    <d v="2022-10-28T00:00:00"/>
    <s v="TOLENTINO FE M."/>
    <s v="PICNIC GROVE"/>
    <x v="1"/>
    <d v="2022-12-16T00:00:00"/>
    <d v="2022-12-16T00:00:00"/>
    <s v="VL"/>
    <m/>
    <s v="1 VL"/>
    <n v="1"/>
    <m/>
  </r>
  <r>
    <n v="1294"/>
    <x v="17"/>
    <d v="2022-10-28T00:00:00"/>
    <s v="TOLENTINO FE M."/>
    <s v="PICNIC GROVE"/>
    <x v="1"/>
    <d v="2022-11-11T00:00:00"/>
    <d v="2022-11-11T00:00:00"/>
    <s v="VL"/>
    <m/>
    <s v="1 VL"/>
    <n v="1"/>
    <m/>
  </r>
  <r>
    <n v="1294"/>
    <x v="17"/>
    <d v="2022-10-28T00:00:00"/>
    <s v="TOLENTINO FE M."/>
    <s v="PICNIC GROVE"/>
    <x v="1"/>
    <d v="2022-11-18T00:00:00"/>
    <d v="2022-11-18T00:00:00"/>
    <s v="VL"/>
    <m/>
    <s v="1 VL"/>
    <n v="1"/>
    <m/>
  </r>
  <r>
    <n v="1294"/>
    <x v="17"/>
    <d v="2022-10-28T00:00:00"/>
    <s v="TOLENTINO FE M."/>
    <s v="PICNIC GROVE"/>
    <x v="1"/>
    <d v="2022-11-25T00:00:00"/>
    <d v="2022-11-25T00:00:00"/>
    <s v="VL"/>
    <m/>
    <s v="1 VL"/>
    <n v="1"/>
    <m/>
  </r>
  <r>
    <n v="1295"/>
    <x v="17"/>
    <d v="2022-10-28T00:00:00"/>
    <s v="TOLENTINO FE M."/>
    <s v="PICNIC GROVE"/>
    <x v="1"/>
    <d v="2022-12-02T00:00:00"/>
    <d v="2022-12-02T00:00:00"/>
    <s v="OTHER"/>
    <s v="SEC 21 EO 292- SPECIAL PRIVILEGE"/>
    <s v="1 OTHER"/>
    <n v="1"/>
    <m/>
  </r>
  <r>
    <n v="1295"/>
    <x v="17"/>
    <d v="2022-10-28T00:00:00"/>
    <s v="TOLENTINO FE M."/>
    <s v="PICNIC GROVE"/>
    <x v="1"/>
    <d v="2022-12-23T00:00:00"/>
    <d v="2022-12-23T00:00:00"/>
    <s v="OTHER"/>
    <s v="SEC 21 EO 292- SPECIAL PRIVILEGE"/>
    <s v="1 OTHER"/>
    <n v="1"/>
    <m/>
  </r>
  <r>
    <n v="1296"/>
    <x v="17"/>
    <d v="2022-11-28T00:00:00"/>
    <s v="ANACAY ANICETA P."/>
    <s v="PICNIC GROVE"/>
    <x v="1"/>
    <d v="2022-12-13T00:00:00"/>
    <d v="2022-12-13T00:00:00"/>
    <s v="VL"/>
    <m/>
    <s v="1 VL"/>
    <n v="1"/>
    <m/>
  </r>
  <r>
    <n v="1296"/>
    <x v="17"/>
    <d v="2022-11-28T00:00:00"/>
    <s v="ANACAY ANICETA P."/>
    <s v="PICNIC GROVE"/>
    <x v="1"/>
    <d v="2022-12-16T00:00:00"/>
    <d v="2022-12-16T00:00:00"/>
    <s v="VL"/>
    <m/>
    <s v="1 VL"/>
    <n v="1"/>
    <m/>
  </r>
  <r>
    <n v="1297"/>
    <x v="17"/>
    <d v="2022-10-16T00:00:00"/>
    <s v="BAURILE LOURDES Q."/>
    <s v="PICNIC GROVE"/>
    <x v="1"/>
    <d v="2022-11-07T00:00:00"/>
    <d v="2022-11-11T00:00:00"/>
    <s v="VL"/>
    <m/>
    <s v="5 VL"/>
    <n v="5"/>
    <m/>
  </r>
  <r>
    <n v="1298"/>
    <x v="17"/>
    <d v="2022-10-16T00:00:00"/>
    <s v="ANACAY ANICETA P."/>
    <s v="PICNIC GROVE"/>
    <x v="1"/>
    <d v="2022-11-08T00:00:00"/>
    <d v="2022-11-08T00:00:00"/>
    <s v="OTHER"/>
    <s v="SEC 21 EO 292- SPECIAL PRIVILEGE"/>
    <s v="1 OTHER"/>
    <n v="1"/>
    <m/>
  </r>
  <r>
    <n v="1299"/>
    <x v="17"/>
    <d v="2022-11-28T00:00:00"/>
    <s v="ANACAY ANICETA P."/>
    <s v="PICNIC GROVE"/>
    <x v="1"/>
    <d v="2022-11-29T00:00:00"/>
    <d v="2022-11-29T00:00:00"/>
    <s v="SL"/>
    <m/>
    <s v="1 SL"/>
    <n v="1"/>
    <m/>
  </r>
  <r>
    <n v="1300"/>
    <x v="17"/>
    <d v="2022-10-18T00:00:00"/>
    <s v="ANACAY ANICETA P."/>
    <s v="PICNIC GROVE"/>
    <x v="1"/>
    <d v="2022-11-15T00:00:00"/>
    <d v="2022-11-15T00:00:00"/>
    <s v="SL"/>
    <m/>
    <s v="1 SL"/>
    <n v="1"/>
    <m/>
  </r>
  <r>
    <n v="1301"/>
    <x v="17"/>
    <d v="2022-10-11T00:00:00"/>
    <s v="JAVIER HILARIO  "/>
    <s v="PICNIC GROVE"/>
    <x v="1"/>
    <d v="2022-10-17T00:00:00"/>
    <d v="2022-10-18T00:00:00"/>
    <s v="VL"/>
    <s v="SEC 25 EO 292- FORCE LEAVE"/>
    <s v="2 VL"/>
    <n v="2"/>
    <m/>
  </r>
  <r>
    <n v="1302"/>
    <x v="17"/>
    <d v="2022-10-25T00:00:00"/>
    <s v="JAVIER HILARIO  "/>
    <s v="PICNIC GROVE"/>
    <x v="1"/>
    <d v="2022-11-03T00:00:00"/>
    <d v="2022-11-04T00:00:00"/>
    <m/>
    <m/>
    <s v="2 "/>
    <n v="2"/>
    <m/>
  </r>
  <r>
    <n v="1303"/>
    <x v="17"/>
    <d v="2022-10-10T00:00:00"/>
    <s v="VILLANUEVA PABLO B."/>
    <s v="PICNIC GROVE"/>
    <x v="1"/>
    <d v="2022-10-03T00:00:00"/>
    <d v="2022-10-04T00:00:00"/>
    <s v="SL"/>
    <m/>
    <s v="2 SL"/>
    <n v="2"/>
    <m/>
  </r>
  <r>
    <n v="1303"/>
    <x v="17"/>
    <d v="2022-10-10T00:00:00"/>
    <s v="VILLANUEVA PABLO B."/>
    <s v="PICNIC GROVE"/>
    <x v="1"/>
    <d v="2022-10-07T00:00:00"/>
    <d v="2022-10-07T00:00:00"/>
    <s v="SL"/>
    <m/>
    <s v="1 SL"/>
    <n v="1"/>
    <m/>
  </r>
  <r>
    <n v="1304"/>
    <x v="17"/>
    <d v="2022-11-04T00:00:00"/>
    <s v="VILLANUEVA PABLO B."/>
    <s v="PICNIC GROVE"/>
    <x v="1"/>
    <d v="2022-10-27T00:00:00"/>
    <d v="2022-10-28T00:00:00"/>
    <s v="SL"/>
    <m/>
    <s v="2 SL"/>
    <n v="2"/>
    <m/>
  </r>
  <r>
    <n v="1305"/>
    <x v="17"/>
    <d v="2022-09-08T00:00:00"/>
    <s v="ANARNA CRISTINA F."/>
    <s v="PICNIC GROVE"/>
    <x v="1"/>
    <d v="2022-09-13T00:00:00"/>
    <d v="2022-09-30T00:00:00"/>
    <s v="VL"/>
    <m/>
    <s v="14 VL"/>
    <n v="14"/>
    <m/>
  </r>
  <r>
    <n v="1306"/>
    <x v="17"/>
    <d v="2022-09-12T00:00:00"/>
    <s v="ANARNA CRISTINA F."/>
    <s v="PICNIC GROVE"/>
    <x v="1"/>
    <d v="2022-09-08T00:00:00"/>
    <d v="2022-09-10T00:00:00"/>
    <s v="SL"/>
    <m/>
    <s v="3 SL"/>
    <n v="3"/>
    <m/>
  </r>
  <r>
    <n v="1307"/>
    <x v="17"/>
    <d v="2022-11-28T00:00:00"/>
    <s v="ANARNA CRISTINA F."/>
    <s v="PICNIC GROVE"/>
    <x v="1"/>
    <d v="2022-10-10T00:00:00"/>
    <d v="2022-10-14T00:00:00"/>
    <s v="SL"/>
    <m/>
    <s v="5 SL"/>
    <n v="5"/>
    <m/>
  </r>
  <r>
    <n v="1308"/>
    <x v="17"/>
    <d v="2022-09-15T00:00:00"/>
    <s v="COSME MA VICTORIA M."/>
    <s v="PICNIC GROVE"/>
    <x v="1"/>
    <d v="2022-09-12T00:00:00"/>
    <d v="2022-09-14T00:00:00"/>
    <s v="SL"/>
    <m/>
    <s v="3 SL"/>
    <n v="3"/>
    <m/>
  </r>
  <r>
    <n v="1309"/>
    <x v="17"/>
    <d v="2022-10-10T00:00:00"/>
    <s v="COSME MA VICTORIA M."/>
    <s v="PICNIC GROVE"/>
    <x v="1"/>
    <d v="2022-10-27T00:00:00"/>
    <d v="2022-10-30T00:00:00"/>
    <s v="OTHER"/>
    <s v="RA 8972 SOLO PARENT"/>
    <s v="4 OTHER"/>
    <n v="4"/>
    <m/>
  </r>
  <r>
    <n v="1310"/>
    <x v="17"/>
    <d v="2022-10-16T00:00:00"/>
    <s v="COSME MA VICTORIA M."/>
    <s v="PICNIC GROVE"/>
    <x v="1"/>
    <d v="2022-12-08T00:00:00"/>
    <d v="2022-12-08T00:00:00"/>
    <s v="OTHER"/>
    <s v="SEC 21 EO 292- SPECIAL PRIVILEGE"/>
    <s v="0 OTHER"/>
    <n v="0"/>
    <m/>
  </r>
  <r>
    <n v="1311"/>
    <x v="17"/>
    <d v="2022-10-16T00:00:00"/>
    <s v="COSME MA VICTORIA M."/>
    <s v="PICNIC GROVE"/>
    <x v="1"/>
    <d v="2022-10-30T00:00:00"/>
    <d v="2022-10-30T00:00:00"/>
    <s v="OTHER"/>
    <s v="SEC 21 EO 292- SPECIAL PRIVILEGE"/>
    <s v="0 OTHER"/>
    <n v="0"/>
    <m/>
  </r>
  <r>
    <n v="1312"/>
    <x v="17"/>
    <d v="2022-09-12T00:00:00"/>
    <s v="ESPIRITU RONALD M."/>
    <s v="CTO"/>
    <x v="1"/>
    <d v="2022-09-16T00:00:00"/>
    <d v="2022-09-16T00:00:00"/>
    <s v="VL"/>
    <m/>
    <s v="1 VL"/>
    <n v="1"/>
    <m/>
  </r>
  <r>
    <n v="1313"/>
    <x v="17"/>
    <d v="2022-09-09T00:00:00"/>
    <s v="ESPIRITU RONALD M."/>
    <s v="CTO"/>
    <x v="1"/>
    <d v="2022-08-16T00:00:00"/>
    <d v="2022-08-16T00:00:00"/>
    <s v="VL"/>
    <m/>
    <s v="1 VL"/>
    <n v="1"/>
    <m/>
  </r>
  <r>
    <n v="1314"/>
    <x v="17"/>
    <d v="2022-08-25T00:00:00"/>
    <s v="ESPIRITU RONALD M."/>
    <s v="CTO"/>
    <x v="1"/>
    <d v="2022-09-06T00:00:00"/>
    <d v="2022-09-06T00:00:00"/>
    <s v="VL"/>
    <m/>
    <s v="1 VL"/>
    <n v="1"/>
    <m/>
  </r>
  <r>
    <n v="1315"/>
    <x v="17"/>
    <d v="2022-10-03T00:00:00"/>
    <s v="ESPIRITU RONALD M."/>
    <s v="CTO"/>
    <x v="1"/>
    <d v="2022-09-29T00:00:00"/>
    <d v="2022-09-30T00:00:00"/>
    <s v="SL"/>
    <m/>
    <s v="2 SL"/>
    <n v="2"/>
    <m/>
  </r>
  <r>
    <n v="1316"/>
    <x v="17"/>
    <d v="2022-10-24T00:00:00"/>
    <s v="ESPIRITU RONALD M."/>
    <s v="CTO"/>
    <x v="1"/>
    <d v="2022-10-19T00:00:00"/>
    <d v="2022-10-19T00:00:00"/>
    <s v="SL"/>
    <m/>
    <s v="1 SL"/>
    <n v="1"/>
    <m/>
  </r>
  <r>
    <n v="1317"/>
    <x v="17"/>
    <d v="2022-11-07T00:00:00"/>
    <s v="ESPIRITU RONALD M."/>
    <s v="CTO"/>
    <x v="1"/>
    <d v="2022-11-14T00:00:00"/>
    <d v="2022-11-14T00:00:00"/>
    <s v="VL"/>
    <m/>
    <s v="1 VL"/>
    <n v="1"/>
    <m/>
  </r>
  <r>
    <n v="1318"/>
    <x v="17"/>
    <d v="2022-10-28T00:00:00"/>
    <s v="BAYOT ANISIA P."/>
    <s v="CTO"/>
    <x v="1"/>
    <d v="2022-10-24T00:00:00"/>
    <d v="2022-10-25T00:00:00"/>
    <s v="SL"/>
    <m/>
    <s v="2 SL"/>
    <n v="2"/>
    <m/>
  </r>
  <r>
    <n v="1319"/>
    <x v="17"/>
    <d v="2022-10-18T00:00:00"/>
    <s v="BAYOT ANISIA P."/>
    <s v="CTO"/>
    <x v="1"/>
    <d v="2022-10-17T00:00:00"/>
    <d v="2022-10-17T00:00:00"/>
    <s v="SL"/>
    <m/>
    <s v="1 SL"/>
    <n v="1"/>
    <m/>
  </r>
  <r>
    <n v="1320"/>
    <x v="17"/>
    <d v="2022-11-09T00:00:00"/>
    <s v="ALEGA ESTELITA M."/>
    <s v="CTO"/>
    <x v="1"/>
    <d v="2022-11-08T00:00:00"/>
    <d v="2022-11-08T00:00:00"/>
    <s v="SL"/>
    <m/>
    <s v="1 SL"/>
    <n v="1"/>
    <m/>
  </r>
  <r>
    <n v="1321"/>
    <x v="17"/>
    <d v="2022-11-09T00:00:00"/>
    <s v="BAYOT ANISIA P."/>
    <s v="CTO"/>
    <x v="1"/>
    <d v="2022-11-07T00:00:00"/>
    <d v="2022-11-07T00:00:00"/>
    <s v="SL"/>
    <m/>
    <s v="1 SL"/>
    <n v="1"/>
    <m/>
  </r>
  <r>
    <n v="1322"/>
    <x v="17"/>
    <d v="2022-08-08T00:00:00"/>
    <s v="BAYOT ANISIA P."/>
    <s v="CTO"/>
    <x v="1"/>
    <d v="2022-08-04T00:00:00"/>
    <d v="2022-08-05T00:00:00"/>
    <s v="SL"/>
    <m/>
    <s v="2 SL"/>
    <n v="2"/>
    <m/>
  </r>
  <r>
    <n v="1323"/>
    <x v="17"/>
    <d v="2022-09-14T00:00:00"/>
    <s v="BAYOT ANISIA P."/>
    <s v="CTO"/>
    <x v="1"/>
    <d v="2022-09-12T00:00:00"/>
    <d v="2022-09-13T00:00:00"/>
    <s v="SL"/>
    <m/>
    <s v="2 SL"/>
    <n v="2"/>
    <m/>
  </r>
  <r>
    <n v="1324"/>
    <x v="17"/>
    <d v="2022-08-23T00:00:00"/>
    <s v="PENALES GUILLERMA B."/>
    <s v="CBO"/>
    <x v="1"/>
    <d v="2022-08-25T00:00:00"/>
    <d v="2022-08-25T00:00:00"/>
    <s v="VL"/>
    <m/>
    <s v="1 VL"/>
    <n v="1"/>
    <m/>
  </r>
  <r>
    <n v="1325"/>
    <x v="17"/>
    <d v="2022-11-10T00:00:00"/>
    <s v="ATIENZA JULIE ANN A."/>
    <s v="CTO"/>
    <x v="1"/>
    <d v="2022-11-17T00:00:00"/>
    <d v="2022-11-17T00:00:00"/>
    <s v="OTHER"/>
    <s v="SEC 21 EO 292- SPECIAL PRIVILEGE"/>
    <s v="1 OTHER"/>
    <n v="1"/>
    <m/>
  </r>
  <r>
    <n v="1326"/>
    <x v="17"/>
    <d v="2022-10-17T00:00:00"/>
    <s v="ATIENZA JULIE ANN A."/>
    <s v="CTO"/>
    <x v="1"/>
    <d v="2022-10-24T00:00:00"/>
    <d v="2022-10-24T00:00:00"/>
    <s v="VL"/>
    <s v="SEC 25 EO 292- FORCE LEAVE"/>
    <s v="1 VL"/>
    <n v="1"/>
    <m/>
  </r>
  <r>
    <n v="1327"/>
    <x v="17"/>
    <d v="2022-09-07T00:00:00"/>
    <s v="MABUTI ANA MARIE C."/>
    <s v="CTO"/>
    <x v="1"/>
    <d v="2022-09-06T00:00:00"/>
    <d v="2022-09-06T00:00:00"/>
    <s v="SL"/>
    <m/>
    <s v="1 SL"/>
    <n v="1"/>
    <m/>
  </r>
  <r>
    <n v="1328"/>
    <x v="17"/>
    <d v="2022-09-20T00:00:00"/>
    <s v="MABUTI ANA MARIE C."/>
    <s v="CTO"/>
    <x v="1"/>
    <d v="2022-09-19T00:00:00"/>
    <d v="2022-09-19T00:00:00"/>
    <s v="SL"/>
    <m/>
    <s v="1 SL"/>
    <n v="1"/>
    <m/>
  </r>
  <r>
    <n v="1329"/>
    <x v="17"/>
    <d v="2022-09-14T00:00:00"/>
    <s v="MABUTI ANA MARIE C."/>
    <s v="CTO"/>
    <x v="1"/>
    <d v="2022-09-12T00:00:00"/>
    <d v="2022-09-13T00:00:00"/>
    <s v="SL"/>
    <m/>
    <s v="2 SL"/>
    <n v="2"/>
    <m/>
  </r>
  <r>
    <n v="1330"/>
    <x v="17"/>
    <d v="2022-10-12T00:00:00"/>
    <s v="ALEGA ESTELITA M."/>
    <s v="CTO"/>
    <x v="1"/>
    <d v="2022-10-11T00:00:00"/>
    <d v="2022-10-11T00:00:00"/>
    <s v="SL"/>
    <m/>
    <s v="1 SL"/>
    <n v="1"/>
    <m/>
  </r>
  <r>
    <n v="1331"/>
    <x v="17"/>
    <d v="2022-10-04T00:00:00"/>
    <s v="ALEGA ESTELITA M."/>
    <s v="CTO"/>
    <x v="1"/>
    <d v="2022-09-28T00:00:00"/>
    <d v="2022-09-28T00:00:00"/>
    <s v="VL"/>
    <s v="SEC 25 EO 292- FORCE LEAVE"/>
    <s v="1 VL"/>
    <n v="1"/>
    <m/>
  </r>
  <r>
    <n v="1332"/>
    <x v="17"/>
    <d v="2022-10-04T00:00:00"/>
    <s v="ALEGA ESTELITA M."/>
    <s v="CTO"/>
    <x v="1"/>
    <d v="2022-09-29T00:00:00"/>
    <d v="2022-09-30T00:00:00"/>
    <s v="SL"/>
    <m/>
    <s v="2 SL"/>
    <n v="2"/>
    <m/>
  </r>
  <r>
    <n v="1333"/>
    <x v="17"/>
    <d v="2022-10-24T00:00:00"/>
    <s v="TAMAYO MARIA ELLAINE III B."/>
    <s v="CTO"/>
    <x v="1"/>
    <d v="2022-10-03T00:00:00"/>
    <d v="2022-10-03T00:00:00"/>
    <s v="SL"/>
    <m/>
    <s v="1 SL"/>
    <n v="1"/>
    <m/>
  </r>
  <r>
    <n v="1334"/>
    <x v="17"/>
    <d v="2022-11-21T00:00:00"/>
    <s v="TAMAYO MARIA ELLAINE III B."/>
    <s v="CTO"/>
    <x v="1"/>
    <d v="2022-11-25T00:00:00"/>
    <d v="2022-11-25T00:00:00"/>
    <s v="VL"/>
    <s v="SEC 25 EO 292- FORCE LEAVE"/>
    <s v="1 VL"/>
    <n v="1"/>
    <m/>
  </r>
  <r>
    <n v="1335"/>
    <x v="17"/>
    <d v="2022-09-21T00:00:00"/>
    <s v="TAMAYO MARIA ELLAINE III B."/>
    <s v="CTO"/>
    <x v="1"/>
    <d v="2022-09-27T00:00:00"/>
    <d v="2022-09-30T00:00:00"/>
    <s v="VL"/>
    <m/>
    <s v="4 VL"/>
    <n v="4"/>
    <m/>
  </r>
  <r>
    <n v="1336"/>
    <x v="17"/>
    <d v="2022-09-21T00:00:00"/>
    <s v="TAMAYO MARIA ELLAINE III B."/>
    <s v="CTO"/>
    <x v="1"/>
    <d v="2022-09-26T00:00:00"/>
    <d v="2022-09-28T00:00:00"/>
    <s v="VL"/>
    <m/>
    <s v="3 VL"/>
    <n v="3"/>
    <m/>
  </r>
  <r>
    <n v="1337"/>
    <x v="17"/>
    <d v="2022-09-19T00:00:00"/>
    <s v="TAMAYO MARIA ELLAINE III B."/>
    <s v="CTO"/>
    <x v="1"/>
    <d v="2022-09-15T00:00:00"/>
    <d v="2022-09-15T00:00:00"/>
    <s v="SL"/>
    <m/>
    <s v="1 SL"/>
    <n v="1"/>
    <m/>
  </r>
  <r>
    <n v="1338"/>
    <x v="17"/>
    <d v="2022-10-12T00:00:00"/>
    <s v="DIMAPILIS JOSEPHINE P."/>
    <s v="CTO"/>
    <x v="1"/>
    <d v="2022-10-11T00:00:00"/>
    <d v="2022-10-11T00:00:00"/>
    <s v="SL"/>
    <m/>
    <s v="1 SL"/>
    <n v="1"/>
    <m/>
  </r>
  <r>
    <n v="1339"/>
    <x v="17"/>
    <d v="2022-10-25T00:00:00"/>
    <s v="DIMAPILIS JOSEPHINE P."/>
    <s v="CTO"/>
    <x v="1"/>
    <d v="2022-10-24T00:00:00"/>
    <d v="2022-10-24T00:00:00"/>
    <s v="SL"/>
    <m/>
    <s v="1 SL"/>
    <n v="1"/>
    <m/>
  </r>
  <r>
    <n v="1340"/>
    <x v="17"/>
    <d v="2022-09-05T00:00:00"/>
    <s v="DIMAPILIS JOSEPHINE P."/>
    <s v="CTO"/>
    <x v="1"/>
    <d v="2022-09-02T00:00:00"/>
    <d v="2022-09-02T00:00:00"/>
    <s v="VL"/>
    <s v="SEC 25 EO 292- FORCE LEAVE"/>
    <s v="1 VL"/>
    <n v="1"/>
    <m/>
  </r>
  <r>
    <n v="1341"/>
    <x v="17"/>
    <d v="2022-09-22T00:00:00"/>
    <s v="ESPIRITU RONALD M."/>
    <s v="CTO"/>
    <x v="1"/>
    <d v="2022-09-19T00:00:00"/>
    <d v="2022-09-20T00:00:00"/>
    <s v="SL"/>
    <m/>
    <s v="2 SL"/>
    <n v="2"/>
    <m/>
  </r>
  <r>
    <n v="1342"/>
    <x v="17"/>
    <d v="2022-11-17T00:00:00"/>
    <s v="OLEGARIO TEOFISTA B."/>
    <s v="CTO"/>
    <x v="1"/>
    <d v="2022-11-22T00:00:00"/>
    <d v="2022-11-22T00:00:00"/>
    <s v="VL"/>
    <s v="SEC 25 EO 292- FORCE LEAVE"/>
    <s v="1 VL"/>
    <n v="1"/>
    <m/>
  </r>
  <r>
    <n v="1343"/>
    <x v="17"/>
    <d v="2022-09-13T00:00:00"/>
    <s v="OLEGARIO TEOFISTA B."/>
    <s v="CTO"/>
    <x v="1"/>
    <d v="2022-09-20T00:00:00"/>
    <d v="2022-09-20T00:00:00"/>
    <s v="OTHER"/>
    <s v="SEC 21 EO 292- SPECIAL PRIVILEGE"/>
    <s v="1 OTHER"/>
    <n v="1"/>
    <m/>
  </r>
  <r>
    <n v="1344"/>
    <x v="17"/>
    <d v="2022-10-25T00:00:00"/>
    <s v="BURAZON CARIDAD A."/>
    <s v="CTO"/>
    <x v="1"/>
    <d v="2022-10-24T00:00:00"/>
    <d v="2022-10-24T00:00:00"/>
    <s v="OTHER"/>
    <s v="SEC 21 EO 292- SPECIAL PRIVILEGE"/>
    <s v="1 OTHER"/>
    <n v="1"/>
    <m/>
  </r>
  <r>
    <n v="1345"/>
    <x v="17"/>
    <d v="2022-11-21T00:00:00"/>
    <s v="ESCAMILLAS EVELYN M."/>
    <s v="CTO"/>
    <x v="1"/>
    <d v="2022-10-27T00:00:00"/>
    <d v="2022-10-28T00:00:00"/>
    <s v="VL"/>
    <s v="SEC 25 EO 292- FORCE LEAVE"/>
    <s v="2 VL"/>
    <n v="2"/>
    <m/>
  </r>
  <r>
    <n v="1346"/>
    <x v="17"/>
    <d v="2022-10-24T00:00:00"/>
    <s v="DE GRANO MA. ERLINDA F."/>
    <s v="CTO"/>
    <x v="1"/>
    <d v="2022-10-28T00:00:00"/>
    <d v="2022-10-28T00:00:00"/>
    <s v="VL"/>
    <s v="SEC 25 EO 292- FORCE LEAVE"/>
    <s v="1 VL"/>
    <n v="1"/>
    <m/>
  </r>
  <r>
    <n v="1346"/>
    <x v="17"/>
    <d v="2022-10-24T00:00:00"/>
    <s v="DE GRANO MA. ERLINDA F."/>
    <s v="CTO"/>
    <x v="1"/>
    <d v="2022-11-02T00:00:00"/>
    <d v="2022-11-02T00:00:00"/>
    <s v="VL"/>
    <s v="SEC 25 EO 292- FORCE LEAVE"/>
    <s v="0 VL"/>
    <n v="0"/>
    <m/>
  </r>
  <r>
    <n v="1347"/>
    <x v="17"/>
    <d v="2022-10-25T00:00:00"/>
    <s v="OLEGARIO NENITA A."/>
    <s v="LIBRARY"/>
    <x v="1"/>
    <d v="2022-11-07T00:00:00"/>
    <d v="2022-11-07T00:00:00"/>
    <s v="VL"/>
    <m/>
    <s v="1 VL"/>
    <n v="1"/>
    <m/>
  </r>
  <r>
    <n v="1348"/>
    <x v="17"/>
    <d v="2022-09-19T00:00:00"/>
    <s v="OLEGARIO NENITA A."/>
    <s v="LIBRARY"/>
    <x v="1"/>
    <d v="2022-09-28T00:00:00"/>
    <d v="2022-09-30T00:00:00"/>
    <s v="VL"/>
    <m/>
    <s v="3 VL"/>
    <n v="3"/>
    <m/>
  </r>
  <r>
    <n v="1349"/>
    <x v="17"/>
    <d v="2022-10-17T00:00:00"/>
    <s v="DE OCAMPO ALMA A."/>
    <s v="CTO"/>
    <x v="1"/>
    <d v="2022-10-24T00:00:00"/>
    <d v="2022-10-24T00:00:00"/>
    <s v="VL"/>
    <s v="SEC 25 EO 292- FORCE LEAVE"/>
    <s v="1 VL"/>
    <n v="1"/>
    <m/>
  </r>
  <r>
    <n v="1350"/>
    <x v="17"/>
    <d v="2022-11-11T00:00:00"/>
    <s v="DE OCAMPO ALMA A."/>
    <s v="CTO"/>
    <x v="1"/>
    <d v="2022-11-10T00:00:00"/>
    <d v="2022-11-10T00:00:00"/>
    <s v="SL"/>
    <m/>
    <s v="1 SL"/>
    <n v="1"/>
    <m/>
  </r>
  <r>
    <n v="1351"/>
    <x v="17"/>
    <d v="2022-10-03T00:00:00"/>
    <s v="VIDALLO WINNIE R."/>
    <s v="CTO"/>
    <x v="1"/>
    <d v="2022-09-29T00:00:00"/>
    <d v="2022-09-29T00:00:00"/>
    <s v="SL"/>
    <m/>
    <s v="1 SL"/>
    <n v="1"/>
    <m/>
  </r>
  <r>
    <n v="1352"/>
    <x v="17"/>
    <d v="2022-10-14T00:00:00"/>
    <s v="VIDALLO WINNIE R."/>
    <s v="CTO"/>
    <x v="1"/>
    <d v="2022-10-20T00:00:00"/>
    <d v="2022-10-20T00:00:00"/>
    <s v="OTHER"/>
    <s v="SEC 21 EO 292- SPECIAL PRIVILEGE"/>
    <s v="1 OTHER"/>
    <n v="1"/>
    <m/>
  </r>
  <r>
    <n v="1353"/>
    <x v="17"/>
    <d v="2022-10-12T00:00:00"/>
    <s v="REPILLO AMMY LOU M."/>
    <s v="CTO"/>
    <x v="1"/>
    <d v="2022-10-07T00:00:00"/>
    <d v="2022-10-07T00:00:00"/>
    <s v="SL"/>
    <m/>
    <s v="1 SL"/>
    <n v="1"/>
    <m/>
  </r>
  <r>
    <n v="1354"/>
    <x v="17"/>
    <d v="2022-11-02T00:00:00"/>
    <s v="REPILLO AMMY LOU M."/>
    <s v="CTO"/>
    <x v="1"/>
    <d v="2022-10-27T00:00:00"/>
    <d v="2022-10-27T00:00:00"/>
    <s v="SL"/>
    <m/>
    <s v="1 SL"/>
    <n v="1"/>
    <m/>
  </r>
  <r>
    <n v="1355"/>
    <x v="17"/>
    <d v="2022-09-13T00:00:00"/>
    <s v="REPILLO AMMY LOU M."/>
    <s v="CTO"/>
    <x v="1"/>
    <d v="2022-09-12T00:00:00"/>
    <d v="2022-09-12T00:00:00"/>
    <s v="SL"/>
    <m/>
    <s v="1 SL"/>
    <n v="1"/>
    <m/>
  </r>
  <r>
    <n v="1356"/>
    <x v="17"/>
    <d v="2022-11-03T00:00:00"/>
    <s v="PERIDO BEVERLY T."/>
    <s v="CTO"/>
    <x v="1"/>
    <d v="2022-11-02T00:00:00"/>
    <d v="2022-11-02T00:00:00"/>
    <s v="OTHER"/>
    <s v="SEC 21 EO 292- SPECIAL PRIVILEGE"/>
    <s v="0 OTHER"/>
    <n v="0"/>
    <m/>
  </r>
  <r>
    <n v="1357"/>
    <x v="17"/>
    <d v="2022-10-03T00:00:00"/>
    <s v="AMORA ELISA S."/>
    <s v="CTO"/>
    <x v="1"/>
    <d v="2022-09-28T00:00:00"/>
    <d v="2022-09-30T00:00:00"/>
    <s v="SL"/>
    <m/>
    <s v="3 SL"/>
    <n v="3"/>
    <m/>
  </r>
  <r>
    <n v="1358"/>
    <x v="17"/>
    <d v="2022-10-17T00:00:00"/>
    <s v="AMORA ELISA S."/>
    <s v="CTO"/>
    <x v="1"/>
    <d v="2022-10-24T00:00:00"/>
    <d v="2022-10-25T00:00:00"/>
    <s v="VL"/>
    <m/>
    <s v="2 VL"/>
    <n v="2"/>
    <m/>
  </r>
  <r>
    <n v="1359"/>
    <x v="17"/>
    <d v="2022-09-19T00:00:00"/>
    <s v="VIDALLO WINNIE R."/>
    <s v="CTO"/>
    <x v="1"/>
    <d v="2022-09-12T00:00:00"/>
    <d v="2022-09-12T00:00:00"/>
    <s v="SL"/>
    <m/>
    <s v="1 SL"/>
    <n v="1"/>
    <m/>
  </r>
  <r>
    <n v="1359"/>
    <x v="17"/>
    <d v="2022-09-19T00:00:00"/>
    <s v="VIDALLO WINNIE R."/>
    <s v="CTO"/>
    <x v="1"/>
    <d v="2022-09-16T00:00:00"/>
    <d v="2022-09-16T00:00:00"/>
    <s v="SL"/>
    <m/>
    <s v="1 SL"/>
    <n v="1"/>
    <m/>
  </r>
  <r>
    <n v="1360"/>
    <x v="17"/>
    <d v="2022-09-05T00:00:00"/>
    <s v="VIDALLO WINNIE R."/>
    <s v="CTO"/>
    <x v="1"/>
    <d v="2022-08-16T00:00:00"/>
    <d v="2022-08-16T00:00:00"/>
    <s v="SL"/>
    <m/>
    <s v="1 SL"/>
    <n v="1"/>
    <m/>
  </r>
  <r>
    <n v="1360"/>
    <x v="17"/>
    <d v="2022-09-05T00:00:00"/>
    <s v="VIDALLO WINNIE R."/>
    <s v="CTO"/>
    <x v="1"/>
    <d v="2022-09-02T00:00:00"/>
    <d v="2022-09-02T00:00:00"/>
    <s v="SL"/>
    <m/>
    <s v="1 SL"/>
    <n v="1"/>
    <m/>
  </r>
  <r>
    <n v="1361"/>
    <x v="17"/>
    <d v="2022-10-12T00:00:00"/>
    <s v="MABUTI ANA MARIE C."/>
    <s v="CTO"/>
    <x v="1"/>
    <d v="2022-09-29T00:00:00"/>
    <d v="2022-09-30T00:00:00"/>
    <s v="SL"/>
    <m/>
    <s v="2 SL"/>
    <n v="2"/>
    <m/>
  </r>
  <r>
    <n v="1362"/>
    <x v="17"/>
    <d v="2022-10-12T00:00:00"/>
    <s v="MABUTI ANA MARIE C."/>
    <s v="CTO"/>
    <x v="1"/>
    <d v="2022-10-03T00:00:00"/>
    <d v="2022-10-11T00:00:00"/>
    <s v="SL"/>
    <m/>
    <s v="7 SL"/>
    <n v="7"/>
    <m/>
  </r>
  <r>
    <n v="1363"/>
    <x v="17"/>
    <d v="2022-11-07T00:00:00"/>
    <s v="MABUTI ANA MARIE C."/>
    <s v="CTO"/>
    <x v="1"/>
    <d v="2022-11-02T00:00:00"/>
    <d v="2022-11-04T00:00:00"/>
    <s v="SL"/>
    <m/>
    <s v="2 SL"/>
    <n v="2"/>
    <m/>
  </r>
  <r>
    <n v="1364"/>
    <x v="17"/>
    <d v="2022-08-17T00:00:00"/>
    <s v="ALEGA ESTELITA M."/>
    <s v="CTO"/>
    <x v="1"/>
    <d v="2022-08-15T00:00:00"/>
    <d v="2022-08-15T00:00:00"/>
    <s v="VL"/>
    <s v="SEC 25 EO 292- FORCE LEAVE"/>
    <s v="1 VL"/>
    <n v="1"/>
    <m/>
  </r>
  <r>
    <n v="1364"/>
    <x v="17"/>
    <d v="2022-08-17T00:00:00"/>
    <s v="ALEGA ESTELITA M."/>
    <s v="CTO"/>
    <x v="1"/>
    <d v="2022-08-22T00:00:00"/>
    <d v="2022-08-22T00:00:00"/>
    <s v="VL"/>
    <s v="SEC 25 EO 292- FORCE LEAVE"/>
    <s v="1 VL"/>
    <n v="1"/>
    <m/>
  </r>
  <r>
    <n v="1365"/>
    <x v="17"/>
    <d v="2022-09-30T00:00:00"/>
    <s v="BAUTISTA JANICE M."/>
    <s v="CTO"/>
    <x v="1"/>
    <d v="2022-10-04T00:00:00"/>
    <d v="2022-10-04T00:00:00"/>
    <s v="VL"/>
    <m/>
    <s v="1 VL"/>
    <n v="1"/>
    <m/>
  </r>
  <r>
    <n v="1366"/>
    <x v="17"/>
    <d v="2022-09-14T00:00:00"/>
    <s v="UNTALAN DIVINA R."/>
    <s v="CTO"/>
    <x v="1"/>
    <d v="2022-09-21T00:00:00"/>
    <d v="2022-09-21T00:00:00"/>
    <s v="VL"/>
    <m/>
    <s v="1 VL"/>
    <n v="1"/>
    <m/>
  </r>
  <r>
    <n v="1367"/>
    <x v="17"/>
    <d v="2022-09-05T00:00:00"/>
    <s v="GUAÑEZO MARY ANNE P."/>
    <s v="CTO"/>
    <x v="1"/>
    <d v="2022-08-26T00:00:00"/>
    <d v="2022-08-26T00:00:00"/>
    <s v="OTHER"/>
    <s v="SEC 21 EO 292- SPECIAL PRIVILEGE"/>
    <s v="1 OTHER"/>
    <n v="1"/>
    <m/>
  </r>
  <r>
    <n v="1367"/>
    <x v="17"/>
    <d v="2022-09-05T00:00:00"/>
    <s v="GUAÑEZO MARY ANNE P."/>
    <s v="CTO"/>
    <x v="1"/>
    <d v="2022-09-01T00:00:00"/>
    <d v="2022-09-01T00:00:00"/>
    <s v="OTHER"/>
    <s v="SEC 21 EO 292- SPECIAL PRIVILEGE"/>
    <s v="1 OTHER"/>
    <n v="1"/>
    <m/>
  </r>
  <r>
    <n v="1368"/>
    <x v="17"/>
    <d v="2022-08-17T00:00:00"/>
    <s v="GUAÑEZO MARY ANNE P."/>
    <s v="CTO"/>
    <x v="1"/>
    <d v="2022-08-19T00:00:00"/>
    <d v="2022-08-19T00:00:00"/>
    <s v="VL"/>
    <m/>
    <s v="1 VL"/>
    <n v="1"/>
    <m/>
  </r>
  <r>
    <n v="1369"/>
    <x v="17"/>
    <d v="2022-11-17T00:00:00"/>
    <s v="JORGE CAROLINA M."/>
    <s v="CTO"/>
    <x v="1"/>
    <d v="2022-12-12T00:00:00"/>
    <d v="2022-12-12T00:00:00"/>
    <s v="OTHER"/>
    <s v="SEC 21 EO 292- SPECIAL PRIVILEGE"/>
    <s v="1 OTHER"/>
    <n v="1"/>
    <m/>
  </r>
  <r>
    <n v="1370"/>
    <x v="17"/>
    <d v="2022-11-17T00:00:00"/>
    <s v="AMORA ELISA S."/>
    <s v="CTO"/>
    <x v="1"/>
    <d v="2022-12-27T00:00:00"/>
    <d v="2022-12-29T00:00:00"/>
    <s v="VL"/>
    <s v="SEC 25 EO 292- FORCE LEAVE"/>
    <s v="3 VL"/>
    <n v="3"/>
    <m/>
  </r>
  <r>
    <n v="1371"/>
    <x v="17"/>
    <d v="2022-09-13T00:00:00"/>
    <s v="AMORA ELISA S."/>
    <s v="CTO"/>
    <x v="1"/>
    <d v="2022-09-12T00:00:00"/>
    <d v="2022-09-12T00:00:00"/>
    <s v="SL"/>
    <m/>
    <s v="1 SL"/>
    <n v="1"/>
    <m/>
  </r>
  <r>
    <n v="1372"/>
    <x v="17"/>
    <d v="2022-11-13T00:00:00"/>
    <s v="AMORA ELISA S."/>
    <s v="CTO"/>
    <x v="1"/>
    <d v="2022-11-12T00:00:00"/>
    <d v="2022-11-12T00:00:00"/>
    <s v="SL"/>
    <m/>
    <s v="0 SL"/>
    <n v="0"/>
    <m/>
  </r>
  <r>
    <n v="1373"/>
    <x v="17"/>
    <d v="2022-10-31T00:00:00"/>
    <s v="BAYOT ANABEL D."/>
    <s v="CTO"/>
    <x v="1"/>
    <d v="2022-10-17T00:00:00"/>
    <d v="2022-10-20T00:00:00"/>
    <s v="VL"/>
    <m/>
    <s v="4 VL"/>
    <n v="4"/>
    <m/>
  </r>
  <r>
    <n v="1374"/>
    <x v="17"/>
    <d v="2022-10-21T00:00:00"/>
    <s v="BAYOT ANABEL D."/>
    <s v="CTO"/>
    <x v="1"/>
    <d v="2022-10-24T00:00:00"/>
    <d v="2022-10-25T00:00:00"/>
    <s v="VL"/>
    <m/>
    <s v="2 VL"/>
    <n v="2"/>
    <m/>
  </r>
  <r>
    <n v="1375"/>
    <x v="17"/>
    <d v="2022-10-26T00:00:00"/>
    <s v="DIMAPILIS ANTHONY A."/>
    <s v="CTO"/>
    <x v="1"/>
    <d v="2022-10-13T00:00:00"/>
    <d v="2022-10-13T00:00:00"/>
    <s v="SL"/>
    <m/>
    <s v="1 SL"/>
    <n v="1"/>
    <m/>
  </r>
  <r>
    <n v="1375"/>
    <x v="17"/>
    <d v="2022-10-26T00:00:00"/>
    <s v="DIMAPILIS ANTHONY A."/>
    <s v="CTO"/>
    <x v="1"/>
    <d v="2022-10-24T00:00:00"/>
    <d v="2022-10-25T00:00:00"/>
    <s v="SL"/>
    <m/>
    <s v="2 SL"/>
    <n v="2"/>
    <m/>
  </r>
  <r>
    <n v="1376"/>
    <x v="17"/>
    <d v="2022-11-10T00:00:00"/>
    <s v="DIMAPILIS ELVIRA S."/>
    <s v="CTO"/>
    <x v="1"/>
    <d v="2022-11-14T00:00:00"/>
    <d v="2022-11-14T00:00:00"/>
    <s v="VL"/>
    <m/>
    <s v="1 VL"/>
    <n v="1"/>
    <m/>
  </r>
  <r>
    <n v="1377"/>
    <x v="17"/>
    <d v="2022-11-08T00:00:00"/>
    <s v="GUAÑEZO MARY ANNE P."/>
    <s v="CTO"/>
    <x v="1"/>
    <d v="2022-11-07T00:00:00"/>
    <d v="2022-11-07T00:00:00"/>
    <s v="SL"/>
    <m/>
    <s v="1 SL"/>
    <n v="1"/>
    <m/>
  </r>
  <r>
    <n v="1378"/>
    <x v="17"/>
    <d v="2022-11-03T00:00:00"/>
    <s v="DIMAPILIS ELVIRA S."/>
    <s v="CTO"/>
    <x v="1"/>
    <d v="2022-11-02T00:00:00"/>
    <d v="2022-11-02T00:00:00"/>
    <s v="SL"/>
    <m/>
    <s v="0 SL"/>
    <n v="0"/>
    <m/>
  </r>
  <r>
    <n v="1379"/>
    <x v="17"/>
    <d v="2022-11-07T00:00:00"/>
    <s v="UNTALAN DIVINA R."/>
    <s v="CTO"/>
    <x v="1"/>
    <d v="2022-11-11T00:00:00"/>
    <d v="2022-11-11T00:00:00"/>
    <s v="VL"/>
    <s v="SEC 25 EO 292- FORCE LEAVE"/>
    <s v="1 VL"/>
    <n v="1"/>
    <m/>
  </r>
  <r>
    <n v="1380"/>
    <x v="17"/>
    <d v="2022-11-02T00:00:00"/>
    <s v="OLEGARIO TEOFISTA B."/>
    <s v="CTO"/>
    <x v="1"/>
    <d v="2022-11-04T00:00:00"/>
    <d v="2022-11-04T00:00:00"/>
    <s v="VL"/>
    <m/>
    <s v="1 VL"/>
    <n v="1"/>
    <m/>
  </r>
  <r>
    <n v="1380"/>
    <x v="17"/>
    <d v="2022-11-02T00:00:00"/>
    <s v="OLEGARIO TEOFISTA B."/>
    <s v="CTO"/>
    <x v="1"/>
    <d v="2022-11-07T00:00:00"/>
    <d v="2022-11-07T00:00:00"/>
    <s v="VL"/>
    <m/>
    <s v="1 VL"/>
    <n v="1"/>
    <m/>
  </r>
  <r>
    <n v="1381"/>
    <x v="17"/>
    <d v="2022-11-04T00:00:00"/>
    <s v="OLEGARIO TEOFISTA B."/>
    <s v="CTO"/>
    <x v="1"/>
    <d v="2022-11-11T00:00:00"/>
    <d v="2022-11-11T00:00:00"/>
    <s v="VL"/>
    <m/>
    <s v="1 VL"/>
    <n v="1"/>
    <m/>
  </r>
  <r>
    <n v="1382"/>
    <x v="17"/>
    <d v="2022-07-11T00:00:00"/>
    <s v="FELICIDARIO PAMELA C."/>
    <s v="BUDGET"/>
    <x v="1"/>
    <d v="2022-07-07T00:00:00"/>
    <d v="2022-07-07T00:00:00"/>
    <s v="SL"/>
    <m/>
    <s v="1 SL"/>
    <n v="1"/>
    <m/>
  </r>
  <r>
    <n v="1383"/>
    <x v="17"/>
    <d v="2022-09-27T00:00:00"/>
    <s v="DELA CRUZ EVANGELINE P."/>
    <s v="LANDTAX"/>
    <x v="1"/>
    <d v="2022-10-11T00:00:00"/>
    <d v="2022-10-12T00:00:00"/>
    <s v="VL"/>
    <m/>
    <s v="3 VL"/>
    <n v="3"/>
    <m/>
  </r>
  <r>
    <n v="1384"/>
    <x v="17"/>
    <d v="2022-09-27T00:00:00"/>
    <s v="DELA CRUZ EVANGELINE P."/>
    <s v="LANDTAX"/>
    <x v="1"/>
    <d v="2022-09-22T00:00:00"/>
    <d v="2022-09-22T00:00:00"/>
    <s v="OTHER"/>
    <s v="SEC 21 EO 292- SPECIAL PRIVILEGE"/>
    <s v="1 OTHER"/>
    <n v="1"/>
    <m/>
  </r>
  <r>
    <n v="1385"/>
    <x v="17"/>
    <d v="2022-06-28T00:00:00"/>
    <s v="PERIDO BEVERLY T."/>
    <s v="CTO"/>
    <x v="1"/>
    <d v="2022-07-07T00:00:00"/>
    <d v="2022-07-07T00:00:00"/>
    <s v="VL"/>
    <s v="SEC 25 EO 292- FORCE LEAVE"/>
    <s v="1 VL"/>
    <n v="1"/>
    <m/>
  </r>
  <r>
    <n v="1386"/>
    <x v="17"/>
    <d v="2022-07-22T00:00:00"/>
    <s v="PERIDO BEVERLY T."/>
    <s v="CTO"/>
    <x v="1"/>
    <d v="2022-07-20T00:00:00"/>
    <d v="2022-07-20T00:00:00"/>
    <s v="SL"/>
    <m/>
    <s v="1 SL"/>
    <n v="1"/>
    <m/>
  </r>
  <r>
    <n v="1387"/>
    <x v="17"/>
    <d v="2022-08-24T00:00:00"/>
    <s v="PERIDO BEVERLY T."/>
    <s v="CTO"/>
    <x v="1"/>
    <d v="2022-08-26T00:00:00"/>
    <d v="2022-08-26T00:00:00"/>
    <s v="VL"/>
    <s v="SEC 25 EO 292- FORCE LEAVE"/>
    <s v="1 VL"/>
    <n v="1"/>
    <m/>
  </r>
  <r>
    <n v="1388"/>
    <x v="17"/>
    <d v="2022-09-20T00:00:00"/>
    <s v="PERIDO BEVERLY T."/>
    <s v="CTO"/>
    <x v="1"/>
    <d v="2022-08-23T00:00:00"/>
    <d v="2022-08-23T00:00:00"/>
    <s v="VL"/>
    <s v="SEC 25 EO 292- FORCE LEAVE"/>
    <s v="1 VL"/>
    <n v="1"/>
    <m/>
  </r>
  <r>
    <n v="1389"/>
    <x v="17"/>
    <d v="2022-10-10T00:00:00"/>
    <s v="TAMAYO MARIA ELLAINE III B."/>
    <s v="CTO"/>
    <x v="1"/>
    <d v="2022-10-05T00:00:00"/>
    <d v="2022-10-05T00:00:00"/>
    <s v="SL"/>
    <m/>
    <s v="1 SL"/>
    <n v="1"/>
    <m/>
  </r>
  <r>
    <n v="1390"/>
    <x v="37"/>
    <d v="2022-12-01T00:00:00"/>
    <s v="MALABANAN ALMA A."/>
    <s v="HRMO"/>
    <x v="1"/>
    <d v="2022-12-12T00:00:00"/>
    <d v="2022-12-16T00:00:00"/>
    <s v="VL"/>
    <s v="SEC 25 EO 292- FORCE LEAVE"/>
    <s v="5 VL"/>
    <n v="5"/>
    <m/>
  </r>
  <r>
    <n v="1391"/>
    <x v="37"/>
    <d v="2022-12-01T00:00:00"/>
    <s v="MALABANAN ALMA A."/>
    <s v="HRMO"/>
    <x v="1"/>
    <d v="2022-12-05T00:00:00"/>
    <d v="2022-12-09T00:00:00"/>
    <s v="OTHER"/>
    <s v="SOLO PARENT"/>
    <s v="4 OTHER"/>
    <n v="4"/>
    <m/>
  </r>
  <r>
    <n v="1392"/>
    <x v="38"/>
    <d v="2022-12-05T00:00:00"/>
    <s v="MENDOZA LELISA L."/>
    <n v="0"/>
    <x v="2"/>
    <m/>
    <m/>
    <s v="OTHER"/>
    <s v="TERMINAL LEAVE"/>
    <s v="0 OTHER"/>
    <n v="0"/>
    <m/>
  </r>
  <r>
    <n v="1393"/>
    <x v="38"/>
    <d v="2022-12-05T00:00:00"/>
    <s v="HERNANDO BENILDA S."/>
    <s v="SP"/>
    <x v="1"/>
    <m/>
    <m/>
    <s v="OTHER"/>
    <s v="TERMINAL LEAVE"/>
    <s v="0 OTHER"/>
    <n v="0"/>
    <m/>
  </r>
  <r>
    <n v="1394"/>
    <x v="38"/>
    <d v="2022-12-05T00:00:00"/>
    <s v="QUILAO REYVI E."/>
    <s v="SP"/>
    <x v="1"/>
    <m/>
    <m/>
    <s v="OTHER"/>
    <s v="TERMINAL LEAVE"/>
    <s v="0 OTHER"/>
    <n v="0"/>
    <m/>
  </r>
  <r>
    <n v="1395"/>
    <x v="38"/>
    <d v="2022-12-05T00:00:00"/>
    <s v="CARMONA REMY M."/>
    <s v="SP"/>
    <x v="1"/>
    <m/>
    <m/>
    <s v="OTHER"/>
    <s v="TERMINAL LEAVE"/>
    <s v="0 OTHER"/>
    <n v="0"/>
    <m/>
  </r>
  <r>
    <n v="1396"/>
    <x v="38"/>
    <d v="2022-12-05T00:00:00"/>
    <s v="PARRA LORNA A."/>
    <s v="SP"/>
    <x v="1"/>
    <m/>
    <m/>
    <s v="OTHER"/>
    <s v="TERMINAL LEAVE"/>
    <s v="0 OTHER"/>
    <n v="0"/>
    <m/>
  </r>
  <r>
    <n v="1397"/>
    <x v="38"/>
    <d v="2022-12-02T00:00:00"/>
    <s v="COLETO HANY ROY D."/>
    <s v="ONT"/>
    <x v="1"/>
    <d v="2022-12-23T00:00:00"/>
    <d v="2022-12-29T00:00:00"/>
    <s v="VL"/>
    <m/>
    <s v="4 VL"/>
    <n v="4"/>
    <m/>
  </r>
  <r>
    <n v="1398"/>
    <x v="38"/>
    <d v="2022-12-06T00:00:00"/>
    <s v="GOMEZ EMMA M."/>
    <s v="CEO"/>
    <x v="1"/>
    <d v="2022-12-23T00:00:00"/>
    <d v="2023-02-03T00:00:00"/>
    <s v="VL"/>
    <m/>
    <s v="28 VL"/>
    <n v="28"/>
    <m/>
  </r>
  <r>
    <n v="1399"/>
    <x v="38"/>
    <d v="2022-07-15T00:00:00"/>
    <s v="DIMAPILIS VILMA T."/>
    <s v="GSO"/>
    <x v="1"/>
    <d v="2022-07-14T00:00:00"/>
    <d v="2022-07-14T00:00:00"/>
    <s v="SL"/>
    <m/>
    <s v="1 SL"/>
    <n v="1"/>
    <m/>
  </r>
  <r>
    <n v="1400"/>
    <x v="38"/>
    <d v="2021-01-27T00:00:00"/>
    <s v="ANGCAYA ANA B."/>
    <s v="GSO"/>
    <x v="1"/>
    <d v="2021-12-31T00:00:00"/>
    <d v="2021-12-31T00:00:00"/>
    <s v="VL"/>
    <m/>
    <s v="1 VL"/>
    <n v="1"/>
    <m/>
  </r>
  <r>
    <n v="1401"/>
    <x v="38"/>
    <d v="2022-11-21T00:00:00"/>
    <s v="LANDICHO CHARLENE R."/>
    <s v="GSO"/>
    <x v="0"/>
    <d v="2022-11-28T00:00:00"/>
    <d v="2022-11-29T00:00:00"/>
    <s v="VL"/>
    <m/>
    <s v="2 VL"/>
    <n v="2"/>
    <m/>
  </r>
  <r>
    <n v="1402"/>
    <x v="38"/>
    <d v="2022-09-22T00:00:00"/>
    <s v="LANDICHO CHARLENE R."/>
    <s v="GSO"/>
    <x v="0"/>
    <d v="2022-09-21T00:00:00"/>
    <d v="2022-09-21T00:00:00"/>
    <s v="SL"/>
    <m/>
    <s v="1 SL"/>
    <n v="1"/>
    <m/>
  </r>
  <r>
    <n v="1403"/>
    <x v="38"/>
    <d v="2022-09-29T00:00:00"/>
    <s v="ORTIZ TRINIDAD D."/>
    <s v="GSO"/>
    <x v="1"/>
    <d v="2022-09-28T00:00:00"/>
    <d v="2022-09-28T00:00:00"/>
    <s v="SL"/>
    <m/>
    <s v="1 SL"/>
    <n v="1"/>
    <m/>
  </r>
  <r>
    <n v="1404"/>
    <x v="38"/>
    <d v="2022-09-19T00:00:00"/>
    <s v="ORTIZ TRINIDAD D."/>
    <s v="GSO"/>
    <x v="1"/>
    <d v="2022-09-13T00:00:00"/>
    <d v="2022-09-16T00:00:00"/>
    <s v="SL"/>
    <m/>
    <s v="4 SL"/>
    <n v="4"/>
    <m/>
  </r>
  <r>
    <n v="1405"/>
    <x v="38"/>
    <d v="2022-11-22T00:00:00"/>
    <s v="MAGUINAO GILBERT  "/>
    <s v="DA"/>
    <x v="0"/>
    <d v="2022-11-21T00:00:00"/>
    <d v="2022-11-21T00:00:00"/>
    <s v="SL"/>
    <m/>
    <s v="1 SL"/>
    <n v="1"/>
    <m/>
  </r>
  <r>
    <n v="1406"/>
    <x v="38"/>
    <d v="2022-11-14T00:00:00"/>
    <s v="MAGUINAO GILBERT  "/>
    <s v="DA"/>
    <x v="0"/>
    <d v="2022-11-11T00:00:00"/>
    <d v="2022-11-11T00:00:00"/>
    <s v="SL"/>
    <m/>
    <s v="1 SL"/>
    <n v="1"/>
    <m/>
  </r>
  <r>
    <n v="1407"/>
    <x v="38"/>
    <d v="2022-10-25T00:00:00"/>
    <s v="MAGUINAO GILBERT  "/>
    <s v="DA"/>
    <x v="0"/>
    <d v="2022-10-24T00:00:00"/>
    <d v="2022-10-24T00:00:00"/>
    <s v="SL"/>
    <m/>
    <s v="1 SL"/>
    <n v="1"/>
    <m/>
  </r>
  <r>
    <n v="1408"/>
    <x v="38"/>
    <d v="2022-10-26T00:00:00"/>
    <s v="LANDICHO CHARLENE R."/>
    <s v="GSO"/>
    <x v="0"/>
    <d v="2022-10-25T00:00:00"/>
    <d v="2022-10-25T00:00:00"/>
    <s v="SL"/>
    <m/>
    <s v="1 SL"/>
    <n v="1"/>
    <m/>
  </r>
  <r>
    <n v="1409"/>
    <x v="38"/>
    <d v="2022-11-03T00:00:00"/>
    <s v="MAGUINAO GILBERT  "/>
    <s v="DA"/>
    <x v="0"/>
    <d v="2022-10-28T00:00:00"/>
    <d v="2022-10-28T00:00:00"/>
    <s v="SL"/>
    <m/>
    <s v="1 SL"/>
    <n v="1"/>
    <m/>
  </r>
  <r>
    <n v="1409"/>
    <x v="38"/>
    <d v="2022-11-03T00:00:00"/>
    <s v="MAGUINAO GILBERT  "/>
    <s v="DA"/>
    <x v="0"/>
    <d v="2022-11-02T00:00:00"/>
    <d v="2022-11-02T00:00:00"/>
    <s v="SL"/>
    <m/>
    <s v="0 SL"/>
    <n v="0"/>
    <m/>
  </r>
  <r>
    <n v="1410"/>
    <x v="38"/>
    <d v="2022-11-02T00:00:00"/>
    <s v="ANGCAYA ANA B."/>
    <s v="GSO"/>
    <x v="1"/>
    <d v="2022-10-28T00:00:00"/>
    <d v="2022-10-28T00:00:00"/>
    <s v="SL"/>
    <m/>
    <s v="1 SL"/>
    <n v="1"/>
    <m/>
  </r>
  <r>
    <n v="1411"/>
    <x v="38"/>
    <d v="2022-10-07T00:00:00"/>
    <s v="DE VILLA MYRNA D."/>
    <s v="GSO"/>
    <x v="1"/>
    <d v="2022-10-04T00:00:00"/>
    <d v="2022-10-06T00:00:00"/>
    <s v="SL"/>
    <m/>
    <s v="3 SL"/>
    <n v="3"/>
    <m/>
  </r>
  <r>
    <n v="1412"/>
    <x v="38"/>
    <d v="2022-10-05T00:00:00"/>
    <s v="PERIDO EDWIN A."/>
    <s v="GSO"/>
    <x v="1"/>
    <d v="2022-10-04T00:00:00"/>
    <d v="2022-10-04T00:00:00"/>
    <s v="SL"/>
    <m/>
    <s v="1 SL"/>
    <n v="1"/>
    <m/>
  </r>
  <r>
    <n v="1413"/>
    <x v="38"/>
    <d v="2022-11-08T00:00:00"/>
    <s v="MALIGAYA NELITA M."/>
    <s v="GSO"/>
    <x v="1"/>
    <d v="2022-11-15T00:00:00"/>
    <d v="2022-11-15T00:00:00"/>
    <s v="VL"/>
    <s v="SEC 25 EO 292- FORCE LEAVE"/>
    <s v="1 VL"/>
    <n v="1"/>
    <m/>
  </r>
  <r>
    <n v="1414"/>
    <x v="38"/>
    <d v="2022-10-07T00:00:00"/>
    <s v="GARCIA HAIZEL M."/>
    <s v="CCT"/>
    <x v="1"/>
    <d v="2022-10-07T00:00:00"/>
    <d v="2022-10-07T00:00:00"/>
    <s v="SL"/>
    <m/>
    <s v="1 SL"/>
    <n v="1"/>
    <m/>
  </r>
  <r>
    <n v="1415"/>
    <x v="38"/>
    <d v="2022-11-07T00:00:00"/>
    <s v="CHACON ELISA G."/>
    <s v="CCT"/>
    <x v="1"/>
    <d v="2022-11-15T00:00:00"/>
    <d v="2022-11-15T00:00:00"/>
    <s v="VL"/>
    <m/>
    <s v="1 VL"/>
    <n v="1"/>
    <m/>
  </r>
  <r>
    <n v="1416"/>
    <x v="38"/>
    <d v="2022-11-07T00:00:00"/>
    <s v="CHACON ELISA G."/>
    <s v="CCT"/>
    <x v="1"/>
    <d v="2022-11-25T00:00:00"/>
    <d v="2022-11-25T00:00:00"/>
    <s v="VL"/>
    <m/>
    <s v="1 VL"/>
    <n v="1"/>
    <m/>
  </r>
  <r>
    <n v="1417"/>
    <x v="38"/>
    <d v="2022-11-07T00:00:00"/>
    <s v="PETIL GLENDA D."/>
    <s v="CCT"/>
    <x v="1"/>
    <d v="2022-11-04T00:00:00"/>
    <d v="2022-11-04T00:00:00"/>
    <s v="SL"/>
    <m/>
    <s v="1 SL"/>
    <n v="1"/>
    <m/>
  </r>
  <r>
    <n v="1418"/>
    <x v="38"/>
    <d v="2022-10-28T00:00:00"/>
    <s v="PEREY AIRENE O."/>
    <s v="CCT"/>
    <x v="1"/>
    <d v="2022-11-26T00:00:00"/>
    <d v="2022-11-26T00:00:00"/>
    <s v="SL"/>
    <m/>
    <s v="1 SL"/>
    <n v="1"/>
    <m/>
  </r>
  <r>
    <n v="1419"/>
    <x v="38"/>
    <d v="2022-10-28T00:00:00"/>
    <s v="PETIL GLENDA D."/>
    <s v="CCT"/>
    <x v="1"/>
    <d v="2022-10-14T00:00:00"/>
    <d v="2022-10-14T00:00:00"/>
    <s v="SL"/>
    <m/>
    <s v="1 SL"/>
    <n v="1"/>
    <m/>
  </r>
  <r>
    <n v="1420"/>
    <x v="38"/>
    <d v="2022-08-02T00:00:00"/>
    <s v="ANGCAYA INOCENCIO M."/>
    <s v="CSU"/>
    <x v="0"/>
    <m/>
    <m/>
    <s v="OTHER"/>
    <s v="TERMINAL LEAVE"/>
    <s v="0 OTHER"/>
    <n v="0"/>
    <m/>
  </r>
  <r>
    <n v="1421"/>
    <x v="38"/>
    <d v="2022-10-17T00:00:00"/>
    <s v="PEREY AIRENE O."/>
    <s v="CCT"/>
    <x v="1"/>
    <d v="2022-10-14T00:00:00"/>
    <d v="2022-10-14T00:00:00"/>
    <s v="SL"/>
    <m/>
    <s v="1 SL"/>
    <n v="1"/>
    <m/>
  </r>
  <r>
    <n v="1422"/>
    <x v="38"/>
    <d v="2022-10-06T00:00:00"/>
    <s v="BANICO PILAR B."/>
    <s v="CCT"/>
    <x v="1"/>
    <d v="2022-10-04T00:00:00"/>
    <d v="2022-10-05T00:00:00"/>
    <s v="SL"/>
    <m/>
    <s v="2 SL"/>
    <n v="2"/>
    <m/>
  </r>
  <r>
    <n v="1423"/>
    <x v="38"/>
    <d v="2022-10-17T00:00:00"/>
    <s v="PEREY AIRENE O."/>
    <s v="CCT"/>
    <x v="1"/>
    <d v="2022-10-11T00:00:00"/>
    <d v="2022-10-13T00:00:00"/>
    <s v="OTHER"/>
    <s v="SOLO PARENT"/>
    <s v="3 OTHER"/>
    <n v="3"/>
    <m/>
  </r>
  <r>
    <n v="1424"/>
    <x v="38"/>
    <d v="2022-10-11T00:00:00"/>
    <s v="PETIL GLENDA D."/>
    <s v="CCT"/>
    <x v="1"/>
    <d v="2022-10-07T00:00:00"/>
    <d v="2022-10-07T00:00:00"/>
    <s v="SL"/>
    <m/>
    <s v="1 SL"/>
    <n v="1"/>
    <m/>
  </r>
  <r>
    <n v="1425"/>
    <x v="38"/>
    <d v="2022-08-05T00:00:00"/>
    <s v="VELUZ DORMILUNA E."/>
    <s v="CCT"/>
    <x v="1"/>
    <d v="2022-08-04T00:00:00"/>
    <d v="2022-08-04T00:00:00"/>
    <s v="OTHER"/>
    <s v="SEC 21 EO 292- SPECIAL PRIVILEGE"/>
    <s v="1 OTHER"/>
    <n v="1"/>
    <m/>
  </r>
  <r>
    <n v="1426"/>
    <x v="38"/>
    <d v="2022-09-05T00:00:00"/>
    <s v="PETIL GLENDA D."/>
    <s v="CCT"/>
    <x v="1"/>
    <d v="2022-08-26T00:00:00"/>
    <d v="2022-08-26T00:00:00"/>
    <s v="SL"/>
    <m/>
    <s v="1 SL"/>
    <n v="1"/>
    <m/>
  </r>
  <r>
    <n v="1427"/>
    <x v="38"/>
    <d v="2022-10-24T00:00:00"/>
    <s v="CHACON ELISA G."/>
    <s v="CCT"/>
    <x v="1"/>
    <d v="2022-10-21T00:00:00"/>
    <d v="2022-10-21T00:00:00"/>
    <s v="SL"/>
    <m/>
    <s v="1 SL"/>
    <n v="1"/>
    <m/>
  </r>
  <r>
    <n v="1428"/>
    <x v="38"/>
    <d v="2022-09-19T00:00:00"/>
    <s v="HERNANDEZ MARIO A."/>
    <s v="MAHOGANY MARKET"/>
    <x v="1"/>
    <d v="2022-09-18T00:00:00"/>
    <d v="2022-09-18T00:00:00"/>
    <s v="SL"/>
    <m/>
    <s v="1 SL"/>
    <n v="1"/>
    <m/>
  </r>
  <r>
    <n v="1429"/>
    <x v="38"/>
    <d v="2022-09-12T00:00:00"/>
    <s v="DIMARANAN REYNALDO R."/>
    <s v="EEO/ CITY MARKET"/>
    <x v="1"/>
    <d v="2022-09-01T00:00:00"/>
    <d v="2022-09-01T00:00:00"/>
    <s v="SL"/>
    <m/>
    <s v="1 SL"/>
    <n v="1"/>
    <m/>
  </r>
  <r>
    <n v="1430"/>
    <x v="38"/>
    <d v="2022-09-12T00:00:00"/>
    <s v="MACASPAC JOSE VICTOR P."/>
    <s v="MAHOGANY MARKET"/>
    <x v="1"/>
    <d v="2022-09-11T00:00:00"/>
    <d v="2022-09-11T00:00:00"/>
    <s v="SL"/>
    <m/>
    <s v="1 SL"/>
    <n v="1"/>
    <m/>
  </r>
  <r>
    <n v="1431"/>
    <x v="38"/>
    <d v="2022-11-17T00:00:00"/>
    <s v="ANGCAYA FRANCIS A."/>
    <s v="MAHOGANY MARKET"/>
    <x v="1"/>
    <d v="2022-11-15T00:00:00"/>
    <d v="2022-11-15T00:00:00"/>
    <s v="SL"/>
    <m/>
    <s v="1 SL"/>
    <n v="1"/>
    <m/>
  </r>
  <r>
    <n v="1432"/>
    <x v="38"/>
    <d v="2022-11-14T00:00:00"/>
    <s v="MACASPAC JOSE VICTOR P."/>
    <s v="MAHOGANY MARKET"/>
    <x v="1"/>
    <d v="2022-11-13T00:00:00"/>
    <d v="2022-11-13T00:00:00"/>
    <s v="SL"/>
    <m/>
    <s v="1 SL"/>
    <n v="1"/>
    <m/>
  </r>
  <r>
    <n v="1433"/>
    <x v="38"/>
    <d v="2022-10-24T00:00:00"/>
    <s v="ANGCAYA FRANCIS A."/>
    <s v="MAHOGANY MARKET"/>
    <x v="1"/>
    <d v="2022-10-24T00:00:00"/>
    <d v="2022-10-26T00:00:00"/>
    <s v="VL"/>
    <s v="SEC 25 EO 292- FORCE LEAVE"/>
    <s v="3 VL"/>
    <n v="3"/>
    <m/>
  </r>
  <r>
    <n v="1434"/>
    <x v="38"/>
    <d v="2022-11-09T00:00:00"/>
    <s v="AMBAT MARILOU M."/>
    <s v="EEO/ CITY MARKET"/>
    <x v="1"/>
    <d v="2022-10-20T00:00:00"/>
    <d v="2022-10-20T00:00:00"/>
    <s v="OTHER"/>
    <s v="SEC 21 EO 292- SPECIAL PRIVILEGE"/>
    <s v="1 OTHER"/>
    <n v="1"/>
    <m/>
  </r>
  <r>
    <n v="1435"/>
    <x v="38"/>
    <d v="2022-10-04T00:00:00"/>
    <s v="AMBAT MARILOU M."/>
    <s v="EEO/ CITY MARKET"/>
    <x v="1"/>
    <d v="2022-10-06T00:00:00"/>
    <d v="2022-10-06T00:00:00"/>
    <s v="OTHER"/>
    <s v="SEC 21 EO 292- SPECIAL PRIVILEGE"/>
    <s v="1 OTHER"/>
    <n v="1"/>
    <m/>
  </r>
  <r>
    <n v="1436"/>
    <x v="38"/>
    <d v="2022-11-14T00:00:00"/>
    <s v="HERNANDEZ MARIO A."/>
    <s v="MAHOGANY MARKET"/>
    <x v="1"/>
    <d v="2022-11-12T00:00:00"/>
    <d v="2022-11-12T00:00:00"/>
    <s v="SL"/>
    <m/>
    <s v="1 SL"/>
    <n v="1"/>
    <m/>
  </r>
  <r>
    <n v="1437"/>
    <x v="38"/>
    <d v="2022-11-19T00:00:00"/>
    <s v="PARAISO MARIA LORENA D."/>
    <s v="EEO/CITY MARKET"/>
    <x v="0"/>
    <d v="2022-11-18T00:00:00"/>
    <d v="2022-11-18T00:00:00"/>
    <s v="SL"/>
    <m/>
    <s v="1 SL"/>
    <n v="1"/>
    <m/>
  </r>
  <r>
    <n v="1438"/>
    <x v="38"/>
    <d v="2022-11-07T00:00:00"/>
    <s v="RODRIGUEZ RUEL  "/>
    <s v="CENRO"/>
    <x v="1"/>
    <d v="2022-11-12T00:00:00"/>
    <d v="2022-11-14T00:00:00"/>
    <s v="VL"/>
    <s v="SEC 25 EO 292- FORCE LEAVE"/>
    <s v="1 VL"/>
    <n v="1"/>
    <m/>
  </r>
  <r>
    <n v="1439"/>
    <x v="38"/>
    <d v="2022-10-31T00:00:00"/>
    <s v="PAYAD EDGARDO F."/>
    <s v="CENRO"/>
    <x v="1"/>
    <d v="2022-11-07T00:00:00"/>
    <d v="2022-11-11T00:00:00"/>
    <s v="VL"/>
    <m/>
    <s v="5 VL"/>
    <n v="5"/>
    <m/>
  </r>
  <r>
    <n v="1440"/>
    <x v="38"/>
    <d v="2022-11-29T00:00:00"/>
    <s v="GOMEZ EMMA M."/>
    <s v="CEO"/>
    <x v="1"/>
    <d v="2022-11-28T00:00:00"/>
    <d v="2022-11-28T00:00:00"/>
    <s v="SL"/>
    <m/>
    <s v="1 SL"/>
    <n v="1"/>
    <m/>
  </r>
  <r>
    <n v="1441"/>
    <x v="38"/>
    <d v="2022-12-14T00:00:00"/>
    <s v="GOMEZ EMMA M."/>
    <s v="CEO"/>
    <x v="1"/>
    <d v="2022-12-13T00:00:00"/>
    <d v="2022-12-13T00:00:00"/>
    <s v="OTHER"/>
    <s v="SEC 21 EO 292- SPECIAL PRIVILEGE"/>
    <s v="1 OTHER"/>
    <n v="1"/>
    <m/>
  </r>
  <r>
    <n v="1442"/>
    <x v="38"/>
    <d v="2022-12-07T00:00:00"/>
    <s v="MACASPAC JOSE VICTOR P."/>
    <s v="MAHOGANY MARKET"/>
    <x v="1"/>
    <d v="2022-12-20T00:00:00"/>
    <d v="2022-12-22T00:00:00"/>
    <s v="VL"/>
    <s v="SEC 25 EO 292- FORCE LEAVE"/>
    <s v="3 VL"/>
    <n v="3"/>
    <m/>
  </r>
  <r>
    <n v="1443"/>
    <x v="38"/>
    <d v="2022-12-07T00:00:00"/>
    <s v="ESTRANGCO MERCY U."/>
    <s v="MAHOGANY MARKET"/>
    <x v="1"/>
    <d v="2022-12-05T00:00:00"/>
    <d v="2022-12-05T00:00:00"/>
    <s v="SL"/>
    <m/>
    <s v="1 SL"/>
    <n v="1"/>
    <m/>
  </r>
  <r>
    <n v="1444"/>
    <x v="38"/>
    <d v="2022-12-07T00:00:00"/>
    <s v="MACASPAC JOSE VICTOR P."/>
    <s v="MAHOGANY MARKET"/>
    <x v="1"/>
    <d v="2022-12-06T00:00:00"/>
    <d v="2022-12-06T00:00:00"/>
    <s v="OTHER"/>
    <s v="SEC 21 EO 292- SPECIAL PRIVILEGE"/>
    <s v="1 OTHER"/>
    <n v="1"/>
    <m/>
  </r>
  <r>
    <n v="1445"/>
    <x v="38"/>
    <d v="2022-12-07T00:00:00"/>
    <s v="AMBAT MARILOU M."/>
    <s v="EEO/ CITY MARKET"/>
    <x v="1"/>
    <d v="2022-12-19T00:00:00"/>
    <d v="2022-12-19T00:00:00"/>
    <s v="VL"/>
    <m/>
    <s v="1 VL"/>
    <n v="1"/>
    <m/>
  </r>
  <r>
    <n v="1445"/>
    <x v="38"/>
    <d v="2022-12-07T00:00:00"/>
    <s v="AMBAT MARILOU M."/>
    <s v="EEO/ CITY MARKET"/>
    <x v="1"/>
    <d v="2022-12-26T00:00:00"/>
    <d v="2022-12-26T00:00:00"/>
    <s v="VL"/>
    <m/>
    <s v="1 VL"/>
    <n v="1"/>
    <m/>
  </r>
  <r>
    <n v="1445"/>
    <x v="38"/>
    <d v="2022-12-07T00:00:00"/>
    <s v="AMBAT MARILOU M."/>
    <s v="EEO/ CITY MARKET"/>
    <x v="1"/>
    <d v="2022-12-29T00:00:00"/>
    <d v="2022-12-29T00:00:00"/>
    <s v="VL"/>
    <m/>
    <s v="1 VL"/>
    <n v="1"/>
    <m/>
  </r>
  <r>
    <n v="1446"/>
    <x v="38"/>
    <d v="2022-11-03T00:00:00"/>
    <s v="DOGNIDON MARLYN P."/>
    <s v="ONT"/>
    <x v="1"/>
    <d v="2022-11-25T00:00:00"/>
    <d v="2022-11-26T00:00:00"/>
    <s v="VL"/>
    <s v="SEC 25 EO 292- FORCE LEAVE"/>
    <s v="1 VL"/>
    <n v="1"/>
    <m/>
  </r>
  <r>
    <n v="1447"/>
    <x v="38"/>
    <d v="2022-10-17T00:00:00"/>
    <s v="JUMARANG AIME A."/>
    <s v="ONT"/>
    <x v="1"/>
    <d v="2022-10-07T00:00:00"/>
    <d v="2022-10-14T00:00:00"/>
    <s v="SL"/>
    <m/>
    <s v="9 SL"/>
    <n v="9"/>
    <m/>
  </r>
  <r>
    <n v="1448"/>
    <x v="38"/>
    <d v="2022-10-21T00:00:00"/>
    <s v="BAYHON VIOLETA  "/>
    <s v="ONT"/>
    <x v="1"/>
    <d v="2022-11-28T00:00:00"/>
    <d v="2022-11-29T00:00:00"/>
    <s v="VL"/>
    <m/>
    <s v="2 VL"/>
    <n v="2"/>
    <m/>
  </r>
  <r>
    <n v="1449"/>
    <x v="38"/>
    <d v="2022-10-21T00:00:00"/>
    <s v="BAYHON VIOLETA  "/>
    <s v="ONT"/>
    <x v="1"/>
    <d v="2022-12-23T00:00:00"/>
    <d v="2022-12-27T00:00:00"/>
    <s v="VL"/>
    <m/>
    <s v="2 VL"/>
    <n v="2"/>
    <m/>
  </r>
  <r>
    <n v="1449"/>
    <x v="38"/>
    <d v="2022-10-21T00:00:00"/>
    <s v="BAYHON VIOLETA  "/>
    <s v="ONT"/>
    <x v="1"/>
    <d v="2022-12-29T00:00:00"/>
    <d v="2022-12-29T00:00:00"/>
    <s v="VL"/>
    <m/>
    <s v="1 VL"/>
    <n v="1"/>
    <m/>
  </r>
  <r>
    <n v="1450"/>
    <x v="38"/>
    <d v="2022-10-04T00:00:00"/>
    <s v="CASTRO VIVIAN A."/>
    <s v="ONT"/>
    <x v="1"/>
    <d v="2022-10-21T00:00:00"/>
    <d v="2022-10-23T00:00:00"/>
    <s v="OTHER"/>
    <s v="SEC 21 EO 292- SPECIAL PRIVILEGE"/>
    <s v="1 OTHER"/>
    <n v="1"/>
    <m/>
  </r>
  <r>
    <n v="1451"/>
    <x v="38"/>
    <d v="2022-10-04T00:00:00"/>
    <s v="MANALO CYNTHIA D."/>
    <s v="ONT"/>
    <x v="1"/>
    <d v="2022-10-17T00:00:00"/>
    <d v="2022-10-28T00:00:00"/>
    <s v="VL"/>
    <m/>
    <s v="10 VL"/>
    <n v="10"/>
    <m/>
  </r>
  <r>
    <n v="1452"/>
    <x v="38"/>
    <d v="2022-11-18T00:00:00"/>
    <s v="TORRES SONIA M."/>
    <s v="ASSESSORS OFFICE"/>
    <x v="1"/>
    <d v="2022-11-17T00:00:00"/>
    <d v="2022-11-17T00:00:00"/>
    <s v="SL"/>
    <m/>
    <s v="1 SL"/>
    <n v="1"/>
    <m/>
  </r>
  <r>
    <n v="1453"/>
    <x v="38"/>
    <d v="2022-10-18T00:00:00"/>
    <s v="MALIGAYA NELITA M."/>
    <s v="GSO"/>
    <x v="1"/>
    <d v="2022-10-25T00:00:00"/>
    <d v="2022-10-25T00:00:00"/>
    <s v="VL"/>
    <s v="SEC 25 EO 292- FORCE LEAVE"/>
    <s v="1 VL"/>
    <n v="1"/>
    <m/>
  </r>
  <r>
    <n v="1454"/>
    <x v="38"/>
    <d v="2022-10-04T00:00:00"/>
    <s v="FERMA MARIA VICTORIA D."/>
    <s v="CCT"/>
    <x v="1"/>
    <d v="2022-10-03T00:00:00"/>
    <d v="2022-10-03T00:00:00"/>
    <s v="SL"/>
    <m/>
    <s v="1 SL"/>
    <n v="1"/>
    <m/>
  </r>
  <r>
    <n v="1455"/>
    <x v="38"/>
    <d v="2022-10-12T00:00:00"/>
    <s v="FERMA MARIA VICTORIA D."/>
    <s v="CCT"/>
    <x v="1"/>
    <d v="2022-10-05T00:00:00"/>
    <d v="2022-10-11T00:00:00"/>
    <s v="SL"/>
    <m/>
    <s v="5 SL"/>
    <n v="5"/>
    <m/>
  </r>
  <r>
    <n v="1456"/>
    <x v="38"/>
    <d v="2022-09-27T00:00:00"/>
    <s v="BERNALDEZ MARLONE P."/>
    <s v="TCNHS"/>
    <x v="1"/>
    <d v="2022-10-24T00:00:00"/>
    <d v="2022-10-31T00:00:00"/>
    <s v="VL"/>
    <m/>
    <s v="6 VL"/>
    <n v="6"/>
    <m/>
  </r>
  <r>
    <n v="1457"/>
    <x v="38"/>
    <d v="2022-09-27T00:00:00"/>
    <s v="BERNALDEZ MARLONE P."/>
    <s v="TCNHS"/>
    <x v="1"/>
    <d v="2022-11-03T00:00:00"/>
    <d v="2022-11-15T00:00:00"/>
    <s v="VL"/>
    <m/>
    <s v="9 VL"/>
    <n v="9"/>
    <m/>
  </r>
  <r>
    <n v="1458"/>
    <x v="38"/>
    <d v="2022-09-13T00:00:00"/>
    <s v="RODRIGUEZ GREGORIO  "/>
    <s v="CENRO"/>
    <x v="1"/>
    <d v="2022-09-12T00:00:00"/>
    <d v="2022-09-12T00:00:00"/>
    <s v="SL"/>
    <m/>
    <s v="1 SL"/>
    <n v="1"/>
    <m/>
  </r>
  <r>
    <n v="1459"/>
    <x v="38"/>
    <d v="2022-08-18T00:00:00"/>
    <s v="MENDOZA ARRIES N."/>
    <n v="0"/>
    <x v="2"/>
    <d v="2022-08-30T00:00:00"/>
    <d v="2022-08-30T00:00:00"/>
    <s v="OTHER"/>
    <s v="SEC 21 EO 292- SPECIAL PRIVILEGE"/>
    <s v="1 OTHER"/>
    <n v="1"/>
    <m/>
  </r>
  <r>
    <n v="1460"/>
    <x v="38"/>
    <d v="2022-08-08T00:00:00"/>
    <s v="FERMA MARIA VICTORIA D."/>
    <s v="CCT"/>
    <x v="1"/>
    <d v="2022-08-05T00:00:00"/>
    <d v="2022-08-05T00:00:00"/>
    <s v="SL"/>
    <m/>
    <s v="1 SL"/>
    <n v="1"/>
    <m/>
  </r>
  <r>
    <n v="1461"/>
    <x v="38"/>
    <d v="2022-08-18T00:00:00"/>
    <s v="GATPANDAN NENITA M."/>
    <s v="LIBRARY"/>
    <x v="1"/>
    <d v="2022-08-17T00:00:00"/>
    <d v="2022-08-17T00:00:00"/>
    <s v="SL"/>
    <m/>
    <s v="1 SL"/>
    <n v="1"/>
    <m/>
  </r>
  <r>
    <n v="1462"/>
    <x v="38"/>
    <d v="2022-09-07T00:00:00"/>
    <s v="TORRES SONIA M."/>
    <s v="ASSESSORS OFFICE"/>
    <x v="1"/>
    <d v="2022-09-05T00:00:00"/>
    <d v="2022-09-06T00:00:00"/>
    <s v="SL"/>
    <m/>
    <s v="2 SL"/>
    <n v="2"/>
    <m/>
  </r>
  <r>
    <n v="1463"/>
    <x v="38"/>
    <d v="2022-08-31T00:00:00"/>
    <s v="TORRES SONIA M."/>
    <s v="ASSESSORS OFFICE"/>
    <x v="1"/>
    <d v="2022-08-30T00:00:00"/>
    <d v="2022-08-30T00:00:00"/>
    <s v="SL"/>
    <m/>
    <s v="1 SL"/>
    <n v="1"/>
    <m/>
  </r>
  <r>
    <n v="1464"/>
    <x v="38"/>
    <d v="2022-10-17T00:00:00"/>
    <s v="BAYOT RUMER M."/>
    <s v="ASSESSORS OFFICE"/>
    <x v="1"/>
    <d v="2022-10-24T00:00:00"/>
    <d v="2022-10-24T00:00:00"/>
    <s v="VL"/>
    <m/>
    <s v="1 VL"/>
    <n v="1"/>
    <m/>
  </r>
  <r>
    <n v="1465"/>
    <x v="38"/>
    <d v="2022-11-02T00:00:00"/>
    <s v="MARINDUQUE MARISSA M."/>
    <s v="ASSESSORS OFFICE"/>
    <x v="1"/>
    <d v="2022-10-24T00:00:00"/>
    <d v="2022-10-24T00:00:00"/>
    <s v="SL"/>
    <m/>
    <s v="1 SL"/>
    <n v="1"/>
    <m/>
  </r>
  <r>
    <n v="1465"/>
    <x v="38"/>
    <d v="2022-11-02T00:00:00"/>
    <s v="MARINDUQUE MARISSA M."/>
    <s v="ASSESSORS OFFICE"/>
    <x v="1"/>
    <d v="2022-10-28T00:00:00"/>
    <d v="2022-10-28T00:00:00"/>
    <s v="SL"/>
    <m/>
    <s v="1 SL"/>
    <n v="1"/>
    <m/>
  </r>
  <r>
    <n v="1466"/>
    <x v="38"/>
    <d v="2022-10-12T00:00:00"/>
    <s v="TORRES SONIA M."/>
    <s v="ASSESSORS OFFICE"/>
    <x v="1"/>
    <d v="2022-10-07T00:00:00"/>
    <d v="2022-10-11T00:00:00"/>
    <s v="SL"/>
    <m/>
    <s v="3 SL"/>
    <n v="3"/>
    <m/>
  </r>
  <r>
    <n v="1467"/>
    <x v="38"/>
    <d v="2022-10-06T00:00:00"/>
    <s v="TORRES SONIA M."/>
    <s v="ASSESSORS OFFICE"/>
    <x v="1"/>
    <d v="2022-10-14T00:00:00"/>
    <d v="2022-10-14T00:00:00"/>
    <s v="VL"/>
    <m/>
    <s v="1 VL"/>
    <n v="1"/>
    <m/>
  </r>
  <r>
    <n v="1468"/>
    <x v="38"/>
    <d v="2022-10-13T00:00:00"/>
    <s v="TORRES SONIA M."/>
    <s v="ASSESSORS OFFICE"/>
    <x v="1"/>
    <d v="2022-10-24T00:00:00"/>
    <d v="2022-10-24T00:00:00"/>
    <s v="VL"/>
    <m/>
    <s v="1 VL"/>
    <n v="1"/>
    <m/>
  </r>
  <r>
    <n v="1469"/>
    <x v="38"/>
    <d v="2022-10-17T00:00:00"/>
    <s v="BAYOT RUMER M."/>
    <s v="ASSESSORS OFFICE"/>
    <x v="1"/>
    <d v="2022-10-14T00:00:00"/>
    <d v="2022-10-14T00:00:00"/>
    <s v="SL"/>
    <m/>
    <s v="1 SL"/>
    <n v="1"/>
    <m/>
  </r>
  <r>
    <n v="1470"/>
    <x v="38"/>
    <d v="2022-10-17T00:00:00"/>
    <s v="MARINDUQUE MARISSA M."/>
    <s v="ASSESSORS OFFICE"/>
    <x v="1"/>
    <d v="2022-10-14T00:00:00"/>
    <d v="2022-10-14T00:00:00"/>
    <s v="OTHER"/>
    <s v="SEC 21 EO 292- SPECIAL PRIVILEGE"/>
    <s v="1 OTHER"/>
    <n v="1"/>
    <m/>
  </r>
  <r>
    <n v="1471"/>
    <x v="38"/>
    <d v="2022-08-08T00:00:00"/>
    <s v="GOMEZ EMMA M."/>
    <s v="CEO"/>
    <x v="1"/>
    <d v="2022-08-05T00:00:00"/>
    <d v="2022-08-05T00:00:00"/>
    <s v="SL"/>
    <m/>
    <s v="1 SL"/>
    <n v="1"/>
    <m/>
  </r>
  <r>
    <n v="1472"/>
    <x v="38"/>
    <d v="2022-09-28T00:00:00"/>
    <s v="GOMEZ EMMA M."/>
    <s v="CEO"/>
    <x v="1"/>
    <d v="2022-09-27T00:00:00"/>
    <d v="2022-09-27T00:00:00"/>
    <s v="SL"/>
    <m/>
    <s v="1 SL"/>
    <n v="1"/>
    <m/>
  </r>
  <r>
    <n v="1473"/>
    <x v="38"/>
    <d v="2022-09-05T00:00:00"/>
    <s v="GOMEZ EMMA M."/>
    <s v="CEO"/>
    <x v="1"/>
    <d v="2022-09-02T00:00:00"/>
    <d v="2022-09-02T00:00:00"/>
    <s v="OTHER"/>
    <s v="SEC 21 EO 292- SPECIAL PRIVILEGE"/>
    <s v="1 OTHER"/>
    <n v="1"/>
    <m/>
  </r>
  <r>
    <n v="1474"/>
    <x v="38"/>
    <d v="2022-11-28T00:00:00"/>
    <s v="DUNGO PURISIMA CORAZON E."/>
    <s v="CTO"/>
    <x v="1"/>
    <d v="2022-12-05T00:00:00"/>
    <d v="2022-12-23T00:00:00"/>
    <s v="VL"/>
    <m/>
    <s v="14 VL"/>
    <n v="14"/>
    <m/>
  </r>
  <r>
    <n v="1475"/>
    <x v="38"/>
    <d v="2022-10-28T00:00:00"/>
    <s v="DUNGO PURISIMA CORAZON E."/>
    <s v="CTO"/>
    <x v="1"/>
    <d v="2022-11-02T00:00:00"/>
    <d v="2022-11-03T00:00:00"/>
    <s v="VL"/>
    <m/>
    <s v="1 VL"/>
    <n v="1"/>
    <m/>
  </r>
  <r>
    <n v="1476"/>
    <x v="38"/>
    <d v="2022-10-14T00:00:00"/>
    <s v="DUNGO PURISIMA CORAZON E."/>
    <s v="CTO"/>
    <x v="1"/>
    <d v="2022-10-18T00:00:00"/>
    <d v="2022-10-19T00:00:00"/>
    <s v="VL"/>
    <s v="SEC 25 EO 292- FORCE LEAVE"/>
    <s v="2 VL"/>
    <n v="2"/>
    <m/>
  </r>
  <r>
    <n v="1477"/>
    <x v="38"/>
    <d v="2022-12-27T00:00:00"/>
    <s v="DUNGO PURISIMA CORAZON E."/>
    <s v="CTO"/>
    <x v="1"/>
    <d v="2022-09-20T00:00:00"/>
    <d v="2022-09-20T00:00:00"/>
    <s v="SL"/>
    <m/>
    <s v="1 SL"/>
    <n v="1"/>
    <m/>
  </r>
  <r>
    <n v="1478"/>
    <x v="38"/>
    <d v="2022-09-14T00:00:00"/>
    <s v="DUNGO PURISIMA CORAZON E."/>
    <s v="CTO"/>
    <x v="1"/>
    <d v="2022-09-12T00:00:00"/>
    <d v="2022-09-13T00:00:00"/>
    <s v="SL"/>
    <m/>
    <s v="2 SL"/>
    <n v="2"/>
    <m/>
  </r>
  <r>
    <n v="1479"/>
    <x v="38"/>
    <d v="2022-11-19T00:00:00"/>
    <s v="LANDICHO ROSALINA B."/>
    <s v="EEO/CITY MARKET"/>
    <x v="0"/>
    <d v="2022-11-16T00:00:00"/>
    <d v="2022-11-16T00:00:00"/>
    <s v="SL"/>
    <m/>
    <s v="1 SL"/>
    <n v="1"/>
    <m/>
  </r>
  <r>
    <n v="1480"/>
    <x v="38"/>
    <d v="2022-11-09T00:00:00"/>
    <s v="TIBAYAN EUFEMIA O."/>
    <s v="CHO"/>
    <x v="0"/>
    <d v="2022-11-09T00:00:00"/>
    <d v="2022-11-11T00:00:00"/>
    <s v="OTHER"/>
    <s v="QUARANTINE LEAVE"/>
    <s v="3 OTHER"/>
    <n v="3"/>
    <m/>
  </r>
  <r>
    <n v="1481"/>
    <x v="38"/>
    <d v="2022-11-07T00:00:00"/>
    <s v="PAYAD EDGARDO F."/>
    <s v="CENRO"/>
    <x v="1"/>
    <d v="2022-11-03T00:00:00"/>
    <d v="2022-11-04T00:00:00"/>
    <s v="SL"/>
    <m/>
    <s v="2 SL"/>
    <n v="2"/>
    <m/>
  </r>
  <r>
    <n v="1482"/>
    <x v="38"/>
    <d v="2022-10-18T00:00:00"/>
    <s v="PAYAD EDGARDO F."/>
    <s v="CENRO"/>
    <x v="1"/>
    <d v="2022-09-30T00:00:00"/>
    <d v="2022-10-10T00:00:00"/>
    <s v="SL"/>
    <m/>
    <s v="7 SL"/>
    <n v="7"/>
    <m/>
  </r>
  <r>
    <n v="1482"/>
    <x v="38"/>
    <d v="2022-10-18T00:00:00"/>
    <s v="PAYAD EDGARDO F."/>
    <s v="CENRO"/>
    <x v="1"/>
    <d v="2022-10-14T00:00:00"/>
    <d v="2022-10-17T00:00:00"/>
    <s v="SL"/>
    <m/>
    <s v="5 SL"/>
    <n v="5"/>
    <m/>
  </r>
  <r>
    <n v="1483"/>
    <x v="38"/>
    <d v="2022-10-19T00:00:00"/>
    <s v="PAYAD EDGARDO F."/>
    <s v="CENRO"/>
    <x v="1"/>
    <d v="2022-10-26T00:00:00"/>
    <d v="2022-10-28T00:00:00"/>
    <s v="VL"/>
    <m/>
    <s v="3 VL"/>
    <n v="3"/>
    <m/>
  </r>
  <r>
    <n v="1484"/>
    <x v="38"/>
    <d v="2022-10-13T00:00:00"/>
    <s v="RODRIGUEZ RUEL  "/>
    <s v="CENRO"/>
    <x v="1"/>
    <d v="2022-10-01T00:00:00"/>
    <d v="2022-10-01T00:00:00"/>
    <s v="SL"/>
    <m/>
    <s v="0 SL"/>
    <n v="0"/>
    <m/>
  </r>
  <r>
    <n v="1485"/>
    <x v="38"/>
    <d v="2022-10-05T00:00:00"/>
    <s v="MACAPUNO FELIX  "/>
    <s v="CENRO"/>
    <x v="1"/>
    <d v="2022-10-04T00:00:00"/>
    <d v="2022-10-04T00:00:00"/>
    <s v="SL"/>
    <m/>
    <s v="1 SL"/>
    <n v="1"/>
    <m/>
  </r>
  <r>
    <n v="1486"/>
    <x v="38"/>
    <d v="2022-11-22T00:00:00"/>
    <s v="MACAPUNO FELIX  "/>
    <s v="CENRO"/>
    <x v="1"/>
    <d v="2022-11-21T00:00:00"/>
    <d v="2022-11-21T00:00:00"/>
    <s v="SL"/>
    <m/>
    <s v="1 SL"/>
    <n v="1"/>
    <m/>
  </r>
  <r>
    <n v="1487"/>
    <x v="38"/>
    <d v="2022-09-07T00:00:00"/>
    <s v="PALADAN VICENTE  "/>
    <s v="CENRO"/>
    <x v="1"/>
    <d v="2022-09-14T00:00:00"/>
    <d v="2022-09-16T00:00:00"/>
    <s v="VL"/>
    <s v="SEC 25 EO 292- FORCE LEAVE"/>
    <s v="3 VL"/>
    <n v="3"/>
    <m/>
  </r>
  <r>
    <n v="1488"/>
    <x v="38"/>
    <d v="2022-09-06T00:00:00"/>
    <s v="PALADAN VICENTE  "/>
    <s v="CENRO"/>
    <x v="1"/>
    <d v="2022-09-01T00:00:00"/>
    <d v="2022-09-05T00:00:00"/>
    <s v="SL"/>
    <m/>
    <s v="3 SL"/>
    <n v="3"/>
    <m/>
  </r>
  <r>
    <n v="1489"/>
    <x v="38"/>
    <d v="2022-08-22T00:00:00"/>
    <s v="RODRIGUEZ GREGORIO  "/>
    <s v="CENRO"/>
    <x v="1"/>
    <d v="2022-08-30T00:00:00"/>
    <d v="2022-08-31T00:00:00"/>
    <s v="VL"/>
    <s v="SEC 25 EO 292- FORCE LEAVE"/>
    <s v="2 VL"/>
    <n v="2"/>
    <m/>
  </r>
  <r>
    <n v="1490"/>
    <x v="38"/>
    <d v="2022-10-17T00:00:00"/>
    <s v="JAVIER CARMELITA M."/>
    <s v="CCT"/>
    <x v="1"/>
    <d v="2022-10-24T00:00:00"/>
    <d v="2022-10-24T00:00:00"/>
    <s v="VL"/>
    <s v="SEC 25 EO 292- FORCE LEAVE"/>
    <s v="1 VL"/>
    <n v="1"/>
    <m/>
  </r>
  <r>
    <n v="1491"/>
    <x v="38"/>
    <d v="2022-09-21T00:00:00"/>
    <s v="ESTRANGCO MERCY U."/>
    <s v="MAHOGANY MARKET"/>
    <x v="1"/>
    <d v="2022-09-28T00:00:00"/>
    <d v="2022-09-28T00:00:00"/>
    <s v="OTHER"/>
    <s v="SEC 21 EO 292- SPECIAL PRIVILEGE"/>
    <s v="1 OTHER"/>
    <n v="1"/>
    <m/>
  </r>
  <r>
    <n v="1492"/>
    <x v="38"/>
    <d v="2022-08-09T00:00:00"/>
    <s v="PARRA VICTORIA S."/>
    <s v="EEO/ CITY MARKET"/>
    <x v="1"/>
    <d v="2022-08-23T00:00:00"/>
    <d v="2022-08-25T00:00:00"/>
    <s v="VL"/>
    <m/>
    <s v="3 VL"/>
    <n v="3"/>
    <m/>
  </r>
  <r>
    <n v="1493"/>
    <x v="38"/>
    <d v="2022-08-22T00:00:00"/>
    <s v="DIMARANAN REYNALDO R."/>
    <s v="EEO/ CITY MARKET"/>
    <x v="1"/>
    <d v="2022-08-16T00:00:00"/>
    <d v="2022-08-17T00:00:00"/>
    <s v="SL"/>
    <m/>
    <s v="2 SL"/>
    <n v="2"/>
    <m/>
  </r>
  <r>
    <n v="1494"/>
    <x v="38"/>
    <d v="2022-09-02T00:00:00"/>
    <s v="ESTRANGCO MERCY U."/>
    <s v="MAHOGANY MARKET"/>
    <x v="1"/>
    <d v="2022-09-02T00:00:00"/>
    <d v="2022-09-02T00:00:00"/>
    <s v="OTHER"/>
    <s v="SEC 21 EO 292- SPECIAL PRIVILEGE"/>
    <s v="1 OTHER"/>
    <n v="1"/>
    <m/>
  </r>
  <r>
    <n v="1495"/>
    <x v="38"/>
    <d v="2022-09-22T00:00:00"/>
    <s v="ESTRANGCO MERCY U."/>
    <s v="MAHOGANY MARKET"/>
    <x v="1"/>
    <d v="2022-09-12T00:00:00"/>
    <d v="2022-09-16T00:00:00"/>
    <s v="VL"/>
    <m/>
    <s v="5 VL"/>
    <n v="5"/>
    <m/>
  </r>
  <r>
    <n v="1496"/>
    <x v="38"/>
    <d v="2022-09-12T00:00:00"/>
    <s v="CRIZALDO THELMA U."/>
    <s v="CHO"/>
    <x v="1"/>
    <d v="2022-09-26T00:00:00"/>
    <d v="2022-09-26T00:00:00"/>
    <s v="VL"/>
    <m/>
    <s v="1 VL"/>
    <n v="1"/>
    <m/>
  </r>
  <r>
    <n v="1497"/>
    <x v="38"/>
    <d v="2022-09-05T00:00:00"/>
    <s v="CALANOG EUGENE V."/>
    <s v="CHO"/>
    <x v="1"/>
    <d v="2022-09-06T00:00:00"/>
    <d v="2022-09-06T00:00:00"/>
    <s v="OTHER"/>
    <s v="SEC 21 EO 292- SPECIAL PRIVILEGE"/>
    <s v="1 OTHER"/>
    <n v="1"/>
    <m/>
  </r>
  <r>
    <n v="1498"/>
    <x v="38"/>
    <d v="2022-09-07T00:00:00"/>
    <s v="ALCAZAR ZENAIDA S."/>
    <s v="CHO"/>
    <x v="1"/>
    <d v="2022-09-13T00:00:00"/>
    <d v="2022-09-13T00:00:00"/>
    <s v="VL"/>
    <m/>
    <s v="1 VL"/>
    <n v="1"/>
    <m/>
  </r>
  <r>
    <n v="1499"/>
    <x v="38"/>
    <d v="2022-09-07T00:00:00"/>
    <s v="MALIGAYO YOLANDA D."/>
    <s v="CHO"/>
    <x v="1"/>
    <d v="2022-09-06T00:00:00"/>
    <d v="2022-09-06T00:00:00"/>
    <s v="SL"/>
    <m/>
    <s v="1 SL"/>
    <n v="1"/>
    <m/>
  </r>
  <r>
    <n v="1500"/>
    <x v="38"/>
    <d v="2022-08-01T00:00:00"/>
    <s v="MALIGAYO YOLANDA D."/>
    <s v="CHO"/>
    <x v="1"/>
    <d v="2022-07-26T00:00:00"/>
    <d v="2022-07-26T00:00:00"/>
    <s v="SL"/>
    <m/>
    <s v="1 SL"/>
    <n v="1"/>
    <m/>
  </r>
  <r>
    <n v="1501"/>
    <x v="38"/>
    <d v="2022-12-27T00:00:00"/>
    <s v="MIRANDO EDITH B."/>
    <n v="0"/>
    <x v="2"/>
    <d v="2022-12-27T00:00:00"/>
    <d v="2022-12-29T00:00:00"/>
    <s v="VL"/>
    <s v="SEC 25 EO 292- FORCE LEAVE"/>
    <s v="3 VL"/>
    <n v="3"/>
    <m/>
  </r>
  <r>
    <n v="1502"/>
    <x v="38"/>
    <d v="2022-12-27T00:00:00"/>
    <s v="MIRANDO EDITH B."/>
    <n v="0"/>
    <x v="2"/>
    <d v="2022-12-26T00:00:00"/>
    <d v="2022-12-26T00:00:00"/>
    <s v="OTHER"/>
    <s v="SEC 21 EO 292- SPECIAL PRIVILEGE"/>
    <s v="0 OTHER"/>
    <n v="0"/>
    <m/>
  </r>
  <r>
    <n v="1503"/>
    <x v="38"/>
    <d v="2022-10-22T00:00:00"/>
    <s v="MALIGAYO YOLANDA D."/>
    <s v="CHO"/>
    <x v="1"/>
    <d v="2022-10-17T00:00:00"/>
    <d v="2022-10-18T00:00:00"/>
    <s v="SL"/>
    <m/>
    <s v="2 SL"/>
    <n v="2"/>
    <m/>
  </r>
  <r>
    <n v="1504"/>
    <x v="38"/>
    <d v="2022-10-19T00:00:00"/>
    <s v="MALIGAYO YOLANDA D."/>
    <s v="CHO"/>
    <x v="1"/>
    <d v="2022-10-10T00:00:00"/>
    <d v="2022-10-15T00:00:00"/>
    <s v="OTHER"/>
    <s v="QUARANTINE LEAVE"/>
    <s v="5 OTHER"/>
    <n v="5"/>
    <m/>
  </r>
  <r>
    <n v="1505"/>
    <x v="38"/>
    <d v="2022-11-03T00:00:00"/>
    <s v="LEGASPI DOLORES B."/>
    <s v="CHO"/>
    <x v="1"/>
    <d v="2022-10-17T00:00:00"/>
    <d v="2022-10-28T00:00:00"/>
    <s v="SL"/>
    <m/>
    <s v="10 SL"/>
    <n v="10"/>
    <m/>
  </r>
  <r>
    <n v="1506"/>
    <x v="38"/>
    <d v="2022-11-03T00:00:00"/>
    <s v="MIRANDO EDITH B."/>
    <n v="0"/>
    <x v="2"/>
    <d v="2022-11-02T00:00:00"/>
    <d v="2022-11-02T00:00:00"/>
    <s v="SL"/>
    <m/>
    <s v="0 SL"/>
    <n v="0"/>
    <m/>
  </r>
  <r>
    <n v="1507"/>
    <x v="38"/>
    <d v="2022-09-15T00:00:00"/>
    <s v="BAYOT ELAINE B."/>
    <s v="ONT"/>
    <x v="1"/>
    <d v="2022-09-28T00:00:00"/>
    <d v="2022-09-29T00:00:00"/>
    <s v="VL"/>
    <m/>
    <s v="2 VL"/>
    <n v="2"/>
    <m/>
  </r>
  <r>
    <n v="1508"/>
    <x v="38"/>
    <d v="2022-09-21T00:00:00"/>
    <s v="EMELO MARYJANE T."/>
    <s v="ONT"/>
    <x v="1"/>
    <d v="2022-09-17T00:00:00"/>
    <d v="2022-09-17T00:00:00"/>
    <s v="SL"/>
    <m/>
    <s v="0 SL"/>
    <n v="0"/>
    <m/>
  </r>
  <r>
    <n v="1509"/>
    <x v="38"/>
    <d v="2022-08-12T00:00:00"/>
    <s v="AMPARO JOY J."/>
    <s v="ONT"/>
    <x v="1"/>
    <d v="2022-08-04T00:00:00"/>
    <d v="2022-08-08T00:00:00"/>
    <s v="SL"/>
    <m/>
    <s v="3 SL"/>
    <n v="3"/>
    <m/>
  </r>
  <r>
    <n v="1510"/>
    <x v="38"/>
    <d v="2022-09-15T00:00:00"/>
    <s v="AMPARO JOY J."/>
    <s v="ONT"/>
    <x v="1"/>
    <d v="2022-09-09T00:00:00"/>
    <d v="2022-09-14T00:00:00"/>
    <s v="SL"/>
    <m/>
    <s v="4 SL"/>
    <n v="4"/>
    <m/>
  </r>
  <r>
    <n v="1511"/>
    <x v="38"/>
    <d v="2022-11-23T00:00:00"/>
    <s v="HERNANDEZ DONATO Q."/>
    <s v="ONT"/>
    <x v="1"/>
    <d v="2022-11-28T00:00:00"/>
    <d v="2022-11-29T00:00:00"/>
    <s v="VL"/>
    <m/>
    <s v="2 VL"/>
    <n v="2"/>
    <m/>
  </r>
  <r>
    <n v="1512"/>
    <x v="38"/>
    <d v="2022-11-15T00:00:00"/>
    <s v="CASTRO VIVIAN A."/>
    <s v="ONT"/>
    <x v="1"/>
    <d v="2022-11-06T00:00:00"/>
    <d v="2022-11-10T00:00:00"/>
    <s v="VL"/>
    <m/>
    <s v="4 VL"/>
    <n v="4"/>
    <m/>
  </r>
  <r>
    <n v="1512"/>
    <x v="38"/>
    <d v="2022-11-15T00:00:00"/>
    <s v="CASTRO VIVIAN A."/>
    <s v="ONT"/>
    <x v="1"/>
    <d v="2022-11-13T00:00:00"/>
    <d v="2022-11-13T00:00:00"/>
    <s v="VL"/>
    <m/>
    <s v="0 VL"/>
    <n v="0"/>
    <m/>
  </r>
  <r>
    <n v="1513"/>
    <x v="38"/>
    <d v="2022-11-07T00:00:00"/>
    <s v="PASCUA LORENA D."/>
    <s v="ONT"/>
    <x v="1"/>
    <d v="2022-11-14T00:00:00"/>
    <d v="2022-11-16T00:00:00"/>
    <s v="VL"/>
    <m/>
    <s v="3 VL"/>
    <n v="3"/>
    <m/>
  </r>
  <r>
    <n v="1514"/>
    <x v="38"/>
    <d v="2022-11-07T00:00:00"/>
    <s v="PASCUA LORENA D."/>
    <s v="ONT"/>
    <x v="1"/>
    <d v="2022-11-13T00:00:00"/>
    <d v="2022-11-13T00:00:00"/>
    <s v="OTHER"/>
    <s v="SEC 21 EO 292- SPECIAL PRIVILEGE"/>
    <s v="0 OTHER"/>
    <n v="0"/>
    <m/>
  </r>
  <r>
    <n v="1515"/>
    <x v="38"/>
    <d v="2022-11-12T00:00:00"/>
    <s v="BAYBAY MA. ROSA A."/>
    <s v="ONT"/>
    <x v="1"/>
    <d v="2022-11-09T00:00:00"/>
    <d v="2022-11-09T00:00:00"/>
    <s v="SL"/>
    <m/>
    <s v="1 SL"/>
    <n v="1"/>
    <m/>
  </r>
  <r>
    <n v="1516"/>
    <x v="38"/>
    <d v="2022-11-03T00:00:00"/>
    <s v="HAPITA MELANIE A."/>
    <s v="ONT"/>
    <x v="0"/>
    <d v="2022-11-25T00:00:00"/>
    <d v="2022-11-28T00:00:00"/>
    <s v="VL"/>
    <m/>
    <s v="2 VL"/>
    <n v="2"/>
    <m/>
  </r>
  <r>
    <n v="1517"/>
    <x v="38"/>
    <d v="2022-12-16T00:00:00"/>
    <s v="MARASIGAN BIENVENIDO E."/>
    <s v="GSO"/>
    <x v="0"/>
    <d v="2022-12-12T00:00:00"/>
    <d v="2022-12-15T00:00:00"/>
    <s v="SL"/>
    <m/>
    <s v="4 SL"/>
    <n v="4"/>
    <m/>
  </r>
  <r>
    <n v="1518"/>
    <x v="38"/>
    <d v="2022-11-22T00:00:00"/>
    <s v="ATIENZA JULIE ANN A."/>
    <s v="CTO"/>
    <x v="1"/>
    <d v="2022-11-29T00:00:00"/>
    <d v="2022-11-29T00:00:00"/>
    <s v="VL"/>
    <s v="SEC 25 EO 292- FORCE LEAVE"/>
    <s v="1 VL"/>
    <n v="1"/>
    <m/>
  </r>
  <r>
    <n v="1519"/>
    <x v="38"/>
    <d v="2022-11-29T00:00:00"/>
    <s v="ATIENZA JULIE ANN A."/>
    <s v="CTO"/>
    <x v="1"/>
    <d v="2022-12-07T00:00:00"/>
    <d v="2022-12-07T00:00:00"/>
    <s v="VL"/>
    <s v="SEC 25 EO 292- FORCE LEAVE"/>
    <s v="1 VL"/>
    <n v="1"/>
    <m/>
  </r>
  <r>
    <n v="1520"/>
    <x v="38"/>
    <d v="2022-12-12T00:00:00"/>
    <s v="ATIENZA JULIE ANN A."/>
    <s v="CTO"/>
    <x v="1"/>
    <d v="2022-12-19T00:00:00"/>
    <d v="2022-12-19T00:00:00"/>
    <s v="VL"/>
    <m/>
    <s v="1 VL"/>
    <n v="1"/>
    <m/>
  </r>
  <r>
    <n v="1521"/>
    <x v="38"/>
    <d v="2022-12-02T00:00:00"/>
    <s v="BAYOT ANISIA P."/>
    <s v="CTO"/>
    <x v="1"/>
    <d v="2022-12-07T00:00:00"/>
    <d v="2022-12-09T00:00:00"/>
    <s v="VL"/>
    <s v="SEC 25 EO 292- FORCE LEAVE"/>
    <s v="2 VL"/>
    <n v="2"/>
    <m/>
  </r>
  <r>
    <n v="1522"/>
    <x v="38"/>
    <d v="2022-12-02T00:00:00"/>
    <s v="DIMAPILIS ANTHONY A."/>
    <s v="CTO"/>
    <x v="1"/>
    <d v="2022-12-16T00:00:00"/>
    <d v="2022-12-16T00:00:00"/>
    <s v="VL"/>
    <s v="SEC 25 EO 292- FORCE LEAVE"/>
    <s v="1 VL"/>
    <n v="1"/>
    <m/>
  </r>
  <r>
    <n v="1522"/>
    <x v="38"/>
    <d v="2022-12-02T00:00:00"/>
    <s v="DIMAPILIS ANTHONY A."/>
    <s v="CTO"/>
    <x v="1"/>
    <d v="2022-12-26T00:00:00"/>
    <d v="2022-12-26T00:00:00"/>
    <s v="VL"/>
    <s v="SEC 25 EO 292- FORCE LEAVE"/>
    <s v="0 VL"/>
    <n v="0"/>
    <m/>
  </r>
  <r>
    <n v="1523"/>
    <x v="38"/>
    <d v="2022-11-29T00:00:00"/>
    <s v="DIMAPILIS ANTHONY A."/>
    <s v="CTO"/>
    <x v="1"/>
    <d v="2022-11-25T00:00:00"/>
    <d v="2022-11-25T00:00:00"/>
    <s v="SL"/>
    <m/>
    <s v="1 SL"/>
    <n v="1"/>
    <m/>
  </r>
  <r>
    <n v="1524"/>
    <x v="38"/>
    <d v="2022-12-02T00:00:00"/>
    <s v="VIDALLO WINNIE R."/>
    <s v="CTO"/>
    <x v="1"/>
    <d v="2022-12-01T00:00:00"/>
    <d v="2022-12-01T00:00:00"/>
    <s v="SL"/>
    <m/>
    <s v="1 SL"/>
    <n v="1"/>
    <m/>
  </r>
  <r>
    <n v="1525"/>
    <x v="38"/>
    <d v="2022-12-01T00:00:00"/>
    <s v="OLEGARIO NENITA A."/>
    <s v="LIBRARY"/>
    <x v="1"/>
    <d v="2022-12-07T00:00:00"/>
    <d v="2022-12-07T00:00:00"/>
    <s v="VL"/>
    <m/>
    <s v="1 VL"/>
    <n v="1"/>
    <m/>
  </r>
  <r>
    <n v="1526"/>
    <x v="38"/>
    <d v="2022-11-29T00:00:00"/>
    <s v="GUAÑEZO MA. GINA P."/>
    <s v="CTO"/>
    <x v="1"/>
    <d v="2022-11-16T00:00:00"/>
    <d v="2022-11-16T00:00:00"/>
    <s v="SL"/>
    <m/>
    <s v="1 SL"/>
    <n v="1"/>
    <m/>
  </r>
  <r>
    <n v="1526"/>
    <x v="38"/>
    <d v="2022-11-29T00:00:00"/>
    <s v="GUAÑEZO MA. GINA P."/>
    <s v="CTO"/>
    <x v="1"/>
    <d v="2022-11-28T00:00:00"/>
    <d v="2022-11-28T00:00:00"/>
    <s v="SL"/>
    <m/>
    <s v="1 SL"/>
    <n v="1"/>
    <m/>
  </r>
  <r>
    <n v="1527"/>
    <x v="38"/>
    <d v="2022-12-13T00:00:00"/>
    <s v="MARTINEZ BELEN B."/>
    <n v="0"/>
    <x v="2"/>
    <d v="2022-12-14T00:00:00"/>
    <d v="2022-12-14T00:00:00"/>
    <s v="OTHER"/>
    <s v="SEC 21 EO 292- SPECIAL PRIVILEGE"/>
    <s v="1 OTHER"/>
    <n v="1"/>
    <m/>
  </r>
  <r>
    <n v="1528"/>
    <x v="38"/>
    <d v="2022-12-07T00:00:00"/>
    <s v="PENALES GUILLERMA B."/>
    <s v="CBO"/>
    <x v="1"/>
    <d v="2022-12-15T00:00:00"/>
    <d v="2022-12-15T00:00:00"/>
    <s v="VL"/>
    <s v="SEC 25 EO 292- FORCE LEAVE"/>
    <s v="1 VL"/>
    <n v="1"/>
    <m/>
  </r>
  <r>
    <n v="1529"/>
    <x v="38"/>
    <d v="2022-11-25T00:00:00"/>
    <s v="PENALES GUILLERMA B."/>
    <s v="CBO"/>
    <x v="1"/>
    <d v="2022-12-01T00:00:00"/>
    <d v="2022-12-01T00:00:00"/>
    <s v="VL"/>
    <s v="SEC 25 EO 292- FORCE LEAVE"/>
    <s v="1 VL"/>
    <n v="1"/>
    <m/>
  </r>
  <r>
    <n v="1530"/>
    <x v="38"/>
    <d v="2022-11-25T00:00:00"/>
    <s v="MONTENEGRO MARIA MARIZA P."/>
    <s v="CBO"/>
    <x v="1"/>
    <d v="2022-12-09T00:00:00"/>
    <d v="2022-12-09T00:00:00"/>
    <s v="VL"/>
    <s v="SEC 25 EO 292- FORCE LEAVE"/>
    <s v="1 VL"/>
    <n v="1"/>
    <m/>
  </r>
  <r>
    <n v="1530"/>
    <x v="38"/>
    <d v="2022-11-25T00:00:00"/>
    <s v="MONTENEGRO MARIA MARIZA P."/>
    <s v="CBO"/>
    <x v="1"/>
    <d v="2022-12-16T00:00:00"/>
    <d v="2022-12-16T00:00:00"/>
    <s v="VL"/>
    <s v="SEC 25 EO 292- FORCE LEAVE"/>
    <s v="1 VL"/>
    <n v="1"/>
    <m/>
  </r>
  <r>
    <n v="1530"/>
    <x v="38"/>
    <d v="2022-11-25T00:00:00"/>
    <s v="MONTENEGRO MARIA MARIZA P."/>
    <s v="CBO"/>
    <x v="1"/>
    <d v="2022-12-21T00:00:00"/>
    <d v="2022-12-21T00:00:00"/>
    <s v="VL"/>
    <s v="SEC 25 EO 292- FORCE LEAVE"/>
    <s v="1 VL"/>
    <n v="1"/>
    <m/>
  </r>
  <r>
    <n v="1530"/>
    <x v="38"/>
    <d v="2022-11-25T00:00:00"/>
    <s v="MONTENEGRO MARIA MARIZA P."/>
    <s v="CBO"/>
    <x v="1"/>
    <d v="2022-12-26T00:00:00"/>
    <d v="2022-12-26T00:00:00"/>
    <s v="VL"/>
    <s v="SEC 25 EO 292- FORCE LEAVE"/>
    <s v="0 VL"/>
    <n v="0"/>
    <m/>
  </r>
  <r>
    <n v="1531"/>
    <x v="38"/>
    <d v="2022-11-25T00:00:00"/>
    <s v="FELICIDARIO PAMELA C."/>
    <s v="BUDGET"/>
    <x v="1"/>
    <d v="2022-11-28T00:00:00"/>
    <d v="2022-11-28T00:00:00"/>
    <s v="VL"/>
    <s v="SEC 25 EO 292- FORCE LEAVE"/>
    <s v="1 VL"/>
    <n v="1"/>
    <m/>
  </r>
  <r>
    <n v="1531"/>
    <x v="38"/>
    <d v="2022-11-25T00:00:00"/>
    <s v="FELICIDARIO PAMELA C."/>
    <s v="BUDGET"/>
    <x v="1"/>
    <d v="2022-12-12T00:00:00"/>
    <d v="2022-12-12T00:00:00"/>
    <s v="VL"/>
    <s v="SEC 25 EO 292- FORCE LEAVE"/>
    <s v="1 VL"/>
    <n v="1"/>
    <m/>
  </r>
  <r>
    <n v="1531"/>
    <x v="38"/>
    <d v="2022-11-25T00:00:00"/>
    <s v="FELICIDARIO PAMELA C."/>
    <s v="BUDGET"/>
    <x v="1"/>
    <d v="2022-12-22T00:00:00"/>
    <d v="2022-12-22T00:00:00"/>
    <s v="VL"/>
    <s v="SEC 25 EO 292- FORCE LEAVE"/>
    <s v="1 VL"/>
    <n v="1"/>
    <m/>
  </r>
  <r>
    <n v="1531"/>
    <x v="38"/>
    <d v="2022-11-25T00:00:00"/>
    <s v="FELICIDARIO PAMELA C."/>
    <s v="BUDGET"/>
    <x v="1"/>
    <d v="2022-12-19T00:00:00"/>
    <d v="2022-12-19T00:00:00"/>
    <s v="VL"/>
    <s v="SEC 25 EO 292- FORCE LEAVE"/>
    <s v="1 VL"/>
    <n v="1"/>
    <m/>
  </r>
  <r>
    <n v="1531"/>
    <x v="38"/>
    <d v="2022-11-25T00:00:00"/>
    <s v="FELICIDARIO PAMELA C."/>
    <s v="BUDGET"/>
    <x v="1"/>
    <d v="2022-12-29T00:00:00"/>
    <d v="2022-12-29T00:00:00"/>
    <s v="VL"/>
    <s v="SEC 25 EO 292- FORCE LEAVE"/>
    <s v="1 VL"/>
    <n v="1"/>
    <m/>
  </r>
  <r>
    <n v="1532"/>
    <x v="38"/>
    <d v="2022-11-25T00:00:00"/>
    <s v="TAÑEDO MARIA EVELYN C."/>
    <s v="CBO"/>
    <x v="1"/>
    <d v="2022-12-06T00:00:00"/>
    <d v="2022-12-06T00:00:00"/>
    <s v="VL"/>
    <m/>
    <s v="1 VL"/>
    <n v="1"/>
    <m/>
  </r>
  <r>
    <n v="1532"/>
    <x v="38"/>
    <d v="2022-11-25T00:00:00"/>
    <s v="TAÑEDO MARIA EVELYN C."/>
    <s v="CBO"/>
    <x v="1"/>
    <d v="2022-12-20T00:00:00"/>
    <d v="2022-12-20T00:00:00"/>
    <s v="VL"/>
    <m/>
    <s v="1 VL"/>
    <n v="1"/>
    <m/>
  </r>
  <r>
    <n v="1532"/>
    <x v="38"/>
    <d v="2022-11-25T00:00:00"/>
    <s v="TAÑEDO MARIA EVELYN C."/>
    <s v="CBO"/>
    <x v="1"/>
    <d v="2022-12-27T00:00:00"/>
    <d v="2022-12-27T00:00:00"/>
    <s v="VL"/>
    <m/>
    <s v="1 VL"/>
    <n v="1"/>
    <m/>
  </r>
  <r>
    <n v="1533"/>
    <x v="38"/>
    <d v="2022-12-06T00:00:00"/>
    <s v="HERNANDEZ DONATO Q."/>
    <s v="ONT"/>
    <x v="1"/>
    <d v="2022-12-26T00:00:00"/>
    <d v="2022-12-30T00:00:00"/>
    <s v="VL"/>
    <m/>
    <s v="3 VL"/>
    <n v="3"/>
    <m/>
  </r>
  <r>
    <n v="1534"/>
    <x v="38"/>
    <d v="2022-12-27T00:00:00"/>
    <s v="DELA CRUZ SHIELA G."/>
    <s v="ONT"/>
    <x v="1"/>
    <d v="2022-12-23T00:00:00"/>
    <d v="2022-12-29T00:00:00"/>
    <s v="VL"/>
    <m/>
    <s v="4 VL"/>
    <n v="4"/>
    <m/>
  </r>
  <r>
    <n v="1535"/>
    <x v="38"/>
    <d v="2022-11-30T00:00:00"/>
    <s v="AMPARO JOY J."/>
    <s v="ONT"/>
    <x v="1"/>
    <d v="2022-11-29T00:00:00"/>
    <d v="2022-11-29T00:00:00"/>
    <s v="OTHER"/>
    <s v="SEC 21 EO 292- SPECIAL PRIVILEGE"/>
    <s v="1 OTHER"/>
    <n v="1"/>
    <m/>
  </r>
  <r>
    <n v="1536"/>
    <x v="38"/>
    <d v="2022-11-30T00:00:00"/>
    <s v="AMPARO JOY J."/>
    <s v="ONT"/>
    <x v="1"/>
    <d v="2022-11-16T00:00:00"/>
    <d v="2022-11-17T00:00:00"/>
    <s v="SL"/>
    <m/>
    <s v="2 SL"/>
    <n v="2"/>
    <m/>
  </r>
  <r>
    <n v="1537"/>
    <x v="38"/>
    <d v="2022-12-01T00:00:00"/>
    <s v="BAYBAY MA. ROSA A."/>
    <s v="ONT"/>
    <x v="1"/>
    <d v="2022-12-28T00:00:00"/>
    <d v="2022-12-28T00:00:00"/>
    <s v="OTHER"/>
    <s v="SEC 21 EO 292- SPECIAL PRIVILEGE"/>
    <s v="1 OTHER"/>
    <n v="1"/>
    <m/>
  </r>
  <r>
    <n v="1538"/>
    <x v="38"/>
    <d v="2022-12-01T00:00:00"/>
    <s v="BAYBAY MA. ROSA A."/>
    <s v="ONT"/>
    <x v="1"/>
    <d v="2022-12-08T00:00:00"/>
    <d v="2022-12-08T00:00:00"/>
    <s v="VL"/>
    <m/>
    <s v="0 VL"/>
    <n v="0"/>
    <m/>
  </r>
  <r>
    <n v="1538"/>
    <x v="38"/>
    <d v="2022-12-01T00:00:00"/>
    <s v="BAYBAY MA. ROSA A."/>
    <s v="ONT"/>
    <x v="1"/>
    <d v="2022-12-15T00:00:00"/>
    <d v="2022-12-15T00:00:00"/>
    <s v="VL"/>
    <m/>
    <s v="1 VL"/>
    <n v="1"/>
    <m/>
  </r>
  <r>
    <n v="1538"/>
    <x v="38"/>
    <d v="2022-12-01T00:00:00"/>
    <s v="BAYBAY MA. ROSA A."/>
    <s v="ONT"/>
    <x v="1"/>
    <d v="2022-12-23T00:00:00"/>
    <d v="2022-12-23T00:00:00"/>
    <s v="VL"/>
    <m/>
    <s v="1 VL"/>
    <n v="1"/>
    <m/>
  </r>
  <r>
    <n v="1538"/>
    <x v="38"/>
    <d v="2022-12-01T00:00:00"/>
    <s v="BAYBAY MA. ROSA A."/>
    <s v="ONT"/>
    <x v="1"/>
    <d v="2022-12-29T00:00:00"/>
    <d v="2022-12-29T00:00:00"/>
    <s v="VL"/>
    <m/>
    <s v="1 VL"/>
    <n v="1"/>
    <m/>
  </r>
  <r>
    <n v="1539"/>
    <x v="38"/>
    <d v="2022-12-02T00:00:00"/>
    <s v="ANARNA CRISTINA F."/>
    <s v="PICNIC GROVE"/>
    <x v="1"/>
    <d v="2022-12-09T00:00:00"/>
    <d v="2022-12-10T00:00:00"/>
    <s v="OTHER"/>
    <s v="SEC 21 EO 292- SPECIAL PRIVILEGE"/>
    <s v="1 OTHER"/>
    <n v="1"/>
    <m/>
  </r>
  <r>
    <n v="1540"/>
    <x v="38"/>
    <d v="2022-12-03T00:00:00"/>
    <s v="MENDOZA JUANITO N."/>
    <n v="0"/>
    <x v="2"/>
    <d v="2022-12-26T00:00:00"/>
    <d v="2022-12-27T00:00:00"/>
    <s v="SL"/>
    <m/>
    <s v="1 SL"/>
    <n v="1"/>
    <m/>
  </r>
  <r>
    <n v="1541"/>
    <x v="38"/>
    <d v="2022-11-30T00:00:00"/>
    <s v="JAVIER HILARIO  "/>
    <s v="PICNIC GROVE"/>
    <x v="1"/>
    <d v="2022-12-05T00:00:00"/>
    <d v="2022-12-06T00:00:00"/>
    <s v="VL"/>
    <m/>
    <s v="2 VL"/>
    <n v="2"/>
    <m/>
  </r>
  <r>
    <n v="1542"/>
    <x v="38"/>
    <d v="2022-11-17T00:00:00"/>
    <s v="VILLAVIRAY MA. CANDELARIA D."/>
    <s v="PICNIC GROVE"/>
    <x v="1"/>
    <d v="2022-11-23T00:00:00"/>
    <d v="2022-11-29T00:00:00"/>
    <s v="VL"/>
    <s v="SEC 25 EO 292- FORCE LEAVE"/>
    <s v="5 VL"/>
    <n v="5"/>
    <m/>
  </r>
  <r>
    <n v="1543"/>
    <x v="38"/>
    <d v="2022-11-10T00:00:00"/>
    <s v="VILLAVIRAY MA. CANDELARIA D."/>
    <s v="PICNIC GROVE"/>
    <x v="1"/>
    <d v="2022-11-16T00:00:00"/>
    <d v="2022-11-22T00:00:00"/>
    <s v="VL"/>
    <m/>
    <s v="5 VL"/>
    <n v="5"/>
    <m/>
  </r>
  <r>
    <n v="1544"/>
    <x v="38"/>
    <d v="2022-11-08T00:00:00"/>
    <s v="VILLAVIRAY MA. CANDELARIA D."/>
    <s v="PICNIC GROVE"/>
    <x v="1"/>
    <d v="2022-11-13T00:00:00"/>
    <d v="2022-11-15T00:00:00"/>
    <s v="OTHER"/>
    <s v="SEC 21 EO 292- SPECIAL PRIVILEGE"/>
    <s v="2 OTHER"/>
    <n v="2"/>
    <m/>
  </r>
  <r>
    <n v="1545"/>
    <x v="38"/>
    <d v="2022-12-15T00:00:00"/>
    <s v="PEREY AIRENE O."/>
    <s v="CCT"/>
    <x v="1"/>
    <d v="2022-12-19T00:00:00"/>
    <d v="2022-12-19T00:00:00"/>
    <s v="VL"/>
    <s v="SEC 25 EO 292- FORCE LEAVE"/>
    <s v="1 VL"/>
    <n v="1"/>
    <m/>
  </r>
  <r>
    <n v="1545"/>
    <x v="38"/>
    <d v="2022-12-15T00:00:00"/>
    <s v="PEREY AIRENE O."/>
    <s v="CCT"/>
    <x v="1"/>
    <d v="2022-12-21T00:00:00"/>
    <d v="2022-12-21T00:00:00"/>
    <s v="VL"/>
    <s v="SEC 25 EO 292- FORCE LEAVE"/>
    <s v="1 VL"/>
    <n v="1"/>
    <m/>
  </r>
  <r>
    <n v="1545"/>
    <x v="38"/>
    <d v="2022-12-15T00:00:00"/>
    <s v="PEREY AIRENE O."/>
    <s v="CCT"/>
    <x v="1"/>
    <d v="2022-12-23T00:00:00"/>
    <d v="2022-12-23T00:00:00"/>
    <s v="VL"/>
    <s v="SEC 25 EO 292- FORCE LEAVE"/>
    <s v="1 VL"/>
    <n v="1"/>
    <m/>
  </r>
  <r>
    <n v="1545"/>
    <x v="38"/>
    <d v="2022-12-15T00:00:00"/>
    <s v="PEREY AIRENE O."/>
    <s v="CCT"/>
    <x v="1"/>
    <d v="2022-12-27T00:00:00"/>
    <d v="2022-12-27T00:00:00"/>
    <s v="VL"/>
    <s v="SEC 25 EO 292- FORCE LEAVE"/>
    <s v="1 VL"/>
    <n v="1"/>
    <m/>
  </r>
  <r>
    <n v="1545"/>
    <x v="38"/>
    <d v="2022-12-15T00:00:00"/>
    <s v="PEREY AIRENE O."/>
    <s v="CCT"/>
    <x v="1"/>
    <d v="2022-12-28T00:00:00"/>
    <d v="2022-12-28T00:00:00"/>
    <s v="VL"/>
    <s v="SEC 25 EO 292- FORCE LEAVE"/>
    <s v="1 VL"/>
    <n v="1"/>
    <m/>
  </r>
  <r>
    <n v="1546"/>
    <x v="38"/>
    <d v="2022-12-07T00:00:00"/>
    <s v="PETIL GLENDA D."/>
    <s v="CCT"/>
    <x v="1"/>
    <d v="2022-12-13T00:00:00"/>
    <d v="2022-12-13T00:00:00"/>
    <s v="VL"/>
    <s v="SEC 25 EO 292- FORCE LEAVE"/>
    <s v="1 VL"/>
    <n v="1"/>
    <m/>
  </r>
  <r>
    <n v="1546"/>
    <x v="38"/>
    <d v="2022-12-07T00:00:00"/>
    <s v="PETIL GLENDA D."/>
    <s v="CCT"/>
    <x v="1"/>
    <d v="2022-12-26T00:00:00"/>
    <d v="2022-12-29T00:00:00"/>
    <s v="VL"/>
    <s v="SEC 25 EO 292- FORCE LEAVE"/>
    <s v="3 VL"/>
    <n v="3"/>
    <m/>
  </r>
  <r>
    <n v="1547"/>
    <x v="38"/>
    <d v="2022-12-14T00:00:00"/>
    <s v="PETIL GLENDA D."/>
    <s v="CCT"/>
    <x v="1"/>
    <d v="2022-12-09T00:00:00"/>
    <d v="2022-12-09T00:00:00"/>
    <s v="SL"/>
    <m/>
    <s v="1 SL"/>
    <n v="1"/>
    <m/>
  </r>
  <r>
    <n v="1547"/>
    <x v="38"/>
    <d v="2022-12-14T00:00:00"/>
    <s v="PETIL GLENDA D."/>
    <s v="CCT"/>
    <x v="1"/>
    <d v="2022-12-12T00:00:00"/>
    <d v="2022-12-12T00:00:00"/>
    <s v="SL"/>
    <m/>
    <s v="1 SL"/>
    <n v="1"/>
    <m/>
  </r>
  <r>
    <n v="1548"/>
    <x v="38"/>
    <d v="2022-12-14T00:00:00"/>
    <s v="CHACON ELISA G."/>
    <s v="CCT"/>
    <x v="1"/>
    <d v="2022-12-26T00:00:00"/>
    <d v="2022-12-29T00:00:00"/>
    <s v="VL"/>
    <m/>
    <s v="3 VL"/>
    <n v="3"/>
    <m/>
  </r>
  <r>
    <n v="1549"/>
    <x v="38"/>
    <d v="2022-12-13T00:00:00"/>
    <s v="GARCIA HAIZEL M."/>
    <s v="CCT"/>
    <x v="1"/>
    <d v="2022-12-12T00:00:00"/>
    <d v="2022-12-12T00:00:00"/>
    <s v="SL"/>
    <m/>
    <s v="1 SL"/>
    <n v="1"/>
    <m/>
  </r>
  <r>
    <n v="1550"/>
    <x v="38"/>
    <d v="2022-12-06T00:00:00"/>
    <s v="VELUZ DORMILUNA E."/>
    <s v="CCT"/>
    <x v="1"/>
    <d v="2022-12-02T00:00:00"/>
    <d v="2022-12-02T00:00:00"/>
    <s v="SL"/>
    <m/>
    <s v="1 SL"/>
    <n v="1"/>
    <m/>
  </r>
  <r>
    <n v="1551"/>
    <x v="38"/>
    <d v="2022-12-06T00:00:00"/>
    <s v="BANICO PILAR B."/>
    <s v="CCT"/>
    <x v="1"/>
    <d v="2022-12-27T00:00:00"/>
    <d v="2022-12-27T00:00:00"/>
    <s v="OTHER"/>
    <s v="SEC 21 EO 292- SPECIAL PRIVILEGE"/>
    <s v="1 OTHER"/>
    <n v="1"/>
    <m/>
  </r>
  <r>
    <n v="1552"/>
    <x v="38"/>
    <d v="2022-10-06T00:00:00"/>
    <s v="BANICO PILAR B."/>
    <s v="CCT"/>
    <x v="1"/>
    <d v="2022-12-28T00:00:00"/>
    <d v="2022-12-29T00:00:00"/>
    <s v="VL"/>
    <s v="SEC 25 EO 292- FORCE LEAVE"/>
    <s v="2 VL"/>
    <n v="2"/>
    <m/>
  </r>
  <r>
    <n v="1553"/>
    <x v="38"/>
    <d v="2022-11-16T00:00:00"/>
    <s v="GARCIA HAIZEL M."/>
    <s v="CCT"/>
    <x v="1"/>
    <d v="2022-11-15T00:00:00"/>
    <d v="2022-11-15T00:00:00"/>
    <s v="SL"/>
    <m/>
    <s v="1 SL"/>
    <n v="1"/>
    <m/>
  </r>
  <r>
    <n v="1554"/>
    <x v="38"/>
    <d v="2022-12-05T00:00:00"/>
    <s v="GARCIA HAIZEL M."/>
    <s v="CCT"/>
    <x v="1"/>
    <d v="2022-11-22T00:00:00"/>
    <d v="2022-11-22T00:00:00"/>
    <s v="SL"/>
    <m/>
    <s v="1 SL"/>
    <n v="1"/>
    <m/>
  </r>
  <r>
    <n v="1554"/>
    <x v="38"/>
    <d v="2022-12-05T00:00:00"/>
    <s v="GARCIA HAIZEL M."/>
    <s v="CCT"/>
    <x v="1"/>
    <d v="2022-12-02T00:00:00"/>
    <d v="2022-12-02T00:00:00"/>
    <s v="SL"/>
    <m/>
    <s v="1 SL"/>
    <n v="1"/>
    <m/>
  </r>
  <r>
    <n v="1555"/>
    <x v="38"/>
    <d v="2022-11-28T00:00:00"/>
    <s v="PEREY AIRENE O."/>
    <s v="CCT"/>
    <x v="1"/>
    <d v="2022-11-28T00:00:00"/>
    <d v="2022-11-28T00:00:00"/>
    <s v="OTHER"/>
    <s v="SOLO PARENT"/>
    <s v="1 OTHER"/>
    <n v="1"/>
    <m/>
  </r>
  <r>
    <n v="1556"/>
    <x v="38"/>
    <d v="2022-11-28T00:00:00"/>
    <s v="MARINDUQUE MARISSA M."/>
    <s v="ASSESSORS OFFICE"/>
    <x v="1"/>
    <d v="2022-11-25T00:00:00"/>
    <d v="2022-11-25T00:00:00"/>
    <s v="OTHER"/>
    <s v="SEC 21 EO 292- SPECIAL PRIVILEGE"/>
    <s v="1 OTHER"/>
    <n v="1"/>
    <m/>
  </r>
  <r>
    <n v="1557"/>
    <x v="38"/>
    <d v="2022-11-25T00:00:00"/>
    <s v="ANGCAYA OFELIA G."/>
    <s v="ASSESSORS OFFICE"/>
    <x v="1"/>
    <d v="2022-11-24T00:00:00"/>
    <d v="2022-11-24T00:00:00"/>
    <s v="VL"/>
    <m/>
    <s v="1 VL"/>
    <n v="1"/>
    <m/>
  </r>
  <r>
    <n v="1558"/>
    <x v="38"/>
    <d v="2022-12-12T00:00:00"/>
    <s v="BAYOT RUMER M."/>
    <s v="ASSESSORS OFFICE"/>
    <x v="1"/>
    <d v="2022-12-09T00:00:00"/>
    <d v="2022-12-09T00:00:00"/>
    <s v="SL"/>
    <m/>
    <s v="1 SL"/>
    <n v="1"/>
    <m/>
  </r>
  <r>
    <n v="1559"/>
    <x v="38"/>
    <d v="2022-09-14T00:00:00"/>
    <s v="MALIGAYA NELITA M."/>
    <s v="GSO"/>
    <x v="1"/>
    <d v="2022-09-13T00:00:00"/>
    <d v="2022-09-13T00:00:00"/>
    <s v="SL"/>
    <m/>
    <s v="1 SL"/>
    <n v="1"/>
    <m/>
  </r>
  <r>
    <n v="1560"/>
    <x v="38"/>
    <d v="2022-09-13T00:00:00"/>
    <s v="DE VILLA MYRNA D."/>
    <s v="GSO"/>
    <x v="1"/>
    <d v="2022-09-08T00:00:00"/>
    <d v="2022-09-12T00:00:00"/>
    <s v="SL"/>
    <m/>
    <s v="3 SL"/>
    <n v="3"/>
    <m/>
  </r>
  <r>
    <n v="1561"/>
    <x v="38"/>
    <d v="2022-09-12T00:00:00"/>
    <s v="ANGCAYA ANA B."/>
    <s v="GSO"/>
    <x v="1"/>
    <d v="2022-09-08T00:00:00"/>
    <d v="2022-09-09T00:00:00"/>
    <s v="SL"/>
    <m/>
    <s v="2 SL"/>
    <n v="2"/>
    <m/>
  </r>
  <r>
    <n v="1562"/>
    <x v="38"/>
    <d v="2022-09-08T00:00:00"/>
    <s v="PERIDO EDWIN A."/>
    <s v="GSO"/>
    <x v="1"/>
    <d v="2022-09-07T00:00:00"/>
    <d v="2022-09-07T00:00:00"/>
    <s v="SL"/>
    <m/>
    <s v="1 SL"/>
    <n v="1"/>
    <m/>
  </r>
  <r>
    <n v="1563"/>
    <x v="38"/>
    <d v="2022-12-14T00:00:00"/>
    <s v="PATERNO MARIA LOURDERS P."/>
    <s v="DSWDO"/>
    <x v="1"/>
    <d v="2022-12-26T00:00:00"/>
    <d v="2022-12-29T00:00:00"/>
    <s v="VL"/>
    <m/>
    <s v="3 VL"/>
    <n v="3"/>
    <m/>
  </r>
  <r>
    <n v="1564"/>
    <x v="38"/>
    <d v="2022-12-16T00:00:00"/>
    <s v="PAZ JOSUE O."/>
    <s v="CENRO"/>
    <x v="0"/>
    <d v="2022-12-15T00:00:00"/>
    <d v="2022-12-15T00:00:00"/>
    <s v="SL"/>
    <m/>
    <s v="1 SL"/>
    <n v="1"/>
    <m/>
  </r>
  <r>
    <n v="1565"/>
    <x v="38"/>
    <d v="2022-12-16T00:00:00"/>
    <s v="BELOSTRINO JULIETA P."/>
    <s v="LCR"/>
    <x v="0"/>
    <d v="2022-12-13T00:00:00"/>
    <d v="2022-12-15T00:00:00"/>
    <s v="SL"/>
    <m/>
    <s v="3 SL"/>
    <n v="3"/>
    <m/>
  </r>
  <r>
    <n v="1566"/>
    <x v="38"/>
    <d v="2022-11-29T00:00:00"/>
    <s v="MARASIGAN BIENVENIDO E."/>
    <s v="GSO"/>
    <x v="0"/>
    <d v="2022-11-28T00:00:00"/>
    <d v="2022-11-28T00:00:00"/>
    <s v="SL"/>
    <m/>
    <s v="1 SL"/>
    <n v="1"/>
    <m/>
  </r>
  <r>
    <n v="1567"/>
    <x v="38"/>
    <d v="2022-12-12T00:00:00"/>
    <s v="CABANLIT ZOSIMA M."/>
    <s v="MAHOGANY MARKET"/>
    <x v="0"/>
    <d v="2022-12-09T00:00:00"/>
    <d v="2022-12-11T00:00:00"/>
    <s v="SL"/>
    <m/>
    <s v="1 SL"/>
    <n v="1"/>
    <m/>
  </r>
  <r>
    <n v="1568"/>
    <x v="38"/>
    <d v="2022-12-12T00:00:00"/>
    <s v="DIGNO DANILO  "/>
    <s v="CENRO"/>
    <x v="0"/>
    <d v="2022-12-06T00:00:00"/>
    <d v="2022-12-06T00:00:00"/>
    <s v="SL"/>
    <m/>
    <s v="1 SL"/>
    <n v="1"/>
    <m/>
  </r>
  <r>
    <n v="1569"/>
    <x v="38"/>
    <d v="2022-11-28T00:00:00"/>
    <s v="AMBION HERSHEY D."/>
    <s v="CHO"/>
    <x v="0"/>
    <d v="2022-12-15T00:00:00"/>
    <d v="2022-12-15T00:00:00"/>
    <s v="VL"/>
    <m/>
    <s v="1 VL"/>
    <n v="1"/>
    <m/>
  </r>
  <r>
    <n v="1569"/>
    <x v="38"/>
    <d v="2022-11-28T00:00:00"/>
    <s v="AMBION HERSHEY D."/>
    <s v="CHO"/>
    <x v="0"/>
    <d v="2022-12-27T00:00:00"/>
    <d v="2022-12-29T00:00:00"/>
    <s v="VL"/>
    <m/>
    <s v="3 VL"/>
    <n v="3"/>
    <m/>
  </r>
  <r>
    <n v="1570"/>
    <x v="38"/>
    <d v="2022-12-10T00:00:00"/>
    <s v="PARRA VICTORIA S."/>
    <s v="EEO/ CITY MARKET"/>
    <x v="1"/>
    <d v="2022-12-07T00:00:00"/>
    <d v="2022-12-07T00:00:00"/>
    <s v="SL"/>
    <m/>
    <s v="1 SL"/>
    <n v="1"/>
    <m/>
  </r>
  <r>
    <n v="1571"/>
    <x v="38"/>
    <d v="2022-12-09T00:00:00"/>
    <s v="FERMA MARIA VICTORIA D."/>
    <s v="CCT"/>
    <x v="1"/>
    <d v="2022-12-16T00:00:00"/>
    <d v="2022-12-16T00:00:00"/>
    <s v="VL"/>
    <s v="SEC 25 EO 292- FORCE LEAVE"/>
    <s v="1 VL"/>
    <n v="1"/>
    <m/>
  </r>
  <r>
    <n v="1571"/>
    <x v="38"/>
    <d v="2022-12-09T00:00:00"/>
    <s v="FERMA MARIA VICTORIA D."/>
    <s v="CCT"/>
    <x v="1"/>
    <d v="2022-12-21T00:00:00"/>
    <d v="2022-12-21T00:00:00"/>
    <s v="VL"/>
    <s v="SEC 25 EO 292- FORCE LEAVE"/>
    <s v="1 VL"/>
    <n v="1"/>
    <m/>
  </r>
  <r>
    <n v="1571"/>
    <x v="38"/>
    <d v="2022-12-09T00:00:00"/>
    <s v="FERMA MARIA VICTORIA D."/>
    <s v="CCT"/>
    <x v="1"/>
    <d v="2022-12-23T00:00:00"/>
    <d v="2022-12-23T00:00:00"/>
    <s v="VL"/>
    <s v="SEC 25 EO 292- FORCE LEAVE"/>
    <s v="1 VL"/>
    <n v="1"/>
    <m/>
  </r>
  <r>
    <n v="1571"/>
    <x v="38"/>
    <d v="2022-12-09T00:00:00"/>
    <s v="FERMA MARIA VICTORIA D."/>
    <s v="CCT"/>
    <x v="1"/>
    <d v="2022-12-28T00:00:00"/>
    <d v="2022-12-29T00:00:00"/>
    <s v="VL"/>
    <s v="SEC 25 EO 292- FORCE LEAVE"/>
    <s v="2 VL"/>
    <n v="2"/>
    <m/>
  </r>
  <r>
    <n v="1572"/>
    <x v="38"/>
    <d v="2022-12-09T00:00:00"/>
    <s v="FERMA MARIA VICTORIA D."/>
    <s v="CCT"/>
    <x v="1"/>
    <d v="2022-12-07T00:00:00"/>
    <d v="2022-12-07T00:00:00"/>
    <s v="SL"/>
    <m/>
    <s v="1 SL"/>
    <n v="1"/>
    <m/>
  </r>
  <r>
    <n v="1573"/>
    <x v="38"/>
    <d v="2022-12-06T00:00:00"/>
    <s v="ORTIZ TRINIDAD D."/>
    <s v="GSO"/>
    <x v="1"/>
    <d v="2022-12-05T00:00:00"/>
    <d v="2022-12-05T00:00:00"/>
    <s v="SL"/>
    <m/>
    <s v="1 SL"/>
    <n v="1"/>
    <m/>
  </r>
  <r>
    <n v="1574"/>
    <x v="38"/>
    <d v="2022-12-02T00:00:00"/>
    <s v="DE VILLA MYRNA D."/>
    <s v="GSO"/>
    <x v="1"/>
    <d v="2022-12-01T00:00:00"/>
    <d v="2022-12-01T00:00:00"/>
    <s v="SL"/>
    <m/>
    <s v="1 SL"/>
    <n v="1"/>
    <m/>
  </r>
  <r>
    <n v="1575"/>
    <x v="38"/>
    <d v="2022-12-02T00:00:00"/>
    <s v="PERIDO EDWIN A."/>
    <s v="GSO"/>
    <x v="1"/>
    <d v="2022-12-01T00:00:00"/>
    <d v="2022-12-01T00:00:00"/>
    <s v="SL"/>
    <m/>
    <s v="1 SL"/>
    <n v="1"/>
    <m/>
  </r>
  <r>
    <n v="1576"/>
    <x v="38"/>
    <d v="2022-12-01T00:00:00"/>
    <s v="ORTIZ TRINIDAD D."/>
    <s v="GSO"/>
    <x v="1"/>
    <d v="2022-12-25T00:00:00"/>
    <d v="2022-12-25T00:00:00"/>
    <s v="SL"/>
    <m/>
    <s v="0 SL"/>
    <n v="0"/>
    <m/>
  </r>
  <r>
    <n v="1576"/>
    <x v="38"/>
    <d v="2022-12-01T00:00:00"/>
    <s v="ORTIZ TRINIDAD D."/>
    <s v="GSO"/>
    <x v="1"/>
    <d v="2022-12-28T00:00:00"/>
    <d v="2022-12-28T00:00:00"/>
    <s v="SL"/>
    <m/>
    <s v="1 SL"/>
    <n v="1"/>
    <m/>
  </r>
  <r>
    <n v="1577"/>
    <x v="38"/>
    <d v="2022-11-29T00:00:00"/>
    <s v="MALIGAYA NELITA M."/>
    <s v="GSO"/>
    <x v="1"/>
    <d v="2022-12-06T00:00:00"/>
    <d v="2022-12-06T00:00:00"/>
    <s v="VL"/>
    <s v="SEC 25 EO 292- FORCE LEAVE"/>
    <s v="1 VL"/>
    <n v="1"/>
    <m/>
  </r>
  <r>
    <n v="1578"/>
    <x v="38"/>
    <d v="2022-11-23T00:00:00"/>
    <s v="ORTIZ TRINIDAD D."/>
    <s v="GSO"/>
    <x v="1"/>
    <d v="2022-11-18T00:00:00"/>
    <d v="2022-11-18T00:00:00"/>
    <s v="SL"/>
    <m/>
    <s v="1 SL"/>
    <n v="1"/>
    <m/>
  </r>
  <r>
    <n v="1578"/>
    <x v="38"/>
    <d v="2022-11-23T00:00:00"/>
    <s v="ORTIZ TRINIDAD D."/>
    <s v="GSO"/>
    <x v="1"/>
    <d v="2022-11-21T00:00:00"/>
    <d v="2022-11-22T00:00:00"/>
    <s v="SL"/>
    <m/>
    <s v="2 SL"/>
    <n v="2"/>
    <m/>
  </r>
  <r>
    <n v="1579"/>
    <x v="38"/>
    <d v="2022-11-23T00:00:00"/>
    <s v="DE VILLA MYRNA D."/>
    <s v="GSO"/>
    <x v="1"/>
    <d v="2022-11-22T00:00:00"/>
    <d v="2022-11-22T00:00:00"/>
    <s v="SL"/>
    <m/>
    <s v="1 SL"/>
    <n v="1"/>
    <m/>
  </r>
  <r>
    <n v="1580"/>
    <x v="38"/>
    <d v="2022-12-14T00:00:00"/>
    <s v="ORTIZ TRINIDAD D."/>
    <s v="GSO"/>
    <x v="1"/>
    <d v="2022-12-12T00:00:00"/>
    <d v="2022-12-13T00:00:00"/>
    <s v="SL"/>
    <m/>
    <s v="2 SL"/>
    <n v="2"/>
    <m/>
  </r>
  <r>
    <n v="1581"/>
    <x v="38"/>
    <d v="2022-12-01T00:00:00"/>
    <s v="PARRA VICTORIA S."/>
    <s v="EEO/ CITY MARKET"/>
    <x v="1"/>
    <d v="2022-11-19T00:00:00"/>
    <d v="2022-11-19T00:00:00"/>
    <s v="SL"/>
    <m/>
    <s v="0 SL"/>
    <n v="0"/>
    <m/>
  </r>
  <r>
    <n v="1581"/>
    <x v="38"/>
    <d v="2022-12-01T00:00:00"/>
    <s v="PARRA VICTORIA S."/>
    <s v="EEO/ CITY MARKET"/>
    <x v="1"/>
    <d v="2022-11-20T00:00:00"/>
    <d v="2022-11-20T00:00:00"/>
    <s v="SL"/>
    <m/>
    <s v="0 SL"/>
    <n v="0"/>
    <m/>
  </r>
  <r>
    <n v="1582"/>
    <x v="38"/>
    <d v="2022-11-18T00:00:00"/>
    <s v="AMBAT MARILOU M."/>
    <s v="EEO/ CITY MARKET"/>
    <x v="1"/>
    <d v="2022-11-24T00:00:00"/>
    <d v="2022-11-25T00:00:00"/>
    <s v="VL"/>
    <s v="SEC 25 EO 292- FORCE LEAVE"/>
    <s v="2 VL"/>
    <n v="2"/>
    <m/>
  </r>
  <r>
    <n v="1583"/>
    <x v="38"/>
    <d v="2022-11-28T00:00:00"/>
    <s v="HERNANDEZ MARIO A."/>
    <s v="MAHOGANY MARKET"/>
    <x v="1"/>
    <d v="2022-11-27T00:00:00"/>
    <d v="2022-11-27T00:00:00"/>
    <s v="SL"/>
    <m/>
    <s v="0 SL"/>
    <n v="0"/>
    <m/>
  </r>
  <r>
    <n v="1584"/>
    <x v="38"/>
    <d v="2022-12-05T00:00:00"/>
    <s v="ANGCAYA MARLON J."/>
    <s v="EEO/ CITY MARKET"/>
    <x v="1"/>
    <d v="2022-12-23T00:00:00"/>
    <d v="2022-12-29T00:00:00"/>
    <s v="VL"/>
    <s v="SEC 25 EO 292- FORCE LEAVE"/>
    <s v="4 VL"/>
    <n v="4"/>
    <m/>
  </r>
  <r>
    <n v="1585"/>
    <x v="38"/>
    <d v="2022-12-01T00:00:00"/>
    <s v="PARRA VICTORIA S."/>
    <s v="EEO/ CITY MARKET"/>
    <x v="1"/>
    <d v="2022-11-21T00:00:00"/>
    <d v="2022-11-23T00:00:00"/>
    <s v="OTHER"/>
    <s v="SEC 21 EO 292- SPECIAL PRIVILEGE"/>
    <s v="3 OTHER"/>
    <n v="3"/>
    <m/>
  </r>
  <r>
    <n v="1585"/>
    <x v="38"/>
    <d v="2022-12-01T00:00:00"/>
    <s v="PARRA VICTORIA S."/>
    <s v="EEO/ CITY MARKET"/>
    <x v="1"/>
    <d v="2022-11-24T00:00:00"/>
    <d v="2022-11-29T00:00:00"/>
    <s v="VL"/>
    <s v="SEC 25 EO 292- FORCE LEAVE"/>
    <s v="4 VL"/>
    <n v="4"/>
    <m/>
  </r>
  <r>
    <n v="1586"/>
    <x v="38"/>
    <d v="2022-12-13T00:00:00"/>
    <s v="PALADAN VICENTE  "/>
    <s v="CENRO"/>
    <x v="1"/>
    <d v="2022-12-09T00:00:00"/>
    <d v="2022-12-12T00:00:00"/>
    <s v="SL"/>
    <m/>
    <s v="2 SL"/>
    <n v="2"/>
    <m/>
  </r>
  <r>
    <n v="1587"/>
    <x v="38"/>
    <d v="2022-12-09T00:00:00"/>
    <s v="MACAPUNO FELIX  "/>
    <s v="CENRO"/>
    <x v="1"/>
    <d v="2022-12-06T00:00:00"/>
    <d v="2022-12-07T00:00:00"/>
    <s v="SL"/>
    <m/>
    <s v="2 SL"/>
    <n v="2"/>
    <m/>
  </r>
  <r>
    <n v="1588"/>
    <x v="38"/>
    <d v="2022-12-15T00:00:00"/>
    <s v="GATPANDAN NENITA M."/>
    <s v="LIBRARY"/>
    <x v="1"/>
    <d v="2022-12-15T00:00:00"/>
    <d v="2022-12-21T00:00:00"/>
    <s v="VL"/>
    <m/>
    <s v="5 VL"/>
    <n v="5"/>
    <m/>
  </r>
  <r>
    <n v="1589"/>
    <x v="38"/>
    <d v="2022-12-01T00:00:00"/>
    <s v="BAYOT ANABEL D."/>
    <s v="CTO"/>
    <x v="1"/>
    <d v="2022-12-26T00:00:00"/>
    <d v="2022-12-29T00:00:00"/>
    <s v="VL"/>
    <s v="SEC 25 EO 292- FORCE LEAVE"/>
    <s v="3 VL"/>
    <n v="3"/>
    <m/>
  </r>
  <r>
    <n v="1590"/>
    <x v="38"/>
    <d v="2022-11-28T00:00:00"/>
    <s v="ESPIRITU RONALD M."/>
    <s v="CTO"/>
    <x v="1"/>
    <d v="2022-11-21T00:00:00"/>
    <d v="2022-11-25T00:00:00"/>
    <s v="SL"/>
    <m/>
    <s v="5 SL"/>
    <n v="5"/>
    <m/>
  </r>
  <r>
    <n v="1591"/>
    <x v="38"/>
    <d v="2022-11-28T00:00:00"/>
    <s v="MABUTI ANA MARIE C."/>
    <s v="CTO"/>
    <x v="1"/>
    <d v="2022-12-02T00:00:00"/>
    <d v="2022-12-02T00:00:00"/>
    <s v="VL"/>
    <m/>
    <s v="1 VL"/>
    <n v="1"/>
    <m/>
  </r>
  <r>
    <n v="1591"/>
    <x v="38"/>
    <d v="2022-11-28T00:00:00"/>
    <s v="MABUTI ANA MARIE C."/>
    <s v="CTO"/>
    <x v="1"/>
    <d v="2022-12-07T00:00:00"/>
    <d v="2022-12-07T00:00:00"/>
    <s v="VL"/>
    <m/>
    <s v="1 VL"/>
    <n v="1"/>
    <m/>
  </r>
  <r>
    <n v="1592"/>
    <x v="38"/>
    <d v="2022-12-13T00:00:00"/>
    <s v="MIRANDA NICOLE MAY B."/>
    <n v="0"/>
    <x v="2"/>
    <d v="2022-12-12T00:00:00"/>
    <d v="2022-12-12T00:00:00"/>
    <s v="SL"/>
    <m/>
    <s v="1 SL"/>
    <n v="1"/>
    <m/>
  </r>
  <r>
    <n v="1593"/>
    <x v="38"/>
    <d v="2022-12-12T00:00:00"/>
    <s v="DIMAPILIS ARIEL M."/>
    <s v="CTO"/>
    <x v="1"/>
    <d v="2022-12-26T00:00:00"/>
    <d v="2022-12-29T00:00:00"/>
    <s v="VL"/>
    <m/>
    <s v="3 VL"/>
    <n v="3"/>
    <m/>
  </r>
  <r>
    <n v="1594"/>
    <x v="38"/>
    <d v="2022-12-28T00:00:00"/>
    <s v="DELA CRUZ EVANGELINE P."/>
    <s v="LANDTAX"/>
    <x v="1"/>
    <d v="2022-12-01T00:00:00"/>
    <d v="2022-12-02T00:00:00"/>
    <s v="VL"/>
    <m/>
    <s v="2 VL"/>
    <n v="2"/>
    <m/>
  </r>
  <r>
    <n v="1594"/>
    <x v="38"/>
    <d v="2022-12-28T00:00:00"/>
    <s v="DELA CRUZ EVANGELINE P."/>
    <s v="LANDTAX"/>
    <x v="1"/>
    <d v="2022-12-05T00:00:00"/>
    <d v="2022-12-05T00:00:00"/>
    <s v="VL"/>
    <m/>
    <s v="1 VL"/>
    <n v="1"/>
    <m/>
  </r>
  <r>
    <n v="1594"/>
    <x v="38"/>
    <d v="2022-12-28T00:00:00"/>
    <s v="DELA CRUZ EVANGELINE P."/>
    <s v="LANDTAX"/>
    <x v="1"/>
    <d v="2022-11-24T00:00:00"/>
    <d v="2022-11-24T00:00:00"/>
    <s v="VL"/>
    <m/>
    <s v="1 VL"/>
    <n v="1"/>
    <m/>
  </r>
  <r>
    <n v="1595"/>
    <x v="38"/>
    <d v="2022-11-22T00:00:00"/>
    <s v="DELA CRUZ EVANGELINE P."/>
    <s v="LANDTAX"/>
    <x v="1"/>
    <d v="2022-11-26T00:00:00"/>
    <d v="2022-11-29T00:00:00"/>
    <s v="SL"/>
    <m/>
    <s v="2 SL"/>
    <n v="2"/>
    <m/>
  </r>
  <r>
    <n v="1596"/>
    <x v="38"/>
    <d v="2022-11-18T00:00:00"/>
    <s v="MIRANDA NICOLE MAY B."/>
    <n v="0"/>
    <x v="2"/>
    <d v="2022-11-25T00:00:00"/>
    <d v="2022-11-25T00:00:00"/>
    <s v="VL"/>
    <m/>
    <s v="1 VL"/>
    <n v="1"/>
    <m/>
  </r>
  <r>
    <n v="1597"/>
    <x v="38"/>
    <d v="2022-11-21T00:00:00"/>
    <s v="BAUTISTA JANICE M."/>
    <s v="CTO"/>
    <x v="1"/>
    <d v="2022-11-23T00:00:00"/>
    <d v="2022-11-23T00:00:00"/>
    <s v="VL"/>
    <m/>
    <s v="1 VL"/>
    <n v="1"/>
    <m/>
  </r>
  <r>
    <n v="1598"/>
    <x v="38"/>
    <d v="2022-12-07T00:00:00"/>
    <s v="PERIDO BEVERLY T."/>
    <s v="CTO"/>
    <x v="1"/>
    <d v="2022-12-09T00:00:00"/>
    <d v="2022-12-09T00:00:00"/>
    <s v="VL"/>
    <m/>
    <s v="1 VL"/>
    <n v="1"/>
    <m/>
  </r>
  <r>
    <n v="1599"/>
    <x v="38"/>
    <d v="2022-11-28T00:00:00"/>
    <s v="DIMAPILIS ELVIRA S."/>
    <s v="CTO"/>
    <x v="1"/>
    <d v="2022-11-25T00:00:00"/>
    <d v="2022-11-25T00:00:00"/>
    <s v="SL"/>
    <m/>
    <s v="1 SL"/>
    <n v="1"/>
    <m/>
  </r>
  <r>
    <n v="1600"/>
    <x v="38"/>
    <d v="2022-12-15T00:00:00"/>
    <s v="MARTINEZ BELEN B."/>
    <n v="0"/>
    <x v="2"/>
    <d v="2022-12-23T00:00:00"/>
    <d v="2022-12-23T00:00:00"/>
    <s v="VL"/>
    <m/>
    <s v="1 VL"/>
    <n v="1"/>
    <m/>
  </r>
  <r>
    <n v="1600"/>
    <x v="38"/>
    <d v="2022-12-15T00:00:00"/>
    <s v="MARTINEZ BELEN B."/>
    <n v="0"/>
    <x v="2"/>
    <d v="2022-12-29T00:00:00"/>
    <d v="2022-12-29T00:00:00"/>
    <s v="VL"/>
    <m/>
    <s v="1 VL"/>
    <n v="1"/>
    <m/>
  </r>
  <r>
    <n v="1601"/>
    <x v="38"/>
    <d v="2022-11-25T00:00:00"/>
    <s v="ESPIRITU RONALD M."/>
    <s v="CTO"/>
    <x v="1"/>
    <d v="2022-12-09T00:00:00"/>
    <d v="2022-12-09T00:00:00"/>
    <s v="VL"/>
    <m/>
    <s v="1 VL"/>
    <n v="1"/>
    <m/>
  </r>
  <r>
    <n v="1602"/>
    <x v="38"/>
    <d v="2022-12-07T00:00:00"/>
    <s v="JORGE CAROLINA M."/>
    <s v="CTO"/>
    <x v="1"/>
    <d v="2022-12-26T00:00:00"/>
    <d v="2022-12-28T00:00:00"/>
    <s v="VL"/>
    <m/>
    <s v="2 VL"/>
    <n v="2"/>
    <m/>
  </r>
  <r>
    <n v="1603"/>
    <x v="38"/>
    <d v="2022-12-06T00:00:00"/>
    <s v="ESCAMILLAS EVELYN M."/>
    <s v="CTO"/>
    <x v="1"/>
    <d v="2022-12-16T00:00:00"/>
    <d v="2022-12-16T00:00:00"/>
    <s v="VL"/>
    <m/>
    <s v="1 VL"/>
    <n v="1"/>
    <m/>
  </r>
  <r>
    <n v="1603"/>
    <x v="38"/>
    <d v="2022-12-06T00:00:00"/>
    <s v="ESCAMILLAS EVELYN M."/>
    <s v="CTO"/>
    <x v="1"/>
    <d v="2022-12-22T00:00:00"/>
    <d v="2022-12-23T00:00:00"/>
    <s v="VL"/>
    <m/>
    <s v="2 VL"/>
    <n v="2"/>
    <m/>
  </r>
  <r>
    <n v="1604"/>
    <x v="38"/>
    <d v="2022-12-02T00:00:00"/>
    <s v="ESCAMILLAS EVELYN M."/>
    <s v="CTO"/>
    <x v="1"/>
    <d v="2022-12-09T00:00:00"/>
    <d v="2022-12-09T00:00:00"/>
    <s v="OTHER"/>
    <s v="SEC 21 EO 292- SPECIAL PRIVILEGE"/>
    <s v="1 OTHER"/>
    <n v="1"/>
    <m/>
  </r>
  <r>
    <n v="1605"/>
    <x v="38"/>
    <d v="2022-12-05T00:00:00"/>
    <s v="DE OCAMPO ALMA A."/>
    <s v="CTO"/>
    <x v="1"/>
    <d v="2022-12-14T00:00:00"/>
    <d v="2022-12-14T00:00:00"/>
    <s v="SL"/>
    <m/>
    <s v="1 SL"/>
    <n v="1"/>
    <m/>
  </r>
  <r>
    <n v="1605"/>
    <x v="38"/>
    <d v="2022-12-05T00:00:00"/>
    <s v="DE OCAMPO ALMA A."/>
    <s v="CTO"/>
    <x v="1"/>
    <d v="2022-12-03T00:00:00"/>
    <d v="2022-12-03T00:00:00"/>
    <s v="SL"/>
    <m/>
    <s v="0 SL"/>
    <n v="0"/>
    <m/>
  </r>
  <r>
    <n v="1606"/>
    <x v="38"/>
    <d v="2022-12-28T00:00:00"/>
    <s v="AMORA ELISA S."/>
    <s v="CTO"/>
    <x v="1"/>
    <d v="2022-12-16T00:00:00"/>
    <d v="2022-12-16T00:00:00"/>
    <s v="VL"/>
    <m/>
    <s v="1 VL"/>
    <n v="1"/>
    <m/>
  </r>
  <r>
    <n v="1607"/>
    <x v="38"/>
    <d v="2022-12-28T00:00:00"/>
    <s v="AMORA ELISA S."/>
    <s v="CTO"/>
    <x v="1"/>
    <d v="2022-12-01T00:00:00"/>
    <d v="2022-12-01T00:00:00"/>
    <s v="SL"/>
    <m/>
    <s v="1 SL"/>
    <n v="1"/>
    <m/>
  </r>
  <r>
    <n v="1608"/>
    <x v="38"/>
    <d v="2022-11-23T00:00:00"/>
    <s v="LANDICHO ROSALINA B."/>
    <s v="EEO/CITY MARKET"/>
    <x v="0"/>
    <d v="2022-12-03T00:00:00"/>
    <d v="2022-12-03T00:00:00"/>
    <s v="VL"/>
    <s v="SEC 25 EO 292- FORCE LEAVE"/>
    <s v="0 VL"/>
    <n v="0"/>
    <m/>
  </r>
  <r>
    <n v="1608"/>
    <x v="38"/>
    <d v="2022-11-24T00:00:00"/>
    <s v="LANDICHO ROSALINA B."/>
    <s v="EEO/CITY MARKET"/>
    <x v="0"/>
    <d v="2022-12-07T00:00:00"/>
    <d v="2022-12-07T00:00:00"/>
    <s v="VL"/>
    <s v="SEC 25 EO 292- FORCE LEAVE"/>
    <s v="1 VL"/>
    <n v="1"/>
    <m/>
  </r>
  <r>
    <n v="1608"/>
    <x v="38"/>
    <d v="2022-11-25T00:00:00"/>
    <s v="LANDICHO ROSALINA B."/>
    <s v="EEO/CITY MARKET"/>
    <x v="0"/>
    <d v="2022-12-09T00:00:00"/>
    <d v="2022-12-09T00:00:00"/>
    <s v="VL"/>
    <s v="SEC 25 EO 292- FORCE LEAVE"/>
    <s v="1 VL"/>
    <n v="1"/>
    <m/>
  </r>
  <r>
    <n v="1608"/>
    <x v="38"/>
    <d v="2022-11-26T00:00:00"/>
    <s v="LANDICHO ROSALINA B."/>
    <s v="EEO/CITY MARKET"/>
    <x v="0"/>
    <d v="2022-12-12T00:00:00"/>
    <d v="2022-12-13T00:00:00"/>
    <s v="VL"/>
    <s v="SEC 25 EO 292- FORCE LEAVE"/>
    <s v="2 VL"/>
    <n v="2"/>
    <m/>
  </r>
  <r>
    <n v="1609"/>
    <x v="38"/>
    <d v="2022-11-29T00:00:00"/>
    <s v="LANDICHO ROSALINA B."/>
    <s v="EEO/CITY MARKET"/>
    <x v="0"/>
    <d v="2022-11-28T00:00:00"/>
    <d v="2022-11-28T00:00:00"/>
    <s v="SL"/>
    <m/>
    <s v="1 SL"/>
    <n v="1"/>
    <m/>
  </r>
  <r>
    <n v="1610"/>
    <x v="38"/>
    <d v="2022-11-28T00:00:00"/>
    <s v="DIMAANO LEOVIGILDA A."/>
    <s v="EEO/CITY MARKET"/>
    <x v="0"/>
    <d v="2022-12-08T00:00:00"/>
    <d v="2022-12-08T00:00:00"/>
    <s v="VL"/>
    <s v="SEC 25 EO 292- FORCE LEAVE"/>
    <s v="0 VL"/>
    <n v="0"/>
    <m/>
  </r>
  <r>
    <n v="1610"/>
    <x v="38"/>
    <d v="2022-11-28T00:00:00"/>
    <s v="DIMAANO LEOVIGILDA A."/>
    <s v="EEO/CITY MARKET"/>
    <x v="0"/>
    <d v="2022-12-20T00:00:00"/>
    <d v="2022-12-20T00:00:00"/>
    <s v="VL"/>
    <s v="SEC 25 EO 292- FORCE LEAVE"/>
    <s v="1 VL"/>
    <n v="1"/>
    <m/>
  </r>
  <r>
    <n v="1611"/>
    <x v="38"/>
    <d v="2022-11-25T00:00:00"/>
    <s v="DIMAANO LEOVIGILDA A."/>
    <s v="EEO/CITY MARKET"/>
    <x v="0"/>
    <d v="2022-11-24T00:00:00"/>
    <d v="2022-11-24T00:00:00"/>
    <s v="SL"/>
    <m/>
    <s v="1 SL"/>
    <n v="1"/>
    <m/>
  </r>
  <r>
    <n v="1612"/>
    <x v="38"/>
    <d v="2022-12-12T00:00:00"/>
    <s v="CESICAR JOCHELLE JOAN S."/>
    <s v="TICC/TCCH"/>
    <x v="0"/>
    <d v="2022-12-01T00:00:00"/>
    <d v="2022-12-01T00:00:00"/>
    <s v="SL"/>
    <m/>
    <s v="1 SL"/>
    <n v="1"/>
    <m/>
  </r>
  <r>
    <n v="1612"/>
    <x v="38"/>
    <d v="2022-12-12T00:00:00"/>
    <s v="CESICAR JOCHELLE JOAN S."/>
    <s v="TICC/TCCH"/>
    <x v="0"/>
    <d v="2022-12-06T00:00:00"/>
    <d v="2022-12-07T00:00:00"/>
    <s v="SL"/>
    <m/>
    <s v="2 SL"/>
    <n v="2"/>
    <m/>
  </r>
  <r>
    <n v="1612"/>
    <x v="38"/>
    <d v="2022-12-12T00:00:00"/>
    <s v="CESICAR JOCHELLE JOAN S."/>
    <s v="TICC/TCCH"/>
    <x v="0"/>
    <d v="2022-12-09T00:00:00"/>
    <d v="2022-12-09T00:00:00"/>
    <s v="SL"/>
    <m/>
    <s v="1 SL"/>
    <n v="1"/>
    <m/>
  </r>
  <r>
    <n v="1613"/>
    <x v="38"/>
    <d v="2022-12-07T00:00:00"/>
    <s v="CESICAR JOCHELLE JOAN S."/>
    <s v="TICC/TCCH"/>
    <x v="0"/>
    <d v="2022-11-27T00:00:00"/>
    <d v="2022-11-27T00:00:00"/>
    <s v="SL"/>
    <m/>
    <s v="0 SL"/>
    <n v="0"/>
    <m/>
  </r>
  <r>
    <n v="1614"/>
    <x v="38"/>
    <d v="2022-12-12T00:00:00"/>
    <s v="VILLANUEVA RICHELLE A."/>
    <s v="TICC"/>
    <x v="0"/>
    <d v="2022-12-09T00:00:00"/>
    <d v="2022-12-09T00:00:00"/>
    <s v="SL"/>
    <m/>
    <s v="1 SL"/>
    <n v="1"/>
    <m/>
  </r>
  <r>
    <n v="1615"/>
    <x v="38"/>
    <d v="2022-12-20T00:00:00"/>
    <s v="DISEPEDA MACARIA P."/>
    <s v="TICC"/>
    <x v="0"/>
    <d v="2022-12-17T00:00:00"/>
    <d v="2022-12-17T00:00:00"/>
    <s v="SL"/>
    <m/>
    <s v="0 SL"/>
    <n v="0"/>
    <m/>
  </r>
  <r>
    <n v="1615"/>
    <x v="38"/>
    <d v="2022-12-20T00:00:00"/>
    <s v="DISEPEDA MACARIA P."/>
    <s v="TICC"/>
    <x v="0"/>
    <d v="2022-12-19T00:00:00"/>
    <d v="2022-12-19T00:00:00"/>
    <s v="SL"/>
    <m/>
    <s v="1 SL"/>
    <n v="1"/>
    <m/>
  </r>
  <r>
    <n v="1616"/>
    <x v="38"/>
    <d v="2022-12-20T00:00:00"/>
    <s v="PANGANIBAN CAROLINA L."/>
    <s v="TICC"/>
    <x v="0"/>
    <d v="2022-12-14T00:00:00"/>
    <d v="2022-12-14T00:00:00"/>
    <s v="SL"/>
    <m/>
    <s v="1 SL"/>
    <n v="1"/>
    <m/>
  </r>
  <r>
    <n v="1617"/>
    <x v="38"/>
    <d v="2022-12-12T00:00:00"/>
    <s v="DILIDILI AIREEN M."/>
    <s v="TICC"/>
    <x v="0"/>
    <d v="2022-12-19T00:00:00"/>
    <d v="2022-12-20T00:00:00"/>
    <s v="VL"/>
    <m/>
    <s v="2 VL"/>
    <n v="2"/>
    <m/>
  </r>
  <r>
    <n v="1618"/>
    <x v="38"/>
    <d v="2022-12-05T00:00:00"/>
    <s v="MAGUINAO NIÑA F."/>
    <s v="ONT"/>
    <x v="0"/>
    <d v="2022-11-30T00:00:00"/>
    <d v="2022-12-01T00:00:00"/>
    <s v="SL"/>
    <m/>
    <s v="2 SL"/>
    <n v="2"/>
    <m/>
  </r>
  <r>
    <n v="1618"/>
    <x v="38"/>
    <d v="2022-12-05T00:00:00"/>
    <s v="MAGUINAO NIÑA F."/>
    <s v="ONT"/>
    <x v="0"/>
    <d v="2022-12-04T00:00:00"/>
    <d v="2022-12-04T00:00:00"/>
    <s v="SL"/>
    <m/>
    <s v="0 SL"/>
    <n v="0"/>
    <m/>
  </r>
  <r>
    <n v="1619"/>
    <x v="38"/>
    <d v="2022-12-05T00:00:00"/>
    <s v="BERGADO MARILOU B."/>
    <s v="ONT"/>
    <x v="0"/>
    <d v="2022-11-24T00:00:00"/>
    <d v="2022-11-29T00:00:00"/>
    <s v="SL"/>
    <m/>
    <s v="4 SL"/>
    <n v="4"/>
    <m/>
  </r>
  <r>
    <n v="1620"/>
    <x v="38"/>
    <d v="2022-12-05T00:00:00"/>
    <s v="BERGADO MARILOU B."/>
    <s v="ONT"/>
    <x v="0"/>
    <d v="2022-11-23T00:00:00"/>
    <d v="2022-11-23T00:00:00"/>
    <s v="SL"/>
    <m/>
    <s v="1 SL"/>
    <n v="1"/>
    <m/>
  </r>
  <r>
    <n v="1621"/>
    <x v="38"/>
    <d v="2022-12-06T00:00:00"/>
    <s v="MENDOZA MARVIC M."/>
    <n v="0"/>
    <x v="2"/>
    <d v="2022-12-19T00:00:00"/>
    <d v="2022-12-19T00:00:00"/>
    <s v="VL"/>
    <m/>
    <s v="1 VL"/>
    <n v="1"/>
    <m/>
  </r>
  <r>
    <n v="1622"/>
    <x v="38"/>
    <d v="2022-11-30T00:00:00"/>
    <s v="FERMA ETHEL GRACE N."/>
    <s v="ONT"/>
    <x v="0"/>
    <d v="2022-11-27T00:00:00"/>
    <d v="2022-11-27T00:00:00"/>
    <s v="SL"/>
    <m/>
    <s v="0 SL"/>
    <n v="0"/>
    <m/>
  </r>
  <r>
    <n v="1623"/>
    <x v="38"/>
    <d v="2022-11-23T00:00:00"/>
    <s v="DATU SHIRLEY G."/>
    <s v="ONT"/>
    <x v="0"/>
    <d v="2022-12-01T00:00:00"/>
    <d v="2022-12-30T00:00:00"/>
    <s v="VL"/>
    <m/>
    <s v="19 VL"/>
    <n v="19"/>
    <m/>
  </r>
  <r>
    <n v="1624"/>
    <x v="38"/>
    <d v="2022-12-01T00:00:00"/>
    <s v="JABINES MARIA SHELLY D."/>
    <s v="LIBRARY"/>
    <x v="0"/>
    <d v="2022-12-26T00:00:00"/>
    <d v="2022-12-29T00:00:00"/>
    <s v="VL"/>
    <m/>
    <s v="3 VL"/>
    <n v="3"/>
    <m/>
  </r>
  <r>
    <n v="1625"/>
    <x v="38"/>
    <d v="2022-12-05T00:00:00"/>
    <s v="VILLANUEVA RICHELLE A."/>
    <s v="TICC"/>
    <x v="0"/>
    <d v="2022-12-12T00:00:00"/>
    <d v="2022-12-13T00:00:00"/>
    <s v="VL"/>
    <m/>
    <s v="2 VL"/>
    <n v="2"/>
    <m/>
  </r>
  <r>
    <n v="1626"/>
    <x v="38"/>
    <d v="2022-12-05T00:00:00"/>
    <s v="ANGCAYA IRENE V."/>
    <s v="TICC"/>
    <x v="0"/>
    <d v="2022-12-02T00:00:00"/>
    <d v="2022-12-02T00:00:00"/>
    <s v="SL"/>
    <m/>
    <s v="1 SL"/>
    <n v="1"/>
    <m/>
  </r>
  <r>
    <n v="1627"/>
    <x v="38"/>
    <d v="2022-11-28T00:00:00"/>
    <s v="ANGCAYA IRENE V."/>
    <s v="TICC"/>
    <x v="0"/>
    <d v="2022-12-23T00:00:00"/>
    <d v="2022-12-23T00:00:00"/>
    <s v="VL"/>
    <m/>
    <s v="1 VL"/>
    <n v="1"/>
    <m/>
  </r>
  <r>
    <n v="1627"/>
    <x v="38"/>
    <d v="2022-11-28T00:00:00"/>
    <s v="ANGCAYA IRENE V."/>
    <s v="TICC"/>
    <x v="0"/>
    <d v="2022-12-27T00:00:00"/>
    <d v="2022-12-27T00:00:00"/>
    <s v="VL"/>
    <m/>
    <s v="1 VL"/>
    <n v="1"/>
    <m/>
  </r>
  <r>
    <n v="1628"/>
    <x v="38"/>
    <d v="2022-12-09T00:00:00"/>
    <s v="COSA PAOLA GRACE P."/>
    <s v="ASSESSOR"/>
    <x v="0"/>
    <d v="2022-12-07T00:00:00"/>
    <d v="2022-12-07T00:00:00"/>
    <s v="SL"/>
    <m/>
    <s v="1 SL"/>
    <n v="1"/>
    <m/>
  </r>
  <r>
    <n v="1629"/>
    <x v="38"/>
    <d v="2022-11-28T00:00:00"/>
    <s v="COSA PAOLA GRACE P."/>
    <s v="ASSESSOR"/>
    <x v="0"/>
    <d v="2022-11-23T00:00:00"/>
    <d v="2022-11-23T00:00:00"/>
    <s v="SL"/>
    <m/>
    <s v="1 SL"/>
    <n v="1"/>
    <m/>
  </r>
  <r>
    <n v="1630"/>
    <x v="38"/>
    <d v="2022-11-28T00:00:00"/>
    <s v="COSA PAOLA GRACE P."/>
    <s v="ASSESSOR"/>
    <x v="0"/>
    <d v="2022-11-25T00:00:00"/>
    <d v="2022-11-25T00:00:00"/>
    <s v="SL"/>
    <m/>
    <s v="1 SL"/>
    <n v="1"/>
    <m/>
  </r>
  <r>
    <n v="1631"/>
    <x v="38"/>
    <d v="2022-11-29T00:00:00"/>
    <s v="GATPANDAN MICHAEL E."/>
    <s v="GSO"/>
    <x v="0"/>
    <d v="2022-11-28T00:00:00"/>
    <d v="2022-11-28T00:00:00"/>
    <s v="SL"/>
    <m/>
    <s v="1 SL"/>
    <n v="1"/>
    <m/>
  </r>
  <r>
    <n v="1632"/>
    <x v="38"/>
    <d v="2022-12-16T00:00:00"/>
    <s v="MAMARIL JOSEFINA P."/>
    <s v="TICC"/>
    <x v="0"/>
    <d v="2022-12-23T00:00:00"/>
    <d v="2022-12-23T00:00:00"/>
    <s v="OTHER"/>
    <s v="SEC 21 EO 292- SPECIAL PRIVILEGE"/>
    <s v="1 OTHER"/>
    <n v="1"/>
    <m/>
  </r>
  <r>
    <n v="1633"/>
    <x v="38"/>
    <d v="2022-12-05T00:00:00"/>
    <s v="GATPANDAN MICHAEL E."/>
    <s v="GSO"/>
    <x v="0"/>
    <d v="2022-12-01T00:00:00"/>
    <d v="2022-12-02T00:00:00"/>
    <s v="SL"/>
    <m/>
    <s v="2 SL"/>
    <n v="2"/>
    <m/>
  </r>
  <r>
    <n v="1634"/>
    <x v="38"/>
    <d v="2022-12-05T00:00:00"/>
    <s v="ABELA IMELDA C."/>
    <s v="ACCOUNTING"/>
    <x v="0"/>
    <d v="2022-12-01T00:00:00"/>
    <d v="2022-12-02T00:00:00"/>
    <s v="SL"/>
    <m/>
    <s v="2 SL"/>
    <n v="2"/>
    <m/>
  </r>
  <r>
    <n v="1635"/>
    <x v="38"/>
    <d v="2022-12-05T00:00:00"/>
    <s v="ABELA IMELDA C."/>
    <s v="ACCOUNTING"/>
    <x v="0"/>
    <d v="2022-11-22T00:00:00"/>
    <d v="2022-11-22T00:00:00"/>
    <s v="SL"/>
    <m/>
    <s v="1 SL"/>
    <n v="1"/>
    <m/>
  </r>
  <r>
    <n v="1636"/>
    <x v="38"/>
    <d v="2022-12-02T00:00:00"/>
    <s v="ROMILLA MARIBEL P."/>
    <s v="ACCOUNTING"/>
    <x v="0"/>
    <d v="2022-12-09T00:00:00"/>
    <d v="2022-12-09T00:00:00"/>
    <s v="VL"/>
    <m/>
    <s v="1 VL"/>
    <n v="1"/>
    <m/>
  </r>
  <r>
    <n v="1636"/>
    <x v="38"/>
    <d v="2022-12-02T00:00:00"/>
    <s v="ROMILLA MARIBEL P."/>
    <s v="ACCOUNTING"/>
    <x v="0"/>
    <d v="2022-12-19T00:00:00"/>
    <d v="2022-12-19T00:00:00"/>
    <s v="VL"/>
    <m/>
    <s v="1 VL"/>
    <n v="1"/>
    <m/>
  </r>
  <r>
    <n v="1637"/>
    <x v="38"/>
    <d v="2022-11-24T00:00:00"/>
    <s v="ROMILLA MARIBEL P."/>
    <s v="ACCOUNTING"/>
    <x v="0"/>
    <d v="2022-11-21T00:00:00"/>
    <d v="2022-11-21T00:00:00"/>
    <s v="SL"/>
    <m/>
    <s v="1 SL"/>
    <n v="1"/>
    <m/>
  </r>
  <r>
    <n v="1637"/>
    <x v="38"/>
    <d v="2022-11-24T00:00:00"/>
    <s v="ROMILLA MARIBEL P."/>
    <s v="ACCOUNTING"/>
    <x v="0"/>
    <d v="2022-11-23T00:00:00"/>
    <d v="2022-11-23T00:00:00"/>
    <s v="SL"/>
    <m/>
    <s v="1 SL"/>
    <n v="1"/>
    <m/>
  </r>
  <r>
    <n v="1638"/>
    <x v="38"/>
    <d v="2022-12-14T00:00:00"/>
    <s v="DEL MUNDO JONAS B."/>
    <s v="CHO"/>
    <x v="0"/>
    <d v="2022-12-13T00:00:00"/>
    <d v="2022-12-13T00:00:00"/>
    <s v="SL"/>
    <m/>
    <s v="1 SL"/>
    <n v="1"/>
    <m/>
  </r>
  <r>
    <n v="1639"/>
    <x v="38"/>
    <d v="2022-12-19T00:00:00"/>
    <s v="COSINO RIMWELL  "/>
    <s v="CHO"/>
    <x v="0"/>
    <d v="2022-12-28T00:00:00"/>
    <d v="2022-12-29T00:00:00"/>
    <s v="OTHER"/>
    <s v="SEC 21 EO 292- SPECIAL PRIVILEGE"/>
    <s v="2 OTHER"/>
    <n v="2"/>
    <m/>
  </r>
  <r>
    <n v="1640"/>
    <x v="38"/>
    <d v="2022-12-19T00:00:00"/>
    <s v="ZAFRA REYNANTE B."/>
    <s v="TICC"/>
    <x v="0"/>
    <d v="2022-12-26T00:00:00"/>
    <d v="2022-12-29T00:00:00"/>
    <s v="VL"/>
    <s v="SEC 25 EO 292- FORCE LEAVE"/>
    <s v="3 VL"/>
    <n v="3"/>
    <m/>
  </r>
  <r>
    <n v="1641"/>
    <x v="38"/>
    <d v="2022-12-14T00:00:00"/>
    <s v="RODRIGUEZ JOSEPHINE R."/>
    <s v="TICC"/>
    <x v="0"/>
    <d v="2022-12-16T00:00:00"/>
    <d v="2022-12-16T00:00:00"/>
    <s v="OTHER"/>
    <s v="SEC 21 EO 292- SPECIAL PRIVILEGE"/>
    <s v="1 OTHER"/>
    <n v="1"/>
    <m/>
  </r>
  <r>
    <n v="1642"/>
    <x v="38"/>
    <d v="2022-12-12T00:00:00"/>
    <s v="RODRIGUEZ JOSEPHINE R."/>
    <s v="TICC"/>
    <x v="0"/>
    <d v="2022-12-23T00:00:00"/>
    <d v="2022-12-29T00:00:00"/>
    <s v="VL"/>
    <s v="SEC 25 EO 292- FORCE LEAVE"/>
    <s v="4 VL"/>
    <n v="4"/>
    <m/>
  </r>
  <r>
    <n v="1643"/>
    <x v="38"/>
    <d v="2022-12-14T00:00:00"/>
    <s v="VARGAS MELINDA M."/>
    <s v="CSWDO"/>
    <x v="0"/>
    <d v="2022-12-13T00:00:00"/>
    <d v="2022-12-13T00:00:00"/>
    <s v="SL"/>
    <m/>
    <s v="1 SL"/>
    <n v="1"/>
    <m/>
  </r>
  <r>
    <n v="1644"/>
    <x v="38"/>
    <d v="2022-12-09T00:00:00"/>
    <s v="PATERNO MARIA LOURDERS P."/>
    <s v="DSWDO"/>
    <x v="1"/>
    <d v="2022-12-06T00:00:00"/>
    <d v="2022-12-07T00:00:00"/>
    <s v="SL"/>
    <m/>
    <s v="2 SL"/>
    <n v="2"/>
    <m/>
  </r>
  <r>
    <n v="1645"/>
    <x v="38"/>
    <d v="2022-12-13T00:00:00"/>
    <s v="MERJILLA JEANETTE B."/>
    <n v="0"/>
    <x v="2"/>
    <d v="2022-12-19T00:00:00"/>
    <d v="2022-12-19T00:00:00"/>
    <s v="VL"/>
    <m/>
    <s v="1 VL"/>
    <n v="1"/>
    <m/>
  </r>
  <r>
    <n v="1645"/>
    <x v="38"/>
    <d v="2022-12-13T00:00:00"/>
    <s v="MERJILLA JEANETTE B."/>
    <n v="0"/>
    <x v="2"/>
    <d v="2022-12-28T00:00:00"/>
    <d v="2022-12-28T00:00:00"/>
    <s v="VL"/>
    <m/>
    <s v="1 VL"/>
    <n v="1"/>
    <m/>
  </r>
  <r>
    <n v="1646"/>
    <x v="38"/>
    <d v="2022-11-28T00:00:00"/>
    <s v="CESICAR JOCHELLE JOAN S."/>
    <s v="TICC/TCCH"/>
    <x v="0"/>
    <d v="2022-12-02T00:00:00"/>
    <d v="2022-12-02T00:00:00"/>
    <s v="VL"/>
    <m/>
    <s v="1 VL"/>
    <n v="1"/>
    <m/>
  </r>
  <r>
    <n v="1647"/>
    <x v="38"/>
    <d v="2022-11-23T00:00:00"/>
    <s v="CESICAR JOCHELLE JOAN S."/>
    <s v="TICC/TCCH"/>
    <x v="0"/>
    <d v="2022-12-21T00:00:00"/>
    <d v="2022-12-22T00:00:00"/>
    <s v="SL"/>
    <m/>
    <s v="2 SL"/>
    <n v="2"/>
    <m/>
  </r>
  <r>
    <n v="1648"/>
    <x v="38"/>
    <d v="2022-11-28T00:00:00"/>
    <s v="ZAFRA REYNANTE B."/>
    <s v="TICC"/>
    <x v="0"/>
    <d v="2022-11-24T00:00:00"/>
    <d v="2022-11-25T00:00:00"/>
    <s v="SL"/>
    <m/>
    <s v="2 SL"/>
    <n v="2"/>
    <m/>
  </r>
  <r>
    <n v="1649"/>
    <x v="38"/>
    <d v="2022-12-12T00:00:00"/>
    <s v="HERNANDEZ RODERICK M."/>
    <s v="EEO/CITY MARKET"/>
    <x v="0"/>
    <d v="2022-12-19T00:00:00"/>
    <d v="2022-12-22T00:00:00"/>
    <s v="VL"/>
    <s v="SEC 25 EO 292- FORCE LEAVE"/>
    <s v="4 VL"/>
    <n v="4"/>
    <m/>
  </r>
  <r>
    <n v="1649"/>
    <x v="38"/>
    <d v="2022-12-12T00:00:00"/>
    <s v="HERNANDEZ RODERICK M."/>
    <s v="EEO/CITY MARKET"/>
    <x v="0"/>
    <d v="2022-12-26T00:00:00"/>
    <d v="2022-12-27T00:00:00"/>
    <s v="VL"/>
    <s v="SEC 25 EO 292- FORCE LEAVE"/>
    <s v="1 VL"/>
    <n v="1"/>
    <m/>
  </r>
  <r>
    <n v="1650"/>
    <x v="38"/>
    <d v="2022-12-16T00:00:00"/>
    <s v="LANDICHO ROSALINA B."/>
    <s v="EEO/CITY MARKET"/>
    <x v="0"/>
    <d v="2022-12-23T00:00:00"/>
    <d v="2022-12-31T00:00:00"/>
    <s v="OTHER"/>
    <s v="SOLO PARENT"/>
    <s v="4 OTHER"/>
    <n v="4"/>
    <m/>
  </r>
  <r>
    <n v="1651"/>
    <x v="38"/>
    <d v="2022-12-13T00:00:00"/>
    <s v="LOGROÑO JONATHAN C."/>
    <s v="EEO/CITY MARKET"/>
    <x v="2"/>
    <d v="2022-12-19T00:00:00"/>
    <d v="2022-12-19T00:00:00"/>
    <s v="VL"/>
    <m/>
    <s v="1 VL"/>
    <n v="1"/>
    <m/>
  </r>
  <r>
    <n v="1652"/>
    <x v="38"/>
    <d v="2022-12-12T00:00:00"/>
    <s v="BRON FLORENCIO L."/>
    <s v="EEO/CITY MARKET"/>
    <x v="0"/>
    <d v="2022-12-18T00:00:00"/>
    <d v="2022-12-18T00:00:00"/>
    <s v="OTHER"/>
    <s v="SEC 21 EO 292- SPECIAL PRIVILEGE"/>
    <s v="0 OTHER"/>
    <n v="0"/>
    <m/>
  </r>
  <r>
    <n v="1653"/>
    <x v="38"/>
    <d v="2022-12-14T00:00:00"/>
    <s v="DIMAANO LEOVIGILDA A."/>
    <s v="EEO/CITY MARKET"/>
    <x v="0"/>
    <d v="2022-12-22T00:00:00"/>
    <d v="2022-12-23T00:00:00"/>
    <s v="OTHER"/>
    <s v="SEC 21 EO 292- SPECIAL PRIVILEGE"/>
    <s v="2 OTHER"/>
    <n v="2"/>
    <m/>
  </r>
  <r>
    <n v="1654"/>
    <x v="38"/>
    <d v="2022-12-14T00:00:00"/>
    <s v="MULINGTAPANG GUILLERMA O."/>
    <s v="GSO"/>
    <x v="0"/>
    <d v="2022-12-28T00:00:00"/>
    <d v="2022-12-29T00:00:00"/>
    <s v="VL"/>
    <s v="SEC 25 EO 292- FORCE LEAVE"/>
    <s v="2 VL"/>
    <n v="2"/>
    <m/>
  </r>
  <r>
    <n v="1655"/>
    <x v="38"/>
    <d v="2022-12-09T00:00:00"/>
    <s v="PAGLINAWAN JESSIE M."/>
    <s v="CENRO"/>
    <x v="0"/>
    <d v="2022-12-05T00:00:00"/>
    <d v="2022-12-06T00:00:00"/>
    <s v="SL"/>
    <m/>
    <s v="2 SL"/>
    <n v="2"/>
    <m/>
  </r>
  <r>
    <n v="1656"/>
    <x v="38"/>
    <d v="2022-12-13T00:00:00"/>
    <s v="ESTIEBER ARISTOTLE B."/>
    <s v="CENRO"/>
    <x v="0"/>
    <d v="2022-12-12T00:00:00"/>
    <d v="2022-12-12T00:00:00"/>
    <s v="OTHER"/>
    <s v="SEC 21 EO 292- SPECIAL PRIVILEGE"/>
    <s v="1 OTHER"/>
    <n v="1"/>
    <m/>
  </r>
  <r>
    <n v="1657"/>
    <x v="38"/>
    <d v="2022-11-29T00:00:00"/>
    <s v="DERLA ARTHUR D."/>
    <s v="CENRO"/>
    <x v="0"/>
    <d v="2022-11-28T00:00:00"/>
    <d v="2022-11-28T00:00:00"/>
    <m/>
    <m/>
    <s v="1 "/>
    <n v="1"/>
    <m/>
  </r>
  <r>
    <n v="1658"/>
    <x v="38"/>
    <d v="2022-12-01T00:00:00"/>
    <s v="DERLA ARTHUR D."/>
    <s v="CENRO"/>
    <x v="0"/>
    <d v="2022-12-08T00:00:00"/>
    <d v="2022-12-10T00:00:00"/>
    <s v="VL"/>
    <m/>
    <s v="1 VL"/>
    <n v="1"/>
    <m/>
  </r>
  <r>
    <n v="1659"/>
    <x v="38"/>
    <d v="2022-12-01T00:00:00"/>
    <s v="OBINA APOLINARIO B."/>
    <s v="CENRO"/>
    <x v="0"/>
    <d v="2022-11-29T00:00:00"/>
    <d v="2022-11-30T00:00:00"/>
    <s v="SL"/>
    <m/>
    <s v="2 SL"/>
    <n v="2"/>
    <m/>
  </r>
  <r>
    <n v="1660"/>
    <x v="38"/>
    <d v="2022-10-11T00:00:00"/>
    <s v="PEREÑA VERGILIO R."/>
    <s v="TICC"/>
    <x v="0"/>
    <d v="2022-10-10T00:00:00"/>
    <d v="2022-10-10T00:00:00"/>
    <s v="SL"/>
    <m/>
    <s v="1 SL"/>
    <n v="1"/>
    <m/>
  </r>
  <r>
    <n v="1661"/>
    <x v="38"/>
    <d v="2022-12-12T00:00:00"/>
    <s v="GUEVARRA ROLANDO  "/>
    <s v="CENRO"/>
    <x v="0"/>
    <d v="2022-12-10T00:00:00"/>
    <d v="2022-12-10T00:00:00"/>
    <s v="SL"/>
    <m/>
    <s v="0 SL"/>
    <n v="0"/>
    <m/>
  </r>
  <r>
    <n v="1662"/>
    <x v="38"/>
    <d v="2022-12-14T00:00:00"/>
    <s v="OBINA JAIME"/>
    <s v="CENRO"/>
    <x v="0"/>
    <d v="2022-12-12T00:00:00"/>
    <d v="2022-12-12T00:00:00"/>
    <s v="SL"/>
    <m/>
    <s v="1 SL"/>
    <n v="1"/>
    <m/>
  </r>
  <r>
    <n v="1663"/>
    <x v="38"/>
    <d v="2022-12-14T00:00:00"/>
    <s v="RODRIGUEZ RUEL  "/>
    <s v="CENRO"/>
    <x v="1"/>
    <d v="2022-12-11T00:00:00"/>
    <d v="2022-12-12T00:00:00"/>
    <s v="SL"/>
    <m/>
    <s v="1 SL"/>
    <n v="1"/>
    <m/>
  </r>
  <r>
    <n v="1664"/>
    <x v="38"/>
    <d v="2022-12-01T00:00:00"/>
    <s v="LORILLA LOIDA P."/>
    <s v="TCSNHS-ISHS"/>
    <x v="0"/>
    <d v="2022-12-23T00:00:00"/>
    <d v="2022-12-29T00:00:00"/>
    <s v="VL"/>
    <s v="SEC 25 EO 292- FORCE LEAVE"/>
    <s v="4 VL"/>
    <n v="4"/>
    <m/>
  </r>
  <r>
    <n v="1665"/>
    <x v="38"/>
    <d v="2022-12-13T00:00:00"/>
    <s v="GONZALES CRISTI NERISSE E."/>
    <s v="CEO"/>
    <x v="0"/>
    <d v="2022-12-19T00:00:00"/>
    <d v="2022-12-19T00:00:00"/>
    <s v="VL"/>
    <s v="SEC 25 EO 292- FORCE LEAVE"/>
    <s v="1 VL"/>
    <n v="1"/>
    <m/>
  </r>
  <r>
    <n v="1666"/>
    <x v="38"/>
    <d v="2022-12-12T00:00:00"/>
    <s v="MALANAN JENNYLYN R."/>
    <s v="PICNIC GROVE"/>
    <x v="0"/>
    <d v="2022-11-09T00:00:00"/>
    <d v="2022-11-30T00:00:00"/>
    <s v="OTHER"/>
    <s v="SEC 55 REHABILATATION"/>
    <s v="16 OTHER"/>
    <n v="16"/>
    <m/>
  </r>
  <r>
    <n v="1667"/>
    <x v="38"/>
    <d v="2022-12-21T00:00:00"/>
    <s v="SIM JO RITZELLE C."/>
    <s v="CHO"/>
    <x v="0"/>
    <d v="2022-12-27T00:00:00"/>
    <d v="2022-12-29T00:00:00"/>
    <s v="VL"/>
    <m/>
    <s v="3 VL"/>
    <n v="3"/>
    <m/>
  </r>
  <r>
    <n v="1668"/>
    <x v="38"/>
    <d v="2022-12-01T00:00:00"/>
    <s v="REMOLLENO MICHELLE U."/>
    <s v="CHO"/>
    <x v="1"/>
    <d v="2022-12-26T00:00:00"/>
    <d v="2022-12-28T00:00:00"/>
    <s v="VL"/>
    <s v="SEC 25 EO 292- FORCE LEAVE"/>
    <s v="2 VL"/>
    <n v="2"/>
    <m/>
  </r>
  <r>
    <n v="1669"/>
    <x v="38"/>
    <d v="2022-12-05T00:00:00"/>
    <s v="ENRIQUEZ ANABEL O."/>
    <s v="CHO"/>
    <x v="0"/>
    <d v="2022-12-15T00:00:00"/>
    <d v="2022-12-16T00:00:00"/>
    <s v="VL"/>
    <s v="SEC 25 EO 292- FORCE LEAVE"/>
    <s v="2 VL"/>
    <n v="2"/>
    <m/>
  </r>
  <r>
    <n v="1669"/>
    <x v="38"/>
    <d v="2022-12-05T00:00:00"/>
    <s v="ENRIQUEZ ANABEL O."/>
    <s v="CHO"/>
    <x v="0"/>
    <d v="2022-12-27T00:00:00"/>
    <d v="2022-12-29T00:00:00"/>
    <s v="VL"/>
    <s v="SEC 25 EO 292- FORCE LEAVE"/>
    <s v="3 VL"/>
    <n v="3"/>
    <m/>
  </r>
  <r>
    <n v="1670"/>
    <x v="38"/>
    <d v="2022-12-05T00:00:00"/>
    <s v="DEMATERA PEDRO B."/>
    <s v="CCR"/>
    <x v="0"/>
    <d v="2022-12-23T00:00:00"/>
    <d v="2022-12-29T00:00:00"/>
    <s v="VL"/>
    <s v="SEC 25 EO 292- FORCE LEAVE"/>
    <s v="4 VL"/>
    <n v="4"/>
    <m/>
  </r>
  <r>
    <n v="1671"/>
    <x v="38"/>
    <d v="2022-12-05T00:00:00"/>
    <s v="DEMATERA PEDRO B."/>
    <s v="CCR"/>
    <x v="0"/>
    <d v="2022-12-09T00:00:00"/>
    <d v="2022-12-09T00:00:00"/>
    <s v="OTHER"/>
    <s v="SEC 21 EO 292- SPECIAL PRIVILEGE"/>
    <s v="1 OTHER"/>
    <n v="1"/>
    <m/>
  </r>
  <r>
    <n v="1672"/>
    <x v="38"/>
    <d v="2022-12-28T00:00:00"/>
    <s v="MERCARDO RENGIE M."/>
    <n v="0"/>
    <x v="2"/>
    <d v="2022-12-20T00:00:00"/>
    <d v="2022-12-22T00:00:00"/>
    <s v="OTHER"/>
    <s v="SEC 21 EO 292- SPECIAL PRIVILEGE"/>
    <s v="3 OTHER"/>
    <n v="3"/>
    <m/>
  </r>
  <r>
    <n v="1673"/>
    <x v="38"/>
    <d v="2022-12-28T00:00:00"/>
    <s v="MERCARDO RENGIE M."/>
    <n v="0"/>
    <x v="2"/>
    <d v="2022-12-23T00:00:00"/>
    <d v="2022-12-29T00:00:00"/>
    <s v="VL"/>
    <s v="SEC 25 EO 292- FORCE LEAVE"/>
    <s v="4 VL"/>
    <n v="4"/>
    <m/>
  </r>
  <r>
    <n v="1674"/>
    <x v="38"/>
    <d v="2022-12-02T00:00:00"/>
    <s v="ANGCAYA JENNY ROSE S."/>
    <s v="CTO-LICENSE"/>
    <x v="0"/>
    <d v="2022-12-15T00:00:00"/>
    <d v="2022-12-15T00:00:00"/>
    <s v="VL"/>
    <s v="SEC 25 EO 292- FORCE LEAVE"/>
    <s v="1 VL"/>
    <n v="1"/>
    <m/>
  </r>
  <r>
    <n v="1674"/>
    <x v="38"/>
    <d v="2022-12-02T00:00:00"/>
    <s v="ANGCAYA JENNY ROSE S."/>
    <s v="CTO-LICENSE"/>
    <x v="0"/>
    <d v="2022-12-21T00:00:00"/>
    <d v="2022-12-21T00:00:00"/>
    <s v="VL"/>
    <s v="SEC 25 EO 292- FORCE LEAVE"/>
    <s v="1 VL"/>
    <n v="1"/>
    <m/>
  </r>
  <r>
    <n v="1674"/>
    <x v="38"/>
    <d v="2022-12-02T00:00:00"/>
    <s v="ANGCAYA JENNY ROSE S."/>
    <s v="CTO-LICENSE"/>
    <x v="0"/>
    <d v="2022-12-27T00:00:00"/>
    <d v="2022-12-27T00:00:00"/>
    <s v="VL"/>
    <s v="SEC 25 EO 292- FORCE LEAVE"/>
    <s v="1 VL"/>
    <n v="1"/>
    <m/>
  </r>
  <r>
    <n v="1675"/>
    <x v="38"/>
    <d v="2022-12-03T00:00:00"/>
    <s v="PRIMO GRACE M."/>
    <s v="EEO/CITY MARKET"/>
    <x v="0"/>
    <d v="2022-12-13T00:00:00"/>
    <d v="2022-12-14T00:00:00"/>
    <s v="VL"/>
    <s v="SEC 25 EO 292- FORCE LEAVE"/>
    <s v="2 VL"/>
    <n v="2"/>
    <m/>
  </r>
  <r>
    <n v="1675"/>
    <x v="38"/>
    <d v="2022-12-03T00:00:00"/>
    <s v="PRIMO GRACE M."/>
    <s v="EEO/CITY MARKET"/>
    <x v="0"/>
    <d v="2022-12-22T00:00:00"/>
    <d v="2022-12-22T00:00:00"/>
    <s v="VL"/>
    <s v="SEC 25 EO 292- FORCE LEAVE"/>
    <s v="1 VL"/>
    <n v="1"/>
    <m/>
  </r>
  <r>
    <n v="1675"/>
    <x v="38"/>
    <d v="2022-12-03T00:00:00"/>
    <s v="PRIMO GRACE M."/>
    <s v="EEO/CITY MARKET"/>
    <x v="0"/>
    <d v="2022-12-27T00:00:00"/>
    <d v="2022-12-27T00:00:00"/>
    <s v="VL"/>
    <s v="SEC 25 EO 292- FORCE LEAVE"/>
    <s v="1 VL"/>
    <n v="1"/>
    <m/>
  </r>
  <r>
    <n v="1675"/>
    <x v="38"/>
    <d v="2022-12-03T00:00:00"/>
    <s v="PRIMO GRACE M."/>
    <s v="EEO/CITY MARKET"/>
    <x v="0"/>
    <d v="2022-12-29T00:00:00"/>
    <d v="2022-12-29T00:00:00"/>
    <s v="VL"/>
    <s v="SEC 25 EO 292- FORCE LEAVE"/>
    <s v="1 VL"/>
    <n v="1"/>
    <m/>
  </r>
  <r>
    <n v="1676"/>
    <x v="38"/>
    <d v="2022-12-02T00:00:00"/>
    <s v="DIMAILIG ARLYN R."/>
    <s v="MAHOGANY MARKET"/>
    <x v="0"/>
    <d v="2022-12-15T00:00:00"/>
    <d v="2022-12-16T00:00:00"/>
    <s v="VL"/>
    <s v="SEC 25 EO 292- FORCE LEAVE"/>
    <s v="2 VL"/>
    <n v="2"/>
    <m/>
  </r>
  <r>
    <n v="1677"/>
    <x v="38"/>
    <d v="2022-12-02T00:00:00"/>
    <s v="CABANLIT ZOSIMA M."/>
    <s v="MAHOGANY MARKET"/>
    <x v="0"/>
    <d v="2022-12-16T00:00:00"/>
    <d v="2022-12-20T00:00:00"/>
    <s v="VL"/>
    <s v="SEC 25 EO 292- FORCE LEAVE"/>
    <s v="3 VL"/>
    <n v="3"/>
    <m/>
  </r>
  <r>
    <n v="1677"/>
    <x v="38"/>
    <d v="2022-12-02T00:00:00"/>
    <s v="CABANLIT ZOSIMA M."/>
    <s v="MAHOGANY MARKET"/>
    <x v="0"/>
    <d v="2022-12-23T00:00:00"/>
    <d v="2022-12-27T00:00:00"/>
    <s v="VL"/>
    <s v="SEC 25 EO 292- FORCE LEAVE"/>
    <s v="2 VL"/>
    <n v="2"/>
    <m/>
  </r>
  <r>
    <n v="1678"/>
    <x v="38"/>
    <d v="2022-11-22T00:00:00"/>
    <s v="GATPANDAN MICHAEL E."/>
    <s v="GSO"/>
    <x v="0"/>
    <d v="2022-11-21T00:00:00"/>
    <d v="2022-11-21T00:00:00"/>
    <s v="SL"/>
    <m/>
    <s v="1 SL"/>
    <n v="1"/>
    <m/>
  </r>
  <r>
    <n v="1679"/>
    <x v="38"/>
    <d v="2022-11-14T00:00:00"/>
    <s v="MARASIGAN BIENVENIDO E."/>
    <s v="GSO"/>
    <x v="0"/>
    <d v="2022-11-10T00:00:00"/>
    <d v="2022-11-11T00:00:00"/>
    <s v="SL"/>
    <m/>
    <s v="2 SL"/>
    <n v="2"/>
    <m/>
  </r>
  <r>
    <n v="1680"/>
    <x v="38"/>
    <d v="2022-01-16T00:00:00"/>
    <s v="SUMAGUI FELICITAS M."/>
    <s v="CSWDO"/>
    <x v="0"/>
    <d v="2022-12-22T00:00:00"/>
    <d v="2022-12-22T00:00:00"/>
    <s v="VL"/>
    <s v="SEC 25 EO 292- FORCE LEAVE"/>
    <s v="1 VL"/>
    <n v="1"/>
    <m/>
  </r>
  <r>
    <n v="1681"/>
    <x v="38"/>
    <d v="2022-11-14T00:00:00"/>
    <s v="GATPANDAN MICHAEL E."/>
    <s v="GSO"/>
    <x v="0"/>
    <d v="2022-11-24T00:00:00"/>
    <d v="2022-11-25T00:00:00"/>
    <s v="VL"/>
    <m/>
    <s v="2 VL"/>
    <n v="2"/>
    <m/>
  </r>
  <r>
    <n v="1682"/>
    <x v="38"/>
    <d v="2022-11-15T00:00:00"/>
    <s v="PRIMO GRACE M."/>
    <s v="EEO/CITY MARKET"/>
    <x v="0"/>
    <d v="2022-11-22T00:00:00"/>
    <d v="2022-11-22T00:00:00"/>
    <s v="OTHER"/>
    <s v="SEC 21 EO 292- SPECIAL PRIVILEGE"/>
    <s v="1 OTHER"/>
    <n v="1"/>
    <m/>
  </r>
  <r>
    <n v="1683"/>
    <x v="38"/>
    <d v="2022-11-05T00:00:00"/>
    <s v="OBINA JAIME"/>
    <s v="CENRO"/>
    <x v="0"/>
    <d v="1903-01-30T00:00:00"/>
    <d v="2022-11-30T00:00:00"/>
    <s v="VL"/>
    <s v="SEC 25 EO 292- FORCE LEAVE"/>
    <s v="31260 VL"/>
    <n v="31260"/>
    <m/>
  </r>
  <r>
    <n v="1684"/>
    <x v="38"/>
    <d v="2022-11-16T00:00:00"/>
    <s v="AMBION MARIETA B."/>
    <s v="CENRO"/>
    <x v="0"/>
    <d v="2022-11-23T00:00:00"/>
    <d v="2022-11-25T00:00:00"/>
    <s v="VL"/>
    <s v="SEC 25 EO 292- FORCE LEAVE"/>
    <s v="3 VL"/>
    <n v="3"/>
    <m/>
  </r>
  <r>
    <n v="1685"/>
    <x v="38"/>
    <d v="2022-11-21T00:00:00"/>
    <s v="RODENAS ALBERT RAPHAEL  "/>
    <s v="CENRO"/>
    <x v="0"/>
    <d v="2022-11-28T00:00:00"/>
    <d v="2022-11-30T00:00:00"/>
    <s v="VL"/>
    <s v="SEC 25 EO 292- FORCE LEAVE"/>
    <s v="3 VL"/>
    <n v="3"/>
    <m/>
  </r>
  <r>
    <n v="1686"/>
    <x v="38"/>
    <d v="2022-11-16T00:00:00"/>
    <s v="MULINGTAPANG GUILLERMA O."/>
    <s v="GSO"/>
    <x v="0"/>
    <d v="2022-11-24T00:00:00"/>
    <d v="2022-11-25T00:00:00"/>
    <s v="VL"/>
    <s v="SEC 25 EO 292- FORCE LEAVE"/>
    <s v="2 VL"/>
    <n v="2"/>
    <m/>
  </r>
  <r>
    <n v="1687"/>
    <x v="38"/>
    <d v="2022-11-11T00:00:00"/>
    <s v="MARDO MELINDA E."/>
    <s v="CENRO"/>
    <x v="0"/>
    <d v="2022-11-17T00:00:00"/>
    <d v="2022-11-18T00:00:00"/>
    <s v="VL"/>
    <s v="SEC 25 EO 292- FORCE LEAVE"/>
    <s v="2 VL"/>
    <n v="2"/>
    <m/>
  </r>
  <r>
    <n v="1687"/>
    <x v="38"/>
    <d v="2022-11-11T00:00:00"/>
    <s v="MARDO MELINDA E."/>
    <s v="CENRO"/>
    <x v="0"/>
    <d v="2022-11-24T00:00:00"/>
    <d v="2022-11-24T00:00:00"/>
    <s v="VL"/>
    <s v="SEC 25 EO 292- FORCE LEAVE"/>
    <s v="1 VL"/>
    <n v="1"/>
    <m/>
  </r>
  <r>
    <n v="1688"/>
    <x v="38"/>
    <d v="2022-12-01T00:00:00"/>
    <s v="RAMA RAQUEL J."/>
    <s v="INTERNAL"/>
    <x v="0"/>
    <d v="2022-12-09T00:00:00"/>
    <d v="2022-12-09T00:00:00"/>
    <s v="VL"/>
    <s v="SEC 25 EO 292- FORCE LEAVE"/>
    <s v="1 VL"/>
    <n v="1"/>
    <m/>
  </r>
  <r>
    <n v="1688"/>
    <x v="38"/>
    <d v="2022-12-01T00:00:00"/>
    <s v="RAMA RAQUEL J."/>
    <s v="INTERNAL"/>
    <x v="0"/>
    <d v="2022-12-16T00:00:00"/>
    <d v="2022-12-16T00:00:00"/>
    <s v="VL"/>
    <s v="SEC 25 EO 292- FORCE LEAVE"/>
    <s v="1 VL"/>
    <n v="1"/>
    <m/>
  </r>
  <r>
    <n v="1688"/>
    <x v="38"/>
    <d v="2022-12-01T00:00:00"/>
    <s v="RAMA RAQUEL J."/>
    <s v="INTERNAL"/>
    <x v="0"/>
    <d v="2022-12-23T00:00:00"/>
    <d v="2022-12-23T00:00:00"/>
    <s v="VL"/>
    <s v="SEC 25 EO 292- FORCE LEAVE"/>
    <s v="1 VL"/>
    <n v="1"/>
    <m/>
  </r>
  <r>
    <n v="1688"/>
    <x v="38"/>
    <d v="2022-12-01T00:00:00"/>
    <s v="RAMA RAQUEL J."/>
    <s v="INTERNAL"/>
    <x v="0"/>
    <d v="2022-12-28T00:00:00"/>
    <d v="2022-12-29T00:00:00"/>
    <s v="VL"/>
    <s v="SEC 25 EO 292- FORCE LEAVE"/>
    <s v="2 VL"/>
    <n v="2"/>
    <m/>
  </r>
  <r>
    <n v="1689"/>
    <x v="38"/>
    <d v="2022-12-05T00:00:00"/>
    <s v="SUMAGUI LORENA P."/>
    <s v="BIR"/>
    <x v="0"/>
    <d v="2022-11-28T00:00:00"/>
    <d v="2022-11-29T00:00:00"/>
    <s v="SL"/>
    <m/>
    <s v="2 SL"/>
    <n v="2"/>
    <m/>
  </r>
  <r>
    <n v="1690"/>
    <x v="38"/>
    <d v="2022-12-05T00:00:00"/>
    <s v="VILLANUEVA MARILYN L."/>
    <s v="TICC"/>
    <x v="0"/>
    <d v="2022-11-30T00:00:00"/>
    <d v="2022-11-30T00:00:00"/>
    <s v="SL"/>
    <m/>
    <s v="1 SL"/>
    <n v="1"/>
    <m/>
  </r>
  <r>
    <n v="1691"/>
    <x v="38"/>
    <d v="2022-12-12T00:00:00"/>
    <s v="ROQUITE MARIECAR L."/>
    <s v="CCT"/>
    <x v="0"/>
    <d v="2022-12-26T00:00:00"/>
    <d v="2022-12-29T00:00:00"/>
    <s v="VL"/>
    <s v="SEC 25 EO 292- FORCE LEAVE"/>
    <s v="3 VL"/>
    <n v="3"/>
    <m/>
  </r>
  <r>
    <n v="1692"/>
    <x v="38"/>
    <d v="2022-12-18T00:00:00"/>
    <s v="OPO CONEY V."/>
    <s v="HOUSING"/>
    <x v="0"/>
    <d v="2022-12-15T00:00:00"/>
    <d v="2022-12-15T00:00:00"/>
    <s v="VL"/>
    <s v="SEC 25 EO 292- FORCE LEAVE"/>
    <s v="1 VL"/>
    <n v="1"/>
    <m/>
  </r>
  <r>
    <n v="1692"/>
    <x v="38"/>
    <d v="2022-12-18T00:00:00"/>
    <s v="OPO CONEY V."/>
    <s v="HOUSING"/>
    <x v="0"/>
    <d v="2022-12-19T00:00:00"/>
    <d v="2022-12-20T00:00:00"/>
    <s v="VL"/>
    <s v="SEC 25 EO 292- FORCE LEAVE"/>
    <s v="2 VL"/>
    <n v="2"/>
    <m/>
  </r>
  <r>
    <n v="1693"/>
    <x v="38"/>
    <d v="2022-12-18T00:00:00"/>
    <s v="OPO CONEY V."/>
    <s v="HOUSING"/>
    <x v="0"/>
    <d v="2022-12-28T00:00:00"/>
    <d v="2022-12-29T00:00:00"/>
    <s v="VL"/>
    <s v="SEC 25 EO 292- FORCE LEAVE"/>
    <s v="2 VL"/>
    <n v="2"/>
    <m/>
  </r>
  <r>
    <n v="1694"/>
    <x v="38"/>
    <d v="2022-12-12T00:00:00"/>
    <s v="PEREA BABEL G."/>
    <s v="HOUSING"/>
    <x v="0"/>
    <d v="2022-12-16T00:00:00"/>
    <d v="2022-12-16T00:00:00"/>
    <s v="VL"/>
    <s v="SEC 25 EO 292- FORCE LEAVE"/>
    <s v="1 VL"/>
    <n v="1"/>
    <m/>
  </r>
  <r>
    <n v="1694"/>
    <x v="38"/>
    <d v="2022-12-12T00:00:00"/>
    <s v="PEREA BABEL G."/>
    <s v="HOUSING"/>
    <x v="0"/>
    <d v="2022-12-22T00:00:00"/>
    <d v="2022-12-23T00:00:00"/>
    <s v="VL"/>
    <s v="SEC 25 EO 292- FORCE LEAVE"/>
    <s v="2 VL"/>
    <n v="2"/>
    <m/>
  </r>
  <r>
    <n v="1694"/>
    <x v="38"/>
    <d v="2022-12-12T00:00:00"/>
    <s v="PEREA BABEL G."/>
    <s v="HOUSING"/>
    <x v="0"/>
    <d v="2022-12-26T00:00:00"/>
    <d v="2022-12-27T00:00:00"/>
    <s v="VL"/>
    <s v="SEC 25 EO 292- FORCE LEAVE"/>
    <s v="1 VL"/>
    <n v="1"/>
    <m/>
  </r>
  <r>
    <n v="1695"/>
    <x v="38"/>
    <d v="2022-12-01T00:00:00"/>
    <s v="GONZALES CRISTI NERISSE E."/>
    <s v="CEO"/>
    <x v="0"/>
    <d v="2022-12-06T00:00:00"/>
    <d v="2022-12-07T00:00:00"/>
    <s v="VL"/>
    <s v="SEC 25 EO 292- FORCE LEAVE"/>
    <s v="2 VL"/>
    <n v="2"/>
    <m/>
  </r>
  <r>
    <n v="1696"/>
    <x v="39"/>
    <d v="2023-01-06T00:00:00"/>
    <s v="SANARES DAN T."/>
    <s v="CHO"/>
    <x v="1"/>
    <d v="2023-01-16T00:00:00"/>
    <d v="2023-01-17T00:00:00"/>
    <s v="VL"/>
    <m/>
    <s v="2 VL"/>
    <n v="2"/>
    <m/>
  </r>
  <r>
    <n v="1"/>
    <x v="39"/>
    <m/>
    <s v="DUNGO PURISIMA CORAZON E."/>
    <s v="CTO"/>
    <x v="1"/>
    <m/>
    <m/>
    <s v="OTHER"/>
    <s v="TERMINAL LEAVE"/>
    <s v="0 OTHER"/>
    <n v="0"/>
    <m/>
  </r>
  <r>
    <n v="2"/>
    <x v="39"/>
    <d v="2022-08-01T00:00:00"/>
    <s v="AMON CLARISSA MAY M."/>
    <s v="VMO"/>
    <x v="1"/>
    <d v="2022-07-28T00:00:00"/>
    <d v="2022-07-29T00:00:00"/>
    <s v="SL"/>
    <m/>
    <s v="2 SL"/>
    <n v="2"/>
    <m/>
  </r>
  <r>
    <n v="3"/>
    <x v="39"/>
    <d v="2022-10-21T00:00:00"/>
    <s v="GUTIERREZ LYDIA C."/>
    <s v="HRMO"/>
    <x v="1"/>
    <d v="2022-10-24T00:00:00"/>
    <d v="2022-10-24T00:00:00"/>
    <s v="VL"/>
    <m/>
    <s v="1 VL"/>
    <n v="1"/>
    <m/>
  </r>
  <r>
    <n v="3"/>
    <x v="39"/>
    <d v="2022-10-21T00:00:00"/>
    <s v="GUTIERREZ LYDIA C."/>
    <s v="HRMO"/>
    <x v="1"/>
    <d v="2022-10-28T00:00:00"/>
    <d v="2022-10-28T00:00:00"/>
    <s v="VL"/>
    <m/>
    <s v="1 VL"/>
    <n v="1"/>
    <m/>
  </r>
  <r>
    <n v="4"/>
    <x v="39"/>
    <d v="2022-10-03T00:00:00"/>
    <s v="OCAMPO EDRALYN B."/>
    <s v="HRMO"/>
    <x v="1"/>
    <d v="2022-09-27T00:00:00"/>
    <d v="2022-09-30T00:00:00"/>
    <s v="SL"/>
    <m/>
    <s v="4 SL"/>
    <n v="4"/>
    <m/>
  </r>
  <r>
    <n v="5"/>
    <x v="39"/>
    <d v="2022-10-14T00:00:00"/>
    <s v="MANIMTIM JOJIT A."/>
    <s v="HRMO"/>
    <x v="1"/>
    <d v="2022-10-21T00:00:00"/>
    <d v="2022-10-21T00:00:00"/>
    <s v="VL"/>
    <m/>
    <s v="1 VL"/>
    <n v="1"/>
    <m/>
  </r>
  <r>
    <n v="5"/>
    <x v="39"/>
    <d v="2022-10-14T00:00:00"/>
    <s v="MANIMTIM JOJIT A."/>
    <s v="HRMO"/>
    <x v="1"/>
    <d v="2022-10-24T00:00:00"/>
    <d v="2022-10-25T00:00:00"/>
    <s v="VL"/>
    <m/>
    <s v="2 VL"/>
    <n v="2"/>
    <m/>
  </r>
  <r>
    <n v="6"/>
    <x v="39"/>
    <d v="2022-08-25T00:00:00"/>
    <s v="OCAMPO EDRALYN B."/>
    <s v="HRMO"/>
    <x v="1"/>
    <d v="2022-08-22T00:00:00"/>
    <d v="2022-08-22T00:00:00"/>
    <s v="SL"/>
    <m/>
    <s v="1 SL"/>
    <n v="1"/>
    <m/>
  </r>
  <r>
    <n v="7"/>
    <x v="39"/>
    <d v="2022-09-22T00:00:00"/>
    <s v="OCAMPO EDRALYN B."/>
    <s v="HRMO"/>
    <x v="1"/>
    <d v="2022-10-04T00:00:00"/>
    <d v="2022-10-04T00:00:00"/>
    <s v="VL"/>
    <m/>
    <s v="1 VL"/>
    <n v="1"/>
    <m/>
  </r>
  <r>
    <n v="8"/>
    <x v="39"/>
    <d v="2022-09-22T00:00:00"/>
    <s v="OCAMPO EDRALYN B."/>
    <s v="HRMO"/>
    <x v="1"/>
    <d v="2022-10-18T00:00:00"/>
    <d v="2022-10-18T00:00:00"/>
    <s v="VL"/>
    <m/>
    <s v="1 VL"/>
    <n v="1"/>
    <m/>
  </r>
  <r>
    <n v="9"/>
    <x v="39"/>
    <d v="2022-11-11T00:00:00"/>
    <s v="OCAMPO EDRALYN B."/>
    <s v="HRMO"/>
    <x v="1"/>
    <d v="2022-12-15T00:00:00"/>
    <d v="2022-12-15T00:00:00"/>
    <s v="VL"/>
    <m/>
    <s v="1 VL"/>
    <n v="1"/>
    <m/>
  </r>
  <r>
    <n v="9"/>
    <x v="39"/>
    <d v="2022-11-11T00:00:00"/>
    <s v="OCAMPO EDRALYN B."/>
    <s v="HRMO"/>
    <x v="1"/>
    <d v="2022-12-29T00:00:00"/>
    <d v="2022-12-29T00:00:00"/>
    <s v="VL"/>
    <m/>
    <s v="1 VL"/>
    <n v="1"/>
    <m/>
  </r>
  <r>
    <n v="10"/>
    <x v="39"/>
    <d v="2022-10-28T00:00:00"/>
    <s v="AGUSTIN MARIA LUISA F."/>
    <s v="HRMO"/>
    <x v="1"/>
    <d v="2022-11-02T00:00:00"/>
    <d v="2022-11-18T00:00:00"/>
    <s v="VL"/>
    <m/>
    <s v="12 VL"/>
    <n v="12"/>
    <m/>
  </r>
  <r>
    <n v="11"/>
    <x v="39"/>
    <d v="2022-11-21T00:00:00"/>
    <s v="AGUSTIN MARIA LUISA F."/>
    <s v="HRMO"/>
    <x v="1"/>
    <d v="2022-10-07T00:00:00"/>
    <d v="2022-10-18T00:00:00"/>
    <s v="VL"/>
    <m/>
    <s v="8 VL"/>
    <n v="8"/>
    <m/>
  </r>
  <r>
    <n v="11"/>
    <x v="39"/>
    <d v="2022-11-21T00:00:00"/>
    <s v="AGUSTIN MARIA LUISA F."/>
    <s v="HRMO"/>
    <x v="1"/>
    <d v="2022-10-24T00:00:00"/>
    <d v="2022-10-28T00:00:00"/>
    <s v="VL"/>
    <m/>
    <s v="5 VL"/>
    <n v="5"/>
    <m/>
  </r>
  <r>
    <n v="12"/>
    <x v="39"/>
    <d v="2022-12-06T00:00:00"/>
    <s v="DIMARANAN RODORA G."/>
    <s v="HRMO"/>
    <x v="1"/>
    <d v="2022-12-29T00:00:00"/>
    <d v="2022-12-29T00:00:00"/>
    <s v="OTHER"/>
    <s v="SEC 21 EO 292- SPECIAL PRIVILEGE"/>
    <s v="1 OTHER"/>
    <n v="1"/>
    <m/>
  </r>
  <r>
    <n v="13"/>
    <x v="39"/>
    <d v="2022-11-08T00:00:00"/>
    <s v="DIMARANAN RODORA G."/>
    <s v="HRMO"/>
    <x v="1"/>
    <d v="2022-11-11T00:00:00"/>
    <d v="2022-11-11T00:00:00"/>
    <s v="OTHER"/>
    <s v="SEC 21 EO 292- SPECIAL PRIVILEGE"/>
    <s v="1 OTHER"/>
    <n v="1"/>
    <m/>
  </r>
  <r>
    <n v="14"/>
    <x v="39"/>
    <d v="2022-09-05T00:00:00"/>
    <s v="DIMARANAN RODORA G."/>
    <s v="HRMO"/>
    <x v="1"/>
    <d v="2022-10-03T00:00:00"/>
    <d v="2022-10-05T00:00:00"/>
    <s v="VL"/>
    <m/>
    <s v="3 VL"/>
    <n v="3"/>
    <m/>
  </r>
  <r>
    <n v="15"/>
    <x v="39"/>
    <d v="2022-09-06T00:00:00"/>
    <s v="DIMARANAN RODORA G."/>
    <s v="HRMO"/>
    <x v="1"/>
    <d v="2022-09-02T00:00:00"/>
    <d v="2022-09-02T00:00:00"/>
    <s v="SL"/>
    <m/>
    <s v="1 SL"/>
    <n v="1"/>
    <m/>
  </r>
  <r>
    <n v="15"/>
    <x v="39"/>
    <d v="2022-09-06T00:00:00"/>
    <s v="DIMARANAN RODORA G."/>
    <s v="HRMO"/>
    <x v="1"/>
    <d v="2022-09-05T00:00:00"/>
    <d v="2022-09-05T00:00:00"/>
    <s v="SL"/>
    <m/>
    <s v="1 SL"/>
    <n v="1"/>
    <m/>
  </r>
  <r>
    <n v="16"/>
    <x v="39"/>
    <d v="2022-11-02T00:00:00"/>
    <s v="DIMARANAN RODORA G."/>
    <s v="HRMO"/>
    <x v="1"/>
    <d v="2022-10-28T00:00:00"/>
    <d v="2022-10-28T00:00:00"/>
    <s v="VL"/>
    <m/>
    <s v="1 VL"/>
    <n v="1"/>
    <m/>
  </r>
  <r>
    <n v="17"/>
    <x v="39"/>
    <d v="2023-01-04T00:00:00"/>
    <s v="MAULLON JAENA F."/>
    <n v="0"/>
    <x v="2"/>
    <d v="2023-01-06T00:00:00"/>
    <d v="2023-01-06T00:00:00"/>
    <s v="VL"/>
    <m/>
    <s v="1 VL"/>
    <n v="1"/>
    <m/>
  </r>
  <r>
    <n v="17"/>
    <x v="39"/>
    <d v="2023-01-04T00:00:00"/>
    <s v="MAULLON JAENA F."/>
    <n v="0"/>
    <x v="2"/>
    <d v="2023-01-11T00:00:00"/>
    <d v="2023-01-11T00:00:00"/>
    <s v="VL"/>
    <m/>
    <s v="1 VL"/>
    <n v="1"/>
    <m/>
  </r>
  <r>
    <n v="17"/>
    <x v="39"/>
    <d v="2023-01-04T00:00:00"/>
    <s v="MAULLON JAENA F."/>
    <n v="0"/>
    <x v="2"/>
    <d v="2023-01-13T00:00:00"/>
    <d v="2023-01-13T00:00:00"/>
    <s v="VL"/>
    <m/>
    <s v="1 VL"/>
    <n v="1"/>
    <m/>
  </r>
  <r>
    <n v="17"/>
    <x v="39"/>
    <d v="2023-01-04T00:00:00"/>
    <s v="MAULLON JAENA F."/>
    <n v="0"/>
    <x v="2"/>
    <d v="2023-01-18T00:00:00"/>
    <d v="2023-01-18T00:00:00"/>
    <s v="VL"/>
    <m/>
    <s v="1 VL"/>
    <n v="1"/>
    <m/>
  </r>
  <r>
    <n v="17"/>
    <x v="39"/>
    <d v="2023-01-04T00:00:00"/>
    <s v="MAULLON JAENA F."/>
    <n v="0"/>
    <x v="2"/>
    <d v="2023-01-25T00:00:00"/>
    <d v="2023-01-25T00:00:00"/>
    <s v="VL"/>
    <m/>
    <s v="1 VL"/>
    <n v="1"/>
    <m/>
  </r>
  <r>
    <n v="18"/>
    <x v="39"/>
    <d v="2022-09-16T00:00:00"/>
    <s v="REYES NORALYN B."/>
    <s v="SP"/>
    <x v="1"/>
    <d v="2022-12-23T00:00:00"/>
    <d v="2022-12-23T00:00:00"/>
    <s v="VL"/>
    <m/>
    <s v="1 VL"/>
    <n v="1"/>
    <m/>
  </r>
  <r>
    <n v="18"/>
    <x v="39"/>
    <d v="2022-09-16T00:00:00"/>
    <s v="REYES NORALYN B."/>
    <s v="SP"/>
    <x v="1"/>
    <d v="2022-12-27T00:00:00"/>
    <d v="2022-12-27T00:00:00"/>
    <s v="VL"/>
    <m/>
    <s v="1 VL"/>
    <n v="1"/>
    <m/>
  </r>
  <r>
    <n v="18"/>
    <x v="39"/>
    <d v="2022-09-16T00:00:00"/>
    <s v="REYES NORALYN B."/>
    <s v="SP"/>
    <x v="1"/>
    <d v="2022-12-29T00:00:00"/>
    <d v="2022-12-29T00:00:00"/>
    <s v="VL"/>
    <m/>
    <s v="1 VL"/>
    <n v="1"/>
    <m/>
  </r>
  <r>
    <n v="19"/>
    <x v="39"/>
    <d v="2022-10-03T00:00:00"/>
    <s v="PAYAD MARICEL  Q."/>
    <s v="HRMO"/>
    <x v="1"/>
    <d v="2022-10-03T00:00:00"/>
    <d v="2022-10-04T00:00:00"/>
    <s v="VL"/>
    <m/>
    <s v="2 VL"/>
    <n v="2"/>
    <m/>
  </r>
  <r>
    <n v="20"/>
    <x v="39"/>
    <d v="2022-10-21T00:00:00"/>
    <s v="IGNO CRISTINA M."/>
    <s v="HRMO"/>
    <x v="1"/>
    <d v="2022-10-19T00:00:00"/>
    <d v="2022-10-21T00:00:00"/>
    <s v="SL"/>
    <m/>
    <s v="3 SL"/>
    <n v="3"/>
    <m/>
  </r>
  <r>
    <n v="21"/>
    <x v="39"/>
    <d v="2022-10-21T00:00:00"/>
    <s v="IGNO CRISTINA M."/>
    <s v="HRMO"/>
    <x v="1"/>
    <d v="2022-10-12T00:00:00"/>
    <d v="2022-10-14T00:00:00"/>
    <s v="SL"/>
    <m/>
    <s v="3 SL"/>
    <n v="3"/>
    <m/>
  </r>
  <r>
    <n v="22"/>
    <x v="39"/>
    <d v="2022-11-24T00:00:00"/>
    <s v="MAWAK MIA PAULEEN B."/>
    <n v="0"/>
    <x v="2"/>
    <d v="2022-11-23T00:00:00"/>
    <d v="2022-12-09T00:00:00"/>
    <s v="OTHER"/>
    <s v="RA 9710"/>
    <s v="12 OTHER"/>
    <n v="12"/>
    <m/>
  </r>
  <r>
    <n v="23"/>
    <x v="39"/>
    <d v="2022-10-19T00:00:00"/>
    <s v="MAWAK MIA PAULEEN B."/>
    <n v="0"/>
    <x v="2"/>
    <d v="2022-10-17T00:00:00"/>
    <d v="2022-10-17T00:00:00"/>
    <s v="SL"/>
    <m/>
    <s v="1 SL"/>
    <n v="1"/>
    <m/>
  </r>
  <r>
    <n v="24"/>
    <x v="39"/>
    <d v="2023-01-25T00:00:00"/>
    <s v="PAYAD MARICEL  Q."/>
    <s v="HRMO"/>
    <x v="1"/>
    <d v="2023-01-23T00:00:00"/>
    <d v="2023-01-24T00:00:00"/>
    <s v="SL"/>
    <m/>
    <s v="2 SL"/>
    <n v="2"/>
    <m/>
  </r>
  <r>
    <n v="25"/>
    <x v="39"/>
    <d v="2022-11-07T00:00:00"/>
    <s v="CHACON ELISA G."/>
    <s v="CCT"/>
    <x v="1"/>
    <d v="2022-11-25T00:00:00"/>
    <d v="2022-11-25T00:00:00"/>
    <s v="VL"/>
    <m/>
    <s v="1 VL"/>
    <n v="1"/>
    <m/>
  </r>
  <r>
    <n v="26"/>
    <x v="39"/>
    <d v="2022-09-05T00:00:00"/>
    <s v="AMON RHEALYN O."/>
    <s v="ACCOUNTING"/>
    <x v="1"/>
    <d v="2022-09-01T00:00:00"/>
    <d v="2022-09-01T00:00:00"/>
    <s v="SL"/>
    <m/>
    <s v="1 SL"/>
    <n v="1"/>
    <m/>
  </r>
  <r>
    <n v="27"/>
    <x v="39"/>
    <d v="2022-09-12T00:00:00"/>
    <s v="AMON RHEALYN O."/>
    <s v="ACCOUNTING"/>
    <x v="1"/>
    <d v="2022-09-16T00:00:00"/>
    <d v="2022-09-16T00:00:00"/>
    <s v="VL"/>
    <m/>
    <s v="1 VL"/>
    <n v="1"/>
    <m/>
  </r>
  <r>
    <n v="28"/>
    <x v="39"/>
    <d v="2022-09-22T00:00:00"/>
    <s v="AMON RHEALYN O."/>
    <s v="ACCOUNTING"/>
    <x v="1"/>
    <d v="2022-09-20T00:00:00"/>
    <d v="2022-09-20T00:00:00"/>
    <s v="SL"/>
    <m/>
    <s v="1 SL"/>
    <n v="1"/>
    <m/>
  </r>
  <r>
    <n v="29"/>
    <x v="39"/>
    <d v="2022-10-06T00:00:00"/>
    <s v="AMON RHEALYN O."/>
    <s v="ACCOUNTING"/>
    <x v="1"/>
    <d v="2022-09-27T00:00:00"/>
    <d v="2022-10-04T00:00:00"/>
    <s v="SL"/>
    <m/>
    <s v="6 SL"/>
    <n v="6"/>
    <m/>
  </r>
  <r>
    <n v="30"/>
    <x v="39"/>
    <d v="2022-10-12T00:00:00"/>
    <s v="AMON RHEALYN O."/>
    <s v="ACCOUNTING"/>
    <x v="1"/>
    <d v="2022-10-18T00:00:00"/>
    <d v="2022-10-18T00:00:00"/>
    <s v="VL"/>
    <m/>
    <s v="1 VL"/>
    <n v="1"/>
    <m/>
  </r>
  <r>
    <n v="31"/>
    <x v="39"/>
    <d v="2022-10-27T00:00:00"/>
    <s v="AMON RHEALYN O."/>
    <s v="ACCOUNTING"/>
    <x v="1"/>
    <d v="2022-11-02T00:00:00"/>
    <d v="2022-11-02T00:00:00"/>
    <s v="VL"/>
    <m/>
    <s v="0 VL"/>
    <n v="0"/>
    <m/>
  </r>
  <r>
    <n v="32"/>
    <x v="39"/>
    <d v="2022-12-05T00:00:00"/>
    <s v="AMON RHEALYN O."/>
    <s v="ACCOUNTING"/>
    <x v="1"/>
    <d v="2022-12-02T00:00:00"/>
    <d v="2022-12-02T00:00:00"/>
    <s v="SL"/>
    <m/>
    <s v="1 SL"/>
    <n v="1"/>
    <m/>
  </r>
  <r>
    <n v="33"/>
    <x v="39"/>
    <d v="2022-12-05T00:00:00"/>
    <s v="AMON RHEALYN O."/>
    <s v="ACCOUNTING"/>
    <x v="1"/>
    <d v="2022-12-28T00:00:00"/>
    <d v="2022-12-29T00:00:00"/>
    <s v="VL"/>
    <m/>
    <s v="2 VL"/>
    <n v="2"/>
    <m/>
  </r>
  <r>
    <n v="34"/>
    <x v="39"/>
    <d v="2022-12-19T00:00:00"/>
    <s v="AMON RHEALYN O."/>
    <s v="ACCOUNTING"/>
    <x v="1"/>
    <d v="2022-12-15T00:00:00"/>
    <d v="2022-12-15T00:00:00"/>
    <s v="SL"/>
    <m/>
    <s v="1 SL"/>
    <n v="1"/>
    <m/>
  </r>
  <r>
    <n v="35"/>
    <x v="39"/>
    <d v="2022-10-13T00:00:00"/>
    <s v="ROCILLO CECILLA A."/>
    <s v="ACCOUNTING"/>
    <x v="1"/>
    <d v="2022-11-03T00:00:00"/>
    <d v="2022-11-03T00:00:00"/>
    <s v="SL"/>
    <m/>
    <s v="1 SL"/>
    <n v="1"/>
    <m/>
  </r>
  <r>
    <n v="36"/>
    <x v="39"/>
    <d v="2022-11-03T00:00:00"/>
    <s v="ROCILLO CECILLA A."/>
    <s v="ACCOUNTING"/>
    <x v="1"/>
    <d v="2022-11-22T00:00:00"/>
    <d v="2022-11-22T00:00:00"/>
    <s v="OTHER"/>
    <s v="SEC 21 EO 292- SPECIAL PRIVILEGE"/>
    <s v="1 OTHER"/>
    <n v="1"/>
    <m/>
  </r>
  <r>
    <n v="37"/>
    <x v="39"/>
    <d v="2022-10-03T00:00:00"/>
    <s v="ROCILLO CECILLA A."/>
    <s v="ACCOUNTING"/>
    <x v="1"/>
    <d v="2022-10-24T00:00:00"/>
    <d v="2022-10-25T00:00:00"/>
    <s v="VL"/>
    <m/>
    <s v="2 VL"/>
    <n v="2"/>
    <m/>
  </r>
  <r>
    <n v="38"/>
    <x v="39"/>
    <d v="2022-10-13T00:00:00"/>
    <s v="ROCILLO CECILLA A."/>
    <s v="ACCOUNTING"/>
    <x v="1"/>
    <d v="2022-10-12T00:00:00"/>
    <d v="2022-10-12T00:00:00"/>
    <s v="SL"/>
    <m/>
    <s v="1 SL"/>
    <n v="1"/>
    <m/>
  </r>
  <r>
    <n v="39"/>
    <x v="39"/>
    <d v="2022-10-28T00:00:00"/>
    <s v="ENMACIO LEILA A."/>
    <s v="ACCOUNTING"/>
    <x v="1"/>
    <d v="2022-10-18T00:00:00"/>
    <d v="2022-10-18T00:00:00"/>
    <s v="SL"/>
    <m/>
    <s v="1 SL"/>
    <n v="1"/>
    <m/>
  </r>
  <r>
    <n v="39"/>
    <x v="39"/>
    <d v="2022-10-28T00:00:00"/>
    <s v="ENMACIO LEILA A."/>
    <s v="ACCOUNTING"/>
    <x v="1"/>
    <d v="2022-10-21T00:00:00"/>
    <d v="2022-10-21T00:00:00"/>
    <s v="SL"/>
    <m/>
    <s v="1 SL"/>
    <n v="1"/>
    <m/>
  </r>
  <r>
    <n v="40"/>
    <x v="39"/>
    <d v="2022-08-31T00:00:00"/>
    <s v="ENMACIO LEILA A."/>
    <s v="ACCOUNTING"/>
    <x v="1"/>
    <d v="2022-08-22T00:00:00"/>
    <d v="2022-08-22T00:00:00"/>
    <s v="SL"/>
    <m/>
    <s v="1 SL"/>
    <n v="1"/>
    <m/>
  </r>
  <r>
    <n v="41"/>
    <x v="39"/>
    <d v="2022-09-30T00:00:00"/>
    <s v="ENMACIO LEILA A."/>
    <s v="ACCOUNTING"/>
    <x v="1"/>
    <d v="2022-09-05T00:00:00"/>
    <d v="2022-09-06T00:00:00"/>
    <s v="SL"/>
    <m/>
    <s v="2 SL"/>
    <n v="2"/>
    <m/>
  </r>
  <r>
    <n v="41"/>
    <x v="39"/>
    <d v="2022-09-30T00:00:00"/>
    <s v="ENMACIO LEILA A."/>
    <s v="ACCOUNTING"/>
    <x v="1"/>
    <d v="2022-09-27T00:00:00"/>
    <d v="2022-09-28T00:00:00"/>
    <s v="SL"/>
    <m/>
    <s v="2 SL"/>
    <n v="2"/>
    <m/>
  </r>
  <r>
    <n v="42"/>
    <x v="39"/>
    <d v="2022-11-29T00:00:00"/>
    <s v="ENMACIO LEILA A."/>
    <s v="ACCOUNTING"/>
    <x v="1"/>
    <d v="2022-11-23T00:00:00"/>
    <d v="2022-11-23T00:00:00"/>
    <s v="SL"/>
    <m/>
    <s v="1 SL"/>
    <n v="1"/>
    <m/>
  </r>
  <r>
    <n v="42"/>
    <x v="39"/>
    <d v="2022-11-29T00:00:00"/>
    <s v="ENMACIO LEILA A."/>
    <s v="ACCOUNTING"/>
    <x v="1"/>
    <d v="2022-11-28T00:00:00"/>
    <d v="2022-11-28T00:00:00"/>
    <s v="SL"/>
    <m/>
    <s v="1 SL"/>
    <n v="1"/>
    <m/>
  </r>
  <r>
    <n v="43"/>
    <x v="39"/>
    <d v="2022-11-29T00:00:00"/>
    <s v="ENMACIO LEILA A."/>
    <s v="ACCOUNTING"/>
    <x v="1"/>
    <d v="2022-12-21T00:00:00"/>
    <d v="2022-12-21T00:00:00"/>
    <s v="VL"/>
    <m/>
    <s v="1 VL"/>
    <n v="1"/>
    <m/>
  </r>
  <r>
    <n v="44"/>
    <x v="39"/>
    <d v="2022-11-07T00:00:00"/>
    <s v="DIMARANAN GREGORIA C."/>
    <s v="ACCOUNTING"/>
    <x v="1"/>
    <d v="2022-11-04T00:00:00"/>
    <d v="2022-11-04T00:00:00"/>
    <s v="SL"/>
    <m/>
    <s v="1 SL"/>
    <n v="1"/>
    <m/>
  </r>
  <r>
    <n v="45"/>
    <x v="39"/>
    <d v="2022-11-15T00:00:00"/>
    <s v="DIMARANAN GREGORIA C."/>
    <s v="ACCOUNTING"/>
    <x v="1"/>
    <d v="2022-11-09T00:00:00"/>
    <d v="2022-11-09T00:00:00"/>
    <s v="SL"/>
    <m/>
    <s v="1 SL"/>
    <n v="1"/>
    <m/>
  </r>
  <r>
    <n v="45"/>
    <x v="39"/>
    <d v="2022-11-15T00:00:00"/>
    <s v="DIMARANAN GREGORIA C."/>
    <s v="ACCOUNTING"/>
    <x v="1"/>
    <d v="2022-11-14T00:00:00"/>
    <d v="2022-11-14T00:00:00"/>
    <s v="SL"/>
    <m/>
    <s v="1 SL"/>
    <n v="1"/>
    <m/>
  </r>
  <r>
    <n v="46"/>
    <x v="39"/>
    <d v="2022-11-18T00:00:00"/>
    <s v="DIMARANAN GREGORIA C."/>
    <s v="ACCOUNTING"/>
    <x v="1"/>
    <d v="2022-12-05T00:00:00"/>
    <d v="2022-12-06T00:00:00"/>
    <s v="VL"/>
    <m/>
    <s v="2 VL"/>
    <n v="2"/>
    <m/>
  </r>
  <r>
    <n v="46"/>
    <x v="39"/>
    <d v="2022-11-18T00:00:00"/>
    <s v="DIMARANAN GREGORIA C."/>
    <s v="ACCOUNTING"/>
    <x v="1"/>
    <d v="2022-12-28T00:00:00"/>
    <d v="2022-12-29T00:00:00"/>
    <s v="VL"/>
    <m/>
    <s v="2 VL"/>
    <n v="2"/>
    <m/>
  </r>
  <r>
    <n v="47"/>
    <x v="39"/>
    <d v="2022-11-02T00:00:00"/>
    <s v="DIMARANAN GREGORIA C."/>
    <s v="ACCOUNTING"/>
    <x v="1"/>
    <d v="2022-11-10T00:00:00"/>
    <d v="2022-11-11T00:00:00"/>
    <s v="VL"/>
    <m/>
    <s v="2 VL"/>
    <n v="2"/>
    <m/>
  </r>
  <r>
    <n v="48"/>
    <x v="39"/>
    <d v="2022-11-02T00:00:00"/>
    <s v="DIMARANAN GREGORIA C."/>
    <s v="ACCOUNTING"/>
    <x v="1"/>
    <d v="2022-10-28T00:00:00"/>
    <d v="2022-10-28T00:00:00"/>
    <s v="SL"/>
    <m/>
    <s v="1 SL"/>
    <n v="1"/>
    <m/>
  </r>
  <r>
    <n v="49"/>
    <x v="39"/>
    <d v="2022-10-26T00:00:00"/>
    <s v="DIMARANAN GREGORIA C."/>
    <s v="ACCOUNTING"/>
    <x v="1"/>
    <d v="2022-10-26T00:00:00"/>
    <d v="2022-10-26T00:00:00"/>
    <s v="SL"/>
    <m/>
    <s v="1 SL"/>
    <n v="1"/>
    <m/>
  </r>
  <r>
    <n v="50"/>
    <x v="39"/>
    <d v="2022-10-13T00:00:00"/>
    <s v="DIMARANAN GREGORIA C."/>
    <s v="ACCOUNTING"/>
    <x v="1"/>
    <d v="2022-10-19T00:00:00"/>
    <d v="2022-10-19T00:00:00"/>
    <s v="OTHER"/>
    <s v="SEC 21 EO 292- SPECIAL PRIVILEGE"/>
    <s v="1 OTHER"/>
    <n v="1"/>
    <m/>
  </r>
  <r>
    <n v="51"/>
    <x v="39"/>
    <d v="2022-09-22T00:00:00"/>
    <s v="DIMARANAN GREGORIA C."/>
    <s v="ACCOUNTING"/>
    <x v="1"/>
    <d v="2022-09-21T00:00:00"/>
    <d v="2022-09-21T00:00:00"/>
    <s v="OTHER"/>
    <s v="SEC 21 EO 292- SPECIAL PRIVILEGE"/>
    <s v="1 OTHER"/>
    <n v="1"/>
    <m/>
  </r>
  <r>
    <n v="52"/>
    <x v="39"/>
    <d v="2022-11-28T00:00:00"/>
    <s v="DIMARANAN GREGORIA C."/>
    <s v="ACCOUNTING"/>
    <x v="1"/>
    <d v="2022-11-25T00:00:00"/>
    <d v="2022-11-25T00:00:00"/>
    <s v="SL"/>
    <m/>
    <s v="1 SL"/>
    <n v="1"/>
    <m/>
  </r>
  <r>
    <n v="53"/>
    <x v="39"/>
    <d v="2022-12-06T00:00:00"/>
    <s v="DIMARANAN GREGORIA C."/>
    <s v="ACCOUNTING"/>
    <x v="1"/>
    <d v="2022-12-02T00:00:00"/>
    <d v="2022-12-02T00:00:00"/>
    <s v="SL"/>
    <m/>
    <s v="1 SL"/>
    <n v="1"/>
    <m/>
  </r>
  <r>
    <n v="53"/>
    <x v="39"/>
    <d v="2022-12-06T00:00:00"/>
    <s v="DIMARANAN GREGORIA C."/>
    <s v="ACCOUNTING"/>
    <x v="1"/>
    <d v="2022-12-07T00:00:00"/>
    <d v="2022-12-09T00:00:00"/>
    <s v="SL"/>
    <m/>
    <s v="2 SL"/>
    <n v="2"/>
    <m/>
  </r>
  <r>
    <n v="53"/>
    <x v="39"/>
    <d v="2022-12-06T00:00:00"/>
    <s v="DIMARANAN GREGORIA C."/>
    <s v="ACCOUNTING"/>
    <x v="1"/>
    <d v="2022-12-12T00:00:00"/>
    <d v="2022-12-16T00:00:00"/>
    <s v="SL"/>
    <m/>
    <s v="5 SL"/>
    <n v="5"/>
    <m/>
  </r>
  <r>
    <n v="54"/>
    <x v="39"/>
    <d v="2022-10-03T00:00:00"/>
    <s v="ANGCAYA JOHN V."/>
    <s v="ACCOUNTING"/>
    <x v="1"/>
    <d v="2022-11-14T00:00:00"/>
    <d v="2022-11-16T00:00:00"/>
    <s v="VL"/>
    <m/>
    <s v="3 VL"/>
    <n v="3"/>
    <m/>
  </r>
  <r>
    <n v="55"/>
    <x v="39"/>
    <d v="2022-10-03T00:00:00"/>
    <s v="ANGCAYA JOHN V."/>
    <s v="ACCOUNTING"/>
    <x v="1"/>
    <d v="2022-10-24T00:00:00"/>
    <d v="2022-10-25T00:00:00"/>
    <s v="VL"/>
    <m/>
    <s v="2 VL"/>
    <n v="2"/>
    <m/>
  </r>
  <r>
    <n v="56"/>
    <x v="39"/>
    <d v="2022-10-03T00:00:00"/>
    <s v="ANGCAYA JOHN V."/>
    <s v="ACCOUNTING"/>
    <x v="1"/>
    <d v="2022-10-11T00:00:00"/>
    <d v="2022-10-11T00:00:00"/>
    <s v="SL"/>
    <m/>
    <s v="1 SL"/>
    <n v="1"/>
    <m/>
  </r>
  <r>
    <n v="57"/>
    <x v="39"/>
    <d v="2022-09-21T00:00:00"/>
    <s v="ANGCAYA JOHN V."/>
    <s v="ACCOUNTING"/>
    <x v="1"/>
    <d v="2022-09-14T00:00:00"/>
    <d v="2022-09-15T00:00:00"/>
    <s v="SL"/>
    <m/>
    <s v="2 SL"/>
    <n v="2"/>
    <m/>
  </r>
  <r>
    <n v="58"/>
    <x v="39"/>
    <d v="2022-11-07T00:00:00"/>
    <s v="MIRANDA MARIA LOIDA M."/>
    <n v="0"/>
    <x v="2"/>
    <d v="2022-11-03T00:00:00"/>
    <d v="2022-11-04T00:00:00"/>
    <s v="SL"/>
    <m/>
    <s v="2 SL"/>
    <n v="2"/>
    <m/>
  </r>
  <r>
    <n v="59"/>
    <x v="39"/>
    <d v="2022-09-23T00:00:00"/>
    <s v="MIRANDA MARIA LOIDA M."/>
    <n v="0"/>
    <x v="2"/>
    <d v="2022-09-22T00:00:00"/>
    <d v="2022-09-22T00:00:00"/>
    <s v="SL"/>
    <m/>
    <s v="1 SL"/>
    <n v="1"/>
    <m/>
  </r>
  <r>
    <n v="60"/>
    <x v="39"/>
    <d v="2022-11-18T00:00:00"/>
    <s v="DAÑO ALMA R."/>
    <s v="ACCOUNTING"/>
    <x v="1"/>
    <d v="2022-11-25T00:00:00"/>
    <d v="2022-11-25T00:00:00"/>
    <s v="VL"/>
    <m/>
    <s v="1 VL"/>
    <n v="1"/>
    <m/>
  </r>
  <r>
    <n v="61"/>
    <x v="39"/>
    <d v="2022-11-28T00:00:00"/>
    <s v="DELA GRACIA MA. CECILIA P."/>
    <s v="ACCOUNTING"/>
    <x v="1"/>
    <d v="2022-11-25T00:00:00"/>
    <d v="2022-11-25T00:00:00"/>
    <s v="OTHER"/>
    <s v="SEC 21 EO 292- SPECIAL PRIVILEGE"/>
    <s v="1 OTHER"/>
    <n v="1"/>
    <m/>
  </r>
  <r>
    <n v="62"/>
    <x v="39"/>
    <d v="2022-11-07T00:00:00"/>
    <s v="DELA GRACIA MA. CECILIA P."/>
    <s v="ACCOUNTING"/>
    <x v="1"/>
    <d v="2022-12-09T00:00:00"/>
    <d v="2022-12-09T00:00:00"/>
    <s v="VL"/>
    <m/>
    <s v="1 VL"/>
    <n v="1"/>
    <m/>
  </r>
  <r>
    <n v="63"/>
    <x v="39"/>
    <d v="2022-11-07T00:00:00"/>
    <s v="CHACON ELISA G."/>
    <s v="CCT"/>
    <x v="1"/>
    <d v="2022-11-15T00:00:00"/>
    <d v="2022-11-15T00:00:00"/>
    <s v="VL"/>
    <m/>
    <s v="1 VL"/>
    <n v="1"/>
    <m/>
  </r>
  <r>
    <n v="64"/>
    <x v="39"/>
    <d v="2022-11-08T00:00:00"/>
    <s v="DELA GRACIA MA. CECILIA P."/>
    <s v="ACCOUNTING"/>
    <x v="1"/>
    <d v="2022-11-17T00:00:00"/>
    <d v="2022-11-18T00:00:00"/>
    <s v="VL"/>
    <m/>
    <s v="2 VL"/>
    <n v="2"/>
    <m/>
  </r>
  <r>
    <n v="65"/>
    <x v="39"/>
    <d v="2022-10-14T00:00:00"/>
    <s v="BAYBAY LOLITA B."/>
    <s v="ACCOUNTING"/>
    <x v="1"/>
    <d v="2022-10-13T00:00:00"/>
    <d v="2022-10-13T00:00:00"/>
    <s v="SL"/>
    <m/>
    <s v="1 SL"/>
    <n v="1"/>
    <m/>
  </r>
  <r>
    <n v="66"/>
    <x v="39"/>
    <d v="2022-09-02T00:00:00"/>
    <s v="BAYBAY LOLITA B."/>
    <s v="ACCOUNTING"/>
    <x v="1"/>
    <d v="2022-09-20T00:00:00"/>
    <d v="2022-09-22T00:00:00"/>
    <s v="OTHER"/>
    <s v="SEC 21 EO 292- SPECIAL PRIVILEGE"/>
    <s v="3 OTHER"/>
    <n v="3"/>
    <m/>
  </r>
  <r>
    <n v="66"/>
    <x v="39"/>
    <d v="2022-09-02T00:00:00"/>
    <s v="BAYBAY LOLITA B."/>
    <s v="ACCOUNTING"/>
    <x v="1"/>
    <d v="2022-09-23T00:00:00"/>
    <d v="2022-09-26T00:00:00"/>
    <s v="VL"/>
    <m/>
    <s v="2 VL"/>
    <n v="2"/>
    <m/>
  </r>
  <r>
    <n v="67"/>
    <x v="39"/>
    <d v="2022-10-06T00:00:00"/>
    <s v="LERIO ROSEMARIE V."/>
    <s v="ACCOUNTING"/>
    <x v="1"/>
    <d v="2022-11-11T00:00:00"/>
    <d v="2022-11-11T00:00:00"/>
    <s v="OTHER"/>
    <s v="SEC 21 EO 292- SPECIAL PRIVILEGE"/>
    <s v="1 OTHER"/>
    <n v="1"/>
    <m/>
  </r>
  <r>
    <n v="67"/>
    <x v="39"/>
    <d v="2022-10-06T00:00:00"/>
    <s v="LERIO ROSEMARIE V."/>
    <s v="ACCOUNTING"/>
    <x v="1"/>
    <d v="2022-11-17T00:00:00"/>
    <d v="2022-11-17T00:00:00"/>
    <s v="OTHER"/>
    <s v="SEC 21 EO 292- SPECIAL PRIVILEGE"/>
    <s v="1 OTHER"/>
    <n v="1"/>
    <m/>
  </r>
  <r>
    <n v="68"/>
    <x v="39"/>
    <d v="2022-11-04T00:00:00"/>
    <s v="MARASIGAN GINALYN D."/>
    <s v="ACCOUNTING"/>
    <x v="1"/>
    <d v="2022-12-27T00:00:00"/>
    <d v="2022-12-29T00:00:00"/>
    <s v="VL"/>
    <m/>
    <s v="3 VL"/>
    <n v="3"/>
    <m/>
  </r>
  <r>
    <n v="69"/>
    <x v="39"/>
    <d v="2022-11-07T00:00:00"/>
    <s v="DELA GRACIA MA. CECILIA P."/>
    <s v="ACCOUNTING"/>
    <x v="1"/>
    <d v="2022-12-07T00:00:00"/>
    <d v="2022-12-07T00:00:00"/>
    <s v="VL"/>
    <m/>
    <s v="1 VL"/>
    <n v="1"/>
    <m/>
  </r>
  <r>
    <n v="70"/>
    <x v="39"/>
    <d v="2022-11-08T00:00:00"/>
    <s v="DE VILLA JAYVEE U."/>
    <s v="ACCOUNTING"/>
    <x v="1"/>
    <d v="2022-11-07T00:00:00"/>
    <d v="2022-11-07T00:00:00"/>
    <s v="OTHER"/>
    <s v="SEC 21 EO 292- SPECIAL PRIVILEGE"/>
    <s v="1 OTHER"/>
    <n v="1"/>
    <m/>
  </r>
  <r>
    <n v="71"/>
    <x v="39"/>
    <d v="2022-10-27T00:00:00"/>
    <s v="MANALO EDITHA V."/>
    <s v="ACCOUNTING"/>
    <x v="1"/>
    <d v="2022-10-25T00:00:00"/>
    <d v="2022-10-25T00:00:00"/>
    <s v="OTHER"/>
    <s v="SEC 21 EO 292- SPECIAL PRIVILEGE"/>
    <s v="1 OTHER"/>
    <n v="1"/>
    <m/>
  </r>
  <r>
    <n v="72"/>
    <x v="39"/>
    <d v="2022-10-21T00:00:00"/>
    <s v="MANALO EDITHA V."/>
    <s v="ACCOUNTING"/>
    <x v="1"/>
    <d v="2022-10-28T00:00:00"/>
    <d v="2022-10-28T00:00:00"/>
    <s v="VL"/>
    <m/>
    <s v="1 VL"/>
    <n v="1"/>
    <m/>
  </r>
  <r>
    <n v="73"/>
    <x v="39"/>
    <d v="2022-12-07T00:00:00"/>
    <s v="MANALO EDITHA V."/>
    <s v="ACCOUNTING"/>
    <x v="1"/>
    <d v="2022-12-16T00:00:00"/>
    <d v="2022-12-16T00:00:00"/>
    <s v="VL"/>
    <m/>
    <s v="1 VL"/>
    <n v="1"/>
    <m/>
  </r>
  <r>
    <n v="74"/>
    <x v="39"/>
    <d v="2023-01-30T00:00:00"/>
    <s v="ENMACIO LEILA A."/>
    <s v="ACCOUNTING"/>
    <x v="1"/>
    <d v="2023-01-03T00:00:00"/>
    <d v="2023-01-04T00:00:00"/>
    <s v="OTHER"/>
    <s v="SEC 21 EO 292- SPECIAL PRIVILEGE"/>
    <s v="2 OTHER"/>
    <n v="2"/>
    <m/>
  </r>
  <r>
    <n v="75"/>
    <x v="39"/>
    <d v="2023-01-20T00:00:00"/>
    <s v="BAES ELMER P."/>
    <s v="EDP"/>
    <x v="0"/>
    <d v="2023-01-30T00:00:00"/>
    <d v="2023-01-30T00:00:00"/>
    <s v="OTHER"/>
    <s v="SEC 21 EO 292- SPECIAL PRIVILEGE"/>
    <s v="1 OTHER"/>
    <n v="1"/>
    <m/>
  </r>
  <r>
    <n v="76"/>
    <x v="39"/>
    <d v="2022-11-02T00:00:00"/>
    <s v="ANACAY LEVIE B."/>
    <s v="ACCOUNTING"/>
    <x v="1"/>
    <d v="2022-10-12T00:00:00"/>
    <d v="2022-10-12T00:00:00"/>
    <s v="SL"/>
    <m/>
    <s v="1 SL"/>
    <n v="1"/>
    <m/>
  </r>
  <r>
    <n v="76"/>
    <x v="39"/>
    <d v="2022-11-02T00:00:00"/>
    <s v="ANACAY LEVIE B."/>
    <s v="ACCOUNTING"/>
    <x v="1"/>
    <d v="2022-10-14T00:00:00"/>
    <d v="2022-10-14T00:00:00"/>
    <s v="SL"/>
    <m/>
    <s v="1 SL"/>
    <n v="1"/>
    <m/>
  </r>
  <r>
    <n v="77"/>
    <x v="39"/>
    <d v="2022-11-27T00:00:00"/>
    <s v="ANACAY LEVIE B."/>
    <s v="ACCOUNTING"/>
    <x v="1"/>
    <d v="2022-11-21T00:00:00"/>
    <d v="2022-11-21T00:00:00"/>
    <s v="SL"/>
    <m/>
    <s v="1 SL"/>
    <n v="1"/>
    <m/>
  </r>
  <r>
    <n v="78"/>
    <x v="39"/>
    <d v="2022-11-27T00:00:00"/>
    <s v="ANACAY LEVIE B."/>
    <s v="ACCOUNTING"/>
    <x v="1"/>
    <d v="2022-11-28T00:00:00"/>
    <d v="2022-11-29T00:00:00"/>
    <s v="SL"/>
    <m/>
    <s v="2 SL"/>
    <n v="2"/>
    <m/>
  </r>
  <r>
    <n v="79"/>
    <x v="39"/>
    <d v="2022-09-29T00:00:00"/>
    <s v="ANACAY LEVIE B."/>
    <s v="ACCOUNTING"/>
    <x v="1"/>
    <d v="2022-09-06T00:00:00"/>
    <d v="2022-09-06T00:00:00"/>
    <s v="SL"/>
    <m/>
    <s v="1 SL"/>
    <n v="1"/>
    <m/>
  </r>
  <r>
    <n v="79"/>
    <x v="39"/>
    <d v="2022-09-29T00:00:00"/>
    <s v="ANACAY LEVIE B."/>
    <s v="ACCOUNTING"/>
    <x v="1"/>
    <d v="2022-09-13T00:00:00"/>
    <d v="2022-09-13T00:00:00"/>
    <s v="SL"/>
    <m/>
    <s v="1 SL"/>
    <n v="1"/>
    <m/>
  </r>
  <r>
    <n v="79"/>
    <x v="39"/>
    <d v="2022-09-29T00:00:00"/>
    <s v="ANACAY LEVIE B."/>
    <s v="ACCOUNTING"/>
    <x v="1"/>
    <d v="2022-09-23T00:00:00"/>
    <d v="2022-09-23T00:00:00"/>
    <s v="SL"/>
    <m/>
    <s v="1 SL"/>
    <n v="1"/>
    <m/>
  </r>
  <r>
    <n v="80"/>
    <x v="39"/>
    <d v="2022-09-13T00:00:00"/>
    <s v="MENDOZA NORA A."/>
    <n v="0"/>
    <x v="2"/>
    <d v="2022-09-28T00:00:00"/>
    <d v="2022-09-29T00:00:00"/>
    <s v="SL"/>
    <m/>
    <s v="2 SL"/>
    <n v="2"/>
    <m/>
  </r>
  <r>
    <n v="81"/>
    <x v="39"/>
    <d v="2022-11-14T00:00:00"/>
    <s v="MENDOZA NORA A."/>
    <n v="0"/>
    <x v="2"/>
    <d v="2022-11-25T00:00:00"/>
    <d v="2022-11-25T00:00:00"/>
    <s v="SL"/>
    <m/>
    <s v="1 SL"/>
    <n v="1"/>
    <m/>
  </r>
  <r>
    <n v="82"/>
    <x v="39"/>
    <d v="2022-11-07T00:00:00"/>
    <s v="MENDOZA NORA A."/>
    <n v="0"/>
    <x v="2"/>
    <d v="2022-11-18T00:00:00"/>
    <d v="2022-11-18T00:00:00"/>
    <s v="SL"/>
    <m/>
    <s v="1 SL"/>
    <n v="1"/>
    <m/>
  </r>
  <r>
    <n v="82"/>
    <x v="39"/>
    <d v="2022-11-07T00:00:00"/>
    <s v="MENDOZA NORA A."/>
    <n v="0"/>
    <x v="2"/>
    <d v="2022-11-29T00:00:00"/>
    <d v="2022-11-29T00:00:00"/>
    <s v="SL"/>
    <m/>
    <s v="1 SL"/>
    <n v="1"/>
    <m/>
  </r>
  <r>
    <n v="83"/>
    <x v="39"/>
    <d v="2022-12-10T00:00:00"/>
    <s v="DAÑO ALMA R."/>
    <s v="ACCOUNTING"/>
    <x v="1"/>
    <d v="2022-12-09T00:00:00"/>
    <d v="2022-12-09T00:00:00"/>
    <s v="OTHER"/>
    <s v="SEC 21 EO 292- SPECIAL PRIVILEGE"/>
    <s v="1 OTHER"/>
    <n v="1"/>
    <m/>
  </r>
  <r>
    <n v="84"/>
    <x v="39"/>
    <d v="2022-12-23T00:00:00"/>
    <s v="DAÑO ALMA R."/>
    <s v="ACCOUNTING"/>
    <x v="1"/>
    <d v="2022-12-28T00:00:00"/>
    <d v="2022-12-29T00:00:00"/>
    <s v="VL"/>
    <m/>
    <s v="2 VL"/>
    <n v="2"/>
    <m/>
  </r>
  <r>
    <n v="85"/>
    <x v="39"/>
    <d v="2022-09-19T00:00:00"/>
    <s v="DAÑO ALMA R."/>
    <s v="ACCOUNTING"/>
    <x v="1"/>
    <d v="2022-09-29T00:00:00"/>
    <d v="2022-09-29T00:00:00"/>
    <s v="OTHER"/>
    <s v="SEC 21 EO 292- SPECIAL PRIVILEGE"/>
    <s v="1 OTHER"/>
    <n v="1"/>
    <m/>
  </r>
  <r>
    <n v="86"/>
    <x v="40"/>
    <d v="2023-01-30T00:00:00"/>
    <s v="CAMERO PEDRITO C."/>
    <s v="CITY MARKET"/>
    <x v="0"/>
    <m/>
    <m/>
    <s v="OTHER"/>
    <s v="TERMINAL LEAVE"/>
    <s v="0 OTHER"/>
    <n v="0"/>
    <m/>
  </r>
  <r>
    <n v="87"/>
    <x v="40"/>
    <d v="2023-01-31T00:00:00"/>
    <s v="PEREA BABEL G."/>
    <s v="HOUSING"/>
    <x v="0"/>
    <d v="2023-01-16T00:00:00"/>
    <d v="2023-01-20T00:00:00"/>
    <s v="VL"/>
    <m/>
    <s v="5 VL"/>
    <n v="5"/>
    <m/>
  </r>
  <r>
    <n v="88"/>
    <x v="40"/>
    <d v="2023-03-03T00:00:00"/>
    <s v="MAULLON JAENA F."/>
    <n v="0"/>
    <x v="2"/>
    <d v="2023-02-09T00:00:00"/>
    <d v="2023-02-09T00:00:00"/>
    <s v="VL"/>
    <m/>
    <s v="1 VL"/>
    <n v="1"/>
    <m/>
  </r>
  <r>
    <n v="88"/>
    <x v="40"/>
    <d v="2023-03-03T00:00:00"/>
    <s v="MAULLON JAENA F."/>
    <n v="0"/>
    <x v="2"/>
    <d v="2023-02-17T00:00:00"/>
    <d v="2023-02-17T00:00:00"/>
    <s v="VL"/>
    <m/>
    <s v="1 VL"/>
    <n v="1"/>
    <m/>
  </r>
  <r>
    <n v="88"/>
    <x v="40"/>
    <d v="2023-03-03T00:00:00"/>
    <s v="MAULLON JAENA F."/>
    <n v="0"/>
    <x v="2"/>
    <d v="2023-02-28T00:00:00"/>
    <d v="2023-02-28T00:00:00"/>
    <s v="VL"/>
    <m/>
    <s v="1 VL"/>
    <n v="1"/>
    <m/>
  </r>
  <r>
    <n v="89"/>
    <x v="40"/>
    <d v="2023-01-31T00:00:00"/>
    <s v="PEREA BABEL G."/>
    <s v="HOUSING"/>
    <x v="0"/>
    <d v="2023-01-16T00:00:00"/>
    <d v="2023-01-20T00:00:00"/>
    <s v="VL"/>
    <m/>
    <s v="5 VL"/>
    <n v="5"/>
    <m/>
  </r>
  <r>
    <n v="90"/>
    <x v="40"/>
    <d v="2023-01-31T00:00:00"/>
    <s v="PEREA BABEL G."/>
    <s v="HOUSING"/>
    <x v="0"/>
    <d v="2023-01-27T00:00:00"/>
    <d v="2023-01-30T00:00:00"/>
    <s v="SL"/>
    <m/>
    <s v="2 SL"/>
    <n v="2"/>
    <m/>
  </r>
  <r>
    <n v="91"/>
    <x v="40"/>
    <d v="2022-12-02T00:00:00"/>
    <s v="LUCIANO ADELAIDA C."/>
    <s v="MO"/>
    <x v="1"/>
    <d v="2022-12-12T00:00:00"/>
    <d v="2022-12-12T00:00:00"/>
    <s v="VL"/>
    <s v="SEC 25 EO 292- FORCE LEAVE"/>
    <s v="1 VL"/>
    <n v="1"/>
    <m/>
  </r>
  <r>
    <n v="91"/>
    <x v="40"/>
    <d v="2022-12-02T00:00:00"/>
    <s v="LUCIANO ADELAIDA C."/>
    <s v="MO"/>
    <x v="1"/>
    <d v="2022-12-23T00:00:00"/>
    <d v="2022-12-29T00:00:00"/>
    <s v="VL"/>
    <s v="SEC 25 EO 292- FORCE LEAVE"/>
    <s v="4 VL"/>
    <n v="4"/>
    <m/>
  </r>
  <r>
    <n v="92"/>
    <x v="40"/>
    <d v="2023-01-09T00:00:00"/>
    <s v="LUCIANO ADELAIDA C."/>
    <s v="MO"/>
    <x v="1"/>
    <d v="2023-01-06T00:00:00"/>
    <d v="2023-01-06T00:00:00"/>
    <s v="OTHER"/>
    <s v="SEC 21 EO 292- SPECIAL PRIVILEGE"/>
    <s v="1 OTHER"/>
    <n v="1"/>
    <m/>
  </r>
  <r>
    <n v="93"/>
    <x v="40"/>
    <d v="2023-02-08T00:00:00"/>
    <s v="ZAFRA CHEYSSER A."/>
    <s v="SP/VMO"/>
    <x v="0"/>
    <d v="2023-02-13T00:00:00"/>
    <d v="2023-02-13T00:00:00"/>
    <s v="VL"/>
    <m/>
    <s v="1 VL"/>
    <n v="1"/>
    <m/>
  </r>
  <r>
    <n v="94"/>
    <x v="40"/>
    <d v="2022-12-13T00:00:00"/>
    <s v="ZAFRA CHEYSSER A."/>
    <s v="SP/VMO"/>
    <x v="0"/>
    <d v="2022-12-20T00:00:00"/>
    <d v="2022-12-21T00:00:00"/>
    <s v="VL"/>
    <s v="SEC 25 EO 292- FORCE LEAVE"/>
    <s v="2 VL"/>
    <n v="2"/>
    <m/>
  </r>
  <r>
    <n v="95"/>
    <x v="40"/>
    <d v="2023-01-06T00:00:00"/>
    <s v="SARDIÑOLA REBECCA C."/>
    <s v="SP"/>
    <x v="0"/>
    <d v="2022-12-29T00:00:00"/>
    <d v="2022-12-29T00:00:00"/>
    <s v="SL"/>
    <m/>
    <s v="1 SL"/>
    <n v="1"/>
    <m/>
  </r>
  <r>
    <n v="96"/>
    <x v="40"/>
    <d v="2023-01-06T00:00:00"/>
    <s v="SARDIÑOLA REBECCA C."/>
    <s v="SP"/>
    <x v="0"/>
    <d v="2023-01-06T00:00:00"/>
    <d v="2023-01-06T00:00:00"/>
    <s v="SL"/>
    <m/>
    <s v="1 SL"/>
    <n v="1"/>
    <m/>
  </r>
  <r>
    <n v="97"/>
    <x v="40"/>
    <d v="2023-02-20T00:00:00"/>
    <s v="MAULLON JAENA F."/>
    <n v="0"/>
    <x v="2"/>
    <d v="2023-02-21T00:00:00"/>
    <d v="2023-02-24T00:00:00"/>
    <s v="VL"/>
    <m/>
    <s v="4 VL"/>
    <n v="4"/>
    <m/>
  </r>
  <r>
    <n v="98"/>
    <x v="40"/>
    <d v="2022-12-29T00:00:00"/>
    <s v="MAULLON JAENA F."/>
    <n v="0"/>
    <x v="2"/>
    <d v="2022-12-28T00:00:00"/>
    <d v="2022-12-28T00:00:00"/>
    <s v="SL"/>
    <m/>
    <s v="1 SL"/>
    <n v="1"/>
    <m/>
  </r>
  <r>
    <n v="99"/>
    <x v="40"/>
    <d v="2022-12-19T00:00:00"/>
    <s v="DIMARANAN JENELIN B."/>
    <s v="SP"/>
    <x v="0"/>
    <d v="2022-12-27T00:00:00"/>
    <d v="2022-12-29T00:00:00"/>
    <s v="VL"/>
    <m/>
    <s v="3 VL"/>
    <n v="3"/>
    <m/>
  </r>
  <r>
    <n v="100"/>
    <x v="40"/>
    <d v="2023-01-27T00:00:00"/>
    <s v="MAULLON JAENA F."/>
    <n v="0"/>
    <x v="2"/>
    <d v="2023-01-27T00:00:00"/>
    <d v="2023-01-27T00:00:00"/>
    <s v="SL"/>
    <m/>
    <s v="1 SL"/>
    <n v="1"/>
    <m/>
  </r>
  <r>
    <n v="101"/>
    <x v="40"/>
    <d v="2023-01-27T00:00:00"/>
    <s v="DESINGAŃO PURIFICACION A."/>
    <s v="SP"/>
    <x v="0"/>
    <d v="2023-02-02T00:00:00"/>
    <d v="2023-02-02T00:00:00"/>
    <s v="OTHER"/>
    <s v="BIRTHDAY LEAVE"/>
    <s v="1 OTHER"/>
    <n v="1"/>
    <m/>
  </r>
  <r>
    <n v="102"/>
    <x v="40"/>
    <d v="2023-01-23T00:00:00"/>
    <s v="DIMARANAN JENELIN B."/>
    <s v="SP"/>
    <x v="0"/>
    <d v="2023-01-10T00:00:00"/>
    <d v="2023-01-13T00:00:00"/>
    <s v="SL"/>
    <m/>
    <s v="4 SL"/>
    <n v="4"/>
    <m/>
  </r>
  <r>
    <n v="102"/>
    <x v="40"/>
    <d v="2023-01-23T00:00:00"/>
    <s v="DIMARANAN JENELIN B."/>
    <s v="SP"/>
    <x v="0"/>
    <d v="2023-01-16T00:00:00"/>
    <d v="2023-01-20T00:00:00"/>
    <s v="SL"/>
    <m/>
    <s v="5 SL"/>
    <n v="5"/>
    <m/>
  </r>
  <r>
    <n v="103"/>
    <x v="40"/>
    <d v="2023-01-24T00:00:00"/>
    <s v="ANGELES ANNABEL D."/>
    <n v="0"/>
    <x v="0"/>
    <d v="2023-02-01T00:00:00"/>
    <d v="2023-02-01T00:00:00"/>
    <s v="OTHER"/>
    <s v="BIRTHDAY LEAVE"/>
    <s v="1 OTHER"/>
    <n v="1"/>
    <m/>
  </r>
  <r>
    <n v="104"/>
    <x v="40"/>
    <d v="2022-12-27T00:00:00"/>
    <s v="DIAZ CAROLINA P."/>
    <s v="SP"/>
    <x v="0"/>
    <d v="2022-12-23T00:00:00"/>
    <d v="2022-12-23T00:00:00"/>
    <s v="SL"/>
    <m/>
    <s v="1 SL"/>
    <n v="1"/>
    <m/>
  </r>
  <r>
    <n v="105"/>
    <x v="40"/>
    <d v="2022-10-06T00:00:00"/>
    <s v="SARDINOLA  GINABLETH J."/>
    <s v="MO"/>
    <x v="1"/>
    <d v="2022-10-04T00:00:00"/>
    <d v="2022-10-05T00:00:00"/>
    <s v="SL"/>
    <m/>
    <s v="2 SL"/>
    <n v="2"/>
    <m/>
  </r>
  <r>
    <n v="106"/>
    <x v="40"/>
    <d v="2022-10-05T00:00:00"/>
    <s v="DIMAPILIS JONNA T."/>
    <s v="ADMIN OFFICE"/>
    <x v="1"/>
    <d v="2022-10-13T00:00:00"/>
    <d v="2022-10-13T00:00:00"/>
    <s v="OTHER"/>
    <s v="BIRTHDAY LEAVE"/>
    <s v="1 OTHER"/>
    <n v="1"/>
    <m/>
  </r>
  <r>
    <n v="107"/>
    <x v="40"/>
    <d v="2022-10-18T00:00:00"/>
    <s v="SARDINOLA  GINABLETH J."/>
    <s v="MO"/>
    <x v="1"/>
    <d v="2022-10-24T00:00:00"/>
    <d v="2022-10-25T00:00:00"/>
    <s v="VL"/>
    <m/>
    <s v="2 VL"/>
    <n v="2"/>
    <m/>
  </r>
  <r>
    <n v="108"/>
    <x v="40"/>
    <d v="2022-12-02T00:00:00"/>
    <s v="SARDINOLA  GINABLETH J."/>
    <s v="MO"/>
    <x v="1"/>
    <d v="2022-12-07T00:00:00"/>
    <d v="2022-12-07T00:00:00"/>
    <s v="VL"/>
    <m/>
    <s v="1 VL"/>
    <n v="1"/>
    <m/>
  </r>
  <r>
    <n v="109"/>
    <x v="40"/>
    <d v="2022-11-29T00:00:00"/>
    <s v="DIMAPILIS JONNA T."/>
    <s v="ADMIN OFFICE"/>
    <x v="1"/>
    <d v="2022-11-25T00:00:00"/>
    <d v="2022-11-25T00:00:00"/>
    <s v="SL"/>
    <m/>
    <s v="1 SL"/>
    <n v="1"/>
    <m/>
  </r>
  <r>
    <n v="110"/>
    <x v="40"/>
    <d v="2022-12-02T00:00:00"/>
    <s v="DIMAPILIS JONNA T."/>
    <s v="ADMIN OFFICE"/>
    <x v="1"/>
    <d v="2022-12-16T00:00:00"/>
    <d v="2022-12-16T00:00:00"/>
    <s v="VL"/>
    <m/>
    <s v="1 VL"/>
    <n v="1"/>
    <m/>
  </r>
  <r>
    <n v="111"/>
    <x v="40"/>
    <d v="2022-12-02T00:00:00"/>
    <s v="DIMAPILIS JONNA T."/>
    <s v="ADMIN OFFICE"/>
    <x v="1"/>
    <d v="2022-12-26T00:00:00"/>
    <d v="2022-12-26T00:00:00"/>
    <s v="VL"/>
    <m/>
    <s v="1 VL"/>
    <n v="1"/>
    <m/>
  </r>
  <r>
    <n v="112"/>
    <x v="40"/>
    <d v="2022-12-02T00:00:00"/>
    <s v="LANTING AILEEN D."/>
    <s v="CHARACTER OFFICE"/>
    <x v="1"/>
    <d v="2022-12-09T00:00:00"/>
    <d v="2022-12-14T00:00:00"/>
    <s v="VL"/>
    <m/>
    <s v="4 VL"/>
    <n v="4"/>
    <m/>
  </r>
  <r>
    <n v="112"/>
    <x v="40"/>
    <d v="2022-12-02T00:00:00"/>
    <s v="LANTING AILEEN D."/>
    <s v="CHARACTER OFFICE"/>
    <x v="1"/>
    <d v="2022-12-29T00:00:00"/>
    <d v="2022-12-29T00:00:00"/>
    <s v="VL"/>
    <m/>
    <s v="1 VL"/>
    <n v="1"/>
    <m/>
  </r>
  <r>
    <n v="113"/>
    <x v="40"/>
    <d v="2022-09-23T00:00:00"/>
    <s v="DIMAPILIS JONNA T."/>
    <s v="ADMIN OFFICE"/>
    <x v="1"/>
    <d v="2022-09-21T00:00:00"/>
    <d v="2022-09-21T00:00:00"/>
    <s v="SL"/>
    <m/>
    <s v="1 SL"/>
    <n v="1"/>
    <m/>
  </r>
  <r>
    <n v="114"/>
    <x v="40"/>
    <d v="2022-11-16T00:00:00"/>
    <s v="ZAFRA REYNANTE B."/>
    <s v="TICC"/>
    <x v="0"/>
    <d v="2022-11-15T00:00:00"/>
    <d v="2022-11-15T00:00:00"/>
    <s v="SL"/>
    <m/>
    <s v="1 SL"/>
    <n v="1"/>
    <m/>
  </r>
  <r>
    <n v="115"/>
    <x v="40"/>
    <d v="2022-11-17T00:00:00"/>
    <s v="ANGCAYA IRENE V."/>
    <s v="TICC"/>
    <x v="0"/>
    <d v="2022-11-16T00:00:00"/>
    <d v="2022-11-16T00:00:00"/>
    <s v="SL"/>
    <m/>
    <s v="1 SL"/>
    <n v="1"/>
    <m/>
  </r>
  <r>
    <n v="116"/>
    <x v="40"/>
    <d v="2022-11-17T00:00:00"/>
    <s v="ANGCAYA IRENE V."/>
    <s v="TICC"/>
    <x v="0"/>
    <d v="2022-11-09T00:00:00"/>
    <d v="2022-11-09T00:00:00"/>
    <s v="OTHER"/>
    <s v="SEC 21 EO 292- SPECIAL PRIVILEGE"/>
    <s v="1 OTHER"/>
    <n v="1"/>
    <m/>
  </r>
  <r>
    <n v="117"/>
    <x v="40"/>
    <d v="2022-11-17T00:00:00"/>
    <s v="ANGCAYA IRENE V."/>
    <s v="TICC"/>
    <x v="0"/>
    <d v="2022-11-23T00:00:00"/>
    <d v="2022-11-23T00:00:00"/>
    <s v="VL"/>
    <m/>
    <s v="1 VL"/>
    <n v="1"/>
    <m/>
  </r>
  <r>
    <n v="118"/>
    <x v="40"/>
    <d v="2022-11-11T00:00:00"/>
    <s v="PANGANIBAN CAROLINA L."/>
    <s v="TICC"/>
    <x v="0"/>
    <d v="2022-11-23T00:00:00"/>
    <d v="2022-11-29T00:00:00"/>
    <s v="VL"/>
    <m/>
    <s v="5 VL"/>
    <n v="5"/>
    <m/>
  </r>
  <r>
    <n v="119"/>
    <x v="40"/>
    <d v="2023-01-04T00:00:00"/>
    <s v="ARCILLA MAYETTE A."/>
    <s v="CSWDO"/>
    <x v="1"/>
    <d v="2023-01-06T00:00:00"/>
    <d v="2023-01-06T00:00:00"/>
    <s v="OTHER"/>
    <s v="SEC 21 EO 292- SPECIAL PRIVILEGE"/>
    <s v="1 OTHER"/>
    <n v="1"/>
    <m/>
  </r>
  <r>
    <n v="120"/>
    <x v="40"/>
    <d v="2023-01-05T00:00:00"/>
    <s v="DILIDILI AIREEN M."/>
    <s v="TICC"/>
    <x v="0"/>
    <d v="2023-01-04T00:00:00"/>
    <d v="2023-01-05T00:00:00"/>
    <s v="SL"/>
    <m/>
    <s v="2 SL"/>
    <n v="2"/>
    <m/>
  </r>
  <r>
    <n v="121"/>
    <x v="40"/>
    <d v="2023-01-03T00:00:00"/>
    <s v="VILLANUEVA MARILYN L."/>
    <s v="TICC"/>
    <x v="0"/>
    <d v="2023-01-05T00:00:00"/>
    <d v="2023-01-05T00:00:00"/>
    <s v="OTHER"/>
    <s v="BIRTHDAY LEAVE"/>
    <s v="1 OTHER"/>
    <n v="1"/>
    <m/>
  </r>
  <r>
    <n v="122"/>
    <x v="40"/>
    <d v="2023-01-04T00:00:00"/>
    <s v="ZAFRA REYNANTE B."/>
    <s v="TICC"/>
    <x v="0"/>
    <d v="2023-01-03T00:00:00"/>
    <d v="2023-01-03T00:00:00"/>
    <s v="SL"/>
    <m/>
    <s v="1 SL"/>
    <n v="1"/>
    <m/>
  </r>
  <r>
    <n v="123"/>
    <x v="40"/>
    <d v="2023-01-02T00:00:00"/>
    <s v="CESICAR JOCHELLE JOAN S."/>
    <s v="TICC/TCCH"/>
    <x v="0"/>
    <d v="2022-12-29T00:00:00"/>
    <d v="2022-12-29T00:00:00"/>
    <s v="SL"/>
    <m/>
    <s v="1 SL"/>
    <n v="1"/>
    <m/>
  </r>
  <r>
    <n v="124"/>
    <x v="40"/>
    <d v="2022-12-09T00:00:00"/>
    <s v="ZAFRA REYNANTE B."/>
    <s v="TICC"/>
    <x v="0"/>
    <d v="2022-12-07T00:00:00"/>
    <d v="2022-12-07T00:00:00"/>
    <s v="SL"/>
    <m/>
    <s v="1 SL"/>
    <n v="1"/>
    <m/>
  </r>
  <r>
    <n v="125"/>
    <x v="40"/>
    <d v="2022-12-09T00:00:00"/>
    <s v="PANGANIBAN CAROLINA L."/>
    <s v="TICC"/>
    <x v="0"/>
    <d v="2022-12-05T00:00:00"/>
    <d v="2022-12-05T00:00:00"/>
    <s v="SL"/>
    <m/>
    <s v="1 SL"/>
    <n v="1"/>
    <m/>
  </r>
  <r>
    <n v="126"/>
    <x v="40"/>
    <d v="2022-09-02T00:00:00"/>
    <s v="FERMA JOSEFA O."/>
    <s v="ADMIN OFFICE"/>
    <x v="1"/>
    <d v="2022-09-06T00:00:00"/>
    <d v="2022-09-06T00:00:00"/>
    <s v="VL"/>
    <m/>
    <s v="1 VL"/>
    <n v="1"/>
    <m/>
  </r>
  <r>
    <n v="127"/>
    <x v="40"/>
    <d v="2022-11-17T00:00:00"/>
    <s v="VILLANUEVA RICHELLE A."/>
    <s v="TICC"/>
    <x v="0"/>
    <d v="2022-11-24T00:00:00"/>
    <d v="2022-11-25T00:00:00"/>
    <s v="VL"/>
    <m/>
    <s v="2 VL"/>
    <n v="2"/>
    <m/>
  </r>
  <r>
    <n v="128"/>
    <x v="40"/>
    <d v="2022-11-17T00:00:00"/>
    <s v="FERMA JOSEFA O."/>
    <s v="ADMIN OFFICE"/>
    <x v="1"/>
    <d v="2022-11-16T00:00:00"/>
    <d v="2022-11-16T00:00:00"/>
    <s v="SL"/>
    <m/>
    <s v="1 SL"/>
    <n v="1"/>
    <m/>
  </r>
  <r>
    <n v="129"/>
    <x v="40"/>
    <d v="2022-10-05T00:00:00"/>
    <s v="DIMAPILIS JONNA T."/>
    <s v="ADMIN OFFICE"/>
    <x v="1"/>
    <d v="2022-10-18T00:00:00"/>
    <d v="2022-10-18T00:00:00"/>
    <s v="SL"/>
    <m/>
    <s v="1 SL"/>
    <n v="1"/>
    <m/>
  </r>
  <r>
    <n v="129"/>
    <x v="40"/>
    <d v="2022-10-05T00:00:00"/>
    <s v="DIMAPILIS JONNA T."/>
    <s v="ADMIN OFFICE"/>
    <x v="1"/>
    <d v="2022-10-24T00:00:00"/>
    <d v="2022-10-25T00:00:00"/>
    <s v="SL"/>
    <m/>
    <s v="2 SL"/>
    <n v="2"/>
    <m/>
  </r>
  <r>
    <n v="130"/>
    <x v="40"/>
    <d v="2022-09-20T00:00:00"/>
    <s v="DIMAPILIS JONNA T."/>
    <s v="ADMIN OFFICE"/>
    <x v="1"/>
    <d v="2022-09-27T00:00:00"/>
    <d v="2022-09-29T00:00:00"/>
    <s v="VL"/>
    <m/>
    <s v="3 VL"/>
    <n v="3"/>
    <m/>
  </r>
  <r>
    <n v="131"/>
    <x v="40"/>
    <d v="2022-09-23T00:00:00"/>
    <s v="FERMA JOSEFA O."/>
    <s v="ADMIN OFFICE"/>
    <x v="1"/>
    <d v="2022-10-03T00:00:00"/>
    <d v="2022-10-04T00:00:00"/>
    <s v="OTHER"/>
    <s v="SEC 21 EO 292- SPECIAL PRIVILEGE"/>
    <s v="2 OTHER"/>
    <n v="2"/>
    <m/>
  </r>
  <r>
    <n v="132"/>
    <x v="40"/>
    <d v="2022-10-11T00:00:00"/>
    <s v="LANTING AILEEN D."/>
    <s v="CHARACTER OFFICE"/>
    <x v="1"/>
    <d v="2022-10-10T00:00:00"/>
    <d v="2022-10-10T00:00:00"/>
    <s v="SL"/>
    <m/>
    <s v="1 SL"/>
    <n v="1"/>
    <m/>
  </r>
  <r>
    <n v="133"/>
    <x v="40"/>
    <d v="2022-10-20T00:00:00"/>
    <s v="LANTING AILEEN D."/>
    <s v="CHARACTER OFFICE"/>
    <x v="1"/>
    <d v="2022-10-19T00:00:00"/>
    <d v="2022-10-19T00:00:00"/>
    <s v="SL"/>
    <m/>
    <s v="1 SL"/>
    <n v="1"/>
    <m/>
  </r>
  <r>
    <n v="134"/>
    <x v="40"/>
    <d v="2022-09-12T00:00:00"/>
    <s v="PAITON MARY ANN M."/>
    <s v="CHARACTER OFFICE"/>
    <x v="1"/>
    <d v="2022-09-09T00:00:00"/>
    <d v="2022-09-09T00:00:00"/>
    <s v="SL"/>
    <m/>
    <s v="1 SL"/>
    <n v="1"/>
    <m/>
  </r>
  <r>
    <n v="135"/>
    <x v="40"/>
    <d v="2022-11-22T00:00:00"/>
    <s v="PAITON MARY ANN M."/>
    <s v="CHARACTER OFFICE"/>
    <x v="1"/>
    <d v="2022-11-21T00:00:00"/>
    <d v="2022-11-21T00:00:00"/>
    <s v="SL"/>
    <m/>
    <s v="1 SL"/>
    <n v="1"/>
    <m/>
  </r>
  <r>
    <n v="136"/>
    <x v="40"/>
    <d v="2022-11-22T00:00:00"/>
    <s v="PAITON MARY ANN M."/>
    <s v="CHARACTER OFFICE"/>
    <x v="1"/>
    <d v="2022-12-19T00:00:00"/>
    <d v="2022-12-21T00:00:00"/>
    <s v="VL"/>
    <m/>
    <s v="3 VL"/>
    <n v="3"/>
    <m/>
  </r>
  <r>
    <n v="136"/>
    <x v="40"/>
    <d v="2022-11-22T00:00:00"/>
    <s v="PAITON MARY ANN M."/>
    <s v="CHARACTER OFFICE"/>
    <x v="1"/>
    <d v="2022-12-27T00:00:00"/>
    <d v="2022-12-28T00:00:00"/>
    <s v="VL"/>
    <m/>
    <s v="2 VL"/>
    <n v="2"/>
    <m/>
  </r>
  <r>
    <n v="137"/>
    <x v="40"/>
    <d v="2022-11-22T00:00:00"/>
    <s v="PAITON MARY ANN M."/>
    <s v="CHARACTER OFFICE"/>
    <x v="1"/>
    <d v="2022-12-07T00:00:00"/>
    <d v="2022-12-07T00:00:00"/>
    <s v="OTHER"/>
    <s v="SEC 21 EO 292- SPECIAL PRIVILEGE"/>
    <s v="1 OTHER"/>
    <n v="1"/>
    <m/>
  </r>
  <r>
    <n v="138"/>
    <x v="40"/>
    <d v="2022-10-03T00:00:00"/>
    <s v="PAITON MARY ANN M."/>
    <s v="CHARACTER OFFICE"/>
    <x v="1"/>
    <d v="2022-09-29T00:00:00"/>
    <d v="2022-09-30T00:00:00"/>
    <s v="SL"/>
    <m/>
    <s v="2 SL"/>
    <n v="2"/>
    <m/>
  </r>
  <r>
    <n v="139"/>
    <x v="40"/>
    <d v="2022-10-03T00:00:00"/>
    <s v="PAITON MARY ANN M."/>
    <s v="CHARACTER OFFICE"/>
    <x v="1"/>
    <d v="2022-10-21T00:00:00"/>
    <d v="2022-10-21T00:00:00"/>
    <s v="OTHER"/>
    <s v="SEC 21 EO 292- SPECIAL PRIVILEGE"/>
    <s v="1 OTHER"/>
    <n v="1"/>
    <m/>
  </r>
  <r>
    <n v="140"/>
    <x v="40"/>
    <d v="2022-10-18T00:00:00"/>
    <s v="COSTANTE  SYLVIA C."/>
    <s v="INTERNAL"/>
    <x v="1"/>
    <d v="2022-11-02T00:00:00"/>
    <d v="2022-11-02T00:00:00"/>
    <s v="VL"/>
    <m/>
    <s v="1 VL"/>
    <n v="1"/>
    <m/>
  </r>
  <r>
    <n v="140"/>
    <x v="40"/>
    <d v="2022-10-18T00:00:00"/>
    <s v="COSTANTE  SYLVIA C."/>
    <s v="INTERNAL"/>
    <x v="1"/>
    <d v="2022-11-04T00:00:00"/>
    <d v="2022-11-04T00:00:00"/>
    <s v="VL"/>
    <m/>
    <s v="1 VL"/>
    <n v="1"/>
    <m/>
  </r>
  <r>
    <n v="140"/>
    <x v="40"/>
    <d v="2022-10-18T00:00:00"/>
    <s v="COSTANTE  SYLVIA C."/>
    <s v="INTERNAL"/>
    <x v="1"/>
    <d v="2022-11-07T00:00:00"/>
    <d v="2022-11-07T00:00:00"/>
    <s v="VL"/>
    <m/>
    <s v="1 VL"/>
    <n v="1"/>
    <m/>
  </r>
  <r>
    <n v="141"/>
    <x v="40"/>
    <d v="2022-10-18T00:00:00"/>
    <s v="COSTANTE  SYLVIA C."/>
    <s v="INTERNAL"/>
    <x v="1"/>
    <d v="2022-11-03T00:00:00"/>
    <d v="2022-11-03T00:00:00"/>
    <s v="OTHER"/>
    <s v="SEC 21 EO 292- SPECIAL PRIVILEGE"/>
    <s v="1 OTHER"/>
    <n v="1"/>
    <m/>
  </r>
  <r>
    <n v="142"/>
    <x v="40"/>
    <d v="2022-11-10T00:00:00"/>
    <s v="PAITON MARY ANN M."/>
    <s v="CHARACTER OFFICE"/>
    <x v="1"/>
    <d v="2022-11-18T00:00:00"/>
    <d v="2022-11-18T00:00:00"/>
    <s v="OTHER"/>
    <s v="SEC 21 EO 292- SPECIAL PRIVILEGE"/>
    <s v="1 OTHER"/>
    <n v="1"/>
    <m/>
  </r>
  <r>
    <n v="143"/>
    <x v="40"/>
    <d v="2022-11-02T00:00:00"/>
    <s v="ROMILLA EDITH D."/>
    <s v="PIO"/>
    <x v="1"/>
    <d v="2022-11-08T00:00:00"/>
    <d v="2022-11-08T00:00:00"/>
    <s v="OTHER"/>
    <s v="SEC 21 EO 292- SPECIAL PRIVILEGE"/>
    <s v="1 OTHER"/>
    <n v="1"/>
    <m/>
  </r>
  <r>
    <n v="144"/>
    <x v="40"/>
    <d v="2022-10-10T00:00:00"/>
    <s v="LUCIANO ADELAIDA C."/>
    <s v="MO"/>
    <x v="1"/>
    <d v="2022-10-07T00:00:00"/>
    <d v="2022-10-07T00:00:00"/>
    <s v="SL"/>
    <m/>
    <s v="1 SL"/>
    <n v="1"/>
    <m/>
  </r>
  <r>
    <n v="145"/>
    <x v="40"/>
    <d v="2022-11-02T00:00:00"/>
    <s v="LUCIANO ADELAIDA C."/>
    <s v="MO"/>
    <x v="1"/>
    <d v="2022-10-28T00:00:00"/>
    <d v="2022-10-28T00:00:00"/>
    <s v="SL"/>
    <m/>
    <s v="1 SL"/>
    <n v="1"/>
    <m/>
  </r>
  <r>
    <n v="146"/>
    <x v="40"/>
    <d v="2022-06-28T00:00:00"/>
    <s v="LUCIANO ADELAIDA C."/>
    <s v="MO"/>
    <x v="1"/>
    <d v="2022-06-29T00:00:00"/>
    <d v="2022-06-29T00:00:00"/>
    <s v="OTHER"/>
    <s v="PARENTAL OBLIGATION"/>
    <s v="1 OTHER"/>
    <n v="1"/>
    <m/>
  </r>
  <r>
    <n v="147"/>
    <x v="40"/>
    <d v="2022-07-01T00:00:00"/>
    <s v="LUCIANO ADELAIDA C."/>
    <s v="MO"/>
    <x v="1"/>
    <d v="2022-07-05T00:00:00"/>
    <d v="2022-07-05T00:00:00"/>
    <s v="VL"/>
    <m/>
    <s v="1 VL"/>
    <n v="1"/>
    <m/>
  </r>
  <r>
    <n v="147"/>
    <x v="40"/>
    <d v="2022-07-01T00:00:00"/>
    <s v="LUCIANO ADELAIDA C."/>
    <s v="MO"/>
    <x v="1"/>
    <d v="2022-07-11T00:00:00"/>
    <d v="2022-07-11T00:00:00"/>
    <s v="VL"/>
    <m/>
    <s v="1 VL"/>
    <n v="1"/>
    <m/>
  </r>
  <r>
    <n v="148"/>
    <x v="40"/>
    <d v="2022-11-21T00:00:00"/>
    <s v="CAPUPUS LIZA FE F."/>
    <s v="CHO"/>
    <x v="1"/>
    <d v="2022-11-14T00:00:00"/>
    <d v="2022-11-15T00:00:00"/>
    <s v="SL"/>
    <m/>
    <s v="2 SL"/>
    <n v="2"/>
    <m/>
  </r>
  <r>
    <n v="149"/>
    <x v="40"/>
    <d v="2022-09-13T00:00:00"/>
    <s v="CAPUPUS LIZA FE F."/>
    <s v="CHO"/>
    <x v="1"/>
    <d v="2022-09-20T00:00:00"/>
    <d v="2022-09-20T00:00:00"/>
    <s v="VL"/>
    <m/>
    <s v="1 VL"/>
    <n v="1"/>
    <m/>
  </r>
  <r>
    <n v="150"/>
    <x v="40"/>
    <d v="2022-09-13T00:00:00"/>
    <s v="CAPUPUS LIZA FE F."/>
    <s v="CHO"/>
    <x v="1"/>
    <d v="2022-09-23T00:00:00"/>
    <d v="2022-09-23T00:00:00"/>
    <s v="VL"/>
    <m/>
    <s v="1 VL"/>
    <n v="1"/>
    <m/>
  </r>
  <r>
    <n v="151"/>
    <x v="40"/>
    <d v="2022-08-09T00:00:00"/>
    <s v="PALAD EMERSON U."/>
    <s v="LCR"/>
    <x v="3"/>
    <d v="2022-08-19T00:00:00"/>
    <d v="2022-08-19T00:00:00"/>
    <s v="VL"/>
    <m/>
    <s v="1 VL"/>
    <n v="1"/>
    <m/>
  </r>
  <r>
    <n v="152"/>
    <x v="40"/>
    <d v="2022-11-21T00:00:00"/>
    <s v="CAPUPUS LIZA FE F."/>
    <s v="CHO"/>
    <x v="1"/>
    <d v="2022-11-16T00:00:00"/>
    <d v="2022-11-18T00:00:00"/>
    <s v="SL"/>
    <m/>
    <s v="3 SL"/>
    <n v="3"/>
    <m/>
  </r>
  <r>
    <n v="153"/>
    <x v="40"/>
    <d v="2022-11-03T00:00:00"/>
    <s v="PAITON MARY ANN M."/>
    <s v="CHARACTER OFFICE"/>
    <x v="1"/>
    <d v="2022-11-02T00:00:00"/>
    <d v="2022-11-02T00:00:00"/>
    <s v="SL"/>
    <m/>
    <s v="1 SL"/>
    <n v="1"/>
    <m/>
  </r>
  <r>
    <n v="154"/>
    <x v="40"/>
    <d v="2022-09-08T00:00:00"/>
    <s v="DIMAPILIS VILMA T."/>
    <s v="GSO"/>
    <x v="1"/>
    <d v="2022-09-19T00:00:00"/>
    <d v="2022-09-19T00:00:00"/>
    <s v="SL"/>
    <m/>
    <s v="1 SL"/>
    <n v="1"/>
    <m/>
  </r>
  <r>
    <n v="155"/>
    <x v="40"/>
    <d v="2022-11-14T00:00:00"/>
    <s v="MENDOZA NORA A."/>
    <n v="0"/>
    <x v="2"/>
    <d v="2022-12-27T00:00:00"/>
    <d v="2022-12-29T00:00:00"/>
    <s v="VL"/>
    <m/>
    <s v="3 VL"/>
    <n v="3"/>
    <m/>
  </r>
  <r>
    <n v="156"/>
    <x v="40"/>
    <d v="2023-02-06T00:00:00"/>
    <s v="GUAÑEZO MARY ANNE P."/>
    <s v="CTO"/>
    <x v="1"/>
    <d v="2023-02-09T00:00:00"/>
    <d v="2023-02-10T00:00:00"/>
    <s v="VL"/>
    <m/>
    <s v="2 VL"/>
    <n v="2"/>
    <m/>
  </r>
  <r>
    <n v="157"/>
    <x v="40"/>
    <d v="2023-01-04T00:00:00"/>
    <s v="LUMENARIO, ZARAH A."/>
    <s v="CITY PLANNING &amp; DEV'T OFFICE"/>
    <x v="1"/>
    <d v="2023-01-04T00:00:00"/>
    <d v="2023-01-05T00:00:00"/>
    <s v="SL"/>
    <m/>
    <s v="2 SL"/>
    <n v="2"/>
    <m/>
  </r>
  <r>
    <n v="158"/>
    <x v="40"/>
    <d v="2022-08-26T00:00:00"/>
    <s v="PATRICIO APRIL V."/>
    <n v="0"/>
    <x v="1"/>
    <d v="2022-09-01T00:00:00"/>
    <d v="2022-09-01T00:00:00"/>
    <s v="OTHER"/>
    <s v="PARENTAL OBLIGATION"/>
    <s v="1 OTHER"/>
    <n v="1"/>
    <m/>
  </r>
  <r>
    <n v="159"/>
    <x v="40"/>
    <d v="2022-08-08T00:00:00"/>
    <s v="VERGARA ANACIETA M."/>
    <s v="CSWDO"/>
    <x v="1"/>
    <d v="2022-08-04T00:00:00"/>
    <d v="2022-08-05T00:00:00"/>
    <s v="SL"/>
    <m/>
    <s v="2 SL"/>
    <n v="2"/>
    <m/>
  </r>
  <r>
    <n v="160"/>
    <x v="40"/>
    <d v="2022-09-06T00:00:00"/>
    <s v="DIMAPILIS VILMA T."/>
    <s v="GSO"/>
    <x v="1"/>
    <d v="2022-09-05T00:00:00"/>
    <d v="2022-09-05T00:00:00"/>
    <s v="SL"/>
    <m/>
    <s v="1 SL"/>
    <n v="1"/>
    <m/>
  </r>
  <r>
    <n v="161"/>
    <x v="40"/>
    <d v="2022-11-16T00:00:00"/>
    <s v="PEÑAFLORIDA LORYN B."/>
    <s v="CSWDO"/>
    <x v="1"/>
    <d v="2022-12-20T00:00:00"/>
    <d v="2022-12-20T00:00:00"/>
    <s v="VL"/>
    <m/>
    <s v="1 VL"/>
    <n v="1"/>
    <m/>
  </r>
  <r>
    <n v="161"/>
    <x v="40"/>
    <d v="2022-11-16T00:00:00"/>
    <s v="PEÑAFLORIDA LORYN B."/>
    <s v="CSWDO"/>
    <x v="1"/>
    <d v="2022-12-26T00:00:00"/>
    <d v="2022-12-29T00:00:00"/>
    <s v="VL"/>
    <m/>
    <s v="4 VL"/>
    <n v="4"/>
    <m/>
  </r>
  <r>
    <n v="162"/>
    <x v="40"/>
    <d v="2022-11-18T00:00:00"/>
    <s v="VARGAS MELINDA M."/>
    <s v="CSWDO"/>
    <x v="0"/>
    <d v="2022-11-25T00:00:00"/>
    <d v="2022-11-25T00:00:00"/>
    <s v="VL"/>
    <m/>
    <s v="1 VL"/>
    <n v="1"/>
    <m/>
  </r>
  <r>
    <n v="162"/>
    <x v="40"/>
    <d v="2022-11-18T00:00:00"/>
    <s v="VARGAS MELINDA M."/>
    <s v="CSWDO"/>
    <x v="0"/>
    <d v="2022-12-26T00:00:00"/>
    <d v="2022-12-29T00:00:00"/>
    <s v="VL"/>
    <m/>
    <s v="4 VL"/>
    <n v="4"/>
    <m/>
  </r>
  <r>
    <n v="163"/>
    <x v="40"/>
    <d v="2022-09-09T00:00:00"/>
    <s v="VERGARA CATHERINE R."/>
    <s v="CSWDO"/>
    <x v="1"/>
    <d v="2022-09-12T00:00:00"/>
    <d v="2022-09-12T00:00:00"/>
    <s v="OTHER"/>
    <s v="SEC 21 EO 292- SPECIAL PRIVILEGE"/>
    <s v="1 OTHER"/>
    <n v="1"/>
    <m/>
  </r>
  <r>
    <n v="163"/>
    <x v="40"/>
    <d v="2022-09-09T00:00:00"/>
    <s v="VERGARA CATHERINE R."/>
    <s v="CSWDO"/>
    <x v="1"/>
    <d v="2022-09-14T00:00:00"/>
    <d v="2022-09-14T00:00:00"/>
    <s v="OTHER"/>
    <s v="SEC 21 EO 292- SPECIAL PRIVILEGE"/>
    <s v="1 OTHER"/>
    <n v="1"/>
    <m/>
  </r>
  <r>
    <n v="164"/>
    <x v="40"/>
    <d v="2022-10-03T00:00:00"/>
    <s v="DIMAPILIS VILMA T."/>
    <s v="GSO"/>
    <x v="1"/>
    <d v="2022-10-10T00:00:00"/>
    <d v="2022-10-10T00:00:00"/>
    <s v="VL"/>
    <m/>
    <s v="1 VL"/>
    <n v="1"/>
    <m/>
  </r>
  <r>
    <n v="165"/>
    <x v="40"/>
    <d v="2022-10-28T00:00:00"/>
    <s v="CACAO ANDREA F."/>
    <s v="CSWDO"/>
    <x v="1"/>
    <d v="2022-11-02T00:00:00"/>
    <d v="2022-11-04T00:00:00"/>
    <s v="VL"/>
    <m/>
    <s v="3 VL"/>
    <n v="3"/>
    <m/>
  </r>
  <r>
    <n v="166"/>
    <x v="40"/>
    <d v="2022-11-08T00:00:00"/>
    <s v="DIMAPILIS VILMA T."/>
    <s v="GSO"/>
    <x v="1"/>
    <d v="2022-11-25T00:00:00"/>
    <d v="2022-11-25T00:00:00"/>
    <s v="VL"/>
    <m/>
    <s v="1 VL"/>
    <n v="1"/>
    <m/>
  </r>
  <r>
    <n v="167"/>
    <x v="40"/>
    <d v="2022-09-05T00:00:00"/>
    <s v="GONZALES MARIO O."/>
    <s v="GSO"/>
    <x v="0"/>
    <d v="2022-09-02T00:00:00"/>
    <d v="2022-09-02T00:00:00"/>
    <s v="SL"/>
    <m/>
    <s v="1 SL"/>
    <n v="1"/>
    <m/>
  </r>
  <r>
    <n v="168"/>
    <x v="40"/>
    <d v="2022-09-30T00:00:00"/>
    <s v="BISCOCHO JULIETA G."/>
    <s v="CTO"/>
    <x v="1"/>
    <d v="2022-10-07T00:00:00"/>
    <d v="2022-10-07T00:00:00"/>
    <s v="OTHER"/>
    <s v="BIRTHDAY LEAVE"/>
    <s v="1 OTHER"/>
    <n v="1"/>
    <m/>
  </r>
  <r>
    <n v="169"/>
    <x v="40"/>
    <d v="2022-11-07T00:00:00"/>
    <s v="BISCOCHO JULIETA G."/>
    <s v="CTO"/>
    <x v="1"/>
    <d v="2022-11-02T00:00:00"/>
    <d v="2022-11-04T00:00:00"/>
    <s v="SL"/>
    <m/>
    <s v="3 SL"/>
    <n v="3"/>
    <m/>
  </r>
  <r>
    <n v="170"/>
    <x v="40"/>
    <d v="2022-10-20T00:00:00"/>
    <s v="CONSTANTE FLORAVILLA R."/>
    <s v="CSWDO"/>
    <x v="1"/>
    <d v="2022-10-24T00:00:00"/>
    <d v="2022-10-24T00:00:00"/>
    <s v="VL"/>
    <m/>
    <s v="1 VL"/>
    <n v="1"/>
    <m/>
  </r>
  <r>
    <n v="171"/>
    <x v="40"/>
    <d v="2022-12-16T00:00:00"/>
    <s v="MARASIGAN INOCENCIA P."/>
    <s v="CSWDO"/>
    <x v="1"/>
    <d v="2022-12-23T00:00:00"/>
    <d v="2022-12-29T00:00:00"/>
    <s v="VL"/>
    <m/>
    <s v="5 VL"/>
    <n v="5"/>
    <m/>
  </r>
  <r>
    <n v="172"/>
    <x v="40"/>
    <d v="2022-12-15T00:00:00"/>
    <s v="ABENA WINNIE ROSE M."/>
    <s v="CSWDO"/>
    <x v="1"/>
    <d v="2022-12-19T00:00:00"/>
    <d v="2022-12-19T00:00:00"/>
    <s v="VL"/>
    <m/>
    <s v="1 VL"/>
    <n v="1"/>
    <m/>
  </r>
  <r>
    <n v="172"/>
    <x v="40"/>
    <d v="2022-12-15T00:00:00"/>
    <s v="ABENA WINNIE ROSE M."/>
    <s v="CSWDO"/>
    <x v="1"/>
    <d v="2022-12-23T00:00:00"/>
    <d v="2022-12-23T00:00:00"/>
    <s v="VL"/>
    <m/>
    <s v="1 VL"/>
    <n v="1"/>
    <m/>
  </r>
  <r>
    <n v="172"/>
    <x v="40"/>
    <d v="2022-12-15T00:00:00"/>
    <s v="ABENA WINNIE ROSE M."/>
    <s v="CSWDO"/>
    <x v="1"/>
    <d v="2022-12-28T00:00:00"/>
    <d v="2022-12-29T00:00:00"/>
    <s v="VL"/>
    <m/>
    <s v="2 VL"/>
    <n v="2"/>
    <m/>
  </r>
  <r>
    <n v="173"/>
    <x v="40"/>
    <d v="2022-11-25T00:00:00"/>
    <s v="VERGARA ANACIETA M."/>
    <s v="CSWDO"/>
    <x v="1"/>
    <d v="2022-12-21T00:00:00"/>
    <d v="2022-12-27T00:00:00"/>
    <s v="VL"/>
    <m/>
    <s v="5 VL"/>
    <n v="5"/>
    <m/>
  </r>
  <r>
    <n v="174"/>
    <x v="40"/>
    <d v="2022-11-25T00:00:00"/>
    <s v="PELIMBERGO MICHELLE A."/>
    <s v="CSWDO"/>
    <x v="1"/>
    <d v="2022-12-19T00:00:00"/>
    <d v="2022-12-19T00:00:00"/>
    <s v="VL"/>
    <m/>
    <s v="1 VL"/>
    <n v="1"/>
    <m/>
  </r>
  <r>
    <n v="174"/>
    <x v="40"/>
    <d v="2022-11-25T00:00:00"/>
    <s v="PELIMBERGO MICHELLE A."/>
    <s v="CSWDO"/>
    <x v="1"/>
    <d v="2022-12-23T00:00:00"/>
    <d v="2022-12-29T00:00:00"/>
    <s v="VL"/>
    <m/>
    <s v="4 VL"/>
    <n v="4"/>
    <m/>
  </r>
  <r>
    <n v="175"/>
    <x v="40"/>
    <d v="2022-11-15T00:00:00"/>
    <s v="VERGARA CATHERINE R."/>
    <s v="CSWDO"/>
    <x v="1"/>
    <d v="2022-12-27T00:00:00"/>
    <d v="2022-12-29T00:00:00"/>
    <s v="VL"/>
    <m/>
    <s v="3 VL"/>
    <n v="3"/>
    <m/>
  </r>
  <r>
    <n v="176"/>
    <x v="40"/>
    <d v="2022-11-25T00:00:00"/>
    <s v="PATRICIO APRIL V."/>
    <n v="0"/>
    <x v="1"/>
    <d v="2022-12-16T00:00:00"/>
    <d v="2022-12-16T00:00:00"/>
    <s v="VL"/>
    <m/>
    <s v="1 VL"/>
    <n v="1"/>
    <m/>
  </r>
  <r>
    <n v="176"/>
    <x v="40"/>
    <d v="2022-11-25T00:00:00"/>
    <s v="PATRICIO APRIL V."/>
    <n v="0"/>
    <x v="1"/>
    <d v="2022-12-22T00:00:00"/>
    <d v="2022-12-26T00:00:00"/>
    <s v="VL"/>
    <m/>
    <s v="3 VL"/>
    <n v="3"/>
    <m/>
  </r>
  <r>
    <n v="176"/>
    <x v="40"/>
    <d v="2022-11-25T00:00:00"/>
    <s v="PATRICIO APRIL V."/>
    <n v="0"/>
    <x v="1"/>
    <d v="2022-12-29T00:00:00"/>
    <d v="2022-12-29T00:00:00"/>
    <s v="VL"/>
    <m/>
    <s v="1 VL"/>
    <n v="1"/>
    <m/>
  </r>
  <r>
    <n v="177"/>
    <x v="40"/>
    <d v="2022-11-25T00:00:00"/>
    <s v="DIMAPILIS ELIZABETH A."/>
    <s v="CSWDO"/>
    <x v="1"/>
    <d v="2022-12-26T00:00:00"/>
    <d v="2022-12-29T00:00:00"/>
    <s v="VL"/>
    <m/>
    <s v="4 VL"/>
    <n v="4"/>
    <m/>
  </r>
  <r>
    <n v="178"/>
    <x v="40"/>
    <d v="2022-11-15T00:00:00"/>
    <s v="GATPANDAN DOLORES J."/>
    <s v="CSWDO"/>
    <x v="1"/>
    <d v="2022-12-21T00:00:00"/>
    <d v="2022-12-23T00:00:00"/>
    <s v="VL"/>
    <m/>
    <s v="3 VL"/>
    <n v="3"/>
    <m/>
  </r>
  <r>
    <n v="178"/>
    <x v="40"/>
    <d v="2022-11-15T00:00:00"/>
    <s v="GATPANDAN DOLORES J."/>
    <s v="CSWDO"/>
    <x v="1"/>
    <d v="2022-12-26T00:00:00"/>
    <d v="2022-12-27T00:00:00"/>
    <s v="VL"/>
    <m/>
    <s v="2 VL"/>
    <n v="2"/>
    <m/>
  </r>
  <r>
    <n v="179"/>
    <x v="40"/>
    <d v="2022-11-25T00:00:00"/>
    <s v="HADAP JONALYN L."/>
    <s v="CSWDO"/>
    <x v="1"/>
    <d v="2022-12-21T00:00:00"/>
    <d v="2022-12-27T00:00:00"/>
    <s v="VL"/>
    <m/>
    <s v="5 VL"/>
    <n v="5"/>
    <m/>
  </r>
  <r>
    <n v="180"/>
    <x v="40"/>
    <d v="2022-11-25T00:00:00"/>
    <s v="ARCILLA MAYETTE A."/>
    <s v="CSWDO"/>
    <x v="1"/>
    <d v="2022-12-15T00:00:00"/>
    <d v="2022-12-19T00:00:00"/>
    <s v="VL"/>
    <m/>
    <s v="3 VL"/>
    <n v="3"/>
    <m/>
  </r>
  <r>
    <n v="180"/>
    <x v="40"/>
    <d v="2022-11-25T00:00:00"/>
    <s v="ARCILLA MAYETTE A."/>
    <s v="CSWDO"/>
    <x v="1"/>
    <d v="2022-12-21T00:00:00"/>
    <d v="2022-12-22T00:00:00"/>
    <s v="VL"/>
    <m/>
    <s v="2 VL"/>
    <n v="2"/>
    <m/>
  </r>
  <r>
    <n v="181"/>
    <x v="40"/>
    <d v="2022-11-22T00:00:00"/>
    <s v="PERENA RUBILINDA C."/>
    <s v="MO"/>
    <x v="1"/>
    <d v="2022-11-25T00:00:00"/>
    <d v="2022-11-25T00:00:00"/>
    <s v="VL"/>
    <m/>
    <s v="1 VL"/>
    <n v="1"/>
    <m/>
  </r>
  <r>
    <n v="182"/>
    <x v="40"/>
    <d v="2022-11-22T00:00:00"/>
    <s v="PERENA RUBILINDA C."/>
    <s v="MO"/>
    <x v="1"/>
    <d v="2022-11-29T00:00:00"/>
    <d v="2022-11-29T00:00:00"/>
    <s v="VL"/>
    <m/>
    <s v="1 VL"/>
    <n v="1"/>
    <m/>
  </r>
  <r>
    <n v="183"/>
    <x v="40"/>
    <d v="2022-11-28T00:00:00"/>
    <s v="GATPANDAN NENITA M."/>
    <s v="LIBRARY"/>
    <x v="1"/>
    <d v="2022-11-18T00:00:00"/>
    <d v="2022-11-18T00:00:00"/>
    <s v="OTHER"/>
    <s v="BURIAL &amp; FUNERAL"/>
    <s v="1 OTHER"/>
    <n v="1"/>
    <m/>
  </r>
  <r>
    <n v="183"/>
    <x v="40"/>
    <d v="2022-11-28T00:00:00"/>
    <s v="GATPANDAN NENITA M."/>
    <s v="LIBRARY"/>
    <x v="1"/>
    <d v="2022-11-25T00:00:00"/>
    <d v="2022-11-25T00:00:00"/>
    <s v="OTHER"/>
    <s v="BURIAL &amp; FUNERAL"/>
    <s v="1 OTHER"/>
    <n v="1"/>
    <m/>
  </r>
  <r>
    <n v="184"/>
    <x v="40"/>
    <d v="2022-11-24T00:00:00"/>
    <s v="FERMA ARCELI C."/>
    <s v="INTERNAL"/>
    <x v="1"/>
    <d v="2022-11-16T00:00:00"/>
    <d v="2022-11-16T00:00:00"/>
    <s v="SL"/>
    <m/>
    <s v="1 SL"/>
    <n v="1"/>
    <m/>
  </r>
  <r>
    <n v="184"/>
    <x v="40"/>
    <d v="2022-11-24T00:00:00"/>
    <s v="FERMA ARCELI C."/>
    <s v="INTERNAL"/>
    <x v="1"/>
    <d v="2022-11-23T00:00:00"/>
    <d v="2022-11-23T00:00:00"/>
    <s v="SL"/>
    <m/>
    <s v="1 SL"/>
    <n v="1"/>
    <m/>
  </r>
  <r>
    <n v="185"/>
    <x v="40"/>
    <d v="2022-12-12T00:00:00"/>
    <s v="MARTINEZ EMER V."/>
    <n v="0"/>
    <x v="2"/>
    <d v="2022-12-23T00:00:00"/>
    <d v="2022-12-29T00:00:00"/>
    <s v="VL"/>
    <m/>
    <s v="5 VL"/>
    <n v="5"/>
    <m/>
  </r>
  <r>
    <n v="186"/>
    <x v="40"/>
    <d v="2022-12-12T00:00:00"/>
    <s v="FERMA ARCELI C."/>
    <s v="INTERNAL"/>
    <x v="1"/>
    <d v="2022-12-15T00:00:00"/>
    <d v="2022-12-15T00:00:00"/>
    <s v="VL"/>
    <m/>
    <s v="1 VL"/>
    <n v="1"/>
    <m/>
  </r>
  <r>
    <n v="186"/>
    <x v="40"/>
    <d v="2022-12-12T00:00:00"/>
    <s v="FERMA ARCELI C."/>
    <s v="INTERNAL"/>
    <x v="1"/>
    <d v="2022-12-19T00:00:00"/>
    <d v="2022-12-19T00:00:00"/>
    <s v="VL"/>
    <m/>
    <s v="1 VL"/>
    <n v="1"/>
    <m/>
  </r>
  <r>
    <n v="186"/>
    <x v="40"/>
    <d v="2022-12-12T00:00:00"/>
    <s v="FERMA ARCELI C."/>
    <s v="INTERNAL"/>
    <x v="1"/>
    <d v="2022-12-22T00:00:00"/>
    <d v="2022-12-22T00:00:00"/>
    <s v="VL"/>
    <m/>
    <s v="1 VL"/>
    <n v="1"/>
    <m/>
  </r>
  <r>
    <n v="186"/>
    <x v="40"/>
    <d v="2022-12-12T00:00:00"/>
    <s v="FERMA ARCELI C."/>
    <s v="INTERNAL"/>
    <x v="1"/>
    <d v="2022-12-26T00:00:00"/>
    <d v="2022-12-27T00:00:00"/>
    <s v="VL"/>
    <m/>
    <s v="2 VL"/>
    <n v="2"/>
    <m/>
  </r>
  <r>
    <n v="187"/>
    <x v="40"/>
    <d v="2022-08-18T00:00:00"/>
    <s v="MENDOZA ARRIES N."/>
    <n v="0"/>
    <x v="2"/>
    <d v="2022-08-26T00:00:00"/>
    <d v="2022-08-26T00:00:00"/>
    <s v="VL"/>
    <m/>
    <s v="1 VL"/>
    <n v="1"/>
    <m/>
  </r>
  <r>
    <n v="188"/>
    <x v="40"/>
    <d v="2022-11-28T00:00:00"/>
    <s v="MENDOZA ARRIES N."/>
    <n v="0"/>
    <x v="2"/>
    <d v="2022-12-23T00:00:00"/>
    <d v="2022-12-29T00:00:00"/>
    <s v="VL"/>
    <m/>
    <s v="5 VL"/>
    <n v="5"/>
    <m/>
  </r>
  <r>
    <n v="189"/>
    <x v="40"/>
    <d v="2022-12-09T00:00:00"/>
    <s v="DE VILLA OFELIA G."/>
    <s v="COMELEC"/>
    <x v="1"/>
    <d v="2022-12-23T00:00:00"/>
    <d v="2022-12-29T00:00:00"/>
    <s v="OTHER"/>
    <s v="SEC 21 EO 292- SPECIAL PRIVILEGE"/>
    <s v="5 OTHER"/>
    <n v="5"/>
    <m/>
  </r>
  <r>
    <n v="190"/>
    <x v="40"/>
    <d v="2022-12-09T00:00:00"/>
    <s v="DE VILLA OFELIA G."/>
    <s v="COMELEC"/>
    <x v="1"/>
    <d v="2022-11-28T00:00:00"/>
    <d v="2022-11-29T00:00:00"/>
    <s v="SL"/>
    <m/>
    <s v="2 SL"/>
    <n v="2"/>
    <m/>
  </r>
  <r>
    <n v="191"/>
    <x v="40"/>
    <d v="2022-11-28T00:00:00"/>
    <s v="TOLENTINO CAROLINA E."/>
    <s v="LCR"/>
    <x v="1"/>
    <d v="2022-12-07T00:00:00"/>
    <d v="2022-12-07T00:00:00"/>
    <s v="OTHER"/>
    <s v="SEC 21 EO 292- SPECIAL PRIVILEGE"/>
    <s v="1 OTHER"/>
    <n v="1"/>
    <m/>
  </r>
  <r>
    <n v="192"/>
    <x v="40"/>
    <d v="2022-12-01T00:00:00"/>
    <s v="TOLENTINO CAROLINA E."/>
    <s v="LCR"/>
    <x v="1"/>
    <d v="2022-12-15T00:00:00"/>
    <d v="2022-12-16T00:00:00"/>
    <s v="VL"/>
    <m/>
    <s v="2 VL"/>
    <n v="2"/>
    <m/>
  </r>
  <r>
    <n v="192"/>
    <x v="40"/>
    <d v="2022-12-01T00:00:00"/>
    <s v="TOLENTINO CAROLINA E."/>
    <s v="LCR"/>
    <x v="1"/>
    <d v="2022-12-27T00:00:00"/>
    <d v="2022-12-29T00:00:00"/>
    <s v="VL"/>
    <m/>
    <s v="3 VL"/>
    <n v="3"/>
    <m/>
  </r>
  <r>
    <n v="193"/>
    <x v="40"/>
    <d v="2022-11-29T00:00:00"/>
    <s v="ANGCAYA RUFINA P."/>
    <s v="LCR"/>
    <x v="1"/>
    <d v="2022-12-06T00:00:00"/>
    <d v="2022-12-06T00:00:00"/>
    <s v="OTHER"/>
    <s v="SEC 21 EO 292- SPECIAL PRIVILEGE"/>
    <s v="1 OTHER"/>
    <n v="1"/>
    <m/>
  </r>
  <r>
    <n v="194"/>
    <x v="40"/>
    <d v="2022-11-25T00:00:00"/>
    <s v="JAVIER ELISEO B."/>
    <s v="LCR"/>
    <x v="1"/>
    <d v="2022-11-22T00:00:00"/>
    <d v="2022-11-24T00:00:00"/>
    <s v="SL"/>
    <m/>
    <s v="3 SL"/>
    <n v="3"/>
    <m/>
  </r>
  <r>
    <n v="195"/>
    <x v="40"/>
    <d v="2022-11-25T00:00:00"/>
    <s v="DEMATERA PEDRO B."/>
    <s v="CCR"/>
    <x v="0"/>
    <d v="2022-11-22T00:00:00"/>
    <d v="2022-11-24T00:00:00"/>
    <s v="SL"/>
    <m/>
    <s v="3 SL"/>
    <n v="3"/>
    <m/>
  </r>
  <r>
    <n v="196"/>
    <x v="40"/>
    <d v="2022-11-25T00:00:00"/>
    <s v="DEMATERA PEDRO B."/>
    <s v="CCR"/>
    <x v="0"/>
    <d v="2022-11-22T00:00:00"/>
    <d v="2022-11-22T00:00:00"/>
    <s v="OTHER"/>
    <s v="SEC 21 EO 292- SPECIAL PRIVILEGE"/>
    <s v="1 OTHER"/>
    <n v="1"/>
    <m/>
  </r>
  <r>
    <n v="197"/>
    <x v="40"/>
    <d v="2022-12-05T00:00:00"/>
    <s v="BOFILL ERNA P."/>
    <s v="LCR"/>
    <x v="1"/>
    <d v="2022-12-12T00:00:00"/>
    <d v="2022-12-14T00:00:00"/>
    <s v="VL"/>
    <m/>
    <s v="3 VL"/>
    <n v="3"/>
    <m/>
  </r>
  <r>
    <n v="197"/>
    <x v="40"/>
    <d v="2022-12-05T00:00:00"/>
    <s v="BOFILL ERNA P."/>
    <s v="LCR"/>
    <x v="1"/>
    <d v="2022-12-26T00:00:00"/>
    <d v="2022-12-27T00:00:00"/>
    <s v="VL"/>
    <m/>
    <s v="2 VL"/>
    <n v="2"/>
    <m/>
  </r>
  <r>
    <n v="198"/>
    <x v="40"/>
    <d v="2022-12-01T00:00:00"/>
    <s v="BUGARIN MA. ANA M."/>
    <s v="LCR"/>
    <x v="1"/>
    <d v="2022-12-09T00:00:00"/>
    <d v="2022-12-09T00:00:00"/>
    <s v="VL"/>
    <m/>
    <s v="1 VL"/>
    <n v="1"/>
    <m/>
  </r>
  <r>
    <n v="198"/>
    <x v="40"/>
    <d v="2022-12-01T00:00:00"/>
    <s v="BUGARIN MA. ANA M."/>
    <s v="LCR"/>
    <x v="1"/>
    <d v="2022-12-21T00:00:00"/>
    <d v="2022-12-26T00:00:00"/>
    <s v="VL"/>
    <m/>
    <s v="5 VL"/>
    <n v="5"/>
    <m/>
  </r>
  <r>
    <n v="199"/>
    <x v="40"/>
    <d v="2022-11-29T00:00:00"/>
    <s v="BUGARIN MA. ANA M."/>
    <s v="LCR"/>
    <x v="1"/>
    <d v="2022-11-28T00:00:00"/>
    <d v="2022-11-28T00:00:00"/>
    <s v="SL"/>
    <m/>
    <s v="1 SL"/>
    <n v="1"/>
    <m/>
  </r>
  <r>
    <n v="200"/>
    <x v="40"/>
    <d v="2022-11-25T00:00:00"/>
    <s v="FERNANDEZ MILAGROS C."/>
    <s v="CTO"/>
    <x v="1"/>
    <d v="2022-12-07T00:00:00"/>
    <d v="2022-12-08T00:00:00"/>
    <s v="VL"/>
    <m/>
    <s v="2 VL"/>
    <n v="2"/>
    <m/>
  </r>
  <r>
    <n v="200"/>
    <x v="40"/>
    <d v="2022-11-25T00:00:00"/>
    <s v="FERNANDEZ MILAGROS C."/>
    <s v="CTO"/>
    <x v="1"/>
    <d v="2022-12-14T00:00:00"/>
    <d v="2022-12-14T00:00:00"/>
    <s v="VL"/>
    <m/>
    <s v="1 VL"/>
    <n v="1"/>
    <m/>
  </r>
  <r>
    <n v="200"/>
    <x v="40"/>
    <d v="2022-11-25T00:00:00"/>
    <s v="FERNANDEZ MILAGROS C."/>
    <s v="CTO"/>
    <x v="1"/>
    <d v="2022-12-23T00:00:00"/>
    <d v="2022-12-26T00:00:00"/>
    <s v="VL"/>
    <m/>
    <s v="2 VL"/>
    <n v="2"/>
    <m/>
  </r>
  <r>
    <n v="201"/>
    <x v="40"/>
    <d v="2022-12-05T00:00:00"/>
    <s v="LEPARDO ROWENA R."/>
    <s v="CCT"/>
    <x v="1"/>
    <d v="2022-12-26T00:00:00"/>
    <d v="2022-12-29T00:00:00"/>
    <s v="VL"/>
    <m/>
    <s v="3 VL"/>
    <n v="3"/>
    <m/>
  </r>
  <r>
    <n v="202"/>
    <x v="40"/>
    <d v="2022-11-25T00:00:00"/>
    <s v="FERNANDEZ MILAGROS C."/>
    <s v="CTO"/>
    <x v="1"/>
    <d v="2022-11-24T00:00:00"/>
    <d v="2022-11-24T00:00:00"/>
    <s v="SL"/>
    <m/>
    <s v="1 SL"/>
    <n v="1"/>
    <m/>
  </r>
  <r>
    <n v="203"/>
    <x v="40"/>
    <d v="2022-12-09T00:00:00"/>
    <s v="HERNANDEZ CORNELIO A."/>
    <s v="CCT"/>
    <x v="1"/>
    <d v="2022-12-16T00:00:00"/>
    <d v="2022-12-16T00:00:00"/>
    <s v="VL"/>
    <m/>
    <s v="1 VL"/>
    <n v="1"/>
    <m/>
  </r>
  <r>
    <n v="203"/>
    <x v="40"/>
    <d v="2022-12-09T00:00:00"/>
    <s v="HERNANDEZ CORNELIO A."/>
    <s v="CCT"/>
    <x v="1"/>
    <d v="2022-12-27T00:00:00"/>
    <d v="2022-12-27T00:00:00"/>
    <s v="VL"/>
    <m/>
    <s v="1 VL"/>
    <n v="1"/>
    <m/>
  </r>
  <r>
    <n v="203"/>
    <x v="40"/>
    <d v="2022-12-09T00:00:00"/>
    <s v="HERNANDEZ CORNELIO A."/>
    <s v="CCT"/>
    <x v="1"/>
    <d v="2022-12-29T00:00:00"/>
    <d v="2022-12-29T00:00:00"/>
    <s v="VL"/>
    <m/>
    <s v="1 VL"/>
    <n v="1"/>
    <m/>
  </r>
  <r>
    <n v="204"/>
    <x v="40"/>
    <d v="2022-12-12T00:00:00"/>
    <s v="ANGCAYA RUFINA P."/>
    <s v="LCR"/>
    <x v="1"/>
    <d v="2022-12-22T00:00:00"/>
    <d v="2022-12-22T00:00:00"/>
    <s v="VL"/>
    <m/>
    <s v="1 VL"/>
    <n v="1"/>
    <m/>
  </r>
  <r>
    <n v="204"/>
    <x v="40"/>
    <d v="2022-12-12T00:00:00"/>
    <s v="ANGCAYA RUFINA P."/>
    <s v="LCR"/>
    <x v="1"/>
    <d v="2022-12-26T00:00:00"/>
    <d v="2022-12-27T00:00:00"/>
    <s v="VL"/>
    <m/>
    <s v="1 VL"/>
    <n v="1"/>
    <m/>
  </r>
  <r>
    <n v="205"/>
    <x v="40"/>
    <d v="2022-12-12T00:00:00"/>
    <s v="JAVIER ELISEO B."/>
    <s v="LCR"/>
    <x v="1"/>
    <d v="2022-12-19T00:00:00"/>
    <d v="2022-12-22T00:00:00"/>
    <s v="OTHER"/>
    <s v="SEC 21 EO 292- SPECIAL PRIVILEGE"/>
    <s v="4 OTHER"/>
    <n v="4"/>
    <m/>
  </r>
  <r>
    <n v="205"/>
    <x v="40"/>
    <d v="2022-12-12T00:00:00"/>
    <s v="JAVIER ELISEO B."/>
    <s v="LCR"/>
    <x v="1"/>
    <d v="2022-12-26T00:00:00"/>
    <d v="2022-12-26T00:00:00"/>
    <s v="OTHER"/>
    <s v="SEC 21 EO 292- SPECIAL PRIVILEGE"/>
    <s v="1 OTHER"/>
    <n v="1"/>
    <m/>
  </r>
  <r>
    <n v="206"/>
    <x v="40"/>
    <d v="2022-10-25T00:00:00"/>
    <s v="PERENA RUBILINDA C."/>
    <s v="MO"/>
    <x v="1"/>
    <d v="2022-10-13T00:00:00"/>
    <d v="2022-10-13T00:00:00"/>
    <s v="OTHER"/>
    <s v="PARENTAL OBLIGATION"/>
    <s v="1 OTHER"/>
    <n v="1"/>
    <m/>
  </r>
  <r>
    <n v="207"/>
    <x v="40"/>
    <d v="2022-10-25T00:00:00"/>
    <s v="PERENA RUBILINDA C."/>
    <s v="MO"/>
    <x v="1"/>
    <d v="2022-10-26T00:00:00"/>
    <d v="2022-10-26T00:00:00"/>
    <s v="VL"/>
    <m/>
    <s v="1 VL"/>
    <n v="1"/>
    <m/>
  </r>
  <r>
    <n v="207"/>
    <x v="40"/>
    <d v="2022-10-25T00:00:00"/>
    <s v="PERENA RUBILINDA C."/>
    <s v="MO"/>
    <x v="1"/>
    <d v="2022-10-28T00:00:00"/>
    <d v="2022-10-28T00:00:00"/>
    <s v="VL"/>
    <m/>
    <s v="1 VL"/>
    <n v="1"/>
    <m/>
  </r>
  <r>
    <n v="208"/>
    <x v="40"/>
    <d v="2022-11-09T00:00:00"/>
    <s v="JABINES MARIA SHELLY D."/>
    <s v="LIBRARY"/>
    <x v="0"/>
    <d v="2022-11-08T00:00:00"/>
    <d v="2022-11-08T00:00:00"/>
    <s v="SL"/>
    <m/>
    <s v="1 SL"/>
    <n v="1"/>
    <m/>
  </r>
  <r>
    <n v="209"/>
    <x v="40"/>
    <d v="2022-10-03T00:00:00"/>
    <s v="PERENA RUBILINDA C."/>
    <s v="MO"/>
    <x v="1"/>
    <d v="2022-10-28T00:00:00"/>
    <d v="2022-10-30T00:00:00"/>
    <s v="VL"/>
    <m/>
    <s v="3 VL"/>
    <n v="3"/>
    <m/>
  </r>
  <r>
    <n v="210"/>
    <x v="40"/>
    <d v="2023-02-13T00:00:00"/>
    <s v="FELICIDARIO PAMELA C."/>
    <s v="BUDGET"/>
    <x v="1"/>
    <d v="2023-02-16T00:00:00"/>
    <d v="2023-02-16T00:00:00"/>
    <s v="OTHER"/>
    <s v="SEC 21 EO 292- SPECIAL PRIVILEGE"/>
    <s v="1 OTHER"/>
    <n v="1"/>
    <m/>
  </r>
  <r>
    <n v="211"/>
    <x v="40"/>
    <d v="2022-10-26T00:00:00"/>
    <s v="EMELO MARYJANE T."/>
    <s v="ONT"/>
    <x v="1"/>
    <d v="2022-10-21T00:00:00"/>
    <d v="2022-10-21T00:00:00"/>
    <s v="SL"/>
    <m/>
    <s v="1 SL"/>
    <n v="1"/>
    <m/>
  </r>
  <r>
    <n v="212"/>
    <x v="40"/>
    <d v="2022-10-08T00:00:00"/>
    <s v="EMELO MARYJANE T."/>
    <s v="ONT"/>
    <x v="1"/>
    <d v="2022-10-01T00:00:00"/>
    <d v="2022-10-01T00:00:00"/>
    <s v="SL"/>
    <m/>
    <s v="1 SL"/>
    <n v="1"/>
    <m/>
  </r>
  <r>
    <n v="212"/>
    <x v="40"/>
    <d v="2022-10-08T00:00:00"/>
    <s v="EMELO MARYJANE T."/>
    <s v="ONT"/>
    <x v="1"/>
    <d v="2022-10-04T00:00:00"/>
    <d v="2022-10-05T00:00:00"/>
    <s v="SL"/>
    <m/>
    <s v="2 SL"/>
    <n v="2"/>
    <m/>
  </r>
  <r>
    <n v="213"/>
    <x v="40"/>
    <d v="2022-10-18T00:00:00"/>
    <s v="LUNA, GUILERMA J."/>
    <s v="TCIS"/>
    <x v="2"/>
    <d v="2022-11-07T00:00:00"/>
    <d v="2022-11-11T00:00:00"/>
    <s v="VL"/>
    <m/>
    <s v="5 VL"/>
    <n v="5"/>
    <m/>
  </r>
  <r>
    <n v="214"/>
    <x v="40"/>
    <d v="2022-10-08T00:00:00"/>
    <s v="EMELO MARYJANE T."/>
    <s v="ONT"/>
    <x v="1"/>
    <d v="2022-09-28T00:00:00"/>
    <d v="2022-09-30T00:00:00"/>
    <s v="SL"/>
    <m/>
    <s v="3 SL"/>
    <n v="3"/>
    <m/>
  </r>
  <r>
    <n v="215"/>
    <x v="40"/>
    <d v="2022-10-05T00:00:00"/>
    <s v="LUNA, GUILERMA J."/>
    <s v="TCIS"/>
    <x v="2"/>
    <d v="2022-09-25T00:00:00"/>
    <d v="2022-09-30T00:00:00"/>
    <s v="SL"/>
    <m/>
    <s v="5 SL"/>
    <n v="5"/>
    <m/>
  </r>
  <r>
    <n v="216"/>
    <x v="40"/>
    <d v="2022-09-14T00:00:00"/>
    <s v="SARMIENTO TERESA E."/>
    <s v="TCIS/CSU"/>
    <x v="0"/>
    <d v="2022-09-04T00:00:00"/>
    <d v="2022-09-06T00:00:00"/>
    <s v="SL"/>
    <m/>
    <s v="2 SL"/>
    <n v="2"/>
    <m/>
  </r>
  <r>
    <n v="217"/>
    <x v="40"/>
    <d v="2022-09-12T00:00:00"/>
    <s v="DE LARA GRACE L."/>
    <s v="ONT"/>
    <x v="0"/>
    <d v="2022-09-09T00:00:00"/>
    <d v="2022-09-09T00:00:00"/>
    <s v="SL"/>
    <m/>
    <s v="1 SL"/>
    <n v="1"/>
    <m/>
  </r>
  <r>
    <n v="218"/>
    <x v="40"/>
    <d v="2022-11-04T00:00:00"/>
    <s v="MAGUINAO NIÑA F."/>
    <s v="ONT"/>
    <x v="0"/>
    <d v="2022-10-24T00:00:00"/>
    <d v="2022-10-24T00:00:00"/>
    <s v="SL"/>
    <m/>
    <s v="1 SL"/>
    <n v="1"/>
    <m/>
  </r>
  <r>
    <n v="219"/>
    <x v="40"/>
    <d v="2022-11-04T00:00:00"/>
    <s v="MAGUINAO NIÑA F."/>
    <s v="ONT"/>
    <x v="0"/>
    <d v="2022-11-22T00:00:00"/>
    <d v="2022-11-26T00:00:00"/>
    <s v="VL"/>
    <m/>
    <s v="4 VL"/>
    <n v="4"/>
    <m/>
  </r>
  <r>
    <n v="220"/>
    <x v="40"/>
    <d v="2022-11-28T00:00:00"/>
    <s v="PAJENAGO MAIDEN A."/>
    <s v="CHO"/>
    <x v="0"/>
    <d v="2022-12-01T00:00:00"/>
    <d v="2022-12-01T00:00:00"/>
    <s v="VL"/>
    <m/>
    <s v="1 VL"/>
    <n v="1"/>
    <m/>
  </r>
  <r>
    <n v="220"/>
    <x v="40"/>
    <d v="2022-11-28T00:00:00"/>
    <s v="PAJENAGO MAIDEN A."/>
    <s v="CHO"/>
    <x v="0"/>
    <d v="2022-12-26T00:00:00"/>
    <d v="2022-12-29T00:00:00"/>
    <s v="VL"/>
    <m/>
    <s v="3 VL"/>
    <n v="3"/>
    <m/>
  </r>
  <r>
    <n v="221"/>
    <x v="40"/>
    <d v="2022-11-28T00:00:00"/>
    <s v="ROLLE CARIZA P."/>
    <s v="CHO"/>
    <x v="0"/>
    <d v="2022-12-26T00:00:00"/>
    <d v="2022-12-29T00:00:00"/>
    <s v="VL"/>
    <m/>
    <s v="3 VL"/>
    <n v="3"/>
    <m/>
  </r>
  <r>
    <n v="222"/>
    <x v="40"/>
    <d v="2022-11-28T00:00:00"/>
    <s v="MENDOZA MARIA ABIGAIL A."/>
    <n v="0"/>
    <x v="2"/>
    <d v="2022-12-26T00:00:00"/>
    <d v="2022-12-29T00:00:00"/>
    <s v="VL"/>
    <m/>
    <s v="3 VL"/>
    <n v="3"/>
    <m/>
  </r>
  <r>
    <n v="223"/>
    <x v="40"/>
    <d v="2022-08-31T00:00:00"/>
    <s v="REMOLLENO MICHELLE U."/>
    <s v="CHO"/>
    <x v="1"/>
    <d v="2022-09-19T00:00:00"/>
    <d v="2022-09-20T00:00:00"/>
    <s v="VL"/>
    <m/>
    <s v="2 VL"/>
    <n v="2"/>
    <m/>
  </r>
  <r>
    <n v="224"/>
    <x v="40"/>
    <d v="2022-11-28T00:00:00"/>
    <s v="BITUIN LUCKY NIKKO G."/>
    <s v="CHO"/>
    <x v="0"/>
    <d v="2022-12-12T00:00:00"/>
    <d v="2022-12-12T00:00:00"/>
    <s v="VL"/>
    <m/>
    <s v="1 VL"/>
    <n v="1"/>
    <m/>
  </r>
  <r>
    <n v="224"/>
    <x v="40"/>
    <d v="2022-11-28T00:00:00"/>
    <s v="BITUIN LUCKY NIKKO G."/>
    <s v="CHO"/>
    <x v="0"/>
    <d v="2022-12-26T00:00:00"/>
    <d v="2022-12-29T00:00:00"/>
    <s v="VL"/>
    <m/>
    <s v="3 VL"/>
    <n v="3"/>
    <m/>
  </r>
  <r>
    <n v="225"/>
    <x v="40"/>
    <d v="2022-11-14T00:00:00"/>
    <s v="ABELA IMELDA C."/>
    <s v="ACCOUNTING"/>
    <x v="0"/>
    <d v="2022-11-11T00:00:00"/>
    <d v="2022-11-11T00:00:00"/>
    <s v="SL"/>
    <m/>
    <s v="1 SL"/>
    <n v="1"/>
    <m/>
  </r>
  <r>
    <n v="226"/>
    <x v="40"/>
    <d v="2022-10-31T00:00:00"/>
    <s v="PAYAD MARICEL  Q."/>
    <s v="HRMO"/>
    <x v="1"/>
    <d v="2022-11-08T00:00:00"/>
    <d v="2022-11-08T00:00:00"/>
    <s v="VL"/>
    <m/>
    <s v="1 VL"/>
    <n v="1"/>
    <m/>
  </r>
  <r>
    <n v="226"/>
    <x v="40"/>
    <d v="2022-10-31T00:00:00"/>
    <s v="PAYAD MARICEL  Q."/>
    <s v="HRMO"/>
    <x v="1"/>
    <d v="2022-11-16T00:00:00"/>
    <d v="2022-11-16T00:00:00"/>
    <s v="VL"/>
    <m/>
    <s v="1 VL"/>
    <n v="1"/>
    <m/>
  </r>
  <r>
    <n v="227"/>
    <x v="40"/>
    <d v="2022-12-12T00:00:00"/>
    <s v="MONTENEGRO HENRY S."/>
    <s v="SP"/>
    <x v="1"/>
    <d v="2022-12-19T00:00:00"/>
    <d v="2022-12-20T00:00:00"/>
    <s v="VL"/>
    <m/>
    <s v="2 VL"/>
    <n v="2"/>
    <m/>
  </r>
  <r>
    <n v="228"/>
    <x v="40"/>
    <d v="2022-09-21T00:00:00"/>
    <s v="ALCAZAR ZENAIDA S."/>
    <s v="CHO"/>
    <x v="1"/>
    <d v="2022-09-19T00:00:00"/>
    <d v="2022-09-20T00:00:00"/>
    <s v="SL"/>
    <m/>
    <s v="2 SL"/>
    <n v="2"/>
    <m/>
  </r>
  <r>
    <n v="229"/>
    <x v="40"/>
    <d v="2022-10-21T00:00:00"/>
    <s v="BOFILL ERNA P."/>
    <s v="LCR"/>
    <x v="1"/>
    <d v="2022-10-18T00:00:00"/>
    <d v="2022-10-19T00:00:00"/>
    <s v="SL"/>
    <m/>
    <s v="2 SL"/>
    <n v="2"/>
    <m/>
  </r>
  <r>
    <n v="230"/>
    <x v="40"/>
    <d v="2022-09-06T00:00:00"/>
    <s v="LIMBOC FLORDELIZA J."/>
    <s v="LCR"/>
    <x v="1"/>
    <d v="2022-09-02T00:00:00"/>
    <d v="2022-09-02T00:00:00"/>
    <s v="SL"/>
    <m/>
    <s v="1 SL"/>
    <n v="1"/>
    <m/>
  </r>
  <r>
    <n v="230"/>
    <x v="40"/>
    <d v="2022-09-06T00:00:00"/>
    <s v="LIMBOC FLORDELIZA J."/>
    <s v="LCR"/>
    <x v="1"/>
    <d v="2022-09-05T00:00:00"/>
    <d v="2022-09-05T00:00:00"/>
    <s v="SL"/>
    <m/>
    <s v="1 SL"/>
    <n v="1"/>
    <m/>
  </r>
  <r>
    <n v="231"/>
    <x v="40"/>
    <d v="2022-10-11T00:00:00"/>
    <s v="PALAD EMERSON U."/>
    <s v="LCR"/>
    <x v="3"/>
    <d v="2022-11-02T00:00:00"/>
    <d v="2022-11-04T00:00:00"/>
    <s v="VL"/>
    <m/>
    <s v="2 VL"/>
    <n v="2"/>
    <m/>
  </r>
  <r>
    <n v="232"/>
    <x v="40"/>
    <d v="2022-09-20T00:00:00"/>
    <s v="ANGCAYA RUFINA P."/>
    <s v="LCR"/>
    <x v="1"/>
    <d v="2022-09-20T00:00:00"/>
    <d v="2022-09-20T00:00:00"/>
    <s v="SL"/>
    <m/>
    <s v="1 SL"/>
    <n v="1"/>
    <m/>
  </r>
  <r>
    <n v="233"/>
    <x v="40"/>
    <d v="2022-08-31T00:00:00"/>
    <s v="ANGCAYA RUFINA P."/>
    <s v="LCR"/>
    <x v="1"/>
    <d v="2022-08-30T00:00:00"/>
    <d v="2022-08-30T00:00:00"/>
    <s v="SL"/>
    <m/>
    <s v="1 SL"/>
    <n v="1"/>
    <m/>
  </r>
  <r>
    <n v="234"/>
    <x v="40"/>
    <d v="2022-10-11T00:00:00"/>
    <s v="ANGCAYA RUFINA P."/>
    <s v="LCR"/>
    <x v="1"/>
    <d v="2022-10-24T00:00:00"/>
    <d v="2022-10-25T00:00:00"/>
    <s v="VL"/>
    <m/>
    <s v="2 VL"/>
    <n v="2"/>
    <m/>
  </r>
  <r>
    <n v="235"/>
    <x v="40"/>
    <d v="2022-10-11T00:00:00"/>
    <s v="ANGCAYA RUFINA P."/>
    <s v="LCR"/>
    <x v="1"/>
    <d v="2022-10-10T00:00:00"/>
    <d v="2022-10-10T00:00:00"/>
    <s v="SL"/>
    <m/>
    <s v="1 SL"/>
    <n v="1"/>
    <m/>
  </r>
  <r>
    <n v="236"/>
    <x v="40"/>
    <d v="2022-10-11T00:00:00"/>
    <s v="ANGCAYA RUFINA P."/>
    <s v="LCR"/>
    <x v="1"/>
    <d v="2022-11-18T00:00:00"/>
    <d v="2022-11-18T00:00:00"/>
    <s v="SL"/>
    <m/>
    <s v="1 SL"/>
    <n v="1"/>
    <m/>
  </r>
  <r>
    <n v="237"/>
    <x v="40"/>
    <d v="2022-10-13T00:00:00"/>
    <s v="TOLENTINO CAROLINA E."/>
    <s v="LCR"/>
    <x v="1"/>
    <d v="2022-10-10T00:00:00"/>
    <d v="2022-10-12T00:00:00"/>
    <s v="SL"/>
    <m/>
    <s v="3 SL"/>
    <n v="3"/>
    <m/>
  </r>
  <r>
    <n v="238"/>
    <x v="40"/>
    <d v="2022-10-13T00:00:00"/>
    <s v="BUGARIN MA. ANA M."/>
    <s v="LCR"/>
    <x v="1"/>
    <d v="2022-10-07T00:00:00"/>
    <d v="2022-10-07T00:00:00"/>
    <s v="SL"/>
    <m/>
    <s v="1 SL"/>
    <n v="1"/>
    <m/>
  </r>
  <r>
    <n v="239"/>
    <x v="40"/>
    <d v="2022-11-10T00:00:00"/>
    <s v="FERMA MARIA I."/>
    <s v="LCR"/>
    <x v="1"/>
    <d v="2022-11-07T00:00:00"/>
    <d v="2022-11-07T00:00:00"/>
    <s v="SL"/>
    <m/>
    <s v="1 SL"/>
    <n v="1"/>
    <m/>
  </r>
  <r>
    <n v="240"/>
    <x v="40"/>
    <d v="2022-11-14T00:00:00"/>
    <s v="BUGARIN MA. ANA M."/>
    <s v="LCR"/>
    <x v="1"/>
    <d v="2022-11-11T00:00:00"/>
    <d v="2022-11-11T00:00:00"/>
    <s v="SL"/>
    <m/>
    <s v="1 SL"/>
    <n v="1"/>
    <m/>
  </r>
  <r>
    <n v="241"/>
    <x v="40"/>
    <d v="2022-11-18T00:00:00"/>
    <s v="TOLENTINO CAROLINA E."/>
    <s v="LCR"/>
    <x v="1"/>
    <d v="2022-11-17T00:00:00"/>
    <d v="2022-11-17T00:00:00"/>
    <s v="SL"/>
    <m/>
    <s v="1 SL"/>
    <n v="1"/>
    <m/>
  </r>
  <r>
    <n v="242"/>
    <x v="40"/>
    <d v="2022-11-18T00:00:00"/>
    <s v="BOFILL ERNA P."/>
    <s v="LCR"/>
    <x v="1"/>
    <d v="2022-11-15T00:00:00"/>
    <d v="2022-11-16T00:00:00"/>
    <s v="SL"/>
    <m/>
    <s v="2 SL"/>
    <n v="2"/>
    <m/>
  </r>
  <r>
    <n v="243"/>
    <x v="40"/>
    <d v="2022-10-03T00:00:00"/>
    <s v="BOFILL ERNA P."/>
    <s v="LCR"/>
    <x v="1"/>
    <d v="2022-10-28T00:00:00"/>
    <d v="2022-10-28T00:00:00"/>
    <s v="SL"/>
    <m/>
    <s v="1 SL"/>
    <n v="1"/>
    <m/>
  </r>
  <r>
    <n v="243"/>
    <x v="40"/>
    <d v="2022-10-03T00:00:00"/>
    <s v="BOFILL ERNA P."/>
    <s v="LCR"/>
    <x v="1"/>
    <d v="2022-11-02T00:00:00"/>
    <d v="2022-11-02T00:00:00"/>
    <s v="SL"/>
    <m/>
    <s v="1 SL"/>
    <n v="1"/>
    <m/>
  </r>
  <r>
    <n v="244"/>
    <x v="40"/>
    <d v="2022-10-28T00:00:00"/>
    <s v="TOLENTINO CAROLINA E."/>
    <s v="LCR"/>
    <x v="1"/>
    <d v="2022-10-24T00:00:00"/>
    <d v="2022-10-24T00:00:00"/>
    <s v="SL"/>
    <m/>
    <s v="1 SL"/>
    <n v="1"/>
    <m/>
  </r>
  <r>
    <n v="245"/>
    <x v="40"/>
    <d v="2022-11-03T00:00:00"/>
    <s v="TOLENTINO CAROLINA E."/>
    <s v="LCR"/>
    <x v="1"/>
    <d v="2022-11-02T00:00:00"/>
    <d v="2022-11-02T00:00:00"/>
    <s v="SL"/>
    <m/>
    <s v="1 SL"/>
    <n v="1"/>
    <m/>
  </r>
  <r>
    <n v="246"/>
    <x v="40"/>
    <d v="2022-10-20T00:00:00"/>
    <s v="TOLENTINO CAROLINA E."/>
    <s v="LCR"/>
    <x v="1"/>
    <d v="2022-10-17T00:00:00"/>
    <d v="2022-10-19T00:00:00"/>
    <s v="SL"/>
    <m/>
    <s v="3 SL"/>
    <n v="3"/>
    <m/>
  </r>
  <r>
    <n v="247"/>
    <x v="40"/>
    <d v="2022-10-25T00:00:00"/>
    <s v="TOLENTINO CAROLINA E."/>
    <s v="LCR"/>
    <x v="1"/>
    <d v="2022-10-24T00:00:00"/>
    <d v="2022-10-24T00:00:00"/>
    <s v="SL"/>
    <m/>
    <s v="1 SL"/>
    <n v="1"/>
    <m/>
  </r>
  <r>
    <n v="248"/>
    <x v="40"/>
    <d v="2023-02-09T00:00:00"/>
    <s v="LUMENARIO, ZARAH A."/>
    <s v="CITY PLANNING &amp; DEV'T OFFICE"/>
    <x v="1"/>
    <d v="2023-02-03T00:00:00"/>
    <d v="2023-02-03T00:00:00"/>
    <s v="SL"/>
    <m/>
    <s v="1 SL"/>
    <n v="1"/>
    <m/>
  </r>
  <r>
    <n v="249"/>
    <x v="40"/>
    <d v="2023-02-07T00:00:00"/>
    <s v="MAGUINAO GILBERT  "/>
    <s v="DA"/>
    <x v="0"/>
    <d v="2023-02-06T00:00:00"/>
    <d v="2023-02-06T00:00:00"/>
    <s v="OTHER"/>
    <s v="SEC 21 EO 292- SPECIAL PRIVILEGE"/>
    <s v="1 OTHER"/>
    <n v="1"/>
    <m/>
  </r>
  <r>
    <n v="250"/>
    <x v="40"/>
    <d v="2023-02-02T00:00:00"/>
    <s v="ANGCAYA OFELIA G."/>
    <s v="ASSESSORS OFFICE"/>
    <x v="1"/>
    <d v="2023-02-21T00:00:00"/>
    <d v="2023-02-24T00:00:00"/>
    <s v="VL"/>
    <m/>
    <s v="4 VL"/>
    <n v="4"/>
    <m/>
  </r>
  <r>
    <n v="250"/>
    <x v="40"/>
    <d v="2023-02-02T00:00:00"/>
    <s v="ANGCAYA OFELIA G."/>
    <s v="ASSESSORS OFFICE"/>
    <x v="1"/>
    <d v="2023-02-27T00:00:00"/>
    <d v="2023-02-28T00:00:00"/>
    <s v="VL"/>
    <m/>
    <s v="2 VL"/>
    <n v="2"/>
    <m/>
  </r>
  <r>
    <n v="251"/>
    <x v="40"/>
    <d v="2023-02-01T00:00:00"/>
    <s v="COSA PAOLA GRACE P."/>
    <s v="ASSESSOR"/>
    <x v="0"/>
    <d v="2023-01-31T00:00:00"/>
    <d v="2023-01-31T00:00:00"/>
    <s v="OTHER"/>
    <s v="SEC 21 EO 292- SPECIAL PRIVILEGE"/>
    <s v="1 OTHER"/>
    <n v="1"/>
    <m/>
  </r>
  <r>
    <n v="252"/>
    <x v="40"/>
    <d v="2022-11-03T00:00:00"/>
    <s v="LIMBOC FLORDELIZA J."/>
    <s v="LCR"/>
    <x v="1"/>
    <d v="2022-11-02T00:00:00"/>
    <d v="2022-11-02T00:00:00"/>
    <s v="SL"/>
    <m/>
    <s v="1 SL"/>
    <n v="1"/>
    <m/>
  </r>
  <r>
    <n v="253"/>
    <x v="40"/>
    <d v="2022-10-05T00:00:00"/>
    <s v="LIMBOC FLORDELIZA J."/>
    <s v="LCR"/>
    <x v="1"/>
    <d v="2022-10-03T00:00:00"/>
    <d v="2022-10-03T00:00:00"/>
    <s v="SL"/>
    <m/>
    <s v="1 SL"/>
    <n v="1"/>
    <m/>
  </r>
  <r>
    <n v="254"/>
    <x v="40"/>
    <d v="2022-10-06T00:00:00"/>
    <s v="MATIENZO NORMITA S."/>
    <n v="0"/>
    <x v="2"/>
    <d v="2022-09-26T00:00:00"/>
    <d v="2022-09-26T00:00:00"/>
    <s v="SL"/>
    <m/>
    <s v="1 SL"/>
    <n v="1"/>
    <m/>
  </r>
  <r>
    <n v="255"/>
    <x v="40"/>
    <d v="2022-09-22T00:00:00"/>
    <s v="MATIENZO NORMITA S."/>
    <n v="0"/>
    <x v="2"/>
    <d v="2022-09-21T00:00:00"/>
    <d v="2022-09-21T00:00:00"/>
    <s v="SL"/>
    <m/>
    <s v="1 SL"/>
    <n v="1"/>
    <m/>
  </r>
  <r>
    <n v="256"/>
    <x v="40"/>
    <d v="2022-09-22T00:00:00"/>
    <s v="PAJENAGO MAIDEN A."/>
    <s v="CHO"/>
    <x v="0"/>
    <d v="2022-10-04T00:00:00"/>
    <d v="2022-10-04T00:00:00"/>
    <s v="VL"/>
    <m/>
    <s v="1 VL"/>
    <n v="1"/>
    <m/>
  </r>
  <r>
    <n v="257"/>
    <x v="40"/>
    <d v="2022-02-13T00:00:00"/>
    <s v="MANALO JENNY R."/>
    <s v="SAN JOSE ELEMENTARY"/>
    <x v="1"/>
    <d v="2023-02-10T00:00:00"/>
    <d v="2023-02-10T00:00:00"/>
    <m/>
    <m/>
    <s v="1 "/>
    <n v="1"/>
    <m/>
  </r>
  <r>
    <n v="258"/>
    <x v="40"/>
    <d v="2022-11-23T00:00:00"/>
    <s v="DE VILLA OFELIA G."/>
    <s v="COMELEC"/>
    <x v="1"/>
    <d v="2022-10-28T00:00:00"/>
    <d v="2022-10-28T00:00:00"/>
    <s v="SL"/>
    <m/>
    <s v="1 SL"/>
    <n v="1"/>
    <m/>
  </r>
  <r>
    <n v="259"/>
    <x v="40"/>
    <d v="2022-11-23T00:00:00"/>
    <s v="DE VILLA OFELIA G."/>
    <s v="COMELEC"/>
    <x v="1"/>
    <d v="2022-11-21T00:00:00"/>
    <d v="2022-11-21T00:00:00"/>
    <s v="SL"/>
    <m/>
    <s v="1 SL"/>
    <n v="1"/>
    <m/>
  </r>
  <r>
    <n v="260"/>
    <x v="40"/>
    <d v="2022-12-12T00:00:00"/>
    <s v="LIMBOC FLORDELIZA J."/>
    <s v="LCR"/>
    <x v="1"/>
    <d v="2022-12-07T00:00:00"/>
    <d v="2022-12-07T00:00:00"/>
    <s v="SL"/>
    <m/>
    <s v="1 SL"/>
    <n v="1"/>
    <m/>
  </r>
  <r>
    <n v="261"/>
    <x v="40"/>
    <d v="2022-09-03T00:00:00"/>
    <s v="LORILLA LOIDA P."/>
    <s v="TCSNHS-ISHS"/>
    <x v="0"/>
    <d v="2022-08-31T00:00:00"/>
    <d v="2022-09-02T00:00:00"/>
    <s v="SL"/>
    <m/>
    <s v="3 SL"/>
    <n v="3"/>
    <m/>
  </r>
  <r>
    <n v="262"/>
    <x v="40"/>
    <d v="2022-12-05T00:00:00"/>
    <s v="MATIENZO NORMITA S."/>
    <n v="0"/>
    <x v="2"/>
    <d v="2022-12-23T00:00:00"/>
    <d v="2022-12-23T00:00:00"/>
    <s v="VL"/>
    <m/>
    <s v="1 VL"/>
    <n v="1"/>
    <m/>
  </r>
  <r>
    <n v="262"/>
    <x v="40"/>
    <d v="2022-12-05T00:00:00"/>
    <s v="MATIENZO NORMITA S."/>
    <n v="0"/>
    <x v="2"/>
    <d v="2022-12-26T00:00:00"/>
    <d v="2022-12-27T00:00:00"/>
    <s v="VL"/>
    <m/>
    <s v="1 VL"/>
    <n v="1"/>
    <m/>
  </r>
  <r>
    <n v="263"/>
    <x v="40"/>
    <d v="2022-11-22T00:00:00"/>
    <s v="MATIENZO NORMITA S."/>
    <n v="0"/>
    <x v="2"/>
    <d v="2022-11-21T00:00:00"/>
    <d v="2022-11-21T00:00:00"/>
    <s v="SL"/>
    <m/>
    <s v="1 SL"/>
    <n v="1"/>
    <m/>
  </r>
  <r>
    <n v="264"/>
    <x v="40"/>
    <d v="2022-11-24T00:00:00"/>
    <s v="DIMAPILIS VILMA T."/>
    <s v="GSO"/>
    <x v="1"/>
    <d v="2022-11-23T00:00:00"/>
    <d v="2022-11-23T00:00:00"/>
    <s v="SL"/>
    <m/>
    <s v="1 SL"/>
    <n v="1"/>
    <m/>
  </r>
  <r>
    <n v="265"/>
    <x v="40"/>
    <d v="2022-11-29T00:00:00"/>
    <s v="DIMAPILIS VILMA T."/>
    <s v="GSO"/>
    <x v="1"/>
    <d v="2022-12-22T00:00:00"/>
    <d v="2022-12-23T00:00:00"/>
    <s v="VL"/>
    <m/>
    <s v="2 VL"/>
    <n v="2"/>
    <m/>
  </r>
  <r>
    <n v="266"/>
    <x v="41"/>
    <d v="2022-12-09T00:00:00"/>
    <s v="DISEPEDA MACARIA P."/>
    <s v="TICC"/>
    <x v="0"/>
    <d v="2022-01-09T00:00:00"/>
    <d v="2022-01-11T00:00:00"/>
    <s v="VL"/>
    <m/>
    <s v="2 VL"/>
    <n v="2"/>
    <m/>
  </r>
  <r>
    <n v="267"/>
    <x v="41"/>
    <d v="2022-09-19T00:00:00"/>
    <s v="MERJILLA JEANETTE B."/>
    <n v="0"/>
    <x v="2"/>
    <d v="2022-09-08T00:00:00"/>
    <d v="2022-09-08T00:00:00"/>
    <s v="SL"/>
    <m/>
    <s v="1 SL"/>
    <n v="1"/>
    <m/>
  </r>
  <r>
    <n v="268"/>
    <x v="41"/>
    <d v="2022-12-14T00:00:00"/>
    <s v="CESICAR JOCHELLE JOAN S."/>
    <s v="TICC/TCCH"/>
    <x v="0"/>
    <d v="2022-12-28T00:00:00"/>
    <d v="2022-12-28T00:00:00"/>
    <s v="VL"/>
    <m/>
    <s v="1 VL"/>
    <n v="1"/>
    <m/>
  </r>
  <r>
    <n v="268"/>
    <x v="41"/>
    <d v="2022-12-15T00:00:00"/>
    <s v="CESICAR JOCHELLE JOAN S."/>
    <s v="TICC/TCCH"/>
    <x v="0"/>
    <d v="2022-12-31T00:00:00"/>
    <d v="2022-12-31T00:00:00"/>
    <s v="VL"/>
    <m/>
    <s v="1 VL"/>
    <n v="1"/>
    <m/>
  </r>
  <r>
    <n v="269"/>
    <x v="41"/>
    <d v="2023-02-01T00:00:00"/>
    <s v="ANGCAYA IRENE V."/>
    <s v="TICC"/>
    <x v="0"/>
    <d v="2023-01-30T00:00:00"/>
    <d v="2023-01-30T00:00:00"/>
    <s v="SL"/>
    <m/>
    <s v="1 SL"/>
    <n v="1"/>
    <m/>
  </r>
  <r>
    <n v="270"/>
    <x v="41"/>
    <d v="2023-01-25T00:00:00"/>
    <s v="ANGCAYA IRENE V."/>
    <s v="TICC"/>
    <x v="0"/>
    <d v="2023-01-31T00:00:00"/>
    <d v="2023-01-31T00:00:00"/>
    <s v="VL"/>
    <m/>
    <s v="1 VL"/>
    <n v="1"/>
    <m/>
  </r>
  <r>
    <n v="271"/>
    <x v="41"/>
    <d v="2023-02-01T00:00:00"/>
    <s v="ANGCAYA IRENE V."/>
    <s v="TICC"/>
    <x v="0"/>
    <d v="2023-02-09T00:00:00"/>
    <d v="2023-02-09T00:00:00"/>
    <s v="VL"/>
    <m/>
    <s v="1 VL"/>
    <n v="1"/>
    <m/>
  </r>
  <r>
    <n v="272"/>
    <x v="41"/>
    <d v="2022-12-09T00:00:00"/>
    <s v="PAITON MARY ANN M."/>
    <s v="CHARACTER OFFICE"/>
    <x v="1"/>
    <d v="2022-12-06T00:00:00"/>
    <d v="2022-12-06T00:00:00"/>
    <s v="SL"/>
    <m/>
    <s v="1 SL"/>
    <n v="1"/>
    <m/>
  </r>
  <r>
    <n v="273"/>
    <x v="41"/>
    <d v="2022-12-12T00:00:00"/>
    <s v="BAES ELMER P."/>
    <s v="EDP"/>
    <x v="0"/>
    <d v="2022-12-09T00:00:00"/>
    <d v="2022-12-09T00:00:00"/>
    <s v="VL"/>
    <m/>
    <s v="1 VL"/>
    <n v="1"/>
    <m/>
  </r>
  <r>
    <n v="274"/>
    <x v="41"/>
    <d v="2023-01-24T00:00:00"/>
    <s v="CUIZON DAYLIN M."/>
    <s v="DEPED"/>
    <x v="0"/>
    <d v="2023-01-31T00:00:00"/>
    <d v="2023-02-10T00:00:00"/>
    <s v="VL"/>
    <m/>
    <s v="9 VL"/>
    <n v="9"/>
    <m/>
  </r>
  <r>
    <n v="275"/>
    <x v="41"/>
    <d v="2023-01-23T00:00:00"/>
    <s v="AALA MELODY M."/>
    <s v="GSO"/>
    <x v="0"/>
    <d v="2023-01-20T00:00:00"/>
    <d v="2023-01-20T00:00:00"/>
    <s v="OTHER"/>
    <s v="SOLO PARENT"/>
    <s v="1 OTHER"/>
    <n v="1"/>
    <m/>
  </r>
  <r>
    <n v="276"/>
    <x v="41"/>
    <d v="2023-12-19T00:00:00"/>
    <s v="AALA MELODY M."/>
    <s v="GSO"/>
    <x v="0"/>
    <d v="2022-12-26T00:00:00"/>
    <d v="2022-12-26T00:00:00"/>
    <s v="VL"/>
    <m/>
    <s v="1 VL"/>
    <n v="1"/>
    <m/>
  </r>
  <r>
    <n v="276"/>
    <x v="41"/>
    <d v="2023-12-19T00:00:00"/>
    <s v="AALA MELODY M."/>
    <s v="GSO"/>
    <x v="0"/>
    <d v="2022-12-28T00:00:00"/>
    <d v="2022-12-29T00:00:00"/>
    <s v="VL"/>
    <m/>
    <s v="2 VL"/>
    <n v="2"/>
    <m/>
  </r>
  <r>
    <n v="277"/>
    <x v="41"/>
    <d v="2023-02-01T00:00:00"/>
    <s v="ABELA IMELDA C."/>
    <s v="ACCOUNTING"/>
    <x v="0"/>
    <d v="2023-02-09T00:00:00"/>
    <d v="2023-02-10T00:00:00"/>
    <s v="VL"/>
    <m/>
    <s v="2 VL"/>
    <n v="2"/>
    <m/>
  </r>
  <r>
    <n v="278"/>
    <x v="41"/>
    <d v="2023-01-28T00:00:00"/>
    <s v="ACUB MA. MARILYN L."/>
    <s v="PICNIC GROVE"/>
    <x v="0"/>
    <d v="2023-01-26T00:00:00"/>
    <d v="2023-01-27T00:00:00"/>
    <s v="SL"/>
    <m/>
    <s v="2 SL"/>
    <n v="2"/>
    <m/>
  </r>
  <r>
    <n v="279"/>
    <x v="41"/>
    <d v="2022-11-12T00:00:00"/>
    <s v="DIMAANO LEOVIGILDA A."/>
    <s v="EEO/CITY MARKET"/>
    <x v="0"/>
    <d v="2022-11-11T00:00:00"/>
    <d v="2022-11-11T00:00:00"/>
    <s v="SL"/>
    <m/>
    <s v="1 SL"/>
    <n v="1"/>
    <m/>
  </r>
  <r>
    <n v="280"/>
    <x v="41"/>
    <d v="2022-11-12T00:00:00"/>
    <s v="DIMAANO LEOVIGILDA A."/>
    <s v="EEO/CITY MARKET"/>
    <x v="0"/>
    <d v="2022-11-18T00:00:00"/>
    <d v="2022-11-18T00:00:00"/>
    <s v="VL"/>
    <m/>
    <s v="1 VL"/>
    <n v="1"/>
    <m/>
  </r>
  <r>
    <n v="280"/>
    <x v="41"/>
    <d v="2022-11-12T00:00:00"/>
    <s v="DIMAANO LEOVIGILDA A."/>
    <s v="EEO/CITY MARKET"/>
    <x v="0"/>
    <d v="2022-11-22T00:00:00"/>
    <d v="2022-11-23T00:00:00"/>
    <s v="VL"/>
    <m/>
    <s v="2 VL"/>
    <n v="2"/>
    <m/>
  </r>
  <r>
    <n v="281"/>
    <x v="41"/>
    <d v="2022-11-12T00:00:00"/>
    <s v="RODRIGUEZ NARCISCO E."/>
    <s v="EEO/CITY MARKET"/>
    <x v="0"/>
    <d v="2022-09-19T00:00:00"/>
    <d v="2022-09-19T00:00:00"/>
    <s v="OTHER"/>
    <s v="SPECIAL PRIVILEDGE"/>
    <s v="1 OTHER"/>
    <n v="1"/>
    <m/>
  </r>
  <r>
    <n v="281"/>
    <x v="41"/>
    <d v="2022-11-12T00:00:00"/>
    <s v="RODRIGUEZ NARCISCO E."/>
    <s v="EEO/CITY MARKET"/>
    <x v="0"/>
    <d v="2022-09-24T00:00:00"/>
    <d v="2022-09-24T00:00:00"/>
    <s v="OTHER"/>
    <s v="SPECIAL PRIVILEDGE"/>
    <s v="1 OTHER"/>
    <n v="1"/>
    <m/>
  </r>
  <r>
    <n v="282"/>
    <x v="41"/>
    <d v="2022-11-22T00:00:00"/>
    <s v="ANGCAYA JENNY ROSE S."/>
    <s v="CTO-LICENSE"/>
    <x v="0"/>
    <d v="2022-11-21T00:00:00"/>
    <d v="2022-11-21T00:00:00"/>
    <s v="SL"/>
    <m/>
    <s v="1 SL"/>
    <n v="1"/>
    <m/>
  </r>
  <r>
    <n v="283"/>
    <x v="41"/>
    <d v="2022-11-22T00:00:00"/>
    <s v="ANGCAYA JENNY ROSE S."/>
    <s v="CTO-LICENSE"/>
    <x v="0"/>
    <d v="2022-11-29T00:00:00"/>
    <d v="2022-11-29T00:00:00"/>
    <s v="VL"/>
    <m/>
    <s v="1 VL"/>
    <n v="1"/>
    <m/>
  </r>
  <r>
    <n v="283"/>
    <x v="41"/>
    <d v="2022-11-22T00:00:00"/>
    <s v="ANGCAYA JENNY ROSE S."/>
    <s v="CTO-LICENSE"/>
    <x v="0"/>
    <d v="2022-12-09T00:00:00"/>
    <d v="2022-12-09T00:00:00"/>
    <s v="VL"/>
    <m/>
    <s v="1 VL"/>
    <n v="1"/>
    <m/>
  </r>
  <r>
    <n v="284"/>
    <x v="41"/>
    <d v="2022-11-22T00:00:00"/>
    <s v="GONZALES CRISTI NERISSE E."/>
    <s v="CEO"/>
    <x v="0"/>
    <d v="2022-11-21T00:00:00"/>
    <d v="2022-11-21T00:00:00"/>
    <s v="SL"/>
    <m/>
    <s v="1 SL"/>
    <n v="1"/>
    <m/>
  </r>
  <r>
    <n v="285"/>
    <x v="41"/>
    <d v="2022-11-16T00:00:00"/>
    <s v="OLIMPO SHARIE MAE M."/>
    <s v="OSPITAL NG TAGAYTAY"/>
    <x v="1"/>
    <d v="2022-12-14T00:00:00"/>
    <d v="2022-12-15T00:00:00"/>
    <s v="VL"/>
    <m/>
    <s v="2 VL"/>
    <n v="2"/>
    <m/>
  </r>
  <r>
    <n v="285"/>
    <x v="41"/>
    <d v="2022-11-16T00:00:00"/>
    <s v="OLIMPO SHARIE MAE M."/>
    <s v="OSPITAL NG TAGAYTAY"/>
    <x v="1"/>
    <d v="2022-12-28T00:00:00"/>
    <d v="2022-12-30T00:00:00"/>
    <s v="VL"/>
    <m/>
    <s v="2 VL"/>
    <n v="2"/>
    <m/>
  </r>
  <r>
    <n v="286"/>
    <x v="41"/>
    <d v="2022-11-16T00:00:00"/>
    <s v="AUSTRIA KIM E."/>
    <s v="ONT"/>
    <x v="1"/>
    <d v="2022-12-06T00:00:00"/>
    <d v="2022-12-06T00:00:00"/>
    <s v="OTHER"/>
    <s v="SPECIAL PRIVILEDGE"/>
    <s v="1 OTHER"/>
    <n v="1"/>
    <m/>
  </r>
  <r>
    <n v="287"/>
    <x v="41"/>
    <d v="2022-11-11T00:00:00"/>
    <s v="MENDOZA PRESCILA S."/>
    <n v="0"/>
    <x v="2"/>
    <d v="2022-11-16T00:00:00"/>
    <d v="2022-11-17T00:00:00"/>
    <s v="VL"/>
    <m/>
    <s v="2 VL"/>
    <n v="2"/>
    <m/>
  </r>
  <r>
    <n v="288"/>
    <x v="41"/>
    <d v="2022-12-27T00:00:00"/>
    <s v="CESICAR JOCHELLE JOAN S."/>
    <s v="TICC/TCCH"/>
    <x v="0"/>
    <d v="2023-01-05T00:00:00"/>
    <d v="2023-01-05T00:00:00"/>
    <s v="OTHER"/>
    <s v="SPECIAL PRIVILEDGE"/>
    <s v="1 OTHER"/>
    <n v="1"/>
    <m/>
  </r>
  <r>
    <n v="289"/>
    <x v="41"/>
    <d v="2022-12-12T00:00:00"/>
    <s v="COSME CORAZON O."/>
    <s v="TCIS"/>
    <x v="0"/>
    <d v="2022-12-07T00:00:00"/>
    <d v="2022-12-09T00:00:00"/>
    <s v="SL"/>
    <m/>
    <s v="2 SL"/>
    <n v="2"/>
    <m/>
  </r>
  <r>
    <n v="289"/>
    <x v="41"/>
    <d v="2022-12-12T00:00:00"/>
    <s v="COSME CORAZON O."/>
    <s v="TCIS"/>
    <x v="0"/>
    <d v="2022-12-07T00:00:00"/>
    <d v="2022-12-09T00:00:00"/>
    <s v="SL"/>
    <m/>
    <s v="2 SL"/>
    <n v="2"/>
    <m/>
  </r>
  <r>
    <n v="290"/>
    <x v="41"/>
    <d v="2022-12-13T00:00:00"/>
    <s v="COSME CORAZON O."/>
    <s v="TCIS"/>
    <x v="0"/>
    <d v="2022-12-14T00:00:00"/>
    <d v="2022-12-14T00:00:00"/>
    <s v="OTHER"/>
    <s v="MOURNING LEAVE"/>
    <s v="1 OTHER"/>
    <n v="1"/>
    <m/>
  </r>
  <r>
    <n v="291"/>
    <x v="41"/>
    <d v="2023-01-04T00:00:00"/>
    <s v="COSME CORAZON O."/>
    <s v="TCIS"/>
    <x v="0"/>
    <d v="2022-12-22T00:00:00"/>
    <d v="2022-12-23T00:00:00"/>
    <s v="SL"/>
    <m/>
    <s v="2 SL"/>
    <n v="2"/>
    <m/>
  </r>
  <r>
    <n v="291"/>
    <x v="41"/>
    <d v="2023-01-04T00:00:00"/>
    <s v="COSME CORAZON O."/>
    <s v="TCIS"/>
    <x v="0"/>
    <d v="2022-12-27T00:00:00"/>
    <d v="2022-12-27T00:00:00"/>
    <s v="SL"/>
    <m/>
    <s v="1 SL"/>
    <n v="1"/>
    <m/>
  </r>
  <r>
    <n v="292"/>
    <x v="41"/>
    <d v="2023-02-03T00:00:00"/>
    <s v="ALBARRACIN ROLAND  "/>
    <s v="CENRO"/>
    <x v="0"/>
    <d v="2023-02-01T00:00:00"/>
    <d v="2023-02-01T00:00:00"/>
    <s v="VL"/>
    <m/>
    <s v="1 VL"/>
    <n v="1"/>
    <m/>
  </r>
  <r>
    <n v="293"/>
    <x v="41"/>
    <d v="2023-01-04T00:00:00"/>
    <s v="ABLANEDA ARMANDO  "/>
    <s v="CENRO"/>
    <x v="0"/>
    <d v="2023-01-09T00:00:00"/>
    <d v="2023-01-13T00:00:00"/>
    <s v="VL"/>
    <m/>
    <s v="5 VL"/>
    <n v="5"/>
    <m/>
  </r>
  <r>
    <n v="294"/>
    <x v="41"/>
    <d v="2023-01-03T00:00:00"/>
    <s v="BISCOCHO JULIETA G."/>
    <s v="CTO"/>
    <x v="1"/>
    <d v="2023-12-28T00:00:00"/>
    <d v="2023-12-29T00:00:00"/>
    <s v="SL"/>
    <m/>
    <s v="2 SL"/>
    <n v="2"/>
    <m/>
  </r>
  <r>
    <n v="295"/>
    <x v="41"/>
    <d v="2022-12-21T00:00:00"/>
    <s v="BALBUENA KRISNA MIGUELA S."/>
    <s v="TCIS"/>
    <x v="0"/>
    <d v="2022-12-23T00:00:00"/>
    <d v="2022-12-29T00:00:00"/>
    <s v="VL"/>
    <m/>
    <s v="4 VL"/>
    <n v="4"/>
    <m/>
  </r>
  <r>
    <n v="296"/>
    <x v="41"/>
    <d v="2023-01-13T00:00:00"/>
    <s v="BALBUENA KRISNA MIGUELA S."/>
    <s v="TCIS"/>
    <x v="0"/>
    <d v="2023-01-10T00:00:00"/>
    <d v="2023-01-11T00:00:00"/>
    <s v="SL"/>
    <m/>
    <s v="2 SL"/>
    <n v="2"/>
    <m/>
  </r>
  <r>
    <n v="297"/>
    <x v="41"/>
    <d v="2023-02-07T00:00:00"/>
    <s v="BUTALON DIANNE H."/>
    <s v="ONT"/>
    <x v="0"/>
    <d v="2023-02-16T00:00:00"/>
    <d v="2023-02-18T00:00:00"/>
    <s v="VL"/>
    <m/>
    <s v="2 VL"/>
    <n v="2"/>
    <m/>
  </r>
  <r>
    <n v="298"/>
    <x v="41"/>
    <d v="2023-02-01T00:00:00"/>
    <s v="BELOSTRINO JULIETA P."/>
    <s v="LCR"/>
    <x v="0"/>
    <d v="2023-01-31T00:00:00"/>
    <d v="2023-01-31T00:00:00"/>
    <s v="SL"/>
    <m/>
    <s v="1 SL"/>
    <n v="1"/>
    <m/>
  </r>
  <r>
    <n v="299"/>
    <x v="41"/>
    <d v="2023-02-16T00:00:00"/>
    <s v="BERGADO MARILOU B."/>
    <s v="ONT"/>
    <x v="0"/>
    <d v="2023-02-20T00:00:00"/>
    <d v="2023-02-24T00:00:00"/>
    <s v="VL"/>
    <m/>
    <s v="5 VL"/>
    <n v="5"/>
    <m/>
  </r>
  <r>
    <n v="300"/>
    <x v="41"/>
    <d v="2023-01-19T00:00:00"/>
    <s v="BAY AMIE  "/>
    <s v="CTO"/>
    <x v="1"/>
    <d v="2023-01-16T00:00:00"/>
    <d v="2023-01-18T00:00:00"/>
    <s v="SL"/>
    <m/>
    <s v="3 SL"/>
    <n v="3"/>
    <m/>
  </r>
  <r>
    <n v="301"/>
    <x v="41"/>
    <d v="2023-01-19T00:00:00"/>
    <s v="COSME CORAZON O."/>
    <s v="TCIS"/>
    <x v="0"/>
    <d v="2023-01-18T00:00:00"/>
    <d v="2023-01-18T00:00:00"/>
    <s v="SL"/>
    <m/>
    <s v="1 SL"/>
    <n v="1"/>
    <m/>
  </r>
  <r>
    <n v="302"/>
    <x v="41"/>
    <d v="2022-12-20T00:00:00"/>
    <s v="COSME CORAZON O."/>
    <s v="TCIS"/>
    <x v="0"/>
    <d v="2022-12-28T00:00:00"/>
    <d v="2022-12-29T00:00:00"/>
    <s v="VL"/>
    <m/>
    <s v="2 VL"/>
    <n v="2"/>
    <m/>
  </r>
  <r>
    <n v="303"/>
    <x v="41"/>
    <d v="2022-12-27T00:00:00"/>
    <s v="CESICAR JOCHELLE JOAN S."/>
    <s v="TICC/TCCH"/>
    <x v="0"/>
    <d v="2023-01-04T00:00:00"/>
    <d v="2023-01-04T00:00:00"/>
    <s v="VL"/>
    <m/>
    <s v="1 VL"/>
    <n v="1"/>
    <m/>
  </r>
  <r>
    <n v="303"/>
    <x v="41"/>
    <d v="2022-12-27T00:00:00"/>
    <s v="CESICAR JOCHELLE JOAN S."/>
    <s v="TICC/TCCH"/>
    <x v="0"/>
    <d v="2023-01-06T00:00:00"/>
    <d v="2023-01-06T00:00:00"/>
    <s v="VL"/>
    <m/>
    <s v="1 VL"/>
    <n v="1"/>
    <m/>
  </r>
  <r>
    <n v="303"/>
    <x v="41"/>
    <d v="2022-12-27T00:00:00"/>
    <s v="CESICAR JOCHELLE JOAN S."/>
    <s v="TICC/TCCH"/>
    <x v="0"/>
    <d v="2023-01-09T00:00:00"/>
    <d v="2023-01-09T00:00:00"/>
    <s v="VL"/>
    <m/>
    <s v="1 VL"/>
    <n v="1"/>
    <m/>
  </r>
  <r>
    <n v="304"/>
    <x v="41"/>
    <d v="2022-11-21T00:00:00"/>
    <s v="ANDAL ALEX C."/>
    <s v="CENRO"/>
    <x v="0"/>
    <d v="2022-11-27T00:00:00"/>
    <d v="2022-11-27T00:00:00"/>
    <s v="VL"/>
    <m/>
    <s v="1 VL"/>
    <n v="1"/>
    <m/>
  </r>
  <r>
    <n v="304"/>
    <x v="41"/>
    <d v="2022-11-21T00:00:00"/>
    <s v="ANDAL ALEX C."/>
    <s v="CENRO"/>
    <x v="0"/>
    <d v="2022-11-29T00:00:00"/>
    <d v="2022-11-29T00:00:00"/>
    <s v="VL"/>
    <m/>
    <s v="1 VL"/>
    <n v="1"/>
    <m/>
  </r>
  <r>
    <n v="305"/>
    <x v="41"/>
    <d v="2022-11-21T00:00:00"/>
    <s v="ANDAL ALEX C."/>
    <s v="CENRO"/>
    <x v="0"/>
    <d v="2022-11-28T00:00:00"/>
    <d v="2022-11-28T00:00:00"/>
    <s v="OTHER"/>
    <s v="SPECIAL PRIVILEDGE"/>
    <s v="1 OTHER"/>
    <n v="1"/>
    <m/>
  </r>
  <r>
    <n v="306"/>
    <x v="41"/>
    <d v="2022-11-12T00:00:00"/>
    <s v="PARAISO MARIA LORENA D."/>
    <s v="EEO/CITY MARKET"/>
    <x v="0"/>
    <d v="2022-12-06T00:00:00"/>
    <d v="2022-12-06T00:00:00"/>
    <s v="SL"/>
    <s v="BIRTHDAY LEAVE"/>
    <s v="1 SL"/>
    <n v="1"/>
    <m/>
  </r>
  <r>
    <n v="307"/>
    <x v="41"/>
    <d v="2023-02-07T00:00:00"/>
    <s v="ROMILLA MARIBEL P."/>
    <s v="ACCOUNTING"/>
    <x v="0"/>
    <d v="2023-02-03T00:00:00"/>
    <d v="2023-02-03T00:00:00"/>
    <s v="SL"/>
    <m/>
    <s v="1 SL"/>
    <n v="1"/>
    <m/>
  </r>
  <r>
    <n v="308"/>
    <x v="41"/>
    <d v="2023-02-07T00:00:00"/>
    <s v="ROMILLA MARIBEL P."/>
    <s v="ACCOUNTING"/>
    <x v="0"/>
    <d v="2023-03-30T00:00:00"/>
    <d v="2023-03-31T00:00:00"/>
    <s v="VL"/>
    <m/>
    <s v="2 VL"/>
    <n v="2"/>
    <m/>
  </r>
  <r>
    <n v="308"/>
    <x v="41"/>
    <d v="2023-02-07T00:00:00"/>
    <s v="ROMILLA MARIBEL P."/>
    <s v="ACCOUNTING"/>
    <x v="0"/>
    <d v="2023-04-03T00:00:00"/>
    <d v="2023-04-05T00:00:00"/>
    <s v="VL"/>
    <m/>
    <s v="3 VL"/>
    <n v="3"/>
    <m/>
  </r>
  <r>
    <n v="309"/>
    <x v="41"/>
    <d v="2022-12-27T00:00:00"/>
    <s v="ANGCAYA MARK ZYRONE M."/>
    <s v="EEO/CITY MARKET"/>
    <x v="2"/>
    <d v="2022-12-19T00:00:00"/>
    <d v="2022-12-20T00:00:00"/>
    <s v="SL"/>
    <m/>
    <s v="2 SL"/>
    <n v="2"/>
    <m/>
  </r>
  <r>
    <n v="310"/>
    <x v="41"/>
    <d v="2023-01-18T00:00:00"/>
    <s v="AMBION MARIETA B."/>
    <s v="CENRO"/>
    <x v="0"/>
    <d v="2022-01-16T00:00:00"/>
    <d v="2022-01-17T00:00:00"/>
    <s v="SL"/>
    <m/>
    <s v="1 SL"/>
    <n v="1"/>
    <m/>
  </r>
  <r>
    <n v="311"/>
    <x v="41"/>
    <d v="2023-01-11T00:00:00"/>
    <s v="AMBION MARIETA B."/>
    <s v="CENRO"/>
    <x v="0"/>
    <d v="2023-01-10T00:00:00"/>
    <d v="2023-01-10T00:00:00"/>
    <s v="OTHER"/>
    <s v="SPECIAL PRIVILEDGE"/>
    <s v="1 OTHER"/>
    <n v="1"/>
    <m/>
  </r>
  <r>
    <n v="312"/>
    <x v="41"/>
    <d v="2023-11-24T00:00:00"/>
    <s v="DESINGAŃO PURIFICACION A."/>
    <s v="SP"/>
    <x v="0"/>
    <d v="2022-11-18T00:00:00"/>
    <d v="2022-11-18T00:00:00"/>
    <s v="VL"/>
    <m/>
    <s v="1 VL"/>
    <n v="1"/>
    <m/>
  </r>
  <r>
    <n v="312"/>
    <x v="41"/>
    <d v="2023-11-24T00:00:00"/>
    <s v="DESINGAŃO PURIFICACION A."/>
    <s v="SP"/>
    <x v="0"/>
    <d v="2022-11-25T00:00:00"/>
    <d v="2022-11-25T00:00:00"/>
    <s v="VL"/>
    <m/>
    <s v="1 VL"/>
    <n v="1"/>
    <m/>
  </r>
  <r>
    <n v="312"/>
    <x v="41"/>
    <d v="2023-11-24T00:00:00"/>
    <s v="DESINGAŃO PURIFICACION A."/>
    <s v="SP"/>
    <x v="0"/>
    <d v="2023-12-02T00:00:00"/>
    <d v="2023-12-02T00:00:00"/>
    <s v="VL"/>
    <m/>
    <s v="1 VL"/>
    <n v="1"/>
    <m/>
  </r>
  <r>
    <n v="312"/>
    <x v="41"/>
    <d v="2023-11-24T00:00:00"/>
    <s v="DESINGAŃO PURIFICACION A."/>
    <s v="SP"/>
    <x v="0"/>
    <d v="2023-12-13T00:00:00"/>
    <d v="2023-12-13T00:00:00"/>
    <s v="VL"/>
    <m/>
    <s v="1 VL"/>
    <n v="1"/>
    <m/>
  </r>
  <r>
    <n v="312"/>
    <x v="41"/>
    <d v="2023-11-24T00:00:00"/>
    <s v="DESINGAŃO PURIFICACION A."/>
    <s v="SP"/>
    <x v="0"/>
    <d v="2023-12-16T00:00:00"/>
    <d v="2023-12-16T00:00:00"/>
    <s v="VL"/>
    <m/>
    <s v="1 VL"/>
    <n v="1"/>
    <m/>
  </r>
  <r>
    <n v="313"/>
    <x v="41"/>
    <d v="2022-11-22T00:00:00"/>
    <s v="OCAMPO NOVELYN U."/>
    <s v="CSWDO"/>
    <x v="0"/>
    <d v="2022-11-29T00:00:00"/>
    <d v="2022-11-29T00:00:00"/>
    <s v="VL"/>
    <m/>
    <s v="1 VL"/>
    <n v="1"/>
    <m/>
  </r>
  <r>
    <n v="314"/>
    <x v="41"/>
    <d v="2022-11-22T00:00:00"/>
    <s v="ACERON ANGELU V."/>
    <s v="ONT"/>
    <x v="1"/>
    <d v="2022-12-05T00:00:00"/>
    <d v="2022-12-06T00:00:00"/>
    <s v="VL"/>
    <m/>
    <s v="2 VL"/>
    <n v="2"/>
    <m/>
  </r>
  <r>
    <n v="315"/>
    <x v="41"/>
    <d v="2022-11-22T00:00:00"/>
    <s v="ACERON ANGELU V."/>
    <s v="ONT"/>
    <x v="1"/>
    <d v="2022-12-23T00:00:00"/>
    <d v="2022-12-23T00:00:00"/>
    <s v="OTHER"/>
    <s v="SPECIAL PRIVILEDGE"/>
    <s v="1 OTHER"/>
    <n v="1"/>
    <m/>
  </r>
  <r>
    <n v="316"/>
    <x v="41"/>
    <d v="2022-11-22T00:00:00"/>
    <s v="ACERON ANGELU V."/>
    <s v="ONT"/>
    <x v="1"/>
    <d v="2022-12-28T00:00:00"/>
    <d v="2022-12-28T00:00:00"/>
    <s v="VL"/>
    <m/>
    <s v="1 VL"/>
    <n v="1"/>
    <m/>
  </r>
  <r>
    <n v="317"/>
    <x v="41"/>
    <d v="2022-11-17T00:00:00"/>
    <s v="DIGNO DANILO  "/>
    <s v="CENRO"/>
    <x v="0"/>
    <d v="2022-11-15T00:00:00"/>
    <d v="2022-11-16T00:00:00"/>
    <s v="SL"/>
    <m/>
    <s v="2 SL"/>
    <n v="2"/>
    <m/>
  </r>
  <r>
    <n v="318"/>
    <x v="41"/>
    <d v="2022-11-21T00:00:00"/>
    <s v="ANTIENZA VENUS R."/>
    <s v="CENRO"/>
    <x v="0"/>
    <d v="2022-11-27T00:00:00"/>
    <d v="2022-11-29T00:00:00"/>
    <s v="VL"/>
    <m/>
    <s v="2 VL"/>
    <n v="2"/>
    <m/>
  </r>
  <r>
    <n v="319"/>
    <x v="41"/>
    <d v="2022-12-16T00:00:00"/>
    <s v="BALANI FREDIRICK R."/>
    <s v="GSO"/>
    <x v="2"/>
    <d v="2022-12-15T00:00:00"/>
    <d v="2022-12-15T00:00:00"/>
    <s v="SL"/>
    <m/>
    <s v="1 SL"/>
    <n v="1"/>
    <m/>
  </r>
  <r>
    <n v="320"/>
    <x v="41"/>
    <d v="2022-11-22T00:00:00"/>
    <s v="DIMARANAN KHRISSELLE E."/>
    <s v="TCIS"/>
    <x v="2"/>
    <d v="2022-11-16T00:00:00"/>
    <d v="2022-11-18T00:00:00"/>
    <s v="SL"/>
    <m/>
    <s v="3 SL"/>
    <n v="3"/>
    <m/>
  </r>
  <r>
    <n v="321"/>
    <x v="41"/>
    <d v="2022-11-24T00:00:00"/>
    <s v="COSME CORAZON O."/>
    <s v="TCIS"/>
    <x v="0"/>
    <d v="2022-11-21T00:00:00"/>
    <d v="2022-11-23T00:00:00"/>
    <s v="SL"/>
    <m/>
    <s v="3 SL"/>
    <n v="3"/>
    <m/>
  </r>
  <r>
    <n v="322"/>
    <x v="41"/>
    <d v="2022-09-01T00:00:00"/>
    <s v="AUSTRIA KIM E."/>
    <s v="ONT"/>
    <x v="1"/>
    <d v="2022-09-06T00:00:00"/>
    <d v="2022-09-06T00:00:00"/>
    <s v="SL"/>
    <m/>
    <s v="1 SL"/>
    <n v="1"/>
    <m/>
  </r>
  <r>
    <n v="322"/>
    <x v="41"/>
    <d v="2022-09-01T00:00:00"/>
    <s v="AUSTRIA KIM E."/>
    <s v="ONT"/>
    <x v="1"/>
    <d v="2022-09-09T00:00:00"/>
    <d v="2022-09-09T00:00:00"/>
    <s v="SL"/>
    <m/>
    <s v="1 SL"/>
    <n v="1"/>
    <m/>
  </r>
  <r>
    <n v="323"/>
    <x v="41"/>
    <d v="2023-01-27T00:00:00"/>
    <s v="COSINO RIMWELL  "/>
    <s v="CHO"/>
    <x v="0"/>
    <d v="2023-02-09T00:00:00"/>
    <d v="2023-02-10T00:00:00"/>
    <s v="VL"/>
    <m/>
    <s v="2 VL"/>
    <n v="2"/>
    <m/>
  </r>
  <r>
    <n v="324"/>
    <x v="41"/>
    <d v="2022-12-02T00:00:00"/>
    <s v="NIBAY ELEONOR E."/>
    <s v="CHO"/>
    <x v="0"/>
    <d v="2022-12-09T00:00:00"/>
    <d v="2022-12-09T00:00:00"/>
    <s v="VL"/>
    <m/>
    <s v="1 VL"/>
    <n v="1"/>
    <m/>
  </r>
  <r>
    <n v="325"/>
    <x v="41"/>
    <d v="2023-01-10T00:00:00"/>
    <s v="CABANLIT ZOSIMA M."/>
    <s v="MAHOGANY MARKET"/>
    <x v="0"/>
    <d v="2023-01-14T00:00:00"/>
    <d v="2023-01-14T00:00:00"/>
    <s v="OTHER"/>
    <s v="ADOPTION LEAVE"/>
    <s v="1 OTHER"/>
    <n v="1"/>
    <m/>
  </r>
  <r>
    <n v="326"/>
    <x v="41"/>
    <d v="2023-01-11T00:00:00"/>
    <s v="DEMATERA PEDRO B."/>
    <s v="CCR"/>
    <x v="0"/>
    <d v="2023-01-12T00:00:00"/>
    <d v="2023-01-12T00:00:00"/>
    <s v="SL"/>
    <m/>
    <s v="1 SL"/>
    <n v="1"/>
    <m/>
  </r>
  <r>
    <n v="327"/>
    <x v="41"/>
    <d v="2022-12-14T00:00:00"/>
    <s v="GARCIA HAIZEL M."/>
    <s v="CCT"/>
    <x v="1"/>
    <d v="2022-12-22T00:00:00"/>
    <d v="2022-12-23T00:00:00"/>
    <s v="VL"/>
    <m/>
    <s v="2 VL"/>
    <n v="2"/>
    <m/>
  </r>
  <r>
    <n v="327"/>
    <x v="41"/>
    <d v="2022-12-14T00:00:00"/>
    <s v="GARCIA HAIZEL M."/>
    <s v="CCT"/>
    <x v="1"/>
    <d v="2022-12-28T00:00:00"/>
    <d v="2022-12-29T00:00:00"/>
    <s v="VL"/>
    <m/>
    <s v="2 VL"/>
    <n v="2"/>
    <m/>
  </r>
  <r>
    <n v="328"/>
    <x v="41"/>
    <d v="2023-12-01T00:00:00"/>
    <s v="BAYOT ANISIA P."/>
    <s v="CTO"/>
    <x v="1"/>
    <d v="2022-11-29T00:00:00"/>
    <d v="2022-11-29T00:00:00"/>
    <s v="SL"/>
    <m/>
    <s v="1 SL"/>
    <n v="1"/>
    <m/>
  </r>
  <r>
    <n v="329"/>
    <x v="41"/>
    <d v="2022-12-02T00:00:00"/>
    <s v="MERCADO ARLENNIE D."/>
    <n v="0"/>
    <x v="2"/>
    <d v="2022-12-01T00:00:00"/>
    <d v="2022-12-01T00:00:00"/>
    <s v="SL"/>
    <m/>
    <s v="1 SL"/>
    <n v="1"/>
    <m/>
  </r>
  <r>
    <n v="330"/>
    <x v="41"/>
    <d v="2022-11-29T00:00:00"/>
    <s v="BELOSTRINO JULIETA P."/>
    <s v="LCR"/>
    <x v="0"/>
    <d v="2022-11-28T00:00:00"/>
    <d v="2022-11-28T00:00:00"/>
    <s v="SL"/>
    <m/>
    <s v="1 SL"/>
    <n v="1"/>
    <m/>
  </r>
  <r>
    <n v="331"/>
    <x v="41"/>
    <d v="2022-11-26T00:00:00"/>
    <s v="ANGCAYA MARK ZYRONE M."/>
    <s v="EEO/CITY MARKET"/>
    <x v="2"/>
    <d v="2022-11-25T00:00:00"/>
    <d v="2022-11-25T00:00:00"/>
    <s v="SL"/>
    <m/>
    <s v="1 SL"/>
    <n v="1"/>
    <m/>
  </r>
  <r>
    <n v="332"/>
    <x v="41"/>
    <d v="2022-11-24T00:00:00"/>
    <s v="DOGELIO CHRISTIAN B."/>
    <s v="LEGAL"/>
    <x v="0"/>
    <d v="2022-11-21T00:00:00"/>
    <d v="2022-11-23T00:00:00"/>
    <s v="SL"/>
    <m/>
    <s v="3 SL"/>
    <n v="3"/>
    <m/>
  </r>
  <r>
    <n v="333"/>
    <x v="41"/>
    <d v="2022-11-28T00:00:00"/>
    <s v="DOGELIO JEAN MELODY M."/>
    <s v="CTO"/>
    <x v="2"/>
    <d v="2022-11-21T00:00:00"/>
    <d v="2022-11-25T00:00:00"/>
    <s v="SL"/>
    <m/>
    <s v="5 SL"/>
    <n v="5"/>
    <m/>
  </r>
  <r>
    <n v="334"/>
    <x v="41"/>
    <d v="2022-09-05T00:00:00"/>
    <s v="DEMATERA PEDRO B."/>
    <s v="CCR"/>
    <x v="0"/>
    <d v="2022-09-06T00:00:00"/>
    <d v="2022-09-07T00:00:00"/>
    <s v="VL"/>
    <m/>
    <s v="2 VL"/>
    <n v="2"/>
    <m/>
  </r>
  <r>
    <n v="335"/>
    <x v="41"/>
    <d v="2022-11-21T00:00:00"/>
    <s v="FLORES EDERLYN  "/>
    <s v="CENRO"/>
    <x v="0"/>
    <d v="2022-11-28T00:00:00"/>
    <d v="2022-11-29T00:00:00"/>
    <s v="VL"/>
    <m/>
    <s v="2 VL"/>
    <n v="2"/>
    <m/>
  </r>
  <r>
    <n v="336"/>
    <x v="41"/>
    <d v="2022-12-12T00:00:00"/>
    <s v="MENDOZA ERNESTO JR R."/>
    <n v="0"/>
    <x v="2"/>
    <d v="2022-12-14T00:00:00"/>
    <d v="2022-12-18T00:00:00"/>
    <s v="VL"/>
    <m/>
    <s v="3 VL"/>
    <n v="3"/>
    <m/>
  </r>
  <r>
    <n v="337"/>
    <x v="41"/>
    <d v="2022-12-14T00:00:00"/>
    <s v="CREUS SAMUEL A."/>
    <s v="EEO"/>
    <x v="1"/>
    <d v="2022-12-23T00:00:00"/>
    <d v="2022-12-29T00:00:00"/>
    <s v="VL"/>
    <m/>
    <s v="4 VL"/>
    <n v="4"/>
    <m/>
  </r>
  <r>
    <n v="338"/>
    <x v="41"/>
    <d v="2022-12-04T00:00:00"/>
    <s v="PAMAT CELESTINA R."/>
    <s v="GSO"/>
    <x v="0"/>
    <d v="2022-12-22T00:00:00"/>
    <d v="2022-12-22T00:00:00"/>
    <s v="VL"/>
    <m/>
    <s v="1 VL"/>
    <n v="1"/>
    <m/>
  </r>
  <r>
    <n v="338"/>
    <x v="41"/>
    <d v="2022-12-04T00:00:00"/>
    <s v="PAMAT CELESTINA R."/>
    <s v="GSO"/>
    <x v="0"/>
    <d v="2022-12-26T00:00:00"/>
    <d v="2022-12-29T00:00:00"/>
    <s v="VL"/>
    <m/>
    <s v="3 VL"/>
    <n v="3"/>
    <m/>
  </r>
  <r>
    <n v="339"/>
    <x v="41"/>
    <d v="2022-12-12T00:00:00"/>
    <s v="ATIENZA JAYSON E."/>
    <s v="DEPED"/>
    <x v="0"/>
    <d v="2022-12-05T00:00:00"/>
    <d v="2022-12-09T00:00:00"/>
    <s v="SL"/>
    <m/>
    <s v="4 SL"/>
    <n v="4"/>
    <m/>
  </r>
  <r>
    <n v="340"/>
    <x v="41"/>
    <d v="2022-12-12T00:00:00"/>
    <s v="ATIENZA JAYSON E."/>
    <s v="DEPED"/>
    <x v="0"/>
    <d v="2022-12-12T00:00:00"/>
    <d v="2022-12-22T00:00:00"/>
    <s v="VL"/>
    <m/>
    <s v="9 VL"/>
    <n v="9"/>
    <m/>
  </r>
  <r>
    <n v="341"/>
    <x v="41"/>
    <d v="2022-11-14T00:00:00"/>
    <s v="DIAZ CAROLINA P."/>
    <s v="SP"/>
    <x v="0"/>
    <d v="2022-11-11T00:00:00"/>
    <d v="2022-11-11T00:00:00"/>
    <s v="SL"/>
    <m/>
    <s v="1 SL"/>
    <n v="1"/>
    <m/>
  </r>
  <r>
    <n v="342"/>
    <x v="41"/>
    <d v="2022-12-16T00:00:00"/>
    <s v="CONTRERAS SARAH JANE P."/>
    <s v="TCNHS-ISHS"/>
    <x v="0"/>
    <d v="2022-12-09T00:00:00"/>
    <d v="2022-12-09T00:00:00"/>
    <s v="SL"/>
    <m/>
    <s v="1 SL"/>
    <n v="1"/>
    <m/>
  </r>
  <r>
    <n v="343"/>
    <x v="41"/>
    <d v="2022-12-16T00:00:00"/>
    <s v="CONTRERAS SARAH JANE P."/>
    <s v="TCNHS-ISHS"/>
    <x v="0"/>
    <d v="2022-12-15T00:00:00"/>
    <d v="2022-12-15T00:00:00"/>
    <s v="SL"/>
    <m/>
    <s v="1 SL"/>
    <n v="1"/>
    <m/>
  </r>
  <r>
    <n v="344"/>
    <x v="41"/>
    <d v="2023-01-30T00:00:00"/>
    <s v="AMBROCIO MELODY B."/>
    <s v="CSWDO"/>
    <x v="0"/>
    <d v="2023-01-26T00:00:00"/>
    <d v="2023-01-27T00:00:00"/>
    <s v="OTHER"/>
    <s v="SOLO PARENT"/>
    <s v="2 OTHER"/>
    <n v="2"/>
    <m/>
  </r>
  <r>
    <n v="345"/>
    <x v="41"/>
    <d v="2022-12-23T00:00:00"/>
    <s v="AMULONG JAY R  "/>
    <s v="OSPITAL NG TAGAYTAY"/>
    <x v="2"/>
    <d v="2022-12-20T00:00:00"/>
    <d v="2022-12-22T00:00:00"/>
    <s v="SL"/>
    <m/>
    <s v="3 SL"/>
    <n v="3"/>
    <m/>
  </r>
  <r>
    <n v="346"/>
    <x v="41"/>
    <d v="2022-12-13T00:00:00"/>
    <s v="DE LARA GRACE L."/>
    <s v="ONT"/>
    <x v="0"/>
    <d v="2022-12-21T00:00:00"/>
    <d v="2022-12-22T00:00:00"/>
    <s v="VL"/>
    <m/>
    <s v="2 VL"/>
    <n v="2"/>
    <m/>
  </r>
  <r>
    <n v="346"/>
    <x v="41"/>
    <d v="2022-12-13T00:00:00"/>
    <s v="DE LARA GRACE L."/>
    <s v="ONT"/>
    <x v="0"/>
    <d v="2022-12-29T00:00:00"/>
    <d v="2022-12-30T00:00:00"/>
    <s v="VL"/>
    <m/>
    <s v="1 VL"/>
    <n v="1"/>
    <m/>
  </r>
  <r>
    <n v="347"/>
    <x v="42"/>
    <d v="2023-01-13T00:00:00"/>
    <s v="DILIDILI AIREEN M."/>
    <s v="TICC"/>
    <x v="0"/>
    <d v="2023-01-12T00:00:00"/>
    <d v="2023-01-12T00:00:00"/>
    <s v="SL"/>
    <m/>
    <s v="1 SL"/>
    <n v="1"/>
    <m/>
  </r>
  <r>
    <n v="348"/>
    <x v="42"/>
    <d v="2023-02-06T00:00:00"/>
    <s v="DILIDILI AIREEN M."/>
    <s v="TICC"/>
    <x v="0"/>
    <d v="2023-02-02T00:00:00"/>
    <d v="2023-02-03T00:00:00"/>
    <s v="SL"/>
    <m/>
    <s v="2 SL"/>
    <n v="2"/>
    <m/>
  </r>
  <r>
    <n v="349"/>
    <x v="42"/>
    <d v="2023-02-06T00:00:00"/>
    <s v="DILIDILI AIREEN M."/>
    <s v="TICC"/>
    <x v="0"/>
    <d v="2023-02-22T00:00:00"/>
    <d v="2023-02-23T00:00:00"/>
    <s v="VL"/>
    <m/>
    <s v="2 VL"/>
    <n v="2"/>
    <m/>
  </r>
  <r>
    <n v="350"/>
    <x v="42"/>
    <d v="2023-01-30T00:00:00"/>
    <s v="DISEPEDA MACARIA P."/>
    <s v="TICC"/>
    <x v="0"/>
    <d v="2023-02-09T00:00:00"/>
    <d v="2023-02-10T00:00:00"/>
    <s v="VL"/>
    <m/>
    <s v="2 VL"/>
    <n v="2"/>
    <m/>
  </r>
  <r>
    <n v="351"/>
    <x v="42"/>
    <d v="2023-01-30T00:00:00"/>
    <s v="DISEPEDA MACARIA P."/>
    <s v="TICC"/>
    <x v="0"/>
    <d v="2023-01-27T00:00:00"/>
    <d v="2023-01-27T00:00:00"/>
    <s v="SL"/>
    <m/>
    <s v="1 SL"/>
    <n v="1"/>
    <m/>
  </r>
  <r>
    <n v="352"/>
    <x v="42"/>
    <d v="2023-01-12T00:00:00"/>
    <s v="CESICAR JOCHELLE JOAN S."/>
    <s v="TICC/TCCH"/>
    <x v="0"/>
    <d v="2023-01-10T00:00:00"/>
    <d v="2023-01-10T00:00:00"/>
    <s v="SL"/>
    <m/>
    <s v="1 SL"/>
    <n v="1"/>
    <m/>
  </r>
  <r>
    <n v="353"/>
    <x v="42"/>
    <d v="2022-11-22T00:00:00"/>
    <s v="CABANTING AIRA P."/>
    <s v="ONT"/>
    <x v="0"/>
    <d v="2022-12-01T00:00:00"/>
    <d v="2022-12-01T00:00:00"/>
    <s v="VL"/>
    <m/>
    <s v="1 VL"/>
    <n v="1"/>
    <m/>
  </r>
  <r>
    <n v="353"/>
    <x v="42"/>
    <d v="2022-11-22T00:00:00"/>
    <s v="CABANTING AIRA P."/>
    <s v="ONT"/>
    <x v="0"/>
    <d v="2022-12-06T00:00:00"/>
    <d v="2022-12-07T00:00:00"/>
    <s v="VL"/>
    <m/>
    <s v="2 VL"/>
    <n v="2"/>
    <m/>
  </r>
  <r>
    <n v="353"/>
    <x v="42"/>
    <d v="2022-11-22T00:00:00"/>
    <s v="CABANTING AIRA P."/>
    <s v="ONT"/>
    <x v="0"/>
    <d v="2022-12-27T00:00:00"/>
    <d v="2022-12-27T00:00:00"/>
    <s v="VL"/>
    <m/>
    <s v="1 VL"/>
    <n v="1"/>
    <m/>
  </r>
  <r>
    <n v="353"/>
    <x v="42"/>
    <d v="2022-11-22T00:00:00"/>
    <s v="CABANTING AIRA P."/>
    <s v="ONT"/>
    <x v="0"/>
    <d v="2022-12-29T00:00:00"/>
    <d v="2022-12-29T00:00:00"/>
    <s v="VL"/>
    <m/>
    <s v="1 VL"/>
    <n v="1"/>
    <m/>
  </r>
  <r>
    <n v="354"/>
    <x v="42"/>
    <d v="2022-12-13T00:00:00"/>
    <s v="PALADAN EMERSON M."/>
    <s v="PIO"/>
    <x v="1"/>
    <d v="2022-12-15T00:00:00"/>
    <d v="2022-12-16T00:00:00"/>
    <s v="OTHER"/>
    <s v="SPECIAL PRIVILEDGE"/>
    <s v="2 OTHER"/>
    <n v="2"/>
    <m/>
  </r>
  <r>
    <n v="355"/>
    <x v="42"/>
    <d v="2022-12-09T00:00:00"/>
    <s v="SARDIÑOLA REBECCA C."/>
    <s v="SP"/>
    <x v="0"/>
    <d v="2022-12-16T00:00:00"/>
    <d v="2022-12-16T00:00:00"/>
    <s v="VL"/>
    <m/>
    <s v="1 VL"/>
    <n v="1"/>
    <m/>
  </r>
  <r>
    <n v="355"/>
    <x v="42"/>
    <d v="2022-12-09T00:00:00"/>
    <s v="SARDIÑOLA REBECCA C."/>
    <s v="SP"/>
    <x v="0"/>
    <d v="2022-12-19T00:00:00"/>
    <d v="2022-12-19T00:00:00"/>
    <s v="VL"/>
    <m/>
    <s v="1 VL"/>
    <n v="1"/>
    <m/>
  </r>
  <r>
    <n v="355"/>
    <x v="42"/>
    <d v="2022-12-10T00:00:00"/>
    <s v="SARDIÑOLA REBECCA C."/>
    <s v="SP"/>
    <x v="0"/>
    <d v="2022-12-23T00:00:00"/>
    <d v="2022-12-23T00:00:00"/>
    <s v="VL"/>
    <m/>
    <s v="1 VL"/>
    <n v="1"/>
    <m/>
  </r>
  <r>
    <n v="355"/>
    <x v="42"/>
    <d v="2022-12-11T00:00:00"/>
    <s v="SARDIÑOLA REBECCA C."/>
    <s v="SP"/>
    <x v="0"/>
    <d v="2022-12-22T00:00:00"/>
    <d v="2022-12-26T00:00:00"/>
    <s v="VL"/>
    <m/>
    <s v="2 VL"/>
    <n v="2"/>
    <m/>
  </r>
  <r>
    <n v="355"/>
    <x v="42"/>
    <d v="2022-12-12T00:00:00"/>
    <s v="SARDIÑOLA REBECCA C."/>
    <s v="SP"/>
    <x v="0"/>
    <d v="2022-12-30T00:00:00"/>
    <d v="2022-12-30T00:00:00"/>
    <s v="VL"/>
    <m/>
    <s v="1 VL"/>
    <n v="1"/>
    <m/>
  </r>
  <r>
    <n v="356"/>
    <x v="42"/>
    <d v="2022-12-10T00:00:00"/>
    <s v="RODRIGUEZ NARCISCO E."/>
    <s v="EEO/CITY MARKET"/>
    <x v="0"/>
    <d v="2022-12-07T00:00:00"/>
    <d v="2022-12-08T00:00:00"/>
    <s v="SL"/>
    <m/>
    <s v="1 SL"/>
    <n v="1"/>
    <m/>
  </r>
  <r>
    <n v="357"/>
    <x v="42"/>
    <d v="2022-12-12T00:00:00"/>
    <s v="ANGCAYA JENIFFER L."/>
    <s v="CPDO"/>
    <x v="0"/>
    <d v="2022-12-21T00:00:00"/>
    <d v="2022-12-28T00:00:00"/>
    <s v="VL"/>
    <m/>
    <s v="5 VL"/>
    <n v="5"/>
    <m/>
  </r>
  <r>
    <n v="358"/>
    <x v="42"/>
    <d v="2022-11-28T00:00:00"/>
    <s v="DESINGAŃO PURIFICACION A."/>
    <s v="SP"/>
    <x v="0"/>
    <d v="2022-12-02T00:00:00"/>
    <d v="2022-12-02T00:00:00"/>
    <s v="VL"/>
    <m/>
    <s v="1 VL"/>
    <n v="1"/>
    <m/>
  </r>
  <r>
    <n v="358"/>
    <x v="42"/>
    <d v="2022-11-28T00:00:00"/>
    <s v="DESINGAŃO PURIFICACION A."/>
    <s v="SP"/>
    <x v="0"/>
    <d v="2022-12-13T00:00:00"/>
    <d v="2022-12-13T00:00:00"/>
    <s v="VL"/>
    <m/>
    <s v="1 VL"/>
    <n v="1"/>
    <m/>
  </r>
  <r>
    <n v="358"/>
    <x v="42"/>
    <d v="2022-11-28T00:00:00"/>
    <s v="DESINGAŃO PURIFICACION A."/>
    <s v="SP"/>
    <x v="0"/>
    <d v="2022-12-16T00:00:00"/>
    <d v="2022-12-16T00:00:00"/>
    <s v="VL"/>
    <m/>
    <s v="1 VL"/>
    <n v="1"/>
    <m/>
  </r>
  <r>
    <n v="359"/>
    <x v="42"/>
    <d v="2022-12-15T00:00:00"/>
    <s v="PARAISO MARIA LORENA D."/>
    <s v="EEO/CITY MARKET"/>
    <x v="0"/>
    <d v="2022-12-19T00:00:00"/>
    <d v="2022-12-21T00:00:00"/>
    <s v="VL"/>
    <m/>
    <s v="3 VL"/>
    <n v="3"/>
    <m/>
  </r>
  <r>
    <n v="359"/>
    <x v="42"/>
    <d v="2022-12-16T00:00:00"/>
    <s v="PARAISO MARIA LORENA D."/>
    <s v="EEO/CITY MARKET"/>
    <x v="0"/>
    <d v="2022-12-26T00:00:00"/>
    <d v="2022-12-27T00:00:00"/>
    <s v="VL"/>
    <m/>
    <s v="1 VL"/>
    <n v="1"/>
    <m/>
  </r>
  <r>
    <n v="360"/>
    <x v="42"/>
    <d v="2022-12-02T00:00:00"/>
    <s v="PEREY LUCIANA B."/>
    <s v="OSPITAL NG TAGAYTAY"/>
    <x v="1"/>
    <d v="2022-12-19T00:00:00"/>
    <d v="2022-12-23T00:00:00"/>
    <s v="VL"/>
    <m/>
    <s v="5 VL"/>
    <n v="5"/>
    <m/>
  </r>
  <r>
    <n v="361"/>
    <x v="42"/>
    <d v="2022-12-02T00:00:00"/>
    <s v="LANDICHO ELEANOR S."/>
    <s v="OSPITAL NG TAGAYTAY"/>
    <x v="1"/>
    <d v="2022-12-26T00:00:00"/>
    <d v="2022-12-30T00:00:00"/>
    <s v="VL"/>
    <m/>
    <s v="3 VL"/>
    <n v="3"/>
    <m/>
  </r>
  <r>
    <n v="362"/>
    <x v="42"/>
    <d v="2022-12-01T00:00:00"/>
    <s v="DE LARA GRACE L."/>
    <s v="ONT"/>
    <x v="0"/>
    <d v="2022-12-09T00:00:00"/>
    <d v="2022-12-09T00:00:00"/>
    <s v="VL"/>
    <m/>
    <s v="1 VL"/>
    <n v="1"/>
    <m/>
  </r>
  <r>
    <n v="363"/>
    <x v="42"/>
    <d v="2022-12-15T00:00:00"/>
    <s v="VILLANUEVA MARELYN A."/>
    <s v="LEGAL OFFICE"/>
    <x v="0"/>
    <d v="2022-12-26T00:00:00"/>
    <d v="2022-12-28T00:00:00"/>
    <s v="VL"/>
    <m/>
    <s v="2 VL"/>
    <n v="2"/>
    <m/>
  </r>
  <r>
    <n v="364"/>
    <x v="42"/>
    <d v="2023-01-11T00:00:00"/>
    <s v="DERLA ARTHUR D."/>
    <s v="CENRO"/>
    <x v="0"/>
    <d v="2023-01-09T00:00:00"/>
    <d v="2023-01-09T00:00:00"/>
    <s v="SL"/>
    <m/>
    <s v="1 SL"/>
    <n v="1"/>
    <m/>
  </r>
  <r>
    <n v="365"/>
    <x v="42"/>
    <d v="2023-01-30T00:00:00"/>
    <s v="DERLA ARTHUR D."/>
    <s v="CENRO"/>
    <x v="0"/>
    <d v="2023-01-23T00:00:00"/>
    <d v="2023-01-24T00:00:00"/>
    <s v="VL"/>
    <m/>
    <s v="2 VL"/>
    <n v="2"/>
    <m/>
  </r>
  <r>
    <n v="365"/>
    <x v="42"/>
    <d v="2023-01-30T00:00:00"/>
    <s v="DERLA ARTHUR D."/>
    <s v="CENRO"/>
    <x v="0"/>
    <d v="2023-01-27T00:00:00"/>
    <d v="2023-01-27T00:00:00"/>
    <s v="VL"/>
    <m/>
    <s v="1 VL"/>
    <n v="1"/>
    <m/>
  </r>
  <r>
    <n v="366"/>
    <x v="42"/>
    <d v="2022-08-15T00:00:00"/>
    <s v="DAVID MELANIE D."/>
    <s v="TCIS"/>
    <x v="0"/>
    <d v="2022-08-11T00:00:00"/>
    <d v="2022-08-11T00:00:00"/>
    <s v="SL"/>
    <m/>
    <s v="1 SL"/>
    <n v="1"/>
    <m/>
  </r>
  <r>
    <n v="367"/>
    <x v="42"/>
    <d v="2023-01-23T00:00:00"/>
    <s v="DAVID MELANIE D."/>
    <s v="TCIS"/>
    <x v="0"/>
    <d v="2022-01-24T00:00:00"/>
    <d v="2022-01-25T00:00:00"/>
    <s v="OTHER"/>
    <s v="SPECIAL PRIVILEDGE"/>
    <s v="2 OTHER"/>
    <n v="2"/>
    <m/>
  </r>
  <r>
    <n v="368"/>
    <x v="42"/>
    <d v="2023-02-03T00:00:00"/>
    <s v="DIGNO DANILO  "/>
    <s v="CENRO"/>
    <x v="0"/>
    <d v="2022-02-13T00:00:00"/>
    <d v="2022-02-14T00:00:00"/>
    <s v="VL"/>
    <m/>
    <s v="1 VL"/>
    <n v="1"/>
    <m/>
  </r>
  <r>
    <n v="369"/>
    <x v="42"/>
    <d v="2023-02-03T00:00:00"/>
    <s v="DIGNO DANILO  "/>
    <s v="CENRO"/>
    <x v="0"/>
    <d v="2023-02-09T00:00:00"/>
    <d v="2023-02-09T00:00:00"/>
    <s v="OTHER"/>
    <s v="SPECIAL PRIVILEDGE"/>
    <s v="1 OTHER"/>
    <n v="1"/>
    <m/>
  </r>
  <r>
    <n v="370"/>
    <x v="42"/>
    <d v="2022-12-20T00:00:00"/>
    <s v="DAVID MELANIE D."/>
    <s v="TCIS"/>
    <x v="0"/>
    <d v="2022-12-21T00:00:00"/>
    <d v="2022-12-23T00:00:00"/>
    <s v="OTHER"/>
    <s v="SPECIAL PRIVILEDGE"/>
    <s v="3 OTHER"/>
    <n v="3"/>
    <m/>
  </r>
  <r>
    <n v="371"/>
    <x v="42"/>
    <d v="2022-12-20T00:00:00"/>
    <s v="DAVID MELANIE D."/>
    <s v="TCIS"/>
    <x v="0"/>
    <d v="2022-12-26T00:00:00"/>
    <d v="2022-12-29T00:00:00"/>
    <s v="VL"/>
    <m/>
    <s v="3 VL"/>
    <n v="3"/>
    <m/>
  </r>
  <r>
    <n v="372"/>
    <x v="42"/>
    <d v="2023-01-05T00:00:00"/>
    <s v="DEVILLA ALICE P."/>
    <s v="OSPITAL NG TAGAYTAY"/>
    <x v="0"/>
    <d v="2022-12-20T00:00:00"/>
    <d v="2022-12-23T00:00:00"/>
    <s v="SL"/>
    <m/>
    <s v="4 SL"/>
    <n v="4"/>
    <m/>
  </r>
  <r>
    <n v="372"/>
    <x v="42"/>
    <d v="2023-01-05T00:00:00"/>
    <s v="DEVILLA ALICE P."/>
    <s v="OSPITAL NG TAGAYTAY"/>
    <x v="0"/>
    <d v="2022-12-26T00:00:00"/>
    <d v="2022-12-29T00:00:00"/>
    <s v="SL"/>
    <m/>
    <s v="3 SL"/>
    <n v="3"/>
    <m/>
  </r>
  <r>
    <n v="373"/>
    <x v="42"/>
    <d v="2023-01-05T00:00:00"/>
    <s v="DEVILLA ALICE P."/>
    <s v="OSPITAL NG TAGAYTAY"/>
    <x v="0"/>
    <d v="2023-01-01T00:00:00"/>
    <d v="2023-01-31T00:00:00"/>
    <s v="SL"/>
    <m/>
    <s v="21 SL"/>
    <n v="21"/>
    <m/>
  </r>
  <r>
    <n v="374"/>
    <x v="42"/>
    <d v="2022-12-27T00:00:00"/>
    <s v="DIMAANO LEOVIGILDA A."/>
    <s v="EEO/CITY MARKET"/>
    <x v="0"/>
    <d v="2022-12-28T00:00:00"/>
    <d v="2022-12-28T00:00:00"/>
    <s v="OTHER"/>
    <s v="SPECIAL LEAVE"/>
    <s v="1 OTHER"/>
    <n v="1"/>
    <m/>
  </r>
  <r>
    <n v="375"/>
    <x v="42"/>
    <d v="2023-01-14T00:00:00"/>
    <s v="DIMAANO LEOVIGILDA A."/>
    <s v="EEO/CITY MARKET"/>
    <x v="0"/>
    <d v="2023-01-10T00:00:00"/>
    <d v="2023-01-14T00:00:00"/>
    <s v="SL"/>
    <m/>
    <s v="4 SL"/>
    <n v="4"/>
    <m/>
  </r>
  <r>
    <n v="376"/>
    <x v="42"/>
    <d v="2023-02-06T00:00:00"/>
    <s v="DIMARANAN KHRISSELLE E."/>
    <s v="TCIS"/>
    <x v="2"/>
    <d v="2023-01-18T00:00:00"/>
    <d v="2023-01-31T00:00:00"/>
    <s v="SL"/>
    <m/>
    <s v="10 SL"/>
    <n v="10"/>
    <m/>
  </r>
  <r>
    <n v="377"/>
    <x v="42"/>
    <d v="2023-01-16T00:00:00"/>
    <s v="DIMAILIG ARLYN R."/>
    <s v="MAHOGANY MARKET"/>
    <x v="0"/>
    <d v="2023-01-12T00:00:00"/>
    <d v="2023-01-13T00:00:00"/>
    <s v="SL"/>
    <m/>
    <s v="2 SL"/>
    <n v="2"/>
    <m/>
  </r>
  <r>
    <n v="378"/>
    <x v="42"/>
    <d v="2023-01-18T00:00:00"/>
    <s v="DELA CRUZ CHARITO A."/>
    <s v="AGRICULTURE OFFICE"/>
    <x v="0"/>
    <d v="2023-01-25T00:00:00"/>
    <d v="2023-01-25T00:00:00"/>
    <s v="OTHER"/>
    <s v="SPECIAL PRIVILEDGE"/>
    <s v="1 OTHER"/>
    <n v="1"/>
    <m/>
  </r>
  <r>
    <n v="379"/>
    <x v="42"/>
    <d v="2023-01-23T00:00:00"/>
    <s v="DESIPEDA ALDWIN  "/>
    <s v="CENRO"/>
    <x v="0"/>
    <d v="2023-01-28T00:00:00"/>
    <d v="2023-01-30T00:00:00"/>
    <s v="VL"/>
    <m/>
    <s v="1 VL"/>
    <n v="1"/>
    <m/>
  </r>
  <r>
    <n v="380"/>
    <x v="42"/>
    <d v="2023-01-27T00:00:00"/>
    <s v="DESEPEDA ADELAIDA R."/>
    <s v="GSO"/>
    <x v="0"/>
    <d v="2023-01-06T00:00:00"/>
    <d v="2023-01-10T00:00:00"/>
    <s v="VL"/>
    <m/>
    <s v="3 VL"/>
    <n v="3"/>
    <m/>
  </r>
  <r>
    <n v="380"/>
    <x v="42"/>
    <d v="2023-01-27T00:00:00"/>
    <s v="DESEPEDA ADELAIDA R."/>
    <s v="GSO"/>
    <x v="0"/>
    <d v="2023-01-13T00:00:00"/>
    <d v="2023-01-14T00:00:00"/>
    <s v="VL"/>
    <m/>
    <s v="1 VL"/>
    <n v="1"/>
    <m/>
  </r>
  <r>
    <n v="381"/>
    <x v="42"/>
    <d v="2023-01-26T00:00:00"/>
    <s v="DELMUNDO JONAS  "/>
    <s v="CHO"/>
    <x v="1"/>
    <d v="2023-01-23T00:00:00"/>
    <d v="2023-01-25T00:00:00"/>
    <s v="SL"/>
    <m/>
    <s v="3 SL"/>
    <n v="3"/>
    <m/>
  </r>
  <r>
    <n v="382"/>
    <x v="42"/>
    <d v="2023-02-03T00:00:00"/>
    <s v="DOGELIO JEAN MELODY M."/>
    <s v="CTO"/>
    <x v="2"/>
    <d v="2023-02-01T00:00:00"/>
    <d v="2023-02-02T00:00:00"/>
    <s v="SL"/>
    <m/>
    <s v="2 SL"/>
    <n v="2"/>
    <m/>
  </r>
  <r>
    <n v="383"/>
    <x v="42"/>
    <d v="2023-01-03T00:00:00"/>
    <s v="DOGELIO DANNA MARIZ V."/>
    <s v="ACCOUNTING"/>
    <x v="2"/>
    <d v="2022-11-14T00:00:00"/>
    <d v="2022-11-14T00:00:00"/>
    <s v="SL"/>
    <m/>
    <s v="1 SL"/>
    <n v="1"/>
    <m/>
  </r>
  <r>
    <n v="283"/>
    <x v="42"/>
    <d v="2023-01-03T00:00:00"/>
    <s v="DOGELIO DANNA MARIZ V."/>
    <s v="ACCOUNTING"/>
    <x v="2"/>
    <d v="2022-12-13T00:00:00"/>
    <d v="2022-12-13T00:00:00"/>
    <s v="SL"/>
    <m/>
    <s v="1 SL"/>
    <n v="1"/>
    <m/>
  </r>
  <r>
    <n v="283"/>
    <x v="42"/>
    <d v="2023-01-03T00:00:00"/>
    <s v="DOGELIO DANNA MARIZ V."/>
    <s v="ACCOUNTING"/>
    <x v="2"/>
    <d v="2022-12-29T00:00:00"/>
    <d v="2022-12-29T00:00:00"/>
    <s v="SL"/>
    <m/>
    <s v="1 SL"/>
    <n v="1"/>
    <m/>
  </r>
  <r>
    <n v="284"/>
    <x v="42"/>
    <d v="2023-11-05T00:00:00"/>
    <s v="DOCTORA ZENAIDA  "/>
    <s v="CENRO"/>
    <x v="1"/>
    <d v="2022-11-14T00:00:00"/>
    <d v="2022-11-25T00:00:00"/>
    <s v="SL"/>
    <m/>
    <s v="10 SL"/>
    <n v="10"/>
    <m/>
  </r>
  <r>
    <n v="285"/>
    <x v="42"/>
    <d v="2022-11-14T00:00:00"/>
    <s v="DISEPEDA ALDWIN  "/>
    <s v="CENRO"/>
    <x v="0"/>
    <d v="2022-11-21T00:00:00"/>
    <d v="2022-11-25T00:00:00"/>
    <s v="SL"/>
    <m/>
    <s v="5 SL"/>
    <n v="5"/>
    <m/>
  </r>
  <r>
    <n v="286"/>
    <x v="42"/>
    <d v="2022-11-15T00:00:00"/>
    <s v="DISEPEDA ALDWIN  "/>
    <s v="CENRO"/>
    <x v="0"/>
    <d v="2022-11-14T00:00:00"/>
    <d v="2022-11-14T00:00:00"/>
    <s v="OTHER"/>
    <s v="SPECIAL PRIVILEDGE"/>
    <s v="1 OTHER"/>
    <n v="1"/>
    <m/>
  </r>
  <r>
    <n v="287"/>
    <x v="42"/>
    <d v="2022-11-11T00:00:00"/>
    <s v="JUNILLER ALTHEA JANINE A."/>
    <s v="BPLO"/>
    <x v="0"/>
    <d v="2022-11-23T00:00:00"/>
    <d v="2022-11-25T00:00:00"/>
    <s v="OTHER"/>
    <s v="SPECIAL PRIVILEDGE"/>
    <s v="3 OTHER"/>
    <n v="3"/>
    <m/>
  </r>
  <r>
    <n v="288"/>
    <x v="42"/>
    <d v="2022-11-15T00:00:00"/>
    <s v="PALADAN VICENTE  "/>
    <s v="CENRO"/>
    <x v="1"/>
    <d v="2022-11-14T00:00:00"/>
    <d v="2022-11-14T00:00:00"/>
    <s v="SL"/>
    <m/>
    <s v="1 SL"/>
    <n v="1"/>
    <m/>
  </r>
  <r>
    <n v="289"/>
    <x v="42"/>
    <d v="2022-11-11T00:00:00"/>
    <s v="DE VILLA JAYVEE U."/>
    <s v="ACCOUNTING"/>
    <x v="1"/>
    <d v="2022-11-07T00:00:00"/>
    <d v="2022-11-07T00:00:00"/>
    <s v="OTHER"/>
    <s v="SPECIAL PRIVILEDGE"/>
    <s v="1 OTHER"/>
    <n v="1"/>
    <m/>
  </r>
  <r>
    <n v="290"/>
    <x v="42"/>
    <d v="2022-11-14T00:00:00"/>
    <s v="BALBUENA KRISNA MIGUELA S."/>
    <s v="TCIS"/>
    <x v="0"/>
    <d v="2022-11-15T00:00:00"/>
    <d v="2022-11-15T00:00:00"/>
    <s v="Maternity"/>
    <m/>
    <s v="1 Maternity"/>
    <n v="1"/>
    <m/>
  </r>
  <r>
    <n v="291"/>
    <x v="42"/>
    <d v="2022-11-14T00:00:00"/>
    <s v="AMBAT MARILOU M."/>
    <s v="EEO/ CITY MARKET"/>
    <x v="1"/>
    <d v="2022-11-15T00:00:00"/>
    <d v="2022-11-15T00:00:00"/>
    <s v="OTHER"/>
    <s v="SPECIAL PRIVILEDGE"/>
    <s v="1 OTHER"/>
    <n v="1"/>
    <m/>
  </r>
  <r>
    <n v="292"/>
    <x v="42"/>
    <d v="2022-11-21T00:00:00"/>
    <s v="MENDOZA PRESCILA S."/>
    <n v="0"/>
    <x v="2"/>
    <d v="2022-11-18T00:00:00"/>
    <d v="2022-11-18T00:00:00"/>
    <s v="SL"/>
    <m/>
    <s v="1 SL"/>
    <n v="1"/>
    <m/>
  </r>
  <r>
    <n v="293"/>
    <x v="42"/>
    <d v="2022-08-18T00:00:00"/>
    <s v="MENDOZA PRESCILA S."/>
    <n v="0"/>
    <x v="2"/>
    <d v="2022-08-17T00:00:00"/>
    <d v="2022-08-17T00:00:00"/>
    <s v="SL"/>
    <m/>
    <s v="1 SL"/>
    <n v="1"/>
    <m/>
  </r>
  <r>
    <n v="294"/>
    <x v="42"/>
    <d v="2022-12-23T00:00:00"/>
    <s v="ENRIQUEZ ERIBERTO  "/>
    <s v="CENRO"/>
    <x v="0"/>
    <d v="2023-01-02T00:00:00"/>
    <d v="2023-01-04T00:00:00"/>
    <s v="VL"/>
    <m/>
    <s v="2 VL"/>
    <n v="2"/>
    <m/>
  </r>
  <r>
    <n v="295"/>
    <x v="42"/>
    <d v="2023-01-06T00:00:00"/>
    <s v="ENRIQUEZ ANABEL O."/>
    <s v="CHO"/>
    <x v="0"/>
    <d v="2023-01-05T00:00:00"/>
    <d v="2023-01-05T00:00:00"/>
    <s v="SL"/>
    <m/>
    <s v="1 SL"/>
    <n v="1"/>
    <m/>
  </r>
  <r>
    <n v="296"/>
    <x v="42"/>
    <d v="2023-01-09T00:00:00"/>
    <s v="ESTIEBER ARISTOTLE B."/>
    <s v="CENRO"/>
    <x v="0"/>
    <d v="2023-01-07T00:00:00"/>
    <d v="2023-01-07T00:00:00"/>
    <s v="SL"/>
    <m/>
    <s v="1 SL"/>
    <n v="1"/>
    <m/>
  </r>
  <r>
    <n v="297"/>
    <x v="42"/>
    <d v="2023-01-18T00:00:00"/>
    <s v="DOGELIO CHRISTIAN B."/>
    <s v="LEGAL"/>
    <x v="0"/>
    <d v="2023-01-23T00:00:00"/>
    <d v="2023-01-23T00:00:00"/>
    <s v="VL"/>
    <m/>
    <s v="1 VL"/>
    <n v="1"/>
    <m/>
  </r>
  <r>
    <n v="298"/>
    <x v="42"/>
    <d v="2023-01-14T00:00:00"/>
    <s v="DIMAANO LEOVIGILDA A."/>
    <s v="EEO/CITY MARKET"/>
    <x v="0"/>
    <d v="2023-01-17T00:00:00"/>
    <d v="2023-01-19T00:00:00"/>
    <s v="VL"/>
    <m/>
    <s v="3 VL"/>
    <n v="3"/>
    <m/>
  </r>
  <r>
    <n v="299"/>
    <x v="42"/>
    <d v="2023-01-31T00:00:00"/>
    <s v="DIMAANO LEOVIGILDA A."/>
    <s v="EEO/CITY MARKET"/>
    <x v="0"/>
    <d v="2023-01-24T00:00:00"/>
    <d v="2023-01-28T00:00:00"/>
    <s v="SL"/>
    <m/>
    <s v="4 SL"/>
    <n v="4"/>
    <m/>
  </r>
  <r>
    <n v="300"/>
    <x v="42"/>
    <d v="2023-01-12T00:00:00"/>
    <s v="DIMARANAN KHRISSELLE E."/>
    <s v="TCIS"/>
    <x v="2"/>
    <d v="2023-01-11T00:00:00"/>
    <d v="2023-01-12T00:00:00"/>
    <s v="SL"/>
    <m/>
    <s v="2 SL"/>
    <n v="2"/>
    <m/>
  </r>
  <r>
    <n v="301"/>
    <x v="42"/>
    <d v="2022-12-21T00:00:00"/>
    <s v="ATIENZA JAYSON E."/>
    <s v="DEPED"/>
    <x v="0"/>
    <d v="2022-12-23T00:00:00"/>
    <d v="2022-12-29T00:00:00"/>
    <s v="VL"/>
    <m/>
    <s v="4 VL"/>
    <n v="4"/>
    <m/>
  </r>
  <r>
    <n v="302"/>
    <x v="42"/>
    <d v="2022-12-26T00:00:00"/>
    <s v="DE CASTRO MARYLEN A."/>
    <s v="CPDO"/>
    <x v="1"/>
    <d v="2022-12-26T00:00:00"/>
    <d v="2022-12-30T00:00:00"/>
    <s v="VL"/>
    <m/>
    <s v="3 VL"/>
    <n v="3"/>
    <m/>
  </r>
  <r>
    <n v="303"/>
    <x v="42"/>
    <d v="2022-12-14T00:00:00"/>
    <s v="NIBAY ELEONOR E."/>
    <s v="CHO"/>
    <x v="0"/>
    <d v="2022-12-29T00:00:00"/>
    <d v="2022-12-29T00:00:00"/>
    <s v="VL"/>
    <m/>
    <s v="1 VL"/>
    <n v="1"/>
    <m/>
  </r>
  <r>
    <n v="304"/>
    <x v="42"/>
    <d v="2022-12-26T00:00:00"/>
    <s v="GUTIERREZ MARICIS A."/>
    <s v="CPDO"/>
    <x v="1"/>
    <d v="2022-12-26T00:00:00"/>
    <d v="2022-12-30T00:00:00"/>
    <s v="VL"/>
    <m/>
    <s v="3 VL"/>
    <n v="3"/>
    <m/>
  </r>
  <r>
    <n v="305"/>
    <x v="42"/>
    <d v="2022-12-26T00:00:00"/>
    <s v="PADILLA JANE Z."/>
    <s v="CPDO"/>
    <x v="1"/>
    <d v="2022-12-26T00:00:00"/>
    <d v="2022-12-30T00:00:00"/>
    <s v="VL"/>
    <m/>
    <s v="3 VL"/>
    <n v="3"/>
    <m/>
  </r>
  <r>
    <n v="306"/>
    <x v="42"/>
    <d v="2022-12-17T00:00:00"/>
    <s v="OPO CORAZON R."/>
    <s v="PICNIC GROVE"/>
    <x v="0"/>
    <d v="2022-12-08T00:00:00"/>
    <d v="2022-12-12T00:00:00"/>
    <s v="OTHER"/>
    <s v="MOURNING LEAVE"/>
    <s v="2 OTHER"/>
    <n v="2"/>
    <m/>
  </r>
  <r>
    <n v="307"/>
    <x v="42"/>
    <d v="2022-11-23T00:00:00"/>
    <s v="DE ASIS JANETTE D."/>
    <s v="BPLO"/>
    <x v="0"/>
    <d v="2022-11-22T00:00:00"/>
    <d v="2022-11-22T00:00:00"/>
    <s v="SL"/>
    <m/>
    <s v="1 SL"/>
    <n v="1"/>
    <m/>
  </r>
  <r>
    <n v="308"/>
    <x v="42"/>
    <d v="2022-11-23T00:00:00"/>
    <s v="AMBROCIO MELODY B."/>
    <s v="CSWDO"/>
    <x v="0"/>
    <d v="2022-11-24T00:00:00"/>
    <d v="2022-11-24T00:00:00"/>
    <s v="OTHER"/>
    <s v="SPECIAL PRIVILEDGE"/>
    <s v="1 OTHER"/>
    <n v="1"/>
    <m/>
  </r>
  <r>
    <n v="309"/>
    <x v="42"/>
    <d v="2022-11-21T00:00:00"/>
    <s v="LAVINA FLORINDA E."/>
    <s v="PICNIC GROVE"/>
    <x v="0"/>
    <d v="2022-11-12T00:00:00"/>
    <d v="2022-11-18T00:00:00"/>
    <s v="OTHER"/>
    <s v="MOURNING LEAVE"/>
    <s v="5 OTHER"/>
    <n v="5"/>
    <m/>
  </r>
  <r>
    <n v="310"/>
    <x v="43"/>
    <d v="2023-01-19T00:00:00"/>
    <s v="SARDIÑOLA REBECCA C."/>
    <s v="SP"/>
    <x v="0"/>
    <d v="2023-01-03T00:00:00"/>
    <d v="2023-01-06T00:00:00"/>
    <s v="OTHER"/>
    <s v="MOURNING LEAVE"/>
    <s v="4 OTHER"/>
    <n v="4"/>
    <m/>
  </r>
  <r>
    <n v="311"/>
    <x v="43"/>
    <d v="2023-01-23T00:00:00"/>
    <s v="ROMILLA EDITH D."/>
    <s v="PIO"/>
    <x v="1"/>
    <d v="2023-01-25T00:00:00"/>
    <d v="2023-01-27T00:00:00"/>
    <s v="VL"/>
    <m/>
    <s v="3 VL"/>
    <n v="3"/>
    <m/>
  </r>
  <r>
    <n v="312"/>
    <x v="43"/>
    <d v="2023-01-11T00:00:00"/>
    <s v="PAITON MARY ANN M."/>
    <s v="CHARACTER OFFICE"/>
    <x v="1"/>
    <d v="2023-01-10T00:00:00"/>
    <d v="2023-01-10T00:00:00"/>
    <s v="SL"/>
    <m/>
    <s v="1 SL"/>
    <n v="1"/>
    <m/>
  </r>
  <r>
    <n v="313"/>
    <x v="43"/>
    <d v="2023-01-12T00:00:00"/>
    <s v="FLAVIER ADORACION  "/>
    <s v="ADMIN OFFICE"/>
    <x v="1"/>
    <d v="2023-01-11T00:00:00"/>
    <d v="2023-01-11T00:00:00"/>
    <s v="SL"/>
    <m/>
    <s v="1 SL"/>
    <n v="1"/>
    <m/>
  </r>
  <r>
    <n v="314"/>
    <x v="43"/>
    <d v="2023-01-17T00:00:00"/>
    <s v="OLINO PRECIOSA A."/>
    <s v="GSO"/>
    <x v="1"/>
    <d v="2023-01-16T00:00:00"/>
    <d v="2023-01-16T00:00:00"/>
    <s v="SL"/>
    <m/>
    <s v="1 SL"/>
    <n v="1"/>
    <m/>
  </r>
  <r>
    <n v="315"/>
    <x v="43"/>
    <d v="2023-01-18T00:00:00"/>
    <s v="ORTIZ TRINIDAD D."/>
    <s v="GSO"/>
    <x v="1"/>
    <d v="2023-01-17T00:00:00"/>
    <d v="2023-01-17T00:00:00"/>
    <s v="SL"/>
    <m/>
    <s v="1 SL"/>
    <n v="1"/>
    <m/>
  </r>
  <r>
    <n v="316"/>
    <x v="43"/>
    <d v="2023-01-15T00:00:00"/>
    <s v="ORTIZ TRINIDAD D."/>
    <s v="GSO"/>
    <x v="1"/>
    <d v="2023-01-24T00:00:00"/>
    <d v="2023-01-24T00:00:00"/>
    <s v="SL"/>
    <m/>
    <s v="1 SL"/>
    <n v="1"/>
    <m/>
  </r>
  <r>
    <n v="317"/>
    <x v="43"/>
    <d v="2023-01-25T00:00:00"/>
    <s v="LANDICHO CHARLENE R."/>
    <s v="GSO"/>
    <x v="0"/>
    <d v="2023-01-24T00:00:00"/>
    <d v="2023-01-24T00:00:00"/>
    <s v="OTHER"/>
    <s v="SPECIAL PRIVILEDGE"/>
    <s v="1 OTHER"/>
    <n v="1"/>
    <m/>
  </r>
  <r>
    <n v="318"/>
    <x v="43"/>
    <d v="2023-02-14T00:00:00"/>
    <s v="JORGE CAROLINA M."/>
    <s v="CTO"/>
    <x v="1"/>
    <d v="2023-02-10T00:00:00"/>
    <d v="2023-02-10T00:00:00"/>
    <s v="SL"/>
    <m/>
    <s v="1 SL"/>
    <n v="1"/>
    <m/>
  </r>
  <r>
    <n v="319"/>
    <x v="43"/>
    <d v="2023-02-20T00:00:00"/>
    <s v="ATIENZA JULIE ANN A."/>
    <s v="CTO"/>
    <x v="1"/>
    <d v="2023-02-17T00:00:00"/>
    <d v="2023-02-17T00:00:00"/>
    <s v="SL"/>
    <m/>
    <s v="1 SL"/>
    <n v="1"/>
    <m/>
  </r>
  <r>
    <n v="320"/>
    <x v="43"/>
    <d v="2023-02-22T00:00:00"/>
    <s v="ANGCAYA JENNY ROSE S."/>
    <s v="CTO-LICENSE"/>
    <x v="0"/>
    <d v="2023-02-20T00:00:00"/>
    <d v="2023-02-21T00:00:00"/>
    <s v="OTHER"/>
    <s v="SPECIAL PRIVILEDGE"/>
    <s v="2 OTHER"/>
    <n v="2"/>
    <m/>
  </r>
  <r>
    <n v="321"/>
    <x v="43"/>
    <d v="2023-02-27T00:00:00"/>
    <s v="DE OCAMPO ALMA A."/>
    <s v="CTO"/>
    <x v="1"/>
    <d v="2023-02-23T00:00:00"/>
    <d v="2023-02-23T00:00:00"/>
    <s v="SL"/>
    <m/>
    <s v="1 SL"/>
    <n v="1"/>
    <m/>
  </r>
  <r>
    <n v="322"/>
    <x v="43"/>
    <d v="2023-02-20T00:00:00"/>
    <s v="ATIENZA JULIE ANN A."/>
    <s v="CTO"/>
    <x v="1"/>
    <d v="2023-02-27T00:00:00"/>
    <d v="2023-02-27T00:00:00"/>
    <s v="OTHER"/>
    <s v="SPECIAL PRIVILEDGE"/>
    <s v="1 OTHER"/>
    <n v="1"/>
    <m/>
  </r>
  <r>
    <n v="323"/>
    <x v="43"/>
    <d v="2023-01-30T00:00:00"/>
    <s v="MALIGAYA NELITA M."/>
    <s v="GSO"/>
    <x v="1"/>
    <d v="2023-02-07T00:00:00"/>
    <d v="2023-02-07T00:00:00"/>
    <s v="VL"/>
    <m/>
    <s v="1 VL"/>
    <n v="1"/>
    <m/>
  </r>
  <r>
    <n v="324"/>
    <x v="43"/>
    <d v="2023-01-30T00:00:00"/>
    <s v="MACAPUNO FELIX  "/>
    <s v="CENRO"/>
    <x v="1"/>
    <d v="2023-01-27T00:00:00"/>
    <d v="2023-01-27T00:00:00"/>
    <s v="SL"/>
    <m/>
    <s v="1 SL"/>
    <n v="1"/>
    <m/>
  </r>
  <r>
    <n v="325"/>
    <x v="43"/>
    <d v="2022-12-22T00:00:00"/>
    <s v="ANGCAYA FRANCIS A."/>
    <s v="MAHOGANY MARKET"/>
    <x v="1"/>
    <d v="2022-12-28T00:00:00"/>
    <d v="2022-12-29T00:00:00"/>
    <s v="VL"/>
    <m/>
    <s v="2 VL"/>
    <n v="2"/>
    <m/>
  </r>
  <r>
    <n v="326"/>
    <x v="43"/>
    <d v="2022-12-19T00:00:00"/>
    <s v="BISCOCHO JULIETA G."/>
    <s v="CTO"/>
    <x v="1"/>
    <d v="2022-12-22T00:00:00"/>
    <d v="2022-12-29T00:00:00"/>
    <s v="VL"/>
    <m/>
    <s v="5 VL"/>
    <n v="5"/>
    <m/>
  </r>
  <r>
    <n v="327"/>
    <x v="43"/>
    <d v="2023-01-19T00:00:00"/>
    <s v="MACASPAC JOSE VICTOR P."/>
    <s v="MAHOGANY MARKET"/>
    <x v="1"/>
    <d v="2023-01-15T00:00:00"/>
    <d v="2023-01-15T00:00:00"/>
    <s v="SL"/>
    <m/>
    <s v="1 SL"/>
    <n v="1"/>
    <m/>
  </r>
  <r>
    <n v="328"/>
    <x v="43"/>
    <d v="2023-01-19T00:00:00"/>
    <s v="ANGCAYA FRANCIS A."/>
    <s v="MAHOGANY MARKET"/>
    <x v="1"/>
    <d v="2023-01-18T00:00:00"/>
    <d v="2023-01-18T00:00:00"/>
    <s v="SL"/>
    <m/>
    <s v="1 SL"/>
    <n v="1"/>
    <m/>
  </r>
  <r>
    <n v="329"/>
    <x v="43"/>
    <d v="2023-01-30T00:00:00"/>
    <s v="CABANLIT ZOSIMA M."/>
    <s v="MAHOGANY MARKET"/>
    <x v="0"/>
    <d v="2023-01-29T00:00:00"/>
    <d v="2023-01-29T00:00:00"/>
    <s v="SL"/>
    <m/>
    <s v="1 SL"/>
    <n v="1"/>
    <m/>
  </r>
  <r>
    <n v="330"/>
    <x v="43"/>
    <d v="2023-02-02T00:00:00"/>
    <s v="HERNANDEZ MARIO A."/>
    <s v="MAHOGANY MARKET"/>
    <x v="1"/>
    <d v="2023-02-17T00:00:00"/>
    <d v="2023-02-19T00:00:00"/>
    <s v="OTHER"/>
    <s v="ADOPTION LEAVE"/>
    <s v="3 OTHER"/>
    <n v="3"/>
    <m/>
  </r>
  <r>
    <n v="331"/>
    <x v="43"/>
    <d v="2023-02-02T00:00:00"/>
    <s v="MACASPAC JOSE VICTOR P."/>
    <s v="MAHOGANY MARKET"/>
    <x v="1"/>
    <d v="2023-02-12T00:00:00"/>
    <d v="2023-02-13T00:00:00"/>
    <s v="VL"/>
    <m/>
    <s v="1 VL"/>
    <n v="1"/>
    <m/>
  </r>
  <r>
    <n v="332"/>
    <x v="43"/>
    <d v="2023-02-23T00:00:00"/>
    <s v="TORRES SONIA M."/>
    <s v="ASSESSORS OFFICE"/>
    <x v="1"/>
    <d v="2023-03-02T00:00:00"/>
    <d v="2023-03-02T00:00:00"/>
    <s v="OTHER"/>
    <s v="SPECIAL PRIVELEGE"/>
    <s v="1 OTHER"/>
    <n v="1"/>
    <m/>
  </r>
  <r>
    <n v="333"/>
    <x v="43"/>
    <d v="2023-02-03T00:00:00"/>
    <s v="ESTRANGCO MERCY U."/>
    <s v="MAHOGANY MARKET"/>
    <x v="1"/>
    <d v="2023-01-24T00:00:00"/>
    <d v="2023-02-03T00:00:00"/>
    <s v="SL"/>
    <m/>
    <s v="9 SL"/>
    <n v="9"/>
    <m/>
  </r>
  <r>
    <n v="334"/>
    <x v="43"/>
    <d v="2022-12-19T00:00:00"/>
    <s v="ORTIZ TRINIDAD D."/>
    <s v="GSO"/>
    <x v="1"/>
    <d v="2023-12-16T00:00:00"/>
    <d v="2023-12-16T00:00:00"/>
    <s v="SL"/>
    <m/>
    <s v="1 SL"/>
    <n v="1"/>
    <m/>
  </r>
  <r>
    <n v="335"/>
    <x v="43"/>
    <d v="2022-12-20T00:00:00"/>
    <s v="PERIDO EDWIN A."/>
    <s v="GSO"/>
    <x v="1"/>
    <d v="2022-12-19T00:00:00"/>
    <d v="2022-12-19T00:00:00"/>
    <s v="SL"/>
    <m/>
    <s v="1 SL"/>
    <n v="1"/>
    <m/>
  </r>
  <r>
    <n v="336"/>
    <x v="43"/>
    <d v="2022-12-23T00:00:00"/>
    <s v="GATPANDAN MICHAEL E."/>
    <s v="GSO"/>
    <x v="0"/>
    <d v="2022-12-22T00:00:00"/>
    <d v="2022-12-22T00:00:00"/>
    <s v="SL"/>
    <m/>
    <s v="1 SL"/>
    <n v="1"/>
    <m/>
  </r>
  <r>
    <n v="337"/>
    <x v="43"/>
    <d v="2022-12-29T00:00:00"/>
    <s v="PERIDO EDWIN A."/>
    <s v="GSO"/>
    <x v="1"/>
    <d v="2022-12-27T00:00:00"/>
    <d v="2022-12-28T00:00:00"/>
    <s v="SL"/>
    <m/>
    <s v="2 SL"/>
    <n v="2"/>
    <m/>
  </r>
  <r>
    <n v="338"/>
    <x v="43"/>
    <d v="2022-12-27T00:00:00"/>
    <s v="ORTIZ TRINIDAD D."/>
    <s v="GSO"/>
    <x v="1"/>
    <d v="2022-12-21T00:00:00"/>
    <d v="2022-12-23T00:00:00"/>
    <s v="SL"/>
    <m/>
    <s v="3 SL"/>
    <n v="3"/>
    <m/>
  </r>
  <r>
    <n v="339"/>
    <x v="43"/>
    <d v="2023-01-05T00:00:00"/>
    <s v="DE VILLA MYRNA D."/>
    <s v="GSO"/>
    <x v="1"/>
    <d v="2023-01-04T00:00:00"/>
    <d v="2023-01-04T00:00:00"/>
    <s v="SL"/>
    <m/>
    <s v="1 SL"/>
    <n v="1"/>
    <m/>
  </r>
  <r>
    <n v="340"/>
    <x v="43"/>
    <d v="2023-01-12T00:00:00"/>
    <s v="DE VILLA MYRNA D."/>
    <s v="GSO"/>
    <x v="1"/>
    <d v="2023-01-09T00:00:00"/>
    <d v="2023-01-11T00:00:00"/>
    <s v="SL"/>
    <m/>
    <s v="3 SL"/>
    <n v="3"/>
    <m/>
  </r>
  <r>
    <n v="341"/>
    <x v="43"/>
    <d v="2023-01-30T00:00:00"/>
    <s v="MARINDUQUE ERNESTO P."/>
    <s v="CEO"/>
    <x v="1"/>
    <d v="2023-01-16T00:00:00"/>
    <d v="2023-01-16T00:00:00"/>
    <s v="SL"/>
    <m/>
    <s v="1 SL"/>
    <n v="1"/>
    <m/>
  </r>
  <r>
    <n v="342"/>
    <x v="43"/>
    <d v="2023-02-09T00:00:00"/>
    <s v="DOGELIO RONNEL D."/>
    <s v="CEO"/>
    <x v="1"/>
    <d v="2023-02-09T00:00:00"/>
    <d v="2023-02-10T00:00:00"/>
    <s v="VL"/>
    <m/>
    <s v="2 VL"/>
    <n v="2"/>
    <m/>
  </r>
  <r>
    <n v="343"/>
    <x v="43"/>
    <d v="2023-01-17T00:00:00"/>
    <s v="VILLANUEVA CHRISTIANNE FAYE A."/>
    <s v="CEO"/>
    <x v="0"/>
    <d v="2023-01-16T00:00:00"/>
    <d v="2023-01-16T00:00:00"/>
    <s v="SL"/>
    <m/>
    <s v="1 SL"/>
    <n v="1"/>
    <m/>
  </r>
  <r>
    <n v="344"/>
    <x v="43"/>
    <d v="2023-01-11T00:00:00"/>
    <s v="MENDOZA PRESCILA S."/>
    <n v="0"/>
    <x v="2"/>
    <d v="2023-01-16T00:00:00"/>
    <d v="2023-01-16T00:00:00"/>
    <s v="OTHER"/>
    <s v="SPECIAL PRIVILEGE"/>
    <s v="1 OTHER"/>
    <n v="1"/>
    <m/>
  </r>
  <r>
    <n v="345"/>
    <x v="43"/>
    <d v="2023-01-06T00:00:00"/>
    <s v="DOGELIO RONNEL D."/>
    <s v="CEO"/>
    <x v="1"/>
    <d v="2023-01-13T00:00:00"/>
    <d v="2023-01-13T00:00:00"/>
    <s v="VL"/>
    <m/>
    <s v="1 VL"/>
    <n v="1"/>
    <m/>
  </r>
  <r>
    <n v="346"/>
    <x v="43"/>
    <d v="2023-01-05T00:00:00"/>
    <s v="MENDOZA PRESCILA S."/>
    <n v="0"/>
    <x v="2"/>
    <d v="2023-01-04T00:00:00"/>
    <d v="2023-01-04T00:00:00"/>
    <s v="SL"/>
    <m/>
    <s v="1 SL"/>
    <n v="1"/>
    <m/>
  </r>
  <r>
    <n v="347"/>
    <x v="43"/>
    <d v="2023-01-03T00:00:00"/>
    <s v="MANALO CELSA B."/>
    <s v="CPDO"/>
    <x v="1"/>
    <d v="2023-01-09T00:00:00"/>
    <d v="2023-01-09T00:00:00"/>
    <s v="OTHER"/>
    <s v="SPECIAL PRIVILEGE"/>
    <s v="1 OTHER"/>
    <n v="1"/>
    <m/>
  </r>
  <r>
    <n v="348"/>
    <x v="43"/>
    <d v="2023-01-19T00:00:00"/>
    <s v="DOGELIO RONNEL D."/>
    <s v="CEO"/>
    <x v="1"/>
    <d v="2023-01-18T00:00:00"/>
    <d v="2023-01-18T00:00:00"/>
    <s v="SL"/>
    <m/>
    <s v="1 SL"/>
    <n v="1"/>
    <m/>
  </r>
  <r>
    <n v="349"/>
    <x v="43"/>
    <d v="2023-01-26T00:00:00"/>
    <s v="LUMENARIO ZARAH A."/>
    <s v="CITY PLANNING &amp; DEV'T OFFICE"/>
    <x v="1"/>
    <d v="2023-01-24T00:00:00"/>
    <d v="2023-01-25T00:00:00"/>
    <s v="SL"/>
    <m/>
    <s v="2 SL"/>
    <n v="2"/>
    <m/>
  </r>
  <r>
    <n v="350"/>
    <x v="43"/>
    <d v="2023-01-09T00:00:00"/>
    <s v="GARCIA HAIZEL M."/>
    <s v="CCT"/>
    <x v="1"/>
    <d v="2023-01-16T00:00:00"/>
    <d v="2023-01-16T00:00:00"/>
    <s v="OTHER"/>
    <s v="SPECIAL PRIVILEGE"/>
    <s v="1 OTHER"/>
    <n v="1"/>
    <m/>
  </r>
  <r>
    <n v="351"/>
    <x v="43"/>
    <d v="2023-01-09T00:00:00"/>
    <s v="GARCIA HAIZEL M."/>
    <s v="CCT"/>
    <x v="1"/>
    <d v="2023-01-06T00:00:00"/>
    <d v="2023-01-06T00:00:00"/>
    <s v="SL"/>
    <m/>
    <s v="1 SL"/>
    <n v="1"/>
    <m/>
  </r>
  <r>
    <n v="352"/>
    <x v="43"/>
    <d v="2023-01-16T00:00:00"/>
    <s v="PETIL GLENDA D."/>
    <s v="CCT"/>
    <x v="1"/>
    <d v="2023-01-09T00:00:00"/>
    <d v="2023-01-09T00:00:00"/>
    <s v="SL"/>
    <m/>
    <s v="1 SL"/>
    <n v="1"/>
    <m/>
  </r>
  <r>
    <n v="352"/>
    <x v="43"/>
    <d v="2023-01-16T00:00:00"/>
    <s v="PETIL GLENDA D."/>
    <s v="CCT"/>
    <x v="1"/>
    <d v="2023-01-12T00:00:00"/>
    <d v="2023-01-13T00:00:00"/>
    <s v="SL"/>
    <m/>
    <s v="2 SL"/>
    <n v="2"/>
    <m/>
  </r>
  <r>
    <n v="353"/>
    <x v="43"/>
    <d v="2022-12-21T00:00:00"/>
    <s v="DEL MUNDO HERMOGENES C."/>
    <s v="CEO"/>
    <x v="1"/>
    <d v="2023-12-26T00:00:00"/>
    <d v="2023-12-29T00:00:00"/>
    <s v="VL"/>
    <m/>
    <s v="3 VL"/>
    <n v="3"/>
    <m/>
  </r>
  <r>
    <n v="354"/>
    <x v="43"/>
    <d v="2023-01-30T00:00:00"/>
    <s v="FERMA ELIZA C."/>
    <s v="TOPS OFFICE"/>
    <x v="1"/>
    <d v="2023-01-30T00:00:00"/>
    <d v="2023-02-09T00:00:00"/>
    <s v="SL"/>
    <m/>
    <s v="9 SL"/>
    <n v="9"/>
    <m/>
  </r>
  <r>
    <n v="355"/>
    <x v="43"/>
    <d v="2022-12-22T00:00:00"/>
    <s v="MENDOZA PRESCILA S."/>
    <n v="0"/>
    <x v="2"/>
    <d v="2022-12-28T00:00:00"/>
    <d v="2022-12-29T00:00:00"/>
    <s v="VL"/>
    <m/>
    <s v="2 VL"/>
    <n v="2"/>
    <m/>
  </r>
  <r>
    <n v="356"/>
    <x v="43"/>
    <d v="2022-12-15T00:00:00"/>
    <s v="OLEGARIO LEONARD ERIC B."/>
    <s v="CEO"/>
    <x v="1"/>
    <d v="2022-12-27T00:00:00"/>
    <d v="2022-12-29T00:00:00"/>
    <s v="VL"/>
    <m/>
    <s v="3 VL"/>
    <n v="3"/>
    <m/>
  </r>
  <r>
    <n v="357"/>
    <x v="43"/>
    <d v="2022-12-19T00:00:00"/>
    <s v="MANALO CELSA B."/>
    <s v="CPDO"/>
    <x v="1"/>
    <d v="2022-12-26T00:00:00"/>
    <d v="2022-12-28T00:00:00"/>
    <s v="VL"/>
    <m/>
    <s v="2 VL"/>
    <n v="2"/>
    <m/>
  </r>
  <r>
    <n v="358"/>
    <x v="43"/>
    <d v="2022-12-19T00:00:00"/>
    <s v="BAYOT EMILIANA C."/>
    <s v="CPDO"/>
    <x v="1"/>
    <d v="2023-01-30T00:00:00"/>
    <d v="2023-02-03T00:00:00"/>
    <s v="VL"/>
    <m/>
    <s v="5 VL"/>
    <n v="5"/>
    <m/>
  </r>
  <r>
    <n v="359"/>
    <x v="43"/>
    <d v="2022-12-09T00:00:00"/>
    <s v="BAYOT EMILIANA C."/>
    <s v="CPDO"/>
    <x v="1"/>
    <d v="2023-01-05T00:00:00"/>
    <d v="2023-01-05T00:00:00"/>
    <s v="OTHER"/>
    <s v="SPECIAL PRVILEGE"/>
    <s v="1 OTHER"/>
    <n v="1"/>
    <m/>
  </r>
  <r>
    <n v="360"/>
    <x v="44"/>
    <d v="2023-03-01T00:00:00"/>
    <s v="REYES ELSA T."/>
    <s v="SP"/>
    <x v="1"/>
    <m/>
    <m/>
    <s v="OTHER"/>
    <s v="TERMINAL LEAVE"/>
    <s v="0 OTHER"/>
    <n v="0"/>
    <m/>
  </r>
  <r>
    <n v="361"/>
    <x v="44"/>
    <d v="2022-12-15T00:00:00"/>
    <s v="MONTENEGRO HENRY S."/>
    <s v="SP"/>
    <x v="1"/>
    <d v="2022-12-23T00:00:00"/>
    <d v="2022-12-23T00:00:00"/>
    <s v="VL"/>
    <m/>
    <s v="1 VL"/>
    <n v="1"/>
    <m/>
  </r>
  <r>
    <n v="361"/>
    <x v="44"/>
    <d v="2022-12-15T00:00:00"/>
    <s v="MONTENEGRO HENRY S."/>
    <s v="SP"/>
    <x v="1"/>
    <d v="2022-12-27T00:00:00"/>
    <d v="2022-12-27T00:00:00"/>
    <s v="VL"/>
    <m/>
    <s v="1 VL"/>
    <n v="1"/>
    <m/>
  </r>
  <r>
    <n v="362"/>
    <x v="44"/>
    <d v="2023-01-13T00:00:00"/>
    <s v="MAULLON JAENA F."/>
    <n v="0"/>
    <x v="2"/>
    <d v="2023-01-18T00:00:00"/>
    <d v="2023-01-20T00:00:00"/>
    <s v="VL"/>
    <m/>
    <s v="3 VL"/>
    <n v="3"/>
    <m/>
  </r>
  <r>
    <n v="363"/>
    <x v="44"/>
    <d v="2023-01-13T00:00:00"/>
    <s v="DE OCAMPO MA. ELENA D."/>
    <s v="SP"/>
    <x v="1"/>
    <d v="2023-01-09T00:00:00"/>
    <d v="2023-01-11T00:00:00"/>
    <s v="SL"/>
    <m/>
    <s v="3 SL"/>
    <n v="3"/>
    <m/>
  </r>
  <r>
    <n v="364"/>
    <x v="44"/>
    <d v="2023-01-11T00:00:00"/>
    <s v="REOSA CECILIA A."/>
    <s v="SP"/>
    <x v="1"/>
    <d v="2023-01-10T00:00:00"/>
    <d v="2023-01-10T00:00:00"/>
    <s v="SL"/>
    <m/>
    <s v="1 SL"/>
    <n v="1"/>
    <m/>
  </r>
  <r>
    <n v="365"/>
    <x v="44"/>
    <d v="2023-01-11T00:00:00"/>
    <s v="MONTENEGRO HENRY S."/>
    <s v="SP"/>
    <x v="1"/>
    <d v="2023-01-09T00:00:00"/>
    <d v="2023-01-10T00:00:00"/>
    <s v="SL"/>
    <m/>
    <s v="2 SL"/>
    <n v="2"/>
    <m/>
  </r>
  <r>
    <n v="366"/>
    <x v="44"/>
    <d v="2023-01-11T00:00:00"/>
    <s v="MANALO ELIADA F."/>
    <s v="SP"/>
    <x v="1"/>
    <d v="2023-01-10T00:00:00"/>
    <d v="2023-01-10T00:00:00"/>
    <s v="SL"/>
    <m/>
    <s v="1 SL"/>
    <n v="1"/>
    <m/>
  </r>
  <r>
    <n v="367"/>
    <x v="44"/>
    <d v="2022-12-29T00:00:00"/>
    <s v="DE OCAMPO MA. ELENA D."/>
    <s v="SP"/>
    <x v="1"/>
    <d v="2022-12-28T00:00:00"/>
    <d v="2022-12-28T00:00:00"/>
    <s v="SL"/>
    <m/>
    <s v="1 SL"/>
    <n v="1"/>
    <m/>
  </r>
  <r>
    <n v="368"/>
    <x v="44"/>
    <d v="2022-12-29T00:00:00"/>
    <s v="BURAZON CARIDAD A."/>
    <s v="CTO"/>
    <x v="1"/>
    <d v="2022-12-28T00:00:00"/>
    <d v="2022-12-28T00:00:00"/>
    <s v="SL"/>
    <m/>
    <s v="1 SL"/>
    <n v="1"/>
    <m/>
  </r>
  <r>
    <n v="369"/>
    <x v="44"/>
    <d v="2022-12-22T00:00:00"/>
    <s v="FLAVIER ADORACION  "/>
    <s v="ADMIN OFFICE"/>
    <x v="1"/>
    <d v="2022-12-27T00:00:00"/>
    <d v="2022-12-29T00:00:00"/>
    <s v="VL"/>
    <m/>
    <s v="3 VL"/>
    <n v="3"/>
    <m/>
  </r>
  <r>
    <n v="369"/>
    <x v="44"/>
    <d v="2022-12-23T00:00:00"/>
    <s v="FLAVIER ADORACION  "/>
    <s v="ADMIN OFFICE"/>
    <x v="1"/>
    <d v="2023-01-09T00:00:00"/>
    <d v="2023-01-10T00:00:00"/>
    <s v="VL"/>
    <m/>
    <s v="2 VL"/>
    <n v="2"/>
    <m/>
  </r>
  <r>
    <n v="370"/>
    <x v="44"/>
    <d v="2022-12-22T00:00:00"/>
    <s v="MARINDUQUE AURORA A."/>
    <s v="VMO"/>
    <x v="1"/>
    <d v="2023-12-27T00:00:00"/>
    <d v="2023-12-28T00:00:00"/>
    <s v="VL"/>
    <m/>
    <s v="2 VL"/>
    <n v="2"/>
    <m/>
  </r>
  <r>
    <n v="371"/>
    <x v="44"/>
    <d v="2023-01-19T00:00:00"/>
    <s v="LANTING AILEEN D."/>
    <s v="CHARACTER OFFICE"/>
    <x v="1"/>
    <d v="2023-01-18T00:00:00"/>
    <d v="2023-01-18T00:00:00"/>
    <s v="SL"/>
    <m/>
    <s v="1 SL"/>
    <n v="1"/>
    <m/>
  </r>
  <r>
    <n v="372"/>
    <x v="44"/>
    <d v="2023-02-01T00:00:00"/>
    <s v="LANTING AILEEN D."/>
    <s v="CHARACTER OFFICE"/>
    <x v="1"/>
    <d v="2023-01-30T00:00:00"/>
    <d v="2023-01-31T00:00:00"/>
    <s v="SL"/>
    <m/>
    <s v="2 SL"/>
    <n v="2"/>
    <m/>
  </r>
  <r>
    <n v="373"/>
    <x v="44"/>
    <d v="2023-01-24T00:00:00"/>
    <s v="LANTING AILEEN D."/>
    <s v="CHARACTER OFFICE"/>
    <x v="1"/>
    <d v="2023-01-23T00:00:00"/>
    <d v="2023-01-23T00:00:00"/>
    <s v="SL"/>
    <m/>
    <s v="1 SL"/>
    <n v="1"/>
    <m/>
  </r>
  <r>
    <n v="374"/>
    <x v="44"/>
    <d v="2023-01-31T00:00:00"/>
    <s v="PERENA RUBILINDA C."/>
    <s v="MO"/>
    <x v="1"/>
    <d v="2023-01-26T00:00:00"/>
    <d v="2023-01-26T00:00:00"/>
    <s v="SL"/>
    <m/>
    <s v="1 SL"/>
    <n v="1"/>
    <m/>
  </r>
  <r>
    <n v="375"/>
    <x v="44"/>
    <d v="2023-01-18T00:00:00"/>
    <s v="MENDOZA ARRIES N."/>
    <n v="0"/>
    <x v="2"/>
    <d v="2023-02-01T00:00:00"/>
    <d v="2023-02-01T00:00:00"/>
    <s v="OTHER"/>
    <s v="SPECIAL PRIVELEGE"/>
    <s v="1 OTHER"/>
    <n v="1"/>
    <m/>
  </r>
  <r>
    <n v="376"/>
    <x v="44"/>
    <d v="2023-01-13T00:00:00"/>
    <s v="EREÑO MELANIE B."/>
    <s v="BPLO"/>
    <x v="1"/>
    <d v="2023-01-09T00:00:00"/>
    <d v="2023-01-10T00:00:00"/>
    <s v="SL"/>
    <m/>
    <s v="2 SL"/>
    <n v="2"/>
    <m/>
  </r>
  <r>
    <n v="377"/>
    <x v="44"/>
    <d v="2023-01-24T00:00:00"/>
    <s v="BAURILE LOURDES Q."/>
    <s v="PICNIC GROVE"/>
    <x v="1"/>
    <d v="2023-02-11T00:00:00"/>
    <d v="2023-02-11T00:00:00"/>
    <s v="OTHER"/>
    <s v="SPECIAL PRIVELEGE"/>
    <s v="1 OTHER"/>
    <n v="1"/>
    <m/>
  </r>
  <r>
    <n v="378"/>
    <x v="44"/>
    <d v="2023-01-10T00:00:00"/>
    <s v="MALIGAYA NELITA M."/>
    <s v="GSO"/>
    <x v="1"/>
    <d v="2023-01-03T00:00:00"/>
    <d v="2023-01-09T00:00:00"/>
    <s v="OTHER"/>
    <s v="SPECIAL EMERGENCY"/>
    <s v="5 OTHER"/>
    <n v="5"/>
    <m/>
  </r>
  <r>
    <n v="379"/>
    <x v="44"/>
    <d v="2023-01-12T00:00:00"/>
    <s v="OLINO PRECIOSA A."/>
    <s v="GSO"/>
    <x v="1"/>
    <d v="2023-01-10T00:00:00"/>
    <d v="2023-01-11T00:00:00"/>
    <s v="OTHER"/>
    <s v="SPECIAL PRIVELEGE"/>
    <s v="2 OTHER"/>
    <n v="2"/>
    <m/>
  </r>
  <r>
    <n v="380"/>
    <x v="44"/>
    <d v="2023-02-01T00:00:00"/>
    <s v="ORTIZ TRINIDAD D."/>
    <s v="GSO"/>
    <x v="1"/>
    <d v="2023-01-30T00:00:00"/>
    <d v="2023-01-31T00:00:00"/>
    <s v="SL"/>
    <m/>
    <s v="2 SL"/>
    <n v="2"/>
    <m/>
  </r>
  <r>
    <n v="381"/>
    <x v="44"/>
    <d v="2023-01-17T00:00:00"/>
    <s v="LIMBOC FLORDELIZA J."/>
    <s v="LCR"/>
    <x v="1"/>
    <d v="2023-01-16T00:00:00"/>
    <d v="2023-01-16T00:00:00"/>
    <s v="SL"/>
    <m/>
    <s v="1 SL"/>
    <n v="1"/>
    <m/>
  </r>
  <r>
    <n v="382"/>
    <x v="44"/>
    <d v="2023-01-16T00:00:00"/>
    <s v="HERNANDEZ MARIO A."/>
    <s v="MAHOGANY MARKET"/>
    <x v="1"/>
    <d v="2023-01-13T00:00:00"/>
    <d v="2023-01-15T00:00:00"/>
    <s v="SL"/>
    <m/>
    <s v="1 SL"/>
    <n v="1"/>
    <m/>
  </r>
  <r>
    <n v="383"/>
    <x v="44"/>
    <d v="2023-01-16T00:00:00"/>
    <s v="PEREY AIRENE O."/>
    <s v="CCT"/>
    <x v="1"/>
    <d v="2023-01-19T00:00:00"/>
    <d v="2023-01-19T00:00:00"/>
    <s v="OTHER"/>
    <s v="SOLO PARENT"/>
    <s v="1 OTHER"/>
    <n v="1"/>
    <m/>
  </r>
  <r>
    <n v="384"/>
    <x v="44"/>
    <d v="2023-01-18T00:00:00"/>
    <s v="RODRIGUEZ RUEL  "/>
    <s v="CENRO"/>
    <x v="1"/>
    <d v="2023-01-21T00:00:00"/>
    <d v="2023-01-23T00:00:00"/>
    <s v="VL"/>
    <m/>
    <s v="1 VL"/>
    <n v="1"/>
    <m/>
  </r>
  <r>
    <n v="385"/>
    <x v="44"/>
    <d v="2023-01-18T00:00:00"/>
    <s v="DOCTORA ZENAIDA  "/>
    <s v="CENRO"/>
    <x v="1"/>
    <d v="2023-01-25T00:00:00"/>
    <d v="2023-01-25T00:00:00"/>
    <s v="OTHER"/>
    <s v="SPECIAL LEAVE"/>
    <s v="1 OTHER"/>
    <n v="1"/>
    <m/>
  </r>
  <r>
    <n v="386"/>
    <x v="44"/>
    <d v="2023-01-18T00:00:00"/>
    <s v="PALADAN VICENTE  "/>
    <s v="CENRO"/>
    <x v="1"/>
    <d v="2023-01-16T00:00:00"/>
    <d v="2023-01-17T00:00:00"/>
    <s v="SL"/>
    <m/>
    <s v="2 SL"/>
    <n v="2"/>
    <m/>
  </r>
  <r>
    <n v="387"/>
    <x v="44"/>
    <d v="2023-01-30T00:00:00"/>
    <s v="LEPARDO ROWENA R."/>
    <s v="CCT"/>
    <x v="1"/>
    <d v="2023-02-06T00:00:00"/>
    <d v="2023-02-06T00:00:00"/>
    <s v="OTHER"/>
    <s v="SOLO PARENT"/>
    <s v="1 OTHER"/>
    <n v="1"/>
    <m/>
  </r>
  <r>
    <n v="388"/>
    <x v="44"/>
    <d v="2023-01-09T00:00:00"/>
    <s v="MARINDUQUE MARISSA M."/>
    <s v="ASSESSORS OFFICE"/>
    <x v="1"/>
    <d v="2022-12-27T00:00:00"/>
    <d v="2022-12-29T00:00:00"/>
    <s v="OTHER"/>
    <s v="MOURNING LEAVE"/>
    <s v="3 OTHER"/>
    <n v="3"/>
    <m/>
  </r>
  <r>
    <n v="388"/>
    <x v="44"/>
    <d v="2023-01-09T00:00:00"/>
    <s v="MARINDUQUE MARISSA M."/>
    <s v="ASSESSORS OFFICE"/>
    <x v="1"/>
    <d v="2023-01-03T00:00:00"/>
    <d v="2023-01-06T00:00:00"/>
    <s v="OTHER"/>
    <s v="MOURNING LEAVE"/>
    <s v="4 OTHER"/>
    <n v="4"/>
    <m/>
  </r>
  <r>
    <n v="389"/>
    <x v="44"/>
    <d v="2023-01-06T00:00:00"/>
    <s v="PAYAD EDGARDO F."/>
    <s v="CENRO"/>
    <x v="1"/>
    <d v="2023-01-12T00:00:00"/>
    <d v="2023-01-13T00:00:00"/>
    <s v="VL"/>
    <m/>
    <s v="2 VL"/>
    <n v="2"/>
    <m/>
  </r>
  <r>
    <n v="390"/>
    <x v="44"/>
    <d v="2023-01-10T00:00:00"/>
    <s v="AYCARDO JOEL M."/>
    <s v="CSU"/>
    <x v="1"/>
    <d v="2023-01-16T00:00:00"/>
    <d v="2023-01-20T00:00:00"/>
    <s v="VL"/>
    <m/>
    <s v="5 VL"/>
    <n v="5"/>
    <m/>
  </r>
  <r>
    <n v="391"/>
    <x v="44"/>
    <d v="2023-01-16T00:00:00"/>
    <s v="ANGCAYA OFELIA G."/>
    <s v="ASSESSORS OFFICE"/>
    <x v="1"/>
    <d v="2023-01-11T00:00:00"/>
    <d v="2023-01-13T00:00:00"/>
    <s v="SL"/>
    <m/>
    <s v="3 SL"/>
    <n v="3"/>
    <m/>
  </r>
  <r>
    <n v="392"/>
    <x v="44"/>
    <d v="2022-12-16T00:00:00"/>
    <s v="PAYAD ALEXANDER  "/>
    <s v="CENRO"/>
    <x v="1"/>
    <d v="2022-12-23T00:00:00"/>
    <d v="2023-12-29T00:00:00"/>
    <s v="VL"/>
    <m/>
    <s v="253 VL"/>
    <n v="253"/>
    <m/>
  </r>
  <r>
    <n v="393"/>
    <x v="44"/>
    <d v="2022-12-01T00:00:00"/>
    <s v="PARRA VICTORIA S."/>
    <s v="EEO/ CITY MARKET"/>
    <x v="1"/>
    <d v="2022-12-19T00:00:00"/>
    <d v="2022-12-23T00:00:00"/>
    <s v="VL"/>
    <m/>
    <s v="5 VL"/>
    <n v="5"/>
    <m/>
  </r>
  <r>
    <n v="394"/>
    <x v="44"/>
    <d v="2022-12-19T00:00:00"/>
    <s v="JAVIER CARMELITA M."/>
    <s v="CCT"/>
    <x v="1"/>
    <d v="2022-12-28T00:00:00"/>
    <d v="2022-12-29T00:00:00"/>
    <s v="VL"/>
    <m/>
    <s v="2 VL"/>
    <n v="2"/>
    <m/>
  </r>
  <r>
    <n v="395"/>
    <x v="44"/>
    <d v="2022-12-01T00:00:00"/>
    <s v="PARRA VICTORIA S."/>
    <s v="EEO/ CITY MARKET"/>
    <x v="1"/>
    <d v="2022-12-03T00:00:00"/>
    <d v="2022-12-03T00:00:00"/>
    <s v="OTHER"/>
    <s v="SP"/>
    <s v="1 OTHER"/>
    <n v="1"/>
    <m/>
  </r>
  <r>
    <n v="396"/>
    <x v="44"/>
    <d v="2022-12-24T00:00:00"/>
    <s v="PARRA VICTORIA S."/>
    <s v="EEO/ CITY MARKET"/>
    <x v="1"/>
    <d v="2023-01-03T00:00:00"/>
    <d v="2023-01-03T00:00:00"/>
    <s v="OTHER"/>
    <s v="BIRTHDAY LEAVE"/>
    <s v="1 OTHER"/>
    <n v="1"/>
    <m/>
  </r>
  <r>
    <n v="397"/>
    <x v="44"/>
    <d v="2022-09-27T00:00:00"/>
    <s v="LEPARDO ROWENA R."/>
    <s v="CCT"/>
    <x v="1"/>
    <d v="2023-01-05T00:00:00"/>
    <d v="2023-01-05T00:00:00"/>
    <s v="OTHER"/>
    <s v="SOLO PARENT"/>
    <s v="1 OTHER"/>
    <n v="1"/>
    <m/>
  </r>
  <r>
    <n v="398"/>
    <x v="44"/>
    <d v="2023-01-31T00:00:00"/>
    <s v="GATPANDAN NENITA M."/>
    <s v="LIBRARY"/>
    <x v="1"/>
    <d v="2023-01-26T00:00:00"/>
    <d v="2023-01-27T00:00:00"/>
    <s v="SL"/>
    <m/>
    <s v="2 SL"/>
    <n v="2"/>
    <m/>
  </r>
  <r>
    <n v="399"/>
    <x v="44"/>
    <d v="2022-12-12T00:00:00"/>
    <s v="BAYOT RUMER M."/>
    <s v="ASSESSORS OFFICE"/>
    <x v="1"/>
    <d v="2022-12-19T00:00:00"/>
    <d v="2022-12-19T00:00:00"/>
    <s v="VL"/>
    <m/>
    <s v="1 VL"/>
    <n v="1"/>
    <m/>
  </r>
  <r>
    <n v="399"/>
    <x v="44"/>
    <d v="2022-12-12T00:00:00"/>
    <s v="BAYOT RUMER M."/>
    <s v="ASSESSORS OFFICE"/>
    <x v="1"/>
    <d v="2022-12-27T00:00:00"/>
    <d v="2022-12-28T00:00:00"/>
    <s v="VL"/>
    <m/>
    <s v="2 VL"/>
    <n v="2"/>
    <m/>
  </r>
  <r>
    <n v="400"/>
    <x v="44"/>
    <d v="2023-01-10T00:00:00"/>
    <s v="VILLANUEVA PABLO B."/>
    <s v="PICNIC GROVE"/>
    <x v="1"/>
    <d v="2022-12-28T00:00:00"/>
    <d v="2023-01-09T00:00:00"/>
    <s v="SL"/>
    <m/>
    <s v="7 SL"/>
    <n v="7"/>
    <m/>
  </r>
  <r>
    <n v="401"/>
    <x v="44"/>
    <d v="2023-02-13T00:00:00"/>
    <s v="VILLANUEVA PABLO B."/>
    <s v="PICNIC GROVE"/>
    <x v="1"/>
    <d v="2023-02-21T00:00:00"/>
    <d v="2023-02-21T00:00:00"/>
    <s v="VL"/>
    <m/>
    <s v="1 VL"/>
    <n v="1"/>
    <m/>
  </r>
  <r>
    <n v="402"/>
    <x v="44"/>
    <d v="2023-01-10T00:00:00"/>
    <s v="JAVIER HILARIO  "/>
    <s v="PICNIC GROVE"/>
    <x v="1"/>
    <d v="2023-01-19T00:00:00"/>
    <d v="2023-01-19T00:00:00"/>
    <s v="OTHER"/>
    <s v="SPECIAL PRIVILEGE"/>
    <s v="1 OTHER"/>
    <n v="1"/>
    <m/>
  </r>
  <r>
    <n v="403"/>
    <x v="44"/>
    <d v="2023-02-20T00:00:00"/>
    <s v="BAYHON VIOLETA  "/>
    <s v="ONT"/>
    <x v="1"/>
    <d v="2023-02-24T00:00:00"/>
    <d v="2023-02-27T00:00:00"/>
    <s v="VL"/>
    <m/>
    <s v="2 VL"/>
    <n v="2"/>
    <m/>
  </r>
  <r>
    <n v="404"/>
    <x v="44"/>
    <d v="2023-02-17T00:00:00"/>
    <s v="ROLLE MICHELLYN G."/>
    <s v="ONT"/>
    <x v="0"/>
    <d v="2023-02-08T00:00:00"/>
    <d v="2023-02-13T00:00:00"/>
    <s v="SL"/>
    <m/>
    <s v="4 SL"/>
    <n v="4"/>
    <m/>
  </r>
  <r>
    <n v="405"/>
    <x v="44"/>
    <d v="2023-02-20T00:00:00"/>
    <s v="JUMARANG AIME A."/>
    <s v="ONT"/>
    <x v="1"/>
    <d v="2023-02-16T00:00:00"/>
    <d v="2023-02-17T00:00:00"/>
    <s v="SL"/>
    <m/>
    <s v="2 SL"/>
    <n v="2"/>
    <m/>
  </r>
  <r>
    <n v="406"/>
    <x v="44"/>
    <d v="2023-02-20T00:00:00"/>
    <s v="FLORES MARIA PATRICIA NICOLE C."/>
    <s v="ONT"/>
    <x v="0"/>
    <d v="2023-02-13T00:00:00"/>
    <d v="2023-02-13T00:00:00"/>
    <s v="SL"/>
    <m/>
    <s v="1 SL"/>
    <n v="1"/>
    <m/>
  </r>
  <r>
    <n v="407"/>
    <x v="44"/>
    <d v="2023-02-20T00:00:00"/>
    <s v="HERNANDEZ DONATO Q."/>
    <s v="ONT"/>
    <x v="1"/>
    <d v="2023-02-21T00:00:00"/>
    <d v="2023-02-21T00:00:00"/>
    <s v="VL"/>
    <m/>
    <s v="1 VL"/>
    <n v="1"/>
    <m/>
  </r>
  <r>
    <n v="408"/>
    <x v="44"/>
    <d v="2023-02-14T00:00:00"/>
    <s v="ATIENZA JULIE ANN A."/>
    <s v="CTO"/>
    <x v="1"/>
    <d v="2023-02-20T00:00:00"/>
    <d v="2023-02-20T00:00:00"/>
    <s v="OTHER"/>
    <s v="SPECIAL PRIVILEGE"/>
    <s v="1 OTHER"/>
    <n v="1"/>
    <m/>
  </r>
  <r>
    <n v="408"/>
    <x v="44"/>
    <d v="2023-02-14T00:00:00"/>
    <s v="ATIENZA JULIE ANN A."/>
    <s v="CTO"/>
    <x v="1"/>
    <d v="2023-02-24T00:00:00"/>
    <d v="2023-02-24T00:00:00"/>
    <s v="OTHER"/>
    <s v="SPECIAL PRIVILEGE"/>
    <s v="1 OTHER"/>
    <n v="1"/>
    <m/>
  </r>
  <r>
    <n v="409"/>
    <x v="44"/>
    <d v="2023-02-14T00:00:00"/>
    <s v="BAUTISTA JANICE M."/>
    <s v="CTO"/>
    <x v="1"/>
    <d v="2023-02-17T00:00:00"/>
    <d v="2023-02-17T00:00:00"/>
    <s v="VL"/>
    <m/>
    <s v="1 VL"/>
    <n v="1"/>
    <m/>
  </r>
  <r>
    <n v="410"/>
    <x v="44"/>
    <d v="2023-12-20T00:00:00"/>
    <s v="BAYOT RUMER M."/>
    <s v="ASSESSORS OFFICE"/>
    <x v="1"/>
    <d v="2022-12-16T00:00:00"/>
    <d v="2022-12-16T00:00:00"/>
    <s v="SL"/>
    <m/>
    <s v="1 SL"/>
    <n v="1"/>
    <m/>
  </r>
  <r>
    <n v="411"/>
    <x v="44"/>
    <d v="2022-12-28T00:00:00"/>
    <s v="MAMARIL JOSEFINA P."/>
    <s v="TICC"/>
    <x v="0"/>
    <d v="2023-01-02T00:00:00"/>
    <d v="2023-01-05T00:00:00"/>
    <s v="VL"/>
    <m/>
    <s v="3 VL"/>
    <n v="3"/>
    <m/>
  </r>
  <r>
    <n v="411"/>
    <x v="44"/>
    <d v="2022-12-28T00:00:00"/>
    <s v="MAMARIL JOSEFINA P."/>
    <s v="TICC"/>
    <x v="0"/>
    <d v="2023-01-09T00:00:00"/>
    <d v="2023-01-09T00:00:00"/>
    <s v="VL"/>
    <m/>
    <s v="1 VL"/>
    <n v="1"/>
    <m/>
  </r>
  <r>
    <n v="412"/>
    <x v="44"/>
    <d v="2022-12-19T00:00:00"/>
    <s v="MAMARIL JOSEFINA P."/>
    <s v="TICC"/>
    <x v="0"/>
    <d v="2022-12-24T00:00:00"/>
    <d v="2022-12-27T00:00:00"/>
    <s v="VL"/>
    <m/>
    <s v="1 VL"/>
    <n v="1"/>
    <m/>
  </r>
  <r>
    <n v="412"/>
    <x v="44"/>
    <d v="2022-12-19T00:00:00"/>
    <s v="MAMARIL JOSEFINA P."/>
    <s v="TICC"/>
    <x v="0"/>
    <d v="2022-12-29T00:00:00"/>
    <d v="2022-12-29T00:00:00"/>
    <s v="VL"/>
    <m/>
    <s v="1 VL"/>
    <n v="1"/>
    <m/>
  </r>
  <r>
    <n v="413"/>
    <x v="44"/>
    <d v="2023-02-03T00:00:00"/>
    <s v="MERJILLA JEANETTE B."/>
    <n v="0"/>
    <x v="2"/>
    <d v="2023-02-01T00:00:00"/>
    <d v="2023-02-01T00:00:00"/>
    <s v="SL"/>
    <m/>
    <s v="1 SL"/>
    <n v="1"/>
    <m/>
  </r>
  <r>
    <n v="414"/>
    <x v="44"/>
    <d v="2023-01-30T00:00:00"/>
    <s v="MAMARIL JOSEFINA P."/>
    <s v="TICC"/>
    <x v="0"/>
    <d v="2023-01-28T00:00:00"/>
    <d v="2023-01-28T00:00:00"/>
    <s v="SL"/>
    <m/>
    <s v="1 SL"/>
    <n v="1"/>
    <m/>
  </r>
  <r>
    <n v="415"/>
    <x v="44"/>
    <d v="2023-01-24T00:00:00"/>
    <s v="MERJILLA JEANETTE B."/>
    <n v="0"/>
    <x v="2"/>
    <d v="2023-02-02T00:00:00"/>
    <d v="2023-02-02T00:00:00"/>
    <s v="VL"/>
    <m/>
    <s v="1 VL"/>
    <n v="1"/>
    <m/>
  </r>
  <r>
    <n v="415"/>
    <x v="44"/>
    <d v="2023-01-24T00:00:00"/>
    <s v="MERJILLA JEANETTE B."/>
    <n v="0"/>
    <x v="2"/>
    <d v="2023-02-06T00:00:00"/>
    <d v="2023-02-06T00:00:00"/>
    <s v="VL"/>
    <m/>
    <s v="1 VL"/>
    <n v="1"/>
    <m/>
  </r>
  <r>
    <n v="415"/>
    <x v="44"/>
    <d v="2023-01-24T00:00:00"/>
    <s v="MERJILLA JEANETTE B."/>
    <n v="0"/>
    <x v="2"/>
    <d v="2023-02-09T00:00:00"/>
    <d v="2023-02-09T00:00:00"/>
    <s v="VL"/>
    <m/>
    <s v="1 VL"/>
    <n v="1"/>
    <m/>
  </r>
  <r>
    <n v="416"/>
    <x v="44"/>
    <d v="2023-01-12T00:00:00"/>
    <s v="MERJILLA JEANETTE B."/>
    <n v="0"/>
    <x v="2"/>
    <d v="2023-01-25T00:00:00"/>
    <d v="2023-01-26T00:00:00"/>
    <s v="VL"/>
    <m/>
    <s v="2 VL"/>
    <n v="2"/>
    <m/>
  </r>
  <r>
    <n v="417"/>
    <x v="44"/>
    <d v="2022-12-19T00:00:00"/>
    <s v="MERJILLA JEANETTE B."/>
    <n v="0"/>
    <x v="2"/>
    <d v="2022-12-19T00:00:00"/>
    <d v="2022-12-19T00:00:00"/>
    <s v="SL"/>
    <m/>
    <s v="1 SL"/>
    <n v="1"/>
    <m/>
  </r>
  <r>
    <n v="418"/>
    <x v="44"/>
    <d v="2023-01-11T00:00:00"/>
    <s v="PEREÑA VERGILIO R."/>
    <s v="TICC"/>
    <x v="0"/>
    <d v="2023-01-10T00:00:00"/>
    <d v="2023-01-10T00:00:00"/>
    <s v="SL"/>
    <m/>
    <s v="1 SL"/>
    <n v="1"/>
    <m/>
  </r>
  <r>
    <n v="419"/>
    <x v="44"/>
    <d v="2023-02-02T00:00:00"/>
    <s v="PEREÑA VERGILIO R."/>
    <s v="TICC"/>
    <x v="0"/>
    <d v="2023-01-31T00:00:00"/>
    <d v="2023-02-01T00:00:00"/>
    <s v="SL"/>
    <m/>
    <s v="2 SL"/>
    <n v="2"/>
    <m/>
  </r>
  <r>
    <n v="420"/>
    <x v="44"/>
    <d v="2023-02-17T00:00:00"/>
    <s v="PAITON MARY ANN M."/>
    <s v="CHARACTER OFFICE"/>
    <x v="1"/>
    <d v="2023-02-16T00:00:00"/>
    <d v="2023-02-16T00:00:00"/>
    <s v="SL"/>
    <m/>
    <s v="1 SL"/>
    <n v="1"/>
    <m/>
  </r>
  <r>
    <n v="421"/>
    <x v="44"/>
    <d v="2023-02-14T00:00:00"/>
    <s v="DIMAPILIS JONNA T."/>
    <s v="ADMIN OFFICE"/>
    <x v="1"/>
    <d v="2023-02-17T00:00:00"/>
    <d v="2023-02-17T00:00:00"/>
    <s v="OTHER"/>
    <s v="SPECIAL PRIVELEGE"/>
    <s v="1 OTHER"/>
    <n v="1"/>
    <m/>
  </r>
  <r>
    <n v="422"/>
    <x v="44"/>
    <d v="2023-02-16T00:00:00"/>
    <s v="BURAZON CARIDAD A."/>
    <s v="CTO"/>
    <x v="1"/>
    <d v="2023-02-15T00:00:00"/>
    <d v="2023-02-15T00:00:00"/>
    <s v="SL"/>
    <m/>
    <s v="1 SL"/>
    <n v="1"/>
    <m/>
  </r>
  <r>
    <n v="423"/>
    <x v="44"/>
    <d v="2023-02-01T00:00:00"/>
    <s v="PANGANIBAN CAROLINA L."/>
    <s v="TICC"/>
    <x v="0"/>
    <d v="2023-02-09T00:00:00"/>
    <d v="2023-02-10T00:00:00"/>
    <s v="VL"/>
    <m/>
    <s v="2 VL"/>
    <n v="2"/>
    <m/>
  </r>
  <r>
    <n v="424"/>
    <x v="44"/>
    <d v="2023-02-01T00:00:00"/>
    <s v="PANGANIBAN CAROLINA L."/>
    <s v="TICC"/>
    <x v="0"/>
    <d v="2023-01-31T00:00:00"/>
    <d v="2023-01-31T00:00:00"/>
    <s v="SL"/>
    <m/>
    <s v="1 SL"/>
    <n v="1"/>
    <m/>
  </r>
  <r>
    <n v="425"/>
    <x v="44"/>
    <d v="2023-02-01T00:00:00"/>
    <s v="PANGANIBAN CAROLINA L."/>
    <s v="TICC"/>
    <x v="0"/>
    <d v="2023-01-30T00:00:00"/>
    <d v="2023-01-30T00:00:00"/>
    <s v="OTHER"/>
    <s v="SPECIAL PRIVELEGE"/>
    <s v="1 OTHER"/>
    <n v="1"/>
    <m/>
  </r>
  <r>
    <n v="426"/>
    <x v="44"/>
    <d v="2023-01-27T00:00:00"/>
    <s v="PANGANIBAN CAROLINA L."/>
    <s v="TICC"/>
    <x v="0"/>
    <d v="2023-01-06T00:00:00"/>
    <d v="2023-01-06T00:00:00"/>
    <s v="SL"/>
    <m/>
    <s v="1 SL"/>
    <n v="1"/>
    <m/>
  </r>
  <r>
    <n v="427"/>
    <x v="44"/>
    <d v="2023-01-10T00:00:00"/>
    <s v="PANGANIBAN CAROLINA L."/>
    <s v="TICC"/>
    <x v="0"/>
    <d v="2022-12-28T00:00:00"/>
    <d v="2022-12-28T00:00:00"/>
    <s v="SL"/>
    <m/>
    <s v="1 SL"/>
    <n v="1"/>
    <m/>
  </r>
  <r>
    <n v="428"/>
    <x v="44"/>
    <d v="2023-02-07T00:00:00"/>
    <s v="MANALO ELIADA F."/>
    <s v="SP"/>
    <x v="1"/>
    <d v="2023-02-13T00:00:00"/>
    <d v="2023-02-14T00:00:00"/>
    <s v="VL"/>
    <m/>
    <s v="2 VL"/>
    <n v="2"/>
    <m/>
  </r>
  <r>
    <n v="429"/>
    <x v="44"/>
    <d v="2023-02-13T00:00:00"/>
    <s v="PERIDO EDWIN A."/>
    <s v="GSO"/>
    <x v="1"/>
    <d v="2023-02-20T00:00:00"/>
    <d v="2023-02-22T00:00:00"/>
    <s v="VL"/>
    <m/>
    <s v="3 VL"/>
    <n v="3"/>
    <m/>
  </r>
  <r>
    <n v="430"/>
    <x v="44"/>
    <d v="2023-02-16T00:00:00"/>
    <s v="ORTIZ TRINIDAD D."/>
    <s v="GSO"/>
    <x v="1"/>
    <d v="2023-02-06T00:00:00"/>
    <d v="2023-02-15T00:00:00"/>
    <s v="SL"/>
    <m/>
    <s v="8 SL"/>
    <n v="8"/>
    <m/>
  </r>
  <r>
    <n v="431"/>
    <x v="44"/>
    <d v="2023-02-15T00:00:00"/>
    <s v="GOMEZ EMMA M."/>
    <s v="CEO"/>
    <x v="1"/>
    <d v="2023-02-06T00:00:00"/>
    <d v="2023-02-06T00:00:00"/>
    <s v="VL"/>
    <m/>
    <s v="1 VL"/>
    <n v="1"/>
    <m/>
  </r>
  <r>
    <n v="431"/>
    <x v="44"/>
    <d v="2023-02-15T00:00:00"/>
    <s v="GOMEZ EMMA M."/>
    <s v="CEO"/>
    <x v="1"/>
    <d v="2023-02-14T00:00:00"/>
    <d v="2023-02-14T00:00:00"/>
    <s v="VL"/>
    <m/>
    <s v="1 VL"/>
    <n v="1"/>
    <m/>
  </r>
  <r>
    <n v="432"/>
    <x v="44"/>
    <d v="2022-12-30T00:00:00"/>
    <s v="MALANAN JENNYLYN R."/>
    <s v="PICNIC GROVE"/>
    <x v="0"/>
    <d v="2023-01-03T00:00:00"/>
    <d v="2023-01-31T00:00:00"/>
    <s v="VL"/>
    <m/>
    <s v="21 VL"/>
    <n v="21"/>
    <m/>
  </r>
  <r>
    <n v="433"/>
    <x v="44"/>
    <d v="2023-01-06T00:00:00"/>
    <s v="MALANAN JENNYLYN R."/>
    <s v="PICNIC GROVE"/>
    <x v="0"/>
    <d v="2022-12-01T00:00:00"/>
    <d v="2022-12-29T00:00:00"/>
    <s v="OTHER"/>
    <s v="REHABILITATION PRIVILEGE"/>
    <s v="19 OTHER"/>
    <n v="19"/>
    <m/>
  </r>
  <r>
    <n v="434"/>
    <x v="44"/>
    <d v="2023-02-03T00:00:00"/>
    <s v="ESPIRITU RONALD M."/>
    <s v="CTO"/>
    <x v="1"/>
    <d v="2023-02-10T00:00:00"/>
    <d v="2023-02-10T00:00:00"/>
    <s v="OTHER"/>
    <s v="SPECIAL PRIVILEGE"/>
    <s v="1 OTHER"/>
    <n v="1"/>
    <m/>
  </r>
  <r>
    <n v="435"/>
    <x v="44"/>
    <d v="2023-02-15T00:00:00"/>
    <s v="BANICO PILAR B."/>
    <s v="CCT"/>
    <x v="1"/>
    <d v="2023-02-14T00:00:00"/>
    <d v="2023-02-14T00:00:00"/>
    <s v="SL"/>
    <m/>
    <s v="1 SL"/>
    <n v="1"/>
    <m/>
  </r>
  <r>
    <n v="436"/>
    <x v="44"/>
    <d v="2023-02-14T00:00:00"/>
    <s v="FERMA MARIA VICTORIA D."/>
    <s v="CCT"/>
    <x v="1"/>
    <d v="2023-02-22T00:00:00"/>
    <d v="2023-02-23T00:00:00"/>
    <s v="OTHER"/>
    <s v="SPECIAL PRIVILEGE"/>
    <s v="2 OTHER"/>
    <n v="2"/>
    <m/>
  </r>
  <r>
    <n v="437"/>
    <x v="44"/>
    <d v="2023-02-14T00:00:00"/>
    <s v="FERMA MARIA VICTORIA D."/>
    <s v="CCT"/>
    <x v="1"/>
    <d v="2023-02-24T00:00:00"/>
    <d v="2023-02-28T00:00:00"/>
    <s v="VL"/>
    <m/>
    <s v="3 VL"/>
    <n v="3"/>
    <m/>
  </r>
  <r>
    <n v="438"/>
    <x v="44"/>
    <d v="2023-02-13T00:00:00"/>
    <s v="BOFILL ERNA P."/>
    <s v="LCR"/>
    <x v="1"/>
    <d v="2023-02-10T00:00:00"/>
    <d v="2023-02-10T00:00:00"/>
    <s v="SL"/>
    <m/>
    <s v="1 SL"/>
    <n v="1"/>
    <m/>
  </r>
  <r>
    <n v="439"/>
    <x v="44"/>
    <d v="2023-02-13T00:00:00"/>
    <s v="BOFILL ERNA P."/>
    <s v="LCR"/>
    <x v="1"/>
    <d v="2023-02-15T00:00:00"/>
    <d v="2023-02-16T00:00:00"/>
    <s v="OTHER"/>
    <s v="SPECIAL PRIVILEGE"/>
    <s v="2 OTHER"/>
    <n v="2"/>
    <m/>
  </r>
  <r>
    <n v="440"/>
    <x v="44"/>
    <d v="2023-02-14T00:00:00"/>
    <s v="JAVIER CARMELITA M."/>
    <s v="CCT"/>
    <x v="1"/>
    <d v="2023-02-23T00:00:00"/>
    <d v="2023-02-23T00:00:00"/>
    <s v="OTHER"/>
    <s v="SPECIAL LEAVE"/>
    <s v="1 OTHER"/>
    <n v="1"/>
    <m/>
  </r>
  <r>
    <n v="441"/>
    <x v="44"/>
    <d v="2023-02-10T00:00:00"/>
    <s v="MACAPUNO FELIX  "/>
    <s v="CENRO"/>
    <x v="1"/>
    <d v="2023-02-08T00:00:00"/>
    <d v="2023-02-09T00:00:00"/>
    <s v="SL"/>
    <m/>
    <s v="2 SL"/>
    <n v="2"/>
    <m/>
  </r>
  <r>
    <n v="442"/>
    <x v="44"/>
    <d v="2023-02-14T00:00:00"/>
    <s v="SUMAGUI LORENA P."/>
    <s v="BIR"/>
    <x v="0"/>
    <d v="2023-02-02T00:00:00"/>
    <d v="2023-02-02T00:00:00"/>
    <s v="VL"/>
    <m/>
    <s v="1 VL"/>
    <n v="1"/>
    <m/>
  </r>
  <r>
    <n v="442"/>
    <x v="44"/>
    <d v="2023-02-14T00:00:00"/>
    <s v="SUMAGUI LORENA P."/>
    <s v="BIR"/>
    <x v="0"/>
    <d v="2023-02-09T00:00:00"/>
    <d v="2023-02-09T00:00:00"/>
    <s v="VL"/>
    <m/>
    <s v="1 VL"/>
    <n v="1"/>
    <m/>
  </r>
  <r>
    <n v="443"/>
    <x v="44"/>
    <d v="2023-02-13T00:00:00"/>
    <s v="DIMAPILIS JOSEPHINE P."/>
    <s v="CTO"/>
    <x v="1"/>
    <d v="2023-02-10T00:00:00"/>
    <d v="2023-02-10T00:00:00"/>
    <s v="OTHER"/>
    <s v="SPECIAL PRIVILEGE"/>
    <s v="1 OTHER"/>
    <n v="1"/>
    <m/>
  </r>
  <r>
    <n v="444"/>
    <x v="44"/>
    <d v="2023-02-13T00:00:00"/>
    <s v="REPILLO AMMY LOU M."/>
    <s v="CTO"/>
    <x v="1"/>
    <d v="2023-02-09T00:00:00"/>
    <d v="2023-02-10T00:00:00"/>
    <s v="VL"/>
    <m/>
    <s v="2 VL"/>
    <n v="2"/>
    <m/>
  </r>
  <r>
    <n v="445"/>
    <x v="44"/>
    <d v="2023-02-14T00:00:00"/>
    <s v="DIMAPILIS ANTHONY A."/>
    <s v="CTO"/>
    <x v="1"/>
    <d v="2023-02-17T00:00:00"/>
    <d v="2023-02-17T00:00:00"/>
    <s v="OTHER"/>
    <s v="SPECIAL PRIVILEGE"/>
    <s v="1 OTHER"/>
    <n v="1"/>
    <m/>
  </r>
  <r>
    <n v="446"/>
    <x v="44"/>
    <d v="2023-02-14T00:00:00"/>
    <s v="DE OCAMPO ALMA A."/>
    <s v="CTO"/>
    <x v="1"/>
    <d v="2023-02-22T00:00:00"/>
    <d v="2023-02-22T00:00:00"/>
    <s v="OTHER"/>
    <s v="SPECIAL PRIVILEGE"/>
    <s v="1 OTHER"/>
    <n v="1"/>
    <m/>
  </r>
  <r>
    <n v="447"/>
    <x v="44"/>
    <d v="2023-02-14T00:00:00"/>
    <s v="MIRANDA NICOLE MAY B."/>
    <n v="0"/>
    <x v="2"/>
    <d v="2023-02-13T00:00:00"/>
    <d v="2023-02-13T00:00:00"/>
    <s v="VL"/>
    <m/>
    <s v="1 VL"/>
    <n v="1"/>
    <m/>
  </r>
  <r>
    <n v="448"/>
    <x v="44"/>
    <d v="2023-01-31T00:00:00"/>
    <s v="DIMARANAN GREGORIA C."/>
    <s v="ACCOUNTING"/>
    <x v="1"/>
    <d v="2023-01-24T00:00:00"/>
    <d v="2023-02-17T00:00:00"/>
    <s v="SL"/>
    <m/>
    <s v="19 SL"/>
    <n v="19"/>
    <m/>
  </r>
  <r>
    <n v="449"/>
    <x v="44"/>
    <d v="2023-02-06T00:00:00"/>
    <s v="AMORA ELISA S."/>
    <s v="CTO"/>
    <x v="1"/>
    <d v="2023-02-03T00:00:00"/>
    <d v="2023-02-03T00:00:00"/>
    <s v="SL"/>
    <m/>
    <s v="1 SL"/>
    <n v="1"/>
    <m/>
  </r>
  <r>
    <n v="450"/>
    <x v="44"/>
    <d v="2023-02-13T00:00:00"/>
    <s v="GUAÑEZO MA. GINA P."/>
    <s v="CTO"/>
    <x v="1"/>
    <d v="2023-02-09T00:00:00"/>
    <d v="2023-02-10T00:00:00"/>
    <s v="SL"/>
    <m/>
    <s v="2 SL"/>
    <n v="2"/>
    <m/>
  </r>
  <r>
    <n v="451"/>
    <x v="44"/>
    <d v="2023-02-06T00:00:00"/>
    <s v="PERIDO BEVERLY T."/>
    <s v="CTO"/>
    <x v="1"/>
    <d v="2023-02-10T00:00:00"/>
    <d v="2023-02-10T00:00:00"/>
    <s v="OTHER"/>
    <s v="SPECIAL PRIVILEGE"/>
    <s v="1 OTHER"/>
    <n v="1"/>
    <m/>
  </r>
  <r>
    <n v="452"/>
    <x v="44"/>
    <d v="2023-02-03T00:00:00"/>
    <s v="PANGHULAN CONRADO C."/>
    <s v="PIO"/>
    <x v="0"/>
    <d v="2023-02-08T00:00:00"/>
    <d v="2023-02-10T00:00:00"/>
    <s v="VL"/>
    <m/>
    <s v="3 VL"/>
    <n v="3"/>
    <m/>
  </r>
  <r>
    <n v="453"/>
    <x v="44"/>
    <d v="2023-01-31T00:00:00"/>
    <s v="PANGHULAN CONRADO C."/>
    <s v="PIO"/>
    <x v="0"/>
    <d v="2023-01-30T00:00:00"/>
    <d v="2023-01-30T00:00:00"/>
    <s v="SL"/>
    <m/>
    <s v="1 SL"/>
    <n v="1"/>
    <m/>
  </r>
  <r>
    <n v="454"/>
    <x v="44"/>
    <d v="2023-02-02T00:00:00"/>
    <s v="PATERNO MARIA LOURDERS P."/>
    <s v="DSWDO"/>
    <x v="1"/>
    <d v="2023-02-10T00:00:00"/>
    <d v="2023-02-10T00:00:00"/>
    <s v="OTHER"/>
    <s v="BIRTHDAY LEAVE"/>
    <s v="1 OTHER"/>
    <n v="1"/>
    <m/>
  </r>
  <r>
    <n v="455"/>
    <x v="44"/>
    <d v="2023-02-04T00:00:00"/>
    <s v="PRIMO GRACE M."/>
    <s v="EEO/CITY MARKET"/>
    <x v="0"/>
    <d v="2023-02-03T00:00:00"/>
    <d v="2023-02-03T00:00:00"/>
    <s v="SL"/>
    <m/>
    <s v="1 SL"/>
    <n v="1"/>
    <m/>
  </r>
  <r>
    <n v="456"/>
    <x v="44"/>
    <d v="2023-01-03T00:00:00"/>
    <s v="PRIMO GRACE M."/>
    <s v="EEO/CITY MARKET"/>
    <x v="0"/>
    <d v="2023-01-10T00:00:00"/>
    <d v="2023-01-10T00:00:00"/>
    <s v="OTHER"/>
    <s v="BIRTHDAY LEAVE"/>
    <s v="1 OTHER"/>
    <n v="1"/>
    <m/>
  </r>
  <r>
    <n v="457"/>
    <x v="44"/>
    <d v="2023-01-05T00:00:00"/>
    <s v="OCAMPO NOVELYN U."/>
    <s v="CSWDO"/>
    <x v="0"/>
    <d v="2023-01-10T00:00:00"/>
    <d v="2023-01-10T00:00:00"/>
    <s v="OTHER"/>
    <s v="SPECIAL PRIVILEGE"/>
    <s v="1 OTHER"/>
    <n v="1"/>
    <m/>
  </r>
  <r>
    <n v="458"/>
    <x v="44"/>
    <d v="2023-02-17T00:00:00"/>
    <s v="ANGCAYA ANA B."/>
    <s v="GSO"/>
    <x v="1"/>
    <d v="2023-02-16T00:00:00"/>
    <d v="2023-02-16T00:00:00"/>
    <s v="SL"/>
    <m/>
    <s v="1 SL"/>
    <n v="1"/>
    <m/>
  </r>
  <r>
    <n v="459"/>
    <x v="44"/>
    <d v="2023-02-15T00:00:00"/>
    <s v="MAWAK MIA PAULEEN B."/>
    <n v="0"/>
    <x v="2"/>
    <d v="2023-02-28T00:00:00"/>
    <d v="2023-02-28T00:00:00"/>
    <s v="VL"/>
    <m/>
    <s v="1 VL"/>
    <n v="1"/>
    <m/>
  </r>
  <r>
    <n v="460"/>
    <x v="44"/>
    <d v="2023-02-14T00:00:00"/>
    <s v="ANACAY LEVIE B."/>
    <s v="ACCOUNTING"/>
    <x v="1"/>
    <d v="2023-02-20T00:00:00"/>
    <d v="2023-02-21T00:00:00"/>
    <s v="OTHER"/>
    <s v="SPECIAL PRIVILEGE"/>
    <s v="2 OTHER"/>
    <n v="2"/>
    <m/>
  </r>
  <r>
    <n v="461"/>
    <x v="44"/>
    <d v="2023-02-14T00:00:00"/>
    <s v="ANACAY LEVIE B."/>
    <s v="ACCOUNTING"/>
    <x v="1"/>
    <d v="2023-02-10T00:00:00"/>
    <d v="2023-02-10T00:00:00"/>
    <s v="SL"/>
    <m/>
    <s v="1 SL"/>
    <n v="1"/>
    <m/>
  </r>
  <r>
    <n v="462"/>
    <x v="44"/>
    <d v="2023-02-15T00:00:00"/>
    <s v="MAWAK MIA PAULEEN B."/>
    <n v="0"/>
    <x v="2"/>
    <d v="2023-02-13T00:00:00"/>
    <d v="2023-02-13T00:00:00"/>
    <s v="SL"/>
    <m/>
    <s v="1 SL"/>
    <n v="1"/>
    <m/>
  </r>
  <r>
    <n v="463"/>
    <x v="44"/>
    <d v="2023-02-20T00:00:00"/>
    <s v="ESTRANGCO MERCY U."/>
    <s v="MAHOGANY MARKET"/>
    <x v="1"/>
    <d v="2023-02-17T00:00:00"/>
    <d v="2023-02-17T00:00:00"/>
    <s v="SL"/>
    <m/>
    <s v="1 SL"/>
    <n v="1"/>
    <m/>
  </r>
  <r>
    <n v="464"/>
    <x v="44"/>
    <d v="2023-02-15T00:00:00"/>
    <s v="BRIZUELA LENIE E."/>
    <s v="CTO-LICENSE"/>
    <x v="0"/>
    <d v="2023-02-10T00:00:00"/>
    <d v="2023-02-13T00:00:00"/>
    <s v="SL"/>
    <m/>
    <s v="2 SL"/>
    <n v="2"/>
    <m/>
  </r>
  <r>
    <n v="464"/>
    <x v="44"/>
    <d v="2023-02-20T00:00:00"/>
    <s v="BAYOT ANISIA P."/>
    <s v="CTO"/>
    <x v="1"/>
    <d v="2023-02-09T00:00:00"/>
    <d v="2023-02-09T00:00:00"/>
    <s v="SL"/>
    <m/>
    <s v="1 SL"/>
    <n v="1"/>
    <m/>
  </r>
  <r>
    <n v="464"/>
    <x v="44"/>
    <d v="2023-02-20T00:00:00"/>
    <s v="BAYOT ANISIA P."/>
    <s v="CTO"/>
    <x v="1"/>
    <d v="2023-02-16T00:00:00"/>
    <d v="2023-02-16T00:00:00"/>
    <s v="SL"/>
    <m/>
    <s v="1 SL"/>
    <n v="1"/>
    <m/>
  </r>
  <r>
    <n v="465"/>
    <x v="44"/>
    <d v="2023-02-15T00:00:00"/>
    <s v="DE GRANO MA. ERLINDA F."/>
    <s v="CTO"/>
    <x v="1"/>
    <d v="2023-02-20T00:00:00"/>
    <d v="2023-02-20T00:00:00"/>
    <s v="OTHER"/>
    <s v="SPECIAL PRIVILEGE"/>
    <s v="1 OTHER"/>
    <n v="1"/>
    <m/>
  </r>
  <r>
    <n v="466"/>
    <x v="44"/>
    <d v="2023-02-19T00:00:00"/>
    <s v="BAYOT ANABEL D."/>
    <s v="CTO"/>
    <x v="1"/>
    <d v="2015-02-15T00:00:00"/>
    <d v="2015-02-17T00:00:00"/>
    <s v="SL"/>
    <m/>
    <s v="2 SL"/>
    <n v="2"/>
    <m/>
  </r>
  <r>
    <n v="467"/>
    <x v="44"/>
    <d v="2023-02-10T00:00:00"/>
    <s v="BAYOT ANABEL D."/>
    <s v="CTO"/>
    <x v="1"/>
    <d v="2023-02-13T00:00:00"/>
    <d v="2023-02-13T00:00:00"/>
    <s v="VL"/>
    <m/>
    <s v="1 VL"/>
    <n v="1"/>
    <m/>
  </r>
  <r>
    <n v="468"/>
    <x v="44"/>
    <d v="2023-02-10T00:00:00"/>
    <s v="VIDALLO WINNIE R."/>
    <s v="CTO"/>
    <x v="1"/>
    <d v="2023-02-07T00:00:00"/>
    <d v="2023-02-09T00:00:00"/>
    <s v="OTHER"/>
    <s v="SPECIAL PRIVILEGE"/>
    <s v="3 OTHER"/>
    <n v="3"/>
    <m/>
  </r>
  <r>
    <n v="469"/>
    <x v="44"/>
    <d v="2023-02-10T00:00:00"/>
    <s v="VIDALLO WINNIE R."/>
    <s v="CTO"/>
    <x v="1"/>
    <d v="2023-02-10T00:00:00"/>
    <d v="2023-02-15T00:00:00"/>
    <s v="VL"/>
    <m/>
    <s v="4 VL"/>
    <n v="4"/>
    <m/>
  </r>
  <r>
    <n v="470"/>
    <x v="44"/>
    <d v="2023-02-20T00:00:00"/>
    <s v="DELA CRUZ EVANGELINE P."/>
    <s v="LANDTAX"/>
    <x v="1"/>
    <d v="2023-02-27T00:00:00"/>
    <d v="2023-02-27T00:00:00"/>
    <s v="OTHER"/>
    <s v="BIRTHDAY LEAVE"/>
    <s v="1 OTHER"/>
    <n v="1"/>
    <m/>
  </r>
  <r>
    <n v="471"/>
    <x v="44"/>
    <d v="2023-02-14T00:00:00"/>
    <s v="DELA CRUZ EVANGELINE P."/>
    <s v="LANDTAX"/>
    <x v="1"/>
    <d v="2023-02-02T00:00:00"/>
    <d v="2023-02-02T00:00:00"/>
    <s v="SL"/>
    <m/>
    <s v="1 SL"/>
    <n v="1"/>
    <m/>
  </r>
  <r>
    <n v="471"/>
    <x v="44"/>
    <d v="2023-02-14T00:00:00"/>
    <s v="DELA CRUZ EVANGELINE P."/>
    <s v="LANDTAX"/>
    <x v="1"/>
    <d v="2023-02-09T00:00:00"/>
    <d v="2023-02-09T00:00:00"/>
    <s v="SL"/>
    <m/>
    <s v="1 SL"/>
    <n v="1"/>
    <m/>
  </r>
  <r>
    <n v="472"/>
    <x v="44"/>
    <d v="2023-02-25T00:00:00"/>
    <s v="PAGLINAWAN JESSIE M."/>
    <s v="CENRO"/>
    <x v="0"/>
    <d v="2023-01-24T00:00:00"/>
    <d v="2023-01-24T00:00:00"/>
    <s v="SL"/>
    <m/>
    <s v="1 SL"/>
    <n v="1"/>
    <m/>
  </r>
  <r>
    <n v="473"/>
    <x v="44"/>
    <d v="2023-02-01T00:00:00"/>
    <s v="PAGLINAWAN JESSIE M."/>
    <s v="CENRO"/>
    <x v="0"/>
    <d v="2023-01-30T00:00:00"/>
    <d v="2023-01-31T00:00:00"/>
    <s v="SL"/>
    <m/>
    <s v="2 SL"/>
    <n v="2"/>
    <m/>
  </r>
  <r>
    <n v="474"/>
    <x v="44"/>
    <d v="2023-01-31T00:00:00"/>
    <s v="PAZ JOSUE O."/>
    <s v="CENRO"/>
    <x v="0"/>
    <d v="2023-01-30T00:00:00"/>
    <d v="2023-01-30T00:00:00"/>
    <s v="SL"/>
    <m/>
    <s v="1 SL"/>
    <n v="1"/>
    <m/>
  </r>
  <r>
    <n v="475"/>
    <x v="44"/>
    <d v="2023-02-11T00:00:00"/>
    <s v="MENDOZA MARVIC M."/>
    <n v="0"/>
    <x v="2"/>
    <d v="2023-01-23T00:00:00"/>
    <d v="2023-01-23T00:00:00"/>
    <s v="VL"/>
    <m/>
    <s v="1 VL"/>
    <n v="1"/>
    <m/>
  </r>
  <r>
    <n v="476"/>
    <x v="44"/>
    <d v="2023-01-11T00:00:00"/>
    <s v="MENDOZA MARVIC M."/>
    <n v="0"/>
    <x v="2"/>
    <d v="2023-02-06T00:00:00"/>
    <d v="2023-02-07T00:00:00"/>
    <s v="VL"/>
    <m/>
    <s v="2 VL"/>
    <n v="2"/>
    <m/>
  </r>
  <r>
    <n v="476"/>
    <x v="44"/>
    <d v="2023-01-11T00:00:00"/>
    <s v="MENDOZA MARVIC M."/>
    <n v="0"/>
    <x v="2"/>
    <d v="2023-02-09T00:00:00"/>
    <d v="2023-02-10T00:00:00"/>
    <s v="VL"/>
    <m/>
    <s v="2 VL"/>
    <n v="2"/>
    <m/>
  </r>
  <r>
    <n v="477"/>
    <x v="44"/>
    <d v="2023-01-11T00:00:00"/>
    <s v="MENDOZA MARVIC M."/>
    <n v="0"/>
    <x v="2"/>
    <d v="2023-02-08T00:00:00"/>
    <d v="2023-02-08T00:00:00"/>
    <s v="OTHER"/>
    <s v="SPECIAL PRIVILEGE"/>
    <s v="1 OTHER"/>
    <n v="1"/>
    <m/>
  </r>
  <r>
    <n v="478"/>
    <x v="44"/>
    <d v="2023-01-16T00:00:00"/>
    <s v="MARASIGAN BIENVENIDO E."/>
    <s v="GSO"/>
    <x v="0"/>
    <d v="2023-01-09T00:00:00"/>
    <d v="2023-01-10T00:00:00"/>
    <s v="OTHER"/>
    <s v="SPECIAL PRIVILEGE"/>
    <s v="2 OTHER"/>
    <n v="2"/>
    <m/>
  </r>
  <r>
    <n v="479"/>
    <x v="44"/>
    <d v="2023-01-16T00:00:00"/>
    <s v="MARASIGAN BIENVENIDO E."/>
    <s v="GSO"/>
    <x v="0"/>
    <d v="2023-01-11T00:00:00"/>
    <d v="2023-01-13T00:00:00"/>
    <s v="SL"/>
    <m/>
    <s v="3 SL"/>
    <n v="3"/>
    <m/>
  </r>
  <r>
    <n v="480"/>
    <x v="44"/>
    <d v="2023-02-06T00:00:00"/>
    <s v="MARASIGAN BIENVENIDO E."/>
    <s v="GSO"/>
    <x v="0"/>
    <d v="2023-02-01T00:00:00"/>
    <d v="2023-02-03T00:00:00"/>
    <s v="SL"/>
    <m/>
    <s v="3 SL"/>
    <n v="3"/>
    <m/>
  </r>
  <r>
    <n v="481"/>
    <x v="44"/>
    <d v="2022-12-21T00:00:00"/>
    <s v="MARASIGAN BIENVENIDO E."/>
    <s v="GSO"/>
    <x v="0"/>
    <d v="2022-12-19T00:00:00"/>
    <d v="2022-12-20T00:00:00"/>
    <s v="SL"/>
    <m/>
    <s v="2 SL"/>
    <n v="2"/>
    <m/>
  </r>
  <r>
    <n v="482"/>
    <x v="44"/>
    <d v="2022-12-27T00:00:00"/>
    <s v="MARASIGAN BIENVENIDO E."/>
    <s v="GSO"/>
    <x v="0"/>
    <d v="2022-12-23T00:00:00"/>
    <d v="2022-12-23T00:00:00"/>
    <s v="SL"/>
    <m/>
    <s v="1 SL"/>
    <n v="1"/>
    <m/>
  </r>
  <r>
    <n v="483"/>
    <x v="44"/>
    <d v="2023-01-03T00:00:00"/>
    <s v="MARASIGAN BIENVENIDO E."/>
    <s v="GSO"/>
    <x v="0"/>
    <d v="2022-12-28T00:00:00"/>
    <d v="2022-12-29T00:00:00"/>
    <s v="SL"/>
    <m/>
    <s v="2 SL"/>
    <n v="2"/>
    <m/>
  </r>
  <r>
    <n v="484"/>
    <x v="44"/>
    <d v="2023-01-06T00:00:00"/>
    <s v="LANDICHO ROSALINA B."/>
    <s v="EEO/CITY MARKET"/>
    <x v="0"/>
    <d v="2023-01-03T00:00:00"/>
    <d v="2023-01-04T00:00:00"/>
    <s v="SL"/>
    <m/>
    <s v="2 SL"/>
    <n v="2"/>
    <m/>
  </r>
  <r>
    <n v="485"/>
    <x v="44"/>
    <d v="2022-12-01T00:00:00"/>
    <s v="LUNA LALAINE D."/>
    <s v="TCIS"/>
    <x v="2"/>
    <d v="2022-12-21T00:00:00"/>
    <d v="2022-12-21T00:00:00"/>
    <s v="SL"/>
    <m/>
    <s v="1 SL"/>
    <n v="1"/>
    <m/>
  </r>
  <r>
    <n v="486"/>
    <x v="44"/>
    <d v="2022-12-21T00:00:00"/>
    <s v="LUNA LALAINE D."/>
    <s v="TCIS"/>
    <x v="2"/>
    <d v="2022-12-23T00:00:00"/>
    <d v="2022-12-29T00:00:00"/>
    <s v="VL"/>
    <m/>
    <s v="4 VL"/>
    <n v="4"/>
    <m/>
  </r>
  <r>
    <n v="487"/>
    <x v="44"/>
    <d v="2022-12-16T00:00:00"/>
    <s v="LACIBAL RYAN G."/>
    <s v="DA"/>
    <x v="0"/>
    <d v="2022-12-23T00:00:00"/>
    <d v="2022-12-29T00:00:00"/>
    <s v="VL"/>
    <m/>
    <s v="4 VL"/>
    <n v="4"/>
    <m/>
  </r>
  <r>
    <n v="488"/>
    <x v="44"/>
    <d v="2023-01-13T00:00:00"/>
    <s v="GATPANDAN MICHAEL E."/>
    <s v="GSO"/>
    <x v="0"/>
    <d v="2023-01-12T00:00:00"/>
    <d v="2023-01-12T00:00:00"/>
    <s v="OTHER"/>
    <s v="SPECIAL PRIVILEGE"/>
    <s v="1 OTHER"/>
    <n v="1"/>
    <m/>
  </r>
  <r>
    <n v="489"/>
    <x v="44"/>
    <d v="2023-01-31T00:00:00"/>
    <s v="GATPANDAN MICHAEL E."/>
    <s v="GSO"/>
    <x v="0"/>
    <d v="2023-02-01T00:00:00"/>
    <d v="2023-02-01T00:00:00"/>
    <s v="OTHER"/>
    <s v="SPECIAL PRIVILEGE"/>
    <s v="1 OTHER"/>
    <n v="1"/>
    <m/>
  </r>
  <r>
    <n v="490"/>
    <x v="44"/>
    <d v="2022-12-20T00:00:00"/>
    <s v="FLORES RICHARD  "/>
    <s v="CENRO"/>
    <x v="0"/>
    <d v="2023-01-03T00:00:00"/>
    <d v="2023-01-05T00:00:00"/>
    <s v="VL"/>
    <m/>
    <s v="3 VL"/>
    <n v="3"/>
    <m/>
  </r>
  <r>
    <n v="491"/>
    <x v="44"/>
    <d v="2023-01-25T00:00:00"/>
    <s v="FLORES RICHARD  "/>
    <s v="CENRO"/>
    <x v="0"/>
    <d v="2023-01-23T00:00:00"/>
    <d v="2023-01-24T00:00:00"/>
    <s v="SL"/>
    <m/>
    <s v="2 SL"/>
    <n v="2"/>
    <m/>
  </r>
  <r>
    <n v="492"/>
    <x v="44"/>
    <d v="2023-01-19T00:00:00"/>
    <s v="GONZALES CRISTI NERISSE E."/>
    <s v="CEO"/>
    <x v="0"/>
    <d v="2023-01-18T00:00:00"/>
    <d v="2023-01-18T00:00:00"/>
    <s v="OTHER"/>
    <s v="SPECIAL PRIVILEGE"/>
    <s v="1 OTHER"/>
    <n v="1"/>
    <m/>
  </r>
  <r>
    <n v="493"/>
    <x v="44"/>
    <d v="2023-01-30T00:00:00"/>
    <s v="GONZALES CRISTI NERISSE E."/>
    <s v="CEO"/>
    <x v="0"/>
    <d v="2023-01-30T00:00:00"/>
    <d v="2023-01-30T00:00:00"/>
    <s v="SL"/>
    <m/>
    <s v="1 SL"/>
    <n v="1"/>
    <m/>
  </r>
  <r>
    <n v="494"/>
    <x v="44"/>
    <d v="2023-02-03T00:00:00"/>
    <s v="GONZALES CRISTI NERISSE E."/>
    <s v="CEO"/>
    <x v="0"/>
    <d v="2023-02-09T00:00:00"/>
    <d v="2023-02-09T00:00:00"/>
    <s v="VL"/>
    <m/>
    <s v="1 VL"/>
    <n v="1"/>
    <m/>
  </r>
  <r>
    <n v="495"/>
    <x v="44"/>
    <d v="2023-01-17T00:00:00"/>
    <s v="GATPANDAN ETHEL  "/>
    <s v="ONT"/>
    <x v="0"/>
    <d v="2023-01-09T00:00:00"/>
    <d v="2023-01-14T00:00:00"/>
    <s v="SL"/>
    <m/>
    <s v="5 SL"/>
    <n v="5"/>
    <m/>
  </r>
  <r>
    <n v="496"/>
    <x v="44"/>
    <d v="2023-01-11T00:00:00"/>
    <s v="GONZALES MARIO O."/>
    <s v="GSO"/>
    <x v="0"/>
    <d v="2023-01-10T00:00:00"/>
    <d v="2023-01-10T00:00:00"/>
    <s v="OTHER"/>
    <s v="SPECIAL PRIVILEGE"/>
    <s v="1 OTHER"/>
    <n v="1"/>
    <m/>
  </r>
  <r>
    <n v="497"/>
    <x v="44"/>
    <d v="2023-01-04T00:00:00"/>
    <s v="GUMIRAN HERMINIA A."/>
    <s v="DEPED"/>
    <x v="0"/>
    <d v="2022-12-21T00:00:00"/>
    <d v="2022-12-29T00:00:00"/>
    <s v="SL"/>
    <m/>
    <s v="6 SL"/>
    <n v="6"/>
    <m/>
  </r>
  <r>
    <n v="498"/>
    <x v="44"/>
    <d v="2022-12-19T00:00:00"/>
    <s v="GATPANDAN MICHAEL E."/>
    <s v="GSO"/>
    <x v="0"/>
    <d v="2022-12-16T00:00:00"/>
    <d v="2022-12-16T00:00:00"/>
    <s v="SL"/>
    <m/>
    <s v="1 SL"/>
    <n v="1"/>
    <m/>
  </r>
  <r>
    <n v="499"/>
    <x v="44"/>
    <d v="2023-01-04T00:00:00"/>
    <s v="GATPANDAN MICHAEL E."/>
    <s v="GSO"/>
    <x v="0"/>
    <d v="2023-01-03T00:00:00"/>
    <d v="2023-01-03T00:00:00"/>
    <s v="OTHER"/>
    <s v="SPECIAL PRIVILEGE"/>
    <s v="1 OTHER"/>
    <n v="1"/>
    <m/>
  </r>
  <r>
    <n v="500"/>
    <x v="44"/>
    <d v="2023-01-31T00:00:00"/>
    <s v="PEPA ARIEL N."/>
    <s v="CHO"/>
    <x v="0"/>
    <d v="2023-01-18T00:00:00"/>
    <d v="2023-01-18T00:00:00"/>
    <s v="SL"/>
    <m/>
    <s v="1 SL"/>
    <n v="1"/>
    <m/>
  </r>
  <r>
    <n v="500"/>
    <x v="44"/>
    <d v="2023-01-31T00:00:00"/>
    <s v="PEPA ARIEL N."/>
    <s v="CHO"/>
    <x v="0"/>
    <d v="2023-01-30T00:00:00"/>
    <d v="2023-01-30T00:00:00"/>
    <s v="SL"/>
    <m/>
    <s v="1 SL"/>
    <n v="1"/>
    <m/>
  </r>
  <r>
    <n v="501"/>
    <x v="44"/>
    <d v="2023-02-16T00:00:00"/>
    <s v="COSTANTE HERBERT F."/>
    <s v="BPLO"/>
    <x v="2"/>
    <d v="2023-02-09T00:00:00"/>
    <d v="2023-02-10T00:00:00"/>
    <s v="SL"/>
    <m/>
    <s v="2 SL"/>
    <n v="2"/>
    <m/>
  </r>
  <r>
    <n v="501"/>
    <x v="44"/>
    <d v="2023-02-16T00:00:00"/>
    <s v="COSTANTE HERBERT F."/>
    <s v="BPLO"/>
    <x v="2"/>
    <d v="2023-02-15T00:00:00"/>
    <d v="2023-02-15T00:00:00"/>
    <s v="SL"/>
    <m/>
    <s v="1 SL"/>
    <n v="1"/>
    <m/>
  </r>
  <r>
    <n v="501"/>
    <x v="44"/>
    <d v="2023-02-16T00:00:00"/>
    <s v="COSTANTE HERBERT F."/>
    <s v="BPLO"/>
    <x v="2"/>
    <d v="2023-02-17T00:00:00"/>
    <d v="2023-02-17T00:00:00"/>
    <s v="SL"/>
    <m/>
    <s v="1 SL"/>
    <n v="1"/>
    <m/>
  </r>
  <r>
    <n v="501"/>
    <x v="44"/>
    <d v="2023-02-16T00:00:00"/>
    <s v="COSTANTE HERBERT F."/>
    <s v="BPLO"/>
    <x v="2"/>
    <d v="2023-02-20T00:00:00"/>
    <d v="2023-02-23T00:00:00"/>
    <s v="SL"/>
    <m/>
    <s v="4 SL"/>
    <n v="4"/>
    <m/>
  </r>
  <r>
    <n v="502"/>
    <x v="44"/>
    <d v="2022-12-19T00:00:00"/>
    <s v="FERMA ERIC N."/>
    <s v="GSO"/>
    <x v="0"/>
    <d v="2022-12-26T00:00:00"/>
    <d v="2022-12-26T00:00:00"/>
    <s v="OTHER"/>
    <s v="SPECIAL PRIVELEGE"/>
    <s v="1 OTHER"/>
    <n v="1"/>
    <m/>
  </r>
  <r>
    <n v="503"/>
    <x v="44"/>
    <d v="2022-12-20T00:00:00"/>
    <s v="FERMA ERIC N."/>
    <s v="GSO"/>
    <x v="0"/>
    <d v="2023-12-27T00:00:00"/>
    <d v="2023-12-29T00:00:00"/>
    <s v="VL"/>
    <m/>
    <s v="3 VL"/>
    <n v="3"/>
    <m/>
  </r>
  <r>
    <n v="504"/>
    <x v="44"/>
    <d v="2023-01-17T00:00:00"/>
    <s v="FLORES MARIA PATRICIA NICOLE C."/>
    <s v="ONT"/>
    <x v="0"/>
    <d v="2023-02-06T00:00:00"/>
    <d v="2023-02-06T00:00:00"/>
    <s v="VL"/>
    <m/>
    <s v="1 VL"/>
    <n v="1"/>
    <m/>
  </r>
  <r>
    <n v="504"/>
    <x v="44"/>
    <d v="2023-01-17T00:00:00"/>
    <s v="FLORES MARIA PATRICIA NICOLE C."/>
    <s v="ONT"/>
    <x v="0"/>
    <d v="2023-02-15T00:00:00"/>
    <d v="2023-02-15T00:00:00"/>
    <s v="VL"/>
    <m/>
    <s v="1 VL"/>
    <n v="1"/>
    <m/>
  </r>
  <r>
    <n v="505"/>
    <x v="44"/>
    <d v="2023-01-05T00:00:00"/>
    <s v="GONZALES CRISTI NERISSE E."/>
    <s v="CEO"/>
    <x v="0"/>
    <d v="2023-01-05T00:00:00"/>
    <d v="2023-01-05T00:00:00"/>
    <s v="SL"/>
    <m/>
    <s v="1 SL"/>
    <n v="1"/>
    <m/>
  </r>
  <r>
    <n v="506"/>
    <x v="44"/>
    <d v="2023-01-27T00:00:00"/>
    <s v="OPO CONEY V."/>
    <s v="HOUSING"/>
    <x v="0"/>
    <d v="2023-01-26T00:00:00"/>
    <d v="2023-01-26T00:00:00"/>
    <s v="SL"/>
    <m/>
    <s v="1 SL"/>
    <n v="1"/>
    <m/>
  </r>
  <r>
    <n v="507"/>
    <x v="44"/>
    <d v="2023-02-03T00:00:00"/>
    <s v="OPO CONEY V."/>
    <s v="HOUSING"/>
    <x v="0"/>
    <d v="2023-01-31T00:00:00"/>
    <d v="2023-02-02T00:00:00"/>
    <s v="SL"/>
    <m/>
    <s v="3 SL"/>
    <n v="3"/>
    <m/>
  </r>
  <r>
    <n v="508"/>
    <x v="44"/>
    <d v="2023-02-03T00:00:00"/>
    <s v="OPO CONEY V."/>
    <s v="HOUSING"/>
    <x v="0"/>
    <d v="2023-02-09T00:00:00"/>
    <d v="2023-02-10T00:00:00"/>
    <s v="VL"/>
    <m/>
    <s v="2 VL"/>
    <n v="2"/>
    <m/>
  </r>
  <r>
    <n v="509"/>
    <x v="44"/>
    <d v="2023-01-12T00:00:00"/>
    <s v="OCAMPO NOVELYN U."/>
    <s v="CSWDO"/>
    <x v="0"/>
    <d v="2022-12-29T00:00:00"/>
    <d v="2022-12-29T00:00:00"/>
    <s v="SL"/>
    <m/>
    <s v="1 SL"/>
    <n v="1"/>
    <m/>
  </r>
  <r>
    <n v="509"/>
    <x v="44"/>
    <d v="2023-01-12T00:00:00"/>
    <s v="OCAMPO NOVELYN U."/>
    <s v="CSWDO"/>
    <x v="0"/>
    <d v="2023-01-11T00:00:00"/>
    <d v="2023-01-11T00:00:00"/>
    <s v="SL"/>
    <m/>
    <s v="1 SL"/>
    <n v="1"/>
    <m/>
  </r>
  <r>
    <n v="510"/>
    <x v="44"/>
    <d v="2023-01-13T00:00:00"/>
    <s v="MARASIGAN CHRISTIAN M."/>
    <s v="MO"/>
    <x v="0"/>
    <d v="2023-01-19T00:00:00"/>
    <d v="2023-01-19T00:00:00"/>
    <s v="OTHER"/>
    <s v="SPECIAL PRIVILEGE"/>
    <s v="1 OTHER"/>
    <n v="1"/>
    <m/>
  </r>
  <r>
    <n v="511"/>
    <x v="44"/>
    <d v="2023-01-18T00:00:00"/>
    <s v="MARDO MELINDA E."/>
    <s v="CENRO"/>
    <x v="0"/>
    <d v="2023-01-25T00:00:00"/>
    <d v="2023-01-25T00:00:00"/>
    <m/>
    <m/>
    <s v="1 "/>
    <n v="1"/>
    <m/>
  </r>
  <r>
    <n v="512"/>
    <x v="44"/>
    <d v="2023-02-04T00:00:00"/>
    <s v="MARDO MELINDA E."/>
    <s v="CENRO"/>
    <x v="0"/>
    <d v="2023-02-10T00:00:00"/>
    <d v="2023-02-11T00:00:00"/>
    <s v="VL"/>
    <m/>
    <s v="1 VL"/>
    <n v="1"/>
    <m/>
  </r>
  <r>
    <n v="513"/>
    <x v="44"/>
    <d v="2023-01-05T00:00:00"/>
    <s v="MERCARDO RENGIE M."/>
    <n v="0"/>
    <x v="2"/>
    <d v="2023-01-03T00:00:00"/>
    <d v="2023-01-04T00:00:00"/>
    <s v="SL"/>
    <m/>
    <s v="2 SL"/>
    <n v="2"/>
    <m/>
  </r>
  <r>
    <n v="514"/>
    <x v="44"/>
    <d v="2023-01-03T00:00:00"/>
    <s v="VILLANUEVA MARIO A."/>
    <s v="HSKB"/>
    <x v="1"/>
    <m/>
    <m/>
    <s v="OTHER"/>
    <m/>
    <s v="0 OTHER"/>
    <n v="0"/>
    <m/>
  </r>
  <r>
    <n v="515"/>
    <x v="44"/>
    <d v="2023-02-06T00:00:00"/>
    <s v="MERCADO ARLENNIE D."/>
    <n v="0"/>
    <x v="2"/>
    <d v="2023-02-03T00:00:00"/>
    <d v="2023-02-03T00:00:00"/>
    <s v="SL"/>
    <m/>
    <s v="1 SL"/>
    <n v="1"/>
    <m/>
  </r>
  <r>
    <n v="516"/>
    <x v="44"/>
    <d v="2023-02-16T00:00:00"/>
    <s v="ANGCAYA RUFINA P."/>
    <s v="LCR"/>
    <x v="1"/>
    <d v="2023-02-10T00:00:00"/>
    <d v="2023-02-10T00:00:00"/>
    <s v="SL"/>
    <m/>
    <s v="1 SL"/>
    <n v="1"/>
    <m/>
  </r>
  <r>
    <n v="517"/>
    <x v="44"/>
    <d v="2023-02-15T00:00:00"/>
    <s v="MATIENZO NORMITA S."/>
    <n v="0"/>
    <x v="2"/>
    <d v="2023-02-10T00:00:00"/>
    <d v="2023-02-10T00:00:00"/>
    <s v="SL"/>
    <m/>
    <s v="1 SL"/>
    <n v="1"/>
    <m/>
  </r>
  <r>
    <n v="518"/>
    <x v="44"/>
    <d v="2023-02-14T00:00:00"/>
    <s v="ERIDAO ROSALINDA P."/>
    <s v="CSWDO"/>
    <x v="1"/>
    <d v="2023-02-10T00:00:00"/>
    <d v="2023-02-10T00:00:00"/>
    <s v="SL"/>
    <m/>
    <s v="1 SL"/>
    <n v="1"/>
    <m/>
  </r>
  <r>
    <n v="519"/>
    <x v="44"/>
    <d v="2023-02-14T00:00:00"/>
    <s v="AMBAT MARILOU M."/>
    <s v="EEO/ CITY MARKET"/>
    <x v="1"/>
    <d v="2023-02-11T00:00:00"/>
    <d v="2023-02-13T00:00:00"/>
    <s v="OTHER"/>
    <s v="SOLO PARENT"/>
    <s v="2 OTHER"/>
    <n v="2"/>
    <m/>
  </r>
  <r>
    <n v="520"/>
    <x v="44"/>
    <d v="2023-02-13T00:00:00"/>
    <s v="FERMA ELIZA C."/>
    <s v="TOPS OFFICE"/>
    <x v="1"/>
    <d v="2023-02-10T00:00:00"/>
    <d v="2023-03-01T00:00:00"/>
    <s v="SL"/>
    <m/>
    <s v="20 SL"/>
    <n v="20"/>
    <m/>
  </r>
  <r>
    <n v="521"/>
    <x v="44"/>
    <d v="2023-02-10T00:00:00"/>
    <s v="ABENA WINNIE ROSE M."/>
    <s v="CSWDO"/>
    <x v="1"/>
    <d v="2023-02-16T00:00:00"/>
    <d v="2023-02-17T00:00:00"/>
    <s v="OTHER"/>
    <s v="SPECIAL PRIVILEGE"/>
    <s v="2 OTHER"/>
    <n v="2"/>
    <m/>
  </r>
  <r>
    <n v="522"/>
    <x v="44"/>
    <m/>
    <s v="CALANOG ALMA P."/>
    <s v="VMO"/>
    <x v="1"/>
    <d v="2023-02-16T00:00:00"/>
    <d v="2023-02-17T00:00:00"/>
    <s v="OTHER"/>
    <s v="PARENTAL OBLIGATION"/>
    <s v="2 OTHER"/>
    <n v="2"/>
    <m/>
  </r>
  <r>
    <n v="523"/>
    <x v="44"/>
    <d v="2023-02-09T00:00:00"/>
    <s v="TAMAYO MARIA ELLAINE III B."/>
    <s v="CTO"/>
    <x v="1"/>
    <d v="2023-02-13T00:00:00"/>
    <d v="2023-02-13T00:00:00"/>
    <s v="OTHER"/>
    <s v="SPECIAL PRIVILEGE"/>
    <s v="1 OTHER"/>
    <n v="1"/>
    <m/>
  </r>
  <r>
    <n v="524"/>
    <x v="44"/>
    <d v="2022-11-24T00:00:00"/>
    <s v="PUNZALAN LUCIANA A."/>
    <s v="TCNHS"/>
    <x v="0"/>
    <d v="2022-11-21T00:00:00"/>
    <d v="2022-11-22T00:00:00"/>
    <s v="SL"/>
    <m/>
    <s v="2 SL"/>
    <n v="2"/>
    <m/>
  </r>
  <r>
    <n v="525"/>
    <x v="44"/>
    <d v="2022-11-24T00:00:00"/>
    <s v="PUNZALAN LUCIANA A."/>
    <s v="TCNHS"/>
    <x v="0"/>
    <d v="2022-11-17T00:00:00"/>
    <d v="2022-11-18T00:00:00"/>
    <s v="SL"/>
    <m/>
    <s v="2 SL"/>
    <n v="2"/>
    <m/>
  </r>
  <r>
    <n v="526"/>
    <x v="44"/>
    <d v="2023-01-10T00:00:00"/>
    <s v="PALADAN EMERSON M."/>
    <s v="PIO"/>
    <x v="1"/>
    <d v="2023-01-09T00:00:00"/>
    <d v="2023-01-09T00:00:00"/>
    <s v="SL"/>
    <m/>
    <s v="1 SL"/>
    <n v="1"/>
    <m/>
  </r>
  <r>
    <n v="527"/>
    <x v="44"/>
    <m/>
    <s v="OBINA APOLINARIO B."/>
    <s v="CENRO"/>
    <x v="0"/>
    <d v="2023-02-10T00:00:00"/>
    <d v="2023-03-03T00:00:00"/>
    <s v="SL"/>
    <m/>
    <s v="21 SL"/>
    <n v="21"/>
    <m/>
  </r>
  <r>
    <n v="528"/>
    <x v="44"/>
    <d v="2023-02-01T00:00:00"/>
    <s v="OCAMPO NOVELYN U."/>
    <s v="CSWDO"/>
    <x v="0"/>
    <d v="2023-01-25T00:00:00"/>
    <d v="2023-01-25T00:00:00"/>
    <s v="SL"/>
    <m/>
    <s v="1 SL"/>
    <n v="1"/>
    <m/>
  </r>
  <r>
    <n v="529"/>
    <x v="44"/>
    <d v="2023-02-01T00:00:00"/>
    <s v="PRIMO GRACE M."/>
    <s v="EEO/CITY MARKET"/>
    <x v="0"/>
    <d v="2023-01-21T00:00:00"/>
    <d v="2023-01-21T00:00:00"/>
    <s v="SL"/>
    <m/>
    <s v="1 SL"/>
    <n v="1"/>
    <m/>
  </r>
  <r>
    <n v="530"/>
    <x v="44"/>
    <d v="2023-02-09T00:00:00"/>
    <s v="MANIMTIM JOJIT A."/>
    <s v="HRMO"/>
    <x v="1"/>
    <d v="2023-02-14T00:00:00"/>
    <d v="2023-02-14T00:00:00"/>
    <s v="VL"/>
    <m/>
    <s v="1 VL"/>
    <n v="1"/>
    <m/>
  </r>
  <r>
    <n v="531"/>
    <x v="44"/>
    <d v="2023-02-20T00:00:00"/>
    <s v="ERIDAO ROSALINDA P."/>
    <s v="CSWDO"/>
    <x v="1"/>
    <d v="2023-02-22T00:00:00"/>
    <d v="2023-02-22T00:00:00"/>
    <s v="SL"/>
    <m/>
    <s v="1 SL"/>
    <n v="1"/>
    <m/>
  </r>
  <r>
    <n v="532"/>
    <x v="44"/>
    <d v="2023-02-17T00:00:00"/>
    <s v="CALANOG ALMA P."/>
    <s v="VMO"/>
    <x v="1"/>
    <d v="2023-02-20T00:00:00"/>
    <d v="2023-02-20T00:00:00"/>
    <s v="VL"/>
    <m/>
    <s v="1 VL"/>
    <n v="1"/>
    <m/>
  </r>
  <r>
    <n v="533"/>
    <x v="44"/>
    <d v="2023-02-23T00:00:00"/>
    <s v="PERENA RUBILINDA C."/>
    <s v="MO"/>
    <x v="1"/>
    <d v="2023-02-22T00:00:00"/>
    <d v="2023-02-24T00:00:00"/>
    <s v="VL"/>
    <m/>
    <s v="3 VL"/>
    <n v="3"/>
    <m/>
  </r>
  <r>
    <n v="534"/>
    <x v="44"/>
    <m/>
    <s v="PERENA RUBILINDA C."/>
    <s v="MO"/>
    <x v="1"/>
    <d v="2023-02-02T00:00:00"/>
    <d v="2023-02-02T00:00:00"/>
    <s v="VL"/>
    <m/>
    <s v="1 VL"/>
    <n v="1"/>
    <m/>
  </r>
  <r>
    <n v="535"/>
    <x v="44"/>
    <d v="2023-01-30T00:00:00"/>
    <s v="MARDO MELINDA E."/>
    <s v="CENRO"/>
    <x v="0"/>
    <d v="2023-01-28T00:00:00"/>
    <d v="2023-01-28T00:00:00"/>
    <s v="SL"/>
    <m/>
    <s v="1 SL"/>
    <n v="1"/>
    <m/>
  </r>
  <r>
    <n v="536"/>
    <x v="44"/>
    <d v="2022-10-20T00:00:00"/>
    <s v="NACARIO GLENN B."/>
    <s v="TCNHS"/>
    <x v="0"/>
    <d v="2022-10-19T00:00:00"/>
    <d v="2022-10-19T00:00:00"/>
    <s v="SL"/>
    <m/>
    <s v="1 SL"/>
    <n v="1"/>
    <m/>
  </r>
  <r>
    <n v="537"/>
    <x v="44"/>
    <d v="2022-11-29T00:00:00"/>
    <s v="NACARIO GLENN B."/>
    <s v="TCNHS"/>
    <x v="0"/>
    <d v="2022-11-21T00:00:00"/>
    <d v="2022-11-23T00:00:00"/>
    <s v="SL"/>
    <m/>
    <s v="3 SL"/>
    <n v="3"/>
    <m/>
  </r>
  <r>
    <n v="538"/>
    <x v="44"/>
    <d v="2022-11-23T00:00:00"/>
    <s v="NUESTRO RICA MAY G."/>
    <s v="TCNHS - ISHS"/>
    <x v="0"/>
    <d v="2022-11-18T00:00:00"/>
    <d v="2022-11-18T00:00:00"/>
    <s v="SL"/>
    <m/>
    <s v="1 SL"/>
    <n v="1"/>
    <m/>
  </r>
  <r>
    <n v="539"/>
    <x v="44"/>
    <m/>
    <s v="GONZALES MARY JANE D."/>
    <s v="CSWDO"/>
    <x v="0"/>
    <d v="2023-01-16T00:00:00"/>
    <d v="2023-01-16T00:00:00"/>
    <s v="SL"/>
    <m/>
    <s v="1 SL"/>
    <n v="1"/>
    <m/>
  </r>
  <r>
    <n v="540"/>
    <x v="44"/>
    <d v="2023-02-02T00:00:00"/>
    <s v="ATIENZA JAYSON E."/>
    <s v="DEPED"/>
    <x v="0"/>
    <d v="2023-02-01T00:00:00"/>
    <d v="2023-02-15T00:00:00"/>
    <s v="VL"/>
    <m/>
    <s v="11 VL"/>
    <n v="11"/>
    <m/>
  </r>
  <r>
    <n v="541"/>
    <x v="44"/>
    <m/>
    <s v="ATIENZA JAYSON E."/>
    <s v="DEPED"/>
    <x v="0"/>
    <d v="2023-01-05T00:00:00"/>
    <d v="2023-01-31T00:00:00"/>
    <s v="VL"/>
    <m/>
    <s v="19 VL"/>
    <n v="19"/>
    <m/>
  </r>
  <r>
    <n v="542"/>
    <x v="44"/>
    <d v="2023-01-24T00:00:00"/>
    <s v="LANDICHO ROSALINA B."/>
    <s v="EEO/CITY MARKET"/>
    <x v="0"/>
    <d v="2023-01-23T00:00:00"/>
    <d v="2023-01-23T00:00:00"/>
    <s v="SL"/>
    <m/>
    <s v="1 SL"/>
    <n v="1"/>
    <m/>
  </r>
  <r>
    <n v="543"/>
    <x v="44"/>
    <m/>
    <s v="JABINES MARIA SHELLY D."/>
    <s v="LIBRARY"/>
    <x v="0"/>
    <d v="2023-01-24T00:00:00"/>
    <d v="2023-01-24T00:00:00"/>
    <s v="OTHER"/>
    <s v="PARENTAL OBLIGATION"/>
    <s v="1 OTHER"/>
    <n v="1"/>
    <m/>
  </r>
  <r>
    <n v="544"/>
    <x v="44"/>
    <d v="2023-01-25T00:00:00"/>
    <s v="GUTIERREZ MARICIS A."/>
    <s v="CPDO"/>
    <x v="1"/>
    <d v="2023-01-25T00:00:00"/>
    <d v="2023-01-25T00:00:00"/>
    <s v="VL"/>
    <m/>
    <s v="1 VL"/>
    <n v="1"/>
    <m/>
  </r>
  <r>
    <n v="545"/>
    <x v="44"/>
    <d v="2023-02-17T00:00:00"/>
    <s v="DIMARANAN RODORA G."/>
    <s v="HRMO"/>
    <x v="1"/>
    <d v="2023-02-13T00:00:00"/>
    <d v="2023-02-14T00:00:00"/>
    <s v="OTHER"/>
    <s v="SPECIAL PRIVILEGE"/>
    <s v="2 OTHER"/>
    <n v="2"/>
    <m/>
  </r>
  <r>
    <n v="545"/>
    <x v="44"/>
    <d v="2023-02-17T00:00:00"/>
    <s v="DIMARANAN RODORA G."/>
    <s v="HRMO"/>
    <x v="1"/>
    <d v="2023-02-16T00:00:00"/>
    <d v="2023-02-16T00:00:00"/>
    <s v="OTHER"/>
    <s v="SPECIAL PRIVILEGE"/>
    <s v="1 OTHER"/>
    <n v="1"/>
    <m/>
  </r>
  <r>
    <n v="546"/>
    <x v="44"/>
    <d v="2023-02-17T00:00:00"/>
    <s v="DIMARANAN RODORA G."/>
    <s v="HRMO"/>
    <x v="1"/>
    <d v="2023-02-27T00:00:00"/>
    <d v="2023-02-28T00:00:00"/>
    <s v="VL"/>
    <m/>
    <s v="2 VL"/>
    <n v="2"/>
    <m/>
  </r>
  <r>
    <n v="547"/>
    <x v="44"/>
    <d v="2023-02-07T00:00:00"/>
    <s v="MANALO ELIADA F."/>
    <s v="SP"/>
    <x v="1"/>
    <d v="2023-02-13T00:00:00"/>
    <d v="2023-02-14T00:00:00"/>
    <s v="VL"/>
    <m/>
    <s v="2 VL"/>
    <n v="2"/>
    <m/>
  </r>
  <r>
    <n v="548"/>
    <x v="44"/>
    <d v="2023-02-16T00:00:00"/>
    <s v="AMBAT JAIME L."/>
    <s v="VMO/SP"/>
    <x v="0"/>
    <d v="2023-02-14T00:00:00"/>
    <d v="2023-02-15T00:00:00"/>
    <s v="SL"/>
    <m/>
    <s v="2 SL"/>
    <n v="2"/>
    <m/>
  </r>
  <r>
    <n v="549"/>
    <x v="44"/>
    <d v="2023-02-03T00:00:00"/>
    <s v="ANGELES ANNABEL D."/>
    <n v="0"/>
    <x v="0"/>
    <d v="2023-02-08T00:00:00"/>
    <d v="2023-02-13T00:00:00"/>
    <s v="VL"/>
    <m/>
    <s v="4 VL"/>
    <n v="4"/>
    <m/>
  </r>
  <r>
    <n v="550"/>
    <x v="44"/>
    <m/>
    <s v="MARQUEZ LOLITA R."/>
    <n v="0"/>
    <x v="2"/>
    <d v="2023-02-16T00:00:00"/>
    <d v="2023-02-16T00:00:00"/>
    <s v="SL"/>
    <m/>
    <s v="1 SL"/>
    <n v="1"/>
    <m/>
  </r>
  <r>
    <n v="551"/>
    <x v="44"/>
    <d v="2023-02-13T00:00:00"/>
    <s v="SARDIÑOLA REBECCA C."/>
    <s v="SP"/>
    <x v="0"/>
    <d v="2023-02-20T00:00:00"/>
    <d v="2023-02-20T00:00:00"/>
    <m/>
    <m/>
    <s v="1 "/>
    <n v="1"/>
    <m/>
  </r>
  <r>
    <n v="552"/>
    <x v="44"/>
    <d v="2023-01-26T00:00:00"/>
    <s v="REOSA CECILIA A."/>
    <s v="SP"/>
    <x v="1"/>
    <d v="2023-02-01T00:00:00"/>
    <d v="2023-02-01T00:00:00"/>
    <s v="OTHER"/>
    <s v="SPECIAL PRIVILEGE"/>
    <s v="1 OTHER"/>
    <n v="1"/>
    <m/>
  </r>
  <r>
    <n v="553"/>
    <x v="44"/>
    <d v="2023-02-01T00:00:00"/>
    <s v="MANALO ELIADA F."/>
    <s v="SP"/>
    <x v="1"/>
    <d v="2023-01-31T00:00:00"/>
    <d v="2023-01-31T00:00:00"/>
    <s v="SL"/>
    <m/>
    <s v="1 SL"/>
    <n v="1"/>
    <m/>
  </r>
  <r>
    <n v="554"/>
    <x v="44"/>
    <d v="2023-02-01T00:00:00"/>
    <s v="DE OCAMPO MA. ELENA D."/>
    <s v="SP"/>
    <x v="1"/>
    <d v="2023-02-08T00:00:00"/>
    <d v="2023-02-09T00:00:00"/>
    <s v="OTHER"/>
    <s v="SPECIAL PRIVILEGE"/>
    <s v="2 OTHER"/>
    <n v="2"/>
    <m/>
  </r>
  <r>
    <n v="555"/>
    <x v="44"/>
    <d v="2023-02-02T00:00:00"/>
    <s v="BURAZON CARIDAD A."/>
    <s v="CTO"/>
    <x v="1"/>
    <d v="2023-02-01T00:00:00"/>
    <d v="2023-02-01T00:00:00"/>
    <s v="SL"/>
    <m/>
    <s v="1 SL"/>
    <n v="1"/>
    <m/>
  </r>
  <r>
    <n v="556"/>
    <x v="44"/>
    <d v="2023-02-20T00:00:00"/>
    <s v="ANGCAYA IRENE V."/>
    <s v="TICC"/>
    <x v="0"/>
    <d v="2023-02-17T00:00:00"/>
    <d v="2023-02-18T00:00:00"/>
    <s v="SL"/>
    <m/>
    <s v="1 SL"/>
    <n v="1"/>
    <m/>
  </r>
  <r>
    <n v="557"/>
    <x v="44"/>
    <d v="2023-02-13T00:00:00"/>
    <s v="PEREÑA VERGILIO R."/>
    <s v="TICC"/>
    <x v="0"/>
    <d v="2023-02-20T00:00:00"/>
    <d v="2023-02-24T00:00:00"/>
    <s v="VL"/>
    <m/>
    <s v="5 VL"/>
    <n v="5"/>
    <m/>
  </r>
  <r>
    <n v="558"/>
    <x v="44"/>
    <d v="2023-02-15T00:00:00"/>
    <s v="ANGCAYA IRENE V."/>
    <s v="TICC"/>
    <x v="0"/>
    <d v="2023-02-13T00:00:00"/>
    <d v="2023-02-13T00:00:00"/>
    <s v="SL"/>
    <m/>
    <s v="1 SL"/>
    <n v="1"/>
    <m/>
  </r>
  <r>
    <n v="559"/>
    <x v="44"/>
    <d v="2023-02-15T00:00:00"/>
    <s v="PANGANIBAN CAROLINA L."/>
    <s v="TICC"/>
    <x v="0"/>
    <d v="2023-02-08T00:00:00"/>
    <d v="2023-02-08T00:00:00"/>
    <s v="SL"/>
    <m/>
    <s v="1 SL"/>
    <n v="1"/>
    <m/>
  </r>
  <r>
    <n v="560"/>
    <x v="44"/>
    <d v="2023-02-14T00:00:00"/>
    <s v="VILLANUEVA MARILYN L."/>
    <s v="TICC"/>
    <x v="0"/>
    <d v="2023-02-13T00:00:00"/>
    <d v="2023-02-13T00:00:00"/>
    <s v="SL"/>
    <m/>
    <s v="1 SL"/>
    <n v="1"/>
    <m/>
  </r>
  <r>
    <n v="561"/>
    <x v="44"/>
    <d v="2023-02-14T00:00:00"/>
    <s v="MAMARIL JOSEFINA P."/>
    <s v="TICC"/>
    <x v="0"/>
    <d v="2023-02-13T00:00:00"/>
    <d v="2023-02-14T00:00:00"/>
    <s v="SL"/>
    <m/>
    <s v="2 SL"/>
    <n v="2"/>
    <m/>
  </r>
  <r>
    <n v="562"/>
    <x v="44"/>
    <d v="2023-02-15T00:00:00"/>
    <s v="DIMARANAN JOEL M."/>
    <s v="TICC"/>
    <x v="2"/>
    <d v="2023-02-19T00:00:00"/>
    <d v="2023-02-19T00:00:00"/>
    <s v="VL"/>
    <m/>
    <s v="1 VL"/>
    <n v="1"/>
    <m/>
  </r>
  <r>
    <n v="563"/>
    <x v="44"/>
    <d v="2023-02-20T00:00:00"/>
    <s v="ANGCAYA IRENE V."/>
    <s v="TICC"/>
    <x v="0"/>
    <d v="2023-03-07T00:00:00"/>
    <d v="2023-03-07T00:00:00"/>
    <s v="VL"/>
    <m/>
    <s v="1 VL"/>
    <n v="1"/>
    <m/>
  </r>
  <r>
    <n v="563"/>
    <x v="44"/>
    <d v="2023-02-20T00:00:00"/>
    <s v="ANGCAYA IRENE V."/>
    <s v="TICC"/>
    <x v="0"/>
    <d v="2023-03-10T00:00:00"/>
    <d v="2023-03-10T00:00:00"/>
    <s v="VL"/>
    <m/>
    <s v="1 VL"/>
    <n v="1"/>
    <m/>
  </r>
  <r>
    <n v="563"/>
    <x v="44"/>
    <d v="2023-02-20T00:00:00"/>
    <s v="ANGCAYA IRENE V."/>
    <s v="TICC"/>
    <x v="0"/>
    <d v="2023-03-13T00:00:00"/>
    <d v="2023-03-13T00:00:00"/>
    <s v="VL"/>
    <m/>
    <s v="1 VL"/>
    <n v="1"/>
    <m/>
  </r>
  <r>
    <n v="564"/>
    <x v="44"/>
    <d v="2023-02-17T00:00:00"/>
    <s v="VILLANUEVA RICHELLE A."/>
    <s v="TICC"/>
    <x v="0"/>
    <d v="2023-02-13T00:00:00"/>
    <d v="2023-02-13T00:00:00"/>
    <s v="SL"/>
    <m/>
    <s v="1 SL"/>
    <n v="1"/>
    <m/>
  </r>
  <r>
    <n v="565"/>
    <x v="44"/>
    <d v="2023-02-10T00:00:00"/>
    <s v="CESICAR JOCHELLE JOAN S."/>
    <s v="TICC/TCCH"/>
    <x v="0"/>
    <d v="2023-02-09T00:00:00"/>
    <d v="2023-02-09T00:00:00"/>
    <s v="OTHER"/>
    <s v="SPECIAL PRIVILEGE"/>
    <s v="1 OTHER"/>
    <n v="1"/>
    <m/>
  </r>
  <r>
    <n v="566"/>
    <x v="44"/>
    <d v="2023-02-20T00:00:00"/>
    <s v="MERJILLA JEANETTE B."/>
    <n v="0"/>
    <x v="2"/>
    <d v="2023-02-20T00:00:00"/>
    <d v="2023-02-20T00:00:00"/>
    <s v="SL"/>
    <m/>
    <s v="1 SL"/>
    <n v="1"/>
    <m/>
  </r>
  <r>
    <n v="567"/>
    <x v="44"/>
    <d v="2023-02-27T00:00:00"/>
    <s v="MAMARIL JOSEFINA P."/>
    <s v="TICC"/>
    <x v="0"/>
    <d v="2023-03-06T00:00:00"/>
    <d v="2023-03-10T00:00:00"/>
    <s v="VL"/>
    <m/>
    <s v="5 VL"/>
    <n v="5"/>
    <m/>
  </r>
  <r>
    <n v="568"/>
    <x v="44"/>
    <d v="2023-02-22T00:00:00"/>
    <s v="MAMARIL JOSEFINA P."/>
    <s v="TICC"/>
    <x v="0"/>
    <d v="2023-02-20T00:00:00"/>
    <d v="2023-02-20T00:00:00"/>
    <s v="SL"/>
    <m/>
    <s v="1 SL"/>
    <n v="1"/>
    <m/>
  </r>
  <r>
    <n v="569"/>
    <x v="44"/>
    <d v="2023-02-23T00:00:00"/>
    <s v="CESICAR JOCHELLE JOAN S."/>
    <s v="TICC/TCCH"/>
    <x v="0"/>
    <d v="2023-02-15T00:00:00"/>
    <d v="2023-02-15T00:00:00"/>
    <s v="OTHER"/>
    <s v="SPECIAL PRIVILEGE"/>
    <s v="1 OTHER"/>
    <n v="1"/>
    <m/>
  </r>
  <r>
    <n v="570"/>
    <x v="44"/>
    <d v="2023-02-23T00:00:00"/>
    <s v="VILLANUEVA MARILYN L."/>
    <s v="TICC"/>
    <x v="0"/>
    <d v="2023-02-17T00:00:00"/>
    <d v="2023-02-17T00:00:00"/>
    <s v="SL"/>
    <m/>
    <s v="1 SL"/>
    <n v="1"/>
    <m/>
  </r>
  <r>
    <n v="570"/>
    <x v="44"/>
    <d v="2023-02-23T00:00:00"/>
    <s v="VILLANUEVA MARILYN L."/>
    <s v="TICC"/>
    <x v="0"/>
    <d v="2023-02-21T00:00:00"/>
    <d v="2023-02-21T00:00:00"/>
    <s v="SL"/>
    <m/>
    <s v="1 SL"/>
    <n v="1"/>
    <m/>
  </r>
  <r>
    <n v="571"/>
    <x v="44"/>
    <d v="2023-01-12T00:00:00"/>
    <s v="ZAFRA REYNANTE B."/>
    <s v="TICC"/>
    <x v="0"/>
    <d v="2023-01-10T00:00:00"/>
    <d v="2023-01-11T00:00:00"/>
    <s v="SL"/>
    <m/>
    <s v="2 SL"/>
    <n v="2"/>
    <m/>
  </r>
  <r>
    <n v="572"/>
    <x v="44"/>
    <d v="2023-02-03T00:00:00"/>
    <s v="ZAFRA REYNANTE B."/>
    <s v="TICC"/>
    <x v="0"/>
    <d v="2023-02-09T00:00:00"/>
    <d v="2023-02-10T00:00:00"/>
    <s v="VL"/>
    <m/>
    <s v="2 VL"/>
    <n v="2"/>
    <m/>
  </r>
  <r>
    <n v="573"/>
    <x v="44"/>
    <d v="2022-12-22T00:00:00"/>
    <s v="ZAFRA REYNANTE B."/>
    <s v="TICC"/>
    <x v="0"/>
    <d v="2022-12-21T00:00:00"/>
    <d v="2022-12-21T00:00:00"/>
    <s v="SL"/>
    <m/>
    <s v="1 SL"/>
    <n v="1"/>
    <m/>
  </r>
  <r>
    <n v="574"/>
    <x v="44"/>
    <d v="2023-01-23T00:00:00"/>
    <s v="VILLANUEVA MARILYN L."/>
    <s v="TICC"/>
    <x v="0"/>
    <d v="2023-01-19T00:00:00"/>
    <d v="2023-01-21T00:00:00"/>
    <s v="SL"/>
    <m/>
    <s v="3 SL"/>
    <n v="3"/>
    <m/>
  </r>
  <r>
    <n v="575"/>
    <x v="44"/>
    <d v="2023-01-24T00:00:00"/>
    <s v="VILLANUEVA RICHELLE A."/>
    <s v="TICC"/>
    <x v="0"/>
    <d v="2023-01-19T00:00:00"/>
    <d v="2023-01-19T00:00:00"/>
    <s v="SL"/>
    <m/>
    <s v="1 SL"/>
    <n v="1"/>
    <m/>
  </r>
  <r>
    <n v="575"/>
    <x v="44"/>
    <d v="2023-01-24T00:00:00"/>
    <s v="VILLANUEVA RICHELLE A."/>
    <s v="TICC"/>
    <x v="0"/>
    <d v="2023-02-23T00:00:00"/>
    <d v="2023-02-23T00:00:00"/>
    <s v="SL"/>
    <m/>
    <s v="1 SL"/>
    <n v="1"/>
    <m/>
  </r>
  <r>
    <n v="576"/>
    <x v="44"/>
    <d v="2023-01-16T00:00:00"/>
    <s v="VILLANUEVA RICHELLE A."/>
    <s v="TICC"/>
    <x v="0"/>
    <d v="2023-01-25T00:00:00"/>
    <d v="2023-01-26T00:00:00"/>
    <s v="VL"/>
    <m/>
    <s v="2 VL"/>
    <n v="2"/>
    <m/>
  </r>
  <r>
    <n v="577"/>
    <x v="44"/>
    <d v="2023-01-09T00:00:00"/>
    <s v="VILLANUEVA MARILYN L."/>
    <s v="TICC"/>
    <x v="0"/>
    <d v="2023-01-06T00:00:00"/>
    <d v="2023-01-06T00:00:00"/>
    <s v="SL"/>
    <m/>
    <s v="1 SL"/>
    <n v="1"/>
    <m/>
  </r>
  <r>
    <n v="578"/>
    <x v="44"/>
    <d v="2023-01-25T00:00:00"/>
    <s v="CESICAR JOCHELLE JOAN S."/>
    <s v="TICC/TCCH"/>
    <x v="0"/>
    <d v="2023-01-18T00:00:00"/>
    <d v="2023-01-18T00:00:00"/>
    <s v="SL"/>
    <m/>
    <s v="1 SL"/>
    <n v="1"/>
    <m/>
  </r>
  <r>
    <n v="578"/>
    <x v="44"/>
    <d v="2023-01-25T00:00:00"/>
    <s v="CESICAR JOCHELLE JOAN S."/>
    <s v="TICC/TCCH"/>
    <x v="0"/>
    <d v="2023-01-24T00:00:00"/>
    <d v="2023-01-24T00:00:00"/>
    <s v="SL"/>
    <m/>
    <s v="1 SL"/>
    <n v="1"/>
    <m/>
  </r>
  <r>
    <n v="579"/>
    <x v="44"/>
    <d v="2023-01-11T00:00:00"/>
    <s v="SORIANO FRANCISCO O."/>
    <s v="TICC"/>
    <x v="0"/>
    <d v="2023-01-10T00:00:00"/>
    <d v="2023-01-10T00:00:00"/>
    <s v="SL"/>
    <m/>
    <s v="1 SL"/>
    <n v="1"/>
    <m/>
  </r>
  <r>
    <n v="580"/>
    <x v="44"/>
    <d v="2023-01-31T00:00:00"/>
    <s v="SORIANO FRANCISCO O."/>
    <s v="TICC"/>
    <x v="0"/>
    <d v="2023-01-12T00:00:00"/>
    <d v="2023-01-13T00:00:00"/>
    <s v="SL"/>
    <m/>
    <s v="2 SL"/>
    <n v="2"/>
    <m/>
  </r>
  <r>
    <n v="581"/>
    <x v="44"/>
    <d v="2023-02-09T00:00:00"/>
    <s v="FLAVIER ADORACION  "/>
    <s v="ADMIN OFFICE"/>
    <x v="1"/>
    <d v="2023-02-07T00:00:00"/>
    <d v="2023-02-07T00:00:00"/>
    <s v="SL"/>
    <m/>
    <s v="1 SL"/>
    <n v="1"/>
    <m/>
  </r>
  <r>
    <n v="582"/>
    <x v="44"/>
    <d v="2023-02-09T00:00:00"/>
    <s v="LANTING AILEEN D."/>
    <s v="CHARACTER OFFICE"/>
    <x v="1"/>
    <d v="2023-02-21T00:00:00"/>
    <d v="2023-02-23T00:00:00"/>
    <s v="OTHER"/>
    <s v="SPECIAL PRIVILEGE"/>
    <s v="3 OTHER"/>
    <n v="3"/>
    <m/>
  </r>
  <r>
    <n v="583"/>
    <x v="44"/>
    <d v="2023-02-08T00:00:00"/>
    <s v="FERMA JOSEFA O."/>
    <s v="ADMIN OFFICE"/>
    <x v="1"/>
    <d v="2023-02-10T00:00:00"/>
    <d v="2023-02-10T00:00:00"/>
    <s v="VL"/>
    <m/>
    <s v="1 VL"/>
    <n v="1"/>
    <m/>
  </r>
  <r>
    <n v="584"/>
    <x v="44"/>
    <d v="2023-02-07T00:00:00"/>
    <s v="SARDINOLA  GINABLETH J."/>
    <s v="MO"/>
    <x v="1"/>
    <d v="2023-02-06T00:00:00"/>
    <d v="2023-02-06T00:00:00"/>
    <s v="OTHER"/>
    <s v="SPECIAL PRIVILEGE"/>
    <s v="1 OTHER"/>
    <n v="1"/>
    <m/>
  </r>
  <r>
    <n v="585"/>
    <x v="44"/>
    <d v="2022-12-27T00:00:00"/>
    <s v="DOGNIDON MARLYN P."/>
    <s v="ONT"/>
    <x v="1"/>
    <d v="2022-12-12T00:00:00"/>
    <d v="2022-12-14T00:00:00"/>
    <s v="SL"/>
    <m/>
    <s v="3 SL"/>
    <n v="3"/>
    <m/>
  </r>
  <r>
    <n v="586"/>
    <x v="44"/>
    <d v="2023-01-09T00:00:00"/>
    <s v="ALCAZAR AINEE JOY C."/>
    <s v="ONT"/>
    <x v="1"/>
    <d v="2022-12-26T00:00:00"/>
    <d v="2022-12-26T00:00:00"/>
    <s v="SL"/>
    <m/>
    <s v="1 SL"/>
    <n v="1"/>
    <m/>
  </r>
  <r>
    <n v="586"/>
    <x v="44"/>
    <d v="2023-01-09T00:00:00"/>
    <s v="ALCAZAR AINEE JOY C."/>
    <s v="ONT"/>
    <x v="1"/>
    <d v="2022-12-29T00:00:00"/>
    <d v="2022-12-29T00:00:00"/>
    <s v="SL"/>
    <m/>
    <s v="1 SL"/>
    <n v="1"/>
    <m/>
  </r>
  <r>
    <n v="586"/>
    <x v="44"/>
    <d v="2023-01-09T00:00:00"/>
    <s v="ALCAZAR AINEE JOY C."/>
    <s v="ONT"/>
    <x v="1"/>
    <d v="2022-12-31T00:00:00"/>
    <d v="2022-12-31T00:00:00"/>
    <s v="SL"/>
    <m/>
    <s v="1 SL"/>
    <n v="1"/>
    <m/>
  </r>
  <r>
    <n v="587"/>
    <x v="44"/>
    <d v="2023-01-10T00:00:00"/>
    <s v="HAPITA MELANIE A."/>
    <s v="ONT"/>
    <x v="0"/>
    <d v="2023-02-01T00:00:00"/>
    <d v="2023-02-05T00:00:00"/>
    <s v="VL"/>
    <m/>
    <s v="3 VL"/>
    <n v="3"/>
    <m/>
  </r>
  <r>
    <n v="588"/>
    <x v="44"/>
    <d v="2023-01-17T00:00:00"/>
    <s v="HERNANDEZ DONATO Q."/>
    <s v="ONT"/>
    <x v="1"/>
    <d v="2023-01-25T00:00:00"/>
    <d v="2023-01-25T00:00:00"/>
    <s v="OTHER"/>
    <s v="BIRTHDAY LEAVE"/>
    <s v="1 OTHER"/>
    <n v="1"/>
    <m/>
  </r>
  <r>
    <n v="589"/>
    <x v="44"/>
    <d v="2023-01-18T00:00:00"/>
    <s v="EMELO MARYJANE T."/>
    <s v="ONT"/>
    <x v="1"/>
    <d v="2023-02-01T00:00:00"/>
    <d v="2023-02-03T00:00:00"/>
    <s v="VL"/>
    <m/>
    <s v="3 VL"/>
    <n v="3"/>
    <m/>
  </r>
  <r>
    <n v="590"/>
    <x v="44"/>
    <d v="2023-01-17T00:00:00"/>
    <s v="HERNANDEZ DONATO Q."/>
    <s v="ONT"/>
    <x v="1"/>
    <d v="2023-02-06T00:00:00"/>
    <d v="2023-02-06T00:00:00"/>
    <s v="VL"/>
    <m/>
    <s v="1 VL"/>
    <n v="1"/>
    <m/>
  </r>
  <r>
    <n v="591"/>
    <x v="44"/>
    <d v="2023-01-23T00:00:00"/>
    <s v="PASCUA LORENA D."/>
    <s v="ONT"/>
    <x v="1"/>
    <d v="2023-02-01T00:00:00"/>
    <d v="2023-02-04T00:00:00"/>
    <s v="VL"/>
    <m/>
    <s v="3 VL"/>
    <n v="3"/>
    <m/>
  </r>
  <r>
    <n v="592"/>
    <x v="45"/>
    <d v="2023-11-20T00:00:00"/>
    <s v="ALCAZAR AIREEN B."/>
    <s v="ADMIN OFFICE"/>
    <x v="2"/>
    <d v="2023-01-17T00:00:00"/>
    <d v="2023-01-19T00:00:00"/>
    <s v="SL"/>
    <m/>
    <s v="3 SL"/>
    <n v="3"/>
    <m/>
  </r>
  <r>
    <n v="593"/>
    <x v="45"/>
    <d v="2023-02-20T00:00:00"/>
    <s v="MIRANDA MARIA LOIDA M."/>
    <n v="0"/>
    <x v="2"/>
    <d v="2023-02-10T00:00:00"/>
    <d v="2023-02-10T00:00:00"/>
    <s v="OTHER"/>
    <s v="SPECIAL PRIVILEGE"/>
    <s v="1 OTHER"/>
    <n v="1"/>
    <m/>
  </r>
  <r>
    <n v="594"/>
    <x v="45"/>
    <d v="2023-02-21T00:00:00"/>
    <s v="DIMARANAN GREGORIA C."/>
    <s v="ACCOUNTING"/>
    <x v="1"/>
    <d v="2023-02-20T00:00:00"/>
    <d v="2023-02-20T00:00:00"/>
    <s v="SL"/>
    <m/>
    <s v="1 SL"/>
    <n v="1"/>
    <m/>
  </r>
  <r>
    <n v="595"/>
    <x v="45"/>
    <d v="2023-02-21T00:00:00"/>
    <s v="DELA GRACIA MA. CECILIA P."/>
    <s v="ACCOUNTING"/>
    <x v="1"/>
    <d v="2023-03-02T00:00:00"/>
    <d v="2023-03-03T00:00:00"/>
    <s v="VL"/>
    <m/>
    <s v="2 VL"/>
    <n v="2"/>
    <m/>
  </r>
  <r>
    <n v="596"/>
    <x v="45"/>
    <d v="2023-02-27T00:00:00"/>
    <s v="DELA GRACIA MA. CECILIA P."/>
    <s v="ACCOUNTING"/>
    <x v="1"/>
    <d v="2023-02-23T00:00:00"/>
    <d v="2023-02-23T00:00:00"/>
    <s v="OTHER"/>
    <s v="SPECIAL PRIVILEGE"/>
    <s v="1 OTHER"/>
    <n v="1"/>
    <m/>
  </r>
  <r>
    <n v="597"/>
    <x v="45"/>
    <d v="2023-02-22T00:00:00"/>
    <s v="ORTIZ TRINIDAD D."/>
    <s v="GSO"/>
    <x v="1"/>
    <d v="2023-02-21T00:00:00"/>
    <d v="2023-02-21T00:00:00"/>
    <s v="OTHER"/>
    <s v="SPECIAL PRIVILEGE"/>
    <s v="1 OTHER"/>
    <n v="1"/>
    <m/>
  </r>
  <r>
    <n v="598"/>
    <x v="45"/>
    <d v="2023-02-22T00:00:00"/>
    <s v="PEÑAFIEL MELISSA Q."/>
    <s v="CBO"/>
    <x v="1"/>
    <d v="2023-02-20T00:00:00"/>
    <d v="2023-02-21T00:00:00"/>
    <s v="SL"/>
    <m/>
    <s v="2 SL"/>
    <n v="2"/>
    <m/>
  </r>
  <r>
    <n v="599"/>
    <x v="45"/>
    <d v="2023-02-08T00:00:00"/>
    <s v="ESPIRITU RONALD M."/>
    <s v="CTO"/>
    <x v="1"/>
    <d v="2023-02-17T00:00:00"/>
    <d v="2023-02-17T00:00:00"/>
    <s v="VL"/>
    <m/>
    <s v="1 VL"/>
    <n v="1"/>
    <m/>
  </r>
  <r>
    <n v="600"/>
    <x v="45"/>
    <d v="2022-09-13T00:00:00"/>
    <s v="BAYBAY NOEL C."/>
    <s v="ENGINEERING OFFICE"/>
    <x v="1"/>
    <d v="2022-09-19T00:00:00"/>
    <d v="2022-09-19T00:00:00"/>
    <s v="VL"/>
    <m/>
    <s v="1 VL"/>
    <n v="1"/>
    <m/>
  </r>
  <r>
    <n v="601"/>
    <x v="45"/>
    <d v="2022-11-23T00:00:00"/>
    <s v="PATAWE ELMA M."/>
    <s v="DSWDO"/>
    <x v="1"/>
    <d v="2022-11-24T00:00:00"/>
    <d v="2022-11-24T00:00:00"/>
    <s v="OTHER"/>
    <s v="SPECIAL PRIVILEGE"/>
    <s v="1 OTHER"/>
    <n v="1"/>
    <m/>
  </r>
  <r>
    <n v="602"/>
    <x v="45"/>
    <d v="2023-02-23T00:00:00"/>
    <s v="MIRANDO EDITH B."/>
    <n v="0"/>
    <x v="2"/>
    <d v="2023-03-02T00:00:00"/>
    <d v="2023-03-03T00:00:00"/>
    <s v="OTHER"/>
    <s v="SPECIAL PRIVILEGE"/>
    <s v="2 OTHER"/>
    <n v="2"/>
    <m/>
  </r>
  <r>
    <n v="603"/>
    <x v="45"/>
    <d v="2023-02-22T00:00:00"/>
    <s v="MALIGAYO YOLANDA D."/>
    <s v="CHO"/>
    <x v="1"/>
    <d v="2023-03-03T00:00:00"/>
    <d v="2023-03-10T00:00:00"/>
    <s v="VL"/>
    <m/>
    <s v="6 VL"/>
    <n v="6"/>
    <m/>
  </r>
  <r>
    <n v="603"/>
    <x v="45"/>
    <d v="2023-01-30T00:00:00"/>
    <s v="OCAMPO ORLANDO R."/>
    <s v="CEO"/>
    <x v="1"/>
    <d v="2023-01-26T00:00:00"/>
    <d v="2023-01-26T00:00:00"/>
    <s v="SL"/>
    <m/>
    <s v="1 SL"/>
    <n v="1"/>
    <m/>
  </r>
  <r>
    <n v="604"/>
    <x v="45"/>
    <d v="2023-02-09T00:00:00"/>
    <s v="MENDOZA PRESCILA S."/>
    <n v="0"/>
    <x v="2"/>
    <d v="2023-02-08T00:00:00"/>
    <d v="2023-02-08T00:00:00"/>
    <s v="SL"/>
    <m/>
    <s v="1 SL"/>
    <n v="1"/>
    <m/>
  </r>
  <r>
    <n v="605"/>
    <x v="45"/>
    <d v="2022-12-14T00:00:00"/>
    <s v="MENDOZA PRESCILA S."/>
    <n v="0"/>
    <x v="2"/>
    <d v="2022-12-13T00:00:00"/>
    <d v="2022-12-13T00:00:00"/>
    <s v="VL"/>
    <m/>
    <s v="1 VL"/>
    <n v="1"/>
    <m/>
  </r>
  <r>
    <n v="606"/>
    <x v="45"/>
    <d v="2022-09-14T00:00:00"/>
    <s v="OCAMPO ORLANDO R."/>
    <s v="CEO"/>
    <x v="1"/>
    <d v="2022-09-22T00:00:00"/>
    <d v="2022-09-22T00:00:00"/>
    <s v="OTHER"/>
    <s v="SPECIAL PRIVILEGE"/>
    <s v="1 OTHER"/>
    <n v="1"/>
    <m/>
  </r>
  <r>
    <n v="607"/>
    <x v="45"/>
    <d v="2022-09-14T00:00:00"/>
    <s v="OLEGARIO LEONARD ERIC B."/>
    <s v="CEO"/>
    <x v="1"/>
    <d v="2022-09-15T00:00:00"/>
    <d v="2022-09-15T00:00:00"/>
    <s v="OTHER"/>
    <s v="SPECIAL PRIVILEGE"/>
    <s v="1 OTHER"/>
    <n v="1"/>
    <m/>
  </r>
  <r>
    <n v="608"/>
    <x v="45"/>
    <d v="2022-11-22T00:00:00"/>
    <s v="OLEGARIO LEONARD ERIC B."/>
    <s v="CEO"/>
    <x v="1"/>
    <d v="2022-11-25T00:00:00"/>
    <d v="2022-11-25T00:00:00"/>
    <s v="VL"/>
    <m/>
    <s v="1 VL"/>
    <n v="1"/>
    <m/>
  </r>
  <r>
    <n v="609"/>
    <x v="45"/>
    <d v="2022-09-20T00:00:00"/>
    <s v="OLEGARIO LEONARD ERIC B."/>
    <s v="CEO"/>
    <x v="1"/>
    <d v="2022-09-15T00:00:00"/>
    <d v="2022-09-15T00:00:00"/>
    <s v="OTHER"/>
    <s v="SPECIAL PRIVILEGE"/>
    <s v="1 OTHER"/>
    <n v="1"/>
    <m/>
  </r>
  <r>
    <n v="610"/>
    <x v="45"/>
    <d v="2022-08-08T00:00:00"/>
    <s v="DOGELIO RONNEL D."/>
    <s v="CEO"/>
    <x v="1"/>
    <d v="2022-08-19T00:00:00"/>
    <d v="2022-08-19T00:00:00"/>
    <s v="VL"/>
    <m/>
    <s v="1 VL"/>
    <n v="1"/>
    <m/>
  </r>
  <r>
    <n v="610"/>
    <x v="45"/>
    <d v="2022-08-08T00:00:00"/>
    <s v="DOGELIO RONNEL D."/>
    <s v="CEO"/>
    <x v="1"/>
    <d v="2022-01-22T00:00:00"/>
    <d v="2022-01-22T00:00:00"/>
    <s v="VL"/>
    <m/>
    <s v="1 VL"/>
    <n v="1"/>
    <m/>
  </r>
  <r>
    <n v="611"/>
    <x v="45"/>
    <d v="2022-12-01T00:00:00"/>
    <s v="DOGELIO RONNEL D."/>
    <s v="CEO"/>
    <x v="1"/>
    <d v="2022-12-09T00:00:00"/>
    <d v="2022-12-12T00:00:00"/>
    <s v="VL"/>
    <m/>
    <s v="2 VL"/>
    <n v="2"/>
    <m/>
  </r>
  <r>
    <n v="612"/>
    <x v="45"/>
    <d v="2022-10-19T00:00:00"/>
    <s v="PATAWE ELMA M."/>
    <s v="DSWDO"/>
    <x v="1"/>
    <d v="2022-10-26T00:00:00"/>
    <d v="2022-10-26T00:00:00"/>
    <s v="OTHER"/>
    <s v="SPECIAL PRIVILEGE"/>
    <s v="1 OTHER"/>
    <n v="1"/>
    <m/>
  </r>
  <r>
    <n v="613"/>
    <x v="45"/>
    <m/>
    <s v="CALANOG ALMA P."/>
    <s v="VMO"/>
    <x v="1"/>
    <d v="2022-11-07T00:00:00"/>
    <d v="2022-11-09T00:00:00"/>
    <s v="SL"/>
    <m/>
    <s v="3 SL"/>
    <n v="3"/>
    <m/>
  </r>
  <r>
    <n v="614"/>
    <x v="45"/>
    <d v="2022-11-09T00:00:00"/>
    <s v="AMBION DORINDA A."/>
    <s v="CSWDO"/>
    <x v="1"/>
    <d v="2022-11-25T00:00:00"/>
    <d v="2022-11-25T00:00:00"/>
    <s v="VL"/>
    <m/>
    <s v="1 VL"/>
    <n v="1"/>
    <m/>
  </r>
  <r>
    <n v="614"/>
    <x v="45"/>
    <d v="2022-11-09T00:00:00"/>
    <s v="AMBION DORINDA A."/>
    <s v="CSWDO"/>
    <x v="1"/>
    <d v="2022-11-29T00:00:00"/>
    <d v="2022-11-29T00:00:00"/>
    <s v="VL"/>
    <m/>
    <s v="1 VL"/>
    <n v="1"/>
    <m/>
  </r>
  <r>
    <n v="615"/>
    <x v="45"/>
    <d v="2022-09-12T00:00:00"/>
    <s v="AMBION DORINDA A."/>
    <s v="CSWDO"/>
    <x v="1"/>
    <d v="2022-09-07T00:00:00"/>
    <d v="2022-09-09T00:00:00"/>
    <s v="SL"/>
    <m/>
    <s v="3 SL"/>
    <n v="3"/>
    <m/>
  </r>
  <r>
    <n v="616"/>
    <x v="45"/>
    <d v="2022-09-06T00:00:00"/>
    <s v="AMBION DORINDA A."/>
    <s v="CSWDO"/>
    <x v="1"/>
    <d v="2022-09-05T00:00:00"/>
    <d v="2022-09-05T00:00:00"/>
    <s v="SL"/>
    <m/>
    <s v="1 SL"/>
    <n v="1"/>
    <m/>
  </r>
  <r>
    <n v="617"/>
    <x v="45"/>
    <d v="2022-08-30T00:00:00"/>
    <s v="AMBION DORINDA A."/>
    <s v="CSWDO"/>
    <x v="1"/>
    <d v="2022-08-23T00:00:00"/>
    <d v="2022-08-23T00:00:00"/>
    <s v="SL"/>
    <m/>
    <s v="1 SL"/>
    <n v="1"/>
    <m/>
  </r>
  <r>
    <n v="617"/>
    <x v="45"/>
    <d v="2022-08-30T00:00:00"/>
    <s v="AMBION DORINDA A."/>
    <s v="CSWDO"/>
    <x v="1"/>
    <d v="2022-08-25T00:00:00"/>
    <d v="2022-08-26T00:00:00"/>
    <s v="SL"/>
    <m/>
    <s v="2 SL"/>
    <n v="2"/>
    <m/>
  </r>
  <r>
    <n v="618"/>
    <x v="45"/>
    <d v="2022-08-31T00:00:00"/>
    <s v="ERIDAO ROSALINDA P."/>
    <s v="CSWDO"/>
    <x v="1"/>
    <d v="2022-08-30T00:00:00"/>
    <d v="2022-08-30T00:00:00"/>
    <s v="SL"/>
    <m/>
    <s v="1 SL"/>
    <n v="1"/>
    <m/>
  </r>
  <r>
    <n v="619"/>
    <x v="45"/>
    <d v="2022-10-18T00:00:00"/>
    <s v="ERIDAO ROSALINDA P."/>
    <s v="CSWDO"/>
    <x v="1"/>
    <d v="2022-10-17T00:00:00"/>
    <d v="2022-10-17T00:00:00"/>
    <s v="SL"/>
    <m/>
    <s v="1 SL"/>
    <n v="1"/>
    <m/>
  </r>
  <r>
    <n v="620"/>
    <x v="45"/>
    <d v="2022-10-17T00:00:00"/>
    <s v="AMBION DORINDA A."/>
    <s v="CSWDO"/>
    <x v="1"/>
    <d v="2022-10-14T00:00:00"/>
    <d v="2022-10-14T00:00:00"/>
    <s v="SL"/>
    <m/>
    <s v="1 SL"/>
    <n v="1"/>
    <m/>
  </r>
  <r>
    <n v="621"/>
    <x v="45"/>
    <d v="2022-09-30T00:00:00"/>
    <s v="CALANOG ALMA P."/>
    <s v="VMO"/>
    <x v="1"/>
    <d v="2022-09-16T00:00:00"/>
    <d v="2022-09-16T00:00:00"/>
    <s v="SL"/>
    <m/>
    <s v="1 SL"/>
    <n v="1"/>
    <m/>
  </r>
  <r>
    <n v="622"/>
    <x v="45"/>
    <d v="2022-10-17T00:00:00"/>
    <s v="ROZUL FLORENCIA M."/>
    <s v="CSWDO"/>
    <x v="1"/>
    <d v="2022-10-13T00:00:00"/>
    <d v="2022-10-14T00:00:00"/>
    <s v="SL"/>
    <m/>
    <s v="2 SL"/>
    <n v="2"/>
    <m/>
  </r>
  <r>
    <n v="623"/>
    <x v="45"/>
    <d v="2022-10-12T00:00:00"/>
    <s v="CALANOG ALMA P."/>
    <s v="VMO"/>
    <x v="1"/>
    <d v="2022-10-03T00:00:00"/>
    <d v="2022-10-11T00:00:00"/>
    <s v="SL"/>
    <m/>
    <s v="7 SL"/>
    <n v="7"/>
    <m/>
  </r>
  <r>
    <n v="624"/>
    <x v="45"/>
    <d v="2022-10-12T00:00:00"/>
    <s v="AMBION DORINDA A."/>
    <s v="CSWDO"/>
    <x v="1"/>
    <d v="2022-10-13T00:00:00"/>
    <d v="2022-10-13T00:00:00"/>
    <s v="OTHER"/>
    <s v="WEDDING ANNIVERSARY"/>
    <s v="1 OTHER"/>
    <n v="1"/>
    <m/>
  </r>
  <r>
    <n v="625"/>
    <x v="45"/>
    <d v="2022-10-03T00:00:00"/>
    <s v="BAYLA EVANGELINE C."/>
    <s v="PDAO"/>
    <x v="1"/>
    <d v="2022-09-28T00:00:00"/>
    <d v="2022-09-30T00:00:00"/>
    <s v="SL"/>
    <m/>
    <s v="3 SL"/>
    <n v="3"/>
    <m/>
  </r>
  <r>
    <n v="626"/>
    <x v="45"/>
    <d v="2022-11-16T00:00:00"/>
    <s v="CALANOG ALMA P."/>
    <s v="VMO"/>
    <x v="1"/>
    <d v="2022-12-23T00:00:00"/>
    <d v="2022-12-23T00:00:00"/>
    <s v="VL"/>
    <m/>
    <s v="1 VL"/>
    <n v="1"/>
    <m/>
  </r>
  <r>
    <n v="626"/>
    <x v="45"/>
    <d v="2022-11-16T00:00:00"/>
    <s v="CALANOG ALMA P."/>
    <s v="VMO"/>
    <x v="1"/>
    <d v="2022-12-28T00:00:00"/>
    <d v="2022-12-29T00:00:00"/>
    <s v="VL"/>
    <m/>
    <s v="2 VL"/>
    <n v="2"/>
    <m/>
  </r>
  <r>
    <n v="627"/>
    <x v="45"/>
    <d v="2022-10-17T00:00:00"/>
    <s v="ROZUL FLORENCIA M."/>
    <s v="CSWDO"/>
    <x v="1"/>
    <d v="2022-10-26T00:00:00"/>
    <d v="2022-10-26T00:00:00"/>
    <s v="OTHER"/>
    <s v="BIRTHDAY LEAVE"/>
    <s v="1 OTHER"/>
    <n v="1"/>
    <m/>
  </r>
  <r>
    <n v="628"/>
    <x v="45"/>
    <d v="2022-12-09T00:00:00"/>
    <s v="CALANOG ALMA P."/>
    <s v="VMO"/>
    <x v="1"/>
    <d v="2022-12-07T00:00:00"/>
    <d v="2022-12-07T00:00:00"/>
    <s v="SL"/>
    <m/>
    <s v="1 SL"/>
    <n v="1"/>
    <m/>
  </r>
  <r>
    <n v="629"/>
    <x v="45"/>
    <d v="2022-10-25T00:00:00"/>
    <s v="ROZUL FLORENCIA M."/>
    <s v="CSWDO"/>
    <x v="1"/>
    <d v="2022-10-21T00:00:00"/>
    <d v="2022-10-21T00:00:00"/>
    <s v="SL"/>
    <m/>
    <s v="1 SL"/>
    <n v="1"/>
    <m/>
  </r>
  <r>
    <n v="630"/>
    <x v="45"/>
    <d v="2022-12-01T00:00:00"/>
    <s v="AMBION DORINDA A."/>
    <s v="CSWDO"/>
    <x v="1"/>
    <d v="2022-12-23T00:00:00"/>
    <d v="2022-12-23T00:00:00"/>
    <s v="VL"/>
    <m/>
    <s v="1 VL"/>
    <n v="1"/>
    <m/>
  </r>
  <r>
    <n v="630"/>
    <x v="45"/>
    <d v="2022-12-01T00:00:00"/>
    <s v="AMBION DORINDA A."/>
    <s v="CSWDO"/>
    <x v="1"/>
    <d v="2022-12-29T00:00:00"/>
    <d v="2022-12-29T00:00:00"/>
    <s v="VL"/>
    <m/>
    <s v="1 VL"/>
    <n v="1"/>
    <m/>
  </r>
  <r>
    <n v="631"/>
    <x v="45"/>
    <d v="2022-10-20T00:00:00"/>
    <s v="BAYLA EVANGELINE C."/>
    <s v="PDAO"/>
    <x v="1"/>
    <d v="2022-10-17T00:00:00"/>
    <d v="2022-10-17T00:00:00"/>
    <s v="SL"/>
    <m/>
    <s v="1 SL"/>
    <n v="1"/>
    <m/>
  </r>
  <r>
    <n v="632"/>
    <x v="45"/>
    <d v="2022-09-07T00:00:00"/>
    <s v="BAYLA EVANGELINE C."/>
    <s v="PDAO"/>
    <x v="1"/>
    <d v="2022-09-06T00:00:00"/>
    <d v="2022-09-06T00:00:00"/>
    <s v="SL"/>
    <m/>
    <s v="1 SL"/>
    <n v="1"/>
    <m/>
  </r>
  <r>
    <n v="633"/>
    <x v="45"/>
    <d v="2022-09-23T00:00:00"/>
    <s v="BAYLA EVANGELINE C."/>
    <s v="PDAO"/>
    <x v="1"/>
    <d v="2023-08-29T00:00:00"/>
    <d v="2023-08-29T00:00:00"/>
    <s v="VL"/>
    <m/>
    <s v="1 VL"/>
    <n v="1"/>
    <m/>
  </r>
  <r>
    <n v="634"/>
    <x v="45"/>
    <d v="2022-12-12T00:00:00"/>
    <s v="ROZUL FLORENCIA M."/>
    <s v="CSWDO"/>
    <x v="1"/>
    <d v="2022-12-07T00:00:00"/>
    <d v="2022-12-07T00:00:00"/>
    <s v="SL"/>
    <m/>
    <s v="1 SL"/>
    <n v="1"/>
    <m/>
  </r>
  <r>
    <n v="635"/>
    <x v="45"/>
    <m/>
    <s v="PEÑERO LILIBETH B."/>
    <s v="CSWDO"/>
    <x v="1"/>
    <d v="2022-12-15T00:00:00"/>
    <d v="2022-12-16T00:00:00"/>
    <s v="VL"/>
    <m/>
    <s v="2 VL"/>
    <n v="2"/>
    <m/>
  </r>
  <r>
    <n v="636"/>
    <x v="45"/>
    <m/>
    <s v="PEÑERO LILIBETH B."/>
    <s v="CSWDO"/>
    <x v="1"/>
    <d v="2022-12-26T00:00:00"/>
    <d v="2022-12-26T00:00:00"/>
    <s v="VL"/>
    <m/>
    <s v="1 VL"/>
    <n v="1"/>
    <m/>
  </r>
  <r>
    <n v="637"/>
    <x v="45"/>
    <d v="2022-12-07T00:00:00"/>
    <s v="ERIDAO ROSALINDA P."/>
    <s v="CSWDO"/>
    <x v="1"/>
    <d v="2022-12-02T00:00:00"/>
    <d v="2022-12-02T00:00:00"/>
    <m/>
    <m/>
    <s v="1 "/>
    <n v="1"/>
    <m/>
  </r>
  <r>
    <n v="638"/>
    <x v="45"/>
    <d v="2023-01-24T00:00:00"/>
    <s v="ROLLE MICHELLYN G."/>
    <s v="ONT"/>
    <x v="0"/>
    <d v="2023-01-17T00:00:00"/>
    <d v="2023-01-23T00:00:00"/>
    <s v="SL"/>
    <m/>
    <s v="6 SL"/>
    <n v="6"/>
    <m/>
  </r>
  <r>
    <n v="639"/>
    <x v="45"/>
    <d v="2023-01-03T00:00:00"/>
    <s v="ROMILLA MARIBEL P."/>
    <s v="ACCOUNTING"/>
    <x v="0"/>
    <d v="2022-12-23T00:00:00"/>
    <d v="2022-12-23T00:00:00"/>
    <s v="SL"/>
    <m/>
    <s v="1 SL"/>
    <n v="1"/>
    <m/>
  </r>
  <r>
    <n v="640"/>
    <x v="45"/>
    <d v="2022-12-13T00:00:00"/>
    <s v="REGINALDO MARISSA C."/>
    <s v="TCIS"/>
    <x v="2"/>
    <d v="2022-12-26T00:00:00"/>
    <d v="2022-12-30T00:00:00"/>
    <s v="VL"/>
    <m/>
    <s v="3 VL"/>
    <n v="3"/>
    <m/>
  </r>
  <r>
    <n v="641"/>
    <x v="45"/>
    <d v="2022-12-20T00:00:00"/>
    <s v="REGINALDO MARISSA C."/>
    <s v="TCIS"/>
    <x v="2"/>
    <d v="2022-12-21T00:00:00"/>
    <d v="2022-12-23T00:00:00"/>
    <s v="OTHER"/>
    <s v="SPECIAL PRIVILEGE"/>
    <s v="3 OTHER"/>
    <n v="3"/>
    <m/>
  </r>
  <r>
    <n v="642"/>
    <x v="45"/>
    <d v="2023-02-06T00:00:00"/>
    <s v="RODRIGUEZ NARCISCO E."/>
    <s v="EEO/CITY MARKET"/>
    <x v="0"/>
    <d v="2023-02-02T00:00:00"/>
    <d v="2023-02-02T00:00:00"/>
    <s v="SL"/>
    <m/>
    <s v="1 SL"/>
    <n v="1"/>
    <m/>
  </r>
  <r>
    <n v="643"/>
    <x v="45"/>
    <d v="2023-02-24T00:00:00"/>
    <s v="RODRIGUEZ ARNEL  "/>
    <s v="CENRO"/>
    <x v="0"/>
    <d v="2023-03-02T00:00:00"/>
    <d v="2023-03-03T00:00:00"/>
    <s v="VL"/>
    <m/>
    <s v="2 VL"/>
    <n v="2"/>
    <m/>
  </r>
  <r>
    <n v="644"/>
    <x v="45"/>
    <d v="2023-01-27T00:00:00"/>
    <s v="RODRIGUEZ ARNEL  "/>
    <s v="CENRO"/>
    <x v="0"/>
    <d v="2023-01-30T00:00:00"/>
    <d v="2023-01-30T00:00:00"/>
    <s v="OTHER"/>
    <s v="SPECIAL PRIVILEGE"/>
    <s v="1 OTHER"/>
    <n v="1"/>
    <m/>
  </r>
  <r>
    <n v="645"/>
    <x v="45"/>
    <d v="2023-01-26T00:00:00"/>
    <s v="ROMILLA MARIBEL P."/>
    <s v="ACCOUNTING"/>
    <x v="0"/>
    <d v="2023-01-23T00:00:00"/>
    <d v="2023-01-23T00:00:00"/>
    <s v="SL"/>
    <m/>
    <s v="1 SL"/>
    <n v="1"/>
    <m/>
  </r>
  <r>
    <n v="646"/>
    <x v="45"/>
    <d v="2023-01-25T00:00:00"/>
    <s v="MARASIGAN GINALYN D."/>
    <s v="ACCOUNTING"/>
    <x v="1"/>
    <d v="2023-01-24T00:00:00"/>
    <d v="2023-01-24T00:00:00"/>
    <s v="SL"/>
    <m/>
    <s v="1 SL"/>
    <n v="1"/>
    <m/>
  </r>
  <r>
    <n v="647"/>
    <x v="45"/>
    <d v="2023-02-08T00:00:00"/>
    <s v="ALEGA ESTELITA M."/>
    <s v="CTO"/>
    <x v="1"/>
    <d v="2023-02-06T00:00:00"/>
    <d v="2023-02-07T00:00:00"/>
    <s v="OTHER"/>
    <s v="SPECIAL PRIVILEGE"/>
    <s v="2 OTHER"/>
    <n v="2"/>
    <m/>
  </r>
  <r>
    <n v="648"/>
    <x v="45"/>
    <d v="2023-02-08T00:00:00"/>
    <s v="SANARES DAN T."/>
    <s v="CHO"/>
    <x v="1"/>
    <d v="2023-02-20T00:00:00"/>
    <d v="2023-02-20T00:00:00"/>
    <s v="VL"/>
    <m/>
    <s v="1 VL"/>
    <n v="1"/>
    <m/>
  </r>
  <r>
    <n v="649"/>
    <x v="45"/>
    <d v="2023-01-27T00:00:00"/>
    <s v="SIM JO RITZELLE C."/>
    <s v="CHO"/>
    <x v="0"/>
    <d v="2023-02-14T00:00:00"/>
    <d v="2023-02-15T00:00:00"/>
    <s v="VL"/>
    <m/>
    <s v="2 VL"/>
    <n v="2"/>
    <m/>
  </r>
  <r>
    <n v="650"/>
    <x v="45"/>
    <d v="2023-01-16T00:00:00"/>
    <s v="SIM JO RITZELLE C."/>
    <s v="CHO"/>
    <x v="0"/>
    <d v="2023-01-13T00:00:00"/>
    <d v="2023-01-13T00:00:00"/>
    <s v="SL"/>
    <m/>
    <s v="1 SL"/>
    <n v="1"/>
    <m/>
  </r>
  <r>
    <n v="651"/>
    <x v="45"/>
    <d v="2023-01-03T00:00:00"/>
    <s v="MARASIGAN GINALYN D."/>
    <s v="ACCOUNTING"/>
    <x v="1"/>
    <d v="2023-01-09T00:00:00"/>
    <d v="2023-01-09T00:00:00"/>
    <s v="OTHER"/>
    <s v="SPECIAL PRIVILEGE"/>
    <s v="1 OTHER"/>
    <n v="1"/>
    <m/>
  </r>
  <r>
    <n v="652"/>
    <x v="45"/>
    <d v="2022-12-20T00:00:00"/>
    <s v="DELA GRACIA MA. CECILIA P."/>
    <s v="ACCOUNTING"/>
    <x v="1"/>
    <d v="2022-12-15T00:00:00"/>
    <d v="2022-12-15T00:00:00"/>
    <s v="SL"/>
    <m/>
    <s v="1 SL"/>
    <n v="1"/>
    <m/>
  </r>
  <r>
    <n v="653"/>
    <x v="45"/>
    <d v="2023-02-03T00:00:00"/>
    <s v="PEREY AIRENE O."/>
    <s v="CCT"/>
    <x v="1"/>
    <d v="2023-01-30T00:00:00"/>
    <d v="2023-01-30T00:00:00"/>
    <s v="SL"/>
    <m/>
    <s v="1 SL"/>
    <n v="1"/>
    <m/>
  </r>
  <r>
    <n v="654"/>
    <x v="45"/>
    <d v="2023-01-30T00:00:00"/>
    <s v="MARINDUQUE MARISSA M."/>
    <s v="ASSESSORS OFFICE"/>
    <x v="1"/>
    <d v="2023-01-31T00:00:00"/>
    <d v="2023-01-31T00:00:00"/>
    <s v="OTHER"/>
    <s v="SPECIAL PRIVILEGE"/>
    <s v="1 OTHER"/>
    <n v="1"/>
    <m/>
  </r>
  <r>
    <n v="655"/>
    <x v="45"/>
    <d v="2023-01-30T00:00:00"/>
    <s v="MARINDUQUE MARISSA M."/>
    <s v="ASSESSORS OFFICE"/>
    <x v="1"/>
    <d v="2023-02-02T00:00:00"/>
    <d v="2023-02-02T00:00:00"/>
    <s v="OTHER"/>
    <s v="SPECIAL PRIVILEGE"/>
    <s v="1 OTHER"/>
    <n v="1"/>
    <m/>
  </r>
  <r>
    <n v="656"/>
    <x v="45"/>
    <d v="2023-02-03T00:00:00"/>
    <s v="DIMARANAN REYNALDO R."/>
    <s v="EEO/ CITY MARKET"/>
    <x v="1"/>
    <d v="2023-02-10T00:00:00"/>
    <d v="2023-02-11T00:00:00"/>
    <s v="VL"/>
    <m/>
    <s v="2 VL"/>
    <n v="2"/>
    <m/>
  </r>
  <r>
    <n v="657"/>
    <x v="45"/>
    <d v="2022-12-15T00:00:00"/>
    <s v="ANACAY LEVIE B."/>
    <s v="ACCOUNTING"/>
    <x v="1"/>
    <d v="2022-12-19T00:00:00"/>
    <d v="2022-12-19T00:00:00"/>
    <s v="OTHER"/>
    <s v="SPECIAL PRIVILEGE"/>
    <s v="1 OTHER"/>
    <n v="1"/>
    <m/>
  </r>
  <r>
    <n v="658"/>
    <x v="45"/>
    <d v="2022-12-15T00:00:00"/>
    <s v="ANACAY LEVIE B."/>
    <s v="ACCOUNTING"/>
    <x v="1"/>
    <d v="2022-12-23T00:00:00"/>
    <d v="2022-12-23T00:00:00"/>
    <s v="SL"/>
    <m/>
    <s v="1 SL"/>
    <n v="1"/>
    <m/>
  </r>
  <r>
    <n v="659"/>
    <x v="45"/>
    <d v="2022-12-15T00:00:00"/>
    <s v="ANACAY LEVIE B."/>
    <s v="ACCOUNTING"/>
    <x v="1"/>
    <d v="2022-12-12T00:00:00"/>
    <d v="2022-12-12T00:00:00"/>
    <s v="SL"/>
    <m/>
    <s v="1 SL"/>
    <n v="1"/>
    <m/>
  </r>
  <r>
    <n v="660"/>
    <x v="45"/>
    <d v="2022-10-13T00:00:00"/>
    <s v="ROCILLO CECILLA A."/>
    <s v="ACCOUNTING"/>
    <x v="1"/>
    <d v="2022-12-27T00:00:00"/>
    <d v="2022-12-27T00:00:00"/>
    <s v="SL"/>
    <m/>
    <s v="1 SL"/>
    <n v="1"/>
    <m/>
  </r>
  <r>
    <n v="661"/>
    <x v="45"/>
    <d v="2023-01-03T00:00:00"/>
    <s v="DELA GRACIA MA. CECILIA P."/>
    <s v="ACCOUNTING"/>
    <x v="1"/>
    <d v="2022-12-22T00:00:00"/>
    <d v="2022-12-22T00:00:00"/>
    <s v="SL"/>
    <m/>
    <s v="1 SL"/>
    <n v="1"/>
    <m/>
  </r>
  <r>
    <n v="662"/>
    <x v="45"/>
    <d v="2023-01-16T00:00:00"/>
    <s v="MAWAK MIA PAULEEN B."/>
    <n v="0"/>
    <x v="2"/>
    <d v="2023-01-20T00:00:00"/>
    <d v="2023-01-20T00:00:00"/>
    <s v="VL"/>
    <m/>
    <s v="1 VL"/>
    <n v="1"/>
    <m/>
  </r>
  <r>
    <n v="663"/>
    <x v="45"/>
    <d v="2023-01-19T00:00:00"/>
    <s v="MIRANDA MARIA LOIDA M."/>
    <n v="0"/>
    <x v="2"/>
    <d v="2023-01-13T00:00:00"/>
    <d v="2023-01-13T00:00:00"/>
    <s v="SL"/>
    <m/>
    <s v="1 SL"/>
    <n v="1"/>
    <m/>
  </r>
  <r>
    <n v="663"/>
    <x v="45"/>
    <d v="2023-01-19T00:00:00"/>
    <s v="MIRANDA MARIA LOIDA M."/>
    <n v="0"/>
    <x v="2"/>
    <d v="2023-01-16T00:00:00"/>
    <d v="2023-01-17T00:00:00"/>
    <s v="SL"/>
    <m/>
    <s v="2 SL"/>
    <n v="2"/>
    <m/>
  </r>
  <r>
    <n v="664"/>
    <x v="45"/>
    <d v="2023-02-07T00:00:00"/>
    <s v="DOCTORA ZENAIDA  "/>
    <s v="CENRO"/>
    <x v="1"/>
    <d v="2023-02-14T00:00:00"/>
    <d v="2023-02-17T00:00:00"/>
    <s v="VL"/>
    <m/>
    <s v="4 VL"/>
    <n v="4"/>
    <m/>
  </r>
  <r>
    <n v="665"/>
    <x v="45"/>
    <d v="2023-01-09T00:00:00"/>
    <s v="ANGCAYA RUFINA P."/>
    <s v="LCR"/>
    <x v="1"/>
    <d v="2023-01-06T00:00:00"/>
    <d v="2023-01-09T00:00:00"/>
    <s v="SL"/>
    <m/>
    <s v="2 SL"/>
    <n v="2"/>
    <m/>
  </r>
  <r>
    <n v="666"/>
    <x v="45"/>
    <m/>
    <s v="ANGCAYA RUFINA P."/>
    <s v="LCR"/>
    <x v="1"/>
    <d v="2023-01-17T00:00:00"/>
    <d v="2023-01-17T00:00:00"/>
    <s v="SL"/>
    <m/>
    <s v="1 SL"/>
    <n v="1"/>
    <m/>
  </r>
  <r>
    <n v="667"/>
    <x v="45"/>
    <d v="2023-02-08T00:00:00"/>
    <s v="BAYOT ELAINE B."/>
    <s v="ONT"/>
    <x v="1"/>
    <d v="2023-02-24T00:00:00"/>
    <d v="2023-02-28T00:00:00"/>
    <s v="VL"/>
    <m/>
    <s v="3 VL"/>
    <n v="3"/>
    <m/>
  </r>
  <r>
    <n v="668"/>
    <x v="45"/>
    <d v="2023-02-07T00:00:00"/>
    <s v="MATIENZO NORMITA S."/>
    <n v="0"/>
    <x v="2"/>
    <d v="2023-02-13T00:00:00"/>
    <d v="2023-02-14T00:00:00"/>
    <s v="VL"/>
    <m/>
    <s v="2 VL"/>
    <n v="2"/>
    <m/>
  </r>
  <r>
    <n v="669"/>
    <x v="45"/>
    <d v="2023-02-06T00:00:00"/>
    <s v="VILLANUEVA PABLO B."/>
    <s v="PICNIC GROVE"/>
    <x v="1"/>
    <d v="2023-01-30T00:00:00"/>
    <d v="2023-01-31T00:00:00"/>
    <s v="SL"/>
    <m/>
    <s v="2 SL"/>
    <n v="2"/>
    <m/>
  </r>
  <r>
    <n v="670"/>
    <x v="45"/>
    <d v="2023-02-09T00:00:00"/>
    <s v="TAÑEDO MARIA EVELYN C."/>
    <s v="CBO"/>
    <x v="1"/>
    <d v="2023-02-08T00:00:00"/>
    <d v="2023-02-08T00:00:00"/>
    <s v="SL"/>
    <m/>
    <s v="1 SL"/>
    <n v="1"/>
    <m/>
  </r>
  <r>
    <n v="671"/>
    <x v="45"/>
    <d v="2022-12-18T00:00:00"/>
    <s v="DAÑO ALMA R."/>
    <s v="ACCOUNTING"/>
    <x v="1"/>
    <d v="2023-01-10T00:00:00"/>
    <d v="2023-01-10T00:00:00"/>
    <s v="SL"/>
    <m/>
    <s v="1 SL"/>
    <n v="1"/>
    <m/>
  </r>
  <r>
    <n v="672"/>
    <x v="45"/>
    <d v="2022-12-19T00:00:00"/>
    <s v="AMBION DORINDA A."/>
    <s v="CSWDO"/>
    <x v="1"/>
    <d v="2022-12-16T00:00:00"/>
    <d v="2022-12-16T00:00:00"/>
    <s v="OTHER"/>
    <s v="SPECIAL PRIVILEGE"/>
    <s v="1 OTHER"/>
    <n v="1"/>
    <m/>
  </r>
  <r>
    <n v="673"/>
    <x v="45"/>
    <d v="2023-01-04T00:00:00"/>
    <s v="ROZUL FLORENCIA M."/>
    <s v="CSWDO"/>
    <x v="1"/>
    <d v="2023-01-03T00:00:00"/>
    <d v="2023-01-03T00:00:00"/>
    <s v="SL"/>
    <m/>
    <s v="1 SL"/>
    <n v="1"/>
    <m/>
  </r>
  <r>
    <n v="674"/>
    <x v="45"/>
    <d v="2022-12-28T00:00:00"/>
    <s v="LIMBOC FLORDELIZA J."/>
    <s v="LCR"/>
    <x v="1"/>
    <d v="2022-12-27T00:00:00"/>
    <d v="2022-12-27T00:00:00"/>
    <s v="SL"/>
    <m/>
    <s v="1 SL"/>
    <n v="1"/>
    <m/>
  </r>
  <r>
    <n v="675"/>
    <x v="45"/>
    <d v="2023-01-09T00:00:00"/>
    <s v="DIMARANAN GREGORIA C."/>
    <s v="ACCOUNTING"/>
    <x v="1"/>
    <d v="2023-01-09T00:00:00"/>
    <d v="2023-01-20T00:00:00"/>
    <s v="SL"/>
    <m/>
    <s v="10 SL"/>
    <n v="10"/>
    <m/>
  </r>
  <r>
    <n v="676"/>
    <x v="45"/>
    <d v="2023-01-11T00:00:00"/>
    <s v="ANACAY LEVIE B."/>
    <s v="ACCOUNTING"/>
    <x v="1"/>
    <d v="2023-01-09T00:00:00"/>
    <d v="2023-01-09T00:00:00"/>
    <s v="SL"/>
    <m/>
    <s v="1 SL"/>
    <n v="1"/>
    <m/>
  </r>
  <r>
    <n v="677"/>
    <x v="45"/>
    <d v="2023-01-11T00:00:00"/>
    <s v="ANACAY LEVIE B."/>
    <s v="ACCOUNTING"/>
    <x v="1"/>
    <d v="2022-12-12T00:00:00"/>
    <d v="2022-12-12T00:00:00"/>
    <s v="SL"/>
    <m/>
    <s v="1 SL"/>
    <n v="1"/>
    <m/>
  </r>
  <r>
    <n v="677"/>
    <x v="45"/>
    <d v="2023-01-11T00:00:00"/>
    <s v="ANACAY LEVIE B."/>
    <s v="ACCOUNTING"/>
    <x v="1"/>
    <d v="2022-12-23T00:00:00"/>
    <d v="2022-12-23T00:00:00"/>
    <s v="SL"/>
    <m/>
    <s v="1 SL"/>
    <n v="1"/>
    <m/>
  </r>
  <r>
    <n v="678"/>
    <x v="45"/>
    <d v="2023-02-10T00:00:00"/>
    <s v="ANGCAYA ANA B."/>
    <s v="GSO"/>
    <x v="1"/>
    <d v="2023-02-09T00:00:00"/>
    <d v="2023-02-09T00:00:00"/>
    <s v="SL"/>
    <m/>
    <s v="1 SL"/>
    <n v="1"/>
    <m/>
  </r>
  <r>
    <n v="679"/>
    <x v="45"/>
    <d v="2023-02-10T00:00:00"/>
    <s v="MANGUINAO GILBERT  "/>
    <s v="GSO"/>
    <x v="1"/>
    <d v="2023-02-09T00:00:00"/>
    <d v="2023-02-09T00:00:00"/>
    <s v="OTHER"/>
    <s v="SPECIAL PRIVILEGE"/>
    <s v="1 OTHER"/>
    <n v="1"/>
    <m/>
  </r>
  <r>
    <n v="680"/>
    <x v="45"/>
    <d v="2023-02-01T00:00:00"/>
    <s v="DAÑO ALMA R."/>
    <s v="ACCOUNTING"/>
    <x v="1"/>
    <d v="2023-01-30T00:00:00"/>
    <d v="2023-01-31T00:00:00"/>
    <s v="SL"/>
    <m/>
    <s v="2 SL"/>
    <n v="2"/>
    <m/>
  </r>
  <r>
    <n v="681"/>
    <x v="45"/>
    <d v="2023-01-31T00:00:00"/>
    <s v="DE VILLA JAYVEE U."/>
    <s v="ACCOUNTING"/>
    <x v="1"/>
    <d v="2023-02-06T00:00:00"/>
    <d v="2023-02-06T00:00:00"/>
    <s v="VL"/>
    <m/>
    <s v="1 VL"/>
    <n v="1"/>
    <m/>
  </r>
  <r>
    <n v="682"/>
    <x v="45"/>
    <d v="2023-02-02T00:00:00"/>
    <s v="MARASIGAN GINALYN D."/>
    <s v="ACCOUNTING"/>
    <x v="1"/>
    <d v="2023-02-01T00:00:00"/>
    <d v="2023-02-01T00:00:00"/>
    <s v="SL"/>
    <m/>
    <s v="1 SL"/>
    <n v="1"/>
    <m/>
  </r>
  <r>
    <n v="683"/>
    <x v="45"/>
    <d v="2023-01-04T00:00:00"/>
    <s v="ANGCAYA JOHN V."/>
    <s v="ACCOUNTING"/>
    <x v="1"/>
    <d v="2022-12-22T00:00:00"/>
    <d v="2022-12-22T00:00:00"/>
    <s v="SL"/>
    <m/>
    <s v="1 SL"/>
    <n v="1"/>
    <m/>
  </r>
  <r>
    <n v="684"/>
    <x v="45"/>
    <d v="2023-02-09T00:00:00"/>
    <s v="DIMARANAN GREGORIA C."/>
    <s v="ACCOUNTING"/>
    <x v="1"/>
    <d v="2022-12-23T00:00:00"/>
    <d v="2022-12-23T00:00:00"/>
    <s v="SL"/>
    <m/>
    <s v="1 SL"/>
    <n v="1"/>
    <m/>
  </r>
  <r>
    <n v="684"/>
    <x v="45"/>
    <d v="2023-02-09T00:00:00"/>
    <s v="DIMARANAN GREGORIA C."/>
    <s v="ACCOUNTING"/>
    <x v="1"/>
    <d v="2022-12-27T00:00:00"/>
    <d v="2022-12-27T00:00:00"/>
    <s v="SL"/>
    <m/>
    <s v="1 SL"/>
    <n v="1"/>
    <m/>
  </r>
  <r>
    <n v="684"/>
    <x v="45"/>
    <d v="2023-02-09T00:00:00"/>
    <s v="DIMARANAN GREGORIA C."/>
    <s v="ACCOUNTING"/>
    <x v="1"/>
    <d v="2023-01-03T00:00:00"/>
    <d v="2023-01-06T00:00:00"/>
    <s v="SL"/>
    <m/>
    <s v="4 SL"/>
    <n v="4"/>
    <m/>
  </r>
  <r>
    <n v="685"/>
    <x v="45"/>
    <d v="2023-01-24T00:00:00"/>
    <s v="AMON RHEALYN O."/>
    <s v="ACCOUNTING"/>
    <x v="1"/>
    <d v="2023-02-02T00:00:00"/>
    <d v="2023-02-02T00:00:00"/>
    <s v="VL"/>
    <m/>
    <s v="1 VL"/>
    <n v="1"/>
    <m/>
  </r>
  <r>
    <n v="686"/>
    <x v="45"/>
    <d v="2023-02-01T00:00:00"/>
    <s v="ANACAY LEVIE B."/>
    <s v="ACCOUNTING"/>
    <x v="1"/>
    <d v="2023-01-13T00:00:00"/>
    <d v="2023-01-13T00:00:00"/>
    <s v="SL"/>
    <m/>
    <s v="1 SL"/>
    <n v="1"/>
    <m/>
  </r>
  <r>
    <n v="686"/>
    <x v="45"/>
    <d v="2023-02-01T00:00:00"/>
    <s v="ANACAY LEVIE B."/>
    <s v="ACCOUNTING"/>
    <x v="1"/>
    <d v="2023-01-25T00:00:00"/>
    <d v="2023-01-25T00:00:00"/>
    <s v="SL"/>
    <m/>
    <s v="1 SL"/>
    <n v="1"/>
    <m/>
  </r>
  <r>
    <n v="686"/>
    <x v="45"/>
    <d v="2023-02-01T00:00:00"/>
    <s v="ANACAY LEVIE B."/>
    <s v="ACCOUNTING"/>
    <x v="1"/>
    <d v="2023-01-30T00:00:00"/>
    <d v="2023-01-30T00:00:00"/>
    <s v="SL"/>
    <m/>
    <s v="1 SL"/>
    <n v="1"/>
    <m/>
  </r>
  <r>
    <n v="687"/>
    <x v="45"/>
    <d v="2023-02-01T00:00:00"/>
    <s v="DAÑO ALMA R."/>
    <s v="ACCOUNTING"/>
    <x v="1"/>
    <d v="2023-01-23T00:00:00"/>
    <d v="2023-01-23T00:00:00"/>
    <s v="SL"/>
    <m/>
    <s v="1 SL"/>
    <n v="1"/>
    <m/>
  </r>
  <r>
    <n v="688"/>
    <x v="45"/>
    <d v="2023-01-27T00:00:00"/>
    <s v="SUMAGUI LORENA P."/>
    <s v="BIR"/>
    <x v="0"/>
    <d v="2023-02-03T00:00:00"/>
    <d v="2023-02-03T00:00:00"/>
    <s v="OTHER"/>
    <s v="SPECIAL PRIVILEGE"/>
    <s v="1 OTHER"/>
    <n v="1"/>
    <m/>
  </r>
  <r>
    <n v="689"/>
    <x v="45"/>
    <d v="2023-01-24T00:00:00"/>
    <s v="ROCILLO CECILLA A."/>
    <s v="ACCOUNTING"/>
    <x v="1"/>
    <d v="2023-01-19T00:00:00"/>
    <d v="2023-01-19T00:00:00"/>
    <s v="SL"/>
    <m/>
    <s v="1 SL"/>
    <n v="1"/>
    <m/>
  </r>
  <r>
    <n v="690"/>
    <x v="45"/>
    <d v="2022-08-04T00:00:00"/>
    <s v="TIMPLE ALLAN R."/>
    <s v="TCIS"/>
    <x v="0"/>
    <d v="2022-12-23T00:00:00"/>
    <d v="2022-12-29T00:00:00"/>
    <s v="VL"/>
    <m/>
    <s v="4 VL"/>
    <n v="4"/>
    <m/>
  </r>
  <r>
    <n v="691"/>
    <x v="45"/>
    <d v="2023-01-11T00:00:00"/>
    <s v="VERGARA CATHERINE R."/>
    <s v="CSWDO"/>
    <x v="1"/>
    <d v="2023-01-13T00:00:00"/>
    <d v="2023-01-13T00:00:00"/>
    <s v="OTHER"/>
    <m/>
    <s v="1 OTHER"/>
    <n v="1"/>
    <m/>
  </r>
  <r>
    <n v="692"/>
    <x v="45"/>
    <d v="2022-12-19T00:00:00"/>
    <s v="SABULAAN MARIA LEAH M."/>
    <s v="CPDO"/>
    <x v="0"/>
    <d v="2022-12-19T00:00:00"/>
    <d v="2023-01-06T00:00:00"/>
    <s v="SL"/>
    <m/>
    <s v="12 SL"/>
    <n v="12"/>
    <m/>
  </r>
  <r>
    <n v="693"/>
    <x v="45"/>
    <d v="2022-12-22T00:00:00"/>
    <s v="SUMAGUI FELICITAS M."/>
    <s v="CSWDO"/>
    <x v="0"/>
    <d v="2022-12-21T00:00:00"/>
    <d v="2022-12-21T00:00:00"/>
    <s v="SL"/>
    <m/>
    <s v="1 SL"/>
    <n v="1"/>
    <m/>
  </r>
  <r>
    <n v="694"/>
    <x v="45"/>
    <d v="2023-01-25T00:00:00"/>
    <s v="SUMAGUI DESZERIE ANN A."/>
    <s v="ONT"/>
    <x v="1"/>
    <d v="2023-01-23T00:00:00"/>
    <d v="2023-01-23T00:00:00"/>
    <s v="SL"/>
    <m/>
    <s v="1 SL"/>
    <n v="1"/>
    <m/>
  </r>
  <r>
    <n v="695"/>
    <x v="45"/>
    <d v="2023-01-02T00:00:00"/>
    <s v="SARMIENTO TERESA E."/>
    <s v="TCIS/CSU"/>
    <x v="0"/>
    <d v="2023-01-31T00:00:00"/>
    <d v="2023-01-31T00:00:00"/>
    <s v="SL"/>
    <m/>
    <s v="1 SL"/>
    <n v="1"/>
    <m/>
  </r>
  <r>
    <n v="696"/>
    <x v="45"/>
    <d v="2023-02-02T00:00:00"/>
    <s v="SALAZAR FRANCIS D."/>
    <s v="CENRO"/>
    <x v="0"/>
    <d v="2023-01-31T00:00:00"/>
    <d v="2023-02-01T00:00:00"/>
    <s v="SL"/>
    <m/>
    <s v="2 SL"/>
    <n v="2"/>
    <m/>
  </r>
  <r>
    <n v="697"/>
    <x v="45"/>
    <d v="2022-12-21T00:00:00"/>
    <s v="MENDOZA MARVIC M."/>
    <n v="0"/>
    <x v="2"/>
    <d v="2022-12-26T00:00:00"/>
    <d v="2022-12-29T00:00:00"/>
    <s v="VL"/>
    <m/>
    <s v="3 VL"/>
    <n v="3"/>
    <m/>
  </r>
  <r>
    <n v="698"/>
    <x v="45"/>
    <d v="2023-02-01T00:00:00"/>
    <s v="VARGAS ARNOLD A."/>
    <s v="ONT"/>
    <x v="0"/>
    <d v="2023-01-21T00:00:00"/>
    <d v="2023-01-21T00:00:00"/>
    <s v="SL"/>
    <m/>
    <s v="1 SL"/>
    <n v="1"/>
    <m/>
  </r>
  <r>
    <n v="698"/>
    <x v="45"/>
    <d v="2023-02-01T00:00:00"/>
    <s v="VARGAS ARNOLD A."/>
    <s v="ONT"/>
    <x v="0"/>
    <d v="2023-01-28T00:00:00"/>
    <d v="2023-01-28T00:00:00"/>
    <s v="SL"/>
    <m/>
    <s v="1 SL"/>
    <n v="1"/>
    <m/>
  </r>
  <r>
    <n v="699"/>
    <x v="45"/>
    <d v="2023-01-24T00:00:00"/>
    <s v="VERGARA ESTELITA A."/>
    <s v="ONT"/>
    <x v="0"/>
    <d v="2023-02-16T00:00:00"/>
    <d v="2023-02-28T00:00:00"/>
    <s v="VL"/>
    <m/>
    <s v="9 VL"/>
    <n v="9"/>
    <m/>
  </r>
  <r>
    <n v="700"/>
    <x v="45"/>
    <d v="2023-01-06T00:00:00"/>
    <s v="VILLANUEVA DAVE RONILLO V."/>
    <s v="CEO"/>
    <x v="0"/>
    <d v="2023-01-04T00:00:00"/>
    <d v="2023-01-05T00:00:00"/>
    <s v="SL"/>
    <m/>
    <s v="2 SL"/>
    <n v="2"/>
    <m/>
  </r>
  <r>
    <n v="701"/>
    <x v="45"/>
    <d v="2023-01-20T00:00:00"/>
    <s v="VILLANUEVA DAVE RONILLO V."/>
    <s v="CEO"/>
    <x v="0"/>
    <d v="2023-01-27T00:00:00"/>
    <d v="2023-01-27T00:00:00"/>
    <s v="OTHER"/>
    <s v="SPECIAL PRIVILEGE"/>
    <s v="1 OTHER"/>
    <n v="1"/>
    <m/>
  </r>
  <r>
    <n v="702"/>
    <x v="45"/>
    <d v="2023-01-06T00:00:00"/>
    <s v="VERGARA CIAN ASHLEEN J."/>
    <s v="OSPITAL NG TAGAYTAY"/>
    <x v="2"/>
    <d v="2022-12-27T00:00:00"/>
    <d v="2022-12-30T00:00:00"/>
    <s v="SL"/>
    <m/>
    <s v="3 SL"/>
    <n v="3"/>
    <m/>
  </r>
  <r>
    <n v="703"/>
    <x v="45"/>
    <d v="2023-02-14T00:00:00"/>
    <s v="CREUS SAMUEL A."/>
    <s v="EEO"/>
    <x v="1"/>
    <d v="2023-01-30T00:00:00"/>
    <d v="2023-02-01T00:00:00"/>
    <s v="SL"/>
    <m/>
    <s v="3 SL"/>
    <n v="3"/>
    <m/>
  </r>
  <r>
    <n v="704"/>
    <x v="45"/>
    <d v="2023-01-25T00:00:00"/>
    <s v="VILLANUEVA ISMAEL D."/>
    <s v="CHO"/>
    <x v="0"/>
    <d v="2023-01-23T00:00:00"/>
    <d v="2023-01-23T00:00:00"/>
    <s v="SL"/>
    <m/>
    <s v="1 SL"/>
    <n v="1"/>
    <m/>
  </r>
  <r>
    <n v="705"/>
    <x v="45"/>
    <d v="2023-02-02T00:00:00"/>
    <s v="GUEVARRA ROLANDO  "/>
    <s v="CENRO"/>
    <x v="0"/>
    <d v="2023-02-18T00:00:00"/>
    <d v="2023-02-20T00:00:00"/>
    <s v="SL"/>
    <m/>
    <s v="2 SL"/>
    <n v="2"/>
    <m/>
  </r>
  <r>
    <n v="706"/>
    <x v="45"/>
    <d v="2023-02-22T00:00:00"/>
    <s v="COSINO RIMWELL  "/>
    <s v="CHO"/>
    <x v="0"/>
    <d v="2023-03-06T00:00:00"/>
    <d v="2023-03-07T00:00:00"/>
    <s v="VL"/>
    <m/>
    <s v="2 VL"/>
    <n v="2"/>
    <m/>
  </r>
  <r>
    <n v="707"/>
    <x v="45"/>
    <d v="2023-02-13T00:00:00"/>
    <s v="COSINO RIMWELL  "/>
    <s v="CHO"/>
    <x v="0"/>
    <d v="2023-02-06T00:00:00"/>
    <d v="2023-02-06T00:00:00"/>
    <s v="SL"/>
    <m/>
    <s v="1 SL"/>
    <n v="1"/>
    <m/>
  </r>
  <r>
    <n v="708"/>
    <x v="45"/>
    <d v="2023-02-13T00:00:00"/>
    <s v="RODRIGUEZ MANNY  "/>
    <s v="CENRO"/>
    <x v="0"/>
    <d v="2023-02-27T00:00:00"/>
    <d v="2023-02-27T00:00:00"/>
    <s v="OTHER"/>
    <s v="SPECIAL PRIVILEGE"/>
    <s v="1 OTHER"/>
    <n v="1"/>
    <m/>
  </r>
  <r>
    <n v="709"/>
    <x v="45"/>
    <d v="2023-02-10T00:00:00"/>
    <s v="DERLA ARTHUR D."/>
    <s v="CENRO"/>
    <x v="0"/>
    <d v="2023-02-09T00:00:00"/>
    <d v="2023-02-09T00:00:00"/>
    <s v="SL"/>
    <m/>
    <s v="1 SL"/>
    <n v="1"/>
    <m/>
  </r>
  <r>
    <n v="710"/>
    <x v="45"/>
    <d v="2023-02-10T00:00:00"/>
    <s v="DERLA ARTHUR D."/>
    <s v="CENRO"/>
    <x v="0"/>
    <d v="2023-02-11T00:00:00"/>
    <d v="2023-02-11T00:00:00"/>
    <s v="SL"/>
    <m/>
    <s v="1 SL"/>
    <n v="1"/>
    <m/>
  </r>
  <r>
    <n v="711"/>
    <x v="45"/>
    <d v="2023-02-14T00:00:00"/>
    <s v="TORRES  ALLAN  "/>
    <s v="TOPS- CSU"/>
    <x v="0"/>
    <d v="2023-02-13T00:00:00"/>
    <d v="2023-02-17T00:00:00"/>
    <s v="SL"/>
    <m/>
    <s v="5 SL"/>
    <n v="5"/>
    <m/>
  </r>
  <r>
    <n v="712"/>
    <x v="45"/>
    <d v="2023-02-10T00:00:00"/>
    <s v="CABANTING AIRA P."/>
    <s v="ONT"/>
    <x v="0"/>
    <d v="2023-02-13T00:00:00"/>
    <d v="2023-02-13T00:00:00"/>
    <s v="OTHER"/>
    <s v="BIRTHDAY LEAVE"/>
    <s v="1 OTHER"/>
    <n v="1"/>
    <m/>
  </r>
  <r>
    <n v="713"/>
    <x v="45"/>
    <d v="2023-02-02T00:00:00"/>
    <s v="MENDOZA MARICEL C."/>
    <n v="0"/>
    <x v="2"/>
    <d v="2023-02-01T00:00:00"/>
    <d v="2023-02-09T00:00:00"/>
    <s v="SL"/>
    <m/>
    <s v="7 SL"/>
    <n v="7"/>
    <m/>
  </r>
  <r>
    <n v="714"/>
    <x v="45"/>
    <d v="2023-02-14T00:00:00"/>
    <s v="LANDICHO ROSALINA B."/>
    <s v="EEO/CITY MARKET"/>
    <x v="0"/>
    <d v="2023-02-11T00:00:00"/>
    <d v="2023-02-13T00:00:00"/>
    <s v="SL"/>
    <m/>
    <s v="2 SL"/>
    <n v="2"/>
    <m/>
  </r>
  <r>
    <n v="715"/>
    <x v="45"/>
    <d v="2023-02-16T00:00:00"/>
    <s v="JABINES MARIA SHELLY D."/>
    <s v="LIBRARY"/>
    <x v="0"/>
    <d v="2023-02-16T00:00:00"/>
    <d v="2023-02-16T00:00:00"/>
    <s v="OTHER"/>
    <s v="EMERGENCY LEAVE"/>
    <s v="1 OTHER"/>
    <n v="1"/>
    <m/>
  </r>
  <r>
    <n v="716"/>
    <x v="45"/>
    <d v="2023-02-13T00:00:00"/>
    <s v="FERMA RAYMOND  "/>
    <s v="CENRO"/>
    <x v="0"/>
    <d v="2023-02-10T00:00:00"/>
    <d v="2023-02-12T00:00:00"/>
    <s v="SL"/>
    <m/>
    <s v="3 SL"/>
    <n v="3"/>
    <m/>
  </r>
  <r>
    <n v="717"/>
    <x v="46"/>
    <d v="2023-02-18T00:00:00"/>
    <s v="ESTOLE JOCELYN D."/>
    <s v="CCT"/>
    <x v="0"/>
    <d v="2023-02-14T00:00:00"/>
    <d v="2023-02-15T00:00:00"/>
    <s v="SL"/>
    <m/>
    <s v="2 SL"/>
    <n v="2"/>
    <m/>
  </r>
  <r>
    <n v="718"/>
    <x v="46"/>
    <d v="2023-02-17T00:00:00"/>
    <s v="DE CASTRO  CHRISTINE JEAN D."/>
    <s v="CSWDO"/>
    <x v="0"/>
    <d v="2023-02-20T00:00:00"/>
    <d v="2023-02-21T00:00:00"/>
    <s v="OTHER"/>
    <s v="PARENTAL OBLIGATION"/>
    <s v="2 OTHER"/>
    <n v="2"/>
    <m/>
  </r>
  <r>
    <n v="719"/>
    <x v="46"/>
    <d v="2023-02-14T00:00:00"/>
    <s v="CREUS SAMUEL A."/>
    <s v="EEO"/>
    <x v="1"/>
    <d v="2023-02-02T00:00:00"/>
    <d v="2023-03-03T00:00:00"/>
    <s v="VL"/>
    <m/>
    <s v="29 VL"/>
    <n v="29"/>
    <m/>
  </r>
  <r>
    <n v="720"/>
    <x v="46"/>
    <d v="2023-02-14T00:00:00"/>
    <s v="DE ASIS JANETTE D."/>
    <s v="BPLO"/>
    <x v="0"/>
    <d v="2023-02-09T00:00:00"/>
    <d v="2023-02-10T00:00:00"/>
    <s v="SL"/>
    <m/>
    <s v="2 SL"/>
    <n v="2"/>
    <m/>
  </r>
  <r>
    <n v="721"/>
    <x v="46"/>
    <m/>
    <s v="MERCARDO RENGIE M."/>
    <n v="0"/>
    <x v="2"/>
    <d v="2023-01-19T00:00:00"/>
    <d v="2023-01-19T00:00:00"/>
    <s v="SL"/>
    <m/>
    <s v="1 SL"/>
    <n v="1"/>
    <m/>
  </r>
  <r>
    <n v="722"/>
    <x v="46"/>
    <d v="2023-01-20T00:00:00"/>
    <s v="MATIENZO NORMITA S."/>
    <n v="0"/>
    <x v="2"/>
    <d v="2023-02-06T00:00:00"/>
    <d v="2023-02-06T00:00:00"/>
    <s v="OTHER"/>
    <s v="SPECIAL PRIVILEGE"/>
    <s v="1 OTHER"/>
    <n v="1"/>
    <m/>
  </r>
  <r>
    <n v="723"/>
    <x v="46"/>
    <d v="2023-02-03T00:00:00"/>
    <s v="PEÑAFIEL MELISSA Q."/>
    <s v="CBO"/>
    <x v="1"/>
    <d v="2023-02-09T00:00:00"/>
    <d v="2023-02-09T00:00:00"/>
    <s v="VL"/>
    <m/>
    <s v="1 VL"/>
    <n v="1"/>
    <m/>
  </r>
  <r>
    <n v="724"/>
    <x v="46"/>
    <d v="2022-12-19T00:00:00"/>
    <s v="PEÑAFIEL MELISSA Q."/>
    <s v="CBO"/>
    <x v="1"/>
    <d v="2022-12-23T00:00:00"/>
    <d v="2022-12-23T00:00:00"/>
    <s v="VL"/>
    <m/>
    <s v="1 VL"/>
    <n v="1"/>
    <m/>
  </r>
  <r>
    <n v="725"/>
    <x v="46"/>
    <m/>
    <s v="PEÑAFIEL MELISSA Q."/>
    <s v="CBO"/>
    <x v="1"/>
    <d v="2023-01-09T00:00:00"/>
    <d v="2023-01-09T00:00:00"/>
    <s v="OTHER"/>
    <s v="SPECIAL PRIVILEGE"/>
    <s v="1 OTHER"/>
    <n v="1"/>
    <m/>
  </r>
  <r>
    <n v="726"/>
    <x v="46"/>
    <d v="2023-01-03T00:00:00"/>
    <s v="MONTENEGRO MARIA MARIZA P."/>
    <s v="CBO"/>
    <x v="1"/>
    <d v="2023-01-09T00:00:00"/>
    <d v="2023-01-10T00:00:00"/>
    <s v="VL"/>
    <m/>
    <s v="2 VL"/>
    <n v="2"/>
    <m/>
  </r>
  <r>
    <n v="727"/>
    <x v="46"/>
    <d v="2022-12-13T00:00:00"/>
    <s v="GATPANDAN MICHAEL E."/>
    <s v="GSO"/>
    <x v="0"/>
    <d v="2023-02-10T00:00:00"/>
    <d v="2023-02-10T00:00:00"/>
    <s v="SL"/>
    <m/>
    <s v="1 SL"/>
    <n v="1"/>
    <m/>
  </r>
  <r>
    <n v="728"/>
    <x v="46"/>
    <d v="2023-02-10T00:00:00"/>
    <s v="TIBAYAN EUFEMIA O."/>
    <s v="CHO"/>
    <x v="0"/>
    <d v="2023-02-06T00:00:00"/>
    <d v="2023-02-06T00:00:00"/>
    <s v="SL"/>
    <m/>
    <s v="1 SL"/>
    <n v="1"/>
    <m/>
  </r>
  <r>
    <n v="729"/>
    <x v="46"/>
    <d v="2023-02-07T00:00:00"/>
    <s v="ESTIEBER ARISTOTLE B."/>
    <s v="CENRO"/>
    <x v="0"/>
    <d v="2023-02-03T00:00:00"/>
    <d v="2023-02-03T00:00:00"/>
    <s v="SL"/>
    <m/>
    <s v="1 SL"/>
    <n v="1"/>
    <m/>
  </r>
  <r>
    <n v="730"/>
    <x v="46"/>
    <d v="2023-02-08T00:00:00"/>
    <s v="AMBION HERSHEY D."/>
    <s v="CHO"/>
    <x v="0"/>
    <d v="2023-02-15T00:00:00"/>
    <d v="2023-02-15T00:00:00"/>
    <s v="VL"/>
    <m/>
    <s v="1 VL"/>
    <n v="1"/>
    <m/>
  </r>
  <r>
    <n v="731"/>
    <x v="46"/>
    <d v="2023-02-09T00:00:00"/>
    <s v="GUEVARRA ROLANDO  "/>
    <s v="CENRO"/>
    <x v="0"/>
    <d v="2023-02-08T00:00:00"/>
    <d v="2023-02-08T00:00:00"/>
    <s v="SL"/>
    <m/>
    <s v="1 SL"/>
    <n v="1"/>
    <m/>
  </r>
  <r>
    <n v="732"/>
    <x v="46"/>
    <d v="2023-02-10T00:00:00"/>
    <s v="PAGLINAWAN JESSIE M."/>
    <s v="CENRO"/>
    <x v="0"/>
    <d v="2023-02-06T00:00:00"/>
    <d v="2023-02-06T00:00:00"/>
    <s v="SL"/>
    <m/>
    <s v="1 SL"/>
    <n v="1"/>
    <m/>
  </r>
  <r>
    <n v="732"/>
    <x v="46"/>
    <d v="2023-02-10T00:00:00"/>
    <s v="PAGLINAWAN JESSIE M."/>
    <s v="CENRO"/>
    <x v="0"/>
    <d v="2023-02-09T00:00:00"/>
    <d v="2023-02-09T00:00:00"/>
    <s v="SL"/>
    <m/>
    <s v="1 SL"/>
    <n v="1"/>
    <m/>
  </r>
  <r>
    <n v="733"/>
    <x v="46"/>
    <d v="2023-12-22T00:00:00"/>
    <s v="PENALES GUILLERMA B."/>
    <s v="CBO"/>
    <x v="1"/>
    <d v="2022-12-28T00:00:00"/>
    <d v="2022-12-28T00:00:00"/>
    <s v="VL"/>
    <m/>
    <s v="1 VL"/>
    <n v="1"/>
    <m/>
  </r>
  <r>
    <n v="734"/>
    <x v="46"/>
    <d v="2023-01-03T00:00:00"/>
    <s v="PENALES GUILLERMA B."/>
    <s v="CBO"/>
    <x v="1"/>
    <d v="2023-01-09T00:00:00"/>
    <d v="2023-01-09T00:00:00"/>
    <s v="OTHER"/>
    <s v="SPECIAL PRIVILEGE"/>
    <s v="1 OTHER"/>
    <n v="1"/>
    <m/>
  </r>
  <r>
    <n v="735"/>
    <x v="46"/>
    <d v="2023-02-03T00:00:00"/>
    <s v="PENALES GUILLERMA B."/>
    <s v="CBO"/>
    <x v="1"/>
    <d v="2023-02-09T00:00:00"/>
    <d v="2023-02-10T00:00:00"/>
    <s v="VL"/>
    <m/>
    <s v="2 VL"/>
    <n v="2"/>
    <m/>
  </r>
  <r>
    <n v="736"/>
    <x v="46"/>
    <d v="2023-01-23T00:00:00"/>
    <s v="BORJA NECY M."/>
    <s v="CBO"/>
    <x v="1"/>
    <d v="2023-01-26T00:00:00"/>
    <d v="2023-01-27T00:00:00"/>
    <s v="OTHER"/>
    <s v="SPECIAL PRIVILEGE"/>
    <s v="2 OTHER"/>
    <n v="2"/>
    <m/>
  </r>
  <r>
    <n v="737"/>
    <x v="46"/>
    <d v="2023-01-04T00:00:00"/>
    <s v="VIDALLO WINNIE R."/>
    <s v="CTO"/>
    <x v="1"/>
    <d v="2022-12-28T00:00:00"/>
    <d v="2022-12-29T00:00:00"/>
    <s v="SL"/>
    <m/>
    <s v="2 SL"/>
    <n v="2"/>
    <m/>
  </r>
  <r>
    <n v="738"/>
    <x v="46"/>
    <d v="2023-01-27T00:00:00"/>
    <s v="MALIGAYO YOLANDA D."/>
    <s v="CHO"/>
    <x v="1"/>
    <d v="2023-01-27T00:00:00"/>
    <d v="2023-01-27T00:00:00"/>
    <s v="SL"/>
    <m/>
    <s v="1 SL"/>
    <n v="1"/>
    <m/>
  </r>
  <r>
    <n v="739"/>
    <x v="46"/>
    <d v="2023-01-24T00:00:00"/>
    <s v="EGASAN DELIA J."/>
    <s v="CHO"/>
    <x v="1"/>
    <d v="2023-01-24T00:00:00"/>
    <d v="2023-01-24T00:00:00"/>
    <s v="SL"/>
    <m/>
    <s v="1 SL"/>
    <n v="1"/>
    <m/>
  </r>
  <r>
    <n v="740"/>
    <x v="46"/>
    <d v="2023-01-03T00:00:00"/>
    <s v="LIMBOC FLORDELIZA J."/>
    <s v="LCR"/>
    <x v="1"/>
    <d v="2023-02-02T00:00:00"/>
    <d v="2023-02-02T00:00:00"/>
    <s v="SL"/>
    <m/>
    <s v="1 SL"/>
    <n v="1"/>
    <m/>
  </r>
  <r>
    <n v="741"/>
    <x v="46"/>
    <d v="2023-01-27T00:00:00"/>
    <s v="LIMBOC FLORDELIZA J."/>
    <s v="LCR"/>
    <x v="1"/>
    <d v="2023-01-26T00:00:00"/>
    <d v="2023-01-26T00:00:00"/>
    <s v="SL"/>
    <m/>
    <s v="1 SL"/>
    <n v="1"/>
    <m/>
  </r>
  <r>
    <n v="742"/>
    <x v="46"/>
    <d v="2023-01-24T00:00:00"/>
    <s v="ALEGA ESTELITA M."/>
    <s v="CTO"/>
    <x v="1"/>
    <d v="2023-01-16T00:00:00"/>
    <d v="2023-01-16T00:00:00"/>
    <s v="SL"/>
    <m/>
    <s v="1 SL"/>
    <n v="1"/>
    <m/>
  </r>
  <r>
    <n v="742"/>
    <x v="46"/>
    <d v="2023-01-24T00:00:00"/>
    <s v="ALEGA ESTELITA M."/>
    <s v="CTO"/>
    <x v="1"/>
    <d v="2023-01-23T00:00:00"/>
    <d v="2023-01-23T00:00:00"/>
    <s v="SL"/>
    <m/>
    <s v="1 SL"/>
    <n v="1"/>
    <m/>
  </r>
  <r>
    <n v="743"/>
    <x v="46"/>
    <m/>
    <s v="ALEGA ESTELITA M."/>
    <s v="CTO"/>
    <x v="1"/>
    <d v="2022-12-02T00:00:00"/>
    <d v="2022-12-02T00:00:00"/>
    <s v="SL"/>
    <m/>
    <s v="1 SL"/>
    <n v="1"/>
    <m/>
  </r>
  <r>
    <n v="743"/>
    <x v="46"/>
    <m/>
    <s v="ALEGA ESTELITA M."/>
    <s v="CTO"/>
    <x v="1"/>
    <d v="2022-12-05T00:00:00"/>
    <d v="2022-12-05T00:00:00"/>
    <s v="SL"/>
    <m/>
    <s v="1 SL"/>
    <n v="1"/>
    <m/>
  </r>
  <r>
    <n v="743"/>
    <x v="46"/>
    <m/>
    <s v="ALEGA ESTELITA M."/>
    <s v="CTO"/>
    <x v="1"/>
    <d v="2022-12-19T00:00:00"/>
    <d v="2022-12-19T00:00:00"/>
    <s v="SL"/>
    <m/>
    <s v="1 SL"/>
    <n v="1"/>
    <m/>
  </r>
  <r>
    <n v="744"/>
    <x v="46"/>
    <d v="2023-02-03T00:00:00"/>
    <s v="ALEGA ESTELITA M."/>
    <s v="CTO"/>
    <x v="1"/>
    <d v="2023-01-30T00:00:00"/>
    <d v="2023-01-31T00:00:00"/>
    <s v="SL"/>
    <m/>
    <s v="2 SL"/>
    <n v="2"/>
    <m/>
  </r>
  <r>
    <n v="745"/>
    <x v="46"/>
    <d v="2023-02-02T00:00:00"/>
    <s v="TAÑEDO MARIA EVELYN C."/>
    <s v="CBO"/>
    <x v="1"/>
    <d v="2023-02-01T00:00:00"/>
    <d v="2023-02-01T00:00:00"/>
    <s v="OTHER"/>
    <s v="SPECIAL PRIVILEGE"/>
    <s v="1 OTHER"/>
    <n v="1"/>
    <m/>
  </r>
  <r>
    <n v="746"/>
    <x v="46"/>
    <d v="2023-01-09T00:00:00"/>
    <s v="TAÑEDO MARIA EVELYN C."/>
    <s v="CBO"/>
    <x v="1"/>
    <d v="2023-01-13T00:00:00"/>
    <d v="2023-01-13T00:00:00"/>
    <s v="VL"/>
    <m/>
    <s v="1 VL"/>
    <n v="1"/>
    <m/>
  </r>
  <r>
    <n v="747"/>
    <x v="46"/>
    <d v="2023-01-03T00:00:00"/>
    <s v="MONTENEGRO MARIA MARIZA P."/>
    <s v="CBO"/>
    <x v="1"/>
    <d v="2023-01-11T00:00:00"/>
    <d v="2023-01-11T00:00:00"/>
    <s v="OTHER"/>
    <s v="SPECIAL PRIVILEGE"/>
    <s v="1 OTHER"/>
    <n v="1"/>
    <m/>
  </r>
  <r>
    <n v="748"/>
    <x v="46"/>
    <d v="2022-09-05T00:00:00"/>
    <s v="DEMATERA PEDRO B."/>
    <s v="CCR"/>
    <x v="0"/>
    <d v="2023-09-07T00:00:00"/>
    <d v="2023-09-07T00:00:00"/>
    <s v="VL"/>
    <m/>
    <s v="1 VL"/>
    <n v="1"/>
    <m/>
  </r>
  <r>
    <n v="749"/>
    <x v="46"/>
    <d v="2023-01-23T00:00:00"/>
    <s v="MONTENEGRO MARIA MARIZA P."/>
    <s v="CBO"/>
    <x v="1"/>
    <d v="2023-01-20T00:00:00"/>
    <d v="2023-01-20T00:00:00"/>
    <s v="SL"/>
    <m/>
    <s v="1 SL"/>
    <n v="1"/>
    <m/>
  </r>
  <r>
    <n v="750"/>
    <x v="46"/>
    <d v="2022-12-21T00:00:00"/>
    <s v="BAYOT ANISIA P."/>
    <s v="CTO"/>
    <x v="1"/>
    <d v="2022-12-28T00:00:00"/>
    <d v="2022-12-29T00:00:00"/>
    <s v="VL"/>
    <m/>
    <s v="2 VL"/>
    <n v="2"/>
    <m/>
  </r>
  <r>
    <n v="751"/>
    <x v="46"/>
    <d v="2023-01-04T00:00:00"/>
    <s v="ALEGA ESTELITA M."/>
    <s v="CTO"/>
    <x v="1"/>
    <d v="2023-01-05T00:00:00"/>
    <d v="2023-01-05T00:00:00"/>
    <s v="OTHER"/>
    <s v="SPECIAL PRIVILEGE"/>
    <s v="1 OTHER"/>
    <n v="1"/>
    <m/>
  </r>
  <r>
    <n v="752"/>
    <x v="46"/>
    <d v="2023-01-15T00:00:00"/>
    <s v="OCAMPO ORLANDO R."/>
    <s v="CEO"/>
    <x v="1"/>
    <d v="2023-01-04T00:00:00"/>
    <d v="2023-01-04T00:00:00"/>
    <s v="OTHER"/>
    <s v="BIRTHDAY LEAVE"/>
    <s v="1 OTHER"/>
    <n v="1"/>
    <m/>
  </r>
  <r>
    <n v="753"/>
    <x v="46"/>
    <d v="2023-01-12T00:00:00"/>
    <s v="UNTALAN DIVINA R."/>
    <s v="CTO"/>
    <x v="1"/>
    <d v="2023-01-11T00:00:00"/>
    <d v="2023-01-11T00:00:00"/>
    <s v="OTHER"/>
    <s v="DOMESTIC EMERGENCY"/>
    <s v="1 OTHER"/>
    <n v="1"/>
    <m/>
  </r>
  <r>
    <n v="754"/>
    <x v="46"/>
    <m/>
    <s v="DE GRANO MA. ERLINDA F."/>
    <s v="CTO"/>
    <x v="1"/>
    <d v="2023-01-24T00:00:00"/>
    <d v="2023-01-24T00:00:00"/>
    <s v="VL"/>
    <m/>
    <s v="1 VL"/>
    <n v="1"/>
    <m/>
  </r>
  <r>
    <n v="755"/>
    <x v="46"/>
    <d v="2023-01-04T00:00:00"/>
    <s v="VIDALLO WINNIE R."/>
    <s v="CTO"/>
    <x v="1"/>
    <d v="2023-01-03T00:00:00"/>
    <d v="2023-01-03T00:00:00"/>
    <s v="SL"/>
    <m/>
    <s v="1 SL"/>
    <n v="1"/>
    <m/>
  </r>
  <r>
    <n v="756"/>
    <x v="46"/>
    <d v="2023-01-27T00:00:00"/>
    <s v="COLETO HANY ROY D."/>
    <s v="ONT"/>
    <x v="1"/>
    <d v="2003-02-01T00:00:00"/>
    <d v="2023-02-01T00:00:00"/>
    <s v="OTHER"/>
    <s v="SPECIAL PRIVILEGE"/>
    <s v="5210 OTHER"/>
    <n v="5210"/>
    <m/>
  </r>
  <r>
    <n v="757"/>
    <x v="46"/>
    <d v="2023-02-01T00:00:00"/>
    <s v="BAYHON VIOLETA  "/>
    <s v="ONT"/>
    <x v="1"/>
    <d v="2023-01-30T00:00:00"/>
    <d v="2023-01-31T00:00:00"/>
    <s v="SL"/>
    <m/>
    <s v="2 SL"/>
    <n v="2"/>
    <m/>
  </r>
  <r>
    <n v="758"/>
    <x v="46"/>
    <d v="2022-12-09T00:00:00"/>
    <s v="BAUTISTA JANICE M."/>
    <s v="CTO"/>
    <x v="1"/>
    <d v="2023-01-13T00:00:00"/>
    <d v="2023-01-13T00:00:00"/>
    <s v="OTHER"/>
    <s v="SPECIAL PRIVILEGE"/>
    <s v="1 OTHER"/>
    <n v="1"/>
    <m/>
  </r>
  <r>
    <n v="759"/>
    <x v="46"/>
    <d v="2022-12-19T00:00:00"/>
    <s v="BAUTISTA JANICE M."/>
    <s v="CTO"/>
    <x v="1"/>
    <d v="2022-12-22T00:00:00"/>
    <d v="2022-12-22T00:00:00"/>
    <s v="VL"/>
    <m/>
    <s v="1 VL"/>
    <n v="1"/>
    <m/>
  </r>
  <r>
    <n v="760"/>
    <x v="46"/>
    <d v="2023-01-03T00:00:00"/>
    <s v="DIMAPILIS ELVIRA S."/>
    <s v="CTO"/>
    <x v="1"/>
    <d v="2023-01-03T00:00:00"/>
    <d v="2023-01-03T00:00:00"/>
    <s v="SL"/>
    <m/>
    <s v="1 SL"/>
    <n v="1"/>
    <m/>
  </r>
  <r>
    <n v="761"/>
    <x v="46"/>
    <d v="2023-01-03T00:00:00"/>
    <s v="DIMAPILIS ELVIRA S."/>
    <s v="CTO"/>
    <x v="1"/>
    <d v="2022-12-16T00:00:00"/>
    <d v="2022-12-27T00:00:00"/>
    <s v="VL"/>
    <m/>
    <s v="6.5 VL"/>
    <n v="6.5"/>
    <m/>
  </r>
  <r>
    <n v="762"/>
    <x v="46"/>
    <d v="2023-01-10T00:00:00"/>
    <s v="MIRANDA NICOLE MAY B."/>
    <n v="0"/>
    <x v="2"/>
    <d v="2023-01-17T00:00:00"/>
    <d v="2023-01-17T00:00:00"/>
    <s v="OTHER"/>
    <s v="SPECIAL PRIVILEGE"/>
    <s v="1 OTHER"/>
    <n v="1"/>
    <m/>
  </r>
  <r>
    <n v="763"/>
    <x v="46"/>
    <d v="2023-01-09T00:00:00"/>
    <s v="SALONGA LUCY M."/>
    <s v="EEO/ CITY MARKET"/>
    <x v="1"/>
    <d v="2023-01-06T00:00:00"/>
    <d v="2023-01-06T00:00:00"/>
    <s v="OTHER"/>
    <s v="SPECIAL PRIVILEGE"/>
    <s v="1 OTHER"/>
    <n v="1"/>
    <m/>
  </r>
  <r>
    <n v="764"/>
    <x v="46"/>
    <d v="2023-01-06T00:00:00"/>
    <s v="REPILLO AMMY LOU M."/>
    <s v="CTO"/>
    <x v="1"/>
    <d v="2023-01-05T00:00:00"/>
    <d v="2023-01-05T00:00:00"/>
    <s v="SL"/>
    <m/>
    <s v="1 SL"/>
    <n v="1"/>
    <m/>
  </r>
  <r>
    <n v="765"/>
    <x v="46"/>
    <d v="2023-01-24T00:00:00"/>
    <s v="CASTRO VIVIAN A."/>
    <s v="ONT"/>
    <x v="1"/>
    <d v="2023-01-20T00:00:00"/>
    <d v="2023-01-20T00:00:00"/>
    <s v="SL"/>
    <m/>
    <s v="1 SL"/>
    <n v="1"/>
    <m/>
  </r>
  <r>
    <n v="766"/>
    <x v="46"/>
    <d v="2023-01-04T00:00:00"/>
    <s v="EMELO MARYJANE T."/>
    <s v="ONT"/>
    <x v="1"/>
    <d v="2022-12-27T00:00:00"/>
    <d v="2022-12-29T00:00:00"/>
    <s v="SL"/>
    <m/>
    <s v="3 SL"/>
    <n v="3"/>
    <m/>
  </r>
  <r>
    <n v="767"/>
    <x v="46"/>
    <d v="2023-01-03T00:00:00"/>
    <s v="MANALO CYNTHIA D."/>
    <s v="ONT"/>
    <x v="1"/>
    <d v="2022-11-21T00:00:00"/>
    <d v="2022-11-25T00:00:00"/>
    <s v="VL"/>
    <m/>
    <s v="5 VL"/>
    <n v="5"/>
    <m/>
  </r>
  <r>
    <n v="768"/>
    <x v="46"/>
    <d v="2023-01-03T00:00:00"/>
    <s v="MANALO CYNTHIA D."/>
    <s v="ONT"/>
    <x v="1"/>
    <d v="2022-11-16T00:00:00"/>
    <d v="2022-11-18T00:00:00"/>
    <s v="SL"/>
    <m/>
    <s v="3 SL"/>
    <n v="3"/>
    <m/>
  </r>
  <r>
    <n v="769"/>
    <x v="46"/>
    <d v="2023-01-03T00:00:00"/>
    <s v="MANALO CYNTHIA D."/>
    <s v="ONT"/>
    <x v="1"/>
    <d v="2022-11-28T00:00:00"/>
    <d v="2022-11-29T00:00:00"/>
    <s v="SL"/>
    <m/>
    <s v="2 SL"/>
    <n v="2"/>
    <m/>
  </r>
  <r>
    <n v="770"/>
    <x v="46"/>
    <d v="2023-01-06T00:00:00"/>
    <s v="MALIGAYO YOLANDA D."/>
    <s v="CHO"/>
    <x v="1"/>
    <d v="2023-01-05T00:00:00"/>
    <d v="2023-01-05T00:00:00"/>
    <s v="SL"/>
    <m/>
    <s v="1 SL"/>
    <n v="1"/>
    <m/>
  </r>
  <r>
    <n v="771"/>
    <x v="46"/>
    <d v="2023-01-20T00:00:00"/>
    <s v="LEGASPI DOLORES B."/>
    <s v="CHO"/>
    <x v="1"/>
    <d v="2023-01-18T00:00:00"/>
    <d v="2023-01-19T00:00:00"/>
    <s v="SL"/>
    <m/>
    <s v="2 SL"/>
    <n v="2"/>
    <m/>
  </r>
  <r>
    <n v="772"/>
    <x v="46"/>
    <d v="2022-12-23T00:00:00"/>
    <s v="ENRIQUEZ ERIBERTO  "/>
    <s v="CENRO"/>
    <x v="0"/>
    <d v="2023-01-02T00:00:00"/>
    <d v="2023-01-04T00:00:00"/>
    <s v="VL"/>
    <m/>
    <s v="2 VL"/>
    <n v="2"/>
    <m/>
  </r>
  <r>
    <n v="773"/>
    <x v="46"/>
    <d v="2022-12-19T00:00:00"/>
    <s v="MALIGAYO YOLANDA D."/>
    <s v="CHO"/>
    <x v="1"/>
    <d v="2022-12-15T00:00:00"/>
    <d v="2022-12-15T00:00:00"/>
    <s v="SL"/>
    <m/>
    <s v="1 SL"/>
    <n v="1"/>
    <m/>
  </r>
  <r>
    <n v="774"/>
    <x v="46"/>
    <d v="2022-12-14T00:00:00"/>
    <s v="ALCAZAR ZENAIDA S."/>
    <s v="CHO"/>
    <x v="1"/>
    <d v="2022-12-29T00:00:00"/>
    <d v="2022-12-29T00:00:00"/>
    <s v="VL"/>
    <m/>
    <s v="1 VL"/>
    <n v="1"/>
    <m/>
  </r>
  <r>
    <n v="775"/>
    <x v="46"/>
    <d v="2022-12-14T00:00:00"/>
    <s v="CRIZALDO THELMA U."/>
    <s v="CHO"/>
    <x v="1"/>
    <d v="2022-12-26T00:00:00"/>
    <d v="2022-12-29T00:00:00"/>
    <s v="VL"/>
    <m/>
    <s v="3 VL"/>
    <n v="3"/>
    <m/>
  </r>
  <r>
    <n v="776"/>
    <x v="46"/>
    <d v="2022-12-16T00:00:00"/>
    <s v="LEGASPI DOLORES B."/>
    <s v="CHO"/>
    <x v="1"/>
    <d v="2022-12-26T00:00:00"/>
    <d v="2022-12-26T00:00:00"/>
    <s v="VL"/>
    <m/>
    <s v="1 VL"/>
    <n v="1"/>
    <m/>
  </r>
  <r>
    <n v="776"/>
    <x v="46"/>
    <d v="2022-12-16T00:00:00"/>
    <s v="LEGASPI DOLORES B."/>
    <s v="CHO"/>
    <x v="1"/>
    <d v="2022-12-29T00:00:00"/>
    <d v="2022-12-29T00:00:00"/>
    <s v="VL"/>
    <m/>
    <s v="1 VL"/>
    <n v="1"/>
    <m/>
  </r>
  <r>
    <n v="777"/>
    <x v="46"/>
    <d v="2022-12-19T00:00:00"/>
    <s v="ALCAZAR ZENAIDA S."/>
    <s v="CHO"/>
    <x v="1"/>
    <d v="2022-12-26T00:00:00"/>
    <d v="2022-12-26T00:00:00"/>
    <s v="VL"/>
    <m/>
    <s v="1 VL"/>
    <n v="1"/>
    <m/>
  </r>
  <r>
    <n v="778"/>
    <x v="46"/>
    <d v="2023-01-24T00:00:00"/>
    <s v="MANIMTIM JOJIT A."/>
    <s v="HRMO"/>
    <x v="1"/>
    <d v="2023-01-26T00:00:00"/>
    <d v="2023-01-27T00:00:00"/>
    <s v="OTHER"/>
    <s v="SPECIAL PRIVILEGE"/>
    <s v="2 OTHER"/>
    <n v="2"/>
    <m/>
  </r>
  <r>
    <n v="779"/>
    <x v="46"/>
    <d v="2023-01-02T00:00:00"/>
    <s v="OCAMPO EDRALYN B."/>
    <s v="HRMO"/>
    <x v="1"/>
    <d v="2023-02-01T00:00:00"/>
    <d v="2023-02-01T00:00:00"/>
    <s v="OTHER"/>
    <s v="SPECIAL PRIVILEGE"/>
    <s v="1 OTHER"/>
    <n v="1"/>
    <m/>
  </r>
  <r>
    <n v="780"/>
    <x v="46"/>
    <d v="2023-01-30T00:00:00"/>
    <s v="VELUZ DORMILUNA E."/>
    <s v="CCT"/>
    <x v="1"/>
    <d v="2023-01-27T00:00:00"/>
    <d v="2023-01-27T00:00:00"/>
    <s v="SL"/>
    <m/>
    <s v="1 SL"/>
    <n v="1"/>
    <m/>
  </r>
  <r>
    <n v="781"/>
    <x v="46"/>
    <d v="2023-01-30T00:00:00"/>
    <s v="VELUZ DORMILUNA E."/>
    <s v="CCT"/>
    <x v="1"/>
    <d v="2023-02-06T00:00:00"/>
    <d v="2023-02-07T00:00:00"/>
    <s v="VL"/>
    <m/>
    <s v="2 VL"/>
    <n v="2"/>
    <m/>
  </r>
  <r>
    <n v="782"/>
    <x v="46"/>
    <d v="2023-02-01T00:00:00"/>
    <s v="EGASAN DELIA J."/>
    <s v="CHO"/>
    <x v="1"/>
    <d v="2023-02-09T00:00:00"/>
    <d v="2023-02-10T00:00:00"/>
    <s v="VL"/>
    <m/>
    <s v="2 VL"/>
    <n v="2"/>
    <m/>
  </r>
  <r>
    <n v="783"/>
    <x v="46"/>
    <d v="2023-02-03T00:00:00"/>
    <s v="MALIGAYO YOLANDA D."/>
    <s v="CHO"/>
    <x v="1"/>
    <d v="2023-02-10T00:00:00"/>
    <d v="2023-02-10T00:00:00"/>
    <s v="VL"/>
    <m/>
    <s v="1 VL"/>
    <n v="1"/>
    <m/>
  </r>
  <r>
    <n v="784"/>
    <x v="46"/>
    <d v="2022-12-27T00:00:00"/>
    <s v="DOGNIDON MARLYN P."/>
    <s v="ONT"/>
    <x v="1"/>
    <d v="2022-12-19T00:00:00"/>
    <d v="2022-12-21T00:00:00"/>
    <s v="OTHER"/>
    <s v="SPECIAL PRIVILEGE"/>
    <s v="3 OTHER"/>
    <n v="3"/>
    <m/>
  </r>
  <r>
    <n v="785"/>
    <x v="46"/>
    <d v="2023-01-26T00:00:00"/>
    <s v="DE OCAMPO ALMA A."/>
    <s v="CTO"/>
    <x v="1"/>
    <d v="2023-01-25T00:00:00"/>
    <d v="2023-01-25T00:00:00"/>
    <s v="SL"/>
    <m/>
    <s v="1 SL"/>
    <n v="1"/>
    <m/>
  </r>
  <r>
    <n v="786"/>
    <x v="46"/>
    <d v="2023-01-30T00:00:00"/>
    <s v="DELA CRUZ EVANGELINE P."/>
    <s v="LANDTAX"/>
    <x v="1"/>
    <d v="2023-01-26T00:00:00"/>
    <d v="2023-01-27T00:00:00"/>
    <s v="SL"/>
    <m/>
    <s v="2 SL"/>
    <n v="2"/>
    <m/>
  </r>
  <r>
    <n v="787"/>
    <x v="46"/>
    <d v="2023-01-27T00:00:00"/>
    <s v="ESPIRITU RONALD M."/>
    <s v="CTO"/>
    <x v="1"/>
    <d v="2023-01-25T00:00:00"/>
    <d v="2023-01-25T00:00:00"/>
    <s v="OTHER"/>
    <s v="SPECIAL PRIVILEGE"/>
    <s v="1 OTHER"/>
    <n v="1"/>
    <m/>
  </r>
  <r>
    <n v="788"/>
    <x v="46"/>
    <d v="2023-01-16T00:00:00"/>
    <s v="PERIDO BEVERLY T."/>
    <s v="CTO"/>
    <x v="1"/>
    <d v="2023-01-24T00:00:00"/>
    <d v="2023-01-24T00:00:00"/>
    <s v="VL"/>
    <m/>
    <s v="1 VL"/>
    <n v="1"/>
    <m/>
  </r>
  <r>
    <n v="789"/>
    <x v="46"/>
    <d v="2023-01-02T00:00:00"/>
    <s v="PERIDO BEVERLY T."/>
    <s v="CTO"/>
    <x v="1"/>
    <d v="2023-01-13T00:00:00"/>
    <d v="2023-01-13T00:00:00"/>
    <s v="OTHER"/>
    <s v="SPECIAL PRIVILEGE"/>
    <s v="1 OTHER"/>
    <n v="1"/>
    <m/>
  </r>
  <r>
    <n v="790"/>
    <x v="46"/>
    <d v="2023-01-31T00:00:00"/>
    <s v="DIMAPILIS JOSEPHINE P."/>
    <s v="CTO"/>
    <x v="1"/>
    <d v="2023-01-30T00:00:00"/>
    <d v="2023-01-30T00:00:00"/>
    <s v="OTHER"/>
    <s v="SPECIAL PRIVILEGE"/>
    <s v="1 OTHER"/>
    <n v="1"/>
    <m/>
  </r>
  <r>
    <n v="791"/>
    <x v="46"/>
    <d v="2022-11-28T00:00:00"/>
    <s v="BAYLA EVANGELINE C."/>
    <s v="PDAO"/>
    <x v="1"/>
    <d v="2022-12-06T00:00:00"/>
    <d v="2022-12-07T00:00:00"/>
    <s v="VL"/>
    <m/>
    <s v="2 VL"/>
    <n v="2"/>
    <m/>
  </r>
  <r>
    <n v="791"/>
    <x v="46"/>
    <d v="2022-11-28T00:00:00"/>
    <s v="BAYLA EVANGELINE C."/>
    <s v="PDAO"/>
    <x v="1"/>
    <d v="2022-12-09T00:00:00"/>
    <d v="2022-12-09T00:00:00"/>
    <s v="VL"/>
    <m/>
    <s v="1 VL"/>
    <n v="1"/>
    <m/>
  </r>
  <r>
    <n v="792"/>
    <x v="46"/>
    <d v="2022-10-12T00:00:00"/>
    <s v="PEÑERO LILIBETH B."/>
    <s v="CSWDO"/>
    <x v="1"/>
    <d v="2022-10-10T00:00:00"/>
    <d v="2022-10-11T00:00:00"/>
    <s v="SL"/>
    <m/>
    <s v="2 SL"/>
    <n v="2"/>
    <m/>
  </r>
  <r>
    <n v="793"/>
    <x v="46"/>
    <d v="2022-10-17T00:00:00"/>
    <s v="OCAMPO ORLANDO R."/>
    <s v="CEO"/>
    <x v="1"/>
    <d v="2022-10-14T00:00:00"/>
    <d v="2022-10-14T00:00:00"/>
    <s v="OTHER"/>
    <s v="SPECIAL PRIVILEGE"/>
    <s v="1 OTHER"/>
    <n v="1"/>
    <m/>
  </r>
  <r>
    <n v="794"/>
    <x v="46"/>
    <d v="2022-12-14T00:00:00"/>
    <s v="PANGANIBAN CRISTETA M."/>
    <s v="DOE"/>
    <x v="1"/>
    <d v="2022-12-23T00:00:00"/>
    <d v="2022-12-29T00:00:00"/>
    <s v="VL"/>
    <m/>
    <s v="4 VL"/>
    <n v="4"/>
    <m/>
  </r>
  <r>
    <n v="795"/>
    <x v="46"/>
    <d v="2023-01-19T00:00:00"/>
    <s v="RODRIGUEZ NARCISCO E."/>
    <s v="EEO/CITY MARKET"/>
    <x v="0"/>
    <d v="2023-01-18T00:00:00"/>
    <d v="2023-01-18T00:00:00"/>
    <s v="SL"/>
    <m/>
    <s v="1 SL"/>
    <n v="1"/>
    <m/>
  </r>
  <r>
    <n v="796"/>
    <x v="46"/>
    <d v="2023-01-11T00:00:00"/>
    <s v="RODRIGUEZ NARCISCO E."/>
    <s v="EEO/CITY MARKET"/>
    <x v="0"/>
    <d v="2023-01-07T00:00:00"/>
    <d v="2023-01-07T00:00:00"/>
    <s v="SL"/>
    <m/>
    <s v="1 SL"/>
    <n v="1"/>
    <m/>
  </r>
  <r>
    <n v="797"/>
    <x v="46"/>
    <d v="2023-02-09T00:00:00"/>
    <s v="DIMAPILIS VILMA T."/>
    <s v="GSO"/>
    <x v="1"/>
    <d v="2023-02-08T00:00:00"/>
    <d v="2023-02-08T00:00:00"/>
    <s v="SL"/>
    <m/>
    <s v="1 SL"/>
    <n v="1"/>
    <m/>
  </r>
  <r>
    <n v="798"/>
    <x v="46"/>
    <d v="2023-02-07T00:00:00"/>
    <s v="HADAP JONALYN L."/>
    <s v="CSWDO"/>
    <x v="1"/>
    <d v="2023-02-03T00:00:00"/>
    <d v="2023-02-03T00:00:00"/>
    <s v="SL"/>
    <m/>
    <s v="1 SL"/>
    <n v="1"/>
    <m/>
  </r>
  <r>
    <n v="799"/>
    <x v="46"/>
    <d v="2023-02-07T00:00:00"/>
    <s v="MIRANDA BIENVENIDO D."/>
    <n v="0"/>
    <x v="2"/>
    <d v="2023-02-13T00:00:00"/>
    <d v="2023-02-17T00:00:00"/>
    <s v="VL"/>
    <m/>
    <s v="5 VL"/>
    <n v="5"/>
    <m/>
  </r>
  <r>
    <n v="800"/>
    <x v="46"/>
    <d v="2023-02-07T00:00:00"/>
    <s v="ROZUL FLORENCIA M."/>
    <s v="CSWDO"/>
    <x v="1"/>
    <d v="2023-02-18T00:00:00"/>
    <d v="2023-02-18T00:00:00"/>
    <s v="OTHER"/>
    <s v="SPECIAL PRIVILEGE"/>
    <s v="1 OTHER"/>
    <n v="1"/>
    <m/>
  </r>
  <r>
    <n v="801"/>
    <x v="46"/>
    <d v="2023-02-07T00:00:00"/>
    <s v="DIMAPILIS VILMA T."/>
    <s v="GSO"/>
    <x v="1"/>
    <d v="2023-02-06T00:00:00"/>
    <d v="2023-02-06T00:00:00"/>
    <s v="OTHER"/>
    <s v="SPECIAL PRIVILEGE"/>
    <s v="1 OTHER"/>
    <n v="1"/>
    <m/>
  </r>
  <r>
    <n v="802"/>
    <x v="46"/>
    <d v="2023-02-07T00:00:00"/>
    <s v="HADAP JONALYN L."/>
    <s v="CSWDO"/>
    <x v="1"/>
    <d v="2023-02-10T00:00:00"/>
    <d v="2023-02-10T00:00:00"/>
    <s v="OTHER"/>
    <s v="SPECIAL PRIVILEGE"/>
    <s v="1 OTHER"/>
    <n v="1"/>
    <m/>
  </r>
  <r>
    <n v="803"/>
    <x v="46"/>
    <d v="2023-02-07T00:00:00"/>
    <s v="AMBION DORINDA A."/>
    <s v="CSWDO"/>
    <x v="1"/>
    <d v="2023-02-13T00:00:00"/>
    <d v="2023-02-15T00:00:00"/>
    <s v="VL"/>
    <m/>
    <s v="3 VL"/>
    <n v="3"/>
    <m/>
  </r>
  <r>
    <n v="804"/>
    <x v="46"/>
    <d v="2023-02-07T00:00:00"/>
    <s v="AMBION DORINDA A."/>
    <s v="CSWDO"/>
    <x v="1"/>
    <d v="2023-02-03T00:00:00"/>
    <d v="2023-02-03T00:00:00"/>
    <s v="OTHER"/>
    <m/>
    <s v="1 OTHER"/>
    <n v="1"/>
    <m/>
  </r>
  <r>
    <n v="804"/>
    <x v="46"/>
    <d v="2023-02-07T00:00:00"/>
    <s v="AMBION DORINDA A."/>
    <s v="CSWDO"/>
    <x v="1"/>
    <d v="2023-02-06T00:00:00"/>
    <d v="2023-02-06T00:00:00"/>
    <s v="OTHER"/>
    <m/>
    <s v="1 OTHER"/>
    <n v="1"/>
    <m/>
  </r>
  <r>
    <n v="805"/>
    <x v="46"/>
    <d v="2023-02-06T00:00:00"/>
    <s v="CONSTANTE FLORAVILLA R."/>
    <s v="CSWDO"/>
    <x v="1"/>
    <d v="2023-02-03T00:00:00"/>
    <d v="2023-02-03T00:00:00"/>
    <s v="OTHER"/>
    <s v="PARENTAL OBLIGATION"/>
    <s v="1 OTHER"/>
    <n v="1"/>
    <m/>
  </r>
  <r>
    <n v="806"/>
    <x v="46"/>
    <d v="2023-01-31T00:00:00"/>
    <s v="AMBION DORINDA A."/>
    <s v="CSWDO"/>
    <x v="1"/>
    <d v="2023-01-30T00:00:00"/>
    <d v="2023-01-30T00:00:00"/>
    <s v="SL"/>
    <m/>
    <s v="1 SL"/>
    <n v="1"/>
    <m/>
  </r>
  <r>
    <n v="807"/>
    <x v="46"/>
    <d v="2022-12-27T00:00:00"/>
    <s v="SUMAGUI LORENA P."/>
    <s v="BIR"/>
    <x v="0"/>
    <d v="2022-12-16T00:00:00"/>
    <d v="2022-12-16T00:00:00"/>
    <s v="SL"/>
    <m/>
    <s v="1 SL"/>
    <n v="1"/>
    <m/>
  </r>
  <r>
    <n v="807"/>
    <x v="46"/>
    <d v="2022-12-27T00:00:00"/>
    <s v="SUMAGUI LORENA P."/>
    <s v="BIR"/>
    <x v="0"/>
    <d v="2022-12-22T00:00:00"/>
    <d v="2022-12-22T00:00:00"/>
    <s v="SL"/>
    <m/>
    <s v="1 SL"/>
    <n v="1"/>
    <m/>
  </r>
  <r>
    <n v="808"/>
    <x v="46"/>
    <d v="2023-01-23T00:00:00"/>
    <s v="ROZUL FLORENCIA M."/>
    <s v="CSWDO"/>
    <x v="1"/>
    <d v="2023-01-09T00:00:00"/>
    <d v="2023-01-20T00:00:00"/>
    <s v="SL"/>
    <m/>
    <s v="10 SL"/>
    <n v="10"/>
    <m/>
  </r>
  <r>
    <n v="809"/>
    <x v="46"/>
    <d v="2023-01-23T00:00:00"/>
    <s v="OCAMPO NOVELYN U."/>
    <s v="CSWDO"/>
    <x v="0"/>
    <d v="2023-01-26T00:00:00"/>
    <d v="2023-01-26T00:00:00"/>
    <s v="OTHER"/>
    <s v="PARENTAL OBLIGATION"/>
    <s v="1 OTHER"/>
    <n v="1"/>
    <m/>
  </r>
  <r>
    <n v="810"/>
    <x v="46"/>
    <d v="2023-01-25T00:00:00"/>
    <s v="GATPANDAN DOLORES J."/>
    <s v="CSWDO"/>
    <x v="1"/>
    <d v="2023-01-26T00:00:00"/>
    <d v="2023-01-27T00:00:00"/>
    <s v="OTHER"/>
    <s v="SPECIAL PRIVILEGE"/>
    <s v="2 OTHER"/>
    <n v="2"/>
    <m/>
  </r>
  <r>
    <n v="811"/>
    <x v="46"/>
    <d v="2023-01-23T00:00:00"/>
    <s v="CALANOG ALMA P."/>
    <s v="VMO"/>
    <x v="1"/>
    <d v="2023-01-20T00:00:00"/>
    <d v="2023-01-20T00:00:00"/>
    <s v="SL"/>
    <m/>
    <s v="1 SL"/>
    <n v="1"/>
    <m/>
  </r>
  <r>
    <n v="812"/>
    <x v="46"/>
    <d v="2023-01-20T00:00:00"/>
    <s v="DIMAPILIS VILMA T."/>
    <s v="GSO"/>
    <x v="1"/>
    <d v="2023-01-19T00:00:00"/>
    <d v="2023-01-19T00:00:00"/>
    <s v="OTHER"/>
    <s v="DOMESTIC EMERGENCY"/>
    <s v="1 OTHER"/>
    <n v="1"/>
    <m/>
  </r>
  <r>
    <n v="813"/>
    <x v="46"/>
    <d v="2023-01-18T00:00:00"/>
    <s v="VARGAS MELINDA M."/>
    <s v="CSWDO"/>
    <x v="0"/>
    <d v="2023-01-16T00:00:00"/>
    <d v="2023-01-17T00:00:00"/>
    <s v="SL"/>
    <m/>
    <s v="2 SL"/>
    <n v="2"/>
    <m/>
  </r>
  <r>
    <n v="814"/>
    <x v="46"/>
    <d v="2023-02-28T00:00:00"/>
    <s v="SUMAGUI FELICITAS M."/>
    <s v="CSWDO"/>
    <x v="0"/>
    <d v="2023-03-02T00:00:00"/>
    <d v="2023-03-03T00:00:00"/>
    <s v="OTHER"/>
    <s v="PARENTAL OBLIGATION"/>
    <s v="2 OTHER"/>
    <n v="2"/>
    <m/>
  </r>
  <r>
    <n v="815"/>
    <x v="46"/>
    <d v="2023-02-16T00:00:00"/>
    <s v="ATIENZA JAYSON E."/>
    <s v="DEPED"/>
    <x v="0"/>
    <d v="2023-02-16T00:00:00"/>
    <d v="2023-02-28T00:00:00"/>
    <s v="VL"/>
    <m/>
    <s v="9 VL"/>
    <n v="9"/>
    <m/>
  </r>
  <r>
    <n v="816"/>
    <x v="46"/>
    <d v="2023-02-17T00:00:00"/>
    <s v="AMBROCIO MELODY B."/>
    <s v="CSWDO"/>
    <x v="0"/>
    <d v="2023-02-20T00:00:00"/>
    <d v="2023-02-20T00:00:00"/>
    <s v="OTHER"/>
    <m/>
    <s v="1 OTHER"/>
    <n v="1"/>
    <m/>
  </r>
  <r>
    <n v="817"/>
    <x v="46"/>
    <d v="2023-02-06T00:00:00"/>
    <s v="VIDALLO WINNIE R."/>
    <s v="CTO"/>
    <x v="1"/>
    <d v="2023-01-30T00:00:00"/>
    <d v="2023-02-03T00:00:00"/>
    <s v="OTHER"/>
    <s v="MOURNING LEAVE"/>
    <s v="5 OTHER"/>
    <n v="5"/>
    <m/>
  </r>
  <r>
    <n v="818"/>
    <x v="46"/>
    <d v="2023-02-06T00:00:00"/>
    <s v="VIDALLO WINNIE R."/>
    <s v="CTO"/>
    <x v="1"/>
    <d v="2023-01-26T00:00:00"/>
    <d v="2023-01-26T00:00:00"/>
    <s v="SL"/>
    <m/>
    <s v="1 SL"/>
    <n v="1"/>
    <m/>
  </r>
  <r>
    <n v="819"/>
    <x v="46"/>
    <d v="2023-02-03T00:00:00"/>
    <s v="OLEGARIO TEOFISTA B."/>
    <s v="CTO"/>
    <x v="1"/>
    <d v="2023-02-10T00:00:00"/>
    <d v="2023-02-13T00:00:00"/>
    <s v="OTHER"/>
    <s v="SPECIAL PRIVILEGE"/>
    <s v="2 OTHER"/>
    <n v="2"/>
    <m/>
  </r>
  <r>
    <n v="820"/>
    <x v="46"/>
    <d v="2023-01-23T00:00:00"/>
    <s v="VIDALLO WINNIE R."/>
    <s v="CTO"/>
    <x v="1"/>
    <d v="2023-01-18T00:00:00"/>
    <d v="2023-01-20T00:00:00"/>
    <s v="SL"/>
    <m/>
    <s v="3 SL"/>
    <n v="3"/>
    <m/>
  </r>
  <r>
    <n v="821"/>
    <x v="46"/>
    <d v="2023-01-23T00:00:00"/>
    <s v="TAMAYO MARIA ELLAINE III B."/>
    <s v="CTO"/>
    <x v="1"/>
    <d v="2023-01-27T00:00:00"/>
    <d v="2023-01-27T00:00:00"/>
    <s v="VL"/>
    <m/>
    <s v="1 VL"/>
    <n v="1"/>
    <m/>
  </r>
  <r>
    <n v="821"/>
    <x v="46"/>
    <d v="2023-01-23T00:00:00"/>
    <s v="TAMAYO MARIA ELLAINE III B."/>
    <s v="CTO"/>
    <x v="1"/>
    <d v="2023-02-03T00:00:00"/>
    <d v="2023-02-03T00:00:00"/>
    <s v="VL"/>
    <m/>
    <s v="1 VL"/>
    <n v="1"/>
    <m/>
  </r>
  <r>
    <n v="822"/>
    <x v="46"/>
    <d v="2022-12-12T00:00:00"/>
    <s v="AMPARO JOY J."/>
    <s v="ONT"/>
    <x v="1"/>
    <d v="2022-12-05T00:00:00"/>
    <d v="2022-12-07T00:00:00"/>
    <s v="SL"/>
    <m/>
    <s v="3 SL"/>
    <n v="3"/>
    <m/>
  </r>
  <r>
    <n v="823"/>
    <x v="46"/>
    <d v="2023-01-04T00:00:00"/>
    <s v="DIMARANAN RODORA G."/>
    <s v="HRMO"/>
    <x v="1"/>
    <d v="2023-01-03T00:00:00"/>
    <d v="2023-01-03T00:00:00"/>
    <s v="OTHER"/>
    <m/>
    <s v="1 OTHER"/>
    <n v="1"/>
    <m/>
  </r>
  <r>
    <n v="824"/>
    <x v="46"/>
    <d v="2023-02-10T00:00:00"/>
    <s v="DIMARANAN RODORA G."/>
    <s v="HRMO"/>
    <x v="1"/>
    <d v="2023-02-09T00:00:00"/>
    <d v="2023-02-09T00:00:00"/>
    <s v="SL"/>
    <m/>
    <s v="1 SL"/>
    <n v="1"/>
    <m/>
  </r>
  <r>
    <n v="825"/>
    <x v="46"/>
    <d v="2023-01-20T00:00:00"/>
    <s v="VILLANUEVA DAVE RONILLO V."/>
    <s v="CEO"/>
    <x v="0"/>
    <d v="2023-01-19T00:00:00"/>
    <d v="2023-01-19T00:00:00"/>
    <s v="SL"/>
    <m/>
    <s v="1 SL"/>
    <n v="1"/>
    <m/>
  </r>
  <r>
    <n v="826"/>
    <x v="46"/>
    <d v="2023-01-16T00:00:00"/>
    <s v="VILLANUEVA DAVE RONILLO V."/>
    <s v="CEO"/>
    <x v="0"/>
    <d v="2023-01-13T00:00:00"/>
    <d v="2023-01-13T00:00:00"/>
    <s v="SL"/>
    <m/>
    <s v="1 SL"/>
    <n v="1"/>
    <m/>
  </r>
  <r>
    <n v="827"/>
    <x v="47"/>
    <d v="2022-08-09T00:00:00"/>
    <s v="SANTERA MARICRIS S."/>
    <s v="ONT"/>
    <x v="1"/>
    <d v="2022-09-23T00:00:00"/>
    <d v="2022-09-23T00:00:00"/>
    <s v="OTHER"/>
    <s v="SPECIAL PRIVILEGE"/>
    <s v="1 OTHER"/>
    <n v="1"/>
    <m/>
  </r>
  <r>
    <n v="828"/>
    <x v="47"/>
    <d v="2023-01-13T00:00:00"/>
    <s v="SUSA NANETE B."/>
    <s v="ONT"/>
    <x v="1"/>
    <d v="2023-01-12T00:00:00"/>
    <d v="2023-01-12T00:00:00"/>
    <s v="OTHER"/>
    <s v="SPECIAL PRIVILEGE"/>
    <s v="1 OTHER"/>
    <n v="1"/>
    <m/>
  </r>
  <r>
    <n v="829"/>
    <x v="47"/>
    <d v="2023-01-16T00:00:00"/>
    <s v="AUSTRIA KIM E."/>
    <s v="ONT"/>
    <x v="1"/>
    <d v="2023-02-03T00:00:00"/>
    <d v="2023-02-03T00:00:00"/>
    <s v="OTHER"/>
    <s v="SPECIAL PRIVILEGE"/>
    <s v="1 OTHER"/>
    <n v="1"/>
    <m/>
  </r>
  <r>
    <n v="830"/>
    <x v="47"/>
    <d v="2023-01-16T00:00:00"/>
    <s v="OLIMPO SHARIE MAE M."/>
    <s v="OSPITAL NG TAGAYTAY"/>
    <x v="1"/>
    <d v="2023-02-06T00:00:00"/>
    <d v="2023-02-06T00:00:00"/>
    <s v="OTHER"/>
    <s v="SPECIAL PRIVILEGE"/>
    <s v="1 OTHER"/>
    <n v="1"/>
    <m/>
  </r>
  <r>
    <n v="831"/>
    <x v="47"/>
    <d v="2023-01-23T00:00:00"/>
    <s v="LUNA GUILLERMA J."/>
    <s v="OSPITAL NG TAGAYTAY"/>
    <x v="1"/>
    <d v="2023-02-01T00:00:00"/>
    <d v="2023-02-05T00:00:00"/>
    <s v="VL"/>
    <m/>
    <s v="5 VL"/>
    <n v="5"/>
    <m/>
  </r>
  <r>
    <n v="832"/>
    <x v="47"/>
    <d v="2023-01-12T00:00:00"/>
    <s v="MENDOZA MARIA ABIGAIL A."/>
    <n v="0"/>
    <x v="2"/>
    <d v="2023-01-11T00:00:00"/>
    <d v="2023-01-11T00:00:00"/>
    <s v="SL"/>
    <m/>
    <s v="1 SL"/>
    <n v="1"/>
    <m/>
  </r>
  <r>
    <n v="833"/>
    <x v="47"/>
    <d v="2023-01-12T00:00:00"/>
    <s v="PEÑANO DARYL BAMBI B."/>
    <s v="ONT"/>
    <x v="1"/>
    <d v="2023-02-17T00:00:00"/>
    <d v="2023-02-19T00:00:00"/>
    <s v="VL"/>
    <m/>
    <s v="3 VL"/>
    <n v="3"/>
    <m/>
  </r>
  <r>
    <n v="834"/>
    <x v="47"/>
    <d v="2023-01-13T00:00:00"/>
    <s v="MARUNDAN MARIA FLOR M."/>
    <n v="0"/>
    <x v="2"/>
    <d v="2023-01-07T00:00:00"/>
    <d v="2023-01-10T00:00:00"/>
    <s v="SL"/>
    <m/>
    <s v="3 SL"/>
    <n v="3"/>
    <m/>
  </r>
  <r>
    <n v="835"/>
    <x v="47"/>
    <d v="2022-11-10T00:00:00"/>
    <s v="SEDUCON ESTELITO D."/>
    <s v="OSPITAL NG TAGAYTAY"/>
    <x v="1"/>
    <d v="2022-12-08T00:00:00"/>
    <d v="2022-12-08T00:00:00"/>
    <s v="VL"/>
    <m/>
    <s v="1 VL"/>
    <n v="1"/>
    <m/>
  </r>
  <r>
    <n v="835"/>
    <x v="47"/>
    <d v="2022-11-10T00:00:00"/>
    <s v="SEDUCON ESTELITO D."/>
    <s v="OSPITAL NG TAGAYTAY"/>
    <x v="1"/>
    <d v="2022-12-23T00:00:00"/>
    <d v="2022-12-23T00:00:00"/>
    <s v="VL"/>
    <m/>
    <s v="1 VL"/>
    <n v="1"/>
    <m/>
  </r>
  <r>
    <n v="836"/>
    <x v="47"/>
    <d v="2022-11-10T00:00:00"/>
    <s v="SEDUCON ESTELITO D."/>
    <s v="OSPITAL NG TAGAYTAY"/>
    <x v="1"/>
    <d v="2022-11-18T00:00:00"/>
    <d v="2022-11-18T00:00:00"/>
    <s v="VL"/>
    <m/>
    <s v="1 VL"/>
    <n v="1"/>
    <m/>
  </r>
  <r>
    <n v="836"/>
    <x v="47"/>
    <d v="2022-11-10T00:00:00"/>
    <s v="SEDUCON ESTELITO D."/>
    <s v="OSPITAL NG TAGAYTAY"/>
    <x v="1"/>
    <d v="2022-11-24T00:00:00"/>
    <d v="2022-11-25T00:00:00"/>
    <s v="VL"/>
    <m/>
    <s v="2 VL"/>
    <n v="2"/>
    <m/>
  </r>
  <r>
    <n v="837"/>
    <x v="47"/>
    <d v="2022-10-20T00:00:00"/>
    <s v="ESTIGOY BEVERLY ANNE P."/>
    <s v="ONT"/>
    <x v="1"/>
    <d v="2022-11-03T00:00:00"/>
    <d v="2022-11-06T00:00:00"/>
    <s v="VL"/>
    <m/>
    <s v="4 VL"/>
    <n v="4"/>
    <m/>
  </r>
  <r>
    <n v="838"/>
    <x v="47"/>
    <d v="2023-02-20T00:00:00"/>
    <s v="SUSA NANETE B."/>
    <s v="ONT"/>
    <x v="1"/>
    <d v="2023-05-02T00:00:00"/>
    <d v="2023-06-02T00:00:00"/>
    <s v="VL"/>
    <m/>
    <s v="24 VL"/>
    <n v="24"/>
    <m/>
  </r>
  <r>
    <n v="839"/>
    <x v="47"/>
    <d v="2023-01-23T00:00:00"/>
    <s v="ATANGAN JUDITH A."/>
    <s v="ONT"/>
    <x v="0"/>
    <d v="2023-02-04T00:00:00"/>
    <d v="2023-02-04T00:00:00"/>
    <s v="OTHER"/>
    <s v="BIRTHDAY LEAVE"/>
    <s v="1 OTHER"/>
    <n v="1"/>
    <m/>
  </r>
  <r>
    <n v="840"/>
    <x v="47"/>
    <d v="2022-10-24T00:00:00"/>
    <s v="SEDUCON ESTELITO D."/>
    <s v="OSPITAL NG TAGAYTAY"/>
    <x v="1"/>
    <d v="2022-10-20T00:00:00"/>
    <d v="2022-10-21T00:00:00"/>
    <s v="SL"/>
    <m/>
    <s v="2 SL"/>
    <n v="2"/>
    <m/>
  </r>
  <r>
    <n v="841"/>
    <x v="47"/>
    <d v="2022-11-06T00:00:00"/>
    <s v="HAYAG JERMAINE JOI D."/>
    <s v="CHO"/>
    <x v="1"/>
    <d v="2022-11-16T00:00:00"/>
    <d v="2022-11-16T00:00:00"/>
    <s v="VL"/>
    <m/>
    <s v="1 VL"/>
    <n v="1"/>
    <m/>
  </r>
  <r>
    <n v="842"/>
    <x v="47"/>
    <d v="2022-10-19T00:00:00"/>
    <s v="SUSA NANETE B."/>
    <s v="ONT"/>
    <x v="1"/>
    <d v="2022-11-02T00:00:00"/>
    <d v="2022-11-04T00:00:00"/>
    <s v="VL"/>
    <m/>
    <s v="2 VL"/>
    <n v="2"/>
    <m/>
  </r>
  <r>
    <n v="842"/>
    <x v="47"/>
    <d v="2022-10-19T00:00:00"/>
    <s v="SUSA NANETE B."/>
    <s v="ONT"/>
    <x v="1"/>
    <d v="2022-11-07T00:00:00"/>
    <d v="2022-11-09T00:00:00"/>
    <s v="VL"/>
    <m/>
    <s v="3 VL"/>
    <n v="3"/>
    <m/>
  </r>
  <r>
    <n v="843"/>
    <x v="47"/>
    <d v="2023-01-27T00:00:00"/>
    <s v="ESTIGOY BEVERLY ANNE P."/>
    <s v="ONT"/>
    <x v="1"/>
    <d v="2023-01-23T00:00:00"/>
    <d v="2023-01-23T00:00:00"/>
    <s v="SL"/>
    <m/>
    <s v="1 SL"/>
    <n v="1"/>
    <m/>
  </r>
  <r>
    <n v="844"/>
    <x v="47"/>
    <d v="2023-01-30T00:00:00"/>
    <s v="HAYAG JERMAINE JOI D."/>
    <s v="CHO"/>
    <x v="1"/>
    <d v="2023-02-13T00:00:00"/>
    <d v="2023-02-14T00:00:00"/>
    <s v="VL"/>
    <m/>
    <s v="2 VL"/>
    <n v="2"/>
    <m/>
  </r>
  <r>
    <n v="845"/>
    <x v="47"/>
    <m/>
    <s v="SANTERA MARICRIS S."/>
    <s v="ONT"/>
    <x v="1"/>
    <d v="2023-03-11T00:00:00"/>
    <d v="2023-03-13T00:00:00"/>
    <s v="VL"/>
    <m/>
    <s v="3 VL"/>
    <n v="3"/>
    <m/>
  </r>
  <r>
    <n v="845"/>
    <x v="47"/>
    <m/>
    <s v="SANTERA MARICRIS S."/>
    <s v="ONT"/>
    <x v="1"/>
    <d v="2023-03-25T00:00:00"/>
    <d v="2023-03-27T00:00:00"/>
    <s v="VL"/>
    <m/>
    <s v="3 VL"/>
    <n v="3"/>
    <m/>
  </r>
  <r>
    <n v="846"/>
    <x v="47"/>
    <d v="2022-11-15T00:00:00"/>
    <s v="SUSA NANETE B."/>
    <s v="ONT"/>
    <x v="1"/>
    <d v="2022-11-25T00:00:00"/>
    <d v="2022-11-25T00:00:00"/>
    <s v="VL"/>
    <m/>
    <s v="1 VL"/>
    <n v="1"/>
    <m/>
  </r>
  <r>
    <n v="847"/>
    <x v="47"/>
    <d v="2022-11-15T00:00:00"/>
    <s v="SUSA NANETE B."/>
    <s v="ONT"/>
    <x v="1"/>
    <d v="2022-11-11T00:00:00"/>
    <d v="2022-11-14T00:00:00"/>
    <s v="SL"/>
    <m/>
    <s v="2 SL"/>
    <n v="2"/>
    <m/>
  </r>
  <r>
    <n v="848"/>
    <x v="47"/>
    <d v="2022-09-07T00:00:00"/>
    <s v="MONTEALEGRE CHARLIE JR. O."/>
    <n v="0"/>
    <x v="2"/>
    <d v="2022-09-22T00:00:00"/>
    <d v="2022-09-28T00:00:00"/>
    <s v="VL"/>
    <m/>
    <s v="5 VL"/>
    <n v="5"/>
    <m/>
  </r>
  <r>
    <n v="849"/>
    <x v="47"/>
    <d v="2022-08-16T00:00:00"/>
    <s v="SUSA NANETE B."/>
    <s v="ONT"/>
    <x v="1"/>
    <d v="2022-08-11T00:00:00"/>
    <d v="2022-08-11T00:00:00"/>
    <s v="SL"/>
    <m/>
    <s v="1 SL"/>
    <n v="1"/>
    <m/>
  </r>
  <r>
    <n v="850"/>
    <x v="47"/>
    <d v="2022-09-12T00:00:00"/>
    <s v="MARUNDAN MARIA FLOR M."/>
    <n v="0"/>
    <x v="2"/>
    <d v="2022-09-05T00:00:00"/>
    <d v="2022-09-08T00:00:00"/>
    <s v="SL"/>
    <m/>
    <s v="4 SL"/>
    <n v="4"/>
    <m/>
  </r>
  <r>
    <n v="851"/>
    <x v="47"/>
    <d v="2022-09-08T00:00:00"/>
    <s v="HAYAG JERMAINE JOI D."/>
    <s v="CHO"/>
    <x v="1"/>
    <d v="2022-08-26T00:00:00"/>
    <d v="2022-08-30T00:00:00"/>
    <s v="SL"/>
    <m/>
    <s v="3 SL"/>
    <n v="3"/>
    <m/>
  </r>
  <r>
    <n v="852"/>
    <x v="47"/>
    <d v="2022-08-08T00:00:00"/>
    <s v="FERNANDEZ MILAGROS C."/>
    <s v="CTO"/>
    <x v="1"/>
    <d v="2022-08-04T00:00:00"/>
    <d v="2022-08-05T00:00:00"/>
    <s v="SL"/>
    <m/>
    <s v="2 SL"/>
    <n v="2"/>
    <m/>
  </r>
  <r>
    <n v="853"/>
    <x v="47"/>
    <d v="2022-09-12T00:00:00"/>
    <s v="REYES GERARDO GABRIEL C."/>
    <s v="CITY LEGAL OFFICE"/>
    <x v="1"/>
    <d v="2022-09-26T00:00:00"/>
    <d v="2022-10-12T00:00:00"/>
    <s v="VL"/>
    <m/>
    <s v="13 VL"/>
    <n v="13"/>
    <m/>
  </r>
  <r>
    <n v="854"/>
    <x v="47"/>
    <d v="2023-02-21T00:00:00"/>
    <s v="MOLOD EMMA D."/>
    <n v="0"/>
    <x v="2"/>
    <d v="2023-02-01T00:00:00"/>
    <d v="2023-02-07T00:00:00"/>
    <s v="VL"/>
    <m/>
    <s v="5 VL"/>
    <n v="5"/>
    <m/>
  </r>
  <r>
    <n v="855"/>
    <x v="47"/>
    <d v="2022-08-29T00:00:00"/>
    <s v="MOLOD EMMA D."/>
    <n v="0"/>
    <x v="2"/>
    <d v="2022-09-02T00:00:00"/>
    <d v="2022-09-02T00:00:00"/>
    <s v="OTHER"/>
    <s v="SPECIAL PRIVILEGE"/>
    <s v="1 OTHER"/>
    <n v="1"/>
    <m/>
  </r>
  <r>
    <n v="856"/>
    <x v="47"/>
    <d v="2022-11-29T00:00:00"/>
    <s v="MOLOD EMMA D."/>
    <n v="0"/>
    <x v="2"/>
    <d v="2022-12-13T00:00:00"/>
    <d v="2022-12-13T00:00:00"/>
    <s v="VL"/>
    <m/>
    <s v="1 VL"/>
    <n v="1"/>
    <m/>
  </r>
  <r>
    <n v="856"/>
    <x v="47"/>
    <d v="2022-11-29T00:00:00"/>
    <s v="MOLOD EMMA D."/>
    <n v="0"/>
    <x v="2"/>
    <d v="2022-12-21T00:00:00"/>
    <d v="2022-12-21T00:00:00"/>
    <s v="VL"/>
    <m/>
    <s v="1 VL"/>
    <n v="1"/>
    <m/>
  </r>
  <r>
    <n v="856"/>
    <x v="47"/>
    <d v="2022-11-29T00:00:00"/>
    <s v="MOLOD EMMA D."/>
    <n v="0"/>
    <x v="2"/>
    <d v="2022-12-23T00:00:00"/>
    <d v="2022-12-23T00:00:00"/>
    <s v="VL"/>
    <m/>
    <s v="1 VL"/>
    <n v="1"/>
    <m/>
  </r>
  <r>
    <n v="856"/>
    <x v="47"/>
    <d v="2022-11-29T00:00:00"/>
    <s v="MOLOD EMMA D."/>
    <n v="0"/>
    <x v="2"/>
    <d v="2022-12-26T00:00:00"/>
    <d v="2022-12-26T00:00:00"/>
    <s v="VL"/>
    <m/>
    <s v="1 VL"/>
    <n v="1"/>
    <m/>
  </r>
  <r>
    <n v="857"/>
    <x v="47"/>
    <d v="2022-11-28T00:00:00"/>
    <s v="MOLOD EMMA D."/>
    <n v="0"/>
    <x v="2"/>
    <d v="2022-12-02T00:00:00"/>
    <d v="2022-12-05T00:00:00"/>
    <s v="OTHER"/>
    <m/>
    <s v="2 OTHER"/>
    <n v="2"/>
    <m/>
  </r>
  <r>
    <n v="858"/>
    <x v="47"/>
    <d v="2022-12-06T00:00:00"/>
    <s v="OCAMPO ORLANDO R."/>
    <s v="CEO"/>
    <x v="1"/>
    <d v="2022-12-21T00:00:00"/>
    <d v="2022-12-21T00:00:00"/>
    <s v="VL"/>
    <m/>
    <s v="1 VL"/>
    <n v="1"/>
    <m/>
  </r>
  <r>
    <n v="859"/>
    <x v="47"/>
    <m/>
    <s v="PEÑERO LILIBETH B."/>
    <s v="CSWDO"/>
    <x v="1"/>
    <d v="2022-10-24T00:00:00"/>
    <d v="2022-10-24T00:00:00"/>
    <s v="VL"/>
    <m/>
    <s v="1 VL"/>
    <n v="1"/>
    <m/>
  </r>
  <r>
    <n v="860"/>
    <x v="47"/>
    <d v="2022-10-03T00:00:00"/>
    <s v="ROZUL FLORENCIA M."/>
    <s v="CSWDO"/>
    <x v="1"/>
    <d v="2022-09-27T00:00:00"/>
    <d v="2022-09-28T00:00:00"/>
    <s v="SL"/>
    <m/>
    <s v="2 SL"/>
    <n v="2"/>
    <m/>
  </r>
  <r>
    <n v="861"/>
    <x v="47"/>
    <d v="2022-09-14T00:00:00"/>
    <s v="MONTENEGRO RODELIO A."/>
    <s v="CEO"/>
    <x v="1"/>
    <d v="2022-09-09T00:00:00"/>
    <d v="2022-09-13T00:00:00"/>
    <s v="SL"/>
    <m/>
    <s v="3 SL"/>
    <n v="3"/>
    <m/>
  </r>
  <r>
    <n v="862"/>
    <x v="47"/>
    <d v="2023-01-21T00:00:00"/>
    <s v="ALEGA ESTELITA M."/>
    <s v="CTO"/>
    <x v="1"/>
    <d v="2023-02-15T00:00:00"/>
    <d v="2023-02-17T00:00:00"/>
    <s v="SL"/>
    <m/>
    <s v="3 SL"/>
    <n v="3"/>
    <m/>
  </r>
  <r>
    <n v="863"/>
    <x v="47"/>
    <d v="2022-11-11T00:00:00"/>
    <s v="MALUBAY MELINDA D."/>
    <s v="THRDC"/>
    <x v="1"/>
    <d v="2022-11-03T00:00:00"/>
    <d v="2022-11-03T00:00:00"/>
    <s v="SL"/>
    <m/>
    <s v="1 SL"/>
    <n v="1"/>
    <m/>
  </r>
  <r>
    <n v="864"/>
    <x v="47"/>
    <d v="2023-01-04T00:00:00"/>
    <s v="AMBONAN AVELINA A."/>
    <s v="NUTRITION OFFICE"/>
    <x v="1"/>
    <d v="2023-01-03T00:00:00"/>
    <d v="2023-01-03T00:00:00"/>
    <s v="OTHER"/>
    <s v="SPECIAL PRIVILEGE"/>
    <s v="1 OTHER"/>
    <n v="1"/>
    <m/>
  </r>
  <r>
    <n v="865"/>
    <x v="47"/>
    <d v="2022-12-16T00:00:00"/>
    <s v="MALUBAY MELINDA D."/>
    <s v="THRDC"/>
    <x v="1"/>
    <d v="2022-12-28T00:00:00"/>
    <d v="2022-12-29T00:00:00"/>
    <s v="VL"/>
    <m/>
    <s v="2 VL"/>
    <n v="2"/>
    <m/>
  </r>
  <r>
    <n v="866"/>
    <x v="47"/>
    <d v="2022-08-11T00:00:00"/>
    <s v="SOLIS ANGELA MARI M."/>
    <s v="OSPITAL NG TAGAYTAY"/>
    <x v="1"/>
    <d v="2022-08-04T00:00:00"/>
    <d v="2022-08-06T00:00:00"/>
    <s v="SL"/>
    <m/>
    <s v="3 SL"/>
    <n v="3"/>
    <m/>
  </r>
  <r>
    <n v="867"/>
    <x v="47"/>
    <d v="2022-09-02T00:00:00"/>
    <s v="ESTIGOY BEVERLY ANNE P."/>
    <s v="ONT"/>
    <x v="1"/>
    <d v="2022-08-23T00:00:00"/>
    <d v="2022-08-23T00:00:00"/>
    <s v="SL"/>
    <m/>
    <s v="1 SL"/>
    <n v="1"/>
    <m/>
  </r>
  <r>
    <n v="868"/>
    <x v="47"/>
    <d v="2022-12-15T00:00:00"/>
    <s v="HAYAG JERMAINE JOI D."/>
    <s v="CHO"/>
    <x v="1"/>
    <d v="2022-12-10T00:00:00"/>
    <d v="2022-12-10T00:00:00"/>
    <s v="SL"/>
    <m/>
    <s v="1 SL"/>
    <n v="1"/>
    <m/>
  </r>
  <r>
    <n v="869"/>
    <x v="47"/>
    <d v="2023-02-28T00:00:00"/>
    <s v="COLETO HANY ROY D."/>
    <s v="ONT"/>
    <x v="1"/>
    <d v="2023-03-07T00:00:00"/>
    <d v="2023-03-10T00:00:00"/>
    <s v="VL"/>
    <m/>
    <s v="4 VL"/>
    <n v="4"/>
    <m/>
  </r>
  <r>
    <n v="870"/>
    <x v="47"/>
    <d v="2023-01-28T00:00:00"/>
    <s v="BAYHON VIOLETA  "/>
    <s v="ONT"/>
    <x v="1"/>
    <d v="2023-03-06T00:00:00"/>
    <d v="2023-03-06T00:00:00"/>
    <s v="OTHER"/>
    <s v="SPECIAL PRIVILEGE"/>
    <s v="1 OTHER"/>
    <n v="1"/>
    <m/>
  </r>
  <r>
    <n v="871"/>
    <x v="47"/>
    <d v="2023-02-24T00:00:00"/>
    <s v="PALADAN VICENTE  "/>
    <s v="CENRO"/>
    <x v="1"/>
    <d v="2023-02-02T00:00:00"/>
    <d v="2023-02-03T00:00:00"/>
    <s v="VL"/>
    <m/>
    <s v="2 VL"/>
    <n v="2"/>
    <m/>
  </r>
  <r>
    <n v="872"/>
    <x v="47"/>
    <d v="2023-02-23T00:00:00"/>
    <s v="LANDICHO CHARLENE R."/>
    <s v="GSO"/>
    <x v="0"/>
    <d v="2023-03-03T00:00:00"/>
    <d v="2023-03-03T00:00:00"/>
    <s v="VL"/>
    <m/>
    <s v="1 VL"/>
    <n v="1"/>
    <m/>
  </r>
  <r>
    <n v="873"/>
    <x v="47"/>
    <d v="2023-02-21T00:00:00"/>
    <s v="ROQUITE MARIECAR L."/>
    <s v="CCT"/>
    <x v="0"/>
    <d v="2023-02-17T00:00:00"/>
    <d v="2023-02-20T00:00:00"/>
    <s v="SL"/>
    <m/>
    <s v="2 SL"/>
    <n v="2"/>
    <m/>
  </r>
  <r>
    <n v="874"/>
    <x v="47"/>
    <d v="2023-02-21T00:00:00"/>
    <s v="LEPARDO ROWENA R."/>
    <s v="CCT"/>
    <x v="1"/>
    <d v="2023-03-07T00:00:00"/>
    <d v="2023-03-07T00:00:00"/>
    <s v="OTHER"/>
    <s v="SPECIAL PRIVILEGE"/>
    <s v="1 OTHER"/>
    <n v="1"/>
    <m/>
  </r>
  <r>
    <n v="875"/>
    <x v="47"/>
    <d v="2023-01-05T00:00:00"/>
    <s v="MARASIGAN BIENVENIDO E."/>
    <s v="GSO"/>
    <x v="0"/>
    <d v="2023-01-04T00:00:00"/>
    <d v="2023-01-04T00:00:00"/>
    <s v="OTHER"/>
    <s v="SPECIAL PRIVILEGE"/>
    <s v="1 OTHER"/>
    <n v="1"/>
    <m/>
  </r>
  <r>
    <n v="876"/>
    <x v="47"/>
    <d v="2022-12-14T00:00:00"/>
    <s v="CORTEZ NERIFE H."/>
    <s v="DEPED"/>
    <x v="1"/>
    <d v="2022-12-22T00:00:00"/>
    <d v="2022-12-29T00:00:00"/>
    <s v="VL"/>
    <m/>
    <s v="5 VL"/>
    <n v="5"/>
    <m/>
  </r>
  <r>
    <n v="877"/>
    <x v="47"/>
    <d v="2022-12-12T00:00:00"/>
    <s v="ABALLA JAMAICA C."/>
    <s v="TCNHS-ISHS"/>
    <x v="0"/>
    <d v="2022-11-24T00:00:00"/>
    <d v="2022-11-25T00:00:00"/>
    <s v="SL"/>
    <m/>
    <s v="2 SL"/>
    <n v="2"/>
    <m/>
  </r>
  <r>
    <n v="878"/>
    <x v="47"/>
    <d v="2022-12-12T00:00:00"/>
    <s v="SUSA NANETE B."/>
    <s v="ONT"/>
    <x v="1"/>
    <d v="2022-12-27T00:00:00"/>
    <d v="2022-12-27T00:00:00"/>
    <s v="VL"/>
    <m/>
    <s v="1 VL"/>
    <n v="1"/>
    <m/>
  </r>
  <r>
    <n v="879"/>
    <x v="47"/>
    <d v="2023-01-07T00:00:00"/>
    <s v="PEÑANO DARYL BAMBI B."/>
    <s v="ONT"/>
    <x v="1"/>
    <d v="2023-01-05T00:00:00"/>
    <d v="2023-01-05T00:00:00"/>
    <s v="OTHER"/>
    <s v="SOLO PARENT"/>
    <s v="1 OTHER"/>
    <n v="1"/>
    <m/>
  </r>
  <r>
    <n v="880"/>
    <x v="47"/>
    <d v="2023-03-15T00:00:00"/>
    <s v="VARGAS MELINDA M."/>
    <s v="CSWDO"/>
    <x v="0"/>
    <d v="2023-02-06T00:00:00"/>
    <d v="2023-05-21T00:00:00"/>
    <s v="Maternity"/>
    <m/>
    <s v="105 Maternity"/>
    <n v="105"/>
    <m/>
  </r>
  <r>
    <n v="881"/>
    <x v="47"/>
    <d v="2023-03-21T00:00:00"/>
    <s v="SUSA NANETE B."/>
    <s v="ONT"/>
    <x v="1"/>
    <d v="2023-05-01T00:00:00"/>
    <d v="2023-05-15T00:00:00"/>
    <s v="VL"/>
    <m/>
    <s v="10 VL"/>
    <n v="10"/>
    <m/>
  </r>
  <r>
    <n v="882"/>
    <x v="47"/>
    <d v="2023-03-15T00:00:00"/>
    <s v="MONREAL GREGORIO M."/>
    <n v="0"/>
    <x v="2"/>
    <d v="2023-03-21T00:00:00"/>
    <d v="2023-03-24T00:00:00"/>
    <s v="WITHOUTPAY"/>
    <s v="VL WITHOUTPAY"/>
    <s v="4 WITHOUTPAY"/>
    <n v="4"/>
    <m/>
  </r>
  <r>
    <n v="883"/>
    <x v="47"/>
    <d v="2022-12-29T00:00:00"/>
    <s v="FERMA AMELITA V."/>
    <s v="DA"/>
    <x v="1"/>
    <m/>
    <m/>
    <s v="OTHER"/>
    <s v="TERMINAL LEAVE"/>
    <s v="0 OTHER"/>
    <n v="0"/>
    <m/>
  </r>
  <r>
    <n v="884"/>
    <x v="47"/>
    <d v="2023-01-09T00:00:00"/>
    <s v="ZALDIVIA MIRIAM F."/>
    <s v="PIO"/>
    <x v="1"/>
    <d v="2023-01-03T00:00:00"/>
    <d v="2023-01-03T00:00:00"/>
    <s v="SL"/>
    <m/>
    <s v="1 SL"/>
    <n v="1"/>
    <m/>
  </r>
  <r>
    <n v="884"/>
    <x v="47"/>
    <d v="2023-01-09T00:00:00"/>
    <s v="ZALDIVIA MIRIAM F."/>
    <s v="PIO"/>
    <x v="1"/>
    <d v="2023-01-05T00:00:00"/>
    <d v="2023-01-06T00:00:00"/>
    <s v="SL"/>
    <m/>
    <s v="2 SL"/>
    <n v="2"/>
    <m/>
  </r>
  <r>
    <n v="885"/>
    <x v="47"/>
    <d v="2022-10-24T00:00:00"/>
    <s v="ZALDIVIA MIRIAM F."/>
    <s v="PIO"/>
    <x v="1"/>
    <d v="2022-10-13T00:00:00"/>
    <d v="2022-10-15T00:00:00"/>
    <s v="SL"/>
    <m/>
    <s v="3 SL"/>
    <n v="3"/>
    <m/>
  </r>
  <r>
    <n v="886"/>
    <x v="47"/>
    <d v="2023-01-25T00:00:00"/>
    <s v="ZALDIVIA MIRIAM F."/>
    <s v="PIO"/>
    <x v="1"/>
    <d v="2023-01-23T00:00:00"/>
    <d v="2023-01-24T00:00:00"/>
    <s v="SL"/>
    <m/>
    <s v="2 SL"/>
    <n v="2"/>
    <m/>
  </r>
  <r>
    <n v="887"/>
    <x v="47"/>
    <d v="2022-10-25T00:00:00"/>
    <s v="MENDOZA LOURDES G."/>
    <n v="0"/>
    <x v="2"/>
    <d v="2022-10-24T00:00:00"/>
    <d v="2022-10-24T00:00:00"/>
    <s v="SL"/>
    <m/>
    <s v="1 SL"/>
    <n v="1"/>
    <m/>
  </r>
  <r>
    <n v="888"/>
    <x v="47"/>
    <d v="2022-11-08T00:00:00"/>
    <s v="MENDOZA LOURDES G."/>
    <n v="0"/>
    <x v="2"/>
    <d v="2022-11-07T00:00:00"/>
    <d v="2022-11-07T00:00:00"/>
    <s v="SL"/>
    <m/>
    <s v="1 SL"/>
    <n v="1"/>
    <m/>
  </r>
  <r>
    <n v="889"/>
    <x v="47"/>
    <d v="2022-11-28T00:00:00"/>
    <s v="MENDOZA LOURDES G."/>
    <n v="0"/>
    <x v="2"/>
    <d v="2022-11-29T00:00:00"/>
    <d v="2022-11-29T00:00:00"/>
    <s v="VL"/>
    <m/>
    <s v="1 VL"/>
    <n v="1"/>
    <m/>
  </r>
  <r>
    <n v="889"/>
    <x v="47"/>
    <d v="2022-11-28T00:00:00"/>
    <s v="MENDOZA LOURDES G."/>
    <n v="0"/>
    <x v="2"/>
    <d v="2022-12-26T00:00:00"/>
    <d v="2022-12-29T00:00:00"/>
    <s v="VL"/>
    <m/>
    <s v="3 VL"/>
    <n v="3"/>
    <m/>
  </r>
  <r>
    <n v="890"/>
    <x v="47"/>
    <m/>
    <s v="MENDOZA LOURDES G."/>
    <n v="0"/>
    <x v="2"/>
    <d v="2022-12-02T00:00:00"/>
    <d v="2022-12-02T00:00:00"/>
    <s v="SL"/>
    <m/>
    <s v="1 SL"/>
    <n v="1"/>
    <m/>
  </r>
  <r>
    <n v="891"/>
    <x v="47"/>
    <d v="2023-01-20T00:00:00"/>
    <s v="MENDOZA LOURDES G."/>
    <n v="0"/>
    <x v="2"/>
    <d v="2023-01-16T00:00:00"/>
    <d v="2023-01-16T00:00:00"/>
    <s v="SL"/>
    <m/>
    <s v="1 SL"/>
    <n v="1"/>
    <m/>
  </r>
  <r>
    <n v="892"/>
    <x v="47"/>
    <d v="2023-02-13T00:00:00"/>
    <s v="MENDOZA LOURDES G."/>
    <n v="0"/>
    <x v="2"/>
    <d v="2023-02-20T00:00:00"/>
    <d v="2023-02-21T00:00:00"/>
    <s v="VL"/>
    <m/>
    <s v="2 VL"/>
    <n v="2"/>
    <m/>
  </r>
  <r>
    <n v="893"/>
    <x v="47"/>
    <d v="2023-01-27T00:00:00"/>
    <s v="LUNA  ROBERTO V."/>
    <s v="TOPS CSU"/>
    <x v="1"/>
    <d v="2023-01-27T00:00:00"/>
    <d v="2023-01-30T00:00:00"/>
    <s v="Paternity"/>
    <s v="MOURNING LEAVE"/>
    <s v="2 Paternity"/>
    <n v="2"/>
    <m/>
  </r>
  <r>
    <n v="894"/>
    <x v="47"/>
    <d v="2023-01-26T00:00:00"/>
    <s v="JIMENO EDWARD J."/>
    <s v="TOPS"/>
    <x v="1"/>
    <d v="2023-01-27T00:00:00"/>
    <d v="2023-02-06T00:00:00"/>
    <s v="SL"/>
    <m/>
    <s v="7 SL"/>
    <n v="7"/>
    <m/>
  </r>
  <r>
    <n v="895"/>
    <x v="47"/>
    <d v="2022-12-23T00:00:00"/>
    <s v="ENRIQUEZ ERIBERTO  "/>
    <s v="CENRO"/>
    <x v="0"/>
    <d v="2023-01-02T00:00:00"/>
    <d v="2023-01-04T00:00:00"/>
    <s v="VL"/>
    <m/>
    <s v="3 VL"/>
    <n v="3"/>
    <m/>
  </r>
  <r>
    <n v="896"/>
    <x v="47"/>
    <d v="2023-02-08T00:00:00"/>
    <s v="JIMENO EDWARD J."/>
    <s v="TOPS"/>
    <x v="1"/>
    <d v="2023-02-08T00:00:00"/>
    <d v="2023-02-28T00:00:00"/>
    <s v="SL"/>
    <m/>
    <s v="15 SL"/>
    <n v="15"/>
    <m/>
  </r>
  <r>
    <n v="897"/>
    <x v="47"/>
    <d v="2023-01-16T00:00:00"/>
    <s v="JIMENO EDWARD J."/>
    <s v="TOPS"/>
    <x v="1"/>
    <d v="2023-01-07T00:00:00"/>
    <d v="2023-01-26T00:00:00"/>
    <s v="SL"/>
    <m/>
    <s v="14 SL"/>
    <n v="14"/>
    <m/>
  </r>
  <r>
    <n v="898"/>
    <x v="47"/>
    <m/>
    <s v="MARINDUQUE GERRY C."/>
    <s v="CHO"/>
    <x v="1"/>
    <d v="2022-10-14T00:00:00"/>
    <d v="2022-10-14T00:00:00"/>
    <s v="VL"/>
    <m/>
    <s v="1 VL"/>
    <n v="1"/>
    <m/>
  </r>
  <r>
    <n v="899"/>
    <x v="47"/>
    <d v="2022-11-28T00:00:00"/>
    <s v="MARINDUQUE GERRY C."/>
    <s v="CHO"/>
    <x v="1"/>
    <d v="2022-11-28T00:00:00"/>
    <d v="2022-11-29T00:00:00"/>
    <s v="SL"/>
    <m/>
    <s v="2 SL"/>
    <n v="2"/>
    <m/>
  </r>
  <r>
    <n v="900"/>
    <x v="47"/>
    <d v="2022-12-15T00:00:00"/>
    <s v="MARINDUQUE GERRY C."/>
    <s v="CHO"/>
    <x v="1"/>
    <d v="2022-12-13T00:00:00"/>
    <d v="2022-12-15T00:00:00"/>
    <s v="SL"/>
    <m/>
    <s v="3 SL"/>
    <n v="3"/>
    <m/>
  </r>
  <r>
    <n v="901"/>
    <x v="47"/>
    <d v="2022-12-27T00:00:00"/>
    <s v="MARINDUQUE GERRY C."/>
    <s v="CHO"/>
    <x v="1"/>
    <d v="2023-01-03T00:00:00"/>
    <d v="2023-01-06T00:00:00"/>
    <s v="VL"/>
    <m/>
    <s v="4 VL"/>
    <n v="4"/>
    <m/>
  </r>
  <r>
    <n v="902"/>
    <x v="47"/>
    <d v="2023-01-10T00:00:00"/>
    <s v="DIMARANAN PERPETUA F."/>
    <s v="TIPID IMPOK"/>
    <x v="1"/>
    <d v="2023-01-05T00:00:00"/>
    <d v="2023-01-05T00:00:00"/>
    <s v="OTHER"/>
    <s v="SPECIAL PRIVILEDGE"/>
    <s v="1 OTHER"/>
    <n v="1"/>
    <m/>
  </r>
  <r>
    <n v="902"/>
    <x v="47"/>
    <d v="2023-01-10T00:00:00"/>
    <s v="DIMARANAN PERPETUA F."/>
    <s v="TIPID IMPOK"/>
    <x v="1"/>
    <d v="2023-01-09T00:00:00"/>
    <d v="2023-01-09T00:00:00"/>
    <s v="OTHER"/>
    <s v="SPECIAL PRIVILEDGE"/>
    <s v="1 OTHER"/>
    <n v="1"/>
    <m/>
  </r>
  <r>
    <n v="903"/>
    <x v="47"/>
    <d v="2023-01-30T00:00:00"/>
    <s v="DIMARANAN PERPETUA F."/>
    <s v="TIPID IMPOK"/>
    <x v="1"/>
    <d v="2023-01-25T00:00:00"/>
    <d v="2023-01-25T00:00:00"/>
    <s v="OTHER"/>
    <s v="SPECIAL PRIVILEDGE"/>
    <s v="1 OTHER"/>
    <n v="1"/>
    <m/>
  </r>
  <r>
    <n v="904"/>
    <x v="47"/>
    <d v="2023-01-28T00:00:00"/>
    <s v="DIMARANAN PERPETUA F."/>
    <s v="TIPID IMPOK"/>
    <x v="1"/>
    <d v="2023-02-14T00:00:00"/>
    <d v="2023-02-14T00:00:00"/>
    <s v="SL"/>
    <m/>
    <s v="1 SL"/>
    <n v="1"/>
    <m/>
  </r>
  <r>
    <n v="905"/>
    <x v="47"/>
    <d v="2023-02-21T00:00:00"/>
    <s v="SUMAONG DANILO  "/>
    <s v="ADMIN OFFICE - HALL OF JUSTICE"/>
    <x v="1"/>
    <d v="2023-01-07T00:00:00"/>
    <d v="2023-01-08T00:00:00"/>
    <s v="VL"/>
    <m/>
    <s v="2 VL"/>
    <n v="2"/>
    <m/>
  </r>
  <r>
    <n v="906"/>
    <x v="47"/>
    <d v="2022-12-13T00:00:00"/>
    <s v="SUMAONG DANILO  "/>
    <s v="ADMIN OFFICE - HALL OF JUSTICE"/>
    <x v="1"/>
    <d v="2022-12-23T00:00:00"/>
    <d v="2022-12-29T00:00:00"/>
    <s v="VL"/>
    <m/>
    <s v="4 VL"/>
    <n v="4"/>
    <m/>
  </r>
  <r>
    <n v="907"/>
    <x v="47"/>
    <d v="2022-11-28T00:00:00"/>
    <s v="DIMARANAN PERPETUA F."/>
    <s v="TIPID IMPOK"/>
    <x v="1"/>
    <d v="2022-11-21T00:00:00"/>
    <d v="2022-11-21T00:00:00"/>
    <s v="SL"/>
    <m/>
    <s v="1 SL"/>
    <n v="1"/>
    <m/>
  </r>
  <r>
    <n v="908"/>
    <x v="47"/>
    <d v="2022-11-16T00:00:00"/>
    <s v="DIMARANAN PERPETUA F."/>
    <s v="TIPID IMPOK"/>
    <x v="1"/>
    <d v="2022-11-23T00:00:00"/>
    <d v="2022-11-25T00:00:00"/>
    <s v="VL"/>
    <m/>
    <s v="3 VL"/>
    <n v="3"/>
    <m/>
  </r>
  <r>
    <n v="909"/>
    <x v="47"/>
    <d v="2022-12-07T00:00:00"/>
    <s v="DIMARANAN PERPETUA F."/>
    <s v="TIPID IMPOK"/>
    <x v="1"/>
    <d v="2022-12-05T00:00:00"/>
    <d v="2022-12-05T00:00:00"/>
    <s v="SL"/>
    <m/>
    <s v="1 SL"/>
    <n v="1"/>
    <m/>
  </r>
  <r>
    <n v="910"/>
    <x v="47"/>
    <d v="2022-09-01T00:00:00"/>
    <s v="NAVARRO RITA A."/>
    <s v="DA"/>
    <x v="1"/>
    <d v="2022-09-08T00:00:00"/>
    <d v="2022-09-09T00:00:00"/>
    <s v="OTHER"/>
    <m/>
    <s v="2 OTHER"/>
    <n v="2"/>
    <m/>
  </r>
  <r>
    <n v="911"/>
    <x v="47"/>
    <d v="2022-09-01T00:00:00"/>
    <s v="NAVARRO RITA A."/>
    <s v="DA"/>
    <x v="1"/>
    <d v="2022-09-10T00:00:00"/>
    <d v="2022-09-10T00:00:00"/>
    <s v="VL"/>
    <m/>
    <s v="1 VL"/>
    <n v="1"/>
    <m/>
  </r>
  <r>
    <n v="912"/>
    <x v="47"/>
    <d v="2022-10-07T00:00:00"/>
    <s v="NAVARRO RITA A."/>
    <s v="DA"/>
    <x v="1"/>
    <d v="2022-10-24T00:00:00"/>
    <d v="2022-10-24T00:00:00"/>
    <s v="OTHER"/>
    <s v="BIRTHDAY LEAVE"/>
    <s v="1 OTHER"/>
    <n v="1"/>
    <m/>
  </r>
  <r>
    <n v="913"/>
    <x v="47"/>
    <d v="2022-12-09T00:00:00"/>
    <s v="NAVARRO RITA A."/>
    <s v="DA"/>
    <x v="1"/>
    <d v="2022-12-20T00:00:00"/>
    <d v="2022-12-21T00:00:00"/>
    <s v="VL"/>
    <m/>
    <s v="2 VL"/>
    <n v="2"/>
    <m/>
  </r>
  <r>
    <n v="914"/>
    <x v="47"/>
    <d v="2022-12-09T00:00:00"/>
    <s v="NAVARRO RITA A."/>
    <s v="DA"/>
    <x v="1"/>
    <d v="2022-12-23T00:00:00"/>
    <d v="2022-12-23T00:00:00"/>
    <s v="VL"/>
    <m/>
    <s v="1 VL"/>
    <n v="1"/>
    <m/>
  </r>
  <r>
    <n v="915"/>
    <x v="47"/>
    <d v="2022-12-09T00:00:00"/>
    <s v="NAVARRO RITA A."/>
    <s v="DA"/>
    <x v="1"/>
    <d v="2022-12-28T00:00:00"/>
    <d v="2022-12-29T00:00:00"/>
    <s v="VL"/>
    <m/>
    <s v="2 VL"/>
    <n v="2"/>
    <m/>
  </r>
  <r>
    <n v="916"/>
    <x v="47"/>
    <d v="2023-01-18T00:00:00"/>
    <s v="NAVARRO RITA A."/>
    <s v="DA"/>
    <x v="1"/>
    <d v="2023-01-25T00:00:00"/>
    <d v="2023-01-25T00:00:00"/>
    <s v="OTHER"/>
    <s v="SPECIAL PRIVILEGE"/>
    <s v="1 OTHER"/>
    <n v="1"/>
    <m/>
  </r>
  <r>
    <n v="917"/>
    <x v="47"/>
    <d v="2022-10-10T00:00:00"/>
    <s v="PERIDO MARITES V."/>
    <s v="TCCH/TICC"/>
    <x v="1"/>
    <d v="2022-10-07T00:00:00"/>
    <d v="2022-10-07T00:00:00"/>
    <s v="SL"/>
    <m/>
    <s v="1 SL"/>
    <n v="1"/>
    <m/>
  </r>
  <r>
    <n v="918"/>
    <x v="47"/>
    <d v="2022-12-05T00:00:00"/>
    <s v="PERIDO MARITES V."/>
    <s v="TCCH/TICC"/>
    <x v="1"/>
    <d v="2022-11-10T00:00:00"/>
    <d v="2022-11-10T00:00:00"/>
    <s v="SL"/>
    <m/>
    <s v="1 SL"/>
    <n v="1"/>
    <m/>
  </r>
  <r>
    <n v="919"/>
    <x v="47"/>
    <d v="2022-12-29T00:00:00"/>
    <s v="PERIDO MARITES V."/>
    <s v="TCCH/TICC"/>
    <x v="1"/>
    <d v="2022-12-27T00:00:00"/>
    <d v="2022-12-28T00:00:00"/>
    <s v="SL"/>
    <m/>
    <s v="2 SL"/>
    <n v="2"/>
    <m/>
  </r>
  <r>
    <n v="920"/>
    <x v="47"/>
    <d v="2022-12-12T00:00:00"/>
    <s v="PERIDO MARITES V."/>
    <s v="TCCH/TICC"/>
    <x v="1"/>
    <d v="2022-12-19T00:00:00"/>
    <d v="2022-12-19T00:00:00"/>
    <s v="OTHER"/>
    <s v="SPECIAL PRIVILEGE"/>
    <s v="1 OTHER"/>
    <n v="1"/>
    <m/>
  </r>
  <r>
    <n v="921"/>
    <x v="47"/>
    <d v="2023-01-16T00:00:00"/>
    <s v="PERIDO MARITES V."/>
    <s v="TCCH/TICC"/>
    <x v="1"/>
    <d v="2022-01-26T00:00:00"/>
    <d v="2022-01-27T00:00:00"/>
    <s v="VL"/>
    <m/>
    <s v="2 VL"/>
    <n v="2"/>
    <m/>
  </r>
  <r>
    <n v="922"/>
    <x v="47"/>
    <d v="2022-10-10T00:00:00"/>
    <s v="BORJA EDWIN G."/>
    <s v="TCCH/TICC"/>
    <x v="1"/>
    <d v="2022-10-05T00:00:00"/>
    <d v="2022-10-07T00:00:00"/>
    <s v="SL"/>
    <m/>
    <s v="3 SL"/>
    <n v="3"/>
    <m/>
  </r>
  <r>
    <n v="923"/>
    <x v="47"/>
    <d v="2022-11-15T00:00:00"/>
    <s v="BORJA EDWIN G."/>
    <s v="TCCH/TICC"/>
    <x v="1"/>
    <d v="2022-11-18T00:00:00"/>
    <d v="2022-11-18T00:00:00"/>
    <s v="OTHER"/>
    <s v="SPECIAL PRIVILEGE"/>
    <s v="1 OTHER"/>
    <n v="1"/>
    <m/>
  </r>
  <r>
    <n v="924"/>
    <x v="47"/>
    <d v="2023-01-27T00:00:00"/>
    <s v="JAVIER MYLENE M."/>
    <s v="CPDO"/>
    <x v="1"/>
    <d v="2023-02-06T00:00:00"/>
    <d v="2023-02-10T00:00:00"/>
    <s v="VL"/>
    <m/>
    <s v="5 VL"/>
    <n v="5"/>
    <m/>
  </r>
  <r>
    <n v="925"/>
    <x v="47"/>
    <d v="2023-02-08T00:00:00"/>
    <s v="DIGO VIRGILIO M."/>
    <s v="DEPED"/>
    <x v="1"/>
    <d v="2023-02-08T00:00:00"/>
    <d v="2023-02-28T00:00:00"/>
    <s v="SL"/>
    <m/>
    <s v="15 SL"/>
    <n v="15"/>
    <m/>
  </r>
  <r>
    <n v="926"/>
    <x v="47"/>
    <d v="2023-02-22T00:00:00"/>
    <s v="ARCILLA MAYETTE A."/>
    <s v="CSWDO"/>
    <x v="1"/>
    <d v="2023-03-03T00:00:00"/>
    <d v="2023-03-03T00:00:00"/>
    <s v="OTHER"/>
    <s v="SPECIAL PRIVILEGE"/>
    <s v="1 OTHER"/>
    <n v="1"/>
    <m/>
  </r>
  <r>
    <n v="927"/>
    <x v="47"/>
    <d v="2023-01-10T00:00:00"/>
    <s v="JAVIER HILARIO  "/>
    <s v="PICNIC GROVE"/>
    <x v="1"/>
    <d v="2023-01-19T00:00:00"/>
    <d v="2023-01-19T00:00:00"/>
    <s v="OTHER"/>
    <s v="SPECIAL PRIVILEGE"/>
    <s v="1 OTHER"/>
    <n v="1"/>
    <m/>
  </r>
  <r>
    <n v="928"/>
    <x v="47"/>
    <d v="2023-01-19T00:00:00"/>
    <s v="MULINGTAPANG GUILLERMA O."/>
    <s v="GSO"/>
    <x v="0"/>
    <d v="2023-01-13T00:00:00"/>
    <d v="2023-01-13T00:00:00"/>
    <s v="SL"/>
    <m/>
    <s v="1 SL"/>
    <n v="1"/>
    <m/>
  </r>
  <r>
    <n v="929"/>
    <x v="47"/>
    <d v="2022-09-02T00:00:00"/>
    <s v="DEL MUNDO ROSALLE A."/>
    <s v="PIO"/>
    <x v="1"/>
    <d v="2022-09-06T00:00:00"/>
    <d v="2022-09-06T00:00:00"/>
    <s v="OTHER"/>
    <s v="SOLO PARENT"/>
    <s v="1 OTHER"/>
    <n v="1"/>
    <m/>
  </r>
  <r>
    <n v="930"/>
    <x v="47"/>
    <d v="2022-11-28T00:00:00"/>
    <s v="DEL MUNDO ROSALLE A."/>
    <s v="PIO"/>
    <x v="1"/>
    <d v="2022-12-01T00:00:00"/>
    <d v="2022-12-01T00:00:00"/>
    <s v="VL"/>
    <m/>
    <s v="1 VL"/>
    <n v="1"/>
    <m/>
  </r>
  <r>
    <n v="930"/>
    <x v="47"/>
    <d v="2022-11-28T00:00:00"/>
    <s v="DEL MUNDO ROSALLE A."/>
    <s v="PIO"/>
    <x v="1"/>
    <d v="2022-12-26T00:00:00"/>
    <d v="2022-12-29T00:00:00"/>
    <s v="VL"/>
    <m/>
    <s v="3 VL"/>
    <n v="3"/>
    <m/>
  </r>
  <r>
    <n v="931"/>
    <x v="47"/>
    <d v="2023-02-03T00:00:00"/>
    <s v="DEL MUNDO ROSALLE A."/>
    <s v="PIO"/>
    <x v="1"/>
    <d v="2023-02-10T00:00:00"/>
    <d v="2023-02-10T00:00:00"/>
    <s v="OTHER"/>
    <s v="SOLO PARENT"/>
    <s v="1 OTHER"/>
    <n v="1"/>
    <m/>
  </r>
  <r>
    <n v="932"/>
    <x v="47"/>
    <d v="2022-09-07T00:00:00"/>
    <s v="AUDITOR AILEEN D."/>
    <s v="PIO"/>
    <x v="1"/>
    <d v="2022-09-06T00:00:00"/>
    <d v="2022-09-06T00:00:00"/>
    <s v="SL"/>
    <m/>
    <s v="1 SL"/>
    <n v="1"/>
    <m/>
  </r>
  <r>
    <n v="933"/>
    <x v="47"/>
    <d v="2022-10-20T00:00:00"/>
    <s v="AUDITOR AILEEN D."/>
    <s v="PIO"/>
    <x v="1"/>
    <d v="2022-10-21T00:00:00"/>
    <d v="2022-10-25T00:00:00"/>
    <s v="SL"/>
    <m/>
    <s v="3 SL"/>
    <n v="3"/>
    <m/>
  </r>
  <r>
    <n v="934"/>
    <x v="47"/>
    <d v="2022-11-07T00:00:00"/>
    <s v="AUDITOR AILEEN D."/>
    <s v="PIO"/>
    <x v="1"/>
    <d v="2022-11-07T00:00:00"/>
    <d v="2022-11-07T00:00:00"/>
    <s v="SL"/>
    <m/>
    <s v="1 SL"/>
    <n v="1"/>
    <m/>
  </r>
  <r>
    <n v="935"/>
    <x v="47"/>
    <d v="2022-12-06T00:00:00"/>
    <s v="AUDITOR AILEEN D."/>
    <s v="PIO"/>
    <x v="1"/>
    <d v="2022-12-09T00:00:00"/>
    <d v="2022-12-09T00:00:00"/>
    <s v="VL"/>
    <m/>
    <s v="1 VL"/>
    <n v="1"/>
    <m/>
  </r>
  <r>
    <n v="935"/>
    <x v="47"/>
    <d v="2022-12-06T00:00:00"/>
    <s v="AUDITOR AILEEN D."/>
    <s v="PIO"/>
    <x v="1"/>
    <d v="2022-12-26T00:00:00"/>
    <d v="2022-12-29T00:00:00"/>
    <s v="VL"/>
    <m/>
    <s v="3 VL"/>
    <n v="3"/>
    <m/>
  </r>
  <r>
    <n v="936"/>
    <x v="47"/>
    <d v="2023-01-31T00:00:00"/>
    <s v="AUDITOR AILEEN D."/>
    <s v="PIO"/>
    <x v="1"/>
    <d v="2023-01-30T00:00:00"/>
    <d v="2023-01-30T00:00:00"/>
    <s v="SL"/>
    <m/>
    <s v="1 SL"/>
    <n v="1"/>
    <m/>
  </r>
  <r>
    <n v="937"/>
    <x v="47"/>
    <d v="2023-01-19T00:00:00"/>
    <s v="AUDITOR AILEEN D."/>
    <s v="PIO"/>
    <x v="1"/>
    <d v="2023-01-17T00:00:00"/>
    <d v="2023-01-18T00:00:00"/>
    <s v="SL"/>
    <m/>
    <s v="2 SL"/>
    <n v="2"/>
    <m/>
  </r>
  <r>
    <n v="938"/>
    <x v="47"/>
    <d v="2023-01-06T00:00:00"/>
    <s v="AUDITOR AILEEN D."/>
    <s v="PIO"/>
    <x v="1"/>
    <d v="2023-01-03T00:00:00"/>
    <d v="2023-01-05T00:00:00"/>
    <s v="SL"/>
    <m/>
    <s v="3 SL"/>
    <n v="3"/>
    <m/>
  </r>
  <r>
    <n v="939"/>
    <x v="47"/>
    <d v="2023-02-13T00:00:00"/>
    <s v="AUDITOR AILEEN D."/>
    <s v="PIO"/>
    <x v="1"/>
    <d v="2023-02-10T00:00:00"/>
    <d v="2023-02-10T00:00:00"/>
    <s v="SL"/>
    <m/>
    <s v="1 SL"/>
    <n v="1"/>
    <m/>
  </r>
  <r>
    <n v="940"/>
    <x v="47"/>
    <d v="2022-10-14T00:00:00"/>
    <s v="DOLOT JESUS JR. D."/>
    <s v="PIO"/>
    <x v="1"/>
    <d v="2022-10-09T00:00:00"/>
    <d v="2022-10-09T00:00:00"/>
    <s v="SL"/>
    <m/>
    <s v="1 SL"/>
    <n v="1"/>
    <m/>
  </r>
  <r>
    <n v="940"/>
    <x v="47"/>
    <d v="2022-10-14T00:00:00"/>
    <s v="DOLOT JESUS JR. D."/>
    <s v="PIO"/>
    <x v="1"/>
    <d v="2022-10-12T00:00:00"/>
    <d v="2022-10-13T00:00:00"/>
    <s v="SL"/>
    <m/>
    <s v="2 SL"/>
    <n v="2"/>
    <m/>
  </r>
  <r>
    <n v="941"/>
    <x v="47"/>
    <d v="2022-10-14T00:00:00"/>
    <s v="DOLOT JESUS JR. D."/>
    <s v="PIO"/>
    <x v="1"/>
    <d v="2022-09-13T00:00:00"/>
    <d v="2022-09-13T00:00:00"/>
    <s v="SL"/>
    <m/>
    <s v="1 SL"/>
    <n v="1"/>
    <m/>
  </r>
  <r>
    <n v="942"/>
    <x v="47"/>
    <d v="2022-10-24T00:00:00"/>
    <s v="DOLOT JESUS JR. D."/>
    <s v="PIO"/>
    <x v="1"/>
    <d v="2022-10-20T00:00:00"/>
    <d v="2022-10-21T00:00:00"/>
    <s v="VL"/>
    <m/>
    <s v="2 VL"/>
    <n v="2"/>
    <m/>
  </r>
  <r>
    <n v="943"/>
    <x v="47"/>
    <d v="2022-11-28T00:00:00"/>
    <s v="DOLOT JESUS JR. D."/>
    <s v="PIO"/>
    <x v="1"/>
    <d v="2022-12-19T00:00:00"/>
    <d v="2022-12-20T00:00:00"/>
    <s v="VL"/>
    <m/>
    <s v="2 VL"/>
    <n v="2"/>
    <m/>
  </r>
  <r>
    <n v="943"/>
    <x v="47"/>
    <d v="2022-11-28T00:00:00"/>
    <s v="DOLOT JESUS JR. D."/>
    <s v="PIO"/>
    <x v="1"/>
    <d v="2022-12-28T00:00:00"/>
    <d v="2022-12-29T00:00:00"/>
    <s v="VL"/>
    <m/>
    <s v="2 VL"/>
    <n v="2"/>
    <m/>
  </r>
  <r>
    <n v="944"/>
    <x v="47"/>
    <d v="2022-11-08T00:00:00"/>
    <s v="DOLOT JESUS JR. D."/>
    <s v="PIO"/>
    <x v="1"/>
    <d v="2022-11-07T00:00:00"/>
    <d v="2022-11-07T00:00:00"/>
    <s v="SL"/>
    <m/>
    <s v="1 SL"/>
    <n v="1"/>
    <m/>
  </r>
  <r>
    <n v="945"/>
    <x v="47"/>
    <d v="2022-11-08T00:00:00"/>
    <s v="DOLOT JESUS JR. D."/>
    <s v="PIO"/>
    <x v="1"/>
    <d v="2022-11-11T00:00:00"/>
    <d v="2022-11-11T00:00:00"/>
    <s v="SL"/>
    <m/>
    <s v="1 SL"/>
    <n v="1"/>
    <m/>
  </r>
  <r>
    <n v="946"/>
    <x v="47"/>
    <d v="2023-01-17T00:00:00"/>
    <s v="DOLOT JESUS JR. D."/>
    <s v="PIO"/>
    <x v="1"/>
    <d v="2023-01-16T00:00:00"/>
    <d v="2023-01-16T00:00:00"/>
    <s v="SL"/>
    <m/>
    <s v="1 SL"/>
    <n v="1"/>
    <m/>
  </r>
  <r>
    <n v="947"/>
    <x v="47"/>
    <d v="2023-02-06T00:00:00"/>
    <s v="DOLOT JESUS JR. D."/>
    <s v="PIO"/>
    <x v="1"/>
    <d v="2023-02-02T00:00:00"/>
    <d v="2023-02-03T00:00:00"/>
    <s v="SL"/>
    <m/>
    <s v="2 SL"/>
    <n v="2"/>
    <m/>
  </r>
  <r>
    <n v="948"/>
    <x v="44"/>
    <d v="2023-01-27T00:00:00"/>
    <s v="MONTENEGRO HELEN L."/>
    <s v="TOPS (ADMIN CSU)"/>
    <x v="1"/>
    <d v="2023-01-25T00:00:00"/>
    <d v="2023-01-26T00:00:00"/>
    <s v="SL"/>
    <m/>
    <s v="2 SL"/>
    <n v="2"/>
    <m/>
  </r>
  <r>
    <n v="949"/>
    <x v="44"/>
    <d v="2023-02-08T00:00:00"/>
    <s v="MONTENEGRO HELEN L."/>
    <s v="TOPS (ADMIN CSU)"/>
    <x v="1"/>
    <d v="2023-02-07T00:00:00"/>
    <d v="2023-02-08T00:00:00"/>
    <s v="SL"/>
    <m/>
    <s v="2 SL"/>
    <n v="2"/>
    <m/>
  </r>
  <r>
    <n v="950"/>
    <x v="44"/>
    <d v="2022-12-21T00:00:00"/>
    <s v="MONTENEGRO HELEN L."/>
    <s v="TOPS (ADMIN CSU)"/>
    <x v="1"/>
    <d v="2022-12-20T00:00:00"/>
    <d v="2022-12-20T00:00:00"/>
    <s v="SL"/>
    <m/>
    <s v="1 SL"/>
    <n v="1"/>
    <m/>
  </r>
  <r>
    <n v="951"/>
    <x v="44"/>
    <d v="2022-11-09T00:00:00"/>
    <s v="MONTENEGRO HELEN L."/>
    <s v="TOPS (ADMIN CSU)"/>
    <x v="1"/>
    <d v="2022-11-09T00:00:00"/>
    <d v="2022-11-09T00:00:00"/>
    <s v="SL"/>
    <m/>
    <s v="1 SL"/>
    <n v="1"/>
    <m/>
  </r>
  <r>
    <n v="952"/>
    <x v="44"/>
    <d v="2023-01-03T00:00:00"/>
    <s v="MONTENEGRO HELEN L."/>
    <s v="TOPS (ADMIN CSU)"/>
    <x v="1"/>
    <d v="2022-12-27T00:00:00"/>
    <d v="2022-12-27T00:00:00"/>
    <s v="SL"/>
    <m/>
    <s v="1 SL"/>
    <n v="1"/>
    <m/>
  </r>
  <r>
    <n v="952"/>
    <x v="44"/>
    <d v="2023-01-03T00:00:00"/>
    <s v="MONTENEGRO HELEN L."/>
    <s v="TOPS (ADMIN CSU)"/>
    <x v="1"/>
    <d v="2022-12-29T00:00:00"/>
    <d v="2022-12-29T00:00:00"/>
    <s v="SL"/>
    <m/>
    <s v="1 SL"/>
    <n v="1"/>
    <m/>
  </r>
  <r>
    <n v="953"/>
    <x v="44"/>
    <d v="2022-12-14T00:00:00"/>
    <s v="MONTENEGRO HELEN L."/>
    <s v="TOPS (ADMIN CSU)"/>
    <x v="1"/>
    <d v="2022-12-09T00:00:00"/>
    <d v="2022-12-12T00:00:00"/>
    <s v="SL"/>
    <m/>
    <s v="2 SL"/>
    <n v="2"/>
    <m/>
  </r>
  <r>
    <n v="954"/>
    <x v="44"/>
    <d v="2022-10-13T00:00:00"/>
    <s v="MONTENEGRO HELEN L."/>
    <s v="TOPS (ADMIN CSU)"/>
    <x v="1"/>
    <d v="2022-10-12T00:00:00"/>
    <d v="2022-10-12T00:00:00"/>
    <s v="SL"/>
    <m/>
    <s v="1 SL"/>
    <n v="1"/>
    <m/>
  </r>
  <r>
    <n v="955"/>
    <x v="44"/>
    <d v="2022-09-05T00:00:00"/>
    <s v="MONTENEGRO HELEN L."/>
    <s v="TOPS (ADMIN CSU)"/>
    <x v="1"/>
    <d v="2022-09-01T00:00:00"/>
    <d v="2022-09-02T00:00:00"/>
    <s v="SL"/>
    <m/>
    <s v="2 SL"/>
    <n v="2"/>
    <m/>
  </r>
  <r>
    <n v="956"/>
    <x v="44"/>
    <d v="2022-10-10T00:00:00"/>
    <s v="MONTENEGRO HELEN L."/>
    <s v="TOPS (ADMIN CSU)"/>
    <x v="1"/>
    <d v="2022-10-07T00:00:00"/>
    <d v="2022-10-07T00:00:00"/>
    <s v="SL"/>
    <m/>
    <s v="1 SL"/>
    <n v="1"/>
    <m/>
  </r>
  <r>
    <n v="957"/>
    <x v="44"/>
    <d v="2022-10-17T00:00:00"/>
    <s v="MONTENEGRO HELEN L."/>
    <s v="TOPS (ADMIN CSU)"/>
    <x v="1"/>
    <d v="2022-10-24T00:00:00"/>
    <d v="2022-10-24T00:00:00"/>
    <s v="VL"/>
    <m/>
    <s v="1 VL"/>
    <n v="1"/>
    <m/>
  </r>
  <r>
    <n v="957"/>
    <x v="44"/>
    <d v="2022-10-17T00:00:00"/>
    <s v="MONTENEGRO HELEN L."/>
    <s v="TOPS (ADMIN CSU)"/>
    <x v="1"/>
    <d v="2022-11-04T00:00:00"/>
    <d v="2022-11-04T00:00:00"/>
    <s v="VL"/>
    <m/>
    <s v="1 VL"/>
    <n v="1"/>
    <m/>
  </r>
  <r>
    <n v="957"/>
    <x v="44"/>
    <d v="2022-10-17T00:00:00"/>
    <s v="MONTENEGRO HELEN L."/>
    <s v="TOPS (ADMIN CSU)"/>
    <x v="1"/>
    <d v="2022-11-16T00:00:00"/>
    <d v="2022-11-16T00:00:00"/>
    <s v="VL"/>
    <m/>
    <s v="1 VL"/>
    <n v="1"/>
    <m/>
  </r>
  <r>
    <n v="957"/>
    <x v="44"/>
    <d v="2022-10-17T00:00:00"/>
    <s v="MONTENEGRO HELEN L."/>
    <s v="TOPS (ADMIN CSU)"/>
    <x v="1"/>
    <d v="2022-12-02T00:00:00"/>
    <d v="2022-12-02T00:00:00"/>
    <s v="VL"/>
    <m/>
    <s v="1 VL"/>
    <n v="1"/>
    <m/>
  </r>
  <r>
    <n v="957"/>
    <x v="44"/>
    <d v="2022-10-17T00:00:00"/>
    <s v="MONTENEGRO HELEN L."/>
    <s v="TOPS (ADMIN CSU)"/>
    <x v="1"/>
    <d v="2022-12-28T00:00:00"/>
    <d v="2022-12-28T00:00:00"/>
    <s v="VL"/>
    <m/>
    <s v="1 VL"/>
    <n v="1"/>
    <m/>
  </r>
  <r>
    <n v="958"/>
    <x v="44"/>
    <d v="2022-12-01T00:00:00"/>
    <s v="DIMAPILIS DENNIS C."/>
    <s v="TOPS (ADMIN CSU)"/>
    <x v="1"/>
    <d v="2022-12-26T00:00:00"/>
    <d v="2022-12-29T00:00:00"/>
    <s v="VL"/>
    <m/>
    <s v="3 VL"/>
    <n v="3"/>
    <m/>
  </r>
  <r>
    <n v="959"/>
    <x v="44"/>
    <d v="2022-10-17T00:00:00"/>
    <s v="DIMAPILIS DENNIS C."/>
    <s v="TOPS (ADMIN CSU)"/>
    <x v="1"/>
    <d v="2022-10-12T00:00:00"/>
    <d v="2022-10-14T00:00:00"/>
    <s v="OTHER"/>
    <s v="MOURNING LEAVE"/>
    <s v="3 OTHER"/>
    <n v="3"/>
    <m/>
  </r>
  <r>
    <n v="960"/>
    <x v="44"/>
    <d v="2023-01-27T00:00:00"/>
    <s v="CAGUITLA ELSA A."/>
    <s v="PICNIC GROVE"/>
    <x v="0"/>
    <d v="2023-02-01T00:00:00"/>
    <d v="2023-02-01T00:00:00"/>
    <s v="VL"/>
    <m/>
    <s v="1 VL"/>
    <n v="1"/>
    <m/>
  </r>
  <r>
    <n v="960"/>
    <x v="44"/>
    <d v="2023-01-27T00:00:00"/>
    <s v="CAGUITLA ELSA A."/>
    <s v="PICNIC GROVE"/>
    <x v="0"/>
    <d v="2023-02-04T00:00:00"/>
    <d v="2023-02-05T00:00:00"/>
    <s v="VL"/>
    <m/>
    <s v="2 VL"/>
    <n v="2"/>
    <m/>
  </r>
  <r>
    <n v="960"/>
    <x v="44"/>
    <d v="2023-01-27T00:00:00"/>
    <s v="CAGUITLA ELSA A."/>
    <s v="PICNIC GROVE"/>
    <x v="0"/>
    <d v="2023-02-09T00:00:00"/>
    <d v="2023-02-12T00:00:00"/>
    <s v="VL"/>
    <m/>
    <s v="4 VL"/>
    <n v="4"/>
    <m/>
  </r>
  <r>
    <n v="961"/>
    <x v="44"/>
    <d v="2023-02-02T00:00:00"/>
    <s v="DE LUNA ERNESTO  "/>
    <s v="MAHOGANY MARKET"/>
    <x v="1"/>
    <d v="2023-02-08T00:00:00"/>
    <d v="2023-02-11T00:00:00"/>
    <s v="VL"/>
    <m/>
    <s v="4 VL"/>
    <n v="4"/>
    <m/>
  </r>
  <r>
    <n v="962"/>
    <x v="44"/>
    <d v="2023-01-12T00:00:00"/>
    <s v="DIGO MANUEL  "/>
    <s v="PICNIC GROVE"/>
    <x v="1"/>
    <d v="2022-12-12T00:00:00"/>
    <d v="2023-01-06T00:00:00"/>
    <s v="VL"/>
    <m/>
    <s v="19 VL"/>
    <n v="19"/>
    <m/>
  </r>
  <r>
    <n v="963"/>
    <x v="44"/>
    <d v="2023-02-21T00:00:00"/>
    <s v="ALCAZAR AIREEN B."/>
    <s v="ADMIN OFFICE"/>
    <x v="2"/>
    <d v="2023-02-20T00:00:00"/>
    <d v="2023-02-20T00:00:00"/>
    <s v="SL"/>
    <m/>
    <s v="1 SL"/>
    <n v="1"/>
    <m/>
  </r>
  <r>
    <n v="964"/>
    <x v="44"/>
    <d v="2023-01-05T00:00:00"/>
    <s v="CORTEZ CHERIELYN B."/>
    <s v="BAC"/>
    <x v="1"/>
    <d v="2023-01-12T00:00:00"/>
    <d v="2023-01-13T00:00:00"/>
    <s v="VL"/>
    <m/>
    <s v="2 VL"/>
    <n v="2"/>
    <m/>
  </r>
  <r>
    <n v="965"/>
    <x v="44"/>
    <d v="2023-01-04T00:00:00"/>
    <s v="LAGREO ELVER  "/>
    <s v="CSU"/>
    <x v="1"/>
    <d v="2023-01-04T00:00:00"/>
    <d v="2023-01-04T00:00:00"/>
    <s v="OTHER"/>
    <s v="EMERGENCY LEAVE"/>
    <s v="1 OTHER"/>
    <n v="1"/>
    <m/>
  </r>
  <r>
    <n v="965"/>
    <x v="44"/>
    <d v="2023-01-04T00:00:00"/>
    <s v="LAGREO ELVER  "/>
    <s v="CSU"/>
    <x v="1"/>
    <d v="2023-01-07T00:00:00"/>
    <d v="2023-01-07T00:00:00"/>
    <s v="OTHER"/>
    <s v="EMERGENCY LEAVE"/>
    <s v="1 OTHER"/>
    <n v="1"/>
    <m/>
  </r>
  <r>
    <n v="965"/>
    <x v="44"/>
    <d v="2023-01-04T00:00:00"/>
    <s v="LAGREO ELVER  "/>
    <s v="CSU"/>
    <x v="1"/>
    <d v="2023-01-10T00:00:00"/>
    <d v="2023-01-10T00:00:00"/>
    <s v="OTHER"/>
    <s v="EMERGENCY LEAVE"/>
    <s v="1 OTHER"/>
    <n v="1"/>
    <m/>
  </r>
  <r>
    <n v="965"/>
    <x v="44"/>
    <d v="2023-01-04T00:00:00"/>
    <s v="LAGREO ELVER  "/>
    <s v="CSU"/>
    <x v="1"/>
    <d v="2023-01-13T00:00:00"/>
    <d v="2023-01-13T00:00:00"/>
    <s v="OTHER"/>
    <s v="EMERGENCY LEAVE"/>
    <s v="1 OTHER"/>
    <n v="1"/>
    <m/>
  </r>
  <r>
    <n v="966"/>
    <x v="44"/>
    <d v="2023-01-06T00:00:00"/>
    <s v="LORENZO JERWIN A."/>
    <s v="TOPS/CSU"/>
    <x v="2"/>
    <d v="2023-01-03T00:00:00"/>
    <d v="2023-01-31T00:00:00"/>
    <s v="SL"/>
    <m/>
    <s v="21 SL"/>
    <n v="21"/>
    <m/>
  </r>
  <r>
    <n v="967"/>
    <x v="44"/>
    <m/>
    <s v="NAVARRO JOHNA F."/>
    <s v="HALL OF JUSTICE"/>
    <x v="2"/>
    <d v="2023-01-09T00:00:00"/>
    <d v="2023-01-31T00:00:00"/>
    <s v="VL"/>
    <m/>
    <s v="17 VL"/>
    <n v="17"/>
    <m/>
  </r>
  <r>
    <n v="968"/>
    <x v="44"/>
    <d v="2022-12-12T00:00:00"/>
    <s v="VIDAMO ROXANNE D."/>
    <s v="TCNHS-ISHS"/>
    <x v="2"/>
    <d v="2022-12-02T00:00:00"/>
    <d v="2022-12-05T00:00:00"/>
    <s v="SL"/>
    <m/>
    <s v="2 SL"/>
    <n v="2"/>
    <m/>
  </r>
  <r>
    <n v="969"/>
    <x v="44"/>
    <d v="2023-01-05T00:00:00"/>
    <s v="VELASCO NONILON  "/>
    <s v="OSPITAL NG TAGAYTAY"/>
    <x v="0"/>
    <d v="2022-11-27T00:00:00"/>
    <d v="2022-11-30T00:00:00"/>
    <s v="SL"/>
    <m/>
    <s v="4 SL"/>
    <n v="4"/>
    <m/>
  </r>
  <r>
    <n v="970"/>
    <x v="44"/>
    <d v="2023-01-17T00:00:00"/>
    <s v="VALENCIANO MARLYN C."/>
    <s v="HALL OF JUSTICE"/>
    <x v="0"/>
    <d v="2023-01-23T00:00:00"/>
    <d v="2023-01-27T00:00:00"/>
    <s v="VL"/>
    <m/>
    <s v="5 VL"/>
    <n v="5"/>
    <m/>
  </r>
  <r>
    <n v="971"/>
    <x v="44"/>
    <d v="2023-01-13T00:00:00"/>
    <s v="DE GRANO  RONALEI P."/>
    <s v="OSPITAL NG TAGAYTAY"/>
    <x v="0"/>
    <d v="2023-01-03T00:00:00"/>
    <d v="2023-01-03T00:00:00"/>
    <s v="SL"/>
    <m/>
    <s v="1 SL"/>
    <n v="1"/>
    <m/>
  </r>
  <r>
    <n v="972"/>
    <x v="44"/>
    <d v="2023-02-10T00:00:00"/>
    <s v="ATIENZA VENUS  "/>
    <s v="CENRO"/>
    <x v="0"/>
    <d v="2023-02-09T00:00:00"/>
    <d v="2023-02-09T00:00:00"/>
    <s v="SL"/>
    <m/>
    <s v="1 SL"/>
    <n v="1"/>
    <m/>
  </r>
  <r>
    <n v="973"/>
    <x v="44"/>
    <d v="2023-02-16T00:00:00"/>
    <s v="ACUB MA. MARILYN L."/>
    <s v="PICNIC GROVE"/>
    <x v="0"/>
    <d v="2023-02-09T00:00:00"/>
    <d v="2023-02-12T00:00:00"/>
    <s v="SL"/>
    <m/>
    <s v="4 SL"/>
    <n v="4"/>
    <m/>
  </r>
  <r>
    <n v="974"/>
    <x v="44"/>
    <d v="2023-02-16T00:00:00"/>
    <s v="AMBION MARIETA B."/>
    <s v="CENRO"/>
    <x v="0"/>
    <d v="2023-02-13T00:00:00"/>
    <d v="2023-02-14T00:00:00"/>
    <s v="SL"/>
    <m/>
    <s v="2 SL"/>
    <n v="2"/>
    <m/>
  </r>
  <r>
    <n v="975"/>
    <x v="44"/>
    <d v="2023-12-02T00:00:00"/>
    <s v="BAYBAY MA. PAZ R."/>
    <s v="MO"/>
    <x v="1"/>
    <d v="2022-12-21T00:00:00"/>
    <d v="2022-12-23T00:00:00"/>
    <s v="VL"/>
    <m/>
    <s v="3 VL"/>
    <n v="3"/>
    <m/>
  </r>
  <r>
    <n v="975"/>
    <x v="44"/>
    <d v="2023-12-02T00:00:00"/>
    <s v="BAYBAY MA. PAZ R."/>
    <s v="MO"/>
    <x v="1"/>
    <d v="2022-12-28T00:00:00"/>
    <d v="2022-12-29T00:00:00"/>
    <s v="VL"/>
    <m/>
    <s v="2 VL"/>
    <n v="2"/>
    <m/>
  </r>
  <r>
    <n v="976"/>
    <x v="44"/>
    <d v="2023-01-26T00:00:00"/>
    <s v="VILLANUEVA CHRISTIANNE FAYE A."/>
    <s v="CEO"/>
    <x v="0"/>
    <d v="2023-01-24T00:00:00"/>
    <d v="2023-01-25T00:00:00"/>
    <s v="SL"/>
    <m/>
    <s v="2 SL"/>
    <n v="2"/>
    <m/>
  </r>
  <r>
    <n v="977"/>
    <x v="44"/>
    <d v="2023-01-24T00:00:00"/>
    <s v="CHACON ELISA G."/>
    <s v="CCT"/>
    <x v="1"/>
    <d v="2023-02-24T00:00:00"/>
    <d v="2023-02-24T00:00:00"/>
    <s v="SL"/>
    <m/>
    <s v="1 SL"/>
    <n v="1"/>
    <m/>
  </r>
  <r>
    <n v="978"/>
    <x v="44"/>
    <d v="2023-02-28T00:00:00"/>
    <s v="PETIL GLENDA D."/>
    <s v="CCT"/>
    <x v="1"/>
    <d v="2023-01-23T00:00:00"/>
    <d v="2023-02-15T00:00:00"/>
    <s v="SL"/>
    <m/>
    <s v="18 SL"/>
    <n v="18"/>
    <m/>
  </r>
  <r>
    <n v="978"/>
    <x v="44"/>
    <d v="2023-02-28T00:00:00"/>
    <s v="PETIL GLENDA D."/>
    <s v="CCT"/>
    <x v="1"/>
    <d v="2023-02-17T00:00:00"/>
    <d v="2023-02-17T00:00:00"/>
    <s v="SL"/>
    <m/>
    <s v="1 SL"/>
    <n v="1"/>
    <m/>
  </r>
  <r>
    <n v="978"/>
    <x v="44"/>
    <d v="2023-02-28T00:00:00"/>
    <s v="PETIL GLENDA D."/>
    <s v="CCT"/>
    <x v="1"/>
    <d v="2023-02-23T00:00:00"/>
    <d v="2023-02-23T00:00:00"/>
    <s v="SL"/>
    <m/>
    <s v="1 SL"/>
    <n v="1"/>
    <m/>
  </r>
  <r>
    <n v="979"/>
    <x v="44"/>
    <d v="2023-02-21T00:00:00"/>
    <s v="RAMOS EULOGIA A."/>
    <s v="TICC"/>
    <x v="0"/>
    <d v="2023-03-10T00:00:00"/>
    <d v="2023-03-10T00:00:00"/>
    <s v="OTHER"/>
    <s v="SPECIAL PRIVILEGE"/>
    <s v="1 OTHER"/>
    <n v="1"/>
    <m/>
  </r>
  <r>
    <n v="980"/>
    <x v="44"/>
    <d v="2023-02-16T00:00:00"/>
    <s v="MANALO ELIADA F."/>
    <s v="SP"/>
    <x v="1"/>
    <d v="2023-02-15T00:00:00"/>
    <d v="2023-02-15T00:00:00"/>
    <s v="SL"/>
    <m/>
    <s v="1 SL"/>
    <n v="1"/>
    <m/>
  </r>
  <r>
    <n v="981"/>
    <x v="44"/>
    <d v="2023-02-14T00:00:00"/>
    <s v="EMELO MARYJANE T."/>
    <s v="ONT"/>
    <x v="1"/>
    <d v="2023-02-11T00:00:00"/>
    <d v="2023-02-11T00:00:00"/>
    <s v="SL"/>
    <m/>
    <s v="1 SL"/>
    <n v="1"/>
    <m/>
  </r>
  <r>
    <n v="982"/>
    <x v="44"/>
    <d v="2023-02-15T00:00:00"/>
    <s v="PERIDO MARITES V."/>
    <s v="TCCH/TICC"/>
    <x v="1"/>
    <d v="2023-02-21T00:00:00"/>
    <d v="2023-02-22T00:00:00"/>
    <s v="VL"/>
    <m/>
    <s v="2 VL"/>
    <n v="2"/>
    <m/>
  </r>
  <r>
    <n v="983"/>
    <x v="44"/>
    <d v="2023-02-17T00:00:00"/>
    <s v="PEREY AIRENE O."/>
    <s v="CCT"/>
    <x v="1"/>
    <d v="2023-02-13T00:00:00"/>
    <d v="2023-02-14T00:00:00"/>
    <s v="SL"/>
    <m/>
    <s v="2 SL"/>
    <n v="2"/>
    <m/>
  </r>
  <r>
    <n v="984"/>
    <x v="44"/>
    <d v="2023-02-10T00:00:00"/>
    <s v="PEREY AIRENE O."/>
    <s v="CCT"/>
    <x v="1"/>
    <d v="2023-02-06T00:00:00"/>
    <d v="2023-02-06T00:00:00"/>
    <s v="SL"/>
    <m/>
    <s v="1 SL"/>
    <n v="1"/>
    <m/>
  </r>
  <r>
    <n v="984"/>
    <x v="44"/>
    <d v="2023-02-10T00:00:00"/>
    <s v="PEREY AIRENE O."/>
    <s v="CCT"/>
    <x v="1"/>
    <d v="2023-02-09T00:00:00"/>
    <d v="2023-02-09T00:00:00"/>
    <s v="SL"/>
    <m/>
    <s v="1 SL"/>
    <n v="1"/>
    <m/>
  </r>
  <r>
    <n v="985"/>
    <x v="44"/>
    <d v="2023-01-23T00:00:00"/>
    <s v="MANLANGIT LEONILA R."/>
    <s v="TICC"/>
    <x v="0"/>
    <d v="2023-02-01T00:00:00"/>
    <d v="2023-02-15T00:00:00"/>
    <s v="VL"/>
    <m/>
    <s v="11 VL"/>
    <n v="11"/>
    <m/>
  </r>
  <r>
    <n v="986"/>
    <x v="44"/>
    <d v="2022-12-23T00:00:00"/>
    <s v="MANLANGIT LEONILA R."/>
    <s v="TICC"/>
    <x v="0"/>
    <d v="2022-12-17T00:00:00"/>
    <d v="2022-12-17T00:00:00"/>
    <s v="SL"/>
    <m/>
    <s v="1 SL"/>
    <n v="1"/>
    <m/>
  </r>
  <r>
    <n v="986"/>
    <x v="44"/>
    <d v="2022-12-23T00:00:00"/>
    <s v="MANLANGIT LEONILA R."/>
    <s v="TICC"/>
    <x v="0"/>
    <d v="2022-12-20T00:00:00"/>
    <d v="2022-12-20T00:00:00"/>
    <s v="SL"/>
    <m/>
    <s v="1 SL"/>
    <n v="1"/>
    <m/>
  </r>
  <r>
    <n v="986"/>
    <x v="44"/>
    <d v="2022-12-23T00:00:00"/>
    <s v="MANLANGIT LEONILA R."/>
    <s v="TICC"/>
    <x v="0"/>
    <d v="2022-12-22T00:00:00"/>
    <d v="2022-12-22T00:00:00"/>
    <s v="SL"/>
    <m/>
    <s v="1 SL"/>
    <n v="1"/>
    <m/>
  </r>
  <r>
    <n v="987"/>
    <x v="44"/>
    <d v="2023-01-19T00:00:00"/>
    <s v="DE CASTRO  CHRISTINE JEAN D."/>
    <s v="CSWDO"/>
    <x v="0"/>
    <d v="2023-01-20T00:00:00"/>
    <d v="2023-01-20T00:00:00"/>
    <s v="OTHER"/>
    <s v="SPECIAL PRIVILEGE"/>
    <s v="1 OTHER"/>
    <n v="1"/>
    <m/>
  </r>
  <r>
    <n v="988"/>
    <x v="44"/>
    <d v="2023-01-18T00:00:00"/>
    <s v="DE CASTRO  CHRISTINE JEAN D."/>
    <s v="CSWDO"/>
    <x v="0"/>
    <d v="2023-01-16T00:00:00"/>
    <d v="2023-01-16T00:00:00"/>
    <s v="SL"/>
    <m/>
    <s v="1 SL"/>
    <n v="1"/>
    <m/>
  </r>
  <r>
    <n v="989"/>
    <x v="44"/>
    <d v="2023-01-25T00:00:00"/>
    <s v="CORTEZ FIDELA B."/>
    <s v="TCCH/TICC"/>
    <x v="1"/>
    <d v="2023-01-24T00:00:00"/>
    <d v="2023-01-24T00:00:00"/>
    <s v="OTHER"/>
    <s v="SPECIAL PRIVILEGE"/>
    <s v="1 OTHER"/>
    <n v="1"/>
    <m/>
  </r>
  <r>
    <n v="990"/>
    <x v="44"/>
    <d v="2023-01-03T00:00:00"/>
    <s v="CORTEZ FIDELA B."/>
    <s v="TCCH/TICC"/>
    <x v="1"/>
    <d v="2022-12-29T00:00:00"/>
    <d v="2022-12-29T00:00:00"/>
    <s v="SL"/>
    <m/>
    <s v="1 SL"/>
    <n v="1"/>
    <m/>
  </r>
  <r>
    <n v="991"/>
    <x v="44"/>
    <d v="2022-12-15T00:00:00"/>
    <s v="CORTEZ FIDELA B."/>
    <s v="TCCH/TICC"/>
    <x v="1"/>
    <d v="2022-12-12T00:00:00"/>
    <d v="2022-12-14T00:00:00"/>
    <s v="SL"/>
    <m/>
    <s v="3 SL"/>
    <n v="3"/>
    <m/>
  </r>
  <r>
    <n v="992"/>
    <x v="44"/>
    <d v="2022-11-02T00:00:00"/>
    <s v="CORTEZ FIDELA B."/>
    <s v="TCCH/TICC"/>
    <x v="1"/>
    <d v="2022-11-24T00:00:00"/>
    <d v="2022-11-25T00:00:00"/>
    <s v="VL"/>
    <m/>
    <s v="2 VL"/>
    <n v="2"/>
    <m/>
  </r>
  <r>
    <n v="993"/>
    <x v="44"/>
    <d v="2022-11-02T00:00:00"/>
    <s v="CORTEZ FIDELA B."/>
    <s v="TCCH/TICC"/>
    <x v="1"/>
    <d v="2022-10-28T00:00:00"/>
    <d v="2022-10-28T00:00:00"/>
    <s v="SL"/>
    <m/>
    <s v="1 SL"/>
    <n v="1"/>
    <m/>
  </r>
  <r>
    <n v="994"/>
    <x v="44"/>
    <d v="2022-09-05T00:00:00"/>
    <s v="CORTEZ FIDELA B."/>
    <s v="TCCH/TICC"/>
    <x v="1"/>
    <d v="2022-09-12T00:00:00"/>
    <d v="2022-09-12T00:00:00"/>
    <s v="OTHER"/>
    <s v="SPECIAL PRIVILEGE"/>
    <s v="1 OTHER"/>
    <n v="1"/>
    <m/>
  </r>
  <r>
    <n v="995"/>
    <x v="44"/>
    <d v="2023-02-09T00:00:00"/>
    <s v="DIMAPILIS DENNIS C."/>
    <s v="TOPS (ADMIN CSU)"/>
    <x v="1"/>
    <d v="2023-02-07T00:00:00"/>
    <d v="2023-02-08T00:00:00"/>
    <s v="SL"/>
    <m/>
    <s v="2 SL"/>
    <n v="2"/>
    <m/>
  </r>
  <r>
    <n v="996"/>
    <x v="44"/>
    <d v="2023-02-21T00:00:00"/>
    <s v="SUMAONG DANILO  "/>
    <s v="ADMIN OFFICE - HALL OF JUSTICE"/>
    <x v="1"/>
    <d v="2023-02-07T00:00:00"/>
    <d v="2023-02-08T00:00:00"/>
    <s v="VL"/>
    <m/>
    <s v="2 VL"/>
    <n v="2"/>
    <m/>
  </r>
  <r>
    <n v="997"/>
    <x v="44"/>
    <d v="2023-02-28T00:00:00"/>
    <s v="COSME CORAZON O."/>
    <s v="TCIS"/>
    <x v="0"/>
    <d v="2023-02-23T00:00:00"/>
    <d v="2023-02-23T00:00:00"/>
    <s v="SL"/>
    <m/>
    <s v="1 SL"/>
    <n v="1"/>
    <m/>
  </r>
  <r>
    <n v="998"/>
    <x v="44"/>
    <d v="2023-02-28T00:00:00"/>
    <s v="BALBUENA KRISNA MIGUELA S."/>
    <s v="TCIS"/>
    <x v="0"/>
    <d v="2023-02-01T00:00:00"/>
    <d v="2023-02-01T00:00:00"/>
    <s v="SL"/>
    <m/>
    <s v="1 SL"/>
    <n v="1"/>
    <m/>
  </r>
  <r>
    <n v="998"/>
    <x v="44"/>
    <d v="2023-02-28T00:00:00"/>
    <s v="BALBUENA KRISNA MIGUELA S."/>
    <s v="TCIS"/>
    <x v="0"/>
    <d v="2023-02-06T00:00:00"/>
    <d v="2023-02-06T00:00:00"/>
    <s v="SL"/>
    <m/>
    <s v="1 SL"/>
    <n v="1"/>
    <m/>
  </r>
  <r>
    <n v="998"/>
    <x v="44"/>
    <d v="2023-02-28T00:00:00"/>
    <s v="BALBUENA KRISNA MIGUELA S."/>
    <s v="TCIS"/>
    <x v="0"/>
    <d v="2023-02-17T00:00:00"/>
    <d v="2023-02-17T00:00:00"/>
    <s v="SL"/>
    <m/>
    <s v="1 SL"/>
    <n v="1"/>
    <m/>
  </r>
  <r>
    <n v="999"/>
    <x v="44"/>
    <m/>
    <s v="VIDA FRANZ R."/>
    <s v="VMO"/>
    <x v="0"/>
    <m/>
    <m/>
    <s v="OTHER"/>
    <s v="TERMINAL LEAVE"/>
    <s v="0 OTHER"/>
    <n v="0"/>
    <m/>
  </r>
  <r>
    <n v="1000"/>
    <x v="48"/>
    <d v="2023-11-04T00:00:00"/>
    <s v="MANIMTIM JOJIT A."/>
    <s v="HRMO"/>
    <x v="1"/>
    <d v="2023-05-01T00:00:00"/>
    <d v="2023-05-20T00:00:00"/>
    <s v="VL"/>
    <m/>
    <s v="14 VL"/>
    <n v="14"/>
    <m/>
  </r>
  <r>
    <n v="1001"/>
    <x v="48"/>
    <d v="2023-03-31T00:00:00"/>
    <s v="PATERNO MARIA LOURDERS P."/>
    <s v="DSWDO"/>
    <x v="1"/>
    <d v="2023-03-29T00:00:00"/>
    <d v="2023-03-30T00:00:00"/>
    <s v="SL"/>
    <m/>
    <s v="2 SL"/>
    <n v="2"/>
    <m/>
  </r>
  <r>
    <n v="1002"/>
    <x v="48"/>
    <d v="2023-03-31T00:00:00"/>
    <s v="PETIL GLENDA D."/>
    <s v="CCT"/>
    <x v="1"/>
    <d v="2023-03-30T00:00:00"/>
    <d v="2023-03-30T00:00:00"/>
    <s v="SL"/>
    <m/>
    <s v="1 SL"/>
    <n v="1"/>
    <m/>
  </r>
  <r>
    <n v="1003"/>
    <x v="48"/>
    <d v="2023-03-23T00:00:00"/>
    <s v="PARAISO MARIA LORENA D."/>
    <s v="EEO/CITY MARKET"/>
    <x v="0"/>
    <d v="2023-04-01T00:00:00"/>
    <d v="2023-04-03T00:00:00"/>
    <s v="VL"/>
    <m/>
    <s v="2 VL"/>
    <n v="2"/>
    <m/>
  </r>
  <r>
    <n v="1004"/>
    <x v="48"/>
    <d v="2023-03-28T00:00:00"/>
    <s v="PAITON MARY ANN M."/>
    <s v="CHARACTER OFFICE"/>
    <x v="1"/>
    <d v="2023-03-27T00:00:00"/>
    <d v="2023-03-27T00:00:00"/>
    <s v="SL"/>
    <m/>
    <s v="1 SL"/>
    <n v="1"/>
    <m/>
  </r>
  <r>
    <n v="1005"/>
    <x v="48"/>
    <d v="2023-03-04T00:00:00"/>
    <s v="MONTENEGRO HENRY S."/>
    <s v="SP"/>
    <x v="1"/>
    <d v="2023-03-31T00:00:00"/>
    <d v="2023-03-31T00:00:00"/>
    <s v="SL"/>
    <m/>
    <s v="1 SL"/>
    <n v="1"/>
    <m/>
  </r>
  <r>
    <n v="1006"/>
    <x v="48"/>
    <d v="2023-03-04T00:00:00"/>
    <s v="MARINDUQUE AURORA A."/>
    <s v="VMO"/>
    <x v="1"/>
    <d v="2023-03-30T00:00:00"/>
    <d v="2023-03-30T00:00:00"/>
    <s v="OTHER"/>
    <s v="SPECIAL PRIVILEGE"/>
    <s v="1 OTHER"/>
    <n v="1"/>
    <m/>
  </r>
  <r>
    <n v="1007"/>
    <x v="48"/>
    <d v="2023-03-30T00:00:00"/>
    <s v="MANALO EDITHA V."/>
    <s v="ACCOUNTING"/>
    <x v="1"/>
    <d v="2023-03-29T00:00:00"/>
    <d v="2023-03-29T00:00:00"/>
    <s v="OTHER"/>
    <s v="SPECIAL PRIVILEGE"/>
    <s v="1 OTHER"/>
    <n v="1"/>
    <m/>
  </r>
  <r>
    <n v="1008"/>
    <x v="48"/>
    <d v="2023-03-31T00:00:00"/>
    <s v="MALUBAY MELINDA D."/>
    <s v="THRDC"/>
    <x v="1"/>
    <d v="2023-04-14T00:00:00"/>
    <d v="2023-04-14T00:00:00"/>
    <s v="OTHER"/>
    <s v="SPECIAL PRIVILEGE"/>
    <s v="1 OTHER"/>
    <n v="1"/>
    <m/>
  </r>
  <r>
    <n v="1009"/>
    <x v="48"/>
    <d v="2023-03-18T00:00:00"/>
    <s v="MANALO STEPHANIE C."/>
    <s v="OSPITAL NG TAGAYTAY"/>
    <x v="1"/>
    <d v="2023-02-17T00:00:00"/>
    <d v="2023-02-17T00:00:00"/>
    <s v="SL"/>
    <m/>
    <s v="1 SL"/>
    <n v="1"/>
    <m/>
  </r>
  <r>
    <n v="1010"/>
    <x v="48"/>
    <d v="2023-03-20T00:00:00"/>
    <s v="MARINDUQUE GERRY C."/>
    <s v="CHO"/>
    <x v="1"/>
    <d v="2023-03-31T00:00:00"/>
    <d v="2023-03-31T00:00:00"/>
    <s v="VL"/>
    <m/>
    <s v="1 VL"/>
    <n v="1"/>
    <m/>
  </r>
  <r>
    <n v="1011"/>
    <x v="48"/>
    <d v="2023-03-27T00:00:00"/>
    <s v="MACASPAC JOSE VICTOR P."/>
    <s v="MAHOGANY MARKET"/>
    <x v="1"/>
    <d v="2023-03-23T00:00:00"/>
    <d v="2023-03-23T00:00:00"/>
    <s v="SL"/>
    <m/>
    <s v="1 SL"/>
    <n v="1"/>
    <m/>
  </r>
  <r>
    <n v="1011"/>
    <x v="48"/>
    <d v="2023-03-27T00:00:00"/>
    <s v="MACASPAC JOSE VICTOR P."/>
    <s v="MAHOGANY MARKET"/>
    <x v="1"/>
    <d v="2023-03-26T00:00:00"/>
    <d v="2023-03-26T00:00:00"/>
    <s v="SL"/>
    <m/>
    <s v="1 SL"/>
    <n v="1"/>
    <m/>
  </r>
  <r>
    <n v="1012"/>
    <x v="48"/>
    <d v="2023-03-27T00:00:00"/>
    <s v="MENDOZA NORA A."/>
    <n v="0"/>
    <x v="2"/>
    <d v="2023-03-15T00:00:00"/>
    <d v="2023-03-15T00:00:00"/>
    <s v="SL"/>
    <m/>
    <s v="1 SL"/>
    <n v="1"/>
    <m/>
  </r>
  <r>
    <n v="1013"/>
    <x v="48"/>
    <d v="2023-03-27T00:00:00"/>
    <s v="MONTENEGRO HELEN L."/>
    <s v="TOPS (ADMIN CSU)"/>
    <x v="1"/>
    <d v="2023-04-11T00:00:00"/>
    <d v="2023-04-11T00:00:00"/>
    <s v="OTHER"/>
    <s v="SPECIAL PRIVILEGE"/>
    <s v="1 OTHER"/>
    <n v="1"/>
    <m/>
  </r>
  <r>
    <n v="1014"/>
    <x v="48"/>
    <d v="2023-03-24T00:00:00"/>
    <s v="MALIGAYA NELITA M."/>
    <s v="GSO"/>
    <x v="1"/>
    <d v="2023-03-30T00:00:00"/>
    <d v="2023-03-30T00:00:00"/>
    <s v="OTHER"/>
    <s v="SPECIAL PRIVILEGE"/>
    <s v="1 OTHER"/>
    <n v="1"/>
    <m/>
  </r>
  <r>
    <n v="1015"/>
    <x v="48"/>
    <d v="2023-03-24T00:00:00"/>
    <s v="MIRANDA NICOLE MAY B."/>
    <n v="0"/>
    <x v="2"/>
    <d v="2023-03-29T00:00:00"/>
    <d v="2023-03-29T00:00:00"/>
    <s v="OTHER"/>
    <s v="SPECIAL PRIVILEGE"/>
    <s v="1 OTHER"/>
    <n v="1"/>
    <m/>
  </r>
  <r>
    <n v="1016"/>
    <x v="48"/>
    <d v="2023-03-23T00:00:00"/>
    <s v="MALIGAYO YOLANDA D."/>
    <s v="CHO"/>
    <x v="1"/>
    <d v="2023-03-21T00:00:00"/>
    <d v="2023-03-22T00:00:00"/>
    <s v="SL"/>
    <m/>
    <s v="2 SL"/>
    <n v="2"/>
    <m/>
  </r>
  <r>
    <n v="1017"/>
    <x v="48"/>
    <d v="2023-10-06T00:00:00"/>
    <s v="LERIO ROSEMARIE V."/>
    <s v="ACCOUNTING"/>
    <x v="1"/>
    <d v="2023-03-30T00:00:00"/>
    <d v="2023-03-30T00:00:00"/>
    <s v="VL"/>
    <m/>
    <s v="1 VL"/>
    <n v="1"/>
    <m/>
  </r>
  <r>
    <n v="1018"/>
    <x v="48"/>
    <d v="2023-03-31T00:00:00"/>
    <s v="GARCIA HAIZEL M."/>
    <s v="CCT"/>
    <x v="1"/>
    <d v="2023-03-30T00:00:00"/>
    <d v="2023-03-30T00:00:00"/>
    <s v="SL"/>
    <m/>
    <s v="1 SL"/>
    <n v="1"/>
    <m/>
  </r>
  <r>
    <n v="1019"/>
    <x v="48"/>
    <d v="2023-03-27T00:00:00"/>
    <s v="GARCIA HAIZEL M."/>
    <s v="CCT"/>
    <x v="1"/>
    <d v="2023-03-21T00:00:00"/>
    <d v="2023-03-21T00:00:00"/>
    <s v="SL"/>
    <m/>
    <s v="1 SL"/>
    <n v="1"/>
    <m/>
  </r>
  <r>
    <n v="1020"/>
    <x v="48"/>
    <d v="2023-03-27T00:00:00"/>
    <s v="GARCIA HAIZEL M."/>
    <s v="CCT"/>
    <x v="1"/>
    <d v="2023-03-23T00:00:00"/>
    <d v="2023-03-24T00:00:00"/>
    <s v="SL"/>
    <m/>
    <s v="2 SL"/>
    <n v="2"/>
    <m/>
  </r>
  <r>
    <n v="1021"/>
    <x v="48"/>
    <d v="2023-03-24T00:00:00"/>
    <s v="GOMEZ EMMA M."/>
    <s v="CEO"/>
    <x v="1"/>
    <d v="2023-03-23T00:00:00"/>
    <d v="2023-03-23T00:00:00"/>
    <s v="OTHER"/>
    <s v="SPECIAL PRIVILEGE"/>
    <s v="1 OTHER"/>
    <n v="1"/>
    <m/>
  </r>
  <r>
    <n v="1022"/>
    <x v="48"/>
    <d v="2023-03-23T00:00:00"/>
    <s v="GONZALES MARY JANE D."/>
    <s v="CSWDO"/>
    <x v="0"/>
    <d v="2023-03-24T00:00:00"/>
    <d v="2023-03-24T00:00:00"/>
    <s v="OTHER"/>
    <s v="SPECIAL PRIVILEGE"/>
    <s v="1 OTHER"/>
    <n v="1"/>
    <m/>
  </r>
  <r>
    <n v="1023"/>
    <x v="48"/>
    <d v="2023-03-14T00:00:00"/>
    <s v="GATPANDAN NENITA M."/>
    <s v="LIBRARY"/>
    <x v="1"/>
    <d v="2023-02-07T00:00:00"/>
    <d v="2023-02-07T00:00:00"/>
    <s v="SL"/>
    <m/>
    <s v="1 SL"/>
    <n v="1"/>
    <m/>
  </r>
  <r>
    <n v="1024"/>
    <x v="48"/>
    <d v="2023-03-14T00:00:00"/>
    <s v="GATPANDAN NENITA M."/>
    <s v="LIBRARY"/>
    <x v="1"/>
    <d v="2023-03-13T00:00:00"/>
    <d v="2023-03-13T00:00:00"/>
    <s v="SL"/>
    <m/>
    <s v="1 SL"/>
    <n v="1"/>
    <m/>
  </r>
  <r>
    <n v="1025"/>
    <x v="48"/>
    <d v="2023-03-20T00:00:00"/>
    <s v="GUAÑEZO MA. GINA P."/>
    <s v="CTO"/>
    <x v="1"/>
    <d v="2023-03-16T00:00:00"/>
    <d v="2023-03-17T00:00:00"/>
    <s v="SL"/>
    <m/>
    <s v="2 SL"/>
    <n v="2"/>
    <m/>
  </r>
  <r>
    <n v="1026"/>
    <x v="48"/>
    <d v="2023-10-03T00:00:00"/>
    <s v="GUAÑEZO MA. GINA P."/>
    <s v="CTO"/>
    <x v="1"/>
    <d v="2023-03-13T00:00:00"/>
    <d v="2023-03-15T00:00:00"/>
    <s v="VL"/>
    <m/>
    <s v="3 VL"/>
    <n v="3"/>
    <m/>
  </r>
  <r>
    <n v="1027"/>
    <x v="48"/>
    <d v="2023-01-04T00:00:00"/>
    <s v="ESPINOSA RUBY ANN V."/>
    <s v="ONT"/>
    <x v="0"/>
    <d v="2023-03-20T00:00:00"/>
    <d v="2023-03-31T00:00:00"/>
    <s v="SL"/>
    <m/>
    <s v="10 SL"/>
    <n v="10"/>
    <m/>
  </r>
  <r>
    <n v="1028"/>
    <x v="48"/>
    <d v="2023-01-04T00:00:00"/>
    <s v="ESPINOSA RUBY ANN V."/>
    <s v="ONT"/>
    <x v="0"/>
    <d v="2023-04-01T00:00:00"/>
    <d v="2023-04-14T00:00:00"/>
    <s v="SL"/>
    <m/>
    <s v="7 SL"/>
    <n v="7"/>
    <m/>
  </r>
  <r>
    <n v="1029"/>
    <x v="48"/>
    <d v="2023-04-03T00:00:00"/>
    <s v="ENMACIO LEILA A."/>
    <s v="ACCOUNTING"/>
    <x v="1"/>
    <d v="2023-04-17T00:00:00"/>
    <d v="2023-04-17T00:00:00"/>
    <s v="VL"/>
    <m/>
    <s v="1 VL"/>
    <n v="1"/>
    <m/>
  </r>
  <r>
    <n v="1029"/>
    <x v="48"/>
    <d v="2023-04-03T00:00:00"/>
    <s v="ENMACIO LEILA A."/>
    <s v="ACCOUNTING"/>
    <x v="1"/>
    <d v="2023-04-24T00:00:00"/>
    <d v="2023-04-25T00:00:00"/>
    <s v="VL"/>
    <m/>
    <s v="2 VL"/>
    <n v="2"/>
    <m/>
  </r>
  <r>
    <n v="1030"/>
    <x v="48"/>
    <d v="2023-03-30T00:00:00"/>
    <s v="ENMACIO LEILA A."/>
    <s v="ACCOUNTING"/>
    <x v="1"/>
    <d v="2023-03-27T00:00:00"/>
    <d v="2023-03-27T00:00:00"/>
    <s v="OTHER"/>
    <s v="SPECIAL PRIVILEGE"/>
    <s v="1 OTHER"/>
    <n v="1"/>
    <m/>
  </r>
  <r>
    <n v="1031"/>
    <x v="48"/>
    <d v="2023-03-14T00:00:00"/>
    <s v="ESTRANGCO MERCY U."/>
    <s v="MAHOGANY MARKET"/>
    <x v="1"/>
    <d v="2023-03-08T00:00:00"/>
    <d v="2023-03-09T00:00:00"/>
    <s v="SL"/>
    <m/>
    <s v="2 SL"/>
    <n v="2"/>
    <m/>
  </r>
  <r>
    <n v="1032"/>
    <x v="48"/>
    <d v="2023-03-04T00:00:00"/>
    <s v="ENMACIO LEILA A."/>
    <s v="ACCOUNTING"/>
    <x v="1"/>
    <d v="2023-03-31T00:00:00"/>
    <d v="2023-03-31T00:00:00"/>
    <s v="SL"/>
    <m/>
    <s v="1 SL"/>
    <n v="1"/>
    <m/>
  </r>
  <r>
    <n v="1033"/>
    <x v="48"/>
    <d v="2023-03-28T00:00:00"/>
    <s v="DE SAGUN NANCY D."/>
    <s v="SP"/>
    <x v="0"/>
    <d v="2023-04-04T00:00:00"/>
    <d v="2023-04-04T00:00:00"/>
    <s v="VL"/>
    <m/>
    <s v="1 VL"/>
    <n v="1"/>
    <m/>
  </r>
  <r>
    <n v="1034"/>
    <x v="48"/>
    <d v="2023-03-31T00:00:00"/>
    <s v="DOCTORA ZENAIDA  "/>
    <s v="CENRO"/>
    <x v="1"/>
    <d v="2023-03-28T00:00:00"/>
    <d v="2023-03-28T00:00:00"/>
    <s v="SL"/>
    <m/>
    <s v="1 SL"/>
    <n v="1"/>
    <m/>
  </r>
  <r>
    <n v="1035"/>
    <x v="48"/>
    <d v="2023-03-27T00:00:00"/>
    <s v="DIMARANAN PERPETUA F."/>
    <s v="TIPID IMPOK"/>
    <x v="1"/>
    <d v="2023-04-03T00:00:00"/>
    <d v="2023-04-03T00:00:00"/>
    <s v="VL"/>
    <m/>
    <s v="1 VL"/>
    <n v="1"/>
    <m/>
  </r>
  <r>
    <n v="1035"/>
    <x v="48"/>
    <d v="2023-03-27T00:00:00"/>
    <s v="DIMARANAN PERPETUA F."/>
    <s v="TIPID IMPOK"/>
    <x v="1"/>
    <d v="2023-04-18T00:00:00"/>
    <d v="2023-04-18T00:00:00"/>
    <s v="SL"/>
    <m/>
    <s v="1 SL"/>
    <n v="1"/>
    <m/>
  </r>
  <r>
    <n v="1036"/>
    <x v="48"/>
    <d v="2023-03-30T00:00:00"/>
    <s v="DIMARANAN PERPETUA F."/>
    <s v="TIPID IMPOK"/>
    <x v="1"/>
    <d v="2023-03-28T00:00:00"/>
    <d v="2023-03-29T00:00:00"/>
    <s v="SL"/>
    <m/>
    <s v="2 SL"/>
    <n v="2"/>
    <m/>
  </r>
  <r>
    <n v="1037"/>
    <x v="48"/>
    <d v="2023-03-24T00:00:00"/>
    <s v="DE GRANO MA. ERLINDA F."/>
    <s v="CTO"/>
    <x v="1"/>
    <d v="2023-03-31T00:00:00"/>
    <d v="2023-03-31T00:00:00"/>
    <s v="VL"/>
    <m/>
    <s v="1 VL"/>
    <n v="1"/>
    <m/>
  </r>
  <r>
    <n v="1038"/>
    <x v="48"/>
    <d v="2023-03-23T00:00:00"/>
    <s v="DIMAPILIS ARIEL M."/>
    <s v="CTO"/>
    <x v="1"/>
    <d v="2023-03-18T00:00:00"/>
    <d v="2023-03-20T00:00:00"/>
    <s v="SL"/>
    <m/>
    <s v="2 SL"/>
    <n v="2"/>
    <m/>
  </r>
  <r>
    <n v="1039"/>
    <x v="48"/>
    <d v="2023-03-23T00:00:00"/>
    <s v="DIMAPILIS ARIEL M."/>
    <s v="CTO"/>
    <x v="1"/>
    <d v="2023-01-04T00:00:00"/>
    <d v="2023-01-04T00:00:00"/>
    <s v="VL"/>
    <m/>
    <s v="1 VL"/>
    <n v="1"/>
    <m/>
  </r>
  <r>
    <n v="1040"/>
    <x v="48"/>
    <d v="2023-03-27T00:00:00"/>
    <s v="DIMARANAN GREGORIA C."/>
    <s v="ACCOUNTING"/>
    <x v="1"/>
    <d v="2023-03-24T00:00:00"/>
    <d v="2023-04-05T00:00:00"/>
    <s v="SL"/>
    <m/>
    <s v="9 SL"/>
    <n v="9"/>
    <m/>
  </r>
  <r>
    <n v="1041"/>
    <x v="48"/>
    <d v="2023-03-27T00:00:00"/>
    <s v="DIMARANAN GREGORIA C."/>
    <s v="ACCOUNTING"/>
    <x v="1"/>
    <d v="2023-03-16T00:00:00"/>
    <d v="2023-03-23T00:00:00"/>
    <s v="SL"/>
    <m/>
    <s v="6 SL"/>
    <n v="6"/>
    <m/>
  </r>
  <r>
    <n v="1042"/>
    <x v="48"/>
    <d v="2023-03-28T00:00:00"/>
    <s v="DE OCAMPO ALMA A."/>
    <s v="CTO"/>
    <x v="1"/>
    <d v="2023-03-27T00:00:00"/>
    <d v="2023-03-27T00:00:00"/>
    <s v="SL"/>
    <m/>
    <s v="1 SL"/>
    <n v="1"/>
    <m/>
  </r>
  <r>
    <n v="1043"/>
    <x v="48"/>
    <d v="2023-03-17T00:00:00"/>
    <s v="DIMAPILIS JOSEPHINE P."/>
    <s v="CTO"/>
    <x v="1"/>
    <d v="2023-03-15T00:00:00"/>
    <d v="2023-03-15T00:00:00"/>
    <s v="SL"/>
    <m/>
    <s v="1 SL"/>
    <n v="1"/>
    <m/>
  </r>
  <r>
    <n v="1044"/>
    <x v="48"/>
    <d v="2023-03-17T00:00:00"/>
    <s v="DIMARANAN PERPETUA F."/>
    <s v="TIPID IMPOK"/>
    <x v="1"/>
    <d v="2023-03-06T00:00:00"/>
    <d v="2023-03-06T00:00:00"/>
    <s v="SL"/>
    <m/>
    <s v="1 SL"/>
    <n v="1"/>
    <m/>
  </r>
  <r>
    <n v="1044"/>
    <x v="48"/>
    <d v="2023-03-17T00:00:00"/>
    <s v="DIMARANAN PERPETUA F."/>
    <s v="TIPID IMPOK"/>
    <x v="1"/>
    <d v="2023-03-16T00:00:00"/>
    <d v="2023-03-16T00:00:00"/>
    <s v="SL"/>
    <m/>
    <s v="1 SL"/>
    <n v="1"/>
    <m/>
  </r>
  <r>
    <n v="1045"/>
    <x v="48"/>
    <d v="2023-08-03T00:00:00"/>
    <s v="DE SAGUN NANCY D."/>
    <s v="SP"/>
    <x v="0"/>
    <d v="2023-03-07T00:00:00"/>
    <d v="2023-03-07T00:00:00"/>
    <s v="SL"/>
    <m/>
    <s v="1 SL"/>
    <n v="1"/>
    <m/>
  </r>
  <r>
    <n v="1046"/>
    <x v="48"/>
    <d v="2023-03-20T00:00:00"/>
    <s v="DOLOT JESUS JR. D."/>
    <s v="PIO"/>
    <x v="1"/>
    <d v="2023-03-16T00:00:00"/>
    <d v="2023-03-17T00:00:00"/>
    <s v="SL"/>
    <m/>
    <s v="2 SL"/>
    <n v="2"/>
    <m/>
  </r>
  <r>
    <n v="1046"/>
    <x v="48"/>
    <d v="2023-03-20T00:00:00"/>
    <s v="DOLOT JESUS JR. D."/>
    <s v="PIO"/>
    <x v="1"/>
    <d v="2023-03-24T00:00:00"/>
    <d v="2023-03-24T00:00:00"/>
    <s v="SL"/>
    <m/>
    <s v="1 SL"/>
    <n v="1"/>
    <m/>
  </r>
  <r>
    <n v="1047"/>
    <x v="48"/>
    <d v="2023-03-20T00:00:00"/>
    <s v="DEL MUNDO ROSALLE A."/>
    <s v="PIO"/>
    <x v="1"/>
    <d v="2023-03-24T00:00:00"/>
    <d v="2023-03-24T00:00:00"/>
    <s v="OTHER"/>
    <s v="SOLO PARENT"/>
    <s v="1 OTHER"/>
    <n v="1"/>
    <m/>
  </r>
  <r>
    <n v="1047"/>
    <x v="48"/>
    <d v="2023-03-20T00:00:00"/>
    <s v="DEL MUNDO ROSALLE A."/>
    <s v="PIO"/>
    <x v="1"/>
    <d v="2023-04-05T00:00:00"/>
    <d v="2023-04-05T00:00:00"/>
    <s v="OTHER"/>
    <s v="SOLO PARENT"/>
    <s v="1 OTHER"/>
    <n v="1"/>
    <m/>
  </r>
  <r>
    <n v="1048"/>
    <x v="48"/>
    <d v="2023-09-03T00:00:00"/>
    <s v="DAÑO ALMA R."/>
    <s v="ACCOUNTING"/>
    <x v="1"/>
    <d v="2023-03-27T00:00:00"/>
    <d v="2023-03-27T00:00:00"/>
    <s v="OTHER"/>
    <s v="SPECIAL PRIVILEGE"/>
    <s v="1 OTHER"/>
    <n v="1"/>
    <m/>
  </r>
  <r>
    <n v="1049"/>
    <x v="48"/>
    <d v="2023-03-20T00:00:00"/>
    <s v="DE OCAMPO MA. ELENA D."/>
    <s v="SP"/>
    <x v="1"/>
    <d v="2023-03-17T00:00:00"/>
    <d v="2023-03-17T00:00:00"/>
    <s v="SL"/>
    <m/>
    <s v="1 SL"/>
    <n v="1"/>
    <m/>
  </r>
  <r>
    <n v="1050"/>
    <x v="48"/>
    <d v="2023-03-29T00:00:00"/>
    <s v="CABANTING AIRA P."/>
    <s v="ONT"/>
    <x v="0"/>
    <d v="2023-03-27T00:00:00"/>
    <d v="2023-03-28T00:00:00"/>
    <s v="SL"/>
    <m/>
    <s v="2 SL"/>
    <n v="2"/>
    <m/>
  </r>
  <r>
    <n v="1051"/>
    <x v="48"/>
    <d v="2023-03-29T00:00:00"/>
    <s v="CORTEZ FIDELA B."/>
    <s v="TCCH/TICC"/>
    <x v="1"/>
    <d v="2023-03-29T00:00:00"/>
    <d v="2023-03-29T00:00:00"/>
    <s v="SL"/>
    <m/>
    <s v="1 SL"/>
    <n v="1"/>
    <m/>
  </r>
  <r>
    <n v="1052"/>
    <x v="48"/>
    <d v="2023-03-29T00:00:00"/>
    <s v="CACAO ANDREA F."/>
    <s v="CSWDO"/>
    <x v="1"/>
    <d v="2023-04-03T00:00:00"/>
    <d v="2023-04-04T00:00:00"/>
    <s v="VL"/>
    <m/>
    <s v="2 VL"/>
    <n v="2"/>
    <m/>
  </r>
  <r>
    <n v="1053"/>
    <x v="48"/>
    <d v="2023-01-03T00:00:00"/>
    <s v="PAZ JOSUE O."/>
    <s v="CENRO"/>
    <x v="0"/>
    <d v="2023-02-28T00:00:00"/>
    <d v="2023-02-28T00:00:00"/>
    <s v="SL"/>
    <m/>
    <s v="1 SL"/>
    <n v="1"/>
    <m/>
  </r>
  <r>
    <n v="1054"/>
    <x v="48"/>
    <d v="2023-03-03T00:00:00"/>
    <s v="PAGLINAWAN JESSIE M."/>
    <s v="CENRO"/>
    <x v="0"/>
    <d v="2023-03-02T00:00:00"/>
    <d v="2023-03-02T00:00:00"/>
    <s v="SL"/>
    <m/>
    <s v="1 SL"/>
    <n v="1"/>
    <m/>
  </r>
  <r>
    <n v="1055"/>
    <x v="48"/>
    <d v="2023-03-08T00:00:00"/>
    <s v="PRIMO GRACE M."/>
    <s v="EEO/CITY MARKET"/>
    <x v="0"/>
    <d v="2023-02-21T00:00:00"/>
    <d v="2023-02-21T00:00:00"/>
    <s v="SL"/>
    <m/>
    <s v="1 SL"/>
    <n v="1"/>
    <m/>
  </r>
  <r>
    <n v="1056"/>
    <x v="48"/>
    <d v="2023-03-23T00:00:00"/>
    <s v="PARAISO MARIA LORENA D."/>
    <s v="EEO/CITY MARKET"/>
    <x v="0"/>
    <d v="2023-03-28T00:00:00"/>
    <d v="2023-03-28T00:00:00"/>
    <s v="VL"/>
    <m/>
    <s v="1 VL"/>
    <n v="1"/>
    <m/>
  </r>
  <r>
    <n v="1056"/>
    <x v="48"/>
    <d v="2023-03-23T00:00:00"/>
    <s v="PARAISO MARIA LORENA D."/>
    <s v="EEO/CITY MARKET"/>
    <x v="0"/>
    <d v="2023-03-31T00:00:00"/>
    <d v="2023-03-31T00:00:00"/>
    <s v="VL"/>
    <m/>
    <s v="1 VL"/>
    <n v="1"/>
    <m/>
  </r>
  <r>
    <n v="1057"/>
    <x v="48"/>
    <d v="2023-03-13T00:00:00"/>
    <s v="OBINA JAIME  "/>
    <s v="CENRO"/>
    <x v="0"/>
    <d v="2023-03-12T00:00:00"/>
    <d v="2023-03-12T00:00:00"/>
    <s v="SL"/>
    <m/>
    <s v="1 SL"/>
    <n v="1"/>
    <m/>
  </r>
  <r>
    <n v="1058"/>
    <x v="48"/>
    <d v="2023-03-07T00:00:00"/>
    <s v="OBINA APOLINARIO B."/>
    <s v="CENRO"/>
    <x v="0"/>
    <d v="2023-03-07T00:00:00"/>
    <d v="2023-03-24T00:00:00"/>
    <s v="SL"/>
    <m/>
    <s v="14 SL"/>
    <n v="14"/>
    <m/>
  </r>
  <r>
    <n v="1059"/>
    <x v="48"/>
    <d v="2023-03-27T00:00:00"/>
    <s v="OCAMPO NOVELYN U."/>
    <s v="CSWDO"/>
    <x v="0"/>
    <d v="2023-04-03T00:00:00"/>
    <d v="2023-04-03T00:00:00"/>
    <s v="OTHER"/>
    <s v="SPECIAL PRIVELEGE"/>
    <s v="1 OTHER"/>
    <n v="1"/>
    <m/>
  </r>
  <r>
    <n v="1060"/>
    <x v="48"/>
    <d v="2023-03-10T00:00:00"/>
    <s v="OCAMPO NOVELYN U."/>
    <s v="CSWDO"/>
    <x v="0"/>
    <d v="2023-03-08T00:00:00"/>
    <d v="2023-03-08T00:00:00"/>
    <s v="SL"/>
    <m/>
    <s v="1 SL"/>
    <n v="1"/>
    <m/>
  </r>
  <r>
    <n v="1061"/>
    <x v="48"/>
    <d v="2023-03-23T00:00:00"/>
    <s v="OPO CONEY V."/>
    <s v="HOUSING"/>
    <x v="0"/>
    <d v="2023-03-30T00:00:00"/>
    <d v="2023-03-31T00:00:00"/>
    <s v="VL"/>
    <m/>
    <s v="2 VL"/>
    <n v="2"/>
    <m/>
  </r>
  <r>
    <n v="1062"/>
    <x v="48"/>
    <d v="2023-03-13T00:00:00"/>
    <s v="OPO CONEY V."/>
    <s v="HOUSING"/>
    <x v="0"/>
    <d v="2023-03-09T00:00:00"/>
    <d v="2023-03-09T00:00:00"/>
    <s v="SL"/>
    <m/>
    <s v="1 SL"/>
    <n v="1"/>
    <m/>
  </r>
  <r>
    <n v="1063"/>
    <x v="48"/>
    <d v="2023-03-07T00:00:00"/>
    <s v="NACARIO GLENN B."/>
    <s v="TCNHS"/>
    <x v="0"/>
    <d v="2023-04-03T00:00:00"/>
    <d v="2023-04-05T00:00:00"/>
    <s v="OTHER"/>
    <s v="SPECIAL PRIVILEGE"/>
    <s v="3 OTHER"/>
    <n v="3"/>
    <m/>
  </r>
  <r>
    <n v="1064"/>
    <x v="48"/>
    <d v="2023-03-06T00:00:00"/>
    <s v="NACARIO GLENN B."/>
    <s v="TCNHS"/>
    <x v="0"/>
    <d v="2023-03-02T00:00:00"/>
    <d v="2023-03-03T00:00:00"/>
    <s v="SL"/>
    <m/>
    <s v="2 SL"/>
    <n v="2"/>
    <m/>
  </r>
  <r>
    <n v="1065"/>
    <x v="48"/>
    <d v="2023-03-01T00:00:00"/>
    <s v="NACARIO GLENN B."/>
    <s v="TCNHS"/>
    <x v="0"/>
    <d v="2023-02-28T00:00:00"/>
    <d v="2023-03-01T00:00:00"/>
    <s v="SL"/>
    <m/>
    <s v="2 SL"/>
    <n v="2"/>
    <m/>
  </r>
  <r>
    <n v="1066"/>
    <x v="48"/>
    <d v="2023-02-17T00:00:00"/>
    <s v="NACARIO GLENN B."/>
    <s v="TCNHS"/>
    <x v="0"/>
    <d v="2023-02-15T00:00:00"/>
    <d v="2023-02-15T00:00:00"/>
    <s v="SL"/>
    <m/>
    <s v="1 SL"/>
    <n v="1"/>
    <m/>
  </r>
  <r>
    <n v="1067"/>
    <x v="48"/>
    <d v="2023-03-29T00:00:00"/>
    <s v="MANLANGIT LEONILA R."/>
    <s v="TICC"/>
    <x v="0"/>
    <d v="2023-03-23T00:00:00"/>
    <d v="2023-03-25T00:00:00"/>
    <s v="OTHER"/>
    <s v="SPECIAL PRIVILEGE"/>
    <s v="3 OTHER"/>
    <n v="3"/>
    <m/>
  </r>
  <r>
    <n v="1068"/>
    <x v="48"/>
    <d v="2023-03-28T00:00:00"/>
    <s v="MANLANGIT LEONILA R."/>
    <s v="TICC"/>
    <x v="0"/>
    <d v="2023-03-20T00:00:00"/>
    <d v="2023-03-22T00:00:00"/>
    <s v="SL"/>
    <m/>
    <s v="3 SL"/>
    <n v="3"/>
    <m/>
  </r>
  <r>
    <n v="1069"/>
    <x v="48"/>
    <d v="2023-03-27T00:00:00"/>
    <s v="MAMARIL JOSEFINA P."/>
    <s v="TICC"/>
    <x v="0"/>
    <d v="2023-03-23T00:00:00"/>
    <d v="2023-03-24T00:00:00"/>
    <s v="SL"/>
    <m/>
    <s v="2 SL"/>
    <n v="2"/>
    <m/>
  </r>
  <r>
    <n v="1070"/>
    <x v="48"/>
    <d v="2023-03-09T00:00:00"/>
    <s v="MERCADO ARLENNIE D."/>
    <n v="0"/>
    <x v="2"/>
    <d v="2023-03-13T00:00:00"/>
    <d v="2023-03-14T00:00:00"/>
    <s v="SL"/>
    <m/>
    <s v="2 SL"/>
    <n v="2"/>
    <m/>
  </r>
  <r>
    <n v="1071"/>
    <x v="48"/>
    <d v="2023-03-06T00:00:00"/>
    <s v="MERJILLA JEANETTE B."/>
    <n v="0"/>
    <x v="2"/>
    <d v="2023-03-03T00:00:00"/>
    <d v="2023-03-04T00:00:00"/>
    <s v="SL"/>
    <m/>
    <s v="2 SL"/>
    <n v="2"/>
    <m/>
  </r>
  <r>
    <n v="1072"/>
    <x v="48"/>
    <d v="2023-03-20T00:00:00"/>
    <s v="MARQUEZ LOLITA R."/>
    <n v="0"/>
    <x v="2"/>
    <d v="2023-03-17T00:00:00"/>
    <d v="2023-03-17T00:00:00"/>
    <s v="SL"/>
    <m/>
    <s v="1 SL"/>
    <n v="1"/>
    <m/>
  </r>
  <r>
    <n v="1073"/>
    <x v="48"/>
    <d v="2023-03-11T00:00:00"/>
    <s v="MALANAN JENNYLYN R."/>
    <s v="PICNIC GROVE"/>
    <x v="0"/>
    <d v="2023-03-21T00:00:00"/>
    <d v="2023-03-21T00:00:00"/>
    <s v="VL"/>
    <m/>
    <s v="1 VL"/>
    <n v="1"/>
    <m/>
  </r>
  <r>
    <n v="1073"/>
    <x v="48"/>
    <d v="2023-03-11T00:00:00"/>
    <s v="MALANAN JENNYLYN R."/>
    <s v="PICNIC GROVE"/>
    <x v="0"/>
    <d v="2023-03-28T00:00:00"/>
    <d v="2023-03-31T00:00:00"/>
    <s v="VL"/>
    <m/>
    <s v="4 VL"/>
    <n v="4"/>
    <m/>
  </r>
  <r>
    <n v="1074"/>
    <x v="48"/>
    <d v="2023-03-24T00:00:00"/>
    <s v="MARDO MELINDA E."/>
    <s v="CENRO"/>
    <x v="0"/>
    <d v="2023-04-06T00:00:00"/>
    <d v="2023-04-08T00:00:00"/>
    <s v="VL"/>
    <m/>
    <s v="3 VL"/>
    <n v="3"/>
    <m/>
  </r>
  <r>
    <n v="1075"/>
    <x v="48"/>
    <d v="2023-03-20T00:00:00"/>
    <s v="MARDO MELINDA E."/>
    <s v="CENRO"/>
    <x v="0"/>
    <d v="2023-03-27T00:00:00"/>
    <d v="2023-03-27T00:00:00"/>
    <s v="VL"/>
    <m/>
    <s v="1 VL"/>
    <n v="1"/>
    <m/>
  </r>
  <r>
    <n v="1076"/>
    <x v="48"/>
    <d v="2023-02-17T00:00:00"/>
    <s v="GUMIRAN HERMINIA A."/>
    <s v="DEPED"/>
    <x v="0"/>
    <d v="2023-02-01T00:00:00"/>
    <d v="2023-02-02T00:00:00"/>
    <s v="VL"/>
    <m/>
    <s v="2 VL"/>
    <n v="2"/>
    <m/>
  </r>
  <r>
    <n v="1076"/>
    <x v="48"/>
    <d v="2023-02-17T00:00:00"/>
    <s v="GUMIRAN HERMINIA A."/>
    <s v="DEPED"/>
    <x v="0"/>
    <d v="2023-02-07T00:00:00"/>
    <d v="2023-02-10T00:00:00"/>
    <s v="VL"/>
    <m/>
    <s v="4 VL"/>
    <n v="4"/>
    <m/>
  </r>
  <r>
    <n v="1076"/>
    <x v="48"/>
    <d v="2023-02-17T00:00:00"/>
    <s v="GUMIRAN HERMINIA A."/>
    <s v="DEPED"/>
    <x v="0"/>
    <d v="2023-02-17T00:00:00"/>
    <d v="2023-02-17T00:00:00"/>
    <s v="VL"/>
    <m/>
    <s v="1 VL"/>
    <n v="1"/>
    <m/>
  </r>
  <r>
    <n v="1077"/>
    <x v="48"/>
    <d v="2023-03-06T00:00:00"/>
    <s v="MARDO MELINDA E."/>
    <s v="CENRO"/>
    <x v="0"/>
    <d v="2023-03-15T00:00:00"/>
    <d v="2023-03-15T00:00:00"/>
    <s v="VL"/>
    <m/>
    <s v="1 VL"/>
    <n v="1"/>
    <m/>
  </r>
  <r>
    <n v="1078"/>
    <x v="48"/>
    <d v="2023-03-02T00:00:00"/>
    <s v="MERCARDO RENGIE M."/>
    <n v="0"/>
    <x v="2"/>
    <d v="2023-03-02T00:00:00"/>
    <d v="2023-03-02T00:00:00"/>
    <s v="SL"/>
    <m/>
    <s v="1 SL"/>
    <n v="1"/>
    <m/>
  </r>
  <r>
    <n v="1079"/>
    <x v="48"/>
    <d v="2023-02-28T00:00:00"/>
    <s v="MERCARDO RENGIE M."/>
    <n v="0"/>
    <x v="2"/>
    <d v="2023-02-28T00:00:00"/>
    <d v="2023-02-28T00:00:00"/>
    <s v="SL"/>
    <m/>
    <s v="1 SL"/>
    <n v="1"/>
    <m/>
  </r>
  <r>
    <n v="1080"/>
    <x v="48"/>
    <d v="2023-03-21T00:00:00"/>
    <s v="GUMIRAN HERMINIA A."/>
    <s v="DEPED"/>
    <x v="0"/>
    <d v="2023-03-08T00:00:00"/>
    <d v="2023-03-20T00:00:00"/>
    <s v="SL"/>
    <m/>
    <s v="8 SL"/>
    <n v="8"/>
    <m/>
  </r>
  <r>
    <n v="1081"/>
    <x v="48"/>
    <d v="2023-03-14T00:00:00"/>
    <s v="GATPANDAN MICHAEL E."/>
    <s v="GSO"/>
    <x v="0"/>
    <d v="2023-03-13T00:00:00"/>
    <d v="2023-03-13T00:00:00"/>
    <s v="SL"/>
    <m/>
    <s v="1 SL"/>
    <n v="1"/>
    <m/>
  </r>
  <r>
    <n v="1082"/>
    <x v="48"/>
    <d v="2023-03-02T00:00:00"/>
    <s v="GONZALES CRISTI NERISSE E."/>
    <s v="CEO"/>
    <x v="0"/>
    <d v="2023-03-01T00:00:00"/>
    <d v="2023-03-01T00:00:00"/>
    <s v="SL"/>
    <m/>
    <s v="1 SL"/>
    <n v="1"/>
    <m/>
  </r>
  <r>
    <n v="1083"/>
    <x v="48"/>
    <d v="2023-03-13T00:00:00"/>
    <s v="GONZALES MARY JANE D."/>
    <s v="CSWDO"/>
    <x v="0"/>
    <d v="2023-03-10T00:00:00"/>
    <d v="2023-03-10T00:00:00"/>
    <s v="SL"/>
    <m/>
    <s v="1 SL"/>
    <n v="1"/>
    <m/>
  </r>
  <r>
    <n v="1084"/>
    <x v="48"/>
    <d v="2023-02-06T00:00:00"/>
    <s v="ATIENZA VENUS  "/>
    <s v="CENRO"/>
    <x v="0"/>
    <d v="2023-02-05T00:00:00"/>
    <d v="2023-02-05T00:00:00"/>
    <s v="SL"/>
    <m/>
    <s v="1 SL"/>
    <n v="1"/>
    <m/>
  </r>
  <r>
    <n v="1085"/>
    <x v="48"/>
    <d v="2023-02-25T00:00:00"/>
    <s v="ACUB MA. MARILYN L."/>
    <s v="PICNIC GROVE"/>
    <x v="0"/>
    <d v="2023-03-03T00:00:00"/>
    <d v="2023-03-06T00:00:00"/>
    <s v="VL"/>
    <m/>
    <s v="4 VL"/>
    <n v="4"/>
    <m/>
  </r>
  <r>
    <n v="1086"/>
    <x v="48"/>
    <d v="2023-02-25T00:00:00"/>
    <s v="ACUB MA. MARILYN L."/>
    <s v="PICNIC GROVE"/>
    <x v="0"/>
    <d v="2023-03-11T00:00:00"/>
    <d v="2023-03-20T00:00:00"/>
    <s v="VL"/>
    <m/>
    <s v="7 VL"/>
    <n v="7"/>
    <m/>
  </r>
  <r>
    <n v="1087"/>
    <x v="48"/>
    <d v="2023-02-25T00:00:00"/>
    <s v="ACUB MA. MARILYN L."/>
    <s v="PICNIC GROVE"/>
    <x v="0"/>
    <d v="2023-03-25T00:00:00"/>
    <d v="2023-03-26T00:00:00"/>
    <s v="VL"/>
    <m/>
    <s v="2 VL"/>
    <n v="2"/>
    <m/>
  </r>
  <r>
    <n v="1088"/>
    <x v="48"/>
    <d v="2023-02-06T00:00:00"/>
    <s v="ANDAG ALEX C."/>
    <s v="CENRO"/>
    <x v="0"/>
    <d v="2023-02-05T00:00:00"/>
    <d v="2023-02-05T00:00:00"/>
    <s v="SL"/>
    <m/>
    <s v="1 SL"/>
    <n v="1"/>
    <m/>
  </r>
  <r>
    <n v="1089"/>
    <x v="48"/>
    <d v="2023-03-11T00:00:00"/>
    <s v="AMON ESTELITA S."/>
    <s v="PICNIC GROVE"/>
    <x v="0"/>
    <d v="2023-03-01T00:00:00"/>
    <d v="2023-03-10T00:00:00"/>
    <s v="SL"/>
    <m/>
    <s v="8 SL"/>
    <n v="8"/>
    <m/>
  </r>
  <r>
    <n v="1090"/>
    <x v="48"/>
    <d v="2023-01-30T00:00:00"/>
    <s v="BAES ELMER P."/>
    <s v="EDP"/>
    <x v="0"/>
    <d v="2023-03-24T00:00:00"/>
    <d v="2023-03-27T00:00:00"/>
    <s v="SL"/>
    <m/>
    <s v="2 SL"/>
    <n v="2"/>
    <m/>
  </r>
  <r>
    <n v="1091"/>
    <x v="48"/>
    <d v="2023-03-16T00:00:00"/>
    <s v="FLORES CHRIZELLE MAE M."/>
    <s v="CSWDO"/>
    <x v="2"/>
    <d v="2023-03-16T00:00:00"/>
    <d v="2023-06-29T00:00:00"/>
    <s v="OTHER"/>
    <s v="105DAYS MATERNITY LEAVE"/>
    <s v="73 OTHER"/>
    <n v="73"/>
    <m/>
  </r>
  <r>
    <n v="1092"/>
    <x v="48"/>
    <d v="2023-03-13T00:00:00"/>
    <s v="FLORES CHRIZELLE MAE M."/>
    <s v="CSWDO"/>
    <x v="2"/>
    <d v="2023-03-13T00:00:00"/>
    <d v="2023-03-15T00:00:00"/>
    <s v="SL"/>
    <m/>
    <s v="3 SL"/>
    <n v="3"/>
    <m/>
  </r>
  <r>
    <n v="1093"/>
    <x v="48"/>
    <d v="2023-03-01T00:00:00"/>
    <s v="COSA PAOLA GRACE P."/>
    <s v="ASSESSOR"/>
    <x v="0"/>
    <d v="2023-02-28T00:00:00"/>
    <d v="2023-02-28T00:00:00"/>
    <s v="SL"/>
    <m/>
    <s v="1 SL"/>
    <n v="1"/>
    <m/>
  </r>
  <r>
    <n v="1094"/>
    <x v="48"/>
    <d v="2023-03-17T00:00:00"/>
    <s v="CESICAR JOCHELLE JOAN S."/>
    <s v="TICC/TCCH"/>
    <x v="0"/>
    <d v="2023-03-15T00:00:00"/>
    <d v="2023-03-15T00:00:00"/>
    <s v="SL"/>
    <m/>
    <s v="1 SL"/>
    <n v="1"/>
    <m/>
  </r>
  <r>
    <n v="1095"/>
    <x v="48"/>
    <d v="2023-03-07T00:00:00"/>
    <s v="CESICAR JOCHELLE JOAN S."/>
    <s v="TICC/TCCH"/>
    <x v="0"/>
    <d v="2023-03-06T00:00:00"/>
    <d v="2023-03-06T00:00:00"/>
    <s v="OTHER"/>
    <s v="SPECIAL PRIVILEDGE"/>
    <s v="1 OTHER"/>
    <n v="1"/>
    <m/>
  </r>
  <r>
    <n v="1096"/>
    <x v="48"/>
    <d v="2023-03-27T00:00:00"/>
    <s v="BAROA JONA A."/>
    <s v="CSU"/>
    <x v="0"/>
    <d v="2023-04-03T00:00:00"/>
    <d v="2023-04-14T00:00:00"/>
    <s v="VL"/>
    <m/>
    <s v="8 VL"/>
    <n v="8"/>
    <m/>
  </r>
  <r>
    <n v="1097"/>
    <x v="48"/>
    <d v="2023-03-24T00:00:00"/>
    <s v="BALANI MICHAEL D."/>
    <s v="TOPS"/>
    <x v="1"/>
    <d v="2023-03-30T00:00:00"/>
    <d v="2023-03-31T00:00:00"/>
    <s v="VL"/>
    <m/>
    <s v="2 VL"/>
    <n v="2"/>
    <m/>
  </r>
  <r>
    <n v="1098"/>
    <x v="48"/>
    <d v="2023-03-20T00:00:00"/>
    <s v="BRIZUELA LENIE E."/>
    <s v="CTO-LICENSE"/>
    <x v="0"/>
    <d v="2023-03-17T00:00:00"/>
    <d v="2023-03-17T00:00:00"/>
    <s v="SL"/>
    <m/>
    <s v="1 SL"/>
    <n v="1"/>
    <m/>
  </r>
  <r>
    <n v="1099"/>
    <x v="48"/>
    <d v="2023-03-20T00:00:00"/>
    <s v="BELOSTRINO JULIETA P."/>
    <s v="LCR"/>
    <x v="0"/>
    <d v="2023-03-27T00:00:00"/>
    <d v="2023-03-29T00:00:00"/>
    <s v="VL"/>
    <m/>
    <s v="3 VL"/>
    <n v="3"/>
    <m/>
  </r>
  <r>
    <n v="1100"/>
    <x v="48"/>
    <d v="2023-03-16T00:00:00"/>
    <s v="BELOSTRINO JULIETA P."/>
    <s v="LCR"/>
    <x v="0"/>
    <d v="2023-03-16T00:00:00"/>
    <d v="2023-03-17T00:00:00"/>
    <s v="SL"/>
    <m/>
    <s v="2 SL"/>
    <n v="2"/>
    <m/>
  </r>
  <r>
    <n v="1101"/>
    <x v="48"/>
    <d v="2023-03-07T00:00:00"/>
    <s v="BRON FLORENCIO L."/>
    <s v="EEO/CITY MARKET"/>
    <x v="0"/>
    <d v="2023-03-11T00:00:00"/>
    <d v="2023-03-12T00:00:00"/>
    <s v="VL"/>
    <m/>
    <s v="2 VL"/>
    <n v="2"/>
    <m/>
  </r>
  <r>
    <n v="1102"/>
    <x v="48"/>
    <d v="2023-03-06T00:00:00"/>
    <s v="BRON FLORENCIO L."/>
    <s v="EEO/CITY MARKET"/>
    <x v="0"/>
    <d v="2023-03-04T00:00:00"/>
    <d v="2023-03-04T00:00:00"/>
    <s v="SL"/>
    <m/>
    <s v="1 SL"/>
    <n v="1"/>
    <m/>
  </r>
  <r>
    <n v="1103"/>
    <x v="48"/>
    <d v="2023-03-23T00:00:00"/>
    <s v="AGUILA JENNIFER A."/>
    <s v="OSPITAL NG TAGAYTAY"/>
    <x v="0"/>
    <d v="2023-03-30T00:00:00"/>
    <d v="2023-03-31T00:00:00"/>
    <s v="VL"/>
    <m/>
    <s v="2 VL"/>
    <n v="2"/>
    <m/>
  </r>
  <r>
    <n v="1104"/>
    <x v="48"/>
    <d v="2023-03-23T00:00:00"/>
    <s v="AMBAT MARILOU M."/>
    <s v="EEO/ CITY MARKET"/>
    <x v="1"/>
    <d v="2023-03-23T00:00:00"/>
    <d v="2023-03-23T00:00:00"/>
    <s v="OTHER"/>
    <s v="BIRTHDAY LEAVE"/>
    <s v="1 OTHER"/>
    <n v="1"/>
    <m/>
  </r>
  <r>
    <n v="1105"/>
    <x v="48"/>
    <d v="2023-03-01T00:00:00"/>
    <s v="ANGCAYA IRENE V."/>
    <s v="TICC"/>
    <x v="0"/>
    <d v="2023-02-27T00:00:00"/>
    <d v="2023-02-27T00:00:00"/>
    <s v="SL"/>
    <m/>
    <s v="1 SL"/>
    <n v="1"/>
    <m/>
  </r>
  <r>
    <n v="1106"/>
    <x v="48"/>
    <d v="2023-03-08T00:00:00"/>
    <s v="DIMAANO LEOVIGILDA A."/>
    <s v="EEO/CITY MARKET"/>
    <x v="0"/>
    <d v="2023-03-21T00:00:00"/>
    <d v="2023-03-21T00:00:00"/>
    <s v="OTHER"/>
    <s v="SPECIAL PRIVILEGE"/>
    <s v="1 OTHER"/>
    <n v="1"/>
    <m/>
  </r>
  <r>
    <n v="1107"/>
    <x v="48"/>
    <d v="2023-03-16T00:00:00"/>
    <s v="JABINES MARIA SHELLY D."/>
    <s v="LIBRARY"/>
    <x v="0"/>
    <d v="2023-03-15T00:00:00"/>
    <d v="2023-03-15T00:00:00"/>
    <s v="SL"/>
    <m/>
    <s v="1 SL"/>
    <n v="1"/>
    <m/>
  </r>
  <r>
    <n v="1108"/>
    <x v="48"/>
    <d v="2023-03-08T00:00:00"/>
    <s v="DIMAANO LEOVIGILDA A."/>
    <s v="EEO/CITY MARKET"/>
    <x v="0"/>
    <d v="2023-03-07T00:00:00"/>
    <d v="2023-03-07T00:00:00"/>
    <s v="SL"/>
    <m/>
    <s v="1 SL"/>
    <n v="1"/>
    <m/>
  </r>
  <r>
    <n v="1109"/>
    <x v="48"/>
    <d v="2023-03-21T00:00:00"/>
    <s v="DE CASTRO  CHRISTINE JEAN D."/>
    <s v="CSWDO"/>
    <x v="0"/>
    <d v="2023-03-27T00:00:00"/>
    <d v="2023-03-27T00:00:00"/>
    <s v="OTHER"/>
    <s v="BIRTHDAY LEAVE"/>
    <s v="1 OTHER"/>
    <n v="1"/>
    <m/>
  </r>
  <r>
    <n v="1110"/>
    <x v="48"/>
    <d v="2023-03-09T00:00:00"/>
    <s v="DE CASTRO  CHRISTINE JEAN D."/>
    <s v="CSWDO"/>
    <x v="0"/>
    <d v="2023-03-08T00:00:00"/>
    <d v="2023-03-08T00:00:00"/>
    <s v="SL"/>
    <m/>
    <s v="1 SL"/>
    <n v="1"/>
    <m/>
  </r>
  <r>
    <n v="1111"/>
    <x v="48"/>
    <d v="2023-03-06T00:00:00"/>
    <s v="DE CASTRO  CHRISTINE JEAN D."/>
    <s v="CSWDO"/>
    <x v="0"/>
    <d v="2023-03-03T00:00:00"/>
    <d v="2023-03-03T00:00:00"/>
    <s v="SL"/>
    <m/>
    <s v="1 SL"/>
    <n v="1"/>
    <m/>
  </r>
  <r>
    <n v="1112"/>
    <x v="48"/>
    <d v="2023-03-11T00:00:00"/>
    <s v="DEL MUNDO JONAS B."/>
    <s v="CHO"/>
    <x v="0"/>
    <d v="2023-03-09T00:00:00"/>
    <d v="2023-03-10T00:00:00"/>
    <s v="SL"/>
    <m/>
    <s v="2 SL"/>
    <n v="2"/>
    <m/>
  </r>
  <r>
    <n v="1113"/>
    <x v="48"/>
    <d v="2023-03-06T00:00:00"/>
    <s v="DILIDILI AIREEN M."/>
    <s v="TICC"/>
    <x v="0"/>
    <d v="2023-03-16T00:00:00"/>
    <d v="2023-03-17T00:00:00"/>
    <s v="VL"/>
    <m/>
    <s v="2 VL"/>
    <n v="2"/>
    <m/>
  </r>
  <r>
    <n v="1113"/>
    <x v="48"/>
    <d v="2023-03-06T00:00:00"/>
    <s v="DILIDILI AIREEN M."/>
    <s v="TICC"/>
    <x v="0"/>
    <d v="2023-03-22T00:00:00"/>
    <d v="2023-03-22T00:00:00"/>
    <s v="VL"/>
    <m/>
    <s v="1 VL"/>
    <n v="1"/>
    <m/>
  </r>
  <r>
    <n v="1114"/>
    <x v="48"/>
    <d v="2023-03-06T00:00:00"/>
    <s v="DIMAILIG ARLYN R."/>
    <s v="MAHOGANY MARKET"/>
    <x v="0"/>
    <d v="2023-03-17T00:00:00"/>
    <d v="2023-03-17T00:00:00"/>
    <s v="VL"/>
    <m/>
    <s v="1 VL"/>
    <n v="1"/>
    <m/>
  </r>
  <r>
    <n v="1115"/>
    <x v="48"/>
    <d v="2023-03-06T00:00:00"/>
    <s v="DIMAILIG ARLYN R."/>
    <s v="MAHOGANY MARKET"/>
    <x v="0"/>
    <d v="2023-03-28T00:00:00"/>
    <d v="2023-03-28T00:00:00"/>
    <s v="VL"/>
    <m/>
    <s v="1 VL"/>
    <n v="1"/>
    <m/>
  </r>
  <r>
    <n v="1115"/>
    <x v="48"/>
    <d v="2023-03-07T00:00:00"/>
    <s v="DISEPEDA MACARIA P."/>
    <s v="TICC"/>
    <x v="0"/>
    <d v="2023-03-05T00:00:00"/>
    <d v="2023-03-06T00:00:00"/>
    <s v="SL"/>
    <m/>
    <s v="2 SL"/>
    <n v="2"/>
    <m/>
  </r>
  <r>
    <n v="1116"/>
    <x v="48"/>
    <d v="2023-03-02T00:00:00"/>
    <s v="DORADO JULAIDA M."/>
    <s v="CENRO"/>
    <x v="1"/>
    <d v="2023-02-19T00:00:00"/>
    <d v="2023-02-19T00:00:00"/>
    <s v="OTHER"/>
    <s v="SPECIAL PRIVILEGE"/>
    <s v="1 OTHER"/>
    <n v="1"/>
    <m/>
  </r>
  <r>
    <n v="1117"/>
    <x v="48"/>
    <d v="2023-03-20T00:00:00"/>
    <s v="DEMATERA PEDRO B."/>
    <s v="CCR"/>
    <x v="0"/>
    <d v="2023-03-27T00:00:00"/>
    <d v="2023-03-27T00:00:00"/>
    <s v="OTHER"/>
    <s v="SPECIAL PRIVILEGE"/>
    <s v="1 OTHER"/>
    <n v="1"/>
    <m/>
  </r>
  <r>
    <n v="1118"/>
    <x v="48"/>
    <d v="2023-03-24T00:00:00"/>
    <s v="COSA PAOLA GRACE P."/>
    <s v="ASSESSOR"/>
    <x v="0"/>
    <d v="2023-03-23T00:00:00"/>
    <d v="2023-03-23T00:00:00"/>
    <s v="SL"/>
    <m/>
    <s v="1 SL"/>
    <n v="1"/>
    <m/>
  </r>
  <r>
    <n v="1119"/>
    <x v="48"/>
    <d v="2023-03-24T00:00:00"/>
    <s v="CABANLIT ZOSIMA M."/>
    <s v="MAHOGANY MARKET"/>
    <x v="0"/>
    <d v="2023-03-18T00:00:00"/>
    <d v="2023-03-20T00:00:00"/>
    <s v="SL"/>
    <m/>
    <s v="3 SL"/>
    <n v="3"/>
    <m/>
  </r>
  <r>
    <n v="1120"/>
    <x v="48"/>
    <d v="2023-03-03T00:00:00"/>
    <s v="COLETO ASHLEY M."/>
    <s v="ASSESSOR"/>
    <x v="0"/>
    <d v="2023-03-10T00:00:00"/>
    <d v="2023-03-10T00:00:00"/>
    <s v="OTHER"/>
    <s v="SPECIAL PRIVILEGE"/>
    <s v="1 OTHER"/>
    <n v="1"/>
    <m/>
  </r>
  <r>
    <n v="1121"/>
    <x v="48"/>
    <d v="2023-03-23T00:00:00"/>
    <s v="COSME CORAZON O."/>
    <s v="TCIS"/>
    <x v="0"/>
    <d v="2023-03-21T00:00:00"/>
    <d v="2023-03-21T00:00:00"/>
    <s v="SL"/>
    <m/>
    <s v="1 SL"/>
    <n v="1"/>
    <m/>
  </r>
  <r>
    <n v="1122"/>
    <x v="48"/>
    <d v="2023-03-18T00:00:00"/>
    <s v="DISEPEDA ALDWIN  "/>
    <s v="CENRO"/>
    <x v="0"/>
    <d v="2023-03-18T00:00:00"/>
    <d v="2023-03-20T00:00:00"/>
    <s v="SL"/>
    <m/>
    <s v="2 SL"/>
    <n v="2"/>
    <m/>
  </r>
  <r>
    <n v="1123"/>
    <x v="48"/>
    <d v="2023-01-06T00:00:00"/>
    <s v="CONTRERAS SARAH JANE P."/>
    <s v="TCNHS-ISHS"/>
    <x v="0"/>
    <d v="2023-01-04T00:00:00"/>
    <d v="2023-01-05T00:00:00"/>
    <s v="SL"/>
    <m/>
    <s v="2 SL"/>
    <n v="2"/>
    <m/>
  </r>
  <r>
    <n v="1124"/>
    <x v="48"/>
    <d v="2023-03-10T00:00:00"/>
    <s v="ESTIEBER ARISTOTLE B."/>
    <s v="CENRO"/>
    <x v="0"/>
    <d v="2023-03-09T00:00:00"/>
    <d v="2023-03-09T00:00:00"/>
    <s v="SL"/>
    <m/>
    <s v="1 SL"/>
    <n v="1"/>
    <m/>
  </r>
  <r>
    <n v="1125"/>
    <x v="48"/>
    <d v="2023-03-08T00:00:00"/>
    <s v="ENRIQUEZ ANABEL O."/>
    <s v="CHO"/>
    <x v="0"/>
    <d v="2023-03-17T00:00:00"/>
    <d v="2023-03-20T00:00:00"/>
    <s v="VL"/>
    <m/>
    <s v="2 VL"/>
    <n v="2"/>
    <m/>
  </r>
  <r>
    <n v="1126"/>
    <x v="48"/>
    <d v="2023-03-11T00:00:00"/>
    <s v="ESTOLE JOCELYN D."/>
    <s v="CCT"/>
    <x v="0"/>
    <d v="2023-03-08T00:00:00"/>
    <d v="2023-03-10T00:00:00"/>
    <s v="SL"/>
    <m/>
    <s v="3 SL"/>
    <n v="3"/>
    <m/>
  </r>
  <r>
    <n v="1127"/>
    <x v="48"/>
    <d v="2023-03-09T00:00:00"/>
    <s v="DERLA ARTHUR D."/>
    <s v="CENRO"/>
    <x v="0"/>
    <d v="2023-03-07T00:00:00"/>
    <d v="2023-03-08T00:00:00"/>
    <s v="SL"/>
    <m/>
    <s v="2 SL"/>
    <n v="2"/>
    <m/>
  </r>
  <r>
    <n v="1128"/>
    <x v="48"/>
    <d v="2023-03-07T00:00:00"/>
    <s v="CONTRERAS SARAH JANE P."/>
    <s v="TCNHS-ISHS"/>
    <x v="0"/>
    <d v="2023-04-03T00:00:00"/>
    <d v="2023-04-05T00:00:00"/>
    <s v="OTHER"/>
    <s v="SPECIAL PRIVILEGE"/>
    <s v="3 OTHER"/>
    <n v="3"/>
    <m/>
  </r>
  <r>
    <n v="1129"/>
    <x v="48"/>
    <d v="2023-03-06T00:00:00"/>
    <s v="BERNALDEZ MARLONE P."/>
    <s v="TCNHS"/>
    <x v="1"/>
    <d v="2023-03-02T00:00:00"/>
    <d v="2023-03-03T00:00:00"/>
    <s v="SL"/>
    <m/>
    <s v="2 SL"/>
    <n v="2"/>
    <m/>
  </r>
  <r>
    <n v="1130"/>
    <x v="48"/>
    <d v="2023-03-22T00:00:00"/>
    <s v="ANGELES ANNABEL D."/>
    <n v="0"/>
    <x v="0"/>
    <d v="2023-03-03T00:00:00"/>
    <d v="2023-03-03T00:00:00"/>
    <s v="SL"/>
    <m/>
    <s v="1 SL"/>
    <n v="1"/>
    <m/>
  </r>
  <r>
    <n v="1130"/>
    <x v="48"/>
    <d v="2023-03-22T00:00:00"/>
    <s v="ANGELES ANNABEL D."/>
    <n v="0"/>
    <x v="0"/>
    <d v="2023-03-21T00:00:00"/>
    <d v="2023-03-21T00:00:00"/>
    <s v="SL"/>
    <m/>
    <s v="1 SL"/>
    <n v="1"/>
    <m/>
  </r>
  <r>
    <n v="1131"/>
    <x v="48"/>
    <d v="2023-03-16T00:00:00"/>
    <s v="ATIENZA VENUS  "/>
    <s v="CENRO"/>
    <x v="0"/>
    <d v="2023-03-13T00:00:00"/>
    <d v="2023-03-14T00:00:00"/>
    <s v="SL"/>
    <m/>
    <s v="2 SL"/>
    <n v="2"/>
    <m/>
  </r>
  <r>
    <n v="1132"/>
    <x v="48"/>
    <d v="2023-03-27T00:00:00"/>
    <s v="AMBION MARIETA B."/>
    <s v="CENRO"/>
    <x v="0"/>
    <d v="2023-04-06T00:00:00"/>
    <d v="2023-04-10T00:00:00"/>
    <s v="VL"/>
    <m/>
    <s v="3 VL"/>
    <n v="3"/>
    <m/>
  </r>
  <r>
    <n v="1133"/>
    <x v="48"/>
    <d v="2023-03-24T00:00:00"/>
    <s v="AMBION MARIETA B."/>
    <s v="CENRO"/>
    <x v="0"/>
    <d v="2023-03-22T00:00:00"/>
    <d v="2023-03-22T00:00:00"/>
    <s v="SL"/>
    <m/>
    <s v="1 SL"/>
    <n v="1"/>
    <m/>
  </r>
  <r>
    <n v="1134"/>
    <x v="48"/>
    <d v="2023-03-27T00:00:00"/>
    <s v="BAROA JONA A."/>
    <s v="CSU"/>
    <x v="0"/>
    <d v="2023-03-20T00:00:00"/>
    <d v="2023-03-24T00:00:00"/>
    <s v="VL"/>
    <m/>
    <s v="5 VL"/>
    <n v="5"/>
    <m/>
  </r>
  <r>
    <n v="1135"/>
    <x v="48"/>
    <d v="2023-03-23T00:00:00"/>
    <s v="HERNANDEZ RODERICK M."/>
    <s v="EEO/CITY MARKET"/>
    <x v="0"/>
    <d v="2023-03-21T00:00:00"/>
    <d v="2023-03-21T00:00:00"/>
    <s v="SL"/>
    <m/>
    <s v="1 SL"/>
    <n v="1"/>
    <m/>
  </r>
  <r>
    <n v="1136"/>
    <x v="48"/>
    <d v="2023-03-04T00:00:00"/>
    <s v="DIMAANO LEOVIGILDA A."/>
    <s v="EEO/CITY MARKET"/>
    <x v="0"/>
    <d v="2023-03-03T00:00:00"/>
    <d v="2023-03-03T00:00:00"/>
    <s v="SL"/>
    <m/>
    <s v="1 SL"/>
    <n v="1"/>
    <m/>
  </r>
  <r>
    <n v="1137"/>
    <x v="48"/>
    <d v="2023-04-03T00:00:00"/>
    <s v="ZAFRA REYNANTE B."/>
    <s v="TICC"/>
    <x v="0"/>
    <d v="2023-03-31T00:00:00"/>
    <d v="2023-03-31T00:00:00"/>
    <s v="OTHER"/>
    <s v="SPECIAL PRIVILEGE"/>
    <s v="1 OTHER"/>
    <n v="1"/>
    <m/>
  </r>
  <r>
    <n v="1138"/>
    <x v="48"/>
    <d v="2023-04-03T00:00:00"/>
    <s v="BATHAN ELVIRA R."/>
    <s v="TICC"/>
    <x v="0"/>
    <d v="2023-03-19T00:00:00"/>
    <d v="2023-03-19T00:00:00"/>
    <s v="SL"/>
    <m/>
    <s v="1 SL"/>
    <n v="1"/>
    <m/>
  </r>
  <r>
    <n v="1138"/>
    <x v="48"/>
    <d v="2023-04-03T00:00:00"/>
    <s v="BATHAN ELVIRA R."/>
    <s v="TICC"/>
    <x v="0"/>
    <d v="2023-03-25T00:00:00"/>
    <d v="2023-03-25T00:00:00"/>
    <s v="SL"/>
    <m/>
    <s v="1 SL"/>
    <n v="1"/>
    <m/>
  </r>
  <r>
    <n v="1139"/>
    <x v="48"/>
    <d v="2023-03-30T00:00:00"/>
    <s v="PERIDO BEVERLY T."/>
    <s v="CTO"/>
    <x v="1"/>
    <d v="2023-04-03T00:00:00"/>
    <d v="2023-04-03T00:00:00"/>
    <s v="OTHER"/>
    <s v="SPECIAL PRIVILEGE"/>
    <s v="1 OTHER"/>
    <n v="1"/>
    <m/>
  </r>
  <r>
    <n v="1140"/>
    <x v="48"/>
    <d v="2023-04-03T00:00:00"/>
    <s v="ROQUITE MARIECAR L."/>
    <s v="CCT"/>
    <x v="0"/>
    <d v="2023-04-03T00:00:00"/>
    <d v="2023-04-03T00:00:00"/>
    <s v="SL"/>
    <m/>
    <s v="1 SL"/>
    <n v="1"/>
    <m/>
  </r>
  <r>
    <n v="1141"/>
    <x v="48"/>
    <d v="2023-04-04T00:00:00"/>
    <s v="TOLENTINO CAROLINA E."/>
    <s v="LCR"/>
    <x v="1"/>
    <d v="2023-04-03T00:00:00"/>
    <d v="2023-04-03T00:00:00"/>
    <s v="SL"/>
    <m/>
    <s v="1 SL"/>
    <n v="1"/>
    <m/>
  </r>
  <r>
    <n v="1142"/>
    <x v="48"/>
    <d v="2023-04-04T00:00:00"/>
    <s v="ANACAY LEVIE B."/>
    <s v="ACCOUNTING"/>
    <x v="1"/>
    <d v="2023-03-08T00:00:00"/>
    <d v="2023-03-08T00:00:00"/>
    <s v="SL"/>
    <m/>
    <s v="1 SL"/>
    <n v="1"/>
    <m/>
  </r>
  <r>
    <n v="1142"/>
    <x v="48"/>
    <d v="2023-04-04T00:00:00"/>
    <s v="ANACAY LEVIE B."/>
    <s v="ACCOUNTING"/>
    <x v="1"/>
    <d v="2023-03-20T00:00:00"/>
    <d v="2023-03-20T00:00:00"/>
    <s v="SL"/>
    <m/>
    <s v="1 SL"/>
    <n v="1"/>
    <m/>
  </r>
  <r>
    <n v="1143"/>
    <x v="48"/>
    <d v="2023-04-04T00:00:00"/>
    <s v="ANACAY LEVIE B."/>
    <s v="ACCOUNTING"/>
    <x v="1"/>
    <d v="2023-02-16T00:00:00"/>
    <d v="2023-02-16T00:00:00"/>
    <s v="SL"/>
    <m/>
    <s v="1 SL"/>
    <n v="1"/>
    <m/>
  </r>
  <r>
    <n v="1144"/>
    <x v="48"/>
    <d v="2023-04-03T00:00:00"/>
    <s v="DELA GRACIA MA. CECILIA P."/>
    <s v="ACCOUNTING"/>
    <x v="1"/>
    <d v="2023-03-31T00:00:00"/>
    <d v="2023-03-31T00:00:00"/>
    <s v="OTHER"/>
    <s v="SPECIAL PRIVILEGE"/>
    <s v="1 OTHER"/>
    <n v="1"/>
    <m/>
  </r>
  <r>
    <n v="1145"/>
    <x v="48"/>
    <d v="2023-04-03T00:00:00"/>
    <s v="ROCILLO CECILLA A."/>
    <s v="ACCOUNTING"/>
    <x v="1"/>
    <d v="2023-03-31T00:00:00"/>
    <d v="2023-03-31T00:00:00"/>
    <s v="SL"/>
    <m/>
    <s v="1 SL"/>
    <n v="1"/>
    <m/>
  </r>
  <r>
    <n v="1146"/>
    <x v="48"/>
    <d v="2023-04-03T00:00:00"/>
    <s v="CONTEMPRATO JOHANES D."/>
    <s v="OSPITAL NG TAGAYTAY"/>
    <x v="1"/>
    <d v="2023-04-17T00:00:00"/>
    <d v="2023-04-28T00:00:00"/>
    <s v="VL"/>
    <m/>
    <s v="9 VL"/>
    <n v="9"/>
    <m/>
  </r>
  <r>
    <n v="1147"/>
    <x v="48"/>
    <d v="2023-04-03T00:00:00"/>
    <s v="CONTEMPRATO JOHANES D."/>
    <s v="OSPITAL NG TAGAYTAY"/>
    <x v="1"/>
    <d v="2023-04-11T00:00:00"/>
    <d v="2023-04-17T00:00:00"/>
    <s v="VL"/>
    <m/>
    <s v="5 VL"/>
    <n v="5"/>
    <m/>
  </r>
  <r>
    <n v="1148"/>
    <x v="48"/>
    <d v="2023-04-11T00:00:00"/>
    <s v="REPILLO AMMY LOU M."/>
    <s v="CTO"/>
    <x v="1"/>
    <d v="2023-04-11T00:00:00"/>
    <d v="2023-04-12T00:00:00"/>
    <s v="VL"/>
    <m/>
    <s v="2 VL"/>
    <n v="2"/>
    <m/>
  </r>
  <r>
    <n v="1149"/>
    <x v="48"/>
    <d v="2023-04-03T00:00:00"/>
    <s v="REPILLO AMMY LOU M."/>
    <s v="CTO"/>
    <x v="1"/>
    <d v="2023-04-03T00:00:00"/>
    <d v="2023-04-05T00:00:00"/>
    <s v="OTHER"/>
    <s v="BIRTHDAY LEAVE"/>
    <s v="3 OTHER"/>
    <n v="3"/>
    <m/>
  </r>
  <r>
    <n v="1150"/>
    <x v="48"/>
    <d v="2023-03-27T00:00:00"/>
    <s v="BAUTISTA JANICE M."/>
    <s v="CTO"/>
    <x v="1"/>
    <d v="2023-03-30T00:00:00"/>
    <d v="2023-03-30T00:00:00"/>
    <s v="VL"/>
    <m/>
    <s v="1 VL"/>
    <n v="1"/>
    <m/>
  </r>
  <r>
    <n v="1151"/>
    <x v="48"/>
    <d v="2023-03-30T00:00:00"/>
    <s v="TOLENTINO CAROLINA E."/>
    <s v="LCR"/>
    <x v="1"/>
    <d v="2023-04-11T00:00:00"/>
    <d v="2023-04-11T00:00:00"/>
    <s v="OTHER"/>
    <s v="BIRTHDAY LEAVE"/>
    <s v="1 OTHER"/>
    <n v="1"/>
    <m/>
  </r>
  <r>
    <n v="1152"/>
    <x v="48"/>
    <d v="2023-03-30T00:00:00"/>
    <s v="TOLENTINO CAROLINA E."/>
    <s v="LCR"/>
    <x v="1"/>
    <d v="2023-03-27T00:00:00"/>
    <d v="2023-03-27T00:00:00"/>
    <s v="SL"/>
    <m/>
    <s v="1 SL"/>
    <n v="1"/>
    <m/>
  </r>
  <r>
    <n v="1153"/>
    <x v="48"/>
    <d v="2023-03-29T00:00:00"/>
    <s v="DERLA ARTHUR D."/>
    <s v="CENRO"/>
    <x v="0"/>
    <d v="2023-03-28T00:00:00"/>
    <d v="2023-03-28T00:00:00"/>
    <s v="SL"/>
    <m/>
    <s v="1 SL"/>
    <n v="1"/>
    <m/>
  </r>
  <r>
    <n v="1154"/>
    <x v="48"/>
    <d v="2023-03-29T00:00:00"/>
    <s v="PAGLINAWAN JESSIE M."/>
    <s v="CENRO"/>
    <x v="0"/>
    <d v="2023-03-28T00:00:00"/>
    <d v="2023-03-28T00:00:00"/>
    <s v="SL"/>
    <m/>
    <s v="1 SL"/>
    <n v="1"/>
    <m/>
  </r>
  <r>
    <n v="1155"/>
    <x v="48"/>
    <d v="2023-03-30T00:00:00"/>
    <s v="FLORES EDERLYN  "/>
    <s v="CENRO"/>
    <x v="0"/>
    <d v="2023-04-06T00:00:00"/>
    <d v="2023-04-08T00:00:00"/>
    <s v="VL"/>
    <m/>
    <s v="3 VL"/>
    <n v="3"/>
    <m/>
  </r>
  <r>
    <n v="1156"/>
    <x v="48"/>
    <d v="2023-03-31T00:00:00"/>
    <s v="DE CASTRO  CHRISTINE JEAN D."/>
    <s v="CSWDO"/>
    <x v="0"/>
    <d v="2023-03-28T00:00:00"/>
    <d v="2023-03-28T00:00:00"/>
    <s v="SL"/>
    <m/>
    <s v="1 SL"/>
    <n v="1"/>
    <m/>
  </r>
  <r>
    <n v="1157"/>
    <x v="48"/>
    <d v="2023-03-31T00:00:00"/>
    <s v="DISEPEDA MACARIA P."/>
    <s v="TICC"/>
    <x v="0"/>
    <d v="2023-03-30T00:00:00"/>
    <d v="2023-03-30T00:00:00"/>
    <s v="SL"/>
    <m/>
    <s v="1 SL"/>
    <n v="1"/>
    <m/>
  </r>
  <r>
    <n v="1158"/>
    <x v="48"/>
    <d v="2023-03-31T00:00:00"/>
    <s v="DISEPEDA MACARIA P."/>
    <s v="TICC"/>
    <x v="0"/>
    <d v="2023-04-11T00:00:00"/>
    <d v="2023-04-11T00:00:00"/>
    <s v="OTHER"/>
    <s v="SPECIAL PRIVILEGE"/>
    <s v="1 OTHER"/>
    <n v="1"/>
    <m/>
  </r>
  <r>
    <n v="1159"/>
    <x v="48"/>
    <d v="2023-03-20T00:00:00"/>
    <s v="REGINALDO MARISSA C."/>
    <s v="TCIS"/>
    <x v="2"/>
    <d v="2023-03-23T00:00:00"/>
    <d v="2023-03-23T00:00:00"/>
    <s v="VL"/>
    <m/>
    <s v="1 VL"/>
    <n v="1"/>
    <m/>
  </r>
  <r>
    <n v="1160"/>
    <x v="48"/>
    <d v="2023-03-10T00:00:00"/>
    <s v="ROLLE MICHELLYN G."/>
    <s v="ONT"/>
    <x v="0"/>
    <d v="2023-03-03T00:00:00"/>
    <d v="2023-03-05T00:00:00"/>
    <s v="SL"/>
    <m/>
    <s v="3 SL"/>
    <n v="3"/>
    <m/>
  </r>
  <r>
    <n v="1161"/>
    <x v="48"/>
    <d v="2023-03-10T00:00:00"/>
    <s v="RODRIGUEZ MANNY  "/>
    <s v="CENRO"/>
    <x v="0"/>
    <d v="2023-03-18T00:00:00"/>
    <d v="2023-03-20T00:00:00"/>
    <s v="VL"/>
    <m/>
    <s v="3 VL"/>
    <n v="3"/>
    <m/>
  </r>
  <r>
    <n v="1162"/>
    <x v="48"/>
    <d v="2023-03-10T00:00:00"/>
    <s v="RODRIGUEZ RIZALDE  "/>
    <s v="CENRO"/>
    <x v="0"/>
    <d v="2023-03-17T00:00:00"/>
    <d v="2023-03-20T00:00:00"/>
    <s v="VL"/>
    <m/>
    <s v="3 VL"/>
    <n v="3"/>
    <m/>
  </r>
  <r>
    <n v="1163"/>
    <x v="48"/>
    <d v="2023-03-17T00:00:00"/>
    <s v="ROQUITE MARIECAR L."/>
    <s v="CCT"/>
    <x v="0"/>
    <d v="2023-03-19T00:00:00"/>
    <d v="2023-03-20T00:00:00"/>
    <s v="SL"/>
    <m/>
    <s v="2 SL"/>
    <n v="2"/>
    <m/>
  </r>
  <r>
    <n v="1164"/>
    <x v="48"/>
    <d v="2023-03-13T00:00:00"/>
    <s v="RODRIGUEZ ARNEL  "/>
    <s v="CENRO"/>
    <x v="0"/>
    <d v="2023-03-18T00:00:00"/>
    <d v="2023-03-20T00:00:00"/>
    <s v="VL"/>
    <m/>
    <s v="3 VL"/>
    <n v="3"/>
    <m/>
  </r>
  <r>
    <n v="1165"/>
    <x v="48"/>
    <d v="2023-03-10T00:00:00"/>
    <s v="RODRIGUEZ ARNEL  "/>
    <s v="CENRO"/>
    <x v="0"/>
    <d v="2023-03-08T00:00:00"/>
    <d v="2023-03-09T00:00:00"/>
    <s v="SL"/>
    <m/>
    <s v="2 SL"/>
    <n v="2"/>
    <m/>
  </r>
  <r>
    <n v="1166"/>
    <x v="48"/>
    <d v="2023-03-06T00:00:00"/>
    <s v="RODRIGUEZ NARCISCO E."/>
    <s v="EEO/CITY MARKET"/>
    <x v="0"/>
    <d v="2023-03-18T00:00:00"/>
    <d v="2023-03-20T00:00:00"/>
    <s v="VL"/>
    <m/>
    <s v="3 VL"/>
    <n v="3"/>
    <m/>
  </r>
  <r>
    <n v="1167"/>
    <x v="48"/>
    <d v="2023-03-06T00:00:00"/>
    <s v="RODRIGUEZ NARCISCO E."/>
    <s v="EEO/CITY MARKET"/>
    <x v="0"/>
    <d v="2023-03-04T00:00:00"/>
    <d v="2023-03-04T00:00:00"/>
    <s v="SL"/>
    <m/>
    <s v="1 SL"/>
    <n v="1"/>
    <m/>
  </r>
  <r>
    <n v="1168"/>
    <x v="48"/>
    <d v="2023-03-10T00:00:00"/>
    <s v="RODRIGUEZ JERALD  "/>
    <s v="CENRO"/>
    <x v="0"/>
    <d v="2023-03-18T00:00:00"/>
    <d v="2023-03-20T00:00:00"/>
    <s v="VL"/>
    <m/>
    <s v="3 VL"/>
    <n v="3"/>
    <m/>
  </r>
  <r>
    <n v="1169"/>
    <x v="48"/>
    <d v="2023-03-09T00:00:00"/>
    <s v="RODRIGUEZ JERALD  "/>
    <s v="CENRO"/>
    <x v="0"/>
    <d v="2023-03-08T00:00:00"/>
    <d v="2023-03-08T00:00:00"/>
    <s v="SL"/>
    <m/>
    <s v="1 SL"/>
    <n v="1"/>
    <m/>
  </r>
  <r>
    <n v="1170"/>
    <x v="48"/>
    <d v="2023-03-10T00:00:00"/>
    <s v="RODRIGUEZ RAYMUNDO  "/>
    <s v="CENRO"/>
    <x v="0"/>
    <d v="2023-03-18T00:00:00"/>
    <d v="2023-03-18T00:00:00"/>
    <s v="VL"/>
    <m/>
    <s v="1 VL"/>
    <n v="1"/>
    <m/>
  </r>
  <r>
    <n v="1170"/>
    <x v="48"/>
    <d v="2023-03-10T00:00:00"/>
    <s v="RODRIGUEZ RAYMUNDO  "/>
    <s v="CENRO"/>
    <x v="0"/>
    <d v="2023-03-20T00:00:00"/>
    <d v="2023-03-20T00:00:00"/>
    <s v="VL"/>
    <m/>
    <s v="1 VL"/>
    <n v="1"/>
    <m/>
  </r>
  <r>
    <n v="1171"/>
    <x v="48"/>
    <d v="2023-03-09T00:00:00"/>
    <s v="RODRIGUEZ RAYMUNDO  "/>
    <s v="CENRO"/>
    <x v="0"/>
    <d v="2023-03-15T00:00:00"/>
    <d v="2023-03-15T00:00:00"/>
    <s v="OTHER"/>
    <s v="SPECIAL LEAVE"/>
    <s v="1 OTHER"/>
    <n v="1"/>
    <m/>
  </r>
  <r>
    <n v="1172"/>
    <x v="48"/>
    <d v="2023-03-21T00:00:00"/>
    <s v="RODRIGUEZ JOSEPHINE R."/>
    <s v="TICC"/>
    <x v="0"/>
    <d v="2023-03-20T00:00:00"/>
    <d v="2023-03-20T00:00:00"/>
    <s v="SL"/>
    <m/>
    <s v="1 SL"/>
    <n v="1"/>
    <m/>
  </r>
  <r>
    <n v="1173"/>
    <x v="48"/>
    <d v="2023-03-06T00:00:00"/>
    <s v="RODRIGUEZ JOSEPHINE R."/>
    <s v="TICC"/>
    <x v="0"/>
    <d v="2023-03-02T00:00:00"/>
    <d v="2023-03-02T00:00:00"/>
    <s v="SL"/>
    <m/>
    <s v="1 SL"/>
    <n v="1"/>
    <m/>
  </r>
  <r>
    <n v="1174"/>
    <x v="48"/>
    <d v="2023-03-27T00:00:00"/>
    <s v="ROMILLA MARIBEL P."/>
    <s v="ACCOUNTING"/>
    <x v="0"/>
    <d v="2023-03-29T00:00:00"/>
    <d v="2023-03-29T00:00:00"/>
    <s v="OTHER"/>
    <s v="SPECIAL PRIVILEGE"/>
    <s v="1 OTHER"/>
    <n v="1"/>
    <m/>
  </r>
  <r>
    <n v="1175"/>
    <x v="48"/>
    <d v="2023-03-27T00:00:00"/>
    <s v="ROMILLA MARIBEL P."/>
    <s v="ACCOUNTING"/>
    <x v="0"/>
    <d v="2023-03-17T00:00:00"/>
    <d v="2023-03-17T00:00:00"/>
    <s v="OTHER"/>
    <s v="SPECIAL PRIVILEGE"/>
    <s v="1 OTHER"/>
    <n v="1"/>
    <m/>
  </r>
  <r>
    <n v="1176"/>
    <x v="48"/>
    <d v="2023-03-17T00:00:00"/>
    <s v="VILLANUEVA RICHELLE A."/>
    <s v="TICC"/>
    <x v="0"/>
    <d v="2023-03-15T00:00:00"/>
    <d v="2023-03-15T00:00:00"/>
    <s v="SL"/>
    <m/>
    <s v="1 SL"/>
    <n v="1"/>
    <m/>
  </r>
  <r>
    <n v="1177"/>
    <x v="48"/>
    <d v="2023-03-07T00:00:00"/>
    <s v="VILLANUEVA MARILYN L."/>
    <s v="TICC"/>
    <x v="0"/>
    <d v="2023-03-16T00:00:00"/>
    <d v="2023-03-31T00:00:00"/>
    <s v="VL"/>
    <m/>
    <s v="11 VL"/>
    <n v="11"/>
    <m/>
  </r>
  <r>
    <n v="1178"/>
    <x v="48"/>
    <d v="2023-03-02T00:00:00"/>
    <s v="VILLANUEVA MARILYN L."/>
    <s v="TICC"/>
    <x v="0"/>
    <d v="2023-03-13T00:00:00"/>
    <d v="2023-03-15T00:00:00"/>
    <s v="VL"/>
    <m/>
    <s v="3 VL"/>
    <n v="3"/>
    <m/>
  </r>
  <r>
    <n v="1179"/>
    <x v="48"/>
    <d v="2023-03-01T00:00:00"/>
    <s v="VILLANUEVA MARILYN L."/>
    <s v="TICC"/>
    <x v="0"/>
    <d v="2023-03-06T00:00:00"/>
    <d v="2023-03-10T00:00:00"/>
    <s v="VL"/>
    <m/>
    <s v="5 VL"/>
    <n v="5"/>
    <m/>
  </r>
  <r>
    <n v="1180"/>
    <x v="48"/>
    <d v="2023-03-02T00:00:00"/>
    <s v="VILLANUEVA MARILYN L."/>
    <s v="TICC"/>
    <x v="0"/>
    <d v="2023-02-27T00:00:00"/>
    <d v="2023-03-01T00:00:00"/>
    <s v="SL"/>
    <m/>
    <s v="3 SL"/>
    <n v="3"/>
    <m/>
  </r>
  <r>
    <n v="1181"/>
    <x v="48"/>
    <d v="2023-03-06T00:00:00"/>
    <s v="TINAZA JHOANNA MARIE D."/>
    <s v="ONT"/>
    <x v="0"/>
    <d v="2023-03-16T00:00:00"/>
    <d v="2023-03-28T00:00:00"/>
    <s v="VL"/>
    <m/>
    <s v="10 VL"/>
    <n v="10"/>
    <m/>
  </r>
  <r>
    <n v="1182"/>
    <x v="48"/>
    <d v="2023-03-18T00:00:00"/>
    <s v="TORRES MOISES Q."/>
    <s v="MAHOGANY MARKET"/>
    <x v="0"/>
    <d v="2023-03-18T00:00:00"/>
    <d v="2023-03-19T00:00:00"/>
    <s v="VL"/>
    <m/>
    <s v="2 VL"/>
    <n v="2"/>
    <m/>
  </r>
  <r>
    <n v="1183"/>
    <x v="48"/>
    <d v="2023-02-27T00:00:00"/>
    <s v="TIMPLE ALLAN R."/>
    <s v="TCIS"/>
    <x v="0"/>
    <d v="2023-02-22T00:00:00"/>
    <d v="2023-02-23T00:00:00"/>
    <s v="SL"/>
    <m/>
    <s v="2 SL"/>
    <n v="2"/>
    <m/>
  </r>
  <r>
    <n v="1184"/>
    <x v="48"/>
    <d v="2023-03-20T00:00:00"/>
    <s v="SABULAAN MARIA LEAH M."/>
    <s v="CPDO"/>
    <x v="0"/>
    <d v="2023-03-31T00:00:00"/>
    <d v="2023-03-31T00:00:00"/>
    <s v="OTHER"/>
    <s v="SPECIAL PRIVILEGE"/>
    <s v="1 OTHER"/>
    <n v="1"/>
    <m/>
  </r>
  <r>
    <n v="1185"/>
    <x v="48"/>
    <d v="2023-03-30T00:00:00"/>
    <s v="SORIANO FRANCISCO O."/>
    <s v="TICC"/>
    <x v="0"/>
    <d v="2023-04-05T00:00:00"/>
    <d v="2023-04-05T00:00:00"/>
    <s v="OTHER"/>
    <s v="SPECIAL PRIVILEGE"/>
    <s v="1 OTHER"/>
    <n v="1"/>
    <m/>
  </r>
  <r>
    <n v="1186"/>
    <x v="48"/>
    <d v="2023-03-11T00:00:00"/>
    <s v="SAN JUAN EVA RUTH M."/>
    <s v="PICNIC GROVE"/>
    <x v="0"/>
    <d v="2023-03-21T00:00:00"/>
    <d v="2023-03-21T00:00:00"/>
    <s v="VL"/>
    <m/>
    <s v="1 VL"/>
    <n v="1"/>
    <m/>
  </r>
  <r>
    <n v="1186"/>
    <x v="48"/>
    <d v="2023-03-11T00:00:00"/>
    <s v="SAN JUAN EVA RUTH M."/>
    <s v="PICNIC GROVE"/>
    <x v="0"/>
    <d v="2023-03-24T00:00:00"/>
    <d v="2023-03-24T00:00:00"/>
    <s v="VL"/>
    <m/>
    <s v="1 VL"/>
    <n v="1"/>
    <m/>
  </r>
  <r>
    <n v="1186"/>
    <x v="48"/>
    <d v="2023-03-11T00:00:00"/>
    <s v="SAN JUAN EVA RUTH M."/>
    <s v="PICNIC GROVE"/>
    <x v="0"/>
    <d v="2023-03-28T00:00:00"/>
    <d v="2023-03-28T00:00:00"/>
    <s v="VL"/>
    <m/>
    <s v="1 VL"/>
    <n v="1"/>
    <m/>
  </r>
  <r>
    <n v="1186"/>
    <x v="48"/>
    <d v="2023-03-11T00:00:00"/>
    <s v="SAN JUAN EVA RUTH M."/>
    <s v="PICNIC GROVE"/>
    <x v="0"/>
    <d v="2023-03-31T00:00:00"/>
    <d v="2023-03-31T00:00:00"/>
    <s v="VL"/>
    <m/>
    <s v="1 VL"/>
    <n v="1"/>
    <m/>
  </r>
  <r>
    <n v="1187"/>
    <x v="48"/>
    <d v="2023-03-10T00:00:00"/>
    <s v="PATERNO MARIA LOURDERS P."/>
    <s v="DSWDO"/>
    <x v="1"/>
    <d v="2023-03-17T00:00:00"/>
    <d v="2023-03-17T00:00:00"/>
    <s v="VL"/>
    <m/>
    <s v="1 VL"/>
    <n v="1"/>
    <m/>
  </r>
  <r>
    <n v="1187"/>
    <x v="48"/>
    <d v="2023-03-10T00:00:00"/>
    <s v="PATERNO MARIA LOURDERS P."/>
    <s v="DSWDO"/>
    <x v="1"/>
    <d v="2023-03-20T00:00:00"/>
    <d v="2023-03-20T00:00:00"/>
    <s v="VL"/>
    <m/>
    <s v="1 VL"/>
    <n v="1"/>
    <m/>
  </r>
  <r>
    <n v="1188"/>
    <x v="48"/>
    <d v="2023-03-09T00:00:00"/>
    <s v="PATERNO MARIA LOURDERS P."/>
    <s v="DSWDO"/>
    <x v="1"/>
    <d v="2023-03-06T00:00:00"/>
    <d v="2023-03-06T00:00:00"/>
    <s v="SL"/>
    <m/>
    <s v="1 SL"/>
    <n v="1"/>
    <m/>
  </r>
  <r>
    <n v="1188"/>
    <x v="48"/>
    <d v="2023-03-09T00:00:00"/>
    <s v="PATERNO MARIA LOURDERS P."/>
    <s v="DSWDO"/>
    <x v="1"/>
    <d v="2023-03-08T00:00:00"/>
    <d v="2023-03-08T00:00:00"/>
    <s v="SL"/>
    <m/>
    <s v="1 SL"/>
    <n v="1"/>
    <m/>
  </r>
  <r>
    <n v="1189"/>
    <x v="48"/>
    <d v="2023-03-07T00:00:00"/>
    <s v="PUNZALAN LUCIANA A."/>
    <s v="TCNHS"/>
    <x v="0"/>
    <d v="2023-04-03T00:00:00"/>
    <d v="2023-04-05T00:00:00"/>
    <s v="OTHER"/>
    <s v="SPECIAL PRIVILEGE"/>
    <s v="3 OTHER"/>
    <n v="3"/>
    <m/>
  </r>
  <r>
    <n v="1190"/>
    <x v="48"/>
    <d v="2023-03-06T00:00:00"/>
    <s v="PUNZALAN LUCIANA A."/>
    <s v="TCNHS"/>
    <x v="0"/>
    <d v="2023-03-01T00:00:00"/>
    <d v="2023-03-03T00:00:00"/>
    <s v="SL"/>
    <m/>
    <s v="3 SL"/>
    <n v="3"/>
    <m/>
  </r>
  <r>
    <n v="1191"/>
    <x v="48"/>
    <d v="2023-03-06T00:00:00"/>
    <s v="PUNZALAN LUCIANA A."/>
    <s v="TCNHS"/>
    <x v="0"/>
    <d v="2023-02-27T00:00:00"/>
    <d v="2023-02-28T00:00:00"/>
    <s v="SL"/>
    <m/>
    <s v="2 SL"/>
    <n v="2"/>
    <m/>
  </r>
  <r>
    <n v="1192"/>
    <x v="48"/>
    <d v="2023-03-06T00:00:00"/>
    <s v="PUNZALAN LUCIANA A."/>
    <s v="TCNHS"/>
    <x v="0"/>
    <d v="2023-03-15T00:00:00"/>
    <d v="2023-03-15T00:00:00"/>
    <s v="SL"/>
    <m/>
    <s v="1 SL"/>
    <n v="1"/>
    <m/>
  </r>
  <r>
    <n v="1192"/>
    <x v="48"/>
    <d v="2023-03-06T00:00:00"/>
    <s v="PUNZALAN LUCIANA A."/>
    <s v="TCNHS"/>
    <x v="0"/>
    <d v="2023-03-20T00:00:00"/>
    <d v="2023-03-20T00:00:00"/>
    <s v="SL"/>
    <m/>
    <s v="1 SL"/>
    <n v="1"/>
    <m/>
  </r>
  <r>
    <n v="1193"/>
    <x v="48"/>
    <d v="2023-03-16T00:00:00"/>
    <s v="PANGANIBAN CAROLINA L."/>
    <s v="TICC"/>
    <x v="0"/>
    <d v="2023-03-14T00:00:00"/>
    <d v="2023-03-15T00:00:00"/>
    <s v="SL"/>
    <m/>
    <s v="2 SL"/>
    <n v="2"/>
    <m/>
  </r>
  <r>
    <n v="1194"/>
    <x v="48"/>
    <d v="2023-03-07T00:00:00"/>
    <s v="PANGANIBAN CAROLINA L."/>
    <s v="TICC"/>
    <x v="0"/>
    <d v="2023-03-03T00:00:00"/>
    <d v="2023-03-03T00:00:00"/>
    <s v="OTHER"/>
    <s v="SPECIAL PRIVILEGE"/>
    <s v="1 OTHER"/>
    <n v="1"/>
    <m/>
  </r>
  <r>
    <n v="1194"/>
    <x v="48"/>
    <d v="2023-03-07T00:00:00"/>
    <s v="PANGANIBAN CAROLINA L."/>
    <s v="TICC"/>
    <x v="0"/>
    <d v="2023-03-06T00:00:00"/>
    <d v="2023-03-06T00:00:00"/>
    <s v="OTHER"/>
    <s v="SPECIAL PRIVILEGE"/>
    <s v="1 OTHER"/>
    <n v="1"/>
    <m/>
  </r>
  <r>
    <n v="1195"/>
    <x v="48"/>
    <d v="2023-03-23T00:00:00"/>
    <s v="PEREÑA VERGILIO R."/>
    <s v="TICC"/>
    <x v="0"/>
    <d v="2023-03-24T00:00:00"/>
    <d v="2023-03-24T00:00:00"/>
    <s v="OTHER"/>
    <s v="SPECIAL PRIVILEGE"/>
    <s v="1 OTHER"/>
    <n v="1"/>
    <m/>
  </r>
  <r>
    <n v="1196"/>
    <x v="48"/>
    <d v="2023-03-23T00:00:00"/>
    <s v="PEREÑA VERGILIO R."/>
    <s v="TICC"/>
    <x v="0"/>
    <d v="2023-03-20T00:00:00"/>
    <d v="2023-03-21T00:00:00"/>
    <s v="SL"/>
    <m/>
    <s v="2 SL"/>
    <n v="2"/>
    <m/>
  </r>
  <r>
    <n v="1197"/>
    <x v="48"/>
    <d v="2023-03-24T00:00:00"/>
    <s v="GATPANDAN MICHAEL E."/>
    <s v="GSO"/>
    <x v="0"/>
    <d v="2023-04-03T00:00:00"/>
    <d v="2023-04-04T00:00:00"/>
    <s v="VL"/>
    <m/>
    <s v="2 VL"/>
    <n v="2"/>
    <m/>
  </r>
  <r>
    <n v="1198"/>
    <x v="48"/>
    <d v="2023-03-20T00:00:00"/>
    <s v="GATPANDAN MICHAEL E."/>
    <s v="GSO"/>
    <x v="0"/>
    <d v="2023-03-27T00:00:00"/>
    <d v="2023-03-28T00:00:00"/>
    <s v="VL"/>
    <m/>
    <s v="2 VL"/>
    <n v="2"/>
    <m/>
  </r>
  <r>
    <n v="1199"/>
    <x v="48"/>
    <d v="2023-03-27T00:00:00"/>
    <s v="PEREA BABEL G."/>
    <s v="HOUSING"/>
    <x v="0"/>
    <d v="2023-03-27T00:00:00"/>
    <d v="2023-03-28T00:00:00"/>
    <s v="SL"/>
    <m/>
    <s v="2 SL"/>
    <n v="2"/>
    <m/>
  </r>
  <r>
    <n v="1200"/>
    <x v="48"/>
    <d v="2023-03-27T00:00:00"/>
    <s v="PEREA BABEL G."/>
    <s v="HOUSING"/>
    <x v="0"/>
    <d v="2023-03-21T00:00:00"/>
    <d v="2023-03-21T00:00:00"/>
    <s v="SL"/>
    <m/>
    <s v="1 SL"/>
    <n v="1"/>
    <m/>
  </r>
  <r>
    <n v="1200"/>
    <x v="48"/>
    <d v="2023-03-27T00:00:00"/>
    <s v="PEREA BABEL G."/>
    <s v="HOUSING"/>
    <x v="0"/>
    <d v="2023-03-23T00:00:00"/>
    <d v="2023-03-24T00:00:00"/>
    <s v="SL"/>
    <m/>
    <s v="2 SL"/>
    <n v="2"/>
    <m/>
  </r>
  <r>
    <n v="1201"/>
    <x v="48"/>
    <d v="2023-03-27T00:00:00"/>
    <s v="PEREA BABEL G."/>
    <s v="HOUSING"/>
    <x v="0"/>
    <d v="2023-03-31T00:00:00"/>
    <d v="2023-04-05T00:00:00"/>
    <s v="VL"/>
    <m/>
    <s v="4 VL"/>
    <n v="4"/>
    <m/>
  </r>
  <r>
    <n v="1202"/>
    <x v="48"/>
    <d v="2023-03-30T00:00:00"/>
    <s v="BAYOT ANISIA P."/>
    <s v="CTO"/>
    <x v="1"/>
    <d v="2023-03-24T00:00:00"/>
    <d v="2023-03-24T00:00:00"/>
    <s v="SL"/>
    <m/>
    <s v="1 SL"/>
    <n v="1"/>
    <m/>
  </r>
  <r>
    <n v="1203"/>
    <x v="48"/>
    <d v="2023-04-03T00:00:00"/>
    <s v="BAYOT ANABEL D."/>
    <s v="CTO"/>
    <x v="1"/>
    <d v="2023-04-10T00:00:00"/>
    <d v="2023-04-14T00:00:00"/>
    <s v="VL"/>
    <m/>
    <s v="5 VL"/>
    <n v="5"/>
    <m/>
  </r>
  <r>
    <n v="1204"/>
    <x v="48"/>
    <d v="2023-03-29T00:00:00"/>
    <s v="BANICO PILAR B."/>
    <s v="CCT"/>
    <x v="1"/>
    <d v="2023-03-27T00:00:00"/>
    <d v="2023-03-27T00:00:00"/>
    <s v="SL"/>
    <m/>
    <s v="1 SL"/>
    <n v="1"/>
    <m/>
  </r>
  <r>
    <n v="1205"/>
    <x v="48"/>
    <d v="2023-03-17T00:00:00"/>
    <s v="BURAZON CARIDAD A."/>
    <s v="CTO"/>
    <x v="1"/>
    <d v="2023-03-16T00:00:00"/>
    <d v="2023-03-16T00:00:00"/>
    <s v="OTHER"/>
    <s v="SPECIAL PRIVILEGE"/>
    <s v="1 OTHER"/>
    <n v="1"/>
    <m/>
  </r>
  <r>
    <n v="1206"/>
    <x v="48"/>
    <d v="2023-03-24T00:00:00"/>
    <s v="BAYLA EVANGELINE C."/>
    <s v="PDAO"/>
    <x v="1"/>
    <d v="2023-03-29T00:00:00"/>
    <d v="2023-03-29T00:00:00"/>
    <s v="VL"/>
    <m/>
    <s v="1 VL"/>
    <n v="1"/>
    <m/>
  </r>
  <r>
    <n v="1207"/>
    <x v="48"/>
    <d v="2023-03-14T00:00:00"/>
    <s v="BITUIN LUCKY NIKKO G."/>
    <s v="CHO"/>
    <x v="0"/>
    <d v="2023-03-23T00:00:00"/>
    <d v="2023-03-23T00:00:00"/>
    <s v="OTHER"/>
    <s v="BIRTHDAY LEAVE"/>
    <s v="1 OTHER"/>
    <n v="1"/>
    <m/>
  </r>
  <r>
    <n v="1208"/>
    <x v="48"/>
    <d v="2023-03-30T00:00:00"/>
    <s v="ANACAY ANICETA P."/>
    <s v="PICNIC GROVE"/>
    <x v="1"/>
    <d v="2023-04-17T00:00:00"/>
    <d v="2023-04-17T00:00:00"/>
    <s v="OTHER"/>
    <s v="SPECIAL PRIVILEGE"/>
    <s v="1 OTHER"/>
    <n v="1"/>
    <m/>
  </r>
  <r>
    <n v="1209"/>
    <x v="48"/>
    <d v="2023-03-30T00:00:00"/>
    <s v="ANGCAYA ANA B."/>
    <s v="GSO"/>
    <x v="1"/>
    <d v="2023-03-29T00:00:00"/>
    <d v="2023-03-29T00:00:00"/>
    <s v="SL"/>
    <m/>
    <s v="1 SL"/>
    <n v="1"/>
    <m/>
  </r>
  <r>
    <n v="1210"/>
    <x v="48"/>
    <d v="2023-03-29T00:00:00"/>
    <s v="ACERON ANGELU V."/>
    <s v="ONT"/>
    <x v="1"/>
    <d v="2023-03-16T00:00:00"/>
    <d v="2023-03-16T00:00:00"/>
    <s v="OTHER"/>
    <s v="SPECIAL PRIVILEGE"/>
    <s v="1 OTHER"/>
    <n v="1"/>
    <m/>
  </r>
  <r>
    <n v="1211"/>
    <x v="48"/>
    <d v="2023-03-28T00:00:00"/>
    <s v="ALEGA ESTELITA M."/>
    <s v="CTO"/>
    <x v="1"/>
    <d v="2023-03-30T00:00:00"/>
    <d v="2023-03-30T00:00:00"/>
    <s v="VL"/>
    <m/>
    <s v="1 VL"/>
    <n v="1"/>
    <m/>
  </r>
  <r>
    <n v="1212"/>
    <x v="48"/>
    <d v="2023-03-28T00:00:00"/>
    <s v="ALEGA ESTELITA M."/>
    <s v="CTO"/>
    <x v="1"/>
    <d v="2023-03-10T00:00:00"/>
    <d v="2023-03-10T00:00:00"/>
    <s v="SL"/>
    <m/>
    <s v="1 SL"/>
    <n v="1"/>
    <m/>
  </r>
  <r>
    <n v="1212"/>
    <x v="48"/>
    <d v="2023-03-28T00:00:00"/>
    <s v="ALEGA ESTELITA M."/>
    <s v="CTO"/>
    <x v="1"/>
    <d v="2023-03-27T00:00:00"/>
    <d v="2023-03-27T00:00:00"/>
    <s v="SL"/>
    <m/>
    <s v="1 SL"/>
    <n v="1"/>
    <m/>
  </r>
  <r>
    <n v="1213"/>
    <x v="48"/>
    <d v="2023-03-16T00:00:00"/>
    <s v="AUSTRIA KIM E."/>
    <s v="ONT"/>
    <x v="1"/>
    <d v="2023-03-14T00:00:00"/>
    <d v="2023-03-14T00:00:00"/>
    <s v="SL"/>
    <m/>
    <s v="1 SL"/>
    <n v="1"/>
    <m/>
  </r>
  <r>
    <n v="1214"/>
    <x v="48"/>
    <d v="2023-03-02T00:00:00"/>
    <s v="ANGCAYA JUANITO A."/>
    <s v="PICNIC GROVE"/>
    <x v="1"/>
    <d v="2023-03-13T00:00:00"/>
    <d v="2023-03-17T00:00:00"/>
    <s v="VL"/>
    <m/>
    <s v="5 VL"/>
    <n v="5"/>
    <m/>
  </r>
  <r>
    <n v="1215"/>
    <x v="48"/>
    <d v="2023-03-20T00:00:00"/>
    <s v="BAYOT ANISIA P."/>
    <s v="CTO"/>
    <x v="1"/>
    <d v="2023-03-20T00:00:00"/>
    <d v="2023-03-20T00:00:00"/>
    <s v="SL"/>
    <m/>
    <s v="1 SL"/>
    <n v="1"/>
    <m/>
  </r>
  <r>
    <n v="1216"/>
    <x v="48"/>
    <d v="2023-03-21T00:00:00"/>
    <s v="AMBION DORINDA A."/>
    <s v="CSWDO"/>
    <x v="1"/>
    <d v="2023-03-20T00:00:00"/>
    <d v="2023-03-20T00:00:00"/>
    <s v="SL"/>
    <m/>
    <s v="1 SL"/>
    <n v="1"/>
    <m/>
  </r>
  <r>
    <n v="1217"/>
    <x v="48"/>
    <d v="2022-10-04T00:00:00"/>
    <s v="MONTENEGRO HELEN L."/>
    <s v="TOPS (ADMIN CSU)"/>
    <x v="1"/>
    <d v="2022-09-30T00:00:00"/>
    <d v="2022-10-03T00:00:00"/>
    <s v="VL"/>
    <m/>
    <s v="2 VL"/>
    <n v="2"/>
    <m/>
  </r>
  <r>
    <n v="1218"/>
    <x v="48"/>
    <d v="2022-09-12T00:00:00"/>
    <s v="PANALIGAN GIL L."/>
    <s v="AGRICULTURE OFFICE"/>
    <x v="1"/>
    <d v="2022-09-08T00:00:00"/>
    <d v="2022-09-09T00:00:00"/>
    <s v="OTHER"/>
    <s v="SPECIAL PRIVILEGE"/>
    <s v="2 OTHER"/>
    <n v="2"/>
    <m/>
  </r>
  <r>
    <n v="1219"/>
    <x v="48"/>
    <d v="2023-02-21T00:00:00"/>
    <s v="DIMARANAN GREGORIA C."/>
    <s v="ACCOUNTING"/>
    <x v="1"/>
    <d v="2023-02-20T00:00:00"/>
    <d v="2023-02-20T00:00:00"/>
    <s v="SL"/>
    <m/>
    <s v="1 SL"/>
    <n v="1"/>
    <m/>
  </r>
  <r>
    <n v="1220"/>
    <x v="48"/>
    <d v="2022-12-15T00:00:00"/>
    <s v="RAMOS EULOGIA A."/>
    <s v="TICC"/>
    <x v="0"/>
    <d v="2022-12-28T00:00:00"/>
    <d v="2022-12-28T00:00:00"/>
    <s v="OTHER"/>
    <s v="SPECIAL PRIVILEGE"/>
    <s v="1 OTHER"/>
    <n v="1"/>
    <m/>
  </r>
  <r>
    <n v="1221"/>
    <x v="48"/>
    <d v="2022-12-19T00:00:00"/>
    <s v="PANALIGAN GIL L."/>
    <s v="AGRICULTURE OFFICE"/>
    <x v="1"/>
    <d v="2022-12-26T00:00:00"/>
    <d v="2022-12-29T00:00:00"/>
    <s v="VL"/>
    <m/>
    <s v="3 VL"/>
    <n v="3"/>
    <m/>
  </r>
  <r>
    <n v="1222"/>
    <x v="48"/>
    <d v="2022-12-22T00:00:00"/>
    <s v="ALEGRE VIVENCIO A."/>
    <s v="AGRICULTURE OFFICE"/>
    <x v="1"/>
    <d v="2022-12-22T00:00:00"/>
    <d v="2022-12-23T00:00:00"/>
    <s v="VL"/>
    <m/>
    <s v="2 VL"/>
    <n v="2"/>
    <m/>
  </r>
  <r>
    <n v="1222"/>
    <x v="48"/>
    <d v="2022-12-27T00:00:00"/>
    <s v="ALEGRE VIVENCIO A."/>
    <s v="AGRICULTURE OFFICE"/>
    <x v="1"/>
    <d v="2022-12-27T00:00:00"/>
    <d v="2022-12-27T00:00:00"/>
    <s v="VL"/>
    <m/>
    <s v="1 VL"/>
    <n v="1"/>
    <m/>
  </r>
  <r>
    <n v="1223"/>
    <x v="48"/>
    <d v="2022-09-08T00:00:00"/>
    <s v="ARCULLO MELISSA A."/>
    <s v="CEO"/>
    <x v="1"/>
    <d v="2022-09-08T00:00:00"/>
    <d v="2022-09-08T00:00:00"/>
    <s v="SL"/>
    <m/>
    <s v="1 SL"/>
    <n v="1"/>
    <m/>
  </r>
  <r>
    <n v="1223"/>
    <x v="48"/>
    <d v="2022-09-13T00:00:00"/>
    <s v="ARCULLO MELISSA A."/>
    <s v="CEO"/>
    <x v="1"/>
    <d v="2022-09-13T00:00:00"/>
    <d v="2022-09-13T00:00:00"/>
    <s v="SL"/>
    <m/>
    <s v="1 SL"/>
    <n v="1"/>
    <m/>
  </r>
  <r>
    <n v="1224"/>
    <x v="48"/>
    <d v="2022-10-04T00:00:00"/>
    <s v="ARCULLO MELISSA A."/>
    <s v="CEO"/>
    <x v="1"/>
    <d v="2022-09-29T00:00:00"/>
    <d v="2022-09-30T00:00:00"/>
    <s v="SL"/>
    <m/>
    <s v="2 SL"/>
    <n v="2"/>
    <m/>
  </r>
  <r>
    <n v="1225"/>
    <x v="48"/>
    <d v="2022-12-21T00:00:00"/>
    <s v="ARCULLO MELISSA A."/>
    <s v="CEO"/>
    <x v="1"/>
    <d v="2022-12-19T00:00:00"/>
    <d v="2022-12-20T00:00:00"/>
    <s v="OTHER"/>
    <s v="SPECIAL PRIVILEGE"/>
    <s v="2 OTHER"/>
    <n v="2"/>
    <m/>
  </r>
  <r>
    <n v="1226"/>
    <x v="48"/>
    <d v="2022-12-21T00:00:00"/>
    <s v="ARCULLO MELISSA A."/>
    <s v="CEO"/>
    <x v="1"/>
    <d v="2022-12-28T00:00:00"/>
    <d v="2022-12-29T00:00:00"/>
    <s v="VL"/>
    <m/>
    <s v="2 VL"/>
    <n v="2"/>
    <m/>
  </r>
  <r>
    <n v="1227"/>
    <x v="48"/>
    <d v="2023-01-09T00:00:00"/>
    <s v="ARCULLO MELISSA A."/>
    <s v="CEO"/>
    <x v="1"/>
    <d v="2023-01-03T00:00:00"/>
    <d v="2023-01-03T00:00:00"/>
    <s v="SL"/>
    <m/>
    <s v="1 SL"/>
    <n v="1"/>
    <m/>
  </r>
  <r>
    <n v="1228"/>
    <x v="48"/>
    <d v="2023-01-13T00:00:00"/>
    <s v="ARCULLO MELISSA A."/>
    <s v="CEO"/>
    <x v="1"/>
    <d v="2023-01-12T00:00:00"/>
    <d v="2023-01-12T00:00:00"/>
    <s v="OTHER"/>
    <s v="SPECIAL PRIVILEGE"/>
    <s v="1 OTHER"/>
    <n v="1"/>
    <m/>
  </r>
  <r>
    <n v="1229"/>
    <x v="48"/>
    <d v="2023-01-20T00:00:00"/>
    <s v="ARCULLO MELISSA A."/>
    <s v="CEO"/>
    <x v="1"/>
    <d v="2023-01-26T00:00:00"/>
    <d v="2023-01-26T00:00:00"/>
    <s v="VL"/>
    <m/>
    <s v="1 VL"/>
    <n v="1"/>
    <m/>
  </r>
  <r>
    <n v="1230"/>
    <x v="49"/>
    <d v="2023-04-11T00:00:00"/>
    <s v="ATIENZA MARVIN G."/>
    <s v="CENRO"/>
    <x v="1"/>
    <d v="2023-03-31T00:00:00"/>
    <d v="2023-04-04T00:00:00"/>
    <s v="SL"/>
    <m/>
    <s v="3 SL"/>
    <n v="3"/>
    <m/>
  </r>
  <r>
    <n v="1231"/>
    <x v="49"/>
    <d v="2023-04-03T00:00:00"/>
    <s v="ATIENZA MARVIN G."/>
    <s v="CENRO"/>
    <x v="1"/>
    <d v="2023-04-05T00:00:00"/>
    <d v="2023-04-05T00:00:00"/>
    <s v="OTHER"/>
    <s v="BIRTHDAY LEAVE"/>
    <s v="1 OTHER"/>
    <n v="1"/>
    <m/>
  </r>
  <r>
    <n v="1232"/>
    <x v="49"/>
    <d v="2023-04-03T00:00:00"/>
    <s v="ATIENZA MARVIN G."/>
    <s v="CENRO"/>
    <x v="1"/>
    <d v="2023-04-12T00:00:00"/>
    <d v="2023-04-14T00:00:00"/>
    <s v="VL"/>
    <m/>
    <s v="3 VL"/>
    <n v="3"/>
    <m/>
  </r>
  <r>
    <n v="1233"/>
    <x v="49"/>
    <d v="2023-04-03T00:00:00"/>
    <s v="OLIMPO SHARIE MAE M."/>
    <s v="OSPITAL NG TAGAYTAY"/>
    <x v="1"/>
    <d v="2023-04-17T00:00:00"/>
    <d v="2023-04-17T00:00:00"/>
    <s v="VL"/>
    <m/>
    <s v="1 VL"/>
    <n v="1"/>
    <m/>
  </r>
  <r>
    <n v="1234"/>
    <x v="49"/>
    <d v="2023-04-11T00:00:00"/>
    <s v="CALANOG ALMA P."/>
    <s v="VMO"/>
    <x v="1"/>
    <d v="2023-04-03T00:00:00"/>
    <d v="2023-04-03T00:00:00"/>
    <s v="SL"/>
    <m/>
    <s v="1 SL"/>
    <n v="1"/>
    <m/>
  </r>
  <r>
    <n v="1235"/>
    <x v="49"/>
    <d v="2023-04-11T00:00:00"/>
    <s v="AMBION DORINDA A."/>
    <s v="CSWDO"/>
    <x v="1"/>
    <d v="2023-04-05T00:00:00"/>
    <d v="2023-04-05T00:00:00"/>
    <s v="SL"/>
    <m/>
    <s v="1 SL"/>
    <n v="1"/>
    <m/>
  </r>
  <r>
    <n v="1236"/>
    <x v="49"/>
    <d v="2023-03-09T00:00:00"/>
    <s v="RODRIGUEZ RUEL  "/>
    <s v="CENRO"/>
    <x v="1"/>
    <d v="2023-03-18T00:00:00"/>
    <d v="2023-03-20T00:00:00"/>
    <s v="VL"/>
    <m/>
    <s v="3 VL"/>
    <n v="3"/>
    <m/>
  </r>
  <r>
    <n v="1237"/>
    <x v="49"/>
    <d v="2023-03-08T00:00:00"/>
    <s v="HAYAG JERMAINE JOI D."/>
    <s v="CHO"/>
    <x v="1"/>
    <d v="2023-03-15T00:00:00"/>
    <d v="2023-03-15T00:00:00"/>
    <s v="VL"/>
    <m/>
    <s v="1 VL"/>
    <n v="1"/>
    <m/>
  </r>
  <r>
    <n v="1237"/>
    <x v="49"/>
    <d v="2023-03-08T00:00:00"/>
    <s v="HAYAG JERMAINE JOI D."/>
    <s v="CHO"/>
    <x v="1"/>
    <d v="2023-03-30T00:00:00"/>
    <d v="2023-03-31T00:00:00"/>
    <s v="VL"/>
    <m/>
    <s v="2 VL"/>
    <n v="2"/>
    <m/>
  </r>
  <r>
    <n v="1238"/>
    <x v="49"/>
    <d v="2023-03-08T00:00:00"/>
    <s v="SOLIS ANGELA MARI M."/>
    <s v="OSPITAL NG TAGAYTAY"/>
    <x v="1"/>
    <d v="2023-03-04T00:00:00"/>
    <d v="2023-03-05T00:00:00"/>
    <s v="SL"/>
    <m/>
    <s v="2 SL"/>
    <n v="2"/>
    <m/>
  </r>
  <r>
    <n v="1239"/>
    <x v="49"/>
    <d v="2023-03-08T00:00:00"/>
    <s v="LUNA GUILLERMA J."/>
    <s v="OSPITAL NG TAGAYTAY"/>
    <x v="1"/>
    <d v="2023-03-27T00:00:00"/>
    <d v="2023-03-27T00:00:00"/>
    <s v="OTHER"/>
    <s v="SPECIAL PRIVILEGE"/>
    <s v="1 OTHER"/>
    <n v="1"/>
    <m/>
  </r>
  <r>
    <n v="1240"/>
    <x v="49"/>
    <d v="2023-03-08T00:00:00"/>
    <s v="DELFINO NINA C."/>
    <s v="ONT"/>
    <x v="1"/>
    <d v="2023-03-18T00:00:00"/>
    <d v="2023-03-18T00:00:00"/>
    <s v="OTHER"/>
    <s v="SPECIAL PRIVILEGE"/>
    <s v="1 OTHER"/>
    <n v="1"/>
    <m/>
  </r>
  <r>
    <n v="1241"/>
    <x v="49"/>
    <d v="2023-03-08T00:00:00"/>
    <s v="BAYOT ELAINE B."/>
    <s v="ONT"/>
    <x v="1"/>
    <d v="2023-03-20T00:00:00"/>
    <d v="2023-03-20T00:00:00"/>
    <s v="VL"/>
    <m/>
    <s v="1 VL"/>
    <n v="1"/>
    <m/>
  </r>
  <r>
    <n v="1242"/>
    <x v="49"/>
    <d v="2023-03-08T00:00:00"/>
    <s v="DELFINO NINA C."/>
    <s v="ONT"/>
    <x v="1"/>
    <d v="2023-03-01T00:00:00"/>
    <d v="2023-03-07T00:00:00"/>
    <s v="SL"/>
    <m/>
    <s v="6 SL"/>
    <n v="6"/>
    <m/>
  </r>
  <r>
    <n v="1243"/>
    <x v="49"/>
    <d v="2023-03-08T00:00:00"/>
    <s v="BAYOT ELAINE B."/>
    <s v="ONT"/>
    <x v="1"/>
    <d v="2023-03-18T00:00:00"/>
    <d v="2023-03-18T00:00:00"/>
    <s v="OTHER"/>
    <s v="SPECIAL PRIVILEGE"/>
    <s v="1 OTHER"/>
    <n v="1"/>
    <m/>
  </r>
  <r>
    <n v="1244"/>
    <x v="49"/>
    <d v="2023-03-08T00:00:00"/>
    <s v="BAYOT ELAINE B."/>
    <s v="ONT"/>
    <x v="1"/>
    <d v="2023-03-03T00:00:00"/>
    <d v="2023-03-08T00:00:00"/>
    <s v="SL"/>
    <m/>
    <s v="4 SL"/>
    <n v="4"/>
    <m/>
  </r>
  <r>
    <n v="1245"/>
    <x v="49"/>
    <d v="2023-03-10T00:00:00"/>
    <s v="GARCIA HAIZEL M."/>
    <s v="CCT"/>
    <x v="1"/>
    <d v="2023-03-08T00:00:00"/>
    <d v="2023-03-08T00:00:00"/>
    <s v="SL"/>
    <m/>
    <s v="1 SL"/>
    <n v="1"/>
    <m/>
  </r>
  <r>
    <n v="1246"/>
    <x v="49"/>
    <d v="2023-03-09T00:00:00"/>
    <s v="ESPIRITU RONALD M."/>
    <s v="CTO"/>
    <x v="1"/>
    <d v="2023-03-14T00:00:00"/>
    <d v="2023-03-14T00:00:00"/>
    <s v="OTHER"/>
    <s v="SPECIAL PRIVILEGE"/>
    <s v="1 OTHER"/>
    <n v="1"/>
    <m/>
  </r>
  <r>
    <n v="1247"/>
    <x v="49"/>
    <d v="2023-03-13T00:00:00"/>
    <s v="AMORA ELISA S."/>
    <s v="CTO"/>
    <x v="1"/>
    <d v="2023-03-10T00:00:00"/>
    <d v="2023-03-10T00:00:00"/>
    <s v="SL"/>
    <m/>
    <s v="1 SL"/>
    <n v="1"/>
    <m/>
  </r>
  <r>
    <n v="1248"/>
    <x v="49"/>
    <d v="2023-03-13T00:00:00"/>
    <s v="TAMAYO MARIA ELLAINE III B."/>
    <s v="CTO"/>
    <x v="1"/>
    <d v="2023-03-17T00:00:00"/>
    <d v="2023-03-20T00:00:00"/>
    <s v="VL"/>
    <m/>
    <s v="2 VL"/>
    <n v="2"/>
    <m/>
  </r>
  <r>
    <n v="1249"/>
    <x v="49"/>
    <d v="2023-03-13T00:00:00"/>
    <s v="DELA CRUZ EVANGELINE P."/>
    <s v="LANDTAX"/>
    <x v="1"/>
    <d v="2023-03-08T00:00:00"/>
    <d v="2023-03-10T00:00:00"/>
    <s v="SL"/>
    <m/>
    <s v="3 SL"/>
    <n v="3"/>
    <m/>
  </r>
  <r>
    <n v="1250"/>
    <x v="49"/>
    <d v="2023-03-10T00:00:00"/>
    <s v="BALANI MICHAEL D."/>
    <s v="TOPS"/>
    <x v="1"/>
    <d v="2023-03-16T00:00:00"/>
    <d v="2023-03-17T00:00:00"/>
    <s v="VL"/>
    <m/>
    <s v="2 VL"/>
    <n v="2"/>
    <m/>
  </r>
  <r>
    <n v="1251"/>
    <x v="49"/>
    <d v="2023-03-13T00:00:00"/>
    <s v="TAÑEDO MARIA EVELYN C."/>
    <s v="CBO"/>
    <x v="1"/>
    <d v="2023-03-10T00:00:00"/>
    <d v="2023-03-10T00:00:00"/>
    <s v="OTHER"/>
    <s v="SPECIAL PRIVILEGE"/>
    <s v="1 OTHER"/>
    <n v="1"/>
    <m/>
  </r>
  <r>
    <n v="1252"/>
    <x v="49"/>
    <d v="2023-03-13T00:00:00"/>
    <s v="PERENA RUBILINDA C."/>
    <s v="MO"/>
    <x v="1"/>
    <d v="2023-02-28T00:00:00"/>
    <d v="2023-02-28T00:00:00"/>
    <s v="SL"/>
    <m/>
    <s v="1 SL"/>
    <n v="1"/>
    <m/>
  </r>
  <r>
    <n v="1253"/>
    <x v="49"/>
    <d v="2023-02-25T00:00:00"/>
    <s v="PERENA RUBILINDA C."/>
    <s v="MO"/>
    <x v="1"/>
    <d v="2023-03-01T00:00:00"/>
    <d v="2023-03-01T00:00:00"/>
    <s v="OTHER"/>
    <s v="SPECIAL PRIVILEGE"/>
    <s v="1 OTHER"/>
    <n v="1"/>
    <m/>
  </r>
  <r>
    <n v="1254"/>
    <x v="49"/>
    <d v="2023-03-06T00:00:00"/>
    <s v="MACASPAC ELVIRA V."/>
    <s v="COOPERATIVE OFFICE"/>
    <x v="1"/>
    <d v="2023-03-09T00:00:00"/>
    <d v="2023-03-09T00:00:00"/>
    <s v="OTHER"/>
    <s v="SPECIAL PRIVILEGE"/>
    <s v="1 OTHER"/>
    <n v="1"/>
    <m/>
  </r>
  <r>
    <n v="1254"/>
    <x v="49"/>
    <d v="2023-03-06T00:00:00"/>
    <s v="MACASPAC ELVIRA V."/>
    <s v="COOPERATIVE OFFICE"/>
    <x v="1"/>
    <d v="2023-03-15T00:00:00"/>
    <d v="2023-03-15T00:00:00"/>
    <s v="OTHER"/>
    <s v="SPECIAL PRIVILEGE"/>
    <s v="1 OTHER"/>
    <n v="1"/>
    <m/>
  </r>
  <r>
    <n v="1255"/>
    <x v="49"/>
    <d v="2023-03-14T00:00:00"/>
    <s v="CRUZADA MAGDALENA A."/>
    <s v="COOPERATIVE OFFICE"/>
    <x v="1"/>
    <d v="2023-03-13T00:00:00"/>
    <d v="2023-03-13T00:00:00"/>
    <s v="SL"/>
    <m/>
    <s v="1 SL"/>
    <n v="1"/>
    <m/>
  </r>
  <r>
    <n v="1256"/>
    <x v="49"/>
    <d v="2023-03-10T00:00:00"/>
    <s v="HERNANDEZ MARIO A."/>
    <s v="MAHOGANY MARKET"/>
    <x v="1"/>
    <d v="2023-03-17T00:00:00"/>
    <d v="2023-03-19T00:00:00"/>
    <s v="VL"/>
    <m/>
    <s v="3 VL"/>
    <n v="3"/>
    <m/>
  </r>
  <r>
    <n v="1257"/>
    <x v="49"/>
    <d v="2023-03-13T00:00:00"/>
    <s v="SALONGA LUCY M."/>
    <s v="EEO/ CITY MARKET"/>
    <x v="1"/>
    <d v="2023-03-16T00:00:00"/>
    <d v="2023-03-16T00:00:00"/>
    <s v="VL"/>
    <m/>
    <s v="1 VL"/>
    <n v="1"/>
    <m/>
  </r>
  <r>
    <n v="1258"/>
    <x v="49"/>
    <d v="2023-03-14T00:00:00"/>
    <s v="CHACON ELISA G."/>
    <s v="CCT"/>
    <x v="1"/>
    <d v="2023-03-13T00:00:00"/>
    <d v="2023-03-13T00:00:00"/>
    <s v="SL"/>
    <m/>
    <s v="1 SL"/>
    <n v="1"/>
    <m/>
  </r>
  <r>
    <n v="1259"/>
    <x v="49"/>
    <d v="2023-03-14T00:00:00"/>
    <s v="CHACON ELISA G."/>
    <s v="CCT"/>
    <x v="1"/>
    <d v="2023-03-14T00:00:00"/>
    <d v="2023-03-14T00:00:00"/>
    <s v="OTHER"/>
    <m/>
    <s v="1 OTHER"/>
    <n v="1"/>
    <m/>
  </r>
  <r>
    <n v="1260"/>
    <x v="49"/>
    <d v="2023-03-14T00:00:00"/>
    <s v="DE VILLA OFELIA G."/>
    <s v="COMELEC"/>
    <x v="1"/>
    <d v="2023-03-10T00:00:00"/>
    <d v="2023-03-13T00:00:00"/>
    <s v="OTHER"/>
    <s v="PARENTAL OBLIGATION"/>
    <s v="2 OTHER"/>
    <n v="2"/>
    <m/>
  </r>
  <r>
    <n v="1261"/>
    <x v="49"/>
    <d v="2023-03-14T00:00:00"/>
    <s v="DE VILLA OFELIA G."/>
    <s v="COMELEC"/>
    <x v="1"/>
    <d v="2023-02-28T00:00:00"/>
    <d v="2023-02-28T00:00:00"/>
    <s v="SL"/>
    <m/>
    <s v="1 SL"/>
    <n v="1"/>
    <m/>
  </r>
  <r>
    <n v="1262"/>
    <x v="49"/>
    <d v="2023-03-13T00:00:00"/>
    <s v="MAULLON JAENA F."/>
    <n v="0"/>
    <x v="2"/>
    <d v="2023-03-08T00:00:00"/>
    <d v="2023-03-09T00:00:00"/>
    <s v="SL"/>
    <m/>
    <s v="2 SL"/>
    <n v="2"/>
    <m/>
  </r>
  <r>
    <n v="1263"/>
    <x v="49"/>
    <d v="2023-03-15T00:00:00"/>
    <s v="FLAVIER ADORACION  "/>
    <s v="ADMIN OFFICE"/>
    <x v="1"/>
    <d v="2023-03-07T00:00:00"/>
    <d v="2023-03-07T00:00:00"/>
    <s v="SL"/>
    <m/>
    <s v="1 SL"/>
    <n v="1"/>
    <m/>
  </r>
  <r>
    <n v="1263"/>
    <x v="49"/>
    <d v="2023-03-15T00:00:00"/>
    <s v="FLAVIER ADORACION  "/>
    <s v="ADMIN OFFICE"/>
    <x v="1"/>
    <d v="2023-03-14T00:00:00"/>
    <d v="2023-03-14T00:00:00"/>
    <s v="SL"/>
    <m/>
    <s v="1 SL"/>
    <n v="1"/>
    <m/>
  </r>
  <r>
    <n v="1264"/>
    <x v="49"/>
    <d v="2023-03-13T00:00:00"/>
    <s v="BOFILL ERNA P."/>
    <s v="LCR"/>
    <x v="1"/>
    <d v="2023-03-06T00:00:00"/>
    <d v="2023-03-12T00:00:00"/>
    <s v="SL"/>
    <m/>
    <s v="5 SL"/>
    <n v="5"/>
    <m/>
  </r>
  <r>
    <n v="1265"/>
    <x v="49"/>
    <d v="2023-04-04T00:00:00"/>
    <s v="VERGARA ESTELITA A."/>
    <s v="ONT"/>
    <x v="0"/>
    <d v="2023-03-28T00:00:00"/>
    <d v="2023-03-30T00:00:00"/>
    <s v="SL"/>
    <m/>
    <s v="3 SL"/>
    <n v="3"/>
    <m/>
  </r>
  <r>
    <n v="1266"/>
    <x v="49"/>
    <d v="2023-04-04T00:00:00"/>
    <s v="FLORES MARIA PATRICIA NICOLE C."/>
    <s v="ONT"/>
    <x v="0"/>
    <d v="2023-04-02T00:00:00"/>
    <d v="2023-04-02T00:00:00"/>
    <s v="OTHER"/>
    <s v="BIRTHDAY LEAVE"/>
    <s v="1 OTHER"/>
    <n v="1"/>
    <m/>
  </r>
  <r>
    <n v="1267"/>
    <x v="49"/>
    <d v="2023-03-13T00:00:00"/>
    <s v="JAVIER OLIVER T."/>
    <s v="ASSESSORS OFFICE"/>
    <x v="1"/>
    <d v="2023-03-20T00:00:00"/>
    <d v="2023-03-20T00:00:00"/>
    <s v="OTHER"/>
    <s v="DOMESTIC EMERGENCY"/>
    <s v="1 OTHER"/>
    <n v="1"/>
    <m/>
  </r>
  <r>
    <n v="1268"/>
    <x v="49"/>
    <d v="2023-03-13T00:00:00"/>
    <s v="PETIL GLENDA D."/>
    <s v="CCT"/>
    <x v="1"/>
    <d v="2023-03-24T00:00:00"/>
    <d v="2023-03-24T00:00:00"/>
    <s v="OTHER"/>
    <s v="BIRTHDAY LEAVE"/>
    <s v="1 OTHER"/>
    <n v="1"/>
    <m/>
  </r>
  <r>
    <n v="1269"/>
    <x v="49"/>
    <d v="2023-03-13T00:00:00"/>
    <s v="PETIL GLENDA D."/>
    <s v="CCT"/>
    <x v="1"/>
    <d v="2023-03-08T00:00:00"/>
    <d v="2023-03-08T00:00:00"/>
    <s v="SL"/>
    <m/>
    <s v="1 SL"/>
    <n v="1"/>
    <m/>
  </r>
  <r>
    <n v="1269"/>
    <x v="49"/>
    <d v="2023-03-13T00:00:00"/>
    <s v="PETIL GLENDA D."/>
    <s v="CCT"/>
    <x v="1"/>
    <d v="2023-03-10T00:00:00"/>
    <d v="2023-03-10T00:00:00"/>
    <s v="SL"/>
    <m/>
    <s v="1 SL"/>
    <n v="1"/>
    <m/>
  </r>
  <r>
    <n v="1270"/>
    <x v="49"/>
    <d v="2023-04-11T00:00:00"/>
    <s v="PEÑANO DARYL BAMBI B."/>
    <s v="ONT"/>
    <x v="1"/>
    <d v="2023-04-06T00:00:00"/>
    <d v="2023-04-08T00:00:00"/>
    <s v="SL"/>
    <m/>
    <s v="3 SL"/>
    <n v="3"/>
    <m/>
  </r>
  <r>
    <n v="1271"/>
    <x v="49"/>
    <d v="2023-04-12T00:00:00"/>
    <s v="PAITON MARY ANN M."/>
    <s v="CHARACTER OFFICE"/>
    <x v="1"/>
    <d v="2023-04-11T00:00:00"/>
    <d v="2023-04-11T00:00:00"/>
    <s v="SL"/>
    <m/>
    <s v="1 SL"/>
    <n v="1"/>
    <m/>
  </r>
  <r>
    <n v="1272"/>
    <x v="49"/>
    <d v="2023-04-11T00:00:00"/>
    <s v="RODRIGUEZ JOSEPHINE R."/>
    <s v="TICC"/>
    <x v="0"/>
    <d v="2023-04-17T00:00:00"/>
    <d v="2023-04-21T00:00:00"/>
    <s v="VL"/>
    <m/>
    <s v="5 VL"/>
    <n v="5"/>
    <m/>
  </r>
  <r>
    <n v="1273"/>
    <x v="49"/>
    <d v="2023-04-05T00:00:00"/>
    <s v="MAMARIL JOSEFINA P."/>
    <s v="TICC"/>
    <x v="0"/>
    <d v="2023-03-25T00:00:00"/>
    <d v="2023-03-26T00:00:00"/>
    <s v="SL"/>
    <m/>
    <s v="2 SL"/>
    <n v="2"/>
    <m/>
  </r>
  <r>
    <n v="1274"/>
    <x v="49"/>
    <d v="2023-03-27T00:00:00"/>
    <s v="CALANOG EUGENE V."/>
    <s v="CHO"/>
    <x v="1"/>
    <d v="2023-03-23T00:00:00"/>
    <d v="2023-03-24T00:00:00"/>
    <s v="SL"/>
    <m/>
    <s v="2 SL"/>
    <n v="2"/>
    <m/>
  </r>
  <r>
    <n v="1275"/>
    <x v="49"/>
    <d v="2023-03-27T00:00:00"/>
    <s v="EGASAN DELIA J."/>
    <s v="CHO"/>
    <x v="1"/>
    <d v="2023-03-13T00:00:00"/>
    <d v="2023-03-13T00:00:00"/>
    <s v="SL"/>
    <m/>
    <s v="1 SL"/>
    <n v="1"/>
    <m/>
  </r>
  <r>
    <n v="1276"/>
    <x v="49"/>
    <d v="2023-03-27T00:00:00"/>
    <s v="EGASAN DELIA J."/>
    <s v="CHO"/>
    <x v="1"/>
    <d v="2023-03-17T00:00:00"/>
    <d v="2023-03-17T00:00:00"/>
    <s v="SL"/>
    <m/>
    <s v="1 SL"/>
    <n v="1"/>
    <m/>
  </r>
  <r>
    <n v="1277"/>
    <x v="49"/>
    <d v="2023-03-27T00:00:00"/>
    <s v="COLETO HANY ROY D."/>
    <s v="ONT"/>
    <x v="1"/>
    <d v="2023-03-20T00:00:00"/>
    <d v="2023-03-23T00:00:00"/>
    <s v="SL"/>
    <m/>
    <s v="4 SL"/>
    <n v="4"/>
    <m/>
  </r>
  <r>
    <n v="1278"/>
    <x v="49"/>
    <d v="2023-03-27T00:00:00"/>
    <s v="ESTIGOY BEVERLY ANNE P."/>
    <s v="ONT"/>
    <x v="1"/>
    <d v="2023-04-03T00:00:00"/>
    <d v="2023-04-03T00:00:00"/>
    <s v="OTHER"/>
    <s v="SPECIAL PRIVILEGE"/>
    <s v="1 OTHER"/>
    <n v="1"/>
    <m/>
  </r>
  <r>
    <n v="1279"/>
    <x v="49"/>
    <d v="2023-04-03T00:00:00"/>
    <s v="COSA PAOLA GRACE P."/>
    <s v="ASSESSOR"/>
    <x v="0"/>
    <d v="2023-03-31T00:00:00"/>
    <d v="2023-03-31T00:00:00"/>
    <s v="SL"/>
    <m/>
    <s v="1 SL"/>
    <n v="1"/>
    <m/>
  </r>
  <r>
    <n v="1280"/>
    <x v="49"/>
    <d v="2023-03-13T00:00:00"/>
    <s v="PALADAN EMERSON M."/>
    <s v="PIO"/>
    <x v="1"/>
    <d v="2023-03-20T00:00:00"/>
    <d v="2023-03-21T00:00:00"/>
    <s v="VL"/>
    <m/>
    <s v="2 VL"/>
    <n v="2"/>
    <m/>
  </r>
  <r>
    <n v="1280"/>
    <x v="49"/>
    <d v="2023-03-13T00:00:00"/>
    <s v="PALADAN EMERSON M."/>
    <s v="PIO"/>
    <x v="1"/>
    <d v="2023-03-23T00:00:00"/>
    <d v="2023-03-24T00:00:00"/>
    <s v="VL"/>
    <m/>
    <s v="2 VL"/>
    <n v="2"/>
    <m/>
  </r>
  <r>
    <n v="1281"/>
    <x v="49"/>
    <d v="2023-03-08T00:00:00"/>
    <s v="ZALDIVIA MIRIAM F."/>
    <s v="PIO"/>
    <x v="1"/>
    <d v="2023-03-06T00:00:00"/>
    <d v="2023-03-07T00:00:00"/>
    <s v="SL"/>
    <m/>
    <s v="2 SL"/>
    <n v="2"/>
    <m/>
  </r>
  <r>
    <n v="1282"/>
    <x v="49"/>
    <d v="2023-03-08T00:00:00"/>
    <s v="DE LARA GRACE L."/>
    <s v="ONT"/>
    <x v="0"/>
    <d v="2023-03-28T00:00:00"/>
    <d v="2023-03-28T00:00:00"/>
    <s v="VL"/>
    <m/>
    <s v="1 VL"/>
    <n v="1"/>
    <m/>
  </r>
  <r>
    <n v="1283"/>
    <x v="49"/>
    <d v="2023-03-08T00:00:00"/>
    <s v="DE LARA GRACE L."/>
    <s v="ONT"/>
    <x v="0"/>
    <d v="2023-03-20T00:00:00"/>
    <d v="2023-03-20T00:00:00"/>
    <s v="OTHER"/>
    <s v="SPECIAL PRIVILEGE"/>
    <s v="1 OTHER"/>
    <n v="1"/>
    <m/>
  </r>
  <r>
    <n v="1284"/>
    <x v="49"/>
    <d v="2023-03-10T00:00:00"/>
    <s v="BAUTISTA JANICE M."/>
    <s v="CTO"/>
    <x v="1"/>
    <d v="2023-03-17T00:00:00"/>
    <d v="2023-03-17T00:00:00"/>
    <s v="OTHER"/>
    <s v="SPECIAL PRIVILEGE"/>
    <s v="1 OTHER"/>
    <n v="1"/>
    <m/>
  </r>
  <r>
    <n v="1285"/>
    <x v="49"/>
    <d v="2023-03-13T00:00:00"/>
    <s v="UNTALAN DIVINA R."/>
    <s v="CTO"/>
    <x v="1"/>
    <d v="2023-03-17T00:00:00"/>
    <d v="2023-03-17T00:00:00"/>
    <s v="VL"/>
    <m/>
    <s v="1 VL"/>
    <n v="1"/>
    <m/>
  </r>
  <r>
    <n v="1286"/>
    <x v="49"/>
    <d v="2023-04-11T00:00:00"/>
    <s v="VELUZ DORMILUNA E."/>
    <s v="CCT"/>
    <x v="1"/>
    <d v="2023-04-03T00:00:00"/>
    <d v="2023-04-04T00:00:00"/>
    <s v="SL"/>
    <m/>
    <s v="2 SL"/>
    <n v="2"/>
    <m/>
  </r>
  <r>
    <n v="1287"/>
    <x v="49"/>
    <d v="2023-03-06T00:00:00"/>
    <s v="PERIDO BEVERLY T."/>
    <s v="CTO"/>
    <x v="1"/>
    <d v="2023-03-14T00:00:00"/>
    <d v="2023-03-14T00:00:00"/>
    <s v="OTHER"/>
    <s v="SPECIAL PRIVILEGE"/>
    <s v="1 OTHER"/>
    <n v="1"/>
    <m/>
  </r>
  <r>
    <n v="1288"/>
    <x v="49"/>
    <d v="2023-03-15T00:00:00"/>
    <s v="PERIDO MARITES V."/>
    <s v="TCCH/TICC"/>
    <x v="1"/>
    <d v="2023-03-14T00:00:00"/>
    <d v="2023-03-14T00:00:00"/>
    <s v="OTHER"/>
    <s v="SPECIAL PRIVILEGE"/>
    <s v="1 OTHER"/>
    <n v="1"/>
    <m/>
  </r>
  <r>
    <n v="1289"/>
    <x v="49"/>
    <d v="2023-03-15T00:00:00"/>
    <s v="CONSTANTE FLORAVILLA R."/>
    <s v="CSWDO"/>
    <x v="1"/>
    <d v="2023-04-03T00:00:00"/>
    <d v="2023-04-12T00:00:00"/>
    <s v="VL"/>
    <m/>
    <s v="5 VL"/>
    <n v="5"/>
    <m/>
  </r>
  <r>
    <n v="1290"/>
    <x v="49"/>
    <d v="2023-03-15T00:00:00"/>
    <s v="MARINDUQUE AURORA A."/>
    <s v="VMO"/>
    <x v="1"/>
    <d v="2023-03-14T00:00:00"/>
    <d v="2023-03-14T00:00:00"/>
    <s v="OTHER"/>
    <s v="SPECIAL PRIVILEGE"/>
    <s v="1 OTHER"/>
    <n v="1"/>
    <m/>
  </r>
  <r>
    <n v="1291"/>
    <x v="49"/>
    <d v="2023-03-13T00:00:00"/>
    <s v="MARINDUQUE AURORA A."/>
    <s v="VMO"/>
    <x v="1"/>
    <d v="2023-03-20T00:00:00"/>
    <d v="2023-03-21T00:00:00"/>
    <s v="VL"/>
    <m/>
    <s v="2 VL"/>
    <n v="2"/>
    <m/>
  </r>
  <r>
    <n v="1292"/>
    <x v="49"/>
    <d v="2023-03-16T00:00:00"/>
    <s v="BANICO PILAR B."/>
    <s v="CCT"/>
    <x v="1"/>
    <d v="2023-03-14T00:00:00"/>
    <d v="2023-03-14T00:00:00"/>
    <s v="SL"/>
    <m/>
    <s v="1 SL"/>
    <n v="1"/>
    <m/>
  </r>
  <r>
    <n v="1293"/>
    <x v="49"/>
    <d v="2023-03-20T00:00:00"/>
    <s v="REYES NORALYN B."/>
    <s v="SP"/>
    <x v="1"/>
    <d v="2023-03-13T00:00:00"/>
    <d v="2023-03-17T00:00:00"/>
    <s v="SL"/>
    <m/>
    <s v="5 SL"/>
    <n v="5"/>
    <m/>
  </r>
  <r>
    <n v="1294"/>
    <x v="49"/>
    <d v="2023-03-16T00:00:00"/>
    <s v="FERMA JOSEFA O."/>
    <s v="ADMIN OFFICE"/>
    <x v="1"/>
    <d v="2023-03-22T00:00:00"/>
    <d v="2023-03-22T00:00:00"/>
    <s v="VL"/>
    <m/>
    <s v="1 VL"/>
    <n v="1"/>
    <m/>
  </r>
  <r>
    <n v="1295"/>
    <x v="49"/>
    <d v="2023-03-16T00:00:00"/>
    <s v="CRUZADA MAGDALENA A."/>
    <s v="COOPERATIVE OFFICE"/>
    <x v="1"/>
    <d v="2023-03-15T00:00:00"/>
    <d v="2023-03-15T00:00:00"/>
    <s v="SL"/>
    <m/>
    <s v="1 SL"/>
    <n v="1"/>
    <m/>
  </r>
  <r>
    <n v="1296"/>
    <x v="49"/>
    <d v="2023-03-16T00:00:00"/>
    <s v="FELICIDARIO PAMELA C."/>
    <s v="BUDGET"/>
    <x v="1"/>
    <d v="2023-03-14T00:00:00"/>
    <d v="2023-03-14T00:00:00"/>
    <s v="SL"/>
    <m/>
    <s v="1 SL"/>
    <n v="1"/>
    <m/>
  </r>
  <r>
    <n v="1297"/>
    <x v="49"/>
    <d v="2023-03-15T00:00:00"/>
    <s v="MENDOZA PRESCILA S."/>
    <n v="0"/>
    <x v="2"/>
    <d v="2023-03-14T00:00:00"/>
    <d v="2023-03-14T00:00:00"/>
    <s v="SL"/>
    <m/>
    <s v="1 SL"/>
    <n v="1"/>
    <m/>
  </r>
  <r>
    <n v="1298"/>
    <x v="49"/>
    <d v="2023-03-13T00:00:00"/>
    <s v="ABELA IMELDA C."/>
    <s v="ACCOUNTING"/>
    <x v="0"/>
    <d v="2023-03-10T00:00:00"/>
    <d v="2023-03-10T00:00:00"/>
    <s v="SL"/>
    <m/>
    <s v="1 SL"/>
    <n v="1"/>
    <m/>
  </r>
  <r>
    <n v="1299"/>
    <x v="49"/>
    <d v="2023-03-08T00:00:00"/>
    <s v="TULIAO FLORDELIZA M."/>
    <s v="ACCOUNTING"/>
    <x v="1"/>
    <d v="2023-03-06T00:00:00"/>
    <d v="2023-03-07T00:00:00"/>
    <s v="SL"/>
    <m/>
    <s v="2 SL"/>
    <n v="2"/>
    <m/>
  </r>
  <r>
    <n v="1300"/>
    <x v="49"/>
    <d v="2023-04-11T00:00:00"/>
    <s v="DE OCAMPO MA. ELENA D."/>
    <s v="SP"/>
    <x v="1"/>
    <d v="2023-04-05T00:00:00"/>
    <d v="2023-04-05T00:00:00"/>
    <s v="SL"/>
    <m/>
    <s v="1 SL"/>
    <n v="1"/>
    <m/>
  </r>
  <r>
    <n v="1301"/>
    <x v="49"/>
    <d v="2023-04-11T00:00:00"/>
    <s v="SARDIÑOLA REBECCA C."/>
    <s v="SP"/>
    <x v="0"/>
    <d v="2023-04-04T00:00:00"/>
    <d v="2023-04-05T00:00:00"/>
    <s v="SL"/>
    <m/>
    <s v="2 SL"/>
    <n v="2"/>
    <m/>
  </r>
  <r>
    <n v="1302"/>
    <x v="49"/>
    <d v="2023-03-28T00:00:00"/>
    <s v="REOSA CECILIA A."/>
    <s v="SP"/>
    <x v="1"/>
    <d v="2023-03-17T00:00:00"/>
    <d v="2023-03-17T00:00:00"/>
    <s v="SL"/>
    <m/>
    <s v="1 SL"/>
    <n v="1"/>
    <m/>
  </r>
  <r>
    <n v="1302"/>
    <x v="49"/>
    <d v="2023-03-28T00:00:00"/>
    <s v="REOSA CECILIA A."/>
    <s v="SP"/>
    <x v="1"/>
    <d v="2023-03-27T00:00:00"/>
    <d v="2023-03-27T00:00:00"/>
    <s v="SL"/>
    <m/>
    <s v="1 SL"/>
    <n v="1"/>
    <m/>
  </r>
  <r>
    <n v="1303"/>
    <x v="49"/>
    <d v="2023-04-11T00:00:00"/>
    <s v="JAVIER CARMELITA M."/>
    <s v="CCT"/>
    <x v="1"/>
    <d v="2023-04-17T00:00:00"/>
    <d v="2023-04-17T00:00:00"/>
    <s v="OTHER"/>
    <s v="BIRTHDAY LEAVE"/>
    <s v="1 OTHER"/>
    <n v="1"/>
    <m/>
  </r>
  <r>
    <n v="1304"/>
    <x v="49"/>
    <d v="2023-04-05T00:00:00"/>
    <s v="VILLANUEVA MARTINA D."/>
    <s v="PICNIC GROVE"/>
    <x v="0"/>
    <d v="2023-04-20T00:00:00"/>
    <d v="2023-04-21T00:00:00"/>
    <s v="VL"/>
    <m/>
    <s v="2 VL"/>
    <n v="2"/>
    <m/>
  </r>
  <r>
    <n v="1304"/>
    <x v="49"/>
    <d v="2023-04-05T00:00:00"/>
    <s v="VILLANUEVA MARTINA D."/>
    <s v="PICNIC GROVE"/>
    <x v="0"/>
    <d v="2023-04-27T00:00:00"/>
    <d v="2023-04-28T00:00:00"/>
    <s v="VL"/>
    <m/>
    <s v="2 VL"/>
    <n v="2"/>
    <m/>
  </r>
  <r>
    <n v="1305"/>
    <x v="49"/>
    <d v="2023-04-11T00:00:00"/>
    <s v="COSA PAOLA GRACE P."/>
    <s v="ASSESSOR"/>
    <x v="0"/>
    <d v="2023-04-04T00:00:00"/>
    <d v="2023-04-05T00:00:00"/>
    <s v="SL"/>
    <m/>
    <s v="2 SL"/>
    <n v="2"/>
    <m/>
  </r>
  <r>
    <n v="1306"/>
    <x v="49"/>
    <d v="2023-04-03T00:00:00"/>
    <s v="SIM JO RITZELLE C."/>
    <s v="CHO"/>
    <x v="0"/>
    <d v="2023-04-11T00:00:00"/>
    <d v="2023-04-11T00:00:00"/>
    <s v="VL"/>
    <m/>
    <s v="1 VL"/>
    <n v="1"/>
    <m/>
  </r>
  <r>
    <n v="1307"/>
    <x v="49"/>
    <d v="2023-04-11T00:00:00"/>
    <s v="DIAZ CAROLINA P."/>
    <s v="SP"/>
    <x v="0"/>
    <d v="2023-04-05T00:00:00"/>
    <d v="2023-04-05T00:00:00"/>
    <s v="SL"/>
    <m/>
    <s v="1 SL"/>
    <n v="1"/>
    <m/>
  </r>
  <r>
    <n v="1308"/>
    <x v="49"/>
    <d v="2023-04-11T00:00:00"/>
    <s v="AUDITOR AILEEN D."/>
    <s v="PIO"/>
    <x v="1"/>
    <d v="2023-04-04T00:00:00"/>
    <d v="2023-04-05T00:00:00"/>
    <s v="SL"/>
    <m/>
    <s v="2 SL"/>
    <n v="2"/>
    <m/>
  </r>
  <r>
    <n v="1309"/>
    <x v="49"/>
    <d v="2023-03-29T00:00:00"/>
    <s v="MENDOZA LOURDES G."/>
    <n v="0"/>
    <x v="2"/>
    <d v="2023-03-28T00:00:00"/>
    <d v="2023-03-28T00:00:00"/>
    <s v="SL"/>
    <m/>
    <s v="1 SL"/>
    <n v="1"/>
    <m/>
  </r>
  <r>
    <n v="1310"/>
    <x v="49"/>
    <d v="2023-04-11T00:00:00"/>
    <s v="GONZALES CRISTI NERISSE E."/>
    <s v="CEO"/>
    <x v="0"/>
    <d v="2023-04-04T00:00:00"/>
    <d v="2023-04-05T00:00:00"/>
    <s v="SL"/>
    <m/>
    <s v="2 SL"/>
    <n v="2"/>
    <m/>
  </r>
  <r>
    <n v="1311"/>
    <x v="49"/>
    <d v="2023-03-10T00:00:00"/>
    <s v="DOLOT JESUS JR. D."/>
    <s v="PIO"/>
    <x v="1"/>
    <d v="2023-03-07T00:00:00"/>
    <d v="2023-03-09T00:00:00"/>
    <s v="SL"/>
    <m/>
    <s v="3 SL"/>
    <n v="3"/>
    <m/>
  </r>
  <r>
    <n v="1312"/>
    <x v="49"/>
    <d v="2023-03-23T00:00:00"/>
    <s v="SUSA NANETE B."/>
    <s v="ONT"/>
    <x v="1"/>
    <d v="2023-03-24T00:00:00"/>
    <d v="2023-03-24T00:00:00"/>
    <s v="OTHER"/>
    <s v="DOMESTIC EMERGENCY"/>
    <s v="1 OTHER"/>
    <n v="1"/>
    <m/>
  </r>
  <r>
    <n v="1313"/>
    <x v="49"/>
    <d v="2023-03-23T00:00:00"/>
    <s v="SUMAGUI LORENA P."/>
    <s v="BIR"/>
    <x v="0"/>
    <d v="2023-04-05T00:00:00"/>
    <d v="2023-04-05T00:00:00"/>
    <s v="OTHER"/>
    <s v="ANNIVERSARY LEAVE"/>
    <s v="1 OTHER"/>
    <n v="1"/>
    <m/>
  </r>
  <r>
    <n v="1314"/>
    <x v="49"/>
    <d v="2023-04-05T00:00:00"/>
    <s v="MENDOZA LOURDES G."/>
    <n v="0"/>
    <x v="2"/>
    <d v="2023-04-05T00:00:00"/>
    <d v="2023-04-05T00:00:00"/>
    <s v="SL"/>
    <m/>
    <s v="1 SL"/>
    <n v="1"/>
    <m/>
  </r>
  <r>
    <n v="1315"/>
    <x v="49"/>
    <d v="2023-03-31T00:00:00"/>
    <s v="DOLOT JESUS JR. D."/>
    <s v="PIO"/>
    <x v="1"/>
    <d v="2023-03-31T00:00:00"/>
    <d v="2023-03-31T00:00:00"/>
    <s v="SL"/>
    <m/>
    <s v="1 SL"/>
    <n v="1"/>
    <m/>
  </r>
  <r>
    <n v="1315"/>
    <x v="49"/>
    <d v="2023-04-05T00:00:00"/>
    <s v="DOLOT JESUS JR. D."/>
    <s v="PIO"/>
    <x v="1"/>
    <d v="2023-04-05T00:00:00"/>
    <d v="2023-04-05T00:00:00"/>
    <s v="SL"/>
    <m/>
    <s v="1 SL"/>
    <n v="1"/>
    <m/>
  </r>
  <r>
    <n v="1315"/>
    <x v="49"/>
    <d v="2023-04-13T00:00:00"/>
    <s v="DOLOT JESUS JR. D."/>
    <s v="PIO"/>
    <x v="1"/>
    <d v="2023-04-13T00:00:00"/>
    <d v="2023-04-13T00:00:00"/>
    <s v="SL"/>
    <m/>
    <s v="1 SL"/>
    <n v="1"/>
    <m/>
  </r>
  <r>
    <n v="1316"/>
    <x v="49"/>
    <d v="2023-03-21T00:00:00"/>
    <s v="AUDITOR AILEEN D."/>
    <s v="PIO"/>
    <x v="1"/>
    <d v="2023-03-27T00:00:00"/>
    <d v="2023-03-27T00:00:00"/>
    <s v="SL"/>
    <m/>
    <s v="1 SL"/>
    <n v="1"/>
    <m/>
  </r>
  <r>
    <n v="1317"/>
    <x v="49"/>
    <d v="2023-03-29T00:00:00"/>
    <s v="ZALDIVIA MIRIAM F."/>
    <s v="PIO"/>
    <x v="1"/>
    <d v="2023-03-27T00:00:00"/>
    <d v="2023-03-28T00:00:00"/>
    <s v="SL"/>
    <m/>
    <s v="2 SL"/>
    <n v="2"/>
    <m/>
  </r>
  <r>
    <n v="1318"/>
    <x v="49"/>
    <d v="2023-04-03T00:00:00"/>
    <s v="MARDO MELINDA E."/>
    <s v="CENRO"/>
    <x v="0"/>
    <d v="2023-04-01T00:00:00"/>
    <d v="2023-04-01T00:00:00"/>
    <s v="SL"/>
    <m/>
    <s v="1 SL"/>
    <n v="1"/>
    <m/>
  </r>
  <r>
    <n v="1319"/>
    <x v="49"/>
    <d v="2023-04-03T00:00:00"/>
    <s v="MARDO MELINDA E."/>
    <s v="CENRO"/>
    <x v="0"/>
    <d v="2023-04-17T00:00:00"/>
    <d v="2023-04-17T00:00:00"/>
    <s v="OTHER"/>
    <s v="SPECIAL PRIVILEGE"/>
    <s v="1 OTHER"/>
    <n v="1"/>
    <m/>
  </r>
  <r>
    <n v="1320"/>
    <x v="49"/>
    <d v="2023-04-12T00:00:00"/>
    <s v="DIMAANO LEOVIGILDA A."/>
    <s v="EEO/CITY MARKET"/>
    <x v="0"/>
    <d v="2023-04-11T00:00:00"/>
    <d v="2023-04-11T00:00:00"/>
    <s v="SL"/>
    <m/>
    <s v="1 SL"/>
    <n v="1"/>
    <m/>
  </r>
  <r>
    <n v="1321"/>
    <x v="49"/>
    <d v="2023-03-13T00:00:00"/>
    <s v="PERIDO EDWIN A."/>
    <s v="GSO"/>
    <x v="1"/>
    <d v="2023-03-08T00:00:00"/>
    <d v="2023-03-10T00:00:00"/>
    <s v="OTHER"/>
    <s v="SPECIAL PRIVILEGE"/>
    <s v="3 OTHER"/>
    <n v="3"/>
    <m/>
  </r>
  <r>
    <n v="1322"/>
    <x v="49"/>
    <d v="2023-03-06T00:00:00"/>
    <s v="MARASIGAN GINALYN D."/>
    <s v="ACCOUNTING"/>
    <x v="1"/>
    <d v="2023-04-11T00:00:00"/>
    <d v="2023-04-12T00:00:00"/>
    <s v="VL"/>
    <m/>
    <s v="2 VL"/>
    <n v="2"/>
    <m/>
  </r>
  <r>
    <n v="1323"/>
    <x v="49"/>
    <d v="2023-03-13T00:00:00"/>
    <s v="PERIDO EDWIN A."/>
    <s v="GSO"/>
    <x v="1"/>
    <d v="2023-03-06T00:00:00"/>
    <d v="2023-03-07T00:00:00"/>
    <s v="VL"/>
    <m/>
    <s v="2 VL"/>
    <n v="2"/>
    <m/>
  </r>
  <r>
    <n v="1324"/>
    <x v="49"/>
    <d v="2023-03-06T00:00:00"/>
    <s v="DOCTORA ZENAIDA  "/>
    <s v="CENRO"/>
    <x v="1"/>
    <d v="2023-03-02T00:00:00"/>
    <d v="2023-03-02T00:00:00"/>
    <s v="SL"/>
    <m/>
    <s v="1 SL"/>
    <n v="1"/>
    <m/>
  </r>
  <r>
    <n v="1325"/>
    <x v="49"/>
    <d v="2023-03-07T00:00:00"/>
    <s v="MACAPUNO FELIX  "/>
    <s v="CENRO"/>
    <x v="1"/>
    <d v="2023-03-06T00:00:00"/>
    <d v="2023-03-06T00:00:00"/>
    <s v="SL"/>
    <m/>
    <s v="1 SL"/>
    <n v="1"/>
    <m/>
  </r>
  <r>
    <n v="1326"/>
    <x v="49"/>
    <d v="2023-03-09T00:00:00"/>
    <s v="LEGASPI DOLORES B."/>
    <s v="CHO"/>
    <x v="1"/>
    <d v="2023-03-08T00:00:00"/>
    <d v="2023-03-08T00:00:00"/>
    <s v="OTHER"/>
    <s v="MOURNING LEAVE"/>
    <s v="1 OTHER"/>
    <n v="1"/>
    <m/>
  </r>
  <r>
    <n v="1327"/>
    <x v="49"/>
    <d v="2023-03-08T00:00:00"/>
    <s v="MENDOZA NORA A."/>
    <n v="0"/>
    <x v="2"/>
    <d v="2023-03-06T00:00:00"/>
    <d v="2023-03-06T00:00:00"/>
    <s v="SL"/>
    <m/>
    <s v="1 SL"/>
    <n v="1"/>
    <m/>
  </r>
  <r>
    <n v="1328"/>
    <x v="49"/>
    <d v="2023-03-08T00:00:00"/>
    <s v="TULIAO FLORDELIZA M."/>
    <s v="ACCOUNTING"/>
    <x v="1"/>
    <d v="2023-02-21T00:00:00"/>
    <d v="2023-02-21T00:00:00"/>
    <s v="SL"/>
    <m/>
    <s v="1 SL"/>
    <n v="1"/>
    <m/>
  </r>
  <r>
    <n v="1328"/>
    <x v="49"/>
    <d v="2023-03-08T00:00:00"/>
    <s v="TULIAO FLORDELIZA M."/>
    <s v="ACCOUNTING"/>
    <x v="1"/>
    <d v="2023-02-28T00:00:00"/>
    <d v="2023-02-28T00:00:00"/>
    <s v="SL"/>
    <m/>
    <s v="1 SL"/>
    <n v="1"/>
    <m/>
  </r>
  <r>
    <n v="1329"/>
    <x v="49"/>
    <d v="2023-03-08T00:00:00"/>
    <s v="TULIAO FLORDELIZA M."/>
    <s v="ACCOUNTING"/>
    <x v="1"/>
    <d v="2023-03-01T00:00:00"/>
    <d v="2023-03-03T00:00:00"/>
    <s v="SL"/>
    <m/>
    <s v="3 SL"/>
    <n v="3"/>
    <m/>
  </r>
  <r>
    <n v="1330"/>
    <x v="49"/>
    <d v="2023-03-06T00:00:00"/>
    <s v="HERNANDEZ MARIO A."/>
    <s v="MAHOGANY MARKET"/>
    <x v="1"/>
    <d v="2023-03-04T00:00:00"/>
    <d v="2023-03-04T00:00:00"/>
    <s v="SL"/>
    <m/>
    <s v="1 SL"/>
    <n v="1"/>
    <m/>
  </r>
  <r>
    <n v="1331"/>
    <x v="49"/>
    <d v="2023-03-06T00:00:00"/>
    <s v="ANGCAYA FRANCIS A."/>
    <s v="MAHOGANY MARKET"/>
    <x v="1"/>
    <d v="2023-02-28T00:00:00"/>
    <d v="2023-03-01T00:00:00"/>
    <s v="SL"/>
    <m/>
    <s v="2 SL"/>
    <n v="2"/>
    <m/>
  </r>
  <r>
    <n v="1332"/>
    <x v="49"/>
    <d v="2023-03-09T00:00:00"/>
    <s v="RODRIGUEZ GREGORIO  "/>
    <s v="CENRO"/>
    <x v="1"/>
    <d v="2023-03-16T00:00:00"/>
    <d v="2023-03-20T00:00:00"/>
    <s v="VL"/>
    <m/>
    <s v="3 VL"/>
    <n v="3"/>
    <m/>
  </r>
  <r>
    <n v="1333"/>
    <x v="49"/>
    <d v="2023-04-04T00:00:00"/>
    <s v="ORTIZ TRINIDAD D."/>
    <s v="GSO"/>
    <x v="1"/>
    <d v="2023-04-11T00:00:00"/>
    <d v="2023-04-14T00:00:00"/>
    <s v="VL"/>
    <m/>
    <s v="4 VL"/>
    <n v="4"/>
    <m/>
  </r>
  <r>
    <n v="1334"/>
    <x v="49"/>
    <d v="2023-04-04T00:00:00"/>
    <s v="ORTIZ TRINIDAD D."/>
    <s v="GSO"/>
    <x v="1"/>
    <d v="2023-03-31T00:00:00"/>
    <d v="2023-04-03T00:00:00"/>
    <s v="VL"/>
    <m/>
    <s v="2 VL"/>
    <n v="2"/>
    <m/>
  </r>
  <r>
    <n v="1335"/>
    <x v="49"/>
    <d v="2023-03-15T00:00:00"/>
    <s v="MAWAK MIA PAULEEN B."/>
    <n v="0"/>
    <x v="2"/>
    <d v="2023-03-14T00:00:00"/>
    <d v="2023-03-14T00:00:00"/>
    <s v="SL"/>
    <m/>
    <s v="1 SL"/>
    <n v="1"/>
    <m/>
  </r>
  <r>
    <n v="1336"/>
    <x v="49"/>
    <d v="2023-03-14T00:00:00"/>
    <s v="MARASIGAN GINALYN D."/>
    <s v="ACCOUNTING"/>
    <x v="1"/>
    <d v="2023-03-13T00:00:00"/>
    <d v="2023-03-14T00:00:00"/>
    <s v="SL"/>
    <m/>
    <s v="2 SL"/>
    <n v="2"/>
    <m/>
  </r>
  <r>
    <n v="1337"/>
    <x v="49"/>
    <d v="2023-03-17T00:00:00"/>
    <s v="TORRES SONIA M."/>
    <s v="ASSESSORS OFFICE"/>
    <x v="1"/>
    <d v="2023-03-16T00:00:00"/>
    <d v="2023-03-16T00:00:00"/>
    <s v="OTHER"/>
    <s v="SPECIAL PRIVILEGE"/>
    <s v="1 OTHER"/>
    <n v="1"/>
    <m/>
  </r>
  <r>
    <n v="1338"/>
    <x v="49"/>
    <d v="2023-03-18T00:00:00"/>
    <s v="SEDUCON ESTELITO D."/>
    <s v="OSPITAL NG TAGAYTAY"/>
    <x v="1"/>
    <d v="2023-03-14T00:00:00"/>
    <d v="2023-03-14T00:00:00"/>
    <s v="SL"/>
    <m/>
    <s v="1 SL"/>
    <n v="1"/>
    <m/>
  </r>
  <r>
    <n v="1339"/>
    <x v="49"/>
    <d v="2023-03-20T00:00:00"/>
    <s v="PATRICIO APRIL V."/>
    <n v="0"/>
    <x v="1"/>
    <d v="2023-03-23T00:00:00"/>
    <d v="2023-03-24T00:00:00"/>
    <s v="OTHER"/>
    <s v="PARENTAL OBLIGATION"/>
    <s v="2 OTHER"/>
    <n v="2"/>
    <m/>
  </r>
  <r>
    <n v="1340"/>
    <x v="49"/>
    <d v="2023-03-30T00:00:00"/>
    <s v="FERNANDEZ MILAGROS C."/>
    <s v="CTO"/>
    <x v="1"/>
    <d v="2023-03-29T00:00:00"/>
    <d v="2023-03-29T00:00:00"/>
    <s v="SL"/>
    <m/>
    <s v="1 SL"/>
    <n v="1"/>
    <m/>
  </r>
  <r>
    <n v="1341"/>
    <x v="49"/>
    <d v="2023-04-03T00:00:00"/>
    <s v="JAVIER HILARIO  "/>
    <s v="PICNIC GROVE"/>
    <x v="1"/>
    <d v="2023-03-23T00:00:00"/>
    <d v="2023-03-24T00:00:00"/>
    <s v="SL"/>
    <m/>
    <s v="2 SL"/>
    <n v="2"/>
    <m/>
  </r>
  <r>
    <n v="1342"/>
    <x v="49"/>
    <d v="2023-04-01T00:00:00"/>
    <s v="DIMAANO LEOVIGILDA A."/>
    <s v="EEO/CITY MARKET"/>
    <x v="0"/>
    <d v="2023-03-28T00:00:00"/>
    <d v="2023-03-28T00:00:00"/>
    <s v="SL"/>
    <m/>
    <s v="1 SL"/>
    <n v="1"/>
    <m/>
  </r>
  <r>
    <n v="1343"/>
    <x v="49"/>
    <d v="2023-04-01T00:00:00"/>
    <s v="ESPINELI LORETA N."/>
    <s v="PICNIC GROVE"/>
    <x v="0"/>
    <d v="2023-04-17T00:00:00"/>
    <d v="2023-04-28T00:00:00"/>
    <s v="VL"/>
    <m/>
    <s v="10 VL"/>
    <n v="10"/>
    <m/>
  </r>
  <r>
    <n v="1344"/>
    <x v="49"/>
    <d v="2023-03-29T00:00:00"/>
    <s v="AMON ESTELITA S."/>
    <s v="PICNIC GROVE"/>
    <x v="0"/>
    <d v="2023-05-16T00:00:00"/>
    <d v="2023-05-18T00:00:00"/>
    <s v="VL"/>
    <m/>
    <s v="3 VL"/>
    <n v="3"/>
    <m/>
  </r>
  <r>
    <n v="1344"/>
    <x v="49"/>
    <d v="2023-03-29T00:00:00"/>
    <s v="AMON ESTELITA S."/>
    <s v="PICNIC GROVE"/>
    <x v="0"/>
    <d v="2023-05-23T00:00:00"/>
    <d v="2023-05-25T00:00:00"/>
    <s v="VL"/>
    <m/>
    <s v="3 VL"/>
    <n v="3"/>
    <m/>
  </r>
  <r>
    <n v="1344"/>
    <x v="49"/>
    <d v="2023-03-29T00:00:00"/>
    <s v="AMON ESTELITA S."/>
    <s v="PICNIC GROVE"/>
    <x v="0"/>
    <d v="2023-05-30T00:00:00"/>
    <d v="2023-05-31T00:00:00"/>
    <s v="VL"/>
    <m/>
    <s v="2 VL"/>
    <n v="2"/>
    <m/>
  </r>
  <r>
    <n v="1345"/>
    <x v="49"/>
    <d v="2023-03-15T00:00:00"/>
    <s v="MALIGAYO YOLANDA D."/>
    <s v="CHO"/>
    <x v="1"/>
    <d v="2023-03-14T00:00:00"/>
    <d v="2023-03-14T00:00:00"/>
    <s v="SL"/>
    <m/>
    <s v="1 SL"/>
    <n v="1"/>
    <m/>
  </r>
  <r>
    <n v="1346"/>
    <x v="49"/>
    <d v="2023-03-19T00:00:00"/>
    <s v="MALANAN JENNYLYN R."/>
    <s v="PICNIC GROVE"/>
    <x v="0"/>
    <d v="2023-03-18T00:00:00"/>
    <d v="2023-03-18T00:00:00"/>
    <s v="SL"/>
    <m/>
    <s v="1 SL"/>
    <n v="1"/>
    <m/>
  </r>
  <r>
    <n v="1347"/>
    <x v="49"/>
    <d v="2023-03-20T00:00:00"/>
    <s v="LANDICHO CHARLENE R."/>
    <s v="GSO"/>
    <x v="0"/>
    <d v="2023-03-27T00:00:00"/>
    <d v="2023-03-27T00:00:00"/>
    <s v="VL"/>
    <m/>
    <s v="1 VL"/>
    <n v="1"/>
    <m/>
  </r>
  <r>
    <n v="1348"/>
    <x v="49"/>
    <d v="2023-04-03T00:00:00"/>
    <s v="VILLANUEVA CHRISTIANNE FAYE A."/>
    <s v="CEO"/>
    <x v="0"/>
    <d v="2023-03-31T00:00:00"/>
    <d v="2023-03-31T00:00:00"/>
    <s v="SL"/>
    <m/>
    <s v="1 SL"/>
    <n v="1"/>
    <m/>
  </r>
  <r>
    <n v="1349"/>
    <x v="49"/>
    <d v="2023-02-14T00:00:00"/>
    <s v="AUDITOR AILEEN D."/>
    <s v="PIO"/>
    <x v="1"/>
    <d v="2023-02-13T00:00:00"/>
    <d v="2023-02-13T00:00:00"/>
    <s v="SL"/>
    <m/>
    <s v="1 SL"/>
    <n v="1"/>
    <m/>
  </r>
  <r>
    <n v="1350"/>
    <x v="49"/>
    <d v="2023-02-22T00:00:00"/>
    <s v="ZALDIVIA MIRIAM F."/>
    <s v="PIO"/>
    <x v="1"/>
    <d v="2023-02-20T00:00:00"/>
    <d v="2023-02-20T00:00:00"/>
    <s v="OTHER"/>
    <s v="SPECIAL PRIVILEGE"/>
    <s v="1 OTHER"/>
    <n v="1"/>
    <m/>
  </r>
  <r>
    <n v="1351"/>
    <x v="49"/>
    <d v="2023-02-16T00:00:00"/>
    <s v="ZALDIVIA MIRIAM F."/>
    <s v="PIO"/>
    <x v="1"/>
    <d v="2023-02-13T00:00:00"/>
    <d v="2023-02-15T00:00:00"/>
    <s v="SL"/>
    <m/>
    <s v="3 SL"/>
    <n v="3"/>
    <m/>
  </r>
  <r>
    <n v="1352"/>
    <x v="49"/>
    <d v="2023-02-20T00:00:00"/>
    <s v="AUDITOR AILEEN D."/>
    <s v="PIO"/>
    <x v="1"/>
    <d v="2023-02-17T00:00:00"/>
    <d v="2023-02-17T00:00:00"/>
    <s v="SL"/>
    <m/>
    <s v="1 SL"/>
    <n v="1"/>
    <m/>
  </r>
  <r>
    <n v="1353"/>
    <x v="49"/>
    <d v="2023-02-10T00:00:00"/>
    <s v="DEL MUNDO ROSALLE A."/>
    <s v="PIO"/>
    <x v="1"/>
    <d v="2023-02-13T00:00:00"/>
    <d v="2023-02-13T00:00:00"/>
    <s v="OTHER"/>
    <s v="SOLO PARENT"/>
    <s v="1 OTHER"/>
    <n v="1"/>
    <m/>
  </r>
  <r>
    <n v="1354"/>
    <x v="49"/>
    <d v="2023-02-28T00:00:00"/>
    <s v="MARINDUQUE GERRY C."/>
    <s v="CHO"/>
    <x v="1"/>
    <d v="2023-02-27T00:00:00"/>
    <d v="2023-02-27T00:00:00"/>
    <s v="SL"/>
    <m/>
    <s v="1 SL"/>
    <n v="1"/>
    <m/>
  </r>
  <r>
    <n v="1355"/>
    <x v="49"/>
    <d v="2023-03-03T00:00:00"/>
    <s v="MONTENEGRO HELEN L."/>
    <s v="TOPS (ADMIN CSU)"/>
    <x v="1"/>
    <d v="2023-03-02T00:00:00"/>
    <d v="2023-03-02T00:00:00"/>
    <s v="SL"/>
    <m/>
    <s v="1 SL"/>
    <n v="1"/>
    <m/>
  </r>
  <r>
    <n v="1356"/>
    <x v="49"/>
    <d v="2023-02-20T00:00:00"/>
    <s v="MENDOZA LOURDES G."/>
    <n v="0"/>
    <x v="2"/>
    <d v="2023-02-20T00:00:00"/>
    <d v="2023-02-21T00:00:00"/>
    <s v="OTHER"/>
    <s v="SPECIAL PRIVILEGE"/>
    <s v="2 OTHER"/>
    <n v="2"/>
    <m/>
  </r>
  <r>
    <n v="1357"/>
    <x v="49"/>
    <d v="2023-03-05T00:00:00"/>
    <s v="MARINDUQUE AURORA A."/>
    <s v="VMO"/>
    <x v="1"/>
    <d v="2023-03-08T00:00:00"/>
    <d v="2023-03-08T00:00:00"/>
    <s v="SL"/>
    <m/>
    <s v="1 SL"/>
    <n v="1"/>
    <m/>
  </r>
  <r>
    <n v="1358"/>
    <x v="49"/>
    <d v="2023-03-05T00:00:00"/>
    <s v="VILLANUEVA CHRISTIANNE FAYE A."/>
    <s v="CEO"/>
    <x v="0"/>
    <d v="2023-03-02T00:00:00"/>
    <d v="2023-03-03T00:00:00"/>
    <s v="SL"/>
    <m/>
    <s v="2 SL"/>
    <n v="2"/>
    <m/>
  </r>
  <r>
    <n v="1359"/>
    <x v="49"/>
    <d v="2023-03-03T00:00:00"/>
    <s v="FERNANDEZ MILAGROS C."/>
    <s v="CTO"/>
    <x v="1"/>
    <d v="2023-03-03T00:00:00"/>
    <d v="2023-03-03T00:00:00"/>
    <s v="SL"/>
    <m/>
    <s v="1 SL"/>
    <n v="1"/>
    <m/>
  </r>
  <r>
    <n v="1360"/>
    <x v="49"/>
    <d v="2023-03-02T00:00:00"/>
    <s v="GATPANDAN NENITA M."/>
    <s v="LIBRARY"/>
    <x v="1"/>
    <d v="2023-03-08T00:00:00"/>
    <d v="2023-03-10T00:00:00"/>
    <s v="OTHER"/>
    <s v="SPECIAL PRIVILEGE"/>
    <s v="3 OTHER"/>
    <n v="3"/>
    <m/>
  </r>
  <r>
    <n v="1361"/>
    <x v="49"/>
    <d v="2023-03-01T00:00:00"/>
    <s v="MARQUEZ HENSLEY B."/>
    <n v="0"/>
    <x v="2"/>
    <d v="2023-03-01T00:00:00"/>
    <d v="2023-03-01T00:00:00"/>
    <s v="SL"/>
    <m/>
    <s v="1 SL"/>
    <n v="1"/>
    <m/>
  </r>
  <r>
    <n v="1362"/>
    <x v="49"/>
    <d v="2023-03-03T00:00:00"/>
    <s v="CASTRO VIVIAN A."/>
    <s v="ONT"/>
    <x v="1"/>
    <d v="2023-03-20T00:00:00"/>
    <d v="2023-03-24T00:00:00"/>
    <s v="VL"/>
    <m/>
    <s v="5 VL"/>
    <n v="5"/>
    <m/>
  </r>
  <r>
    <n v="1363"/>
    <x v="49"/>
    <d v="2023-03-07T00:00:00"/>
    <s v="ACERON ANGELU V."/>
    <s v="ONT"/>
    <x v="1"/>
    <d v="2023-03-28T00:00:00"/>
    <d v="2023-03-28T00:00:00"/>
    <s v="OTHER"/>
    <s v="SPECIAL PRIVILEGE"/>
    <s v="1 OTHER"/>
    <n v="1"/>
    <m/>
  </r>
  <r>
    <n v="1364"/>
    <x v="49"/>
    <d v="2023-03-07T00:00:00"/>
    <s v="ACERON ANGELU V."/>
    <s v="ONT"/>
    <x v="1"/>
    <d v="2023-03-15T00:00:00"/>
    <d v="2023-03-15T00:00:00"/>
    <s v="OTHER"/>
    <s v="BIRTHDAY LEAVE"/>
    <s v="1 OTHER"/>
    <n v="1"/>
    <m/>
  </r>
  <r>
    <n v="1365"/>
    <x v="49"/>
    <d v="2023-03-07T00:00:00"/>
    <s v="DE GRANO  RONALEI P."/>
    <s v="OSPITAL NG TAGAYTAY"/>
    <x v="0"/>
    <d v="2023-03-14T00:00:00"/>
    <d v="2023-03-14T00:00:00"/>
    <s v="OTHER"/>
    <s v="SPECIAL PRIVILEGE"/>
    <s v="1 OTHER"/>
    <n v="1"/>
    <m/>
  </r>
  <r>
    <n v="1366"/>
    <x v="49"/>
    <d v="2023-03-07T00:00:00"/>
    <s v="DE GRANO  RONALEI P."/>
    <s v="OSPITAL NG TAGAYTAY"/>
    <x v="0"/>
    <d v="2023-03-13T00:00:00"/>
    <d v="2023-03-13T00:00:00"/>
    <s v="OTHER"/>
    <s v="BIRTHDAY LEAVE"/>
    <s v="1 OTHER"/>
    <n v="1"/>
    <m/>
  </r>
  <r>
    <n v="1367"/>
    <x v="49"/>
    <d v="2023-03-07T00:00:00"/>
    <s v="MANALO ABEGAIL T."/>
    <s v="OSPITAL NG TAGAYTAY"/>
    <x v="0"/>
    <d v="2023-03-11T00:00:00"/>
    <d v="2023-03-11T00:00:00"/>
    <s v="OTHER"/>
    <s v="BIRTHDAY LEAVE"/>
    <s v="1 OTHER"/>
    <n v="1"/>
    <m/>
  </r>
  <r>
    <n v="1368"/>
    <x v="49"/>
    <d v="2023-03-07T00:00:00"/>
    <s v="CONTEMPRATO JOHANES D."/>
    <s v="OSPITAL NG TAGAYTAY"/>
    <x v="1"/>
    <d v="2023-03-07T00:00:00"/>
    <d v="2023-03-07T00:00:00"/>
    <s v="OTHER"/>
    <s v="BIRTHDAY LEAVE"/>
    <s v="1 OTHER"/>
    <n v="1"/>
    <m/>
  </r>
  <r>
    <n v="1369"/>
    <x v="49"/>
    <d v="2023-03-07T00:00:00"/>
    <s v="DELA CRUZ SHIELA G."/>
    <s v="ONT"/>
    <x v="1"/>
    <d v="2023-03-28T00:00:00"/>
    <d v="2023-03-30T00:00:00"/>
    <s v="VL"/>
    <m/>
    <s v="3 VL"/>
    <n v="3"/>
    <m/>
  </r>
  <r>
    <n v="1370"/>
    <x v="49"/>
    <d v="2023-04-04T00:00:00"/>
    <s v="FLORES MARIA PATRICIA NICOLE C."/>
    <s v="ONT"/>
    <x v="0"/>
    <d v="2023-03-13T00:00:00"/>
    <d v="2023-03-14T00:00:00"/>
    <s v="SL"/>
    <m/>
    <s v="2 SL"/>
    <n v="2"/>
    <m/>
  </r>
  <r>
    <n v="1370"/>
    <x v="49"/>
    <d v="2023-04-04T00:00:00"/>
    <s v="FLORES MARIA PATRICIA NICOLE C."/>
    <s v="ONT"/>
    <x v="0"/>
    <d v="2023-03-18T00:00:00"/>
    <d v="2023-03-18T00:00:00"/>
    <s v="SL"/>
    <m/>
    <s v="1 SL"/>
    <n v="1"/>
    <m/>
  </r>
  <r>
    <n v="1371"/>
    <x v="49"/>
    <d v="2023-04-11T00:00:00"/>
    <s v="CAUSAREN JOHN ROBERT C."/>
    <s v="CHO"/>
    <x v="1"/>
    <d v="2023-04-17T00:00:00"/>
    <d v="2023-04-18T00:00:00"/>
    <s v="VL"/>
    <m/>
    <s v="2 VL"/>
    <n v="2"/>
    <m/>
  </r>
  <r>
    <n v="1372"/>
    <x v="49"/>
    <d v="2023-03-03T00:00:00"/>
    <s v="OSTONAL IVY S."/>
    <s v="ONT"/>
    <x v="1"/>
    <d v="2023-02-28T00:00:00"/>
    <d v="2023-02-28T00:00:00"/>
    <s v="SL"/>
    <m/>
    <s v="1 SL"/>
    <n v="1"/>
    <m/>
  </r>
  <r>
    <n v="1373"/>
    <x v="49"/>
    <d v="2023-03-07T00:00:00"/>
    <s v="LLRENA JANEEN V."/>
    <s v="OSPITAL NG TAGAYTAY"/>
    <x v="0"/>
    <d v="2023-03-15T00:00:00"/>
    <d v="2023-03-17T00:00:00"/>
    <s v="OTHER"/>
    <s v="SPECIAL PRIVILEGE"/>
    <s v="3 OTHER"/>
    <n v="3"/>
    <m/>
  </r>
  <r>
    <n v="1374"/>
    <x v="49"/>
    <d v="2023-03-06T00:00:00"/>
    <s v="HAPITA MELANIE A."/>
    <s v="ONT"/>
    <x v="0"/>
    <d v="2023-03-26T00:00:00"/>
    <d v="2023-03-26T00:00:00"/>
    <s v="OTHER"/>
    <s v="SPECIAL PRIVILEGE"/>
    <s v="1 OTHER"/>
    <n v="1"/>
    <m/>
  </r>
  <r>
    <n v="1375"/>
    <x v="49"/>
    <d v="2023-02-21T00:00:00"/>
    <s v="DIMARANAN GREGORIA C."/>
    <s v="ACCOUNTING"/>
    <x v="1"/>
    <d v="2023-02-23T00:00:00"/>
    <d v="2023-02-23T00:00:00"/>
    <s v="SL"/>
    <m/>
    <s v="1 SL"/>
    <n v="1"/>
    <m/>
  </r>
  <r>
    <n v="1375"/>
    <x v="49"/>
    <d v="2023-02-21T00:00:00"/>
    <s v="DIMARANAN GREGORIA C."/>
    <s v="ACCOUNTING"/>
    <x v="1"/>
    <d v="2023-02-27T00:00:00"/>
    <d v="2023-03-10T00:00:00"/>
    <s v="SL"/>
    <m/>
    <s v="10 SL"/>
    <n v="10"/>
    <m/>
  </r>
  <r>
    <n v="1376"/>
    <x v="49"/>
    <d v="2023-03-08T00:00:00"/>
    <s v="LEPARDO ROWENA R."/>
    <s v="CCT"/>
    <x v="1"/>
    <d v="2023-03-06T00:00:00"/>
    <d v="2023-03-06T00:00:00"/>
    <s v="OTHER"/>
    <s v="SOLO PARENT"/>
    <s v="1 OTHER"/>
    <n v="1"/>
    <m/>
  </r>
  <r>
    <n v="1377"/>
    <x v="49"/>
    <d v="2023-03-07T00:00:00"/>
    <s v="DIMAPILIS JOSEPHINE P."/>
    <s v="CTO"/>
    <x v="1"/>
    <d v="2023-03-10T00:00:00"/>
    <d v="2023-03-10T00:00:00"/>
    <s v="VL"/>
    <m/>
    <s v="1 VL"/>
    <n v="1"/>
    <m/>
  </r>
  <r>
    <n v="1378"/>
    <x v="49"/>
    <d v="2023-03-07T00:00:00"/>
    <s v="OLEGARIO NENITA A."/>
    <s v="LIBRARY"/>
    <x v="1"/>
    <d v="2023-03-15T00:00:00"/>
    <d v="2023-03-15T00:00:00"/>
    <s v="VL"/>
    <m/>
    <s v="1 VL"/>
    <n v="1"/>
    <m/>
  </r>
  <r>
    <n v="1379"/>
    <x v="49"/>
    <d v="2023-03-07T00:00:00"/>
    <s v="BAYOT RUMER M."/>
    <s v="ASSESSORS OFFICE"/>
    <x v="1"/>
    <d v="2023-03-06T00:00:00"/>
    <d v="2023-03-06T00:00:00"/>
    <s v="SL"/>
    <m/>
    <s v="1 SL"/>
    <n v="1"/>
    <m/>
  </r>
  <r>
    <n v="1380"/>
    <x v="49"/>
    <d v="2023-03-08T00:00:00"/>
    <s v="ALEGA ESTELITA M."/>
    <s v="CTO"/>
    <x v="1"/>
    <d v="2023-03-02T00:00:00"/>
    <d v="2023-03-03T00:00:00"/>
    <s v="SL"/>
    <m/>
    <s v="2 SL"/>
    <n v="2"/>
    <m/>
  </r>
  <r>
    <n v="1381"/>
    <x v="49"/>
    <d v="2023-03-09T00:00:00"/>
    <s v="DE OCAMPO ALMA A."/>
    <s v="CTO"/>
    <x v="1"/>
    <d v="2023-03-08T00:00:00"/>
    <d v="2023-03-08T00:00:00"/>
    <s v="SL"/>
    <m/>
    <s v="1 SL"/>
    <n v="1"/>
    <m/>
  </r>
  <r>
    <n v="1382"/>
    <x v="49"/>
    <d v="2023-03-29T00:00:00"/>
    <s v="ESPIRITU RONALD M."/>
    <s v="CTO"/>
    <x v="1"/>
    <d v="2023-04-05T00:00:00"/>
    <d v="2023-04-05T00:00:00"/>
    <s v="VL"/>
    <m/>
    <s v="1 VL"/>
    <n v="1"/>
    <m/>
  </r>
  <r>
    <n v="1383"/>
    <x v="49"/>
    <d v="2023-02-27T00:00:00"/>
    <s v="DOLOT JESUS JR. D."/>
    <s v="PIO"/>
    <x v="1"/>
    <d v="2023-02-23T00:00:00"/>
    <d v="2023-02-23T00:00:00"/>
    <s v="OTHER"/>
    <s v="SPECIAL PRIVILEGE"/>
    <s v="1 OTHER"/>
    <n v="1"/>
    <m/>
  </r>
  <r>
    <n v="1383"/>
    <x v="49"/>
    <d v="2023-02-27T00:00:00"/>
    <s v="DOLOT JESUS JR. D."/>
    <s v="PIO"/>
    <x v="1"/>
    <d v="2023-02-28T00:00:00"/>
    <d v="2023-03-01T00:00:00"/>
    <s v="OTHER"/>
    <s v="SPECIAL PRIVILEGE"/>
    <s v="2 OTHER"/>
    <n v="2"/>
    <m/>
  </r>
  <r>
    <n v="1384"/>
    <x v="49"/>
    <d v="2023-03-24T00:00:00"/>
    <s v="BAYHON VIOLETA  "/>
    <s v="ONT"/>
    <x v="1"/>
    <d v="2023-03-29T00:00:00"/>
    <d v="2023-03-29T00:00:00"/>
    <s v="OTHER"/>
    <m/>
    <s v="1 OTHER"/>
    <n v="1"/>
    <m/>
  </r>
  <r>
    <n v="1385"/>
    <x v="49"/>
    <d v="2023-03-24T00:00:00"/>
    <s v="AMORA ELISA S."/>
    <s v="CTO"/>
    <x v="1"/>
    <d v="2023-03-24T00:00:00"/>
    <d v="2023-03-24T00:00:00"/>
    <s v="SL"/>
    <m/>
    <s v="1 SL"/>
    <n v="1"/>
    <m/>
  </r>
  <r>
    <n v="1386"/>
    <x v="49"/>
    <d v="2023-03-23T00:00:00"/>
    <s v="AMORA ELISA S."/>
    <s v="CTO"/>
    <x v="1"/>
    <d v="2023-03-23T00:00:00"/>
    <d v="2023-03-23T00:00:00"/>
    <s v="OTHER"/>
    <s v="SPECIAL PRIVILEGE"/>
    <s v="1 OTHER"/>
    <n v="1"/>
    <m/>
  </r>
  <r>
    <n v="1387"/>
    <x v="49"/>
    <d v="2023-03-03T00:00:00"/>
    <s v="DELA CRUZ EVANGELINE P."/>
    <s v="LANDTAX"/>
    <x v="1"/>
    <d v="2023-03-27T00:00:00"/>
    <d v="2023-03-28T00:00:00"/>
    <s v="VL"/>
    <m/>
    <s v="2 VL"/>
    <n v="2"/>
    <m/>
  </r>
  <r>
    <n v="1388"/>
    <x v="49"/>
    <d v="2023-03-24T00:00:00"/>
    <s v="BAYHON VIOLETA  "/>
    <s v="ONT"/>
    <x v="1"/>
    <d v="2023-03-23T00:00:00"/>
    <d v="2023-03-23T00:00:00"/>
    <s v="OTHER"/>
    <s v="EMERGENCY LEAVE"/>
    <s v="1 OTHER"/>
    <n v="1"/>
    <m/>
  </r>
  <r>
    <n v="1389"/>
    <x v="49"/>
    <d v="2023-03-20T00:00:00"/>
    <s v="ALCAZAR ZENAIDA S."/>
    <s v="CHO"/>
    <x v="1"/>
    <d v="2023-03-28T00:00:00"/>
    <d v="2023-03-28T00:00:00"/>
    <s v="OTHER"/>
    <s v="SPECIAL PRIVILEGE"/>
    <s v="1 OTHER"/>
    <n v="1"/>
    <m/>
  </r>
  <r>
    <n v="1390"/>
    <x v="49"/>
    <d v="2023-03-20T00:00:00"/>
    <s v="CRIZALDO THELMA U."/>
    <s v="CHO"/>
    <x v="1"/>
    <d v="2023-03-28T00:00:00"/>
    <d v="2023-03-28T00:00:00"/>
    <s v="VL"/>
    <m/>
    <s v="1 VL"/>
    <n v="1"/>
    <m/>
  </r>
  <r>
    <n v="1391"/>
    <x v="49"/>
    <d v="2023-03-21T00:00:00"/>
    <s v="CORTEZ FIDELA B."/>
    <s v="TCCH/TICC"/>
    <x v="1"/>
    <d v="2023-03-17T00:00:00"/>
    <d v="2023-03-20T00:00:00"/>
    <s v="OTHER"/>
    <s v="SPECIAL PRIVILEGE"/>
    <s v="2 OTHER"/>
    <n v="2"/>
    <m/>
  </r>
  <r>
    <n v="1392"/>
    <x v="49"/>
    <d v="2023-04-05T00:00:00"/>
    <s v="GATPANDAN MICHAEL E."/>
    <s v="GSO"/>
    <x v="0"/>
    <d v="2023-04-11T00:00:00"/>
    <d v="2023-04-12T00:00:00"/>
    <s v="VL"/>
    <m/>
    <s v="2 VL"/>
    <n v="2"/>
    <m/>
  </r>
  <r>
    <n v="1393"/>
    <x v="49"/>
    <d v="2023-04-04T00:00:00"/>
    <s v="HERNANDEZ DONATO Q."/>
    <s v="ONT"/>
    <x v="1"/>
    <d v="2023-03-22T00:00:00"/>
    <d v="2023-03-25T00:00:00"/>
    <s v="SL"/>
    <m/>
    <s v="3 SL"/>
    <n v="3"/>
    <m/>
  </r>
  <r>
    <n v="1394"/>
    <x v="49"/>
    <d v="2023-03-13T00:00:00"/>
    <s v="ATIENZA JULIE ANN A."/>
    <s v="CTO"/>
    <x v="1"/>
    <d v="2023-03-02T00:00:00"/>
    <d v="2023-03-02T00:00:00"/>
    <s v="SL"/>
    <m/>
    <s v="1 SL"/>
    <n v="1"/>
    <m/>
  </r>
  <r>
    <n v="1395"/>
    <x v="49"/>
    <d v="2023-04-11T00:00:00"/>
    <s v="ATIENZA JULIE ANN A."/>
    <s v="CTO"/>
    <x v="1"/>
    <d v="2023-04-19T00:00:00"/>
    <d v="2023-04-19T00:00:00"/>
    <s v="VL"/>
    <m/>
    <s v="1 VL"/>
    <n v="1"/>
    <m/>
  </r>
  <r>
    <n v="1395"/>
    <x v="49"/>
    <d v="2023-04-11T00:00:00"/>
    <s v="ATIENZA JULIE ANN A."/>
    <s v="CTO"/>
    <x v="1"/>
    <d v="2023-04-25T00:00:00"/>
    <d v="2023-04-25T00:00:00"/>
    <s v="VL"/>
    <m/>
    <s v="1 VL"/>
    <n v="1"/>
    <m/>
  </r>
  <r>
    <n v="1396"/>
    <x v="49"/>
    <d v="2023-04-11T00:00:00"/>
    <s v="OLEGARIO TEOFISTA B."/>
    <s v="CTO"/>
    <x v="1"/>
    <d v="2023-04-13T00:00:00"/>
    <d v="2023-04-13T00:00:00"/>
    <s v="OTHER"/>
    <s v="SPECIAL PRIVILEGE"/>
    <s v="1 OTHER"/>
    <n v="1"/>
    <m/>
  </r>
  <r>
    <n v="1397"/>
    <x v="49"/>
    <d v="2023-04-12T00:00:00"/>
    <s v="BAYOT ANISIA P."/>
    <s v="CTO"/>
    <x v="1"/>
    <d v="2023-03-31T00:00:00"/>
    <d v="2023-03-31T00:00:00"/>
    <s v="SL"/>
    <m/>
    <s v="1 SL"/>
    <n v="1"/>
    <m/>
  </r>
  <r>
    <n v="1398"/>
    <x v="49"/>
    <d v="2023-03-10T00:00:00"/>
    <s v="CRUZADA MAGDALENA A."/>
    <s v="COOPERATIVE OFFICE"/>
    <x v="1"/>
    <d v="2023-04-17T00:00:00"/>
    <d v="2023-04-19T00:00:00"/>
    <s v="OTHER"/>
    <s v="SPECIAL PRIVILEGE"/>
    <s v="3 OTHER"/>
    <n v="3"/>
    <m/>
  </r>
  <r>
    <n v="1399"/>
    <x v="49"/>
    <d v="2023-03-10T00:00:00"/>
    <s v="CRUZADA MAGDALENA A."/>
    <s v="COOPERATIVE OFFICE"/>
    <x v="1"/>
    <d v="2023-04-20T00:00:00"/>
    <d v="2023-04-21T00:00:00"/>
    <s v="VL"/>
    <m/>
    <s v="2 VL"/>
    <n v="2"/>
    <m/>
  </r>
  <r>
    <n v="1400"/>
    <x v="49"/>
    <d v="2023-03-01T00:00:00"/>
    <s v="MONTENEGRO HENRY S."/>
    <s v="SP"/>
    <x v="1"/>
    <d v="2023-02-28T00:00:00"/>
    <d v="2023-02-28T00:00:00"/>
    <s v="OTHER"/>
    <s v="SPECIAL PRIVILEGE"/>
    <s v="1 OTHER"/>
    <n v="1"/>
    <m/>
  </r>
  <r>
    <n v="1401"/>
    <x v="49"/>
    <d v="2023-03-01T00:00:00"/>
    <s v="MANALO ELIADA F."/>
    <s v="SP"/>
    <x v="1"/>
    <d v="2023-03-09T00:00:00"/>
    <d v="2023-03-10T00:00:00"/>
    <s v="OTHER"/>
    <s v="SPECIAL PRIVILEGE"/>
    <s v="2 OTHER"/>
    <n v="2"/>
    <m/>
  </r>
  <r>
    <n v="1402"/>
    <x v="49"/>
    <d v="2023-03-02T00:00:00"/>
    <s v="HERNANDO MERLE B."/>
    <s v="BUDGET"/>
    <x v="1"/>
    <d v="2023-03-20T00:00:00"/>
    <d v="2023-03-20T00:00:00"/>
    <s v="VL"/>
    <m/>
    <s v="1 VL"/>
    <n v="1"/>
    <m/>
  </r>
  <r>
    <n v="1403"/>
    <x v="49"/>
    <d v="2023-03-02T00:00:00"/>
    <s v="HERNANDO MERLE B."/>
    <s v="BUDGET"/>
    <x v="1"/>
    <d v="2023-03-09T00:00:00"/>
    <d v="2023-03-09T00:00:00"/>
    <s v="OTHER"/>
    <s v="SPECIAL PRIVILEGE"/>
    <s v="1 OTHER"/>
    <n v="1"/>
    <m/>
  </r>
  <r>
    <n v="1404"/>
    <x v="49"/>
    <d v="2023-03-02T00:00:00"/>
    <s v="PAITON MARY ANN M."/>
    <s v="CHARACTER OFFICE"/>
    <x v="1"/>
    <d v="2023-02-27T00:00:00"/>
    <d v="2023-03-01T00:00:00"/>
    <s v="SL"/>
    <m/>
    <s v="3 SL"/>
    <n v="3"/>
    <m/>
  </r>
  <r>
    <n v="1405"/>
    <x v="49"/>
    <d v="2023-03-01T00:00:00"/>
    <s v="MALUBAY MELINDA D."/>
    <s v="THRDC"/>
    <x v="1"/>
    <d v="2023-03-10T00:00:00"/>
    <d v="2023-03-10T00:00:00"/>
    <s v="OTHER"/>
    <s v="SPECIAL PRIVILEGE"/>
    <s v="1 OTHER"/>
    <n v="1"/>
    <m/>
  </r>
  <r>
    <n v="1406"/>
    <x v="49"/>
    <d v="2023-03-01T00:00:00"/>
    <s v="MONTENEGRO MARIA MARIZA P."/>
    <s v="CBO"/>
    <x v="1"/>
    <d v="2023-03-28T00:00:00"/>
    <d v="2023-03-28T00:00:00"/>
    <s v="SL"/>
    <m/>
    <s v="1 SL"/>
    <n v="1"/>
    <m/>
  </r>
  <r>
    <n v="1407"/>
    <x v="49"/>
    <d v="2023-03-02T00:00:00"/>
    <s v="FELICIDARIO PAMELA C."/>
    <s v="BUDGET"/>
    <x v="1"/>
    <d v="2023-03-03T00:00:00"/>
    <d v="2023-03-03T00:00:00"/>
    <s v="OTHER"/>
    <s v="SPECIAL PRIVILEGE"/>
    <s v="1 OTHER"/>
    <n v="1"/>
    <m/>
  </r>
  <r>
    <n v="1408"/>
    <x v="49"/>
    <d v="2023-03-02T00:00:00"/>
    <s v="MIRANDA MARIA LOIDA M."/>
    <n v="0"/>
    <x v="2"/>
    <d v="2023-03-02T00:00:00"/>
    <d v="2023-03-02T00:00:00"/>
    <s v="SL"/>
    <m/>
    <s v="1 SL"/>
    <n v="1"/>
    <m/>
  </r>
  <r>
    <n v="1409"/>
    <x v="49"/>
    <d v="2023-01-24T00:00:00"/>
    <s v="ROCILLO CECILLA A."/>
    <s v="ACCOUNTING"/>
    <x v="1"/>
    <d v="2023-02-28T00:00:00"/>
    <d v="2023-02-28T00:00:00"/>
    <s v="SL"/>
    <m/>
    <s v="1 SL"/>
    <n v="1"/>
    <m/>
  </r>
  <r>
    <n v="1410"/>
    <x v="49"/>
    <d v="2023-04-03T00:00:00"/>
    <s v="DISEPEDA ALDWIN  "/>
    <s v="CENRO"/>
    <x v="0"/>
    <d v="2023-03-31T00:00:00"/>
    <d v="2023-03-31T00:00:00"/>
    <s v="SL"/>
    <m/>
    <s v="1 SL"/>
    <n v="1"/>
    <m/>
  </r>
  <r>
    <n v="1411"/>
    <x v="49"/>
    <d v="2023-03-21T00:00:00"/>
    <s v="PALADAN VICENTE  "/>
    <s v="CENRO"/>
    <x v="1"/>
    <d v="2023-03-20T00:00:00"/>
    <d v="2023-03-20T00:00:00"/>
    <s v="SL"/>
    <m/>
    <s v="1 SL"/>
    <n v="1"/>
    <m/>
  </r>
  <r>
    <n v="1412"/>
    <x v="49"/>
    <d v="2023-03-21T00:00:00"/>
    <s v="MACAPUNO FELIX  "/>
    <s v="CENRO"/>
    <x v="1"/>
    <d v="2023-03-20T00:00:00"/>
    <d v="2023-03-20T00:00:00"/>
    <s v="SL"/>
    <m/>
    <s v="1 SL"/>
    <n v="1"/>
    <m/>
  </r>
  <r>
    <n v="1413"/>
    <x v="49"/>
    <d v="2023-03-24T00:00:00"/>
    <s v="DOCTORA ZENAIDA  "/>
    <s v="CENRO"/>
    <x v="1"/>
    <d v="2023-03-16T00:00:00"/>
    <d v="2023-03-16T00:00:00"/>
    <s v="SL"/>
    <m/>
    <s v="1 SL"/>
    <n v="1"/>
    <m/>
  </r>
  <r>
    <n v="1413"/>
    <x v="49"/>
    <d v="2023-03-24T00:00:00"/>
    <s v="DOCTORA ZENAIDA  "/>
    <s v="CENRO"/>
    <x v="1"/>
    <d v="2023-03-23T00:00:00"/>
    <d v="2023-03-23T00:00:00"/>
    <s v="SL"/>
    <m/>
    <s v="1 SL"/>
    <n v="1"/>
    <m/>
  </r>
  <r>
    <n v="1414"/>
    <x v="49"/>
    <d v="2023-03-01T00:00:00"/>
    <s v="PANGANIBAN CRISTETA M."/>
    <s v="DOE"/>
    <x v="1"/>
    <d v="2023-02-27T00:00:00"/>
    <d v="2023-02-27T00:00:00"/>
    <s v="OTHER"/>
    <s v="SPECIAL PRIVILEGE"/>
    <s v="1 OTHER"/>
    <n v="1"/>
    <m/>
  </r>
  <r>
    <n v="1415"/>
    <x v="49"/>
    <d v="2023-03-01T00:00:00"/>
    <s v="DIMAPILIS VILMA T."/>
    <s v="GSO"/>
    <x v="1"/>
    <d v="2023-03-17T00:00:00"/>
    <d v="2023-03-17T00:00:00"/>
    <s v="VL"/>
    <m/>
    <s v="1 VL"/>
    <n v="1"/>
    <m/>
  </r>
  <r>
    <n v="1416"/>
    <x v="49"/>
    <d v="2023-03-01T00:00:00"/>
    <s v="FLAVIER ADORACION  "/>
    <s v="ADMIN OFFICE"/>
    <x v="1"/>
    <d v="2023-03-08T00:00:00"/>
    <d v="2023-03-10T00:00:00"/>
    <s v="OTHER"/>
    <s v="BEREAVEMENT LEAVE"/>
    <s v="3 OTHER"/>
    <n v="3"/>
    <m/>
  </r>
  <r>
    <n v="1417"/>
    <x v="49"/>
    <d v="2023-03-16T00:00:00"/>
    <s v="DIMAPILIS ELVIRA S."/>
    <s v="CTO"/>
    <x v="1"/>
    <d v="2023-03-16T00:00:00"/>
    <d v="2023-03-16T00:00:00"/>
    <s v="SL"/>
    <m/>
    <s v="1 SL"/>
    <n v="1"/>
    <m/>
  </r>
  <r>
    <n v="1418"/>
    <x v="49"/>
    <d v="2023-03-13T00:00:00"/>
    <s v="OCAMPO EDRALYN B."/>
    <s v="HRMO"/>
    <x v="1"/>
    <d v="2023-03-21T00:00:00"/>
    <d v="2023-03-21T00:00:00"/>
    <s v="OTHER"/>
    <s v="SPECIAL PRIVILEGE"/>
    <s v="1 OTHER"/>
    <n v="1"/>
    <m/>
  </r>
  <r>
    <n v="1419"/>
    <x v="49"/>
    <d v="2023-03-08T00:00:00"/>
    <s v="OCAMPO EDRALYN B."/>
    <s v="HRMO"/>
    <x v="1"/>
    <d v="2023-03-15T00:00:00"/>
    <d v="2023-03-15T00:00:00"/>
    <s v="VL"/>
    <m/>
    <s v="1 VL"/>
    <n v="1"/>
    <m/>
  </r>
  <r>
    <n v="1420"/>
    <x v="49"/>
    <d v="2023-03-15T00:00:00"/>
    <s v="ERNI RANDY  "/>
    <s v="TOPS-CSU"/>
    <x v="1"/>
    <d v="2023-02-20T00:00:00"/>
    <d v="2023-03-10T00:00:00"/>
    <s v="SL"/>
    <m/>
    <s v="15 SL"/>
    <n v="15"/>
    <m/>
  </r>
  <r>
    <n v="1421"/>
    <x v="49"/>
    <d v="2023-03-10T00:00:00"/>
    <s v="RODRIGUEZ IGNACIO  "/>
    <s v="CENRO"/>
    <x v="1"/>
    <d v="2023-03-16T00:00:00"/>
    <d v="2023-03-17T00:00:00"/>
    <s v="VL"/>
    <m/>
    <s v="2 VL"/>
    <n v="2"/>
    <m/>
  </r>
  <r>
    <n v="1422"/>
    <x v="49"/>
    <d v="2023-03-20T00:00:00"/>
    <s v="VELUZ DORMILUNA E."/>
    <s v="CCT"/>
    <x v="1"/>
    <d v="2023-03-28T00:00:00"/>
    <d v="2023-03-31T00:00:00"/>
    <s v="VL"/>
    <m/>
    <s v="4 VL"/>
    <n v="4"/>
    <m/>
  </r>
  <r>
    <n v="1423"/>
    <x v="49"/>
    <d v="2023-03-02T00:00:00"/>
    <s v="MANGUINAO NIÑA P."/>
    <s v="OSPITAL NG TAGAYTAY"/>
    <x v="1"/>
    <d v="2023-03-26T00:00:00"/>
    <d v="2023-03-28T00:00:00"/>
    <s v="SL"/>
    <m/>
    <s v="3 SL"/>
    <n v="3"/>
    <m/>
  </r>
  <r>
    <n v="1424"/>
    <x v="49"/>
    <d v="2023-03-10T00:00:00"/>
    <s v="DIMARANAN RODORA G."/>
    <s v="HRMO"/>
    <x v="1"/>
    <d v="2023-03-08T00:00:00"/>
    <d v="2023-03-08T00:00:00"/>
    <s v="SL"/>
    <m/>
    <s v="1 SL"/>
    <n v="1"/>
    <m/>
  </r>
  <r>
    <n v="1425"/>
    <x v="50"/>
    <d v="2023-04-13T00:00:00"/>
    <s v="MARUNDAN MARIA FLOR M."/>
    <n v="0"/>
    <x v="2"/>
    <d v="2023-04-17T00:00:00"/>
    <d v="2023-04-17T00:00:00"/>
    <s v="OTHER"/>
    <s v="SPECIAL PRIVILEGE"/>
    <s v="1 OTHER"/>
    <n v="1"/>
    <m/>
  </r>
  <r>
    <n v="1426"/>
    <x v="50"/>
    <d v="2023-04-13T00:00:00"/>
    <s v="MARUNDAN MARIA FLOR M."/>
    <n v="0"/>
    <x v="2"/>
    <d v="2023-04-19T00:00:00"/>
    <d v="2023-04-21T00:00:00"/>
    <s v="VL"/>
    <m/>
    <s v="3 VL"/>
    <n v="3"/>
    <m/>
  </r>
  <r>
    <n v="1427"/>
    <x v="50"/>
    <d v="2023-01-10T00:00:00"/>
    <s v="QUIAN JHON RAYMOND P."/>
    <s v="TCNHS"/>
    <x v="1"/>
    <d v="2023-01-04T00:00:00"/>
    <d v="2023-01-04T00:00:00"/>
    <s v="SL"/>
    <m/>
    <s v="1 SL"/>
    <n v="1"/>
    <m/>
  </r>
  <r>
    <n v="1428"/>
    <x v="50"/>
    <m/>
    <s v="GIBAGA RICA JEAN C."/>
    <n v="0"/>
    <x v="1"/>
    <d v="2023-03-09T00:00:00"/>
    <d v="2023-03-09T00:00:00"/>
    <s v="SL"/>
    <m/>
    <s v="1 SL"/>
    <n v="1"/>
    <m/>
  </r>
  <r>
    <n v="1429"/>
    <x v="50"/>
    <d v="2023-03-01T00:00:00"/>
    <s v="QUIAN JHON RAYMOND P."/>
    <s v="TCNHS"/>
    <x v="1"/>
    <d v="2023-02-21T00:00:00"/>
    <d v="2023-02-21T00:00:00"/>
    <s v="SL"/>
    <m/>
    <s v="1 SL"/>
    <n v="1"/>
    <m/>
  </r>
  <r>
    <n v="1430"/>
    <x v="50"/>
    <d v="2023-01-27T00:00:00"/>
    <s v="GIBAGA RICA JEAN C."/>
    <n v="0"/>
    <x v="1"/>
    <d v="2023-01-20T00:00:00"/>
    <d v="2023-01-20T00:00:00"/>
    <s v="SL"/>
    <m/>
    <s v="1 SL"/>
    <n v="1"/>
    <m/>
  </r>
  <r>
    <n v="1431"/>
    <x v="50"/>
    <m/>
    <s v="TIBAYAN ANA MALEN R."/>
    <n v="0"/>
    <x v="1"/>
    <d v="2023-02-15T00:00:00"/>
    <d v="2023-02-15T00:00:00"/>
    <s v="SL"/>
    <m/>
    <s v="1 SL"/>
    <n v="1"/>
    <m/>
  </r>
  <r>
    <n v="1432"/>
    <x v="50"/>
    <d v="2023-03-10T00:00:00"/>
    <s v="ROXAS ZHANINE R."/>
    <n v="0"/>
    <x v="1"/>
    <d v="2023-03-09T00:00:00"/>
    <d v="2023-03-09T00:00:00"/>
    <s v="SL"/>
    <m/>
    <s v="1 SL"/>
    <n v="1"/>
    <m/>
  </r>
  <r>
    <n v="1433"/>
    <x v="50"/>
    <d v="2023-01-05T00:00:00"/>
    <s v="VIDALLON KAREN  N."/>
    <s v="SHS"/>
    <x v="1"/>
    <d v="2022-12-14T00:00:00"/>
    <d v="2022-12-14T00:00:00"/>
    <m/>
    <m/>
    <s v="1 "/>
    <n v="1"/>
    <m/>
  </r>
  <r>
    <n v="1434"/>
    <x v="50"/>
    <d v="2023-01-05T00:00:00"/>
    <s v="VIDALLON KAREN  N."/>
    <s v="SHS"/>
    <x v="1"/>
    <d v="2023-01-04T00:00:00"/>
    <d v="2023-01-04T00:00:00"/>
    <m/>
    <m/>
    <s v="1 "/>
    <n v="1"/>
    <m/>
  </r>
  <r>
    <n v="1435"/>
    <x v="50"/>
    <d v="2023-01-01T00:00:00"/>
    <s v="ABALLA JAMAICA C."/>
    <s v="TCNHS-ISHS"/>
    <x v="0"/>
    <d v="2023-02-20T00:00:00"/>
    <d v="2023-02-20T00:00:00"/>
    <m/>
    <m/>
    <s v="1 "/>
    <n v="1"/>
    <m/>
  </r>
  <r>
    <n v="1435"/>
    <x v="50"/>
    <d v="2023-01-01T00:00:00"/>
    <s v="ABALLA JAMAICA C."/>
    <s v="TCNHS-ISHS"/>
    <x v="0"/>
    <d v="2023-02-22T00:00:00"/>
    <d v="2023-02-22T00:00:00"/>
    <m/>
    <m/>
    <s v="1 "/>
    <n v="1"/>
    <m/>
  </r>
  <r>
    <n v="1436"/>
    <x v="50"/>
    <d v="2023-01-03T00:00:00"/>
    <s v="ABALLA JAMAICA C."/>
    <s v="TCNHS-ISHS"/>
    <x v="0"/>
    <d v="2023-01-30T00:00:00"/>
    <d v="2023-01-30T00:00:00"/>
    <m/>
    <m/>
    <s v="1 "/>
    <n v="1"/>
    <m/>
  </r>
  <r>
    <n v="1436"/>
    <x v="50"/>
    <d v="2023-01-03T00:00:00"/>
    <s v="ABALLA JAMAICA C."/>
    <s v="TCNHS-ISHS"/>
    <x v="0"/>
    <d v="2023-02-01T00:00:00"/>
    <d v="2023-02-02T00:00:00"/>
    <m/>
    <m/>
    <s v="2 "/>
    <n v="2"/>
    <m/>
  </r>
  <r>
    <n v="1437"/>
    <x v="50"/>
    <d v="2023-01-16T00:00:00"/>
    <s v="ABALLA JAMAICA C."/>
    <s v="TCNHS-ISHS"/>
    <x v="0"/>
    <d v="2023-01-09T00:00:00"/>
    <d v="2023-01-09T00:00:00"/>
    <m/>
    <m/>
    <s v="1 "/>
    <n v="1"/>
    <m/>
  </r>
  <r>
    <n v="1438"/>
    <x v="50"/>
    <d v="2023-04-13T00:00:00"/>
    <s v="GONZALES CRISTI NERISSE E."/>
    <s v="CEO"/>
    <x v="0"/>
    <d v="2023-04-12T00:00:00"/>
    <d v="2023-04-12T00:00:00"/>
    <s v="SL"/>
    <m/>
    <s v="1 SL"/>
    <n v="1"/>
    <m/>
  </r>
  <r>
    <n v="1439"/>
    <x v="50"/>
    <d v="2023-04-04T00:00:00"/>
    <s v="ALCAZAR AIREEN B."/>
    <s v="ADMIN OFFICE"/>
    <x v="2"/>
    <d v="2023-04-03T00:00:00"/>
    <d v="2023-04-03T00:00:00"/>
    <s v="SL"/>
    <m/>
    <s v="1 SL"/>
    <n v="1"/>
    <m/>
  </r>
  <r>
    <n v="1440"/>
    <x v="50"/>
    <d v="2023-03-09T00:00:00"/>
    <s v="COSTANTE HERBERT F."/>
    <s v="BPLO"/>
    <x v="2"/>
    <d v="2023-03-06T00:00:00"/>
    <d v="2023-03-06T00:00:00"/>
    <s v="SL"/>
    <m/>
    <s v="1 SL"/>
    <n v="1"/>
    <m/>
  </r>
  <r>
    <n v="1440"/>
    <x v="50"/>
    <d v="2023-03-09T00:00:00"/>
    <s v="COSTANTE HERBERT F."/>
    <s v="BPLO"/>
    <x v="2"/>
    <d v="2023-03-08T00:00:00"/>
    <d v="2023-03-08T00:00:00"/>
    <s v="SL"/>
    <m/>
    <s v="1 SL"/>
    <n v="1"/>
    <m/>
  </r>
  <r>
    <n v="1441"/>
    <x v="50"/>
    <d v="2023-03-20T00:00:00"/>
    <s v="COSTANTE HERBERT F."/>
    <s v="BPLO"/>
    <x v="2"/>
    <d v="2023-03-13T00:00:00"/>
    <d v="2023-03-13T00:00:00"/>
    <s v="SL"/>
    <m/>
    <s v="1 SL"/>
    <n v="1"/>
    <m/>
  </r>
  <r>
    <n v="1441"/>
    <x v="50"/>
    <d v="2023-03-20T00:00:00"/>
    <s v="COSTANTE HERBERT F."/>
    <s v="BPLO"/>
    <x v="2"/>
    <d v="2023-03-16T00:00:00"/>
    <d v="2023-03-17T00:00:00"/>
    <s v="SL"/>
    <m/>
    <s v="2 SL"/>
    <n v="2"/>
    <m/>
  </r>
  <r>
    <n v="1442"/>
    <x v="50"/>
    <d v="2023-03-13T00:00:00"/>
    <s v="DOGELIO JEAN MELODY M."/>
    <s v="CTO"/>
    <x v="2"/>
    <d v="2023-03-01T00:00:00"/>
    <d v="2023-03-17T00:00:00"/>
    <s v="OTHER"/>
    <s v="WITHOUTPAY"/>
    <s v="13 OTHER"/>
    <n v="13"/>
    <m/>
  </r>
  <r>
    <n v="1443"/>
    <x v="50"/>
    <d v="2023-03-13T00:00:00"/>
    <s v="DOGELIO JEAN MELODY M."/>
    <s v="CTO"/>
    <x v="2"/>
    <d v="2023-03-20T00:00:00"/>
    <d v="2023-03-28T00:00:00"/>
    <s v="OTHER"/>
    <s v="WITHOUTPAY"/>
    <s v="7 OTHER"/>
    <n v="7"/>
    <m/>
  </r>
  <r>
    <n v="1444"/>
    <x v="50"/>
    <d v="2023-02-24T00:00:00"/>
    <s v="BATHAN FRANNIE P."/>
    <s v="CHO"/>
    <x v="1"/>
    <d v="2023-03-03T00:00:00"/>
    <d v="2023-03-03T00:00:00"/>
    <s v="VL"/>
    <m/>
    <s v="1 VL"/>
    <n v="1"/>
    <m/>
  </r>
  <r>
    <n v="1445"/>
    <x v="50"/>
    <d v="2023-03-07T00:00:00"/>
    <s v="BATHAN FRANNIE P."/>
    <s v="CHO"/>
    <x v="1"/>
    <d v="2023-03-13T00:00:00"/>
    <d v="2023-03-14T00:00:00"/>
    <s v="VL"/>
    <m/>
    <s v="2 VL"/>
    <n v="2"/>
    <m/>
  </r>
  <r>
    <n v="1446"/>
    <x v="50"/>
    <d v="2023-03-07T00:00:00"/>
    <s v="BATHAN FRANNIE P."/>
    <s v="CHO"/>
    <x v="1"/>
    <d v="2023-03-20T00:00:00"/>
    <d v="2023-03-21T00:00:00"/>
    <s v="VL"/>
    <m/>
    <s v="2 VL"/>
    <n v="2"/>
    <m/>
  </r>
  <r>
    <n v="1447"/>
    <x v="50"/>
    <d v="2023-04-11T00:00:00"/>
    <s v="GARCIA JINKY A."/>
    <s v="OSP"/>
    <x v="1"/>
    <d v="2023-04-14T00:00:00"/>
    <d v="2023-04-17T00:00:00"/>
    <s v="VL"/>
    <m/>
    <s v="2 VL"/>
    <n v="2"/>
    <m/>
  </r>
  <r>
    <n v="1448"/>
    <x v="50"/>
    <d v="2023-04-12T00:00:00"/>
    <s v="PARRA ANABELLE P."/>
    <s v="DEPED SANJOSE"/>
    <x v="1"/>
    <d v="2023-04-24T00:00:00"/>
    <d v="2023-04-26T00:00:00"/>
    <s v="OTHER"/>
    <s v="SOLO PARENT"/>
    <s v="3 OTHER"/>
    <n v="3"/>
    <m/>
  </r>
  <r>
    <n v="1449"/>
    <x v="50"/>
    <d v="2023-04-12T00:00:00"/>
    <s v="PARRA ANABELLE P."/>
    <s v="DEPED SANJOSE"/>
    <x v="1"/>
    <d v="2023-04-27T00:00:00"/>
    <d v="2023-05-31T00:00:00"/>
    <s v="VL"/>
    <m/>
    <s v="24 VL"/>
    <n v="24"/>
    <m/>
  </r>
  <r>
    <n v="1450"/>
    <x v="50"/>
    <d v="2023-03-29T00:00:00"/>
    <s v="CORTEZ FIDELA B."/>
    <s v="TCCH/TICC"/>
    <x v="1"/>
    <d v="2023-04-24T00:00:00"/>
    <d v="2023-04-24T00:00:00"/>
    <s v="OTHER"/>
    <s v="BIRTHDAY LEAVE"/>
    <s v="1 OTHER"/>
    <n v="1"/>
    <m/>
  </r>
  <r>
    <n v="1451"/>
    <x v="50"/>
    <d v="2023-04-13T00:00:00"/>
    <s v="BURAZON CARIDAD A."/>
    <s v="CTO"/>
    <x v="1"/>
    <d v="2023-04-12T00:00:00"/>
    <d v="2023-04-12T00:00:00"/>
    <s v="SL"/>
    <m/>
    <s v="1 SL"/>
    <n v="1"/>
    <m/>
  </r>
  <r>
    <n v="1452"/>
    <x v="50"/>
    <d v="2023-04-12T00:00:00"/>
    <s v="MARDO MELINDA E."/>
    <s v="CENRO"/>
    <x v="0"/>
    <d v="2023-04-11T00:00:00"/>
    <d v="2023-04-11T00:00:00"/>
    <s v="SL"/>
    <m/>
    <s v="1 SL"/>
    <n v="1"/>
    <m/>
  </r>
  <r>
    <n v="1453"/>
    <x v="50"/>
    <d v="2023-04-13T00:00:00"/>
    <s v="CESICAR JOCHELLE JOAN S."/>
    <s v="TICC/TCCH"/>
    <x v="0"/>
    <d v="2023-04-11T00:00:00"/>
    <d v="2023-04-12T00:00:00"/>
    <s v="SL"/>
    <m/>
    <s v="2 SL"/>
    <n v="2"/>
    <m/>
  </r>
  <r>
    <n v="1454"/>
    <x v="50"/>
    <d v="2023-04-12T00:00:00"/>
    <s v="NATANAUAN SENANDO C."/>
    <s v="PICNIC GROVE"/>
    <x v="0"/>
    <d v="2023-05-02T00:00:00"/>
    <d v="2023-05-31T00:00:00"/>
    <s v="VL"/>
    <m/>
    <s v="22 VL"/>
    <n v="22"/>
    <m/>
  </r>
  <r>
    <n v="1455"/>
    <x v="50"/>
    <d v="2023-04-12T00:00:00"/>
    <s v="BAYBAY EDLYN L."/>
    <s v="PICNIC GROVE"/>
    <x v="0"/>
    <d v="2023-05-16T00:00:00"/>
    <d v="2023-05-31T00:00:00"/>
    <s v="VL"/>
    <m/>
    <s v="12 VL"/>
    <n v="12"/>
    <m/>
  </r>
  <r>
    <n v="1456"/>
    <x v="50"/>
    <d v="2022-12-19T00:00:00"/>
    <s v="REYES JUANITO P."/>
    <s v="OTM"/>
    <x v="1"/>
    <m/>
    <m/>
    <s v="OTHER"/>
    <s v="TERMINAL LEAVE"/>
    <s v="0 OTHER"/>
    <n v="0"/>
    <m/>
  </r>
  <r>
    <n v="1457"/>
    <x v="51"/>
    <d v="2023-04-18T00:00:00"/>
    <s v="ANACAY LEVIE B."/>
    <s v="ACCOUNTING"/>
    <x v="1"/>
    <d v="2023-04-13T00:00:00"/>
    <d v="2023-04-14T00:00:00"/>
    <s v="SL"/>
    <m/>
    <s v="2 SL"/>
    <n v="2"/>
    <m/>
  </r>
  <r>
    <n v="1458"/>
    <x v="51"/>
    <d v="2023-04-18T00:00:00"/>
    <s v="TULIAO FLORDELIZA M."/>
    <s v="ACCOUNTING"/>
    <x v="1"/>
    <d v="2023-04-12T00:00:00"/>
    <d v="2023-04-14T00:00:00"/>
    <s v="SL"/>
    <m/>
    <s v="3 SL"/>
    <n v="3"/>
    <m/>
  </r>
  <r>
    <n v="1459"/>
    <x v="51"/>
    <d v="2023-04-11T00:00:00"/>
    <s v="CHACON ELISA G."/>
    <s v="CCT"/>
    <x v="1"/>
    <d v="2023-04-04T00:00:00"/>
    <d v="2023-04-05T00:00:00"/>
    <s v="SL"/>
    <m/>
    <s v="2 SL"/>
    <n v="2"/>
    <m/>
  </r>
  <r>
    <n v="1459"/>
    <x v="51"/>
    <d v="2023-04-11T00:00:00"/>
    <s v="CHACON ELISA G."/>
    <s v="CCT"/>
    <x v="1"/>
    <d v="2023-04-11T00:00:00"/>
    <d v="2023-04-11T00:00:00"/>
    <s v="SL"/>
    <m/>
    <s v="1 SL"/>
    <n v="1"/>
    <m/>
  </r>
  <r>
    <n v="1459"/>
    <x v="51"/>
    <d v="2023-04-11T00:00:00"/>
    <s v="CHACON ELISA G."/>
    <s v="CCT"/>
    <x v="1"/>
    <d v="2023-04-14T00:00:00"/>
    <d v="2023-04-14T00:00:00"/>
    <s v="SL"/>
    <m/>
    <s v="1 SL"/>
    <n v="1"/>
    <m/>
  </r>
  <r>
    <n v="1460"/>
    <x v="51"/>
    <d v="2023-04-17T00:00:00"/>
    <s v="FERNANDEZ MILAGROS C."/>
    <s v="CTO"/>
    <x v="1"/>
    <d v="2023-04-26T00:00:00"/>
    <d v="2023-04-26T00:00:00"/>
    <s v="OTHER"/>
    <s v="GRADUATION LEAVE"/>
    <s v="1 OTHER"/>
    <n v="1"/>
    <m/>
  </r>
  <r>
    <n v="1461"/>
    <x v="51"/>
    <d v="2023-04-13T00:00:00"/>
    <s v="AMORA ELISA S."/>
    <s v="CTO"/>
    <x v="1"/>
    <d v="2023-04-12T00:00:00"/>
    <d v="2023-04-12T00:00:00"/>
    <s v="SL"/>
    <m/>
    <s v="1 SL"/>
    <n v="1"/>
    <m/>
  </r>
  <r>
    <n v="1462"/>
    <x v="51"/>
    <d v="2023-04-13T00:00:00"/>
    <s v="DELA GRACIA MA. CECILIA P."/>
    <s v="ACCOUNTING"/>
    <x v="1"/>
    <d v="2023-04-12T00:00:00"/>
    <d v="2023-04-12T00:00:00"/>
    <s v="OTHER"/>
    <s v="SPECIAL PRIVLEGE"/>
    <s v="1 OTHER"/>
    <n v="1"/>
    <m/>
  </r>
  <r>
    <n v="1463"/>
    <x v="51"/>
    <d v="2023-04-13T00:00:00"/>
    <s v="MIRANDA MARIA LOIDA M."/>
    <n v="0"/>
    <x v="2"/>
    <d v="2023-03-14T00:00:00"/>
    <d v="2023-03-14T00:00:00"/>
    <s v="SL"/>
    <m/>
    <s v="1 SL"/>
    <n v="1"/>
    <m/>
  </r>
  <r>
    <n v="1464"/>
    <x v="51"/>
    <d v="2023-03-14T00:00:00"/>
    <s v="MARASIGAN GINALYN D."/>
    <s v="ACCOUNTING"/>
    <x v="1"/>
    <d v="2023-04-13T00:00:00"/>
    <d v="2023-04-14T00:00:00"/>
    <s v="SL"/>
    <m/>
    <s v="2 SL"/>
    <n v="2"/>
    <m/>
  </r>
  <r>
    <n v="1465"/>
    <x v="51"/>
    <d v="2023-04-18T00:00:00"/>
    <s v="DIMAPILIS ARIEL M."/>
    <s v="CTO"/>
    <x v="1"/>
    <d v="2023-04-15T00:00:00"/>
    <d v="2023-04-17T00:00:00"/>
    <s v="SL"/>
    <m/>
    <s v="1 SL"/>
    <n v="1"/>
    <m/>
  </r>
  <r>
    <n v="1466"/>
    <x v="51"/>
    <d v="2023-04-14T00:00:00"/>
    <s v="BAYHON GEORGE G."/>
    <s v="ASSESSORS OFFICE"/>
    <x v="1"/>
    <d v="2023-04-24T00:00:00"/>
    <d v="2023-04-24T00:00:00"/>
    <s v="OTHER"/>
    <s v="SPECIAL PRIVLEGE"/>
    <s v="1 OTHER"/>
    <n v="1"/>
    <m/>
  </r>
  <r>
    <n v="1467"/>
    <x v="51"/>
    <d v="2023-04-14T00:00:00"/>
    <s v="ANACAY ABNER M."/>
    <s v="ASSESSORS OFFICE"/>
    <x v="1"/>
    <d v="2023-04-24T00:00:00"/>
    <d v="2023-04-24T00:00:00"/>
    <s v="OTHER"/>
    <s v="SPECIAL PRIVLEGE"/>
    <s v="1 OTHER"/>
    <n v="1"/>
    <m/>
  </r>
  <r>
    <n v="1468"/>
    <x v="51"/>
    <d v="2023-04-18T00:00:00"/>
    <s v="FELICIDARIO PAMELA C."/>
    <s v="BUDGET"/>
    <x v="1"/>
    <d v="2023-04-17T00:00:00"/>
    <d v="2023-04-17T00:00:00"/>
    <s v="SL"/>
    <m/>
    <s v="1 SL"/>
    <n v="1"/>
    <m/>
  </r>
  <r>
    <n v="1469"/>
    <x v="51"/>
    <d v="2023-04-18T00:00:00"/>
    <s v="FERMA MARIA I."/>
    <s v="LCR"/>
    <x v="1"/>
    <d v="2023-04-26T00:00:00"/>
    <d v="2023-04-26T00:00:00"/>
    <s v="OTHER"/>
    <s v="SPECIAL PRIVLEGE"/>
    <s v="1 OTHER"/>
    <n v="1"/>
    <m/>
  </r>
  <r>
    <n v="1470"/>
    <x v="51"/>
    <d v="2023-04-17T00:00:00"/>
    <s v="AALA MELODY M."/>
    <s v="GSO"/>
    <x v="0"/>
    <d v="2023-04-26T00:00:00"/>
    <d v="2023-04-27T00:00:00"/>
    <s v="VL"/>
    <m/>
    <s v="2 VL"/>
    <n v="2"/>
    <m/>
  </r>
  <r>
    <n v="1471"/>
    <x v="51"/>
    <d v="2023-04-17T00:00:00"/>
    <s v="CORTEZ FIDELA B."/>
    <s v="TCCH/TICC"/>
    <x v="1"/>
    <d v="2023-04-14T00:00:00"/>
    <d v="2023-04-14T00:00:00"/>
    <s v="SL"/>
    <m/>
    <s v="1 SL"/>
    <n v="1"/>
    <m/>
  </r>
  <r>
    <n v="1472"/>
    <x v="51"/>
    <d v="2023-04-17T00:00:00"/>
    <s v="MENDOZA PRESCILA S."/>
    <n v="0"/>
    <x v="2"/>
    <d v="2023-04-14T00:00:00"/>
    <d v="2023-04-14T00:00:00"/>
    <s v="SL"/>
    <m/>
    <s v="1 SL"/>
    <n v="1"/>
    <m/>
  </r>
  <r>
    <n v="1473"/>
    <x v="51"/>
    <d v="2023-04-18T00:00:00"/>
    <s v="LIMBOC FLORDELIZA J."/>
    <s v="LCR"/>
    <x v="1"/>
    <d v="2023-04-14T00:00:00"/>
    <d v="2023-04-14T00:00:00"/>
    <s v="SL"/>
    <m/>
    <s v="1 SL"/>
    <n v="1"/>
    <m/>
  </r>
  <r>
    <n v="1474"/>
    <x v="51"/>
    <d v="2023-04-18T00:00:00"/>
    <s v="TOLENTINO CAROLINA E."/>
    <s v="LCR"/>
    <x v="1"/>
    <d v="2023-04-17T00:00:00"/>
    <d v="2023-04-17T00:00:00"/>
    <s v="SL"/>
    <m/>
    <s v="1 SL"/>
    <n v="1"/>
    <m/>
  </r>
  <r>
    <n v="1475"/>
    <x v="51"/>
    <d v="2023-04-14T00:00:00"/>
    <s v="MONTENEGRO HELEN L."/>
    <s v="TOPS (ADMIN CSU)"/>
    <x v="1"/>
    <d v="2023-04-14T00:00:00"/>
    <d v="2023-04-14T00:00:00"/>
    <s v="SL"/>
    <m/>
    <s v="1 SL"/>
    <n v="1"/>
    <m/>
  </r>
  <r>
    <n v="1476"/>
    <x v="51"/>
    <d v="2023-04-10T00:00:00"/>
    <s v="RODRIGUEZ RUEL  "/>
    <s v="CENRO"/>
    <x v="1"/>
    <d v="2023-03-25T00:00:00"/>
    <d v="2023-04-30T00:00:00"/>
    <s v="SL"/>
    <m/>
    <s v="27 SL"/>
    <n v="27"/>
    <m/>
  </r>
  <r>
    <n v="1477"/>
    <x v="51"/>
    <d v="2023-04-13T00:00:00"/>
    <s v="LEGASPI DOLORES B."/>
    <s v="CHO"/>
    <x v="1"/>
    <d v="2023-04-11T00:00:00"/>
    <d v="2023-04-12T00:00:00"/>
    <s v="SL"/>
    <m/>
    <s v="2 SL"/>
    <n v="2"/>
    <m/>
  </r>
  <r>
    <n v="1478"/>
    <x v="51"/>
    <d v="2023-04-18T00:00:00"/>
    <s v="DAÑO ALMA R."/>
    <s v="ACCOUNTING"/>
    <x v="1"/>
    <d v="2023-04-13T00:00:00"/>
    <d v="2023-04-13T00:00:00"/>
    <s v="SL"/>
    <m/>
    <s v="1 SL"/>
    <n v="1"/>
    <m/>
  </r>
  <r>
    <n v="1479"/>
    <x v="51"/>
    <d v="2023-04-18T00:00:00"/>
    <s v="DAÑO ALMA R."/>
    <s v="ACCOUNTING"/>
    <x v="1"/>
    <d v="2023-04-25T00:00:00"/>
    <d v="2023-04-25T00:00:00"/>
    <s v="OTHER"/>
    <s v="SPECIAL PRIVILEGE"/>
    <s v="1 OTHER"/>
    <n v="1"/>
    <m/>
  </r>
  <r>
    <n v="1480"/>
    <x v="51"/>
    <d v="2023-02-18T00:00:00"/>
    <s v="DE VILLA JAYVEE U."/>
    <s v="ACCOUNTING"/>
    <x v="1"/>
    <d v="2023-04-25T00:00:00"/>
    <d v="2023-04-25T00:00:00"/>
    <s v="VL"/>
    <m/>
    <s v="1 VL"/>
    <n v="1"/>
    <m/>
  </r>
  <r>
    <n v="1481"/>
    <x v="51"/>
    <d v="2023-03-27T00:00:00"/>
    <s v="COTONER NELIA C."/>
    <s v="COOPERATIVE OFFICE"/>
    <x v="1"/>
    <d v="2023-03-31T00:00:00"/>
    <d v="2023-03-31T00:00:00"/>
    <s v="VL"/>
    <m/>
    <s v="1 VL"/>
    <n v="1"/>
    <m/>
  </r>
  <r>
    <n v="1482"/>
    <x v="51"/>
    <d v="2023-04-10T00:00:00"/>
    <s v="LIMBOC FLORDELIZA J."/>
    <s v="LCR"/>
    <x v="1"/>
    <d v="2023-04-17T00:00:00"/>
    <d v="2023-04-17T00:00:00"/>
    <s v="OTHER"/>
    <s v="SPECIAL PRIVILEGE"/>
    <s v="1 OTHER"/>
    <n v="1"/>
    <m/>
  </r>
  <r>
    <n v="1483"/>
    <x v="51"/>
    <d v="2023-04-13T00:00:00"/>
    <s v="GARCIA HAIZEL M."/>
    <s v="CCT"/>
    <x v="1"/>
    <d v="2023-04-12T00:00:00"/>
    <d v="2023-04-12T00:00:00"/>
    <s v="SL"/>
    <m/>
    <s v="1 SL"/>
    <n v="1"/>
    <m/>
  </r>
  <r>
    <n v="1484"/>
    <x v="51"/>
    <d v="2023-04-26T00:00:00"/>
    <s v="GOMEZ EMMA M."/>
    <s v="CEO"/>
    <x v="1"/>
    <d v="2023-05-15T00:00:00"/>
    <d v="2023-06-02T00:00:00"/>
    <s v="VL"/>
    <m/>
    <s v="16 VL"/>
    <n v="16"/>
    <m/>
  </r>
  <r>
    <n v="1485"/>
    <x v="51"/>
    <d v="2023-04-17T00:00:00"/>
    <s v="DOGELIO CHRISTIAN B."/>
    <s v="LEGAL"/>
    <x v="0"/>
    <d v="2023-04-26T00:00:00"/>
    <d v="2023-04-28T00:00:00"/>
    <s v="VL"/>
    <m/>
    <s v="3 VL"/>
    <n v="3"/>
    <m/>
  </r>
  <r>
    <n v="1486"/>
    <x v="51"/>
    <d v="2023-04-14T00:00:00"/>
    <s v="PEÑERO LILIBETH B."/>
    <s v="CSWDO"/>
    <x v="1"/>
    <d v="2023-04-13T00:00:00"/>
    <d v="2023-04-13T00:00:00"/>
    <s v="SL"/>
    <m/>
    <s v="1 SL"/>
    <n v="1"/>
    <m/>
  </r>
  <r>
    <n v="1487"/>
    <x v="51"/>
    <d v="2023-04-14T00:00:00"/>
    <s v="ERIDAO ROSALINDA P."/>
    <s v="CSWDO"/>
    <x v="1"/>
    <d v="2023-04-13T00:00:00"/>
    <d v="2023-04-13T00:00:00"/>
    <s v="SL"/>
    <m/>
    <s v="1 SL"/>
    <n v="1"/>
    <m/>
  </r>
  <r>
    <n v="1488"/>
    <x v="51"/>
    <d v="2023-04-14T00:00:00"/>
    <s v="VERGARA ANACIETA M."/>
    <s v="CSWDO"/>
    <x v="1"/>
    <d v="2023-04-20T00:00:00"/>
    <d v="2023-04-20T00:00:00"/>
    <s v="OTHER"/>
    <s v="SPECIAL PRIVILEGE"/>
    <s v="1 OTHER"/>
    <n v="1"/>
    <m/>
  </r>
  <r>
    <n v="1489"/>
    <x v="51"/>
    <d v="2023-04-17T00:00:00"/>
    <s v="RODRIGUEZ GREGORIO  "/>
    <s v="CENRO"/>
    <x v="1"/>
    <d v="2023-04-14T00:00:00"/>
    <d v="2023-04-14T00:00:00"/>
    <s v="SL"/>
    <m/>
    <s v="1 SL"/>
    <n v="1"/>
    <m/>
  </r>
  <r>
    <n v="1490"/>
    <x v="51"/>
    <d v="2023-04-17T00:00:00"/>
    <s v="BITUIN LUCKY NIKKO G."/>
    <s v="CHO"/>
    <x v="0"/>
    <d v="2023-04-25T00:00:00"/>
    <d v="2023-04-25T00:00:00"/>
    <s v="VL"/>
    <m/>
    <s v="1 VL"/>
    <n v="1"/>
    <m/>
  </r>
  <r>
    <n v="1491"/>
    <x v="51"/>
    <d v="2023-04-14T00:00:00"/>
    <s v="GUAÑEZO MA. GINA P."/>
    <s v="CTO"/>
    <x v="1"/>
    <d v="2023-04-20T00:00:00"/>
    <d v="2023-04-20T00:00:00"/>
    <s v="OTHER"/>
    <s v="SPECIAL PRIVILEGE"/>
    <s v="1 OTHER"/>
    <n v="1"/>
    <m/>
  </r>
  <r>
    <n v="1492"/>
    <x v="51"/>
    <d v="2023-04-18T00:00:00"/>
    <s v="MALUBAY MELINDA D."/>
    <s v="THRDC"/>
    <x v="1"/>
    <d v="2023-04-17T00:00:00"/>
    <d v="2023-04-17T00:00:00"/>
    <s v="SL"/>
    <m/>
    <s v="1 SL"/>
    <n v="1"/>
    <m/>
  </r>
  <r>
    <n v="1493"/>
    <x v="51"/>
    <d v="2023-04-26T00:00:00"/>
    <s v="ALEGA ESTELITA M."/>
    <s v="CTO"/>
    <x v="1"/>
    <d v="2023-04-03T00:00:00"/>
    <d v="2023-04-04T00:00:00"/>
    <s v="VL"/>
    <m/>
    <s v="2 VL"/>
    <n v="2"/>
    <m/>
  </r>
  <r>
    <n v="1493"/>
    <x v="51"/>
    <d v="2023-04-26T00:00:00"/>
    <s v="ALEGA ESTELITA M."/>
    <s v="CTO"/>
    <x v="1"/>
    <d v="2023-04-11T00:00:00"/>
    <d v="2023-04-11T00:00:00"/>
    <s v="VL"/>
    <m/>
    <s v="1 VL"/>
    <n v="1"/>
    <m/>
  </r>
  <r>
    <n v="1494"/>
    <x v="51"/>
    <d v="2023-04-19T00:00:00"/>
    <s v="MALIGAYO YOLANDA D."/>
    <s v="CHO"/>
    <x v="1"/>
    <d v="2023-04-17T00:00:00"/>
    <d v="2023-04-18T00:00:00"/>
    <s v="SL"/>
    <m/>
    <s v="2 SL"/>
    <n v="2"/>
    <m/>
  </r>
  <r>
    <n v="1495"/>
    <x v="51"/>
    <d v="2023-04-26T00:00:00"/>
    <s v="AMBION LAMBERTO A."/>
    <s v="VMO"/>
    <x v="1"/>
    <d v="2023-04-27T00:00:00"/>
    <d v="2023-04-27T00:00:00"/>
    <s v="VL"/>
    <m/>
    <s v="1 VL"/>
    <n v="1"/>
    <m/>
  </r>
  <r>
    <n v="1496"/>
    <x v="51"/>
    <d v="2023-04-24T00:00:00"/>
    <s v="DESINGAŃO PURIFICACION A."/>
    <s v="SP"/>
    <x v="0"/>
    <d v="2023-04-17T00:00:00"/>
    <d v="2023-04-20T00:00:00"/>
    <s v="SL"/>
    <m/>
    <s v="4 SL"/>
    <n v="4"/>
    <m/>
  </r>
  <r>
    <n v="1497"/>
    <x v="51"/>
    <d v="2023-04-17T00:00:00"/>
    <s v="CALANOG EUGENE V."/>
    <s v="CHO"/>
    <x v="1"/>
    <d v="2023-04-13T00:00:00"/>
    <d v="2023-04-14T00:00:00"/>
    <s v="SL"/>
    <m/>
    <s v="2 SL"/>
    <n v="2"/>
    <m/>
  </r>
  <r>
    <n v="1498"/>
    <x v="51"/>
    <d v="2023-04-17T00:00:00"/>
    <s v="VILLANUEVA DAVE RONILLO V."/>
    <s v="CEO"/>
    <x v="0"/>
    <d v="2023-04-12T00:00:00"/>
    <d v="2023-04-13T00:00:00"/>
    <s v="SL"/>
    <m/>
    <s v="2 SL"/>
    <n v="2"/>
    <m/>
  </r>
  <r>
    <n v="1499"/>
    <x v="51"/>
    <d v="2023-03-16T00:00:00"/>
    <s v="PANGANIBAN CRISTETA M."/>
    <s v="DOE"/>
    <x v="1"/>
    <d v="2023-03-20T00:00:00"/>
    <d v="2023-03-20T00:00:00"/>
    <s v="SL"/>
    <m/>
    <s v="1 SL"/>
    <n v="1"/>
    <m/>
  </r>
  <r>
    <n v="1500"/>
    <x v="51"/>
    <d v="2023-04-18T00:00:00"/>
    <s v="AUSTRIA KIM E."/>
    <s v="ONT"/>
    <x v="1"/>
    <d v="2023-04-17T00:00:00"/>
    <d v="2023-04-17T00:00:00"/>
    <s v="SL"/>
    <m/>
    <s v="1 SL"/>
    <n v="1"/>
    <m/>
  </r>
  <r>
    <n v="1501"/>
    <x v="51"/>
    <d v="2023-04-26T00:00:00"/>
    <s v="COSTANTE HERBERT F."/>
    <s v="BPLO"/>
    <x v="2"/>
    <d v="2023-04-25T00:00:00"/>
    <d v="2023-04-25T00:00:00"/>
    <s v="SL"/>
    <m/>
    <s v="1 SL"/>
    <n v="1"/>
    <m/>
  </r>
  <r>
    <n v="1502"/>
    <x v="51"/>
    <d v="2023-04-24T00:00:00"/>
    <s v="MARQUEZ HENSLEY B."/>
    <n v="0"/>
    <x v="2"/>
    <d v="2023-04-19T00:00:00"/>
    <d v="2023-04-20T00:00:00"/>
    <s v="SL"/>
    <m/>
    <s v="2 SL"/>
    <n v="2"/>
    <m/>
  </r>
  <r>
    <n v="1503"/>
    <x v="51"/>
    <d v="2023-04-04T00:00:00"/>
    <s v="MAULLON JAENA F."/>
    <n v="0"/>
    <x v="2"/>
    <d v="2023-04-11T00:00:00"/>
    <d v="2023-04-11T00:00:00"/>
    <s v="VL"/>
    <m/>
    <s v="1 VL"/>
    <n v="1"/>
    <m/>
  </r>
  <r>
    <n v="1503"/>
    <x v="51"/>
    <d v="2023-04-04T00:00:00"/>
    <s v="MAULLON JAENA F."/>
    <n v="0"/>
    <x v="2"/>
    <d v="2023-04-13T00:00:00"/>
    <d v="2023-04-13T00:00:00"/>
    <s v="VL"/>
    <m/>
    <s v="1 VL"/>
    <n v="1"/>
    <m/>
  </r>
  <r>
    <n v="1503"/>
    <x v="51"/>
    <d v="2023-04-04T00:00:00"/>
    <s v="MAULLON JAENA F."/>
    <n v="0"/>
    <x v="2"/>
    <d v="2023-04-19T00:00:00"/>
    <d v="2023-04-19T00:00:00"/>
    <s v="VL"/>
    <m/>
    <s v="1 VL"/>
    <n v="1"/>
    <m/>
  </r>
  <r>
    <n v="1503"/>
    <x v="51"/>
    <d v="2023-04-04T00:00:00"/>
    <s v="MAULLON JAENA F."/>
    <n v="0"/>
    <x v="2"/>
    <d v="2023-04-26T00:00:00"/>
    <d v="2023-04-26T00:00:00"/>
    <s v="VL"/>
    <m/>
    <s v="1 VL"/>
    <n v="1"/>
    <m/>
  </r>
  <r>
    <n v="1503"/>
    <x v="51"/>
    <d v="2023-04-04T00:00:00"/>
    <s v="MAULLON JAENA F."/>
    <n v="0"/>
    <x v="2"/>
    <d v="2023-04-28T00:00:00"/>
    <d v="2023-04-28T00:00:00"/>
    <s v="VL"/>
    <m/>
    <s v="1 VL"/>
    <n v="1"/>
    <m/>
  </r>
  <r>
    <n v="1504"/>
    <x v="51"/>
    <d v="2023-04-17T00:00:00"/>
    <s v="ANGELES ANNABEL D."/>
    <n v="0"/>
    <x v="0"/>
    <d v="2023-04-14T00:00:00"/>
    <d v="2023-04-14T00:00:00"/>
    <s v="OTHER"/>
    <s v="SPECIAL PRIVILEGE"/>
    <s v="1 OTHER"/>
    <n v="1"/>
    <m/>
  </r>
  <r>
    <n v="1505"/>
    <x v="51"/>
    <d v="2023-04-18T00:00:00"/>
    <s v="DIMARANAN JENELIN B."/>
    <s v="SP"/>
    <x v="0"/>
    <d v="2023-04-26T00:00:00"/>
    <d v="2023-04-26T00:00:00"/>
    <s v="VL"/>
    <m/>
    <s v="1 VL"/>
    <n v="1"/>
    <m/>
  </r>
  <r>
    <n v="1506"/>
    <x v="51"/>
    <d v="2023-04-17T00:00:00"/>
    <s v="DORADO JULAIDA M."/>
    <s v="CENRO"/>
    <x v="1"/>
    <d v="2023-04-05T00:00:00"/>
    <d v="2023-04-05T00:00:00"/>
    <s v="SL"/>
    <m/>
    <s v="1 SL"/>
    <n v="1"/>
    <m/>
  </r>
  <r>
    <n v="1506"/>
    <x v="51"/>
    <d v="2023-04-17T00:00:00"/>
    <s v="DORADO JULAIDA M."/>
    <s v="CENRO"/>
    <x v="1"/>
    <d v="2023-04-14T00:00:00"/>
    <d v="2023-04-14T00:00:00"/>
    <s v="SL"/>
    <m/>
    <s v="1 SL"/>
    <n v="1"/>
    <m/>
  </r>
  <r>
    <n v="1507"/>
    <x v="51"/>
    <m/>
    <s v="DEMATERA PEDRO B."/>
    <s v="CCR"/>
    <x v="0"/>
    <d v="2023-04-03T00:00:00"/>
    <d v="2023-04-05T00:00:00"/>
    <s v="SL"/>
    <m/>
    <s v="3 SL"/>
    <n v="3"/>
    <m/>
  </r>
  <r>
    <n v="1508"/>
    <x v="51"/>
    <d v="2023-04-19T00:00:00"/>
    <s v="PEPA ARIEL N."/>
    <s v="CHO"/>
    <x v="0"/>
    <d v="2023-04-17T00:00:00"/>
    <d v="2023-04-17T00:00:00"/>
    <s v="SL"/>
    <m/>
    <s v="1 SL"/>
    <n v="1"/>
    <m/>
  </r>
  <r>
    <n v="1509"/>
    <x v="51"/>
    <d v="2023-04-18T00:00:00"/>
    <s v="VILLANUEVA MARILYN L."/>
    <s v="TICC"/>
    <x v="0"/>
    <d v="2023-04-14T00:00:00"/>
    <d v="2023-04-14T00:00:00"/>
    <s v="SL"/>
    <m/>
    <s v="1 SL"/>
    <n v="1"/>
    <m/>
  </r>
  <r>
    <n v="1510"/>
    <x v="51"/>
    <d v="2023-04-19T00:00:00"/>
    <s v="ANACAY ANICETA P."/>
    <s v="PICNIC GROVE"/>
    <x v="1"/>
    <d v="2023-04-14T00:00:00"/>
    <d v="2023-04-14T00:00:00"/>
    <s v="SL"/>
    <m/>
    <s v="1 SL"/>
    <n v="1"/>
    <m/>
  </r>
  <r>
    <n v="1511"/>
    <x v="51"/>
    <d v="2023-04-19T00:00:00"/>
    <s v="VALDEZ JACKILYN A."/>
    <s v="PICNIC GROVE"/>
    <x v="0"/>
    <d v="2023-05-02T00:00:00"/>
    <d v="2023-05-12T00:00:00"/>
    <s v="VL"/>
    <m/>
    <s v="9 VL"/>
    <n v="9"/>
    <m/>
  </r>
  <r>
    <n v="1512"/>
    <x v="51"/>
    <d v="2023-04-24T00:00:00"/>
    <s v="DIMAILIG ARLYN R."/>
    <s v="MAHOGANY MARKET"/>
    <x v="0"/>
    <d v="2023-04-20T00:00:00"/>
    <d v="2023-04-20T00:00:00"/>
    <s v="SL"/>
    <m/>
    <s v="1 SL"/>
    <n v="1"/>
    <m/>
  </r>
  <r>
    <n v="1513"/>
    <x v="51"/>
    <m/>
    <s v="BRIZUELA LENIE E."/>
    <s v="CTO-LICENSE"/>
    <x v="0"/>
    <d v="2023-04-14T00:00:00"/>
    <d v="2023-04-17T00:00:00"/>
    <s v="SL"/>
    <m/>
    <s v="2 SL"/>
    <n v="2"/>
    <m/>
  </r>
  <r>
    <n v="1514"/>
    <x v="51"/>
    <d v="2023-04-25T00:00:00"/>
    <s v="ROQUITE MARIECAR L."/>
    <s v="CCT"/>
    <x v="0"/>
    <d v="2023-04-20T00:00:00"/>
    <d v="2023-04-20T00:00:00"/>
    <s v="SL"/>
    <m/>
    <s v="1 SL"/>
    <n v="1"/>
    <m/>
  </r>
  <r>
    <n v="1515"/>
    <x v="51"/>
    <d v="2023-04-24T00:00:00"/>
    <s v="RAMOS REMELYN A."/>
    <s v="PEOPLE'S PARK"/>
    <x v="1"/>
    <d v="2023-08-16T00:00:00"/>
    <d v="2023-08-18T00:00:00"/>
    <s v="VL"/>
    <m/>
    <s v="3 VL"/>
    <n v="3"/>
    <m/>
  </r>
  <r>
    <n v="1515"/>
    <x v="51"/>
    <d v="2023-04-24T00:00:00"/>
    <s v="RAMOS REMELYN A."/>
    <s v="PEOPLE'S PARK"/>
    <x v="1"/>
    <d v="2023-08-22T00:00:00"/>
    <d v="2023-08-25T00:00:00"/>
    <s v="VL"/>
    <m/>
    <s v="4 VL"/>
    <n v="4"/>
    <m/>
  </r>
  <r>
    <n v="1515"/>
    <x v="51"/>
    <d v="2023-04-24T00:00:00"/>
    <s v="RAMOS REMELYN A."/>
    <s v="PEOPLE'S PARK"/>
    <x v="1"/>
    <d v="2023-08-29T00:00:00"/>
    <d v="2023-08-31T00:00:00"/>
    <s v="VL"/>
    <m/>
    <s v="3 VL"/>
    <n v="3"/>
    <m/>
  </r>
  <r>
    <n v="1516"/>
    <x v="51"/>
    <d v="2023-04-25T00:00:00"/>
    <s v="ORTEGA RODEL R."/>
    <s v="TOPS"/>
    <x v="1"/>
    <d v="2023-05-04T00:00:00"/>
    <d v="2023-05-05T00:00:00"/>
    <s v="VL"/>
    <m/>
    <s v="2 VL"/>
    <n v="2"/>
    <m/>
  </r>
  <r>
    <n v="1517"/>
    <x v="51"/>
    <d v="2023-04-17T00:00:00"/>
    <s v="ESPINOSA RUBY ANN V."/>
    <s v="ONT"/>
    <x v="0"/>
    <d v="2023-04-16T00:00:00"/>
    <d v="2023-05-31T00:00:00"/>
    <s v="SL"/>
    <m/>
    <s v="32 SL"/>
    <n v="32"/>
    <m/>
  </r>
  <r>
    <n v="1518"/>
    <x v="51"/>
    <d v="2023-04-21T00:00:00"/>
    <s v="FERMA RAYMOND  "/>
    <s v="CENRO"/>
    <x v="0"/>
    <d v="2023-04-27T00:00:00"/>
    <d v="2023-04-27T00:00:00"/>
    <s v="VL"/>
    <m/>
    <s v="1 VL"/>
    <n v="1"/>
    <m/>
  </r>
  <r>
    <n v="1518"/>
    <x v="51"/>
    <d v="2023-04-21T00:00:00"/>
    <s v="FERMA RAYMOND  "/>
    <s v="CENRO"/>
    <x v="0"/>
    <d v="2023-04-30T00:00:00"/>
    <d v="2023-04-30T00:00:00"/>
    <s v="VL"/>
    <m/>
    <s v="1 VL"/>
    <n v="1"/>
    <m/>
  </r>
  <r>
    <n v="1519"/>
    <x v="51"/>
    <d v="2023-04-24T00:00:00"/>
    <s v="PAZ JOSUE O."/>
    <s v="CENRO"/>
    <x v="0"/>
    <d v="2023-04-20T00:00:00"/>
    <d v="2023-04-20T00:00:00"/>
    <s v="SL"/>
    <m/>
    <s v="1 SL"/>
    <n v="1"/>
    <m/>
  </r>
  <r>
    <n v="1520"/>
    <x v="51"/>
    <d v="2023-04-12T00:00:00"/>
    <s v="TIBAYAN EUFEMIA O."/>
    <s v="CHO"/>
    <x v="0"/>
    <d v="2023-03-06T00:00:00"/>
    <d v="2023-04-05T00:00:00"/>
    <s v="SL"/>
    <m/>
    <s v="22 SL"/>
    <n v="22"/>
    <m/>
  </r>
  <r>
    <n v="1521"/>
    <x v="51"/>
    <d v="2023-04-25T00:00:00"/>
    <s v="PAGLINAWAN JESSIE M."/>
    <s v="CENRO"/>
    <x v="0"/>
    <d v="2023-04-24T00:00:00"/>
    <d v="2023-04-24T00:00:00"/>
    <s v="SL"/>
    <m/>
    <s v="1 SL"/>
    <n v="1"/>
    <m/>
  </r>
  <r>
    <n v="1522"/>
    <x v="51"/>
    <d v="2023-04-25T00:00:00"/>
    <s v="ATIENZA VENUS  "/>
    <s v="CENRO"/>
    <x v="0"/>
    <d v="2023-04-25T00:00:00"/>
    <d v="2023-04-25T00:00:00"/>
    <s v="SL"/>
    <m/>
    <s v="1 SL"/>
    <n v="1"/>
    <m/>
  </r>
  <r>
    <n v="1523"/>
    <x v="51"/>
    <d v="2023-04-24T00:00:00"/>
    <s v="ENRIQUEZ ERIBERTO  "/>
    <s v="CENRO"/>
    <x v="0"/>
    <d v="2023-04-01T00:00:00"/>
    <d v="2023-04-02T00:00:00"/>
    <s v="VL"/>
    <m/>
    <s v="2 VL"/>
    <n v="2"/>
    <m/>
  </r>
  <r>
    <n v="1524"/>
    <x v="51"/>
    <d v="2023-04-14T00:00:00"/>
    <s v="GONZALES MARIO O."/>
    <s v="GSO"/>
    <x v="0"/>
    <d v="2023-04-11T00:00:00"/>
    <d v="2023-04-13T00:00:00"/>
    <s v="SL"/>
    <m/>
    <s v="3 SL"/>
    <n v="3"/>
    <m/>
  </r>
  <r>
    <n v="1525"/>
    <x v="51"/>
    <d v="2023-04-17T00:00:00"/>
    <s v="GATPANDAN MICHAEL E."/>
    <s v="GSO"/>
    <x v="0"/>
    <d v="2023-04-25T00:00:00"/>
    <d v="2023-04-25T00:00:00"/>
    <s v="VL"/>
    <m/>
    <s v="1 VL"/>
    <n v="1"/>
    <m/>
  </r>
  <r>
    <n v="1526"/>
    <x v="51"/>
    <d v="2023-04-19T00:00:00"/>
    <s v="GATPANDAN MICHAEL E."/>
    <s v="GSO"/>
    <x v="0"/>
    <d v="2023-04-18T00:00:00"/>
    <d v="2023-04-18T00:00:00"/>
    <s v="SL"/>
    <m/>
    <s v="1 SL"/>
    <n v="1"/>
    <m/>
  </r>
  <r>
    <n v="1527"/>
    <x v="51"/>
    <d v="2023-04-14T00:00:00"/>
    <s v="GATPANDAN MICHAEL E."/>
    <s v="GSO"/>
    <x v="0"/>
    <d v="2023-04-13T00:00:00"/>
    <d v="2023-04-13T00:00:00"/>
    <s v="SL"/>
    <m/>
    <s v="1 SL"/>
    <n v="1"/>
    <m/>
  </r>
  <r>
    <n v="1528"/>
    <x v="51"/>
    <m/>
    <s v="MERCARDO RENGIE M."/>
    <n v="0"/>
    <x v="2"/>
    <d v="2023-04-03T00:00:00"/>
    <d v="2023-04-03T00:00:00"/>
    <s v="SL"/>
    <m/>
    <s v="1 SL"/>
    <n v="1"/>
    <m/>
  </r>
  <r>
    <n v="1528"/>
    <x v="51"/>
    <m/>
    <s v="MERCARDO RENGIE M."/>
    <n v="0"/>
    <x v="2"/>
    <d v="2023-04-13T00:00:00"/>
    <d v="2023-04-13T00:00:00"/>
    <s v="SL"/>
    <m/>
    <s v="1 SL"/>
    <n v="1"/>
    <m/>
  </r>
  <r>
    <n v="1528"/>
    <x v="51"/>
    <m/>
    <s v="MERCARDO RENGIE M."/>
    <n v="0"/>
    <x v="2"/>
    <d v="2023-04-17T00:00:00"/>
    <d v="2023-04-17T00:00:00"/>
    <s v="SL"/>
    <m/>
    <s v="1 SL"/>
    <n v="1"/>
    <m/>
  </r>
  <r>
    <n v="1529"/>
    <x v="51"/>
    <m/>
    <s v="MERCARDO RENGIE M."/>
    <n v="0"/>
    <x v="2"/>
    <d v="2023-03-23T00:00:00"/>
    <d v="2023-03-23T00:00:00"/>
    <s v="SL"/>
    <m/>
    <s v="1 SL"/>
    <n v="1"/>
    <m/>
  </r>
  <r>
    <n v="1529"/>
    <x v="51"/>
    <m/>
    <s v="MERCARDO RENGIE M."/>
    <n v="0"/>
    <x v="2"/>
    <d v="2023-03-27T00:00:00"/>
    <d v="2023-03-27T00:00:00"/>
    <s v="SL"/>
    <m/>
    <s v="1 SL"/>
    <n v="1"/>
    <m/>
  </r>
  <r>
    <n v="1529"/>
    <x v="51"/>
    <m/>
    <s v="MERCARDO RENGIE M."/>
    <n v="0"/>
    <x v="2"/>
    <d v="2023-03-30T00:00:00"/>
    <d v="2023-03-30T00:00:00"/>
    <s v="SL"/>
    <m/>
    <s v="1 SL"/>
    <n v="1"/>
    <m/>
  </r>
  <r>
    <n v="1530"/>
    <x v="51"/>
    <d v="2023-04-20T00:00:00"/>
    <s v="VALENCIANO MARLYN C."/>
    <s v="HALL OF JUSTICE"/>
    <x v="0"/>
    <d v="2023-04-25T00:00:00"/>
    <d v="2023-04-26T00:00:00"/>
    <s v="VL"/>
    <m/>
    <s v="2 VL"/>
    <n v="2"/>
    <m/>
  </r>
  <r>
    <n v="1531"/>
    <x v="51"/>
    <d v="2023-04-20T00:00:00"/>
    <s v="VALENCIANO MARLYN C."/>
    <s v="HALL OF JUSTICE"/>
    <x v="0"/>
    <d v="2023-04-18T00:00:00"/>
    <d v="2023-04-19T00:00:00"/>
    <s v="SL"/>
    <m/>
    <s v="2 SL"/>
    <n v="2"/>
    <m/>
  </r>
  <r>
    <n v="1532"/>
    <x v="51"/>
    <d v="2023-04-19T00:00:00"/>
    <s v="DELA CRUZ EVANGELINE P."/>
    <s v="LANDTAX"/>
    <x v="1"/>
    <d v="2023-04-28T00:00:00"/>
    <d v="2023-04-28T00:00:00"/>
    <s v="OTHER"/>
    <s v="SPECIAL PRIVILEGE"/>
    <s v="1 OTHER"/>
    <n v="1"/>
    <m/>
  </r>
  <r>
    <n v="1533"/>
    <x v="51"/>
    <d v="2023-04-19T00:00:00"/>
    <s v="DELA CRUZ EVANGELINE P."/>
    <s v="LANDTAX"/>
    <x v="1"/>
    <d v="2023-04-11T00:00:00"/>
    <d v="2023-04-11T00:00:00"/>
    <s v="SL"/>
    <m/>
    <s v="1 SL"/>
    <n v="1"/>
    <m/>
  </r>
  <r>
    <n v="1534"/>
    <x v="51"/>
    <d v="2023-04-18T00:00:00"/>
    <s v="MARDO MELINDA E."/>
    <s v="CENRO"/>
    <x v="0"/>
    <d v="2023-04-25T00:00:00"/>
    <d v="2023-04-25T00:00:00"/>
    <s v="VL"/>
    <m/>
    <s v="1 VL"/>
    <n v="1"/>
    <m/>
  </r>
  <r>
    <n v="1535"/>
    <x v="51"/>
    <d v="2023-04-24T00:00:00"/>
    <s v="MARDO MELINDA E."/>
    <s v="CENRO"/>
    <x v="0"/>
    <d v="2023-04-21T00:00:00"/>
    <d v="2023-04-22T00:00:00"/>
    <s v="SL"/>
    <m/>
    <s v="1 SL"/>
    <n v="1"/>
    <m/>
  </r>
  <r>
    <n v="1536"/>
    <x v="51"/>
    <d v="2023-04-14T00:00:00"/>
    <s v="MARDO MELINDA E."/>
    <s v="CENRO"/>
    <x v="0"/>
    <d v="2023-04-13T00:00:00"/>
    <d v="2023-04-13T00:00:00"/>
    <s v="SL"/>
    <m/>
    <s v="1 SL"/>
    <n v="1"/>
    <m/>
  </r>
  <r>
    <n v="1537"/>
    <x v="51"/>
    <d v="2023-04-24T00:00:00"/>
    <s v="GONZALES MARIO O."/>
    <s v="GSO"/>
    <x v="0"/>
    <d v="2023-05-03T00:00:00"/>
    <d v="2023-05-04T00:00:00"/>
    <s v="VL"/>
    <m/>
    <s v="2 VL"/>
    <n v="2"/>
    <m/>
  </r>
  <r>
    <n v="1538"/>
    <x v="51"/>
    <d v="2023-04-20T00:00:00"/>
    <s v="GONZALES MARIO O."/>
    <s v="GSO"/>
    <x v="0"/>
    <d v="2023-04-28T00:00:00"/>
    <d v="2023-04-28T00:00:00"/>
    <s v="VL"/>
    <m/>
    <s v="1 VL"/>
    <n v="1"/>
    <m/>
  </r>
  <r>
    <n v="1539"/>
    <x v="51"/>
    <d v="2023-04-24T00:00:00"/>
    <s v="COSA PAOLA GRACE P."/>
    <s v="ASSESSOR"/>
    <x v="0"/>
    <d v="2023-04-17T00:00:00"/>
    <d v="2023-04-17T00:00:00"/>
    <s v="SL"/>
    <m/>
    <s v="1 SL"/>
    <n v="1"/>
    <m/>
  </r>
  <r>
    <n v="1540"/>
    <x v="51"/>
    <d v="2023-04-24T00:00:00"/>
    <s v="COSA PAOLA GRACE P."/>
    <s v="ASSESSOR"/>
    <x v="0"/>
    <d v="2023-04-20T00:00:00"/>
    <d v="2023-04-20T00:00:00"/>
    <s v="SL"/>
    <m/>
    <s v="1 SL"/>
    <n v="1"/>
    <m/>
  </r>
  <r>
    <n v="1541"/>
    <x v="51"/>
    <d v="2023-04-10T00:00:00"/>
    <s v="PERIDO BEVERLY T."/>
    <s v="CTO"/>
    <x v="1"/>
    <d v="2023-04-14T00:00:00"/>
    <d v="2023-04-17T00:00:00"/>
    <s v="VL"/>
    <m/>
    <s v="2 VL"/>
    <n v="2"/>
    <m/>
  </r>
  <r>
    <n v="1542"/>
    <x v="51"/>
    <d v="2023-04-19T00:00:00"/>
    <s v="BAYHON VIOLETA  "/>
    <s v="ONT"/>
    <x v="1"/>
    <d v="2023-04-26T00:00:00"/>
    <d v="2023-04-26T00:00:00"/>
    <s v="VL"/>
    <m/>
    <s v="1 VL"/>
    <n v="1"/>
    <m/>
  </r>
  <r>
    <n v="1542"/>
    <x v="51"/>
    <d v="2023-04-19T00:00:00"/>
    <s v="BAYHON VIOLETA  "/>
    <s v="ONT"/>
    <x v="1"/>
    <d v="2023-05-02T00:00:00"/>
    <d v="2023-05-02T00:00:00"/>
    <s v="VL"/>
    <m/>
    <s v="1 VL"/>
    <n v="1"/>
    <m/>
  </r>
  <r>
    <n v="1543"/>
    <x v="51"/>
    <d v="2023-04-20T00:00:00"/>
    <s v="HERNANDO MERLE B."/>
    <s v="BUDGET"/>
    <x v="1"/>
    <d v="2023-04-26T00:00:00"/>
    <d v="2023-04-26T00:00:00"/>
    <s v="OTHER"/>
    <s v="SPECIALPRIVILEGE"/>
    <s v="1 OTHER"/>
    <n v="1"/>
    <m/>
  </r>
  <r>
    <n v="1544"/>
    <x v="51"/>
    <d v="2023-04-19T00:00:00"/>
    <s v="BAYLA EVANGELINE C."/>
    <s v="PDAO"/>
    <x v="1"/>
    <d v="2023-05-05T00:00:00"/>
    <d v="2023-05-05T00:00:00"/>
    <s v="OTHER"/>
    <s v="BIRTHDAY LEAVE"/>
    <s v="1 OTHER"/>
    <n v="1"/>
    <m/>
  </r>
  <r>
    <n v="1545"/>
    <x v="51"/>
    <m/>
    <s v="DOLOT JESUS JR. D."/>
    <s v="PIO"/>
    <x v="1"/>
    <d v="2023-04-17T00:00:00"/>
    <d v="2023-04-17T00:00:00"/>
    <s v="SL"/>
    <m/>
    <s v="1 SL"/>
    <n v="1"/>
    <m/>
  </r>
  <r>
    <n v="1545"/>
    <x v="51"/>
    <m/>
    <s v="DOLOT JESUS JR. D."/>
    <s v="PIO"/>
    <x v="1"/>
    <d v="2023-04-20T00:00:00"/>
    <d v="2023-04-20T00:00:00"/>
    <s v="SL"/>
    <m/>
    <s v="1 SL"/>
    <n v="1"/>
    <m/>
  </r>
  <r>
    <n v="1546"/>
    <x v="51"/>
    <d v="2023-04-24T00:00:00"/>
    <s v="SUSA NANETE B."/>
    <s v="ONT"/>
    <x v="1"/>
    <d v="2023-04-20T00:00:00"/>
    <d v="2023-04-20T00:00:00"/>
    <s v="SL"/>
    <m/>
    <s v="1 SL"/>
    <n v="1"/>
    <m/>
  </r>
  <r>
    <n v="1547"/>
    <x v="51"/>
    <d v="2023-04-24T00:00:00"/>
    <s v="AMBION DORINDA A."/>
    <s v="CSWDO"/>
    <x v="1"/>
    <d v="2023-04-18T00:00:00"/>
    <d v="2023-04-19T00:00:00"/>
    <s v="SL"/>
    <m/>
    <s v="2 SL"/>
    <n v="2"/>
    <m/>
  </r>
  <r>
    <n v="1548"/>
    <x v="51"/>
    <d v="2023-04-25T00:00:00"/>
    <s v="ANDAG ALEX C."/>
    <s v="CENRO"/>
    <x v="0"/>
    <d v="2023-04-21T00:00:00"/>
    <d v="2023-04-21T00:00:00"/>
    <s v="SL"/>
    <m/>
    <s v="1 SL"/>
    <n v="1"/>
    <m/>
  </r>
  <r>
    <n v="1549"/>
    <x v="51"/>
    <d v="2023-04-22T00:00:00"/>
    <s v="FLORES EDERLYN  "/>
    <s v="CENRO"/>
    <x v="0"/>
    <d v="2023-04-28T00:00:00"/>
    <d v="2023-05-01T00:00:00"/>
    <s v="VL"/>
    <m/>
    <s v="3 VL"/>
    <n v="3"/>
    <m/>
  </r>
  <r>
    <n v="1550"/>
    <x v="51"/>
    <d v="2023-04-24T00:00:00"/>
    <s v="RODRIGUEZ JOSEPHINE R."/>
    <s v="TICC"/>
    <x v="0"/>
    <d v="2023-05-02T00:00:00"/>
    <d v="2023-05-02T00:00:00"/>
    <s v="VL"/>
    <m/>
    <s v="1 VL"/>
    <n v="1"/>
    <m/>
  </r>
  <r>
    <n v="1551"/>
    <x v="51"/>
    <d v="2023-04-24T00:00:00"/>
    <s v="RODRIGUEZ JOSEPHINE R."/>
    <s v="TICC"/>
    <x v="0"/>
    <d v="2023-05-05T00:00:00"/>
    <d v="2023-05-05T00:00:00"/>
    <s v="VL"/>
    <m/>
    <s v="1 VL"/>
    <n v="1"/>
    <m/>
  </r>
  <r>
    <n v="1551"/>
    <x v="51"/>
    <d v="2023-04-24T00:00:00"/>
    <s v="RODRIGUEZ JOSEPHINE R."/>
    <s v="TICC"/>
    <x v="0"/>
    <d v="2023-05-15T00:00:00"/>
    <d v="2023-05-15T00:00:00"/>
    <s v="VL"/>
    <m/>
    <s v="1 VL"/>
    <n v="1"/>
    <m/>
  </r>
  <r>
    <n v="1552"/>
    <x v="51"/>
    <d v="2023-04-17T00:00:00"/>
    <s v="ROMILLA MARIBEL P."/>
    <s v="ACCOUNTING"/>
    <x v="0"/>
    <d v="2023-04-11T00:00:00"/>
    <d v="2023-04-13T00:00:00"/>
    <s v="SL"/>
    <m/>
    <s v="3 SL"/>
    <n v="3"/>
    <m/>
  </r>
  <r>
    <n v="1553"/>
    <x v="51"/>
    <d v="2023-04-12T00:00:00"/>
    <s v="PARAISO MARIA LORENA D."/>
    <s v="EEO/CITY MARKET"/>
    <x v="0"/>
    <d v="2023-04-19T00:00:00"/>
    <d v="2023-04-20T00:00:00"/>
    <s v="VL"/>
    <m/>
    <s v="2 VL"/>
    <n v="2"/>
    <m/>
  </r>
  <r>
    <n v="1554"/>
    <x v="51"/>
    <d v="2023-04-17T00:00:00"/>
    <s v="PAJENAGO FRANCIS B."/>
    <s v="CSWDO"/>
    <x v="0"/>
    <d v="2023-04-25T00:00:00"/>
    <d v="2023-04-26T00:00:00"/>
    <s v="VL"/>
    <m/>
    <s v="2 VL"/>
    <n v="2"/>
    <m/>
  </r>
  <r>
    <n v="1555"/>
    <x v="51"/>
    <d v="2023-04-24T00:00:00"/>
    <s v="BANICO PILAR B."/>
    <s v="CCT"/>
    <x v="1"/>
    <d v="2023-04-20T00:00:00"/>
    <d v="2023-04-20T00:00:00"/>
    <s v="SL"/>
    <m/>
    <s v="1 SL"/>
    <n v="1"/>
    <m/>
  </r>
  <r>
    <n v="1556"/>
    <x v="51"/>
    <d v="2023-04-14T00:00:00"/>
    <s v="BAUTISTA JANICE M."/>
    <s v="CTO"/>
    <x v="1"/>
    <d v="2023-04-20T00:00:00"/>
    <d v="2023-04-20T00:00:00"/>
    <s v="VL"/>
    <m/>
    <s v="1 VL"/>
    <n v="1"/>
    <m/>
  </r>
  <r>
    <n v="1557"/>
    <x v="51"/>
    <d v="2023-04-24T00:00:00"/>
    <s v="UNTALAN DIVINA R."/>
    <s v="CTO"/>
    <x v="1"/>
    <d v="2023-05-04T00:00:00"/>
    <d v="2023-05-04T00:00:00"/>
    <s v="OTHER"/>
    <s v="SPECIAL PRIVILEGE"/>
    <s v="1 OTHER"/>
    <n v="1"/>
    <m/>
  </r>
  <r>
    <n v="1558"/>
    <x v="51"/>
    <d v="2023-04-19T00:00:00"/>
    <s v="DIMAPILIS ELVIRA S."/>
    <s v="CTO"/>
    <x v="1"/>
    <d v="2023-04-26T00:00:00"/>
    <d v="2023-04-28T00:00:00"/>
    <s v="OTHER"/>
    <s v="SPECIAL PRIVILEGE"/>
    <s v="3 OTHER"/>
    <n v="3"/>
    <m/>
  </r>
  <r>
    <n v="1559"/>
    <x v="51"/>
    <d v="2023-04-13T00:00:00"/>
    <s v="LORILLA LOIDA P."/>
    <s v="TCSNHS-ISHS"/>
    <x v="0"/>
    <d v="2023-04-04T00:00:00"/>
    <d v="2023-04-05T00:00:00"/>
    <s v="SL"/>
    <m/>
    <s v="2 SL"/>
    <n v="2"/>
    <m/>
  </r>
  <r>
    <n v="1559"/>
    <x v="51"/>
    <d v="2023-04-13T00:00:00"/>
    <s v="LORILLA LOIDA P."/>
    <s v="TCSNHS-ISHS"/>
    <x v="0"/>
    <d v="2023-04-11T00:00:00"/>
    <d v="2023-04-11T00:00:00"/>
    <s v="SL"/>
    <m/>
    <s v="1 SL"/>
    <n v="1"/>
    <m/>
  </r>
  <r>
    <n v="1560"/>
    <x v="51"/>
    <d v="2023-04-22T00:00:00"/>
    <s v="AMBAT MARILOU M."/>
    <s v="EEO/ CITY MARKET"/>
    <x v="1"/>
    <d v="2023-04-27T00:00:00"/>
    <d v="2023-04-27T00:00:00"/>
    <s v="OTHER"/>
    <s v="SPECIAL LEAVE"/>
    <s v="1 OTHER"/>
    <n v="1"/>
    <m/>
  </r>
  <r>
    <n v="1561"/>
    <x v="51"/>
    <d v="2023-04-25T00:00:00"/>
    <s v="MARINDUQUE MARISSA M."/>
    <s v="ASSESSORS OFFICE"/>
    <x v="1"/>
    <d v="2023-04-24T00:00:00"/>
    <d v="2023-04-24T00:00:00"/>
    <s v="SL"/>
    <m/>
    <s v="1 SL"/>
    <n v="1"/>
    <m/>
  </r>
  <r>
    <n v="1562"/>
    <x v="51"/>
    <d v="2023-04-20T00:00:00"/>
    <s v="NATANAUAN GILBERTO A."/>
    <s v="PEOPLE'S PARK"/>
    <x v="1"/>
    <d v="2023-04-25T00:00:00"/>
    <d v="2023-04-29T00:00:00"/>
    <s v="VL"/>
    <m/>
    <s v="5 VL"/>
    <n v="5"/>
    <m/>
  </r>
  <r>
    <n v="1563"/>
    <x v="51"/>
    <d v="2023-04-20T00:00:00"/>
    <s v="ALCAZAR AINEE JOY C."/>
    <s v="ONT"/>
    <x v="1"/>
    <d v="2023-04-12T00:00:00"/>
    <d v="2023-04-12T00:00:00"/>
    <s v="SL"/>
    <m/>
    <s v="1 SL"/>
    <n v="1"/>
    <m/>
  </r>
  <r>
    <n v="1564"/>
    <x v="51"/>
    <d v="2023-04-24T00:00:00"/>
    <s v="FERRY FRANCIS R."/>
    <s v="ONT"/>
    <x v="1"/>
    <d v="2023-04-20T00:00:00"/>
    <d v="2023-04-20T00:00:00"/>
    <s v="SL"/>
    <m/>
    <s v="1 SL"/>
    <n v="1"/>
    <m/>
  </r>
  <r>
    <n v="1565"/>
    <x v="51"/>
    <d v="2023-04-19T00:00:00"/>
    <s v="ANGCAYA RUFINA P."/>
    <s v="LCR"/>
    <x v="1"/>
    <d v="2023-04-14T00:00:00"/>
    <d v="2023-04-14T00:00:00"/>
    <s v="SL"/>
    <m/>
    <s v="1 SL"/>
    <n v="1"/>
    <m/>
  </r>
  <r>
    <n v="1566"/>
    <x v="51"/>
    <d v="2023-04-19T00:00:00"/>
    <s v="ANGCAYA RUFINA P."/>
    <s v="LCR"/>
    <x v="1"/>
    <d v="2023-04-18T00:00:00"/>
    <d v="2023-04-18T00:00:00"/>
    <s v="SL"/>
    <m/>
    <s v="1 SL"/>
    <n v="1"/>
    <m/>
  </r>
  <r>
    <n v="1567"/>
    <x v="51"/>
    <d v="2023-04-24T00:00:00"/>
    <s v="BOFILL ERNA P."/>
    <s v="LCR"/>
    <x v="1"/>
    <d v="2023-04-27T00:00:00"/>
    <d v="2023-04-28T00:00:00"/>
    <s v="VL"/>
    <m/>
    <s v="2 VL"/>
    <n v="2"/>
    <m/>
  </r>
  <r>
    <n v="1568"/>
    <x v="51"/>
    <d v="2023-04-24T00:00:00"/>
    <s v="HAPITA MELANIE A."/>
    <s v="ONT"/>
    <x v="0"/>
    <d v="2023-05-08T00:00:00"/>
    <d v="2023-05-12T00:00:00"/>
    <s v="VL"/>
    <m/>
    <s v="5 VL"/>
    <n v="5"/>
    <m/>
  </r>
  <r>
    <n v="1569"/>
    <x v="51"/>
    <d v="2023-04-22T00:00:00"/>
    <s v="HAYAG JERMAINE JOI D."/>
    <s v="CHO"/>
    <x v="1"/>
    <d v="2023-04-28T00:00:00"/>
    <d v="2023-04-28T00:00:00"/>
    <s v="SL"/>
    <m/>
    <s v="1 SL"/>
    <n v="1"/>
    <m/>
  </r>
  <r>
    <n v="1570"/>
    <x v="51"/>
    <d v="2023-04-24T00:00:00"/>
    <s v="TINAZA JHOANNA MARIE D."/>
    <s v="ONT"/>
    <x v="0"/>
    <d v="2023-04-05T00:00:00"/>
    <d v="2023-04-07T00:00:00"/>
    <s v="SL"/>
    <m/>
    <s v="3 SL"/>
    <n v="3"/>
    <m/>
  </r>
  <r>
    <n v="1571"/>
    <x v="51"/>
    <d v="2023-04-22T00:00:00"/>
    <s v="BUTALON DIANNE H."/>
    <s v="ONT"/>
    <x v="0"/>
    <d v="2023-05-08T00:00:00"/>
    <d v="2023-05-10T00:00:00"/>
    <s v="VL"/>
    <m/>
    <s v="3 VL"/>
    <n v="3"/>
    <m/>
  </r>
  <r>
    <n v="1572"/>
    <x v="51"/>
    <d v="2023-04-24T00:00:00"/>
    <s v="HAPITA MELANIE A."/>
    <s v="ONT"/>
    <x v="0"/>
    <d v="2023-05-16T00:00:00"/>
    <d v="2023-05-19T00:00:00"/>
    <s v="VL"/>
    <m/>
    <s v="4 VL"/>
    <n v="4"/>
    <m/>
  </r>
  <r>
    <n v="1573"/>
    <x v="51"/>
    <d v="2023-04-20T00:00:00"/>
    <s v="ANGCAYA JOHN V."/>
    <s v="ACCOUNTING"/>
    <x v="1"/>
    <d v="2023-03-15T00:00:00"/>
    <d v="2023-03-15T00:00:00"/>
    <s v="SL"/>
    <m/>
    <s v="1 SL"/>
    <n v="1"/>
    <m/>
  </r>
  <r>
    <n v="1574"/>
    <x v="51"/>
    <d v="2023-04-20T00:00:00"/>
    <s v="BAYLA EVANGELINE C."/>
    <s v="PDAO"/>
    <x v="1"/>
    <d v="2023-05-02T00:00:00"/>
    <d v="2023-05-04T00:00:00"/>
    <s v="VL"/>
    <m/>
    <s v="3 VL"/>
    <n v="3"/>
    <m/>
  </r>
  <r>
    <n v="1575"/>
    <x v="51"/>
    <d v="2023-04-19T00:00:00"/>
    <s v="FERMA ARCELI C."/>
    <s v="INTERNAL"/>
    <x v="1"/>
    <d v="2023-04-03T00:00:00"/>
    <d v="2023-04-03T00:00:00"/>
    <s v="SL"/>
    <m/>
    <s v="1 SL"/>
    <n v="1"/>
    <m/>
  </r>
  <r>
    <n v="1575"/>
    <x v="51"/>
    <d v="2023-04-19T00:00:00"/>
    <s v="FERMA ARCELI C."/>
    <s v="INTERNAL"/>
    <x v="1"/>
    <d v="2023-04-14T00:00:00"/>
    <d v="2023-04-17T00:00:00"/>
    <s v="SL"/>
    <m/>
    <s v="2 SL"/>
    <n v="2"/>
    <m/>
  </r>
  <r>
    <n v="1576"/>
    <x v="51"/>
    <d v="2023-03-31T00:00:00"/>
    <s v="FERMA ARCELI C."/>
    <s v="INTERNAL"/>
    <x v="1"/>
    <d v="2023-03-30T00:00:00"/>
    <d v="2023-03-30T00:00:00"/>
    <s v="SL"/>
    <m/>
    <s v="1 SL"/>
    <n v="1"/>
    <m/>
  </r>
  <r>
    <n v="1577"/>
    <x v="51"/>
    <d v="2023-04-24T00:00:00"/>
    <s v="HAPITA MELANIE A."/>
    <s v="ONT"/>
    <x v="0"/>
    <d v="2023-05-20T00:00:00"/>
    <d v="2023-05-20T00:00:00"/>
    <s v="OTHER"/>
    <s v="SPECIAL PRIVILEGE"/>
    <s v="1 OTHER"/>
    <n v="1"/>
    <m/>
  </r>
  <r>
    <n v="1578"/>
    <x v="51"/>
    <d v="2023-04-24T00:00:00"/>
    <s v="AMON RHEALYN O."/>
    <s v="ACCOUNTING"/>
    <x v="1"/>
    <d v="2023-04-17T00:00:00"/>
    <d v="2023-04-19T00:00:00"/>
    <s v="VL"/>
    <m/>
    <s v="3 VL"/>
    <n v="3"/>
    <m/>
  </r>
  <r>
    <n v="1579"/>
    <x v="51"/>
    <d v="2023-04-20T00:00:00"/>
    <s v="DOGELIO DANNA MARIZ V."/>
    <s v="ACCOUNTING"/>
    <x v="2"/>
    <d v="2023-04-19T00:00:00"/>
    <d v="2023-04-19T00:00:00"/>
    <s v="SL"/>
    <m/>
    <s v="1 SL"/>
    <n v="1"/>
    <m/>
  </r>
  <r>
    <n v="1580"/>
    <x v="51"/>
    <d v="2023-04-20T00:00:00"/>
    <s v="ABELA IMELDA C."/>
    <s v="ACCOUNTING"/>
    <x v="0"/>
    <d v="2023-04-18T00:00:00"/>
    <d v="2023-04-19T00:00:00"/>
    <s v="SL"/>
    <m/>
    <s v="2 SL"/>
    <n v="2"/>
    <m/>
  </r>
  <r>
    <n v="1581"/>
    <x v="51"/>
    <d v="2023-04-20T00:00:00"/>
    <s v="MIRANDA MARIA LOIDA M."/>
    <n v="0"/>
    <x v="2"/>
    <d v="2023-04-19T00:00:00"/>
    <d v="2023-04-19T00:00:00"/>
    <s v="OTHER"/>
    <s v="SPECIAL PRIVILEGE"/>
    <s v="1 OTHER"/>
    <n v="1"/>
    <m/>
  </r>
  <r>
    <n v="1582"/>
    <x v="52"/>
    <d v="2023-05-03T00:00:00"/>
    <s v="MULINGTAPANG GUILLERMA O."/>
    <s v="GSO"/>
    <x v="0"/>
    <d v="2023-05-22T00:00:00"/>
    <d v="2023-05-27T00:00:00"/>
    <s v="VL"/>
    <m/>
    <s v="5 VL"/>
    <n v="5"/>
    <m/>
  </r>
  <r>
    <n v="1583"/>
    <x v="52"/>
    <d v="2023-04-25T00:00:00"/>
    <s v="TOLENTINO FE M."/>
    <s v="PICNIC GROVE"/>
    <x v="1"/>
    <d v="2023-05-19T00:00:00"/>
    <d v="2023-05-20T00:00:00"/>
    <s v="SL"/>
    <m/>
    <s v="2 SL"/>
    <n v="2"/>
    <m/>
  </r>
  <r>
    <n v="1584"/>
    <x v="52"/>
    <d v="2023-04-27T00:00:00"/>
    <s v="REPILLO AMMY LOU M."/>
    <s v="CTO"/>
    <x v="1"/>
    <d v="2023-04-26T00:00:00"/>
    <d v="2023-04-26T00:00:00"/>
    <s v="SL"/>
    <m/>
    <s v="1 SL"/>
    <n v="1"/>
    <m/>
  </r>
  <r>
    <n v="1585"/>
    <x v="52"/>
    <d v="2023-04-26T00:00:00"/>
    <s v="ESPIRITU RONALD M."/>
    <s v="CTO"/>
    <x v="1"/>
    <d v="2023-05-05T00:00:00"/>
    <d v="2023-05-05T00:00:00"/>
    <s v="VL"/>
    <m/>
    <s v="1 VL"/>
    <n v="1"/>
    <m/>
  </r>
  <r>
    <n v="1586"/>
    <x v="52"/>
    <d v="2023-04-27T00:00:00"/>
    <s v="DIMAPILIS JOSEPHINE P."/>
    <s v="CTO"/>
    <x v="1"/>
    <d v="2023-04-26T00:00:00"/>
    <d v="2023-04-26T00:00:00"/>
    <s v="SL"/>
    <m/>
    <s v="1 SL"/>
    <n v="1"/>
    <m/>
  </r>
  <r>
    <n v="1587"/>
    <x v="52"/>
    <d v="2023-04-27T00:00:00"/>
    <s v="SABULAAN MARIA LEAH M."/>
    <s v="CPDO"/>
    <x v="0"/>
    <d v="2023-05-03T00:00:00"/>
    <d v="2023-05-03T00:00:00"/>
    <s v="VL"/>
    <m/>
    <s v="1 VL"/>
    <n v="1"/>
    <m/>
  </r>
  <r>
    <n v="1588"/>
    <x v="52"/>
    <d v="2023-05-04T00:00:00"/>
    <s v="OCAMPO EDRALYN B."/>
    <s v="HRMO"/>
    <x v="1"/>
    <d v="2023-05-15T00:00:00"/>
    <d v="2023-05-19T00:00:00"/>
    <s v="VL"/>
    <m/>
    <s v="5 VL"/>
    <n v="5"/>
    <m/>
  </r>
  <r>
    <n v="1589"/>
    <x v="52"/>
    <d v="2023-04-27T00:00:00"/>
    <s v="BATHAN FRANNIE P."/>
    <s v="CHO"/>
    <x v="1"/>
    <d v="2023-04-18T00:00:00"/>
    <d v="2023-04-18T00:00:00"/>
    <s v="SL"/>
    <m/>
    <s v="1 SL"/>
    <n v="1"/>
    <m/>
  </r>
  <r>
    <n v="1589"/>
    <x v="52"/>
    <d v="2023-04-27T00:00:00"/>
    <s v="BATHAN FRANNIE P."/>
    <s v="CHO"/>
    <x v="1"/>
    <d v="2023-04-26T00:00:00"/>
    <d v="2023-04-26T00:00:00"/>
    <s v="SL"/>
    <m/>
    <s v="1 SL"/>
    <n v="1"/>
    <m/>
  </r>
  <r>
    <n v="1590"/>
    <x v="52"/>
    <d v="2023-04-26T00:00:00"/>
    <s v="MALIGAYO YOLANDA D."/>
    <s v="CHO"/>
    <x v="1"/>
    <d v="2023-04-25T00:00:00"/>
    <d v="2023-04-25T00:00:00"/>
    <s v="OTHER"/>
    <s v="BIRTHDAY LEAVE"/>
    <s v="1 OTHER"/>
    <n v="1"/>
    <m/>
  </r>
  <r>
    <n v="1591"/>
    <x v="52"/>
    <d v="2023-04-27T00:00:00"/>
    <s v="GUTIERREZ LYDIA C."/>
    <s v="HRMO"/>
    <x v="1"/>
    <d v="2023-04-28T00:00:00"/>
    <d v="2023-04-28T00:00:00"/>
    <s v="OTHER"/>
    <s v="SPECIAL PRIVILEGE"/>
    <s v="1 OTHER"/>
    <n v="1"/>
    <m/>
  </r>
  <r>
    <n v="1592"/>
    <x v="52"/>
    <d v="2023-04-25T00:00:00"/>
    <s v="DE OCAMPO MARISSA B."/>
    <s v="THRDC"/>
    <x v="1"/>
    <d v="2023-04-28T00:00:00"/>
    <d v="2023-04-28T00:00:00"/>
    <s v="VL"/>
    <m/>
    <s v="1 VL"/>
    <n v="1"/>
    <m/>
  </r>
  <r>
    <n v="1593"/>
    <x v="52"/>
    <d v="2023-04-24T00:00:00"/>
    <s v="OLEGARIO TEOFISTA B."/>
    <s v="CTO"/>
    <x v="1"/>
    <d v="2023-04-28T00:00:00"/>
    <d v="2023-04-28T00:00:00"/>
    <s v="VL"/>
    <m/>
    <s v="1 VL"/>
    <n v="1"/>
    <m/>
  </r>
  <r>
    <n v="1594"/>
    <x v="52"/>
    <d v="2023-04-27T00:00:00"/>
    <s v="FERNANDEZ MILAGROS C."/>
    <s v="CTO"/>
    <x v="1"/>
    <d v="2023-04-24T00:00:00"/>
    <d v="2023-04-25T00:00:00"/>
    <s v="Maternity"/>
    <m/>
    <s v="2 Maternity"/>
    <n v="2"/>
    <m/>
  </r>
  <r>
    <n v="1595"/>
    <x v="52"/>
    <d v="2023-04-27T00:00:00"/>
    <s v="DIMAPILIS VILMA T."/>
    <s v="GSO"/>
    <x v="1"/>
    <d v="2023-05-15T00:00:00"/>
    <d v="2023-05-15T00:00:00"/>
    <s v="VL"/>
    <m/>
    <s v="1 VL"/>
    <n v="1"/>
    <m/>
  </r>
  <r>
    <n v="1596"/>
    <x v="52"/>
    <d v="2023-04-27T00:00:00"/>
    <s v="JABINES MARIA SHELLY D."/>
    <s v="LIBRARY"/>
    <x v="0"/>
    <d v="2023-04-26T00:00:00"/>
    <d v="2023-04-26T00:00:00"/>
    <s v="SL"/>
    <m/>
    <s v="1 SL"/>
    <n v="1"/>
    <m/>
  </r>
  <r>
    <n v="1597"/>
    <x v="52"/>
    <d v="2023-04-27T00:00:00"/>
    <s v="JABINES MARIA SHELLY D."/>
    <s v="LIBRARY"/>
    <x v="0"/>
    <d v="2023-05-03T00:00:00"/>
    <d v="2023-05-04T00:00:00"/>
    <s v="VL"/>
    <m/>
    <s v="2 VL"/>
    <n v="2"/>
    <m/>
  </r>
  <r>
    <n v="1598"/>
    <x v="52"/>
    <d v="2023-04-27T00:00:00"/>
    <s v="FERMA MARIA VICTORIA D."/>
    <s v="CCT"/>
    <x v="1"/>
    <d v="2023-05-05T00:00:00"/>
    <d v="2023-05-05T00:00:00"/>
    <s v="OTHER"/>
    <s v="SPECIAL PRIVILEGE"/>
    <s v="1 OTHER"/>
    <n v="1"/>
    <m/>
  </r>
  <r>
    <n v="1599"/>
    <x v="52"/>
    <d v="2023-04-25T00:00:00"/>
    <s v="MIRANDA BIENVENIDO D."/>
    <n v="0"/>
    <x v="2"/>
    <d v="2023-05-02T00:00:00"/>
    <d v="2023-05-12T00:00:00"/>
    <s v="VL"/>
    <m/>
    <s v="9 VL"/>
    <n v="9"/>
    <m/>
  </r>
  <r>
    <n v="1600"/>
    <x v="52"/>
    <d v="2023-04-28T00:00:00"/>
    <s v="PAYAD MARICEL  Q."/>
    <s v="HRMO"/>
    <x v="1"/>
    <d v="2023-05-02T00:00:00"/>
    <d v="2023-05-02T00:00:00"/>
    <s v="OTHER"/>
    <s v="SPECIAL PRIVILEGE"/>
    <s v="1 OTHER"/>
    <n v="1"/>
    <m/>
  </r>
  <r>
    <n v="1601"/>
    <x v="52"/>
    <d v="2023-04-27T00:00:00"/>
    <s v="FERMA MARIA I."/>
    <s v="LCR"/>
    <x v="1"/>
    <d v="2023-05-15T00:00:00"/>
    <d v="2023-05-16T00:00:00"/>
    <s v="OTHER"/>
    <s v="SPECIAL PRIVILEGE"/>
    <s v="2 OTHER"/>
    <n v="2"/>
    <m/>
  </r>
  <r>
    <n v="1602"/>
    <x v="52"/>
    <d v="2023-04-27T00:00:00"/>
    <s v="FERMA MARIA I."/>
    <s v="LCR"/>
    <x v="1"/>
    <d v="2023-05-08T00:00:00"/>
    <d v="2023-05-08T00:00:00"/>
    <s v="VL"/>
    <m/>
    <s v="1 VL"/>
    <n v="1"/>
    <m/>
  </r>
  <r>
    <n v="1603"/>
    <x v="52"/>
    <d v="2023-04-26T00:00:00"/>
    <s v="MARDO MELINDA E."/>
    <s v="CENRO"/>
    <x v="0"/>
    <d v="2023-05-10T00:00:00"/>
    <d v="2023-05-10T00:00:00"/>
    <s v="VL"/>
    <m/>
    <s v="1 VL"/>
    <n v="1"/>
    <m/>
  </r>
  <r>
    <n v="1603"/>
    <x v="52"/>
    <d v="2023-04-26T00:00:00"/>
    <s v="MARDO MELINDA E."/>
    <s v="CENRO"/>
    <x v="0"/>
    <d v="2023-05-15T00:00:00"/>
    <d v="2023-05-15T00:00:00"/>
    <s v="VL"/>
    <m/>
    <s v="1 VL"/>
    <n v="1"/>
    <m/>
  </r>
  <r>
    <n v="1604"/>
    <x v="52"/>
    <d v="2023-04-28T00:00:00"/>
    <s v="ORSAL MARK LESTER B."/>
    <s v="CPDO"/>
    <x v="1"/>
    <d v="2023-04-24T00:00:00"/>
    <d v="2023-04-25T00:00:00"/>
    <s v="SL"/>
    <m/>
    <s v="2 SL"/>
    <n v="2"/>
    <m/>
  </r>
  <r>
    <n v="1605"/>
    <x v="52"/>
    <d v="2023-04-28T00:00:00"/>
    <s v="ESCAMILLAS EVELYN M."/>
    <s v="CTO"/>
    <x v="1"/>
    <d v="2023-05-08T00:00:00"/>
    <d v="2023-05-10T00:00:00"/>
    <s v="VL"/>
    <m/>
    <s v="3 VL"/>
    <n v="3"/>
    <m/>
  </r>
  <r>
    <n v="1606"/>
    <x v="52"/>
    <d v="2023-05-02T00:00:00"/>
    <s v="OLEGARIO TEOFISTA B."/>
    <s v="CTO"/>
    <x v="1"/>
    <d v="2023-05-15T00:00:00"/>
    <d v="2023-05-15T00:00:00"/>
    <s v="VL"/>
    <m/>
    <s v="1 VL"/>
    <n v="1"/>
    <m/>
  </r>
  <r>
    <n v="1607"/>
    <x v="52"/>
    <d v="2023-05-02T00:00:00"/>
    <s v="DIMAPILIS JOSEPHINE P."/>
    <s v="CTO"/>
    <x v="1"/>
    <d v="2023-05-15T00:00:00"/>
    <d v="2023-05-15T00:00:00"/>
    <s v="VL"/>
    <m/>
    <s v="1 VL"/>
    <n v="1"/>
    <m/>
  </r>
  <r>
    <n v="1608"/>
    <x v="52"/>
    <d v="2023-05-02T00:00:00"/>
    <s v="DE SAGUN NOLI E."/>
    <n v="0"/>
    <x v="1"/>
    <d v="2023-05-16T00:00:00"/>
    <d v="2023-05-17T00:00:00"/>
    <s v="VL"/>
    <m/>
    <s v="2 VL"/>
    <n v="2"/>
    <m/>
  </r>
  <r>
    <n v="1609"/>
    <x v="52"/>
    <m/>
    <s v="ATIENZA VENUS  "/>
    <s v="CENRO"/>
    <x v="0"/>
    <d v="2023-05-04T00:00:00"/>
    <d v="2023-05-05T00:00:00"/>
    <s v="VL"/>
    <m/>
    <s v="2 VL"/>
    <n v="2"/>
    <m/>
  </r>
  <r>
    <n v="1610"/>
    <x v="52"/>
    <d v="2023-05-02T00:00:00"/>
    <s v="FLORES RICHARD  "/>
    <s v="CENRO"/>
    <x v="0"/>
    <d v="2023-04-27T00:00:00"/>
    <d v="2023-04-28T00:00:00"/>
    <s v="SL"/>
    <m/>
    <s v="2 SL"/>
    <n v="2"/>
    <m/>
  </r>
  <r>
    <n v="1610"/>
    <x v="52"/>
    <d v="2023-05-02T00:00:00"/>
    <s v="FLORES RICHARD  "/>
    <s v="CENRO"/>
    <x v="0"/>
    <d v="2023-05-01T00:00:00"/>
    <d v="2023-05-01T00:00:00"/>
    <s v="SL"/>
    <m/>
    <s v="1 SL"/>
    <n v="1"/>
    <m/>
  </r>
  <r>
    <n v="1611"/>
    <x v="52"/>
    <d v="2023-05-02T00:00:00"/>
    <s v="AMBION MARIETA B."/>
    <s v="CENRO"/>
    <x v="0"/>
    <d v="2023-05-01T00:00:00"/>
    <d v="2023-05-01T00:00:00"/>
    <s v="SL"/>
    <m/>
    <s v="1 SL"/>
    <n v="1"/>
    <m/>
  </r>
  <r>
    <n v="1612"/>
    <x v="52"/>
    <d v="2023-04-28T00:00:00"/>
    <s v="ANDAG ALEX C."/>
    <s v="CENRO"/>
    <x v="0"/>
    <d v="2023-05-04T00:00:00"/>
    <d v="2023-05-05T00:00:00"/>
    <s v="VL"/>
    <m/>
    <s v="2 VL"/>
    <n v="2"/>
    <m/>
  </r>
  <r>
    <n v="1613"/>
    <x v="52"/>
    <d v="2023-05-02T00:00:00"/>
    <s v="CORTEZ FIDELA B."/>
    <s v="TCCH/TICC"/>
    <x v="1"/>
    <d v="2023-04-27T00:00:00"/>
    <d v="2023-04-28T00:00:00"/>
    <s v="SL"/>
    <m/>
    <s v="2 SL"/>
    <n v="2"/>
    <m/>
  </r>
  <r>
    <n v="1614"/>
    <x v="52"/>
    <d v="2023-05-02T00:00:00"/>
    <s v="TAÑEDO MARIA EVELYN C."/>
    <s v="CBO"/>
    <x v="1"/>
    <d v="2023-05-10T00:00:00"/>
    <d v="2023-05-10T00:00:00"/>
    <s v="VL"/>
    <m/>
    <s v="1 VL"/>
    <n v="1"/>
    <m/>
  </r>
  <r>
    <n v="1615"/>
    <x v="52"/>
    <d v="2023-05-02T00:00:00"/>
    <s v="BORJA NECY M."/>
    <s v="CBO"/>
    <x v="1"/>
    <d v="2023-05-09T00:00:00"/>
    <d v="2023-05-09T00:00:00"/>
    <s v="OTHER"/>
    <s v="SPECIAL PRIVILEGE"/>
    <s v="1 OTHER"/>
    <n v="1"/>
    <m/>
  </r>
  <r>
    <n v="1616"/>
    <x v="52"/>
    <d v="2023-05-02T00:00:00"/>
    <s v="CARAAN JOSEPHINE M."/>
    <s v="CTO"/>
    <x v="1"/>
    <d v="2023-05-11T00:00:00"/>
    <d v="2023-05-11T00:00:00"/>
    <s v="OTHER"/>
    <s v="SPECIAL PRIVILEGE"/>
    <s v="1 OTHER"/>
    <n v="1"/>
    <m/>
  </r>
  <r>
    <n v="1617"/>
    <x v="52"/>
    <d v="2023-05-02T00:00:00"/>
    <s v="LANTING AILEEN D."/>
    <s v="CHARACTER OFFICE"/>
    <x v="1"/>
    <d v="2023-04-28T00:00:00"/>
    <d v="2023-04-28T00:00:00"/>
    <s v="SL"/>
    <m/>
    <s v="1 SL"/>
    <n v="1"/>
    <m/>
  </r>
  <r>
    <n v="1618"/>
    <x v="52"/>
    <d v="2023-05-01T00:00:00"/>
    <s v="ANGCAYA FRANCIS A."/>
    <s v="MAHOGANY MARKET"/>
    <x v="1"/>
    <d v="2023-04-30T00:00:00"/>
    <d v="2023-04-30T00:00:00"/>
    <s v="SL"/>
    <m/>
    <s v="1 SL"/>
    <n v="1"/>
    <m/>
  </r>
  <r>
    <n v="1619"/>
    <x v="52"/>
    <d v="2023-05-02T00:00:00"/>
    <s v="MACASPAC ELVIRA V."/>
    <s v="COOPERATIVE OFFICE"/>
    <x v="1"/>
    <d v="2023-04-28T00:00:00"/>
    <d v="2023-04-28T00:00:00"/>
    <s v="SL"/>
    <m/>
    <s v="1 SL"/>
    <n v="1"/>
    <m/>
  </r>
  <r>
    <n v="1620"/>
    <x v="52"/>
    <d v="2023-05-02T00:00:00"/>
    <s v="GATPANDAN NENITA M."/>
    <s v="LIBRARY"/>
    <x v="1"/>
    <d v="2023-04-27T00:00:00"/>
    <d v="2023-04-28T00:00:00"/>
    <s v="SL"/>
    <m/>
    <s v="2 SL"/>
    <n v="2"/>
    <m/>
  </r>
  <r>
    <n v="1621"/>
    <x v="52"/>
    <d v="2023-05-02T00:00:00"/>
    <s v="RAMA RAQUEL J."/>
    <s v="INTERNAL"/>
    <x v="0"/>
    <d v="2023-04-28T00:00:00"/>
    <d v="2023-04-28T00:00:00"/>
    <s v="SL"/>
    <m/>
    <s v="1 SL"/>
    <n v="1"/>
    <m/>
  </r>
  <r>
    <n v="1622"/>
    <x v="52"/>
    <d v="2023-05-02T00:00:00"/>
    <s v="LANDICHO CHARLENE R."/>
    <s v="GSO"/>
    <x v="0"/>
    <d v="2023-05-08T00:00:00"/>
    <d v="2023-05-08T00:00:00"/>
    <s v="VL"/>
    <m/>
    <s v="1 VL"/>
    <n v="1"/>
    <m/>
  </r>
  <r>
    <n v="1623"/>
    <x v="52"/>
    <d v="2023-05-02T00:00:00"/>
    <s v="DE SAGUN NANCY D."/>
    <s v="SP"/>
    <x v="0"/>
    <d v="2023-04-24T00:00:00"/>
    <d v="2023-04-28T00:00:00"/>
    <s v="SL"/>
    <m/>
    <s v="5 SL"/>
    <n v="5"/>
    <m/>
  </r>
  <r>
    <n v="1624"/>
    <x v="52"/>
    <d v="2023-05-02T00:00:00"/>
    <s v="LIMBOC FLORDELIZA J."/>
    <s v="LCR"/>
    <x v="1"/>
    <d v="2023-05-15T00:00:00"/>
    <d v="2023-05-15T00:00:00"/>
    <s v="OTHER"/>
    <s v="SPECIAL PRIVILEGE"/>
    <s v="1 OTHER"/>
    <n v="1"/>
    <m/>
  </r>
  <r>
    <n v="1625"/>
    <x v="52"/>
    <d v="2023-05-03T00:00:00"/>
    <s v="PERENA RUBILINDA C."/>
    <s v="MO"/>
    <x v="1"/>
    <d v="2023-05-02T00:00:00"/>
    <d v="2023-05-02T00:00:00"/>
    <s v="SL"/>
    <m/>
    <s v="1 SL"/>
    <n v="1"/>
    <m/>
  </r>
  <r>
    <n v="1626"/>
    <x v="52"/>
    <d v="2023-05-03T00:00:00"/>
    <s v="PERENA RUBILINDA C."/>
    <s v="MO"/>
    <x v="1"/>
    <d v="2023-04-24T00:00:00"/>
    <d v="2023-04-24T00:00:00"/>
    <s v="SL"/>
    <m/>
    <s v="1 SL"/>
    <n v="1"/>
    <m/>
  </r>
  <r>
    <n v="1627"/>
    <x v="52"/>
    <d v="2023-05-03T00:00:00"/>
    <s v="TORRES SONIA M."/>
    <s v="ASSESSORS OFFICE"/>
    <x v="1"/>
    <d v="2023-05-02T00:00:00"/>
    <d v="2023-05-02T00:00:00"/>
    <s v="SL"/>
    <m/>
    <s v="1 SL"/>
    <n v="1"/>
    <m/>
  </r>
  <r>
    <n v="1628"/>
    <x v="52"/>
    <d v="2023-04-26T00:00:00"/>
    <s v="MENDOZA MARVIC M."/>
    <n v="0"/>
    <x v="2"/>
    <d v="2023-05-09T00:00:00"/>
    <d v="2023-05-09T00:00:00"/>
    <s v="VL"/>
    <m/>
    <s v="1 VL"/>
    <n v="1"/>
    <m/>
  </r>
  <r>
    <n v="1629"/>
    <x v="52"/>
    <d v="2023-04-26T00:00:00"/>
    <s v="MENDOZA MARVIC M."/>
    <n v="0"/>
    <x v="2"/>
    <d v="2023-05-08T00:00:00"/>
    <d v="2023-05-08T00:00:00"/>
    <s v="OTHER"/>
    <s v="BIRTHDAY LEAVE"/>
    <s v="1 OTHER"/>
    <n v="1"/>
    <m/>
  </r>
  <r>
    <n v="1630"/>
    <x v="52"/>
    <d v="2023-05-04T00:00:00"/>
    <s v="DELA CRUZ CHARITO A."/>
    <s v="AGRICULTURE OFFICE"/>
    <x v="0"/>
    <d v="2023-05-11T00:00:00"/>
    <d v="2023-05-15T00:00:00"/>
    <s v="VL"/>
    <m/>
    <s v="3 VL"/>
    <n v="3"/>
    <m/>
  </r>
  <r>
    <n v="1630"/>
    <x v="52"/>
    <d v="2023-05-04T00:00:00"/>
    <s v="DELA CRUZ CHARITO A."/>
    <s v="AGRICULTURE OFFICE"/>
    <x v="0"/>
    <d v="2023-05-18T00:00:00"/>
    <d v="2023-05-19T00:00:00"/>
    <s v="VL"/>
    <m/>
    <s v="2 VL"/>
    <n v="2"/>
    <m/>
  </r>
  <r>
    <n v="1631"/>
    <x v="52"/>
    <d v="2023-04-27T00:00:00"/>
    <s v="DERLA ARTHUR D."/>
    <s v="CENRO"/>
    <x v="0"/>
    <d v="2023-04-26T00:00:00"/>
    <d v="2023-04-26T00:00:00"/>
    <s v="SL"/>
    <m/>
    <s v="1 SL"/>
    <n v="1"/>
    <m/>
  </r>
  <r>
    <n v="1632"/>
    <x v="52"/>
    <d v="2023-04-22T00:00:00"/>
    <s v="DEL MUNDO JONAS B."/>
    <s v="CHO"/>
    <x v="0"/>
    <d v="2023-04-19T00:00:00"/>
    <d v="2023-04-20T00:00:00"/>
    <s v="SL"/>
    <m/>
    <s v="2 SL"/>
    <n v="2"/>
    <m/>
  </r>
  <r>
    <n v="1633"/>
    <x v="52"/>
    <d v="2023-04-27T00:00:00"/>
    <s v="MANALO CATALINA  "/>
    <s v="OSPITAL NG TAGAYTAY"/>
    <x v="0"/>
    <d v="2023-05-01T00:00:00"/>
    <d v="2023-05-31T00:00:00"/>
    <s v="VL"/>
    <m/>
    <s v="22 VL"/>
    <n v="22"/>
    <m/>
  </r>
  <r>
    <n v="1634"/>
    <x v="52"/>
    <d v="2023-04-28T00:00:00"/>
    <s v="LUNA  FERNANDO  "/>
    <s v="CENRO"/>
    <x v="1"/>
    <d v="2023-04-26T00:00:00"/>
    <d v="2023-04-27T00:00:00"/>
    <s v="SL"/>
    <m/>
    <s v="2 SL"/>
    <n v="2"/>
    <m/>
  </r>
  <r>
    <n v="1635"/>
    <x v="52"/>
    <d v="2023-04-29T00:00:00"/>
    <s v="SALAZAR JOSIELYN G."/>
    <s v="PICNIC GROVE"/>
    <x v="0"/>
    <d v="2023-05-16T00:00:00"/>
    <d v="2023-05-31T00:00:00"/>
    <s v="VL"/>
    <m/>
    <s v="12 VL"/>
    <n v="12"/>
    <m/>
  </r>
  <r>
    <n v="1636"/>
    <x v="52"/>
    <d v="2023-04-29T00:00:00"/>
    <s v="AMON ESTELITA S."/>
    <s v="PICNIC GROVE"/>
    <x v="0"/>
    <d v="2023-05-19T00:00:00"/>
    <d v="2023-05-22T00:00:00"/>
    <s v="VL"/>
    <m/>
    <s v="2 VL"/>
    <n v="2"/>
    <m/>
  </r>
  <r>
    <n v="1636"/>
    <x v="52"/>
    <d v="2023-04-29T00:00:00"/>
    <s v="AMON ESTELITA S."/>
    <s v="PICNIC GROVE"/>
    <x v="0"/>
    <d v="2023-05-26T00:00:00"/>
    <d v="2023-05-29T00:00:00"/>
    <s v="VL"/>
    <m/>
    <s v="2 VL"/>
    <n v="2"/>
    <m/>
  </r>
  <r>
    <n v="1637"/>
    <x v="52"/>
    <d v="2023-05-03T00:00:00"/>
    <s v="SUMAGUI LORENA P."/>
    <s v="BIR"/>
    <x v="0"/>
    <d v="2023-04-28T00:00:00"/>
    <d v="2023-04-28T00:00:00"/>
    <s v="SL"/>
    <m/>
    <s v="1 SL"/>
    <n v="1"/>
    <m/>
  </r>
  <r>
    <n v="1638"/>
    <x v="52"/>
    <d v="2023-04-24T00:00:00"/>
    <s v="DIGNO DANILO  "/>
    <s v="CENRO"/>
    <x v="0"/>
    <d v="2023-04-22T00:00:00"/>
    <d v="2023-04-22T00:00:00"/>
    <s v="SL"/>
    <m/>
    <s v="1 SL"/>
    <n v="1"/>
    <m/>
  </r>
  <r>
    <n v="1639"/>
    <x v="52"/>
    <d v="2023-05-03T00:00:00"/>
    <s v="DIGNO DANILO  "/>
    <s v="CENRO"/>
    <x v="0"/>
    <d v="2023-05-11T00:00:00"/>
    <d v="2023-05-11T00:00:00"/>
    <s v="VL"/>
    <m/>
    <s v="1 VL"/>
    <n v="1"/>
    <m/>
  </r>
  <r>
    <n v="1640"/>
    <x v="52"/>
    <d v="2023-05-03T00:00:00"/>
    <s v="PANGANIBAN CAROLINA L."/>
    <s v="TICC"/>
    <x v="0"/>
    <d v="2023-05-15T00:00:00"/>
    <d v="2023-05-16T00:00:00"/>
    <s v="VL"/>
    <m/>
    <s v="2 VL"/>
    <n v="2"/>
    <m/>
  </r>
  <r>
    <n v="1640"/>
    <x v="52"/>
    <d v="2023-05-03T00:00:00"/>
    <s v="PANGANIBAN CAROLINA L."/>
    <s v="TICC"/>
    <x v="0"/>
    <d v="2023-05-26T00:00:00"/>
    <d v="2023-05-27T00:00:00"/>
    <s v="VL"/>
    <m/>
    <s v="1 VL"/>
    <n v="1"/>
    <m/>
  </r>
  <r>
    <n v="1641"/>
    <x v="52"/>
    <d v="2023-04-28T00:00:00"/>
    <s v="VILLANUEVA MARILYN L."/>
    <s v="TICC"/>
    <x v="0"/>
    <d v="2023-05-08T00:00:00"/>
    <d v="2023-05-12T00:00:00"/>
    <s v="VL"/>
    <m/>
    <s v="5 VL"/>
    <n v="5"/>
    <m/>
  </r>
  <r>
    <n v="1642"/>
    <x v="52"/>
    <d v="2023-04-28T00:00:00"/>
    <s v="BORJA EDWIN G."/>
    <s v="TCCH/TICC"/>
    <x v="1"/>
    <d v="2023-06-26T00:00:00"/>
    <d v="2023-06-26T00:00:00"/>
    <s v="OTHER"/>
    <s v="BIRTHDAY LEAVE"/>
    <s v="1 OTHER"/>
    <n v="1"/>
    <m/>
  </r>
  <r>
    <n v="1643"/>
    <x v="52"/>
    <d v="2023-04-28T00:00:00"/>
    <s v="DISEPEDA MACARIA P."/>
    <s v="TICC"/>
    <x v="0"/>
    <d v="2023-05-15T00:00:00"/>
    <d v="2023-05-17T00:00:00"/>
    <s v="VL"/>
    <m/>
    <s v="3 VL"/>
    <n v="3"/>
    <m/>
  </r>
  <r>
    <n v="1644"/>
    <x v="52"/>
    <d v="2023-05-03T00:00:00"/>
    <s v="GATPANDAN MICHAEL E."/>
    <s v="GSO"/>
    <x v="0"/>
    <d v="2023-05-11T00:00:00"/>
    <d v="2023-05-12T00:00:00"/>
    <s v="VL"/>
    <m/>
    <s v="2 VL"/>
    <n v="2"/>
    <m/>
  </r>
  <r>
    <n v="1645"/>
    <x v="52"/>
    <d v="2023-05-03T00:00:00"/>
    <s v="COSA PAOLA GRACE P."/>
    <s v="ASSESSOR"/>
    <x v="0"/>
    <d v="2023-05-05T00:00:00"/>
    <d v="2023-05-05T00:00:00"/>
    <s v="OTHER"/>
    <s v="SPECIAL PRIVILEGE"/>
    <s v="1 OTHER"/>
    <n v="1"/>
    <m/>
  </r>
  <r>
    <n v="1646"/>
    <x v="52"/>
    <d v="2023-05-03T00:00:00"/>
    <s v="COSA PAOLA GRACE P."/>
    <s v="ASSESSOR"/>
    <x v="0"/>
    <d v="2023-04-28T00:00:00"/>
    <d v="2023-04-28T00:00:00"/>
    <s v="SL"/>
    <m/>
    <s v="1 SL"/>
    <n v="1"/>
    <m/>
  </r>
  <r>
    <n v="1647"/>
    <x v="52"/>
    <d v="2023-05-02T00:00:00"/>
    <s v="ATANGAN JUDITH A."/>
    <s v="ONT"/>
    <x v="0"/>
    <d v="2023-05-18T00:00:00"/>
    <d v="2023-05-20T00:00:00"/>
    <s v="VL"/>
    <m/>
    <s v="2 VL"/>
    <n v="2"/>
    <m/>
  </r>
  <r>
    <n v="1648"/>
    <x v="52"/>
    <d v="2023-05-02T00:00:00"/>
    <s v="PEÑANO DARYL BAMBI B."/>
    <s v="ONT"/>
    <x v="1"/>
    <d v="2023-05-24T00:00:00"/>
    <d v="2023-05-26T00:00:00"/>
    <s v="OTHER"/>
    <s v="SPECIAL PRIVILEGE"/>
    <s v="3 OTHER"/>
    <n v="3"/>
    <m/>
  </r>
  <r>
    <n v="1649"/>
    <x v="52"/>
    <d v="2023-05-03T00:00:00"/>
    <s v="ESTIGOY BEVERLY ANNE P."/>
    <s v="ONT"/>
    <x v="1"/>
    <d v="2023-05-18T00:00:00"/>
    <d v="2023-05-18T00:00:00"/>
    <s v="OTHER"/>
    <s v="SPECIAL PRIVILEGE"/>
    <s v="1 OTHER"/>
    <n v="1"/>
    <m/>
  </r>
  <r>
    <n v="1650"/>
    <x v="52"/>
    <d v="2023-05-03T00:00:00"/>
    <s v="ESTIGOY BEVERLY ANNE P."/>
    <s v="ONT"/>
    <x v="1"/>
    <d v="2023-05-19T00:00:00"/>
    <d v="2023-05-20T00:00:00"/>
    <s v="VL"/>
    <m/>
    <s v="1 VL"/>
    <n v="1"/>
    <m/>
  </r>
  <r>
    <n v="1651"/>
    <x v="52"/>
    <d v="2023-05-03T00:00:00"/>
    <s v="LEPARDO ROWENA R."/>
    <s v="CCT"/>
    <x v="1"/>
    <d v="2023-05-15T00:00:00"/>
    <d v="2023-05-15T00:00:00"/>
    <s v="OTHER"/>
    <s v="SOLO PARENT"/>
    <s v="1 OTHER"/>
    <n v="1"/>
    <m/>
  </r>
  <r>
    <n v="1652"/>
    <x v="52"/>
    <d v="2023-05-02T00:00:00"/>
    <s v="PETIL GLENDA D."/>
    <s v="CCT"/>
    <x v="1"/>
    <d v="2023-05-15T00:00:00"/>
    <d v="2023-05-16T00:00:00"/>
    <s v="VL"/>
    <m/>
    <s v="2 VL"/>
    <n v="2"/>
    <m/>
  </r>
  <r>
    <n v="1653"/>
    <x v="52"/>
    <d v="2023-05-02T00:00:00"/>
    <s v="CHACON ELISA G."/>
    <s v="CCT"/>
    <x v="1"/>
    <d v="2023-05-15T00:00:00"/>
    <d v="2023-05-16T00:00:00"/>
    <s v="VL"/>
    <m/>
    <s v="2 VL"/>
    <n v="2"/>
    <m/>
  </r>
  <r>
    <n v="1654"/>
    <x v="52"/>
    <d v="2023-05-03T00:00:00"/>
    <s v="PATERNO MARIA LOURDERS P."/>
    <s v="DSWDO"/>
    <x v="1"/>
    <d v="2023-05-02T00:00:00"/>
    <d v="2023-05-02T00:00:00"/>
    <s v="SL"/>
    <m/>
    <s v="1 SL"/>
    <n v="1"/>
    <m/>
  </r>
  <r>
    <n v="1655"/>
    <x v="52"/>
    <d v="2023-04-28T00:00:00"/>
    <s v="PATERNO MARIA LOURDERS P."/>
    <s v="DSWDO"/>
    <x v="1"/>
    <d v="2023-05-09T00:00:00"/>
    <d v="2023-05-09T00:00:00"/>
    <s v="OTHER"/>
    <s v="SPECIAL PRIVILEGE"/>
    <s v="1 OTHER"/>
    <n v="1"/>
    <m/>
  </r>
  <r>
    <n v="1656"/>
    <x v="52"/>
    <d v="2023-05-04T00:00:00"/>
    <s v="OBINA JAIME  "/>
    <s v="CENRO"/>
    <x v="0"/>
    <d v="2023-05-03T00:00:00"/>
    <d v="2023-05-03T00:00:00"/>
    <s v="SL"/>
    <m/>
    <s v="1 SL"/>
    <n v="1"/>
    <m/>
  </r>
  <r>
    <n v="1657"/>
    <x v="52"/>
    <d v="2023-05-02T00:00:00"/>
    <s v="ANGCAYA RUFINA P."/>
    <s v="LCR"/>
    <x v="1"/>
    <d v="2023-04-27T00:00:00"/>
    <d v="2023-04-27T00:00:00"/>
    <s v="SL"/>
    <m/>
    <s v="1 SL"/>
    <n v="1"/>
    <m/>
  </r>
  <r>
    <n v="1658"/>
    <x v="52"/>
    <d v="2023-05-04T00:00:00"/>
    <s v="PALAD EMERSON U."/>
    <s v="LCR"/>
    <x v="3"/>
    <d v="2023-05-15T00:00:00"/>
    <d v="2023-05-19T00:00:00"/>
    <s v="VL"/>
    <m/>
    <s v="5 VL"/>
    <n v="5"/>
    <m/>
  </r>
  <r>
    <n v="1659"/>
    <x v="52"/>
    <d v="2023-05-04T00:00:00"/>
    <s v="BUGARIN MA. ANA M."/>
    <s v="LCR"/>
    <x v="1"/>
    <d v="2023-04-28T00:00:00"/>
    <d v="2023-05-02T00:00:00"/>
    <s v="SL"/>
    <m/>
    <s v="2 SL"/>
    <n v="2"/>
    <m/>
  </r>
  <r>
    <n v="1660"/>
    <x v="52"/>
    <d v="2023-05-04T00:00:00"/>
    <s v="VALENCIANO MARLYN C."/>
    <s v="HALL OF JUSTICE"/>
    <x v="0"/>
    <d v="2023-05-11T00:00:00"/>
    <d v="2023-05-11T00:00:00"/>
    <s v="VL"/>
    <m/>
    <s v="1 VL"/>
    <n v="1"/>
    <m/>
  </r>
  <r>
    <n v="1661"/>
    <x v="52"/>
    <d v="2023-04-28T00:00:00"/>
    <s v="MELADO LEONILO JR. P."/>
    <n v="0"/>
    <x v="2"/>
    <d v="2023-04-17T00:00:00"/>
    <d v="2023-04-17T00:00:00"/>
    <s v="SL"/>
    <m/>
    <s v="1 SL"/>
    <n v="1"/>
    <m/>
  </r>
  <r>
    <n v="1662"/>
    <x v="52"/>
    <d v="2023-05-02T00:00:00"/>
    <s v="COSTANTE  SYLVIA C."/>
    <s v="INTERNAL"/>
    <x v="1"/>
    <d v="2023-04-24T00:00:00"/>
    <d v="2023-04-26T00:00:00"/>
    <s v="OTHER"/>
    <s v="SPECIAL PRIVILEGE"/>
    <s v="3 OTHER"/>
    <n v="3"/>
    <m/>
  </r>
  <r>
    <n v="1663"/>
    <x v="53"/>
    <d v="2023-05-04T00:00:00"/>
    <s v="PANALIGAN GIL L."/>
    <s v="AGRICULTURE OFFICE"/>
    <x v="1"/>
    <d v="2023-05-03T00:00:00"/>
    <d v="2023-05-03T00:00:00"/>
    <s v="OTHER"/>
    <s v="SPECIAL PRIVILEGE"/>
    <s v="1 OTHER"/>
    <n v="1"/>
    <m/>
  </r>
  <r>
    <n v="1664"/>
    <x v="53"/>
    <d v="2023-05-02T00:00:00"/>
    <s v="MIRANDA MARIA LOIDA M."/>
    <n v="0"/>
    <x v="2"/>
    <d v="2023-04-28T00:00:00"/>
    <d v="2023-04-28T00:00:00"/>
    <s v="SL"/>
    <m/>
    <s v="1 SL"/>
    <n v="1"/>
    <m/>
  </r>
  <r>
    <n v="1665"/>
    <x v="53"/>
    <d v="2023-05-02T00:00:00"/>
    <s v="ROCILLO CECILLA A."/>
    <s v="ACCOUNTING"/>
    <x v="1"/>
    <d v="2023-04-20T00:00:00"/>
    <d v="2023-04-20T00:00:00"/>
    <s v="SL"/>
    <m/>
    <s v="1 SL"/>
    <n v="1"/>
    <m/>
  </r>
  <r>
    <n v="1665"/>
    <x v="53"/>
    <d v="2023-05-02T00:00:00"/>
    <s v="ROCILLO CECILLA A."/>
    <s v="ACCOUNTING"/>
    <x v="1"/>
    <d v="2023-04-26T00:00:00"/>
    <d v="2023-04-26T00:00:00"/>
    <s v="SL"/>
    <m/>
    <s v="1 SL"/>
    <n v="1"/>
    <m/>
  </r>
  <r>
    <n v="1666"/>
    <x v="53"/>
    <d v="2023-04-28T00:00:00"/>
    <s v="ENMACIO LEILA A."/>
    <s v="ACCOUNTING"/>
    <x v="1"/>
    <d v="2023-04-18T00:00:00"/>
    <d v="2023-04-18T00:00:00"/>
    <s v="SL"/>
    <m/>
    <s v="1 SL"/>
    <n v="1"/>
    <m/>
  </r>
  <r>
    <n v="1667"/>
    <x v="53"/>
    <d v="2023-05-09T00:00:00"/>
    <s v="AMORA ELISA S."/>
    <s v="CTO"/>
    <x v="1"/>
    <d v="2023-05-22T00:00:00"/>
    <d v="2023-05-23T00:00:00"/>
    <s v="VL"/>
    <m/>
    <s v="2 VL"/>
    <n v="2"/>
    <m/>
  </r>
  <r>
    <n v="1668"/>
    <x v="53"/>
    <d v="2023-05-09T00:00:00"/>
    <s v="REPILLO AMMY LOU M."/>
    <s v="CTO"/>
    <x v="1"/>
    <d v="2023-05-08T00:00:00"/>
    <d v="2023-05-08T00:00:00"/>
    <s v="SL"/>
    <m/>
    <s v="1 SL"/>
    <n v="1"/>
    <m/>
  </r>
  <r>
    <n v="1669"/>
    <x v="53"/>
    <d v="2023-05-08T00:00:00"/>
    <s v="JAVIER CARMELITA M."/>
    <s v="CCT"/>
    <x v="1"/>
    <d v="2023-05-03T00:00:00"/>
    <d v="2023-05-05T00:00:00"/>
    <s v="SL"/>
    <m/>
    <s v="3 SL"/>
    <n v="3"/>
    <m/>
  </r>
  <r>
    <n v="1670"/>
    <x v="53"/>
    <d v="2023-05-08T00:00:00"/>
    <s v="DE VILLA OFELIA G."/>
    <s v="COMELEC"/>
    <x v="1"/>
    <d v="2023-04-24T00:00:00"/>
    <d v="2023-05-05T00:00:00"/>
    <s v="SL"/>
    <m/>
    <s v="9 SL"/>
    <n v="9"/>
    <m/>
  </r>
  <r>
    <n v="1671"/>
    <x v="53"/>
    <d v="2023-05-08T00:00:00"/>
    <s v="DE VILLA OFELIA G."/>
    <s v="COMELEC"/>
    <x v="1"/>
    <d v="2023-05-18T00:00:00"/>
    <d v="2023-05-19T00:00:00"/>
    <s v="VL"/>
    <m/>
    <s v="2 VL"/>
    <n v="2"/>
    <m/>
  </r>
  <r>
    <n v="1672"/>
    <x v="53"/>
    <d v="2023-05-08T00:00:00"/>
    <s v="OCAMPO EDRALYN B."/>
    <s v="HRMO"/>
    <x v="1"/>
    <d v="2023-05-05T00:00:00"/>
    <d v="2023-05-05T00:00:00"/>
    <s v="SL"/>
    <m/>
    <s v="1 SL"/>
    <n v="1"/>
    <m/>
  </r>
  <r>
    <n v="1673"/>
    <x v="53"/>
    <d v="2023-05-04T00:00:00"/>
    <s v="BAYOT ANISIA P."/>
    <s v="CTO"/>
    <x v="1"/>
    <d v="2023-05-02T00:00:00"/>
    <d v="2023-05-02T00:00:00"/>
    <s v="SL"/>
    <m/>
    <s v="1 SL"/>
    <n v="1"/>
    <m/>
  </r>
  <r>
    <n v="1674"/>
    <x v="53"/>
    <d v="2023-05-03T00:00:00"/>
    <s v="DE OCAMPO ALMA A."/>
    <s v="CTO"/>
    <x v="1"/>
    <d v="2023-05-12T00:00:00"/>
    <d v="2023-05-12T00:00:00"/>
    <s v="OTHER"/>
    <s v="SPECIAL PRIVILEGE"/>
    <s v="1 OTHER"/>
    <n v="1"/>
    <m/>
  </r>
  <r>
    <n v="1674"/>
    <x v="53"/>
    <d v="2023-05-03T00:00:00"/>
    <s v="DE OCAMPO ALMA A."/>
    <s v="CTO"/>
    <x v="1"/>
    <d v="2023-05-23T00:00:00"/>
    <d v="2023-05-23T00:00:00"/>
    <s v="OTHER"/>
    <s v="SPECIAL PRIVILEGE"/>
    <s v="1 OTHER"/>
    <n v="1"/>
    <m/>
  </r>
  <r>
    <n v="1675"/>
    <x v="53"/>
    <d v="2023-05-04T00:00:00"/>
    <s v="OLEGARIO NENITA A."/>
    <s v="LIBRARY"/>
    <x v="1"/>
    <d v="2023-05-02T00:00:00"/>
    <d v="2023-05-03T00:00:00"/>
    <s v="SL"/>
    <m/>
    <s v="2 SL"/>
    <n v="2"/>
    <m/>
  </r>
  <r>
    <n v="1676"/>
    <x v="53"/>
    <d v="2023-04-28T00:00:00"/>
    <s v="DE GRANO MA. ERLINDA F."/>
    <s v="CTO"/>
    <x v="1"/>
    <d v="2023-05-05T00:00:00"/>
    <d v="2023-05-05T00:00:00"/>
    <s v="VL"/>
    <m/>
    <s v="1 VL"/>
    <n v="1"/>
    <m/>
  </r>
  <r>
    <n v="1677"/>
    <x v="53"/>
    <d v="2023-05-02T00:00:00"/>
    <s v="DE GRANO MA. ERLINDA F."/>
    <s v="CTO"/>
    <x v="1"/>
    <d v="2023-05-15T00:00:00"/>
    <d v="2023-05-15T00:00:00"/>
    <s v="VL"/>
    <m/>
    <s v="1 VL"/>
    <n v="1"/>
    <m/>
  </r>
  <r>
    <n v="1678"/>
    <x v="53"/>
    <d v="2023-05-05T00:00:00"/>
    <s v="ATIENZA JULIE ANN A."/>
    <s v="CTO"/>
    <x v="1"/>
    <d v="2023-05-12T00:00:00"/>
    <d v="2023-05-12T00:00:00"/>
    <s v="VL"/>
    <m/>
    <s v="1 VL"/>
    <n v="1"/>
    <m/>
  </r>
  <r>
    <n v="1679"/>
    <x v="53"/>
    <d v="2023-05-05T00:00:00"/>
    <s v="AUSTRIA KIM E."/>
    <s v="ONT"/>
    <x v="1"/>
    <d v="2023-05-29T00:00:00"/>
    <d v="2023-05-29T00:00:00"/>
    <s v="VL"/>
    <m/>
    <s v="1 VL"/>
    <n v="1"/>
    <m/>
  </r>
  <r>
    <n v="1680"/>
    <x v="53"/>
    <d v="2023-05-05T00:00:00"/>
    <s v="AUSTRIA KIM E."/>
    <s v="ONT"/>
    <x v="1"/>
    <d v="2023-06-02T00:00:00"/>
    <d v="2023-06-05T00:00:00"/>
    <s v="OTHER"/>
    <s v="SPECIAL PRIVILEGE"/>
    <s v="2 OTHER"/>
    <n v="2"/>
    <m/>
  </r>
  <r>
    <n v="1681"/>
    <x v="53"/>
    <d v="2023-05-05T00:00:00"/>
    <s v="AUSTRIA KIM E."/>
    <s v="ONT"/>
    <x v="1"/>
    <d v="2023-06-06T00:00:00"/>
    <d v="2023-06-06T00:00:00"/>
    <s v="VL"/>
    <m/>
    <s v="1 VL"/>
    <n v="1"/>
    <m/>
  </r>
  <r>
    <n v="1682"/>
    <x v="53"/>
    <d v="2023-05-03T00:00:00"/>
    <s v="MACASPAC JOSE VICTOR P."/>
    <s v="MAHOGANY MARKET"/>
    <x v="1"/>
    <d v="2023-04-28T00:00:00"/>
    <d v="2023-04-28T00:00:00"/>
    <s v="SL"/>
    <m/>
    <s v="1 SL"/>
    <n v="1"/>
    <m/>
  </r>
  <r>
    <n v="1683"/>
    <x v="53"/>
    <d v="2023-05-05T00:00:00"/>
    <s v="OCAMPO NOVELYN U."/>
    <s v="CSWDO"/>
    <x v="0"/>
    <d v="2023-04-27T00:00:00"/>
    <d v="2023-05-03T00:00:00"/>
    <s v="SL"/>
    <m/>
    <s v="4 SL"/>
    <n v="4"/>
    <m/>
  </r>
  <r>
    <n v="1684"/>
    <x v="53"/>
    <d v="2023-05-08T00:00:00"/>
    <s v="REMOLLENO MICHELLE U."/>
    <s v="CHO"/>
    <x v="1"/>
    <d v="2023-05-12T00:00:00"/>
    <d v="2023-05-12T00:00:00"/>
    <s v="OTHER"/>
    <s v="BIRTHDAY LEAVE"/>
    <s v="1 OTHER"/>
    <n v="1"/>
    <m/>
  </r>
  <r>
    <n v="1685"/>
    <x v="53"/>
    <d v="2023-05-08T00:00:00"/>
    <s v="MALIGAYO YOLANDA D."/>
    <s v="CHO"/>
    <x v="1"/>
    <d v="2023-05-09T00:00:00"/>
    <d v="2023-05-10T00:00:00"/>
    <s v="VL"/>
    <m/>
    <s v="2 VL"/>
    <n v="2"/>
    <m/>
  </r>
  <r>
    <n v="1686"/>
    <x v="53"/>
    <d v="2023-05-08T00:00:00"/>
    <s v="DIMARANAN RODORA G."/>
    <s v="HRMO"/>
    <x v="1"/>
    <d v="2023-04-27T00:00:00"/>
    <d v="2023-05-07T00:00:00"/>
    <s v="OTHER"/>
    <s v="QUARANTINE LEAVE"/>
    <s v="12 OTHER"/>
    <n v="12"/>
    <m/>
  </r>
  <r>
    <n v="1687"/>
    <x v="53"/>
    <d v="2023-04-26T00:00:00"/>
    <s v="MANALO EDITHA V."/>
    <s v="ACCOUNTING"/>
    <x v="1"/>
    <d v="2023-04-25T00:00:00"/>
    <d v="2023-04-25T00:00:00"/>
    <s v="OTHER"/>
    <s v="SPECIAL PRIVILEGE"/>
    <s v="1 OTHER"/>
    <n v="1"/>
    <m/>
  </r>
  <r>
    <n v="1688"/>
    <x v="53"/>
    <d v="2023-05-08T00:00:00"/>
    <s v="MANALO EDITHA V."/>
    <s v="ACCOUNTING"/>
    <x v="1"/>
    <d v="2023-05-15T00:00:00"/>
    <d v="2023-05-15T00:00:00"/>
    <s v="VL"/>
    <m/>
    <s v="1 VL"/>
    <n v="1"/>
    <m/>
  </r>
  <r>
    <n v="1689"/>
    <x v="53"/>
    <d v="2023-05-08T00:00:00"/>
    <s v="MAWAK MIA PAULEEN B."/>
    <n v="0"/>
    <x v="2"/>
    <d v="2023-05-22T00:00:00"/>
    <d v="2023-05-23T00:00:00"/>
    <s v="VL"/>
    <m/>
    <s v="2 VL"/>
    <n v="2"/>
    <m/>
  </r>
  <r>
    <n v="1690"/>
    <x v="53"/>
    <d v="2023-05-08T00:00:00"/>
    <s v="ROCILLO CECILLA A."/>
    <s v="ACCOUNTING"/>
    <x v="1"/>
    <d v="2023-05-15T00:00:00"/>
    <d v="2023-05-15T00:00:00"/>
    <s v="VL"/>
    <m/>
    <s v="1 VL"/>
    <n v="1"/>
    <m/>
  </r>
  <r>
    <n v="1691"/>
    <x v="53"/>
    <d v="2023-05-04T00:00:00"/>
    <s v="DELA GRACIA MA. CECILIA P."/>
    <s v="ACCOUNTING"/>
    <x v="1"/>
    <d v="2023-04-28T00:00:00"/>
    <d v="2023-04-28T00:00:00"/>
    <s v="SL"/>
    <m/>
    <s v="1 SL"/>
    <n v="1"/>
    <m/>
  </r>
  <r>
    <n v="1692"/>
    <x v="53"/>
    <d v="2023-05-08T00:00:00"/>
    <s v="MARTINEZ BELEN B."/>
    <n v="0"/>
    <x v="2"/>
    <d v="2023-05-15T00:00:00"/>
    <d v="2023-05-16T00:00:00"/>
    <s v="VL"/>
    <m/>
    <s v="2 VL"/>
    <n v="2"/>
    <m/>
  </r>
  <r>
    <n v="1693"/>
    <x v="53"/>
    <m/>
    <s v="MARTINEZ BELEN B."/>
    <n v="0"/>
    <x v="2"/>
    <d v="2023-05-12T00:00:00"/>
    <d v="2023-05-12T00:00:00"/>
    <s v="OTHER"/>
    <s v="SPECIAL PRIVILEGE"/>
    <s v="1 OTHER"/>
    <n v="1"/>
    <m/>
  </r>
  <r>
    <n v="1694"/>
    <x v="53"/>
    <d v="2023-05-08T00:00:00"/>
    <s v="FELICIDARIO PAMELA C."/>
    <s v="BUDGET"/>
    <x v="1"/>
    <d v="2023-05-15T00:00:00"/>
    <d v="2023-05-16T00:00:00"/>
    <s v="VL"/>
    <m/>
    <s v="2 VL"/>
    <n v="2"/>
    <m/>
  </r>
  <r>
    <n v="1695"/>
    <x v="53"/>
    <d v="2023-05-03T00:00:00"/>
    <s v="MENDOZA NORA A."/>
    <n v="0"/>
    <x v="2"/>
    <d v="2023-04-28T00:00:00"/>
    <d v="2023-04-28T00:00:00"/>
    <s v="SL"/>
    <m/>
    <s v="1 SL"/>
    <n v="1"/>
    <m/>
  </r>
  <r>
    <n v="1696"/>
    <x v="53"/>
    <d v="2023-05-08T00:00:00"/>
    <s v="AMON RHEALYN O."/>
    <s v="ACCOUNTING"/>
    <x v="1"/>
    <d v="2023-06-01T00:00:00"/>
    <d v="2023-06-02T00:00:00"/>
    <s v="VL"/>
    <m/>
    <s v="2 VL"/>
    <n v="2"/>
    <m/>
  </r>
  <r>
    <n v="1697"/>
    <x v="53"/>
    <d v="2023-05-08T00:00:00"/>
    <s v="AMON RHEALYN O."/>
    <s v="ACCOUNTING"/>
    <x v="1"/>
    <d v="2023-04-25T00:00:00"/>
    <d v="2023-04-25T00:00:00"/>
    <s v="SL"/>
    <m/>
    <s v="1 SL"/>
    <n v="1"/>
    <m/>
  </r>
  <r>
    <n v="1698"/>
    <x v="53"/>
    <m/>
    <s v="PEREY AIRENE O."/>
    <s v="CCT"/>
    <x v="1"/>
    <d v="2023-04-28T00:00:00"/>
    <d v="2023-05-03T00:00:00"/>
    <s v="SL"/>
    <m/>
    <s v="3 SL"/>
    <n v="3"/>
    <m/>
  </r>
  <r>
    <n v="1699"/>
    <x v="53"/>
    <d v="2023-05-02T00:00:00"/>
    <s v="PEREY AIRENE O."/>
    <s v="CCT"/>
    <x v="1"/>
    <d v="2023-04-25T00:00:00"/>
    <d v="2023-04-27T00:00:00"/>
    <s v="SL"/>
    <m/>
    <s v="3 SL"/>
    <n v="3"/>
    <m/>
  </r>
  <r>
    <n v="1700"/>
    <x v="53"/>
    <m/>
    <s v="MULINGTAPANG GUILLERMA O."/>
    <s v="GSO"/>
    <x v="0"/>
    <d v="2023-05-03T00:00:00"/>
    <d v="2023-05-05T00:00:00"/>
    <s v="SL"/>
    <m/>
    <s v="3 SL"/>
    <n v="3"/>
    <m/>
  </r>
  <r>
    <n v="1701"/>
    <x v="53"/>
    <d v="2023-04-28T00:00:00"/>
    <s v="BAUTISTA JANICE M."/>
    <s v="CTO"/>
    <x v="1"/>
    <d v="2023-05-05T00:00:00"/>
    <d v="2023-05-05T00:00:00"/>
    <s v="VL"/>
    <m/>
    <s v="1 VL"/>
    <n v="1"/>
    <m/>
  </r>
  <r>
    <n v="1702"/>
    <x v="53"/>
    <d v="2023-05-05T00:00:00"/>
    <s v="DE OCAMPO MARISSA B."/>
    <s v="THRDC"/>
    <x v="1"/>
    <d v="2023-05-09T00:00:00"/>
    <d v="2023-05-09T00:00:00"/>
    <s v="VL"/>
    <m/>
    <s v="1 VL"/>
    <n v="1"/>
    <m/>
  </r>
  <r>
    <n v="1703"/>
    <x v="53"/>
    <d v="2023-05-05T00:00:00"/>
    <s v="ESPINELI LORETA N."/>
    <s v="PICNIC GROVE"/>
    <x v="0"/>
    <d v="2023-05-16T00:00:00"/>
    <d v="2023-05-31T00:00:00"/>
    <s v="VL"/>
    <m/>
    <s v="12 VL"/>
    <n v="12"/>
    <m/>
  </r>
  <r>
    <n v="1704"/>
    <x v="53"/>
    <d v="2023-05-08T00:00:00"/>
    <s v="SORIANO FRANCISCO O."/>
    <s v="TICC"/>
    <x v="0"/>
    <d v="2023-05-17T00:00:00"/>
    <d v="2023-05-17T00:00:00"/>
    <s v="OTHER"/>
    <s v="SPECIAL PRIVILEGE"/>
    <s v="1 OTHER"/>
    <n v="1"/>
    <m/>
  </r>
  <r>
    <n v="1705"/>
    <x v="53"/>
    <d v="2023-05-04T00:00:00"/>
    <s v="BATHAN ELVIRA R."/>
    <s v="TICC"/>
    <x v="0"/>
    <d v="2023-05-22T00:00:00"/>
    <d v="2023-05-31T00:00:00"/>
    <s v="VL"/>
    <m/>
    <s v="8 VL"/>
    <n v="8"/>
    <m/>
  </r>
  <r>
    <n v="1706"/>
    <x v="53"/>
    <d v="2023-05-08T00:00:00"/>
    <s v="CESICAR JOCHELLE JOAN S."/>
    <s v="TICC/TCCH"/>
    <x v="0"/>
    <d v="2023-05-05T00:00:00"/>
    <d v="2023-05-05T00:00:00"/>
    <s v="SL"/>
    <m/>
    <s v="1 SL"/>
    <n v="1"/>
    <m/>
  </r>
  <r>
    <n v="1707"/>
    <x v="53"/>
    <d v="2023-05-04T00:00:00"/>
    <s v="BATHAN ELVIRA R."/>
    <s v="TICC"/>
    <x v="0"/>
    <d v="2023-06-12T00:00:00"/>
    <d v="2023-06-16T00:00:00"/>
    <s v="VL"/>
    <m/>
    <s v="4 VL"/>
    <n v="4"/>
    <m/>
  </r>
  <r>
    <n v="1708"/>
    <x v="53"/>
    <d v="2023-05-15T00:00:00"/>
    <s v="ZAFRA REYNANTE B."/>
    <s v="TICC"/>
    <x v="0"/>
    <d v="2023-05-03T00:00:00"/>
    <d v="2023-05-04T00:00:00"/>
    <s v="OTHER"/>
    <s v="SPECIAL PRIVILEGE"/>
    <s v="2 OTHER"/>
    <n v="2"/>
    <m/>
  </r>
  <r>
    <n v="1709"/>
    <x v="53"/>
    <d v="2023-05-04T00:00:00"/>
    <s v="BRIZUELA LENIE E."/>
    <s v="CTO-LICENSE"/>
    <x v="0"/>
    <d v="2023-04-27T00:00:00"/>
    <d v="2023-04-27T00:00:00"/>
    <s v="SL"/>
    <m/>
    <s v="1 SL"/>
    <n v="1"/>
    <m/>
  </r>
  <r>
    <n v="1709"/>
    <x v="53"/>
    <d v="2023-05-04T00:00:00"/>
    <s v="BRIZUELA LENIE E."/>
    <s v="CTO-LICENSE"/>
    <x v="0"/>
    <d v="2023-05-02T00:00:00"/>
    <d v="2023-05-02T00:00:00"/>
    <s v="SL"/>
    <m/>
    <s v="1 SL"/>
    <n v="1"/>
    <m/>
  </r>
  <r>
    <n v="1710"/>
    <x v="53"/>
    <d v="2023-05-03T00:00:00"/>
    <s v="DIMAILIG ARLYN R."/>
    <s v="MAHOGANY MARKET"/>
    <x v="0"/>
    <d v="2023-05-02T00:00:00"/>
    <d v="2023-05-02T00:00:00"/>
    <s v="SL"/>
    <m/>
    <s v="1 SL"/>
    <n v="1"/>
    <m/>
  </r>
  <r>
    <n v="1711"/>
    <x v="53"/>
    <d v="2023-05-08T00:00:00"/>
    <s v="DE ASIS JANETTE D."/>
    <s v="BPLO"/>
    <x v="0"/>
    <d v="2023-04-24T00:00:00"/>
    <d v="2023-04-25T00:00:00"/>
    <s v="SL"/>
    <m/>
    <s v="2 SL"/>
    <n v="2"/>
    <m/>
  </r>
  <r>
    <n v="1711"/>
    <x v="53"/>
    <d v="2023-05-08T00:00:00"/>
    <s v="DE ASIS JANETTE D."/>
    <s v="BPLO"/>
    <x v="0"/>
    <d v="2023-05-05T00:00:00"/>
    <d v="2023-05-05T00:00:00"/>
    <s v="SL"/>
    <m/>
    <s v="1 SL"/>
    <n v="1"/>
    <m/>
  </r>
  <r>
    <n v="1712"/>
    <x v="53"/>
    <d v="2023-04-18T00:00:00"/>
    <s v="MENDOZA LOURDES G."/>
    <n v="0"/>
    <x v="2"/>
    <d v="2023-04-17T00:00:00"/>
    <d v="2023-04-17T00:00:00"/>
    <s v="SL"/>
    <m/>
    <s v="1 SL"/>
    <n v="1"/>
    <m/>
  </r>
  <r>
    <n v="1713"/>
    <x v="53"/>
    <d v="2023-04-24T00:00:00"/>
    <s v="MENDOZA LOURDES G."/>
    <n v="0"/>
    <x v="2"/>
    <d v="2023-05-02T00:00:00"/>
    <d v="2023-05-02T00:00:00"/>
    <s v="VL"/>
    <m/>
    <s v="1 VL"/>
    <n v="1"/>
    <m/>
  </r>
  <r>
    <n v="1714"/>
    <x v="53"/>
    <d v="2023-04-25T00:00:00"/>
    <s v="ZALDIVIA MIRIAM F."/>
    <s v="PIO"/>
    <x v="1"/>
    <d v="2023-04-24T00:00:00"/>
    <d v="2023-04-24T00:00:00"/>
    <s v="SL"/>
    <m/>
    <s v="1 SL"/>
    <n v="1"/>
    <m/>
  </r>
  <r>
    <n v="1715"/>
    <x v="53"/>
    <d v="2023-05-03T00:00:00"/>
    <s v="PALADAN EMERSON M."/>
    <s v="PIO"/>
    <x v="1"/>
    <d v="2023-05-02T00:00:00"/>
    <d v="2023-05-02T00:00:00"/>
    <s v="SL"/>
    <m/>
    <s v="1 SL"/>
    <n v="1"/>
    <m/>
  </r>
  <r>
    <n v="1716"/>
    <x v="53"/>
    <d v="2023-05-08T00:00:00"/>
    <s v="MENDOZA LOURDES G."/>
    <n v="0"/>
    <x v="2"/>
    <d v="2023-05-05T00:00:00"/>
    <d v="2023-05-05T00:00:00"/>
    <s v="SL"/>
    <m/>
    <s v="1 SL"/>
    <n v="1"/>
    <m/>
  </r>
  <r>
    <n v="1717"/>
    <x v="53"/>
    <d v="2023-05-08T00:00:00"/>
    <s v="AUDITOR AILEEN D."/>
    <s v="PIO"/>
    <x v="1"/>
    <d v="2023-05-05T00:00:00"/>
    <d v="2023-05-05T00:00:00"/>
    <s v="SL"/>
    <m/>
    <s v="1 SL"/>
    <n v="1"/>
    <m/>
  </r>
  <r>
    <n v="1718"/>
    <x v="53"/>
    <m/>
    <s v="DOLOT JESUS JR. D."/>
    <s v="PIO"/>
    <x v="1"/>
    <d v="2023-04-28T00:00:00"/>
    <d v="2023-04-28T00:00:00"/>
    <s v="SL"/>
    <m/>
    <s v="1 SL"/>
    <n v="1"/>
    <m/>
  </r>
  <r>
    <n v="1719"/>
    <x v="53"/>
    <d v="2023-05-08T00:00:00"/>
    <s v="BAYBAY MA. PAZ R."/>
    <s v="MO"/>
    <x v="1"/>
    <d v="2023-05-02T00:00:00"/>
    <d v="2023-05-05T00:00:00"/>
    <s v="SL"/>
    <m/>
    <s v="4 SL"/>
    <n v="4"/>
    <m/>
  </r>
  <r>
    <n v="1720"/>
    <x v="53"/>
    <d v="2023-05-08T00:00:00"/>
    <s v="TOLENTINO FE M."/>
    <s v="PICNIC GROVE"/>
    <x v="1"/>
    <d v="2023-05-15T00:00:00"/>
    <d v="2023-05-15T00:00:00"/>
    <s v="OTHER"/>
    <s v="SPECIAL PRIVILEGE"/>
    <s v="1 OTHER"/>
    <n v="1"/>
    <m/>
  </r>
  <r>
    <n v="1721"/>
    <x v="53"/>
    <d v="2023-05-09T00:00:00"/>
    <s v="ANACAY LEVIE B."/>
    <s v="ACCOUNTING"/>
    <x v="1"/>
    <d v="2023-05-04T00:00:00"/>
    <d v="2023-05-04T00:00:00"/>
    <s v="SL"/>
    <m/>
    <s v="1 SL"/>
    <n v="1"/>
    <m/>
  </r>
  <r>
    <n v="1722"/>
    <x v="53"/>
    <d v="2023-05-03T00:00:00"/>
    <s v="DIMARANAN GREGORIA C."/>
    <s v="ACCOUNTING"/>
    <x v="1"/>
    <d v="2023-04-11T00:00:00"/>
    <d v="2023-05-12T00:00:00"/>
    <s v="SL"/>
    <m/>
    <s v="22 SL"/>
    <n v="22"/>
    <m/>
  </r>
  <r>
    <n v="1723"/>
    <x v="53"/>
    <d v="2023-05-08T00:00:00"/>
    <s v="ROMILLA MARIBEL P."/>
    <s v="ACCOUNTING"/>
    <x v="0"/>
    <d v="2023-05-15T00:00:00"/>
    <d v="2023-05-15T00:00:00"/>
    <s v="VL"/>
    <m/>
    <s v="1 VL"/>
    <n v="1"/>
    <m/>
  </r>
  <r>
    <n v="1723"/>
    <x v="53"/>
    <d v="2023-05-08T00:00:00"/>
    <s v="ROMILLA MARIBEL P."/>
    <s v="ACCOUNTING"/>
    <x v="0"/>
    <d v="2023-05-23T00:00:00"/>
    <d v="2023-05-23T00:00:00"/>
    <s v="VL"/>
    <m/>
    <s v="1 VL"/>
    <n v="1"/>
    <m/>
  </r>
  <r>
    <n v="1724"/>
    <x v="53"/>
    <d v="2023-05-09T00:00:00"/>
    <s v="DOGELIO DANNA MARIZ V."/>
    <s v="ACCOUNTING"/>
    <x v="2"/>
    <d v="2023-05-08T00:00:00"/>
    <d v="2023-05-08T00:00:00"/>
    <s v="SL"/>
    <m/>
    <s v="1 SL"/>
    <n v="1"/>
    <m/>
  </r>
  <r>
    <n v="1725"/>
    <x v="53"/>
    <d v="2023-05-08T00:00:00"/>
    <s v="MACAPUNO FELIX  "/>
    <s v="CENRO"/>
    <x v="1"/>
    <d v="2023-05-04T00:00:00"/>
    <d v="2023-05-05T00:00:00"/>
    <s v="SL"/>
    <m/>
    <s v="2 SL"/>
    <n v="2"/>
    <m/>
  </r>
  <r>
    <n v="1726"/>
    <x v="53"/>
    <d v="2023-05-04T00:00:00"/>
    <s v="RODRIGUEZ GREGORIO  "/>
    <s v="CENRO"/>
    <x v="1"/>
    <d v="2023-05-10T00:00:00"/>
    <d v="2023-05-11T00:00:00"/>
    <s v="VL"/>
    <m/>
    <s v="2 VL"/>
    <n v="2"/>
    <m/>
  </r>
  <r>
    <n v="1727"/>
    <x v="53"/>
    <d v="2023-05-08T00:00:00"/>
    <s v="DOCTORA ZENAIDA  "/>
    <s v="CENRO"/>
    <x v="1"/>
    <d v="2023-05-15T00:00:00"/>
    <d v="2023-05-16T00:00:00"/>
    <s v="VL"/>
    <m/>
    <s v="2 VL"/>
    <n v="2"/>
    <m/>
  </r>
  <r>
    <n v="1728"/>
    <x v="53"/>
    <d v="2023-05-08T00:00:00"/>
    <s v="ATIENZA VENUS  "/>
    <s v="CENRO"/>
    <x v="0"/>
    <d v="2023-05-14T00:00:00"/>
    <d v="2023-05-16T00:00:00"/>
    <s v="VL"/>
    <m/>
    <s v="2 VL"/>
    <n v="2"/>
    <m/>
  </r>
  <r>
    <n v="1729"/>
    <x v="53"/>
    <d v="2023-05-08T00:00:00"/>
    <s v="ANDAG ALEX C."/>
    <s v="CENRO"/>
    <x v="0"/>
    <d v="2023-05-14T00:00:00"/>
    <d v="2023-05-16T00:00:00"/>
    <s v="VL"/>
    <m/>
    <s v="2 VL"/>
    <n v="2"/>
    <m/>
  </r>
  <r>
    <n v="1730"/>
    <x v="53"/>
    <d v="2023-05-08T00:00:00"/>
    <s v="AMBION MARIETA B."/>
    <s v="CENRO"/>
    <x v="0"/>
    <d v="2023-05-15T00:00:00"/>
    <d v="2023-05-16T00:00:00"/>
    <s v="VL"/>
    <m/>
    <s v="2 VL"/>
    <n v="2"/>
    <m/>
  </r>
  <r>
    <n v="1731"/>
    <x v="53"/>
    <d v="2023-05-09T00:00:00"/>
    <s v="BAYBAY ARNOLD C."/>
    <s v="CENRO"/>
    <x v="0"/>
    <d v="2023-05-05T00:00:00"/>
    <d v="2023-05-06T00:00:00"/>
    <s v="SL"/>
    <m/>
    <s v="2 SL"/>
    <n v="2"/>
    <m/>
  </r>
  <r>
    <n v="1732"/>
    <x v="53"/>
    <d v="2023-05-08T00:00:00"/>
    <s v="BAYBAY ARNOLD C."/>
    <s v="CENRO"/>
    <x v="0"/>
    <d v="2023-05-02T00:00:00"/>
    <d v="2023-05-04T00:00:00"/>
    <s v="OTHER"/>
    <s v="CALAMITY LEAVE"/>
    <s v="3 OTHER"/>
    <n v="3"/>
    <m/>
  </r>
  <r>
    <n v="1733"/>
    <x v="53"/>
    <m/>
    <s v="ROQUITE MARIECAR L."/>
    <s v="CCT"/>
    <x v="0"/>
    <d v="2023-05-04T00:00:00"/>
    <d v="2023-05-05T00:00:00"/>
    <s v="SL"/>
    <m/>
    <s v="2 SL"/>
    <n v="2"/>
    <m/>
  </r>
  <r>
    <n v="1734"/>
    <x v="53"/>
    <d v="2023-05-09T00:00:00"/>
    <s v="GONZALES MARY JANE D."/>
    <s v="CSWDO"/>
    <x v="0"/>
    <d v="2023-05-08T00:00:00"/>
    <d v="2023-05-08T00:00:00"/>
    <s v="SL"/>
    <m/>
    <s v="1 SL"/>
    <n v="1"/>
    <m/>
  </r>
  <r>
    <n v="1735"/>
    <x v="53"/>
    <d v="2023-05-09T00:00:00"/>
    <s v="AMBROCIO MELODY B."/>
    <s v="CSWDO"/>
    <x v="0"/>
    <d v="2023-05-02T00:00:00"/>
    <d v="2023-05-05T00:00:00"/>
    <s v="OTHER"/>
    <s v="SOLO PARENT"/>
    <s v="4 OTHER"/>
    <n v="4"/>
    <m/>
  </r>
  <r>
    <n v="1736"/>
    <x v="53"/>
    <d v="2023-05-03T00:00:00"/>
    <s v="PAYAD ALEXANDER  "/>
    <s v="CENRO"/>
    <x v="1"/>
    <d v="2023-05-11T00:00:00"/>
    <d v="2023-05-17T00:00:00"/>
    <s v="VL"/>
    <m/>
    <s v="5 VL"/>
    <n v="5"/>
    <m/>
  </r>
  <r>
    <n v="1737"/>
    <x v="53"/>
    <d v="2023-05-08T00:00:00"/>
    <s v="BAYOT ANABEL D."/>
    <s v="CTO"/>
    <x v="1"/>
    <d v="2023-04-24T00:00:00"/>
    <d v="2023-05-05T00:00:00"/>
    <s v="SL"/>
    <m/>
    <s v="9 SL"/>
    <n v="9"/>
    <m/>
  </r>
  <r>
    <n v="1738"/>
    <x v="53"/>
    <d v="2023-05-08T00:00:00"/>
    <s v="PINEDA DANICCA NOELLE V."/>
    <s v="ONT"/>
    <x v="1"/>
    <d v="2023-06-05T00:00:00"/>
    <d v="2023-06-22T00:00:00"/>
    <s v="VL"/>
    <m/>
    <s v="13 VL"/>
    <n v="13"/>
    <m/>
  </r>
  <r>
    <n v="1739"/>
    <x v="53"/>
    <d v="2023-05-16T00:00:00"/>
    <s v="IGNO CRISTINA M."/>
    <s v="HRMO"/>
    <x v="1"/>
    <m/>
    <m/>
    <s v="OTHER"/>
    <s v="TERMINAL LEAVE"/>
    <s v="0 OTHER"/>
    <n v="0"/>
    <m/>
  </r>
  <r>
    <n v="1740"/>
    <x v="54"/>
    <d v="2023-05-17T00:00:00"/>
    <s v="ARELLANO CARMELA D."/>
    <s v="ONT"/>
    <x v="0"/>
    <m/>
    <m/>
    <s v="OTHER"/>
    <s v="TERMINAL LEAVE"/>
    <s v="0 OTHER"/>
    <n v="0"/>
    <m/>
  </r>
  <r>
    <n v="1741"/>
    <x v="54"/>
    <d v="2023-05-08T00:00:00"/>
    <s v="TAÑEDO MARIA EVELYN C."/>
    <s v="CBO"/>
    <x v="1"/>
    <d v="2023-05-15T00:00:00"/>
    <d v="2023-05-15T00:00:00"/>
    <s v="SL"/>
    <m/>
    <s v="1 SL"/>
    <n v="1"/>
    <m/>
  </r>
  <r>
    <n v="1742"/>
    <x v="54"/>
    <d v="2023-05-15T00:00:00"/>
    <s v="VELUZ DORMILUNA E."/>
    <s v="CCT"/>
    <x v="1"/>
    <d v="2023-05-12T00:00:00"/>
    <d v="2023-05-12T00:00:00"/>
    <s v="SL"/>
    <m/>
    <s v="1 SL"/>
    <n v="1"/>
    <m/>
  </r>
  <r>
    <n v="1743"/>
    <x v="54"/>
    <d v="2023-05-18T00:00:00"/>
    <s v="DE CASTRO JENELYN I."/>
    <s v="TICC"/>
    <x v="1"/>
    <d v="2023-05-16T00:00:00"/>
    <d v="2023-05-17T00:00:00"/>
    <s v="SL"/>
    <m/>
    <s v="2 SL"/>
    <n v="2"/>
    <m/>
  </r>
  <r>
    <n v="1744"/>
    <x v="54"/>
    <d v="2023-05-02T00:00:00"/>
    <s v="HERNANDEZ DARREL JESUS M."/>
    <s v="CHO"/>
    <x v="1"/>
    <d v="2023-05-11T00:00:00"/>
    <d v="2023-05-12T00:00:00"/>
    <s v="VL"/>
    <m/>
    <s v="2 VL"/>
    <n v="2"/>
    <m/>
  </r>
  <r>
    <n v="1745"/>
    <x v="54"/>
    <d v="2023-04-04T00:00:00"/>
    <s v="ANGCAYA JENNY ROSE S."/>
    <s v="CTO-LICENSE"/>
    <x v="0"/>
    <d v="2023-03-31T00:00:00"/>
    <d v="2023-04-03T00:00:00"/>
    <s v="SL"/>
    <m/>
    <s v="2 SL"/>
    <n v="2"/>
    <m/>
  </r>
  <r>
    <n v="1746"/>
    <x v="54"/>
    <d v="2023-05-18T00:00:00"/>
    <s v="CRUZADA MAGDALENA A."/>
    <s v="COOPERATIVE OFFICE"/>
    <x v="1"/>
    <d v="2023-05-17T00:00:00"/>
    <d v="2023-05-17T00:00:00"/>
    <s v="SL"/>
    <m/>
    <s v="1 SL"/>
    <n v="1"/>
    <m/>
  </r>
  <r>
    <n v="1747"/>
    <x v="54"/>
    <d v="2023-05-10T00:00:00"/>
    <s v="PEREY GENNILYN M."/>
    <s v="CCT"/>
    <x v="0"/>
    <d v="2023-05-04T00:00:00"/>
    <d v="2023-05-05T00:00:00"/>
    <s v="SL"/>
    <m/>
    <s v="2 SL"/>
    <n v="2"/>
    <m/>
  </r>
  <r>
    <n v="1748"/>
    <x v="54"/>
    <d v="2023-05-17T00:00:00"/>
    <s v="MIRANDA MARIA LOIDA M."/>
    <n v="0"/>
    <x v="2"/>
    <d v="2023-05-10T00:00:00"/>
    <d v="2023-05-10T00:00:00"/>
    <s v="SL"/>
    <m/>
    <s v="1 SL"/>
    <n v="1"/>
    <m/>
  </r>
  <r>
    <n v="1749"/>
    <x v="54"/>
    <d v="2023-05-17T00:00:00"/>
    <s v="DIMARANAN GREGORIA C."/>
    <s v="ACCOUNTING"/>
    <x v="1"/>
    <d v="2023-05-16T00:00:00"/>
    <d v="2023-05-17T00:00:00"/>
    <s v="SL"/>
    <m/>
    <s v="2 SL"/>
    <n v="2"/>
    <m/>
  </r>
  <r>
    <n v="1750"/>
    <x v="54"/>
    <d v="2023-05-18T00:00:00"/>
    <s v="PALADAN VICENTE  "/>
    <s v="CENRO"/>
    <x v="1"/>
    <d v="2023-05-15T00:00:00"/>
    <d v="2023-05-16T00:00:00"/>
    <s v="SL"/>
    <m/>
    <s v="2 SL"/>
    <n v="2"/>
    <m/>
  </r>
  <r>
    <n v="1751"/>
    <x v="54"/>
    <d v="2023-05-17T00:00:00"/>
    <s v="TAMAYO MARIA ELLAINE III B."/>
    <s v="CTO"/>
    <x v="1"/>
    <d v="2023-05-19T00:00:00"/>
    <d v="2023-05-19T00:00:00"/>
    <s v="OTHER"/>
    <s v="SEC 21 EO 292- SPECIAL PRIVILEGE"/>
    <s v="1 OTHER"/>
    <n v="1"/>
    <m/>
  </r>
  <r>
    <n v="1752"/>
    <x v="54"/>
    <d v="2023-05-18T00:00:00"/>
    <s v="DIMAPILIS ELVIRA S."/>
    <s v="CTO"/>
    <x v="1"/>
    <d v="2023-05-15T00:00:00"/>
    <d v="2023-05-17T00:00:00"/>
    <s v="SL"/>
    <m/>
    <s v="3 SL"/>
    <n v="3"/>
    <m/>
  </r>
  <r>
    <n v="1753"/>
    <x v="54"/>
    <d v="2023-05-17T00:00:00"/>
    <s v="CORTEZ FIDELA B."/>
    <s v="TCCH/TICC"/>
    <x v="1"/>
    <d v="2023-05-15T00:00:00"/>
    <d v="2023-05-16T00:00:00"/>
    <s v="OTHER"/>
    <s v="SEC 21 EO 292- SPECIAL PRIVILEGE"/>
    <s v="2 OTHER"/>
    <n v="2"/>
    <m/>
  </r>
  <r>
    <n v="1754"/>
    <x v="54"/>
    <d v="2023-05-16T00:00:00"/>
    <s v="DIMAPILIS JONNA T."/>
    <s v="ADMIN OFFICE"/>
    <x v="1"/>
    <d v="2023-05-15T00:00:00"/>
    <d v="2023-05-15T00:00:00"/>
    <s v="OTHER"/>
    <s v="SEC 21 EO 292- SPECIAL PRIVILEGE"/>
    <s v="1 OTHER"/>
    <n v="1"/>
    <m/>
  </r>
  <r>
    <n v="1755"/>
    <x v="54"/>
    <d v="2023-05-15T00:00:00"/>
    <s v="DEL MUNDO JONAS B."/>
    <s v="CHO"/>
    <x v="0"/>
    <d v="2023-05-12T00:00:00"/>
    <d v="2023-05-12T00:00:00"/>
    <s v="SL"/>
    <m/>
    <s v="1 SL"/>
    <n v="1"/>
    <m/>
  </r>
  <r>
    <n v="1756"/>
    <x v="54"/>
    <d v="2023-05-17T00:00:00"/>
    <s v="MALANAN JENNYLYN R."/>
    <s v="PICNIC GROVE"/>
    <x v="0"/>
    <d v="2023-05-16T00:00:00"/>
    <d v="2023-05-16T00:00:00"/>
    <s v="SL"/>
    <m/>
    <s v="1 SL"/>
    <n v="1"/>
    <m/>
  </r>
  <r>
    <n v="1757"/>
    <x v="54"/>
    <d v="2023-05-15T00:00:00"/>
    <s v="MAWAK MIA PAULEEN B."/>
    <n v="0"/>
    <x v="2"/>
    <d v="2023-05-15T00:00:00"/>
    <d v="2023-05-19T00:00:00"/>
    <s v="SL"/>
    <m/>
    <s v="5 SL"/>
    <n v="5"/>
    <m/>
  </r>
  <r>
    <n v="1757"/>
    <x v="54"/>
    <d v="2023-05-15T00:00:00"/>
    <s v="MAWAK MIA PAULEEN B."/>
    <n v="0"/>
    <x v="2"/>
    <d v="2023-05-24T00:00:00"/>
    <d v="2023-05-24T00:00:00"/>
    <s v="SL"/>
    <m/>
    <s v="1 SL"/>
    <n v="1"/>
    <m/>
  </r>
  <r>
    <n v="1758"/>
    <x v="54"/>
    <d v="2023-05-16T00:00:00"/>
    <s v="ROCILLO CECILLA A."/>
    <s v="ACCOUNTING"/>
    <x v="1"/>
    <d v="2023-05-11T00:00:00"/>
    <d v="2023-05-11T00:00:00"/>
    <s v="SL"/>
    <m/>
    <s v="1 SL"/>
    <n v="1"/>
    <m/>
  </r>
  <r>
    <n v="1759"/>
    <x v="54"/>
    <d v="2023-05-16T00:00:00"/>
    <s v="DIMAPILIS ANTHONY A."/>
    <s v="CTO"/>
    <x v="1"/>
    <d v="2023-05-15T00:00:00"/>
    <d v="2023-05-15T00:00:00"/>
    <s v="OTHER"/>
    <s v="SEC 21 EO 292- SPECIAL PRIVILEGE"/>
    <s v="1 OTHER"/>
    <n v="1"/>
    <m/>
  </r>
  <r>
    <n v="1760"/>
    <x v="54"/>
    <d v="2023-05-17T00:00:00"/>
    <s v="DOGELIO JEAN MELODY M."/>
    <s v="CTO"/>
    <x v="2"/>
    <d v="2023-05-15T00:00:00"/>
    <d v="2023-05-16T00:00:00"/>
    <s v="SL"/>
    <s v="SL WITHOUTPAY"/>
    <s v="2 SL"/>
    <n v="2"/>
    <m/>
  </r>
  <r>
    <n v="1761"/>
    <x v="54"/>
    <d v="2023-05-17T00:00:00"/>
    <s v="REPILLO AMMY LOU M."/>
    <s v="CTO"/>
    <x v="1"/>
    <d v="2023-05-29T00:00:00"/>
    <d v="2023-06-01T00:00:00"/>
    <s v="VL"/>
    <m/>
    <s v="4 VL"/>
    <n v="4"/>
    <m/>
  </r>
  <r>
    <n v="1762"/>
    <x v="54"/>
    <d v="2023-05-15T00:00:00"/>
    <s v="MENDOZA MARICEL C."/>
    <n v="0"/>
    <x v="2"/>
    <d v="2023-05-11T00:00:00"/>
    <d v="2023-05-12T00:00:00"/>
    <s v="SL"/>
    <m/>
    <s v="2 SL"/>
    <n v="2"/>
    <m/>
  </r>
  <r>
    <n v="1763"/>
    <x v="54"/>
    <d v="2023-05-15T00:00:00"/>
    <s v="JABINES MARIA SHELLY D."/>
    <s v="LIBRARY"/>
    <x v="0"/>
    <d v="2023-05-17T00:00:00"/>
    <d v="2023-05-17T00:00:00"/>
    <s v="VL"/>
    <m/>
    <s v="1 VL"/>
    <n v="1"/>
    <m/>
  </r>
  <r>
    <n v="1764"/>
    <x v="54"/>
    <d v="2023-05-15T00:00:00"/>
    <s v="JABINES MARIA SHELLY D."/>
    <s v="LIBRARY"/>
    <x v="0"/>
    <d v="2023-05-10T00:00:00"/>
    <d v="2023-05-10T00:00:00"/>
    <s v="SL"/>
    <m/>
    <s v="1 SL"/>
    <n v="1"/>
    <m/>
  </r>
  <r>
    <n v="1765"/>
    <x v="54"/>
    <d v="2023-05-15T00:00:00"/>
    <s v="SABULAAN MARIA LEAH M."/>
    <s v="CPDO"/>
    <x v="0"/>
    <d v="2023-05-18T00:00:00"/>
    <d v="2023-05-18T00:00:00"/>
    <s v="VL"/>
    <m/>
    <s v="1 VL"/>
    <n v="1"/>
    <m/>
  </r>
  <r>
    <n v="1766"/>
    <x v="54"/>
    <d v="2023-05-16T00:00:00"/>
    <s v="AMBION DORINDA A."/>
    <s v="CSWDO"/>
    <x v="1"/>
    <d v="2023-05-25T00:00:00"/>
    <d v="2023-05-25T00:00:00"/>
    <s v="OTHER"/>
    <s v="SEC 21 EO 292- SPECIAL PRIVILEGE"/>
    <s v="1 OTHER"/>
    <n v="1"/>
    <m/>
  </r>
  <r>
    <n v="1767"/>
    <x v="54"/>
    <d v="2023-05-16T00:00:00"/>
    <s v="AMBONAN AVELINA A."/>
    <s v="NUTRITION OFFICE"/>
    <x v="1"/>
    <d v="2023-05-15T00:00:00"/>
    <d v="2023-05-15T00:00:00"/>
    <s v="SL"/>
    <m/>
    <s v="1 SL"/>
    <n v="1"/>
    <m/>
  </r>
  <r>
    <n v="1768"/>
    <x v="54"/>
    <d v="2023-05-16T00:00:00"/>
    <s v="SEÑA MARILYN B."/>
    <s v="NUTRITION OFFICE"/>
    <x v="1"/>
    <d v="2023-05-19T00:00:00"/>
    <d v="2023-05-19T00:00:00"/>
    <s v="OTHER"/>
    <s v="SEC 21 EO 292- SPECIAL PRIVILEGE"/>
    <s v="1 OTHER"/>
    <n v="1"/>
    <m/>
  </r>
  <r>
    <n v="1769"/>
    <x v="54"/>
    <d v="2023-05-16T00:00:00"/>
    <s v="DIMAPILIS MA. TRINIDAD S."/>
    <s v="NUTRITION OFFICE"/>
    <x v="1"/>
    <d v="2023-05-17T00:00:00"/>
    <d v="2023-05-17T00:00:00"/>
    <s v="OTHER"/>
    <s v="SEC 21 EO 292- SPECIAL PRIVILEGE"/>
    <s v="1 OTHER"/>
    <n v="1"/>
    <m/>
  </r>
  <r>
    <n v="1770"/>
    <x v="54"/>
    <d v="2023-05-16T00:00:00"/>
    <s v="MARINDUQUE MARISSA M."/>
    <s v="ASSESSORS OFFICE"/>
    <x v="1"/>
    <d v="2023-05-15T00:00:00"/>
    <d v="2023-05-15T00:00:00"/>
    <s v="SL"/>
    <m/>
    <s v="1 SL"/>
    <n v="1"/>
    <m/>
  </r>
  <r>
    <n v="1771"/>
    <x v="54"/>
    <d v="2023-05-15T00:00:00"/>
    <s v="MENDOZA PRESCILA S."/>
    <n v="0"/>
    <x v="2"/>
    <d v="2023-05-12T00:00:00"/>
    <d v="2023-05-12T00:00:00"/>
    <s v="SL"/>
    <m/>
    <s v="1 SL"/>
    <n v="1"/>
    <m/>
  </r>
  <r>
    <n v="1772"/>
    <x v="54"/>
    <d v="2023-05-12T00:00:00"/>
    <s v="COTONER NELIA C."/>
    <s v="COOPERATIVE OFFICE"/>
    <x v="1"/>
    <d v="2023-05-19T00:00:00"/>
    <d v="2023-05-19T00:00:00"/>
    <s v="OTHER"/>
    <s v="SEC 21 EO 292- SPECIAL PRIVILEGE"/>
    <s v="1 OTHER"/>
    <n v="1"/>
    <m/>
  </r>
  <r>
    <n v="1773"/>
    <x v="54"/>
    <d v="2023-05-08T00:00:00"/>
    <s v="DOGELIO RONNEL D."/>
    <s v="CEO"/>
    <x v="1"/>
    <d v="2023-05-05T00:00:00"/>
    <d v="2023-05-05T00:00:00"/>
    <s v="SL"/>
    <m/>
    <s v="1 SL"/>
    <n v="1"/>
    <m/>
  </r>
  <r>
    <n v="1774"/>
    <x v="54"/>
    <d v="2023-05-12T00:00:00"/>
    <s v="MATIENZO NORMITA S."/>
    <n v="0"/>
    <x v="2"/>
    <d v="2023-05-18T00:00:00"/>
    <d v="2023-05-18T00:00:00"/>
    <s v="OTHER"/>
    <s v="SEC 21 EO 292- SPECIAL PRIVILEGE"/>
    <s v="1 OTHER"/>
    <n v="1"/>
    <m/>
  </r>
  <r>
    <n v="1775"/>
    <x v="54"/>
    <d v="2023-05-10T00:00:00"/>
    <s v="DIMARANAN PERPETUA F."/>
    <s v="TIPID IMPOK"/>
    <x v="1"/>
    <d v="2023-05-19T00:00:00"/>
    <d v="2023-05-19T00:00:00"/>
    <s v="VL"/>
    <m/>
    <s v="1 VL"/>
    <n v="1"/>
    <m/>
  </r>
  <r>
    <n v="1776"/>
    <x v="54"/>
    <d v="2023-05-15T00:00:00"/>
    <s v="ALEGA ESTELITA M."/>
    <s v="CTO"/>
    <x v="1"/>
    <d v="2023-05-08T00:00:00"/>
    <d v="2023-05-12T00:00:00"/>
    <s v="SL"/>
    <m/>
    <s v="5 SL"/>
    <n v="5"/>
    <m/>
  </r>
  <r>
    <n v="1777"/>
    <x v="54"/>
    <d v="2023-05-01T00:00:00"/>
    <s v="RODRIGUEZ RUEL  "/>
    <s v="CENRO"/>
    <x v="1"/>
    <d v="2023-05-01T00:00:00"/>
    <d v="2023-05-31T00:00:00"/>
    <s v="SL"/>
    <m/>
    <s v="22 SL"/>
    <n v="22"/>
    <m/>
  </r>
  <r>
    <n v="1778"/>
    <x v="54"/>
    <d v="2023-05-10T00:00:00"/>
    <s v="BAURILE LOURDES Q."/>
    <s v="PICNIC GROVE"/>
    <x v="1"/>
    <d v="2023-04-18T00:00:00"/>
    <d v="2023-05-09T00:00:00"/>
    <s v="OTHER"/>
    <s v="RA 9710 BENEFITS FOR WOMEN"/>
    <s v="15 OTHER"/>
    <n v="15"/>
    <m/>
  </r>
  <r>
    <n v="1779"/>
    <x v="54"/>
    <d v="2023-05-11T00:00:00"/>
    <s v="TAMAYO MARIA ELLAINE III B."/>
    <s v="CTO"/>
    <x v="1"/>
    <d v="2023-05-15T00:00:00"/>
    <d v="2023-05-15T00:00:00"/>
    <s v="VL"/>
    <m/>
    <s v="1 VL"/>
    <n v="1"/>
    <m/>
  </r>
  <r>
    <n v="1780"/>
    <x v="54"/>
    <d v="2023-05-11T00:00:00"/>
    <s v="OLEGARIO NENITA A."/>
    <s v="LIBRARY"/>
    <x v="1"/>
    <d v="2023-05-10T00:00:00"/>
    <d v="2023-05-10T00:00:00"/>
    <s v="SL"/>
    <m/>
    <s v="1 SL"/>
    <n v="1"/>
    <m/>
  </r>
  <r>
    <n v="1781"/>
    <x v="54"/>
    <d v="2023-05-08T00:00:00"/>
    <s v="MERCADO ARLENNIE D."/>
    <n v="0"/>
    <x v="2"/>
    <d v="2023-05-05T00:00:00"/>
    <d v="2023-05-05T00:00:00"/>
    <s v="SL"/>
    <m/>
    <s v="1 SL"/>
    <n v="1"/>
    <m/>
  </r>
  <r>
    <n v="1782"/>
    <x v="54"/>
    <d v="2023-05-02T00:00:00"/>
    <s v="MERCADO ARLENNIE D."/>
    <n v="0"/>
    <x v="2"/>
    <d v="2023-04-28T00:00:00"/>
    <d v="2023-04-28T00:00:00"/>
    <s v="SL"/>
    <m/>
    <s v="1 SL"/>
    <n v="1"/>
    <m/>
  </r>
  <r>
    <n v="1783"/>
    <x v="54"/>
    <d v="2023-05-16T00:00:00"/>
    <s v="DELFINO NINA C."/>
    <s v="ONT"/>
    <x v="1"/>
    <d v="2023-04-17T00:00:00"/>
    <d v="2023-04-20T00:00:00"/>
    <s v="SL"/>
    <m/>
    <s v="4 SL"/>
    <n v="4"/>
    <m/>
  </r>
  <r>
    <n v="1783"/>
    <x v="54"/>
    <d v="2023-05-17T00:00:00"/>
    <s v="DELFINO NINA C."/>
    <s v="ONT"/>
    <x v="1"/>
    <d v="2023-04-24T00:00:00"/>
    <d v="2023-04-28T00:00:00"/>
    <s v="SL"/>
    <m/>
    <s v="5 SL"/>
    <n v="5"/>
    <m/>
  </r>
  <r>
    <n v="1784"/>
    <x v="54"/>
    <d v="2023-05-16T00:00:00"/>
    <s v="DELFINO NINA C."/>
    <s v="ONT"/>
    <x v="1"/>
    <d v="2023-04-06T00:00:00"/>
    <d v="2023-04-10T00:00:00"/>
    <s v="SL"/>
    <m/>
    <s v="3 SL"/>
    <n v="3"/>
    <m/>
  </r>
  <r>
    <n v="1785"/>
    <x v="54"/>
    <d v="2023-05-10T00:00:00"/>
    <s v="HERNANDEZ DONATO Q."/>
    <s v="ONT"/>
    <x v="1"/>
    <d v="2023-05-29T00:00:00"/>
    <d v="2023-05-30T00:00:00"/>
    <s v="VL"/>
    <m/>
    <s v="2 VL"/>
    <n v="2"/>
    <m/>
  </r>
  <r>
    <n v="1786"/>
    <x v="54"/>
    <d v="2023-05-10T00:00:00"/>
    <s v="FLORES MARIA PATRICIA NICOLE C."/>
    <s v="ONT"/>
    <x v="0"/>
    <d v="2023-05-29T00:00:00"/>
    <d v="2023-05-30T00:00:00"/>
    <s v="VL"/>
    <m/>
    <s v="2 VL"/>
    <n v="2"/>
    <m/>
  </r>
  <r>
    <n v="1787"/>
    <x v="54"/>
    <d v="2023-05-16T00:00:00"/>
    <s v="MANALO CYNTHIA D."/>
    <s v="ONT"/>
    <x v="1"/>
    <d v="2023-04-17T00:00:00"/>
    <d v="2023-04-19T00:00:00"/>
    <s v="OTHER"/>
    <s v="SEC 21 EO 292- SPECIAL PRIVILEGE"/>
    <s v="3 OTHER"/>
    <n v="3"/>
    <m/>
  </r>
  <r>
    <n v="1788"/>
    <x v="54"/>
    <d v="2023-05-09T00:00:00"/>
    <s v="ASIDO LEONILA R."/>
    <s v="PICNIC GROVE"/>
    <x v="0"/>
    <d v="2023-05-04T00:00:00"/>
    <d v="2023-05-06T00:00:00"/>
    <s v="SL"/>
    <m/>
    <s v="3 SL"/>
    <n v="3"/>
    <m/>
  </r>
  <r>
    <n v="1789"/>
    <x v="54"/>
    <d v="2023-05-08T00:00:00"/>
    <s v="VILLANUEVA PABLO B."/>
    <s v="PICNIC GROVE"/>
    <x v="1"/>
    <d v="2023-04-27T00:00:00"/>
    <d v="2023-05-02T00:00:00"/>
    <s v="SL"/>
    <m/>
    <s v="5 SL"/>
    <n v="5"/>
    <m/>
  </r>
  <r>
    <n v="1790"/>
    <x v="54"/>
    <d v="2023-05-03T00:00:00"/>
    <s v="VILLANUEVA DAVE RONILLO V."/>
    <s v="CEO"/>
    <x v="0"/>
    <d v="2023-04-28T00:00:00"/>
    <d v="2023-04-28T00:00:00"/>
    <s v="SL"/>
    <m/>
    <s v="1 SL"/>
    <n v="1"/>
    <m/>
  </r>
  <r>
    <n v="1791"/>
    <x v="54"/>
    <d v="2023-05-08T00:00:00"/>
    <s v="AALA MELODY M."/>
    <s v="GSO"/>
    <x v="0"/>
    <d v="2023-05-15T00:00:00"/>
    <d v="2023-05-16T00:00:00"/>
    <s v="VL"/>
    <m/>
    <s v="2 VL"/>
    <n v="2"/>
    <m/>
  </r>
  <r>
    <n v="1792"/>
    <x v="54"/>
    <d v="2023-05-11T00:00:00"/>
    <s v="LANTING AILEEN D."/>
    <s v="CHARACTER OFFICE"/>
    <x v="1"/>
    <d v="2023-05-08T00:00:00"/>
    <d v="2023-05-10T00:00:00"/>
    <s v="SL"/>
    <m/>
    <s v="3 SL"/>
    <n v="3"/>
    <m/>
  </r>
  <r>
    <n v="1793"/>
    <x v="54"/>
    <d v="2023-05-08T00:00:00"/>
    <s v="CAPUPUS LIZA FE F."/>
    <s v="CHO"/>
    <x v="1"/>
    <d v="2023-05-15T00:00:00"/>
    <d v="2023-05-16T00:00:00"/>
    <s v="OTHER"/>
    <s v="SEC 21 EO 292- SPECIAL PRIVILEGE"/>
    <s v="2 OTHER"/>
    <n v="2"/>
    <m/>
  </r>
  <r>
    <n v="1794"/>
    <x v="54"/>
    <d v="2023-05-11T00:00:00"/>
    <s v="FERMA JOSEFA O."/>
    <s v="ADMIN OFFICE"/>
    <x v="1"/>
    <d v="2023-05-30T00:00:00"/>
    <d v="2023-05-30T00:00:00"/>
    <s v="VL"/>
    <m/>
    <s v="1 VL"/>
    <n v="1"/>
    <m/>
  </r>
  <r>
    <n v="1795"/>
    <x v="54"/>
    <d v="2023-05-10T00:00:00"/>
    <s v="DE CASTRO  CHRISTINE JEAN D."/>
    <s v="CSWDO"/>
    <x v="0"/>
    <d v="2023-05-02T00:00:00"/>
    <d v="2023-05-04T00:00:00"/>
    <s v="SL"/>
    <m/>
    <s v="3 SL"/>
    <n v="3"/>
    <m/>
  </r>
  <r>
    <n v="1796"/>
    <x v="54"/>
    <d v="2023-05-17T00:00:00"/>
    <s v="ABENA WINNIE ROSE M."/>
    <s v="CSWDO"/>
    <x v="1"/>
    <d v="2023-05-17T00:00:00"/>
    <d v="2023-05-17T00:00:00"/>
    <s v="OTHER"/>
    <s v="SEC 21 EO 292- SPECIAL PRIVILEGE"/>
    <s v="1 OTHER"/>
    <n v="1"/>
    <m/>
  </r>
  <r>
    <n v="1797"/>
    <x v="54"/>
    <d v="2023-05-11T00:00:00"/>
    <s v="DIMAPILIS VILMA T."/>
    <s v="GSO"/>
    <x v="1"/>
    <d v="2023-05-10T00:00:00"/>
    <d v="2023-05-10T00:00:00"/>
    <s v="SL"/>
    <m/>
    <s v="1 SL"/>
    <n v="1"/>
    <m/>
  </r>
  <r>
    <n v="1798"/>
    <x v="54"/>
    <d v="2023-05-10T00:00:00"/>
    <s v="VILLANUEVA CHRISTIANNE FAYE A."/>
    <s v="CEO"/>
    <x v="0"/>
    <d v="2023-05-09T00:00:00"/>
    <d v="2023-05-09T00:00:00"/>
    <s v="SL"/>
    <m/>
    <s v="1 SL"/>
    <n v="1"/>
    <m/>
  </r>
  <r>
    <n v="1799"/>
    <x v="54"/>
    <d v="2023-05-09T00:00:00"/>
    <s v="PEREY AIRENE O."/>
    <s v="CCT"/>
    <x v="1"/>
    <d v="2023-05-04T00:00:00"/>
    <d v="2023-05-05T00:00:00"/>
    <s v="SL"/>
    <m/>
    <s v="2 SL"/>
    <n v="2"/>
    <m/>
  </r>
  <r>
    <n v="1800"/>
    <x v="54"/>
    <d v="2023-05-09T00:00:00"/>
    <s v="GARCIA HAIZEL M."/>
    <s v="CCT"/>
    <x v="1"/>
    <d v="2023-05-08T00:00:00"/>
    <d v="2023-05-08T00:00:00"/>
    <s v="SL"/>
    <m/>
    <s v="1 SL"/>
    <n v="1"/>
    <m/>
  </r>
  <r>
    <n v="1801"/>
    <x v="54"/>
    <d v="2023-05-08T00:00:00"/>
    <s v="BATIBOT REYNALDO D."/>
    <s v="CROSSING ELEM SCH"/>
    <x v="1"/>
    <d v="2023-05-02T00:00:00"/>
    <d v="2023-05-05T00:00:00"/>
    <s v="SL"/>
    <m/>
    <s v="4 SL"/>
    <n v="4"/>
    <m/>
  </r>
  <r>
    <n v="1802"/>
    <x v="54"/>
    <d v="2023-05-08T00:00:00"/>
    <s v="BATIBOT REYNALDO D."/>
    <s v="CROSSING ELEM SCH"/>
    <x v="1"/>
    <d v="2023-04-24T00:00:00"/>
    <d v="2023-04-28T00:00:00"/>
    <s v="SL"/>
    <m/>
    <s v="5 SL"/>
    <n v="5"/>
    <m/>
  </r>
  <r>
    <n v="1803"/>
    <x v="54"/>
    <d v="2023-05-10T00:00:00"/>
    <s v="MONTENEGRO HENRY S."/>
    <s v="SP"/>
    <x v="1"/>
    <d v="2023-05-09T00:00:00"/>
    <d v="2023-05-09T00:00:00"/>
    <s v="SL"/>
    <m/>
    <s v="1 SL"/>
    <n v="1"/>
    <m/>
  </r>
  <r>
    <n v="1804"/>
    <x v="54"/>
    <d v="2023-05-10T00:00:00"/>
    <s v="ANGCAYA ANA B."/>
    <s v="GSO"/>
    <x v="1"/>
    <d v="2023-05-18T00:00:00"/>
    <d v="2023-05-18T00:00:00"/>
    <s v="VL"/>
    <m/>
    <s v="1 VL"/>
    <n v="1"/>
    <m/>
  </r>
  <r>
    <n v="1805"/>
    <x v="54"/>
    <d v="2023-05-10T00:00:00"/>
    <s v="OLEGARIO TEOFISTA B."/>
    <s v="CTO"/>
    <x v="1"/>
    <d v="2023-05-09T00:00:00"/>
    <d v="2023-05-09T00:00:00"/>
    <s v="SL"/>
    <m/>
    <s v="1 SL"/>
    <n v="1"/>
    <m/>
  </r>
  <r>
    <n v="1806"/>
    <x v="54"/>
    <d v="2023-05-10T00:00:00"/>
    <s v="AMBAT MARILOU M."/>
    <s v="EEO/ CITY MARKET"/>
    <x v="1"/>
    <d v="2023-05-31T00:00:00"/>
    <d v="2023-06-01T00:00:00"/>
    <s v="VL"/>
    <m/>
    <s v="2 VL"/>
    <n v="2"/>
    <m/>
  </r>
  <r>
    <n v="1806"/>
    <x v="54"/>
    <d v="2023-05-10T00:00:00"/>
    <s v="AMBAT MARILOU M."/>
    <s v="EEO/ CITY MARKET"/>
    <x v="1"/>
    <d v="2023-06-03T00:00:00"/>
    <d v="2023-06-03T00:00:00"/>
    <s v="VL"/>
    <m/>
    <s v="1 VL"/>
    <n v="1"/>
    <m/>
  </r>
  <r>
    <n v="1807"/>
    <x v="54"/>
    <d v="2023-05-10T00:00:00"/>
    <s v="PARRA VICTORIA S."/>
    <s v="EEO/ CITY MARKET"/>
    <x v="1"/>
    <d v="2023-07-23T00:00:00"/>
    <d v="2023-08-12T00:00:00"/>
    <s v="VL"/>
    <m/>
    <s v="14 VL"/>
    <n v="14"/>
    <m/>
  </r>
  <r>
    <n v="1808"/>
    <x v="54"/>
    <d v="2023-05-09T00:00:00"/>
    <s v="DIMAPILIS ARIEL M."/>
    <s v="CTO"/>
    <x v="1"/>
    <d v="2023-05-08T00:00:00"/>
    <d v="2023-05-08T00:00:00"/>
    <s v="SL"/>
    <m/>
    <s v="1 SL"/>
    <n v="1"/>
    <m/>
  </r>
  <r>
    <n v="1809"/>
    <x v="54"/>
    <d v="2023-05-08T00:00:00"/>
    <s v="HAYAG JERMAINE JOI D."/>
    <s v="CHO"/>
    <x v="1"/>
    <d v="2023-05-20T00:00:00"/>
    <d v="2023-05-20T00:00:00"/>
    <s v="OTHER"/>
    <s v="SEC 21 EO 292- SPECIAL PRIVILEGE"/>
    <s v="1 OTHER"/>
    <n v="1"/>
    <m/>
  </r>
  <r>
    <n v="1810"/>
    <x v="54"/>
    <d v="2023-05-08T00:00:00"/>
    <s v="MONTEALEGRE CHARLIE JR. O."/>
    <n v="0"/>
    <x v="2"/>
    <d v="2023-04-25T00:00:00"/>
    <d v="2023-04-25T00:00:00"/>
    <s v="SL"/>
    <m/>
    <s v="1 SL"/>
    <n v="1"/>
    <m/>
  </r>
  <r>
    <n v="1811"/>
    <x v="54"/>
    <d v="2023-05-08T00:00:00"/>
    <s v="COLETO HANY ROY D."/>
    <s v="ONT"/>
    <x v="1"/>
    <d v="2023-05-18T00:00:00"/>
    <d v="2023-05-18T00:00:00"/>
    <s v="OTHER"/>
    <s v="SEC 21 EO 292- SPECIAL PRIVILEGE"/>
    <s v="1 OTHER"/>
    <n v="1"/>
    <m/>
  </r>
  <r>
    <n v="1812"/>
    <x v="54"/>
    <d v="2023-05-09T00:00:00"/>
    <s v="PEÑANO DARYL BAMBI B."/>
    <s v="ONT"/>
    <x v="1"/>
    <d v="2023-05-08T00:00:00"/>
    <d v="2023-05-10T00:00:00"/>
    <s v="SL"/>
    <m/>
    <s v="3 SL"/>
    <n v="3"/>
    <m/>
  </r>
  <r>
    <n v="1813"/>
    <x v="54"/>
    <d v="2023-05-10T00:00:00"/>
    <s v="PERENA RUBILINDA C."/>
    <s v="MO"/>
    <x v="1"/>
    <d v="2023-05-09T00:00:00"/>
    <d v="2023-05-09T00:00:00"/>
    <s v="SL"/>
    <m/>
    <s v="1 SL"/>
    <n v="1"/>
    <m/>
  </r>
  <r>
    <n v="1814"/>
    <x v="54"/>
    <d v="2023-05-16T00:00:00"/>
    <s v="VERGARA CATHERINE R."/>
    <s v="CSWDO"/>
    <x v="1"/>
    <d v="2023-05-11T00:00:00"/>
    <d v="2023-05-15T00:00:00"/>
    <s v="SL"/>
    <m/>
    <s v="3 SL"/>
    <n v="3"/>
    <m/>
  </r>
  <r>
    <n v="1815"/>
    <x v="54"/>
    <d v="2023-05-15T00:00:00"/>
    <s v="ROZUL FLORENCIA M."/>
    <s v="CSWDO"/>
    <x v="1"/>
    <d v="2023-05-12T00:00:00"/>
    <d v="2023-05-12T00:00:00"/>
    <s v="SL"/>
    <m/>
    <s v="1 SL"/>
    <n v="1"/>
    <m/>
  </r>
  <r>
    <n v="1816"/>
    <x v="54"/>
    <d v="2023-05-12T00:00:00"/>
    <s v="MAGO ROLANDO V."/>
    <s v="DA"/>
    <x v="0"/>
    <d v="2023-05-29T00:00:00"/>
    <d v="2023-06-02T00:00:00"/>
    <s v="VL"/>
    <m/>
    <s v="5 VL"/>
    <n v="5"/>
    <m/>
  </r>
  <r>
    <n v="1817"/>
    <x v="54"/>
    <d v="2023-05-16T00:00:00"/>
    <s v="ANACAY ABNER M."/>
    <s v="ASSESSORS OFFICE"/>
    <x v="1"/>
    <d v="2023-05-15T00:00:00"/>
    <d v="2023-05-15T00:00:00"/>
    <s v="SL"/>
    <m/>
    <s v="1 SL"/>
    <n v="1"/>
    <m/>
  </r>
  <r>
    <n v="1818"/>
    <x v="54"/>
    <d v="2023-05-16T00:00:00"/>
    <s v="AUDITOR AILEEN D."/>
    <s v="PIO"/>
    <x v="1"/>
    <d v="2023-05-15T00:00:00"/>
    <d v="2023-05-15T00:00:00"/>
    <s v="SL"/>
    <m/>
    <s v="1 SL"/>
    <n v="1"/>
    <m/>
  </r>
  <r>
    <n v="1819"/>
    <x v="54"/>
    <d v="2023-05-16T00:00:00"/>
    <s v="DELA CRUZ EVANGELINE P."/>
    <s v="LANDTAX"/>
    <x v="1"/>
    <d v="2023-05-11T00:00:00"/>
    <d v="2023-05-12T00:00:00"/>
    <s v="SL"/>
    <m/>
    <s v="2 SL"/>
    <n v="2"/>
    <m/>
  </r>
  <r>
    <n v="1820"/>
    <x v="54"/>
    <d v="2023-05-16T00:00:00"/>
    <s v="REPILLO AMMY LOU M."/>
    <s v="CTO"/>
    <x v="1"/>
    <d v="2023-05-15T00:00:00"/>
    <d v="2023-05-15T00:00:00"/>
    <s v="SL"/>
    <m/>
    <s v="1 SL"/>
    <n v="1"/>
    <m/>
  </r>
  <r>
    <n v="1821"/>
    <x v="54"/>
    <d v="2023-05-16T00:00:00"/>
    <s v="LANTING AILEEN D."/>
    <s v="CHARACTER OFFICE"/>
    <x v="1"/>
    <d v="2023-05-11T00:00:00"/>
    <d v="2023-05-15T00:00:00"/>
    <s v="SL"/>
    <m/>
    <s v="3 SL"/>
    <n v="3"/>
    <m/>
  </r>
  <r>
    <n v="1822"/>
    <x v="54"/>
    <d v="2023-05-15T00:00:00"/>
    <s v="MIRANDA BIENVENIDO D."/>
    <n v="0"/>
    <x v="2"/>
    <d v="2023-05-15T00:00:00"/>
    <d v="2023-05-26T00:00:00"/>
    <s v="SL"/>
    <m/>
    <s v="10 SL"/>
    <n v="10"/>
    <m/>
  </r>
  <r>
    <n v="1823"/>
    <x v="54"/>
    <d v="2023-05-08T00:00:00"/>
    <s v="BAYOT ELAINE B."/>
    <s v="ONT"/>
    <x v="1"/>
    <d v="2023-05-25T00:00:00"/>
    <d v="2023-05-29T00:00:00"/>
    <s v="VL"/>
    <m/>
    <s v="3 VL"/>
    <n v="3"/>
    <m/>
  </r>
  <r>
    <n v="1824"/>
    <x v="54"/>
    <d v="2023-05-15T00:00:00"/>
    <s v="AUSTRIA KIM E."/>
    <s v="ONT"/>
    <x v="1"/>
    <d v="2023-05-26T00:00:00"/>
    <d v="2023-05-26T00:00:00"/>
    <s v="VL"/>
    <m/>
    <s v="1 VL"/>
    <n v="1"/>
    <m/>
  </r>
  <r>
    <n v="1824"/>
    <x v="54"/>
    <d v="2023-05-15T00:00:00"/>
    <s v="AUSTRIA KIM E."/>
    <s v="ONT"/>
    <x v="1"/>
    <d v="2023-05-30T00:00:00"/>
    <d v="2023-05-30T00:00:00"/>
    <s v="VL"/>
    <m/>
    <s v="1 VL"/>
    <n v="1"/>
    <m/>
  </r>
  <r>
    <n v="1825"/>
    <x v="54"/>
    <d v="2023-05-08T00:00:00"/>
    <s v="HAYAG JERMAINE JOI D."/>
    <s v="CHO"/>
    <x v="1"/>
    <d v="2023-05-21T00:00:00"/>
    <d v="2023-05-21T00:00:00"/>
    <s v="VL"/>
    <m/>
    <s v="1 VL"/>
    <n v="1"/>
    <m/>
  </r>
  <r>
    <n v="1825"/>
    <x v="54"/>
    <d v="2023-05-08T00:00:00"/>
    <s v="HAYAG JERMAINE JOI D."/>
    <s v="CHO"/>
    <x v="1"/>
    <d v="2023-05-24T00:00:00"/>
    <d v="2023-05-24T00:00:00"/>
    <s v="VL"/>
    <m/>
    <s v="1 VL"/>
    <n v="1"/>
    <m/>
  </r>
  <r>
    <n v="1826"/>
    <x v="54"/>
    <d v="2023-05-15T00:00:00"/>
    <s v="PEREY LUCIANA B."/>
    <s v="OSPITAL NG TAGAYTAY"/>
    <x v="1"/>
    <d v="2023-05-08T00:00:00"/>
    <d v="2023-05-12T00:00:00"/>
    <s v="SL"/>
    <m/>
    <s v="5 SL"/>
    <n v="5"/>
    <m/>
  </r>
  <r>
    <n v="1827"/>
    <x v="54"/>
    <d v="2023-05-08T00:00:00"/>
    <s v="PRIMO GRACE M."/>
    <s v="EEO/CITY MARKET"/>
    <x v="0"/>
    <d v="2023-05-05T00:00:00"/>
    <d v="2023-05-05T00:00:00"/>
    <s v="SL"/>
    <m/>
    <s v="1 SL"/>
    <n v="1"/>
    <m/>
  </r>
  <r>
    <n v="1828"/>
    <x v="54"/>
    <d v="2023-04-23T00:00:00"/>
    <s v="GATPANDAN ETHEL  "/>
    <s v="ONT"/>
    <x v="0"/>
    <d v="2023-04-23T00:00:00"/>
    <d v="2023-04-23T00:00:00"/>
    <s v="SL"/>
    <m/>
    <s v="1 SL"/>
    <n v="1"/>
    <m/>
  </r>
  <r>
    <n v="1828"/>
    <x v="54"/>
    <d v="2023-04-23T00:00:00"/>
    <s v="GATPANDAN ETHEL  "/>
    <s v="ONT"/>
    <x v="0"/>
    <d v="2023-04-30T00:00:00"/>
    <d v="2023-04-30T00:00:00"/>
    <s v="SL"/>
    <m/>
    <s v="1 SL"/>
    <n v="1"/>
    <m/>
  </r>
  <r>
    <n v="1829"/>
    <x v="54"/>
    <d v="2023-05-09T00:00:00"/>
    <s v="VARGAS ARNOLD A."/>
    <s v="ONT"/>
    <x v="0"/>
    <d v="2023-05-31T00:00:00"/>
    <d v="2023-06-03T00:00:00"/>
    <s v="VL"/>
    <m/>
    <s v="4 VL"/>
    <n v="4"/>
    <m/>
  </r>
  <r>
    <n v="1829"/>
    <x v="54"/>
    <d v="2023-05-09T00:00:00"/>
    <s v="VARGAS ARNOLD A."/>
    <s v="ONT"/>
    <x v="0"/>
    <d v="2023-06-05T00:00:00"/>
    <d v="2023-06-05T00:00:00"/>
    <s v="VL"/>
    <m/>
    <s v="1 VL"/>
    <n v="1"/>
    <m/>
  </r>
  <r>
    <n v="1830"/>
    <x v="54"/>
    <d v="2023-05-09T00:00:00"/>
    <s v="VARGAS ARNOLD A."/>
    <s v="ONT"/>
    <x v="0"/>
    <d v="2023-04-28T00:00:00"/>
    <d v="2023-04-28T00:00:00"/>
    <s v="SL"/>
    <m/>
    <s v="1 SL"/>
    <n v="1"/>
    <m/>
  </r>
  <r>
    <n v="1831"/>
    <x v="54"/>
    <d v="2023-05-09T00:00:00"/>
    <s v="VARGAS ARNOLD A."/>
    <s v="ONT"/>
    <x v="0"/>
    <d v="2023-04-09T00:00:00"/>
    <d v="2023-04-09T00:00:00"/>
    <s v="SL"/>
    <m/>
    <s v="1 SL"/>
    <n v="1"/>
    <m/>
  </r>
  <r>
    <n v="1831"/>
    <x v="54"/>
    <d v="2023-05-09T00:00:00"/>
    <s v="VARGAS ARNOLD A."/>
    <s v="ONT"/>
    <x v="0"/>
    <d v="2023-04-16T00:00:00"/>
    <d v="2023-04-16T00:00:00"/>
    <s v="SL"/>
    <m/>
    <s v="1 SL"/>
    <n v="1"/>
    <m/>
  </r>
  <r>
    <n v="1832"/>
    <x v="54"/>
    <d v="2023-05-09T00:00:00"/>
    <s v="VARGAS ARNOLD A."/>
    <s v="ONT"/>
    <x v="0"/>
    <d v="2023-04-01T00:00:00"/>
    <d v="2023-04-05T00:00:00"/>
    <s v="SL"/>
    <m/>
    <s v="3 SL"/>
    <n v="3"/>
    <m/>
  </r>
  <r>
    <n v="1832"/>
    <x v="54"/>
    <d v="2023-05-09T00:00:00"/>
    <s v="VARGAS ARNOLD A."/>
    <s v="ONT"/>
    <x v="0"/>
    <d v="2023-04-07T00:00:00"/>
    <d v="2023-04-07T00:00:00"/>
    <s v="SL"/>
    <m/>
    <s v="1 SL"/>
    <n v="1"/>
    <m/>
  </r>
  <r>
    <n v="1833"/>
    <x v="54"/>
    <d v="2023-05-12T00:00:00"/>
    <s v="COSTANTE HERBERT F."/>
    <s v="BPLO"/>
    <x v="2"/>
    <d v="2023-05-10T00:00:00"/>
    <d v="2023-05-10T00:00:00"/>
    <s v="OTHER"/>
    <s v="SL WITHOUTPAY"/>
    <s v="1 OTHER"/>
    <n v="1"/>
    <m/>
  </r>
  <r>
    <n v="1834"/>
    <x v="54"/>
    <d v="2023-05-12T00:00:00"/>
    <s v="COSTANTE HERBERT F."/>
    <s v="BPLO"/>
    <x v="2"/>
    <d v="2023-05-22T00:00:00"/>
    <d v="2023-05-22T00:00:00"/>
    <s v="OTHER"/>
    <s v="SL WITHOUTPAY"/>
    <s v="1 OTHER"/>
    <n v="1"/>
    <m/>
  </r>
  <r>
    <n v="1835"/>
    <x v="54"/>
    <d v="2023-05-12T00:00:00"/>
    <s v="CASI BRYAN C."/>
    <s v="BPLO"/>
    <x v="2"/>
    <d v="2023-05-10T00:00:00"/>
    <d v="2023-05-12T00:00:00"/>
    <s v="SL"/>
    <m/>
    <s v="3 SL"/>
    <n v="3"/>
    <m/>
  </r>
  <r>
    <n v="1836"/>
    <x v="54"/>
    <d v="2023-05-08T00:00:00"/>
    <s v="COSTANTE HERBERT F."/>
    <s v="BPLO"/>
    <x v="2"/>
    <d v="2023-05-04T00:00:00"/>
    <d v="2023-05-06T00:00:00"/>
    <s v="SL"/>
    <m/>
    <s v="2 SL"/>
    <n v="2"/>
    <m/>
  </r>
  <r>
    <n v="1837"/>
    <x v="54"/>
    <d v="2023-05-09T00:00:00"/>
    <s v="BAES ELMER P."/>
    <s v="EDP"/>
    <x v="0"/>
    <d v="2023-05-05T00:00:00"/>
    <d v="2023-05-05T00:00:00"/>
    <s v="SL"/>
    <m/>
    <s v="1 SL"/>
    <n v="1"/>
    <m/>
  </r>
  <r>
    <n v="1837"/>
    <x v="54"/>
    <d v="2023-05-09T00:00:00"/>
    <s v="BAES ELMER P."/>
    <s v="EDP"/>
    <x v="0"/>
    <d v="2023-05-08T00:00:00"/>
    <d v="2023-05-08T00:00:00"/>
    <s v="SL"/>
    <m/>
    <s v="1 SL"/>
    <n v="1"/>
    <m/>
  </r>
  <r>
    <n v="1838"/>
    <x v="54"/>
    <d v="2023-05-10T00:00:00"/>
    <s v="OCAMPO NOVELYN U."/>
    <s v="CSWDO"/>
    <x v="0"/>
    <d v="2023-05-10T00:00:00"/>
    <d v="2023-05-24T00:00:00"/>
    <s v="SL"/>
    <m/>
    <s v="11 SL"/>
    <n v="11"/>
    <m/>
  </r>
  <r>
    <n v="1839"/>
    <x v="54"/>
    <d v="2023-05-09T00:00:00"/>
    <s v="ACUB MA. MARILYN L."/>
    <m/>
    <x v="0"/>
    <d v="2023-05-05T00:00:00"/>
    <d v="2023-05-08T00:00:00"/>
    <s v="SL"/>
    <m/>
    <s v="2 SL"/>
    <n v="2"/>
    <m/>
  </r>
  <r>
    <n v="1840"/>
    <x v="54"/>
    <d v="2023-04-08T00:00:00"/>
    <s v="MARDO MELINDA E."/>
    <m/>
    <x v="0"/>
    <d v="2023-05-18T00:00:00"/>
    <d v="2023-05-20T00:00:00"/>
    <s v="VL"/>
    <m/>
    <s v="2 VL"/>
    <n v="2"/>
    <m/>
  </r>
  <r>
    <n v="1840"/>
    <x v="54"/>
    <d v="2023-04-08T00:00:00"/>
    <s v="MARDO MELINDA E."/>
    <s v="CENRO"/>
    <x v="0"/>
    <d v="2023-05-24T00:00:00"/>
    <d v="2023-05-25T00:00:00"/>
    <s v="VL"/>
    <m/>
    <s v="2 VL"/>
    <n v="2"/>
    <m/>
  </r>
  <r>
    <n v="1840"/>
    <x v="54"/>
    <d v="2023-04-08T00:00:00"/>
    <s v="MARDO MELINDA E."/>
    <s v="CENRO"/>
    <x v="0"/>
    <d v="2023-05-27T00:00:00"/>
    <d v="2023-05-30T00:00:00"/>
    <s v="VL"/>
    <m/>
    <s v="2 VL"/>
    <n v="2"/>
    <m/>
  </r>
  <r>
    <n v="1841"/>
    <x v="54"/>
    <d v="2023-05-08T00:00:00"/>
    <s v="MARDO MELINDA E."/>
    <s v="CENRO"/>
    <x v="0"/>
    <d v="2023-05-04T00:00:00"/>
    <d v="2023-05-06T00:00:00"/>
    <s v="SL"/>
    <m/>
    <s v="2 SL"/>
    <n v="2"/>
    <m/>
  </r>
  <r>
    <n v="1842"/>
    <x v="54"/>
    <d v="2023-05-11T00:00:00"/>
    <s v="MULINGTAPANG GUILLERMA O."/>
    <s v="GSO"/>
    <x v="0"/>
    <d v="2023-05-09T00:00:00"/>
    <d v="2023-05-10T00:00:00"/>
    <s v="SL"/>
    <m/>
    <s v="2 SL"/>
    <n v="2"/>
    <m/>
  </r>
  <r>
    <n v="1843"/>
    <x v="54"/>
    <d v="2023-05-02T00:00:00"/>
    <s v="ANGCAYA IRENE V."/>
    <s v="TICC"/>
    <x v="0"/>
    <d v="2023-05-12T00:00:00"/>
    <d v="2023-05-16T00:00:00"/>
    <s v="VL"/>
    <m/>
    <s v="3 VL"/>
    <n v="3"/>
    <m/>
  </r>
  <r>
    <n v="1844"/>
    <x v="54"/>
    <d v="2023-05-10T00:00:00"/>
    <s v="OPO CONEY V."/>
    <s v="HOUSING"/>
    <x v="0"/>
    <d v="2023-05-08T00:00:00"/>
    <d v="2023-05-09T00:00:00"/>
    <s v="SL"/>
    <m/>
    <s v="2 SL"/>
    <n v="2"/>
    <m/>
  </r>
  <r>
    <n v="1845"/>
    <x v="54"/>
    <d v="2023-05-05T00:00:00"/>
    <s v="OPO CONEY V."/>
    <s v="HOUSING"/>
    <x v="0"/>
    <d v="2023-05-02T00:00:00"/>
    <d v="2023-05-04T00:00:00"/>
    <s v="SL"/>
    <m/>
    <s v="3 SL"/>
    <n v="3"/>
    <m/>
  </r>
  <r>
    <n v="1846"/>
    <x v="54"/>
    <d v="2023-05-10T00:00:00"/>
    <s v="SUMAGUI LORENA P."/>
    <s v="BIR"/>
    <x v="0"/>
    <d v="2023-05-08T00:00:00"/>
    <d v="2023-05-09T00:00:00"/>
    <s v="SL"/>
    <m/>
    <s v="2 SL"/>
    <n v="2"/>
    <m/>
  </r>
  <r>
    <n v="1847"/>
    <x v="54"/>
    <d v="2023-05-15T00:00:00"/>
    <s v="ESTIEBAR ARISTOTLE B."/>
    <s v="CENRO"/>
    <x v="0"/>
    <d v="2023-05-13T00:00:00"/>
    <d v="2023-05-19T00:00:00"/>
    <s v="Paternity"/>
    <m/>
    <s v="5 Paternity"/>
    <n v="5"/>
    <m/>
  </r>
  <r>
    <n v="1848"/>
    <x v="54"/>
    <d v="2023-05-10T00:00:00"/>
    <s v="BAYLA EVANGELINE C."/>
    <s v="PDAO"/>
    <x v="1"/>
    <d v="2023-05-09T00:00:00"/>
    <d v="2023-05-09T00:00:00"/>
    <s v="SL"/>
    <m/>
    <s v="1 SL"/>
    <n v="1"/>
    <m/>
  </r>
  <r>
    <n v="1849"/>
    <x v="54"/>
    <d v="2023-05-09T00:00:00"/>
    <s v="BAYLA EVANGELINE C."/>
    <s v="PDAO"/>
    <x v="1"/>
    <d v="2023-05-08T00:00:00"/>
    <d v="2023-05-08T00:00:00"/>
    <s v="OTHER"/>
    <s v="PERSONAL"/>
    <s v="1 OTHER"/>
    <n v="1"/>
    <m/>
  </r>
  <r>
    <n v="1850"/>
    <x v="54"/>
    <d v="2023-05-02T00:00:00"/>
    <s v="BAYLA EVANGELINE C."/>
    <s v="PDAO"/>
    <x v="1"/>
    <d v="2023-04-28T00:00:00"/>
    <d v="2023-04-28T00:00:00"/>
    <s v="OTHER"/>
    <s v="EMERGENCY"/>
    <s v="1 OTHER"/>
    <n v="1"/>
    <m/>
  </r>
  <r>
    <n v="1851"/>
    <x v="54"/>
    <d v="2023-05-15T00:00:00"/>
    <s v="PEREA BABEL G."/>
    <s v="HOUSING"/>
    <x v="0"/>
    <d v="2023-05-23T00:00:00"/>
    <d v="2023-05-23T00:00:00"/>
    <s v="SL"/>
    <m/>
    <s v="1 SL"/>
    <n v="1"/>
    <m/>
  </r>
  <r>
    <n v="1852"/>
    <x v="54"/>
    <d v="2023-05-15T00:00:00"/>
    <s v="PEREA BABEL G."/>
    <s v="HOUSING"/>
    <x v="0"/>
    <d v="2023-05-05T00:00:00"/>
    <d v="2023-05-05T00:00:00"/>
    <s v="SL"/>
    <m/>
    <s v="1 SL"/>
    <n v="1"/>
    <m/>
  </r>
  <r>
    <n v="1852"/>
    <x v="54"/>
    <d v="2023-05-15T00:00:00"/>
    <s v="PEREA BABEL G."/>
    <s v="HOUSING"/>
    <x v="0"/>
    <d v="2023-05-11T00:00:00"/>
    <d v="2023-05-12T00:00:00"/>
    <s v="SL"/>
    <m/>
    <s v="2 SL"/>
    <n v="2"/>
    <m/>
  </r>
  <r>
    <n v="1853"/>
    <x v="54"/>
    <d v="2023-05-18T00:00:00"/>
    <s v="FLORES RICHARD  "/>
    <s v="CENRO"/>
    <x v="0"/>
    <d v="2023-05-10T00:00:00"/>
    <d v="2023-05-12T00:00:00"/>
    <s v="SL"/>
    <m/>
    <s v="3 SL"/>
    <n v="3"/>
    <m/>
  </r>
  <r>
    <n v="1854"/>
    <x v="54"/>
    <d v="2023-05-17T00:00:00"/>
    <s v="RODRIGUEZ JOSEPHINE R."/>
    <s v="TICC"/>
    <x v="0"/>
    <d v="2023-05-16T00:00:00"/>
    <d v="2023-05-16T00:00:00"/>
    <s v="SL"/>
    <m/>
    <s v="1 SL"/>
    <n v="1"/>
    <m/>
  </r>
  <r>
    <n v="1855"/>
    <x v="54"/>
    <d v="2023-05-16T00:00:00"/>
    <s v="VILLANUEVA MARILYN L."/>
    <s v="TICC"/>
    <x v="0"/>
    <d v="2023-05-15T00:00:00"/>
    <d v="2023-05-15T00:00:00"/>
    <s v="SL"/>
    <m/>
    <s v="1 SL"/>
    <n v="1"/>
    <m/>
  </r>
  <r>
    <n v="1856"/>
    <x v="54"/>
    <d v="2023-05-16T00:00:00"/>
    <s v="CESICAR JOCHELLE JOAN S."/>
    <s v="TICC/TCCH"/>
    <x v="0"/>
    <d v="2023-05-12T00:00:00"/>
    <d v="2023-05-15T00:00:00"/>
    <s v="SL"/>
    <m/>
    <s v="2 SL"/>
    <n v="2"/>
    <m/>
  </r>
  <r>
    <n v="1857"/>
    <x v="54"/>
    <d v="2023-05-17T00:00:00"/>
    <s v="DILIDILI AIREEN M."/>
    <s v="TICC"/>
    <x v="0"/>
    <d v="2023-05-25T00:00:00"/>
    <d v="2023-05-26T00:00:00"/>
    <s v="VL"/>
    <m/>
    <s v="2 VL"/>
    <n v="2"/>
    <m/>
  </r>
  <r>
    <n v="1858"/>
    <x v="54"/>
    <d v="2023-05-18T00:00:00"/>
    <s v="LORILLA LOIDA P."/>
    <s v="TCSNHS-ISHS"/>
    <x v="0"/>
    <d v="2023-05-15T00:00:00"/>
    <d v="2023-05-16T00:00:00"/>
    <s v="SL"/>
    <m/>
    <s v="2 SL"/>
    <n v="2"/>
    <m/>
  </r>
  <r>
    <n v="1859"/>
    <x v="54"/>
    <d v="2023-05-18T00:00:00"/>
    <s v="LORILLA LOIDA P."/>
    <s v="TCSNHS-ISHS"/>
    <x v="0"/>
    <d v="2023-05-08T00:00:00"/>
    <d v="2023-05-12T00:00:00"/>
    <s v="SL"/>
    <m/>
    <s v="5 SL"/>
    <n v="5"/>
    <m/>
  </r>
  <r>
    <n v="1860"/>
    <x v="54"/>
    <d v="2023-05-15T00:00:00"/>
    <s v="MERJILLA JEANETTE B."/>
    <n v="0"/>
    <x v="2"/>
    <d v="2023-05-10T00:00:00"/>
    <d v="2023-05-10T00:00:00"/>
    <s v="SL"/>
    <m/>
    <s v="1 SL"/>
    <n v="1"/>
    <m/>
  </r>
  <r>
    <n v="1861"/>
    <x v="54"/>
    <d v="2023-05-17T00:00:00"/>
    <s v="MANLAPAZ ROSALINDA R."/>
    <s v="CTO"/>
    <x v="0"/>
    <d v="2023-05-26T00:00:00"/>
    <d v="2023-05-29T00:00:00"/>
    <s v="VL"/>
    <m/>
    <s v="2 VL"/>
    <n v="2"/>
    <m/>
  </r>
  <r>
    <n v="1862"/>
    <x v="54"/>
    <d v="2023-05-15T00:00:00"/>
    <s v="MANLAPAZ ROSALINDA R."/>
    <s v="CTO"/>
    <x v="0"/>
    <d v="2023-05-03T00:00:00"/>
    <d v="2023-05-03T00:00:00"/>
    <s v="SL"/>
    <m/>
    <s v="1 SL"/>
    <n v="1"/>
    <m/>
  </r>
  <r>
    <n v="1862"/>
    <x v="54"/>
    <d v="2023-05-15T00:00:00"/>
    <s v="MANLAPAZ ROSALINDA R."/>
    <s v="CTO"/>
    <x v="0"/>
    <d v="2023-05-05T00:00:00"/>
    <d v="2023-05-05T00:00:00"/>
    <s v="SL"/>
    <m/>
    <s v="1 SL"/>
    <n v="1"/>
    <m/>
  </r>
  <r>
    <n v="1862"/>
    <x v="54"/>
    <d v="2023-05-15T00:00:00"/>
    <s v="MANLAPAZ ROSALINDA R."/>
    <s v="CTO"/>
    <x v="0"/>
    <d v="2023-05-08T00:00:00"/>
    <d v="2023-05-12T00:00:00"/>
    <s v="SL"/>
    <m/>
    <s v="5 SL"/>
    <n v="5"/>
    <m/>
  </r>
  <r>
    <n v="1863"/>
    <x v="54"/>
    <d v="2023-05-17T00:00:00"/>
    <s v="GONZALES CRISTI NERISSE E."/>
    <s v="CEO"/>
    <x v="0"/>
    <d v="2023-05-16T00:00:00"/>
    <d v="2023-05-16T00:00:00"/>
    <s v="OTHER"/>
    <s v="SEC 21 EO 292- SPECIAL PRIVILEGE"/>
    <s v="1 OTHER"/>
    <n v="1"/>
    <m/>
  </r>
  <r>
    <n v="1864"/>
    <x v="54"/>
    <d v="2023-05-19T00:00:00"/>
    <s v="MANALO ELIADA F."/>
    <s v="SP"/>
    <x v="1"/>
    <d v="2023-05-18T00:00:00"/>
    <d v="2023-05-18T00:00:00"/>
    <s v="SL"/>
    <m/>
    <s v="1 SL"/>
    <n v="1"/>
    <m/>
  </r>
  <r>
    <n v="1865"/>
    <x v="54"/>
    <d v="2023-05-18T00:00:00"/>
    <s v="BAES ELMER P."/>
    <s v="EDP"/>
    <x v="0"/>
    <d v="2023-05-17T00:00:00"/>
    <d v="2023-05-17T00:00:00"/>
    <s v="SL"/>
    <m/>
    <s v="1 SL"/>
    <n v="1"/>
    <m/>
  </r>
  <r>
    <n v="1866"/>
    <x v="54"/>
    <d v="2023-05-01T00:00:00"/>
    <s v="DORADO JULAIDA M."/>
    <s v="CENRO"/>
    <x v="1"/>
    <d v="2023-05-03T00:00:00"/>
    <d v="2023-05-03T00:00:00"/>
    <s v="VL"/>
    <m/>
    <s v="1 VL"/>
    <n v="1"/>
    <m/>
  </r>
  <r>
    <n v="1866"/>
    <x v="54"/>
    <d v="2023-05-01T00:00:00"/>
    <s v="DORADO JULAIDA M."/>
    <s v="CENRO"/>
    <x v="1"/>
    <d v="2023-05-05T00:00:00"/>
    <d v="2023-05-05T00:00:00"/>
    <s v="VL"/>
    <m/>
    <s v="1 VL"/>
    <n v="1"/>
    <m/>
  </r>
  <r>
    <n v="1866"/>
    <x v="54"/>
    <d v="2023-05-01T00:00:00"/>
    <s v="DORADO JULAIDA M."/>
    <s v="CENRO"/>
    <x v="1"/>
    <d v="2023-05-09T00:00:00"/>
    <d v="2023-05-09T00:00:00"/>
    <s v="VL"/>
    <m/>
    <s v="1 VL"/>
    <n v="1"/>
    <m/>
  </r>
  <r>
    <n v="1866"/>
    <x v="54"/>
    <d v="2023-05-01T00:00:00"/>
    <s v="DORADO JULAIDA M."/>
    <s v="CENRO"/>
    <x v="1"/>
    <d v="2023-05-12T00:00:00"/>
    <d v="2023-05-12T00:00:00"/>
    <s v="VL"/>
    <m/>
    <s v="1 VL"/>
    <n v="1"/>
    <m/>
  </r>
  <r>
    <n v="1866"/>
    <x v="54"/>
    <d v="2023-05-01T00:00:00"/>
    <s v="DORADO JULAIDA M."/>
    <s v="CENRO"/>
    <x v="1"/>
    <d v="2023-05-17T00:00:00"/>
    <d v="2023-05-17T00:00:00"/>
    <s v="VL"/>
    <m/>
    <s v="1 VL"/>
    <n v="1"/>
    <m/>
  </r>
  <r>
    <n v="1866"/>
    <x v="54"/>
    <d v="2023-05-01T00:00:00"/>
    <s v="DORADO JULAIDA M."/>
    <s v="CENRO"/>
    <x v="1"/>
    <d v="2023-05-19T00:00:00"/>
    <d v="2023-05-19T00:00:00"/>
    <s v="VL"/>
    <m/>
    <s v="1 VL"/>
    <n v="1"/>
    <m/>
  </r>
  <r>
    <n v="1866"/>
    <x v="54"/>
    <d v="2023-05-01T00:00:00"/>
    <s v="DORADO JULAIDA M."/>
    <s v="CENRO"/>
    <x v="1"/>
    <d v="2023-05-23T00:00:00"/>
    <d v="2023-05-23T00:00:00"/>
    <s v="VL"/>
    <m/>
    <s v="1 VL"/>
    <n v="1"/>
    <m/>
  </r>
  <r>
    <n v="1866"/>
    <x v="54"/>
    <d v="2023-05-01T00:00:00"/>
    <s v="DORADO JULAIDA M."/>
    <s v="CENRO"/>
    <x v="1"/>
    <d v="2023-05-26T00:00:00"/>
    <d v="2023-05-26T00:00:00"/>
    <s v="VL"/>
    <m/>
    <s v="1 VL"/>
    <n v="1"/>
    <m/>
  </r>
  <r>
    <n v="1867"/>
    <x v="54"/>
    <d v="2023-05-01T00:00:00"/>
    <s v="DORADO JULAIDA M."/>
    <s v="CENRO"/>
    <x v="1"/>
    <d v="2023-05-20T00:00:00"/>
    <d v="2023-05-20T00:00:00"/>
    <s v="VL"/>
    <m/>
    <s v="1 VL"/>
    <n v="1"/>
    <m/>
  </r>
  <r>
    <n v="1867"/>
    <x v="54"/>
    <d v="2023-05-01T00:00:00"/>
    <s v="DORADO JULAIDA M."/>
    <s v="CENRO"/>
    <x v="1"/>
    <d v="2023-05-28T00:00:00"/>
    <d v="2023-05-28T00:00:00"/>
    <s v="VL"/>
    <m/>
    <s v="1 VL"/>
    <n v="1"/>
    <m/>
  </r>
  <r>
    <n v="1868"/>
    <x v="54"/>
    <d v="2023-05-17T00:00:00"/>
    <s v="MARDO MELINDA E."/>
    <s v="CENRO"/>
    <x v="0"/>
    <d v="2023-05-16T00:00:00"/>
    <d v="2023-05-16T00:00:00"/>
    <s v="SL"/>
    <m/>
    <s v="1 SL"/>
    <n v="1"/>
    <m/>
  </r>
  <r>
    <n v="1869"/>
    <x v="54"/>
    <d v="2023-05-17T00:00:00"/>
    <s v="MARDO MELINDA E."/>
    <s v="CENRO"/>
    <x v="0"/>
    <d v="2023-05-11T00:00:00"/>
    <d v="2023-05-13T00:00:00"/>
    <s v="SL"/>
    <m/>
    <s v="2 SL"/>
    <n v="2"/>
    <m/>
  </r>
  <r>
    <n v="1870"/>
    <x v="54"/>
    <d v="2023-05-18T00:00:00"/>
    <s v="PAGLINAWAN JESSIE M."/>
    <s v="CENRO"/>
    <x v="0"/>
    <d v="2023-05-13T00:00:00"/>
    <d v="2023-05-15T00:00:00"/>
    <s v="SL"/>
    <m/>
    <s v="1 SL"/>
    <n v="1"/>
    <m/>
  </r>
  <r>
    <n v="1871"/>
    <x v="54"/>
    <d v="2023-05-11T00:00:00"/>
    <s v="REYES NORALYN B."/>
    <s v="SP"/>
    <x v="1"/>
    <d v="2023-05-09T00:00:00"/>
    <d v="2023-05-10T00:00:00"/>
    <s v="SL"/>
    <m/>
    <s v="2 SL"/>
    <n v="2"/>
    <m/>
  </r>
  <r>
    <n v="1872"/>
    <x v="54"/>
    <d v="2023-05-15T00:00:00"/>
    <s v="GARCIA JINKY A."/>
    <s v="OSP"/>
    <x v="1"/>
    <d v="2023-05-11T00:00:00"/>
    <d v="2023-05-12T00:00:00"/>
    <s v="SL"/>
    <m/>
    <s v="2 SL"/>
    <n v="2"/>
    <m/>
  </r>
  <r>
    <n v="1873"/>
    <x v="54"/>
    <d v="2023-05-13T00:00:00"/>
    <s v="DE CASTRO ROSS EIZALHYNNE A."/>
    <s v="SP"/>
    <x v="0"/>
    <d v="2023-05-12T00:00:00"/>
    <d v="2023-05-12T00:00:00"/>
    <s v="SL"/>
    <m/>
    <s v="1 SL"/>
    <n v="1"/>
    <m/>
  </r>
  <r>
    <n v="1874"/>
    <x v="54"/>
    <d v="2023-05-15T00:00:00"/>
    <s v="DE OCAMPO MA. ELENA D."/>
    <s v="SP"/>
    <x v="1"/>
    <d v="2023-05-11T00:00:00"/>
    <d v="2023-05-11T00:00:00"/>
    <s v="SL"/>
    <m/>
    <s v="1 SL"/>
    <n v="1"/>
    <m/>
  </r>
  <r>
    <n v="1875"/>
    <x v="54"/>
    <d v="2023-05-10T00:00:00"/>
    <s v="REOSA CECILIA A."/>
    <s v="SP"/>
    <x v="1"/>
    <d v="2023-05-05T00:00:00"/>
    <d v="2023-05-09T00:00:00"/>
    <s v="SL"/>
    <m/>
    <s v="3 SL"/>
    <n v="3"/>
    <m/>
  </r>
  <r>
    <n v="1876"/>
    <x v="54"/>
    <d v="2023-05-02T00:00:00"/>
    <s v="DIAZ CAROLINA P."/>
    <s v="SP"/>
    <x v="0"/>
    <d v="2023-05-08T00:00:00"/>
    <d v="2023-05-12T00:00:00"/>
    <s v="VL"/>
    <m/>
    <s v="5 VL"/>
    <n v="5"/>
    <m/>
  </r>
  <r>
    <n v="1877"/>
    <x v="54"/>
    <d v="2023-05-08T00:00:00"/>
    <s v="DIAZ CAROLINA P."/>
    <s v="SP"/>
    <x v="0"/>
    <d v="2023-04-20T00:00:00"/>
    <d v="2023-04-20T00:00:00"/>
    <s v="SL"/>
    <m/>
    <s v="1 SL"/>
    <n v="1"/>
    <m/>
  </r>
  <r>
    <n v="1877"/>
    <x v="54"/>
    <d v="2023-05-08T00:00:00"/>
    <s v="DIAZ CAROLINA P."/>
    <s v="SP"/>
    <x v="0"/>
    <d v="2023-04-24T00:00:00"/>
    <d v="2023-04-28T00:00:00"/>
    <s v="SL"/>
    <m/>
    <s v="5 SL"/>
    <n v="5"/>
    <m/>
  </r>
  <r>
    <n v="1877"/>
    <x v="54"/>
    <d v="2023-05-08T00:00:00"/>
    <s v="DIAZ CAROLINA P."/>
    <s v="SP"/>
    <x v="0"/>
    <d v="2023-05-02T00:00:00"/>
    <d v="2023-05-05T00:00:00"/>
    <s v="SL"/>
    <m/>
    <s v="4 SL"/>
    <n v="4"/>
    <m/>
  </r>
  <r>
    <n v="1878"/>
    <x v="54"/>
    <d v="2023-05-08T00:00:00"/>
    <s v="MAULLON JAENA F."/>
    <n v="0"/>
    <x v="2"/>
    <d v="2023-05-11T00:00:00"/>
    <d v="2023-05-11T00:00:00"/>
    <s v="VL"/>
    <m/>
    <s v="1 VL"/>
    <n v="1"/>
    <m/>
  </r>
  <r>
    <n v="1878"/>
    <x v="54"/>
    <d v="2023-05-08T00:00:00"/>
    <s v="MAULLON JAENA F."/>
    <n v="0"/>
    <x v="2"/>
    <d v="2023-05-18T00:00:00"/>
    <d v="2023-05-19T00:00:00"/>
    <s v="VL"/>
    <m/>
    <s v="2 VL"/>
    <n v="2"/>
    <m/>
  </r>
  <r>
    <n v="1878"/>
    <x v="54"/>
    <d v="2023-05-08T00:00:00"/>
    <s v="MAULLON JAENA F."/>
    <n v="0"/>
    <x v="2"/>
    <d v="2023-05-24T00:00:00"/>
    <d v="2023-05-24T00:00:00"/>
    <s v="VL"/>
    <m/>
    <s v="1 VL"/>
    <n v="1"/>
    <m/>
  </r>
  <r>
    <n v="1879"/>
    <x v="54"/>
    <d v="2023-05-08T00:00:00"/>
    <s v="DE CASTRO ROSS EIZALHYNNE A."/>
    <s v="SP"/>
    <x v="0"/>
    <d v="2023-05-15T00:00:00"/>
    <d v="2023-05-16T00:00:00"/>
    <s v="VL"/>
    <m/>
    <s v="2 VL"/>
    <n v="2"/>
    <m/>
  </r>
  <r>
    <n v="1880"/>
    <x v="54"/>
    <d v="2023-05-04T00:00:00"/>
    <s v="DE OCAMPO MA. ELENA D."/>
    <s v="SP"/>
    <x v="1"/>
    <d v="2023-05-12T00:00:00"/>
    <d v="2023-05-12T00:00:00"/>
    <s v="VL"/>
    <m/>
    <s v="1 VL"/>
    <n v="1"/>
    <m/>
  </r>
  <r>
    <n v="1881"/>
    <x v="54"/>
    <d v="2023-05-04T00:00:00"/>
    <s v="REOSA CECILIA A."/>
    <s v="SP"/>
    <x v="1"/>
    <d v="2023-04-25T00:00:00"/>
    <d v="2023-04-25T00:00:00"/>
    <s v="SL"/>
    <m/>
    <s v="1 SL"/>
    <n v="1"/>
    <m/>
  </r>
  <r>
    <n v="1881"/>
    <x v="54"/>
    <d v="2023-05-04T00:00:00"/>
    <s v="REOSA CECILIA A."/>
    <s v="SP"/>
    <x v="1"/>
    <d v="2023-04-27T00:00:00"/>
    <d v="2023-04-28T00:00:00"/>
    <s v="SL"/>
    <m/>
    <s v="2 SL"/>
    <n v="2"/>
    <m/>
  </r>
  <r>
    <n v="1882"/>
    <x v="54"/>
    <d v="2023-04-26T00:00:00"/>
    <s v="REOSA CECILIA A."/>
    <s v="SP"/>
    <x v="1"/>
    <d v="2023-05-02T00:00:00"/>
    <d v="2023-05-03T00:00:00"/>
    <s v="VL"/>
    <m/>
    <s v="2 VL"/>
    <n v="2"/>
    <m/>
  </r>
  <r>
    <n v="1883"/>
    <x v="54"/>
    <d v="2023-05-02T00:00:00"/>
    <s v="DESINGAŃO PURIFICACION A."/>
    <s v="SP"/>
    <x v="0"/>
    <d v="2023-04-28T00:00:00"/>
    <d v="2023-04-28T00:00:00"/>
    <s v="SL"/>
    <m/>
    <s v="1 SL"/>
    <n v="1"/>
    <m/>
  </r>
  <r>
    <n v="1884"/>
    <x v="54"/>
    <d v="2023-04-17T00:00:00"/>
    <s v="MARQUEZ HENSLEY B."/>
    <n v="0"/>
    <x v="2"/>
    <d v="2023-04-27T00:00:00"/>
    <d v="2023-04-27T00:00:00"/>
    <s v="OTHER"/>
    <s v="SEC 21 EO 292- SPECIAL PRIVILEGE"/>
    <s v="1 OTHER"/>
    <n v="1"/>
    <m/>
  </r>
  <r>
    <n v="1885"/>
    <x v="54"/>
    <d v="2023-04-28T00:00:00"/>
    <s v="AMBAT JAIME L."/>
    <s v="VMO/SP"/>
    <x v="0"/>
    <d v="2023-04-26T00:00:00"/>
    <d v="2023-04-27T00:00:00"/>
    <s v="SL"/>
    <m/>
    <s v="2 SL"/>
    <n v="2"/>
    <m/>
  </r>
  <r>
    <n v="1886"/>
    <x v="54"/>
    <d v="2023-04-21T00:00:00"/>
    <s v="MARINDUQUE AURORA A."/>
    <s v="VMO"/>
    <x v="1"/>
    <d v="2023-04-19T00:00:00"/>
    <d v="2023-04-19T00:00:00"/>
    <s v="SL"/>
    <m/>
    <s v="1 SL"/>
    <n v="1"/>
    <m/>
  </r>
  <r>
    <n v="1887"/>
    <x v="54"/>
    <d v="2023-04-28T00:00:00"/>
    <s v="DE OCAMPO MA. ELENA D."/>
    <s v="SP"/>
    <x v="1"/>
    <d v="2023-04-27T00:00:00"/>
    <d v="2023-04-27T00:00:00"/>
    <s v="SL"/>
    <m/>
    <s v="1 SL"/>
    <n v="1"/>
    <m/>
  </r>
  <r>
    <n v="1888"/>
    <x v="54"/>
    <d v="2023-05-02T00:00:00"/>
    <s v="SARDIÑOLA REBECCA C."/>
    <s v="SP"/>
    <x v="0"/>
    <d v="2023-04-28T00:00:00"/>
    <d v="2023-04-28T00:00:00"/>
    <s v="SL"/>
    <m/>
    <s v="1 SL"/>
    <n v="1"/>
    <m/>
  </r>
  <r>
    <n v="1889"/>
    <x v="55"/>
    <d v="2023-05-19T00:00:00"/>
    <s v="ESTIEBAR ARISTOTLE B."/>
    <s v="CENRO"/>
    <x v="0"/>
    <d v="2023-05-20T00:00:00"/>
    <d v="2023-05-23T00:00:00"/>
    <s v="OTHER"/>
    <s v="SEC 21 EO 292- SPECIAL PRIVILEGE"/>
    <s v="3 OTHER"/>
    <n v="3"/>
    <m/>
  </r>
  <r>
    <n v="1890"/>
    <x v="55"/>
    <d v="2023-05-22T00:00:00"/>
    <s v="BANICO PILAR B."/>
    <s v="CCT"/>
    <x v="1"/>
    <d v="2023-05-29T00:00:00"/>
    <d v="2023-05-29T00:00:00"/>
    <s v="OTHER"/>
    <s v="SEC 21 EO 292- SPECIAL PRIVILEGE"/>
    <s v="1 OTHER"/>
    <n v="1"/>
    <m/>
  </r>
  <r>
    <n v="1891"/>
    <x v="55"/>
    <d v="2023-05-17T00:00:00"/>
    <s v="GONZALES MARIO O."/>
    <s v="GSO"/>
    <x v="0"/>
    <d v="2023-05-16T00:00:00"/>
    <d v="2023-05-16T00:00:00"/>
    <s v="OTHER"/>
    <s v="SEC 21 EO 292- SPECIAL PRIVILEGE"/>
    <s v="1 OTHER"/>
    <n v="1"/>
    <m/>
  </r>
  <r>
    <n v="1892"/>
    <x v="55"/>
    <d v="2023-05-02T00:00:00"/>
    <s v="DEL MUNDO ROSALLE A."/>
    <s v="PIO"/>
    <x v="1"/>
    <d v="2023-05-24T00:00:00"/>
    <d v="2023-05-24T00:00:00"/>
    <s v="OTHER"/>
    <s v="SOLO PARENT"/>
    <s v="1 OTHER"/>
    <n v="1"/>
    <m/>
  </r>
  <r>
    <n v="1893"/>
    <x v="55"/>
    <d v="2023-05-11T00:00:00"/>
    <s v="VILLANUEVA MARTINA D."/>
    <s v="PICNIC GROVE"/>
    <x v="0"/>
    <d v="2023-06-16T00:00:00"/>
    <d v="2023-06-21T00:00:00"/>
    <s v="VL"/>
    <m/>
    <s v="6 VL"/>
    <n v="6"/>
    <m/>
  </r>
  <r>
    <n v="1894"/>
    <x v="55"/>
    <d v="2023-05-22T00:00:00"/>
    <s v="GABAC INOCENCIO  "/>
    <s v="HSKB"/>
    <x v="0"/>
    <d v="2023-05-19T00:00:00"/>
    <d v="2023-05-21T00:00:00"/>
    <s v="SL"/>
    <m/>
    <s v="3 SL"/>
    <n v="3"/>
    <m/>
  </r>
  <r>
    <n v="1895"/>
    <x v="55"/>
    <d v="2023-05-19T00:00:00"/>
    <s v="ESTIEBAR ARISTOTLE B."/>
    <s v="CENRO"/>
    <x v="0"/>
    <d v="2023-05-24T00:00:00"/>
    <d v="2023-05-27T00:00:00"/>
    <s v="VL"/>
    <m/>
    <s v="4 VL"/>
    <n v="4"/>
    <m/>
  </r>
  <r>
    <n v="1896"/>
    <x v="55"/>
    <d v="2023-05-22T00:00:00"/>
    <s v="RODRIGUEZ JERALD  "/>
    <s v="CENRO"/>
    <x v="0"/>
    <d v="2023-05-20T00:00:00"/>
    <d v="2023-05-20T00:00:00"/>
    <s v="SL"/>
    <m/>
    <s v="1 SL"/>
    <n v="1"/>
    <m/>
  </r>
  <r>
    <n v="1897"/>
    <x v="55"/>
    <d v="2023-05-22T00:00:00"/>
    <s v="DISEPEDA ALDWIN  "/>
    <s v="CENRO"/>
    <x v="0"/>
    <d v="2023-05-17T00:00:00"/>
    <d v="2023-05-17T00:00:00"/>
    <s v="SL"/>
    <m/>
    <s v="1 SL"/>
    <n v="1"/>
    <m/>
  </r>
  <r>
    <n v="1897"/>
    <x v="55"/>
    <d v="2023-05-22T00:00:00"/>
    <s v="DISEPEDA ALDWIN  "/>
    <s v="CENRO"/>
    <x v="0"/>
    <d v="2023-05-20T00:00:00"/>
    <d v="2023-05-20T00:00:00"/>
    <s v="SL"/>
    <m/>
    <s v="1 SL"/>
    <n v="1"/>
    <m/>
  </r>
  <r>
    <n v="1898"/>
    <x v="55"/>
    <d v="2023-05-16T00:00:00"/>
    <s v="ZAFRA REYNANTE B."/>
    <s v="TICC"/>
    <x v="0"/>
    <d v="2023-05-15T00:00:00"/>
    <d v="2023-05-15T00:00:00"/>
    <s v="SL"/>
    <m/>
    <s v="1 SL"/>
    <n v="1"/>
    <m/>
  </r>
  <r>
    <n v="1899"/>
    <x v="55"/>
    <d v="2023-05-22T00:00:00"/>
    <s v="SABULAAN MARIA LEAH M."/>
    <s v="CPDO"/>
    <x v="0"/>
    <d v="2023-05-24T00:00:00"/>
    <d v="2023-05-24T00:00:00"/>
    <s v="VL"/>
    <m/>
    <s v="1 VL"/>
    <n v="1"/>
    <m/>
  </r>
  <r>
    <n v="1899"/>
    <x v="55"/>
    <d v="2023-05-22T00:00:00"/>
    <s v="SABULAAN MARIA LEAH M."/>
    <s v="CPDO"/>
    <x v="0"/>
    <d v="2023-05-26T00:00:00"/>
    <d v="2023-05-29T00:00:00"/>
    <s v="VL"/>
    <m/>
    <s v="2 VL"/>
    <n v="2"/>
    <m/>
  </r>
  <r>
    <n v="1900"/>
    <x v="55"/>
    <d v="2023-05-17T00:00:00"/>
    <s v="ZALDIVIA MIRIAM F."/>
    <s v="PIO"/>
    <x v="1"/>
    <d v="2023-05-15T00:00:00"/>
    <d v="2023-05-16T00:00:00"/>
    <s v="SL"/>
    <m/>
    <s v="2 SL"/>
    <n v="2"/>
    <m/>
  </r>
  <r>
    <n v="1901"/>
    <x v="55"/>
    <d v="2023-05-22T00:00:00"/>
    <s v="VILLANUEVA DAVE RONILLO V."/>
    <s v="CEO"/>
    <x v="0"/>
    <d v="2023-06-08T00:00:00"/>
    <d v="2023-06-09T00:00:00"/>
    <s v="OTHER"/>
    <s v="SEC 21 EO 292- SPECIAL PRIVILEGE"/>
    <s v="2 OTHER"/>
    <n v="2"/>
    <m/>
  </r>
  <r>
    <n v="1902"/>
    <x v="55"/>
    <d v="2023-04-24T00:00:00"/>
    <s v="VILLANUEVA DAVE RONILLO V."/>
    <s v="CEO"/>
    <x v="0"/>
    <d v="2023-05-02T00:00:00"/>
    <d v="2023-05-02T00:00:00"/>
    <s v="VL"/>
    <m/>
    <s v="1 VL"/>
    <n v="1"/>
    <m/>
  </r>
  <r>
    <n v="1903"/>
    <x v="55"/>
    <d v="2023-05-19T00:00:00"/>
    <s v="TOLENTINO CAROLINA E."/>
    <s v="LCR"/>
    <x v="1"/>
    <d v="2023-05-18T00:00:00"/>
    <d v="2023-05-18T00:00:00"/>
    <s v="SL"/>
    <m/>
    <s v="1 SL"/>
    <n v="1"/>
    <m/>
  </r>
  <r>
    <n v="1904"/>
    <x v="55"/>
    <d v="2023-05-18T00:00:00"/>
    <s v="MONTEALEGRE CHARLIE JR. O."/>
    <n v="0"/>
    <x v="2"/>
    <d v="2023-04-25T00:00:00"/>
    <d v="2023-04-28T00:00:00"/>
    <s v="SL"/>
    <m/>
    <s v="4 SL"/>
    <n v="4"/>
    <m/>
  </r>
  <r>
    <n v="1905"/>
    <x v="55"/>
    <d v="2023-05-17T00:00:00"/>
    <s v="DELA CRUZ SHEILA G."/>
    <s v="ONT"/>
    <x v="1"/>
    <d v="2023-05-09T00:00:00"/>
    <d v="2023-05-11T00:00:00"/>
    <s v="SL"/>
    <m/>
    <s v="3 SL"/>
    <n v="3"/>
    <m/>
  </r>
  <r>
    <n v="1906"/>
    <x v="55"/>
    <d v="2023-05-17T00:00:00"/>
    <s v="DELA CRUZ SHEILA G."/>
    <s v="ONT"/>
    <x v="1"/>
    <d v="2023-05-04T00:00:00"/>
    <d v="2023-05-05T00:00:00"/>
    <s v="SL"/>
    <m/>
    <s v="2 SL"/>
    <n v="2"/>
    <m/>
  </r>
  <r>
    <n v="1907"/>
    <x v="55"/>
    <d v="2023-05-17T00:00:00"/>
    <s v="VELUZ DORMILUNA E."/>
    <s v="CCT"/>
    <x v="1"/>
    <d v="2023-05-24T00:00:00"/>
    <d v="2023-05-24T00:00:00"/>
    <s v="OTHER"/>
    <s v="SEC 21 EO 292- SPECIAL PRIVILEGE"/>
    <s v="1 OTHER"/>
    <n v="1"/>
    <m/>
  </r>
  <r>
    <n v="1908"/>
    <x v="55"/>
    <d v="2023-05-16T00:00:00"/>
    <s v="PETIL GLENDA D."/>
    <s v="CCT"/>
    <x v="1"/>
    <d v="2023-05-22T00:00:00"/>
    <d v="2023-05-26T00:00:00"/>
    <s v="VL"/>
    <m/>
    <s v="5 VL"/>
    <n v="5"/>
    <m/>
  </r>
  <r>
    <n v="1909"/>
    <x v="55"/>
    <d v="2023-05-19T00:00:00"/>
    <s v="CHACON ELISA G."/>
    <s v="CCT"/>
    <x v="1"/>
    <d v="2023-05-26T00:00:00"/>
    <d v="2023-05-26T00:00:00"/>
    <s v="VL"/>
    <m/>
    <s v="1 VL"/>
    <n v="1"/>
    <m/>
  </r>
  <r>
    <n v="1910"/>
    <x v="55"/>
    <d v="2023-05-22T00:00:00"/>
    <s v="PEÑAFIEL MELISSA Q."/>
    <s v="CBO"/>
    <x v="1"/>
    <d v="2023-05-29T00:00:00"/>
    <d v="2023-05-29T00:00:00"/>
    <s v="VL"/>
    <m/>
    <s v="1 VL"/>
    <n v="1"/>
    <m/>
  </r>
  <r>
    <n v="1911"/>
    <x v="55"/>
    <d v="2023-05-19T00:00:00"/>
    <s v="DE OCAMPO MA. ELENA D."/>
    <s v="SP"/>
    <x v="1"/>
    <d v="2023-05-18T00:00:00"/>
    <d v="2023-05-18T00:00:00"/>
    <s v="SL"/>
    <m/>
    <s v="1 SL"/>
    <n v="1"/>
    <m/>
  </r>
  <r>
    <n v="1912"/>
    <x v="55"/>
    <d v="2023-05-10T00:00:00"/>
    <s v="REOSA CECILIA A."/>
    <s v="SP"/>
    <x v="1"/>
    <d v="2023-05-05T00:00:00"/>
    <d v="2023-05-09T00:00:00"/>
    <s v="SL"/>
    <m/>
    <s v="3 SL"/>
    <n v="3"/>
    <m/>
  </r>
  <r>
    <n v="1913"/>
    <x v="55"/>
    <d v="2023-05-22T00:00:00"/>
    <s v="BAYOT ANISIA P."/>
    <s v="CTO"/>
    <x v="1"/>
    <d v="2023-05-18T00:00:00"/>
    <d v="2023-05-19T00:00:00"/>
    <s v="SL"/>
    <m/>
    <s v="2 SL"/>
    <n v="2"/>
    <m/>
  </r>
  <r>
    <n v="1914"/>
    <x v="55"/>
    <d v="2023-05-22T00:00:00"/>
    <s v="DELA CRUZ EVANGELINE P."/>
    <s v="LANDTAX"/>
    <x v="1"/>
    <d v="2023-05-30T00:00:00"/>
    <d v="2023-05-30T00:00:00"/>
    <s v="VL"/>
    <m/>
    <s v="1 VL"/>
    <n v="1"/>
    <m/>
  </r>
  <r>
    <n v="1914"/>
    <x v="55"/>
    <d v="2023-05-22T00:00:00"/>
    <s v="DELA CRUZ EVANGELINE P."/>
    <s v="LANDTAX"/>
    <x v="1"/>
    <d v="2023-06-02T00:00:00"/>
    <d v="2023-06-08T00:00:00"/>
    <s v="VL"/>
    <m/>
    <s v="5 VL"/>
    <n v="5"/>
    <m/>
  </r>
  <r>
    <n v="1915"/>
    <x v="55"/>
    <d v="2023-05-22T00:00:00"/>
    <s v="LANTING AILEEN D."/>
    <s v="CHARACTER OFFICE"/>
    <x v="1"/>
    <d v="2023-05-16T00:00:00"/>
    <d v="2023-05-19T00:00:00"/>
    <s v="SL"/>
    <m/>
    <s v="4 SL"/>
    <n v="4"/>
    <m/>
  </r>
  <r>
    <n v="1916"/>
    <x v="55"/>
    <d v="2023-05-22T00:00:00"/>
    <s v="DIMAPILIS DENNIS C."/>
    <s v="TOPS (ADMIN CSU)"/>
    <x v="1"/>
    <d v="2023-05-24T00:00:00"/>
    <d v="2023-05-24T00:00:00"/>
    <s v="OTHER"/>
    <s v="SEC 21 EO 292- SPECIAL PRIVILEGE"/>
    <s v="1 OTHER"/>
    <n v="1"/>
    <m/>
  </r>
  <r>
    <n v="1917"/>
    <x v="55"/>
    <d v="2023-05-19T00:00:00"/>
    <s v="HADAP JONALYN L."/>
    <s v="CSWDO"/>
    <x v="1"/>
    <d v="2023-05-23T00:00:00"/>
    <d v="2023-05-23T00:00:00"/>
    <s v="VL"/>
    <m/>
    <s v="1 VL"/>
    <n v="1"/>
    <m/>
  </r>
  <r>
    <n v="1918"/>
    <x v="55"/>
    <d v="2023-05-19T00:00:00"/>
    <s v="HADAP JONALYN L."/>
    <s v="CSWDO"/>
    <x v="1"/>
    <d v="2023-05-23T00:00:00"/>
    <d v="2023-05-23T00:00:00"/>
    <s v="SL"/>
    <m/>
    <s v="1 SL"/>
    <n v="1"/>
    <m/>
  </r>
  <r>
    <n v="1919"/>
    <x v="55"/>
    <d v="2023-05-18T00:00:00"/>
    <s v="VERGARA CATHERINE R."/>
    <s v="CSWDO"/>
    <x v="1"/>
    <d v="2023-05-25T00:00:00"/>
    <d v="2023-05-26T00:00:00"/>
    <s v="OTHER"/>
    <s v="SEC 21 EO 292- SPECIAL PRIVILEGE"/>
    <s v="2 OTHER"/>
    <n v="2"/>
    <m/>
  </r>
  <r>
    <n v="1920"/>
    <x v="55"/>
    <d v="2023-05-10T00:00:00"/>
    <s v="BAYOT ANABEL D."/>
    <s v="CTO"/>
    <x v="1"/>
    <d v="2023-05-17T00:00:00"/>
    <d v="2023-05-26T00:00:00"/>
    <s v="VL"/>
    <m/>
    <s v="8 VL"/>
    <n v="8"/>
    <m/>
  </r>
  <r>
    <n v="1921"/>
    <x v="55"/>
    <d v="2023-05-16T00:00:00"/>
    <s v="MANALO CYNTHIA D."/>
    <s v="ONT"/>
    <x v="1"/>
    <d v="2023-04-20T00:00:00"/>
    <d v="2023-04-20T00:00:00"/>
    <s v="SL"/>
    <m/>
    <s v="1 SL"/>
    <n v="1"/>
    <m/>
  </r>
  <r>
    <n v="1921"/>
    <x v="55"/>
    <d v="2023-05-16T00:00:00"/>
    <s v="MANALO CYNTHIA D."/>
    <s v="ONT"/>
    <x v="1"/>
    <d v="2023-04-24T00:00:00"/>
    <d v="2023-04-28T00:00:00"/>
    <s v="SL"/>
    <m/>
    <s v="5 SL"/>
    <n v="5"/>
    <m/>
  </r>
  <r>
    <n v="1922"/>
    <x v="55"/>
    <d v="2023-05-16T00:00:00"/>
    <s v="MANALO CYNTHIA D."/>
    <s v="ONT"/>
    <x v="1"/>
    <d v="2023-05-01T00:00:00"/>
    <d v="2023-05-15T00:00:00"/>
    <s v="SL"/>
    <m/>
    <s v="10 SL"/>
    <n v="10"/>
    <m/>
  </r>
  <r>
    <n v="1923"/>
    <x v="55"/>
    <d v="2023-05-19T00:00:00"/>
    <s v="GATPANDAN MICHAEL E."/>
    <s v="GSO"/>
    <x v="0"/>
    <d v="2023-05-26T00:00:00"/>
    <d v="2023-05-29T00:00:00"/>
    <s v="VL"/>
    <m/>
    <s v="2 VL"/>
    <n v="2"/>
    <m/>
  </r>
  <r>
    <n v="1924"/>
    <x v="55"/>
    <d v="2023-05-12T00:00:00"/>
    <s v="MANGUINAO GILBERT  "/>
    <s v="GSO"/>
    <x v="1"/>
    <d v="2023-05-22T00:00:00"/>
    <d v="2023-05-26T00:00:00"/>
    <s v="VL"/>
    <m/>
    <s v="5 VL"/>
    <n v="5"/>
    <m/>
  </r>
  <r>
    <n v="1925"/>
    <x v="55"/>
    <d v="2023-05-17T00:00:00"/>
    <s v="MANGUINAO GILBERT  "/>
    <s v="GSO"/>
    <x v="1"/>
    <d v="2023-05-16T00:00:00"/>
    <d v="2023-05-16T00:00:00"/>
    <s v="OTHER"/>
    <s v="SEC 21 EO 292- SPECIAL PRIVILEGE"/>
    <s v="1 OTHER"/>
    <n v="1"/>
    <m/>
  </r>
  <r>
    <n v="1926"/>
    <x v="55"/>
    <d v="2023-05-17T00:00:00"/>
    <s v="MONTENEGRO HELEN L."/>
    <s v="TOPS (ADMIN CSU)"/>
    <x v="1"/>
    <d v="2023-05-26T00:00:00"/>
    <d v="2023-05-26T00:00:00"/>
    <s v="OTHER"/>
    <s v="SEC 21 EO 292- SPECIAL PRIVILEGE"/>
    <s v="1 OTHER"/>
    <n v="1"/>
    <m/>
  </r>
  <r>
    <n v="1927"/>
    <x v="55"/>
    <d v="2023-05-22T00:00:00"/>
    <s v="SUMAGUI LORENA P."/>
    <s v="BIR"/>
    <x v="0"/>
    <d v="2023-05-15T00:00:00"/>
    <d v="2023-05-15T00:00:00"/>
    <s v="SL"/>
    <m/>
    <s v="1 SL"/>
    <n v="1"/>
    <m/>
  </r>
  <r>
    <n v="1927"/>
    <x v="55"/>
    <d v="2023-05-22T00:00:00"/>
    <s v="SUMAGUI LORENA P."/>
    <s v="BIR"/>
    <x v="0"/>
    <d v="2023-05-19T00:00:00"/>
    <d v="2023-05-19T00:00:00"/>
    <s v="SL"/>
    <m/>
    <s v="1 SL"/>
    <n v="1"/>
    <m/>
  </r>
  <r>
    <n v="1928"/>
    <x v="55"/>
    <d v="2023-05-09T00:00:00"/>
    <s v="PANGHULAN CONRADO C."/>
    <s v="PIO"/>
    <x v="0"/>
    <d v="2023-05-15T00:00:00"/>
    <d v="2023-05-15T00:00:00"/>
    <s v="VL"/>
    <m/>
    <s v="1 VL"/>
    <n v="1"/>
    <m/>
  </r>
  <r>
    <n v="1928"/>
    <x v="55"/>
    <d v="2023-05-09T00:00:00"/>
    <s v="PANGHULAN CONRADO C."/>
    <s v="PIO"/>
    <x v="0"/>
    <d v="2023-05-17T00:00:00"/>
    <d v="2023-05-17T00:00:00"/>
    <s v="VL"/>
    <m/>
    <s v="1 VL"/>
    <n v="1"/>
    <m/>
  </r>
  <r>
    <n v="1929"/>
    <x v="56"/>
    <d v="2023-05-15T00:00:00"/>
    <s v="GARCIA JINKY A."/>
    <s v="OSP"/>
    <x v="1"/>
    <d v="2023-05-22T00:00:00"/>
    <d v="2023-05-23T00:00:00"/>
    <s v="VL"/>
    <m/>
    <s v="2 VL"/>
    <n v="2"/>
    <m/>
  </r>
  <r>
    <n v="1930"/>
    <x v="56"/>
    <d v="2023-05-22T00:00:00"/>
    <s v="DESINGAŃO PURIFICACION A."/>
    <s v="SP"/>
    <x v="0"/>
    <d v="2023-05-15T00:00:00"/>
    <d v="2023-05-19T00:00:00"/>
    <s v="VL"/>
    <m/>
    <s v="5 VL"/>
    <n v="5"/>
    <m/>
  </r>
  <r>
    <n v="1931"/>
    <x v="56"/>
    <d v="2023-05-22T00:00:00"/>
    <s v="MARINDUQUE AURORA A."/>
    <s v="VMO"/>
    <x v="1"/>
    <d v="2023-05-19T00:00:00"/>
    <d v="2023-05-19T00:00:00"/>
    <s v="SL"/>
    <m/>
    <s v="1 SL"/>
    <n v="1"/>
    <m/>
  </r>
  <r>
    <n v="1932"/>
    <x v="56"/>
    <d v="2023-05-22T00:00:00"/>
    <s v="REOSA CECILIA A."/>
    <s v="SP"/>
    <x v="1"/>
    <d v="2023-05-19T00:00:00"/>
    <d v="2023-05-19T00:00:00"/>
    <s v="SL"/>
    <m/>
    <s v="1 SL"/>
    <n v="1"/>
    <m/>
  </r>
  <r>
    <n v="1933"/>
    <x v="56"/>
    <d v="2023-05-20T00:00:00"/>
    <s v="DE LEON ANALITA B."/>
    <s v="PICNIC GROVE"/>
    <x v="0"/>
    <d v="2023-05-09T00:00:00"/>
    <d v="2023-05-18T00:00:00"/>
    <s v="VL"/>
    <m/>
    <s v="8 VL"/>
    <n v="8"/>
    <m/>
  </r>
  <r>
    <n v="1934"/>
    <x v="56"/>
    <d v="2023-05-22T00:00:00"/>
    <s v="DE SAGUN NANCY D."/>
    <s v="SP"/>
    <x v="0"/>
    <d v="2023-05-19T00:00:00"/>
    <d v="2023-05-19T00:00:00"/>
    <s v="SL"/>
    <m/>
    <s v="1 SL"/>
    <n v="1"/>
    <m/>
  </r>
  <r>
    <n v="1935"/>
    <x v="56"/>
    <d v="2023-05-22T00:00:00"/>
    <s v="DIMAPILIS ARIEL M."/>
    <s v="CTO"/>
    <x v="1"/>
    <d v="2023-05-18T00:00:00"/>
    <d v="2023-05-20T00:00:00"/>
    <s v="SL"/>
    <m/>
    <s v="2 SL"/>
    <n v="2"/>
    <m/>
  </r>
  <r>
    <n v="1936"/>
    <x v="56"/>
    <d v="2023-05-23T00:00:00"/>
    <s v="FERMA MARIA I."/>
    <s v="LCR"/>
    <x v="1"/>
    <d v="2023-05-17T00:00:00"/>
    <d v="2023-05-17T00:00:00"/>
    <s v="SL"/>
    <m/>
    <s v="1 SL"/>
    <n v="1"/>
    <m/>
  </r>
  <r>
    <n v="1936"/>
    <x v="56"/>
    <d v="2023-05-23T00:00:00"/>
    <s v="FERMA MARIA I."/>
    <s v="LCR"/>
    <x v="1"/>
    <d v="2023-05-22T00:00:00"/>
    <d v="2023-05-22T00:00:00"/>
    <s v="SL"/>
    <m/>
    <s v="1 SL"/>
    <n v="1"/>
    <m/>
  </r>
  <r>
    <n v="1937"/>
    <x v="56"/>
    <d v="2023-05-23T00:00:00"/>
    <s v="FERMA MARIA I."/>
    <s v="LCR"/>
    <x v="1"/>
    <d v="2023-05-26T00:00:00"/>
    <d v="2023-05-26T00:00:00"/>
    <s v="VL"/>
    <m/>
    <s v="1 VL"/>
    <n v="1"/>
    <m/>
  </r>
  <r>
    <n v="1938"/>
    <x v="56"/>
    <d v="2023-05-23T00:00:00"/>
    <s v="FERMA MARIA I."/>
    <s v="LCR"/>
    <x v="1"/>
    <d v="2023-05-29T00:00:00"/>
    <d v="2023-05-29T00:00:00"/>
    <s v="VL"/>
    <m/>
    <s v="1 VL"/>
    <n v="1"/>
    <m/>
  </r>
  <r>
    <n v="1939"/>
    <x v="56"/>
    <d v="2023-05-17T00:00:00"/>
    <s v="BOFILL ERNA P."/>
    <s v="LCR"/>
    <x v="1"/>
    <d v="2023-05-15T00:00:00"/>
    <d v="2023-05-15T00:00:00"/>
    <s v="SL"/>
    <m/>
    <s v="1 SL"/>
    <n v="1"/>
    <m/>
  </r>
  <r>
    <n v="1940"/>
    <x v="56"/>
    <d v="2023-05-23T00:00:00"/>
    <s v="MAESTRECAMPO LORENA A."/>
    <s v="HRMO"/>
    <x v="1"/>
    <d v="2023-05-24T00:00:00"/>
    <d v="2023-05-24T00:00:00"/>
    <s v="OTHER"/>
    <s v="SEC 21 EO 292- SPECIAL PRIVILEGE"/>
    <s v="1 OTHER"/>
    <n v="1"/>
    <m/>
  </r>
  <r>
    <n v="1941"/>
    <x v="56"/>
    <d v="2023-05-22T00:00:00"/>
    <s v="MALIGAYO YOLANDA D."/>
    <s v="CHO"/>
    <x v="1"/>
    <d v="2023-05-19T00:00:00"/>
    <d v="2023-05-19T00:00:00"/>
    <s v="SL"/>
    <m/>
    <s v="1 SL"/>
    <n v="1"/>
    <m/>
  </r>
  <r>
    <n v="1942"/>
    <x v="56"/>
    <d v="2023-05-22T00:00:00"/>
    <s v="MIRANDO EDITH B."/>
    <n v="0"/>
    <x v="2"/>
    <d v="2023-05-29T00:00:00"/>
    <d v="2023-05-29T00:00:00"/>
    <s v="VL"/>
    <m/>
    <s v="1 VL"/>
    <n v="1"/>
    <m/>
  </r>
  <r>
    <n v="1943"/>
    <x v="56"/>
    <d v="2023-05-22T00:00:00"/>
    <s v="EGASAN DELIA J."/>
    <s v="CHO"/>
    <x v="1"/>
    <d v="2023-05-29T00:00:00"/>
    <d v="2023-05-29T00:00:00"/>
    <s v="VL"/>
    <m/>
    <s v="1 VL"/>
    <n v="1"/>
    <m/>
  </r>
  <r>
    <n v="1944"/>
    <x v="56"/>
    <d v="2023-05-23T00:00:00"/>
    <s v="RODRIGUEZ JOSEPHINE R."/>
    <s v="TICC"/>
    <x v="0"/>
    <d v="2023-05-22T00:00:00"/>
    <d v="2023-05-22T00:00:00"/>
    <s v="SL"/>
    <m/>
    <s v="1 SL"/>
    <n v="1"/>
    <m/>
  </r>
  <r>
    <n v="1945"/>
    <x v="56"/>
    <d v="2023-05-23T00:00:00"/>
    <s v="RODRIGUEZ JOSEPHINE R."/>
    <s v="TICC"/>
    <x v="0"/>
    <d v="2023-05-29T00:00:00"/>
    <d v="2023-05-31T00:00:00"/>
    <s v="VL"/>
    <m/>
    <s v="3 VL"/>
    <n v="3"/>
    <m/>
  </r>
  <r>
    <n v="1946"/>
    <x v="56"/>
    <d v="2023-05-22T00:00:00"/>
    <s v="CORTEZ FIDELA B."/>
    <s v="TCCH/TICC"/>
    <x v="1"/>
    <d v="2023-05-29T00:00:00"/>
    <d v="2023-06-02T00:00:00"/>
    <s v="VL"/>
    <m/>
    <s v="5 VL"/>
    <n v="5"/>
    <m/>
  </r>
  <r>
    <n v="1947"/>
    <x v="56"/>
    <d v="2023-05-23T00:00:00"/>
    <s v="GUTIERREZ LYDIA C."/>
    <s v="HRMO"/>
    <x v="1"/>
    <d v="2023-05-25T00:00:00"/>
    <d v="2023-05-25T00:00:00"/>
    <s v="OTHER"/>
    <s v="SEC 21 EO 292- SPECIAL PRIVILEGE"/>
    <s v="1 OTHER"/>
    <n v="1"/>
    <m/>
  </r>
  <r>
    <n v="1948"/>
    <x v="56"/>
    <d v="2023-05-24T00:00:00"/>
    <s v="MANALO ELIADA F."/>
    <s v="SP"/>
    <x v="1"/>
    <d v="2023-05-23T00:00:00"/>
    <d v="2023-05-23T00:00:00"/>
    <s v="SL"/>
    <m/>
    <s v="1 SL"/>
    <n v="1"/>
    <m/>
  </r>
  <r>
    <n v="1949"/>
    <x v="56"/>
    <d v="2023-05-23T00:00:00"/>
    <s v="OLEGARIO LEONARD ERIC B."/>
    <s v="CEO"/>
    <x v="1"/>
    <d v="2023-05-31T00:00:00"/>
    <d v="2023-05-31T00:00:00"/>
    <s v="VL"/>
    <m/>
    <s v="1 VL"/>
    <n v="1"/>
    <m/>
  </r>
  <r>
    <n v="1949"/>
    <x v="56"/>
    <d v="2023-05-23T00:00:00"/>
    <s v="OLEGARIO LEONARD ERIC B."/>
    <s v="CEO"/>
    <x v="1"/>
    <d v="2023-06-02T00:00:00"/>
    <d v="2023-06-02T00:00:00"/>
    <s v="VL"/>
    <m/>
    <s v="1 VL"/>
    <n v="1"/>
    <m/>
  </r>
  <r>
    <n v="1950"/>
    <x v="56"/>
    <d v="2023-05-23T00:00:00"/>
    <s v="BANICO PILAR B."/>
    <s v="CCT"/>
    <x v="1"/>
    <d v="2023-05-13T00:00:00"/>
    <d v="2023-05-16T00:00:00"/>
    <s v="VL"/>
    <m/>
    <n v="4"/>
    <n v="2"/>
    <m/>
  </r>
  <r>
    <n v="1950"/>
    <x v="56"/>
    <d v="2023-05-23T00:00:00"/>
    <s v="BANICO PILAR B."/>
    <s v="CCT"/>
    <x v="1"/>
    <d v="2023-05-19T00:00:00"/>
    <d v="2023-05-19T00:00:00"/>
    <s v="VL"/>
    <m/>
    <s v="1 VL"/>
    <n v="1"/>
    <m/>
  </r>
  <r>
    <n v="1951"/>
    <x v="56"/>
    <d v="2023-05-24T00:00:00"/>
    <s v="LANTING AILEEN D."/>
    <s v="CHARACTER OFFICE"/>
    <x v="1"/>
    <d v="2023-05-22T00:00:00"/>
    <d v="2023-05-23T00:00:00"/>
    <s v="SL"/>
    <m/>
    <s v="2 SL"/>
    <n v="2"/>
    <m/>
  </r>
  <r>
    <n v="1952"/>
    <x v="56"/>
    <d v="2023-05-24T00:00:00"/>
    <s v="MENDOZA ARRIES N."/>
    <n v="0"/>
    <x v="2"/>
    <d v="2023-06-05T00:00:00"/>
    <d v="2023-06-05T00:00:00"/>
    <s v="OTHER"/>
    <s v="SEC 21 EO 292- SPECIAL PRIVILEGE"/>
    <s v="1 OTHER"/>
    <n v="1"/>
    <m/>
  </r>
  <r>
    <n v="1953"/>
    <x v="56"/>
    <d v="2023-05-24T00:00:00"/>
    <s v="DE VILLA OFELIA G."/>
    <s v="COMELEC"/>
    <x v="1"/>
    <d v="2023-05-22T00:00:00"/>
    <d v="2023-05-23T00:00:00"/>
    <s v="SL"/>
    <m/>
    <s v="2 SL"/>
    <n v="2"/>
    <m/>
  </r>
  <r>
    <n v="1954"/>
    <x v="56"/>
    <d v="2023-05-22T00:00:00"/>
    <s v="NAVARRO RITA A."/>
    <s v="DA"/>
    <x v="1"/>
    <d v="2023-05-25T00:00:00"/>
    <d v="2023-05-26T00:00:00"/>
    <s v="SL"/>
    <m/>
    <s v="2 SL"/>
    <n v="2"/>
    <m/>
  </r>
  <r>
    <n v="1955"/>
    <x v="56"/>
    <d v="2023-05-22T00:00:00"/>
    <s v="RODRIGUEZ NARCISCO E."/>
    <s v="EEO/CITY MARKET"/>
    <x v="0"/>
    <d v="2023-05-18T00:00:00"/>
    <d v="2023-05-19T00:00:00"/>
    <s v="SL"/>
    <m/>
    <s v="2 SL"/>
    <n v="2"/>
    <m/>
  </r>
  <r>
    <n v="1956"/>
    <x v="56"/>
    <d v="2023-05-22T00:00:00"/>
    <s v="DIMAANO LEOVIGILDA A."/>
    <s v="EEO/CITY MARKET"/>
    <x v="0"/>
    <d v="2023-05-29T00:00:00"/>
    <d v="2023-05-30T00:00:00"/>
    <s v="VL"/>
    <m/>
    <s v="2 VL"/>
    <n v="2"/>
    <m/>
  </r>
  <r>
    <n v="1957"/>
    <x v="56"/>
    <d v="2023-05-22T00:00:00"/>
    <s v="ZAFRA REYNANTE B."/>
    <s v="TICC"/>
    <x v="0"/>
    <d v="2023-05-17T00:00:00"/>
    <d v="2023-05-19T00:00:00"/>
    <s v="SL"/>
    <m/>
    <s v="3 SL"/>
    <n v="3"/>
    <m/>
  </r>
  <r>
    <n v="1958"/>
    <x v="56"/>
    <d v="2023-05-22T00:00:00"/>
    <s v="OPO CONEY V."/>
    <s v="HOUSING"/>
    <x v="0"/>
    <d v="2023-05-17T00:00:00"/>
    <d v="2023-05-19T00:00:00"/>
    <s v="SL"/>
    <m/>
    <s v="3 SL"/>
    <n v="3"/>
    <m/>
  </r>
  <r>
    <n v="1959"/>
    <x v="56"/>
    <d v="2023-05-22T00:00:00"/>
    <s v="BAY AMIE  "/>
    <s v="CTO"/>
    <x v="1"/>
    <d v="2023-05-18T00:00:00"/>
    <d v="2023-05-19T00:00:00"/>
    <s v="SL"/>
    <m/>
    <s v="2 SL"/>
    <n v="2"/>
    <m/>
  </r>
  <r>
    <n v="1960"/>
    <x v="56"/>
    <d v="2023-05-22T00:00:00"/>
    <s v="BAY AMIE  "/>
    <s v="CTO"/>
    <x v="1"/>
    <d v="2023-05-24T00:00:00"/>
    <d v="2023-05-24T00:00:00"/>
    <s v="VL"/>
    <m/>
    <s v="1 VL"/>
    <n v="1"/>
    <m/>
  </r>
  <r>
    <n v="1960"/>
    <x v="56"/>
    <d v="2023-05-22T00:00:00"/>
    <s v="BAY AMIE  "/>
    <s v="CTO"/>
    <x v="1"/>
    <d v="2023-05-30T00:00:00"/>
    <d v="2023-05-30T00:00:00"/>
    <s v="VL"/>
    <m/>
    <s v="1 VL"/>
    <n v="1"/>
    <m/>
  </r>
  <r>
    <n v="1961"/>
    <x v="56"/>
    <d v="2023-05-23T00:00:00"/>
    <s v="DERLA ARTHUR D."/>
    <s v="CENRO"/>
    <x v="0"/>
    <d v="2023-05-22T00:00:00"/>
    <d v="2023-05-22T00:00:00"/>
    <s v="SL"/>
    <m/>
    <s v="1 SL"/>
    <n v="1"/>
    <m/>
  </r>
  <r>
    <n v="1962"/>
    <x v="56"/>
    <d v="2023-05-23T00:00:00"/>
    <s v="FLORES RICHARD  "/>
    <s v="CENRO"/>
    <x v="0"/>
    <d v="2023-05-19T00:00:00"/>
    <d v="2023-05-22T00:00:00"/>
    <s v="SL"/>
    <m/>
    <s v="3 SL"/>
    <n v="3"/>
    <m/>
  </r>
  <r>
    <n v="1963"/>
    <x v="56"/>
    <d v="2023-05-23T00:00:00"/>
    <s v="FLORES EDERLYN  "/>
    <s v="CENRO"/>
    <x v="0"/>
    <d v="2023-06-03T00:00:00"/>
    <d v="2023-06-07T00:00:00"/>
    <s v="VL"/>
    <m/>
    <s v="4 VL"/>
    <n v="4"/>
    <m/>
  </r>
  <r>
    <n v="1964"/>
    <x v="56"/>
    <d v="2023-05-23T00:00:00"/>
    <s v="SEDUCON ESTELITO D."/>
    <s v="OSPITAL NG TAGAYTAY"/>
    <x v="1"/>
    <d v="2023-06-01T00:00:00"/>
    <d v="2023-06-15T00:00:00"/>
    <s v="VL"/>
    <m/>
    <s v="10 VL"/>
    <n v="10"/>
    <m/>
  </r>
  <r>
    <n v="1965"/>
    <x v="56"/>
    <d v="2023-05-10T00:00:00"/>
    <s v="ESMAEL EMRAN  "/>
    <s v="CENRO"/>
    <x v="0"/>
    <d v="2023-05-17T00:00:00"/>
    <d v="2023-05-24T00:00:00"/>
    <s v="VL"/>
    <m/>
    <s v="7 VL"/>
    <n v="7"/>
    <m/>
  </r>
  <r>
    <n v="1966"/>
    <x v="56"/>
    <d v="2023-05-25T00:00:00"/>
    <s v="PANGANIBAN CRISTETA M."/>
    <s v="DOE"/>
    <x v="1"/>
    <d v="2023-05-26T00:00:00"/>
    <d v="2023-05-26T00:00:00"/>
    <s v="OTHER"/>
    <s v="SEC 21 EO 292- SPECIAL PRIVILEGE"/>
    <s v="1 OTHER"/>
    <n v="1"/>
    <m/>
  </r>
  <r>
    <n v="1967"/>
    <x v="56"/>
    <d v="2023-05-12T00:00:00"/>
    <s v="PANGANIBAN CRISTETA M."/>
    <s v="DOE"/>
    <x v="1"/>
    <d v="2023-05-12T00:00:00"/>
    <d v="2023-05-12T00:00:00"/>
    <s v="VL"/>
    <m/>
    <s v="1 VL"/>
    <n v="1"/>
    <m/>
  </r>
  <r>
    <n v="1968"/>
    <x v="56"/>
    <d v="2023-05-17T00:00:00"/>
    <s v="CORTEZ NERIFE H."/>
    <s v="DEPED"/>
    <x v="1"/>
    <d v="2023-05-03T00:00:00"/>
    <d v="2023-05-05T00:00:00"/>
    <s v="SL"/>
    <m/>
    <s v="3 SL"/>
    <n v="3"/>
    <m/>
  </r>
  <r>
    <n v="1969"/>
    <x v="56"/>
    <d v="2023-05-09T00:00:00"/>
    <s v="CORTEZ NERIFE H."/>
    <s v="DEPED"/>
    <x v="1"/>
    <d v="2023-05-26T00:00:00"/>
    <d v="2023-05-26T00:00:00"/>
    <s v="OTHER"/>
    <s v="SEC 21 EO 292- SPECIAL PRIVILEGE"/>
    <s v="1 OTHER"/>
    <n v="1"/>
    <m/>
  </r>
  <r>
    <n v="1970"/>
    <x v="56"/>
    <d v="2023-05-22T00:00:00"/>
    <s v="LEGASPI DOLORES B."/>
    <s v="CHO"/>
    <x v="1"/>
    <d v="2023-05-02T00:00:00"/>
    <d v="2023-05-02T00:00:00"/>
    <s v="VL"/>
    <m/>
    <s v="1 VL"/>
    <n v="1"/>
    <m/>
  </r>
  <r>
    <n v="1970"/>
    <x v="56"/>
    <d v="2023-05-22T00:00:00"/>
    <s v="LEGASPI DOLORES B."/>
    <s v="CHO"/>
    <x v="1"/>
    <d v="2023-05-09T00:00:00"/>
    <d v="2023-05-09T00:00:00"/>
    <s v="VL"/>
    <m/>
    <s v="1 VL"/>
    <n v="1"/>
    <m/>
  </r>
  <r>
    <n v="1970"/>
    <x v="56"/>
    <d v="2023-05-22T00:00:00"/>
    <s v="LEGASPI DOLORES B."/>
    <s v="CHO"/>
    <x v="1"/>
    <d v="2023-05-13T00:00:00"/>
    <d v="2023-05-15T00:00:00"/>
    <s v="VL"/>
    <m/>
    <s v="3 VL"/>
    <n v="3"/>
    <m/>
  </r>
  <r>
    <n v="1971"/>
    <x v="56"/>
    <d v="2023-05-09T00:00:00"/>
    <s v="PAMAT CELESTINA R."/>
    <s v="GSO"/>
    <x v="0"/>
    <d v="2023-05-19T00:00:00"/>
    <d v="2023-05-19T00:00:00"/>
    <s v="OTHER"/>
    <s v="SEC 21 EO 292- SPECIAL PRIVILEGE"/>
    <s v="1 OTHER"/>
    <n v="1"/>
    <m/>
  </r>
  <r>
    <n v="1972"/>
    <x v="56"/>
    <d v="2023-05-25T00:00:00"/>
    <s v="ERIDAO ROSALINDA P."/>
    <s v="CSWDO"/>
    <x v="1"/>
    <d v="2023-05-24T00:00:00"/>
    <d v="2023-05-24T00:00:00"/>
    <s v="SL"/>
    <m/>
    <s v="1 SL"/>
    <n v="1"/>
    <m/>
  </r>
  <r>
    <n v="1972"/>
    <x v="56"/>
    <d v="2023-05-25T00:00:00"/>
    <s v="ERIDAO ROSALINDA P."/>
    <s v="CSWDO"/>
    <x v="1"/>
    <d v="2023-05-15T00:00:00"/>
    <d v="2023-05-16T00:00:00"/>
    <s v="SL"/>
    <m/>
    <s v="2 SL"/>
    <n v="2"/>
    <m/>
  </r>
  <r>
    <n v="1973"/>
    <x v="56"/>
    <d v="2023-05-25T00:00:00"/>
    <s v="AMBROCIO MELODY B."/>
    <s v="CSWDO"/>
    <x v="0"/>
    <d v="2023-05-23T00:00:00"/>
    <d v="2023-05-24T00:00:00"/>
    <s v="OTHER"/>
    <s v="SEC 21 EO 292- SPECIAL PRIVILEGE"/>
    <s v="2 OTHER"/>
    <n v="2"/>
    <m/>
  </r>
  <r>
    <n v="1974"/>
    <x v="56"/>
    <d v="2023-05-22T00:00:00"/>
    <s v="MARASIGAN MARIFE C."/>
    <s v="CTO"/>
    <x v="2"/>
    <d v="2023-05-19T00:00:00"/>
    <d v="2023-05-19T00:00:00"/>
    <s v="WITHOUTPAY"/>
    <s v="SL WITHOUTPAY"/>
    <s v="1 WITHOUTPAY"/>
    <n v="1"/>
    <m/>
  </r>
  <r>
    <n v="1975"/>
    <x v="57"/>
    <d v="2023-05-25T00:00:00"/>
    <s v="PELLO EMILMA U."/>
    <s v="CPDO"/>
    <x v="1"/>
    <d v="2023-07-05T00:00:00"/>
    <d v="2023-07-07T00:00:00"/>
    <s v="OTHER"/>
    <s v="SEC 21 EO 292- SPECIAL PRIVILEGE"/>
    <s v="3 OTHER"/>
    <n v="3"/>
    <m/>
  </r>
  <r>
    <n v="1976"/>
    <x v="57"/>
    <d v="2023-05-26T00:00:00"/>
    <s v="PELLO EMILMA U."/>
    <s v="CPDO"/>
    <x v="1"/>
    <d v="2023-07-10T00:00:00"/>
    <d v="2023-07-14T00:00:00"/>
    <s v="VL"/>
    <m/>
    <s v="5 VL"/>
    <n v="5"/>
    <m/>
  </r>
  <r>
    <n v="1977"/>
    <x v="57"/>
    <d v="2023-05-26T00:00:00"/>
    <s v="PELLO EMILMA U."/>
    <s v="CPDO"/>
    <x v="1"/>
    <d v="2023-07-17T00:00:00"/>
    <d v="2023-07-27T00:00:00"/>
    <s v="VL"/>
    <m/>
    <s v="8 VL"/>
    <n v="8"/>
    <m/>
  </r>
  <r>
    <n v="1978"/>
    <x v="58"/>
    <d v="2023-05-29T00:00:00"/>
    <s v="PELLO BIANCA CAMILLE U."/>
    <s v="SP"/>
    <x v="3"/>
    <d v="2023-07-05T00:00:00"/>
    <d v="2023-07-07T00:00:00"/>
    <s v="OTHER"/>
    <s v="SEC 21 EO 292- SPECIAL PRIVILEGE"/>
    <s v="3 OTHER"/>
    <n v="3"/>
    <m/>
  </r>
  <r>
    <n v="1979"/>
    <x v="58"/>
    <d v="2023-05-29T00:00:00"/>
    <s v="PELLO BIANCA CAMILLE U."/>
    <s v="SP"/>
    <x v="3"/>
    <d v="2023-07-10T00:00:00"/>
    <d v="2023-07-14T00:00:00"/>
    <s v="VL"/>
    <m/>
    <s v="5 VL"/>
    <n v="5"/>
    <m/>
  </r>
  <r>
    <n v="1980"/>
    <x v="58"/>
    <d v="2023-05-29T00:00:00"/>
    <s v="PELLO BIANCA CAMILLE U."/>
    <s v="SP"/>
    <x v="3"/>
    <d v="2023-07-17T00:00:00"/>
    <d v="2023-07-27T00:00:00"/>
    <s v="VL"/>
    <m/>
    <s v="8 VL"/>
    <n v="8"/>
    <m/>
  </r>
  <r>
    <n v="1981"/>
    <x v="58"/>
    <d v="2023-03-29T00:00:00"/>
    <s v="CAGUICLA JO HAENA D."/>
    <n v="0"/>
    <x v="2"/>
    <d v="2023-03-28T00:00:00"/>
    <d v="2023-03-28T00:00:00"/>
    <s v="SL"/>
    <s v="SL WITHOUTPAY"/>
    <s v="1 SL"/>
    <n v="1"/>
    <m/>
  </r>
  <r>
    <n v="1982"/>
    <x v="59"/>
    <d v="2023-03-29T00:00:00"/>
    <s v="NUESTRO RICA MAY G."/>
    <s v="TCNHS - ISHS"/>
    <x v="0"/>
    <d v="2023-03-28T00:00:00"/>
    <d v="2023-03-28T00:00:00"/>
    <s v="SL"/>
    <s v="SL WITHOUTPAY"/>
    <s v="1 SL"/>
    <n v="1"/>
    <m/>
  </r>
  <r>
    <n v="1983"/>
    <x v="59"/>
    <d v="2023-04-25T00:00:00"/>
    <s v="ABALLA JAMAICA C."/>
    <s v="TCNHS-ISHS"/>
    <x v="0"/>
    <d v="2023-04-13T00:00:00"/>
    <d v="2023-04-13T00:00:00"/>
    <s v="OTHER"/>
    <s v="SL WITHOUTPAY"/>
    <s v="1 OTHER"/>
    <n v="1"/>
    <m/>
  </r>
  <r>
    <n v="1984"/>
    <x v="59"/>
    <d v="2023-04-11T00:00:00"/>
    <s v="ABALLA JAMAICA C."/>
    <s v="TCNHS-ISHS"/>
    <x v="0"/>
    <d v="2023-03-29T00:00:00"/>
    <d v="2023-03-29T00:00:00"/>
    <s v="SL"/>
    <s v="SL WITHOUTPAY"/>
    <s v="1 SL"/>
    <n v="1"/>
    <m/>
  </r>
  <r>
    <n v="1985"/>
    <x v="59"/>
    <d v="2023-05-31T00:00:00"/>
    <s v="TIBAYAN ANA MALEN R."/>
    <n v="0"/>
    <x v="1"/>
    <d v="2023-04-26T00:00:00"/>
    <d v="2023-04-26T00:00:00"/>
    <s v="SL"/>
    <s v="SL WITHOUTPAY"/>
    <s v="1 SL"/>
    <n v="1"/>
    <m/>
  </r>
  <r>
    <n v="1986"/>
    <x v="59"/>
    <d v="2023-03-23T00:00:00"/>
    <s v="TIBAYAN ANA MALEN R."/>
    <n v="0"/>
    <x v="1"/>
    <d v="2023-03-23T00:00:00"/>
    <d v="2023-03-24T00:00:00"/>
    <s v="SL"/>
    <s v="SL WITHOUTPAY"/>
    <s v="2 SL"/>
    <n v="2"/>
    <m/>
  </r>
  <r>
    <n v="1987"/>
    <x v="59"/>
    <d v="2023-05-05T00:00:00"/>
    <s v="VIDALLON KAREN  N."/>
    <s v="SHS"/>
    <x v="1"/>
    <d v="2023-05-20T00:00:00"/>
    <d v="2023-05-20T00:00:00"/>
    <s v="SL"/>
    <s v="SL WITHOUTPAY"/>
    <s v="1 SL"/>
    <n v="1"/>
    <m/>
  </r>
  <r>
    <n v="1988"/>
    <x v="59"/>
    <d v="2023-03-03T00:00:00"/>
    <s v="VIDALLON KAREN  N."/>
    <s v="SHS"/>
    <x v="1"/>
    <d v="2023-02-28T00:00:00"/>
    <d v="2023-02-28T00:00:00"/>
    <s v="SL"/>
    <s v="SL WITHOUTPAY"/>
    <s v="1 SL"/>
    <n v="1"/>
    <m/>
  </r>
  <r>
    <n v="1989"/>
    <x v="59"/>
    <d v="2023-03-11T00:00:00"/>
    <s v="VIDALLON KAREN  N."/>
    <s v="SHS"/>
    <x v="1"/>
    <d v="2023-03-13T00:00:00"/>
    <d v="2023-03-13T00:00:00"/>
    <s v="SL"/>
    <s v="SL WITHOUTPAY"/>
    <s v="1 SL"/>
    <n v="1"/>
    <m/>
  </r>
  <r>
    <n v="1990"/>
    <x v="59"/>
    <d v="2023-05-12T00:00:00"/>
    <s v="TORRES ROANNE MAY D."/>
    <m/>
    <x v="1"/>
    <d v="2023-05-10T00:00:00"/>
    <d v="2023-05-11T00:00:00"/>
    <s v="SL"/>
    <s v="SL WITHOUTPAY"/>
    <s v="2 SL"/>
    <n v="2"/>
    <m/>
  </r>
  <r>
    <n v="1991"/>
    <x v="59"/>
    <d v="2023-05-16T00:00:00"/>
    <s v="NUESTRO RICA MAY G."/>
    <s v="TCNHS - ISHS"/>
    <x v="0"/>
    <d v="2023-05-15T00:00:00"/>
    <d v="2023-05-15T00:00:00"/>
    <s v="SL"/>
    <s v="SL WITHOUTPAY"/>
    <s v="1 SL"/>
    <n v="1"/>
    <m/>
  </r>
  <r>
    <n v="1992"/>
    <x v="59"/>
    <d v="2023-06-25T00:00:00"/>
    <s v="AMBAT JAIME L."/>
    <s v="VMO/SP"/>
    <x v="0"/>
    <d v="2023-06-30T00:00:00"/>
    <d v="2023-07-01T00:00:00"/>
    <s v="VL"/>
    <m/>
    <s v="1 VL"/>
    <n v="1"/>
    <m/>
  </r>
  <r>
    <n v="1993"/>
    <x v="59"/>
    <d v="2023-05-22T00:00:00"/>
    <s v="MARQUEZ HENSLEY B."/>
    <n v="0"/>
    <x v="2"/>
    <d v="2023-05-19T00:00:00"/>
    <d v="2023-05-19T00:00:00"/>
    <s v="SL"/>
    <m/>
    <s v="1 SL"/>
    <n v="1"/>
    <m/>
  </r>
  <r>
    <n v="1994"/>
    <x v="59"/>
    <d v="2023-05-16T00:00:00"/>
    <s v="SARDIÑOLA REBECCA C."/>
    <s v="SP"/>
    <x v="0"/>
    <d v="2023-05-05T00:00:00"/>
    <d v="2023-05-05T00:00:00"/>
    <s v="SL"/>
    <m/>
    <s v="1 SL"/>
    <n v="1"/>
    <m/>
  </r>
  <r>
    <n v="1995"/>
    <x v="59"/>
    <d v="2023-05-16T00:00:00"/>
    <s v="SARDIÑOLA REBECCA C."/>
    <s v="SP"/>
    <x v="0"/>
    <d v="2023-05-15T00:00:00"/>
    <d v="2023-05-15T00:00:00"/>
    <s v="SL"/>
    <m/>
    <s v="1 SL"/>
    <n v="1"/>
    <m/>
  </r>
  <r>
    <n v="1996"/>
    <x v="59"/>
    <d v="2023-05-30T00:00:00"/>
    <s v="DIAZ CAROLINA P."/>
    <s v="SP"/>
    <x v="0"/>
    <d v="2023-05-29T00:00:00"/>
    <d v="2023-05-29T00:00:00"/>
    <s v="SL"/>
    <m/>
    <s v="1 SL"/>
    <n v="1"/>
    <m/>
  </r>
  <r>
    <n v="1997"/>
    <x v="59"/>
    <d v="2023-03-27T00:00:00"/>
    <s v="MANALO MA. ANDREA MAE H. "/>
    <n v="0"/>
    <x v="1"/>
    <d v="2023-03-15T00:00:00"/>
    <d v="2023-03-15T00:00:00"/>
    <s v="SL"/>
    <s v="SL WITHOUTPAY"/>
    <s v="1 SL"/>
    <n v="1"/>
    <m/>
  </r>
  <r>
    <n v="1998"/>
    <x v="59"/>
    <d v="2023-04-27T00:00:00"/>
    <s v="INOCENCIO MARY AILINE S."/>
    <s v="SHS"/>
    <x v="1"/>
    <d v="2023-04-26T00:00:00"/>
    <d v="2023-04-26T00:00:00"/>
    <s v="SL"/>
    <s v="SL WITHOUTPAY"/>
    <s v="1 SL"/>
    <n v="1"/>
    <m/>
  </r>
  <r>
    <n v="1999"/>
    <x v="59"/>
    <d v="2023-05-30T00:00:00"/>
    <s v="MIRANDA MARIA LOIDA M."/>
    <n v="0"/>
    <x v="2"/>
    <d v="2023-05-25T00:00:00"/>
    <d v="2023-05-25T00:00:00"/>
    <s v="SL"/>
    <m/>
    <s v="1 SL"/>
    <n v="1"/>
    <m/>
  </r>
  <r>
    <n v="2000"/>
    <x v="59"/>
    <d v="2023-05-29T00:00:00"/>
    <s v="DAÑO ALMA R."/>
    <s v="ACCOUNTING"/>
    <x v="1"/>
    <d v="2023-06-05T00:00:00"/>
    <d v="2023-06-05T00:00:00"/>
    <s v="OTHER"/>
    <s v="SEC 21 EO 292- SPECIAL PRIVILEGE"/>
    <s v="1 OTHER"/>
    <n v="1"/>
    <m/>
  </r>
  <r>
    <n v="2001"/>
    <x v="59"/>
    <d v="2023-05-29T00:00:00"/>
    <s v="DAÑO ALMA R."/>
    <s v="ACCOUNTING"/>
    <x v="1"/>
    <d v="2023-05-16T00:00:00"/>
    <d v="2023-05-17T00:00:00"/>
    <s v="SL"/>
    <m/>
    <s v="2 SL"/>
    <n v="2"/>
    <m/>
  </r>
  <r>
    <n v="2002"/>
    <x v="59"/>
    <d v="2023-05-29T00:00:00"/>
    <s v="ROMILLA MARIBEL P."/>
    <s v="ACCOUNTING"/>
    <x v="0"/>
    <d v="2023-05-10T00:00:00"/>
    <d v="2023-05-10T00:00:00"/>
    <s v="SL"/>
    <m/>
    <s v="1 SL"/>
    <n v="1"/>
    <m/>
  </r>
  <r>
    <n v="2003"/>
    <x v="59"/>
    <d v="2023-05-29T00:00:00"/>
    <s v="ROMILLA MARIBEL P."/>
    <s v="ACCOUNTING"/>
    <x v="0"/>
    <d v="2023-05-16T00:00:00"/>
    <d v="2023-05-19T00:00:00"/>
    <s v="SL"/>
    <m/>
    <s v="4 SL"/>
    <n v="4"/>
    <m/>
  </r>
  <r>
    <n v="2004"/>
    <x v="59"/>
    <d v="2023-05-29T00:00:00"/>
    <s v="ENMACIO LEILA A."/>
    <s v="ACCOUNTING"/>
    <x v="1"/>
    <d v="2023-05-15T00:00:00"/>
    <d v="2023-05-15T00:00:00"/>
    <s v="SL"/>
    <m/>
    <s v="1 SL"/>
    <n v="1"/>
    <m/>
  </r>
  <r>
    <n v="2005"/>
    <x v="59"/>
    <d v="2023-05-31T00:00:00"/>
    <s v="DIMARANAN GREGORIA C."/>
    <s v="ACCOUNTING"/>
    <x v="1"/>
    <d v="2023-06-08T00:00:00"/>
    <d v="2023-06-09T00:00:00"/>
    <s v="SL"/>
    <m/>
    <s v="2 SL"/>
    <n v="2"/>
    <m/>
  </r>
  <r>
    <n v="2006"/>
    <x v="59"/>
    <d v="2023-05-29T00:00:00"/>
    <s v="DIMARANAN GREGORIA C."/>
    <s v="ACCOUNTING"/>
    <x v="1"/>
    <d v="2023-05-25T00:00:00"/>
    <d v="2023-05-26T00:00:00"/>
    <s v="SL"/>
    <m/>
    <s v="2 SL"/>
    <n v="2"/>
    <m/>
  </r>
  <r>
    <n v="2007"/>
    <x v="59"/>
    <d v="2023-05-22T00:00:00"/>
    <s v="ZAFRA CHEYSSER A."/>
    <s v="SP/VMO"/>
    <x v="0"/>
    <d v="2023-05-18T00:00:00"/>
    <d v="2023-05-19T00:00:00"/>
    <s v="SL"/>
    <m/>
    <s v="2 SL"/>
    <n v="2"/>
    <m/>
  </r>
  <r>
    <n v="2008"/>
    <x v="59"/>
    <d v="2023-05-29T00:00:00"/>
    <s v="ZAFRA CHEYSSER A."/>
    <s v="SP/VMO"/>
    <x v="0"/>
    <d v="2023-06-05T00:00:00"/>
    <d v="2023-06-05T00:00:00"/>
    <s v="SL"/>
    <m/>
    <s v="1 SL"/>
    <n v="1"/>
    <m/>
  </r>
  <r>
    <n v="2009"/>
    <x v="59"/>
    <d v="2023-05-19T00:00:00"/>
    <s v="DIMARANAN JENELIN B."/>
    <s v="SP"/>
    <x v="0"/>
    <d v="2023-05-26T00:00:00"/>
    <d v="2023-05-26T00:00:00"/>
    <s v="SL"/>
    <m/>
    <s v="1 SL"/>
    <n v="1"/>
    <m/>
  </r>
  <r>
    <n v="2010"/>
    <x v="59"/>
    <d v="2023-05-29T00:00:00"/>
    <s v="LANDICHO CHARLENE R."/>
    <s v="GSO"/>
    <x v="0"/>
    <d v="2023-05-26T00:00:00"/>
    <d v="2023-05-26T00:00:00"/>
    <s v="OTHER"/>
    <s v="SEC 21 EO 292- SPECIAL PRIVILEGE"/>
    <s v="1 OTHER"/>
    <n v="1"/>
    <m/>
  </r>
  <r>
    <n v="2011"/>
    <x v="59"/>
    <d v="2023-05-26T00:00:00"/>
    <s v="BAYBAY MA. ROSA A."/>
    <s v="ONT"/>
    <x v="1"/>
    <d v="2023-06-05T00:00:00"/>
    <d v="2023-06-05T00:00:00"/>
    <s v="OTHER"/>
    <s v="SEC 21 EO 292- SPECIAL PRIVILEGE"/>
    <s v="1 OTHER"/>
    <n v="1"/>
    <m/>
  </r>
  <r>
    <n v="2012"/>
    <x v="59"/>
    <d v="2023-05-26T00:00:00"/>
    <s v="EMELO MARYJANE T."/>
    <s v="ONT"/>
    <x v="1"/>
    <d v="2023-06-23T00:00:00"/>
    <d v="2023-06-23T00:00:00"/>
    <s v="OTHER"/>
    <s v="SEC 21 EO 292- SPECIAL PRIVILEGE"/>
    <s v="1 OTHER"/>
    <n v="1"/>
    <m/>
  </r>
  <r>
    <n v="2013"/>
    <x v="59"/>
    <d v="2023-05-26T00:00:00"/>
    <s v="EMELO MARYJANE T."/>
    <s v="ONT"/>
    <x v="1"/>
    <d v="2023-06-09T00:00:00"/>
    <d v="2023-06-09T00:00:00"/>
    <s v="OTHER"/>
    <s v="SEC 21 EO 292- SPECIAL PRIVILEGE"/>
    <s v="1 OTHER"/>
    <n v="1"/>
    <m/>
  </r>
  <r>
    <n v="2014"/>
    <x v="59"/>
    <d v="2023-05-26T00:00:00"/>
    <s v="EMELO MARYJANE T."/>
    <s v="ONT"/>
    <x v="1"/>
    <d v="2023-05-22T00:00:00"/>
    <d v="2023-05-22T00:00:00"/>
    <s v="SL"/>
    <m/>
    <s v="1 SL"/>
    <n v="1"/>
    <m/>
  </r>
  <r>
    <n v="2015"/>
    <x v="59"/>
    <d v="2023-05-25T00:00:00"/>
    <s v="ANACAY ANICETA P."/>
    <s v="PICNIC GROVE"/>
    <x v="1"/>
    <d v="2023-05-22T00:00:00"/>
    <d v="2023-05-24T00:00:00"/>
    <s v="SL"/>
    <m/>
    <s v="3 SL"/>
    <n v="3"/>
    <m/>
  </r>
  <r>
    <n v="2016"/>
    <x v="59"/>
    <d v="2023-05-24T00:00:00"/>
    <s v="JAVIER HILARIO  "/>
    <s v="PICNIC GROVE"/>
    <x v="1"/>
    <d v="2023-06-05T00:00:00"/>
    <d v="2023-06-09T00:00:00"/>
    <s v="VL"/>
    <m/>
    <s v="5 VL"/>
    <n v="5"/>
    <m/>
  </r>
  <r>
    <n v="2017"/>
    <x v="59"/>
    <d v="2023-05-25T00:00:00"/>
    <s v="MACASPAC ELVIRA V."/>
    <s v="COOPERATIVE OFFICE"/>
    <x v="1"/>
    <d v="2023-05-31T00:00:00"/>
    <d v="2023-06-02T00:00:00"/>
    <s v="VL"/>
    <m/>
    <s v="3 VL"/>
    <n v="3"/>
    <m/>
  </r>
  <r>
    <n v="2018"/>
    <x v="59"/>
    <d v="2023-05-25T00:00:00"/>
    <s v="DIMAPILIS MA. TRINIDAD S."/>
    <s v="NUTRITION OFFICE"/>
    <x v="1"/>
    <d v="2023-05-22T00:00:00"/>
    <d v="2023-05-24T00:00:00"/>
    <s v="SL"/>
    <m/>
    <s v="3 SL"/>
    <n v="3"/>
    <m/>
  </r>
  <r>
    <n v="2019"/>
    <x v="59"/>
    <d v="2023-05-25T00:00:00"/>
    <s v="BUGARIN MA. ANA M."/>
    <s v="LCR"/>
    <x v="1"/>
    <d v="2023-05-23T00:00:00"/>
    <d v="2023-05-23T00:00:00"/>
    <s v="SL"/>
    <m/>
    <s v="1 SL"/>
    <n v="1"/>
    <m/>
  </r>
  <r>
    <n v="2020"/>
    <x v="59"/>
    <d v="2023-05-20T00:00:00"/>
    <s v="CORTADO JOEL B."/>
    <s v="PICNIC GROVE"/>
    <x v="0"/>
    <d v="2023-05-10T00:00:00"/>
    <d v="2023-05-14T00:00:00"/>
    <s v="SL"/>
    <m/>
    <s v="3 SL"/>
    <n v="3"/>
    <m/>
  </r>
  <r>
    <n v="2021"/>
    <x v="59"/>
    <d v="2023-05-20T00:00:00"/>
    <s v="CORTADO JOEL B."/>
    <s v="PICNIC GROVE"/>
    <x v="0"/>
    <d v="2023-05-16T00:00:00"/>
    <d v="2023-05-19T00:00:00"/>
    <s v="SL"/>
    <m/>
    <s v="4 SL"/>
    <n v="4"/>
    <m/>
  </r>
  <r>
    <n v="2022"/>
    <x v="59"/>
    <d v="2023-05-29T00:00:00"/>
    <s v="MENDOZA NORA A."/>
    <n v="0"/>
    <x v="2"/>
    <d v="2023-05-15T00:00:00"/>
    <d v="2023-05-15T00:00:00"/>
    <s v="SL"/>
    <m/>
    <s v="1 SL"/>
    <n v="1"/>
    <m/>
  </r>
  <r>
    <n v="2023"/>
    <x v="59"/>
    <d v="2023-05-19T00:00:00"/>
    <s v="BAUTISTA JANICE M."/>
    <s v="CTO"/>
    <x v="1"/>
    <d v="2023-05-26T00:00:00"/>
    <d v="2023-05-26T00:00:00"/>
    <s v="VL"/>
    <m/>
    <s v="1 VL"/>
    <n v="1"/>
    <m/>
  </r>
  <r>
    <n v="2024"/>
    <x v="59"/>
    <d v="2023-05-19T00:00:00"/>
    <s v="BAUTISTA JANICE M."/>
    <s v="CTO"/>
    <x v="1"/>
    <d v="2023-05-30T00:00:00"/>
    <d v="2023-05-30T00:00:00"/>
    <s v="VL"/>
    <m/>
    <s v="1 VL"/>
    <n v="1"/>
    <m/>
  </r>
  <r>
    <n v="2025"/>
    <x v="59"/>
    <d v="2023-05-24T00:00:00"/>
    <s v="MIRANDA NICOLE MAY B."/>
    <n v="0"/>
    <x v="2"/>
    <d v="2023-05-30T00:00:00"/>
    <d v="2023-05-30T00:00:00"/>
    <s v="OTHER"/>
    <s v="SEC 21 EO 292- SPECIAL PRIVILEGE"/>
    <s v="1 OTHER"/>
    <n v="1"/>
    <m/>
  </r>
  <r>
    <n v="2026"/>
    <x v="59"/>
    <d v="2023-05-26T00:00:00"/>
    <s v="MACASPAC JOSE VICTOR P."/>
    <s v="MAHOGANY MARKET"/>
    <x v="1"/>
    <d v="2023-05-31T00:00:00"/>
    <d v="2023-06-02T00:00:00"/>
    <s v="VL"/>
    <m/>
    <s v="3 VL"/>
    <n v="3"/>
    <m/>
  </r>
  <r>
    <n v="2027"/>
    <x v="59"/>
    <d v="2023-05-31T00:00:00"/>
    <s v="ANGCAYA FRANCIS A."/>
    <s v="MAHOGANY MARKET"/>
    <x v="1"/>
    <d v="2023-05-24T00:00:00"/>
    <d v="2023-05-24T00:00:00"/>
    <s v="SL"/>
    <s v="SL WITHOUTPAY"/>
    <s v="1 SL"/>
    <n v="1"/>
    <m/>
  </r>
  <r>
    <n v="2028"/>
    <x v="59"/>
    <d v="2023-05-26T00:00:00"/>
    <s v="ANGCAYA FRANCIS A."/>
    <s v="MAHOGANY MARKET"/>
    <x v="1"/>
    <d v="2023-06-04T00:00:00"/>
    <d v="2023-06-04T00:00:00"/>
    <s v="OTHER"/>
    <s v="SEC 21 EO 292- SPECIAL PRIVILEGE"/>
    <s v="1 OTHER"/>
    <n v="1"/>
    <m/>
  </r>
  <r>
    <n v="2029"/>
    <x v="59"/>
    <d v="2023-05-26T00:00:00"/>
    <s v="ANGCAYA FRANCIS A."/>
    <s v="MAHOGANY MARKET"/>
    <x v="1"/>
    <d v="2023-06-05T00:00:00"/>
    <d v="2023-06-05T00:00:00"/>
    <s v="VL"/>
    <m/>
    <s v="1 VL"/>
    <n v="1"/>
    <m/>
  </r>
  <r>
    <n v="2030"/>
    <x v="59"/>
    <d v="2023-05-25T00:00:00"/>
    <s v="LUCIANO ADELAIDA C."/>
    <s v="MO"/>
    <x v="1"/>
    <d v="2023-05-24T00:00:00"/>
    <d v="2023-05-24T00:00:00"/>
    <s v="SL"/>
    <m/>
    <s v="1 SL"/>
    <n v="1"/>
    <m/>
  </r>
  <r>
    <n v="2031"/>
    <x v="59"/>
    <d v="2023-05-29T00:00:00"/>
    <s v="JAVIER CARMELITA M."/>
    <s v="CCT"/>
    <x v="1"/>
    <d v="2023-05-25T00:00:00"/>
    <d v="2023-05-26T00:00:00"/>
    <s v="SL"/>
    <m/>
    <s v="2 SL"/>
    <n v="2"/>
    <m/>
  </r>
  <r>
    <n v="2032"/>
    <x v="59"/>
    <d v="2023-05-04T00:00:00"/>
    <s v="MALANAN JENNYLYN R."/>
    <s v="PICNIC GROVE"/>
    <x v="0"/>
    <d v="2023-05-23T00:00:00"/>
    <d v="2023-05-23T00:00:00"/>
    <s v="SL"/>
    <m/>
    <s v="1 SL"/>
    <n v="1"/>
    <m/>
  </r>
  <r>
    <n v="2033"/>
    <x v="59"/>
    <d v="2023-05-30T00:00:00"/>
    <s v="FERMA ERIC N."/>
    <s v="GSO"/>
    <x v="0"/>
    <d v="2023-05-29T00:00:00"/>
    <d v="2023-05-29T00:00:00"/>
    <s v="SL"/>
    <m/>
    <s v="1 SL"/>
    <n v="1"/>
    <m/>
  </r>
  <r>
    <n v="2034"/>
    <x v="59"/>
    <d v="2023-05-29T00:00:00"/>
    <s v="MONTENEGRO MARIA MARIZA P."/>
    <s v="CBO"/>
    <x v="1"/>
    <d v="2023-06-06T00:00:00"/>
    <d v="2023-06-06T00:00:00"/>
    <s v="VL"/>
    <m/>
    <s v="1 VL"/>
    <n v="1"/>
    <m/>
  </r>
  <r>
    <n v="2035"/>
    <x v="59"/>
    <d v="2023-05-29T00:00:00"/>
    <s v="MARTINEZ EMER V."/>
    <n v="0"/>
    <x v="2"/>
    <d v="2023-05-22T00:00:00"/>
    <d v="2023-05-26T00:00:00"/>
    <s v="SL"/>
    <m/>
    <s v="5 SL"/>
    <n v="5"/>
    <m/>
  </r>
  <r>
    <n v="2036"/>
    <x v="59"/>
    <d v="2023-05-24T00:00:00"/>
    <s v="AUDITOR AILEEN D."/>
    <s v="PIO"/>
    <x v="1"/>
    <d v="2023-05-22T00:00:00"/>
    <d v="2023-05-23T00:00:00"/>
    <s v="SL"/>
    <m/>
    <s v="2 SL"/>
    <n v="2"/>
    <m/>
  </r>
  <r>
    <n v="2037"/>
    <x v="59"/>
    <d v="2023-05-29T00:00:00"/>
    <s v="CALANOG ALMA P."/>
    <s v="VMO"/>
    <x v="1"/>
    <d v="2023-05-26T00:00:00"/>
    <d v="2023-05-26T00:00:00"/>
    <s v="SL"/>
    <m/>
    <s v="1 SL"/>
    <n v="1"/>
    <m/>
  </r>
  <r>
    <n v="2038"/>
    <x v="59"/>
    <d v="2023-05-29T00:00:00"/>
    <s v="DIMARANAN RODORA G."/>
    <s v="HRMO"/>
    <x v="1"/>
    <d v="2023-05-26T00:00:00"/>
    <d v="2023-05-26T00:00:00"/>
    <s v="SL"/>
    <m/>
    <s v="1 SL"/>
    <n v="1"/>
    <m/>
  </r>
  <r>
    <n v="2039"/>
    <x v="59"/>
    <d v="2023-05-26T00:00:00"/>
    <s v="PENALES GUILLERMA B."/>
    <s v="CBO"/>
    <x v="1"/>
    <d v="2023-06-01T00:00:00"/>
    <d v="2023-06-01T00:00:00"/>
    <s v="OTHER"/>
    <s v="SEC 21 EO 292- SPECIAL PRIVILEGE"/>
    <s v="1 OTHER"/>
    <n v="1"/>
    <m/>
  </r>
  <r>
    <n v="2040"/>
    <x v="59"/>
    <d v="2023-05-17T00:00:00"/>
    <s v="ESPIRITU RONALD M."/>
    <s v="CTO"/>
    <x v="1"/>
    <d v="2023-05-25T00:00:00"/>
    <d v="2023-05-25T00:00:00"/>
    <s v="VL"/>
    <m/>
    <s v="1 VL"/>
    <n v="1"/>
    <m/>
  </r>
  <r>
    <n v="2041"/>
    <x v="59"/>
    <d v="2023-05-17T00:00:00"/>
    <s v="ESPIRITU RONALD M."/>
    <s v="CTO"/>
    <x v="1"/>
    <d v="2023-05-29T00:00:00"/>
    <d v="2023-05-29T00:00:00"/>
    <s v="VL"/>
    <m/>
    <s v="1 VL"/>
    <n v="1"/>
    <m/>
  </r>
  <r>
    <n v="2042"/>
    <x v="59"/>
    <d v="2023-05-26T00:00:00"/>
    <s v="GONZALES CRISTI NERISSE E."/>
    <s v="CEO"/>
    <x v="0"/>
    <d v="2023-05-25T00:00:00"/>
    <d v="2023-05-25T00:00:00"/>
    <s v="SL"/>
    <m/>
    <s v="1 SL"/>
    <n v="1"/>
    <m/>
  </r>
  <r>
    <n v="2043"/>
    <x v="59"/>
    <d v="2023-05-25T00:00:00"/>
    <s v="MARASIGAN AGUINO D."/>
    <s v="TOPS-CSU"/>
    <x v="0"/>
    <d v="2023-06-03T00:00:00"/>
    <d v="2023-06-04T00:00:00"/>
    <s v="VL"/>
    <m/>
    <s v="1 VL"/>
    <n v="1"/>
    <m/>
  </r>
  <r>
    <n v="2044"/>
    <x v="59"/>
    <d v="2023-05-22T00:00:00"/>
    <s v="MACARIO GLENN B."/>
    <n v="0"/>
    <x v="1"/>
    <d v="2023-05-18T00:00:00"/>
    <d v="2023-05-19T00:00:00"/>
    <s v="SL"/>
    <m/>
    <s v="2 SL"/>
    <n v="2"/>
    <m/>
  </r>
  <r>
    <n v="2045"/>
    <x v="59"/>
    <d v="2023-05-27T00:00:00"/>
    <s v="MACARIO GLENN B."/>
    <n v="0"/>
    <x v="1"/>
    <d v="2023-03-21T00:00:00"/>
    <d v="2023-03-21T00:00:00"/>
    <s v="SL"/>
    <m/>
    <s v="1 SL"/>
    <n v="1"/>
    <m/>
  </r>
  <r>
    <n v="2046"/>
    <x v="59"/>
    <d v="2023-05-27T00:00:00"/>
    <s v="MACARIO GLENN B."/>
    <n v="0"/>
    <x v="1"/>
    <d v="2023-03-23T00:00:00"/>
    <d v="2023-03-24T00:00:00"/>
    <s v="SL"/>
    <m/>
    <s v="2 SL"/>
    <n v="2"/>
    <m/>
  </r>
  <r>
    <n v="2047"/>
    <x v="59"/>
    <d v="2023-05-26T00:00:00"/>
    <s v="CONTRERAS SARAH JANE P."/>
    <s v="TCNHS-ISHS"/>
    <x v="0"/>
    <d v="2023-05-24T00:00:00"/>
    <d v="2023-05-24T00:00:00"/>
    <s v="SL"/>
    <m/>
    <s v="1 SL"/>
    <n v="1"/>
    <m/>
  </r>
  <r>
    <n v="2048"/>
    <x v="59"/>
    <d v="2023-05-26T00:00:00"/>
    <s v="CONTRERAS SARAH JANE P."/>
    <s v="TCNHS-ISHS"/>
    <x v="0"/>
    <d v="2023-05-29T00:00:00"/>
    <d v="2023-05-30T00:00:00"/>
    <s v="SL"/>
    <m/>
    <s v="2 SL"/>
    <n v="2"/>
    <m/>
  </r>
  <r>
    <n v="2049"/>
    <x v="59"/>
    <d v="2023-05-29T00:00:00"/>
    <s v="LARIOSA ALBERT R."/>
    <s v="GSO"/>
    <x v="0"/>
    <d v="2023-05-26T00:00:00"/>
    <d v="2023-05-26T00:00:00"/>
    <s v="OTHER"/>
    <s v="SEC 21 EO 292- SPECIAL PRIVILEGE"/>
    <s v="1 OTHER"/>
    <n v="1"/>
    <m/>
  </r>
  <r>
    <n v="2050"/>
    <x v="59"/>
    <d v="2023-05-24T00:00:00"/>
    <s v="TINAZA JHOANNA MARIE D."/>
    <s v="ONT"/>
    <x v="0"/>
    <d v="2023-06-25T00:00:00"/>
    <d v="2023-06-25T00:00:00"/>
    <s v="OTHER"/>
    <s v="SEC 21 EO 292- SPECIAL PRIVILEGE"/>
    <s v="1 OTHER"/>
    <n v="1"/>
    <m/>
  </r>
  <r>
    <n v="2051"/>
    <x v="59"/>
    <d v="2023-05-24T00:00:00"/>
    <s v="TINAZA JHOANNA MARIE D."/>
    <s v="ONT"/>
    <x v="0"/>
    <d v="2023-06-01T00:00:00"/>
    <d v="2023-06-01T00:00:00"/>
    <s v="OTHER"/>
    <s v="SEC 21 EO 292- SPECIAL PRIVILEGE"/>
    <s v="1 OTHER"/>
    <n v="1"/>
    <m/>
  </r>
  <r>
    <n v="2052"/>
    <x v="59"/>
    <d v="2023-05-25T00:00:00"/>
    <s v="VARGAS ARNOLD A."/>
    <s v="ONT"/>
    <x v="0"/>
    <d v="2023-06-06T00:00:00"/>
    <d v="2023-06-10T00:00:00"/>
    <s v="VL"/>
    <m/>
    <s v="5 VL"/>
    <n v="5"/>
    <m/>
  </r>
  <r>
    <n v="2053"/>
    <x v="59"/>
    <d v="2023-05-19T00:00:00"/>
    <s v="MENDOZA MARICEL C."/>
    <n v="0"/>
    <x v="2"/>
    <d v="2023-05-18T00:00:00"/>
    <d v="2023-05-18T00:00:00"/>
    <s v="SL"/>
    <m/>
    <s v="1 SL"/>
    <n v="1"/>
    <m/>
  </r>
  <r>
    <n v="2054"/>
    <x v="59"/>
    <d v="2023-05-19T00:00:00"/>
    <s v="MENDOZA MARICEL C."/>
    <n v="0"/>
    <x v="2"/>
    <d v="2023-05-29T00:00:00"/>
    <d v="2023-05-31T00:00:00"/>
    <s v="OTHER"/>
    <s v="SEC 21 EO 292- SPECIAL PRIVILEGE"/>
    <s v="3 OTHER"/>
    <n v="3"/>
    <m/>
  </r>
  <r>
    <n v="2055"/>
    <x v="59"/>
    <d v="2023-05-25T00:00:00"/>
    <s v="AMON ESTELITA S."/>
    <s v="PICNIC GROVE"/>
    <x v="0"/>
    <d v="2023-06-01T00:00:00"/>
    <d v="2023-06-15T00:00:00"/>
    <s v="VL"/>
    <m/>
    <s v="10 VL"/>
    <n v="10"/>
    <m/>
  </r>
  <r>
    <n v="2056"/>
    <x v="59"/>
    <d v="2023-05-31T00:00:00"/>
    <s v="MANIMTIM JOJIT A."/>
    <s v="HRMO"/>
    <x v="1"/>
    <d v="2023-06-02T00:00:00"/>
    <d v="2023-06-09T00:00:00"/>
    <s v="VL"/>
    <m/>
    <s v="6 VL"/>
    <n v="6"/>
    <m/>
  </r>
  <r>
    <n v="2057"/>
    <x v="59"/>
    <d v="2023-05-23T00:00:00"/>
    <s v="ACUB MA. MARILYN L."/>
    <s v="PICNIC GROVE"/>
    <x v="0"/>
    <d v="2023-05-19T00:00:00"/>
    <d v="2023-05-22T00:00:00"/>
    <s v="SL"/>
    <m/>
    <s v="4 SL"/>
    <n v="4"/>
    <m/>
  </r>
  <r>
    <n v="2058"/>
    <x v="59"/>
    <d v="2023-05-30T00:00:00"/>
    <s v="ASIDO LEONILA R."/>
    <s v="PICNIC GROVE"/>
    <x v="0"/>
    <d v="2023-05-27T00:00:00"/>
    <d v="2023-05-29T00:00:00"/>
    <s v="SL"/>
    <m/>
    <s v="3 SL"/>
    <n v="3"/>
    <m/>
  </r>
  <r>
    <n v="2059"/>
    <x v="59"/>
    <d v="2023-05-30T00:00:00"/>
    <s v="ANARNA CRISTINA F."/>
    <s v="PICNIC GROVE"/>
    <x v="1"/>
    <d v="2023-05-15T00:00:00"/>
    <d v="2023-05-19T00:00:00"/>
    <s v="SL"/>
    <m/>
    <s v="5 SL"/>
    <n v="5"/>
    <m/>
  </r>
  <r>
    <n v="2060"/>
    <x v="59"/>
    <d v="2023-05-30T00:00:00"/>
    <s v="ANARNA CRISTINA F."/>
    <s v="PICNIC GROVE"/>
    <x v="1"/>
    <d v="2023-05-22T00:00:00"/>
    <d v="2023-05-26T00:00:00"/>
    <s v="SL"/>
    <m/>
    <s v="5 SL"/>
    <n v="5"/>
    <m/>
  </r>
  <r>
    <n v="2061"/>
    <x v="59"/>
    <d v="2023-05-30T00:00:00"/>
    <s v="ROQUITE MARIECAR L."/>
    <s v="CCT"/>
    <x v="0"/>
    <d v="2023-05-29T00:00:00"/>
    <d v="2023-05-29T00:00:00"/>
    <s v="SL"/>
    <m/>
    <s v="1 SL"/>
    <n v="1"/>
    <m/>
  </r>
  <r>
    <n v="2062"/>
    <x v="59"/>
    <d v="2023-05-30T00:00:00"/>
    <s v="LEPARDO ROWENA R."/>
    <s v="CCT"/>
    <x v="1"/>
    <d v="2023-06-08T00:00:00"/>
    <d v="2023-06-08T00:00:00"/>
    <s v="OTHER"/>
    <s v="SEC 21 EO 292- SPECIAL PRIVILEGE"/>
    <s v="1 OTHER"/>
    <n v="1"/>
    <m/>
  </r>
  <r>
    <n v="2063"/>
    <x v="59"/>
    <d v="2023-05-29T00:00:00"/>
    <s v="SUMAGUI DESZERIE ANN A."/>
    <s v="ONT"/>
    <x v="1"/>
    <d v="2023-05-30T00:00:00"/>
    <d v="2023-05-31T00:00:00"/>
    <s v="VL"/>
    <m/>
    <s v="2 VL"/>
    <n v="2"/>
    <m/>
  </r>
  <r>
    <n v="2064"/>
    <x v="59"/>
    <d v="2023-05-29T00:00:00"/>
    <s v="VILLANUEVA MARILYN L."/>
    <s v="TICC"/>
    <x v="0"/>
    <d v="2023-05-22T00:00:00"/>
    <d v="2023-05-24T00:00:00"/>
    <s v="SL"/>
    <m/>
    <s v="3 SL"/>
    <n v="3"/>
    <m/>
  </r>
  <r>
    <n v="2065"/>
    <x v="59"/>
    <d v="2023-05-29T00:00:00"/>
    <s v="RODRIGUEZ JOSEPHINE R."/>
    <s v="TICC"/>
    <x v="0"/>
    <d v="2023-05-26T00:00:00"/>
    <d v="2023-05-26T00:00:00"/>
    <s v="SL"/>
    <m/>
    <s v="1 SL"/>
    <n v="1"/>
    <m/>
  </r>
  <r>
    <n v="2066"/>
    <x v="59"/>
    <d v="2023-05-29T00:00:00"/>
    <s v="AMBION LAMBERTO A."/>
    <s v="VMO"/>
    <x v="1"/>
    <d v="2023-05-24T00:00:00"/>
    <d v="2023-05-26T00:00:00"/>
    <s v="SL"/>
    <m/>
    <s v="3 SL"/>
    <n v="3"/>
    <m/>
  </r>
  <r>
    <n v="2067"/>
    <x v="59"/>
    <d v="2023-05-29T00:00:00"/>
    <s v="BAYOT ANISIA P."/>
    <s v="CTO"/>
    <x v="1"/>
    <d v="2023-05-26T00:00:00"/>
    <d v="2023-05-26T00:00:00"/>
    <s v="SL"/>
    <m/>
    <s v="1 SL"/>
    <n v="1"/>
    <m/>
  </r>
  <r>
    <n v="2068"/>
    <x v="59"/>
    <d v="2023-05-30T00:00:00"/>
    <s v="LERIO ROSEMARIE V."/>
    <s v="ACCOUNTING"/>
    <x v="1"/>
    <d v="2023-06-29T00:00:00"/>
    <d v="2023-06-29T00:00:00"/>
    <s v="VL"/>
    <m/>
    <s v="1 VL"/>
    <n v="1"/>
    <m/>
  </r>
  <r>
    <n v="2069"/>
    <x v="59"/>
    <d v="2023-05-30T00:00:00"/>
    <s v="LERIO ROSEMARIE V."/>
    <s v="ACCOUNTING"/>
    <x v="1"/>
    <d v="2023-06-30T00:00:00"/>
    <d v="2023-06-30T00:00:00"/>
    <s v="VL"/>
    <m/>
    <s v="1 VL"/>
    <n v="1"/>
    <m/>
  </r>
  <r>
    <n v="2070"/>
    <x v="59"/>
    <d v="2023-05-29T00:00:00"/>
    <s v="LACIBAL RYAN G."/>
    <s v="DA"/>
    <x v="0"/>
    <d v="2023-05-23T00:00:00"/>
    <d v="2023-05-25T00:00:00"/>
    <s v="SL"/>
    <m/>
    <s v="3 SL"/>
    <n v="3"/>
    <m/>
  </r>
  <r>
    <n v="2071"/>
    <x v="59"/>
    <d v="2023-06-02T00:00:00"/>
    <s v="DELA CRUZ CHARITO A."/>
    <s v="AGRICULTURE OFFICE"/>
    <x v="0"/>
    <d v="2023-06-06T00:00:00"/>
    <d v="2023-06-06T00:00:00"/>
    <s v="VL"/>
    <m/>
    <s v="1 VL"/>
    <n v="1"/>
    <m/>
  </r>
  <r>
    <n v="2072"/>
    <x v="59"/>
    <d v="2023-06-02T00:00:00"/>
    <s v="DELA CRUZ CHARITO A."/>
    <s v="AGRICULTURE OFFICE"/>
    <x v="0"/>
    <d v="2023-06-08T00:00:00"/>
    <d v="2023-06-09T00:00:00"/>
    <s v="VL"/>
    <m/>
    <s v="2 VL"/>
    <n v="2"/>
    <m/>
  </r>
  <r>
    <n v="2073"/>
    <x v="59"/>
    <d v="2023-05-30T00:00:00"/>
    <s v="MONTENEGRO HELEN L."/>
    <s v="TOPS (ADMIN CSU)"/>
    <x v="1"/>
    <d v="2023-05-29T00:00:00"/>
    <d v="2023-05-29T00:00:00"/>
    <s v="SL"/>
    <m/>
    <s v="1 SL"/>
    <n v="1"/>
    <m/>
  </r>
  <r>
    <n v="2074"/>
    <x v="59"/>
    <d v="2023-05-30T00:00:00"/>
    <s v="PATAWE ELMA M."/>
    <s v="DSWDO"/>
    <x v="1"/>
    <d v="2023-05-29T00:00:00"/>
    <d v="2023-05-29T00:00:00"/>
    <s v="SL"/>
    <m/>
    <s v="1 SL"/>
    <n v="1"/>
    <m/>
  </r>
  <r>
    <n v="2075"/>
    <x v="59"/>
    <d v="2023-05-29T00:00:00"/>
    <s v="MATIENZO NORMITA S."/>
    <n v="0"/>
    <x v="2"/>
    <d v="2023-05-26T00:00:00"/>
    <d v="2023-05-26T00:00:00"/>
    <s v="SL"/>
    <m/>
    <s v="1 SL"/>
    <n v="1"/>
    <m/>
  </r>
  <r>
    <n v="2076"/>
    <x v="59"/>
    <d v="2023-05-29T00:00:00"/>
    <s v="MARDO MELINDA E."/>
    <s v="CENRO"/>
    <x v="0"/>
    <d v="2023-06-07T00:00:00"/>
    <d v="2023-06-08T00:00:00"/>
    <s v="VL"/>
    <m/>
    <s v="2 VL"/>
    <n v="2"/>
    <m/>
  </r>
  <r>
    <n v="2077"/>
    <x v="59"/>
    <d v="2023-05-29T00:00:00"/>
    <s v="MARDO MELINDA E."/>
    <s v="CENRO"/>
    <x v="0"/>
    <d v="2023-06-10T00:00:00"/>
    <d v="2023-06-10T00:00:00"/>
    <s v="VL"/>
    <m/>
    <s v="1 VL"/>
    <n v="1"/>
    <m/>
  </r>
  <r>
    <n v="2078"/>
    <x v="59"/>
    <d v="2023-05-29T00:00:00"/>
    <s v="MARDO MELINDA E."/>
    <s v="CENRO"/>
    <x v="0"/>
    <d v="2023-06-12T00:00:00"/>
    <d v="2023-06-12T00:00:00"/>
    <s v="VL"/>
    <m/>
    <s v="1 VL"/>
    <n v="1"/>
    <m/>
  </r>
  <r>
    <n v="2079"/>
    <x v="59"/>
    <d v="2023-05-29T00:00:00"/>
    <s v="MARDO MELINDA E."/>
    <s v="CENRO"/>
    <x v="0"/>
    <d v="2023-06-14T00:00:00"/>
    <d v="2023-06-14T00:00:00"/>
    <s v="VL"/>
    <m/>
    <s v="1 VL"/>
    <n v="1"/>
    <m/>
  </r>
  <r>
    <n v="2080"/>
    <x v="59"/>
    <d v="2023-05-30T00:00:00"/>
    <s v="ATIENZA VENUS  "/>
    <s v="CENRO"/>
    <x v="0"/>
    <d v="2023-05-26T00:00:00"/>
    <d v="2023-05-26T00:00:00"/>
    <s v="OTHER"/>
    <s v="SEC 21 EO 292- SPECIAL PRIVILEGE"/>
    <s v="1 OTHER"/>
    <n v="1"/>
    <m/>
  </r>
  <r>
    <n v="2081"/>
    <x v="59"/>
    <d v="2023-05-30T00:00:00"/>
    <s v="ATIENZA VENUS  "/>
    <s v="CENRO"/>
    <x v="0"/>
    <d v="2023-05-29T00:00:00"/>
    <d v="2023-05-29T00:00:00"/>
    <s v="OTHER"/>
    <s v="SEC 21 EO 292- SPECIAL PRIVILEGE"/>
    <s v="1 OTHER"/>
    <n v="1"/>
    <m/>
  </r>
  <r>
    <n v="2082"/>
    <x v="59"/>
    <d v="2023-05-30T00:00:00"/>
    <s v="ANDAG ALEX C."/>
    <s v="CENRO"/>
    <x v="0"/>
    <d v="2023-05-26T00:00:00"/>
    <d v="2023-05-26T00:00:00"/>
    <s v="OTHER"/>
    <s v="SEC 21 EO 292- SPECIAL PRIVILEGE"/>
    <s v="1 OTHER"/>
    <n v="1"/>
    <m/>
  </r>
  <r>
    <n v="2083"/>
    <x v="59"/>
    <d v="2023-05-30T00:00:00"/>
    <s v="ANDAG ALEX C."/>
    <s v="CENRO"/>
    <x v="0"/>
    <d v="2023-05-29T00:00:00"/>
    <d v="2023-05-29T00:00:00"/>
    <s v="OTHER"/>
    <s v="SEC 21 EO 292- SPECIAL PRIVILEGE"/>
    <s v="1 OTHER"/>
    <n v="1"/>
    <m/>
  </r>
  <r>
    <n v="2084"/>
    <x v="59"/>
    <d v="2023-05-29T00:00:00"/>
    <s v="BAY AMIE  "/>
    <s v="CTO"/>
    <x v="1"/>
    <d v="2023-06-01T00:00:00"/>
    <d v="2023-06-01T00:00:00"/>
    <s v="VL"/>
    <m/>
    <s v="1 VL"/>
    <n v="1"/>
    <m/>
  </r>
  <r>
    <n v="2085"/>
    <x v="59"/>
    <d v="2023-05-29T00:00:00"/>
    <s v="BAY AMIE  "/>
    <s v="CTO"/>
    <x v="1"/>
    <d v="2023-06-06T00:00:00"/>
    <d v="2023-06-06T00:00:00"/>
    <s v="VL"/>
    <m/>
    <s v="1 VL"/>
    <n v="1"/>
    <m/>
  </r>
  <r>
    <n v="2086"/>
    <x v="59"/>
    <d v="2023-05-29T00:00:00"/>
    <s v="BAY AMIE  "/>
    <s v="CTO"/>
    <x v="1"/>
    <d v="2023-06-08T00:00:00"/>
    <d v="2023-06-08T00:00:00"/>
    <s v="VL"/>
    <m/>
    <s v="1 VL"/>
    <n v="1"/>
    <m/>
  </r>
  <r>
    <n v="2087"/>
    <x v="59"/>
    <d v="2023-05-29T00:00:00"/>
    <s v="BAY AMIE  "/>
    <s v="CTO"/>
    <x v="1"/>
    <d v="2023-06-14T00:00:00"/>
    <d v="2023-06-14T00:00:00"/>
    <s v="VL"/>
    <m/>
    <s v="1 VL"/>
    <n v="1"/>
    <m/>
  </r>
  <r>
    <n v="2088"/>
    <x v="59"/>
    <d v="2023-05-29T00:00:00"/>
    <s v="BAY AMIE  "/>
    <s v="CTO"/>
    <x v="1"/>
    <d v="2023-06-20T00:00:00"/>
    <d v="2023-06-20T00:00:00"/>
    <s v="VL"/>
    <m/>
    <s v="1 VL"/>
    <n v="1"/>
    <m/>
  </r>
  <r>
    <n v="2089"/>
    <x v="59"/>
    <d v="2023-05-29T00:00:00"/>
    <s v="BAY AMIE  "/>
    <s v="CTO"/>
    <x v="1"/>
    <d v="2023-06-22T00:00:00"/>
    <d v="2023-06-22T00:00:00"/>
    <s v="VL"/>
    <m/>
    <s v="1 VL"/>
    <n v="1"/>
    <m/>
  </r>
  <r>
    <n v="2090"/>
    <x v="59"/>
    <d v="2023-05-26T00:00:00"/>
    <s v="MULINGTAPANG GUILLERMA O."/>
    <s v="GSO"/>
    <x v="0"/>
    <d v="2023-06-01T00:00:00"/>
    <d v="2023-06-02T00:00:00"/>
    <s v="VL"/>
    <m/>
    <s v="2 VL"/>
    <n v="2"/>
    <m/>
  </r>
  <r>
    <n v="2091"/>
    <x v="59"/>
    <d v="2023-05-26T00:00:00"/>
    <s v="MULINGTAPANG GUILLERMA O."/>
    <s v="GSO"/>
    <x v="0"/>
    <d v="2023-06-08T00:00:00"/>
    <d v="2023-06-09T00:00:00"/>
    <s v="VL"/>
    <m/>
    <s v="2 VL"/>
    <n v="2"/>
    <m/>
  </r>
  <r>
    <n v="2092"/>
    <x v="59"/>
    <d v="2023-05-26T00:00:00"/>
    <s v="MULINGTAPANG GUILLERMA O."/>
    <s v="GSO"/>
    <x v="0"/>
    <d v="2023-06-15T00:00:00"/>
    <d v="2023-06-16T00:00:00"/>
    <s v="VL"/>
    <m/>
    <s v="2 VL"/>
    <n v="2"/>
    <m/>
  </r>
  <r>
    <n v="2093"/>
    <x v="59"/>
    <d v="2023-05-29T00:00:00"/>
    <s v="BRIZUELA LENIE E."/>
    <s v="CTO-LICENSE"/>
    <x v="0"/>
    <d v="2023-05-25T00:00:00"/>
    <d v="2023-05-26T00:00:00"/>
    <s v="SL"/>
    <m/>
    <s v="2 SL"/>
    <n v="2"/>
    <m/>
  </r>
  <r>
    <n v="2094"/>
    <x v="60"/>
    <d v="2023-05-31T00:00:00"/>
    <s v="BAYOT GARRY L."/>
    <s v="VMO"/>
    <x v="0"/>
    <m/>
    <m/>
    <s v="OTHER"/>
    <s v="TERMINAL LEAVE"/>
    <s v="0 OTHER"/>
    <n v="0"/>
    <m/>
  </r>
  <r>
    <n v="2095"/>
    <x v="60"/>
    <d v="2023-06-01T00:00:00"/>
    <s v="PESIGAN EDUARDO  "/>
    <s v="TOPS-CSU"/>
    <x v="0"/>
    <d v="2023-06-05T00:00:00"/>
    <d v="2023-08-04T00:00:00"/>
    <s v="VL"/>
    <m/>
    <s v="42 VL"/>
    <n v="42"/>
    <m/>
  </r>
  <r>
    <n v="2096"/>
    <x v="60"/>
    <d v="2023-06-01T00:00:00"/>
    <s v="DESINGAŃO PURIFICACION A."/>
    <s v="SP"/>
    <x v="0"/>
    <d v="2023-05-31T00:00:00"/>
    <d v="2023-05-31T00:00:00"/>
    <s v="SL"/>
    <m/>
    <s v="1 SL"/>
    <n v="1"/>
    <m/>
  </r>
  <r>
    <n v="2097"/>
    <x v="60"/>
    <d v="2023-06-02T00:00:00"/>
    <s v="RODENAS ALBERT RAPHAEL  "/>
    <s v="CENRO"/>
    <x v="0"/>
    <d v="2023-05-31T00:00:00"/>
    <d v="2023-06-01T00:00:00"/>
    <s v="SL"/>
    <m/>
    <s v="2 SL"/>
    <n v="2"/>
    <m/>
  </r>
  <r>
    <n v="2098"/>
    <x v="60"/>
    <d v="2023-06-02T00:00:00"/>
    <s v="TAPAY EDWARD  "/>
    <s v="CENRO"/>
    <x v="0"/>
    <d v="2023-05-30T00:00:00"/>
    <d v="2023-05-31T00:00:00"/>
    <s v="SL"/>
    <m/>
    <s v="2 SL"/>
    <n v="2"/>
    <m/>
  </r>
  <r>
    <n v="2099"/>
    <x v="60"/>
    <d v="2023-06-02T00:00:00"/>
    <s v="PAGLINAWAN JESSIE M."/>
    <s v="CENRO"/>
    <x v="0"/>
    <d v="2023-06-01T00:00:00"/>
    <d v="2023-06-01T00:00:00"/>
    <s v="SL"/>
    <m/>
    <s v="1 SL"/>
    <n v="1"/>
    <m/>
  </r>
  <r>
    <n v="2100"/>
    <x v="60"/>
    <d v="2023-06-01T00:00:00"/>
    <s v="CORTADO JOEL B."/>
    <s v="PICNIC GROVE"/>
    <x v="0"/>
    <d v="2023-05-22T00:00:00"/>
    <d v="2023-05-31T00:00:00"/>
    <s v="VL"/>
    <m/>
    <s v="10 VL"/>
    <n v="10"/>
    <m/>
  </r>
  <r>
    <n v="2101"/>
    <x v="60"/>
    <d v="2023-05-30T00:00:00"/>
    <s v="MANALO EDITHA V."/>
    <s v="ACCOUNTING"/>
    <x v="1"/>
    <d v="2023-05-22T00:00:00"/>
    <d v="2023-05-29T00:00:00"/>
    <s v="OTHER"/>
    <s v="QUARANTINE LEAVE"/>
    <s v="6 OTHER"/>
    <n v="6"/>
    <m/>
  </r>
  <r>
    <n v="2102"/>
    <x v="60"/>
    <d v="2023-05-30T00:00:00"/>
    <s v="TULIAO FLORDELIZA M."/>
    <s v="ACCOUNTING"/>
    <x v="1"/>
    <d v="2023-05-22T00:00:00"/>
    <d v="2023-05-29T00:00:00"/>
    <s v="OTHER"/>
    <s v="QUARANTINE LEAVE"/>
    <s v="6 OTHER"/>
    <n v="6"/>
    <m/>
  </r>
  <r>
    <n v="2103"/>
    <x v="60"/>
    <d v="2023-05-31T00:00:00"/>
    <s v="VILLANUEVA MARELYN A."/>
    <s v="LEGAL OFFICE"/>
    <x v="0"/>
    <d v="2023-06-01T00:00:00"/>
    <d v="2023-06-02T00:00:00"/>
    <s v="SL"/>
    <s v="SL WITHOUTPAY"/>
    <s v="2 SL"/>
    <n v="2"/>
    <m/>
  </r>
  <r>
    <n v="2104"/>
    <x v="60"/>
    <d v="2023-05-30T00:00:00"/>
    <s v="BAES ELMER P."/>
    <s v="EDP"/>
    <x v="0"/>
    <d v="2023-05-30T00:00:00"/>
    <d v="2023-05-30T00:00:00"/>
    <s v="SL"/>
    <m/>
    <s v="1 SL"/>
    <n v="1"/>
    <m/>
  </r>
  <r>
    <n v="2105"/>
    <x v="60"/>
    <d v="2023-06-01T00:00:00"/>
    <s v="FRONDOZO AILEEN D."/>
    <s v="TERMINAL"/>
    <x v="0"/>
    <d v="2023-06-07T00:00:00"/>
    <d v="2023-06-09T00:00:00"/>
    <s v="VL"/>
    <m/>
    <s v="3 VL"/>
    <n v="3"/>
    <m/>
  </r>
  <r>
    <n v="2106"/>
    <x v="60"/>
    <d v="2023-06-01T00:00:00"/>
    <s v="FRONDOZO AILEEN D."/>
    <s v="TERMINAL"/>
    <x v="0"/>
    <d v="2023-06-14T00:00:00"/>
    <d v="2023-06-16T00:00:00"/>
    <s v="VL"/>
    <m/>
    <s v="3 VL"/>
    <n v="3"/>
    <m/>
  </r>
  <r>
    <n v="2107"/>
    <x v="60"/>
    <d v="2023-05-26T00:00:00"/>
    <s v="DISEPEDA MACARIA P."/>
    <s v="TICC"/>
    <x v="0"/>
    <d v="2023-06-22T00:00:00"/>
    <d v="2023-06-23T00:00:00"/>
    <s v="VL"/>
    <m/>
    <s v="2 VL"/>
    <n v="2"/>
    <m/>
  </r>
  <r>
    <n v="2108"/>
    <x v="60"/>
    <d v="2023-05-26T00:00:00"/>
    <s v="DISEPEDA MACARIA P."/>
    <s v="TICC"/>
    <x v="0"/>
    <d v="2023-06-28T00:00:00"/>
    <d v="2023-06-28T00:00:00"/>
    <s v="VL"/>
    <m/>
    <s v="1 VL"/>
    <n v="1"/>
    <m/>
  </r>
  <r>
    <n v="2109"/>
    <x v="60"/>
    <d v="2023-05-26T00:00:00"/>
    <s v="DISEPEDA MACARIA P."/>
    <s v="TICC"/>
    <x v="0"/>
    <d v="2023-06-07T00:00:00"/>
    <d v="2023-06-09T00:00:00"/>
    <s v="VL"/>
    <m/>
    <s v="3 VL"/>
    <n v="3"/>
    <m/>
  </r>
  <r>
    <n v="2110"/>
    <x v="60"/>
    <d v="2023-05-26T00:00:00"/>
    <s v="DISEPEDA MACARIA P."/>
    <s v="TICC"/>
    <x v="0"/>
    <d v="2023-06-29T00:00:00"/>
    <d v="2023-06-29T00:00:00"/>
    <s v="OTHER"/>
    <s v="SEC 21 EO 292- SPECIAL PRIVILEGE"/>
    <s v="1 OTHER"/>
    <n v="1"/>
    <m/>
  </r>
  <r>
    <n v="2111"/>
    <x v="60"/>
    <d v="2023-05-24T00:00:00"/>
    <s v="SORIANO FRANCISCO O."/>
    <s v="TICC"/>
    <x v="0"/>
    <d v="2023-06-06T00:00:00"/>
    <d v="2023-06-08T00:00:00"/>
    <s v="VL"/>
    <m/>
    <s v="3 VL"/>
    <n v="3"/>
    <m/>
  </r>
  <r>
    <n v="2112"/>
    <x v="60"/>
    <d v="2023-05-30T00:00:00"/>
    <s v="DILIDILI AIREEN M."/>
    <s v="TICC"/>
    <x v="0"/>
    <d v="2023-06-19T00:00:00"/>
    <d v="2023-06-20T00:00:00"/>
    <s v="VL"/>
    <m/>
    <s v="2 VL"/>
    <n v="2"/>
    <m/>
  </r>
  <r>
    <n v="2113"/>
    <x v="60"/>
    <d v="2023-05-30T00:00:00"/>
    <s v="DILIDILI AIREEN M."/>
    <s v="TICC"/>
    <x v="0"/>
    <d v="2023-06-07T00:00:00"/>
    <d v="2023-06-07T00:00:00"/>
    <s v="OTHER"/>
    <s v="SEC 21 EO 292- SPECIAL PRIVILEGE"/>
    <s v="1 OTHER"/>
    <n v="1"/>
    <m/>
  </r>
  <r>
    <n v="2114"/>
    <x v="60"/>
    <d v="2023-06-01T00:00:00"/>
    <s v="PEREÑA VERGILIO R."/>
    <s v="TICC"/>
    <x v="0"/>
    <d v="2023-06-05T00:00:00"/>
    <d v="2023-06-07T00:00:00"/>
    <s v="VL"/>
    <m/>
    <s v="3 VL"/>
    <n v="3"/>
    <m/>
  </r>
  <r>
    <n v="2115"/>
    <x v="60"/>
    <d v="2023-06-01T00:00:00"/>
    <s v="PEREÑA VERGILIO R."/>
    <s v="TICC"/>
    <x v="0"/>
    <d v="2023-06-08T00:00:00"/>
    <d v="2023-06-08T00:00:00"/>
    <s v="OTHER"/>
    <s v="SEC 21 EO 292- SPECIAL PRIVILEGE"/>
    <s v="1 OTHER"/>
    <n v="1"/>
    <m/>
  </r>
  <r>
    <n v="2116"/>
    <x v="60"/>
    <d v="2023-05-30T00:00:00"/>
    <s v="ANACAY LEVIE B."/>
    <s v="ACCOUNTING"/>
    <x v="1"/>
    <d v="2023-05-29T00:00:00"/>
    <d v="2023-05-29T00:00:00"/>
    <s v="OTHER"/>
    <s v="SEC 21 EO 292- SPECIAL PRIVILEGE"/>
    <s v="1 OTHER"/>
    <n v="1"/>
    <m/>
  </r>
  <r>
    <n v="2117"/>
    <x v="60"/>
    <d v="2023-05-30T00:00:00"/>
    <s v="ANACAY LEVIE B."/>
    <s v="ACCOUNTING"/>
    <x v="1"/>
    <d v="2023-05-15T00:00:00"/>
    <d v="2023-05-16T00:00:00"/>
    <s v="SL"/>
    <m/>
    <s v="2 SL"/>
    <n v="2"/>
    <m/>
  </r>
  <r>
    <n v="2118"/>
    <x v="60"/>
    <d v="2023-05-30T00:00:00"/>
    <s v="MALANAN JENNYLYN R."/>
    <s v="PICNIC GROVE"/>
    <x v="0"/>
    <d v="2023-05-30T00:00:00"/>
    <d v="2023-05-30T00:00:00"/>
    <s v="SL"/>
    <m/>
    <s v="1 SL"/>
    <n v="1"/>
    <m/>
  </r>
  <r>
    <n v="2119"/>
    <x v="60"/>
    <d v="2023-05-26T00:00:00"/>
    <s v="DISEPEDA ALDWIN  "/>
    <s v="CENRO"/>
    <x v="0"/>
    <d v="2023-05-24T00:00:00"/>
    <d v="2023-05-25T00:00:00"/>
    <s v="VL"/>
    <m/>
    <s v="2 VL"/>
    <n v="2"/>
    <m/>
  </r>
  <r>
    <n v="2120"/>
    <x v="60"/>
    <d v="2023-05-26T00:00:00"/>
    <s v="ESTOLE JOCELYN D."/>
    <s v="CCT"/>
    <x v="0"/>
    <d v="2023-05-25T00:00:00"/>
    <d v="2023-05-25T00:00:00"/>
    <s v="VL"/>
    <m/>
    <s v="1 VL"/>
    <n v="1"/>
    <m/>
  </r>
  <r>
    <n v="2121"/>
    <x v="60"/>
    <d v="2023-05-30T00:00:00"/>
    <s v="ESTOLE JOCELYN D."/>
    <s v="CCT"/>
    <x v="0"/>
    <d v="2023-06-01T00:00:00"/>
    <d v="2023-06-01T00:00:00"/>
    <s v="SL"/>
    <m/>
    <s v="1 SL"/>
    <n v="1"/>
    <m/>
  </r>
  <r>
    <n v="2122"/>
    <x v="60"/>
    <d v="2023-05-02T00:00:00"/>
    <s v="ESTOLE JOCELYN D."/>
    <s v="CCT"/>
    <x v="0"/>
    <d v="2023-05-18T00:00:00"/>
    <d v="2023-05-20T00:00:00"/>
    <s v="SL"/>
    <m/>
    <s v="3 SL"/>
    <n v="3"/>
    <m/>
  </r>
  <r>
    <n v="2123"/>
    <x v="60"/>
    <d v="2023-05-30T00:00:00"/>
    <s v="ESTOLE JOCELYN D."/>
    <s v="CCT"/>
    <x v="0"/>
    <d v="2023-06-05T00:00:00"/>
    <d v="2023-06-05T00:00:00"/>
    <s v="SL"/>
    <m/>
    <s v="1 SL"/>
    <n v="1"/>
    <m/>
  </r>
  <r>
    <n v="2124"/>
    <x v="60"/>
    <d v="2023-05-29T00:00:00"/>
    <s v="ESMAEL EMRAN  "/>
    <s v="CENRO"/>
    <x v="0"/>
    <d v="2023-06-05T00:00:00"/>
    <d v="2023-06-08T00:00:00"/>
    <s v="VL"/>
    <m/>
    <s v="4 VL"/>
    <n v="4"/>
    <m/>
  </r>
  <r>
    <n v="2125"/>
    <x v="60"/>
    <d v="2023-05-31T00:00:00"/>
    <s v="RODRIGUEZ RIZALDE  "/>
    <s v="CENRO"/>
    <x v="0"/>
    <d v="2023-05-27T00:00:00"/>
    <d v="2023-05-27T00:00:00"/>
    <s v="SL"/>
    <m/>
    <s v="1 SL"/>
    <n v="1"/>
    <m/>
  </r>
  <r>
    <n v="2126"/>
    <x v="60"/>
    <d v="2023-05-31T00:00:00"/>
    <s v="RODRIGUEZ RIZALDE  "/>
    <s v="CENRO"/>
    <x v="0"/>
    <d v="2023-05-29T00:00:00"/>
    <d v="2023-05-30T00:00:00"/>
    <s v="SL"/>
    <m/>
    <s v="2 SL"/>
    <n v="2"/>
    <m/>
  </r>
  <r>
    <n v="2127"/>
    <x v="60"/>
    <d v="2023-05-31T00:00:00"/>
    <s v="VARGAS MELINDA M."/>
    <s v="CSWDO"/>
    <x v="0"/>
    <d v="2023-05-30T00:00:00"/>
    <d v="2023-05-30T00:00:00"/>
    <s v="SL"/>
    <m/>
    <s v="1 SL"/>
    <n v="1"/>
    <m/>
  </r>
  <r>
    <n v="2128"/>
    <x v="60"/>
    <d v="2023-06-02T00:00:00"/>
    <s v="AMBROCIO MELODY B."/>
    <s v="CSWDO"/>
    <x v="0"/>
    <d v="2023-06-01T00:00:00"/>
    <d v="2023-06-01T00:00:00"/>
    <s v="SL"/>
    <m/>
    <s v="1 SL"/>
    <n v="1"/>
    <m/>
  </r>
  <r>
    <n v="2129"/>
    <x v="60"/>
    <d v="2023-06-06T00:00:00"/>
    <s v="OCAMPO NOVELYN U."/>
    <s v="CSWDO"/>
    <x v="0"/>
    <d v="2023-05-31T00:00:00"/>
    <d v="2023-09-12T00:00:00"/>
    <s v="Maternity"/>
    <m/>
    <s v="105 Maternity"/>
    <n v="105"/>
    <m/>
  </r>
  <r>
    <n v="2130"/>
    <x v="60"/>
    <s v="6/2/203"/>
    <s v="OCAMPO NOVELYN U."/>
    <s v="CSWDO"/>
    <x v="0"/>
    <d v="2023-05-29T00:00:00"/>
    <d v="2023-05-30T00:00:00"/>
    <s v="SL"/>
    <m/>
    <s v="2 SL"/>
    <n v="2"/>
    <m/>
  </r>
  <r>
    <n v="2131"/>
    <x v="60"/>
    <d v="2023-06-02T00:00:00"/>
    <s v="CALANOG ALMA P."/>
    <s v="VMO"/>
    <x v="1"/>
    <d v="2023-05-31T00:00:00"/>
    <d v="2023-05-31T00:00:00"/>
    <s v="SL"/>
    <m/>
    <s v="1 SL"/>
    <n v="1"/>
    <m/>
  </r>
  <r>
    <n v="2132"/>
    <x v="60"/>
    <d v="2023-05-31T00:00:00"/>
    <s v="FERMA MARIA I."/>
    <s v="LCR"/>
    <x v="1"/>
    <d v="2023-05-30T00:00:00"/>
    <d v="2023-05-30T00:00:00"/>
    <s v="SL"/>
    <m/>
    <s v="1 SL"/>
    <n v="1"/>
    <m/>
  </r>
  <r>
    <n v="2133"/>
    <x v="60"/>
    <d v="2023-05-31T00:00:00"/>
    <s v="FERMA MARIA I."/>
    <s v="LCR"/>
    <x v="1"/>
    <d v="2023-06-06T00:00:00"/>
    <d v="2023-06-07T00:00:00"/>
    <s v="VL"/>
    <m/>
    <s v="2 VL"/>
    <n v="2"/>
    <m/>
  </r>
  <r>
    <n v="2134"/>
    <x v="60"/>
    <d v="2023-05-29T00:00:00"/>
    <s v="VELUZ DORMILUNA E."/>
    <s v="CCT"/>
    <x v="1"/>
    <d v="2023-05-26T00:00:00"/>
    <d v="2023-05-26T00:00:00"/>
    <s v="SL"/>
    <m/>
    <s v="1 SL"/>
    <n v="1"/>
    <m/>
  </r>
  <r>
    <n v="2135"/>
    <x v="60"/>
    <d v="2023-05-30T00:00:00"/>
    <s v="PETIL GLENDA D."/>
    <s v="CCT"/>
    <x v="1"/>
    <d v="2023-05-17T00:00:00"/>
    <d v="2023-05-19T00:00:00"/>
    <s v="SL"/>
    <m/>
    <s v="3 SL"/>
    <n v="3"/>
    <m/>
  </r>
  <r>
    <n v="2136"/>
    <x v="60"/>
    <d v="2023-06-01T00:00:00"/>
    <s v="GARCIA HAIZEL M."/>
    <s v="CCT"/>
    <x v="1"/>
    <d v="2023-06-19T00:00:00"/>
    <d v="2023-06-19T00:00:00"/>
    <s v="OTHER"/>
    <s v="SEC 21 EO 292- SPECIAL PRIVILEGE"/>
    <s v="1 OTHER"/>
    <n v="1"/>
    <m/>
  </r>
  <r>
    <n v="2137"/>
    <x v="60"/>
    <d v="2023-06-05T00:00:00"/>
    <s v="GARCIA HAIZEL M."/>
    <s v="CCT"/>
    <x v="1"/>
    <d v="2023-06-02T00:00:00"/>
    <d v="2023-06-02T00:00:00"/>
    <s v="SL"/>
    <m/>
    <s v="1 SL"/>
    <n v="1"/>
    <m/>
  </r>
  <r>
    <n v="2138"/>
    <x v="60"/>
    <d v="2023-05-30T00:00:00"/>
    <s v="PEREY GENNILYN M."/>
    <s v="CCT"/>
    <x v="0"/>
    <d v="2023-06-08T00:00:00"/>
    <d v="2023-06-09T00:00:00"/>
    <s v="VL"/>
    <m/>
    <s v="2 VL"/>
    <n v="2"/>
    <m/>
  </r>
  <r>
    <n v="2139"/>
    <x v="60"/>
    <d v="2023-05-31T00:00:00"/>
    <s v="OSTONAL IVY S."/>
    <s v="ONT"/>
    <x v="1"/>
    <d v="2023-06-11T00:00:00"/>
    <d v="2023-06-11T00:00:00"/>
    <s v="OTHER"/>
    <s v="SEC 21 EO 292- SPECIAL PRIVILEGE"/>
    <s v="1 OTHER"/>
    <n v="1"/>
    <m/>
  </r>
  <r>
    <n v="2140"/>
    <x v="60"/>
    <d v="2023-05-31T00:00:00"/>
    <s v="OSTONAL IVY S."/>
    <s v="ONT"/>
    <x v="1"/>
    <d v="2023-05-16T00:00:00"/>
    <d v="2023-05-17T00:00:00"/>
    <s v="SL"/>
    <m/>
    <s v="2 SL"/>
    <n v="2"/>
    <m/>
  </r>
  <r>
    <n v="2141"/>
    <x v="60"/>
    <d v="2023-06-01T00:00:00"/>
    <s v="SEPINO MARIE CHIARRE M."/>
    <s v="CSWDO"/>
    <x v="1"/>
    <d v="2023-06-05T00:00:00"/>
    <d v="2023-06-05T00:00:00"/>
    <s v="VL"/>
    <m/>
    <s v="1 VL"/>
    <n v="1"/>
    <m/>
  </r>
  <r>
    <n v="2142"/>
    <x v="60"/>
    <d v="2023-06-01T00:00:00"/>
    <s v="SEPINO MARIE CHIARRE M."/>
    <s v="CSWDO"/>
    <x v="1"/>
    <d v="2023-06-16T00:00:00"/>
    <d v="2023-06-16T00:00:00"/>
    <s v="VL"/>
    <m/>
    <s v="1 VL"/>
    <n v="1"/>
    <m/>
  </r>
  <r>
    <n v="2143"/>
    <x v="60"/>
    <d v="2023-05-29T00:00:00"/>
    <s v="DIMAPILIS ARIEL M."/>
    <s v="CTO"/>
    <x v="1"/>
    <d v="2023-06-03T00:00:00"/>
    <d v="2023-06-03T00:00:00"/>
    <s v="OTHER"/>
    <s v="SEC 21 EO 292- SPECIAL PRIVILEGE"/>
    <s v="1 OTHER"/>
    <n v="1"/>
    <m/>
  </r>
  <r>
    <n v="2144"/>
    <x v="60"/>
    <d v="2023-06-01T00:00:00"/>
    <s v="ANACAY ANICETA P."/>
    <s v="PICNIC GROVE"/>
    <x v="1"/>
    <d v="2023-05-29T00:00:00"/>
    <d v="2023-05-31T00:00:00"/>
    <s v="SL"/>
    <m/>
    <s v="3 SL"/>
    <n v="3"/>
    <m/>
  </r>
  <r>
    <n v="2145"/>
    <x v="60"/>
    <d v="2023-05-31T00:00:00"/>
    <s v="ANGCAYA RUFINA P."/>
    <s v="LCR"/>
    <x v="1"/>
    <d v="2023-06-09T00:00:00"/>
    <d v="2023-06-09T00:00:00"/>
    <s v="OTHER"/>
    <s v="SEC 21 EO 292- SPECIAL PRIVILEGE"/>
    <s v="1 OTHER"/>
    <n v="1"/>
    <m/>
  </r>
  <r>
    <n v="2146"/>
    <x v="60"/>
    <d v="2023-05-31T00:00:00"/>
    <s v="OLEGARIO NENITA A."/>
    <s v="LIBRARY"/>
    <x v="1"/>
    <d v="2023-05-15T00:00:00"/>
    <d v="2023-05-15T00:00:00"/>
    <s v="SL"/>
    <m/>
    <s v="1 SL"/>
    <n v="1"/>
    <m/>
  </r>
  <r>
    <n v="2147"/>
    <x v="60"/>
    <d v="2023-05-31T00:00:00"/>
    <s v="OLEGARIO NENITA A."/>
    <s v="LIBRARY"/>
    <x v="1"/>
    <d v="2023-05-25T00:00:00"/>
    <d v="2023-05-25T00:00:00"/>
    <s v="SL"/>
    <m/>
    <s v="1 SL"/>
    <n v="1"/>
    <m/>
  </r>
  <r>
    <n v="2148"/>
    <x v="60"/>
    <d v="2023-05-31T00:00:00"/>
    <s v="AMORA ELISA S."/>
    <s v="CTO"/>
    <x v="1"/>
    <d v="2023-05-30T00:00:00"/>
    <d v="2023-05-30T00:00:00"/>
    <s v="OTHER"/>
    <s v="SEC 21 EO 292- SPECIAL PRIVILEGE"/>
    <s v="1 OTHER"/>
    <n v="1"/>
    <m/>
  </r>
  <r>
    <n v="2149"/>
    <x v="60"/>
    <d v="2023-05-29T00:00:00"/>
    <s v="RODRIGUEZ IGNACIO  "/>
    <s v="CENRO"/>
    <x v="1"/>
    <d v="2023-05-02T00:00:00"/>
    <d v="2023-05-02T00:00:00"/>
    <s v="SL"/>
    <s v="SL WITHOUTPAY"/>
    <s v="1 SL"/>
    <n v="1"/>
    <m/>
  </r>
  <r>
    <n v="2150"/>
    <x v="60"/>
    <d v="2023-05-29T00:00:00"/>
    <s v="RODRIGUEZ IGNACIO  "/>
    <s v="CENRO"/>
    <x v="1"/>
    <d v="2023-05-04T00:00:00"/>
    <d v="2023-05-05T00:00:00"/>
    <s v="SL"/>
    <s v="SL WITHOUTPAY"/>
    <s v="2 SL"/>
    <n v="2"/>
    <m/>
  </r>
  <r>
    <n v="2151"/>
    <x v="60"/>
    <d v="2023-06-06T00:00:00"/>
    <s v="RODRIGUEZ IGNACIO  "/>
    <s v="CENRO"/>
    <x v="1"/>
    <d v="2023-01-30T00:00:00"/>
    <d v="2023-01-31T00:00:00"/>
    <s v="VL"/>
    <s v="SL WITHOUTPAY"/>
    <s v="2 VL"/>
    <n v="2"/>
    <m/>
  </r>
  <r>
    <n v="2152"/>
    <x v="60"/>
    <d v="2023-06-06T00:00:00"/>
    <s v="RODRIGUEZ IGNACIO  "/>
    <s v="CENRO"/>
    <x v="1"/>
    <d v="2023-04-03T00:00:00"/>
    <d v="2023-04-04T00:00:00"/>
    <s v="VL"/>
    <s v="VL WITHOUTPAY"/>
    <s v="2 VL"/>
    <n v="2"/>
    <m/>
  </r>
  <r>
    <n v="2153"/>
    <x v="60"/>
    <d v="2023-06-06T00:00:00"/>
    <s v="RODRIGUEZ IGNACIO  "/>
    <s v="CENRO"/>
    <x v="1"/>
    <d v="2023-02-09T00:00:00"/>
    <d v="2023-02-09T00:00:00"/>
    <s v="VL"/>
    <s v="VL WITHOUTPAY"/>
    <s v="1 VL"/>
    <n v="1"/>
    <m/>
  </r>
  <r>
    <n v="2154"/>
    <x v="60"/>
    <d v="2023-06-06T00:00:00"/>
    <s v="RODRIGUEZ IGNACIO  "/>
    <s v="CENRO"/>
    <x v="1"/>
    <d v="2023-02-15T00:00:00"/>
    <d v="2023-02-15T00:00:00"/>
    <s v="VL"/>
    <s v="VL WITHOUTPAY"/>
    <s v="1 VL"/>
    <n v="1"/>
    <m/>
  </r>
  <r>
    <n v="2155"/>
    <x v="60"/>
    <d v="2023-06-06T00:00:00"/>
    <s v="RODRIGUEZ IGNACIO  "/>
    <s v="CENRO"/>
    <x v="1"/>
    <d v="2023-02-27T00:00:00"/>
    <d v="2023-02-27T00:00:00"/>
    <s v="VL"/>
    <s v="VL WITHOUTPAY"/>
    <s v="1 VL"/>
    <n v="1"/>
    <m/>
  </r>
  <r>
    <n v="2156"/>
    <x v="60"/>
    <d v="2023-06-06T00:00:00"/>
    <s v="RODRIGUEZ IGNACIO  "/>
    <s v="CENRO"/>
    <x v="1"/>
    <d v="2023-03-06T00:00:00"/>
    <d v="2023-03-06T00:00:00"/>
    <s v="SL"/>
    <s v="SL WITHOUTPAY"/>
    <s v="1 SL"/>
    <n v="1"/>
    <m/>
  </r>
  <r>
    <n v="2157"/>
    <x v="60"/>
    <d v="2023-06-06T00:00:00"/>
    <s v="RODRIGUEZ IGNACIO  "/>
    <s v="CENRO"/>
    <x v="1"/>
    <d v="2023-03-16T00:00:00"/>
    <d v="2023-03-17T00:00:00"/>
    <s v="SL"/>
    <s v="SL WITHOUTPAY"/>
    <s v="2 SL"/>
    <n v="2"/>
    <m/>
  </r>
  <r>
    <n v="2158"/>
    <x v="60"/>
    <d v="2023-06-06T00:00:00"/>
    <s v="RODRIGUEZ IGNACIO  "/>
    <s v="CENRO"/>
    <x v="1"/>
    <d v="2023-03-20T00:00:00"/>
    <d v="2023-03-20T00:00:00"/>
    <s v="SL"/>
    <s v="SL WITHOUTPAY"/>
    <s v="1 SL"/>
    <n v="1"/>
    <m/>
  </r>
  <r>
    <n v="2159"/>
    <x v="60"/>
    <d v="2023-06-06T00:00:00"/>
    <s v="RODRIGUEZ IGNACIO  "/>
    <s v="CENRO"/>
    <x v="1"/>
    <d v="2023-03-28T00:00:00"/>
    <d v="2023-03-29T00:00:00"/>
    <s v="SL"/>
    <s v="SL WITHOUTPAY"/>
    <s v="2 SL"/>
    <n v="2"/>
    <m/>
  </r>
  <r>
    <n v="2160"/>
    <x v="60"/>
    <d v="2023-05-31T00:00:00"/>
    <s v="RODRIGUEZ IGNACIO  "/>
    <s v="CENRO"/>
    <x v="1"/>
    <d v="2023-05-11T00:00:00"/>
    <d v="2023-05-12T00:00:00"/>
    <s v="SL"/>
    <m/>
    <s v="2 SL"/>
    <n v="2"/>
    <m/>
  </r>
  <r>
    <n v="2161"/>
    <x v="60"/>
    <d v="2023-05-31T00:00:00"/>
    <s v="RODRIGUEZ IGNACIO  "/>
    <s v="CENRO"/>
    <x v="1"/>
    <d v="2023-05-15T00:00:00"/>
    <d v="2023-05-15T00:00:00"/>
    <s v="SL"/>
    <m/>
    <s v="1 SL"/>
    <n v="1"/>
    <m/>
  </r>
  <r>
    <n v="2162"/>
    <x v="60"/>
    <d v="2023-05-31T00:00:00"/>
    <s v="LIMBOC FLORDELIZA J."/>
    <s v="LCR"/>
    <x v="1"/>
    <d v="2023-05-29T00:00:00"/>
    <d v="2023-05-29T00:00:00"/>
    <s v="SL"/>
    <m/>
    <s v="1 SL"/>
    <n v="1"/>
    <m/>
  </r>
  <r>
    <n v="2163"/>
    <x v="60"/>
    <d v="2023-06-02T00:00:00"/>
    <s v="LIMBOC FLORDELIZA J."/>
    <s v="LCR"/>
    <x v="1"/>
    <d v="2023-06-09T00:00:00"/>
    <d v="2023-06-09T00:00:00"/>
    <s v="VL"/>
    <m/>
    <s v="1 VL"/>
    <n v="1"/>
    <m/>
  </r>
  <r>
    <n v="2164"/>
    <x v="60"/>
    <d v="2023-06-02T00:00:00"/>
    <s v="LIMBOC FLORDELIZA J."/>
    <s v="LCR"/>
    <x v="1"/>
    <d v="2023-06-08T00:00:00"/>
    <d v="2023-06-08T00:00:00"/>
    <s v="OTHER"/>
    <s v="SEC 21 EO 292- SPECIAL PRIVILEGE"/>
    <s v="1 OTHER"/>
    <n v="1"/>
    <m/>
  </r>
  <r>
    <n v="2165"/>
    <x v="60"/>
    <d v="2023-05-31T00:00:00"/>
    <s v="TOLENTINO CAROLINA E."/>
    <s v="LCR"/>
    <x v="1"/>
    <d v="2023-05-25T00:00:00"/>
    <d v="2023-05-25T00:00:00"/>
    <s v="SL"/>
    <m/>
    <s v="1 SL"/>
    <n v="1"/>
    <m/>
  </r>
  <r>
    <n v="2166"/>
    <x v="60"/>
    <d v="2023-05-31T00:00:00"/>
    <s v="MACAPUNO FELIX  "/>
    <s v="CENRO"/>
    <x v="1"/>
    <d v="2023-05-30T00:00:00"/>
    <d v="2023-05-30T00:00:00"/>
    <s v="SL"/>
    <m/>
    <s v="1 SL"/>
    <n v="1"/>
    <m/>
  </r>
  <r>
    <n v="2167"/>
    <x v="60"/>
    <d v="2023-05-31T00:00:00"/>
    <s v="DIGO VIRGILIO M."/>
    <s v="DEPED"/>
    <x v="1"/>
    <d v="2023-06-02T00:00:00"/>
    <d v="2023-07-03T00:00:00"/>
    <s v="SL"/>
    <m/>
    <s v="21 SL"/>
    <n v="21"/>
    <m/>
  </r>
  <r>
    <n v="2168"/>
    <x v="60"/>
    <d v="2023-05-31T00:00:00"/>
    <s v="DE CASTRO ROSS EIZALHYNNE A."/>
    <s v="SP"/>
    <x v="0"/>
    <d v="2023-05-30T00:00:00"/>
    <d v="2023-05-30T00:00:00"/>
    <s v="SL"/>
    <m/>
    <s v="1 SL"/>
    <n v="1"/>
    <m/>
  </r>
  <r>
    <n v="2169"/>
    <x v="60"/>
    <d v="2023-05-31T00:00:00"/>
    <s v="ERNI RANDY  "/>
    <s v="TOPS-CSU"/>
    <x v="1"/>
    <d v="2023-06-05T00:00:00"/>
    <d v="2023-06-09T00:00:00"/>
    <s v="VL"/>
    <m/>
    <s v="5 VL"/>
    <n v="5"/>
    <m/>
  </r>
  <r>
    <n v="2170"/>
    <x v="60"/>
    <d v="2023-05-30T00:00:00"/>
    <s v="MENDOZA PRESCILA S."/>
    <n v="0"/>
    <x v="2"/>
    <d v="2023-05-29T00:00:00"/>
    <d v="2023-05-29T00:00:00"/>
    <s v="SL"/>
    <m/>
    <s v="1 SL"/>
    <n v="1"/>
    <m/>
  </r>
  <r>
    <n v="2171"/>
    <x v="60"/>
    <d v="2023-05-31T00:00:00"/>
    <s v="AALA MELODY M."/>
    <s v="GSO"/>
    <x v="0"/>
    <d v="2023-05-29T00:00:00"/>
    <d v="2023-05-30T00:00:00"/>
    <s v="SL"/>
    <m/>
    <s v="2 SL"/>
    <n v="2"/>
    <m/>
  </r>
  <r>
    <n v="2172"/>
    <x v="60"/>
    <d v="2023-05-30T00:00:00"/>
    <s v="OCAMPO EDRALYN B."/>
    <s v="HRMO"/>
    <x v="1"/>
    <d v="2023-05-29T00:00:00"/>
    <d v="2023-05-29T00:00:00"/>
    <s v="VL"/>
    <m/>
    <s v="1 VL"/>
    <n v="1"/>
    <m/>
  </r>
  <r>
    <n v="2173"/>
    <x v="60"/>
    <d v="2023-05-29T00:00:00"/>
    <s v="LUCIANO ADELAIDA C."/>
    <s v="MO"/>
    <x v="1"/>
    <d v="2023-06-08T00:00:00"/>
    <d v="2023-06-09T00:00:00"/>
    <s v="OTHER"/>
    <s v="SEC 21 EO 292- SPECIAL PRIVILEGE"/>
    <s v="2 OTHER"/>
    <n v="2"/>
    <m/>
  </r>
  <r>
    <n v="2174"/>
    <x v="61"/>
    <d v="2023-06-06T00:00:00"/>
    <s v="ANGCAYA OFELIA G."/>
    <s v="ASSESSORS OFFICE"/>
    <x v="1"/>
    <d v="2023-06-13T00:00:00"/>
    <d v="2023-06-16T00:00:00"/>
    <s v="VL"/>
    <m/>
    <s v="4 VL"/>
    <n v="4"/>
    <m/>
  </r>
  <r>
    <n v="2175"/>
    <x v="61"/>
    <d v="2023-06-07T00:00:00"/>
    <s v="PENALES GUILLERMA B."/>
    <s v="CBO"/>
    <x v="1"/>
    <d v="2023-06-01T00:00:00"/>
    <d v="2023-06-01T00:00:00"/>
    <s v="VL"/>
    <m/>
    <s v="1 VL"/>
    <n v="1"/>
    <m/>
  </r>
  <r>
    <n v="2176"/>
    <x v="61"/>
    <d v="2023-06-08T00:00:00"/>
    <s v="MIRANDA BIENVENIDO D."/>
    <n v="0"/>
    <x v="2"/>
    <d v="2023-05-29T00:00:00"/>
    <d v="2023-05-31T00:00:00"/>
    <s v="SL"/>
    <m/>
    <s v="3 SL"/>
    <n v="3"/>
    <m/>
  </r>
  <r>
    <n v="2177"/>
    <x v="61"/>
    <d v="2023-06-08T00:00:00"/>
    <s v="MIRANDA BIENVENIDO D."/>
    <n v="0"/>
    <x v="2"/>
    <d v="2023-06-01T00:00:00"/>
    <d v="2023-06-02T00:00:00"/>
    <s v="SL"/>
    <m/>
    <s v="2 SL"/>
    <n v="2"/>
    <m/>
  </r>
  <r>
    <n v="2178"/>
    <x v="61"/>
    <d v="2023-06-05T00:00:00"/>
    <s v="ESTOLE JOCELYN D."/>
    <s v="CCT"/>
    <x v="0"/>
    <d v="2023-06-10T00:00:00"/>
    <d v="2023-06-10T00:00:00"/>
    <s v="VL"/>
    <m/>
    <s v="1 VL"/>
    <n v="1"/>
    <m/>
  </r>
  <r>
    <n v="2179"/>
    <x v="61"/>
    <d v="2023-06-05T00:00:00"/>
    <s v="ESTOLE JOCELYN D."/>
    <s v="CCT"/>
    <x v="0"/>
    <d v="2023-06-17T00:00:00"/>
    <d v="2023-06-17T00:00:00"/>
    <s v="VL"/>
    <m/>
    <s v="1 VL"/>
    <n v="1"/>
    <m/>
  </r>
  <r>
    <n v="2180"/>
    <x v="61"/>
    <d v="2023-06-05T00:00:00"/>
    <s v="ESTOLE JOCELYN D."/>
    <s v="CCT"/>
    <x v="0"/>
    <d v="2023-05-27T00:00:00"/>
    <d v="2023-05-27T00:00:00"/>
    <s v="SL"/>
    <m/>
    <s v="1 SL"/>
    <n v="1"/>
    <m/>
  </r>
  <r>
    <n v="2181"/>
    <x v="61"/>
    <d v="2023-06-05T00:00:00"/>
    <s v="ESTOLE JOCELYN D."/>
    <s v="CCT"/>
    <x v="0"/>
    <d v="2023-06-03T00:00:00"/>
    <d v="2023-06-03T00:00:00"/>
    <s v="SL"/>
    <m/>
    <s v="1 SL"/>
    <n v="1"/>
    <m/>
  </r>
  <r>
    <n v="2182"/>
    <x v="61"/>
    <d v="2023-06-05T00:00:00"/>
    <s v="ESTOLE JOCELYN D."/>
    <s v="CCT"/>
    <x v="0"/>
    <d v="2023-06-24T00:00:00"/>
    <d v="2023-06-24T00:00:00"/>
    <s v="SL"/>
    <m/>
    <s v="1 SL"/>
    <n v="1"/>
    <m/>
  </r>
  <r>
    <n v="2183"/>
    <x v="61"/>
    <d v="2023-06-06T00:00:00"/>
    <s v="ANDAG ALEX C."/>
    <s v="CENRO"/>
    <x v="0"/>
    <d v="2023-06-04T00:00:00"/>
    <d v="2023-06-04T00:00:00"/>
    <s v="SL"/>
    <m/>
    <s v="1 SL"/>
    <n v="1"/>
    <m/>
  </r>
  <r>
    <n v="2184"/>
    <x v="61"/>
    <d v="2023-06-07T00:00:00"/>
    <s v="MONTENEGRO MARIA MARIZA P."/>
    <s v="CBO"/>
    <x v="1"/>
    <d v="2023-06-05T00:00:00"/>
    <d v="2023-06-05T00:00:00"/>
    <s v="SL"/>
    <m/>
    <s v="1 SL"/>
    <n v="1"/>
    <m/>
  </r>
  <r>
    <n v="2185"/>
    <x v="61"/>
    <d v="2023-06-06T00:00:00"/>
    <s v="DESINGAŃO PURIFICACION A."/>
    <s v="SP"/>
    <x v="0"/>
    <d v="2023-06-13T00:00:00"/>
    <d v="2023-06-14T00:00:00"/>
    <s v="VL"/>
    <m/>
    <s v="2 VL"/>
    <n v="2"/>
    <m/>
  </r>
  <r>
    <n v="2186"/>
    <x v="61"/>
    <d v="2023-06-01T00:00:00"/>
    <s v="DESINGAŃO PURIFICACION A."/>
    <m/>
    <x v="0"/>
    <d v="2023-05-31T00:00:00"/>
    <d v="2023-05-31T00:00:00"/>
    <s v="SL"/>
    <m/>
    <s v="1 SL"/>
    <n v="1"/>
    <m/>
  </r>
  <r>
    <n v="2187"/>
    <x v="61"/>
    <d v="2023-06-07T00:00:00"/>
    <s v="LACIBAL RYAN G."/>
    <m/>
    <x v="0"/>
    <d v="2023-06-05T00:00:00"/>
    <d v="2023-06-06T00:00:00"/>
    <s v="SL"/>
    <m/>
    <s v="2 SL"/>
    <n v="2"/>
    <m/>
  </r>
  <r>
    <n v="2188"/>
    <x v="61"/>
    <d v="2023-06-05T00:00:00"/>
    <s v="DELA CRUZ CHARITO A."/>
    <s v="AGRICULTURE OFFICE"/>
    <x v="0"/>
    <d v="2023-06-01T00:00:00"/>
    <d v="2023-06-02T00:00:00"/>
    <s v="SL"/>
    <m/>
    <s v="2 SL"/>
    <n v="2"/>
    <m/>
  </r>
  <r>
    <n v="2189"/>
    <x v="61"/>
    <d v="2023-06-06T00:00:00"/>
    <s v="GOMEZ EMMA M."/>
    <s v="CEO"/>
    <x v="1"/>
    <d v="2023-06-05T00:00:00"/>
    <d v="2023-06-05T00:00:00"/>
    <s v="OTHER"/>
    <s v="SEC 21 EO 292- SPECIAL PRIVILEGE"/>
    <s v="1 OTHER"/>
    <n v="1"/>
    <m/>
  </r>
  <r>
    <n v="2190"/>
    <x v="61"/>
    <d v="2023-06-06T00:00:00"/>
    <s v="ATIENZA VENUS  "/>
    <s v="CENRO"/>
    <x v="0"/>
    <d v="2023-06-04T00:00:00"/>
    <d v="2023-06-04T00:00:00"/>
    <s v="SL"/>
    <m/>
    <s v="1 SL"/>
    <n v="1"/>
    <m/>
  </r>
  <r>
    <n v="2191"/>
    <x v="61"/>
    <d v="2023-06-05T00:00:00"/>
    <s v="PALADAN EMERSON M."/>
    <s v="PIO"/>
    <x v="1"/>
    <d v="2023-06-13T00:00:00"/>
    <d v="2023-06-16T00:00:00"/>
    <s v="VL"/>
    <m/>
    <s v="4 VL"/>
    <n v="4"/>
    <m/>
  </r>
  <r>
    <n v="2192"/>
    <x v="61"/>
    <d v="2023-06-07T00:00:00"/>
    <s v="AMON RHEALYN O."/>
    <s v="ACCOUNTING"/>
    <x v="1"/>
    <d v="2023-06-05T00:00:00"/>
    <d v="2023-06-05T00:00:00"/>
    <s v="SL"/>
    <m/>
    <s v="1 SL"/>
    <n v="1"/>
    <m/>
  </r>
  <r>
    <n v="2193"/>
    <x v="61"/>
    <d v="2023-06-05T00:00:00"/>
    <s v="ANGCAYA JOHN V."/>
    <s v="ACCOUNTING"/>
    <x v="1"/>
    <d v="2023-06-13T00:00:00"/>
    <d v="2023-06-13T00:00:00"/>
    <s v="SL"/>
    <m/>
    <s v="1 SL"/>
    <n v="1"/>
    <m/>
  </r>
  <r>
    <n v="2194"/>
    <x v="61"/>
    <d v="2023-06-02T00:00:00"/>
    <s v="ROCILLO CECILLA A."/>
    <s v="ACCOUNTING"/>
    <x v="1"/>
    <d v="2023-05-25T00:00:00"/>
    <d v="2023-05-25T00:00:00"/>
    <s v="SL"/>
    <m/>
    <s v="1 SL"/>
    <n v="1"/>
    <m/>
  </r>
  <r>
    <n v="2195"/>
    <x v="61"/>
    <d v="2023-06-02T00:00:00"/>
    <s v="ROCILLO CECILLA A."/>
    <s v="ACCOUNTING"/>
    <x v="1"/>
    <d v="2023-05-31T00:00:00"/>
    <d v="2023-05-31T00:00:00"/>
    <s v="SL"/>
    <m/>
    <s v="1 SL"/>
    <n v="1"/>
    <m/>
  </r>
  <r>
    <n v="2196"/>
    <x v="61"/>
    <d v="2023-06-06T00:00:00"/>
    <s v="ABELA IMELDA C."/>
    <s v="ACCOUNTING"/>
    <x v="0"/>
    <d v="2023-06-05T00:00:00"/>
    <d v="2023-06-05T00:00:00"/>
    <s v="SL"/>
    <m/>
    <s v="1 SL"/>
    <n v="1"/>
    <m/>
  </r>
  <r>
    <n v="2197"/>
    <x v="61"/>
    <d v="2023-06-06T00:00:00"/>
    <s v="DIMARANAN GREGORIA C."/>
    <s v="ACCOUNTING"/>
    <x v="1"/>
    <d v="2023-06-02T00:00:00"/>
    <d v="2023-06-02T00:00:00"/>
    <s v="SL"/>
    <m/>
    <s v="1 SL"/>
    <n v="1"/>
    <m/>
  </r>
  <r>
    <n v="2198"/>
    <x v="61"/>
    <d v="2023-06-06T00:00:00"/>
    <s v="DIMARANAN GREGORIA C."/>
    <s v="ACCOUNTING"/>
    <x v="1"/>
    <d v="2023-06-05T00:00:00"/>
    <d v="2023-06-05T00:00:00"/>
    <s v="SL"/>
    <m/>
    <s v="1 SL"/>
    <n v="1"/>
    <m/>
  </r>
  <r>
    <n v="2199"/>
    <x v="61"/>
    <d v="2023-06-06T00:00:00"/>
    <s v="SARMIENTO TERESA E."/>
    <s v="TCIS/CSU"/>
    <x v="0"/>
    <d v="2023-06-01T00:00:00"/>
    <d v="2023-06-04T00:00:00"/>
    <s v="SL"/>
    <m/>
    <s v="2 SL"/>
    <n v="2"/>
    <m/>
  </r>
  <r>
    <n v="2200"/>
    <x v="61"/>
    <d v="2023-06-06T00:00:00"/>
    <s v="CASTRO VIVIAN A."/>
    <s v="ONT"/>
    <x v="1"/>
    <d v="2023-06-01T00:00:00"/>
    <d v="2023-06-04T00:00:00"/>
    <s v="SL"/>
    <m/>
    <s v="2 SL"/>
    <n v="2"/>
    <m/>
  </r>
  <r>
    <n v="2201"/>
    <x v="61"/>
    <d v="2023-06-02T00:00:00"/>
    <s v="HERNANDEZ DONATO Q."/>
    <s v="ONT"/>
    <x v="1"/>
    <d v="2023-06-04T00:00:00"/>
    <d v="2023-06-04T00:00:00"/>
    <s v="VL"/>
    <m/>
    <s v="1 VL"/>
    <n v="1"/>
    <m/>
  </r>
  <r>
    <n v="2202"/>
    <x v="61"/>
    <d v="2023-06-02T00:00:00"/>
    <s v="HERNANDEZ DONATO Q."/>
    <s v="ONT"/>
    <x v="1"/>
    <d v="2023-06-06T00:00:00"/>
    <d v="2023-06-08T00:00:00"/>
    <s v="VL"/>
    <m/>
    <s v="3 VL"/>
    <n v="3"/>
    <m/>
  </r>
  <r>
    <n v="2203"/>
    <x v="61"/>
    <d v="2023-06-02T00:00:00"/>
    <s v="HERNANDEZ DONATO Q."/>
    <s v="ONT"/>
    <x v="1"/>
    <d v="2023-06-10T00:00:00"/>
    <d v="2023-06-11T00:00:00"/>
    <s v="VL"/>
    <m/>
    <s v="1 VL"/>
    <n v="1"/>
    <m/>
  </r>
  <r>
    <n v="2204"/>
    <x v="61"/>
    <d v="2023-06-02T00:00:00"/>
    <s v="HERNANDEZ DONATO Q."/>
    <s v="ONT"/>
    <x v="1"/>
    <d v="2023-06-14T00:00:00"/>
    <d v="2023-06-14T00:00:00"/>
    <s v="VL"/>
    <m/>
    <s v="1 VL"/>
    <n v="1"/>
    <m/>
  </r>
  <r>
    <n v="2205"/>
    <x v="61"/>
    <d v="2023-06-02T00:00:00"/>
    <s v="MARINDUQUE AURORA A."/>
    <s v="VMO"/>
    <x v="1"/>
    <d v="2023-05-30T00:00:00"/>
    <d v="2023-06-01T00:00:00"/>
    <s v="SL"/>
    <m/>
    <s v="3 SL"/>
    <n v="3"/>
    <m/>
  </r>
  <r>
    <n v="2206"/>
    <x v="61"/>
    <d v="2023-06-02T00:00:00"/>
    <s v="DE OCAMPO MA. ELENA D."/>
    <s v="SP"/>
    <x v="1"/>
    <d v="2023-05-23T00:00:00"/>
    <d v="2023-05-26T00:00:00"/>
    <s v="VL"/>
    <m/>
    <s v="4 VL"/>
    <n v="4"/>
    <m/>
  </r>
  <r>
    <n v="2207"/>
    <x v="61"/>
    <d v="2023-06-02T00:00:00"/>
    <s v="DE OCAMPO MA. ELENA D."/>
    <s v="SP"/>
    <x v="1"/>
    <d v="2023-05-29T00:00:00"/>
    <d v="2023-06-01T00:00:00"/>
    <s v="VL"/>
    <m/>
    <s v="4 VL"/>
    <n v="4"/>
    <m/>
  </r>
  <r>
    <n v="2208"/>
    <x v="61"/>
    <d v="2023-06-01T00:00:00"/>
    <s v="MONTENEGRO HENRY S."/>
    <s v="SP"/>
    <x v="1"/>
    <d v="2023-06-07T00:00:00"/>
    <d v="2023-06-07T00:00:00"/>
    <s v="OTHER"/>
    <s v="SEC 21 EO 292- SPECIAL PRIVILEGE"/>
    <s v="1 OTHER"/>
    <n v="1"/>
    <m/>
  </r>
  <r>
    <n v="2209"/>
    <x v="61"/>
    <d v="2023-03-27T00:00:00"/>
    <s v="SARDIÑOLA REBECCA C."/>
    <s v="SP"/>
    <x v="0"/>
    <d v="2023-03-20T00:00:00"/>
    <d v="2023-03-21T00:00:00"/>
    <s v="SL"/>
    <m/>
    <s v="2 SL"/>
    <n v="2"/>
    <m/>
  </r>
  <r>
    <n v="2210"/>
    <x v="61"/>
    <d v="2023-03-27T00:00:00"/>
    <s v="SARDIÑOLA REBECCA C."/>
    <s v="SP"/>
    <x v="0"/>
    <d v="2023-03-27T00:00:00"/>
    <d v="2023-03-27T00:00:00"/>
    <s v="SL"/>
    <m/>
    <s v="1 SL"/>
    <n v="1"/>
    <m/>
  </r>
  <r>
    <n v="2211"/>
    <x v="61"/>
    <d v="2023-06-05T00:00:00"/>
    <s v="SARDIÑOLA REBECCA C."/>
    <s v="SP"/>
    <x v="0"/>
    <d v="2023-05-26T00:00:00"/>
    <d v="2023-05-26T00:00:00"/>
    <s v="SL"/>
    <m/>
    <s v="1 SL"/>
    <n v="1"/>
    <m/>
  </r>
  <r>
    <n v="2212"/>
    <x v="61"/>
    <d v="2023-06-05T00:00:00"/>
    <s v="SARDIÑOLA REBECCA C."/>
    <s v="SP"/>
    <x v="0"/>
    <d v="2023-06-01T00:00:00"/>
    <d v="2023-06-02T00:00:00"/>
    <s v="SL"/>
    <m/>
    <s v="2 SL"/>
    <n v="2"/>
    <m/>
  </r>
  <r>
    <n v="2213"/>
    <x v="61"/>
    <d v="2023-06-06T00:00:00"/>
    <s v="MAULLON JAENA F."/>
    <n v="0"/>
    <x v="2"/>
    <d v="2023-05-25T00:00:00"/>
    <d v="2023-05-26T00:00:00"/>
    <s v="SL"/>
    <m/>
    <s v="2 SL"/>
    <n v="2"/>
    <m/>
  </r>
  <r>
    <n v="2214"/>
    <x v="61"/>
    <d v="2023-06-06T00:00:00"/>
    <s v="MAULLON JAENA F."/>
    <n v="0"/>
    <x v="2"/>
    <d v="2023-05-29T00:00:00"/>
    <d v="2023-06-02T00:00:00"/>
    <s v="SL"/>
    <m/>
    <s v="5 SL"/>
    <n v="5"/>
    <m/>
  </r>
  <r>
    <n v="2215"/>
    <x v="61"/>
    <d v="2023-06-06T00:00:00"/>
    <s v="MAULLON JAENA F."/>
    <n v="0"/>
    <x v="2"/>
    <d v="2023-06-05T00:00:00"/>
    <d v="2023-06-05T00:00:00"/>
    <s v="SL"/>
    <m/>
    <s v="1 SL"/>
    <n v="1"/>
    <m/>
  </r>
  <r>
    <n v="2216"/>
    <x v="61"/>
    <m/>
    <s v="GARCIA JINKY A."/>
    <s v="OSP"/>
    <x v="1"/>
    <d v="2023-05-25T00:00:00"/>
    <d v="2023-05-26T00:00:00"/>
    <s v="SL"/>
    <m/>
    <s v="2 SL"/>
    <n v="2"/>
    <m/>
  </r>
  <r>
    <n v="2217"/>
    <x v="61"/>
    <m/>
    <s v="GARCIA JINKY A."/>
    <s v="OSP"/>
    <x v="1"/>
    <d v="2023-05-29T00:00:00"/>
    <d v="2023-06-02T00:00:00"/>
    <s v="SL"/>
    <m/>
    <s v="5 SL"/>
    <n v="5"/>
    <m/>
  </r>
  <r>
    <n v="2218"/>
    <x v="61"/>
    <d v="2023-06-02T00:00:00"/>
    <s v="OPO CONEY V."/>
    <s v="HOUSING"/>
    <x v="0"/>
    <d v="2023-05-31T00:00:00"/>
    <d v="2023-06-01T00:00:00"/>
    <s v="SL"/>
    <m/>
    <s v="2 SL"/>
    <n v="2"/>
    <m/>
  </r>
  <r>
    <n v="2219"/>
    <x v="61"/>
    <d v="2023-06-01T00:00:00"/>
    <s v="MERJILLA JEANETTE B."/>
    <n v="0"/>
    <x v="2"/>
    <d v="2023-05-25T00:00:00"/>
    <d v="2023-05-25T00:00:00"/>
    <s v="SL"/>
    <m/>
    <s v="1 SL"/>
    <n v="1"/>
    <m/>
  </r>
  <r>
    <n v="2220"/>
    <x v="61"/>
    <d v="2023-05-26T00:00:00"/>
    <s v="HERNANDEZ MARIO A."/>
    <s v="MAHOGANY MARKET"/>
    <x v="1"/>
    <d v="2023-05-30T00:00:00"/>
    <d v="2023-05-30T00:00:00"/>
    <s v="OTHER"/>
    <s v="SEC 21 EO 292- SPECIAL PRIVILEGE"/>
    <s v="1 OTHER"/>
    <n v="1"/>
    <m/>
  </r>
  <r>
    <n v="2221"/>
    <x v="61"/>
    <d v="2023-06-06T00:00:00"/>
    <s v="RODRIGUEZ RAYMUNDO  "/>
    <s v="CENRO"/>
    <x v="0"/>
    <d v="2023-06-05T00:00:00"/>
    <d v="2023-06-05T00:00:00"/>
    <s v="SL"/>
    <m/>
    <s v="1 SL"/>
    <n v="1"/>
    <m/>
  </r>
  <r>
    <n v="2222"/>
    <x v="61"/>
    <d v="2023-06-07T00:00:00"/>
    <s v="VILLANUEVA CHRISTIANNE FAYE A."/>
    <s v="CEO"/>
    <x v="0"/>
    <d v="2023-06-06T00:00:00"/>
    <d v="2023-06-06T00:00:00"/>
    <s v="OTHER"/>
    <s v="SEC 21 EO 292- SPECIAL PRIVILEGE"/>
    <s v="1 OTHER"/>
    <n v="1"/>
    <m/>
  </r>
  <r>
    <n v="2223"/>
    <x v="61"/>
    <d v="2023-06-02T00:00:00"/>
    <s v="DOGELIO RONNEL D."/>
    <s v="CEO"/>
    <x v="1"/>
    <d v="2023-06-01T00:00:00"/>
    <d v="2023-06-01T00:00:00"/>
    <s v="SL"/>
    <m/>
    <s v="1 SL"/>
    <n v="1"/>
    <m/>
  </r>
  <r>
    <n v="2224"/>
    <x v="61"/>
    <d v="2023-06-06T00:00:00"/>
    <s v="DOGELIO RONNEL D."/>
    <s v="CEO"/>
    <x v="1"/>
    <d v="2023-06-05T00:00:00"/>
    <d v="2023-06-05T00:00:00"/>
    <s v="SL"/>
    <m/>
    <s v="1 SL"/>
    <n v="1"/>
    <m/>
  </r>
  <r>
    <n v="2225"/>
    <x v="61"/>
    <d v="2023-06-06T00:00:00"/>
    <s v="ENRIQUEZ ERIBERTO  "/>
    <s v="CENRO"/>
    <x v="0"/>
    <d v="2023-06-02T00:00:00"/>
    <d v="2023-06-03T00:00:00"/>
    <s v="SL"/>
    <m/>
    <s v="1 SL"/>
    <n v="1"/>
    <m/>
  </r>
  <r>
    <n v="2226"/>
    <x v="61"/>
    <m/>
    <s v="DORADO JULAIDA M."/>
    <s v="CENRO"/>
    <x v="1"/>
    <d v="2023-06-06T00:00:00"/>
    <d v="2023-06-06T00:00:00"/>
    <s v="VL"/>
    <m/>
    <s v="1 VL"/>
    <n v="1"/>
    <m/>
  </r>
  <r>
    <n v="2227"/>
    <x v="61"/>
    <m/>
    <s v="DORADO JULAIDA M."/>
    <s v="CENRO"/>
    <x v="1"/>
    <d v="2023-06-09T00:00:00"/>
    <d v="2023-06-09T00:00:00"/>
    <s v="VL"/>
    <m/>
    <s v="1 VL"/>
    <n v="1"/>
    <m/>
  </r>
  <r>
    <n v="2228"/>
    <x v="61"/>
    <m/>
    <s v="DORADO JULAIDA M."/>
    <s v="CENRO"/>
    <x v="1"/>
    <d v="2023-06-14T00:00:00"/>
    <d v="2023-06-14T00:00:00"/>
    <s v="VL"/>
    <m/>
    <s v="1 VL"/>
    <n v="1"/>
    <m/>
  </r>
  <r>
    <n v="2229"/>
    <x v="61"/>
    <m/>
    <s v="DORADO JULAIDA M."/>
    <s v="CENRO"/>
    <x v="1"/>
    <d v="2023-06-16T00:00:00"/>
    <d v="2023-06-16T00:00:00"/>
    <s v="VL"/>
    <m/>
    <s v="1 VL"/>
    <n v="1"/>
    <m/>
  </r>
  <r>
    <n v="2230"/>
    <x v="61"/>
    <m/>
    <s v="DORADO JULAIDA M."/>
    <s v="CENRO"/>
    <x v="1"/>
    <d v="2023-06-20T00:00:00"/>
    <d v="2023-06-20T00:00:00"/>
    <s v="VL"/>
    <m/>
    <s v="1 VL"/>
    <n v="1"/>
    <m/>
  </r>
  <r>
    <n v="2231"/>
    <x v="61"/>
    <d v="2023-06-06T00:00:00"/>
    <s v="DIMARANAN ANNA P."/>
    <s v="COOP"/>
    <x v="2"/>
    <d v="2023-06-05T00:00:00"/>
    <d v="2023-06-05T00:00:00"/>
    <s v="SL"/>
    <s v="SL WITHOUT PAY"/>
    <s v="1 SL"/>
    <n v="1"/>
    <m/>
  </r>
  <r>
    <n v="2232"/>
    <x v="61"/>
    <d v="2023-06-05T00:00:00"/>
    <s v="TIBAYAN ANA MALEN R."/>
    <n v="0"/>
    <x v="1"/>
    <d v="2023-06-02T00:00:00"/>
    <d v="2023-06-02T00:00:00"/>
    <s v="SL"/>
    <s v="SL WITHOUT PAY"/>
    <s v="1 SL"/>
    <n v="1"/>
    <m/>
  </r>
  <r>
    <n v="2233"/>
    <x v="61"/>
    <m/>
    <s v="TIBAYAN ANA MALEN R."/>
    <n v="0"/>
    <x v="1"/>
    <d v="2023-05-26T00:00:00"/>
    <d v="2023-05-26T00:00:00"/>
    <s v="SL"/>
    <s v="SL WITHOUT PAY"/>
    <s v="1 SL"/>
    <n v="1"/>
    <m/>
  </r>
  <r>
    <n v="2234"/>
    <x v="61"/>
    <d v="2023-06-05T00:00:00"/>
    <s v="MONTENEGRO HELEN L."/>
    <s v="TOPS (ADMIN CSU)"/>
    <x v="1"/>
    <d v="2023-05-31T00:00:00"/>
    <d v="2023-05-31T00:00:00"/>
    <s v="SL"/>
    <m/>
    <s v="1 SL"/>
    <n v="1"/>
    <m/>
  </r>
  <r>
    <n v="2235"/>
    <x v="61"/>
    <d v="2023-06-05T00:00:00"/>
    <s v="MONTENEGRO HELEN L."/>
    <s v="TOPS (ADMIN CSU)"/>
    <x v="1"/>
    <d v="2023-06-02T00:00:00"/>
    <d v="2023-06-02T00:00:00"/>
    <s v="SL"/>
    <m/>
    <s v="1 SL"/>
    <n v="1"/>
    <m/>
  </r>
  <r>
    <n v="2236"/>
    <x v="61"/>
    <d v="2023-06-05T00:00:00"/>
    <s v="PAYAD ALEXANDER  "/>
    <s v="CENRO"/>
    <x v="1"/>
    <d v="2023-05-31T00:00:00"/>
    <d v="2023-05-31T00:00:00"/>
    <s v="VL"/>
    <m/>
    <s v="1 VL"/>
    <n v="1"/>
    <m/>
  </r>
  <r>
    <n v="2237"/>
    <x v="61"/>
    <d v="2023-06-05T00:00:00"/>
    <s v="PAYAD ALEXANDER  "/>
    <s v="CENRO"/>
    <x v="1"/>
    <d v="2023-06-01T00:00:00"/>
    <d v="2023-06-02T00:00:00"/>
    <s v="VL"/>
    <m/>
    <s v="2 VL"/>
    <n v="2"/>
    <m/>
  </r>
  <r>
    <n v="2238"/>
    <x v="61"/>
    <d v="2023-06-05T00:00:00"/>
    <s v="FERMA MARIA VICTORIA D."/>
    <s v="CCT"/>
    <x v="1"/>
    <d v="2023-06-02T00:00:00"/>
    <d v="2023-06-02T00:00:00"/>
    <s v="SL"/>
    <m/>
    <s v="1 SL"/>
    <n v="1"/>
    <m/>
  </r>
  <r>
    <n v="2239"/>
    <x v="61"/>
    <d v="2023-06-05T00:00:00"/>
    <s v="MALUBAY MELINDA D."/>
    <s v="THRDC"/>
    <x v="1"/>
    <d v="2023-06-02T00:00:00"/>
    <d v="2023-06-02T00:00:00"/>
    <s v="SL"/>
    <m/>
    <s v="1 SL"/>
    <n v="1"/>
    <m/>
  </r>
  <r>
    <n v="2240"/>
    <x v="61"/>
    <d v="2023-05-29T00:00:00"/>
    <s v="VELUZ DORMILUNA E."/>
    <s v="CCT"/>
    <x v="1"/>
    <d v="2023-06-05T00:00:00"/>
    <d v="2023-06-05T00:00:00"/>
    <s v="OTHER"/>
    <s v="SEC 21 EO 292- SPECIAL PRIVILEGE"/>
    <s v="1 OTHER"/>
    <n v="1"/>
    <m/>
  </r>
  <r>
    <n v="2241"/>
    <x v="61"/>
    <d v="2023-05-31T00:00:00"/>
    <s v="AUDITOR AILEEN D."/>
    <s v="PIO"/>
    <x v="1"/>
    <d v="2023-05-29T00:00:00"/>
    <d v="2023-05-30T00:00:00"/>
    <s v="SL"/>
    <m/>
    <s v="2 SL"/>
    <n v="2"/>
    <m/>
  </r>
  <r>
    <n v="2242"/>
    <x v="61"/>
    <d v="2023-06-06T00:00:00"/>
    <s v="AUDITOR AILEEN D."/>
    <s v="PIO"/>
    <x v="1"/>
    <d v="2023-06-05T00:00:00"/>
    <d v="2023-06-05T00:00:00"/>
    <s v="SL"/>
    <m/>
    <s v="1 SL"/>
    <n v="1"/>
    <m/>
  </r>
  <r>
    <n v="2243"/>
    <x v="61"/>
    <d v="2023-06-05T00:00:00"/>
    <s v="ANGCAYA RUFINA P."/>
    <s v="LCR"/>
    <x v="1"/>
    <d v="2023-06-02T00:00:00"/>
    <d v="2023-06-02T00:00:00"/>
    <s v="SL"/>
    <m/>
    <s v="1 SL"/>
    <n v="1"/>
    <m/>
  </r>
  <r>
    <n v="2244"/>
    <x v="61"/>
    <d v="2023-05-31T00:00:00"/>
    <s v="ALCAZAR ZENAIDA S."/>
    <s v="CHO"/>
    <x v="1"/>
    <d v="2023-05-23T00:00:00"/>
    <d v="2023-05-23T00:00:00"/>
    <s v="SL"/>
    <m/>
    <s v="1 SL"/>
    <n v="1"/>
    <m/>
  </r>
  <r>
    <n v="2245"/>
    <x v="61"/>
    <d v="2023-06-06T00:00:00"/>
    <s v="BUGARIN MA. ANA M."/>
    <s v="LCR"/>
    <x v="1"/>
    <d v="2023-06-05T00:00:00"/>
    <d v="2023-06-05T00:00:00"/>
    <s v="SL"/>
    <m/>
    <s v="1 SL"/>
    <n v="1"/>
    <m/>
  </r>
  <r>
    <n v="2246"/>
    <x v="61"/>
    <d v="2023-06-05T00:00:00"/>
    <s v="DIMAPILIS ARIEL M."/>
    <s v="CTO"/>
    <x v="1"/>
    <d v="2023-06-03T00:00:00"/>
    <d v="2023-06-03T00:00:00"/>
    <s v="SL"/>
    <m/>
    <s v="1 SL"/>
    <n v="1"/>
    <m/>
  </r>
  <r>
    <n v="2247"/>
    <x v="61"/>
    <d v="2023-06-05T00:00:00"/>
    <s v="LANTING AILEEN D."/>
    <s v="CHARACTER OFFICE"/>
    <x v="1"/>
    <d v="2023-06-13T00:00:00"/>
    <d v="2023-06-15T00:00:00"/>
    <s v="VL"/>
    <m/>
    <s v="3 VL"/>
    <n v="3"/>
    <m/>
  </r>
  <r>
    <n v="2248"/>
    <x v="61"/>
    <d v="2023-06-05T00:00:00"/>
    <s v="LANTING AILEEN D."/>
    <s v="CHARACTER OFFICE"/>
    <x v="1"/>
    <d v="2023-06-01T00:00:00"/>
    <d v="2023-06-02T00:00:00"/>
    <s v="SL"/>
    <m/>
    <s v="2 SL"/>
    <n v="2"/>
    <m/>
  </r>
  <r>
    <n v="2249"/>
    <x v="61"/>
    <d v="2023-06-06T00:00:00"/>
    <s v="DIMARANAN RODORA G."/>
    <s v="HRMO"/>
    <x v="1"/>
    <d v="2023-06-05T00:00:00"/>
    <d v="2023-06-05T00:00:00"/>
    <m/>
    <m/>
    <s v="1 "/>
    <n v="1"/>
    <m/>
  </r>
  <r>
    <n v="2250"/>
    <x v="61"/>
    <d v="2023-05-29T00:00:00"/>
    <s v="SUMAGUI DESZERIE ANN A."/>
    <s v="ONT"/>
    <x v="1"/>
    <d v="2023-06-01T00:00:00"/>
    <d v="2023-06-30T00:00:00"/>
    <s v="SL"/>
    <m/>
    <s v="20 SL"/>
    <n v="20"/>
    <m/>
  </r>
  <r>
    <n v="2251"/>
    <x v="61"/>
    <d v="2023-05-29T00:00:00"/>
    <s v="VILLANUEVA RICHELLE A."/>
    <s v="TICC"/>
    <x v="0"/>
    <d v="2023-06-05T00:00:00"/>
    <d v="2023-06-05T00:00:00"/>
    <s v="OTHER"/>
    <s v="SEC 21 EO 292- SPECIAL PRIVILEGE"/>
    <s v="1 OTHER"/>
    <n v="1"/>
    <m/>
  </r>
  <r>
    <n v="2252"/>
    <x v="61"/>
    <d v="2023-06-05T00:00:00"/>
    <s v="BAES ELMER P."/>
    <s v="EDP"/>
    <x v="0"/>
    <d v="2023-06-01T00:00:00"/>
    <d v="2023-06-02T00:00:00"/>
    <s v="SL"/>
    <m/>
    <s v="2 SL"/>
    <n v="2"/>
    <m/>
  </r>
  <r>
    <n v="2253"/>
    <x v="61"/>
    <d v="2023-06-03T00:00:00"/>
    <s v="RODRIGUEZ NARCISCO E."/>
    <s v="EEO/CITY MARKET"/>
    <x v="0"/>
    <d v="2023-06-01T00:00:00"/>
    <d v="2023-06-02T00:00:00"/>
    <s v="SL"/>
    <m/>
    <s v="2 SL"/>
    <n v="2"/>
    <m/>
  </r>
  <r>
    <n v="2254"/>
    <x v="61"/>
    <d v="2023-06-02T00:00:00"/>
    <s v="AMON ESTELITA S."/>
    <s v="PICNIC GROVE"/>
    <x v="0"/>
    <d v="2023-05-03T00:00:00"/>
    <d v="2023-05-04T00:00:00"/>
    <s v="SL"/>
    <m/>
    <s v="2 SL"/>
    <n v="2"/>
    <m/>
  </r>
  <r>
    <n v="2255"/>
    <x v="61"/>
    <d v="2023-06-02T00:00:00"/>
    <s v="AMON ESTELITA S."/>
    <s v="PICNIC GROVE"/>
    <x v="0"/>
    <d v="2023-05-07T00:00:00"/>
    <d v="2023-05-07T00:00:00"/>
    <s v="SL"/>
    <m/>
    <s v="1 SL"/>
    <n v="1"/>
    <m/>
  </r>
  <r>
    <n v="2256"/>
    <x v="61"/>
    <d v="2023-06-02T00:00:00"/>
    <s v="AMON ESTELITA S."/>
    <s v="PICNIC GROVE"/>
    <x v="0"/>
    <d v="2023-05-09T00:00:00"/>
    <d v="2023-05-09T00:00:00"/>
    <s v="SL"/>
    <m/>
    <s v="1 SL"/>
    <n v="1"/>
    <m/>
  </r>
  <r>
    <n v="2257"/>
    <x v="61"/>
    <d v="2023-06-01T00:00:00"/>
    <s v="REMOLLENO MICHELLE U."/>
    <s v="CHO"/>
    <x v="1"/>
    <d v="2023-05-31T00:00:00"/>
    <d v="2023-05-31T00:00:00"/>
    <s v="SL"/>
    <m/>
    <s v="1 SL"/>
    <n v="1"/>
    <m/>
  </r>
  <r>
    <n v="2258"/>
    <x v="61"/>
    <d v="2023-05-25T00:00:00"/>
    <s v="AMBION HERSHEY D."/>
    <s v="CHO"/>
    <x v="0"/>
    <d v="2023-05-24T00:00:00"/>
    <d v="2023-05-24T00:00:00"/>
    <s v="SL"/>
    <m/>
    <s v="1 SL"/>
    <n v="1"/>
    <m/>
  </r>
  <r>
    <n v="2259"/>
    <x v="61"/>
    <d v="2023-05-31T00:00:00"/>
    <s v="NIBAY ELEONOR E."/>
    <s v="CHO"/>
    <x v="0"/>
    <d v="2023-06-09T00:00:00"/>
    <d v="2023-06-09T00:00:00"/>
    <s v="OTHER"/>
    <m/>
    <s v="1 OTHER"/>
    <n v="1"/>
    <m/>
  </r>
  <r>
    <n v="2260"/>
    <x v="61"/>
    <d v="2023-05-31T00:00:00"/>
    <s v="ENRIQUEZ ANABEL O."/>
    <s v="CHO"/>
    <x v="0"/>
    <d v="2023-05-30T00:00:00"/>
    <d v="2023-05-30T00:00:00"/>
    <s v="SL"/>
    <m/>
    <s v="1 SL"/>
    <n v="1"/>
    <m/>
  </r>
  <r>
    <n v="2261"/>
    <x v="61"/>
    <d v="2023-06-06T00:00:00"/>
    <s v="ENRIQUEZ ANABEL O."/>
    <s v="CHO"/>
    <x v="0"/>
    <d v="2023-06-05T00:00:00"/>
    <d v="2023-06-05T00:00:00"/>
    <s v="SL"/>
    <m/>
    <s v="1 SL"/>
    <n v="1"/>
    <m/>
  </r>
  <r>
    <n v="2262"/>
    <x v="61"/>
    <d v="2023-05-29T00:00:00"/>
    <s v="OPO CONEY V."/>
    <s v="HOUSING"/>
    <x v="0"/>
    <d v="2023-05-24T00:00:00"/>
    <d v="2023-05-26T00:00:00"/>
    <s v="SL"/>
    <m/>
    <s v="3 SL"/>
    <n v="3"/>
    <m/>
  </r>
  <r>
    <n v="2263"/>
    <x v="61"/>
    <d v="2023-06-03T00:00:00"/>
    <s v="DIMAANO LEOVIGILDA A."/>
    <s v="EEO/CITY MARKET"/>
    <x v="0"/>
    <d v="2023-06-19T00:00:00"/>
    <d v="2023-06-20T00:00:00"/>
    <s v="VL"/>
    <m/>
    <s v="2 VL"/>
    <n v="2"/>
    <m/>
  </r>
  <r>
    <n v="2264"/>
    <x v="61"/>
    <d v="2023-06-03T00:00:00"/>
    <s v="MARDO MELINDA E."/>
    <s v="CENRO"/>
    <x v="0"/>
    <d v="2023-06-01T00:00:00"/>
    <d v="2023-06-01T00:00:00"/>
    <s v="SL"/>
    <m/>
    <s v="1 SL"/>
    <n v="1"/>
    <m/>
  </r>
  <r>
    <n v="2265"/>
    <x v="61"/>
    <d v="2023-06-05T00:00:00"/>
    <s v="FRONDOZO AILEEN D."/>
    <s v="TERMINAL"/>
    <x v="0"/>
    <d v="2023-06-02T00:00:00"/>
    <d v="2023-06-02T00:00:00"/>
    <s v="SL"/>
    <m/>
    <s v="1 SL"/>
    <n v="1"/>
    <m/>
  </r>
  <r>
    <n v="2266"/>
    <x v="61"/>
    <d v="2023-06-07T00:00:00"/>
    <s v="JUNILLER ALTHEA JANINE A."/>
    <s v="BPLO"/>
    <x v="0"/>
    <d v="2023-06-05T00:00:00"/>
    <d v="2023-06-06T00:00:00"/>
    <s v="SL"/>
    <m/>
    <s v="2 SL"/>
    <n v="2"/>
    <m/>
  </r>
  <r>
    <n v="2267"/>
    <x v="61"/>
    <d v="2023-06-05T00:00:00"/>
    <s v="SUMAGUI LORENA P."/>
    <s v="BIR"/>
    <x v="0"/>
    <d v="2023-05-24T00:00:00"/>
    <d v="2023-05-24T00:00:00"/>
    <s v="OTHER"/>
    <m/>
    <s v="1 OTHER"/>
    <n v="1"/>
    <m/>
  </r>
  <r>
    <n v="2268"/>
    <x v="61"/>
    <d v="2023-06-05T00:00:00"/>
    <s v="SUMAGUI LORENA P."/>
    <s v="BIR"/>
    <x v="0"/>
    <d v="2023-05-30T00:00:00"/>
    <d v="2023-05-30T00:00:00"/>
    <s v="OTHER"/>
    <m/>
    <s v="1 OTHER"/>
    <n v="1"/>
    <m/>
  </r>
  <r>
    <n v="2269"/>
    <x v="61"/>
    <d v="2023-06-05T00:00:00"/>
    <s v="SUMAGUI LORENA P."/>
    <s v="BIR"/>
    <x v="0"/>
    <d v="2023-06-13T00:00:00"/>
    <d v="2023-06-16T00:00:00"/>
    <s v="VL"/>
    <m/>
    <s v="4 VL"/>
    <n v="4"/>
    <m/>
  </r>
  <r>
    <n v="2270"/>
    <x v="61"/>
    <d v="2023-06-02T00:00:00"/>
    <s v="RAMA RAQUEL J."/>
    <s v="INTERNAL"/>
    <x v="0"/>
    <d v="2023-06-01T00:00:00"/>
    <d v="2023-06-01T00:00:00"/>
    <s v="SL"/>
    <m/>
    <s v="1 SL"/>
    <n v="1"/>
    <m/>
  </r>
  <r>
    <n v="2271"/>
    <x v="61"/>
    <d v="2023-06-01T00:00:00"/>
    <s v="GATPANDAN MICHAEL E."/>
    <s v="GSO"/>
    <x v="0"/>
    <d v="2023-06-08T00:00:00"/>
    <d v="2023-06-09T00:00:00"/>
    <s v="VL"/>
    <m/>
    <s v="2 VL"/>
    <n v="2"/>
    <m/>
  </r>
  <r>
    <n v="2272"/>
    <x v="61"/>
    <d v="2023-06-01T00:00:00"/>
    <s v="DISEPEDA MACARIA P."/>
    <s v="TICC"/>
    <x v="0"/>
    <d v="2023-05-28T00:00:00"/>
    <d v="2023-05-28T00:00:00"/>
    <s v="SL"/>
    <m/>
    <s v="1 SL"/>
    <n v="1"/>
    <m/>
  </r>
  <r>
    <n v="2273"/>
    <x v="61"/>
    <d v="2023-05-29T00:00:00"/>
    <s v="LORILLA LOIDA P."/>
    <s v="TCSNHS-ISHS"/>
    <x v="0"/>
    <d v="2023-05-31T00:00:00"/>
    <d v="2023-05-31T00:00:00"/>
    <s v="VL"/>
    <m/>
    <s v="1 VL"/>
    <n v="1"/>
    <m/>
  </r>
  <r>
    <n v="2274"/>
    <x v="61"/>
    <d v="2023-06-01T00:00:00"/>
    <s v="NACARIO GLENN B."/>
    <s v="TCNHS"/>
    <x v="0"/>
    <d v="2023-05-31T00:00:00"/>
    <d v="2023-05-31T00:00:00"/>
    <s v="SL"/>
    <m/>
    <s v="1 SL"/>
    <n v="1"/>
    <m/>
  </r>
  <r>
    <n v="2275"/>
    <x v="61"/>
    <d v="2023-05-26T00:00:00"/>
    <s v="PUNZALAN LUCIANA A."/>
    <s v="TCNHS"/>
    <x v="0"/>
    <d v="2023-05-23T00:00:00"/>
    <d v="2023-05-25T00:00:00"/>
    <s v="SL"/>
    <m/>
    <s v="3 SL"/>
    <n v="3"/>
    <m/>
  </r>
  <r>
    <n v="2276"/>
    <x v="61"/>
    <d v="2023-05-29T00:00:00"/>
    <s v="PUNZALAN LUCIANA A."/>
    <s v="TCNHS"/>
    <x v="0"/>
    <d v="2023-05-26T00:00:00"/>
    <d v="2023-05-26T00:00:00"/>
    <s v="SL"/>
    <m/>
    <s v="1 SL"/>
    <n v="1"/>
    <m/>
  </r>
  <r>
    <n v="2277"/>
    <x v="61"/>
    <d v="2023-05-22T00:00:00"/>
    <s v="PUNZALAN LUCIANA A."/>
    <s v="TCNHS"/>
    <x v="0"/>
    <d v="2023-05-17T00:00:00"/>
    <d v="2023-05-17T00:00:00"/>
    <s v="SL"/>
    <m/>
    <s v="1 SL"/>
    <n v="1"/>
    <m/>
  </r>
  <r>
    <n v="2278"/>
    <x v="61"/>
    <d v="2023-05-19T00:00:00"/>
    <s v="PEREA BABEL G."/>
    <s v="HOUSING"/>
    <x v="0"/>
    <d v="2023-05-26T00:00:00"/>
    <d v="2023-05-26T00:00:00"/>
    <s v="OTHER"/>
    <s v="SEC 21 EO 292- SPECIAL PRIVILEGE"/>
    <s v="1 OTHER"/>
    <n v="1"/>
    <m/>
  </r>
  <r>
    <n v="2279"/>
    <x v="61"/>
    <d v="2023-06-05T00:00:00"/>
    <s v="PEREA BABEL G."/>
    <s v="HOUSING"/>
    <x v="0"/>
    <d v="2023-05-29T00:00:00"/>
    <d v="2023-05-31T00:00:00"/>
    <s v="SL"/>
    <m/>
    <s v="3 SL"/>
    <n v="3"/>
    <m/>
  </r>
  <r>
    <n v="2280"/>
    <x v="61"/>
    <d v="2023-05-26T00:00:00"/>
    <s v="TORRES MOISES Q."/>
    <s v="MAHOGANY MARKET"/>
    <x v="0"/>
    <d v="2023-05-25T00:00:00"/>
    <d v="2023-06-30T00:00:00"/>
    <s v="SL"/>
    <m/>
    <s v="25 SL"/>
    <n v="25"/>
    <m/>
  </r>
  <r>
    <n v="2281"/>
    <x v="61"/>
    <d v="2023-06-01T00:00:00"/>
    <s v="PANGANIBAN CAROLINA L."/>
    <s v="TICC"/>
    <x v="0"/>
    <d v="2023-05-25T00:00:00"/>
    <d v="2023-05-25T00:00:00"/>
    <s v="SL"/>
    <m/>
    <s v="1 SL"/>
    <n v="1"/>
    <m/>
  </r>
  <r>
    <n v="2282"/>
    <x v="61"/>
    <d v="2023-06-02T00:00:00"/>
    <s v="OBINA APOLINARIO B."/>
    <s v="CENRO"/>
    <x v="0"/>
    <d v="2023-05-22T00:00:00"/>
    <d v="2023-05-26T00:00:00"/>
    <s v="SL"/>
    <m/>
    <s v="5 SL"/>
    <n v="5"/>
    <m/>
  </r>
  <r>
    <n v="2283"/>
    <x v="61"/>
    <d v="2023-05-29T00:00:00"/>
    <s v="BERNALDEZ MARLONE P."/>
    <s v="TCNHS"/>
    <x v="1"/>
    <d v="2023-05-25T00:00:00"/>
    <d v="2023-05-26T00:00:00"/>
    <s v="SL"/>
    <m/>
    <s v="2 SL"/>
    <n v="2"/>
    <m/>
  </r>
  <r>
    <n v="2284"/>
    <x v="61"/>
    <d v="2023-06-01T00:00:00"/>
    <s v="CONTRERAS SARAH JANE P."/>
    <s v="TCNHS-ISHS"/>
    <x v="0"/>
    <d v="2023-05-31T00:00:00"/>
    <d v="2023-05-31T00:00:00"/>
    <s v="SL"/>
    <m/>
    <s v="1 SL"/>
    <n v="1"/>
    <m/>
  </r>
  <r>
    <n v="2285"/>
    <x v="61"/>
    <d v="2023-05-31T00:00:00"/>
    <s v="DE CASTRO ROSS EIZALHYNNE A."/>
    <s v="SP"/>
    <x v="0"/>
    <d v="2023-05-30T00:00:00"/>
    <d v="2023-05-30T00:00:00"/>
    <s v="SL"/>
    <m/>
    <s v="1 SL"/>
    <n v="1"/>
    <m/>
  </r>
  <r>
    <n v="2286"/>
    <x v="61"/>
    <d v="2023-06-07T00:00:00"/>
    <s v="DE CASTRO ROSS EIZALHYNNE A."/>
    <s v="SP"/>
    <x v="0"/>
    <d v="2023-06-13T00:00:00"/>
    <d v="2023-06-13T00:00:00"/>
    <s v="VL"/>
    <m/>
    <s v="1 VL"/>
    <n v="1"/>
    <m/>
  </r>
  <r>
    <n v="2287"/>
    <x v="61"/>
    <d v="2023-06-07T00:00:00"/>
    <s v="DE CASTRO ROSS EIZALHYNNE A."/>
    <s v="SP"/>
    <x v="0"/>
    <d v="2023-06-20T00:00:00"/>
    <d v="2023-06-20T00:00:00"/>
    <s v="VL"/>
    <m/>
    <s v="1 VL"/>
    <n v="1"/>
    <m/>
  </r>
  <r>
    <n v="2288"/>
    <x v="61"/>
    <d v="2023-06-07T00:00:00"/>
    <s v="GARCIA JINKY A."/>
    <s v="OSP"/>
    <x v="1"/>
    <d v="2023-06-13T00:00:00"/>
    <d v="2023-06-13T00:00:00"/>
    <s v="VL"/>
    <m/>
    <s v="1 VL"/>
    <n v="1"/>
    <m/>
  </r>
  <r>
    <n v="2289"/>
    <x v="61"/>
    <d v="2023-06-07T00:00:00"/>
    <s v="ANGELES ANNABEL D."/>
    <n v="0"/>
    <x v="0"/>
    <d v="2023-05-31T00:00:00"/>
    <d v="2023-05-31T00:00:00"/>
    <s v="SL"/>
    <m/>
    <s v="1 SL"/>
    <n v="1"/>
    <m/>
  </r>
  <r>
    <n v="2290"/>
    <x v="61"/>
    <d v="2023-06-07T00:00:00"/>
    <s v="ANGELES ANNABEL D."/>
    <n v="0"/>
    <x v="0"/>
    <d v="2023-06-06T00:00:00"/>
    <d v="2023-06-06T00:00:00"/>
    <s v="SL"/>
    <m/>
    <s v="1 SL"/>
    <n v="1"/>
    <m/>
  </r>
  <r>
    <n v="2291"/>
    <x v="61"/>
    <d v="2023-06-01T00:00:00"/>
    <s v="DAIZ PAUL MICHAEL  "/>
    <s v="SPED"/>
    <x v="1"/>
    <d v="2023-06-05T00:00:00"/>
    <d v="2023-06-09T00:00:00"/>
    <s v="OTHER"/>
    <m/>
    <s v="5 OTHER"/>
    <n v="5"/>
    <m/>
  </r>
  <r>
    <n v="2292"/>
    <x v="61"/>
    <d v="2023-04-28T00:00:00"/>
    <s v="DAIZ PAUL MICHAEL  "/>
    <s v="SPED"/>
    <x v="1"/>
    <d v="2023-05-31T00:00:00"/>
    <d v="2023-06-02T00:00:00"/>
    <s v="OTHER"/>
    <s v="SEC 21 EO 292- SPECIAL PRIVILEGE"/>
    <s v="3 OTHER"/>
    <n v="3"/>
    <m/>
  </r>
  <r>
    <n v="2293"/>
    <x v="61"/>
    <d v="2023-06-02T00:00:00"/>
    <s v="JAVIER NOEL D."/>
    <s v="PICNIC GROVE"/>
    <x v="1"/>
    <d v="2023-05-26T00:00:00"/>
    <d v="2023-05-26T00:00:00"/>
    <s v="SL"/>
    <m/>
    <s v="1 SL"/>
    <n v="1"/>
    <m/>
  </r>
  <r>
    <n v="2294"/>
    <x v="61"/>
    <d v="2023-06-07T00:00:00"/>
    <s v="MAALA JOSEPHINE D."/>
    <s v="OFFICE OF THE SANGGUNIANG PANLUNGSOD "/>
    <x v="1"/>
    <d v="2023-06-13T00:00:00"/>
    <d v="2023-06-13T00:00:00"/>
    <s v="VL"/>
    <m/>
    <s v="1 VL"/>
    <n v="1"/>
    <m/>
  </r>
  <r>
    <n v="2295"/>
    <x v="62"/>
    <d v="2023-06-09T00:00:00"/>
    <s v="MONTENEGRO HENRY S."/>
    <s v="SP"/>
    <x v="1"/>
    <d v="2023-06-08T00:00:00"/>
    <d v="2023-06-08T00:00:00"/>
    <s v="SL"/>
    <m/>
    <s v="1 SL"/>
    <n v="1"/>
    <m/>
  </r>
  <r>
    <n v="2296"/>
    <x v="62"/>
    <d v="2023-06-13T00:00:00"/>
    <s v="MONTENEGRO HELEN L."/>
    <s v="TOPS (ADMIN CSU)"/>
    <x v="1"/>
    <d v="2023-06-08T00:00:00"/>
    <d v="2023-06-09T00:00:00"/>
    <m/>
    <m/>
    <s v="2 "/>
    <n v="2"/>
    <m/>
  </r>
  <r>
    <n v="2297"/>
    <x v="62"/>
    <d v="2023-06-05T00:00:00"/>
    <s v="ROXAS ZHANINE R."/>
    <n v="0"/>
    <x v="1"/>
    <d v="2022-05-29T00:00:00"/>
    <d v="2022-05-29T00:00:00"/>
    <s v="SL"/>
    <s v="SL WITHOUT PAY"/>
    <s v="1 SL"/>
    <n v="1"/>
    <m/>
  </r>
  <r>
    <n v="2298"/>
    <x v="62"/>
    <d v="2023-06-06T00:00:00"/>
    <s v="VIDALLON KAREN  N."/>
    <s v="SHS"/>
    <x v="1"/>
    <d v="2023-06-05T00:00:00"/>
    <d v="2023-06-05T00:00:00"/>
    <s v="SL"/>
    <m/>
    <s v="1 SL"/>
    <n v="1"/>
    <m/>
  </r>
  <r>
    <n v="2299"/>
    <x v="62"/>
    <d v="2023-06-06T00:00:00"/>
    <s v="VIDALLON KAREN  N."/>
    <s v="SHS"/>
    <x v="1"/>
    <d v="2022-06-01T00:00:00"/>
    <d v="2022-06-01T00:00:00"/>
    <s v="SL"/>
    <s v="SL WITHOUT PAY"/>
    <s v="1 SL"/>
    <n v="1"/>
    <m/>
  </r>
  <r>
    <n v="2300"/>
    <x v="62"/>
    <d v="2023-06-13T00:00:00"/>
    <s v="MANALO ELIADA F."/>
    <s v="SP"/>
    <x v="1"/>
    <d v="2023-06-09T00:00:00"/>
    <d v="2023-06-09T00:00:00"/>
    <s v="SL"/>
    <m/>
    <s v="1 SL"/>
    <n v="1"/>
    <m/>
  </r>
  <r>
    <n v="2301"/>
    <x v="62"/>
    <d v="2023-06-13T00:00:00"/>
    <s v="DE SAGUN NANCY D."/>
    <s v="SP"/>
    <x v="0"/>
    <d v="2023-06-22T00:00:00"/>
    <d v="2023-06-23T00:00:00"/>
    <s v="OTHER"/>
    <s v="SEC 21 EO 292- SPECIAL PRIVILEGE"/>
    <s v="2 OTHER"/>
    <n v="2"/>
    <m/>
  </r>
  <r>
    <n v="2302"/>
    <x v="62"/>
    <d v="2023-06-09T00:00:00"/>
    <s v="RAMA RAQUEL J."/>
    <s v="INTERNAL"/>
    <x v="0"/>
    <d v="2023-06-07T00:00:00"/>
    <d v="2023-06-07T00:00:00"/>
    <s v="SL"/>
    <m/>
    <s v="1 SL"/>
    <n v="1"/>
    <m/>
  </r>
  <r>
    <n v="2303"/>
    <x v="62"/>
    <d v="2023-06-13T00:00:00"/>
    <s v="FERNANDEZ MILAGROS C."/>
    <s v="CTO"/>
    <x v="1"/>
    <d v="2023-06-06T00:00:00"/>
    <d v="2023-06-06T00:00:00"/>
    <s v="SL"/>
    <m/>
    <s v="1 SL"/>
    <n v="1"/>
    <m/>
  </r>
  <r>
    <n v="2304"/>
    <x v="62"/>
    <d v="2023-06-13T00:00:00"/>
    <s v="FERNANDEZ MILAGROS C."/>
    <s v="CTO"/>
    <x v="1"/>
    <d v="2023-06-09T00:00:00"/>
    <d v="2023-06-09T00:00:00"/>
    <s v="SL"/>
    <m/>
    <s v="1 SL"/>
    <n v="1"/>
    <m/>
  </r>
  <r>
    <n v="2305"/>
    <x v="62"/>
    <d v="2023-06-13T00:00:00"/>
    <s v="FERNANDEZ MILAGROS C."/>
    <s v="CTO"/>
    <x v="1"/>
    <d v="2023-06-28T00:00:00"/>
    <d v="2023-06-28T00:00:00"/>
    <s v="OTHER"/>
    <s v="SEC 21 EO 292- SPECIAL PRIVILEGE"/>
    <s v="1 OTHER"/>
    <n v="1"/>
    <m/>
  </r>
  <r>
    <n v="2306"/>
    <x v="62"/>
    <d v="2023-06-13T00:00:00"/>
    <s v="FERNANDEZ MILAGROS C."/>
    <s v="CTO"/>
    <x v="1"/>
    <d v="2023-06-30T00:00:00"/>
    <d v="2023-06-30T00:00:00"/>
    <s v="OTHER"/>
    <s v="SEC 21 EO 292- SPECIAL PRIVILEGE"/>
    <s v="1 OTHER"/>
    <n v="1"/>
    <m/>
  </r>
  <r>
    <n v="2307"/>
    <x v="62"/>
    <d v="2023-06-09T00:00:00"/>
    <s v="BAES ELMER P."/>
    <s v="EDP"/>
    <x v="0"/>
    <d v="2023-06-06T00:00:00"/>
    <d v="2023-06-07T00:00:00"/>
    <s v="SL"/>
    <m/>
    <s v="2 SL"/>
    <n v="2"/>
    <m/>
  </r>
  <r>
    <n v="2308"/>
    <x v="62"/>
    <d v="2023-06-13T00:00:00"/>
    <s v="DIMAPILIS JOSEPHINE P."/>
    <s v="CTO"/>
    <x v="1"/>
    <d v="2023-06-14T00:00:00"/>
    <d v="2023-06-14T00:00:00"/>
    <s v="OTHER"/>
    <m/>
    <s v="1 OTHER"/>
    <n v="1"/>
    <m/>
  </r>
  <r>
    <n v="2309"/>
    <x v="62"/>
    <d v="2023-06-09T00:00:00"/>
    <s v="PEÑAFIEL MELISSA Q."/>
    <s v="CBO"/>
    <x v="1"/>
    <d v="2023-06-08T00:00:00"/>
    <d v="2023-06-08T00:00:00"/>
    <s v="SL"/>
    <m/>
    <s v="1 SL"/>
    <n v="1"/>
    <m/>
  </r>
  <r>
    <n v="2310"/>
    <x v="62"/>
    <d v="2023-06-12T00:00:00"/>
    <s v="MANALO CATALINA  "/>
    <s v="OSPITAL NG TAGAYTAY"/>
    <x v="0"/>
    <d v="2023-06-16T00:00:00"/>
    <d v="2023-06-16T00:00:00"/>
    <s v="VL"/>
    <m/>
    <s v="1 VL"/>
    <n v="1"/>
    <m/>
  </r>
  <r>
    <n v="2311"/>
    <x v="62"/>
    <d v="2023-06-12T00:00:00"/>
    <s v="MANALO CATALINA  "/>
    <s v="OSPITAL NG TAGAYTAY"/>
    <x v="0"/>
    <d v="2023-06-19T00:00:00"/>
    <d v="2023-06-23T00:00:00"/>
    <s v="VL"/>
    <m/>
    <s v="5 VL"/>
    <n v="5"/>
    <m/>
  </r>
  <r>
    <n v="2312"/>
    <x v="62"/>
    <d v="2023-06-12T00:00:00"/>
    <s v="MANALO CATALINA  "/>
    <s v="OSPITAL NG TAGAYTAY"/>
    <x v="0"/>
    <d v="2023-06-26T00:00:00"/>
    <d v="2023-06-27T00:00:00"/>
    <s v="VL"/>
    <m/>
    <s v="2 VL"/>
    <n v="2"/>
    <m/>
  </r>
  <r>
    <n v="2313"/>
    <x v="62"/>
    <d v="2023-06-12T00:00:00"/>
    <s v="MANALO CATALINA  "/>
    <s v="OSPITAL NG TAGAYTAY"/>
    <x v="0"/>
    <d v="2023-06-29T00:00:00"/>
    <d v="2023-06-30T00:00:00"/>
    <s v="VL"/>
    <m/>
    <s v="2 VL"/>
    <n v="2"/>
    <m/>
  </r>
  <r>
    <n v="2314"/>
    <x v="62"/>
    <d v="2023-06-12T00:00:00"/>
    <s v="MANALO CATALINA  "/>
    <s v="OSPITAL NG TAGAYTAY"/>
    <x v="0"/>
    <d v="2023-07-03T00:00:00"/>
    <d v="2023-07-07T00:00:00"/>
    <s v="VL"/>
    <m/>
    <s v="5 VL"/>
    <n v="5"/>
    <m/>
  </r>
  <r>
    <n v="2315"/>
    <x v="62"/>
    <d v="2023-06-12T00:00:00"/>
    <s v="MANALO CATALINA  "/>
    <s v="OSPITAL NG TAGAYTAY"/>
    <x v="0"/>
    <d v="2023-07-10T00:00:00"/>
    <d v="2023-07-14T00:00:00"/>
    <s v="VL"/>
    <m/>
    <s v="5 VL"/>
    <n v="5"/>
    <m/>
  </r>
  <r>
    <n v="2316"/>
    <x v="62"/>
    <d v="2023-06-07T00:00:00"/>
    <s v="TULIAO FLORDELIZA M."/>
    <s v="ACCOUNTING"/>
    <x v="1"/>
    <d v="2023-06-07T00:00:00"/>
    <d v="2023-06-07T00:00:00"/>
    <s v="SL"/>
    <m/>
    <s v="1 SL"/>
    <n v="1"/>
    <m/>
  </r>
  <r>
    <n v="2317"/>
    <x v="62"/>
    <d v="2023-06-08T00:00:00"/>
    <s v="PAYAD ALEXANDER  "/>
    <s v="CENRO"/>
    <x v="1"/>
    <d v="2023-06-06T00:00:00"/>
    <d v="2023-06-07T00:00:00"/>
    <s v="SL"/>
    <m/>
    <s v="2 SL"/>
    <n v="2"/>
    <m/>
  </r>
  <r>
    <n v="2318"/>
    <x v="62"/>
    <d v="2023-06-08T00:00:00"/>
    <s v="ZALDIVIA MIRIAM F."/>
    <s v="PIO"/>
    <x v="1"/>
    <d v="2023-06-07T00:00:00"/>
    <d v="2023-06-07T00:00:00"/>
    <s v="SL"/>
    <m/>
    <s v="1 SL"/>
    <n v="1"/>
    <m/>
  </r>
  <r>
    <n v="2319"/>
    <x v="62"/>
    <d v="2023-06-06T00:00:00"/>
    <s v="ZALDIVIA MIRIAM F."/>
    <s v="PIO"/>
    <x v="1"/>
    <d v="2023-06-05T00:00:00"/>
    <d v="2023-06-05T00:00:00"/>
    <s v="SL"/>
    <m/>
    <s v="1 SL"/>
    <n v="1"/>
    <m/>
  </r>
  <r>
    <n v="2320"/>
    <x v="62"/>
    <d v="2023-06-08T00:00:00"/>
    <s v="DIMAPILIS JOSEPHINE P."/>
    <s v="CTO"/>
    <x v="1"/>
    <d v="2023-06-15T00:00:00"/>
    <d v="2023-06-15T00:00:00"/>
    <s v="OTHER"/>
    <s v="SEC 21 EO 292- SPECIAL PRIVILEGE"/>
    <s v="1 OTHER"/>
    <n v="1"/>
    <m/>
  </r>
  <r>
    <n v="2321"/>
    <x v="62"/>
    <d v="2023-06-08T00:00:00"/>
    <s v="UNTALAN DIVINA R."/>
    <s v="CTO"/>
    <x v="1"/>
    <d v="2023-06-20T00:00:00"/>
    <d v="2023-06-20T00:00:00"/>
    <s v="OTHER"/>
    <s v="SEC 21 EO 292- SPECIAL PRIVILEGE"/>
    <s v="1 OTHER"/>
    <n v="1"/>
    <m/>
  </r>
  <r>
    <n v="2322"/>
    <x v="62"/>
    <d v="2023-06-09T00:00:00"/>
    <s v="ARCILLA MAYETTE A."/>
    <s v="CSWDO"/>
    <x v="1"/>
    <d v="2023-06-22T00:00:00"/>
    <d v="2023-06-22T00:00:00"/>
    <s v="OTHER"/>
    <s v="SEC 21 EO 292- SPECIAL PRIVILEGE"/>
    <s v="1 OTHER"/>
    <n v="1"/>
    <m/>
  </r>
  <r>
    <n v="2323"/>
    <x v="62"/>
    <d v="2023-05-26T00:00:00"/>
    <s v="ARCULLO MELISSA A."/>
    <s v="CEO"/>
    <x v="1"/>
    <d v="2023-05-25T00:00:00"/>
    <d v="2023-05-25T00:00:00"/>
    <s v="SL"/>
    <m/>
    <s v="1 SL"/>
    <n v="1"/>
    <m/>
  </r>
  <r>
    <n v="2324"/>
    <x v="62"/>
    <d v="2023-05-31T00:00:00"/>
    <s v="ARCULLO MELISSA A."/>
    <s v="CEO"/>
    <x v="1"/>
    <d v="2023-05-30T00:00:00"/>
    <d v="2023-05-30T00:00:00"/>
    <s v="OTHER"/>
    <s v="SEC 21 EO 292- SPECIAL PRIVILEGE"/>
    <s v="1 OTHER"/>
    <n v="1"/>
    <m/>
  </r>
  <r>
    <n v="2325"/>
    <x v="62"/>
    <d v="2023-05-19T00:00:00"/>
    <s v="ARCULLO MELISSA A."/>
    <s v="CEO"/>
    <x v="1"/>
    <d v="2023-05-18T00:00:00"/>
    <d v="2023-05-18T00:00:00"/>
    <s v="OTHER"/>
    <m/>
    <s v="1 OTHER"/>
    <n v="1"/>
    <m/>
  </r>
  <r>
    <n v="2326"/>
    <x v="62"/>
    <d v="2023-06-07T00:00:00"/>
    <s v="AMBAT MARILOU M."/>
    <s v="EEO/ CITY MARKET"/>
    <x v="1"/>
    <d v="2023-06-05T00:00:00"/>
    <d v="2023-06-06T00:00:00"/>
    <s v="SL"/>
    <m/>
    <s v="2 SL"/>
    <n v="2"/>
    <m/>
  </r>
  <r>
    <n v="2327"/>
    <x v="62"/>
    <d v="2023-06-07T00:00:00"/>
    <s v="ANGCAYA MARLON J."/>
    <s v="EEO/ CITY MARKET"/>
    <x v="1"/>
    <d v="2023-06-06T00:00:00"/>
    <d v="2023-06-06T00:00:00"/>
    <s v="SL"/>
    <m/>
    <s v="1 SL"/>
    <n v="1"/>
    <m/>
  </r>
  <r>
    <n v="2328"/>
    <x v="62"/>
    <d v="2023-06-08T00:00:00"/>
    <s v="ANGCAYA ANA B."/>
    <s v="GSO"/>
    <x v="1"/>
    <d v="2023-06-19T00:00:00"/>
    <d v="2023-06-21T00:00:00"/>
    <s v="VL"/>
    <m/>
    <s v="3 VL"/>
    <n v="3"/>
    <m/>
  </r>
  <r>
    <n v="2329"/>
    <x v="62"/>
    <d v="2023-06-08T00:00:00"/>
    <s v="LANDICHO CHARLENE R."/>
    <s v="GSO"/>
    <x v="0"/>
    <d v="2023-06-07T00:00:00"/>
    <d v="2023-06-07T00:00:00"/>
    <s v="OTHER"/>
    <s v="SEC 21 EO 292- SPECIAL PRIVILEGE"/>
    <s v="1 OTHER"/>
    <n v="1"/>
    <m/>
  </r>
  <r>
    <n v="2330"/>
    <x v="62"/>
    <d v="2023-06-09T00:00:00"/>
    <s v="ANACAY ABNER M."/>
    <s v="ASSESSORS OFFICE"/>
    <x v="1"/>
    <d v="2023-05-22T00:00:00"/>
    <d v="2023-06-15T00:00:00"/>
    <s v="SL"/>
    <m/>
    <s v="18 SL"/>
    <n v="18"/>
    <m/>
  </r>
  <r>
    <n v="2331"/>
    <x v="62"/>
    <d v="2023-06-08T00:00:00"/>
    <s v="DAÑO ALMA R."/>
    <s v="ACCOUNTING"/>
    <x v="1"/>
    <d v="2023-05-10T00:00:00"/>
    <d v="2023-05-10T00:00:00"/>
    <s v="SL"/>
    <m/>
    <s v="1 SL"/>
    <n v="1"/>
    <m/>
  </r>
  <r>
    <n v="2332"/>
    <x v="62"/>
    <d v="2023-06-08T00:00:00"/>
    <s v="DAÑO ALMA R."/>
    <s v="ACCOUNTING"/>
    <x v="1"/>
    <d v="2023-06-16T00:00:00"/>
    <d v="2023-06-16T00:00:00"/>
    <s v="VL"/>
    <m/>
    <s v="1 VL"/>
    <n v="1"/>
    <m/>
  </r>
  <r>
    <n v="2333"/>
    <x v="62"/>
    <d v="2023-06-09T00:00:00"/>
    <s v="LEPARDO ROWENA R."/>
    <s v="CCT"/>
    <x v="1"/>
    <d v="2023-06-14T00:00:00"/>
    <d v="2023-06-14T00:00:00"/>
    <s v="OTHER"/>
    <m/>
    <s v="1 OTHER"/>
    <n v="1"/>
    <m/>
  </r>
  <r>
    <n v="2334"/>
    <x v="62"/>
    <d v="2023-06-09T00:00:00"/>
    <s v="JAVIER ELISEO B."/>
    <s v="LCR"/>
    <x v="1"/>
    <d v="2023-06-06T00:00:00"/>
    <d v="2023-06-07T00:00:00"/>
    <s v="SL"/>
    <m/>
    <s v="2 SL"/>
    <n v="2"/>
    <m/>
  </r>
  <r>
    <n v="2335"/>
    <x v="62"/>
    <d v="2023-06-07T00:00:00"/>
    <s v="ALEGA ESTELITA M."/>
    <s v="CTO"/>
    <x v="1"/>
    <d v="2023-06-05T00:00:00"/>
    <d v="2023-06-06T00:00:00"/>
    <s v="SL"/>
    <m/>
    <s v="2 SL"/>
    <n v="2"/>
    <m/>
  </r>
  <r>
    <n v="2336"/>
    <x v="62"/>
    <d v="2023-06-01T00:00:00"/>
    <s v="DE OCAMPO MARISSA B."/>
    <s v="THRDC"/>
    <x v="1"/>
    <d v="2023-05-25T00:00:00"/>
    <d v="2023-05-25T00:00:00"/>
    <s v="SL"/>
    <m/>
    <s v="1 SL"/>
    <n v="1"/>
    <m/>
  </r>
  <r>
    <n v="2337"/>
    <x v="62"/>
    <d v="2023-06-01T00:00:00"/>
    <s v="DE OCAMPO MARISSA B."/>
    <s v="THRDC"/>
    <x v="1"/>
    <d v="2023-05-31T00:00:00"/>
    <d v="2023-05-31T00:00:00"/>
    <s v="SL"/>
    <m/>
    <s v="1 SL"/>
    <n v="1"/>
    <m/>
  </r>
  <r>
    <n v="2338"/>
    <x v="62"/>
    <d v="2023-06-13T00:00:00"/>
    <s v="FERMA RAYMOND  "/>
    <s v="CENRO"/>
    <x v="0"/>
    <d v="2023-06-11T00:00:00"/>
    <d v="2023-06-12T00:00:00"/>
    <s v="SL"/>
    <m/>
    <s v="2 SL"/>
    <n v="2"/>
    <m/>
  </r>
  <r>
    <n v="2339"/>
    <x v="62"/>
    <d v="2023-06-12T00:00:00"/>
    <s v="ANDAG ALEX C."/>
    <s v="CENRO"/>
    <x v="0"/>
    <d v="2023-06-08T00:00:00"/>
    <d v="2023-06-08T00:00:00"/>
    <s v="SL"/>
    <m/>
    <s v="1 SL"/>
    <n v="1"/>
    <m/>
  </r>
  <r>
    <n v="2340"/>
    <x v="62"/>
    <d v="2023-06-08T00:00:00"/>
    <s v="DOGELIO CHRISTIAN B."/>
    <s v="LEGAL"/>
    <x v="0"/>
    <d v="2023-05-07T00:00:00"/>
    <d v="2023-05-07T00:00:00"/>
    <s v="SL"/>
    <m/>
    <s v="1 SL"/>
    <n v="1"/>
    <m/>
  </r>
  <r>
    <n v="2341"/>
    <x v="62"/>
    <d v="2023-06-02T00:00:00"/>
    <s v="BELOSTRINO JULIETA P."/>
    <s v="LCR"/>
    <x v="0"/>
    <d v="2023-06-01T00:00:00"/>
    <d v="2023-06-01T00:00:00"/>
    <s v="SL"/>
    <m/>
    <s v="1 SL"/>
    <n v="1"/>
    <m/>
  </r>
  <r>
    <n v="2342"/>
    <x v="62"/>
    <d v="2023-06-08T00:00:00"/>
    <s v="ESTOLE JOCELYN D."/>
    <s v="CCT"/>
    <x v="0"/>
    <d v="2023-06-12T00:00:00"/>
    <d v="2023-06-12T00:00:00"/>
    <s v="VL"/>
    <m/>
    <s v="1 VL"/>
    <n v="1"/>
    <m/>
  </r>
  <r>
    <n v="2343"/>
    <x v="62"/>
    <d v="2023-06-08T00:00:00"/>
    <s v="ESTOLE JOCELYN D."/>
    <s v="CCT"/>
    <x v="0"/>
    <d v="2023-06-21T00:00:00"/>
    <d v="2023-06-23T00:00:00"/>
    <s v="VL"/>
    <m/>
    <s v="3 VL"/>
    <n v="3"/>
    <m/>
  </r>
  <r>
    <n v="2344"/>
    <x v="62"/>
    <d v="2023-06-08T00:00:00"/>
    <s v="ESTOLE JOCELYN D."/>
    <s v="CCT"/>
    <x v="0"/>
    <d v="2023-06-29T00:00:00"/>
    <d v="2023-06-30T00:00:00"/>
    <s v="VL"/>
    <m/>
    <s v="2 VL"/>
    <n v="2"/>
    <m/>
  </r>
  <r>
    <n v="2345"/>
    <x v="62"/>
    <d v="2023-06-09T00:00:00"/>
    <s v="DIGNO DANILO  "/>
    <s v="CENRO"/>
    <x v="0"/>
    <d v="2023-06-08T00:00:00"/>
    <d v="2023-06-08T00:00:00"/>
    <s v="SL"/>
    <m/>
    <s v="1 SL"/>
    <n v="1"/>
    <m/>
  </r>
  <r>
    <n v="2346"/>
    <x v="62"/>
    <d v="2023-06-07T00:00:00"/>
    <s v="GONZALES MARY JANE D."/>
    <s v="CSWDO"/>
    <x v="0"/>
    <d v="2023-06-06T00:00:00"/>
    <d v="2023-06-06T00:00:00"/>
    <s v="SL"/>
    <m/>
    <s v="1 SL"/>
    <n v="1"/>
    <m/>
  </r>
  <r>
    <n v="2347"/>
    <x v="62"/>
    <d v="2023-06-09T00:00:00"/>
    <s v="OPO CONEY V."/>
    <s v="HOUSING"/>
    <x v="0"/>
    <d v="2023-06-06T00:00:00"/>
    <d v="2023-06-08T00:00:00"/>
    <s v="SL"/>
    <m/>
    <s v="3 SL"/>
    <n v="3"/>
    <m/>
  </r>
  <r>
    <n v="2348"/>
    <x v="62"/>
    <d v="2023-06-01T00:00:00"/>
    <s v="DIMAILIG ARLYN R."/>
    <s v="MAHOGANY MARKET"/>
    <x v="0"/>
    <d v="2023-05-31T00:00:00"/>
    <d v="2023-05-31T00:00:00"/>
    <s v="SL"/>
    <m/>
    <s v="1 SL"/>
    <n v="1"/>
    <m/>
  </r>
  <r>
    <n v="2349"/>
    <x v="62"/>
    <d v="2023-06-09T00:00:00"/>
    <s v="DIMAILIG ARLYN R."/>
    <s v="MAHOGANY MARKET"/>
    <x v="0"/>
    <d v="2023-06-07T00:00:00"/>
    <d v="2023-06-08T00:00:00"/>
    <s v="SL"/>
    <m/>
    <s v="2 SL"/>
    <n v="2"/>
    <m/>
  </r>
  <r>
    <n v="2350"/>
    <x v="62"/>
    <d v="2023-06-09T00:00:00"/>
    <s v="GUEVARRA ROLANDO  "/>
    <s v="CENRO"/>
    <x v="0"/>
    <d v="2023-06-07T00:00:00"/>
    <d v="2023-06-08T00:00:00"/>
    <s v="SL"/>
    <m/>
    <s v="2 SL"/>
    <n v="2"/>
    <m/>
  </r>
  <r>
    <n v="2351"/>
    <x v="62"/>
    <d v="2023-06-13T00:00:00"/>
    <s v="AMBION MARIETA B."/>
    <s v="CENRO"/>
    <x v="0"/>
    <d v="2023-06-21T00:00:00"/>
    <d v="2023-06-22T00:00:00"/>
    <s v="VL"/>
    <m/>
    <s v="2 VL"/>
    <n v="2"/>
    <m/>
  </r>
  <r>
    <n v="2352"/>
    <x v="62"/>
    <d v="2023-06-12T00:00:00"/>
    <s v="ATIENZA VENUS  "/>
    <s v="CENRO"/>
    <x v="0"/>
    <d v="2023-06-08T00:00:00"/>
    <d v="2023-06-08T00:00:00"/>
    <s v="SL"/>
    <m/>
    <s v="1 SL"/>
    <n v="1"/>
    <m/>
  </r>
  <r>
    <n v="2353"/>
    <x v="62"/>
    <d v="2023-06-13T00:00:00"/>
    <s v="RODRIGUEZ RAYMUNDO  "/>
    <s v="CENRO"/>
    <x v="0"/>
    <d v="2023-06-19T00:00:00"/>
    <d v="2023-06-19T00:00:00"/>
    <s v="OTHER"/>
    <s v="SEC 21 EO 292- SPECIAL PRIVILEGE"/>
    <s v="1 OTHER"/>
    <n v="1"/>
    <m/>
  </r>
  <r>
    <n v="2354"/>
    <x v="62"/>
    <d v="2023-06-07T00:00:00"/>
    <s v="HERNANDO MERLE B."/>
    <s v="BUDGET"/>
    <x v="1"/>
    <m/>
    <m/>
    <s v="OTHER"/>
    <s v="QUARANTINE LEAVE"/>
    <s v="0 OTHER"/>
    <n v="0"/>
    <m/>
  </r>
  <r>
    <n v="2355"/>
    <x v="63"/>
    <d v="2023-06-16T00:00:00"/>
    <s v="ANGCAYA JUANITO A."/>
    <s v="PICNIC GROVE"/>
    <x v="1"/>
    <m/>
    <m/>
    <s v="OTHER"/>
    <s v="TERMINAL LEAVE"/>
    <s v="0 OTHER"/>
    <n v="0"/>
    <m/>
  </r>
  <r>
    <n v="2356"/>
    <x v="63"/>
    <d v="2023-06-08T00:00:00"/>
    <s v="COSTANTE HERBERT F."/>
    <s v="BPLO"/>
    <x v="2"/>
    <d v="2023-06-07T00:00:00"/>
    <d v="2023-06-07T00:00:00"/>
    <s v="SL"/>
    <m/>
    <s v="1 SL"/>
    <n v="1"/>
    <m/>
  </r>
  <r>
    <n v="2357"/>
    <x v="63"/>
    <d v="2023-06-08T00:00:00"/>
    <s v="COSTANTE HERBERT F."/>
    <s v="BPLO"/>
    <x v="2"/>
    <d v="2023-06-13T00:00:00"/>
    <d v="2023-06-13T00:00:00"/>
    <s v="SL"/>
    <m/>
    <s v="1 SL"/>
    <n v="1"/>
    <m/>
  </r>
  <r>
    <n v="2358"/>
    <x v="63"/>
    <d v="2023-06-13T00:00:00"/>
    <s v="ALEGRE MARC JESTER D."/>
    <s v="CHO"/>
    <x v="2"/>
    <d v="2023-05-29T00:00:00"/>
    <d v="2023-06-02T00:00:00"/>
    <s v="OTHER"/>
    <m/>
    <s v="5 OTHER"/>
    <n v="5"/>
    <m/>
  </r>
  <r>
    <n v="2359"/>
    <x v="63"/>
    <d v="2023-06-14T00:00:00"/>
    <s v="CABASI JANN PAUL S."/>
    <s v="CHO"/>
    <x v="2"/>
    <d v="2023-06-09T00:00:00"/>
    <d v="2023-06-13T00:00:00"/>
    <s v="OTHER"/>
    <m/>
    <s v="2 OTHER"/>
    <n v="2"/>
    <m/>
  </r>
  <r>
    <n v="2360"/>
    <x v="63"/>
    <d v="2023-06-08T00:00:00"/>
    <s v="OCAMPO EDRALYN B."/>
    <s v="HRMO"/>
    <x v="1"/>
    <d v="2023-06-05T00:00:00"/>
    <d v="2023-06-07T00:00:00"/>
    <s v="SL"/>
    <m/>
    <s v="3 SL"/>
    <n v="3"/>
    <m/>
  </r>
  <r>
    <n v="2361"/>
    <x v="63"/>
    <d v="2023-06-07T00:00:00"/>
    <s v="BOFILL ERNA P."/>
    <s v="LCR"/>
    <x v="1"/>
    <d v="2023-06-05T00:00:00"/>
    <d v="2023-06-06T00:00:00"/>
    <s v="SL"/>
    <m/>
    <s v="2 SL"/>
    <n v="2"/>
    <m/>
  </r>
  <r>
    <n v="2362"/>
    <x v="63"/>
    <d v="2023-06-07T00:00:00"/>
    <s v="HAYAG JERMAINE JOI D."/>
    <s v="CHO"/>
    <x v="1"/>
    <d v="2023-06-01T00:00:00"/>
    <d v="2023-06-02T00:00:00"/>
    <s v="SL"/>
    <m/>
    <s v="2 SL"/>
    <n v="2"/>
    <m/>
  </r>
  <r>
    <n v="2363"/>
    <x v="63"/>
    <d v="2023-06-07T00:00:00"/>
    <s v="HAYAG JERMAINE JOI D."/>
    <s v="CHO"/>
    <x v="1"/>
    <d v="2023-06-05T00:00:00"/>
    <d v="2023-06-05T00:00:00"/>
    <s v="SL"/>
    <m/>
    <s v="1 SL"/>
    <n v="1"/>
    <m/>
  </r>
  <r>
    <n v="2364"/>
    <x v="63"/>
    <d v="2023-06-10T00:00:00"/>
    <s v="LUNA GUILLERMA J."/>
    <s v="OSPITAL NG TAGAYTAY"/>
    <x v="1"/>
    <d v="2023-06-09T00:00:00"/>
    <d v="2023-06-09T00:00:00"/>
    <s v="SL"/>
    <m/>
    <s v="1 SL"/>
    <n v="1"/>
    <m/>
  </r>
  <r>
    <n v="2365"/>
    <x v="63"/>
    <d v="2023-06-12T00:00:00"/>
    <s v="PASCUA LORENA D."/>
    <s v="ONT"/>
    <x v="1"/>
    <d v="2023-06-08T00:00:00"/>
    <d v="2023-06-08T00:00:00"/>
    <s v="SL"/>
    <m/>
    <s v="1 SL"/>
    <n v="1"/>
    <m/>
  </r>
  <r>
    <n v="2366"/>
    <x v="63"/>
    <d v="2023-06-13T00:00:00"/>
    <s v="MARINDUQUE GERRY C."/>
    <s v="CHO"/>
    <x v="1"/>
    <d v="2023-06-09T00:00:00"/>
    <d v="2023-06-09T00:00:00"/>
    <s v="SL"/>
    <m/>
    <s v="1 SL"/>
    <n v="1"/>
    <m/>
  </r>
  <r>
    <n v="2367"/>
    <x v="63"/>
    <d v="2023-06-08T00:00:00"/>
    <s v="PAITON MARY ANN M."/>
    <s v="CHARACTER OFFICE"/>
    <x v="1"/>
    <d v="2023-06-07T00:00:00"/>
    <d v="2023-06-07T00:00:00"/>
    <s v="SL"/>
    <m/>
    <s v="1 SL"/>
    <n v="1"/>
    <m/>
  </r>
  <r>
    <n v="2368"/>
    <x v="63"/>
    <d v="2023-06-13T00:00:00"/>
    <s v="PARRA VICTORIA S."/>
    <s v="EEO/ CITY MARKET"/>
    <x v="1"/>
    <d v="2023-06-10T00:00:00"/>
    <d v="2023-06-10T00:00:00"/>
    <s v="SL"/>
    <m/>
    <s v="1 SL"/>
    <n v="1"/>
    <m/>
  </r>
  <r>
    <n v="2369"/>
    <x v="63"/>
    <d v="2023-06-13T00:00:00"/>
    <s v="VELUZ DORMILUNA E."/>
    <s v="CCT"/>
    <x v="1"/>
    <d v="2023-06-21T00:00:00"/>
    <d v="2023-07-07T00:00:00"/>
    <s v="VL"/>
    <m/>
    <s v="12 VL"/>
    <n v="12"/>
    <m/>
  </r>
  <r>
    <n v="2370"/>
    <x v="63"/>
    <d v="2023-06-14T00:00:00"/>
    <s v="OLEGARIO NENITA A."/>
    <s v="LIBRARY"/>
    <x v="1"/>
    <d v="2023-06-20T00:00:00"/>
    <d v="2023-06-20T00:00:00"/>
    <s v="VL"/>
    <m/>
    <s v="1 VL"/>
    <n v="1"/>
    <m/>
  </r>
  <r>
    <n v="2371"/>
    <x v="63"/>
    <d v="2023-06-13T00:00:00"/>
    <s v="COTONER NELIA C."/>
    <s v="COOPERATIVE OFFICE"/>
    <x v="1"/>
    <d v="2023-06-14T00:00:00"/>
    <d v="2023-06-14T00:00:00"/>
    <s v="VL"/>
    <m/>
    <s v="1 VL"/>
    <n v="1"/>
    <m/>
  </r>
  <r>
    <n v="2372"/>
    <x v="63"/>
    <d v="2023-06-07T00:00:00"/>
    <s v="BURAZON CARIDAD A."/>
    <s v="CTO"/>
    <x v="1"/>
    <d v="2023-06-06T00:00:00"/>
    <d v="2023-06-06T00:00:00"/>
    <s v="SL"/>
    <m/>
    <s v="1 SL"/>
    <n v="1"/>
    <m/>
  </r>
  <r>
    <n v="2373"/>
    <x v="63"/>
    <d v="2023-06-13T00:00:00"/>
    <s v="OCAMPO EDRALYN B."/>
    <s v="HRMO"/>
    <x v="1"/>
    <d v="2023-06-09T00:00:00"/>
    <d v="2023-06-09T00:00:00"/>
    <s v="SL"/>
    <m/>
    <s v="1 SL"/>
    <n v="1"/>
    <m/>
  </r>
  <r>
    <n v="2374"/>
    <x v="63"/>
    <d v="2023-06-15T00:00:00"/>
    <s v="OCAMPO EDRALYN B."/>
    <s v="HRMO"/>
    <x v="1"/>
    <d v="2023-06-14T00:00:00"/>
    <d v="2023-06-14T00:00:00"/>
    <s v="SL"/>
    <m/>
    <s v="1 SL"/>
    <n v="1"/>
    <m/>
  </r>
  <r>
    <n v="2375"/>
    <x v="63"/>
    <d v="2023-06-13T00:00:00"/>
    <s v="TORRES SONIA M."/>
    <s v="ASSESSORS OFFICE"/>
    <x v="1"/>
    <d v="2023-06-08T00:00:00"/>
    <d v="2023-06-09T00:00:00"/>
    <s v="SL"/>
    <m/>
    <s v="2 SL"/>
    <n v="2"/>
    <m/>
  </r>
  <r>
    <n v="2376"/>
    <x v="63"/>
    <d v="2023-06-14T00:00:00"/>
    <s v="MARTINEZ BELEN B."/>
    <n v="0"/>
    <x v="2"/>
    <d v="2023-06-13T00:00:00"/>
    <d v="2023-06-13T00:00:00"/>
    <s v="SL"/>
    <m/>
    <s v="1 SL"/>
    <n v="1"/>
    <m/>
  </r>
  <r>
    <n v="2377"/>
    <x v="63"/>
    <d v="2023-06-14T00:00:00"/>
    <s v="TAÑEDO MARIA EVELYN C."/>
    <s v="CBO"/>
    <x v="1"/>
    <d v="2023-06-13T00:00:00"/>
    <d v="2023-06-13T00:00:00"/>
    <s v="SL"/>
    <m/>
    <s v="1 SL"/>
    <n v="1"/>
    <m/>
  </r>
  <r>
    <n v="2378"/>
    <x v="63"/>
    <d v="2023-06-15T00:00:00"/>
    <s v="BAYOT EMILIANA C."/>
    <s v="CPDO"/>
    <x v="1"/>
    <d v="2023-06-14T00:00:00"/>
    <d v="2023-06-15T00:00:00"/>
    <s v="SL"/>
    <m/>
    <s v="2 SL"/>
    <n v="2"/>
    <m/>
  </r>
  <r>
    <n v="2379"/>
    <x v="63"/>
    <d v="2023-06-14T00:00:00"/>
    <s v="DE VILLA JAYVEE U."/>
    <s v="ACCOUNTING"/>
    <x v="1"/>
    <d v="2023-06-13T00:00:00"/>
    <d v="2023-06-13T00:00:00"/>
    <s v="OTHER"/>
    <s v="SEC 21 EO 292- SPECIAL PRIVILEGE"/>
    <s v="1 OTHER"/>
    <n v="1"/>
    <m/>
  </r>
  <r>
    <n v="2380"/>
    <x v="63"/>
    <d v="2023-06-02T00:00:00"/>
    <s v="ROCILLO CECILLA A."/>
    <s v="ACCOUNTING"/>
    <x v="1"/>
    <d v="2023-06-07T00:00:00"/>
    <d v="2023-06-07T00:00:00"/>
    <s v="SL"/>
    <m/>
    <s v="1 SL"/>
    <n v="1"/>
    <m/>
  </r>
  <r>
    <n v="2381"/>
    <x v="63"/>
    <d v="2023-06-15T00:00:00"/>
    <s v="PERIDO EDWIN A."/>
    <s v="GSO"/>
    <x v="1"/>
    <d v="2023-06-16T00:00:00"/>
    <d v="2023-06-16T00:00:00"/>
    <s v="OTHER"/>
    <s v="SEC 21 EO 292- SPECIAL PRIVILEGE"/>
    <s v="1 OTHER"/>
    <n v="1"/>
    <m/>
  </r>
  <r>
    <n v="2382"/>
    <x v="63"/>
    <d v="2023-06-15T00:00:00"/>
    <s v="CALANOG ALMA P."/>
    <s v="VMO"/>
    <x v="1"/>
    <d v="2023-06-13T00:00:00"/>
    <d v="2023-06-14T00:00:00"/>
    <s v="SL"/>
    <m/>
    <s v="2 SL"/>
    <n v="2"/>
    <m/>
  </r>
  <r>
    <n v="2383"/>
    <x v="63"/>
    <d v="2023-06-09T00:00:00"/>
    <s v="VERGARA ANACIETA M."/>
    <s v="CSWDO"/>
    <x v="1"/>
    <d v="2023-06-15T00:00:00"/>
    <d v="2023-06-16T00:00:00"/>
    <s v="OTHER"/>
    <s v="SEC 21 EO 292- SPECIAL PRIVILEGE"/>
    <s v="2 OTHER"/>
    <n v="2"/>
    <m/>
  </r>
  <r>
    <n v="2384"/>
    <x v="63"/>
    <d v="2023-05-03T00:00:00"/>
    <s v="MENDOZA NORA A."/>
    <n v="0"/>
    <x v="2"/>
    <d v="2023-04-28T00:00:00"/>
    <d v="2023-04-28T00:00:00"/>
    <s v="SL"/>
    <m/>
    <s v="1 SL"/>
    <n v="1"/>
    <m/>
  </r>
  <r>
    <n v="2385"/>
    <x v="63"/>
    <d v="2023-06-14T00:00:00"/>
    <s v="FLORES RICHARD  "/>
    <s v="CENRO"/>
    <x v="0"/>
    <d v="2023-06-13T00:00:00"/>
    <d v="2023-06-13T00:00:00"/>
    <s v="SL"/>
    <m/>
    <s v="1 SL"/>
    <n v="1"/>
    <m/>
  </r>
  <r>
    <n v="2386"/>
    <x v="63"/>
    <d v="2023-06-14T00:00:00"/>
    <s v="ATIENZA JULIE ANN A."/>
    <s v="CTO"/>
    <x v="1"/>
    <d v="2023-06-20T00:00:00"/>
    <d v="2023-06-20T00:00:00"/>
    <s v="OTHER"/>
    <m/>
    <s v="1 OTHER"/>
    <n v="1"/>
    <m/>
  </r>
  <r>
    <n v="2387"/>
    <x v="63"/>
    <d v="2023-06-14T00:00:00"/>
    <s v="TAÑEDO MARIA EVELYN C."/>
    <s v="CBO"/>
    <x v="1"/>
    <d v="2023-06-23T00:00:00"/>
    <d v="2023-06-23T00:00:00"/>
    <s v="SL"/>
    <m/>
    <s v="1 SL"/>
    <n v="1"/>
    <m/>
  </r>
  <r>
    <n v="2388"/>
    <x v="63"/>
    <d v="2023-06-13T00:00:00"/>
    <s v="FLAVIER ADORACION  "/>
    <s v="ADMIN OFFICE"/>
    <x v="1"/>
    <d v="2023-06-08T00:00:00"/>
    <d v="2023-06-08T00:00:00"/>
    <s v="SL"/>
    <m/>
    <s v="1 SL"/>
    <n v="1"/>
    <m/>
  </r>
  <r>
    <n v="2389"/>
    <x v="63"/>
    <d v="2023-06-16T00:00:00"/>
    <s v="SIM JO RITZELLE C."/>
    <s v="CHO"/>
    <x v="0"/>
    <d v="2023-07-12T00:00:00"/>
    <d v="2023-07-14T00:00:00"/>
    <s v="VL"/>
    <m/>
    <s v="3 VL"/>
    <n v="3"/>
    <m/>
  </r>
  <r>
    <n v="2390"/>
    <x v="63"/>
    <d v="2023-06-14T00:00:00"/>
    <s v="DIMARANAN PERPETUA F."/>
    <s v="TIPID IMPOK"/>
    <x v="1"/>
    <d v="2023-06-09T00:00:00"/>
    <d v="2023-06-09T00:00:00"/>
    <s v="SL"/>
    <m/>
    <s v="1 SL"/>
    <n v="1"/>
    <m/>
  </r>
  <r>
    <n v="2391"/>
    <x v="63"/>
    <d v="2023-06-09T00:00:00"/>
    <s v="VILLANUEVA ISMAEL D."/>
    <s v="CHO"/>
    <x v="0"/>
    <d v="2023-06-02T00:00:00"/>
    <d v="2023-06-02T00:00:00"/>
    <s v="SL"/>
    <m/>
    <s v="1 SL"/>
    <n v="1"/>
    <m/>
  </r>
  <r>
    <n v="2392"/>
    <x v="63"/>
    <d v="2023-06-09T00:00:00"/>
    <s v="VILLANUEVA ISMAEL D."/>
    <s v="CHO"/>
    <x v="0"/>
    <d v="2023-05-22T00:00:00"/>
    <d v="2023-05-22T00:00:00"/>
    <s v="SL"/>
    <m/>
    <s v="1 SL"/>
    <n v="1"/>
    <m/>
  </r>
  <r>
    <n v="2393"/>
    <x v="63"/>
    <d v="2023-06-13T00:00:00"/>
    <s v="VALENCIANO MARLYN C."/>
    <s v="HALL OF JUSTICE"/>
    <x v="0"/>
    <d v="2023-06-13T00:00:00"/>
    <d v="2023-06-13T00:00:00"/>
    <s v="SL"/>
    <m/>
    <s v="1 SL"/>
    <n v="1"/>
    <m/>
  </r>
  <r>
    <n v="2394"/>
    <x v="63"/>
    <d v="2023-06-13T00:00:00"/>
    <s v="VALENCIANO MARLYN C."/>
    <s v="HALL OF JUSTICE"/>
    <x v="0"/>
    <d v="2023-06-08T00:00:00"/>
    <d v="2023-06-09T00:00:00"/>
    <s v="SL"/>
    <m/>
    <s v="2 SL"/>
    <n v="2"/>
    <m/>
  </r>
  <r>
    <n v="2395"/>
    <x v="63"/>
    <d v="2023-06-09T00:00:00"/>
    <s v="MERJILLA JEANETTE B."/>
    <n v="0"/>
    <x v="2"/>
    <d v="2023-07-10T00:00:00"/>
    <d v="2023-07-10T00:00:00"/>
    <s v="OTHER"/>
    <s v="SEC 21 EO 292- SPECIAL PRIVILEGE"/>
    <s v="1 OTHER"/>
    <n v="1"/>
    <m/>
  </r>
  <r>
    <n v="2396"/>
    <x v="63"/>
    <d v="2023-06-09T00:00:00"/>
    <s v="DILIDILI AIREEN M."/>
    <s v="TICC"/>
    <x v="0"/>
    <d v="2023-06-08T00:00:00"/>
    <d v="2023-06-08T00:00:00"/>
    <s v="SL"/>
    <m/>
    <s v="1 SL"/>
    <n v="1"/>
    <m/>
  </r>
  <r>
    <n v="2397"/>
    <x v="63"/>
    <d v="2023-06-06T00:00:00"/>
    <s v="ANGCAYA IRENE V."/>
    <s v="TICC"/>
    <x v="0"/>
    <d v="2023-06-19T00:00:00"/>
    <d v="2023-06-19T00:00:00"/>
    <s v="VL"/>
    <m/>
    <s v="1 VL"/>
    <n v="1"/>
    <m/>
  </r>
  <r>
    <n v="2398"/>
    <x v="63"/>
    <d v="2023-06-06T00:00:00"/>
    <s v="ANGCAYA IRENE V."/>
    <s v="TICC"/>
    <x v="0"/>
    <d v="2023-06-26T00:00:00"/>
    <d v="2023-06-26T00:00:00"/>
    <s v="VL"/>
    <m/>
    <s v="1 VL"/>
    <n v="1"/>
    <m/>
  </r>
  <r>
    <n v="2399"/>
    <x v="63"/>
    <d v="2023-05-20T00:00:00"/>
    <s v="BAES ELMER P."/>
    <s v="EDP"/>
    <x v="0"/>
    <d v="2023-05-30T00:00:00"/>
    <d v="2023-05-30T00:00:00"/>
    <s v="SL"/>
    <m/>
    <s v="1 SL"/>
    <n v="1"/>
    <m/>
  </r>
  <r>
    <n v="2400"/>
    <x v="63"/>
    <d v="2023-06-10T00:00:00"/>
    <s v="BRON FLORENCIO L."/>
    <s v="EEO/CITY MARKET"/>
    <x v="0"/>
    <d v="2023-06-07T00:00:00"/>
    <d v="2023-06-07T00:00:00"/>
    <s v="SL"/>
    <m/>
    <s v="1 SL"/>
    <n v="1"/>
    <m/>
  </r>
  <r>
    <n v="2401"/>
    <x v="63"/>
    <d v="2023-06-14T00:00:00"/>
    <s v="GATPANDAN MICHAEL E."/>
    <s v="GSO"/>
    <x v="0"/>
    <d v="2023-06-22T00:00:00"/>
    <d v="2023-06-23T00:00:00"/>
    <s v="VL"/>
    <m/>
    <s v="2 VL"/>
    <n v="2"/>
    <m/>
  </r>
  <r>
    <n v="2402"/>
    <x v="63"/>
    <d v="2023-06-12T00:00:00"/>
    <s v="ROLLE CARIZA P."/>
    <s v="CHO"/>
    <x v="0"/>
    <d v="2023-06-07T00:00:00"/>
    <d v="2023-06-07T00:00:00"/>
    <s v="OTHER"/>
    <m/>
    <s v="1 OTHER"/>
    <n v="1"/>
    <m/>
  </r>
  <r>
    <n v="2403"/>
    <x v="63"/>
    <d v="2023-06-12T00:00:00"/>
    <s v="ROLLE CARIZA P."/>
    <s v="CHO"/>
    <x v="0"/>
    <d v="2023-06-10T00:00:00"/>
    <d v="2023-06-10T00:00:00"/>
    <s v="OTHER"/>
    <m/>
    <s v="1 OTHER"/>
    <n v="1"/>
    <m/>
  </r>
  <r>
    <n v="2404"/>
    <x v="63"/>
    <d v="2023-06-09T00:00:00"/>
    <s v="BUTALON DIANNE H."/>
    <s v="ONT"/>
    <x v="0"/>
    <d v="2023-06-02T00:00:00"/>
    <d v="2023-06-02T00:00:00"/>
    <s v="SL"/>
    <m/>
    <s v="1 SL"/>
    <n v="1"/>
    <m/>
  </r>
  <r>
    <n v="2405"/>
    <x v="63"/>
    <d v="2023-06-09T00:00:00"/>
    <s v="BUTALON DIANNE H."/>
    <s v="ONT"/>
    <x v="0"/>
    <d v="2023-06-04T00:00:00"/>
    <d v="2023-06-04T00:00:00"/>
    <s v="SL"/>
    <m/>
    <s v="1 SL"/>
    <n v="1"/>
    <m/>
  </r>
  <r>
    <n v="2406"/>
    <x v="63"/>
    <d v="2023-06-09T00:00:00"/>
    <s v="BUTALON DIANNE H."/>
    <s v="ONT"/>
    <x v="0"/>
    <d v="2023-06-06T00:00:00"/>
    <d v="2023-06-06T00:00:00"/>
    <s v="SL"/>
    <m/>
    <s v="1 SL"/>
    <n v="1"/>
    <m/>
  </r>
  <r>
    <n v="2407"/>
    <x v="63"/>
    <d v="2023-06-14T00:00:00"/>
    <s v="CESICAR JOCHELLE JOAN S."/>
    <s v="TICC/TCCH"/>
    <x v="0"/>
    <d v="2023-06-13T00:00:00"/>
    <d v="2023-06-13T00:00:00"/>
    <s v="VL"/>
    <m/>
    <s v="1 VL"/>
    <n v="1"/>
    <m/>
  </r>
  <r>
    <n v="2408"/>
    <x v="63"/>
    <d v="2023-06-15T00:00:00"/>
    <s v="SABULAAN MARIA LEAH M."/>
    <s v="CPDO"/>
    <x v="0"/>
    <d v="2023-06-16T00:00:00"/>
    <d v="2023-06-16T00:00:00"/>
    <s v="VL"/>
    <m/>
    <s v="1 VL"/>
    <n v="1"/>
    <m/>
  </r>
  <r>
    <n v="2409"/>
    <x v="63"/>
    <d v="2023-06-15T00:00:00"/>
    <s v="SABULAAN MARIA LEAH M."/>
    <s v="CPDO"/>
    <x v="0"/>
    <d v="2023-06-27T00:00:00"/>
    <d v="2023-06-27T00:00:00"/>
    <s v="VL"/>
    <m/>
    <s v="1 VL"/>
    <n v="1"/>
    <m/>
  </r>
  <r>
    <n v="2410"/>
    <x v="63"/>
    <d v="2023-06-09T00:00:00"/>
    <s v="ABELA IMELDA C."/>
    <s v="ACCOUNTING"/>
    <x v="0"/>
    <d v="2023-06-27T00:00:00"/>
    <d v="2023-06-27T00:00:00"/>
    <s v="OTHER"/>
    <s v="SEC 21 EO 292- SPECIAL PRIVILEGE"/>
    <s v="1 OTHER"/>
    <n v="1"/>
    <m/>
  </r>
  <r>
    <n v="2411"/>
    <x v="63"/>
    <d v="2023-05-22T00:00:00"/>
    <s v="MERCADO RENGIE M."/>
    <n v="0"/>
    <x v="2"/>
    <d v="2023-05-22T00:00:00"/>
    <d v="2023-07-20T00:00:00"/>
    <s v="OTHER"/>
    <m/>
    <s v="42 OTHER"/>
    <n v="42"/>
    <m/>
  </r>
  <r>
    <n v="2412"/>
    <x v="63"/>
    <d v="2023-06-07T00:00:00"/>
    <s v="RODRIGUEZ JOSEPHINE R."/>
    <s v="TICC"/>
    <x v="0"/>
    <d v="2023-06-26T00:00:00"/>
    <d v="2023-06-27T00:00:00"/>
    <s v="VL"/>
    <m/>
    <s v="2 VL"/>
    <n v="2"/>
    <m/>
  </r>
  <r>
    <n v="2413"/>
    <x v="63"/>
    <d v="2023-06-07T00:00:00"/>
    <s v="RODRIGUEZ JOSEPHINE R."/>
    <s v="TICC"/>
    <x v="0"/>
    <d v="2023-06-29T00:00:00"/>
    <d v="2023-06-30T00:00:00"/>
    <s v="VL"/>
    <m/>
    <s v="2 VL"/>
    <n v="2"/>
    <m/>
  </r>
  <r>
    <n v="2414"/>
    <x v="63"/>
    <d v="2023-06-05T00:00:00"/>
    <s v="CORTEZ FIDELA B."/>
    <s v="TCCH/TICC"/>
    <x v="1"/>
    <d v="2023-06-26T00:00:00"/>
    <d v="2023-06-27T00:00:00"/>
    <s v="VL"/>
    <m/>
    <s v="2 VL"/>
    <n v="2"/>
    <m/>
  </r>
  <r>
    <n v="2415"/>
    <x v="63"/>
    <d v="2023-06-05T00:00:00"/>
    <s v="CORTEZ FIDELA B."/>
    <s v="TCCH/TICC"/>
    <x v="1"/>
    <d v="2023-06-29T00:00:00"/>
    <d v="2023-06-30T00:00:00"/>
    <s v="VL"/>
    <m/>
    <s v="2 VL"/>
    <n v="2"/>
    <m/>
  </r>
  <r>
    <n v="2416"/>
    <x v="63"/>
    <d v="2023-06-16T00:00:00"/>
    <s v="LACIBAL RYAN G."/>
    <s v="DA"/>
    <x v="0"/>
    <d v="2023-06-13T00:00:00"/>
    <d v="2023-06-15T00:00:00"/>
    <s v="VL"/>
    <m/>
    <s v="3 VL"/>
    <n v="3"/>
    <m/>
  </r>
  <r>
    <n v="2417"/>
    <x v="63"/>
    <d v="2023-05-23T00:00:00"/>
    <s v="ORSAL MARK LESTER B."/>
    <s v="CPDO"/>
    <x v="1"/>
    <d v="2023-05-31T00:00:00"/>
    <d v="2023-05-31T00:00:00"/>
    <s v="OTHER"/>
    <s v="SEC 21 EO 292- SPECIAL PRIVILEGE"/>
    <s v="1 OTHER"/>
    <n v="1"/>
    <m/>
  </r>
  <r>
    <n v="2418"/>
    <x v="63"/>
    <d v="2023-05-29T00:00:00"/>
    <s v="ORSAL MARK LESTER B."/>
    <s v="CPDO"/>
    <x v="1"/>
    <d v="2023-06-05T00:00:00"/>
    <d v="2023-06-05T00:00:00"/>
    <s v="SL"/>
    <m/>
    <s v="1 SL"/>
    <n v="1"/>
    <m/>
  </r>
  <r>
    <n v="2419"/>
    <x v="63"/>
    <d v="2023-06-16T00:00:00"/>
    <s v="LUCIANO ADELAIDA C."/>
    <s v="MO"/>
    <x v="1"/>
    <m/>
    <m/>
    <s v="OTHER"/>
    <s v="TERMINAL LEAVE"/>
    <s v="0 OTHER"/>
    <n v="0"/>
    <m/>
  </r>
  <r>
    <n v="2420"/>
    <x v="64"/>
    <d v="2023-06-20T00:00:00"/>
    <s v="DIMARANAN PERPETUA F."/>
    <s v="TIPID IMPOK"/>
    <x v="1"/>
    <d v="2023-06-19T00:00:00"/>
    <d v="2023-06-19T00:00:00"/>
    <s v="SL"/>
    <m/>
    <s v="1 SL"/>
    <n v="1"/>
    <m/>
  </r>
  <r>
    <n v="2421"/>
    <x v="64"/>
    <d v="2023-06-22T00:00:00"/>
    <s v="PEREY AIRENE O."/>
    <s v="CCT"/>
    <x v="1"/>
    <d v="2023-06-20T00:00:00"/>
    <d v="2023-06-20T00:00:00"/>
    <s v="VL"/>
    <m/>
    <s v="1 VL"/>
    <n v="1"/>
    <m/>
  </r>
  <r>
    <n v="2422"/>
    <x v="64"/>
    <d v="2023-06-22T00:00:00"/>
    <s v="PEREY AIRENE O."/>
    <s v="CCT"/>
    <x v="1"/>
    <d v="2023-06-27T00:00:00"/>
    <d v="2023-06-27T00:00:00"/>
    <s v="VL"/>
    <m/>
    <s v="1 VL"/>
    <n v="1"/>
    <m/>
  </r>
  <r>
    <n v="2423"/>
    <x v="64"/>
    <d v="2023-06-02T00:00:00"/>
    <s v="PEREY AIRENE O."/>
    <s v="CCT"/>
    <x v="1"/>
    <d v="2023-05-31T00:00:00"/>
    <d v="2023-05-31T00:00:00"/>
    <s v="SL"/>
    <m/>
    <s v="1 SL"/>
    <n v="1"/>
    <m/>
  </r>
  <r>
    <n v="2424"/>
    <x v="64"/>
    <d v="2023-06-22T00:00:00"/>
    <s v="ROMILLA MARIBEL P."/>
    <s v="ACCOUNTING"/>
    <x v="0"/>
    <d v="2023-06-13T00:00:00"/>
    <d v="2023-06-13T00:00:00"/>
    <s v="SL"/>
    <m/>
    <s v="1 SL"/>
    <n v="1"/>
    <m/>
  </r>
  <r>
    <n v="2425"/>
    <x v="64"/>
    <d v="2023-06-16T00:00:00"/>
    <s v="COSINO RIMWELL  "/>
    <s v="CHO"/>
    <x v="0"/>
    <d v="2023-06-27T00:00:00"/>
    <d v="2023-06-27T00:00:00"/>
    <s v="VL"/>
    <m/>
    <s v="1 VL"/>
    <n v="1"/>
    <m/>
  </r>
  <r>
    <n v="2426"/>
    <x v="64"/>
    <d v="2023-06-16T00:00:00"/>
    <s v="NATANAUAN GILBERTO A."/>
    <s v="PEOPLE'S PARK"/>
    <x v="1"/>
    <d v="2023-06-22T00:00:00"/>
    <d v="2023-06-26T00:00:00"/>
    <s v="VL"/>
    <m/>
    <s v="3 VL"/>
    <n v="3"/>
    <m/>
  </r>
  <r>
    <n v="2427"/>
    <x v="64"/>
    <d v="2023-06-22T00:00:00"/>
    <s v="ALEGA ESTELITA M."/>
    <s v="CTO"/>
    <x v="1"/>
    <d v="2023-06-19T00:00:00"/>
    <d v="2023-06-20T00:00:00"/>
    <s v="SL"/>
    <m/>
    <s v="2 SL"/>
    <n v="2"/>
    <m/>
  </r>
  <r>
    <n v="2428"/>
    <x v="64"/>
    <d v="2023-06-22T00:00:00"/>
    <s v="ALEGA ESTELITA M."/>
    <s v="CTO"/>
    <x v="1"/>
    <d v="2023-06-26T00:00:00"/>
    <d v="2023-06-27T00:00:00"/>
    <s v="VL"/>
    <m/>
    <s v="2 VL"/>
    <n v="2"/>
    <m/>
  </r>
  <r>
    <n v="2429"/>
    <x v="64"/>
    <d v="2023-06-13T00:00:00"/>
    <s v="ANGCAYA ANA B."/>
    <s v="GSO"/>
    <x v="1"/>
    <d v="2023-06-09T00:00:00"/>
    <d v="2023-06-09T00:00:00"/>
    <s v="SL"/>
    <m/>
    <s v="1 SL"/>
    <n v="1"/>
    <m/>
  </r>
  <r>
    <n v="2430"/>
    <x v="64"/>
    <d v="2023-06-19T00:00:00"/>
    <s v="JABINES MARIA SHELLY D."/>
    <s v="LIBRARY"/>
    <x v="0"/>
    <d v="2023-06-15T00:00:00"/>
    <d v="2023-06-15T00:00:00"/>
    <s v="SL"/>
    <m/>
    <s v="1 SL"/>
    <n v="1"/>
    <m/>
  </r>
  <r>
    <n v="2431"/>
    <x v="64"/>
    <d v="2023-06-19T00:00:00"/>
    <s v="JABINES MARIA SHELLY D."/>
    <s v="LIBRARY"/>
    <x v="0"/>
    <d v="2023-06-27T00:00:00"/>
    <d v="2023-06-27T00:00:00"/>
    <s v="VL"/>
    <m/>
    <s v="1 VL"/>
    <n v="1"/>
    <m/>
  </r>
  <r>
    <n v="2432"/>
    <x v="64"/>
    <d v="2023-06-22T00:00:00"/>
    <s v="ANGCAYA JENNY ROSE S."/>
    <s v="CTO-LICENSE"/>
    <x v="0"/>
    <d v="2023-06-20T00:00:00"/>
    <d v="2023-06-20T00:00:00"/>
    <s v="SL"/>
    <m/>
    <s v="1 SL"/>
    <n v="1"/>
    <m/>
  </r>
  <r>
    <n v="2433"/>
    <x v="64"/>
    <d v="2023-06-22T00:00:00"/>
    <s v="DE OCAMPO ALMA A."/>
    <s v="CTO"/>
    <x v="1"/>
    <d v="2023-06-19T00:00:00"/>
    <d v="2023-06-20T00:00:00"/>
    <s v="SL"/>
    <m/>
    <s v="2 SL"/>
    <n v="2"/>
    <m/>
  </r>
  <r>
    <n v="2434"/>
    <x v="64"/>
    <d v="2023-06-20T00:00:00"/>
    <s v="BAYOT ANISIA P."/>
    <s v="CTO"/>
    <x v="1"/>
    <d v="2023-06-19T00:00:00"/>
    <d v="2023-06-19T00:00:00"/>
    <s v="SL"/>
    <m/>
    <s v="1 SL"/>
    <n v="1"/>
    <m/>
  </r>
  <r>
    <n v="2435"/>
    <x v="64"/>
    <d v="2023-06-19T00:00:00"/>
    <s v="AMORA ELISA S."/>
    <s v="CTO"/>
    <x v="1"/>
    <d v="2023-06-16T00:00:00"/>
    <d v="2023-06-16T00:00:00"/>
    <s v="SL"/>
    <m/>
    <s v="1 SL"/>
    <n v="1"/>
    <m/>
  </r>
  <r>
    <n v="2436"/>
    <x v="64"/>
    <d v="2023-06-19T00:00:00"/>
    <s v="DE ASIS JANETTE D."/>
    <s v="BPLO"/>
    <x v="0"/>
    <d v="2023-06-05T00:00:00"/>
    <d v="2023-06-16T00:00:00"/>
    <s v="SL"/>
    <m/>
    <s v="9 SL"/>
    <n v="9"/>
    <m/>
  </r>
  <r>
    <n v="2437"/>
    <x v="64"/>
    <d v="2023-06-14T00:00:00"/>
    <s v="MARDO MELINDA E."/>
    <s v="CENRO"/>
    <x v="0"/>
    <d v="2023-06-21T00:00:00"/>
    <d v="2023-06-22T00:00:00"/>
    <s v="VL"/>
    <m/>
    <s v="2 VL"/>
    <n v="2"/>
    <m/>
  </r>
  <r>
    <n v="2438"/>
    <x v="64"/>
    <d v="2023-06-14T00:00:00"/>
    <s v="MARDO MELINDA E."/>
    <s v="CENRO"/>
    <x v="0"/>
    <d v="2023-06-28T00:00:00"/>
    <d v="2023-06-29T00:00:00"/>
    <s v="VL"/>
    <m/>
    <s v="1 VL"/>
    <n v="1"/>
    <m/>
  </r>
  <r>
    <n v="2439"/>
    <x v="64"/>
    <d v="2023-06-19T00:00:00"/>
    <s v="RAMA RAQUEL J."/>
    <s v="INTERNAL"/>
    <x v="0"/>
    <d v="2023-06-22T00:00:00"/>
    <d v="2023-06-23T00:00:00"/>
    <s v="VL"/>
    <m/>
    <s v="2 VL"/>
    <n v="2"/>
    <m/>
  </r>
  <r>
    <n v="2440"/>
    <x v="64"/>
    <d v="2023-06-19T00:00:00"/>
    <s v="RAMA RAQUEL J."/>
    <s v="INTERNAL"/>
    <x v="0"/>
    <d v="2023-06-26T00:00:00"/>
    <d v="2023-06-27T00:00:00"/>
    <s v="VL"/>
    <m/>
    <s v="2 VL"/>
    <n v="2"/>
    <m/>
  </r>
  <r>
    <n v="2441"/>
    <x v="64"/>
    <d v="2023-06-19T00:00:00"/>
    <s v="RAMA RAQUEL J."/>
    <s v="INTERNAL"/>
    <x v="0"/>
    <d v="2023-06-29T00:00:00"/>
    <d v="2023-06-30T00:00:00"/>
    <s v="VL"/>
    <m/>
    <s v="2 VL"/>
    <n v="2"/>
    <m/>
  </r>
  <r>
    <n v="2442"/>
    <x v="64"/>
    <d v="2023-06-19T00:00:00"/>
    <s v="GONZALES MARIO O."/>
    <s v="GSO"/>
    <x v="0"/>
    <d v="2023-06-16T00:00:00"/>
    <d v="2023-06-16T00:00:00"/>
    <s v="OTHER"/>
    <s v="SEC 21 EO 292- SPECIAL PRIVILEGE"/>
    <s v="1 OTHER"/>
    <n v="1"/>
    <m/>
  </r>
  <r>
    <n v="2443"/>
    <x v="64"/>
    <d v="2023-06-19T00:00:00"/>
    <s v="AALA MELODY M."/>
    <s v="GSO"/>
    <x v="0"/>
    <d v="2023-06-16T00:00:00"/>
    <d v="2023-06-16T00:00:00"/>
    <s v="SL"/>
    <m/>
    <s v="1 SL"/>
    <n v="1"/>
    <m/>
  </r>
  <r>
    <n v="2444"/>
    <x v="64"/>
    <d v="2023-06-15T00:00:00"/>
    <s v="HERNANDEZ DONATO Q."/>
    <s v="ONT"/>
    <x v="1"/>
    <d v="2023-06-09T00:00:00"/>
    <d v="2023-06-09T00:00:00"/>
    <s v="SL"/>
    <m/>
    <s v="1 SL"/>
    <n v="1"/>
    <m/>
  </r>
  <r>
    <n v="2445"/>
    <x v="64"/>
    <d v="2023-06-15T00:00:00"/>
    <s v="HERNANDEZ DONATO Q."/>
    <s v="ONT"/>
    <x v="1"/>
    <d v="2023-06-13T00:00:00"/>
    <d v="2023-06-13T00:00:00"/>
    <s v="SL"/>
    <m/>
    <s v="1 SL"/>
    <n v="1"/>
    <m/>
  </r>
  <r>
    <n v="2446"/>
    <x v="64"/>
    <d v="2023-06-15T00:00:00"/>
    <s v="HERNANDEZ DONATO Q."/>
    <s v="ONT"/>
    <x v="1"/>
    <d v="2023-06-15T00:00:00"/>
    <d v="2023-06-15T00:00:00"/>
    <s v="SL"/>
    <m/>
    <s v="1 SL"/>
    <n v="1"/>
    <m/>
  </r>
  <r>
    <n v="2447"/>
    <x v="64"/>
    <d v="2023-06-16T00:00:00"/>
    <s v="CABANTING AIRA P."/>
    <s v="ONT"/>
    <x v="0"/>
    <d v="2023-06-25T00:00:00"/>
    <d v="2023-06-25T00:00:00"/>
    <s v="OTHER"/>
    <s v="SEC 21 EO 292- SPECIAL PRIVILEGE"/>
    <s v="1 OTHER"/>
    <n v="1"/>
    <m/>
  </r>
  <r>
    <n v="2448"/>
    <x v="64"/>
    <d v="2023-06-19T00:00:00"/>
    <s v="EMELO MARYJANE T."/>
    <s v="ONT"/>
    <x v="1"/>
    <d v="2023-06-27T00:00:00"/>
    <d v="2023-06-27T00:00:00"/>
    <s v="OTHER"/>
    <s v="SEC 21 EO 292- SPECIAL PRIVILEGE"/>
    <s v="1 OTHER"/>
    <n v="1"/>
    <m/>
  </r>
  <r>
    <n v="2449"/>
    <x v="64"/>
    <d v="2023-06-19T00:00:00"/>
    <s v="EMELO MARYJANE T."/>
    <s v="ONT"/>
    <x v="1"/>
    <d v="2023-06-14T00:00:00"/>
    <d v="2023-06-15T00:00:00"/>
    <s v="SL"/>
    <m/>
    <s v="2 SL"/>
    <n v="2"/>
    <m/>
  </r>
  <r>
    <n v="2450"/>
    <x v="64"/>
    <d v="2023-06-20T00:00:00"/>
    <s v="ROLLE CARIZA P."/>
    <s v="CHO"/>
    <x v="0"/>
    <d v="2023-06-05T00:00:00"/>
    <d v="2023-06-06T00:00:00"/>
    <s v="VL"/>
    <m/>
    <s v="2 VL"/>
    <n v="2"/>
    <m/>
  </r>
  <r>
    <n v="2451"/>
    <x v="64"/>
    <d v="2023-06-20T00:00:00"/>
    <s v="MANALO STEPHANIE C."/>
    <s v="OSPITAL NG TAGAYTAY"/>
    <x v="1"/>
    <d v="2023-07-01T00:00:00"/>
    <d v="2023-07-01T00:00:00"/>
    <s v="VL"/>
    <m/>
    <s v="1 VL"/>
    <n v="1"/>
    <m/>
  </r>
  <r>
    <n v="2452"/>
    <x v="64"/>
    <d v="2023-06-20T00:00:00"/>
    <s v="MARASIGAN JANINE C."/>
    <s v="ONT"/>
    <x v="1"/>
    <d v="2023-07-01T00:00:00"/>
    <d v="2023-07-01T00:00:00"/>
    <s v="VL"/>
    <m/>
    <s v="1 VL"/>
    <n v="1"/>
    <m/>
  </r>
  <r>
    <n v="2453"/>
    <x v="64"/>
    <d v="2023-06-19T00:00:00"/>
    <s v="BAES ELMER P."/>
    <s v="EDP"/>
    <x v="0"/>
    <d v="2023-06-15T00:00:00"/>
    <d v="2023-06-16T00:00:00"/>
    <s v="SL"/>
    <m/>
    <s v="2 SL"/>
    <n v="2"/>
    <m/>
  </r>
  <r>
    <n v="2454"/>
    <x v="64"/>
    <d v="2023-06-16T00:00:00"/>
    <s v="PEREA BABEL G."/>
    <s v="HOUSING"/>
    <x v="0"/>
    <d v="2023-06-13T00:00:00"/>
    <d v="2023-06-14T00:00:00"/>
    <s v="SL"/>
    <m/>
    <s v="2 SL"/>
    <n v="2"/>
    <m/>
  </r>
  <r>
    <n v="2455"/>
    <x v="64"/>
    <d v="2023-06-19T00:00:00"/>
    <s v="PARAISO MARIA LORENA D."/>
    <s v="EEO/CITY MARKET"/>
    <x v="0"/>
    <d v="2023-06-15T00:00:00"/>
    <d v="2023-06-15T00:00:00"/>
    <s v="SL"/>
    <m/>
    <s v="1 SL"/>
    <n v="1"/>
    <m/>
  </r>
  <r>
    <n v="2456"/>
    <x v="64"/>
    <d v="2023-06-19T00:00:00"/>
    <s v="RODRIGUEZ NARCISCO E."/>
    <s v="EEO/CITY MARKET"/>
    <x v="0"/>
    <d v="2023-06-18T00:00:00"/>
    <d v="2023-06-18T00:00:00"/>
    <s v="SL"/>
    <m/>
    <s v="1 SL"/>
    <n v="1"/>
    <m/>
  </r>
  <r>
    <n v="2457"/>
    <x v="64"/>
    <d v="2023-06-19T00:00:00"/>
    <s v="OPO CONEY V."/>
    <s v="HOUSING"/>
    <x v="0"/>
    <d v="2023-06-15T00:00:00"/>
    <d v="2023-06-16T00:00:00"/>
    <s v="SL"/>
    <m/>
    <s v="2 SL"/>
    <n v="2"/>
    <m/>
  </r>
  <r>
    <n v="2458"/>
    <x v="64"/>
    <d v="2023-06-16T00:00:00"/>
    <s v="DIMARANAN GREGORIA C."/>
    <s v="ACCOUNTING"/>
    <x v="1"/>
    <d v="2023-06-15T00:00:00"/>
    <d v="2023-06-15T00:00:00"/>
    <s v="SL"/>
    <m/>
    <s v="1 SL"/>
    <n v="1"/>
    <m/>
  </r>
  <r>
    <n v="2459"/>
    <x v="64"/>
    <d v="2023-06-16T00:00:00"/>
    <s v="MARASIGAN GINALYN D."/>
    <s v="ACCOUNTING"/>
    <x v="1"/>
    <d v="2023-06-08T00:00:00"/>
    <d v="2023-06-09T00:00:00"/>
    <s v="SL"/>
    <m/>
    <s v="2 SL"/>
    <n v="2"/>
    <m/>
  </r>
  <r>
    <n v="2460"/>
    <x v="64"/>
    <d v="2023-06-20T00:00:00"/>
    <s v="ACUB MA. MARILYN L."/>
    <s v="PICNIC GROVE"/>
    <x v="0"/>
    <d v="2023-06-16T00:00:00"/>
    <d v="2023-06-19T00:00:00"/>
    <s v="SL"/>
    <m/>
    <s v="2 SL"/>
    <n v="2"/>
    <m/>
  </r>
  <r>
    <n v="2461"/>
    <x v="64"/>
    <d v="2023-06-16T00:00:00"/>
    <s v="DE VILLA JAYVEE U."/>
    <s v="ACCOUNTING"/>
    <x v="1"/>
    <d v="2023-06-22T00:00:00"/>
    <d v="2023-06-22T00:00:00"/>
    <s v="OTHER"/>
    <s v="SEC 21 EO 292- SPECIAL PRIVILEGE"/>
    <s v="1 OTHER"/>
    <n v="1"/>
    <m/>
  </r>
  <r>
    <n v="2462"/>
    <x v="64"/>
    <d v="2023-06-19T00:00:00"/>
    <s v="DELA GRACIA MA. CECILIA P."/>
    <s v="ACCOUNTING"/>
    <x v="1"/>
    <d v="2023-06-15T00:00:00"/>
    <d v="2023-06-15T00:00:00"/>
    <s v="SL"/>
    <m/>
    <s v="1 SL"/>
    <n v="1"/>
    <m/>
  </r>
  <r>
    <n v="2463"/>
    <x v="64"/>
    <d v="2023-06-20T00:00:00"/>
    <s v="PENALES GUILLERMA B."/>
    <s v="CBO"/>
    <x v="1"/>
    <d v="2023-06-19T00:00:00"/>
    <d v="2023-06-19T00:00:00"/>
    <s v="SL"/>
    <m/>
    <s v="1 SL"/>
    <n v="1"/>
    <m/>
  </r>
  <r>
    <n v="2464"/>
    <x v="64"/>
    <d v="2023-06-20T00:00:00"/>
    <s v="NIBAY ELEONOR E."/>
    <s v="CHO"/>
    <x v="0"/>
    <d v="2023-06-19T00:00:00"/>
    <d v="2023-06-19T00:00:00"/>
    <s v="OTHER"/>
    <m/>
    <s v="1 OTHER"/>
    <n v="1"/>
    <m/>
  </r>
  <r>
    <n v="2465"/>
    <x v="64"/>
    <d v="2023-06-16T00:00:00"/>
    <s v="CALANOG ALMA P."/>
    <s v="VMO"/>
    <x v="1"/>
    <d v="2023-06-19T00:00:00"/>
    <d v="2023-06-19T00:00:00"/>
    <s v="VL"/>
    <m/>
    <s v="1 VL"/>
    <n v="1"/>
    <m/>
  </r>
  <r>
    <n v="2466"/>
    <x v="64"/>
    <d v="2023-06-16T00:00:00"/>
    <s v="CALANOG ALMA P."/>
    <s v="VMO"/>
    <x v="1"/>
    <d v="2023-06-21T00:00:00"/>
    <d v="2023-06-21T00:00:00"/>
    <s v="VL"/>
    <m/>
    <s v="1 VL"/>
    <n v="1"/>
    <m/>
  </r>
  <r>
    <n v="2467"/>
    <x v="64"/>
    <d v="2023-06-16T00:00:00"/>
    <s v="CALANOG ALMA P."/>
    <s v="VMO"/>
    <x v="1"/>
    <d v="2023-06-23T00:00:00"/>
    <d v="2023-06-23T00:00:00"/>
    <s v="VL"/>
    <m/>
    <s v="1 VL"/>
    <n v="1"/>
    <m/>
  </r>
  <r>
    <n v="2468"/>
    <x v="64"/>
    <d v="2023-06-16T00:00:00"/>
    <s v="CALANOG ALMA P."/>
    <s v="VMO"/>
    <x v="1"/>
    <d v="2023-06-29T00:00:00"/>
    <d v="2023-06-29T00:00:00"/>
    <s v="VL"/>
    <m/>
    <s v="1 VL"/>
    <n v="1"/>
    <m/>
  </r>
  <r>
    <n v="2469"/>
    <x v="64"/>
    <d v="2023-06-07T00:00:00"/>
    <s v="AMON RHEALYN O."/>
    <s v="ACCOUNTING"/>
    <x v="1"/>
    <d v="2023-06-30T00:00:00"/>
    <d v="2023-06-30T00:00:00"/>
    <s v="OTHER"/>
    <s v="SEC 21 EO 292- SPECIAL PRIVILEGE"/>
    <s v="1 OTHER"/>
    <n v="1"/>
    <m/>
  </r>
  <r>
    <n v="2470"/>
    <x v="64"/>
    <d v="2023-06-19T00:00:00"/>
    <s v="JAVIER OLIVER T."/>
    <s v="ASSESSORS OFFICE"/>
    <x v="1"/>
    <d v="2023-06-16T00:00:00"/>
    <d v="2023-06-16T00:00:00"/>
    <s v="SL"/>
    <m/>
    <s v="1 SL"/>
    <n v="1"/>
    <m/>
  </r>
  <r>
    <n v="2471"/>
    <x v="64"/>
    <d v="2023-06-15T00:00:00"/>
    <s v="PERENA RUBILINDA C."/>
    <s v="MO"/>
    <x v="1"/>
    <d v="2023-06-13T00:00:00"/>
    <d v="2023-06-14T00:00:00"/>
    <s v="SL"/>
    <m/>
    <s v="2 SL"/>
    <n v="2"/>
    <m/>
  </r>
  <r>
    <n v="2472"/>
    <x v="64"/>
    <d v="2023-06-19T00:00:00"/>
    <s v="PANALIGAN GIL L."/>
    <s v="AGRICULTURE OFFICE"/>
    <x v="1"/>
    <d v="2023-06-14T00:00:00"/>
    <d v="2023-06-16T00:00:00"/>
    <s v="SL"/>
    <m/>
    <s v="3 SL"/>
    <n v="3"/>
    <m/>
  </r>
  <r>
    <n v="2473"/>
    <x v="64"/>
    <d v="2023-06-19T00:00:00"/>
    <s v="OCAMPO EDRALYN B."/>
    <s v="HRMO"/>
    <x v="1"/>
    <d v="2023-06-15T00:00:00"/>
    <d v="2023-06-15T00:00:00"/>
    <s v="SL"/>
    <m/>
    <s v="1 SL"/>
    <n v="1"/>
    <m/>
  </r>
  <r>
    <n v="2474"/>
    <x v="64"/>
    <d v="2023-06-19T00:00:00"/>
    <s v="LANTING AILEEN D."/>
    <s v="CHARACTER OFFICE"/>
    <x v="1"/>
    <d v="2023-06-16T00:00:00"/>
    <d v="2023-06-16T00:00:00"/>
    <s v="SL"/>
    <m/>
    <s v="1 SL"/>
    <n v="1"/>
    <m/>
  </r>
  <r>
    <n v="2475"/>
    <x v="64"/>
    <d v="2023-06-19T00:00:00"/>
    <s v="PARRA VICTORIA S."/>
    <s v="EEO/ CITY MARKET"/>
    <x v="1"/>
    <d v="2023-06-17T00:00:00"/>
    <d v="2023-06-17T00:00:00"/>
    <s v="SL"/>
    <m/>
    <s v="1 SL"/>
    <n v="1"/>
    <m/>
  </r>
  <r>
    <n v="2476"/>
    <x v="64"/>
    <d v="2023-06-16T00:00:00"/>
    <s v="PELIMBERGO MICHELLE A."/>
    <s v="CSWDO"/>
    <x v="1"/>
    <d v="2023-06-15T00:00:00"/>
    <d v="2023-06-15T00:00:00"/>
    <s v="SL"/>
    <m/>
    <s v="1 SL"/>
    <n v="1"/>
    <m/>
  </r>
  <r>
    <n v="2477"/>
    <x v="65"/>
    <d v="2023-06-22T00:00:00"/>
    <s v="BANICO PILAR B."/>
    <s v="CCT"/>
    <x v="1"/>
    <d v="2023-06-20T00:00:00"/>
    <d v="2023-06-20T00:00:00"/>
    <s v="SL"/>
    <m/>
    <s v="1 SL"/>
    <n v="1"/>
    <m/>
  </r>
  <r>
    <n v="2478"/>
    <x v="65"/>
    <d v="2023-06-22T00:00:00"/>
    <s v="OLEGARIO TEOFISTA B."/>
    <s v="CTO"/>
    <x v="1"/>
    <d v="2023-06-27T00:00:00"/>
    <d v="2023-06-27T00:00:00"/>
    <s v="OTHER"/>
    <m/>
    <s v="1 OTHER"/>
    <n v="1"/>
    <m/>
  </r>
  <r>
    <n v="2479"/>
    <x v="65"/>
    <d v="2023-06-19T00:00:00"/>
    <s v="BAROA JONA A."/>
    <s v="CSU"/>
    <x v="0"/>
    <d v="2023-06-16T00:00:00"/>
    <d v="2023-06-16T00:00:00"/>
    <s v="SL"/>
    <m/>
    <s v="1 SL"/>
    <n v="1"/>
    <m/>
  </r>
  <r>
    <n v="2480"/>
    <x v="65"/>
    <d v="2023-06-22T00:00:00"/>
    <s v="NATANAUAN SENANDO C."/>
    <s v="PICNIC GROVE"/>
    <x v="0"/>
    <d v="2023-07-16T00:00:00"/>
    <d v="2023-07-31T00:00:00"/>
    <s v="VL"/>
    <m/>
    <s v="10 VL"/>
    <n v="10"/>
    <m/>
  </r>
  <r>
    <n v="2481"/>
    <x v="65"/>
    <d v="2023-06-21T00:00:00"/>
    <s v="ESPINELI LORETA N."/>
    <s v="PICNIC GROVE"/>
    <x v="0"/>
    <d v="2023-07-17T00:00:00"/>
    <d v="2023-07-21T00:00:00"/>
    <s v="VL"/>
    <m/>
    <s v="5 VL"/>
    <n v="5"/>
    <m/>
  </r>
  <r>
    <n v="2482"/>
    <x v="65"/>
    <d v="2023-06-21T00:00:00"/>
    <s v="ESPINELI LORETA N."/>
    <s v="PICNIC GROVE"/>
    <x v="0"/>
    <d v="2023-07-24T00:00:00"/>
    <d v="2023-07-28T00:00:00"/>
    <s v="VL"/>
    <m/>
    <s v="4 VL"/>
    <n v="4"/>
    <m/>
  </r>
  <r>
    <n v="2483"/>
    <x v="65"/>
    <d v="2023-06-21T00:00:00"/>
    <s v="ESPINELI LORETA N."/>
    <s v="PICNIC GROVE"/>
    <x v="0"/>
    <d v="2023-07-31T00:00:00"/>
    <d v="2023-07-31T00:00:00"/>
    <s v="VL"/>
    <m/>
    <s v="1 VL"/>
    <n v="1"/>
    <m/>
  </r>
  <r>
    <n v="2484"/>
    <x v="65"/>
    <d v="2023-06-23T00:00:00"/>
    <s v="BRIZUELA LENIE E."/>
    <s v="CTO-LICENSE"/>
    <x v="0"/>
    <d v="2023-05-30T00:00:00"/>
    <d v="2023-05-31T00:00:00"/>
    <s v="SL"/>
    <m/>
    <s v="2 SL"/>
    <n v="2"/>
    <m/>
  </r>
  <r>
    <n v="2485"/>
    <x v="65"/>
    <d v="2023-06-23T00:00:00"/>
    <s v="BRIZUELA LENIE E."/>
    <s v="CTO-LICENSE"/>
    <x v="0"/>
    <d v="2023-06-01T00:00:00"/>
    <d v="2023-06-02T00:00:00"/>
    <s v="SL"/>
    <m/>
    <s v="2 SL"/>
    <n v="2"/>
    <m/>
  </r>
  <r>
    <n v="2486"/>
    <x v="65"/>
    <d v="2023-06-23T00:00:00"/>
    <s v="BRIZUELA LENIE E."/>
    <s v="CTO-LICENSE"/>
    <x v="0"/>
    <d v="2023-06-05T00:00:00"/>
    <d v="2023-06-09T00:00:00"/>
    <s v="SL"/>
    <m/>
    <s v="5 SL"/>
    <n v="5"/>
    <m/>
  </r>
  <r>
    <n v="2487"/>
    <x v="65"/>
    <d v="2023-06-23T00:00:00"/>
    <s v="BRIZUELA LENIE E."/>
    <s v="CTO-LICENSE"/>
    <x v="0"/>
    <d v="2023-06-13T00:00:00"/>
    <d v="2023-06-16T00:00:00"/>
    <s v="SL"/>
    <m/>
    <s v="4 SL"/>
    <n v="4"/>
    <m/>
  </r>
  <r>
    <n v="2488"/>
    <x v="65"/>
    <d v="2023-06-23T00:00:00"/>
    <s v="BRIZUELA LENIE E."/>
    <s v="CTO-LICENSE"/>
    <x v="0"/>
    <d v="2023-06-19T00:00:00"/>
    <d v="2023-06-20T00:00:00"/>
    <s v="SL"/>
    <m/>
    <s v="2 SL"/>
    <n v="2"/>
    <m/>
  </r>
  <r>
    <n v="2489"/>
    <x v="65"/>
    <d v="2023-06-23T00:00:00"/>
    <s v="BRIZUELA LENIE E."/>
    <s v="CTO-LICENSE"/>
    <x v="0"/>
    <d v="2023-06-22T00:00:00"/>
    <d v="2023-06-22T00:00:00"/>
    <s v="SL"/>
    <m/>
    <s v="1 SL"/>
    <n v="1"/>
    <m/>
  </r>
  <r>
    <n v="2490"/>
    <x v="65"/>
    <d v="2023-06-20T00:00:00"/>
    <s v="BELOSTRINO JULIETA P."/>
    <s v="LCR"/>
    <x v="0"/>
    <d v="2023-06-19T00:00:00"/>
    <d v="2023-06-19T00:00:00"/>
    <s v="OTHER"/>
    <m/>
    <s v="1 OTHER"/>
    <n v="1"/>
    <m/>
  </r>
  <r>
    <n v="2491"/>
    <x v="65"/>
    <d v="2023-06-23T00:00:00"/>
    <s v="VALENCIANO MARLYN C."/>
    <s v="HALL OF JUSTICE"/>
    <x v="0"/>
    <d v="2023-06-20T00:00:00"/>
    <d v="2023-06-20T00:00:00"/>
    <s v="SL"/>
    <m/>
    <s v="1 SL"/>
    <n v="1"/>
    <m/>
  </r>
  <r>
    <n v="2492"/>
    <x v="65"/>
    <d v="2023-06-14T00:00:00"/>
    <s v="VALENCIANO MARLYN C."/>
    <s v="HALL OF JUSTICE"/>
    <x v="0"/>
    <d v="2023-06-13T00:00:00"/>
    <d v="2023-06-13T00:00:00"/>
    <s v="SL"/>
    <m/>
    <s v="1 SL"/>
    <n v="1"/>
    <m/>
  </r>
  <r>
    <n v="2493"/>
    <x v="65"/>
    <d v="2023-06-14T00:00:00"/>
    <s v="VALENCIANO MARLYN C."/>
    <s v="HALL OF JUSTICE"/>
    <x v="0"/>
    <d v="2023-06-08T00:00:00"/>
    <d v="2023-06-09T00:00:00"/>
    <s v="SL"/>
    <m/>
    <s v="2 SL"/>
    <n v="2"/>
    <m/>
  </r>
  <r>
    <n v="2494"/>
    <x v="65"/>
    <d v="2023-06-18T00:00:00"/>
    <s v="BESAS TRECIA JOY  "/>
    <n v="0"/>
    <x v="1"/>
    <d v="2023-08-01T00:00:00"/>
    <d v="2023-08-31T00:00:00"/>
    <s v="VL"/>
    <s v="VL WITHOUT PAY"/>
    <s v="23 VL"/>
    <n v="23"/>
    <m/>
  </r>
  <r>
    <n v="2495"/>
    <x v="65"/>
    <d v="2023-06-18T00:00:00"/>
    <s v="BESAS TRECIA JOY  "/>
    <n v="0"/>
    <x v="1"/>
    <d v="2023-07-12T00:00:00"/>
    <d v="2023-07-13T00:00:00"/>
    <s v="VL"/>
    <s v="VL WITHOUT PAY"/>
    <s v="2 VL"/>
    <n v="2"/>
    <m/>
  </r>
  <r>
    <n v="2496"/>
    <x v="65"/>
    <d v="2023-06-22T00:00:00"/>
    <s v="BAES ELMER P."/>
    <s v="EDP"/>
    <x v="0"/>
    <d v="2023-06-20T00:00:00"/>
    <d v="2023-06-20T00:00:00"/>
    <s v="SL"/>
    <m/>
    <s v="1 SL"/>
    <n v="1"/>
    <m/>
  </r>
  <r>
    <n v="2497"/>
    <x v="65"/>
    <d v="2023-06-20T00:00:00"/>
    <s v="BERNALDEZ MARLONE P."/>
    <s v="TCNHS"/>
    <x v="1"/>
    <d v="2023-06-26T00:00:00"/>
    <d v="2023-06-27T00:00:00"/>
    <s v="OTHER"/>
    <m/>
    <s v="2 OTHER"/>
    <n v="2"/>
    <m/>
  </r>
  <r>
    <n v="2498"/>
    <x v="65"/>
    <d v="2023-06-20T00:00:00"/>
    <s v="BERNALDEZ MARLONE P."/>
    <s v="TCNHS"/>
    <x v="1"/>
    <d v="2023-06-30T00:00:00"/>
    <d v="2023-06-30T00:00:00"/>
    <s v="OTHER"/>
    <m/>
    <s v="1 OTHER"/>
    <n v="1"/>
    <m/>
  </r>
  <r>
    <n v="2499"/>
    <x v="65"/>
    <d v="2023-06-20T00:00:00"/>
    <s v="PERENA RUBILINDA C."/>
    <s v="MO"/>
    <x v="1"/>
    <d v="2023-06-19T00:00:00"/>
    <d v="2023-06-19T00:00:00"/>
    <s v="SL"/>
    <m/>
    <s v="1 SL"/>
    <n v="1"/>
    <m/>
  </r>
  <r>
    <n v="2500"/>
    <x v="65"/>
    <d v="2023-06-17T00:00:00"/>
    <s v="VILLANUEVA MARILYN L."/>
    <s v="TICC"/>
    <x v="0"/>
    <d v="2023-06-14T00:00:00"/>
    <d v="2023-06-15T00:00:00"/>
    <s v="SL"/>
    <m/>
    <s v="2 SL"/>
    <n v="2"/>
    <m/>
  </r>
  <r>
    <n v="2501"/>
    <x v="65"/>
    <d v="2023-06-17T00:00:00"/>
    <s v="VILLANUEVA MARILYN L."/>
    <s v="TICC"/>
    <x v="0"/>
    <d v="2023-06-23T00:00:00"/>
    <d v="2023-06-23T00:00:00"/>
    <s v="VL"/>
    <m/>
    <s v="1 VL"/>
    <n v="1"/>
    <m/>
  </r>
  <r>
    <n v="2502"/>
    <x v="65"/>
    <d v="2023-06-17T00:00:00"/>
    <s v="VILLANUEVA MARILYN L."/>
    <s v="TICC"/>
    <x v="0"/>
    <d v="2023-06-26T00:00:00"/>
    <d v="2023-06-27T00:00:00"/>
    <s v="VL"/>
    <m/>
    <s v="2 VL"/>
    <n v="2"/>
    <m/>
  </r>
  <r>
    <n v="2503"/>
    <x v="65"/>
    <d v="2023-06-17T00:00:00"/>
    <s v="DISEPEDA MACARIA P."/>
    <s v="TICC"/>
    <x v="0"/>
    <d v="2023-06-10T00:00:00"/>
    <d v="2023-06-10T00:00:00"/>
    <s v="SL"/>
    <m/>
    <s v="1 SL"/>
    <n v="1"/>
    <m/>
  </r>
  <r>
    <n v="2504"/>
    <x v="65"/>
    <d v="2023-06-22T00:00:00"/>
    <s v="PANGANIBAN CAROLINA L."/>
    <s v="TICC"/>
    <x v="0"/>
    <d v="2023-06-19T00:00:00"/>
    <d v="2023-06-20T00:00:00"/>
    <s v="SL"/>
    <m/>
    <s v="2 SL"/>
    <n v="2"/>
    <m/>
  </r>
  <r>
    <n v="2505"/>
    <x v="65"/>
    <d v="2023-06-23T00:00:00"/>
    <s v="PEREÑA VERGILIO R."/>
    <s v="TICC"/>
    <x v="0"/>
    <d v="2023-07-05T00:00:00"/>
    <d v="2023-07-07T00:00:00"/>
    <s v="VL"/>
    <m/>
    <s v="3 VL"/>
    <n v="3"/>
    <m/>
  </r>
  <r>
    <n v="2506"/>
    <x v="65"/>
    <d v="2023-06-22T00:00:00"/>
    <s v="BURAZON CARIDAD A."/>
    <s v="CTO"/>
    <x v="1"/>
    <d v="2023-07-13T00:00:00"/>
    <d v="2023-07-13T00:00:00"/>
    <s v="OTHER"/>
    <s v="SEC 21 EO 292- SPECIAL PRIVILEGE"/>
    <s v="1 OTHER"/>
    <n v="1"/>
    <m/>
  </r>
  <r>
    <n v="2507"/>
    <x v="65"/>
    <d v="2023-06-23T00:00:00"/>
    <s v="OPO CONEY V."/>
    <s v="HOUSING"/>
    <x v="0"/>
    <d v="2023-07-03T00:00:00"/>
    <d v="2023-07-05T00:00:00"/>
    <s v="VL"/>
    <m/>
    <s v="3 VL"/>
    <n v="3"/>
    <m/>
  </r>
  <r>
    <n v="2508"/>
    <x v="65"/>
    <d v="2023-06-23T00:00:00"/>
    <s v="OPO CONEY V."/>
    <s v="HOUSING"/>
    <x v="0"/>
    <d v="2023-06-20T00:00:00"/>
    <d v="2023-06-20T00:00:00"/>
    <s v="SL"/>
    <m/>
    <s v="1 SL"/>
    <n v="1"/>
    <m/>
  </r>
  <r>
    <n v="2509"/>
    <x v="65"/>
    <d v="2023-06-23T00:00:00"/>
    <s v="OPO CONEY V."/>
    <s v="HOUSING"/>
    <x v="0"/>
    <d v="2023-06-22T00:00:00"/>
    <d v="2023-06-22T00:00:00"/>
    <s v="SL"/>
    <m/>
    <s v="1 SL"/>
    <n v="1"/>
    <m/>
  </r>
  <r>
    <n v="2510"/>
    <x v="65"/>
    <d v="2023-06-09T00:00:00"/>
    <s v="OLIGARIO ARLYN MAE C."/>
    <s v="SHS"/>
    <x v="1"/>
    <d v="2023-06-08T00:00:00"/>
    <d v="2023-06-08T00:00:00"/>
    <s v="SL"/>
    <m/>
    <s v="1 SL"/>
    <n v="1"/>
    <m/>
  </r>
  <r>
    <n v="2511"/>
    <x v="65"/>
    <d v="2023-06-08T00:00:00"/>
    <s v="CAGUICLA JO HAENA D."/>
    <n v="0"/>
    <x v="2"/>
    <d v="2023-06-07T00:00:00"/>
    <d v="2023-06-07T00:00:00"/>
    <s v="SL"/>
    <s v="SL WITHOUT PAY"/>
    <s v="1 SL"/>
    <n v="1"/>
    <m/>
  </r>
  <r>
    <n v="2512"/>
    <x v="65"/>
    <d v="2023-06-26T00:00:00"/>
    <s v="OLEGARIO NENITA A."/>
    <s v="LIBRARY"/>
    <x v="1"/>
    <d v="2023-06-23T00:00:00"/>
    <d v="2023-06-24T00:00:00"/>
    <s v="SL"/>
    <m/>
    <s v="1 SL"/>
    <n v="1"/>
    <m/>
  </r>
  <r>
    <n v="2513"/>
    <x v="65"/>
    <d v="2023-06-26T00:00:00"/>
    <s v="GUAÑEZO MARY ANNE P."/>
    <s v="CTO"/>
    <x v="1"/>
    <d v="2023-07-05T00:00:00"/>
    <d v="2023-07-07T00:00:00"/>
    <s v="VL"/>
    <m/>
    <s v="3 VL"/>
    <n v="3"/>
    <m/>
  </r>
  <r>
    <n v="2514"/>
    <x v="65"/>
    <d v="2023-06-26T00:00:00"/>
    <s v="DIMAPILIS JOSEPHINE P."/>
    <s v="CTO"/>
    <x v="1"/>
    <d v="2023-06-30T00:00:00"/>
    <d v="2023-06-30T00:00:00"/>
    <s v="OTHER"/>
    <m/>
    <s v="1 OTHER"/>
    <n v="1"/>
    <m/>
  </r>
  <r>
    <n v="2515"/>
    <x v="65"/>
    <d v="2023-06-19T00:00:00"/>
    <s v="REOSA CECILIA A."/>
    <s v="SP"/>
    <x v="1"/>
    <d v="2023-06-27T00:00:00"/>
    <d v="2023-06-27T00:00:00"/>
    <s v="OTHER"/>
    <s v="SEC 21 EO 292- SPECIAL PRIVILEGE"/>
    <s v="1 OTHER"/>
    <n v="1"/>
    <m/>
  </r>
  <r>
    <n v="2516"/>
    <x v="65"/>
    <d v="2023-06-09T00:00:00"/>
    <s v="MAULLON JAENA F."/>
    <n v="0"/>
    <x v="2"/>
    <d v="2023-06-09T00:00:00"/>
    <d v="2023-06-09T00:00:00"/>
    <s v="OTHER"/>
    <m/>
    <s v="1 OTHER"/>
    <n v="1"/>
    <m/>
  </r>
  <r>
    <n v="2517"/>
    <x v="65"/>
    <d v="2023-06-09T00:00:00"/>
    <s v="MAULLON JAENA F."/>
    <n v="0"/>
    <x v="2"/>
    <d v="2023-06-16T00:00:00"/>
    <d v="2023-06-16T00:00:00"/>
    <s v="OTHER"/>
    <m/>
    <s v="1 OTHER"/>
    <n v="1"/>
    <m/>
  </r>
  <r>
    <n v="2518"/>
    <x v="65"/>
    <d v="2023-06-09T00:00:00"/>
    <s v="MAULLON JAENA F."/>
    <n v="0"/>
    <x v="2"/>
    <d v="2023-06-20T00:00:00"/>
    <d v="2023-06-20T00:00:00"/>
    <s v="OTHER"/>
    <m/>
    <s v="1 OTHER"/>
    <n v="1"/>
    <m/>
  </r>
  <r>
    <n v="2519"/>
    <x v="65"/>
    <d v="2023-06-09T00:00:00"/>
    <s v="MAULLON JAENA F."/>
    <n v="0"/>
    <x v="2"/>
    <d v="2023-06-22T00:00:00"/>
    <d v="2023-06-22T00:00:00"/>
    <s v="OTHER"/>
    <m/>
    <s v="1 OTHER"/>
    <n v="1"/>
    <m/>
  </r>
  <r>
    <n v="2520"/>
    <x v="65"/>
    <d v="2023-06-19T00:00:00"/>
    <s v="CRIZALDO THELMA U."/>
    <s v="CHO"/>
    <x v="1"/>
    <d v="2023-06-29T00:00:00"/>
    <d v="2023-06-30T00:00:00"/>
    <s v="VL"/>
    <m/>
    <s v="2 VL"/>
    <n v="2"/>
    <m/>
  </r>
  <r>
    <n v="2521"/>
    <x v="65"/>
    <d v="2023-06-23T00:00:00"/>
    <s v="MALIGAYO YOLANDA D."/>
    <s v="CHO"/>
    <x v="1"/>
    <d v="2023-06-19T00:00:00"/>
    <d v="2023-06-22T00:00:00"/>
    <s v="SL"/>
    <m/>
    <s v="4 SL"/>
    <n v="4"/>
    <m/>
  </r>
  <r>
    <n v="2522"/>
    <x v="65"/>
    <d v="2023-06-29T00:00:00"/>
    <s v="MULINGTAPANG GUILLERMA O."/>
    <s v="GSO"/>
    <x v="0"/>
    <d v="2023-07-06T00:00:00"/>
    <d v="2023-07-07T00:00:00"/>
    <s v="VL"/>
    <m/>
    <s v="2 VL"/>
    <n v="2"/>
    <m/>
  </r>
  <r>
    <n v="2523"/>
    <x v="65"/>
    <d v="2023-06-29T00:00:00"/>
    <s v="MULINGTAPANG GUILLERMA O."/>
    <s v="GSO"/>
    <x v="0"/>
    <d v="2023-07-13T00:00:00"/>
    <d v="2023-07-14T00:00:00"/>
    <s v="VL"/>
    <m/>
    <s v="2 VL"/>
    <n v="2"/>
    <m/>
  </r>
  <r>
    <n v="2524"/>
    <x v="65"/>
    <d v="2023-06-29T00:00:00"/>
    <s v="MULINGTAPANG GUILLERMA O."/>
    <s v="GSO"/>
    <x v="0"/>
    <d v="2023-07-20T00:00:00"/>
    <d v="2023-07-21T00:00:00"/>
    <s v="VL"/>
    <m/>
    <s v="2 VL"/>
    <n v="2"/>
    <m/>
  </r>
  <r>
    <n v="2525"/>
    <x v="65"/>
    <d v="2023-06-29T00:00:00"/>
    <s v="MULINGTAPANG GUILLERMA O."/>
    <s v="GSO"/>
    <x v="0"/>
    <d v="2023-07-27T00:00:00"/>
    <d v="2023-07-28T00:00:00"/>
    <s v="VL"/>
    <m/>
    <s v="2 VL"/>
    <n v="2"/>
    <m/>
  </r>
  <r>
    <n v="2526"/>
    <x v="65"/>
    <d v="2023-06-14T00:00:00"/>
    <s v="MARASIGAN  YOLANDA A."/>
    <n v="0"/>
    <x v="1"/>
    <d v="2023-06-13T00:00:00"/>
    <d v="2023-06-13T00:00:00"/>
    <s v="SL"/>
    <m/>
    <s v="1 SL"/>
    <n v="1"/>
    <m/>
  </r>
  <r>
    <n v="2527"/>
    <x v="66"/>
    <d v="2023-07-03T00:00:00"/>
    <s v="MALABANAN ALMA A."/>
    <s v="HRMO"/>
    <x v="1"/>
    <d v="2023-07-21T00:00:00"/>
    <d v="2023-07-21T00:00:00"/>
    <s v="OTHER"/>
    <s v="SEC 21 EO 292- SPECIAL PRIVILEGE"/>
    <s v="1 OTHER"/>
    <n v="1"/>
    <m/>
  </r>
  <r>
    <n v="2528"/>
    <x v="66"/>
    <d v="2023-06-29T00:00:00"/>
    <s v="PAGLINAWAN JESSIE M."/>
    <s v="CENRO"/>
    <x v="0"/>
    <d v="2023-06-28T00:00:00"/>
    <d v="2023-06-28T00:00:00"/>
    <s v="SL"/>
    <m/>
    <s v="1 SL"/>
    <n v="1"/>
    <m/>
  </r>
  <r>
    <n v="2529"/>
    <x v="66"/>
    <d v="2023-06-29T00:00:00"/>
    <s v="ANDAG ALEX C."/>
    <s v="CENRO"/>
    <x v="0"/>
    <d v="2023-07-06T00:00:00"/>
    <d v="2023-07-07T00:00:00"/>
    <s v="VL"/>
    <m/>
    <s v="2 VL"/>
    <n v="2"/>
    <m/>
  </r>
  <r>
    <n v="2530"/>
    <x v="66"/>
    <d v="2023-06-29T00:00:00"/>
    <s v="ATIENZA VENUS  "/>
    <s v="CENRO"/>
    <x v="0"/>
    <d v="2023-07-06T00:00:00"/>
    <d v="2023-07-07T00:00:00"/>
    <s v="VL"/>
    <m/>
    <s v="2 VL"/>
    <n v="2"/>
    <m/>
  </r>
  <r>
    <n v="2531"/>
    <x v="66"/>
    <d v="2023-06-27T00:00:00"/>
    <s v="FLORES RICHARD  "/>
    <s v="CENRO"/>
    <x v="0"/>
    <d v="2023-07-04T00:00:00"/>
    <d v="2023-07-05T00:00:00"/>
    <s v="VL"/>
    <m/>
    <s v="2 VL"/>
    <n v="2"/>
    <m/>
  </r>
  <r>
    <n v="2532"/>
    <x v="66"/>
    <d v="2023-06-26T00:00:00"/>
    <s v="MARDO MELINDA E."/>
    <s v="CENRO"/>
    <x v="0"/>
    <d v="2023-07-04T00:00:00"/>
    <d v="2023-07-04T00:00:00"/>
    <s v="VL"/>
    <m/>
    <s v="1 VL"/>
    <n v="1"/>
    <m/>
  </r>
  <r>
    <n v="2533"/>
    <x v="66"/>
    <d v="2023-06-26T00:00:00"/>
    <s v="MARDO MELINDA E."/>
    <s v="CENRO"/>
    <x v="0"/>
    <d v="2023-07-06T00:00:00"/>
    <d v="2023-07-06T00:00:00"/>
    <s v="VL"/>
    <m/>
    <s v="1 VL"/>
    <n v="1"/>
    <m/>
  </r>
  <r>
    <n v="2534"/>
    <x v="66"/>
    <d v="2023-06-26T00:00:00"/>
    <s v="MARDO MELINDA E."/>
    <s v="CENRO"/>
    <x v="0"/>
    <d v="2023-07-08T00:00:00"/>
    <d v="2023-07-08T00:00:00"/>
    <s v="VL"/>
    <m/>
    <s v="1 VL"/>
    <n v="1"/>
    <m/>
  </r>
  <r>
    <n v="2535"/>
    <x v="66"/>
    <d v="2023-06-26T00:00:00"/>
    <s v="MARDO MELINDA E."/>
    <s v="CENRO"/>
    <x v="0"/>
    <d v="2023-07-12T00:00:00"/>
    <d v="2023-07-13T00:00:00"/>
    <s v="VL"/>
    <m/>
    <s v="2 VL"/>
    <n v="2"/>
    <m/>
  </r>
  <r>
    <n v="2536"/>
    <x v="66"/>
    <d v="2023-06-23T00:00:00"/>
    <s v="CASTILLO ROBENSON  "/>
    <s v="CENRO"/>
    <x v="0"/>
    <d v="2023-06-15T00:00:00"/>
    <d v="2023-06-16T00:00:00"/>
    <s v="SL"/>
    <m/>
    <s v="2 SL"/>
    <n v="2"/>
    <m/>
  </r>
  <r>
    <n v="2537"/>
    <x v="66"/>
    <d v="2023-06-20T00:00:00"/>
    <s v="DISEPEDA ALDWIN  "/>
    <s v="CENRO"/>
    <x v="0"/>
    <d v="2023-06-17T00:00:00"/>
    <d v="2023-06-17T00:00:00"/>
    <s v="SL"/>
    <m/>
    <s v="1 SL"/>
    <n v="1"/>
    <m/>
  </r>
  <r>
    <n v="2538"/>
    <x v="66"/>
    <d v="2023-06-20T00:00:00"/>
    <s v="DISEPEDA ALDWIN  "/>
    <s v="CENRO"/>
    <x v="0"/>
    <d v="2023-06-19T00:00:00"/>
    <d v="2023-06-19T00:00:00"/>
    <s v="SL"/>
    <m/>
    <s v="1 SL"/>
    <n v="1"/>
    <m/>
  </r>
  <r>
    <n v="2539"/>
    <x v="66"/>
    <d v="2023-06-30T00:00:00"/>
    <s v="VALENCIANO MARLYN C."/>
    <s v="HALL OF JUSTICE"/>
    <x v="0"/>
    <d v="2023-06-29T00:00:00"/>
    <d v="2023-06-29T00:00:00"/>
    <s v="SL"/>
    <m/>
    <s v="1 SL"/>
    <n v="1"/>
    <m/>
  </r>
  <r>
    <n v="2540"/>
    <x v="66"/>
    <d v="2023-06-30T00:00:00"/>
    <s v="VALENCIANO MARLYN C."/>
    <s v="HALL OF JUSTICE"/>
    <x v="0"/>
    <d v="2023-07-10T00:00:00"/>
    <d v="2023-07-14T00:00:00"/>
    <s v="VL"/>
    <m/>
    <s v="5 VL"/>
    <n v="5"/>
    <m/>
  </r>
  <r>
    <n v="2541"/>
    <x v="66"/>
    <d v="2023-06-13T00:00:00"/>
    <s v="MARASIGAN ARIEL M."/>
    <n v="0"/>
    <x v="0"/>
    <d v="2023-06-19T00:00:00"/>
    <d v="2023-06-23T00:00:00"/>
    <s v="VL"/>
    <m/>
    <s v="5 VL"/>
    <n v="5"/>
    <m/>
  </r>
  <r>
    <n v="2542"/>
    <x v="66"/>
    <d v="2023-06-27T00:00:00"/>
    <s v="DIMAILIG ARLYN R."/>
    <s v="MAHOGANY MARKET"/>
    <x v="0"/>
    <d v="2023-06-26T00:00:00"/>
    <d v="2023-06-26T00:00:00"/>
    <s v="SL"/>
    <m/>
    <s v="1 SL"/>
    <n v="1"/>
    <m/>
  </r>
  <r>
    <n v="2543"/>
    <x v="66"/>
    <d v="2023-06-26T00:00:00"/>
    <s v="ESTRANGCO MERCY U."/>
    <s v="MAHOGANY MARKET"/>
    <x v="1"/>
    <d v="2023-07-03T00:00:00"/>
    <d v="2023-07-07T00:00:00"/>
    <s v="VL"/>
    <m/>
    <s v="5 VL"/>
    <n v="5"/>
    <m/>
  </r>
  <r>
    <n v="2544"/>
    <x v="66"/>
    <d v="2023-06-26T00:00:00"/>
    <s v="ESTRANGCO MERCY U."/>
    <s v="MAHOGANY MARKET"/>
    <x v="1"/>
    <d v="2023-07-10T00:00:00"/>
    <d v="2023-07-14T00:00:00"/>
    <s v="VL"/>
    <m/>
    <s v="5 VL"/>
    <n v="5"/>
    <m/>
  </r>
  <r>
    <n v="2545"/>
    <x v="66"/>
    <d v="2023-06-19T00:00:00"/>
    <s v="VARGAS MELINDA M."/>
    <s v="CSWDO"/>
    <x v="0"/>
    <d v="2023-06-27T00:00:00"/>
    <d v="2023-06-27T00:00:00"/>
    <s v="VL"/>
    <m/>
    <s v="1 VL"/>
    <n v="1"/>
    <m/>
  </r>
  <r>
    <n v="2546"/>
    <x v="66"/>
    <d v="2023-06-19T00:00:00"/>
    <s v="VARGAS MELINDA M."/>
    <s v="CSWDO"/>
    <x v="0"/>
    <d v="2023-06-29T00:00:00"/>
    <d v="2023-06-30T00:00:00"/>
    <s v="VL"/>
    <m/>
    <s v="2 VL"/>
    <n v="2"/>
    <m/>
  </r>
  <r>
    <n v="2547"/>
    <x v="66"/>
    <d v="2023-06-22T00:00:00"/>
    <s v="DE CASTRO  CHRISTINE JEAN D."/>
    <s v="CSWDO"/>
    <x v="0"/>
    <d v="2023-06-19T00:00:00"/>
    <d v="2023-06-20T00:00:00"/>
    <s v="SL"/>
    <m/>
    <s v="2 SL"/>
    <n v="2"/>
    <m/>
  </r>
  <r>
    <n v="2548"/>
    <x v="66"/>
    <d v="2023-06-26T00:00:00"/>
    <s v="GONZALES MARY JANE D."/>
    <s v="CSWDO"/>
    <x v="0"/>
    <d v="2023-06-09T00:00:00"/>
    <d v="2023-06-09T00:00:00"/>
    <s v="VL"/>
    <m/>
    <s v="1 VL"/>
    <n v="1"/>
    <m/>
  </r>
  <r>
    <n v="2549"/>
    <x v="66"/>
    <d v="2023-06-26T00:00:00"/>
    <s v="GONZALES MARY JANE D."/>
    <s v="CSWDO"/>
    <x v="0"/>
    <d v="2023-06-13T00:00:00"/>
    <d v="2023-06-16T00:00:00"/>
    <s v="VL"/>
    <m/>
    <s v="4 VL"/>
    <n v="4"/>
    <m/>
  </r>
  <r>
    <n v="2550"/>
    <x v="66"/>
    <d v="2023-06-26T00:00:00"/>
    <s v="GONZALES MARY JANE D."/>
    <s v="CSWDO"/>
    <x v="0"/>
    <d v="2023-06-19T00:00:00"/>
    <d v="2023-06-23T00:00:00"/>
    <s v="VL"/>
    <m/>
    <s v="5 VL"/>
    <n v="5"/>
    <m/>
  </r>
  <r>
    <n v="2551"/>
    <x v="66"/>
    <d v="2023-06-23T00:00:00"/>
    <s v="HADAP JONALYN L."/>
    <s v="CSWDO"/>
    <x v="1"/>
    <d v="2023-07-11T00:00:00"/>
    <d v="2023-07-11T00:00:00"/>
    <s v="VL"/>
    <m/>
    <s v="1 VL"/>
    <n v="1"/>
    <m/>
  </r>
  <r>
    <n v="2552"/>
    <x v="66"/>
    <d v="2023-06-23T00:00:00"/>
    <s v="HADAP JONALYN L."/>
    <s v="CSWDO"/>
    <x v="1"/>
    <d v="2023-07-14T00:00:00"/>
    <d v="2023-07-14T00:00:00"/>
    <s v="VL"/>
    <m/>
    <s v="1 VL"/>
    <n v="1"/>
    <m/>
  </r>
  <r>
    <n v="2553"/>
    <x v="66"/>
    <d v="2023-06-23T00:00:00"/>
    <s v="PELIMBERGO MICHELLE A."/>
    <s v="CSWDO"/>
    <x v="1"/>
    <d v="2023-07-14T00:00:00"/>
    <d v="2023-07-14T00:00:00"/>
    <s v="OTHER"/>
    <s v="SEC 21 EO 292- SPECIAL PRIVILEGE"/>
    <s v="1 OTHER"/>
    <n v="1"/>
    <m/>
  </r>
  <r>
    <n v="2554"/>
    <x v="66"/>
    <d v="2023-06-22T00:00:00"/>
    <s v="PATRICIO APRIL V."/>
    <n v="0"/>
    <x v="1"/>
    <d v="2023-06-23T00:00:00"/>
    <d v="2023-06-23T00:00:00"/>
    <s v="VL"/>
    <m/>
    <s v="1 VL"/>
    <n v="1"/>
    <m/>
  </r>
  <r>
    <n v="2555"/>
    <x v="66"/>
    <d v="2023-06-22T00:00:00"/>
    <s v="PATRICIO APRIL V."/>
    <n v="0"/>
    <x v="1"/>
    <d v="2023-06-26T00:00:00"/>
    <d v="2023-06-26T00:00:00"/>
    <s v="VL"/>
    <m/>
    <s v="1 VL"/>
    <n v="1"/>
    <m/>
  </r>
  <r>
    <n v="2556"/>
    <x v="66"/>
    <d v="2023-06-20T00:00:00"/>
    <s v="VIDA CHARMAINE R."/>
    <s v="MO"/>
    <x v="1"/>
    <d v="2023-06-29T00:00:00"/>
    <d v="2023-06-30T00:00:00"/>
    <s v="VL"/>
    <m/>
    <s v="2 VL"/>
    <n v="2"/>
    <m/>
  </r>
  <r>
    <n v="2557"/>
    <x v="66"/>
    <d v="2023-06-22T00:00:00"/>
    <s v="GIBAGA RICA JEAN C."/>
    <n v="0"/>
    <x v="1"/>
    <d v="2023-06-26T00:00:00"/>
    <d v="2023-06-26T00:00:00"/>
    <s v="SL"/>
    <s v="SL WITHOUT PAY "/>
    <s v="1 SL"/>
    <n v="1"/>
    <m/>
  </r>
  <r>
    <n v="2558"/>
    <x v="66"/>
    <d v="2023-06-25T00:00:00"/>
    <s v="DOMINGO RACHEL L."/>
    <s v="PICNIC GROVE"/>
    <x v="1"/>
    <d v="2023-07-02T00:00:00"/>
    <d v="2023-07-02T00:00:00"/>
    <s v="OTHER"/>
    <s v="SEC 21 EO 292- SPECIAL PRIVILEGE"/>
    <s v="1 OTHER"/>
    <n v="1"/>
    <m/>
  </r>
  <r>
    <n v="2559"/>
    <x v="66"/>
    <d v="2023-06-25T00:00:00"/>
    <s v="VISITACION DENNIS S."/>
    <n v="0"/>
    <x v="1"/>
    <d v="2023-07-16T00:00:00"/>
    <d v="2023-07-16T00:00:00"/>
    <s v="VL"/>
    <m/>
    <s v="1 VL"/>
    <n v="1"/>
    <m/>
  </r>
  <r>
    <n v="2560"/>
    <x v="66"/>
    <d v="2023-06-25T00:00:00"/>
    <s v="VISITACION DENNIS S."/>
    <n v="0"/>
    <x v="1"/>
    <d v="2023-07-18T00:00:00"/>
    <d v="2023-07-19T00:00:00"/>
    <s v="VL"/>
    <m/>
    <s v="2 VL"/>
    <n v="2"/>
    <m/>
  </r>
  <r>
    <n v="2561"/>
    <x v="66"/>
    <d v="2023-06-25T00:00:00"/>
    <s v="VISITACION DENNIS S."/>
    <n v="0"/>
    <x v="1"/>
    <d v="2023-07-22T00:00:00"/>
    <d v="2023-07-23T00:00:00"/>
    <s v="VL"/>
    <m/>
    <s v="1 VL"/>
    <n v="1"/>
    <m/>
  </r>
  <r>
    <n v="2562"/>
    <x v="66"/>
    <d v="2023-06-25T00:00:00"/>
    <s v="VISITACION DENNIS S."/>
    <n v="0"/>
    <x v="1"/>
    <d v="2023-07-25T00:00:00"/>
    <d v="2023-07-26T00:00:00"/>
    <s v="VL"/>
    <m/>
    <s v="2 VL"/>
    <n v="2"/>
    <m/>
  </r>
  <r>
    <n v="2563"/>
    <x v="66"/>
    <d v="2023-06-25T00:00:00"/>
    <s v="VISITACION DENNIS S."/>
    <n v="0"/>
    <x v="1"/>
    <d v="2023-07-29T00:00:00"/>
    <d v="2023-07-30T00:00:00"/>
    <s v="VL"/>
    <m/>
    <s v="1 VL"/>
    <n v="1"/>
    <m/>
  </r>
  <r>
    <n v="2564"/>
    <x v="66"/>
    <d v="2023-06-20T00:00:00"/>
    <s v="ASIDO LEONILA R."/>
    <s v="PICNIC GROVE"/>
    <x v="0"/>
    <d v="2023-06-10T00:00:00"/>
    <d v="2023-06-11T00:00:00"/>
    <s v="SL"/>
    <m/>
    <s v="1 SL"/>
    <n v="1"/>
    <m/>
  </r>
  <r>
    <n v="2565"/>
    <x v="66"/>
    <d v="2023-06-20T00:00:00"/>
    <s v="ASIDO LEONILA R."/>
    <s v="PICNIC GROVE"/>
    <x v="0"/>
    <d v="2023-06-18T00:00:00"/>
    <d v="2023-06-19T00:00:00"/>
    <s v="SL"/>
    <m/>
    <s v="1 SL"/>
    <n v="1"/>
    <m/>
  </r>
  <r>
    <n v="2566"/>
    <x v="66"/>
    <d v="2023-06-27T00:00:00"/>
    <s v="OPO CORAZON R."/>
    <s v="PICNIC GROVE"/>
    <x v="0"/>
    <d v="2023-06-18T00:00:00"/>
    <d v="2023-06-21T00:00:00"/>
    <s v="SL"/>
    <m/>
    <s v="3 SL"/>
    <n v="3"/>
    <m/>
  </r>
  <r>
    <n v="2567"/>
    <x v="66"/>
    <d v="2023-06-29T00:00:00"/>
    <s v="PEREY AIRENE O."/>
    <s v="CCT"/>
    <x v="1"/>
    <d v="2023-07-05T00:00:00"/>
    <d v="2023-07-05T00:00:00"/>
    <s v="OTHER"/>
    <s v="SEC 21 EO 292- SPECIAL PRIVILEGE"/>
    <s v="1 OTHER"/>
    <n v="1"/>
    <m/>
  </r>
  <r>
    <n v="2568"/>
    <x v="66"/>
    <d v="2023-06-26T00:00:00"/>
    <s v="PETIL GLENDA D."/>
    <s v="CCT"/>
    <x v="1"/>
    <d v="2023-07-04T00:00:00"/>
    <d v="2023-07-04T00:00:00"/>
    <s v="OTHER"/>
    <s v="SEC 21 EO 292- SPECIAL PRIVILEGE"/>
    <s v="1 OTHER"/>
    <n v="1"/>
    <m/>
  </r>
  <r>
    <n v="2569"/>
    <x v="66"/>
    <d v="2023-06-26T00:00:00"/>
    <s v="PETIL GLENDA D."/>
    <s v="CCT"/>
    <x v="1"/>
    <d v="2023-06-23T00:00:00"/>
    <d v="2023-06-23T00:00:00"/>
    <s v="SL"/>
    <m/>
    <s v="1 SL"/>
    <n v="1"/>
    <m/>
  </r>
  <r>
    <n v="2570"/>
    <x v="66"/>
    <d v="2023-06-26T00:00:00"/>
    <s v="GATPANDAN MICHAEL E."/>
    <s v="GSO"/>
    <x v="0"/>
    <d v="2023-07-03T00:00:00"/>
    <d v="2023-07-05T00:00:00"/>
    <s v="VL"/>
    <m/>
    <s v="3 VL"/>
    <n v="3"/>
    <m/>
  </r>
  <r>
    <n v="2571"/>
    <x v="66"/>
    <d v="2023-06-27T00:00:00"/>
    <s v="GONZALES MARIO O."/>
    <s v="GSO"/>
    <x v="0"/>
    <d v="2023-06-23T00:00:00"/>
    <d v="2023-06-23T00:00:00"/>
    <m/>
    <m/>
    <s v="1 "/>
    <n v="1"/>
    <m/>
  </r>
  <r>
    <n v="2572"/>
    <x v="66"/>
    <d v="2023-06-27T00:00:00"/>
    <s v="GONZALES MARIO O."/>
    <s v="GSO"/>
    <x v="0"/>
    <d v="2023-06-26T00:00:00"/>
    <d v="2023-06-26T00:00:00"/>
    <m/>
    <m/>
    <s v="1 "/>
    <n v="1"/>
    <m/>
  </r>
  <r>
    <n v="2573"/>
    <x v="66"/>
    <d v="2023-06-27T00:00:00"/>
    <s v="ANGCAYA JENIFFER L."/>
    <s v="CPDO"/>
    <x v="0"/>
    <d v="2023-07-10T00:00:00"/>
    <d v="2023-07-14T00:00:00"/>
    <s v="VL"/>
    <m/>
    <s v="5 VL"/>
    <n v="5"/>
    <m/>
  </r>
  <r>
    <n v="2574"/>
    <x v="66"/>
    <d v="2023-06-27T00:00:00"/>
    <s v="ANGCAYA JENIFFER L."/>
    <s v="CPDO"/>
    <x v="0"/>
    <d v="2023-07-17T00:00:00"/>
    <d v="2023-07-21T00:00:00"/>
    <s v="VL"/>
    <m/>
    <s v="5 VL"/>
    <n v="5"/>
    <m/>
  </r>
  <r>
    <n v="2575"/>
    <x v="66"/>
    <d v="2023-06-27T00:00:00"/>
    <s v="ANGCAYA JENIFFER L."/>
    <s v="CPDO"/>
    <x v="0"/>
    <d v="2023-07-24T00:00:00"/>
    <d v="2023-07-31T00:00:00"/>
    <s v="VL"/>
    <m/>
    <s v="5 VL"/>
    <n v="5"/>
    <m/>
  </r>
  <r>
    <n v="2576"/>
    <x v="66"/>
    <d v="2023-06-26T00:00:00"/>
    <s v="CESICAR JOCHELLE JOAN S."/>
    <s v="TICC/TCCH"/>
    <x v="0"/>
    <d v="2023-06-22T00:00:00"/>
    <d v="2023-06-22T00:00:00"/>
    <s v="SL"/>
    <m/>
    <s v="1 SL"/>
    <n v="1"/>
    <m/>
  </r>
  <r>
    <n v="2577"/>
    <x v="66"/>
    <d v="2023-06-26T00:00:00"/>
    <s v="MONTENEGRO HENRY S."/>
    <s v="SP"/>
    <x v="1"/>
    <d v="2023-06-23T00:00:00"/>
    <d v="2023-06-23T00:00:00"/>
    <s v="SL"/>
    <m/>
    <s v="1 SL"/>
    <n v="1"/>
    <m/>
  </r>
  <r>
    <n v="2578"/>
    <x v="66"/>
    <d v="2023-07-19T00:00:00"/>
    <s v="MARASIGAN  YOLANDA A."/>
    <n v="0"/>
    <x v="1"/>
    <d v="2023-06-23T00:00:00"/>
    <d v="2023-06-28T00:00:00"/>
    <s v="VL"/>
    <m/>
    <s v="3 VL"/>
    <n v="3"/>
    <m/>
  </r>
  <r>
    <n v="2579"/>
    <x v="66"/>
    <d v="2023-06-26T00:00:00"/>
    <s v="PEJI REGINE B."/>
    <s v="MO"/>
    <x v="0"/>
    <d v="2023-06-30T00:00:00"/>
    <d v="2023-06-30T00:00:00"/>
    <s v="OTHER"/>
    <s v="SEC 21 EO 292- SPECIAL PRIVILEGE"/>
    <s v="1 OTHER"/>
    <n v="1"/>
    <m/>
  </r>
  <r>
    <n v="2580"/>
    <x v="66"/>
    <d v="2023-06-29T00:00:00"/>
    <s v="VERGARA ESTELITA A."/>
    <s v="ONT"/>
    <x v="0"/>
    <d v="2023-08-01T00:00:00"/>
    <d v="2023-08-11T00:00:00"/>
    <s v="VL"/>
    <m/>
    <s v="9 VL"/>
    <n v="9"/>
    <m/>
  </r>
  <r>
    <n v="2581"/>
    <x v="66"/>
    <d v="2023-06-27T00:00:00"/>
    <s v="MENDOZA NORA A."/>
    <n v="0"/>
    <x v="2"/>
    <d v="2023-06-22T00:00:00"/>
    <d v="2023-06-23T00:00:00"/>
    <s v="SL"/>
    <m/>
    <s v="2 SL"/>
    <n v="2"/>
    <m/>
  </r>
  <r>
    <n v="2582"/>
    <x v="66"/>
    <m/>
    <s v="TULIAO FLORDELIZA M."/>
    <s v="ACCOUNTING"/>
    <x v="1"/>
    <d v="2023-06-23T00:00:00"/>
    <d v="2023-06-23T00:00:00"/>
    <s v="SL "/>
    <m/>
    <s v="1 SL "/>
    <n v="1"/>
    <m/>
  </r>
  <r>
    <n v="2583"/>
    <x v="66"/>
    <d v="2023-06-27T00:00:00"/>
    <s v="MIRANDA MARIA LOIDA M."/>
    <n v="0"/>
    <x v="2"/>
    <d v="2023-06-19T00:00:00"/>
    <d v="2023-06-19T00:00:00"/>
    <s v="SL"/>
    <m/>
    <s v="1 SL"/>
    <n v="1"/>
    <m/>
  </r>
  <r>
    <n v="2584"/>
    <x v="66"/>
    <d v="2023-06-27T00:00:00"/>
    <s v="PEÑANO DARYL BAMBI B."/>
    <s v="ONT"/>
    <x v="1"/>
    <d v="2023-06-24T00:00:00"/>
    <d v="2023-06-24T00:00:00"/>
    <s v="OTHER "/>
    <m/>
    <s v="1 OTHER "/>
    <n v="1"/>
    <m/>
  </r>
  <r>
    <n v="2585"/>
    <x v="66"/>
    <d v="2023-06-27T00:00:00"/>
    <s v="PEÑANO DARYL BAMBI B."/>
    <s v="ONT"/>
    <x v="1"/>
    <d v="2023-06-27T00:00:00"/>
    <d v="2023-06-27T00:00:00"/>
    <s v="OTHER"/>
    <m/>
    <s v="1 OTHER"/>
    <n v="1"/>
    <m/>
  </r>
  <r>
    <n v="2586"/>
    <x v="66"/>
    <d v="2023-06-26T00:00:00"/>
    <s v="SANTERA MARICRIS S."/>
    <s v="ONT"/>
    <x v="1"/>
    <d v="2023-07-07T00:00:00"/>
    <d v="2023-07-07T00:00:00"/>
    <s v="SL"/>
    <m/>
    <s v="1 SL"/>
    <n v="1"/>
    <m/>
  </r>
  <r>
    <n v="2587"/>
    <x v="66"/>
    <d v="2023-06-26T00:00:00"/>
    <s v="SANTERA MARICRIS S."/>
    <s v="ONT"/>
    <x v="1"/>
    <d v="2023-07-08T00:00:00"/>
    <d v="2023-07-10T00:00:00"/>
    <s v="VL"/>
    <m/>
    <s v="1 VL"/>
    <n v="1"/>
    <m/>
  </r>
  <r>
    <n v="2588"/>
    <x v="66"/>
    <d v="2023-06-07T00:00:00"/>
    <s v="DESINGAŃO PURIFICACION A."/>
    <s v="SP"/>
    <x v="0"/>
    <d v="2023-06-26T00:00:00"/>
    <d v="2023-06-26T00:00:00"/>
    <s v="SL"/>
    <m/>
    <s v="1 SL"/>
    <n v="1"/>
    <m/>
  </r>
  <r>
    <n v="2589"/>
    <x v="66"/>
    <d v="2023-06-29T00:00:00"/>
    <s v="ANGELES ANNABEL D."/>
    <n v="0"/>
    <x v="0"/>
    <d v="2023-06-22T00:00:00"/>
    <d v="2023-06-22T00:00:00"/>
    <s v="SL"/>
    <m/>
    <s v="1 SL"/>
    <n v="1"/>
    <m/>
  </r>
  <r>
    <n v="2590"/>
    <x v="66"/>
    <d v="2023-06-29T00:00:00"/>
    <s v="ANGELES ANNABEL D."/>
    <n v="0"/>
    <x v="0"/>
    <d v="2023-06-26T00:00:00"/>
    <d v="2023-06-27T00:00:00"/>
    <s v="SL"/>
    <m/>
    <s v="2 SL"/>
    <n v="2"/>
    <m/>
  </r>
  <r>
    <n v="2591"/>
    <x v="66"/>
    <d v="2023-06-22T00:00:00"/>
    <s v="DE LARA GRACE L."/>
    <s v="ONT"/>
    <x v="0"/>
    <d v="2023-07-05T00:00:00"/>
    <d v="2023-07-05T00:00:00"/>
    <s v="OTHER"/>
    <m/>
    <s v="1 OTHER"/>
    <n v="1"/>
    <m/>
  </r>
  <r>
    <n v="2592"/>
    <x v="66"/>
    <d v="2023-06-23T00:00:00"/>
    <s v="ANGCAYA RUFINA P."/>
    <s v="LCR"/>
    <x v="1"/>
    <d v="2023-06-20T00:00:00"/>
    <d v="2023-06-20T00:00:00"/>
    <s v="SL"/>
    <m/>
    <s v="1 SL"/>
    <n v="1"/>
    <m/>
  </r>
  <r>
    <n v="2593"/>
    <x v="66"/>
    <d v="2023-06-26T00:00:00"/>
    <s v="PADILLA JANE Z."/>
    <s v="CPDO"/>
    <x v="1"/>
    <d v="2023-07-03T00:00:00"/>
    <d v="2023-07-07T00:00:00"/>
    <s v="VL"/>
    <m/>
    <s v="5 VL"/>
    <n v="5"/>
    <m/>
  </r>
  <r>
    <n v="2594"/>
    <x v="66"/>
    <d v="2023-06-26T00:00:00"/>
    <s v="PADILLA JANE Z."/>
    <s v="CPDO"/>
    <x v="1"/>
    <d v="2023-07-10T00:00:00"/>
    <d v="2023-07-14T00:00:00"/>
    <s v="VL"/>
    <m/>
    <s v="5 VL"/>
    <n v="5"/>
    <m/>
  </r>
  <r>
    <n v="2595"/>
    <x v="66"/>
    <d v="2023-06-19T00:00:00"/>
    <s v="MIRANDA NICOLE MAY B."/>
    <n v="0"/>
    <x v="2"/>
    <d v="2023-06-27T00:00:00"/>
    <d v="2023-06-27T00:00:00"/>
    <s v="OTHER"/>
    <m/>
    <s v="1 OTHER"/>
    <n v="1"/>
    <m/>
  </r>
  <r>
    <n v="2596"/>
    <x v="66"/>
    <d v="2023-06-26T00:00:00"/>
    <s v="SALONGA LUCY M."/>
    <s v="EEO/ CITY MARKET"/>
    <x v="1"/>
    <d v="2023-06-29T00:00:00"/>
    <d v="2023-06-30T00:00:00"/>
    <s v="OTHER"/>
    <s v="SEC 21 EO 292- SPECIAL PRIVILEGE"/>
    <s v="2 OTHER"/>
    <n v="2"/>
    <m/>
  </r>
  <r>
    <n v="2597"/>
    <x v="66"/>
    <d v="2023-06-24T00:00:00"/>
    <s v="DIMAANO LEOVIGILDA A."/>
    <s v="EEO/CITY MARKET"/>
    <x v="0"/>
    <d v="2023-06-23T00:00:00"/>
    <d v="2023-06-23T00:00:00"/>
    <s v="SL"/>
    <m/>
    <s v="1 SL"/>
    <n v="1"/>
    <m/>
  </r>
  <r>
    <n v="2598"/>
    <x v="66"/>
    <d v="2023-06-22T00:00:00"/>
    <s v="MENDOZA ARRIES N."/>
    <n v="0"/>
    <x v="2"/>
    <d v="2023-06-14T00:00:00"/>
    <d v="2023-06-16T00:00:00"/>
    <s v="SL"/>
    <m/>
    <s v="3 SL"/>
    <n v="3"/>
    <m/>
  </r>
  <r>
    <n v="2599"/>
    <x v="66"/>
    <d v="2023-06-26T00:00:00"/>
    <s v="MENDOZA ARRIES N."/>
    <n v="0"/>
    <x v="2"/>
    <d v="2023-06-19T00:00:00"/>
    <d v="2023-06-20T00:00:00"/>
    <s v="SL"/>
    <m/>
    <s v="2 SL"/>
    <n v="2"/>
    <m/>
  </r>
  <r>
    <n v="2600"/>
    <x v="66"/>
    <d v="2023-06-26T00:00:00"/>
    <s v="DE VILLA MYRNA D."/>
    <s v="GSO"/>
    <x v="1"/>
    <d v="2023-06-23T00:00:00"/>
    <d v="2023-06-23T00:00:00"/>
    <s v="SL"/>
    <m/>
    <s v="1 SL"/>
    <n v="1"/>
    <m/>
  </r>
  <r>
    <n v="2601"/>
    <x v="66"/>
    <d v="2023-06-27T00:00:00"/>
    <s v="PANGANIBAN CRISTETA M."/>
    <s v="DOE"/>
    <x v="1"/>
    <d v="2023-07-03T00:00:00"/>
    <d v="2023-07-05T00:00:00"/>
    <s v="VL"/>
    <m/>
    <s v="3 VL"/>
    <n v="3"/>
    <m/>
  </r>
  <r>
    <n v="2602"/>
    <x v="66"/>
    <d v="2023-06-29T00:00:00"/>
    <s v="DELA CRUZ CHARITO A."/>
    <s v="AGRICULTURE OFFICE"/>
    <x v="0"/>
    <d v="2023-06-26T00:00:00"/>
    <d v="2023-06-27T00:00:00"/>
    <s v="SL"/>
    <m/>
    <s v="2 SL"/>
    <n v="2"/>
    <m/>
  </r>
  <r>
    <n v="2603"/>
    <x v="66"/>
    <d v="2023-06-29T00:00:00"/>
    <s v="GONZALES CRISTI NERISSE E."/>
    <s v="CEO"/>
    <x v="0"/>
    <d v="2023-06-27T00:00:00"/>
    <d v="2023-06-27T00:00:00"/>
    <s v="SL"/>
    <m/>
    <s v="1 SL"/>
    <n v="1"/>
    <m/>
  </r>
  <r>
    <n v="2604"/>
    <x v="66"/>
    <d v="2023-06-29T00:00:00"/>
    <s v="ANGCAYA RUFINA P."/>
    <s v="LCR"/>
    <x v="1"/>
    <d v="2023-07-10T00:00:00"/>
    <d v="2023-07-10T00:00:00"/>
    <s v="OTHER"/>
    <s v="SEC 21 EO 292- SPECIAL PRIVILEGE"/>
    <s v="1 OTHER"/>
    <n v="1"/>
    <m/>
  </r>
  <r>
    <n v="2605"/>
    <x v="66"/>
    <d v="2023-06-29T00:00:00"/>
    <s v="REYES NORALYN B."/>
    <s v="SP"/>
    <x v="1"/>
    <d v="2023-06-26T00:00:00"/>
    <d v="2023-06-27T00:00:00"/>
    <s v="SL"/>
    <m/>
    <s v="2 SL"/>
    <n v="2"/>
    <m/>
  </r>
  <r>
    <n v="2606"/>
    <x v="66"/>
    <d v="2023-06-29T00:00:00"/>
    <s v="TOLENTINO CAROLINA E."/>
    <s v="LCR"/>
    <x v="1"/>
    <d v="2023-06-27T00:00:00"/>
    <d v="2023-06-27T00:00:00"/>
    <s v="SL"/>
    <m/>
    <s v="1 SL"/>
    <n v="1"/>
    <m/>
  </r>
  <r>
    <n v="2607"/>
    <x v="66"/>
    <d v="2023-06-29T00:00:00"/>
    <s v="LIMBOC FLORDELIZA J."/>
    <s v="LCR"/>
    <x v="1"/>
    <d v="2023-06-26T00:00:00"/>
    <d v="2023-06-27T00:00:00"/>
    <s v="SL"/>
    <m/>
    <s v="2 SL"/>
    <n v="2"/>
    <m/>
  </r>
  <r>
    <n v="2608"/>
    <x v="66"/>
    <d v="2023-06-19T00:00:00"/>
    <s v="PERIDO BEVERLY T."/>
    <s v="CTO"/>
    <x v="1"/>
    <d v="2023-06-23T00:00:00"/>
    <d v="2023-06-26T00:00:00"/>
    <s v="SL"/>
    <m/>
    <s v="2 SL"/>
    <n v="2"/>
    <m/>
  </r>
  <r>
    <n v="2609"/>
    <x v="66"/>
    <d v="2023-06-27T00:00:00"/>
    <s v="MABUTI ANA MARIE C."/>
    <s v="CTO"/>
    <x v="1"/>
    <d v="2023-06-26T00:00:00"/>
    <d v="2023-06-26T00:00:00"/>
    <s v="OTHER"/>
    <s v="SEC 21 EO 292- SPECIAL PRIVILEGE"/>
    <s v="1 OTHER"/>
    <n v="1"/>
    <m/>
  </r>
  <r>
    <n v="2610"/>
    <x v="66"/>
    <d v="2023-06-13T00:00:00"/>
    <s v="MENDOZA LOURDES G."/>
    <n v="0"/>
    <x v="2"/>
    <d v="2023-06-20T00:00:00"/>
    <d v="2023-06-20T00:00:00"/>
    <s v="OTHER"/>
    <s v="SEC 21 EO 292- SPECIAL PRIVILEGE"/>
    <s v="1 OTHER"/>
    <n v="1"/>
    <m/>
  </r>
  <r>
    <n v="2611"/>
    <x v="66"/>
    <d v="2023-07-30T00:00:00"/>
    <s v="SUMAGUI LORENA P."/>
    <s v="BIR"/>
    <x v="0"/>
    <d v="2023-06-19T00:00:00"/>
    <d v="2023-06-19T00:00:00"/>
    <s v="SL"/>
    <m/>
    <s v="1 SL"/>
    <n v="1"/>
    <m/>
  </r>
  <r>
    <n v="2612"/>
    <x v="66"/>
    <d v="2023-07-30T00:00:00"/>
    <s v="SUMAGUI LORENA P."/>
    <s v="BIR"/>
    <x v="0"/>
    <d v="2023-06-27T00:00:00"/>
    <d v="2023-06-27T00:00:00"/>
    <s v="SL"/>
    <m/>
    <s v="1 SL"/>
    <n v="1"/>
    <m/>
  </r>
  <r>
    <n v="2613"/>
    <x v="66"/>
    <d v="2023-06-27T00:00:00"/>
    <s v="BITUIN LUCKY NIKKO G."/>
    <s v="CHO"/>
    <x v="0"/>
    <d v="2023-07-05T00:00:00"/>
    <d v="2023-07-05T00:00:00"/>
    <s v="VL"/>
    <m/>
    <s v="1 VL"/>
    <n v="1"/>
    <m/>
  </r>
  <r>
    <n v="2614"/>
    <x v="66"/>
    <d v="2023-06-26T00:00:00"/>
    <s v="ALCAZAR ZENAIDA S."/>
    <s v="CHO"/>
    <x v="1"/>
    <d v="2023-06-20T00:00:00"/>
    <d v="2023-06-20T00:00:00"/>
    <s v="SL"/>
    <m/>
    <s v="1 SL"/>
    <n v="1"/>
    <m/>
  </r>
  <r>
    <n v="2615"/>
    <x v="66"/>
    <d v="2023-06-29T00:00:00"/>
    <s v="MARINDUQUE GERRY C."/>
    <s v="CHO"/>
    <x v="1"/>
    <d v="2023-06-27T00:00:00"/>
    <d v="2023-06-27T00:00:00"/>
    <s v="SL"/>
    <m/>
    <s v="1 SL"/>
    <n v="1"/>
    <m/>
  </r>
  <r>
    <n v="2616"/>
    <x v="66"/>
    <d v="2023-06-26T00:00:00"/>
    <s v="BATHAN FRANNIE P."/>
    <s v="CHO"/>
    <x v="1"/>
    <d v="2023-06-23T00:00:00"/>
    <d v="2023-06-23T00:00:00"/>
    <s v="SL"/>
    <m/>
    <s v="1 SL"/>
    <n v="1"/>
    <m/>
  </r>
  <r>
    <n v="2617"/>
    <x v="66"/>
    <d v="2023-06-29T00:00:00"/>
    <s v="DE VILLA MYRNA D."/>
    <s v="GSO"/>
    <x v="1"/>
    <d v="2023-06-27T00:00:00"/>
    <d v="2023-06-27T00:00:00"/>
    <s v="SL"/>
    <m/>
    <s v="1 SL"/>
    <n v="1"/>
    <m/>
  </r>
  <r>
    <n v="2618"/>
    <x v="66"/>
    <d v="2023-06-29T00:00:00"/>
    <s v="MENDOZA LOURDES G."/>
    <n v="0"/>
    <x v="2"/>
    <d v="2023-06-26T00:00:00"/>
    <d v="2023-06-26T00:00:00"/>
    <s v="SL"/>
    <m/>
    <s v="1 SL"/>
    <n v="1"/>
    <m/>
  </r>
  <r>
    <n v="2619"/>
    <x v="66"/>
    <d v="2023-06-29T00:00:00"/>
    <s v="AUDITOR AILEEN D."/>
    <s v="PIO"/>
    <x v="1"/>
    <d v="2023-06-26T00:00:00"/>
    <d v="2023-06-27T00:00:00"/>
    <s v="SL"/>
    <m/>
    <s v="2 SL"/>
    <n v="2"/>
    <m/>
  </r>
  <r>
    <n v="2620"/>
    <x v="66"/>
    <d v="2023-06-29T00:00:00"/>
    <s v="DOLOT JESUS JR. D."/>
    <s v="PIO"/>
    <x v="1"/>
    <d v="2023-06-27T00:00:00"/>
    <d v="2023-06-27T00:00:00"/>
    <s v="SL"/>
    <m/>
    <s v="1 SL"/>
    <n v="1"/>
    <m/>
  </r>
  <r>
    <n v="2621"/>
    <x v="66"/>
    <d v="2023-06-26T00:00:00"/>
    <s v="ZALDIVIA MIRIAM F."/>
    <s v="PIO"/>
    <x v="1"/>
    <d v="2023-06-23T00:00:00"/>
    <d v="2023-06-23T00:00:00"/>
    <s v="SL"/>
    <m/>
    <s v="1 SL"/>
    <n v="1"/>
    <m/>
  </r>
  <r>
    <n v="2622"/>
    <x v="66"/>
    <d v="2023-06-22T00:00:00"/>
    <s v="ZALDIVIA MIRIAM F."/>
    <s v="PIO"/>
    <x v="1"/>
    <d v="2023-06-20T00:00:00"/>
    <d v="2023-06-20T00:00:00"/>
    <s v="OTHER"/>
    <s v="SEC 21 EO 292- SPECIAL PRIVILEGE"/>
    <s v="1 OTHER"/>
    <n v="1"/>
    <m/>
  </r>
  <r>
    <n v="2623"/>
    <x v="66"/>
    <d v="2023-06-29T00:00:00"/>
    <s v="MENDOZA PRESCILA S."/>
    <n v="0"/>
    <x v="2"/>
    <d v="2023-06-27T00:00:00"/>
    <d v="2023-06-27T00:00:00"/>
    <s v="SL"/>
    <m/>
    <s v="1 SL"/>
    <n v="1"/>
    <m/>
  </r>
  <r>
    <n v="2624"/>
    <x v="66"/>
    <d v="2023-06-29T00:00:00"/>
    <s v="DE GRANO MA. ERLINDA F."/>
    <s v="CTO"/>
    <x v="1"/>
    <d v="2023-06-26T00:00:00"/>
    <d v="2023-06-27T00:00:00"/>
    <s v="SL"/>
    <m/>
    <s v="2 SL"/>
    <n v="2"/>
    <m/>
  </r>
  <r>
    <n v="2625"/>
    <x v="66"/>
    <d v="2023-06-30T00:00:00"/>
    <s v="LEPARDO ROWENA R."/>
    <s v="CCT"/>
    <x v="1"/>
    <d v="2023-07-10T00:00:00"/>
    <d v="2023-07-10T00:00:00"/>
    <s v="OTHER"/>
    <s v="SEC 21 EO 292- SPECIAL PRIVILEGE"/>
    <s v="1 OTHER"/>
    <n v="1"/>
    <m/>
  </r>
  <r>
    <n v="2626"/>
    <x v="66"/>
    <d v="2023-06-30T00:00:00"/>
    <s v="CAPUNO OLIVER M."/>
    <s v="FIRE DEPARTMENT"/>
    <x v="0"/>
    <d v="2023-07-06T00:00:00"/>
    <d v="2023-07-08T00:00:00"/>
    <s v="VL"/>
    <m/>
    <s v="2 VL"/>
    <n v="2"/>
    <m/>
  </r>
  <r>
    <n v="2627"/>
    <x v="66"/>
    <d v="2023-06-30T00:00:00"/>
    <s v="CAPUNO OLIVER M."/>
    <s v="FIRE DEPARTMENT"/>
    <x v="0"/>
    <d v="2023-07-12T00:00:00"/>
    <d v="2023-07-14T00:00:00"/>
    <s v="VL"/>
    <m/>
    <s v="3 VL"/>
    <n v="3"/>
    <m/>
  </r>
  <r>
    <n v="2628"/>
    <x v="66"/>
    <d v="2023-06-30T00:00:00"/>
    <s v="CAPUNO OLIVER M."/>
    <s v="FIRE DEPARTMENT"/>
    <x v="0"/>
    <d v="2023-07-18T00:00:00"/>
    <d v="2023-07-20T00:00:00"/>
    <s v="VL"/>
    <m/>
    <s v="3 VL"/>
    <n v="3"/>
    <m/>
  </r>
  <r>
    <n v="2629"/>
    <x v="66"/>
    <d v="2023-06-30T00:00:00"/>
    <s v="CAPUNO OLIVER M."/>
    <s v="FIRE DEPARTMENT"/>
    <x v="0"/>
    <d v="2023-07-24T00:00:00"/>
    <d v="2023-07-26T00:00:00"/>
    <s v="VL"/>
    <m/>
    <s v="2 VL"/>
    <n v="2"/>
    <m/>
  </r>
  <r>
    <n v="2630"/>
    <x v="66"/>
    <d v="2023-06-30T00:00:00"/>
    <s v="CAPUNO OLIVER M."/>
    <s v="FIRE DEPARTMENT"/>
    <x v="0"/>
    <d v="2023-07-30T00:00:00"/>
    <d v="2023-08-01T00:00:00"/>
    <s v="VL"/>
    <m/>
    <s v="2 VL"/>
    <n v="2"/>
    <m/>
  </r>
  <r>
    <n v="2631"/>
    <x v="66"/>
    <d v="2023-06-26T00:00:00"/>
    <s v="MARUNDAN MARIA FLOR M."/>
    <n v="0"/>
    <x v="2"/>
    <d v="2023-06-20T00:00:00"/>
    <d v="2023-06-20T00:00:00"/>
    <s v="SL"/>
    <m/>
    <s v="1 SL"/>
    <n v="1"/>
    <m/>
  </r>
  <r>
    <n v="2632"/>
    <x v="66"/>
    <d v="2023-06-29T00:00:00"/>
    <s v="DE CASTRO ROSS EIZALHYNNE A."/>
    <s v="SP"/>
    <x v="0"/>
    <d v="2023-07-06T00:00:00"/>
    <d v="2023-07-07T00:00:00"/>
    <s v="VL"/>
    <m/>
    <s v="2 VL"/>
    <n v="2"/>
    <m/>
  </r>
  <r>
    <n v="2633"/>
    <x v="66"/>
    <d v="2023-06-29T00:00:00"/>
    <s v="PUNZALAN LUCIANA A."/>
    <s v="TCNHS"/>
    <x v="0"/>
    <d v="2023-06-20T00:00:00"/>
    <d v="2023-06-20T00:00:00"/>
    <s v="SL"/>
    <m/>
    <s v="1 SL"/>
    <n v="1"/>
    <m/>
  </r>
  <r>
    <n v="2634"/>
    <x v="67"/>
    <d v="2023-06-29T00:00:00"/>
    <s v="PUNZALAN LUCIANA A."/>
    <s v="TCNHS"/>
    <x v="0"/>
    <d v="2023-06-26T00:00:00"/>
    <d v="2023-06-26T00:00:00"/>
    <s v="SL"/>
    <m/>
    <s v="1 SL"/>
    <n v="1"/>
    <m/>
  </r>
  <r>
    <n v="2635"/>
    <x v="67"/>
    <d v="2023-07-01T00:00:00"/>
    <s v="AMULONG GERONIMO M."/>
    <s v="EEO/CITY MARKET"/>
    <x v="0"/>
    <d v="2023-06-29T00:00:00"/>
    <d v="2023-06-29T00:00:00"/>
    <s v="SL"/>
    <m/>
    <s v="1 SL"/>
    <n v="1"/>
    <m/>
  </r>
  <r>
    <n v="2636"/>
    <x v="67"/>
    <d v="2023-07-01T00:00:00"/>
    <s v="RODRIGUEZ NARCISCO E."/>
    <s v="EEO/CITY MARKET"/>
    <x v="0"/>
    <d v="2023-06-25T00:00:00"/>
    <d v="2023-06-25T00:00:00"/>
    <s v="SL"/>
    <m/>
    <s v="1 SL"/>
    <n v="1"/>
    <m/>
  </r>
  <r>
    <n v="2637"/>
    <x v="67"/>
    <d v="2023-07-01T00:00:00"/>
    <s v="RODRIGUEZ NARCISCO E."/>
    <s v="EEO/CITY MARKET"/>
    <x v="0"/>
    <d v="2023-06-29T00:00:00"/>
    <d v="2023-06-29T00:00:00"/>
    <s v="SL"/>
    <m/>
    <s v="1 SL"/>
    <n v="1"/>
    <m/>
  </r>
  <r>
    <n v="2638"/>
    <x v="67"/>
    <d v="2023-06-27T00:00:00"/>
    <s v="CABANLIT ZOSIMA M."/>
    <s v="MAHOGANY MARKET"/>
    <x v="0"/>
    <d v="2023-06-16T00:00:00"/>
    <d v="2023-06-16T00:00:00"/>
    <s v="SL"/>
    <m/>
    <s v="1 SL"/>
    <n v="1"/>
    <m/>
  </r>
  <r>
    <n v="2639"/>
    <x v="67"/>
    <d v="2023-06-27T00:00:00"/>
    <s v="CABANLIT ZOSIMA M."/>
    <s v="MAHOGANY MARKET"/>
    <x v="0"/>
    <d v="2023-06-23T00:00:00"/>
    <d v="2023-06-23T00:00:00"/>
    <s v="SL"/>
    <m/>
    <s v="1 SL"/>
    <n v="1"/>
    <m/>
  </r>
  <r>
    <n v="2640"/>
    <x v="67"/>
    <d v="2023-07-03T00:00:00"/>
    <s v="DIMAILIG ARLYN R."/>
    <s v="MAHOGANY MARKET"/>
    <x v="0"/>
    <d v="2023-07-13T00:00:00"/>
    <d v="2023-07-13T00:00:00"/>
    <s v="OTHER"/>
    <s v="SEC 21 EO 292- SPECIAL PRIVILEGE"/>
    <s v="1 OTHER"/>
    <n v="1"/>
    <m/>
  </r>
  <r>
    <n v="2641"/>
    <x v="67"/>
    <d v="2023-07-03T00:00:00"/>
    <s v="DERLA ARTHUR D."/>
    <s v="CENRO"/>
    <x v="0"/>
    <d v="2023-06-30T00:00:00"/>
    <d v="2023-06-30T00:00:00"/>
    <s v="SL"/>
    <m/>
    <s v="1 SL"/>
    <n v="1"/>
    <m/>
  </r>
  <r>
    <n v="2642"/>
    <x v="67"/>
    <d v="2023-07-03T00:00:00"/>
    <s v="DERLA ARTHUR D."/>
    <s v="CENRO"/>
    <x v="0"/>
    <d v="2023-07-01T00:00:00"/>
    <d v="2023-07-01T00:00:00"/>
    <s v="SL"/>
    <m/>
    <s v="1 SL"/>
    <n v="1"/>
    <m/>
  </r>
  <r>
    <n v="2643"/>
    <x v="67"/>
    <d v="2023-07-08T00:00:00"/>
    <s v="FLORES EDERLYN  "/>
    <s v="CENRO"/>
    <x v="0"/>
    <d v="2023-07-08T00:00:00"/>
    <d v="2023-07-08T00:00:00"/>
    <s v="VL"/>
    <m/>
    <s v="1 VL"/>
    <n v="1"/>
    <m/>
  </r>
  <r>
    <n v="2644"/>
    <x v="67"/>
    <d v="2023-07-08T00:00:00"/>
    <s v="FLORES EDERLYN  "/>
    <s v="CENRO"/>
    <x v="0"/>
    <d v="2023-07-10T00:00:00"/>
    <d v="2023-07-12T00:00:00"/>
    <s v="VL"/>
    <m/>
    <s v="3 VL"/>
    <n v="3"/>
    <m/>
  </r>
  <r>
    <n v="2645"/>
    <x v="67"/>
    <d v="2023-06-26T00:00:00"/>
    <s v="BAY AMIE  "/>
    <s v="CTO"/>
    <x v="1"/>
    <d v="2023-07-07T00:00:00"/>
    <d v="2023-07-07T00:00:00"/>
    <s v="VL"/>
    <m/>
    <s v="1 VL"/>
    <n v="1"/>
    <m/>
  </r>
  <r>
    <n v="2646"/>
    <x v="67"/>
    <d v="2023-06-26T00:00:00"/>
    <s v="BAY AMIE  "/>
    <s v="CTO"/>
    <x v="1"/>
    <d v="2023-07-11T00:00:00"/>
    <d v="2023-07-11T00:00:00"/>
    <s v="VL"/>
    <m/>
    <s v="1 VL"/>
    <n v="1"/>
    <m/>
  </r>
  <r>
    <n v="2647"/>
    <x v="67"/>
    <d v="2023-06-26T00:00:00"/>
    <s v="BAY AMIE  "/>
    <s v="CTO"/>
    <x v="1"/>
    <d v="2023-07-14T00:00:00"/>
    <d v="2023-07-14T00:00:00"/>
    <s v="VL"/>
    <m/>
    <s v="1 VL"/>
    <n v="1"/>
    <m/>
  </r>
  <r>
    <n v="2648"/>
    <x v="67"/>
    <d v="2023-06-26T00:00:00"/>
    <s v="BAY AMIE  "/>
    <s v="CTO"/>
    <x v="1"/>
    <d v="2023-07-21T00:00:00"/>
    <d v="2023-07-21T00:00:00"/>
    <s v="VL"/>
    <m/>
    <s v="1 VL"/>
    <n v="1"/>
    <m/>
  </r>
  <r>
    <n v="2649"/>
    <x v="67"/>
    <d v="2023-06-26T00:00:00"/>
    <s v="BAY AMIE  "/>
    <s v="CTO"/>
    <x v="1"/>
    <d v="2023-07-25T00:00:00"/>
    <d v="2023-07-25T00:00:00"/>
    <s v="VL"/>
    <m/>
    <s v="1 VL"/>
    <n v="1"/>
    <m/>
  </r>
  <r>
    <n v="2650"/>
    <x v="67"/>
    <d v="2023-06-26T00:00:00"/>
    <s v="BAY AMIE  "/>
    <s v="CTO"/>
    <x v="1"/>
    <d v="2023-07-28T00:00:00"/>
    <d v="2023-07-28T00:00:00"/>
    <s v="VL"/>
    <m/>
    <s v="1 VL"/>
    <n v="1"/>
    <m/>
  </r>
  <r>
    <n v="2651"/>
    <x v="67"/>
    <d v="2023-06-27T00:00:00"/>
    <s v="DORADO JULAIDA M."/>
    <s v="CENRO"/>
    <x v="1"/>
    <d v="2023-07-05T00:00:00"/>
    <d v="2023-07-05T00:00:00"/>
    <s v="VL"/>
    <m/>
    <s v="1 VL"/>
    <n v="1"/>
    <m/>
  </r>
  <r>
    <n v="2652"/>
    <x v="67"/>
    <d v="2023-06-27T00:00:00"/>
    <s v="DORADO JULAIDA M."/>
    <s v="CENRO"/>
    <x v="1"/>
    <d v="2023-07-07T00:00:00"/>
    <d v="2023-07-07T00:00:00"/>
    <s v="VL"/>
    <m/>
    <s v="1 VL"/>
    <n v="1"/>
    <m/>
  </r>
  <r>
    <n v="2653"/>
    <x v="67"/>
    <d v="2023-06-27T00:00:00"/>
    <s v="DORADO JULAIDA M."/>
    <s v="CENRO"/>
    <x v="1"/>
    <d v="2023-07-11T00:00:00"/>
    <d v="2023-07-11T00:00:00"/>
    <s v="VL"/>
    <m/>
    <s v="1 VL"/>
    <n v="1"/>
    <m/>
  </r>
  <r>
    <n v="2654"/>
    <x v="67"/>
    <d v="2023-06-27T00:00:00"/>
    <s v="DORADO JULAIDA M."/>
    <s v="CENRO"/>
    <x v="1"/>
    <d v="2023-07-14T00:00:00"/>
    <d v="2023-07-14T00:00:00"/>
    <s v="VL"/>
    <m/>
    <s v="1 VL"/>
    <n v="1"/>
    <m/>
  </r>
  <r>
    <n v="2655"/>
    <x v="67"/>
    <d v="2023-06-27T00:00:00"/>
    <s v="DORADO JULAIDA M."/>
    <s v="CENRO"/>
    <x v="1"/>
    <d v="2023-07-18T00:00:00"/>
    <d v="2023-07-18T00:00:00"/>
    <s v="VL"/>
    <m/>
    <s v="1 VL"/>
    <n v="1"/>
    <m/>
  </r>
  <r>
    <n v="2656"/>
    <x v="67"/>
    <d v="2023-06-27T00:00:00"/>
    <s v="DORADO JULAIDA M."/>
    <s v="CENRO"/>
    <x v="1"/>
    <d v="2023-07-21T00:00:00"/>
    <d v="2023-07-21T00:00:00"/>
    <s v="VL"/>
    <m/>
    <s v="1 VL"/>
    <n v="1"/>
    <m/>
  </r>
  <r>
    <n v="2657"/>
    <x v="67"/>
    <d v="2023-06-27T00:00:00"/>
    <s v="DORADO JULAIDA M."/>
    <s v="CENRO"/>
    <x v="1"/>
    <d v="2023-07-25T00:00:00"/>
    <d v="2023-07-25T00:00:00"/>
    <s v="VL"/>
    <m/>
    <s v="1 VL"/>
    <n v="1"/>
    <m/>
  </r>
  <r>
    <n v="2658"/>
    <x v="67"/>
    <d v="2023-06-27T00:00:00"/>
    <s v="DORADO JULAIDA M."/>
    <s v="CENRO"/>
    <x v="1"/>
    <d v="2023-07-28T00:00:00"/>
    <d v="2023-07-28T00:00:00"/>
    <s v="VL"/>
    <m/>
    <s v="1 VL"/>
    <n v="1"/>
    <m/>
  </r>
  <r>
    <n v="2659"/>
    <x v="67"/>
    <d v="2023-06-30T00:00:00"/>
    <s v="MONTENEGRO MARIA MARIZA P."/>
    <s v="CBO"/>
    <x v="1"/>
    <d v="2023-07-03T00:00:00"/>
    <d v="2023-07-03T00:00:00"/>
    <s v="OTHER"/>
    <s v="SEC 21 EO 292- SPECIAL PRIVILEGE"/>
    <s v="1 OTHER"/>
    <n v="1"/>
    <m/>
  </r>
  <r>
    <n v="2660"/>
    <x v="67"/>
    <d v="2023-07-03T00:00:00"/>
    <s v="DOGELIO JEAN MELODY M."/>
    <s v="CTO"/>
    <x v="2"/>
    <d v="2023-06-23T00:00:00"/>
    <d v="2023-06-23T00:00:00"/>
    <s v="SL"/>
    <m/>
    <s v="1 SL"/>
    <n v="1"/>
    <m/>
  </r>
  <r>
    <n v="2661"/>
    <x v="67"/>
    <d v="2023-07-03T00:00:00"/>
    <s v="DOGELIO JEAN MELODY M."/>
    <s v="CTO"/>
    <x v="2"/>
    <d v="2023-06-30T00:00:00"/>
    <d v="2023-06-30T00:00:00"/>
    <s v="SL"/>
    <m/>
    <s v="1 SL"/>
    <n v="1"/>
    <m/>
  </r>
  <r>
    <n v="2662"/>
    <x v="67"/>
    <d v="2023-06-23T00:00:00"/>
    <s v="MARQUEZ HENSLEY B."/>
    <n v="0"/>
    <x v="2"/>
    <d v="2023-06-20T00:00:00"/>
    <d v="2023-06-20T00:00:00"/>
    <s v="SL"/>
    <m/>
    <s v="1 SL"/>
    <n v="1"/>
    <m/>
  </r>
  <r>
    <n v="2663"/>
    <x v="67"/>
    <d v="2023-06-23T00:00:00"/>
    <s v="MARQUEZ HENSLEY B."/>
    <n v="0"/>
    <x v="2"/>
    <d v="2023-06-22T00:00:00"/>
    <d v="2023-06-22T00:00:00"/>
    <s v="SL"/>
    <m/>
    <s v="1 SL"/>
    <n v="1"/>
    <m/>
  </r>
  <r>
    <n v="2664"/>
    <x v="67"/>
    <d v="2023-06-19T00:00:00"/>
    <s v="REOSA CECILIA A."/>
    <s v="SP"/>
    <x v="1"/>
    <d v="2023-06-27T00:00:00"/>
    <d v="2023-06-27T00:00:00"/>
    <s v="OTHER"/>
    <s v="SEC 21 EO 292- SPECIAL PRIVILEGE"/>
    <s v="1 OTHER"/>
    <n v="1"/>
    <m/>
  </r>
  <r>
    <n v="2665"/>
    <x v="67"/>
    <d v="2023-06-27T00:00:00"/>
    <s v="OCAMPO ORLANDO R."/>
    <s v="CEO"/>
    <x v="1"/>
    <d v="2023-06-26T00:00:00"/>
    <d v="2023-06-26T00:00:00"/>
    <s v="OTHER"/>
    <s v="SEC 21 EO 292- SPECIAL PRIVILEGE"/>
    <s v="1 OTHER"/>
    <n v="1"/>
    <m/>
  </r>
  <r>
    <n v="2666"/>
    <x v="67"/>
    <d v="2023-07-03T00:00:00"/>
    <s v="ANGCAYA JENIFFER L."/>
    <s v="CPDO"/>
    <x v="0"/>
    <d v="2023-06-29T00:00:00"/>
    <d v="2023-06-30T00:00:00"/>
    <s v="SL"/>
    <m/>
    <s v="2 SL"/>
    <n v="2"/>
    <m/>
  </r>
  <r>
    <n v="2667"/>
    <x v="67"/>
    <d v="2023-06-29T00:00:00"/>
    <s v="JABINES MARIA SHELLY D."/>
    <s v="LIBRARY"/>
    <x v="0"/>
    <d v="2023-07-07T00:00:00"/>
    <d v="2023-07-07T00:00:00"/>
    <m/>
    <m/>
    <s v="1 "/>
    <n v="1"/>
    <m/>
  </r>
  <r>
    <n v="2668"/>
    <x v="67"/>
    <d v="2023-06-29T00:00:00"/>
    <s v="JABINES MARIA SHELLY D."/>
    <s v="LIBRARY"/>
    <x v="0"/>
    <d v="2023-07-14T00:00:00"/>
    <d v="2023-07-14T00:00:00"/>
    <s v="SL"/>
    <m/>
    <s v="1 SL"/>
    <n v="1"/>
    <m/>
  </r>
  <r>
    <n v="2669"/>
    <x v="67"/>
    <d v="2023-07-03T00:00:00"/>
    <s v="GONZALES MARY JANE D."/>
    <s v="CSWDO"/>
    <x v="0"/>
    <d v="2023-07-10T00:00:00"/>
    <d v="2023-07-10T00:00:00"/>
    <s v="OTHER"/>
    <s v="SEC 21 EO 292- SPECIAL PRIVILEGE"/>
    <s v="1 OTHER"/>
    <n v="1"/>
    <m/>
  </r>
  <r>
    <n v="2670"/>
    <x v="67"/>
    <d v="2023-07-03T00:00:00"/>
    <s v="MANGUINAO GILBERT  "/>
    <s v="GSO"/>
    <x v="1"/>
    <d v="2023-06-29T00:00:00"/>
    <d v="2023-06-29T00:00:00"/>
    <s v="SL"/>
    <m/>
    <s v="1 SL"/>
    <n v="1"/>
    <m/>
  </r>
  <r>
    <n v="2671"/>
    <x v="67"/>
    <d v="2023-07-03T00:00:00"/>
    <s v="PERIDO EDWIN A."/>
    <s v="GSO"/>
    <x v="1"/>
    <d v="2023-06-30T00:00:00"/>
    <d v="2023-06-30T00:00:00"/>
    <s v="SL"/>
    <m/>
    <s v="1 SL"/>
    <n v="1"/>
    <m/>
  </r>
  <r>
    <n v="2672"/>
    <x v="67"/>
    <d v="2023-07-03T00:00:00"/>
    <s v="GONZALES MARIO O."/>
    <s v="GSO"/>
    <x v="0"/>
    <d v="2023-06-30T00:00:00"/>
    <d v="2023-06-30T00:00:00"/>
    <s v="SL"/>
    <m/>
    <s v="1 SL"/>
    <n v="1"/>
    <m/>
  </r>
  <r>
    <n v="2673"/>
    <x v="67"/>
    <d v="2023-06-29T00:00:00"/>
    <s v="GONZALES MARIO O."/>
    <s v="GSO"/>
    <x v="0"/>
    <d v="2023-07-06T00:00:00"/>
    <d v="2023-07-07T00:00:00"/>
    <s v="VL"/>
    <m/>
    <s v="2 VL"/>
    <n v="2"/>
    <m/>
  </r>
  <r>
    <n v="2674"/>
    <x v="67"/>
    <d v="2023-07-03T00:00:00"/>
    <s v="ANGCAYA ANA B."/>
    <s v="GSO"/>
    <x v="1"/>
    <d v="2023-08-08T00:00:00"/>
    <d v="2023-08-10T00:00:00"/>
    <s v="VL"/>
    <m/>
    <s v="3 VL"/>
    <n v="3"/>
    <m/>
  </r>
  <r>
    <n v="2675"/>
    <x v="67"/>
    <d v="2023-07-03T00:00:00"/>
    <s v="PALADAN VICENTE  "/>
    <s v="CENRO"/>
    <x v="1"/>
    <d v="2023-06-27T00:00:00"/>
    <d v="2023-06-27T00:00:00"/>
    <s v="SL"/>
    <m/>
    <s v="1 SL"/>
    <n v="1"/>
    <m/>
  </r>
  <r>
    <n v="2676"/>
    <x v="67"/>
    <d v="2023-07-03T00:00:00"/>
    <s v="PALADAN VICENTE  "/>
    <s v="CENRO"/>
    <x v="1"/>
    <d v="2023-06-29T00:00:00"/>
    <d v="2023-06-30T00:00:00"/>
    <s v="SL"/>
    <m/>
    <s v="2 SL"/>
    <n v="2"/>
    <m/>
  </r>
  <r>
    <n v="2677"/>
    <x v="67"/>
    <d v="2023-07-03T00:00:00"/>
    <s v="MACAPUNO FELIX  "/>
    <s v="CENRO"/>
    <x v="1"/>
    <d v="2023-06-29T00:00:00"/>
    <d v="2023-06-30T00:00:00"/>
    <s v="SL"/>
    <m/>
    <s v="2 SL"/>
    <n v="2"/>
    <m/>
  </r>
  <r>
    <n v="2678"/>
    <x v="67"/>
    <d v="2023-06-30T00:00:00"/>
    <s v="RODRIGUEZ IGNACIO  "/>
    <s v="CENRO"/>
    <x v="1"/>
    <d v="2023-06-23T00:00:00"/>
    <d v="2023-06-23T00:00:00"/>
    <s v="SL"/>
    <m/>
    <s v="1 SL"/>
    <n v="1"/>
    <m/>
  </r>
  <r>
    <n v="2679"/>
    <x v="67"/>
    <d v="2023-06-30T00:00:00"/>
    <s v="RODRIGUEZ IGNACIO  "/>
    <s v="CENRO"/>
    <x v="1"/>
    <d v="2023-06-26T00:00:00"/>
    <d v="2023-06-26T00:00:00"/>
    <s v="SL"/>
    <m/>
    <s v="1 SL"/>
    <n v="1"/>
    <m/>
  </r>
  <r>
    <n v="2680"/>
    <x v="67"/>
    <d v="2023-07-03T00:00:00"/>
    <s v="PERENA RUBILINDA C."/>
    <s v="MO"/>
    <x v="1"/>
    <d v="2023-07-04T00:00:00"/>
    <d v="2023-07-06T00:00:00"/>
    <s v="VL"/>
    <m/>
    <s v="3 VL"/>
    <n v="3"/>
    <m/>
  </r>
  <r>
    <n v="2681"/>
    <x v="67"/>
    <d v="2023-06-30T00:00:00"/>
    <s v="PERENA RUBILINDA C."/>
    <s v="MO"/>
    <x v="1"/>
    <d v="2023-06-27T00:00:00"/>
    <d v="2023-06-27T00:00:00"/>
    <s v="SL"/>
    <m/>
    <s v="1 SL"/>
    <n v="1"/>
    <m/>
  </r>
  <r>
    <n v="2682"/>
    <x v="67"/>
    <d v="2023-06-30T00:00:00"/>
    <s v="PERENA RUBILINDA C."/>
    <s v="MO"/>
    <x v="1"/>
    <d v="2023-06-29T00:00:00"/>
    <d v="2023-06-29T00:00:00"/>
    <s v="SL"/>
    <m/>
    <s v="1 SL"/>
    <n v="1"/>
    <m/>
  </r>
  <r>
    <n v="2683"/>
    <x v="67"/>
    <d v="2023-07-03T00:00:00"/>
    <s v="ALEGA ESTELITA M."/>
    <s v="CTO"/>
    <x v="1"/>
    <d v="2023-06-29T00:00:00"/>
    <d v="2023-06-30T00:00:00"/>
    <s v="SL"/>
    <m/>
    <s v="2 SL"/>
    <n v="2"/>
    <m/>
  </r>
  <r>
    <n v="2684"/>
    <x v="67"/>
    <d v="2023-06-30T00:00:00"/>
    <s v="DIMAPILIS ELVIRA S."/>
    <s v="CTO"/>
    <x v="1"/>
    <d v="2023-06-26T00:00:00"/>
    <d v="2023-06-27T00:00:00"/>
    <s v="SL"/>
    <m/>
    <s v="2 SL"/>
    <n v="2"/>
    <m/>
  </r>
  <r>
    <n v="2685"/>
    <x v="67"/>
    <d v="2023-06-30T00:00:00"/>
    <s v="DIMAPILIS ELVIRA S."/>
    <s v="CTO"/>
    <x v="1"/>
    <d v="2023-06-29T00:00:00"/>
    <d v="2023-06-29T00:00:00"/>
    <s v="SL"/>
    <m/>
    <s v="1 SL"/>
    <n v="1"/>
    <m/>
  </r>
  <r>
    <n v="2686"/>
    <x v="67"/>
    <d v="2023-07-03T00:00:00"/>
    <s v="ATIENZA JULIE ANN A."/>
    <s v="CTO"/>
    <x v="1"/>
    <d v="2023-06-27T00:00:00"/>
    <d v="2023-06-27T00:00:00"/>
    <s v="SL"/>
    <m/>
    <s v="1 SL"/>
    <n v="1"/>
    <m/>
  </r>
  <r>
    <n v="2687"/>
    <x v="67"/>
    <d v="2023-07-03T00:00:00"/>
    <s v="ATIENZA JULIE ANN A."/>
    <s v="CTO"/>
    <x v="1"/>
    <d v="2023-06-30T00:00:00"/>
    <d v="2023-06-30T00:00:00"/>
    <s v="SL"/>
    <m/>
    <s v="1 SL"/>
    <n v="1"/>
    <m/>
  </r>
  <r>
    <n v="2688"/>
    <x v="67"/>
    <d v="2023-07-03T00:00:00"/>
    <s v="ENRIQUEZ EDGAR P."/>
    <s v="MO"/>
    <x v="1"/>
    <d v="2023-06-26T00:00:00"/>
    <d v="2023-06-27T00:00:00"/>
    <s v="SL"/>
    <m/>
    <s v="2 SL"/>
    <n v="2"/>
    <m/>
  </r>
  <r>
    <n v="2689"/>
    <x v="67"/>
    <d v="2023-07-03T00:00:00"/>
    <s v="ENRIQUEZ EDGAR P."/>
    <s v="MO"/>
    <x v="1"/>
    <d v="2023-06-29T00:00:00"/>
    <d v="2023-06-30T00:00:00"/>
    <s v="SL"/>
    <m/>
    <s v="2 SL"/>
    <n v="2"/>
    <m/>
  </r>
  <r>
    <n v="2690"/>
    <x v="67"/>
    <d v="2023-06-26T00:00:00"/>
    <s v="SARDINOLA  GINABLETH J."/>
    <s v="MO"/>
    <x v="1"/>
    <d v="2023-06-23T00:00:00"/>
    <d v="2023-06-23T00:00:00"/>
    <s v="OTHER"/>
    <s v="SEC 21 EO 292- SPECIAL PRIVILEGE"/>
    <s v="1 OTHER"/>
    <n v="1"/>
    <m/>
  </r>
  <r>
    <n v="2691"/>
    <x v="67"/>
    <d v="2023-07-03T00:00:00"/>
    <s v="PUNZALAN LUCIANA A."/>
    <s v="TCNHS"/>
    <x v="0"/>
    <d v="2023-06-27T00:00:00"/>
    <d v="2023-06-27T00:00:00"/>
    <s v="SL"/>
    <m/>
    <s v="1 SL"/>
    <n v="1"/>
    <m/>
  </r>
  <r>
    <n v="2692"/>
    <x v="67"/>
    <d v="2023-07-03T00:00:00"/>
    <s v="PUNZALAN LUCIANA A."/>
    <s v="TCNHS"/>
    <x v="0"/>
    <d v="2023-06-30T00:00:00"/>
    <d v="2023-06-30T00:00:00"/>
    <s v="SL"/>
    <m/>
    <s v="1 SL"/>
    <n v="1"/>
    <m/>
  </r>
  <r>
    <n v="2693"/>
    <x v="67"/>
    <d v="2023-07-03T00:00:00"/>
    <s v="PENALES GUILLERMA B."/>
    <s v="CBO"/>
    <x v="1"/>
    <d v="2023-06-30T00:00:00"/>
    <d v="2023-06-30T00:00:00"/>
    <s v="SL"/>
    <m/>
    <s v="1 SL"/>
    <n v="1"/>
    <m/>
  </r>
  <r>
    <n v="2694"/>
    <x v="67"/>
    <d v="2023-07-03T00:00:00"/>
    <s v="VILLANUEVA MARILYN L."/>
    <s v="TICC"/>
    <x v="0"/>
    <d v="2023-06-28T00:00:00"/>
    <d v="2023-06-30T00:00:00"/>
    <s v="SL"/>
    <m/>
    <s v="2 SL"/>
    <n v="2"/>
    <m/>
  </r>
  <r>
    <n v="2695"/>
    <x v="67"/>
    <d v="2023-07-03T00:00:00"/>
    <s v="CESICAR JOCHELLE JOAN S."/>
    <s v="TICC/TCCH"/>
    <x v="0"/>
    <d v="2023-07-09T00:00:00"/>
    <d v="2023-07-09T00:00:00"/>
    <s v="VL"/>
    <m/>
    <s v="1 VL"/>
    <n v="1"/>
    <m/>
  </r>
  <r>
    <n v="2696"/>
    <x v="67"/>
    <d v="2023-06-18T00:00:00"/>
    <s v="LOYOLA JANE A."/>
    <s v="CPDO"/>
    <x v="1"/>
    <d v="2023-06-16T00:00:00"/>
    <d v="2023-06-16T00:00:00"/>
    <s v="OTHER"/>
    <s v="SEC 21 EO 292- SPECIAL PRIVILEGE"/>
    <s v="1 OTHER"/>
    <n v="1"/>
    <m/>
  </r>
  <r>
    <n v="2697"/>
    <x v="67"/>
    <d v="2023-06-30T00:00:00"/>
    <s v="JAVIER MYLENE M."/>
    <s v="CPDO"/>
    <x v="1"/>
    <d v="2023-07-05T00:00:00"/>
    <d v="2023-07-05T00:00:00"/>
    <s v="OTHER"/>
    <s v="SEC 21 EO 292- SPECIAL PRIVILEGE"/>
    <s v="1 OTHER"/>
    <n v="1"/>
    <m/>
  </r>
  <r>
    <n v="2698"/>
    <x v="67"/>
    <d v="2023-07-03T00:00:00"/>
    <s v="OBINA JAIME  "/>
    <s v="CENRO"/>
    <x v="0"/>
    <d v="2023-07-10T00:00:00"/>
    <d v="2023-07-12T00:00:00"/>
    <s v="VL"/>
    <m/>
    <s v="3 VL"/>
    <n v="3"/>
    <m/>
  </r>
  <r>
    <n v="2699"/>
    <x v="67"/>
    <d v="2023-07-01T00:00:00"/>
    <s v="DISEPEDA MACARIA P."/>
    <s v="TICC"/>
    <x v="0"/>
    <d v="2023-07-12T00:00:00"/>
    <d v="2023-07-14T00:00:00"/>
    <s v="VL"/>
    <m/>
    <s v="3 VL"/>
    <n v="3"/>
    <m/>
  </r>
  <r>
    <n v="2700"/>
    <x v="67"/>
    <d v="2023-07-03T00:00:00"/>
    <s v="MERJILLA JEANETTE B."/>
    <n v="0"/>
    <x v="2"/>
    <d v="2023-07-18T00:00:00"/>
    <d v="2023-07-18T00:00:00"/>
    <s v="VL"/>
    <m/>
    <s v="1 VL"/>
    <n v="1"/>
    <m/>
  </r>
  <r>
    <n v="2701"/>
    <x v="67"/>
    <d v="2023-07-03T00:00:00"/>
    <s v="MERJILLA JEANETTE B."/>
    <n v="0"/>
    <x v="2"/>
    <d v="2023-07-19T00:00:00"/>
    <d v="2023-07-19T00:00:00"/>
    <s v="OTHER"/>
    <s v="SEC 21 EO 292- SPECIAL PRIVILEGE"/>
    <s v="1 OTHER"/>
    <n v="1"/>
    <m/>
  </r>
  <r>
    <n v="2702"/>
    <x v="67"/>
    <d v="2023-07-03T00:00:00"/>
    <s v="RODRIGUEZ JOSEPHINE R."/>
    <s v="TICC"/>
    <x v="0"/>
    <d v="2023-07-12T00:00:00"/>
    <d v="2023-07-14T00:00:00"/>
    <s v="VL"/>
    <m/>
    <s v="3 VL"/>
    <n v="3"/>
    <m/>
  </r>
  <r>
    <n v="2703"/>
    <x v="67"/>
    <d v="2023-07-03T00:00:00"/>
    <s v="PENALES GUILLERMA B."/>
    <s v="CBO"/>
    <x v="1"/>
    <d v="2023-08-08T00:00:00"/>
    <d v="2023-08-10T00:00:00"/>
    <s v="VL"/>
    <m/>
    <s v="3 VL"/>
    <n v="3"/>
    <m/>
  </r>
  <r>
    <n v="2704"/>
    <x v="67"/>
    <d v="2023-07-03T00:00:00"/>
    <s v="BORJA NECY M."/>
    <s v="CBO"/>
    <x v="1"/>
    <d v="2023-08-08T00:00:00"/>
    <d v="2023-08-10T00:00:00"/>
    <s v="VL"/>
    <m/>
    <s v="3 VL"/>
    <n v="3"/>
    <m/>
  </r>
  <r>
    <n v="2705"/>
    <x v="67"/>
    <d v="2023-07-03T00:00:00"/>
    <s v="TAÑEDO MARIA EVELYN C."/>
    <s v="CBO"/>
    <x v="1"/>
    <d v="2023-08-08T00:00:00"/>
    <d v="2023-08-10T00:00:00"/>
    <s v="VL"/>
    <m/>
    <s v="3 VL"/>
    <n v="3"/>
    <m/>
  </r>
  <r>
    <n v="2706"/>
    <x v="67"/>
    <d v="2023-07-03T00:00:00"/>
    <s v="PEÑAFIEL MELISSA Q."/>
    <s v="CBO"/>
    <x v="1"/>
    <d v="2023-08-08T00:00:00"/>
    <d v="2023-08-10T00:00:00"/>
    <s v="VL"/>
    <m/>
    <s v="3 VL"/>
    <n v="3"/>
    <m/>
  </r>
  <r>
    <n v="2707"/>
    <x v="67"/>
    <d v="2023-07-03T00:00:00"/>
    <s v="MONTENEGRO MARIA MARIZA P."/>
    <s v="CBO"/>
    <x v="1"/>
    <d v="2023-08-08T00:00:00"/>
    <d v="2023-08-10T00:00:00"/>
    <s v="VL"/>
    <m/>
    <s v="3 VL"/>
    <n v="3"/>
    <m/>
  </r>
  <r>
    <n v="2708"/>
    <x v="67"/>
    <d v="2023-07-03T00:00:00"/>
    <s v="FELICIDARIO PAMELA C."/>
    <s v="BUDGET"/>
    <x v="1"/>
    <d v="2023-08-08T00:00:00"/>
    <d v="2023-08-10T00:00:00"/>
    <s v="VL"/>
    <m/>
    <s v="3 VL"/>
    <n v="3"/>
    <m/>
  </r>
  <r>
    <n v="2709"/>
    <x v="67"/>
    <d v="2023-07-04T00:00:00"/>
    <s v="BORJA EDWIN G."/>
    <s v="TCCH/TICC"/>
    <x v="1"/>
    <d v="2023-07-11T00:00:00"/>
    <d v="2023-07-11T00:00:00"/>
    <s v="OTHER"/>
    <s v="SEC 21 EO 292- SPECIAL PRIVILEGE"/>
    <s v="1 OTHER"/>
    <n v="1"/>
    <m/>
  </r>
  <r>
    <n v="2710"/>
    <x v="67"/>
    <d v="2023-07-04T00:00:00"/>
    <s v="BORJA EDWIN G."/>
    <s v="TCCH/TICC"/>
    <x v="1"/>
    <d v="2023-07-21T00:00:00"/>
    <d v="2023-07-21T00:00:00"/>
    <s v="OTHER"/>
    <s v="SEC 21 EO 292- SPECIAL PRIVILEGE"/>
    <s v="1 OTHER"/>
    <n v="1"/>
    <m/>
  </r>
  <r>
    <n v="2711"/>
    <x v="67"/>
    <d v="2023-07-01T00:00:00"/>
    <s v="ANACAY ANICETA P."/>
    <s v="PICNIC GROVE"/>
    <x v="1"/>
    <d v="2023-06-06T00:00:00"/>
    <d v="2023-06-09T00:00:00"/>
    <s v="SL"/>
    <m/>
    <s v="4 SL"/>
    <n v="4"/>
    <m/>
  </r>
  <r>
    <n v="2712"/>
    <x v="67"/>
    <d v="2023-07-01T00:00:00"/>
    <s v="ANACAY ANICETA P."/>
    <s v="PICNIC GROVE"/>
    <x v="1"/>
    <d v="2023-06-13T00:00:00"/>
    <d v="2023-06-16T00:00:00"/>
    <s v="SL"/>
    <m/>
    <s v="4 SL"/>
    <n v="4"/>
    <m/>
  </r>
  <r>
    <n v="2713"/>
    <x v="67"/>
    <d v="2023-07-01T00:00:00"/>
    <s v="ANACAY ANICETA P."/>
    <s v="PICNIC GROVE"/>
    <x v="1"/>
    <d v="2023-06-19T00:00:00"/>
    <d v="2023-06-23T00:00:00"/>
    <s v="SL"/>
    <m/>
    <s v="5 SL"/>
    <n v="5"/>
    <m/>
  </r>
  <r>
    <n v="2714"/>
    <x v="67"/>
    <d v="2023-07-01T00:00:00"/>
    <s v="ANACAY ANICETA P."/>
    <s v="PICNIC GROVE"/>
    <x v="1"/>
    <d v="2023-06-26T00:00:00"/>
    <d v="2023-06-27T00:00:00"/>
    <s v="SL"/>
    <m/>
    <s v="2 SL"/>
    <n v="2"/>
    <m/>
  </r>
  <r>
    <n v="2715"/>
    <x v="67"/>
    <d v="2023-07-01T00:00:00"/>
    <s v="ANACAY ANICETA P."/>
    <s v="PICNIC GROVE"/>
    <x v="1"/>
    <d v="2023-06-29T00:00:00"/>
    <d v="2023-06-30T00:00:00"/>
    <s v="SL"/>
    <m/>
    <s v="2 SL"/>
    <n v="2"/>
    <m/>
  </r>
  <r>
    <n v="2716"/>
    <x v="67"/>
    <d v="2023-07-03T00:00:00"/>
    <s v="MIRANDA BIENVENIDO D."/>
    <n v="0"/>
    <x v="2"/>
    <d v="2023-06-23T00:00:00"/>
    <d v="2023-06-30T00:00:00"/>
    <s v="VL"/>
    <m/>
    <s v="5 VL"/>
    <n v="5"/>
    <m/>
  </r>
  <r>
    <n v="2717"/>
    <x v="67"/>
    <d v="2023-07-03T00:00:00"/>
    <s v="OSTONAL IVY S."/>
    <s v="ONT"/>
    <x v="1"/>
    <d v="2023-07-17T00:00:00"/>
    <d v="2023-07-17T00:00:00"/>
    <s v="VL"/>
    <m/>
    <s v="1 VL"/>
    <n v="1"/>
    <m/>
  </r>
  <r>
    <n v="2718"/>
    <x v="67"/>
    <d v="2023-06-26T00:00:00"/>
    <s v="COSTANTE HERBERT F."/>
    <s v="BPLO"/>
    <x v="2"/>
    <d v="2023-06-22T00:00:00"/>
    <d v="2023-06-23T00:00:00"/>
    <s v="SL"/>
    <s v="SL WITHOUT PAY"/>
    <s v="2 SL"/>
    <n v="2"/>
    <m/>
  </r>
  <r>
    <n v="2719"/>
    <x v="68"/>
    <d v="2023-07-05T00:00:00"/>
    <s v="SUMAGUI FELICITAS M."/>
    <s v="CSWDO"/>
    <x v="0"/>
    <m/>
    <m/>
    <s v="OTHER"/>
    <s v="TERMINAL LEAVE"/>
    <s v="0 OTHER"/>
    <n v="0"/>
    <m/>
  </r>
  <r>
    <n v="2720"/>
    <x v="68"/>
    <d v="2023-06-22T00:00:00"/>
    <s v="JUNILLER ALTHEA JANINE A."/>
    <s v="BPLO"/>
    <x v="0"/>
    <d v="2023-06-26T00:00:00"/>
    <d v="2023-07-17T00:00:00"/>
    <s v="VL"/>
    <m/>
    <s v="15 VL"/>
    <n v="15"/>
    <m/>
  </r>
  <r>
    <n v="2721"/>
    <x v="68"/>
    <d v="2023-07-06T00:00:00"/>
    <s v="SUMAGUI DESZERIE ANN A."/>
    <s v="ONT"/>
    <x v="1"/>
    <d v="2023-06-01T00:00:00"/>
    <d v="2023-06-16T00:00:00"/>
    <s v="SL"/>
    <m/>
    <s v="11 SL"/>
    <n v="11"/>
    <m/>
  </r>
  <r>
    <n v="2722"/>
    <x v="68"/>
    <d v="2023-07-07T00:00:00"/>
    <s v="VERGARA CATHERINE R."/>
    <s v="CSWDO"/>
    <x v="1"/>
    <d v="2023-07-11T00:00:00"/>
    <d v="2023-07-11T00:00:00"/>
    <s v="VL"/>
    <m/>
    <s v="1 VL"/>
    <n v="1"/>
    <m/>
  </r>
  <r>
    <n v="2723"/>
    <x v="68"/>
    <d v="2023-07-05T00:00:00"/>
    <s v="ROZUL FLORENCIA M."/>
    <s v="CSWDO"/>
    <x v="1"/>
    <d v="2023-07-04T00:00:00"/>
    <d v="2023-07-04T00:00:00"/>
    <s v="SL"/>
    <m/>
    <s v="1 SL"/>
    <n v="1"/>
    <m/>
  </r>
  <r>
    <n v="2724"/>
    <x v="68"/>
    <d v="2023-07-07T00:00:00"/>
    <s v="DELA CRUZ EVANGELINE P."/>
    <s v="LANDTAX"/>
    <x v="1"/>
    <d v="2023-06-23T00:00:00"/>
    <d v="2023-06-23T00:00:00"/>
    <s v="SL"/>
    <m/>
    <s v="1 SL"/>
    <n v="1"/>
    <m/>
  </r>
  <r>
    <n v="2724"/>
    <x v="68"/>
    <d v="2023-07-07T00:00:00"/>
    <s v="DELA CRUZ EVANGELINE P."/>
    <s v="LANDTAX"/>
    <x v="1"/>
    <d v="2023-06-27T00:00:00"/>
    <d v="2023-06-27T00:00:00"/>
    <s v="SL"/>
    <m/>
    <s v="1 SL"/>
    <n v="1"/>
    <m/>
  </r>
  <r>
    <n v="2725"/>
    <x v="68"/>
    <d v="2023-07-07T00:00:00"/>
    <s v="MARTINEZ BELEN B."/>
    <n v="0"/>
    <x v="2"/>
    <d v="2023-07-06T00:00:00"/>
    <d v="2023-07-06T00:00:00"/>
    <s v="SL"/>
    <m/>
    <s v="1 SL"/>
    <n v="1"/>
    <m/>
  </r>
  <r>
    <n v="2726"/>
    <x v="68"/>
    <d v="2023-07-06T00:00:00"/>
    <s v="MANALO EDITHA V."/>
    <s v="ACCOUNTING"/>
    <x v="1"/>
    <d v="2023-07-14T00:00:00"/>
    <d v="2023-07-14T00:00:00"/>
    <s v="VL"/>
    <m/>
    <s v="1 VL"/>
    <n v="1"/>
    <m/>
  </r>
  <r>
    <n v="2727"/>
    <x v="69"/>
    <d v="2023-07-06T00:00:00"/>
    <s v="GATPANDAN MICHAEL E."/>
    <s v="GSO"/>
    <x v="0"/>
    <d v="2023-06-30T00:00:00"/>
    <d v="2023-06-30T00:00:00"/>
    <s v="SL"/>
    <m/>
    <s v="1 SL"/>
    <n v="1"/>
    <m/>
  </r>
  <r>
    <n v="2728"/>
    <x v="68"/>
    <d v="2023-07-03T00:00:00"/>
    <s v="PATERNO MARIA LOURDERS P."/>
    <s v="DSWDO"/>
    <x v="1"/>
    <d v="2023-07-14T00:00:00"/>
    <d v="2023-07-14T00:00:00"/>
    <s v="VL"/>
    <m/>
    <s v="1 VL"/>
    <n v="1"/>
    <m/>
  </r>
  <r>
    <n v="2729"/>
    <x v="68"/>
    <d v="2023-07-06T00:00:00"/>
    <s v="BAYOT ANISIA P."/>
    <s v="CTO"/>
    <x v="1"/>
    <d v="2023-07-03T00:00:00"/>
    <d v="2023-07-03T00:00:00"/>
    <s v="SL"/>
    <m/>
    <s v="1 SL"/>
    <n v="1"/>
    <m/>
  </r>
  <r>
    <n v="2730"/>
    <x v="68"/>
    <d v="2023-06-19T00:00:00"/>
    <s v="VILLANUEVA DAVE RONILLO V."/>
    <s v="CEO"/>
    <x v="0"/>
    <d v="2023-06-16T00:00:00"/>
    <d v="2023-06-16T00:00:00"/>
    <s v="SL"/>
    <m/>
    <s v="1 SL"/>
    <n v="1"/>
    <m/>
  </r>
  <r>
    <n v="2731"/>
    <x v="68"/>
    <d v="2023-07-06T00:00:00"/>
    <s v="DELFINO NINA C."/>
    <s v="ONT"/>
    <x v="1"/>
    <d v="2023-07-28T00:00:00"/>
    <d v="2023-07-29T00:00:00"/>
    <s v="VL"/>
    <m/>
    <s v="2 VL"/>
    <n v="2"/>
    <m/>
  </r>
  <r>
    <n v="2731"/>
    <x v="68"/>
    <d v="2023-07-06T00:00:00"/>
    <s v="DELFINO NINA C."/>
    <s v="ONT"/>
    <x v="1"/>
    <d v="2023-07-31T00:00:00"/>
    <d v="2023-07-31T00:00:00"/>
    <s v="VL"/>
    <m/>
    <s v="1 VL"/>
    <n v="1"/>
    <m/>
  </r>
  <r>
    <n v="2732"/>
    <x v="68"/>
    <d v="2023-07-07T00:00:00"/>
    <s v="PAITON MARY ANN M."/>
    <s v="CHARACTER OFFICE"/>
    <x v="1"/>
    <d v="2023-07-06T00:00:00"/>
    <d v="2023-07-06T00:00:00"/>
    <s v="SL"/>
    <m/>
    <s v="1 SL"/>
    <n v="1"/>
    <m/>
  </r>
  <r>
    <n v="2733"/>
    <x v="68"/>
    <d v="2023-07-03T00:00:00"/>
    <s v="DIMAPILIS ANTHONY A."/>
    <s v="CTO"/>
    <x v="1"/>
    <d v="2023-06-29T00:00:00"/>
    <d v="2023-06-29T00:00:00"/>
    <s v="SL"/>
    <m/>
    <s v="1 SL"/>
    <n v="1"/>
    <m/>
  </r>
  <r>
    <n v="2734"/>
    <x v="68"/>
    <d v="2023-06-23T00:00:00"/>
    <s v="NATANAUAN GILBERTO A."/>
    <s v="PEOPLE'S PARK"/>
    <x v="1"/>
    <d v="2023-06-18T00:00:00"/>
    <d v="2023-06-20T00:00:00"/>
    <s v="SL"/>
    <m/>
    <s v="3 SL"/>
    <n v="3"/>
    <m/>
  </r>
  <r>
    <n v="2735"/>
    <x v="68"/>
    <d v="2023-07-06T00:00:00"/>
    <s v="AMULONG ADLYC JOHN P."/>
    <s v="MAHOGANY MARKET"/>
    <x v="2"/>
    <d v="2023-07-03T00:00:00"/>
    <d v="2023-07-03T00:00:00"/>
    <s v="WITHOUTPAY"/>
    <m/>
    <s v="1 WITHOUTPAY"/>
    <n v="1"/>
    <m/>
  </r>
  <r>
    <n v="2735"/>
    <x v="68"/>
    <d v="2023-07-06T00:00:00"/>
    <s v="AMULONG ADLYC JOHN P."/>
    <s v="MAHOGANY MARKET"/>
    <x v="2"/>
    <d v="2023-07-05T00:00:00"/>
    <d v="2023-07-05T00:00:00"/>
    <s v="WITHOUTPAY"/>
    <m/>
    <s v="1 WITHOUTPAY"/>
    <n v="1"/>
    <m/>
  </r>
  <r>
    <n v="2736"/>
    <x v="68"/>
    <d v="2023-07-06T00:00:00"/>
    <s v="BORJA NECY M."/>
    <s v="CBO"/>
    <x v="1"/>
    <d v="2023-07-05T00:00:00"/>
    <d v="2023-07-05T00:00:00"/>
    <s v="SL"/>
    <m/>
    <s v="1 SL"/>
    <n v="1"/>
    <m/>
  </r>
  <r>
    <n v="2737"/>
    <x v="68"/>
    <d v="2023-07-06T00:00:00"/>
    <s v="MONTENEGRO MARIA MARIZA P."/>
    <s v="CBO"/>
    <x v="1"/>
    <d v="2023-07-05T00:00:00"/>
    <d v="2023-07-05T00:00:00"/>
    <s v="SL"/>
    <m/>
    <s v="1 SL"/>
    <n v="1"/>
    <m/>
  </r>
  <r>
    <n v="2738"/>
    <x v="68"/>
    <d v="2023-06-29T00:00:00"/>
    <s v="PEREY AIRENE O."/>
    <s v="CCT"/>
    <x v="1"/>
    <d v="2023-07-03T00:00:00"/>
    <d v="2023-07-03T00:00:00"/>
    <s v="SL"/>
    <m/>
    <s v="1 SL"/>
    <n v="1"/>
    <m/>
  </r>
  <r>
    <n v="2738"/>
    <x v="68"/>
    <d v="2023-06-29T00:00:00"/>
    <s v="PEREY AIRENE O."/>
    <s v="CCT"/>
    <x v="1"/>
    <d v="2023-07-14T00:00:00"/>
    <d v="2023-07-14T00:00:00"/>
    <s v="VL"/>
    <m/>
    <s v="1 VL"/>
    <n v="1"/>
    <m/>
  </r>
  <r>
    <n v="2739"/>
    <x v="68"/>
    <d v="2023-07-05T00:00:00"/>
    <s v="GARCIA HAIZEL M."/>
    <s v="CCT"/>
    <x v="1"/>
    <d v="2023-07-04T00:00:00"/>
    <d v="2023-07-04T00:00:00"/>
    <s v="SL"/>
    <m/>
    <s v="1 SL"/>
    <n v="1"/>
    <m/>
  </r>
  <r>
    <n v="2740"/>
    <x v="68"/>
    <d v="2023-07-04T00:00:00"/>
    <s v="ESPIRITU RONALD M."/>
    <s v="CTO"/>
    <x v="1"/>
    <d v="2023-07-03T00:00:00"/>
    <d v="2023-07-03T00:00:00"/>
    <s v="SL"/>
    <m/>
    <s v="1 SL"/>
    <n v="1"/>
    <m/>
  </r>
  <r>
    <n v="2741"/>
    <x v="68"/>
    <d v="2023-06-30T00:00:00"/>
    <s v="BAYOT EMILIANA C."/>
    <s v="CPDO"/>
    <x v="1"/>
    <d v="2023-06-29T00:00:00"/>
    <d v="2023-06-29T00:00:00"/>
    <s v="SL"/>
    <m/>
    <s v="1 SL"/>
    <n v="1"/>
    <m/>
  </r>
  <r>
    <n v="2742"/>
    <x v="68"/>
    <d v="2023-06-19T00:00:00"/>
    <s v="REOSA CECILIA A."/>
    <s v="SP"/>
    <x v="1"/>
    <d v="2023-06-27T00:00:00"/>
    <d v="2023-06-27T00:00:00"/>
    <s v="OTHER"/>
    <s v="SEC 21 EO 292- SPECIAL PRIVILEGE"/>
    <s v="1 OTHER"/>
    <n v="1"/>
    <m/>
  </r>
  <r>
    <n v="2743"/>
    <x v="68"/>
    <d v="2023-07-04T00:00:00"/>
    <s v="BAY AMIE  "/>
    <s v="CTO"/>
    <x v="1"/>
    <d v="2023-07-03T00:00:00"/>
    <d v="2023-07-03T00:00:00"/>
    <s v="SL"/>
    <m/>
    <s v="1 SL"/>
    <n v="1"/>
    <m/>
  </r>
  <r>
    <n v="2744"/>
    <x v="68"/>
    <d v="2023-07-05T00:00:00"/>
    <s v="GONZALES MARIO O."/>
    <s v="GSO"/>
    <x v="0"/>
    <d v="2023-07-13T00:00:00"/>
    <d v="2023-07-14T00:00:00"/>
    <s v="VL"/>
    <m/>
    <s v="2 VL"/>
    <n v="2"/>
    <m/>
  </r>
  <r>
    <n v="2745"/>
    <x v="68"/>
    <d v="2023-07-07T00:00:00"/>
    <s v="MARASIGAN MARIFE C."/>
    <s v="CTO"/>
    <x v="2"/>
    <d v="2023-07-12T00:00:00"/>
    <d v="2023-07-12T00:00:00"/>
    <s v="WITHOUTPAY"/>
    <m/>
    <s v="1 WITHOUTPAY"/>
    <n v="1"/>
    <m/>
  </r>
  <r>
    <n v="2746"/>
    <x v="68"/>
    <d v="2023-06-26T00:00:00"/>
    <s v="REOSA CECILIA A."/>
    <s v="SP"/>
    <x v="1"/>
    <d v="2023-06-26T00:00:00"/>
    <d v="2023-06-26T00:00:00"/>
    <s v="SL"/>
    <m/>
    <s v="1 SL"/>
    <n v="1"/>
    <m/>
  </r>
  <r>
    <n v="2747"/>
    <x v="68"/>
    <d v="2023-07-06T00:00:00"/>
    <s v="REPILLO AMMY LOU M."/>
    <s v="CTO"/>
    <x v="1"/>
    <d v="2023-07-11T00:00:00"/>
    <d v="2023-07-11T00:00:00"/>
    <s v="OTHER"/>
    <s v="SEC 21 EO 292- SPECIAL PRIVILEGE"/>
    <s v="1 OTHER"/>
    <n v="1"/>
    <m/>
  </r>
  <r>
    <n v="2748"/>
    <x v="68"/>
    <d v="2023-07-10T00:00:00"/>
    <s v="MIRANDA NICOLE MAY B."/>
    <n v="0"/>
    <x v="2"/>
    <d v="2023-07-11T00:00:00"/>
    <d v="2023-07-11T00:00:00"/>
    <s v="VL"/>
    <m/>
    <s v="1 VL"/>
    <n v="1"/>
    <m/>
  </r>
  <r>
    <n v="2749"/>
    <x v="68"/>
    <d v="2023-07-19T00:00:00"/>
    <s v="MARASIGAN  YOLANDA A."/>
    <n v="0"/>
    <x v="1"/>
    <d v="2023-06-23T00:00:00"/>
    <d v="2023-06-28T00:00:00"/>
    <s v="VL"/>
    <m/>
    <s v="4 VL"/>
    <n v="4"/>
    <m/>
  </r>
  <r>
    <n v="2750"/>
    <x v="68"/>
    <d v="2023-06-30T00:00:00"/>
    <s v="MAULLON JAENA F."/>
    <n v="0"/>
    <x v="2"/>
    <d v="2023-07-03T00:00:00"/>
    <d v="2023-07-03T00:00:00"/>
    <s v="VL"/>
    <m/>
    <s v="1 VL"/>
    <n v="1"/>
    <m/>
  </r>
  <r>
    <n v="2750"/>
    <x v="68"/>
    <d v="2023-06-30T00:00:00"/>
    <s v="MAULLON JAENA F."/>
    <n v="0"/>
    <x v="2"/>
    <d v="2023-07-06T00:00:00"/>
    <d v="2023-07-06T00:00:00"/>
    <s v="VL"/>
    <m/>
    <s v="1 VL"/>
    <n v="1"/>
    <m/>
  </r>
  <r>
    <n v="2750"/>
    <x v="68"/>
    <d v="2023-06-30T00:00:00"/>
    <s v="MAULLON JAENA F."/>
    <n v="0"/>
    <x v="2"/>
    <d v="2023-07-10T00:00:00"/>
    <d v="2023-07-10T00:00:00"/>
    <s v="VL"/>
    <m/>
    <s v="1 VL"/>
    <n v="1"/>
    <m/>
  </r>
  <r>
    <n v="2751"/>
    <x v="68"/>
    <d v="2023-07-10T00:00:00"/>
    <s v="PEREA BABEL G."/>
    <s v="HOUSING"/>
    <x v="0"/>
    <d v="2023-07-04T00:00:00"/>
    <d v="2023-07-04T00:00:00"/>
    <s v="SL"/>
    <m/>
    <s v="1 SL"/>
    <n v="1"/>
    <m/>
  </r>
  <r>
    <n v="2752"/>
    <x v="68"/>
    <d v="2023-07-06T00:00:00"/>
    <s v="REYES NORALYN B."/>
    <s v="SP"/>
    <x v="1"/>
    <d v="2023-07-13T00:00:00"/>
    <d v="2023-07-14T00:00:00"/>
    <s v="VL"/>
    <m/>
    <s v="2 VL"/>
    <n v="2"/>
    <m/>
  </r>
  <r>
    <n v="2753"/>
    <x v="68"/>
    <d v="2023-07-03T00:00:00"/>
    <s v="MANALO ELIADA F."/>
    <s v="SP"/>
    <x v="1"/>
    <d v="2023-06-30T00:00:00"/>
    <d v="2023-06-30T00:00:00"/>
    <s v="SL"/>
    <m/>
    <s v="1 SL"/>
    <n v="1"/>
    <m/>
  </r>
  <r>
    <n v="2754"/>
    <x v="68"/>
    <d v="2023-07-03T00:00:00"/>
    <s v="DE SAGUN NANCY D."/>
    <s v="SP"/>
    <x v="0"/>
    <d v="2023-07-10T00:00:00"/>
    <d v="2023-07-10T00:00:00"/>
    <s v="VL"/>
    <m/>
    <s v="1 VL"/>
    <n v="1"/>
    <m/>
  </r>
  <r>
    <n v="2755"/>
    <x v="68"/>
    <d v="2023-06-29T00:00:00"/>
    <s v="DE SAGUN NANCY D."/>
    <s v="SP"/>
    <x v="0"/>
    <d v="2023-06-27T00:00:00"/>
    <d v="2023-06-27T00:00:00"/>
    <s v="SL"/>
    <m/>
    <s v="1 SL"/>
    <n v="1"/>
    <m/>
  </r>
  <r>
    <n v="2756"/>
    <x v="68"/>
    <d v="2023-07-03T00:00:00"/>
    <s v="SARDIÑOLA REBECCA C."/>
    <s v="SP"/>
    <x v="0"/>
    <d v="2023-06-23T00:00:00"/>
    <d v="2023-06-23T00:00:00"/>
    <s v="SL"/>
    <m/>
    <s v="1 SL"/>
    <n v="1"/>
    <m/>
  </r>
  <r>
    <n v="2756"/>
    <x v="68"/>
    <d v="2023-07-04T00:00:00"/>
    <s v="SARDIÑOLA REBECCA C."/>
    <s v="SP"/>
    <x v="0"/>
    <d v="2023-06-26T00:00:00"/>
    <d v="2023-06-27T00:00:00"/>
    <s v="SL"/>
    <m/>
    <s v="2 SL"/>
    <n v="2"/>
    <m/>
  </r>
  <r>
    <n v="2757"/>
    <x v="68"/>
    <d v="2023-07-05T00:00:00"/>
    <s v="MALIGAYA NELITA M."/>
    <s v="GSO"/>
    <x v="1"/>
    <d v="2023-05-04T00:00:00"/>
    <d v="2023-05-04T00:00:00"/>
    <s v="SL"/>
    <m/>
    <s v="1 SL"/>
    <n v="1"/>
    <m/>
  </r>
  <r>
    <n v="2758"/>
    <x v="68"/>
    <d v="2023-07-05T00:00:00"/>
    <s v="LACIBAL RYAN G."/>
    <s v="DA"/>
    <x v="0"/>
    <d v="2023-07-03T00:00:00"/>
    <d v="2023-07-04T00:00:00"/>
    <s v="SL"/>
    <m/>
    <s v="2 SL"/>
    <n v="2"/>
    <m/>
  </r>
  <r>
    <n v="2759"/>
    <x v="68"/>
    <d v="2023-07-05T00:00:00"/>
    <s v="CRIZALDO THELMA U."/>
    <s v="CHO"/>
    <x v="1"/>
    <d v="2023-07-03T00:00:00"/>
    <d v="2023-07-03T00:00:00"/>
    <s v="SL"/>
    <m/>
    <s v="1 SL"/>
    <n v="1"/>
    <m/>
  </r>
  <r>
    <n v="2760"/>
    <x v="68"/>
    <d v="2023-07-05T00:00:00"/>
    <s v="PAJENAGO MAIDEN A."/>
    <s v="CHO"/>
    <x v="0"/>
    <d v="2023-07-12T00:00:00"/>
    <d v="2023-07-12T00:00:00"/>
    <s v="VL"/>
    <m/>
    <s v="1 VL"/>
    <n v="1"/>
    <m/>
  </r>
  <r>
    <n v="2761"/>
    <x v="68"/>
    <d v="2023-07-03T00:00:00"/>
    <s v="AMBION HERSHEY D."/>
    <s v="CHO"/>
    <x v="0"/>
    <d v="2023-07-10T00:00:00"/>
    <d v="2023-07-10T00:00:00"/>
    <s v="VL"/>
    <m/>
    <s v="1 VL"/>
    <n v="1"/>
    <m/>
  </r>
  <r>
    <n v="2762"/>
    <x v="68"/>
    <d v="2023-07-04T00:00:00"/>
    <s v="CHANGCO KATHLEEN CARLA F."/>
    <s v="CHO"/>
    <x v="0"/>
    <d v="2023-07-17T00:00:00"/>
    <d v="2023-07-20T00:00:00"/>
    <s v="VL"/>
    <m/>
    <s v="4 VL"/>
    <n v="4"/>
    <m/>
  </r>
  <r>
    <n v="2763"/>
    <x v="68"/>
    <d v="2023-07-05T00:00:00"/>
    <s v="HERNANDEZ CORNELIO A."/>
    <s v="CCT"/>
    <x v="1"/>
    <d v="2023-07-10T00:00:00"/>
    <d v="2023-07-10T00:00:00"/>
    <s v="OTHER"/>
    <s v="SEC 21 EO 292- SPECIAL PRIVILEGE"/>
    <s v="1 OTHER"/>
    <n v="1"/>
    <m/>
  </r>
  <r>
    <n v="2764"/>
    <x v="68"/>
    <d v="2023-07-06T00:00:00"/>
    <s v="BAYOT ANISIA P."/>
    <s v="CTO"/>
    <x v="1"/>
    <d v="2023-07-14T00:00:00"/>
    <d v="2023-07-14T00:00:00"/>
    <s v="OTHER"/>
    <s v="SEC 21 EO 292- SPECIAL PRIVILEGE"/>
    <s v="1 OTHER"/>
    <n v="1"/>
    <m/>
  </r>
  <r>
    <n v="2765"/>
    <x v="68"/>
    <d v="2023-05-10T00:00:00"/>
    <s v="BAURILE LOURDES Q."/>
    <s v="PICNIC GROVE"/>
    <x v="1"/>
    <d v="2023-05-02T00:00:00"/>
    <d v="2023-05-09T00:00:00"/>
    <s v="OTHER"/>
    <s v="RA No. 9710 / CSC MC No. 25"/>
    <s v="6 OTHER"/>
    <n v="6"/>
    <m/>
  </r>
  <r>
    <n v="2766"/>
    <x v="68"/>
    <d v="2023-07-03T00:00:00"/>
    <s v="PATERNO MARIA LOURDERS P."/>
    <s v="DSWDO"/>
    <x v="1"/>
    <d v="2023-07-13T00:00:00"/>
    <d v="2023-07-13T00:00:00"/>
    <s v="OTHER"/>
    <s v="SEC 21 EO 292- SPECIAL PRIVILEGE"/>
    <s v="1 OTHER"/>
    <n v="1"/>
    <m/>
  </r>
  <r>
    <n v="2767"/>
    <x v="68"/>
    <d v="2023-07-05T00:00:00"/>
    <s v="ANACAY ABNER M."/>
    <s v="ASSESSORS OFFICE"/>
    <x v="1"/>
    <d v="2023-06-16T00:00:00"/>
    <d v="2023-07-14T00:00:00"/>
    <s v="SL"/>
    <m/>
    <s v="20 SL"/>
    <n v="20"/>
    <m/>
  </r>
  <r>
    <n v="2768"/>
    <x v="68"/>
    <d v="2023-06-29T00:00:00"/>
    <s v="DIMARANAN JENELIN B."/>
    <s v="SP"/>
    <x v="0"/>
    <d v="2023-07-10T00:00:00"/>
    <d v="2023-07-10T00:00:00"/>
    <s v="VL"/>
    <m/>
    <s v="1 VL"/>
    <n v="1"/>
    <m/>
  </r>
  <r>
    <n v="2769"/>
    <x v="68"/>
    <d v="2023-07-07T00:00:00"/>
    <s v="PERIDO MARITES V."/>
    <s v="TCCH/TICC"/>
    <x v="1"/>
    <d v="2023-06-29T00:00:00"/>
    <d v="2023-06-30T00:00:00"/>
    <s v="SL"/>
    <m/>
    <s v="2 SL"/>
    <n v="2"/>
    <m/>
  </r>
  <r>
    <n v="2770"/>
    <x v="68"/>
    <d v="2023-07-07T00:00:00"/>
    <s v="DOCTORA ZENAIDA  "/>
    <s v="CENRO"/>
    <x v="1"/>
    <d v="2023-07-05T00:00:00"/>
    <d v="2023-07-05T00:00:00"/>
    <s v="SL"/>
    <m/>
    <s v="1 SL"/>
    <n v="1"/>
    <m/>
  </r>
  <r>
    <n v="2771"/>
    <x v="68"/>
    <d v="2023-07-06T00:00:00"/>
    <s v="OBINA APOLINARIO B."/>
    <s v="CENRO"/>
    <x v="0"/>
    <d v="2023-07-10T00:00:00"/>
    <d v="2023-07-12T00:00:00"/>
    <s v="OTHER"/>
    <s v="SEC 21 EO 292- SPECIAL PRIVILEGE"/>
    <s v="3 OTHER"/>
    <n v="3"/>
    <m/>
  </r>
  <r>
    <n v="2772"/>
    <x v="68"/>
    <d v="2023-07-07T00:00:00"/>
    <s v="DILIDILI AIREEN M."/>
    <s v="TICC"/>
    <x v="0"/>
    <d v="2023-07-06T00:00:00"/>
    <d v="2023-07-06T00:00:00"/>
    <s v="SL"/>
    <m/>
    <s v="1 SL"/>
    <n v="1"/>
    <m/>
  </r>
  <r>
    <n v="2773"/>
    <x v="68"/>
    <d v="2023-07-05T00:00:00"/>
    <s v="ALBARRACIN ROLAND  "/>
    <s v="CENRO"/>
    <x v="0"/>
    <d v="2023-07-03T00:00:00"/>
    <d v="2023-07-04T00:00:00"/>
    <s v="SL"/>
    <m/>
    <s v="2 SL"/>
    <n v="2"/>
    <m/>
  </r>
  <r>
    <n v="2774"/>
    <x v="68"/>
    <d v="2023-07-05T00:00:00"/>
    <s v="GUEVARRA ROLANDO  "/>
    <s v="CENRO"/>
    <x v="0"/>
    <d v="2023-07-12T00:00:00"/>
    <d v="2023-07-12T00:00:00"/>
    <s v="VL"/>
    <m/>
    <s v="1 VL"/>
    <n v="1"/>
    <m/>
  </r>
  <r>
    <n v="2775"/>
    <x v="68"/>
    <d v="2023-07-06T00:00:00"/>
    <s v="DIGNO DANILO  "/>
    <s v="CENRO"/>
    <x v="0"/>
    <d v="2023-07-08T00:00:00"/>
    <d v="2023-07-08T00:00:00"/>
    <s v="OTHER"/>
    <s v="SEC 21 EO 292- SPECIAL PRIVILEGE"/>
    <s v="1 OTHER"/>
    <n v="1"/>
    <m/>
  </r>
  <r>
    <n v="2776"/>
    <x v="68"/>
    <d v="2023-07-06T00:00:00"/>
    <s v="DIGNO DANILO  "/>
    <s v="CENRO"/>
    <x v="0"/>
    <d v="2023-07-04T00:00:00"/>
    <d v="2023-07-05T00:00:00"/>
    <s v="SL"/>
    <m/>
    <s v="2 SL"/>
    <n v="2"/>
    <m/>
  </r>
  <r>
    <n v="2777"/>
    <x v="68"/>
    <d v="2023-07-07T00:00:00"/>
    <s v="DISEPEDA ALDWIN  "/>
    <s v="CENRO"/>
    <x v="0"/>
    <d v="2023-07-03T00:00:00"/>
    <d v="2023-07-03T00:00:00"/>
    <s v="SL"/>
    <m/>
    <s v="1 SL"/>
    <n v="1"/>
    <m/>
  </r>
  <r>
    <n v="2777"/>
    <x v="68"/>
    <d v="2023-07-07T00:00:00"/>
    <s v="DISEPEDA ALDWIN  "/>
    <s v="CENRO"/>
    <x v="0"/>
    <d v="2023-07-06T00:00:00"/>
    <d v="2023-07-06T00:00:00"/>
    <s v="SL"/>
    <m/>
    <s v="1 SL"/>
    <n v="1"/>
    <m/>
  </r>
  <r>
    <n v="2778"/>
    <x v="68"/>
    <d v="2023-07-07T00:00:00"/>
    <s v="FERMA ARCELI C."/>
    <s v="INTERNAL"/>
    <x v="1"/>
    <d v="2023-07-06T00:00:00"/>
    <d v="2023-07-06T00:00:00"/>
    <s v="OTHER"/>
    <s v="SEC 21 EO 292- SPECIAL PRIVILEGE"/>
    <s v="1 OTHER"/>
    <n v="1"/>
    <m/>
  </r>
  <r>
    <n v="2778"/>
    <x v="68"/>
    <d v="2023-07-07T00:00:00"/>
    <s v="FERMA ARCELI C."/>
    <s v="INTERNAL"/>
    <x v="1"/>
    <d v="2023-07-10T00:00:00"/>
    <d v="2023-07-10T00:00:00"/>
    <s v="OTHER"/>
    <s v="SEC 21 EO 292- SPECIAL PRIVILEGE"/>
    <s v="1 OTHER"/>
    <n v="1"/>
    <m/>
  </r>
  <r>
    <n v="2779"/>
    <x v="68"/>
    <d v="2023-07-07T00:00:00"/>
    <s v="FERMA ARCELI C."/>
    <s v="INTERNAL"/>
    <x v="1"/>
    <d v="2023-07-03T00:00:00"/>
    <d v="2023-07-05T00:00:00"/>
    <s v="SL"/>
    <m/>
    <s v="3 SL"/>
    <n v="3"/>
    <m/>
  </r>
  <r>
    <n v="2780"/>
    <x v="68"/>
    <d v="2023-07-11T00:00:00"/>
    <s v="BORJA NECY M."/>
    <s v="CBO"/>
    <x v="1"/>
    <d v="2023-07-10T00:00:00"/>
    <d v="2023-07-10T00:00:00"/>
    <s v="SL"/>
    <m/>
    <s v="1 SL"/>
    <n v="1"/>
    <m/>
  </r>
  <r>
    <n v="2781"/>
    <x v="68"/>
    <d v="2023-07-06T00:00:00"/>
    <s v="MANALO CYNTHIA D."/>
    <s v="ONT"/>
    <x v="1"/>
    <d v="2023-07-17T00:00:00"/>
    <d v="2023-07-17T00:00:00"/>
    <s v="VL"/>
    <m/>
    <s v="1 VL"/>
    <n v="1"/>
    <m/>
  </r>
  <r>
    <n v="2782"/>
    <x v="68"/>
    <d v="2023-07-07T00:00:00"/>
    <s v="CALANOG ALMA P."/>
    <s v="VMO"/>
    <x v="1"/>
    <d v="2023-07-14T00:00:00"/>
    <d v="2023-07-14T00:00:00"/>
    <s v="OTHER"/>
    <s v="SEC 21 EO 292- SPECIAL PRIVILEGE"/>
    <s v="1 OTHER"/>
    <n v="1"/>
    <m/>
  </r>
  <r>
    <n v="2783"/>
    <x v="68"/>
    <d v="2023-07-07T00:00:00"/>
    <s v="VERGARA ANACIETA M."/>
    <s v="CSWDO"/>
    <x v="1"/>
    <d v="2023-07-14T00:00:00"/>
    <d v="2023-07-14T00:00:00"/>
    <s v="OTHER"/>
    <s v="SEC 21 EO 292- SPECIAL PRIVILEGE"/>
    <s v="1 OTHER"/>
    <n v="1"/>
    <m/>
  </r>
  <r>
    <n v="2784"/>
    <x v="68"/>
    <d v="2023-07-05T00:00:00"/>
    <s v="AMBAT MARILOU M."/>
    <s v="EEO/ CITY MARKET"/>
    <x v="1"/>
    <d v="2023-07-22T00:00:00"/>
    <d v="2023-07-22T00:00:00"/>
    <s v="VL"/>
    <m/>
    <s v="1 VL"/>
    <n v="1"/>
    <m/>
  </r>
  <r>
    <n v="2784"/>
    <x v="68"/>
    <d v="2023-07-05T00:00:00"/>
    <s v="AMBAT MARILOU M."/>
    <s v="EEO/ CITY MARKET"/>
    <x v="1"/>
    <d v="2023-07-24T00:00:00"/>
    <d v="2023-07-24T00:00:00"/>
    <s v="VL"/>
    <m/>
    <s v="1 VL"/>
    <n v="1"/>
    <m/>
  </r>
  <r>
    <n v="2785"/>
    <x v="68"/>
    <d v="2023-07-07T00:00:00"/>
    <s v="ESCAMILLAS EVELYN M."/>
    <s v="CTO"/>
    <x v="1"/>
    <d v="2023-07-13T00:00:00"/>
    <d v="2023-07-14T00:00:00"/>
    <s v="VL"/>
    <m/>
    <s v="2 VL"/>
    <n v="2"/>
    <m/>
  </r>
  <r>
    <n v="2786"/>
    <x v="68"/>
    <d v="2023-07-04T00:00:00"/>
    <s v="MATIENZO NORMITA S."/>
    <n v="0"/>
    <x v="2"/>
    <d v="2023-07-10T00:00:00"/>
    <d v="2023-07-10T00:00:00"/>
    <s v="OTHER"/>
    <s v="SEC 21 EO 292- SPECIAL PRIVILEGE"/>
    <s v="1 OTHER"/>
    <n v="1"/>
    <m/>
  </r>
  <r>
    <n v="2787"/>
    <x v="68"/>
    <d v="2023-07-04T00:00:00"/>
    <s v="ESPIRITU RONALD M."/>
    <s v="CTO"/>
    <x v="1"/>
    <d v="2023-07-19T00:00:00"/>
    <d v="2023-07-19T00:00:00"/>
    <s v="OTHER"/>
    <s v="SEC 21 EO 292- SPECIAL PRIVILEGE"/>
    <s v="1 OTHER"/>
    <n v="1"/>
    <m/>
  </r>
  <r>
    <n v="2788"/>
    <x v="68"/>
    <d v="2023-07-07T00:00:00"/>
    <s v="JAVIER OLIVER T."/>
    <s v="ASSESSORS OFFICE"/>
    <x v="1"/>
    <d v="2023-07-14T00:00:00"/>
    <d v="2023-07-14T00:00:00"/>
    <s v="OTHER"/>
    <s v="SEC 21 EO 292- SPECIAL PRIVILEGE"/>
    <s v="1 OTHER"/>
    <n v="1"/>
    <m/>
  </r>
  <r>
    <n v="2789"/>
    <x v="68"/>
    <d v="2023-07-06T00:00:00"/>
    <s v="JAVIER CARMELITA M."/>
    <s v="CCT"/>
    <x v="1"/>
    <d v="2023-07-14T00:00:00"/>
    <d v="2023-07-14T00:00:00"/>
    <s v="OTHER"/>
    <s v="SEC 21 EO 292- SPECIAL PRIVILEGE"/>
    <s v="1 OTHER"/>
    <n v="1"/>
    <m/>
  </r>
  <r>
    <n v="2790"/>
    <x v="68"/>
    <d v="2023-07-05T00:00:00"/>
    <s v="CHACON ELISA G."/>
    <s v="CCT"/>
    <x v="1"/>
    <d v="2023-07-12T00:00:00"/>
    <d v="2023-07-12T00:00:00"/>
    <s v="OTHER"/>
    <s v="SEC 21 EO 292- SPECIAL PRIVILEGE"/>
    <s v="1 OTHER"/>
    <n v="1"/>
    <m/>
  </r>
  <r>
    <n v="2791"/>
    <x v="68"/>
    <d v="2023-07-10T00:00:00"/>
    <s v="ESTOLE JOCELYN D."/>
    <s v="CCT"/>
    <x v="0"/>
    <d v="2023-07-08T00:00:00"/>
    <d v="2023-07-08T00:00:00"/>
    <s v="SL"/>
    <m/>
    <s v="1 SL"/>
    <n v="1"/>
    <m/>
  </r>
  <r>
    <n v="2792"/>
    <x v="68"/>
    <d v="2023-07-10T00:00:00"/>
    <s v="ESTOLE JOCELYN D."/>
    <s v="CCT"/>
    <x v="0"/>
    <d v="2023-06-27T00:00:00"/>
    <d v="2023-06-27T00:00:00"/>
    <s v="SL"/>
    <m/>
    <s v="1 SL"/>
    <n v="1"/>
    <m/>
  </r>
  <r>
    <n v="2793"/>
    <x v="68"/>
    <d v="2023-07-11T00:00:00"/>
    <s v="GONZALES CRISTI NERISSE E."/>
    <s v="CEO"/>
    <x v="0"/>
    <d v="2023-07-10T00:00:00"/>
    <d v="2023-07-10T00:00:00"/>
    <s v="SL"/>
    <m/>
    <s v="1 SL"/>
    <n v="1"/>
    <m/>
  </r>
  <r>
    <n v="2794"/>
    <x v="68"/>
    <d v="2023-07-10T00:00:00"/>
    <s v="DOGELIO RONNEL D."/>
    <s v="CEO"/>
    <x v="1"/>
    <d v="2023-07-05T00:00:00"/>
    <d v="2023-07-07T00:00:00"/>
    <s v="SL"/>
    <m/>
    <s v="3 SL"/>
    <n v="3"/>
    <m/>
  </r>
  <r>
    <n v="2795"/>
    <x v="68"/>
    <d v="2023-07-10T00:00:00"/>
    <s v="CRUZADA MAGDALENA A."/>
    <s v="COOPERATIVE OFFICE"/>
    <x v="1"/>
    <d v="2023-07-20T00:00:00"/>
    <d v="2023-07-21T00:00:00"/>
    <s v="VL"/>
    <m/>
    <s v="2 VL"/>
    <n v="2"/>
    <m/>
  </r>
  <r>
    <n v="2796"/>
    <x v="68"/>
    <d v="2023-07-10T00:00:00"/>
    <s v="JORGE CAROLINA M."/>
    <s v="CTO"/>
    <x v="1"/>
    <d v="2023-07-07T00:00:00"/>
    <d v="2023-07-07T00:00:00"/>
    <s v="OTHER"/>
    <s v="SEC 21 EO 292- SPECIAL PRIVILEGE"/>
    <s v="1 OTHER"/>
    <n v="1"/>
    <m/>
  </r>
  <r>
    <n v="2797"/>
    <x v="68"/>
    <d v="2023-07-11T00:00:00"/>
    <s v="ANGCAYA JENNY ROSE S."/>
    <s v="CTO-LICENSE"/>
    <x v="0"/>
    <d v="2023-07-10T00:00:00"/>
    <d v="2023-07-10T00:00:00"/>
    <s v="SL"/>
    <m/>
    <s v="1 SL"/>
    <n v="1"/>
    <m/>
  </r>
  <r>
    <n v="2798"/>
    <x v="68"/>
    <d v="2023-07-03T00:00:00"/>
    <s v="MABUTI ANA MARIE C."/>
    <s v="CTO"/>
    <x v="1"/>
    <d v="2023-07-10T00:00:00"/>
    <d v="2023-07-10T00:00:00"/>
    <s v="OTHER"/>
    <s v="SEC 21 EO 292- SPECIAL PRIVILEGE"/>
    <s v="1 OTHER"/>
    <n v="1"/>
    <m/>
  </r>
  <r>
    <n v="2799"/>
    <x v="68"/>
    <d v="2023-07-10T00:00:00"/>
    <s v="ANACAY ANICETA P."/>
    <s v="PICNIC GROVE"/>
    <x v="1"/>
    <d v="2023-07-03T00:00:00"/>
    <d v="2023-07-07T00:00:00"/>
    <s v="SL"/>
    <m/>
    <s v="5 SL"/>
    <n v="5"/>
    <m/>
  </r>
  <r>
    <n v="2800"/>
    <x v="68"/>
    <d v="2023-07-07T00:00:00"/>
    <s v="MANALO ELIADA F."/>
    <s v="SP"/>
    <x v="1"/>
    <d v="2023-07-06T00:00:00"/>
    <d v="2023-07-06T00:00:00"/>
    <s v="SL"/>
    <m/>
    <s v="1 SL"/>
    <n v="1"/>
    <m/>
  </r>
  <r>
    <n v="2801"/>
    <x v="68"/>
    <d v="2023-07-10T00:00:00"/>
    <s v="ZAFRA REYNANTE B."/>
    <s v="TICC"/>
    <x v="0"/>
    <d v="2023-07-03T00:00:00"/>
    <d v="2023-07-07T00:00:00"/>
    <s v="SL"/>
    <m/>
    <s v="5 SL"/>
    <n v="5"/>
    <m/>
  </r>
  <r>
    <n v="2802"/>
    <x v="68"/>
    <d v="2023-07-07T00:00:00"/>
    <s v="TOLENTINO IMELDA S."/>
    <s v="PICNIC GROVE"/>
    <x v="1"/>
    <d v="2023-07-17T00:00:00"/>
    <d v="2023-07-21T00:00:00"/>
    <s v="VL"/>
    <m/>
    <s v="5 VL"/>
    <n v="5"/>
    <m/>
  </r>
  <r>
    <n v="2803"/>
    <x v="68"/>
    <d v="2023-07-10T00:00:00"/>
    <s v="ANGCAYA FRANCIS A."/>
    <s v="MAHOGANY MARKET"/>
    <x v="1"/>
    <d v="2023-07-19T00:00:00"/>
    <d v="2023-07-20T00:00:00"/>
    <s v="VL"/>
    <m/>
    <s v="2 VL"/>
    <n v="2"/>
    <m/>
  </r>
  <r>
    <n v="2804"/>
    <x v="68"/>
    <d v="2023-07-10T00:00:00"/>
    <s v="MACASPAC JOSE VICTOR P."/>
    <s v="MAHOGANY MARKET"/>
    <x v="1"/>
    <d v="2023-07-03T00:00:00"/>
    <d v="2023-07-07T00:00:00"/>
    <s v="SL"/>
    <m/>
    <s v="5 SL"/>
    <n v="5"/>
    <m/>
  </r>
  <r>
    <n v="2805"/>
    <x v="68"/>
    <d v="2023-07-10T00:00:00"/>
    <s v="HERNANDEZ MARIO A."/>
    <s v="MAHOGANY MARKET"/>
    <x v="1"/>
    <d v="2023-07-07T00:00:00"/>
    <d v="2023-07-07T00:00:00"/>
    <s v="SL"/>
    <m/>
    <s v="1 SL"/>
    <n v="1"/>
    <m/>
  </r>
  <r>
    <n v="2806"/>
    <x v="68"/>
    <d v="2023-07-03T00:00:00"/>
    <s v="MARASIGAN GINALYN D."/>
    <s v="ACCOUNTING"/>
    <x v="1"/>
    <d v="2023-06-30T00:00:00"/>
    <d v="2023-06-30T00:00:00"/>
    <s v="SL"/>
    <m/>
    <s v="1 SL"/>
    <n v="1"/>
    <m/>
  </r>
  <r>
    <n v="2807"/>
    <x v="68"/>
    <d v="2023-07-10T00:00:00"/>
    <s v="AMBROCIO MELODY B."/>
    <s v="CSWDO"/>
    <x v="0"/>
    <d v="2023-07-11T00:00:00"/>
    <d v="2023-07-11T00:00:00"/>
    <s v="OTHER"/>
    <s v="SEC 21 EO 292- SPECIAL PRIVILEGE"/>
    <s v="1 OTHER"/>
    <n v="1"/>
    <m/>
  </r>
  <r>
    <n v="2808"/>
    <x v="68"/>
    <d v="2023-07-04T00:00:00"/>
    <s v="BAUTISTA JANICE M."/>
    <s v="CTO"/>
    <x v="1"/>
    <d v="2023-07-07T00:00:00"/>
    <d v="2023-07-07T00:00:00"/>
    <s v="VL"/>
    <m/>
    <s v="1 VL"/>
    <n v="1"/>
    <m/>
  </r>
  <r>
    <n v="2809"/>
    <x v="68"/>
    <d v="2023-06-30T00:00:00"/>
    <s v="MENDOZA LOURDES G."/>
    <n v="0"/>
    <x v="2"/>
    <d v="2023-06-29T00:00:00"/>
    <d v="2023-06-29T00:00:00"/>
    <s v="SL"/>
    <m/>
    <s v="1 SL"/>
    <n v="1"/>
    <m/>
  </r>
  <r>
    <n v="2810"/>
    <x v="68"/>
    <d v="2023-06-29T00:00:00"/>
    <s v="MANALO ABEGAIL T."/>
    <s v="OSPITAL NG TAGAYTAY"/>
    <x v="0"/>
    <d v="2023-07-10T00:00:00"/>
    <d v="2023-07-14T00:00:00"/>
    <s v="VL"/>
    <m/>
    <s v="5 VL"/>
    <n v="5"/>
    <m/>
  </r>
  <r>
    <n v="2811"/>
    <x v="68"/>
    <d v="2023-07-05T00:00:00"/>
    <s v="OBINA APOLINARIO B."/>
    <s v="CENRO"/>
    <x v="0"/>
    <d v="2023-07-14T00:00:00"/>
    <d v="2023-07-14T00:00:00"/>
    <s v="VL"/>
    <m/>
    <s v="1 VL"/>
    <n v="1"/>
    <m/>
  </r>
  <r>
    <n v="2812"/>
    <x v="68"/>
    <d v="2023-07-03T00:00:00"/>
    <s v="TIBAYAN ANA MALEN R."/>
    <n v="0"/>
    <x v="1"/>
    <d v="2023-06-29T00:00:00"/>
    <d v="2023-06-30T00:00:00"/>
    <s v="SL"/>
    <m/>
    <s v="2 SL"/>
    <n v="2"/>
    <m/>
  </r>
  <r>
    <n v="2813"/>
    <x v="68"/>
    <d v="2023-07-10T00:00:00"/>
    <s v="DE CASTRO  CHRISTINE JEAN D."/>
    <s v="CSWDO"/>
    <x v="0"/>
    <d v="2023-07-17T00:00:00"/>
    <d v="2023-07-17T00:00:00"/>
    <s v="OTHER"/>
    <s v="SEC 21 EO 292- SPECIAL PRIVILEGE"/>
    <s v="1 OTHER"/>
    <n v="1"/>
    <m/>
  </r>
  <r>
    <n v="2814"/>
    <x v="68"/>
    <d v="2023-07-11T00:00:00"/>
    <s v="DIAZ CAROLINA P."/>
    <s v="SP"/>
    <x v="0"/>
    <d v="2023-07-10T00:00:00"/>
    <d v="2023-07-10T00:00:00"/>
    <s v="SL"/>
    <m/>
    <s v="1 SL"/>
    <n v="1"/>
    <m/>
  </r>
  <r>
    <n v="2815"/>
    <x v="68"/>
    <d v="2023-07-10T00:00:00"/>
    <s v="ROCILLO CECILLA A."/>
    <s v="ACCOUNTING"/>
    <x v="1"/>
    <d v="2023-07-04T00:00:00"/>
    <d v="2023-07-07T00:00:00"/>
    <s v="SL"/>
    <m/>
    <s v="4 SL"/>
    <n v="4"/>
    <m/>
  </r>
  <r>
    <n v="2816"/>
    <x v="68"/>
    <d v="2023-07-10T00:00:00"/>
    <s v="MIRANDA MARIA LOIDA M."/>
    <n v="0"/>
    <x v="2"/>
    <d v="2023-07-03T00:00:00"/>
    <d v="2023-07-03T00:00:00"/>
    <s v="SL"/>
    <m/>
    <s v="1 SL"/>
    <n v="1"/>
    <m/>
  </r>
  <r>
    <n v="2817"/>
    <x v="68"/>
    <d v="2023-07-10T00:00:00"/>
    <s v="MANALO EDITHA V."/>
    <s v="ACCOUNTING"/>
    <x v="1"/>
    <d v="2023-07-07T00:00:00"/>
    <d v="2023-07-07T00:00:00"/>
    <s v="OTHER"/>
    <s v="SEC 21 EO 292- SPECIAL PRIVILEGE"/>
    <s v="1 OTHER"/>
    <n v="1"/>
    <m/>
  </r>
  <r>
    <n v="2818"/>
    <x v="68"/>
    <d v="2023-07-11T00:00:00"/>
    <s v="AMON RHEALYN O."/>
    <s v="ACCOUNTING"/>
    <x v="1"/>
    <d v="2023-07-10T00:00:00"/>
    <d v="2023-07-10T00:00:00"/>
    <s v="SL"/>
    <m/>
    <s v="1 SL"/>
    <n v="1"/>
    <m/>
  </r>
  <r>
    <n v="2819"/>
    <x v="68"/>
    <d v="2023-07-04T00:00:00"/>
    <s v="OPO CONEY V."/>
    <s v="HOUSING"/>
    <x v="0"/>
    <d v="2023-06-29T00:00:00"/>
    <d v="2023-06-30T00:00:00"/>
    <s v="SL"/>
    <m/>
    <s v="2 SL"/>
    <n v="2"/>
    <m/>
  </r>
  <r>
    <n v="2820"/>
    <x v="68"/>
    <d v="2023-07-11T00:00:00"/>
    <s v="GATPANDAN NENITA M."/>
    <s v="LIBRARY"/>
    <x v="1"/>
    <d v="2023-07-04T00:00:00"/>
    <d v="2023-07-05T00:00:00"/>
    <s v="SL"/>
    <m/>
    <s v="2 SL"/>
    <n v="2"/>
    <m/>
  </r>
  <r>
    <n v="2820"/>
    <x v="68"/>
    <d v="2023-07-11T00:00:00"/>
    <s v="GATPANDAN NENITA M."/>
    <s v="LIBRARY"/>
    <x v="1"/>
    <d v="2023-07-10T00:00:00"/>
    <d v="2023-07-10T00:00:00"/>
    <s v="SL"/>
    <m/>
    <s v="1 SL"/>
    <n v="1"/>
    <m/>
  </r>
  <r>
    <n v="2821"/>
    <x v="68"/>
    <d v="2023-07-10T00:00:00"/>
    <s v="AMBION MARIETA B."/>
    <s v="CENRO"/>
    <x v="0"/>
    <d v="2023-07-17T00:00:00"/>
    <d v="2023-07-17T00:00:00"/>
    <s v="VL"/>
    <m/>
    <s v="1 VL"/>
    <n v="1"/>
    <m/>
  </r>
  <r>
    <n v="2822"/>
    <x v="68"/>
    <d v="2023-07-10T00:00:00"/>
    <s v="AMBION MARIETA B."/>
    <s v="CENRO"/>
    <x v="0"/>
    <d v="2023-07-13T00:00:00"/>
    <d v="2023-07-13T00:00:00"/>
    <s v="OTHER"/>
    <s v="SEC 21 EO 292- SPECIAL PRIVILEGE"/>
    <s v="1 OTHER"/>
    <n v="1"/>
    <m/>
  </r>
  <r>
    <n v="2823"/>
    <x v="68"/>
    <d v="2023-07-12T00:00:00"/>
    <s v="RODRIGUEZ NARCISCO E."/>
    <s v="EEO/CITY MARKET"/>
    <x v="0"/>
    <d v="2023-07-03T00:00:00"/>
    <d v="2023-07-03T00:00:00"/>
    <s v="SL"/>
    <m/>
    <s v="1 SL"/>
    <n v="1"/>
    <m/>
  </r>
  <r>
    <n v="2823"/>
    <x v="68"/>
    <d v="2023-07-12T00:00:00"/>
    <s v="RODRIGUEZ NARCISCO E."/>
    <s v="EEO/CITY MARKET"/>
    <x v="0"/>
    <d v="2023-07-07T00:00:00"/>
    <d v="2023-07-07T00:00:00"/>
    <s v="SL"/>
    <m/>
    <s v="1 SL"/>
    <n v="1"/>
    <m/>
  </r>
  <r>
    <n v="2824"/>
    <x v="68"/>
    <d v="2023-07-11T00:00:00"/>
    <s v="ENRIQUEZ ERIBERTO  "/>
    <s v="CENRO"/>
    <x v="0"/>
    <d v="2023-07-07T00:00:00"/>
    <d v="2023-07-08T00:00:00"/>
    <s v="SL"/>
    <m/>
    <s v="2 SL"/>
    <n v="2"/>
    <m/>
  </r>
  <r>
    <n v="2825"/>
    <x v="68"/>
    <d v="2023-07-07T00:00:00"/>
    <s v="PEÑERO LILIBETH B."/>
    <s v="CSWDO"/>
    <x v="1"/>
    <d v="2023-07-14T00:00:00"/>
    <d v="2023-07-14T00:00:00"/>
    <s v="VL"/>
    <m/>
    <s v="1 VL"/>
    <n v="1"/>
    <m/>
  </r>
  <r>
    <n v="2825"/>
    <x v="68"/>
    <d v="2023-07-07T00:00:00"/>
    <s v="PEÑERO LILIBETH B."/>
    <s v="CSWDO"/>
    <x v="1"/>
    <d v="2023-07-17T00:00:00"/>
    <d v="2023-07-17T00:00:00"/>
    <s v="VL"/>
    <m/>
    <s v="1 VL"/>
    <n v="1"/>
    <m/>
  </r>
  <r>
    <n v="2826"/>
    <x v="68"/>
    <d v="2023-07-07T00:00:00"/>
    <s v="MEJIA MENERIZA M."/>
    <n v="0"/>
    <x v="2"/>
    <d v="2023-07-11T00:00:00"/>
    <d v="2023-07-11T00:00:00"/>
    <s v="VL"/>
    <m/>
    <s v="1 VL"/>
    <n v="1"/>
    <m/>
  </r>
  <r>
    <n v="2827"/>
    <x v="68"/>
    <d v="2023-07-06T00:00:00"/>
    <s v="DELFINO NINA C."/>
    <s v="ONT"/>
    <x v="1"/>
    <d v="2023-08-01T00:00:00"/>
    <d v="2023-08-02T00:00:00"/>
    <s v="VL"/>
    <m/>
    <s v="2 VL"/>
    <n v="2"/>
    <m/>
  </r>
  <r>
    <n v="2828"/>
    <x v="68"/>
    <d v="2023-07-06T00:00:00"/>
    <s v="SARMIENTO MELQUIADES JR. F."/>
    <s v="TCIS/CSU"/>
    <x v="0"/>
    <d v="2023-07-14T00:00:00"/>
    <d v="2023-07-20T00:00:00"/>
    <s v="VL"/>
    <m/>
    <s v="5 VL"/>
    <n v="5"/>
    <m/>
  </r>
  <r>
    <n v="2829"/>
    <x v="68"/>
    <d v="2023-07-10T00:00:00"/>
    <s v="ALEGA ESTELITA M."/>
    <s v="CTO"/>
    <x v="1"/>
    <d v="2023-07-07T00:00:00"/>
    <d v="2023-07-11T00:00:00"/>
    <s v="VL"/>
    <m/>
    <s v="3 VL"/>
    <n v="3"/>
    <m/>
  </r>
  <r>
    <n v="2830"/>
    <x v="68"/>
    <d v="2023-07-10T00:00:00"/>
    <s v="AMORA ELISA S."/>
    <s v="CTO"/>
    <x v="1"/>
    <d v="2023-07-07T00:00:00"/>
    <d v="2023-07-07T00:00:00"/>
    <s v="OTHER"/>
    <s v="SEC 21 EO 292- SPECIAL PRIVILEGE"/>
    <s v="1 OTHER"/>
    <n v="1"/>
    <m/>
  </r>
  <r>
    <n v="2831"/>
    <x v="68"/>
    <d v="2023-07-06T00:00:00"/>
    <s v="SUMAGUI DESZERIE ANN A."/>
    <s v="ONT"/>
    <x v="1"/>
    <d v="2023-06-19T00:00:00"/>
    <d v="2023-08-17T00:00:00"/>
    <s v="Maternity"/>
    <m/>
    <s v="60 Maternity"/>
    <n v="60"/>
    <m/>
  </r>
  <r>
    <n v="2832"/>
    <x v="68"/>
    <d v="2023-07-09T00:00:00"/>
    <s v="DE OCAMPO AILYN L."/>
    <s v="PEOPLE'S PARK"/>
    <x v="0"/>
    <d v="2023-07-17T00:00:00"/>
    <d v="2023-07-28T00:00:00"/>
    <s v="VL"/>
    <m/>
    <s v="9 VL"/>
    <n v="9"/>
    <m/>
  </r>
  <r>
    <n v="2833"/>
    <x v="68"/>
    <d v="2023-07-06T00:00:00"/>
    <s v="GUTIERREZ RENCELLE LALAINE A."/>
    <s v="MO"/>
    <x v="0"/>
    <d v="2023-07-06T00:00:00"/>
    <d v="2023-10-18T00:00:00"/>
    <s v="Maternity"/>
    <m/>
    <s v="105 Maternity"/>
    <n v="105"/>
    <m/>
  </r>
  <r>
    <n v="2834"/>
    <x v="69"/>
    <d v="2023-07-17T00:00:00"/>
    <s v="JAVIER CRISTY U."/>
    <s v="PEOPLE'S PARK"/>
    <x v="0"/>
    <d v="2023-07-24T00:00:00"/>
    <d v="2023-08-04T00:00:00"/>
    <s v="VL"/>
    <m/>
    <s v="9 VL"/>
    <n v="9"/>
    <m/>
  </r>
  <r>
    <n v="2835"/>
    <x v="69"/>
    <d v="2023-07-09T00:00:00"/>
    <s v="ACOSTA MARIETA A."/>
    <s v="PEOPLE'S PARK"/>
    <x v="0"/>
    <d v="2023-07-17T00:00:00"/>
    <d v="2023-07-28T00:00:00"/>
    <s v="VL"/>
    <m/>
    <s v="9 VL"/>
    <n v="9"/>
    <m/>
  </r>
  <r>
    <n v="2836"/>
    <x v="69"/>
    <d v="2023-07-13T00:00:00"/>
    <s v="REOSA CECILIA A."/>
    <s v="SP"/>
    <x v="1"/>
    <d v="2023-07-11T00:00:00"/>
    <d v="2023-07-11T00:00:00"/>
    <s v="SL"/>
    <s v=" "/>
    <s v="1 SL"/>
    <n v="1"/>
    <m/>
  </r>
  <r>
    <n v="2837"/>
    <x v="69"/>
    <d v="2023-07-12T00:00:00"/>
    <s v="MARINDUQUE AURORA A."/>
    <s v="VMO"/>
    <x v="1"/>
    <d v="2023-07-19T00:00:00"/>
    <d v="2023-07-19T00:00:00"/>
    <s v="VL"/>
    <m/>
    <s v="1 VL"/>
    <n v="1"/>
    <m/>
  </r>
  <r>
    <n v="2838"/>
    <x v="69"/>
    <d v="2023-07-19T00:00:00"/>
    <s v="PEREA BABEL G."/>
    <s v="HOUSING"/>
    <x v="0"/>
    <d v="2023-07-17T00:00:00"/>
    <d v="2023-07-18T00:00:00"/>
    <s v="SL"/>
    <m/>
    <s v="2 SL"/>
    <n v="2"/>
    <m/>
  </r>
  <r>
    <n v="2839"/>
    <x v="69"/>
    <d v="2023-07-05T00:00:00"/>
    <s v="PEPA ARIEL N."/>
    <s v="CHO"/>
    <x v="0"/>
    <d v="2023-07-12T00:00:00"/>
    <d v="2023-07-14T00:00:00"/>
    <s v="VL"/>
    <m/>
    <s v="3 VL"/>
    <n v="3"/>
    <m/>
  </r>
  <r>
    <n v="2840"/>
    <x v="69"/>
    <d v="2023-07-12T00:00:00"/>
    <s v="PAMAT CELESTINA R."/>
    <s v="GSO"/>
    <x v="0"/>
    <d v="2023-07-17T00:00:00"/>
    <d v="2023-07-19T00:00:00"/>
    <s v="VL"/>
    <m/>
    <s v="3 VL"/>
    <n v="3"/>
    <m/>
  </r>
  <r>
    <n v="2841"/>
    <x v="69"/>
    <d v="2023-07-12T00:00:00"/>
    <s v="GONZALES MARIO O."/>
    <s v="GSO"/>
    <x v="0"/>
    <d v="2023-07-11T00:00:00"/>
    <d v="2023-07-11T00:00:00"/>
    <s v="SL"/>
    <m/>
    <s v="1 SL"/>
    <n v="1"/>
    <m/>
  </r>
  <r>
    <n v="2842"/>
    <x v="69"/>
    <d v="2023-07-12T00:00:00"/>
    <s v="GONZALES MARIO O."/>
    <s v="GSO"/>
    <x v="0"/>
    <d v="2023-07-20T00:00:00"/>
    <d v="2023-07-21T00:00:00"/>
    <s v="VL"/>
    <m/>
    <s v="2 VL"/>
    <n v="2"/>
    <m/>
  </r>
  <r>
    <n v="2843"/>
    <x v="69"/>
    <d v="2023-07-10T00:00:00"/>
    <s v="CESICAR JOCHELLE JOAN S."/>
    <s v="TICC/TCCH"/>
    <x v="0"/>
    <d v="2023-07-07T00:00:00"/>
    <d v="2023-07-07T00:00:00"/>
    <s v="SL"/>
    <m/>
    <s v="1 SL"/>
    <n v="1"/>
    <m/>
  </r>
  <r>
    <n v="2844"/>
    <x v="69"/>
    <d v="2023-07-10T00:00:00"/>
    <s v="DISEPEDA MACARIA P."/>
    <s v="TICC"/>
    <x v="0"/>
    <d v="2023-07-30T00:00:00"/>
    <d v="2023-07-30T00:00:00"/>
    <s v="SL"/>
    <m/>
    <s v="1 SL"/>
    <n v="1"/>
    <m/>
  </r>
  <r>
    <n v="2845"/>
    <x v="69"/>
    <d v="2023-07-13T00:00:00"/>
    <s v="DIOKNO FRANCISCA A."/>
    <s v="DEPED"/>
    <x v="0"/>
    <d v="2023-07-20T00:00:00"/>
    <d v="2023-07-21T00:00:00"/>
    <s v="VL"/>
    <m/>
    <s v="2 VL"/>
    <n v="2"/>
    <m/>
  </r>
  <r>
    <n v="2846"/>
    <x v="69"/>
    <d v="2023-07-13T00:00:00"/>
    <s v="AMBROCIO MELODY B."/>
    <s v="CSWDO"/>
    <x v="0"/>
    <d v="2023-07-12T00:00:00"/>
    <d v="2023-07-12T00:00:00"/>
    <s v="SL"/>
    <m/>
    <s v="1 SL"/>
    <n v="1"/>
    <m/>
  </r>
  <r>
    <n v="2847"/>
    <x v="69"/>
    <d v="2023-07-13T00:00:00"/>
    <s v="RODRIGUEZ MANNY  "/>
    <s v="CENRO"/>
    <x v="0"/>
    <d v="2023-07-19T00:00:00"/>
    <d v="2023-07-20T00:00:00"/>
    <s v="VL"/>
    <m/>
    <s v="2 VL"/>
    <n v="2"/>
    <m/>
  </r>
  <r>
    <n v="2848"/>
    <x v="69"/>
    <d v="2023-07-14T00:00:00"/>
    <s v="OPO CONEY V."/>
    <s v="HOUSING"/>
    <x v="0"/>
    <d v="2023-07-10T00:00:00"/>
    <d v="2023-07-10T00:00:00"/>
    <s v="SL"/>
    <m/>
    <s v="1 SL"/>
    <n v="1"/>
    <m/>
  </r>
  <r>
    <n v="2848"/>
    <x v="69"/>
    <d v="2023-07-14T00:00:00"/>
    <s v="OPO CONEY V."/>
    <s v="HOUSING"/>
    <x v="0"/>
    <d v="2023-07-12T00:00:00"/>
    <d v="2023-07-13T00:00:00"/>
    <s v="SL"/>
    <m/>
    <s v="2 SL"/>
    <n v="2"/>
    <m/>
  </r>
  <r>
    <n v="2849"/>
    <x v="69"/>
    <d v="2023-07-13T00:00:00"/>
    <s v="DE ASIS JANETTE D."/>
    <s v="BPLO"/>
    <x v="0"/>
    <d v="2023-07-10T00:00:00"/>
    <d v="2023-07-10T00:00:00"/>
    <s v="SL"/>
    <m/>
    <s v="1 SL"/>
    <n v="1"/>
    <m/>
  </r>
  <r>
    <n v="2849"/>
    <x v="69"/>
    <d v="2023-07-13T00:00:00"/>
    <s v="DE ASIS JANETTE D."/>
    <s v="BPLO"/>
    <x v="0"/>
    <d v="2023-07-12T00:00:00"/>
    <d v="2023-07-12T00:00:00"/>
    <s v="SL"/>
    <m/>
    <s v="1 SL"/>
    <n v="1"/>
    <m/>
  </r>
  <r>
    <n v="2850"/>
    <x v="69"/>
    <d v="2023-07-10T00:00:00"/>
    <s v="MARDO MELINDA E."/>
    <s v="CENRO"/>
    <x v="0"/>
    <d v="2023-07-19T00:00:00"/>
    <d v="2023-07-20T00:00:00"/>
    <s v="VL"/>
    <m/>
    <s v="2 VL"/>
    <n v="2"/>
    <m/>
  </r>
  <r>
    <n v="2850"/>
    <x v="69"/>
    <d v="2023-07-10T00:00:00"/>
    <s v="MARDO MELINDA E."/>
    <s v="CENRO"/>
    <x v="0"/>
    <d v="2023-07-22T00:00:00"/>
    <d v="2023-07-22T00:00:00"/>
    <s v="VL"/>
    <m/>
    <s v="1 VL"/>
    <n v="1"/>
    <m/>
  </r>
  <r>
    <n v="2850"/>
    <x v="69"/>
    <d v="2023-07-10T00:00:00"/>
    <s v="MARDO MELINDA E."/>
    <s v="CENRO"/>
    <x v="0"/>
    <d v="2023-07-26T00:00:00"/>
    <d v="2023-07-27T00:00:00"/>
    <s v="VL"/>
    <m/>
    <s v="2 VL"/>
    <n v="2"/>
    <m/>
  </r>
  <r>
    <n v="2851"/>
    <x v="69"/>
    <d v="2023-07-15T00:00:00"/>
    <s v="DIMAANO LEOVIGILDA A."/>
    <s v="EEO/CITY MARKET"/>
    <x v="0"/>
    <d v="2023-07-13T00:00:00"/>
    <d v="2023-07-13T00:00:00"/>
    <s v="SL"/>
    <m/>
    <s v="1 SL"/>
    <n v="1"/>
    <m/>
  </r>
  <r>
    <n v="2852"/>
    <x v="69"/>
    <d v="2023-07-12T00:00:00"/>
    <s v="DIMAANO LEOVIGILDA A."/>
    <s v="EEO/CITY MARKET"/>
    <x v="0"/>
    <d v="2023-07-10T00:00:00"/>
    <d v="2023-07-10T00:00:00"/>
    <s v="SL"/>
    <m/>
    <s v="1 SL"/>
    <n v="1"/>
    <m/>
  </r>
  <r>
    <n v="2853"/>
    <x v="69"/>
    <d v="2023-07-15T00:00:00"/>
    <s v="RODRIGUEZ NARCISCO E."/>
    <s v="EEO/CITY MARKET"/>
    <x v="0"/>
    <d v="2023-07-13T00:00:00"/>
    <d v="2023-07-14T00:00:00"/>
    <s v="SL"/>
    <m/>
    <s v="2 SL"/>
    <n v="2"/>
    <m/>
  </r>
  <r>
    <n v="2854"/>
    <x v="69"/>
    <d v="2023-07-14T00:00:00"/>
    <s v="AMULONG GERONIMO M."/>
    <s v="EEO/CITY MARKET"/>
    <x v="0"/>
    <d v="2023-07-11T00:00:00"/>
    <d v="2023-07-11T00:00:00"/>
    <s v="SL"/>
    <m/>
    <s v="1 SL"/>
    <n v="1"/>
    <m/>
  </r>
  <r>
    <n v="2855"/>
    <x v="69"/>
    <d v="2023-07-15T00:00:00"/>
    <s v="PRIMO GRACE M."/>
    <s v="EEO/CITY MARKET"/>
    <x v="0"/>
    <d v="2023-07-13T00:00:00"/>
    <d v="2023-07-14T00:00:00"/>
    <s v="SL"/>
    <m/>
    <s v="2 SL"/>
    <n v="2"/>
    <m/>
  </r>
  <r>
    <n v="2856"/>
    <x v="69"/>
    <d v="2023-07-17T00:00:00"/>
    <s v="AALA MELODY M."/>
    <s v="GSO"/>
    <x v="0"/>
    <d v="2023-07-12T00:00:00"/>
    <d v="2023-07-14T00:00:00"/>
    <s v="SL"/>
    <m/>
    <s v="3 SL"/>
    <n v="3"/>
    <m/>
  </r>
  <r>
    <n v="2857"/>
    <x v="69"/>
    <d v="2023-07-17T00:00:00"/>
    <s v="DISEPEDA MACARIA P."/>
    <s v="TICC"/>
    <x v="0"/>
    <d v="2023-07-24T00:00:00"/>
    <d v="2023-07-25T00:00:00"/>
    <s v="VL"/>
    <m/>
    <s v="1 VL"/>
    <n v="1"/>
    <m/>
  </r>
  <r>
    <n v="2857"/>
    <x v="69"/>
    <d v="2023-07-17T00:00:00"/>
    <s v="DISEPEDA MACARIA P."/>
    <s v="TICC"/>
    <x v="0"/>
    <d v="2023-07-31T00:00:00"/>
    <d v="2023-07-31T00:00:00"/>
    <s v="VL"/>
    <m/>
    <s v="1 VL"/>
    <n v="1"/>
    <m/>
  </r>
  <r>
    <n v="2858"/>
    <x v="69"/>
    <d v="2023-07-04T00:00:00"/>
    <s v="BATHAN ELVIRA R."/>
    <s v="TICC"/>
    <x v="0"/>
    <d v="2023-07-11T00:00:00"/>
    <d v="2023-07-11T00:00:00"/>
    <s v="SL"/>
    <m/>
    <s v="1 SL"/>
    <n v="1"/>
    <m/>
  </r>
  <r>
    <n v="2859"/>
    <x v="69"/>
    <d v="2023-07-17T00:00:00"/>
    <s v="DESINGAŃO PURIFICACION A."/>
    <s v="SP"/>
    <x v="0"/>
    <d v="2023-07-14T00:00:00"/>
    <d v="2023-07-14T00:00:00"/>
    <s v="SL"/>
    <m/>
    <s v="1 SL"/>
    <n v="1"/>
    <m/>
  </r>
  <r>
    <n v="2860"/>
    <x v="69"/>
    <d v="2023-07-05T00:00:00"/>
    <s v="ANGELES ANNABEL D."/>
    <n v="0"/>
    <x v="0"/>
    <d v="2023-07-11T00:00:00"/>
    <d v="2023-07-14T00:00:00"/>
    <s v="VL"/>
    <m/>
    <s v="4 VL"/>
    <n v="4"/>
    <m/>
  </r>
  <r>
    <n v="2861"/>
    <x v="69"/>
    <d v="2023-07-16T00:00:00"/>
    <s v="MENDOZA ARTHUR D."/>
    <n v="0"/>
    <x v="2"/>
    <d v="2023-08-01T00:00:00"/>
    <d v="2023-08-31T00:00:00"/>
    <s v="VL"/>
    <m/>
    <s v="21 VL"/>
    <n v="21"/>
    <m/>
  </r>
  <r>
    <n v="2862"/>
    <x v="69"/>
    <d v="2023-07-13T00:00:00"/>
    <s v="AMON CLARISSA MAY M."/>
    <s v="VMO"/>
    <x v="1"/>
    <d v="2023-07-12T00:00:00"/>
    <d v="2023-07-12T00:00:00"/>
    <s v="SL"/>
    <m/>
    <s v="1 SL"/>
    <n v="1"/>
    <m/>
  </r>
  <r>
    <n v="2863"/>
    <x v="69"/>
    <d v="2023-07-18T00:00:00"/>
    <s v="DE VILLA OFELIA G."/>
    <s v="COMELEC"/>
    <x v="1"/>
    <d v="2023-07-26T00:00:00"/>
    <d v="2023-07-26T00:00:00"/>
    <s v="OTHER"/>
    <s v="SEC 21 EO 292- SPECIAL PRIVILEGE"/>
    <s v="1 OTHER"/>
    <n v="1"/>
    <m/>
  </r>
  <r>
    <n v="2864"/>
    <x v="69"/>
    <d v="2023-07-18T00:00:00"/>
    <s v="DE VILLA OFELIA G."/>
    <s v="COMELEC"/>
    <x v="1"/>
    <d v="2023-07-24T00:00:00"/>
    <d v="2023-07-25T00:00:00"/>
    <s v="VL"/>
    <m/>
    <s v="1 VL"/>
    <n v="1"/>
    <m/>
  </r>
  <r>
    <n v="2865"/>
    <x v="69"/>
    <d v="2023-07-18T00:00:00"/>
    <s v="LUMENARIO ZARAH A."/>
    <s v="CITY PLANNING &amp; DEV'T OFFICE"/>
    <x v="1"/>
    <d v="2023-07-17T00:00:00"/>
    <d v="2023-07-17T00:00:00"/>
    <s v="SL"/>
    <m/>
    <s v="1 SL"/>
    <n v="1"/>
    <m/>
  </r>
  <r>
    <n v="2866"/>
    <x v="69"/>
    <d v="2023-07-18T00:00:00"/>
    <s v="ALEGA ESTELITA M."/>
    <s v="CTO"/>
    <x v="1"/>
    <d v="2023-07-17T00:00:00"/>
    <d v="2023-07-17T00:00:00"/>
    <s v="SL"/>
    <m/>
    <s v="1 SL"/>
    <n v="1"/>
    <m/>
  </r>
  <r>
    <n v="2867"/>
    <x v="69"/>
    <d v="2023-07-13T00:00:00"/>
    <s v="ZALDIVIA MIRIAM F."/>
    <s v="PIO"/>
    <x v="1"/>
    <d v="2023-07-11T00:00:00"/>
    <d v="2023-07-12T00:00:00"/>
    <s v="SL"/>
    <m/>
    <s v="2 SL"/>
    <n v="2"/>
    <m/>
  </r>
  <r>
    <n v="2868"/>
    <x v="69"/>
    <d v="2023-07-18T00:00:00"/>
    <s v="DE VILLA OFELIA G."/>
    <s v="COMELEC"/>
    <x v="1"/>
    <d v="2023-07-13T00:00:00"/>
    <d v="2023-07-13T00:00:00"/>
    <s v="SL"/>
    <m/>
    <s v="1 SL"/>
    <n v="1"/>
    <m/>
  </r>
  <r>
    <n v="2869"/>
    <x v="69"/>
    <d v="2023-07-17T00:00:00"/>
    <s v="MENDOZA LOURDES G."/>
    <n v="0"/>
    <x v="2"/>
    <d v="2023-07-16T00:00:00"/>
    <d v="2023-07-16T00:00:00"/>
    <s v="SL"/>
    <m/>
    <s v="1 SL"/>
    <n v="1"/>
    <m/>
  </r>
  <r>
    <n v="2870"/>
    <x v="69"/>
    <d v="2023-07-17T00:00:00"/>
    <s v="SUMAGUI LORENA P."/>
    <s v="BIR"/>
    <x v="0"/>
    <d v="2023-07-12T00:00:00"/>
    <d v="2023-07-14T00:00:00"/>
    <s v="SL"/>
    <m/>
    <s v="3 SL"/>
    <n v="3"/>
    <m/>
  </r>
  <r>
    <n v="2871"/>
    <x v="69"/>
    <d v="2023-06-26T00:00:00"/>
    <s v="LOYOLA JANE A."/>
    <s v="CPDO"/>
    <x v="1"/>
    <d v="2023-06-20T00:00:00"/>
    <d v="2023-06-20T00:00:00"/>
    <s v="SL"/>
    <m/>
    <s v="1 SL"/>
    <n v="1"/>
    <m/>
  </r>
  <r>
    <n v="2872"/>
    <x v="69"/>
    <d v="2023-07-11T00:00:00"/>
    <s v="GATPANDAN MICHAEL E."/>
    <s v="GSO"/>
    <x v="0"/>
    <d v="2023-07-21T00:00:00"/>
    <d v="2023-07-21T00:00:00"/>
    <s v="VL"/>
    <m/>
    <s v="1 VL"/>
    <n v="1"/>
    <m/>
  </r>
  <r>
    <n v="2873"/>
    <x v="69"/>
    <d v="2023-07-10T00:00:00"/>
    <s v="GATPANDAN MICHAEL E."/>
    <s v="GSO"/>
    <x v="0"/>
    <d v="2023-07-17T00:00:00"/>
    <d v="2023-07-17T00:00:00"/>
    <s v="VL"/>
    <m/>
    <s v="1 VL"/>
    <n v="1"/>
    <m/>
  </r>
  <r>
    <n v="2874"/>
    <x v="69"/>
    <d v="2023-07-13T00:00:00"/>
    <s v="SABULAAN MARIA LEAH M."/>
    <s v="CPDO"/>
    <x v="0"/>
    <d v="2023-07-19T00:00:00"/>
    <d v="2023-07-21T00:00:00"/>
    <s v="VL"/>
    <m/>
    <s v="3 VL"/>
    <n v="3"/>
    <m/>
  </r>
  <r>
    <n v="2875"/>
    <x v="69"/>
    <d v="2023-07-10T00:00:00"/>
    <s v="MARASIGAN CHRISTIAN M."/>
    <s v="MO"/>
    <x v="0"/>
    <d v="2023-07-13T00:00:00"/>
    <d v="2023-07-13T00:00:00"/>
    <s v="OTHER"/>
    <s v="SEC 21 EO 292- SPECIAL PRIVILEGE"/>
    <s v="1 OTHER"/>
    <n v="1"/>
    <m/>
  </r>
  <r>
    <n v="2876"/>
    <x v="69"/>
    <d v="2023-07-18T00:00:00"/>
    <s v="LARIOSA ALBERT R."/>
    <s v="GSO"/>
    <x v="0"/>
    <d v="2023-07-14T00:00:00"/>
    <d v="2023-07-14T00:00:00"/>
    <s v="OTHER"/>
    <s v="SEC 21 EO 292- SPECIAL PRIVILEGE"/>
    <s v="1 OTHER"/>
    <n v="1"/>
    <m/>
  </r>
  <r>
    <n v="2876"/>
    <x v="69"/>
    <d v="2023-07-18T00:00:00"/>
    <s v="LARIOSA ALBERT R."/>
    <s v="GSO"/>
    <x v="0"/>
    <d v="2023-07-17T00:00:00"/>
    <d v="2023-07-17T00:00:00"/>
    <s v="OTHER"/>
    <s v="SEC 21 EO 292- SPECIAL PRIVILEGE"/>
    <s v="1 OTHER"/>
    <n v="1"/>
    <m/>
  </r>
  <r>
    <n v="2877"/>
    <x v="69"/>
    <d v="2023-07-18T00:00:00"/>
    <s v="RODRIGUEZ GREGORIO  "/>
    <s v="CENRO"/>
    <x v="1"/>
    <d v="2023-07-13T00:00:00"/>
    <d v="2023-07-14T00:00:00"/>
    <s v="SL"/>
    <m/>
    <s v="2 SL"/>
    <n v="2"/>
    <m/>
  </r>
  <r>
    <n v="2878"/>
    <x v="69"/>
    <d v="2023-07-17T00:00:00"/>
    <s v="ENRIQUEZ ANABEL O."/>
    <s v="CHO"/>
    <x v="0"/>
    <d v="2023-07-13T00:00:00"/>
    <d v="2023-07-14T00:00:00"/>
    <s v="SL"/>
    <m/>
    <s v="2 SL"/>
    <n v="2"/>
    <m/>
  </r>
  <r>
    <n v="2879"/>
    <x v="69"/>
    <d v="2023-07-19T00:00:00"/>
    <s v="ERIDAO ROSALINDA P."/>
    <s v="CSWDO"/>
    <x v="1"/>
    <d v="2023-07-18T00:00:00"/>
    <d v="2023-07-18T00:00:00"/>
    <s v="SL"/>
    <m/>
    <s v="1 SL"/>
    <n v="1"/>
    <m/>
  </r>
  <r>
    <n v="2880"/>
    <x v="69"/>
    <d v="2023-07-17T00:00:00"/>
    <s v="RAMOS NANCY P."/>
    <s v="PEOPLE'S PARK"/>
    <x v="0"/>
    <d v="2023-08-01T00:00:00"/>
    <d v="2023-08-14T00:00:00"/>
    <s v="VL"/>
    <m/>
    <s v="10 VL"/>
    <n v="10"/>
    <m/>
  </r>
  <r>
    <n v="2881"/>
    <x v="69"/>
    <d v="2023-07-11T00:00:00"/>
    <s v="PETIL GLENDA D."/>
    <s v="CCT"/>
    <x v="1"/>
    <d v="2023-07-10T00:00:00"/>
    <d v="2023-07-10T00:00:00"/>
    <s v="OTHER"/>
    <s v="SEC 21 EO 292- SPECIAL PRIVILEGE"/>
    <s v="1 OTHER"/>
    <n v="1"/>
    <m/>
  </r>
  <r>
    <n v="2882"/>
    <x v="69"/>
    <d v="2023-07-13T00:00:00"/>
    <s v="PETIL GLENDA D."/>
    <s v="CCT"/>
    <x v="1"/>
    <d v="2023-07-12T00:00:00"/>
    <d v="2023-07-12T00:00:00"/>
    <s v="SL"/>
    <m/>
    <s v="1 SL"/>
    <n v="1"/>
    <m/>
  </r>
  <r>
    <n v="2883"/>
    <x v="69"/>
    <d v="2023-07-13T00:00:00"/>
    <s v="AMBION DORINDA A."/>
    <s v="CSWDO"/>
    <x v="1"/>
    <d v="2023-07-12T00:00:00"/>
    <d v="2023-07-12T00:00:00"/>
    <s v="SL"/>
    <m/>
    <s v="1 SL"/>
    <n v="1"/>
    <m/>
  </r>
  <r>
    <n v="2884"/>
    <x v="69"/>
    <d v="2023-07-13T00:00:00"/>
    <s v="LANTING AILEEN D."/>
    <s v="CHARACTER OFFICE"/>
    <x v="1"/>
    <d v="2023-07-11T00:00:00"/>
    <d v="2023-07-12T00:00:00"/>
    <s v="SL"/>
    <m/>
    <s v="2 SL"/>
    <n v="2"/>
    <m/>
  </r>
  <r>
    <n v="2885"/>
    <x v="69"/>
    <d v="2023-07-13T00:00:00"/>
    <s v="DOGELIO CHRISTIAN B."/>
    <s v="LEGAL"/>
    <x v="0"/>
    <d v="2023-07-07T00:00:00"/>
    <d v="2023-07-07T00:00:00"/>
    <s v="SL"/>
    <m/>
    <s v="1 SL"/>
    <n v="1"/>
    <m/>
  </r>
  <r>
    <n v="2885"/>
    <x v="69"/>
    <d v="2023-07-13T00:00:00"/>
    <s v="DOGELIO CHRISTIAN B."/>
    <s v="LEGAL"/>
    <x v="0"/>
    <d v="2023-07-12T00:00:00"/>
    <d v="2023-07-12T00:00:00"/>
    <s v="SL"/>
    <m/>
    <s v="1 SL"/>
    <n v="1"/>
    <m/>
  </r>
  <r>
    <n v="2886"/>
    <x v="69"/>
    <d v="2023-07-13T00:00:00"/>
    <s v="DE VILLA MYRNA D."/>
    <s v="GSO"/>
    <x v="1"/>
    <d v="2023-07-11T00:00:00"/>
    <d v="2023-07-12T00:00:00"/>
    <s v="SL"/>
    <m/>
    <s v="2 SL"/>
    <n v="2"/>
    <m/>
  </r>
  <r>
    <n v="2887"/>
    <x v="69"/>
    <d v="2023-07-13T00:00:00"/>
    <s v="DE OCAMPO ALMA A."/>
    <s v="CTO"/>
    <x v="1"/>
    <d v="2023-07-12T00:00:00"/>
    <d v="2023-07-12T00:00:00"/>
    <s v="SL"/>
    <m/>
    <s v="1 SL"/>
    <n v="1"/>
    <m/>
  </r>
  <r>
    <n v="2888"/>
    <x v="69"/>
    <d v="2023-07-13T00:00:00"/>
    <s v="GUAÑEZO MA. GINA P."/>
    <s v="CTO"/>
    <x v="1"/>
    <d v="2023-07-12T00:00:00"/>
    <d v="2023-07-12T00:00:00"/>
    <s v="SL"/>
    <m/>
    <s v="1 SL"/>
    <n v="1"/>
    <m/>
  </r>
  <r>
    <n v="2889"/>
    <x v="69"/>
    <d v="2023-07-13T00:00:00"/>
    <s v="GUAÑEZO MA. GINA P."/>
    <s v="CTO"/>
    <x v="1"/>
    <d v="2023-07-11T00:00:00"/>
    <d v="2023-07-11T00:00:00"/>
    <s v="OTHER"/>
    <s v="SEC 21 EO 292- SPECIAL PRIVILEGE"/>
    <s v="1 OTHER"/>
    <n v="1"/>
    <m/>
  </r>
  <r>
    <n v="2890"/>
    <x v="69"/>
    <d v="2023-07-13T00:00:00"/>
    <s v="DELA CRUZ EVANGELINE P."/>
    <s v="LANDTAX"/>
    <x v="1"/>
    <d v="2023-07-11T00:00:00"/>
    <d v="2023-07-12T00:00:00"/>
    <s v="SL"/>
    <m/>
    <s v="2 SL"/>
    <n v="2"/>
    <m/>
  </r>
  <r>
    <n v="2891"/>
    <x v="69"/>
    <d v="2023-06-21T00:00:00"/>
    <s v="CORTEZ NERIFE H."/>
    <s v="DEPED"/>
    <x v="1"/>
    <d v="2023-06-26T00:00:00"/>
    <d v="2023-06-30T00:00:00"/>
    <s v="SL"/>
    <m/>
    <s v="4 SL"/>
    <n v="4"/>
    <m/>
  </r>
  <r>
    <n v="2892"/>
    <x v="69"/>
    <d v="2023-07-12T00:00:00"/>
    <s v="MARASIGAN GINALYN D."/>
    <s v="ACCOUNTING"/>
    <x v="1"/>
    <d v="2023-07-06T00:00:00"/>
    <d v="2023-07-06T00:00:00"/>
    <s v="SL"/>
    <m/>
    <s v="1 SL"/>
    <n v="1"/>
    <m/>
  </r>
  <r>
    <n v="2892"/>
    <x v="69"/>
    <d v="2023-07-12T00:00:00"/>
    <s v="MARASIGAN GINALYN D."/>
    <s v="ACCOUNTING"/>
    <x v="1"/>
    <d v="2023-07-11T00:00:00"/>
    <d v="2023-07-11T00:00:00"/>
    <s v="SL"/>
    <m/>
    <s v="1 SL"/>
    <n v="1"/>
    <m/>
  </r>
  <r>
    <n v="2893"/>
    <x v="69"/>
    <d v="2023-07-10T00:00:00"/>
    <s v="COSTANTE  SYLVIA C."/>
    <s v="INTERNAL"/>
    <x v="1"/>
    <d v="2023-07-05T00:00:00"/>
    <d v="2023-07-07T00:00:00"/>
    <s v="SL"/>
    <m/>
    <s v="3 SL"/>
    <n v="3"/>
    <m/>
  </r>
  <r>
    <n v="2894"/>
    <x v="69"/>
    <d v="2023-07-20T00:00:00"/>
    <s v="DE CASTRO JENELYN I."/>
    <s v="TICC"/>
    <x v="1"/>
    <d v="2023-07-25T00:00:00"/>
    <d v="2023-07-27T00:00:00"/>
    <s v="VL"/>
    <m/>
    <s v="3 VL"/>
    <n v="3"/>
    <m/>
  </r>
  <r>
    <n v="2895"/>
    <x v="69"/>
    <d v="2023-07-12T00:00:00"/>
    <s v="DE CASTRO JENELYN I."/>
    <s v="TICC"/>
    <x v="1"/>
    <d v="2023-07-11T00:00:00"/>
    <d v="2023-07-11T00:00:00"/>
    <s v="VL"/>
    <m/>
    <s v="1 VL"/>
    <n v="1"/>
    <m/>
  </r>
  <r>
    <n v="2895"/>
    <x v="69"/>
    <d v="2023-07-12T00:00:00"/>
    <s v="DE CASTRO JENELYN I."/>
    <s v="TICC"/>
    <x v="1"/>
    <d v="2023-07-13T00:00:00"/>
    <d v="2023-07-14T00:00:00"/>
    <s v="VL"/>
    <m/>
    <s v="2 VL"/>
    <n v="2"/>
    <m/>
  </r>
  <r>
    <n v="2896"/>
    <x v="69"/>
    <d v="2023-07-14T00:00:00"/>
    <s v="MALUBAY MELINDA D."/>
    <s v="THRDC"/>
    <x v="1"/>
    <d v="2023-07-11T00:00:00"/>
    <d v="2023-07-11T00:00:00"/>
    <s v="SL"/>
    <m/>
    <s v="1 SL"/>
    <n v="1"/>
    <m/>
  </r>
  <r>
    <n v="2897"/>
    <x v="69"/>
    <d v="2023-07-10T00:00:00"/>
    <s v="MONTENEGRO HELEN L."/>
    <s v="TOPS (ADMIN CSU)"/>
    <x v="1"/>
    <d v="2023-07-07T00:00:00"/>
    <d v="2023-07-07T00:00:00"/>
    <s v="SL"/>
    <m/>
    <s v="1 SL"/>
    <n v="1"/>
    <m/>
  </r>
  <r>
    <n v="2898"/>
    <x v="69"/>
    <d v="2023-07-14T00:00:00"/>
    <s v="ANGCAYA OFELIA G."/>
    <s v="ASSESSORS OFFICE"/>
    <x v="1"/>
    <d v="2023-07-13T00:00:00"/>
    <d v="2023-07-13T00:00:00"/>
    <s v="OTHER"/>
    <s v="SEC 21 EO 292- SPECIAL PRIVILEGE"/>
    <s v="1 OTHER"/>
    <n v="1"/>
    <m/>
  </r>
  <r>
    <n v="2899"/>
    <x v="69"/>
    <d v="2023-07-03T00:00:00"/>
    <s v="PAYAD MARICEL  Q."/>
    <s v="HRMO"/>
    <x v="1"/>
    <d v="2023-07-12T00:00:00"/>
    <d v="2023-07-12T00:00:00"/>
    <s v="OTHER"/>
    <s v="SEC 21 EO 292- SPECIAL PRIVILEGE"/>
    <s v="1 OTHER"/>
    <n v="1"/>
    <m/>
  </r>
  <r>
    <n v="2900"/>
    <x v="69"/>
    <d v="2023-07-13T00:00:00"/>
    <s v="ARCULLO MELISSA A."/>
    <s v="CEO"/>
    <x v="1"/>
    <d v="2023-07-12T00:00:00"/>
    <d v="2023-07-12T00:00:00"/>
    <s v="OTHER"/>
    <s v="SEC 21 EO 292- SPECIAL PRIVILEGE"/>
    <s v="1 OTHER"/>
    <n v="1"/>
    <m/>
  </r>
  <r>
    <n v="2901"/>
    <x v="69"/>
    <d v="2023-07-13T00:00:00"/>
    <s v="PEÑAFIEL MELISSA Q."/>
    <s v="CBO"/>
    <x v="1"/>
    <d v="2023-07-11T00:00:00"/>
    <d v="2023-07-12T00:00:00"/>
    <s v="SL"/>
    <m/>
    <s v="2 SL"/>
    <n v="2"/>
    <m/>
  </r>
  <r>
    <n v="2902"/>
    <x v="69"/>
    <d v="2023-07-11T00:00:00"/>
    <s v="TORRES SONIA M."/>
    <s v="ASSESSORS OFFICE"/>
    <x v="1"/>
    <d v="2023-07-07T00:00:00"/>
    <d v="2023-07-10T00:00:00"/>
    <s v="SL"/>
    <m/>
    <s v="2 SL"/>
    <n v="2"/>
    <m/>
  </r>
  <r>
    <n v="2903"/>
    <x v="69"/>
    <d v="2023-07-05T00:00:00"/>
    <s v="MALIGAYA NELITA M."/>
    <s v="GSO"/>
    <x v="1"/>
    <d v="2023-05-13T00:00:00"/>
    <d v="2023-05-13T00:00:00"/>
    <s v="SL"/>
    <m/>
    <s v="1 SL"/>
    <n v="1"/>
    <m/>
  </r>
  <r>
    <n v="2903"/>
    <x v="69"/>
    <d v="2023-07-05T00:00:00"/>
    <s v="MALIGAYA NELITA M."/>
    <s v="GSO"/>
    <x v="1"/>
    <d v="2023-06-15T00:00:00"/>
    <d v="2023-06-15T00:00:00"/>
    <s v="SL"/>
    <m/>
    <s v="1 SL"/>
    <n v="1"/>
    <m/>
  </r>
  <r>
    <n v="2904"/>
    <x v="69"/>
    <d v="2023-07-12T00:00:00"/>
    <s v="VILLANUEVA CHRISTIANNE FAYE A."/>
    <s v="CEO"/>
    <x v="0"/>
    <d v="2023-07-11T00:00:00"/>
    <d v="2023-07-11T00:00:00"/>
    <s v="OTHER"/>
    <s v="SEC 21 EO 292- SPECIAL PRIVILEGE"/>
    <s v="1 OTHER"/>
    <n v="1"/>
    <m/>
  </r>
  <r>
    <n v="2905"/>
    <x v="69"/>
    <d v="2023-07-14T00:00:00"/>
    <s v="MACAPUNO FELIX  "/>
    <s v="CENRO"/>
    <x v="1"/>
    <d v="2023-07-13T00:00:00"/>
    <d v="2023-07-13T00:00:00"/>
    <s v="SL"/>
    <m/>
    <s v="1 SL"/>
    <n v="1"/>
    <m/>
  </r>
  <r>
    <n v="2906"/>
    <x v="69"/>
    <d v="2023-07-03T00:00:00"/>
    <s v="BAYLA EVANGELINE C."/>
    <s v="PDAO"/>
    <x v="1"/>
    <d v="2023-06-26T00:00:00"/>
    <d v="2023-06-26T00:00:00"/>
    <s v="SL"/>
    <m/>
    <s v="1 SL"/>
    <n v="1"/>
    <m/>
  </r>
  <r>
    <n v="2906"/>
    <x v="69"/>
    <d v="2023-07-03T00:00:00"/>
    <s v="BAYLA EVANGELINE C."/>
    <s v="PDAO"/>
    <x v="1"/>
    <d v="2023-06-30T00:00:00"/>
    <d v="2023-06-30T00:00:00"/>
    <s v="SL"/>
    <m/>
    <s v="1 SL"/>
    <n v="1"/>
    <m/>
  </r>
  <r>
    <n v="2907"/>
    <x v="69"/>
    <d v="2023-07-03T00:00:00"/>
    <s v="BAYLA EVANGELINE C."/>
    <s v="PDAO"/>
    <x v="1"/>
    <d v="2023-06-27T00:00:00"/>
    <d v="2023-06-27T00:00:00"/>
    <s v="VL"/>
    <m/>
    <s v="1 VL"/>
    <n v="1"/>
    <m/>
  </r>
  <r>
    <n v="2908"/>
    <x v="69"/>
    <d v="2023-07-14T00:00:00"/>
    <s v="OLEGARIO LEONARD ERIC B."/>
    <s v="CEO"/>
    <x v="1"/>
    <d v="2023-07-20T00:00:00"/>
    <d v="2023-07-20T00:00:00"/>
    <s v="OTHER"/>
    <s v="SEC 21 EO 292- SPECIAL PRIVILEGE"/>
    <s v="1 OTHER"/>
    <n v="1"/>
    <m/>
  </r>
  <r>
    <n v="2909"/>
    <x v="69"/>
    <d v="2023-07-15T00:00:00"/>
    <s v="SALAZAR JOSIELYN G."/>
    <s v="PICNIC GROVE"/>
    <x v="0"/>
    <d v="2023-07-13T00:00:00"/>
    <d v="2023-07-14T00:00:00"/>
    <s v="SL"/>
    <m/>
    <s v="2 SL"/>
    <n v="2"/>
    <m/>
  </r>
  <r>
    <n v="2910"/>
    <x v="69"/>
    <d v="2023-07-15T00:00:00"/>
    <s v="TOLENTINO FE M."/>
    <s v="PICNIC GROVE"/>
    <x v="1"/>
    <d v="2023-08-01T00:00:00"/>
    <d v="2023-08-01T00:00:00"/>
    <s v="OTHER"/>
    <s v="SEC 21 EO 292- SPECIAL PRIVILEGE"/>
    <s v="1 OTHER"/>
    <n v="1"/>
    <m/>
  </r>
  <r>
    <n v="2911"/>
    <x v="69"/>
    <d v="2023-07-18T00:00:00"/>
    <s v="TAPAY EDWARD  "/>
    <s v="CENRO"/>
    <x v="0"/>
    <d v="2023-07-15T00:00:00"/>
    <d v="2023-07-16T00:00:00"/>
    <s v="SL"/>
    <m/>
    <s v="2 SL"/>
    <n v="2"/>
    <m/>
  </r>
  <r>
    <n v="2912"/>
    <x v="69"/>
    <d v="2023-07-17T00:00:00"/>
    <s v="OBINA APOLINARIO B."/>
    <s v="CENRO"/>
    <x v="0"/>
    <d v="2023-07-24T00:00:00"/>
    <d v="2023-07-28T00:00:00"/>
    <s v="VL"/>
    <m/>
    <s v="4 VL"/>
    <n v="4"/>
    <m/>
  </r>
  <r>
    <n v="2913"/>
    <x v="69"/>
    <d v="2023-07-18T00:00:00"/>
    <s v="FERMA ERIC N."/>
    <s v="GSO"/>
    <x v="0"/>
    <d v="2023-07-17T00:00:00"/>
    <d v="2023-07-17T00:00:00"/>
    <s v="SL"/>
    <m/>
    <s v="1 SL"/>
    <n v="1"/>
    <m/>
  </r>
  <r>
    <n v="2914"/>
    <x v="69"/>
    <d v="2023-07-18T00:00:00"/>
    <s v="MACAPUNO FELIX  "/>
    <s v="CENRO"/>
    <x v="1"/>
    <d v="2023-07-17T00:00:00"/>
    <d v="2023-07-17T00:00:00"/>
    <s v="SL"/>
    <m/>
    <s v="1 SL"/>
    <n v="1"/>
    <m/>
  </r>
  <r>
    <n v="2915"/>
    <x v="69"/>
    <d v="2023-07-18T00:00:00"/>
    <s v="GONZALES MARIO O."/>
    <s v="GSO"/>
    <x v="0"/>
    <d v="2023-07-27T00:00:00"/>
    <d v="2023-07-28T00:00:00"/>
    <s v="VL"/>
    <m/>
    <s v="2 VL"/>
    <n v="2"/>
    <m/>
  </r>
  <r>
    <n v="2916"/>
    <x v="69"/>
    <d v="2023-07-14T00:00:00"/>
    <s v="MANALO CELSA B."/>
    <s v="CPDO"/>
    <x v="1"/>
    <d v="2023-07-12T00:00:00"/>
    <d v="2023-07-13T00:00:00"/>
    <s v="SL"/>
    <m/>
    <s v="2 SL"/>
    <n v="2"/>
    <m/>
  </r>
  <r>
    <n v="2917"/>
    <x v="69"/>
    <d v="2023-07-14T00:00:00"/>
    <s v="MANALO CELSA B."/>
    <s v="CPDO"/>
    <x v="1"/>
    <d v="2023-07-17T00:00:00"/>
    <d v="2023-07-17T00:00:00"/>
    <s v="VL"/>
    <m/>
    <s v="1 VL"/>
    <n v="1"/>
    <m/>
  </r>
  <r>
    <n v="2917"/>
    <x v="69"/>
    <d v="2023-07-14T00:00:00"/>
    <s v="MANALO CELSA B."/>
    <s v="CPDO"/>
    <x v="1"/>
    <d v="2023-07-20T00:00:00"/>
    <d v="2023-07-21T00:00:00"/>
    <s v="VL"/>
    <m/>
    <s v="2 VL"/>
    <n v="2"/>
    <m/>
  </r>
  <r>
    <n v="2918"/>
    <x v="69"/>
    <d v="2023-07-17T00:00:00"/>
    <s v="MARASIGAN GINALYN D."/>
    <s v="ACCOUNTING"/>
    <x v="1"/>
    <d v="2023-07-21T00:00:00"/>
    <d v="2023-07-21T00:00:00"/>
    <s v="OTHER"/>
    <s v="SEC 21 EO 292- SPECIAL PRIVILEGE"/>
    <s v="1 OTHER"/>
    <n v="1"/>
    <m/>
  </r>
  <r>
    <n v="2919"/>
    <x v="69"/>
    <d v="2023-07-17T00:00:00"/>
    <s v="MIRANDA MARIA LOIDA M."/>
    <n v="0"/>
    <x v="2"/>
    <d v="2023-07-14T00:00:00"/>
    <d v="2023-07-14T00:00:00"/>
    <s v="SL"/>
    <m/>
    <s v="1 SL"/>
    <n v="1"/>
    <m/>
  </r>
  <r>
    <n v="2920"/>
    <x v="69"/>
    <d v="2023-07-19T00:00:00"/>
    <s v="BANICO PILAR B."/>
    <s v="CCT"/>
    <x v="1"/>
    <d v="2023-07-17T00:00:00"/>
    <d v="2023-07-18T00:00:00"/>
    <s v="SL"/>
    <m/>
    <s v="2 SL"/>
    <n v="2"/>
    <m/>
  </r>
  <r>
    <n v="2921"/>
    <x v="69"/>
    <d v="2023-07-18T00:00:00"/>
    <s v="ALEGA ESTELITA M."/>
    <s v="CTO"/>
    <x v="1"/>
    <d v="2023-07-19T00:00:00"/>
    <d v="2023-07-28T00:00:00"/>
    <s v="VL"/>
    <m/>
    <s v="7 VL"/>
    <n v="7"/>
    <m/>
  </r>
  <r>
    <n v="2922"/>
    <x v="69"/>
    <d v="2023-07-19T00:00:00"/>
    <s v="LEPARDO ROWENA R."/>
    <s v="CCT"/>
    <x v="1"/>
    <d v="2023-07-18T00:00:00"/>
    <d v="2023-07-18T00:00:00"/>
    <s v="OTHER"/>
    <s v="SEC 21 EO 292- SPECIAL PRIVILEGE"/>
    <s v="1 OTHER"/>
    <n v="1"/>
    <m/>
  </r>
  <r>
    <e v="#REF!"/>
    <x v="70"/>
    <d v="2023-07-25T00:00:00"/>
    <s v="AUDITOR AILEEN D."/>
    <s v="PIO"/>
    <x v="1"/>
    <d v="2023-07-21T00:00:00"/>
    <d v="2023-07-21T00:00:00"/>
    <s v="SL"/>
    <m/>
    <s v="1 SL"/>
    <n v="1"/>
    <m/>
  </r>
  <r>
    <e v="#REF!"/>
    <x v="70"/>
    <d v="2023-07-12T00:00:00"/>
    <s v="ESPIRITU RONALD M."/>
    <s v="CTO"/>
    <x v="1"/>
    <d v="2023-07-20T00:00:00"/>
    <d v="2023-07-20T00:00:00"/>
    <s v="VL"/>
    <m/>
    <s v="1 VL"/>
    <n v="1"/>
    <m/>
  </r>
  <r>
    <e v="#REF!"/>
    <x v="70"/>
    <d v="2023-07-21T00:00:00"/>
    <s v="DELA CRUZ EVANGELINE P."/>
    <s v="LANDTAX"/>
    <x v="1"/>
    <d v="2023-07-19T00:00:00"/>
    <d v="2023-07-19T00:00:00"/>
    <s v="SL"/>
    <m/>
    <s v="1 SL"/>
    <n v="1"/>
    <m/>
  </r>
  <r>
    <e v="#REF!"/>
    <x v="70"/>
    <d v="2023-07-21T00:00:00"/>
    <s v="AMORA ELISA S."/>
    <s v="CTO"/>
    <x v="1"/>
    <d v="2023-07-20T00:00:00"/>
    <d v="2023-07-20T00:00:00"/>
    <s v="SL"/>
    <m/>
    <s v="1 SL"/>
    <n v="1"/>
    <m/>
  </r>
  <r>
    <e v="#REF!"/>
    <x v="70"/>
    <d v="2023-07-17T00:00:00"/>
    <s v="MERCADO ARLENNIE D."/>
    <n v="0"/>
    <x v="2"/>
    <d v="2023-07-11T00:00:00"/>
    <d v="2023-07-14T00:00:00"/>
    <s v="SL"/>
    <m/>
    <s v="4 SL"/>
    <n v="4"/>
    <m/>
  </r>
  <r>
    <e v="#REF!"/>
    <x v="70"/>
    <d v="2023-07-15T00:00:00"/>
    <s v="MALIGAYO YOLANDA D."/>
    <s v="CHO"/>
    <x v="1"/>
    <d v="2023-07-20T00:00:00"/>
    <d v="2023-07-20T00:00:00"/>
    <s v="VL"/>
    <m/>
    <s v="1 VL"/>
    <n v="1"/>
    <m/>
  </r>
  <r>
    <e v="#REF!"/>
    <x v="70"/>
    <d v="2023-07-20T00:00:00"/>
    <s v="DE OCAMPO ALMA A."/>
    <s v="CTO"/>
    <x v="1"/>
    <d v="2023-07-17T00:00:00"/>
    <d v="2023-07-19T00:00:00"/>
    <s v="SL"/>
    <m/>
    <s v="3 SL"/>
    <n v="3"/>
    <m/>
  </r>
  <r>
    <e v="#REF!"/>
    <x v="70"/>
    <d v="2023-07-18T00:00:00"/>
    <s v="VELUZ DORMILUNA E."/>
    <s v="CCT"/>
    <x v="1"/>
    <d v="2023-07-17T00:00:00"/>
    <d v="2023-07-17T00:00:00"/>
    <s v="SL"/>
    <m/>
    <s v="1 SL"/>
    <n v="1"/>
    <m/>
  </r>
  <r>
    <e v="#REF!"/>
    <x v="70"/>
    <d v="2023-07-11T00:00:00"/>
    <s v="CABANTING AIRA P."/>
    <s v="ONT"/>
    <x v="0"/>
    <d v="2023-07-05T00:00:00"/>
    <d v="2023-07-05T00:00:00"/>
    <s v="SL"/>
    <m/>
    <s v="1 SL"/>
    <n v="1"/>
    <m/>
  </r>
  <r>
    <e v="#REF!"/>
    <x v="70"/>
    <d v="2023-07-15T00:00:00"/>
    <s v="SARMIENTO MARIA TERESA E."/>
    <s v="ONT"/>
    <x v="0"/>
    <d v="2023-07-23T00:00:00"/>
    <d v="2023-07-23T00:00:00"/>
    <s v="OTHER"/>
    <s v="SEC 21 EO 292- SPECIAL PRIVILEGE"/>
    <s v="1 OTHER"/>
    <n v="1"/>
    <m/>
  </r>
  <r>
    <e v="#REF!"/>
    <x v="70"/>
    <d v="2023-07-18T00:00:00"/>
    <s v="EMELO MARYJANE T."/>
    <s v="ONT"/>
    <x v="1"/>
    <d v="2023-07-17T00:00:00"/>
    <d v="2023-07-17T00:00:00"/>
    <s v="SL"/>
    <m/>
    <s v="1 SL"/>
    <n v="1"/>
    <m/>
  </r>
  <r>
    <e v="#REF!"/>
    <x v="70"/>
    <d v="2023-07-20T00:00:00"/>
    <s v="DE VILLA MYRNA D."/>
    <s v="GSO"/>
    <x v="1"/>
    <d v="2023-07-18T00:00:00"/>
    <d v="2023-07-19T00:00:00"/>
    <s v="SL"/>
    <m/>
    <s v="2 SL"/>
    <n v="2"/>
    <m/>
  </r>
  <r>
    <e v="#REF!"/>
    <x v="70"/>
    <d v="2023-07-20T00:00:00"/>
    <s v="OLEGARIO NENITA A."/>
    <s v="LIBRARY"/>
    <x v="1"/>
    <d v="2023-07-05T00:00:00"/>
    <d v="2023-07-05T00:00:00"/>
    <s v="SL"/>
    <m/>
    <s v="1 SL"/>
    <n v="1"/>
    <m/>
  </r>
  <r>
    <n v="3062"/>
    <x v="70"/>
    <d v="2023-07-20T00:00:00"/>
    <s v="OLEGARIO NENITA A."/>
    <s v="LIBRARY"/>
    <x v="1"/>
    <d v="2023-07-10T00:00:00"/>
    <d v="2023-07-10T00:00:00"/>
    <s v="SL"/>
    <m/>
    <s v="1 SL"/>
    <n v="1"/>
    <m/>
  </r>
  <r>
    <e v="#REF!"/>
    <x v="70"/>
    <d v="2023-07-20T00:00:00"/>
    <s v="MIRANDA BIENVENIDO D."/>
    <n v="0"/>
    <x v="2"/>
    <d v="2023-07-12T00:00:00"/>
    <d v="2023-07-31T00:00:00"/>
    <s v="SL"/>
    <m/>
    <s v="13 SL"/>
    <n v="13"/>
    <m/>
  </r>
  <r>
    <e v="#REF!"/>
    <x v="70"/>
    <d v="2023-07-18T00:00:00"/>
    <s v="FERMA MARIA VICTORIA D."/>
    <s v="CCT"/>
    <x v="1"/>
    <d v="2023-07-18T00:00:00"/>
    <d v="2023-07-18T00:00:00"/>
    <s v="SL"/>
    <m/>
    <s v="1 SL"/>
    <n v="1"/>
    <m/>
  </r>
  <r>
    <e v="#REF!"/>
    <x v="70"/>
    <d v="2023-07-19T00:00:00"/>
    <s v="DIMARANAN RODORA G."/>
    <s v="HRMO"/>
    <x v="1"/>
    <d v="2023-07-18T00:00:00"/>
    <d v="2023-07-18T00:00:00"/>
    <s v="SL"/>
    <m/>
    <s v="1 SL"/>
    <n v="1"/>
    <m/>
  </r>
  <r>
    <e v="#REF!"/>
    <x v="70"/>
    <d v="2023-07-18T00:00:00"/>
    <s v="PALADAN VICENTE  "/>
    <s v="CENRO"/>
    <x v="1"/>
    <d v="2023-07-17T00:00:00"/>
    <d v="2023-07-17T00:00:00"/>
    <s v="SL"/>
    <m/>
    <s v="1 SL"/>
    <n v="1"/>
    <m/>
  </r>
  <r>
    <e v="#REF!"/>
    <x v="70"/>
    <d v="2023-07-19T00:00:00"/>
    <s v="PEREY AIRENE O."/>
    <s v="CCT"/>
    <x v="1"/>
    <d v="2023-07-10T00:00:00"/>
    <d v="2023-07-10T00:00:00"/>
    <s v="SL"/>
    <m/>
    <s v="1 SL"/>
    <n v="1"/>
    <m/>
  </r>
  <r>
    <n v="3067"/>
    <x v="70"/>
    <d v="2023-07-19T00:00:00"/>
    <s v="PEREY AIRENE O."/>
    <s v="CCT"/>
    <x v="1"/>
    <d v="2023-07-17T00:00:00"/>
    <d v="2023-07-17T00:00:00"/>
    <s v="SL"/>
    <m/>
    <s v="1 SL"/>
    <n v="1"/>
    <m/>
  </r>
  <r>
    <e v="#REF!"/>
    <x v="70"/>
    <d v="2023-06-15T00:00:00"/>
    <s v="RODRIGUEZ JOSEPHINE R."/>
    <s v="TICC"/>
    <x v="0"/>
    <d v="2023-06-07T00:00:00"/>
    <d v="2023-06-07T00:00:00"/>
    <s v="SL"/>
    <m/>
    <s v="1 SL"/>
    <n v="1"/>
    <m/>
  </r>
  <r>
    <n v="3068"/>
    <x v="70"/>
    <d v="2023-06-15T00:00:00"/>
    <s v="RODRIGUEZ JOSEPHINE R."/>
    <s v="TICC"/>
    <x v="0"/>
    <d v="2023-06-13T00:00:00"/>
    <d v="2023-06-13T00:00:00"/>
    <s v="SL"/>
    <m/>
    <s v="1 SL"/>
    <n v="1"/>
    <m/>
  </r>
  <r>
    <e v="#REF!"/>
    <x v="70"/>
    <d v="2023-07-18T00:00:00"/>
    <s v="SORIANO FRANCISCO O."/>
    <s v="TICC"/>
    <x v="0"/>
    <d v="2023-07-27T00:00:00"/>
    <d v="2023-07-27T00:00:00"/>
    <s v="VL"/>
    <m/>
    <s v="1 VL"/>
    <n v="1"/>
    <m/>
  </r>
  <r>
    <n v="3069"/>
    <x v="70"/>
    <d v="2023-07-18T00:00:00"/>
    <s v="SORIANO FRANCISCO O."/>
    <s v="TICC"/>
    <x v="0"/>
    <d v="2023-07-31T00:00:00"/>
    <d v="2023-07-31T00:00:00"/>
    <s v="VL"/>
    <m/>
    <s v="1 VL"/>
    <n v="1"/>
    <m/>
  </r>
  <r>
    <e v="#REF!"/>
    <x v="70"/>
    <d v="2023-07-25T00:00:00"/>
    <s v="VILLANUEVA MARILYN L."/>
    <s v="TICC"/>
    <x v="0"/>
    <d v="2023-08-01T00:00:00"/>
    <d v="2023-08-04T00:00:00"/>
    <s v="VL"/>
    <m/>
    <s v="4 VL"/>
    <n v="4"/>
    <m/>
  </r>
  <r>
    <e v="#REF!"/>
    <x v="70"/>
    <d v="2023-07-20T00:00:00"/>
    <s v="VILLANUEVA MARILYN L."/>
    <s v="TICC"/>
    <x v="0"/>
    <d v="2023-07-27T00:00:00"/>
    <d v="2023-07-31T00:00:00"/>
    <s v="VL"/>
    <m/>
    <s v="3 VL"/>
    <n v="3"/>
    <m/>
  </r>
  <r>
    <e v="#REF!"/>
    <x v="70"/>
    <d v="2023-07-21T00:00:00"/>
    <s v="FLORES RICHARD  "/>
    <s v="CENRO"/>
    <x v="0"/>
    <d v="2023-07-14T00:00:00"/>
    <d v="2023-07-14T00:00:00"/>
    <s v="SL"/>
    <m/>
    <s v="1 SL"/>
    <n v="1"/>
    <m/>
  </r>
  <r>
    <n v="3072"/>
    <x v="70"/>
    <d v="2023-07-21T00:00:00"/>
    <s v="FLORES RICHARD  "/>
    <s v="CENRO"/>
    <x v="0"/>
    <d v="2023-07-19T00:00:00"/>
    <d v="2023-07-20T00:00:00"/>
    <s v="SL"/>
    <m/>
    <s v="2 SL"/>
    <n v="2"/>
    <m/>
  </r>
  <r>
    <e v="#REF!"/>
    <x v="70"/>
    <d v="2023-07-17T00:00:00"/>
    <s v="MARDO MELINDA E."/>
    <s v="CENRO"/>
    <x v="0"/>
    <d v="2023-07-15T00:00:00"/>
    <d v="2023-07-15T00:00:00"/>
    <s v="SL"/>
    <m/>
    <s v="1 SL"/>
    <n v="1"/>
    <m/>
  </r>
  <r>
    <e v="#REF!"/>
    <x v="70"/>
    <d v="2023-07-18T00:00:00"/>
    <s v="TORRES MOISES Q."/>
    <s v="MAHOGANY MARKET"/>
    <x v="0"/>
    <d v="2023-07-01T00:00:00"/>
    <d v="2023-07-16T00:00:00"/>
    <s v="SL"/>
    <m/>
    <s v="14 SL"/>
    <n v="14"/>
    <m/>
  </r>
  <r>
    <e v="#REF!"/>
    <x v="70"/>
    <d v="2023-07-20T00:00:00"/>
    <s v="RAMA RAQUEL J."/>
    <s v="INTERNAL"/>
    <x v="0"/>
    <d v="2023-07-10T00:00:00"/>
    <d v="2023-07-10T00:00:00"/>
    <s v="SL"/>
    <m/>
    <s v="1 SL"/>
    <n v="1"/>
    <m/>
  </r>
  <r>
    <e v="#REF!"/>
    <x v="70"/>
    <d v="2023-07-20T00:00:00"/>
    <s v="RAMA RAQUEL J."/>
    <s v="INTERNAL"/>
    <x v="0"/>
    <d v="2023-07-17T00:00:00"/>
    <d v="2023-07-19T00:00:00"/>
    <s v="SL"/>
    <m/>
    <s v="3 SL"/>
    <n v="3"/>
    <m/>
  </r>
  <r>
    <e v="#REF!"/>
    <x v="70"/>
    <d v="2023-07-20T00:00:00"/>
    <s v="RODRIGUEZ NARCISCO E."/>
    <s v="EEO/CITY MARKET"/>
    <x v="0"/>
    <d v="2023-07-17T00:00:00"/>
    <d v="2023-07-17T00:00:00"/>
    <s v="OTHER"/>
    <s v="SEC 21 EO 292- SPECIAL PRIVILEGE"/>
    <s v="1 OTHER"/>
    <n v="1"/>
    <m/>
  </r>
  <r>
    <n v="3077"/>
    <x v="70"/>
    <d v="2023-07-20T00:00:00"/>
    <s v="RODRIGUEZ NARCISCO E."/>
    <s v="EEO/CITY MARKET"/>
    <x v="0"/>
    <d v="2023-07-19T00:00:00"/>
    <d v="2023-07-19T00:00:00"/>
    <s v="OTHER"/>
    <s v="SEC 21 EO 292- SPECIAL PRIVILEGE"/>
    <s v="1 OTHER"/>
    <n v="1"/>
    <m/>
  </r>
  <r>
    <e v="#REF!"/>
    <x v="70"/>
    <d v="2023-07-19T00:00:00"/>
    <s v="PARRA VICTORIA S."/>
    <s v="EEO/ CITY MARKET"/>
    <x v="1"/>
    <d v="2023-07-18T00:00:00"/>
    <d v="2023-07-18T00:00:00"/>
    <s v="OTHER"/>
    <s v="SEC 21 EO 292- SPECIAL PRIVILEGE"/>
    <s v="1 OTHER"/>
    <n v="1"/>
    <m/>
  </r>
  <r>
    <e v="#REF!"/>
    <x v="70"/>
    <d v="2023-07-19T00:00:00"/>
    <s v="BRON FLORENCIO L."/>
    <s v="EEO/CITY MARKET"/>
    <x v="0"/>
    <d v="2023-07-16T00:00:00"/>
    <d v="2023-07-17T00:00:00"/>
    <s v="OTHER"/>
    <s v="SEC 21 EO 292- SPECIAL PRIVILEGE"/>
    <s v="2 OTHER"/>
    <n v="2"/>
    <m/>
  </r>
  <r>
    <n v="3079"/>
    <x v="70"/>
    <d v="2023-07-18T00:00:00"/>
    <s v="ROLLE MICHELLYN G."/>
    <s v="ONT"/>
    <x v="0"/>
    <d v="2023-09-17T00:00:00"/>
    <d v="2023-09-19T00:00:00"/>
    <s v="VL"/>
    <m/>
    <s v="3 VL"/>
    <n v="3"/>
    <m/>
  </r>
  <r>
    <e v="#REF!"/>
    <x v="70"/>
    <d v="2023-07-18T00:00:00"/>
    <s v="ROLLE MICHELLYN G."/>
    <s v="ONT"/>
    <x v="0"/>
    <d v="2023-09-16T00:00:00"/>
    <d v="2023-09-16T00:00:00"/>
    <s v="OTHER"/>
    <s v="SEC 21 EO 292- SPECIAL PRIVILEGE"/>
    <s v="1 OTHER"/>
    <n v="1"/>
    <m/>
  </r>
  <r>
    <e v="#REF!"/>
    <x v="70"/>
    <d v="2023-07-20T00:00:00"/>
    <s v="GATPANDAN MICHAEL E."/>
    <s v="GSO"/>
    <x v="0"/>
    <d v="2023-07-27T00:00:00"/>
    <d v="2023-07-28T00:00:00"/>
    <s v="VL"/>
    <m/>
    <s v="2 VL"/>
    <n v="2"/>
    <m/>
  </r>
  <r>
    <e v="#REF!"/>
    <x v="70"/>
    <d v="2023-07-17T00:00:00"/>
    <s v="COSTANTE  SYLVIA C."/>
    <s v="INTERNAL"/>
    <x v="1"/>
    <d v="2023-07-11T00:00:00"/>
    <d v="2023-07-14T00:00:00"/>
    <s v="SL"/>
    <m/>
    <s v="4 SL"/>
    <n v="4"/>
    <m/>
  </r>
  <r>
    <e v="#REF!"/>
    <x v="70"/>
    <d v="2023-07-19T00:00:00"/>
    <s v="OCAMPO EDRALYN B."/>
    <s v="HRMO"/>
    <x v="1"/>
    <d v="2023-07-18T00:00:00"/>
    <d v="2023-07-18T00:00:00"/>
    <s v="SL"/>
    <m/>
    <s v="1 SL"/>
    <n v="1"/>
    <m/>
  </r>
  <r>
    <e v="#REF!"/>
    <x v="70"/>
    <d v="2023-07-20T00:00:00"/>
    <s v="DESINGAŃO PURIFICACION A."/>
    <s v="SP"/>
    <x v="0"/>
    <d v="2023-07-21T00:00:00"/>
    <d v="2023-07-21T00:00:00"/>
    <s v="VL"/>
    <m/>
    <s v="1 VL"/>
    <n v="1"/>
    <m/>
  </r>
  <r>
    <n v="3084"/>
    <x v="70"/>
    <d v="2023-07-20T00:00:00"/>
    <s v="DESINGAŃO PURIFICACION A."/>
    <s v="SP"/>
    <x v="0"/>
    <d v="2023-07-25T00:00:00"/>
    <d v="2023-07-25T00:00:00"/>
    <s v="VL"/>
    <m/>
    <s v="1 VL"/>
    <n v="1"/>
    <m/>
  </r>
  <r>
    <n v="3084"/>
    <x v="70"/>
    <d v="2023-07-20T00:00:00"/>
    <s v="DESINGAŃO PURIFICACION A."/>
    <s v="SP"/>
    <x v="0"/>
    <d v="2023-07-28T00:00:00"/>
    <d v="2023-07-28T00:00:00"/>
    <s v="VL"/>
    <m/>
    <s v="1 VL"/>
    <n v="1"/>
    <m/>
  </r>
  <r>
    <e v="#REF!"/>
    <x v="70"/>
    <d v="2023-07-13T00:00:00"/>
    <s v="DE CASTRO ROSS EIZALHYNNE A."/>
    <s v="SP"/>
    <x v="0"/>
    <d v="2023-07-12T00:00:00"/>
    <d v="2023-07-12T00:00:00"/>
    <s v="SL"/>
    <m/>
    <s v="1 SL"/>
    <n v="1"/>
    <m/>
  </r>
  <r>
    <e v="#REF!"/>
    <x v="70"/>
    <d v="2023-07-13T00:00:00"/>
    <s v="SARDIÑOLA REBECCA C."/>
    <s v="SP"/>
    <x v="0"/>
    <d v="2023-07-11T00:00:00"/>
    <d v="2023-07-12T00:00:00"/>
    <s v="SL"/>
    <m/>
    <s v="2 SL"/>
    <n v="2"/>
    <m/>
  </r>
  <r>
    <e v="#REF!"/>
    <x v="70"/>
    <d v="2023-07-17T00:00:00"/>
    <s v="COSME CORAZON O."/>
    <s v="TCIS"/>
    <x v="0"/>
    <d v="2023-07-14T00:00:00"/>
    <d v="2023-07-14T00:00:00"/>
    <s v="SL"/>
    <m/>
    <s v="1 SL"/>
    <n v="1"/>
    <m/>
  </r>
  <r>
    <e v="#REF!"/>
    <x v="70"/>
    <d v="2023-07-20T00:00:00"/>
    <s v="REGINALDO MARISSA C."/>
    <s v="TCIS"/>
    <x v="2"/>
    <d v="2023-07-24T00:00:00"/>
    <d v="2023-07-26T00:00:00"/>
    <s v="VL"/>
    <m/>
    <s v="2 VL"/>
    <n v="2"/>
    <m/>
  </r>
  <r>
    <e v="#REF!"/>
    <x v="70"/>
    <d v="2023-07-21T00:00:00"/>
    <s v="MENDOZA ANALUS A."/>
    <n v="0"/>
    <x v="2"/>
    <d v="2023-07-27T00:00:00"/>
    <d v="2023-07-28T00:00:00"/>
    <s v="VL"/>
    <m/>
    <s v="2 VL"/>
    <n v="2"/>
    <m/>
  </r>
  <r>
    <n v="3089"/>
    <x v="70"/>
    <d v="2023-07-21T00:00:00"/>
    <s v="MENDOZA ANALUS A."/>
    <n v="0"/>
    <x v="2"/>
    <d v="2023-07-31T00:00:00"/>
    <d v="2023-07-31T00:00:00"/>
    <s v="VL"/>
    <m/>
    <s v="1 VL"/>
    <n v="1"/>
    <m/>
  </r>
  <r>
    <n v="3090"/>
    <x v="71"/>
    <d v="2023-07-25T00:00:00"/>
    <s v="MANLAPAZ ROSALINDA R."/>
    <s v="CTO"/>
    <x v="0"/>
    <d v="2023-07-21T00:00:00"/>
    <d v="2023-07-21T00:00:00"/>
    <s v="SL"/>
    <m/>
    <s v="1 SL"/>
    <n v="1"/>
    <m/>
  </r>
  <r>
    <n v="3091"/>
    <x v="71"/>
    <d v="2023-07-20T00:00:00"/>
    <s v="ESPIRITU RONALD M."/>
    <s v="CTO"/>
    <x v="1"/>
    <d v="2023-07-26T00:00:00"/>
    <d v="2023-07-26T00:00:00"/>
    <s v="VL"/>
    <m/>
    <s v="1 VL"/>
    <n v="1"/>
    <m/>
  </r>
  <r>
    <n v="3092"/>
    <x v="71"/>
    <d v="2023-07-25T00:00:00"/>
    <s v="BORJA EDWIN G."/>
    <s v="TCCH/TICC"/>
    <x v="1"/>
    <d v="2023-08-02T00:00:00"/>
    <d v="2023-08-03T00:00:00"/>
    <s v="VL"/>
    <m/>
    <s v="2 VL"/>
    <n v="2"/>
    <m/>
  </r>
  <r>
    <n v="3093"/>
    <x v="71"/>
    <d v="2023-07-25T00:00:00"/>
    <s v="GOMEZ EMMA M."/>
    <s v="CEO"/>
    <x v="1"/>
    <d v="2023-07-21T00:00:00"/>
    <d v="2023-07-21T00:00:00"/>
    <s v="OTHER"/>
    <s v="SEC 21 EO 292- SPECIAL PRIVILEGE"/>
    <s v="1 OTHER"/>
    <n v="1"/>
    <m/>
  </r>
  <r>
    <n v="3094"/>
    <x v="71"/>
    <d v="2023-07-26T00:00:00"/>
    <s v="VILLANUEVA CHRISTIANNE FAYE A."/>
    <s v="CEO"/>
    <x v="0"/>
    <d v="2023-07-21T00:00:00"/>
    <d v="2023-07-21T00:00:00"/>
    <s v="SL"/>
    <m/>
    <s v="1 SL"/>
    <n v="1"/>
    <m/>
  </r>
  <r>
    <n v="3095"/>
    <x v="71"/>
    <d v="2023-07-21T00:00:00"/>
    <s v="MENDOZA PRESCILA S."/>
    <n v="0"/>
    <x v="2"/>
    <d v="2023-07-26T00:00:00"/>
    <d v="2023-07-26T00:00:00"/>
    <s v="OTHER"/>
    <s v="SEC 21 EO 292- SPECIAL PRIVILEGE"/>
    <s v="1 OTHER"/>
    <n v="1"/>
    <m/>
  </r>
  <r>
    <n v="3096"/>
    <x v="71"/>
    <d v="2023-07-17T00:00:00"/>
    <s v="FERMA ARCELI C."/>
    <s v="INTERNAL"/>
    <x v="1"/>
    <d v="2023-07-12T00:00:00"/>
    <d v="2023-07-13T00:00:00"/>
    <s v="SL"/>
    <m/>
    <s v="2 SL"/>
    <n v="2"/>
    <m/>
  </r>
  <r>
    <n v="3096"/>
    <x v="71"/>
    <d v="2023-07-17T00:00:00"/>
    <s v="FERMA ARCELI C."/>
    <s v="INTERNAL"/>
    <x v="1"/>
    <d v="2023-07-20T00:00:00"/>
    <d v="2023-07-20T00:00:00"/>
    <s v="SL"/>
    <m/>
    <s v="1 SL"/>
    <n v="1"/>
    <m/>
  </r>
  <r>
    <n v="3097"/>
    <x v="71"/>
    <d v="2023-07-19T00:00:00"/>
    <s v="OCAMPO ORLANDO R."/>
    <s v="CEO"/>
    <x v="1"/>
    <d v="2023-07-17T00:00:00"/>
    <d v="2023-07-17T00:00:00"/>
    <s v="SL"/>
    <m/>
    <s v="1 SL"/>
    <n v="1"/>
    <m/>
  </r>
  <r>
    <n v="3098"/>
    <x v="71"/>
    <d v="2023-07-19T00:00:00"/>
    <s v="MONTENEGRO RODELIO A."/>
    <s v="CEO"/>
    <x v="1"/>
    <d v="2023-07-14T00:00:00"/>
    <d v="2023-07-14T00:00:00"/>
    <s v="SL"/>
    <m/>
    <s v="1 SL"/>
    <n v="1"/>
    <m/>
  </r>
  <r>
    <n v="3099"/>
    <x v="71"/>
    <d v="2023-07-19T00:00:00"/>
    <s v="BOFILL ERNA P."/>
    <s v="LCR"/>
    <x v="1"/>
    <d v="2023-07-17T00:00:00"/>
    <d v="2023-07-18T00:00:00"/>
    <s v="SL"/>
    <m/>
    <s v="2 SL"/>
    <n v="2"/>
    <m/>
  </r>
  <r>
    <n v="3100"/>
    <x v="71"/>
    <d v="2023-07-19T00:00:00"/>
    <s v="BOFILL ERNA P."/>
    <s v="LCR"/>
    <x v="1"/>
    <d v="2023-07-06T00:00:00"/>
    <d v="2023-07-07T00:00:00"/>
    <s v="SL"/>
    <m/>
    <s v="2 SL"/>
    <n v="2"/>
    <m/>
  </r>
  <r>
    <n v="3101"/>
    <x v="71"/>
    <d v="2023-07-25T00:00:00"/>
    <s v="SUMAGUI LORENA P."/>
    <s v="BIR"/>
    <x v="0"/>
    <d v="2023-07-20T00:00:00"/>
    <d v="2023-07-21T00:00:00"/>
    <s v="SL"/>
    <m/>
    <s v="2 SL"/>
    <n v="2"/>
    <m/>
  </r>
  <r>
    <n v="3102"/>
    <x v="71"/>
    <d v="2023-07-25T00:00:00"/>
    <s v="DE CASTRO ROSS EIZALHYNNE A."/>
    <s v="SP"/>
    <x v="0"/>
    <d v="2023-07-21T00:00:00"/>
    <d v="2023-07-21T00:00:00"/>
    <s v="SL"/>
    <m/>
    <s v="1 SL"/>
    <n v="1"/>
    <m/>
  </r>
  <r>
    <n v="3103"/>
    <x v="71"/>
    <d v="2023-07-25T00:00:00"/>
    <s v="ANGELES ANNABEL D."/>
    <n v="0"/>
    <x v="0"/>
    <d v="2023-07-07T00:00:00"/>
    <d v="2023-07-07T00:00:00"/>
    <s v="SL"/>
    <m/>
    <s v="1 SL"/>
    <n v="1"/>
    <m/>
  </r>
  <r>
    <n v="3103"/>
    <x v="71"/>
    <d v="2023-07-25T00:00:00"/>
    <s v="ANGELES ANNABEL D."/>
    <n v="0"/>
    <x v="0"/>
    <d v="2023-07-20T00:00:00"/>
    <d v="2023-07-21T00:00:00"/>
    <s v="SL"/>
    <m/>
    <s v="2 SL"/>
    <n v="2"/>
    <m/>
  </r>
  <r>
    <n v="3104"/>
    <x v="71"/>
    <d v="2023-07-22T00:00:00"/>
    <s v="ACUB MA. MARILYN L."/>
    <s v="PICNIC GROVE"/>
    <x v="0"/>
    <d v="2023-08-01T00:00:00"/>
    <d v="2023-08-11T00:00:00"/>
    <s v="VL"/>
    <m/>
    <s v="9 VL"/>
    <n v="9"/>
    <m/>
  </r>
  <r>
    <n v="3105"/>
    <x v="71"/>
    <d v="2023-07-25T00:00:00"/>
    <s v="CAGUITLA ELSA A."/>
    <s v="PICNIC GROVE"/>
    <x v="0"/>
    <d v="2023-07-18T00:00:00"/>
    <d v="2023-07-21T00:00:00"/>
    <s v="SL"/>
    <m/>
    <s v="4 SL"/>
    <n v="4"/>
    <m/>
  </r>
  <r>
    <n v="3106"/>
    <x v="71"/>
    <d v="2023-07-25T00:00:00"/>
    <s v="MIRANDO EDITH B."/>
    <n v="0"/>
    <x v="2"/>
    <d v="2023-08-01T00:00:00"/>
    <d v="2023-08-04T00:00:00"/>
    <s v="VL"/>
    <m/>
    <s v="4 VL"/>
    <n v="4"/>
    <m/>
  </r>
  <r>
    <n v="3107"/>
    <x v="71"/>
    <d v="2023-07-18T00:00:00"/>
    <s v="ANACAY LEVIE B."/>
    <s v="ACCOUNTING"/>
    <x v="1"/>
    <d v="2023-07-03T00:00:00"/>
    <d v="2023-07-03T00:00:00"/>
    <s v="SL"/>
    <m/>
    <s v="1 SL"/>
    <n v="1"/>
    <m/>
  </r>
  <r>
    <n v="3107"/>
    <x v="71"/>
    <d v="2023-07-18T00:00:00"/>
    <s v="ANACAY LEVIE B."/>
    <s v="ACCOUNTING"/>
    <x v="1"/>
    <d v="2023-07-17T00:00:00"/>
    <d v="2023-07-17T00:00:00"/>
    <s v="SL"/>
    <m/>
    <s v="1 SL"/>
    <n v="1"/>
    <m/>
  </r>
  <r>
    <n v="3108"/>
    <x v="71"/>
    <d v="2023-07-18T00:00:00"/>
    <s v="MAWAK MIA PAULEEN B."/>
    <n v="0"/>
    <x v="2"/>
    <d v="2023-07-17T00:00:00"/>
    <d v="2023-07-17T00:00:00"/>
    <s v="SL"/>
    <m/>
    <s v="1 SL"/>
    <n v="1"/>
    <m/>
  </r>
  <r>
    <n v="3109"/>
    <x v="71"/>
    <d v="2023-07-20T00:00:00"/>
    <s v="ROMILLA MARIBEL P."/>
    <s v="ACCOUNTING"/>
    <x v="0"/>
    <d v="2023-07-13T00:00:00"/>
    <d v="2023-07-13T00:00:00"/>
    <s v="SL"/>
    <m/>
    <s v="1 SL"/>
    <n v="1"/>
    <m/>
  </r>
  <r>
    <n v="3109"/>
    <x v="71"/>
    <d v="2023-07-20T00:00:00"/>
    <s v="ROMILLA MARIBEL P."/>
    <s v="ACCOUNTING"/>
    <x v="0"/>
    <d v="2023-07-19T00:00:00"/>
    <d v="2023-07-19T00:00:00"/>
    <s v="SL"/>
    <m/>
    <s v="1 SL"/>
    <n v="1"/>
    <m/>
  </r>
  <r>
    <n v="3110"/>
    <x v="71"/>
    <d v="2023-07-25T00:00:00"/>
    <s v="TULIAO FLORDELIZA M."/>
    <s v="ACCOUNTING"/>
    <x v="1"/>
    <d v="2023-07-19T00:00:00"/>
    <d v="2023-07-21T00:00:00"/>
    <s v="SL"/>
    <m/>
    <s v="3 SL"/>
    <n v="3"/>
    <m/>
  </r>
  <r>
    <n v="3111"/>
    <x v="71"/>
    <d v="2023-07-20T00:00:00"/>
    <s v="ROMILLA MARIBEL P."/>
    <s v="ACCOUNTING"/>
    <x v="0"/>
    <d v="2023-07-28T00:00:00"/>
    <d v="2023-07-28T00:00:00"/>
    <s v="VL"/>
    <m/>
    <s v="1 VL"/>
    <n v="1"/>
    <m/>
  </r>
  <r>
    <n v="3112"/>
    <x v="71"/>
    <d v="2023-07-21T00:00:00"/>
    <s v="AMON RHEALYN O."/>
    <s v="ACCOUNTING"/>
    <x v="1"/>
    <d v="2023-07-14T00:00:00"/>
    <d v="2023-07-14T00:00:00"/>
    <s v="SL"/>
    <m/>
    <s v="1 SL"/>
    <n v="1"/>
    <m/>
  </r>
  <r>
    <n v="3113"/>
    <x v="71"/>
    <d v="2023-07-26T00:00:00"/>
    <s v="ENRIQUEZ ANABEL O."/>
    <s v="CHO"/>
    <x v="0"/>
    <d v="2023-08-01T00:00:00"/>
    <d v="2023-08-01T00:00:00"/>
    <s v="OTHER"/>
    <s v="SEC 21 EO 292- SPECIAL PRIVILEGE"/>
    <s v="1 OTHER"/>
    <n v="1"/>
    <m/>
  </r>
  <r>
    <n v="3114"/>
    <x v="71"/>
    <d v="2023-07-24T00:00:00"/>
    <s v="RODRIGUEZ RAYMUNDO  "/>
    <s v="CENRO"/>
    <x v="0"/>
    <d v="2023-07-21T00:00:00"/>
    <d v="2023-07-22T00:00:00"/>
    <s v="SL"/>
    <m/>
    <s v="1 SL"/>
    <n v="1"/>
    <m/>
  </r>
  <r>
    <n v="3115"/>
    <x v="71"/>
    <d v="2023-07-05T00:00:00"/>
    <s v="LORILLA LOIDA P."/>
    <s v="TCSNHS-ISHS"/>
    <x v="0"/>
    <d v="2023-07-03T00:00:00"/>
    <d v="2023-07-04T00:00:00"/>
    <s v="SL"/>
    <m/>
    <s v="2 SL"/>
    <n v="2"/>
    <m/>
  </r>
  <r>
    <n v="3116"/>
    <x v="71"/>
    <d v="2023-07-21T00:00:00"/>
    <s v="RODRIGUEZ NARCISCO E."/>
    <s v="EEO/CITY MARKET"/>
    <x v="0"/>
    <d v="2023-08-01T00:00:00"/>
    <d v="2023-08-03T00:00:00"/>
    <s v="VL"/>
    <m/>
    <s v="3 VL"/>
    <n v="3"/>
    <m/>
  </r>
  <r>
    <n v="3117"/>
    <x v="71"/>
    <d v="2023-07-24T00:00:00"/>
    <s v="LORILLA LOIDA P."/>
    <s v="TCSNHS-ISHS"/>
    <x v="0"/>
    <d v="2023-07-25T00:00:00"/>
    <d v="2023-07-25T00:00:00"/>
    <s v="OTHER"/>
    <s v="SEC 21 EO 292- SPECIAL PRIVILEGE"/>
    <s v="1 OTHER"/>
    <n v="1"/>
    <m/>
  </r>
  <r>
    <n v="3118"/>
    <x v="71"/>
    <d v="2023-07-20T00:00:00"/>
    <s v="PRIMO GRACE M."/>
    <s v="EEO/CITY MARKET"/>
    <x v="0"/>
    <d v="2023-07-27T00:00:00"/>
    <d v="2023-07-28T00:00:00"/>
    <s v="VL"/>
    <m/>
    <s v="2 VL"/>
    <n v="2"/>
    <m/>
  </r>
  <r>
    <n v="3119"/>
    <x v="71"/>
    <d v="2023-05-01T00:00:00"/>
    <s v="RODRIGUEZ RUEL  "/>
    <s v="CENRO"/>
    <x v="1"/>
    <d v="2023-05-01T00:00:00"/>
    <d v="2023-05-31T00:00:00"/>
    <s v="SL"/>
    <m/>
    <s v="22 SL"/>
    <n v="22"/>
    <m/>
  </r>
  <r>
    <n v="3120"/>
    <x v="71"/>
    <d v="2023-07-25T00:00:00"/>
    <s v="FERMA MARIA I."/>
    <s v="LCR"/>
    <x v="1"/>
    <d v="2023-07-31T00:00:00"/>
    <d v="2023-08-02T00:00:00"/>
    <s v="VL"/>
    <m/>
    <s v="3 VL"/>
    <n v="3"/>
    <m/>
  </r>
  <r>
    <n v="3121"/>
    <x v="71"/>
    <d v="2023-07-25T00:00:00"/>
    <s v="FERMA MARIA I."/>
    <s v="LCR"/>
    <x v="1"/>
    <d v="2023-07-21T00:00:00"/>
    <d v="2023-07-21T00:00:00"/>
    <s v="SL"/>
    <m/>
    <s v="1 SL"/>
    <n v="1"/>
    <m/>
  </r>
  <r>
    <n v="3122"/>
    <x v="71"/>
    <d v="2023-05-23T00:00:00"/>
    <s v="GUTIERREZ LYDIA C."/>
    <s v="HRMO"/>
    <x v="1"/>
    <d v="2023-08-01T00:00:00"/>
    <d v="2023-08-04T00:00:00"/>
    <s v="VL"/>
    <m/>
    <s v="4 VL"/>
    <n v="4"/>
    <m/>
  </r>
  <r>
    <n v="3123"/>
    <x v="71"/>
    <d v="2023-07-21T00:00:00"/>
    <s v="SEPINO MARIE CHIARRE M."/>
    <s v="CSWDO"/>
    <x v="1"/>
    <d v="2023-07-27T00:00:00"/>
    <d v="2023-07-27T00:00:00"/>
    <s v="VL"/>
    <m/>
    <s v="1 VL"/>
    <n v="1"/>
    <m/>
  </r>
  <r>
    <n v="3124"/>
    <x v="71"/>
    <d v="2023-07-20T00:00:00"/>
    <s v="ESTRANGCO MERCY U."/>
    <s v="MAHOGANY MARKET"/>
    <x v="1"/>
    <d v="2023-07-24T00:00:00"/>
    <d v="2023-07-24T00:00:00"/>
    <s v="OTHER"/>
    <s v="SEC 21 EO 292- SPECIAL PRIVILEGE"/>
    <s v="1 OTHER"/>
    <n v="1"/>
    <m/>
  </r>
  <r>
    <n v="3125"/>
    <x v="71"/>
    <d v="2023-07-20T00:00:00"/>
    <s v="BAYOT ANISIA P."/>
    <s v="CTO"/>
    <x v="1"/>
    <d v="2023-07-24T00:00:00"/>
    <d v="2023-07-24T00:00:00"/>
    <s v="OTHER"/>
    <s v="SEC 21 EO 292- SPECIAL PRIVILEGE"/>
    <s v="1 OTHER"/>
    <n v="1"/>
    <m/>
  </r>
  <r>
    <n v="3126"/>
    <x v="71"/>
    <d v="2023-07-20T00:00:00"/>
    <s v="BAYOT ANISIA P."/>
    <s v="CTO"/>
    <x v="1"/>
    <d v="2023-07-19T00:00:00"/>
    <d v="2023-07-19T00:00:00"/>
    <s v="OTHER"/>
    <s v="SEC 21 EO 292- SPECIAL PRIVILEGE"/>
    <s v="1 OTHER"/>
    <n v="1"/>
    <m/>
  </r>
  <r>
    <n v="3127"/>
    <x v="71"/>
    <d v="2023-07-20T00:00:00"/>
    <s v="ACUB MA. MARILYN L."/>
    <s v="PICNIC GROVE"/>
    <x v="0"/>
    <d v="2023-07-16T00:00:00"/>
    <d v="2023-07-19T00:00:00"/>
    <s v="SL"/>
    <m/>
    <s v="4 SL"/>
    <n v="4"/>
    <m/>
  </r>
  <r>
    <n v="3128"/>
    <x v="71"/>
    <d v="2023-07-14T00:00:00"/>
    <s v="TORRES ROANNE MAY D."/>
    <n v="0"/>
    <x v="1"/>
    <d v="2023-07-07T00:00:00"/>
    <d v="2023-07-07T00:00:00"/>
    <s v="VL"/>
    <m/>
    <s v="1 VL"/>
    <n v="1"/>
    <m/>
  </r>
  <r>
    <n v="3129"/>
    <x v="71"/>
    <d v="2023-07-25T00:00:00"/>
    <s v="DOGELIO CHRISTIAN B."/>
    <s v="LEGAL"/>
    <x v="0"/>
    <d v="2023-07-20T00:00:00"/>
    <d v="2023-07-21T00:00:00"/>
    <s v="SL"/>
    <m/>
    <s v="2 SL"/>
    <n v="2"/>
    <m/>
  </r>
  <r>
    <n v="3130"/>
    <x v="71"/>
    <d v="2023-07-26T00:00:00"/>
    <s v="AMBROCIO MELODY B."/>
    <s v="CSWDO"/>
    <x v="0"/>
    <d v="2023-07-18T00:00:00"/>
    <d v="2023-07-18T00:00:00"/>
    <s v="SL"/>
    <m/>
    <s v="1 SL"/>
    <n v="1"/>
    <m/>
  </r>
  <r>
    <n v="3130"/>
    <x v="71"/>
    <d v="2023-07-26T00:00:00"/>
    <s v="AMBROCIO MELODY B."/>
    <s v="CSWDO"/>
    <x v="0"/>
    <d v="2023-07-20T00:00:00"/>
    <d v="2023-07-20T00:00:00"/>
    <s v="SL"/>
    <m/>
    <s v="1 SL"/>
    <n v="1"/>
    <m/>
  </r>
  <r>
    <n v="3131"/>
    <x v="71"/>
    <d v="2023-07-26T00:00:00"/>
    <s v="AMBION DORINDA A."/>
    <s v="CSWDO"/>
    <x v="1"/>
    <d v="2023-07-20T00:00:00"/>
    <d v="2023-07-20T00:00:00"/>
    <s v="SL"/>
    <m/>
    <s v="1 SL"/>
    <n v="1"/>
    <m/>
  </r>
  <r>
    <n v="3132"/>
    <x v="71"/>
    <d v="2023-07-25T00:00:00"/>
    <s v="OLIMPO SHARIE MAE M."/>
    <s v="OSPITAL NG TAGAYTAY"/>
    <x v="1"/>
    <d v="2023-08-14T00:00:00"/>
    <d v="2023-08-15T00:00:00"/>
    <s v="VL"/>
    <m/>
    <s v="2 VL"/>
    <n v="2"/>
    <m/>
  </r>
  <r>
    <n v="3133"/>
    <x v="71"/>
    <d v="2023-07-25T00:00:00"/>
    <s v="AUSTRIA KIM E."/>
    <s v="ONT"/>
    <x v="1"/>
    <d v="2023-08-01T00:00:00"/>
    <d v="2023-08-04T00:00:00"/>
    <s v="VL"/>
    <m/>
    <s v="4 VL"/>
    <n v="4"/>
    <m/>
  </r>
  <r>
    <n v="3134"/>
    <x v="71"/>
    <d v="2023-07-14T00:00:00"/>
    <s v="ACERON ANGELU V."/>
    <s v="ONT"/>
    <x v="1"/>
    <d v="2023-07-20T00:00:00"/>
    <d v="2023-07-20T00:00:00"/>
    <s v="VL"/>
    <m/>
    <s v="1 VL"/>
    <n v="1"/>
    <m/>
  </r>
  <r>
    <n v="3135"/>
    <x v="71"/>
    <d v="2023-07-26T00:00:00"/>
    <s v="EMELO MARYJANE T."/>
    <s v="ONT"/>
    <x v="1"/>
    <d v="2023-07-24T00:00:00"/>
    <d v="2023-07-24T00:00:00"/>
    <s v="SL"/>
    <m/>
    <s v="1 SL"/>
    <n v="1"/>
    <m/>
  </r>
  <r>
    <n v="3136"/>
    <x v="71"/>
    <d v="2023-07-25T00:00:00"/>
    <s v="FERNANDEZ MILAGROS C."/>
    <s v="CTO"/>
    <x v="1"/>
    <d v="2023-07-21T00:00:00"/>
    <d v="2023-07-21T00:00:00"/>
    <s v="SL"/>
    <m/>
    <s v="1 SL"/>
    <n v="1"/>
    <m/>
  </r>
  <r>
    <n v="3137"/>
    <x v="71"/>
    <d v="2023-07-27T00:00:00"/>
    <s v="GUAÑEZO MA. GINA P."/>
    <s v="CTO"/>
    <x v="1"/>
    <d v="2023-07-25T00:00:00"/>
    <d v="2023-07-26T00:00:00"/>
    <s v="SL"/>
    <m/>
    <s v="2 SL"/>
    <n v="2"/>
    <m/>
  </r>
  <r>
    <n v="3138"/>
    <x v="71"/>
    <d v="2023-07-27T00:00:00"/>
    <s v="UNTALAN DIVINA R."/>
    <s v="CTO"/>
    <x v="1"/>
    <d v="2023-07-17T00:00:00"/>
    <d v="2023-07-21T00:00:00"/>
    <s v="SL"/>
    <m/>
    <s v="5 SL"/>
    <n v="5"/>
    <m/>
  </r>
  <r>
    <n v="3139"/>
    <x v="71"/>
    <d v="2023-07-27T00:00:00"/>
    <s v="UNTALAN DIVINA R."/>
    <s v="CTO"/>
    <x v="1"/>
    <d v="2023-07-25T00:00:00"/>
    <d v="2023-07-26T00:00:00"/>
    <s v="SL"/>
    <m/>
    <s v="2 SL"/>
    <n v="2"/>
    <m/>
  </r>
  <r>
    <n v="3140"/>
    <x v="71"/>
    <d v="2023-07-26T00:00:00"/>
    <s v="BAUTISTA JANICE M."/>
    <s v="CTO"/>
    <x v="1"/>
    <d v="2023-07-25T00:00:00"/>
    <d v="2023-07-25T00:00:00"/>
    <s v="SL"/>
    <m/>
    <s v="1 SL"/>
    <n v="1"/>
    <m/>
  </r>
  <r>
    <n v="3141"/>
    <x v="71"/>
    <d v="2023-07-27T00:00:00"/>
    <s v="PENALES GUILLERMA B."/>
    <s v="CBO"/>
    <x v="1"/>
    <d v="2023-07-17T00:00:00"/>
    <d v="2023-07-17T00:00:00"/>
    <s v="SL"/>
    <m/>
    <s v="1 SL"/>
    <n v="1"/>
    <m/>
  </r>
  <r>
    <n v="3142"/>
    <x v="71"/>
    <d v="2023-07-05T00:00:00"/>
    <s v="MALIGAYA NELITA M."/>
    <s v="GSO"/>
    <x v="1"/>
    <d v="2023-07-04T00:00:00"/>
    <d v="2023-07-04T00:00:00"/>
    <s v="SL"/>
    <m/>
    <s v="1 SL"/>
    <n v="1"/>
    <m/>
  </r>
  <r>
    <n v="3143"/>
    <x v="71"/>
    <d v="2023-07-17T00:00:00"/>
    <s v="HILARIO CRISTY U."/>
    <s v="PEOPLE'S PARK"/>
    <x v="0"/>
    <d v="2023-07-24T00:00:00"/>
    <d v="2023-08-04T00:00:00"/>
    <s v="VL"/>
    <m/>
    <s v="9 VL"/>
    <n v="9"/>
    <m/>
  </r>
  <r>
    <n v="3144"/>
    <x v="72"/>
    <d v="2023-07-24T00:00:00"/>
    <s v="HERNANDEZ JANINE Q."/>
    <s v="MAHARLIKA ELEM SCH."/>
    <x v="2"/>
    <d v="2023-08-15T00:00:00"/>
    <d v="2023-08-30T00:00:00"/>
    <s v="VL"/>
    <m/>
    <s v="12 VL"/>
    <n v="12"/>
    <m/>
  </r>
  <r>
    <n v="3145"/>
    <x v="72"/>
    <d v="2023-07-21T00:00:00"/>
    <s v="ALMAREZ GRACITA S."/>
    <s v="CHO"/>
    <x v="2"/>
    <d v="2023-08-03T00:00:00"/>
    <d v="2023-08-07T00:00:00"/>
    <s v="VL"/>
    <s v="VL WITHOUT PAY"/>
    <s v="3 VL"/>
    <n v="3"/>
    <m/>
  </r>
  <r>
    <n v="3146"/>
    <x v="72"/>
    <d v="2023-07-31T00:00:00"/>
    <s v="OPO CONEY V."/>
    <s v="HOUSING"/>
    <x v="0"/>
    <d v="2023-07-25T00:00:00"/>
    <d v="2023-07-27T00:00:00"/>
    <s v="SL"/>
    <m/>
    <s v="3 SL"/>
    <n v="3"/>
    <m/>
  </r>
  <r>
    <n v="3147"/>
    <x v="72"/>
    <d v="2023-07-21T00:00:00"/>
    <s v="FLORES MARIA PATRICIA NICOLE C."/>
    <s v="ONT"/>
    <x v="0"/>
    <d v="2023-08-01T00:00:00"/>
    <d v="2023-08-14T00:00:00"/>
    <s v="VL"/>
    <m/>
    <s v="10 VL"/>
    <n v="10"/>
    <m/>
  </r>
  <r>
    <n v="3148"/>
    <x v="72"/>
    <d v="2023-07-29T00:00:00"/>
    <s v="DIMAANO LEOVIGILDA A."/>
    <s v="EEO/CITY MARKET"/>
    <x v="0"/>
    <d v="2023-07-28T00:00:00"/>
    <d v="2023-07-28T00:00:00"/>
    <s v="SL"/>
    <m/>
    <s v="1 SL"/>
    <n v="1"/>
    <m/>
  </r>
  <r>
    <n v="3149"/>
    <x v="72"/>
    <d v="2023-07-26T00:00:00"/>
    <s v="AMULONG GERONIMO M."/>
    <s v="EEO/CITY MARKET"/>
    <x v="0"/>
    <d v="2023-07-22T00:00:00"/>
    <d v="2023-07-22T00:00:00"/>
    <s v="SL"/>
    <m/>
    <s v="1 SL"/>
    <n v="1"/>
    <m/>
  </r>
  <r>
    <n v="3150"/>
    <x v="72"/>
    <d v="2023-07-26T00:00:00"/>
    <s v="AMULONG GERONIMO M."/>
    <s v="EEO/CITY MARKET"/>
    <x v="0"/>
    <s v="725/2023"/>
    <d v="2023-07-25T00:00:00"/>
    <s v="SL"/>
    <m/>
    <s v="1 SL"/>
    <n v="1"/>
    <m/>
  </r>
  <r>
    <n v="3151"/>
    <x v="72"/>
    <d v="2023-07-31T00:00:00"/>
    <s v="PEREA BABEL G."/>
    <s v="HOUSING"/>
    <x v="0"/>
    <d v="2023-07-26T00:00:00"/>
    <d v="2023-07-26T00:00:00"/>
    <s v="SL"/>
    <m/>
    <s v="1 SL"/>
    <n v="1"/>
    <m/>
  </r>
  <r>
    <n v="3152"/>
    <x v="72"/>
    <d v="2023-07-31T00:00:00"/>
    <s v="PEREA BABEL G."/>
    <s v="HOUSING"/>
    <x v="0"/>
    <d v="2023-07-28T00:00:00"/>
    <d v="2023-07-28T00:00:00"/>
    <s v="SL"/>
    <m/>
    <s v="1 SL"/>
    <n v="1"/>
    <m/>
  </r>
  <r>
    <n v="3153"/>
    <x v="72"/>
    <d v="2023-07-17T00:00:00"/>
    <s v="NATANAUAN SENANDO C."/>
    <s v="PICNIC GROVE"/>
    <x v="0"/>
    <d v="2023-08-07T00:00:00"/>
    <d v="2023-08-16T00:00:00"/>
    <s v="VL"/>
    <m/>
    <s v="8 VL"/>
    <n v="8"/>
    <m/>
  </r>
  <r>
    <n v="3154"/>
    <x v="72"/>
    <d v="2023-07-25T00:00:00"/>
    <s v="MANALO CATALINA  "/>
    <s v="OSPITAL NG TAGAYTAY"/>
    <x v="0"/>
    <d v="2023-08-01T00:00:00"/>
    <d v="2023-08-31T00:00:00"/>
    <s v="VL"/>
    <m/>
    <s v="21 VL"/>
    <n v="21"/>
    <m/>
  </r>
  <r>
    <n v="3155"/>
    <x v="72"/>
    <d v="2023-07-26T00:00:00"/>
    <s v="GONZALES MARIO O."/>
    <s v="GSO"/>
    <x v="0"/>
    <d v="2023-08-03T00:00:00"/>
    <d v="2023-08-04T00:00:00"/>
    <s v="VL"/>
    <m/>
    <s v="2 VL"/>
    <n v="2"/>
    <m/>
  </r>
  <r>
    <n v="3156"/>
    <x v="72"/>
    <d v="2023-07-28T00:00:00"/>
    <s v="OPO CONEY V."/>
    <s v="HOUSING"/>
    <x v="0"/>
    <d v="2023-07-20T00:00:00"/>
    <d v="2023-07-21T00:00:00"/>
    <s v="SL"/>
    <m/>
    <s v="2 SL"/>
    <n v="2"/>
    <m/>
  </r>
  <r>
    <n v="3157"/>
    <x v="72"/>
    <d v="2023-07-28T00:00:00"/>
    <s v="FERMA ERIC N."/>
    <s v="GSO"/>
    <x v="0"/>
    <d v="2023-07-26T00:00:00"/>
    <d v="2023-07-27T00:00:00"/>
    <s v="SL"/>
    <m/>
    <s v="2 SL"/>
    <n v="2"/>
    <m/>
  </r>
  <r>
    <n v="3158"/>
    <x v="72"/>
    <d v="2023-07-28T00:00:00"/>
    <s v="GONZALES CRISTI NERISSE E."/>
    <s v="CEO"/>
    <x v="0"/>
    <d v="2023-07-26T00:00:00"/>
    <d v="2023-07-27T00:00:00"/>
    <s v="SL"/>
    <m/>
    <s v="2 SL"/>
    <n v="2"/>
    <m/>
  </r>
  <r>
    <n v="3159"/>
    <x v="72"/>
    <d v="2023-07-28T00:00:00"/>
    <s v="VILLANUEVA MARELYN A."/>
    <s v="LEGAL OFFICE"/>
    <x v="0"/>
    <d v="2023-07-11T00:00:00"/>
    <d v="2023-07-11T00:00:00"/>
    <s v="SL"/>
    <m/>
    <s v="1 SL"/>
    <n v="1"/>
    <m/>
  </r>
  <r>
    <n v="3160"/>
    <x v="72"/>
    <d v="2023-07-28T00:00:00"/>
    <s v="VILLANUEVA MARELYN A."/>
    <s v="LEGAL OFFICE"/>
    <x v="0"/>
    <d v="2023-07-17T00:00:00"/>
    <d v="2023-07-17T00:00:00"/>
    <s v="SL"/>
    <m/>
    <s v="1 SL"/>
    <n v="1"/>
    <m/>
  </r>
  <r>
    <n v="3161"/>
    <x v="72"/>
    <d v="2023-07-28T00:00:00"/>
    <s v="VILLANUEVA MARELYN A."/>
    <s v="LEGAL OFFICE"/>
    <x v="0"/>
    <d v="2023-07-27T00:00:00"/>
    <d v="2023-07-27T00:00:00"/>
    <s v="SL"/>
    <m/>
    <s v="1 SL"/>
    <n v="1"/>
    <m/>
  </r>
  <r>
    <n v="3162"/>
    <x v="72"/>
    <d v="2023-07-27T00:00:00"/>
    <s v="BOFILL ERNA P."/>
    <s v="LCR"/>
    <x v="1"/>
    <d v="2023-07-26T00:00:00"/>
    <d v="2023-07-26T00:00:00"/>
    <s v="SL"/>
    <m/>
    <s v="1 SL"/>
    <n v="1"/>
    <m/>
  </r>
  <r>
    <n v="3163"/>
    <x v="72"/>
    <d v="2023-07-25T00:00:00"/>
    <s v="MANALO ELIADA F."/>
    <s v="SP"/>
    <x v="1"/>
    <d v="2023-07-21T00:00:00"/>
    <d v="2023-07-21T00:00:00"/>
    <s v="SL"/>
    <m/>
    <s v="1 SL"/>
    <n v="1"/>
    <m/>
  </r>
  <r>
    <n v="3164"/>
    <x v="72"/>
    <d v="2023-07-25T00:00:00"/>
    <s v="AMON RHEALYN O."/>
    <s v="ACCOUNTING"/>
    <x v="1"/>
    <d v="2023-07-18T00:00:00"/>
    <d v="2023-07-18T00:00:00"/>
    <s v="SL"/>
    <m/>
    <s v="1 SL"/>
    <n v="1"/>
    <m/>
  </r>
  <r>
    <n v="3165"/>
    <x v="72"/>
    <d v="2023-07-03T00:00:00"/>
    <s v="DIMARANAN GREGORIA C."/>
    <s v="ACCOUNTING"/>
    <x v="1"/>
    <d v="2023-06-20T00:00:00"/>
    <d v="2023-08-20T00:00:00"/>
    <s v="OTHER"/>
    <s v="R.A. NO. 9710/CSC MC NO. 25, S. 2010"/>
    <s v="42 OTHER"/>
    <n v="42"/>
    <m/>
  </r>
  <r>
    <n v="3166"/>
    <x v="72"/>
    <d v="2023-08-01T00:00:00"/>
    <s v="BAYBAY MA. PAZ R."/>
    <s v="MO"/>
    <x v="1"/>
    <d v="2023-07-27T00:00:00"/>
    <d v="2023-07-28T00:00:00"/>
    <s v="SL"/>
    <m/>
    <s v="2 SL"/>
    <n v="2"/>
    <m/>
  </r>
  <r>
    <n v="3167"/>
    <x v="72"/>
    <d v="2023-07-23T00:00:00"/>
    <s v="RODRIGUEZ GREGORIO  "/>
    <s v="CENRO"/>
    <x v="1"/>
    <d v="2023-08-07T00:00:00"/>
    <d v="2023-08-09T00:00:00"/>
    <s v="VL"/>
    <m/>
    <s v="3 VL"/>
    <n v="3"/>
    <m/>
  </r>
  <r>
    <n v="3168"/>
    <x v="72"/>
    <d v="2023-07-28T00:00:00"/>
    <s v="PALADAN VICENTE  "/>
    <s v="CENRO"/>
    <x v="1"/>
    <d v="2023-07-27T00:00:00"/>
    <d v="2023-07-27T00:00:00"/>
    <s v="SL"/>
    <m/>
    <s v="1 SL"/>
    <n v="1"/>
    <m/>
  </r>
  <r>
    <n v="3169"/>
    <x v="72"/>
    <d v="2023-07-28T00:00:00"/>
    <s v="OLEGARIO NENITA A."/>
    <s v="LIBRARY"/>
    <x v="1"/>
    <d v="2023-07-26T00:00:00"/>
    <d v="2023-07-27T00:00:00"/>
    <s v="SL"/>
    <m/>
    <s v="2 SL"/>
    <n v="2"/>
    <m/>
  </r>
  <r>
    <n v="3170"/>
    <x v="72"/>
    <d v="2023-07-25T00:00:00"/>
    <s v="REOSA CECILIA A."/>
    <s v="SP"/>
    <x v="1"/>
    <d v="2023-07-21T00:00:00"/>
    <d v="2023-07-21T00:00:00"/>
    <s v="SL"/>
    <m/>
    <s v="1 SL"/>
    <n v="1"/>
    <m/>
  </r>
  <r>
    <n v="3171"/>
    <x v="72"/>
    <d v="2023-07-26T00:00:00"/>
    <s v="MENDOZA NORA A."/>
    <n v="0"/>
    <x v="2"/>
    <d v="2023-07-10T00:00:00"/>
    <d v="2023-07-10T00:00:00"/>
    <s v="SL"/>
    <m/>
    <s v="1 SL"/>
    <n v="1"/>
    <m/>
  </r>
  <r>
    <n v="3172"/>
    <x v="72"/>
    <d v="2023-07-26T00:00:00"/>
    <s v="MENDOZA NORA A."/>
    <n v="0"/>
    <x v="2"/>
    <d v="2023-07-22T00:00:00"/>
    <d v="2023-07-22T00:00:00"/>
    <s v="SL"/>
    <m/>
    <s v="1 SL"/>
    <n v="1"/>
    <m/>
  </r>
  <r>
    <n v="3173"/>
    <x v="72"/>
    <d v="2023-07-28T00:00:00"/>
    <s v="ENMACIO LEILA A."/>
    <s v="ACCOUNTING"/>
    <x v="1"/>
    <d v="2023-07-05T00:00:00"/>
    <d v="2023-07-05T00:00:00"/>
    <s v="SL"/>
    <m/>
    <s v="1 SL"/>
    <n v="1"/>
    <m/>
  </r>
  <r>
    <n v="3174"/>
    <x v="72"/>
    <d v="2023-07-28T00:00:00"/>
    <s v="ENMACIO LEILA A."/>
    <s v="ACCOUNTING"/>
    <x v="1"/>
    <d v="2023-07-26T00:00:00"/>
    <d v="2023-07-26T00:00:00"/>
    <s v="SL"/>
    <m/>
    <s v="1 SL"/>
    <n v="1"/>
    <m/>
  </r>
  <r>
    <n v="3175"/>
    <x v="72"/>
    <d v="2023-07-29T00:00:00"/>
    <s v="MERCADO RENGIE M."/>
    <n v="0"/>
    <x v="2"/>
    <d v="2023-07-26T00:00:00"/>
    <d v="2023-07-28T00:00:00"/>
    <s v="SL"/>
    <m/>
    <s v="3 SL"/>
    <n v="3"/>
    <m/>
  </r>
  <r>
    <n v="3176"/>
    <x v="72"/>
    <d v="2023-07-28T00:00:00"/>
    <s v="ESTRANGCO MERCY U."/>
    <s v="MAHOGANY MARKET"/>
    <x v="1"/>
    <d v="2023-07-26T00:00:00"/>
    <d v="2023-07-26T00:00:00"/>
    <s v="SL"/>
    <m/>
    <s v="1 SL"/>
    <n v="1"/>
    <m/>
  </r>
  <r>
    <n v="3177"/>
    <x v="72"/>
    <d v="2023-07-26T00:00:00"/>
    <s v="VISITACION DENNIS S."/>
    <n v="0"/>
    <x v="1"/>
    <d v="2023-08-01T00:00:00"/>
    <d v="2023-08-30T00:00:00"/>
    <s v="VL"/>
    <m/>
    <s v="18 VL"/>
    <n v="18"/>
    <m/>
  </r>
  <r>
    <n v="3178"/>
    <x v="72"/>
    <d v="2023-08-02T00:00:00"/>
    <s v="MALIGAYO YOLANDA D."/>
    <s v="CHO"/>
    <x v="1"/>
    <d v="2023-07-31T00:00:00"/>
    <d v="2023-07-31T00:00:00"/>
    <s v="SL"/>
    <m/>
    <s v="1 SL"/>
    <n v="1"/>
    <m/>
  </r>
  <r>
    <n v="3179"/>
    <x v="72"/>
    <d v="2023-07-26T00:00:00"/>
    <s v="DE VILLA MYRNA D."/>
    <s v="GSO"/>
    <x v="1"/>
    <d v="2023-07-25T00:00:00"/>
    <d v="2023-07-25T00:00:00"/>
    <s v="SL"/>
    <m/>
    <s v="1 SL"/>
    <n v="1"/>
    <m/>
  </r>
  <r>
    <n v="3180"/>
    <x v="72"/>
    <d v="2023-07-19T00:00:00"/>
    <s v="HAYAG JERMAINE JOI D."/>
    <s v="CHO"/>
    <x v="1"/>
    <d v="2023-07-16T00:00:00"/>
    <d v="2023-07-16T00:00:00"/>
    <s v="SL"/>
    <m/>
    <s v="1 SL"/>
    <n v="1"/>
    <m/>
  </r>
  <r>
    <n v="3181"/>
    <x v="72"/>
    <d v="2023-07-27T00:00:00"/>
    <s v="PASCUA LORENA D."/>
    <s v="ONT"/>
    <x v="1"/>
    <d v="2023-07-24T00:00:00"/>
    <d v="2023-07-24T00:00:00"/>
    <s v="SL"/>
    <m/>
    <s v="1 SL"/>
    <n v="1"/>
    <m/>
  </r>
  <r>
    <n v="3182"/>
    <x v="72"/>
    <d v="2023-07-26T00:00:00"/>
    <s v="MARUNDAN MARIA FLOR M."/>
    <n v="0"/>
    <x v="2"/>
    <s v="7/25/0223"/>
    <d v="2023-07-25T00:00:00"/>
    <s v="SL"/>
    <m/>
    <s v="1 SL"/>
    <n v="1"/>
    <m/>
  </r>
  <r>
    <n v="3183"/>
    <x v="72"/>
    <d v="2023-07-26T00:00:00"/>
    <s v="SUMAGUI DESZERIE ANN A."/>
    <s v="ONT"/>
    <x v="1"/>
    <d v="2023-08-18T00:00:00"/>
    <d v="2023-08-20T00:00:00"/>
    <s v="VL"/>
    <m/>
    <s v="3 VL"/>
    <n v="3"/>
    <m/>
  </r>
  <r>
    <n v="3184"/>
    <x v="72"/>
    <d v="2023-07-26T00:00:00"/>
    <s v="SUMAGUI DESZERIE ANN A."/>
    <s v="ONT"/>
    <x v="1"/>
    <d v="2023-08-24T00:00:00"/>
    <d v="2023-08-27T00:00:00"/>
    <s v="VL"/>
    <m/>
    <s v="2 VL"/>
    <n v="2"/>
    <m/>
  </r>
  <r>
    <n v="3185"/>
    <x v="72"/>
    <d v="2023-07-26T00:00:00"/>
    <s v="SUMAGUI DESZERIE ANN A."/>
    <s v="ONT"/>
    <x v="1"/>
    <d v="2023-08-31T00:00:00"/>
    <d v="2023-08-31T00:00:00"/>
    <s v="VL"/>
    <m/>
    <s v="1 VL"/>
    <n v="1"/>
    <m/>
  </r>
  <r>
    <n v="3186"/>
    <x v="72"/>
    <d v="2023-07-29T00:00:00"/>
    <s v="DOMINGO RACHEL L."/>
    <s v="PICNIC GROVE"/>
    <x v="1"/>
    <d v="2023-08-07T00:00:00"/>
    <d v="2023-08-08T00:00:00"/>
    <s v="OTHER"/>
    <s v="SEC 21 EO 292- SPECIAL PRIVILEGE"/>
    <s v="2 OTHER"/>
    <n v="2"/>
    <m/>
  </r>
  <r>
    <n v="3187"/>
    <x v="72"/>
    <d v="2023-07-31T00:00:00"/>
    <s v="LANDICHO CHARLENE R."/>
    <s v="GSO"/>
    <x v="0"/>
    <d v="2023-07-27T00:00:00"/>
    <d v="2023-07-28T00:00:00"/>
    <s v="SL"/>
    <m/>
    <s v="2 SL"/>
    <n v="2"/>
    <m/>
  </r>
  <r>
    <n v="3188"/>
    <x v="72"/>
    <d v="2023-07-27T00:00:00"/>
    <s v="MANGUINAO GILBERT  "/>
    <s v="GSO"/>
    <x v="1"/>
    <d v="2023-07-25T00:00:00"/>
    <d v="2023-07-26T00:00:00"/>
    <s v="SL"/>
    <m/>
    <s v="2 SL"/>
    <n v="2"/>
    <m/>
  </r>
  <r>
    <n v="3189"/>
    <x v="72"/>
    <d v="2023-07-26T00:00:00"/>
    <s v="DE VILLA MYRNA D."/>
    <s v="GSO"/>
    <x v="1"/>
    <d v="2023-08-04T00:00:00"/>
    <d v="2023-08-08T00:00:00"/>
    <s v="VL"/>
    <m/>
    <s v="3 VL"/>
    <n v="3"/>
    <m/>
  </r>
  <r>
    <n v="3190"/>
    <x v="72"/>
    <d v="2023-07-31T00:00:00"/>
    <s v="ALCAZAR ZENAIDA S."/>
    <s v="CHO"/>
    <x v="1"/>
    <d v="2023-08-16T00:00:00"/>
    <d v="2023-08-16T00:00:00"/>
    <s v="VL"/>
    <m/>
    <s v="1 VL"/>
    <n v="1"/>
    <m/>
  </r>
  <r>
    <n v="3191"/>
    <x v="72"/>
    <d v="2023-08-02T00:00:00"/>
    <s v="MALIGAYO YOLANDA D."/>
    <s v="CHO"/>
    <x v="1"/>
    <d v="2023-08-01T00:00:00"/>
    <d v="2023-08-01T00:00:00"/>
    <s v="SL"/>
    <m/>
    <s v="1 SL"/>
    <n v="1"/>
    <m/>
  </r>
  <r>
    <n v="3192"/>
    <x v="72"/>
    <d v="2023-07-28T00:00:00"/>
    <s v="DIMAPILIS ARIEL M."/>
    <s v="CTO"/>
    <x v="1"/>
    <d v="2023-08-05T00:00:00"/>
    <d v="2023-08-05T00:00:00"/>
    <s v="OTHER"/>
    <s v="SEC 21 EO 292- SPECIAL PRIVILEGE"/>
    <s v="1 OTHER"/>
    <n v="1"/>
    <m/>
  </r>
  <r>
    <n v="3193"/>
    <x v="72"/>
    <d v="2023-07-31T00:00:00"/>
    <s v="DE GRANO MA. ERLINDA F."/>
    <s v="CTO"/>
    <x v="1"/>
    <d v="2023-07-28T00:00:00"/>
    <d v="2023-07-28T00:00:00"/>
    <s v="SL"/>
    <m/>
    <s v="1 SL"/>
    <n v="1"/>
    <m/>
  </r>
  <r>
    <n v="3194"/>
    <x v="72"/>
    <d v="2023-08-01T00:00:00"/>
    <s v="DE VILLA MARITES D."/>
    <s v="CSWDO"/>
    <x v="1"/>
    <d v="2023-08-02T00:00:00"/>
    <d v="2023-08-03T00:00:00"/>
    <s v="OTHER"/>
    <s v="RA NO. 8972/CSC MC NO. 8, S. 2004 - SOLO PARENT LEAVE"/>
    <s v="2 OTHER"/>
    <n v="2"/>
    <m/>
  </r>
  <r>
    <n v="3195"/>
    <x v="72"/>
    <d v="2023-07-28T00:00:00"/>
    <s v="MALIGAYA NELITA M."/>
    <s v="GSO"/>
    <x v="1"/>
    <d v="2023-07-25T00:00:00"/>
    <d v="2023-07-25T00:00:00"/>
    <s v="SL"/>
    <m/>
    <s v="1 SL"/>
    <n v="1"/>
    <m/>
  </r>
  <r>
    <n v="3196"/>
    <x v="72"/>
    <d v="2023-08-01T00:00:00"/>
    <s v="MONTENEGRO HELEN L."/>
    <s v="TOPS (ADMIN CSU)"/>
    <x v="1"/>
    <d v="2023-07-28T00:00:00"/>
    <d v="2023-07-28T00:00:00"/>
    <s v="SL"/>
    <m/>
    <s v="1 SL"/>
    <n v="1"/>
    <m/>
  </r>
  <r>
    <n v="3197"/>
    <x v="72"/>
    <d v="2023-07-31T00:00:00"/>
    <s v="MAGUINAO NIÑA F."/>
    <s v="ONT"/>
    <x v="0"/>
    <d v="2023-07-25T00:00:00"/>
    <d v="2023-07-25T00:00:00"/>
    <s v="SL"/>
    <m/>
    <s v="1 SL"/>
    <n v="1"/>
    <m/>
  </r>
  <r>
    <n v="3198"/>
    <x v="72"/>
    <d v="2023-07-31T00:00:00"/>
    <s v="PANALIGAN GIL L."/>
    <s v="AGRICULTURE OFFICE"/>
    <x v="1"/>
    <d v="2023-07-27T00:00:00"/>
    <d v="2023-07-27T00:00:00"/>
    <s v="SL"/>
    <m/>
    <s v="1 SL"/>
    <n v="1"/>
    <m/>
  </r>
  <r>
    <n v="3199"/>
    <x v="72"/>
    <d v="2023-07-31T00:00:00"/>
    <s v="DE OCAMPO MARISSA B."/>
    <s v="THRDC"/>
    <x v="1"/>
    <d v="2023-07-20T00:00:00"/>
    <d v="2023-07-20T00:00:00"/>
    <s v="SL"/>
    <m/>
    <s v="1 SL"/>
    <n v="1"/>
    <m/>
  </r>
  <r>
    <n v="3200"/>
    <x v="72"/>
    <d v="2023-07-31T00:00:00"/>
    <s v="DE OCAMPO MARISSA B."/>
    <s v="THRDC"/>
    <x v="1"/>
    <d v="2023-07-26T00:00:00"/>
    <d v="2023-07-28T00:00:00"/>
    <s v="SL"/>
    <m/>
    <s v="3 SL"/>
    <n v="3"/>
    <m/>
  </r>
  <r>
    <n v="3201"/>
    <x v="72"/>
    <d v="2023-08-01T00:00:00"/>
    <s v="MERCADO ARLENNIE D."/>
    <n v="0"/>
    <x v="2"/>
    <d v="2023-07-31T00:00:00"/>
    <d v="2023-07-31T00:00:00"/>
    <s v="SL"/>
    <m/>
    <s v="1 SL"/>
    <n v="1"/>
    <m/>
  </r>
  <r>
    <n v="3202"/>
    <x v="72"/>
    <d v="2023-07-26T00:00:00"/>
    <s v="MERCADO ARLENNIE D."/>
    <n v="0"/>
    <x v="2"/>
    <d v="2023-07-25T00:00:00"/>
    <d v="2023-07-25T00:00:00"/>
    <s v="SL"/>
    <m/>
    <s v="1 SL"/>
    <n v="1"/>
    <m/>
  </r>
  <r>
    <n v="3203"/>
    <x v="72"/>
    <d v="2023-07-21T00:00:00"/>
    <s v="HERNANDEZ DONATO Q."/>
    <s v="ONT"/>
    <x v="1"/>
    <d v="2023-08-01T00:00:00"/>
    <d v="2023-08-14T00:00:00"/>
    <s v="VL"/>
    <m/>
    <s v="10 VL"/>
    <n v="10"/>
    <m/>
  </r>
  <r>
    <n v="3204"/>
    <x v="72"/>
    <d v="2023-07-27T00:00:00"/>
    <s v="CONSTANTE FLORAVILLA R."/>
    <s v="CSWDO"/>
    <x v="1"/>
    <d v="2023-07-31T00:00:00"/>
    <d v="2023-07-31T00:00:00"/>
    <s v="OTHER"/>
    <s v="SEC 21 EO 292- SPECIAL PRIVILEGE"/>
    <s v="1 OTHER"/>
    <n v="1"/>
    <m/>
  </r>
  <r>
    <n v="3205"/>
    <x v="72"/>
    <d v="2023-07-27T00:00:00"/>
    <s v="PELIMBERGO MICHELLE A."/>
    <s v="CSWDO"/>
    <x v="1"/>
    <d v="2023-08-01T00:00:00"/>
    <d v="2023-08-01T00:00:00"/>
    <s v="OTHER"/>
    <s v="SEC 21 EO 292- SPECIAL PRIVILEGE"/>
    <s v="1 OTHER"/>
    <n v="1"/>
    <m/>
  </r>
  <r>
    <n v="3206"/>
    <x v="72"/>
    <d v="2023-07-27T00:00:00"/>
    <s v="PELIMBERGO MICHELLE A."/>
    <s v="CSWDO"/>
    <x v="1"/>
    <d v="2023-07-25T00:00:00"/>
    <d v="2023-07-26T00:00:00"/>
    <s v="SL"/>
    <m/>
    <s v="2 SL"/>
    <n v="2"/>
    <m/>
  </r>
  <r>
    <n v="3207"/>
    <x v="72"/>
    <d v="2023-08-01T00:00:00"/>
    <s v="VILLANUEVA CHRISTIANNE FAYE A."/>
    <s v="CEO"/>
    <x v="0"/>
    <d v="2023-07-31T00:00:00"/>
    <d v="2023-07-31T00:00:00"/>
    <s v="SL"/>
    <m/>
    <s v="1 SL"/>
    <n v="1"/>
    <m/>
  </r>
  <r>
    <n v="3208"/>
    <x v="72"/>
    <d v="2023-08-01T00:00:00"/>
    <s v="ANACAY ANICETA P."/>
    <s v="PICNIC GROVE"/>
    <x v="1"/>
    <d v="2023-07-31T00:00:00"/>
    <d v="2023-07-31T00:00:00"/>
    <s v="SL"/>
    <m/>
    <s v="1 SL"/>
    <n v="1"/>
    <m/>
  </r>
  <r>
    <n v="3209"/>
    <x v="72"/>
    <d v="2023-08-01T00:00:00"/>
    <s v="ANGCAYA ANA B."/>
    <s v="GSO"/>
    <x v="1"/>
    <d v="2023-08-11T00:00:00"/>
    <d v="2023-08-11T00:00:00"/>
    <s v="VL"/>
    <m/>
    <s v="1 VL"/>
    <n v="1"/>
    <m/>
  </r>
  <r>
    <n v="3210"/>
    <x v="72"/>
    <d v="2023-07-24T00:00:00"/>
    <s v="SARDINOLA  GINABLETH J."/>
    <s v="MO"/>
    <x v="1"/>
    <d v="2023-07-28T00:00:00"/>
    <d v="2023-07-28T00:00:00"/>
    <s v="VL"/>
    <m/>
    <s v="1 VL"/>
    <n v="1"/>
    <m/>
  </r>
  <r>
    <n v="3211"/>
    <x v="72"/>
    <d v="2023-07-26T00:00:00"/>
    <s v="BAY AMIE  "/>
    <s v="CTO"/>
    <x v="1"/>
    <d v="2023-08-04T00:00:00"/>
    <d v="2023-08-04T00:00:00"/>
    <s v="VL"/>
    <m/>
    <s v="1 VL"/>
    <n v="1"/>
    <m/>
  </r>
  <r>
    <n v="3212"/>
    <x v="72"/>
    <d v="2023-07-26T00:00:00"/>
    <s v="BAY AMIE  "/>
    <s v="CTO"/>
    <x v="1"/>
    <d v="2023-08-08T00:00:00"/>
    <d v="2023-08-08T00:00:00"/>
    <s v="VL"/>
    <m/>
    <s v="1 VL"/>
    <n v="1"/>
    <m/>
  </r>
  <r>
    <n v="3213"/>
    <x v="72"/>
    <d v="2023-07-26T00:00:00"/>
    <s v="BAY AMIE  "/>
    <s v="CTO"/>
    <x v="1"/>
    <d v="2023-08-11T00:00:00"/>
    <d v="2023-08-11T00:00:00"/>
    <s v="VL"/>
    <m/>
    <s v="1 VL"/>
    <n v="1"/>
    <m/>
  </r>
  <r>
    <n v="3214"/>
    <x v="72"/>
    <d v="2023-07-26T00:00:00"/>
    <s v="BAY AMIE  "/>
    <s v="CTO"/>
    <x v="1"/>
    <d v="2023-08-18T00:00:00"/>
    <d v="2023-08-18T00:00:00"/>
    <s v="VL"/>
    <m/>
    <s v="1 VL"/>
    <n v="1"/>
    <m/>
  </r>
  <r>
    <n v="3215"/>
    <x v="72"/>
    <d v="2023-07-26T00:00:00"/>
    <s v="BAY AMIE  "/>
    <s v="CTO"/>
    <x v="1"/>
    <d v="2023-08-25T00:00:00"/>
    <d v="2023-08-25T00:00:00"/>
    <s v="VL"/>
    <m/>
    <s v="1 VL"/>
    <n v="1"/>
    <m/>
  </r>
  <r>
    <n v="3216"/>
    <x v="72"/>
    <d v="2023-07-26T00:00:00"/>
    <s v="BAY AMIE  "/>
    <s v="CTO"/>
    <x v="1"/>
    <d v="2023-08-31T00:00:00"/>
    <d v="2023-08-31T00:00:00"/>
    <s v="VL"/>
    <m/>
    <s v="1 VL"/>
    <n v="1"/>
    <m/>
  </r>
  <r>
    <n v="3217"/>
    <x v="72"/>
    <d v="2023-07-27T00:00:00"/>
    <s v="RODRIGUEZ RAYMUNDO  "/>
    <s v="CENRO"/>
    <x v="0"/>
    <d v="2023-08-03T00:00:00"/>
    <d v="2023-08-05T00:00:00"/>
    <s v="VL"/>
    <m/>
    <s v="3 VL"/>
    <n v="3"/>
    <m/>
  </r>
  <r>
    <n v="3218"/>
    <x v="72"/>
    <d v="2023-07-28T00:00:00"/>
    <s v="FLORES RICHARD  "/>
    <s v="CENRO"/>
    <x v="0"/>
    <d v="2023-07-22T00:00:00"/>
    <d v="2023-07-22T00:00:00"/>
    <s v="SL"/>
    <m/>
    <s v="1 SL"/>
    <n v="1"/>
    <m/>
  </r>
  <r>
    <n v="3219"/>
    <x v="72"/>
    <d v="2023-07-28T00:00:00"/>
    <s v="FLORES RICHARD  "/>
    <s v="CENRO"/>
    <x v="0"/>
    <d v="2023-07-27T00:00:00"/>
    <d v="2023-07-27T00:00:00"/>
    <s v="SL"/>
    <m/>
    <s v="1 SL"/>
    <n v="1"/>
    <m/>
  </r>
  <r>
    <n v="3220"/>
    <x v="72"/>
    <d v="2023-07-28T00:00:00"/>
    <s v="HERNANDEZ MARIO A."/>
    <s v="MAHOGANY MARKET"/>
    <x v="1"/>
    <d v="2023-08-04T00:00:00"/>
    <d v="2023-08-07T00:00:00"/>
    <s v="VL"/>
    <m/>
    <s v="4 VL"/>
    <n v="4"/>
    <m/>
  </r>
  <r>
    <n v="3221"/>
    <x v="72"/>
    <d v="2023-07-25T00:00:00"/>
    <s v="DIMAILIG ARLYN R."/>
    <s v="MAHOGANY MARKET"/>
    <x v="0"/>
    <d v="2023-08-02T00:00:00"/>
    <d v="2023-08-02T00:00:00"/>
    <s v="OTHER"/>
    <s v="SEC 21 EO 292- SPECIAL PRIVILEGE"/>
    <s v="1 OTHER"/>
    <n v="1"/>
    <m/>
  </r>
  <r>
    <n v="3222"/>
    <x v="72"/>
    <d v="2023-07-25T00:00:00"/>
    <s v="DIMARANAN PERPETUA F."/>
    <s v="TIPID IMPOK"/>
    <x v="1"/>
    <d v="2023-07-21T00:00:00"/>
    <d v="2023-07-21T00:00:00"/>
    <s v="SL"/>
    <m/>
    <s v="1 SL"/>
    <n v="1"/>
    <m/>
  </r>
  <r>
    <n v="3223"/>
    <x v="72"/>
    <d v="2023-07-27T00:00:00"/>
    <s v="VILLANUEVA MARILYN L."/>
    <s v="TICC"/>
    <x v="0"/>
    <d v="2023-07-24T00:00:00"/>
    <d v="2023-07-26T00:00:00"/>
    <s v="SL"/>
    <m/>
    <s v="2 SL"/>
    <n v="2"/>
    <m/>
  </r>
  <r>
    <n v="3224"/>
    <x v="72"/>
    <d v="2023-07-26T00:00:00"/>
    <s v="RODRIGUEZ JOSEPHINE R."/>
    <s v="TICC"/>
    <x v="0"/>
    <d v="2023-07-20T00:00:00"/>
    <d v="2023-07-21T00:00:00"/>
    <s v="SL"/>
    <m/>
    <s v="2 SL"/>
    <n v="2"/>
    <m/>
  </r>
  <r>
    <n v="3225"/>
    <x v="72"/>
    <d v="2023-07-28T00:00:00"/>
    <s v="DIMAILIG ARLYN R."/>
    <s v="MAHOGANY MARKET"/>
    <x v="0"/>
    <d v="2023-07-27T00:00:00"/>
    <d v="2023-07-27T00:00:00"/>
    <s v="SL"/>
    <m/>
    <s v="1 SL"/>
    <n v="1"/>
    <m/>
  </r>
  <r>
    <n v="3226"/>
    <x v="72"/>
    <d v="2023-07-27T00:00:00"/>
    <s v="DAVID MELANIE D."/>
    <s v="TCIS"/>
    <x v="0"/>
    <d v="2023-08-02T00:00:00"/>
    <d v="2023-08-04T00:00:00"/>
    <s v="VL"/>
    <m/>
    <s v="3 VL"/>
    <n v="3"/>
    <m/>
  </r>
  <r>
    <n v="3227"/>
    <x v="72"/>
    <d v="2023-07-24T00:00:00"/>
    <s v="REGINALDO MARISSA C."/>
    <s v="TCIS"/>
    <x v="2"/>
    <d v="2023-07-31T00:00:00"/>
    <d v="2023-08-02T00:00:00"/>
    <s v="VL"/>
    <m/>
    <s v="3 VL"/>
    <n v="3"/>
    <m/>
  </r>
  <r>
    <n v="3228"/>
    <x v="72"/>
    <d v="2023-08-02T00:00:00"/>
    <s v="CUIZON DAYLIN M."/>
    <s v="DEPED"/>
    <x v="0"/>
    <d v="2023-08-14T00:00:00"/>
    <d v="2023-08-18T00:00:00"/>
    <s v="VL"/>
    <m/>
    <s v="5 VL"/>
    <n v="5"/>
    <m/>
  </r>
  <r>
    <n v="3229"/>
    <x v="72"/>
    <d v="2023-08-02T00:00:00"/>
    <s v="CUIZON DAYLIN M."/>
    <s v="DEPED"/>
    <x v="0"/>
    <d v="2023-08-22T00:00:00"/>
    <d v="2023-08-25T00:00:00"/>
    <s v="VL"/>
    <m/>
    <s v="4 VL"/>
    <n v="4"/>
    <m/>
  </r>
  <r>
    <n v="3230"/>
    <x v="72"/>
    <d v="2023-07-03T00:00:00"/>
    <s v="GATPANDAN NENITA M."/>
    <s v="LIBRARY"/>
    <x v="1"/>
    <d v="2023-06-05T00:00:00"/>
    <d v="2023-06-05T00:00:00"/>
    <s v="SL"/>
    <m/>
    <s v="1 SL"/>
    <n v="1"/>
    <m/>
  </r>
  <r>
    <n v="3231"/>
    <x v="72"/>
    <d v="2023-07-03T00:00:00"/>
    <s v="GATPANDAN NENITA M."/>
    <s v="LIBRARY"/>
    <x v="1"/>
    <d v="2023-06-14T00:00:00"/>
    <d v="2023-06-14T00:00:00"/>
    <s v="SL"/>
    <m/>
    <s v="1 SL"/>
    <n v="1"/>
    <m/>
  </r>
  <r>
    <n v="3232"/>
    <x v="72"/>
    <d v="2023-07-03T00:00:00"/>
    <s v="GATPANDAN NENITA M."/>
    <s v="LIBRARY"/>
    <x v="1"/>
    <d v="2023-06-30T00:00:00"/>
    <d v="2023-06-30T00:00:00"/>
    <s v="SL"/>
    <m/>
    <s v="1 SL"/>
    <n v="1"/>
    <m/>
  </r>
  <r>
    <n v="3233"/>
    <x v="72"/>
    <d v="2023-07-31T00:00:00"/>
    <s v="DIAZ CAROLINA P."/>
    <s v="SP"/>
    <x v="0"/>
    <d v="2023-08-08T00:00:00"/>
    <d v="2023-08-10T00:00:00"/>
    <s v="OTHER"/>
    <s v="SEC 21 EO 292- SPECIAL PRIVILEGE"/>
    <s v="3 OTHER"/>
    <n v="3"/>
    <m/>
  </r>
  <r>
    <n v="3234"/>
    <x v="72"/>
    <d v="2023-07-03T00:00:00"/>
    <s v="MARQUEZ HENSLEY B."/>
    <n v="0"/>
    <x v="2"/>
    <d v="2023-07-12T00:00:00"/>
    <d v="2023-07-12T00:00:00"/>
    <s v="VL"/>
    <m/>
    <s v="1 VL"/>
    <n v="1"/>
    <m/>
  </r>
  <r>
    <n v="3235"/>
    <x v="72"/>
    <d v="2023-07-03T00:00:00"/>
    <s v="MARQUEZ HENSLEY B."/>
    <n v="0"/>
    <x v="2"/>
    <d v="2023-07-20T00:00:00"/>
    <d v="2023-07-20T00:00:00"/>
    <s v="VL"/>
    <m/>
    <s v="1 VL"/>
    <n v="1"/>
    <m/>
  </r>
  <r>
    <n v="3236"/>
    <x v="72"/>
    <d v="2023-05-25T00:00:00"/>
    <s v="JAVIER MARIANNE V."/>
    <s v="LSB"/>
    <x v="2"/>
    <d v="2023-02-22T00:00:00"/>
    <d v="2023-02-22T00:00:00"/>
    <s v="SL"/>
    <m/>
    <s v="1 SL"/>
    <n v="1"/>
    <m/>
  </r>
  <r>
    <n v="3237"/>
    <x v="72"/>
    <d v="2023-05-25T00:00:00"/>
    <s v="JAVIER MARIANNE V."/>
    <s v="LSB"/>
    <x v="2"/>
    <d v="2023-02-27T00:00:00"/>
    <d v="2023-02-27T00:00:00"/>
    <s v="SL"/>
    <m/>
    <s v="1 SL"/>
    <n v="1"/>
    <m/>
  </r>
  <r>
    <n v="3238"/>
    <x v="72"/>
    <d v="2023-05-25T00:00:00"/>
    <s v="JAVIER MARIANNE V."/>
    <s v="LSB"/>
    <x v="2"/>
    <d v="2023-03-27T00:00:00"/>
    <d v="2023-03-27T00:00:00"/>
    <s v="SL"/>
    <m/>
    <s v="1 SL"/>
    <n v="1"/>
    <m/>
  </r>
  <r>
    <n v="3239"/>
    <x v="72"/>
    <d v="2023-05-25T00:00:00"/>
    <s v="JAVIER MARIANNE V."/>
    <s v="LSB"/>
    <x v="2"/>
    <d v="2023-05-18T00:00:00"/>
    <d v="2023-05-19T00:00:00"/>
    <s v="SL"/>
    <m/>
    <s v="2 SL"/>
    <n v="2"/>
    <m/>
  </r>
  <r>
    <n v="3240"/>
    <x v="72"/>
    <d v="2023-07-20T00:00:00"/>
    <s v="COSTANTE HERBERT F."/>
    <s v="BPLO"/>
    <x v="2"/>
    <d v="2023-07-14T00:00:00"/>
    <d v="2023-07-19T00:00:00"/>
    <s v="SL"/>
    <m/>
    <s v="4 SL"/>
    <n v="4"/>
    <m/>
  </r>
  <r>
    <n v="3241"/>
    <x v="72"/>
    <d v="2023-07-15T00:00:00"/>
    <s v="LOGROÑO JONATHAN C."/>
    <s v="EEO/CITY MARKET"/>
    <x v="2"/>
    <d v="2023-07-10T00:00:00"/>
    <d v="2023-07-13T00:00:00"/>
    <s v="SL"/>
    <m/>
    <s v="4 SL"/>
    <n v="4"/>
    <m/>
  </r>
  <r>
    <n v="3242"/>
    <x v="72"/>
    <d v="2023-07-17T00:00:00"/>
    <s v="BAYOT JASMINE A."/>
    <s v="TCDO"/>
    <x v="2"/>
    <d v="2023-07-17T00:00:00"/>
    <d v="2023-08-08T00:00:00"/>
    <s v="VL"/>
    <m/>
    <s v="16 VL"/>
    <n v="16"/>
    <m/>
  </r>
  <r>
    <n v="3243"/>
    <x v="72"/>
    <d v="2023-08-01T00:00:00"/>
    <s v="RAMA RAQUEL J."/>
    <s v="INTERNAL"/>
    <x v="0"/>
    <d v="2023-07-31T00:00:00"/>
    <d v="2023-07-31T00:00:00"/>
    <s v="SL"/>
    <m/>
    <s v="1 SL"/>
    <n v="1"/>
    <m/>
  </r>
  <r>
    <n v="3244"/>
    <x v="72"/>
    <d v="2023-07-26T00:00:00"/>
    <s v="MONTENEGRO HENRY S."/>
    <s v="SP"/>
    <x v="1"/>
    <d v="2023-07-25T00:00:00"/>
    <d v="2023-07-25T00:00:00"/>
    <s v="SL"/>
    <m/>
    <s v="1 SL"/>
    <n v="1"/>
    <m/>
  </r>
  <r>
    <n v="3245"/>
    <x v="72"/>
    <d v="2023-08-01T00:00:00"/>
    <s v="DESINGAŃO PURIFICACION A."/>
    <s v="SP"/>
    <x v="0"/>
    <d v="2023-08-01T00:00:00"/>
    <d v="2023-08-01T00:00:00"/>
    <s v="VL"/>
    <m/>
    <s v="1 VL"/>
    <n v="1"/>
    <m/>
  </r>
  <r>
    <n v="3246"/>
    <x v="72"/>
    <d v="2023-08-01T00:00:00"/>
    <s v="DESINGAŃO PURIFICACION A."/>
    <s v="SP"/>
    <x v="0"/>
    <d v="2023-08-04T00:00:00"/>
    <d v="2023-08-04T00:00:00"/>
    <s v="VL"/>
    <m/>
    <s v="1 VL"/>
    <n v="1"/>
    <m/>
  </r>
  <r>
    <n v="3247"/>
    <x v="72"/>
    <d v="2023-08-01T00:00:00"/>
    <s v="DESINGAŃO PURIFICACION A."/>
    <s v="SP"/>
    <x v="0"/>
    <d v="2023-08-08T00:00:00"/>
    <d v="2023-08-08T00:00:00"/>
    <s v="VL"/>
    <m/>
    <s v="1 VL"/>
    <n v="1"/>
    <m/>
  </r>
  <r>
    <n v="3248"/>
    <x v="72"/>
    <d v="2023-08-01T00:00:00"/>
    <s v="DESINGAŃO PURIFICACION A."/>
    <s v="SP"/>
    <x v="0"/>
    <d v="2023-08-11T00:00:00"/>
    <d v="2023-08-11T00:00:00"/>
    <s v="VL"/>
    <m/>
    <s v="1 VL"/>
    <n v="1"/>
    <m/>
  </r>
  <r>
    <n v="3249"/>
    <x v="72"/>
    <d v="2023-08-01T00:00:00"/>
    <s v="DESINGAŃO PURIFICACION A."/>
    <s v="SP"/>
    <x v="0"/>
    <d v="2023-08-15T00:00:00"/>
    <d v="2023-08-15T00:00:00"/>
    <s v="VL"/>
    <m/>
    <s v="1 VL"/>
    <n v="1"/>
    <m/>
  </r>
  <r>
    <n v="3250"/>
    <x v="72"/>
    <d v="2023-08-01T00:00:00"/>
    <s v="DESINGAŃO PURIFICACION A."/>
    <s v="SP"/>
    <x v="0"/>
    <d v="2023-08-18T00:00:00"/>
    <d v="2023-08-18T00:00:00"/>
    <s v="VL"/>
    <m/>
    <s v="1 VL"/>
    <n v="1"/>
    <m/>
  </r>
  <r>
    <n v="3251"/>
    <x v="72"/>
    <d v="2023-08-01T00:00:00"/>
    <s v="DESINGAŃO PURIFICACION A."/>
    <s v="SP"/>
    <x v="0"/>
    <d v="2023-08-22T00:00:00"/>
    <d v="2023-08-22T00:00:00"/>
    <s v="VL"/>
    <m/>
    <s v="1 VL"/>
    <n v="1"/>
    <m/>
  </r>
  <r>
    <n v="3252"/>
    <x v="72"/>
    <d v="2023-08-01T00:00:00"/>
    <s v="DESINGAŃO PURIFICACION A."/>
    <s v="SP"/>
    <x v="0"/>
    <d v="2023-08-25T00:00:00"/>
    <d v="2023-08-25T00:00:00"/>
    <s v="VL"/>
    <m/>
    <s v="1 VL"/>
    <n v="1"/>
    <m/>
  </r>
  <r>
    <n v="3253"/>
    <x v="72"/>
    <d v="2023-08-01T00:00:00"/>
    <s v="DESINGAŃO PURIFICACION A."/>
    <s v="SP"/>
    <x v="0"/>
    <d v="2023-08-29T00:00:00"/>
    <d v="2023-08-29T00:00:00"/>
    <s v="VL"/>
    <m/>
    <s v="1 VL"/>
    <n v="1"/>
    <m/>
  </r>
  <r>
    <n v="3254"/>
    <x v="72"/>
    <d v="2023-08-01T00:00:00"/>
    <s v="DESINGAŃO PURIFICACION A."/>
    <s v="SP"/>
    <x v="0"/>
    <d v="2023-08-31T00:00:00"/>
    <d v="2023-08-31T00:00:00"/>
    <s v="VL"/>
    <m/>
    <s v="1 VL"/>
    <n v="1"/>
    <m/>
  </r>
  <r>
    <n v="3255"/>
    <x v="72"/>
    <d v="2023-07-18T00:00:00"/>
    <s v="SARDIÑOLA REBECCA C."/>
    <s v="SP"/>
    <x v="0"/>
    <d v="2023-07-27T00:00:00"/>
    <d v="2023-07-28T00:00:00"/>
    <s v="OTHER"/>
    <s v="SEC 21 EO 292- SPECIAL PRIVILEGE"/>
    <s v="2 OTHER"/>
    <n v="2"/>
    <m/>
  </r>
  <r>
    <n v="3256"/>
    <x v="72"/>
    <d v="2023-07-26T00:00:00"/>
    <s v="MARINDUQUE AURORA A."/>
    <s v="VMO"/>
    <x v="1"/>
    <d v="2023-07-25T00:00:00"/>
    <d v="2023-07-25T00:00:00"/>
    <s v="SL"/>
    <m/>
    <s v="1 SL"/>
    <n v="1"/>
    <m/>
  </r>
  <r>
    <n v="3257"/>
    <x v="72"/>
    <d v="2023-07-31T00:00:00"/>
    <s v="DE OCAMPO MA. ELENA D."/>
    <s v="SP"/>
    <x v="1"/>
    <d v="2023-07-27T00:00:00"/>
    <d v="2023-07-28T00:00:00"/>
    <s v="SL"/>
    <m/>
    <s v="2 SL"/>
    <n v="2"/>
    <m/>
  </r>
  <r>
    <n v="3258"/>
    <x v="72"/>
    <d v="2023-07-27T00:00:00"/>
    <s v="DE SAGUN NANCY D."/>
    <s v="SP"/>
    <x v="0"/>
    <d v="2023-07-26T00:00:00"/>
    <d v="2023-07-26T00:00:00"/>
    <s v="SL"/>
    <m/>
    <s v="1 SL"/>
    <n v="1"/>
    <m/>
  </r>
  <r>
    <n v="3259"/>
    <x v="72"/>
    <d v="2023-07-31T00:00:00"/>
    <s v="DIAZ CAROLINA P."/>
    <s v="SP"/>
    <x v="0"/>
    <d v="2023-08-11T00:00:00"/>
    <d v="2023-08-15T00:00:00"/>
    <s v="VL"/>
    <m/>
    <s v="3 VL"/>
    <n v="3"/>
    <m/>
  </r>
  <r>
    <n v="3260"/>
    <x v="72"/>
    <d v="2023-07-31T00:00:00"/>
    <s v="FERNANDEZ MILAGROS C."/>
    <s v="CTO"/>
    <x v="1"/>
    <d v="2023-07-28T00:00:00"/>
    <d v="2023-07-28T00:00:00"/>
    <s v="SL"/>
    <m/>
    <s v="1 SL"/>
    <n v="1"/>
    <m/>
  </r>
  <r>
    <n v="3261"/>
    <x v="72"/>
    <d v="2023-08-02T00:00:00"/>
    <s v="DE ASIS JANETTE D."/>
    <s v="BPLO"/>
    <x v="0"/>
    <d v="2023-07-31T00:00:00"/>
    <d v="2023-08-02T00:00:00"/>
    <s v="SL"/>
    <m/>
    <s v="3 SL"/>
    <n v="3"/>
    <m/>
  </r>
  <r>
    <n v="3262"/>
    <x v="72"/>
    <d v="2023-07-17T00:00:00"/>
    <s v="RENDORA RAFFY G."/>
    <s v="LSB"/>
    <x v="0"/>
    <d v="2023-07-03T00:00:00"/>
    <d v="2023-07-03T00:00:00"/>
    <s v="SL"/>
    <m/>
    <s v="1 SL"/>
    <n v="1"/>
    <m/>
  </r>
  <r>
    <n v="3263"/>
    <x v="72"/>
    <d v="2023-07-17T00:00:00"/>
    <s v="RENDORA RAFFY G."/>
    <s v="LSB"/>
    <x v="0"/>
    <d v="2023-07-11T00:00:00"/>
    <d v="2023-07-11T00:00:00"/>
    <s v="SL"/>
    <m/>
    <s v="1 SL"/>
    <n v="1"/>
    <m/>
  </r>
  <r>
    <n v="3264"/>
    <x v="72"/>
    <d v="2023-07-17T00:00:00"/>
    <s v="RENDORA RAFFY G."/>
    <s v="LSB"/>
    <x v="0"/>
    <d v="2023-07-14T00:00:00"/>
    <d v="2023-07-14T00:00:00"/>
    <s v="SL"/>
    <m/>
    <s v="1 SL"/>
    <n v="1"/>
    <m/>
  </r>
  <r>
    <n v="3265"/>
    <x v="73"/>
    <d v="2023-08-07T00:00:00"/>
    <s v="DELA CRUZ EVANGELINE P."/>
    <s v="LANDTAX"/>
    <x v="1"/>
    <d v="2023-08-03T00:00:00"/>
    <d v="2023-08-05T00:00:00"/>
    <s v="SL"/>
    <m/>
    <s v="3 SL"/>
    <n v="3"/>
    <m/>
  </r>
  <r>
    <n v="3266"/>
    <x v="73"/>
    <d v="2023-08-02T00:00:00"/>
    <s v="DELA CRUZ EVANGELINE P."/>
    <s v="LANDTAX"/>
    <x v="1"/>
    <d v="2023-07-27T00:00:00"/>
    <d v="2023-07-27T00:00:00"/>
    <s v="SL"/>
    <m/>
    <s v="1 SL"/>
    <n v="1"/>
    <m/>
  </r>
  <r>
    <n v="3267"/>
    <x v="73"/>
    <d v="2023-08-03T00:00:00"/>
    <s v="PANALIGAN GIL L."/>
    <s v="AGRICULTURE OFFICE"/>
    <x v="1"/>
    <d v="2023-08-02T00:00:00"/>
    <d v="2023-08-02T00:00:00"/>
    <s v="SL"/>
    <m/>
    <s v="1 SL"/>
    <n v="1"/>
    <m/>
  </r>
  <r>
    <n v="3268"/>
    <x v="73"/>
    <d v="2023-07-25T00:00:00"/>
    <s v="ESPIRITU RONALD M."/>
    <s v="CTO"/>
    <x v="1"/>
    <d v="2023-08-08T00:00:00"/>
    <d v="2023-08-08T00:00:00"/>
    <s v="VL"/>
    <m/>
    <s v="1 VL"/>
    <n v="1"/>
    <m/>
  </r>
  <r>
    <n v="3269"/>
    <x v="73"/>
    <d v="2023-08-02T00:00:00"/>
    <s v="COSME MA VICTORIA M."/>
    <s v="PICNIC GROVE"/>
    <x v="1"/>
    <d v="2023-07-31T00:00:00"/>
    <d v="2023-07-31T00:00:00"/>
    <s v="SL"/>
    <m/>
    <s v="1 SL"/>
    <n v="1"/>
    <m/>
  </r>
  <r>
    <n v="3270"/>
    <x v="73"/>
    <d v="2023-08-02T00:00:00"/>
    <s v="OLEGARIO LEONARD ERIC B."/>
    <s v="CEO"/>
    <x v="1"/>
    <d v="2023-08-09T00:00:00"/>
    <d v="2023-08-09T00:00:00"/>
    <s v="VL"/>
    <m/>
    <s v="1 VL"/>
    <n v="1"/>
    <m/>
  </r>
  <r>
    <n v="3271"/>
    <x v="73"/>
    <d v="2023-07-31T00:00:00"/>
    <s v="PERIDO BEVERLY T."/>
    <s v="CTO"/>
    <x v="1"/>
    <d v="2023-08-02T00:00:00"/>
    <d v="2023-08-02T00:00:00"/>
    <s v="SL"/>
    <m/>
    <s v="1 SL"/>
    <n v="1"/>
    <m/>
  </r>
  <r>
    <n v="3272"/>
    <x v="73"/>
    <d v="2023-08-03T00:00:00"/>
    <s v="ALEGA ESTELITA M."/>
    <s v="CTO"/>
    <x v="1"/>
    <d v="2023-08-01T00:00:00"/>
    <d v="2023-08-02T00:00:00"/>
    <s v="SL"/>
    <m/>
    <s v="2 SL"/>
    <n v="2"/>
    <m/>
  </r>
  <r>
    <n v="3273"/>
    <x v="73"/>
    <d v="2023-07-31T00:00:00"/>
    <s v="ANACAY ABNER M."/>
    <s v="ASSESSORS OFFICE"/>
    <x v="1"/>
    <d v="2023-07-17T00:00:00"/>
    <d v="2023-07-21T00:00:00"/>
    <s v="SL"/>
    <m/>
    <s v="5 SL"/>
    <n v="5"/>
    <m/>
  </r>
  <r>
    <n v="3274"/>
    <x v="73"/>
    <d v="2023-07-31T00:00:00"/>
    <s v="ANACAY ABNER M."/>
    <s v="ASSESSORS OFFICE"/>
    <x v="1"/>
    <d v="2023-07-25T00:00:00"/>
    <d v="2023-07-28T00:00:00"/>
    <s v="SL"/>
    <m/>
    <s v="4 SL"/>
    <n v="4"/>
    <m/>
  </r>
  <r>
    <n v="3275"/>
    <x v="73"/>
    <d v="2023-07-31T00:00:00"/>
    <s v="ANACAY ABNER M."/>
    <s v="ASSESSORS OFFICE"/>
    <x v="1"/>
    <d v="2023-07-31T00:00:00"/>
    <d v="2023-08-15T00:00:00"/>
    <s v="SL"/>
    <m/>
    <s v="12 SL"/>
    <n v="12"/>
    <m/>
  </r>
  <r>
    <n v="3276"/>
    <x v="73"/>
    <d v="2023-08-02T00:00:00"/>
    <s v="CALANOG ALMA P."/>
    <s v="VMO"/>
    <x v="1"/>
    <d v="2023-07-26T00:00:00"/>
    <d v="2023-07-26T00:00:00"/>
    <s v="SL"/>
    <m/>
    <s v="1 SL"/>
    <n v="1"/>
    <m/>
  </r>
  <r>
    <n v="3277"/>
    <x v="73"/>
    <d v="2023-08-02T00:00:00"/>
    <s v="CALANOG ALMA P."/>
    <s v="VMO"/>
    <x v="1"/>
    <d v="2023-07-31T00:00:00"/>
    <d v="2023-07-31T00:00:00"/>
    <s v="SL"/>
    <m/>
    <s v="1 SL"/>
    <n v="1"/>
    <m/>
  </r>
  <r>
    <n v="3278"/>
    <x v="73"/>
    <d v="2023-08-03T00:00:00"/>
    <s v="DIMAPILIS JONNA T."/>
    <s v="ADMIN OFFICE"/>
    <x v="1"/>
    <d v="2023-08-02T00:00:00"/>
    <d v="2023-08-02T00:00:00"/>
    <s v="SL"/>
    <m/>
    <s v="1 SL"/>
    <n v="1"/>
    <m/>
  </r>
  <r>
    <n v="3279"/>
    <x v="73"/>
    <d v="2023-08-02T00:00:00"/>
    <s v="BURAZON CARIDAD A."/>
    <s v="CTO"/>
    <x v="1"/>
    <d v="2023-08-01T00:00:00"/>
    <d v="2023-08-01T00:00:00"/>
    <s v="SL"/>
    <m/>
    <s v="1 SL"/>
    <n v="1"/>
    <m/>
  </r>
  <r>
    <n v="3280"/>
    <x v="73"/>
    <d v="2023-08-02T00:00:00"/>
    <s v="FERRY FRANCIS R."/>
    <s v="ONT"/>
    <x v="1"/>
    <d v="2023-08-22T00:00:00"/>
    <d v="2023-08-28T00:00:00"/>
    <s v="VL"/>
    <m/>
    <s v="5 VL"/>
    <n v="5"/>
    <m/>
  </r>
  <r>
    <n v="3281"/>
    <x v="73"/>
    <d v="2023-08-03T00:00:00"/>
    <s v="DE VILLA MYRNA D."/>
    <s v="GSO"/>
    <x v="1"/>
    <d v="2023-08-02T00:00:00"/>
    <d v="2023-08-02T00:00:00"/>
    <s v="OTHER"/>
    <s v="SEC 21 EO 292- SPECIAL PRIVILEGE"/>
    <s v="1 OTHER"/>
    <n v="1"/>
    <m/>
  </r>
  <r>
    <n v="3282"/>
    <x v="73"/>
    <d v="2023-07-24T00:00:00"/>
    <s v="MABUTI ANA MARIE C."/>
    <s v="CTO"/>
    <x v="1"/>
    <d v="2023-07-28T00:00:00"/>
    <d v="2023-07-28T00:00:00"/>
    <s v="OTHER"/>
    <s v="SEC 21 EO 292- SPECIAL PRIVILEGE"/>
    <s v="1 OTHER"/>
    <n v="1"/>
    <m/>
  </r>
  <r>
    <n v="3283"/>
    <x v="73"/>
    <d v="2023-08-02T00:00:00"/>
    <s v="VELUZ DORMILUNA E."/>
    <s v="CCT"/>
    <x v="1"/>
    <d v="2023-08-01T00:00:00"/>
    <d v="2023-08-01T00:00:00"/>
    <s v="SL"/>
    <m/>
    <s v="1 SL"/>
    <n v="1"/>
    <m/>
  </r>
  <r>
    <n v="3284"/>
    <x v="73"/>
    <d v="2023-07-21T00:00:00"/>
    <s v="VELUZ DORMILUNA E."/>
    <s v="CCT"/>
    <x v="1"/>
    <d v="2023-08-08T00:00:00"/>
    <d v="2023-08-11T00:00:00"/>
    <s v="VL"/>
    <m/>
    <s v="4 VL"/>
    <n v="4"/>
    <m/>
  </r>
  <r>
    <n v="3285"/>
    <x v="73"/>
    <d v="2023-08-02T00:00:00"/>
    <s v="VERGARA ANACIETA M."/>
    <s v="CSWDO"/>
    <x v="1"/>
    <d v="2023-08-01T00:00:00"/>
    <d v="2023-08-01T00:00:00"/>
    <s v="SL"/>
    <m/>
    <s v="1 SL"/>
    <n v="1"/>
    <m/>
  </r>
  <r>
    <n v="3286"/>
    <x v="73"/>
    <d v="2023-08-01T00:00:00"/>
    <s v="PEÑAFLORIDA LORYN B."/>
    <s v="CSWDO"/>
    <x v="1"/>
    <d v="2023-08-10T00:00:00"/>
    <d v="2023-08-11T00:00:00"/>
    <s v="OTHER"/>
    <s v="SEC 21 EO 292- SPECIAL PRIVILEGE"/>
    <s v="2 OTHER"/>
    <n v="2"/>
    <m/>
  </r>
  <r>
    <n v="3287"/>
    <x v="73"/>
    <d v="2023-08-04T00:00:00"/>
    <s v="ARCULLO MELISSA A."/>
    <s v="CEO"/>
    <x v="1"/>
    <d v="2023-07-31T00:00:00"/>
    <d v="2023-08-01T00:00:00"/>
    <s v="SL"/>
    <m/>
    <s v="2 SL"/>
    <n v="2"/>
    <m/>
  </r>
  <r>
    <n v="3288"/>
    <x v="73"/>
    <d v="2023-08-07T00:00:00"/>
    <s v="OCAMPO ORLANDO R."/>
    <s v="CEO"/>
    <x v="1"/>
    <d v="2023-08-03T00:00:00"/>
    <d v="2023-08-03T00:00:00"/>
    <s v="SL"/>
    <m/>
    <s v="1 SL"/>
    <n v="1"/>
    <m/>
  </r>
  <r>
    <n v="3289"/>
    <x v="73"/>
    <d v="2023-08-02T00:00:00"/>
    <s v="FERNANDEZ MILAGROS C."/>
    <s v="CTO"/>
    <x v="1"/>
    <d v="2023-08-01T00:00:00"/>
    <d v="2023-08-01T00:00:00"/>
    <s v="SL"/>
    <m/>
    <s v="1 SL"/>
    <n v="1"/>
    <m/>
  </r>
  <r>
    <n v="3290"/>
    <x v="73"/>
    <d v="2023-08-01T00:00:00"/>
    <s v="ANARNA CRISTINA F."/>
    <s v="PICNIC GROVE"/>
    <x v="1"/>
    <d v="2023-07-29T00:00:00"/>
    <d v="2023-07-30T00:00:00"/>
    <s v="SL"/>
    <m/>
    <s v="2 SL"/>
    <n v="2"/>
    <m/>
  </r>
  <r>
    <n v="3291"/>
    <x v="73"/>
    <d v="2023-07-20T00:00:00"/>
    <s v="COSTANTE HERBERT F."/>
    <s v="BPLO"/>
    <x v="2"/>
    <d v="2023-08-03T00:00:00"/>
    <d v="2023-08-03T00:00:00"/>
    <s v="SL"/>
    <m/>
    <s v="1 SL"/>
    <n v="1"/>
    <m/>
  </r>
  <r>
    <n v="3292"/>
    <x v="73"/>
    <d v="2023-08-03T00:00:00"/>
    <s v="ALEGRE RENZ KARL C."/>
    <s v="CITY HEALTH OFFICE"/>
    <x v="0"/>
    <d v="2023-07-31T00:00:00"/>
    <d v="2023-08-01T00:00:00"/>
    <s v="OTHER"/>
    <s v="R.A. NO. 8187 - PATERNITY"/>
    <s v="2 OTHER"/>
    <n v="2"/>
    <m/>
  </r>
  <r>
    <n v="3293"/>
    <x v="73"/>
    <d v="2023-08-03T00:00:00"/>
    <s v="DOGELIO JEAN MELODY M."/>
    <s v="CTO"/>
    <x v="2"/>
    <d v="2023-08-02T00:00:00"/>
    <d v="2023-08-02T00:00:00"/>
    <s v="SL"/>
    <m/>
    <s v="1 SL"/>
    <n v="1"/>
    <m/>
  </r>
  <r>
    <n v="3294"/>
    <x v="73"/>
    <d v="2023-07-31T00:00:00"/>
    <s v="DOGELIO JEAN MELODY M."/>
    <s v="CTO"/>
    <x v="2"/>
    <d v="2023-07-28T00:00:00"/>
    <d v="2023-07-28T00:00:00"/>
    <s v="SL"/>
    <m/>
    <s v="1 SL"/>
    <n v="1"/>
    <m/>
  </r>
  <r>
    <n v="3295"/>
    <x v="73"/>
    <d v="2023-08-02T00:00:00"/>
    <s v="REPILLO AMMY LOU M."/>
    <s v="CTO"/>
    <x v="1"/>
    <d v="2023-08-01T00:00:00"/>
    <d v="2023-08-01T00:00:00"/>
    <s v="SL"/>
    <m/>
    <s v="1 SL"/>
    <n v="1"/>
    <m/>
  </r>
  <r>
    <n v="3296"/>
    <x v="73"/>
    <d v="2023-07-29T00:00:00"/>
    <s v="PRIMO GRACE M."/>
    <s v="EEO/CITY MARKET"/>
    <x v="0"/>
    <d v="2023-07-26T00:00:00"/>
    <d v="2023-07-26T00:00:00"/>
    <s v="SL"/>
    <m/>
    <s v="1 SL"/>
    <n v="1"/>
    <m/>
  </r>
  <r>
    <n v="3297"/>
    <x v="73"/>
    <d v="2023-07-31T00:00:00"/>
    <s v="PRIMO GRACE M."/>
    <s v="EEO/CITY MARKET"/>
    <x v="0"/>
    <d v="2023-08-07T00:00:00"/>
    <d v="2023-08-08T00:00:00"/>
    <s v="VL"/>
    <m/>
    <s v="2 VL"/>
    <n v="2"/>
    <m/>
  </r>
  <r>
    <n v="3298"/>
    <x v="73"/>
    <d v="2023-08-04T00:00:00"/>
    <s v="MARDO MELINDA E."/>
    <s v="CENRO"/>
    <x v="0"/>
    <d v="2023-08-02T00:00:00"/>
    <d v="2023-08-03T00:00:00"/>
    <s v="SL"/>
    <m/>
    <s v="2 SL"/>
    <n v="2"/>
    <m/>
  </r>
  <r>
    <n v="3299"/>
    <x v="73"/>
    <d v="2023-07-31T00:00:00"/>
    <s v="MARDO MELINDA E."/>
    <s v="CENRO"/>
    <x v="0"/>
    <d v="2023-08-09T00:00:00"/>
    <d v="2023-08-12T00:00:00"/>
    <s v="VL"/>
    <m/>
    <s v="3 VL"/>
    <n v="3"/>
    <m/>
  </r>
  <r>
    <n v="3300"/>
    <x v="73"/>
    <d v="2023-08-04T00:00:00"/>
    <s v="OPO CONEY V."/>
    <s v="HOUSING"/>
    <x v="0"/>
    <d v="2023-08-01T00:00:00"/>
    <d v="2023-08-01T00:00:00"/>
    <s v="SL"/>
    <m/>
    <s v="1 SL"/>
    <n v="1"/>
    <m/>
  </r>
  <r>
    <n v="3301"/>
    <x v="73"/>
    <d v="2023-08-04T00:00:00"/>
    <s v="OPO CONEY V."/>
    <s v="HOUSING"/>
    <x v="0"/>
    <d v="2023-08-03T00:00:00"/>
    <d v="2023-08-03T00:00:00"/>
    <s v="SL"/>
    <m/>
    <s v="1 SL"/>
    <n v="1"/>
    <m/>
  </r>
  <r>
    <n v="3302"/>
    <x v="73"/>
    <d v="2023-08-04T00:00:00"/>
    <s v="CAGUITLA ELSA A."/>
    <s v="PICNIC GROVE"/>
    <x v="0"/>
    <d v="2023-10-03T00:00:00"/>
    <d v="2023-10-06T00:00:00"/>
    <s v="VL"/>
    <m/>
    <s v="4 VL"/>
    <n v="4"/>
    <m/>
  </r>
  <r>
    <n v="3303"/>
    <x v="73"/>
    <d v="2023-08-04T00:00:00"/>
    <s v="CAGUITLA ELSA A."/>
    <s v="PICNIC GROVE"/>
    <x v="0"/>
    <d v="2023-10-10T00:00:00"/>
    <d v="2023-10-12T00:00:00"/>
    <s v="VL"/>
    <m/>
    <s v="3 VL"/>
    <n v="3"/>
    <m/>
  </r>
  <r>
    <n v="3304"/>
    <x v="73"/>
    <d v="2023-08-03T00:00:00"/>
    <s v="CAGUITLA ELSA A."/>
    <s v="PICNIC GROVE"/>
    <x v="0"/>
    <d v="2023-09-05T00:00:00"/>
    <d v="2023-09-08T00:00:00"/>
    <s v="VL"/>
    <m/>
    <s v="4 VL"/>
    <n v="4"/>
    <m/>
  </r>
  <r>
    <n v="3305"/>
    <x v="73"/>
    <d v="2023-08-03T00:00:00"/>
    <s v="CAGUITLA ELSA A."/>
    <s v="PICNIC GROVE"/>
    <x v="0"/>
    <d v="2023-09-12T00:00:00"/>
    <d v="2023-09-15T00:00:00"/>
    <s v="VL"/>
    <m/>
    <s v="4 VL"/>
    <n v="4"/>
    <m/>
  </r>
  <r>
    <n v="3306"/>
    <x v="73"/>
    <d v="2023-08-04T00:00:00"/>
    <s v="JIMENO CHARITY D."/>
    <s v="RTC BRANCA"/>
    <x v="0"/>
    <d v="2023-07-31T00:00:00"/>
    <d v="2023-08-02T00:00:00"/>
    <s v="SL"/>
    <m/>
    <s v="3 SL"/>
    <n v="3"/>
    <m/>
  </r>
  <r>
    <n v="3307"/>
    <x v="73"/>
    <d v="2023-08-02T00:00:00"/>
    <s v="PARAISO MARIA LORENA D."/>
    <s v="EEO/CITY MARKET"/>
    <x v="0"/>
    <d v="2023-08-15T00:00:00"/>
    <d v="2023-08-15T00:00:00"/>
    <s v="VL"/>
    <m/>
    <s v="1 VL"/>
    <n v="1"/>
    <m/>
  </r>
  <r>
    <n v="3308"/>
    <x v="73"/>
    <d v="2023-08-02T00:00:00"/>
    <s v="DIMAANO LEOVIGILDA A."/>
    <s v="EEO/CITY MARKET"/>
    <x v="0"/>
    <d v="2023-08-22T00:00:00"/>
    <d v="2023-08-22T00:00:00"/>
    <s v="VL"/>
    <m/>
    <s v="1 VL"/>
    <n v="1"/>
    <m/>
  </r>
  <r>
    <n v="3309"/>
    <x v="73"/>
    <d v="2023-08-04T00:00:00"/>
    <s v="RAMA RAQUEL J."/>
    <s v="INTERNAL"/>
    <x v="0"/>
    <d v="2023-08-02T00:00:00"/>
    <d v="2023-08-03T00:00:00"/>
    <s v="SL"/>
    <m/>
    <s v="2 SL"/>
    <n v="2"/>
    <m/>
  </r>
  <r>
    <n v="3310"/>
    <x v="73"/>
    <d v="2023-08-02T00:00:00"/>
    <s v="AMBION MARIETA B."/>
    <s v="CENRO"/>
    <x v="0"/>
    <d v="2023-08-09T00:00:00"/>
    <d v="2023-08-09T00:00:00"/>
    <s v="VL"/>
    <m/>
    <s v="1 VL"/>
    <n v="1"/>
    <m/>
  </r>
  <r>
    <n v="3311"/>
    <x v="73"/>
    <d v="2023-07-25T00:00:00"/>
    <s v="DORADO JULAIDA M."/>
    <s v="CENRO"/>
    <x v="1"/>
    <d v="2023-08-01T00:00:00"/>
    <d v="2023-08-01T00:00:00"/>
    <s v="VL"/>
    <m/>
    <s v="1 VL"/>
    <n v="1"/>
    <m/>
  </r>
  <r>
    <n v="3312"/>
    <x v="73"/>
    <d v="2023-07-25T00:00:00"/>
    <s v="DORADO JULAIDA M."/>
    <s v="CENRO"/>
    <x v="1"/>
    <d v="2023-08-04T00:00:00"/>
    <d v="2023-08-04T00:00:00"/>
    <s v="VL"/>
    <m/>
    <s v="1 VL"/>
    <n v="1"/>
    <m/>
  </r>
  <r>
    <n v="3313"/>
    <x v="73"/>
    <d v="2023-07-25T00:00:00"/>
    <s v="DORADO JULAIDA M."/>
    <s v="CENRO"/>
    <x v="1"/>
    <d v="2023-08-08T00:00:00"/>
    <d v="2023-08-08T00:00:00"/>
    <s v="VL"/>
    <m/>
    <s v="1 VL"/>
    <n v="1"/>
    <m/>
  </r>
  <r>
    <n v="3314"/>
    <x v="73"/>
    <d v="2023-07-25T00:00:00"/>
    <s v="DORADO JULAIDA M."/>
    <s v="CENRO"/>
    <x v="1"/>
    <d v="2023-08-11T00:00:00"/>
    <d v="2023-08-11T00:00:00"/>
    <s v="VL"/>
    <m/>
    <s v="1 VL"/>
    <n v="1"/>
    <m/>
  </r>
  <r>
    <n v="3315"/>
    <x v="73"/>
    <d v="2023-07-25T00:00:00"/>
    <s v="DORADO JULAIDA M."/>
    <s v="CENRO"/>
    <x v="1"/>
    <d v="2023-08-15T00:00:00"/>
    <d v="2023-08-15T00:00:00"/>
    <s v="VL"/>
    <m/>
    <s v="1 VL"/>
    <n v="1"/>
    <m/>
  </r>
  <r>
    <n v="3316"/>
    <x v="73"/>
    <d v="2023-07-25T00:00:00"/>
    <s v="DORADO JULAIDA M."/>
    <s v="CENRO"/>
    <x v="1"/>
    <d v="2023-08-18T00:00:00"/>
    <d v="2023-08-18T00:00:00"/>
    <s v="VL"/>
    <m/>
    <s v="1 VL"/>
    <n v="1"/>
    <m/>
  </r>
  <r>
    <n v="3317"/>
    <x v="73"/>
    <d v="2023-07-25T00:00:00"/>
    <s v="DORADO JULAIDA M."/>
    <s v="CENRO"/>
    <x v="1"/>
    <d v="2023-08-22T00:00:00"/>
    <d v="2023-08-22T00:00:00"/>
    <s v="VL"/>
    <m/>
    <s v="1 VL"/>
    <n v="1"/>
    <m/>
  </r>
  <r>
    <n v="3318"/>
    <x v="73"/>
    <d v="2023-07-25T00:00:00"/>
    <s v="DORADO JULAIDA M."/>
    <s v="CENRO"/>
    <x v="1"/>
    <d v="2023-08-25T00:00:00"/>
    <d v="2023-08-25T00:00:00"/>
    <s v="VL"/>
    <m/>
    <s v="1 VL"/>
    <n v="1"/>
    <m/>
  </r>
  <r>
    <n v="3319"/>
    <x v="73"/>
    <d v="2023-07-25T00:00:00"/>
    <s v="DORADO JULAIDA M."/>
    <s v="CENRO"/>
    <x v="1"/>
    <d v="2023-08-29T00:00:00"/>
    <d v="2023-08-29T00:00:00"/>
    <s v="VL"/>
    <m/>
    <s v="1 VL"/>
    <n v="1"/>
    <m/>
  </r>
  <r>
    <n v="3320"/>
    <x v="73"/>
    <d v="2023-08-03T00:00:00"/>
    <s v="BRIZUELA LENIE E."/>
    <s v="CTO-LICENSE"/>
    <x v="0"/>
    <d v="2023-07-03T00:00:00"/>
    <d v="2023-07-03T00:00:00"/>
    <s v="SL"/>
    <m/>
    <s v="1 SL"/>
    <n v="1"/>
    <m/>
  </r>
  <r>
    <n v="3321"/>
    <x v="73"/>
    <d v="2023-08-03T00:00:00"/>
    <s v="BRIZUELA LENIE E."/>
    <s v="CTO-LICENSE"/>
    <x v="0"/>
    <d v="2023-07-10T00:00:00"/>
    <d v="2023-07-11T00:00:00"/>
    <s v="SL"/>
    <m/>
    <s v="2 SL"/>
    <n v="2"/>
    <m/>
  </r>
  <r>
    <n v="3322"/>
    <x v="73"/>
    <d v="2023-08-03T00:00:00"/>
    <s v="BRIZUELA LENIE E."/>
    <s v="CTO-LICENSE"/>
    <x v="0"/>
    <d v="2023-07-14T00:00:00"/>
    <d v="2023-07-14T00:00:00"/>
    <s v="SL"/>
    <m/>
    <s v="1 SL"/>
    <n v="1"/>
    <m/>
  </r>
  <r>
    <n v="3323"/>
    <x v="73"/>
    <d v="2023-08-03T00:00:00"/>
    <s v="BRIZUELA LENIE E."/>
    <s v="CTO-LICENSE"/>
    <x v="0"/>
    <d v="2023-07-19T00:00:00"/>
    <d v="2023-07-19T00:00:00"/>
    <s v="SL"/>
    <m/>
    <s v="1 SL"/>
    <n v="1"/>
    <m/>
  </r>
  <r>
    <n v="3324"/>
    <x v="73"/>
    <d v="2023-08-03T00:00:00"/>
    <s v="BRIZUELA LENIE E."/>
    <s v="CTO-LICENSE"/>
    <x v="0"/>
    <d v="2023-07-25T00:00:00"/>
    <d v="2023-07-25T00:00:00"/>
    <s v="SL"/>
    <m/>
    <s v="1 SL"/>
    <n v="1"/>
    <m/>
  </r>
  <r>
    <n v="3325"/>
    <x v="73"/>
    <d v="2023-08-03T00:00:00"/>
    <s v="BRIZUELA LENIE E."/>
    <s v="CTO-LICENSE"/>
    <x v="0"/>
    <d v="2023-07-31T00:00:00"/>
    <d v="2023-07-31T00:00:00"/>
    <s v="SL"/>
    <m/>
    <s v="1 SL"/>
    <n v="1"/>
    <m/>
  </r>
  <r>
    <n v="3326"/>
    <x v="73"/>
    <d v="2023-08-07T00:00:00"/>
    <s v="AMORA ELISA S."/>
    <s v="CTO"/>
    <x v="1"/>
    <d v="2023-08-03T00:00:00"/>
    <d v="2023-08-04T00:00:00"/>
    <s v="VL"/>
    <m/>
    <s v="2 VL"/>
    <n v="2"/>
    <m/>
  </r>
  <r>
    <n v="3327"/>
    <x v="73"/>
    <d v="2023-08-07T00:00:00"/>
    <s v="DIMAPILIS ANTHONY A."/>
    <s v="CTO"/>
    <x v="1"/>
    <d v="2023-08-02T00:00:00"/>
    <d v="2023-08-04T00:00:00"/>
    <s v="SL"/>
    <m/>
    <s v="3 SL"/>
    <n v="3"/>
    <m/>
  </r>
  <r>
    <n v="3328"/>
    <x v="74"/>
    <d v="2023-08-03T00:00:00"/>
    <s v="ANGCAYA JOHN V."/>
    <s v="ACCOUNTING"/>
    <x v="1"/>
    <d v="2023-08-22T00:00:00"/>
    <d v="2023-08-22T00:00:00"/>
    <s v="OTHER"/>
    <s v="SEC 21 EO 292- SPECIAL PRIVILEGE"/>
    <s v="1 OTHER"/>
    <n v="1"/>
    <m/>
  </r>
  <r>
    <n v="3329"/>
    <x v="74"/>
    <d v="2023-08-04T00:00:00"/>
    <s v="AMBION DORINDA A."/>
    <s v="CSWDO"/>
    <x v="1"/>
    <d v="2023-08-03T00:00:00"/>
    <d v="2023-08-03T00:00:00"/>
    <s v="SL"/>
    <m/>
    <s v="1 SL"/>
    <n v="1"/>
    <m/>
  </r>
  <r>
    <n v="3330"/>
    <x v="74"/>
    <d v="2023-08-07T00:00:00"/>
    <s v="ERIDAO ROSALINDA P."/>
    <s v="CSWDO"/>
    <x v="1"/>
    <d v="2023-08-10T00:00:00"/>
    <d v="2023-08-11T00:00:00"/>
    <s v="VL"/>
    <m/>
    <s v="2 VL"/>
    <n v="2"/>
    <m/>
  </r>
  <r>
    <n v="3331"/>
    <x v="74"/>
    <d v="2023-08-07T00:00:00"/>
    <s v="MULINGTAPANG GUILLERMA O."/>
    <s v="GSO"/>
    <x v="0"/>
    <d v="2023-08-03T00:00:00"/>
    <d v="2023-08-04T00:00:00"/>
    <s v="SL"/>
    <m/>
    <s v="2 SL"/>
    <n v="2"/>
    <m/>
  </r>
  <r>
    <n v="3332"/>
    <x v="74"/>
    <d v="2023-08-01T00:00:00"/>
    <s v="SARDIÑOLA REBECCA C."/>
    <s v="SP"/>
    <x v="0"/>
    <d v="2023-08-10T00:00:00"/>
    <d v="2023-08-11T00:00:00"/>
    <s v="VL"/>
    <m/>
    <s v="2 VL"/>
    <n v="2"/>
    <m/>
  </r>
  <r>
    <n v="3333"/>
    <x v="74"/>
    <d v="2023-08-02T00:00:00"/>
    <s v="ABELA IMELDA C."/>
    <s v="ACCOUNTING"/>
    <x v="0"/>
    <d v="2023-08-01T00:00:00"/>
    <d v="2023-08-01T00:00:00"/>
    <s v="SL"/>
    <m/>
    <s v="1 SL"/>
    <n v="1"/>
    <m/>
  </r>
  <r>
    <n v="3334"/>
    <x v="74"/>
    <d v="2023-08-04T00:00:00"/>
    <s v="DIMAANO LEOVIGILDA A."/>
    <s v="EEO/CITY MARKET"/>
    <x v="0"/>
    <d v="2023-08-21T00:00:00"/>
    <d v="2023-08-21T00:00:00"/>
    <s v="OTHER"/>
    <s v="RA NO. 8972/CSC MC NO. 8, S. 2004 - SOLO PARENT LEAVE"/>
    <s v="1 OTHER"/>
    <n v="1"/>
    <m/>
  </r>
  <r>
    <n v="3335"/>
    <x v="74"/>
    <d v="2023-08-09T00:00:00"/>
    <s v="LEPARDO ROWENA R."/>
    <s v="CCT"/>
    <x v="1"/>
    <d v="2023-08-17T00:00:00"/>
    <d v="2023-08-17T00:00:00"/>
    <s v="OTHER"/>
    <s v="RA NO. 8972/CSC MC NO. 8, S. 2004 - SOLO PARENT LEAVE"/>
    <s v="1 OTHER"/>
    <n v="1"/>
    <m/>
  </r>
  <r>
    <n v="3336"/>
    <x v="74"/>
    <d v="2023-08-04T00:00:00"/>
    <s v="TORRES SONIA M."/>
    <s v="ASSESSORS OFFICE"/>
    <x v="1"/>
    <d v="2023-08-03T00:00:00"/>
    <d v="2023-08-03T00:00:00"/>
    <s v="SL"/>
    <m/>
    <s v="1 SL"/>
    <n v="1"/>
    <m/>
  </r>
  <r>
    <n v="3337"/>
    <x v="74"/>
    <d v="2023-08-07T00:00:00"/>
    <s v="MANALO ELIADA F."/>
    <s v="SP"/>
    <x v="1"/>
    <d v="2023-08-04T00:00:00"/>
    <d v="2023-08-04T00:00:00"/>
    <s v="SL"/>
    <m/>
    <s v="1 SL"/>
    <n v="1"/>
    <m/>
  </r>
  <r>
    <n v="3338"/>
    <x v="74"/>
    <d v="2023-08-08T00:00:00"/>
    <s v="REOSA CECILIA A."/>
    <s v="SP"/>
    <x v="1"/>
    <d v="2023-08-07T00:00:00"/>
    <d v="2023-08-07T00:00:00"/>
    <s v="SL"/>
    <m/>
    <s v="1 SL"/>
    <n v="1"/>
    <m/>
  </r>
  <r>
    <n v="3339"/>
    <x v="74"/>
    <d v="2023-08-08T00:00:00"/>
    <s v="ATIENZA JULIE ANN A."/>
    <s v="CTO"/>
    <x v="1"/>
    <d v="2023-08-04T00:00:00"/>
    <d v="2023-08-04T00:00:00"/>
    <s v="SL"/>
    <m/>
    <s v="1 SL"/>
    <n v="1"/>
    <m/>
  </r>
  <r>
    <n v="3340"/>
    <x v="74"/>
    <d v="2023-08-07T00:00:00"/>
    <s v="REYES NORALYN B."/>
    <s v="SP"/>
    <x v="1"/>
    <d v="2023-08-15T00:00:00"/>
    <d v="2023-08-16T00:00:00"/>
    <s v="OTHER"/>
    <s v="SEC 21 EO 292- SPECIAL PRIVILEGE"/>
    <s v="2 OTHER"/>
    <n v="2"/>
    <m/>
  </r>
  <r>
    <n v="3341"/>
    <x v="74"/>
    <d v="2023-08-09T00:00:00"/>
    <s v="BUGARIN MA. ANA M."/>
    <s v="LCR"/>
    <x v="1"/>
    <d v="2023-08-14T00:00:00"/>
    <d v="2023-08-14T00:00:00"/>
    <s v="OTHER"/>
    <s v="SEC 21 EO 292- SPECIAL PRIVILEGE"/>
    <s v="1 OTHER"/>
    <n v="1"/>
    <m/>
  </r>
  <r>
    <n v="3342"/>
    <x v="74"/>
    <d v="2023-08-02T00:00:00"/>
    <s v="BAYLA EVANGELINE C."/>
    <s v="PDAO"/>
    <x v="1"/>
    <d v="2023-07-31T00:00:00"/>
    <d v="2023-07-31T00:00:00"/>
    <s v="SL"/>
    <m/>
    <s v="1 SL"/>
    <n v="1"/>
    <m/>
  </r>
  <r>
    <n v="3343"/>
    <x v="74"/>
    <d v="2023-08-08T00:00:00"/>
    <s v="MEJIA MENERIZA M."/>
    <n v="0"/>
    <x v="2"/>
    <d v="2023-08-14T00:00:00"/>
    <d v="2023-08-14T00:00:00"/>
    <s v="VL"/>
    <m/>
    <s v="1 VL"/>
    <n v="1"/>
    <m/>
  </r>
  <r>
    <n v="3344"/>
    <x v="74"/>
    <d v="2023-08-07T00:00:00"/>
    <s v="BAYLA EVANGELINE C."/>
    <s v="PDAO"/>
    <x v="1"/>
    <d v="2023-08-01T00:00:00"/>
    <d v="2023-08-02T00:00:00"/>
    <s v="SL"/>
    <m/>
    <s v="2 SL"/>
    <n v="2"/>
    <m/>
  </r>
  <r>
    <n v="3345"/>
    <x v="74"/>
    <d v="2023-08-08T00:00:00"/>
    <s v="BAYLA EVANGELINE C."/>
    <s v="PDAO"/>
    <x v="1"/>
    <d v="2023-08-04T00:00:00"/>
    <d v="2023-08-04T00:00:00"/>
    <s v="SL"/>
    <m/>
    <s v="1 SL"/>
    <n v="1"/>
    <m/>
  </r>
  <r>
    <n v="3346"/>
    <x v="74"/>
    <d v="2023-08-08T00:00:00"/>
    <s v="MANGUINAO GILBERT  "/>
    <s v="GSO"/>
    <x v="1"/>
    <d v="2023-08-18T00:00:00"/>
    <d v="2023-08-18T00:00:00"/>
    <s v="VL"/>
    <m/>
    <s v="1 VL"/>
    <n v="1"/>
    <m/>
  </r>
  <r>
    <n v="3347"/>
    <x v="74"/>
    <d v="2023-08-08T00:00:00"/>
    <s v="JORGE CAROLINA M."/>
    <s v="CTO"/>
    <x v="1"/>
    <d v="2023-08-07T00:00:00"/>
    <d v="2023-08-07T00:00:00"/>
    <s v="SL"/>
    <m/>
    <s v="1 SL"/>
    <n v="1"/>
    <m/>
  </r>
  <r>
    <n v="3348"/>
    <x v="74"/>
    <d v="2023-08-07T00:00:00"/>
    <s v="LEGASPI DOLORES B."/>
    <s v="CHO"/>
    <x v="1"/>
    <d v="2023-08-01T00:00:00"/>
    <d v="2023-08-04T00:00:00"/>
    <s v="SL"/>
    <m/>
    <s v="4 SL"/>
    <n v="4"/>
    <m/>
  </r>
  <r>
    <n v="3349"/>
    <x v="74"/>
    <d v="2023-08-04T00:00:00"/>
    <s v="MANALO EDITHA V."/>
    <s v="ACCOUNTING"/>
    <x v="1"/>
    <d v="2023-08-10T00:00:00"/>
    <d v="2023-08-10T00:00:00"/>
    <s v="VL"/>
    <m/>
    <s v="1 VL"/>
    <n v="1"/>
    <m/>
  </r>
  <r>
    <n v="3350"/>
    <x v="74"/>
    <d v="2023-07-27T00:00:00"/>
    <s v="MIRANDA MARIA LOIDA M."/>
    <n v="0"/>
    <x v="2"/>
    <d v="2023-07-27T00:00:00"/>
    <d v="2023-07-27T00:00:00"/>
    <s v="SL"/>
    <m/>
    <s v="1 SL"/>
    <n v="1"/>
    <m/>
  </r>
  <r>
    <n v="3351"/>
    <x v="74"/>
    <d v="2023-08-02T00:00:00"/>
    <s v="AMON RHEALYN O."/>
    <s v="ACCOUNTING"/>
    <x v="1"/>
    <d v="2023-08-08T00:00:00"/>
    <d v="2023-08-08T00:00:00"/>
    <s v="VL"/>
    <m/>
    <s v="1 VL"/>
    <n v="1"/>
    <m/>
  </r>
  <r>
    <n v="3352"/>
    <x v="74"/>
    <d v="2023-08-02T00:00:00"/>
    <s v="DAÑO ALMA R."/>
    <s v="ACCOUNTING"/>
    <x v="1"/>
    <d v="2023-07-27T00:00:00"/>
    <d v="2023-07-27T00:00:00"/>
    <s v="SL"/>
    <m/>
    <s v="1 SL"/>
    <n v="1"/>
    <m/>
  </r>
  <r>
    <n v="3353"/>
    <x v="74"/>
    <d v="2023-08-02T00:00:00"/>
    <s v="TULIAO FLORDELIZA M."/>
    <s v="ACCOUNTING"/>
    <x v="1"/>
    <d v="2023-08-01T00:00:00"/>
    <d v="2023-08-01T00:00:00"/>
    <s v="SL"/>
    <m/>
    <s v="1 SL"/>
    <n v="1"/>
    <m/>
  </r>
  <r>
    <n v="3354"/>
    <x v="74"/>
    <d v="2023-08-10T00:00:00"/>
    <s v="DISEPEDA ROMELITO  "/>
    <s v="TOPS (ADMIN CSU)"/>
    <x v="1"/>
    <d v="2023-08-01T00:00:00"/>
    <d v="2023-08-21T00:00:00"/>
    <s v="SL"/>
    <m/>
    <s v="15 SL"/>
    <n v="15"/>
    <m/>
  </r>
  <r>
    <n v="3355"/>
    <x v="74"/>
    <d v="2023-08-07T00:00:00"/>
    <s v="MERCADO RENGIE M."/>
    <n v="0"/>
    <x v="2"/>
    <d v="2023-08-03T00:00:00"/>
    <d v="2023-08-03T00:00:00"/>
    <s v="SL"/>
    <m/>
    <s v="1 SL"/>
    <n v="1"/>
    <m/>
  </r>
  <r>
    <n v="3356"/>
    <x v="74"/>
    <d v="2023-08-08T00:00:00"/>
    <s v="MERCADO RENGIE M."/>
    <n v="0"/>
    <x v="2"/>
    <d v="2023-08-07T00:00:00"/>
    <d v="2023-08-07T00:00:00"/>
    <s v="SL"/>
    <m/>
    <s v="1 SL"/>
    <n v="1"/>
    <m/>
  </r>
  <r>
    <n v="3357"/>
    <x v="74"/>
    <d v="2023-08-07T00:00:00"/>
    <s v="VILLANUEVA RICHELLE A."/>
    <s v="TICC"/>
    <x v="0"/>
    <d v="2023-08-16T00:00:00"/>
    <d v="2023-08-16T00:00:00"/>
    <s v="OTHER"/>
    <s v="SEC 21 EO 292- SPECIAL PRIVILEGE"/>
    <s v="1 OTHER"/>
    <n v="1"/>
    <m/>
  </r>
  <r>
    <n v="3358"/>
    <x v="74"/>
    <d v="2023-08-07T00:00:00"/>
    <s v="JABINES MARIA SHELLY D."/>
    <s v="LIBRARY"/>
    <x v="0"/>
    <d v="2023-08-03T00:00:00"/>
    <d v="2023-08-04T00:00:00"/>
    <s v="SL"/>
    <m/>
    <s v="2 SL"/>
    <n v="2"/>
    <m/>
  </r>
  <r>
    <n v="3359"/>
    <x v="74"/>
    <d v="2023-08-07T00:00:00"/>
    <s v="JABINES MARIA SHELLY D."/>
    <s v="LIBRARY"/>
    <x v="0"/>
    <d v="2023-08-14T00:00:00"/>
    <d v="2023-08-16T00:00:00"/>
    <s v="VL"/>
    <m/>
    <s v="3 VL"/>
    <n v="3"/>
    <m/>
  </r>
  <r>
    <n v="3360"/>
    <x v="74"/>
    <d v="2023-08-07T00:00:00"/>
    <s v="FRONDOZO AILEEN D."/>
    <s v="TERMINAL"/>
    <x v="0"/>
    <d v="2023-08-11T00:00:00"/>
    <d v="2023-08-12T00:00:00"/>
    <s v="VL"/>
    <m/>
    <s v="1 VL"/>
    <n v="1"/>
    <m/>
  </r>
  <r>
    <n v="3361"/>
    <x v="74"/>
    <d v="2023-08-09T00:00:00"/>
    <s v="VALENCIANO MARLYN C."/>
    <s v="HALL OF JUSTICE"/>
    <x v="0"/>
    <d v="2023-08-07T00:00:00"/>
    <d v="2023-08-08T00:00:00"/>
    <s v="SL"/>
    <m/>
    <s v="2 SL"/>
    <n v="2"/>
    <m/>
  </r>
  <r>
    <n v="3362"/>
    <x v="74"/>
    <d v="2023-08-07T00:00:00"/>
    <s v="SUMAGUI LORENA P."/>
    <s v="BIR"/>
    <x v="0"/>
    <d v="2023-08-01T00:00:00"/>
    <d v="2023-08-02T00:00:00"/>
    <s v="SL"/>
    <m/>
    <s v="2 SL"/>
    <n v="2"/>
    <m/>
  </r>
  <r>
    <n v="3363"/>
    <x v="74"/>
    <d v="2023-08-02T00:00:00"/>
    <s v="GONZALES MARIO O."/>
    <s v="GSO"/>
    <x v="0"/>
    <d v="2023-08-10T00:00:00"/>
    <d v="2023-08-11T00:00:00"/>
    <s v="VL"/>
    <m/>
    <s v="2 VL"/>
    <n v="2"/>
    <m/>
  </r>
  <r>
    <n v="3364"/>
    <x v="74"/>
    <d v="2023-08-07T00:00:00"/>
    <s v="GONZALES MARIO O."/>
    <s v="GSO"/>
    <x v="0"/>
    <d v="2023-08-17T00:00:00"/>
    <d v="2023-08-18T00:00:00"/>
    <s v="VL"/>
    <m/>
    <s v="2 VL"/>
    <n v="2"/>
    <m/>
  </r>
  <r>
    <n v="3365"/>
    <x v="74"/>
    <d v="2023-08-07T00:00:00"/>
    <s v="GATPANDAN MICHAEL E."/>
    <s v="GSO"/>
    <x v="0"/>
    <d v="2023-08-22T00:00:00"/>
    <d v="2023-08-25T00:00:00"/>
    <s v="VL"/>
    <m/>
    <s v="4 VL"/>
    <n v="4"/>
    <m/>
  </r>
  <r>
    <n v="3366"/>
    <x v="74"/>
    <d v="2023-08-08T00:00:00"/>
    <s v="GATPANDAN MICHAEL E."/>
    <s v="GSO"/>
    <x v="0"/>
    <d v="2023-08-29T00:00:00"/>
    <d v="2023-08-31T00:00:00"/>
    <s v="VL"/>
    <m/>
    <s v="3 VL"/>
    <n v="3"/>
    <m/>
  </r>
  <r>
    <n v="3367"/>
    <x v="74"/>
    <d v="2023-08-09T00:00:00"/>
    <s v="BRIZUELA LENIE E."/>
    <s v="CTO-LICENSE"/>
    <x v="0"/>
    <d v="2023-08-07T00:00:00"/>
    <d v="2023-08-07T00:00:00"/>
    <s v="SL"/>
    <m/>
    <s v="1 SL"/>
    <n v="1"/>
    <m/>
  </r>
  <r>
    <n v="3368"/>
    <x v="74"/>
    <d v="2023-08-09T00:00:00"/>
    <s v="BAYOT ANISIA P."/>
    <s v="CTO"/>
    <x v="1"/>
    <d v="2023-08-08T00:00:00"/>
    <d v="2023-08-08T00:00:00"/>
    <s v="SL"/>
    <m/>
    <s v="1 SL"/>
    <n v="1"/>
    <m/>
  </r>
  <r>
    <n v="3369"/>
    <x v="74"/>
    <d v="2023-08-10T00:00:00"/>
    <s v="AMBION DORINDA A."/>
    <s v="CSWDO"/>
    <x v="1"/>
    <d v="2023-08-09T00:00:00"/>
    <d v="2023-08-09T00:00:00"/>
    <s v="SL"/>
    <m/>
    <s v="1 SL"/>
    <n v="1"/>
    <m/>
  </r>
  <r>
    <n v="3370"/>
    <x v="74"/>
    <d v="2023-08-10T00:00:00"/>
    <s v="GARCIA JINKY A."/>
    <s v="OSP"/>
    <x v="1"/>
    <d v="2023-08-09T00:00:00"/>
    <d v="2023-08-09T00:00:00"/>
    <s v="SL"/>
    <m/>
    <s v="1 SL"/>
    <n v="1"/>
    <m/>
  </r>
  <r>
    <n v="3371"/>
    <x v="74"/>
    <d v="2023-08-07T00:00:00"/>
    <s v="SUMAGUI GEDRICK M."/>
    <s v="BAC OFFICE"/>
    <x v="2"/>
    <d v="2023-08-02T00:00:00"/>
    <d v="2023-08-04T00:00:00"/>
    <s v="SL"/>
    <m/>
    <s v="3 SL"/>
    <n v="3"/>
    <m/>
  </r>
  <r>
    <n v="3372"/>
    <x v="75"/>
    <d v="2023-08-15T00:00:00"/>
    <s v="MALUBAY MELINDA D."/>
    <s v="THRDC"/>
    <x v="1"/>
    <d v="2023-08-01T00:00:00"/>
    <d v="2023-08-11T00:00:00"/>
    <s v="SL"/>
    <m/>
    <s v="9 SL"/>
    <n v="9"/>
    <m/>
  </r>
  <r>
    <n v="3373"/>
    <x v="75"/>
    <d v="2023-08-09T00:00:00"/>
    <s v="ANGELES ANNABEL D."/>
    <n v="0"/>
    <x v="0"/>
    <d v="2023-08-16T00:00:00"/>
    <d v="2023-08-18T00:00:00"/>
    <s v="VL"/>
    <m/>
    <s v="3 VL"/>
    <n v="3"/>
    <m/>
  </r>
  <r>
    <n v="3374"/>
    <x v="75"/>
    <d v="2023-08-09T00:00:00"/>
    <s v="ANGELES ANNABEL D."/>
    <n v="0"/>
    <x v="0"/>
    <d v="2023-08-23T00:00:00"/>
    <d v="2023-08-25T00:00:00"/>
    <s v="VL"/>
    <m/>
    <s v="3 VL"/>
    <n v="3"/>
    <m/>
  </r>
  <r>
    <n v="3375"/>
    <x v="75"/>
    <d v="2023-08-14T00:00:00"/>
    <s v="ANGELES ANNABEL D."/>
    <n v="0"/>
    <x v="0"/>
    <d v="2023-08-03T00:00:00"/>
    <d v="2023-08-03T00:00:00"/>
    <s v="VL"/>
    <m/>
    <s v="1 VL"/>
    <n v="1"/>
    <m/>
  </r>
  <r>
    <n v="3376"/>
    <x v="75"/>
    <d v="2023-08-14T00:00:00"/>
    <s v="ANGELES ANNABEL D."/>
    <n v="0"/>
    <x v="0"/>
    <d v="2023-08-09T00:00:00"/>
    <d v="2023-08-09T00:00:00"/>
    <s v="VL"/>
    <m/>
    <s v="1 VL"/>
    <n v="1"/>
    <m/>
  </r>
  <r>
    <n v="3377"/>
    <x v="75"/>
    <d v="2023-08-14T00:00:00"/>
    <s v="RODRIGUEZ JOSEPHINE R."/>
    <s v="TICC"/>
    <x v="0"/>
    <d v="2023-08-04T00:00:00"/>
    <d v="2023-08-04T00:00:00"/>
    <s v="SL"/>
    <m/>
    <s v="1 SL"/>
    <n v="1"/>
    <m/>
  </r>
  <r>
    <n v="3378"/>
    <x v="75"/>
    <d v="2023-08-14T00:00:00"/>
    <s v="RODRIGUEZ JOSEPHINE R."/>
    <s v="TICC"/>
    <x v="0"/>
    <d v="2023-08-11T00:00:00"/>
    <d v="2023-08-11T00:00:00"/>
    <s v="SL"/>
    <m/>
    <s v="1 SL"/>
    <n v="1"/>
    <m/>
  </r>
  <r>
    <n v="3379"/>
    <x v="75"/>
    <d v="2023-08-10T00:00:00"/>
    <s v="FLORES RICHARD  "/>
    <s v="CENRO"/>
    <x v="0"/>
    <d v="2023-08-07T00:00:00"/>
    <d v="2023-08-08T00:00:00"/>
    <s v="SL"/>
    <m/>
    <s v="2 SL"/>
    <n v="2"/>
    <m/>
  </r>
  <r>
    <n v="3380"/>
    <x v="75"/>
    <d v="2023-08-08T00:00:00"/>
    <s v="ANDAG ALEX C."/>
    <s v="CENRO"/>
    <x v="0"/>
    <d v="2023-08-03T00:00:00"/>
    <d v="2023-08-07T00:00:00"/>
    <s v="SL"/>
    <m/>
    <s v="3 SL"/>
    <n v="3"/>
    <m/>
  </r>
  <r>
    <n v="3381"/>
    <x v="75"/>
    <d v="2023-08-08T00:00:00"/>
    <s v="ATIENZA VENUS  "/>
    <s v="CENRO"/>
    <x v="0"/>
    <d v="2023-08-03T00:00:00"/>
    <d v="2023-08-07T00:00:00"/>
    <s v="SL"/>
    <m/>
    <s v="3 SL"/>
    <n v="3"/>
    <m/>
  </r>
  <r>
    <n v="3382"/>
    <x v="75"/>
    <d v="2023-08-09T00:00:00"/>
    <s v="OBINA APOLINARIO B."/>
    <s v="CENRO"/>
    <x v="0"/>
    <d v="2023-08-15T00:00:00"/>
    <d v="2023-08-18T00:00:00"/>
    <s v="VL"/>
    <m/>
    <s v="4 VL"/>
    <n v="4"/>
    <m/>
  </r>
  <r>
    <n v="3383"/>
    <x v="75"/>
    <d v="2023-08-10T00:00:00"/>
    <s v="DERLA APOLONIO JR D."/>
    <s v="CENRO"/>
    <x v="0"/>
    <d v="2023-08-02T00:00:00"/>
    <d v="2023-08-04T00:00:00"/>
    <s v="SL"/>
    <m/>
    <s v="3 SL"/>
    <n v="3"/>
    <m/>
  </r>
  <r>
    <n v="3384"/>
    <x v="75"/>
    <d v="2023-08-10T00:00:00"/>
    <s v="PAZ JOSUE O."/>
    <s v="CENRO"/>
    <x v="0"/>
    <d v="2023-08-08T00:00:00"/>
    <d v="2023-08-08T00:00:00"/>
    <s v="SL"/>
    <m/>
    <s v="1 SL"/>
    <n v="1"/>
    <m/>
  </r>
  <r>
    <n v="3385"/>
    <x v="75"/>
    <d v="2023-08-14T00:00:00"/>
    <s v="RAMA RAQUEL J."/>
    <s v="INTERNAL"/>
    <x v="0"/>
    <d v="2023-08-08T00:00:00"/>
    <d v="2023-08-08T00:00:00"/>
    <s v="SL"/>
    <m/>
    <s v="1 SL"/>
    <n v="1"/>
    <m/>
  </r>
  <r>
    <n v="3386"/>
    <x v="75"/>
    <d v="2023-08-14T00:00:00"/>
    <s v="RAMA RAQUEL J."/>
    <s v="INTERNAL"/>
    <x v="0"/>
    <d v="2023-08-10T00:00:00"/>
    <d v="2023-08-11T00:00:00"/>
    <s v="SL"/>
    <m/>
    <s v="2 SL"/>
    <n v="2"/>
    <m/>
  </r>
  <r>
    <n v="3387"/>
    <x v="75"/>
    <d v="2023-08-10T00:00:00"/>
    <s v="DEL MUNDO JONAS B."/>
    <s v="CHO"/>
    <x v="0"/>
    <d v="2023-08-02T00:00:00"/>
    <d v="2023-08-02T00:00:00"/>
    <s v="SL"/>
    <m/>
    <s v="1 SL"/>
    <n v="1"/>
    <m/>
  </r>
  <r>
    <n v="3388"/>
    <x v="75"/>
    <d v="2023-08-10T00:00:00"/>
    <s v="PEPA ARIEL N."/>
    <s v="CHO"/>
    <x v="0"/>
    <d v="2023-08-07T00:00:00"/>
    <d v="2023-08-07T00:00:00"/>
    <s v="SL"/>
    <m/>
    <s v="1 SL"/>
    <n v="1"/>
    <m/>
  </r>
  <r>
    <n v="3389"/>
    <x v="75"/>
    <d v="2023-08-15T00:00:00"/>
    <s v="MERCADO RENGIE M."/>
    <n v="0"/>
    <x v="2"/>
    <d v="2023-08-14T00:00:00"/>
    <d v="2023-08-14T00:00:00"/>
    <s v="SL"/>
    <m/>
    <s v="1 SL"/>
    <n v="1"/>
    <m/>
  </r>
  <r>
    <n v="3390"/>
    <x v="75"/>
    <d v="2023-08-10T00:00:00"/>
    <s v="VILLANUEVA ISMAEL D."/>
    <s v="CHO"/>
    <x v="0"/>
    <d v="2023-08-09T00:00:00"/>
    <d v="2023-08-09T00:00:00"/>
    <s v="SL"/>
    <m/>
    <s v="1 SL"/>
    <n v="1"/>
    <m/>
  </r>
  <r>
    <n v="3391"/>
    <x v="75"/>
    <d v="2023-08-05T00:00:00"/>
    <s v="NATANAUAN SENANDO C."/>
    <s v="PICNIC GROVE"/>
    <x v="0"/>
    <d v="2023-08-01T00:00:00"/>
    <d v="2023-08-04T00:00:00"/>
    <s v="SL"/>
    <m/>
    <s v="4 SL"/>
    <n v="4"/>
    <m/>
  </r>
  <r>
    <n v="3392"/>
    <x v="75"/>
    <d v="2023-08-14T00:00:00"/>
    <s v="MARASIGAN BIENVENIDO E."/>
    <s v="GSO"/>
    <x v="0"/>
    <d v="2023-08-11T00:00:00"/>
    <d v="2023-08-11T00:00:00"/>
    <s v="SL"/>
    <m/>
    <s v="1 SL"/>
    <n v="1"/>
    <m/>
  </r>
  <r>
    <n v="3393"/>
    <x v="75"/>
    <d v="2023-08-02T00:00:00"/>
    <s v="MARASIGAN BIENVENIDO E."/>
    <s v="GSO"/>
    <x v="0"/>
    <d v="2023-07-28T00:00:00"/>
    <d v="2023-08-01T00:00:00"/>
    <s v="SL"/>
    <m/>
    <s v="3 SL"/>
    <n v="3"/>
    <m/>
  </r>
  <r>
    <n v="3394"/>
    <x v="75"/>
    <d v="2023-07-13T00:00:00"/>
    <s v="MARASIGAN BIENVENIDO E."/>
    <s v="GSO"/>
    <x v="0"/>
    <d v="2023-07-10T00:00:00"/>
    <d v="2023-07-12T00:00:00"/>
    <s v="SL"/>
    <m/>
    <s v="3 SL"/>
    <n v="3"/>
    <m/>
  </r>
  <r>
    <n v="3395"/>
    <x v="75"/>
    <d v="2023-06-26T00:00:00"/>
    <s v="MARASIGAN BIENVENIDO E."/>
    <s v="GSO"/>
    <x v="0"/>
    <d v="2023-06-23T00:00:00"/>
    <d v="2023-06-23T00:00:00"/>
    <s v="SL"/>
    <m/>
    <s v="1 SL"/>
    <n v="1"/>
    <m/>
  </r>
  <r>
    <n v="3396"/>
    <x v="75"/>
    <d v="2023-08-04T00:00:00"/>
    <s v="RODRIGUEZ ARNEL  "/>
    <s v="CENRO"/>
    <x v="0"/>
    <d v="2023-08-02T00:00:00"/>
    <d v="2023-08-02T00:00:00"/>
    <s v="SL"/>
    <m/>
    <s v="1 SL"/>
    <n v="1"/>
    <m/>
  </r>
  <r>
    <n v="3397"/>
    <x v="75"/>
    <d v="2023-08-04T00:00:00"/>
    <s v="RODRIGUEZ IGNACIO  "/>
    <s v="CENRO"/>
    <x v="1"/>
    <d v="2023-07-14T00:00:00"/>
    <d v="2023-07-14T00:00:00"/>
    <s v="SL"/>
    <m/>
    <s v="1 SL"/>
    <n v="1"/>
    <m/>
  </r>
  <r>
    <n v="3398"/>
    <x v="75"/>
    <d v="2023-08-04T00:00:00"/>
    <s v="RODRIGUEZ IGNACIO  "/>
    <s v="CENRO"/>
    <x v="1"/>
    <d v="2023-07-27T00:00:00"/>
    <d v="2023-07-28T00:00:00"/>
    <s v="SL"/>
    <m/>
    <s v="2 SL"/>
    <n v="2"/>
    <m/>
  </r>
  <r>
    <n v="3399"/>
    <x v="75"/>
    <d v="2023-05-30T00:00:00"/>
    <s v="ROQUITE MARIECAR L."/>
    <s v="CCT"/>
    <x v="0"/>
    <d v="2023-08-09T00:00:00"/>
    <d v="2023-08-09T00:00:00"/>
    <s v="SL"/>
    <m/>
    <s v="1 SL"/>
    <n v="1"/>
    <m/>
  </r>
  <r>
    <n v="3400"/>
    <x v="75"/>
    <d v="2023-08-05T00:00:00"/>
    <s v="DIMAANO LEOVIGILDA A."/>
    <s v="EEO/CITY MARKET"/>
    <x v="0"/>
    <d v="2023-08-12T00:00:00"/>
    <d v="2023-08-12T00:00:00"/>
    <s v="VL"/>
    <m/>
    <s v="1 VL"/>
    <n v="1"/>
    <m/>
  </r>
  <r>
    <n v="3401"/>
    <x v="75"/>
    <d v="2023-08-05T00:00:00"/>
    <s v="DIMAANO LEOVIGILDA A."/>
    <s v="EEO/CITY MARKET"/>
    <x v="0"/>
    <d v="2023-08-14T00:00:00"/>
    <d v="2023-08-14T00:00:00"/>
    <s v="VL"/>
    <m/>
    <s v="1 VL"/>
    <n v="1"/>
    <m/>
  </r>
  <r>
    <n v="3402"/>
    <x v="75"/>
    <d v="2023-08-05T00:00:00"/>
    <s v="RODRIGUEZ NARCISCO E."/>
    <s v="EEO/CITY MARKET"/>
    <x v="0"/>
    <d v="2023-08-12T00:00:00"/>
    <d v="2023-08-12T00:00:00"/>
    <s v="VL"/>
    <m/>
    <s v="1 VL"/>
    <n v="1"/>
    <m/>
  </r>
  <r>
    <n v="3403"/>
    <x v="75"/>
    <d v="2023-08-05T00:00:00"/>
    <s v="RODRIGUEZ NARCISCO E."/>
    <s v="EEO/CITY MARKET"/>
    <x v="0"/>
    <d v="2023-08-15T00:00:00"/>
    <d v="2023-08-15T00:00:00"/>
    <s v="VL"/>
    <m/>
    <s v="1 VL"/>
    <n v="1"/>
    <m/>
  </r>
  <r>
    <n v="3404"/>
    <x v="75"/>
    <d v="2023-08-09T00:00:00"/>
    <s v="RODRIGUEZ NARCISCO E."/>
    <s v="EEO/CITY MARKET"/>
    <x v="0"/>
    <d v="2023-08-05T00:00:00"/>
    <d v="2023-08-05T00:00:00"/>
    <s v="SL"/>
    <m/>
    <s v="1 SL"/>
    <n v="1"/>
    <m/>
  </r>
  <r>
    <n v="3405"/>
    <x v="75"/>
    <d v="2023-08-09T00:00:00"/>
    <s v="DIMAPILIS ARIEL M."/>
    <s v="CTO"/>
    <x v="1"/>
    <d v="2023-08-07T00:00:00"/>
    <d v="2023-08-08T00:00:00"/>
    <s v="SL"/>
    <m/>
    <s v="2 SL"/>
    <n v="2"/>
    <m/>
  </r>
  <r>
    <n v="3406"/>
    <x v="75"/>
    <d v="2023-08-14T00:00:00"/>
    <s v="AMULONG GERONIMO M."/>
    <s v="EEO/CITY MARKET"/>
    <x v="0"/>
    <d v="2023-08-10T00:00:00"/>
    <d v="2023-08-12T00:00:00"/>
    <s v="SL"/>
    <m/>
    <s v="2 SL"/>
    <n v="2"/>
    <m/>
  </r>
  <r>
    <n v="3407"/>
    <x v="75"/>
    <d v="2023-08-08T00:00:00"/>
    <s v="RODRIGUEZ JOSEPHINE R."/>
    <s v="TICC"/>
    <x v="0"/>
    <d v="2023-08-16T00:00:00"/>
    <d v="2023-08-18T00:00:00"/>
    <s v="VL"/>
    <m/>
    <s v="3 VL"/>
    <n v="3"/>
    <m/>
  </r>
  <r>
    <n v="3408"/>
    <x v="75"/>
    <d v="2023-08-07T00:00:00"/>
    <s v="MAALA JOSEPHINE D."/>
    <s v="OFFICE OF THE SANGGUNIANG PANLUNGSOD "/>
    <x v="1"/>
    <d v="2023-08-04T00:00:00"/>
    <d v="2023-08-04T00:00:00"/>
    <s v="SL"/>
    <m/>
    <s v="1 SL"/>
    <n v="1"/>
    <m/>
  </r>
  <r>
    <n v="3409"/>
    <x v="75"/>
    <d v="2023-08-08T00:00:00"/>
    <s v="DIMARANAN PERPETUA F."/>
    <s v="TIPID IMPOK"/>
    <x v="1"/>
    <d v="2023-08-04T00:00:00"/>
    <d v="2023-08-04T00:00:00"/>
    <s v="SL"/>
    <m/>
    <s v="1 SL"/>
    <n v="1"/>
    <m/>
  </r>
  <r>
    <n v="3410"/>
    <x v="75"/>
    <d v="2023-08-14T00:00:00"/>
    <s v="OLEGARIO NENITA A."/>
    <s v="LIBRARY"/>
    <x v="1"/>
    <d v="2023-08-10T00:00:00"/>
    <d v="2023-08-11T00:00:00"/>
    <s v="SL"/>
    <m/>
    <s v="2 SL"/>
    <n v="2"/>
    <m/>
  </r>
  <r>
    <n v="3411"/>
    <x v="75"/>
    <d v="2023-08-15T00:00:00"/>
    <s v="LANDICHO CHARLENE R."/>
    <s v="GSO"/>
    <x v="0"/>
    <d v="2023-08-14T00:00:00"/>
    <d v="2023-08-14T00:00:00"/>
    <s v="SL"/>
    <m/>
    <s v="1 SL"/>
    <n v="1"/>
    <m/>
  </r>
  <r>
    <n v="3412"/>
    <x v="75"/>
    <d v="2023-08-14T00:00:00"/>
    <s v="MONTENEGRO MARIA MARIZA P."/>
    <s v="CBO"/>
    <x v="1"/>
    <d v="2023-08-11T00:00:00"/>
    <d v="2023-08-11T00:00:00"/>
    <s v="SL"/>
    <m/>
    <s v="1 SL"/>
    <n v="1"/>
    <m/>
  </r>
  <r>
    <n v="3413"/>
    <x v="75"/>
    <d v="2023-08-14T00:00:00"/>
    <s v="TAÑEDO MARIA EVELYN C."/>
    <s v="CBO"/>
    <x v="1"/>
    <d v="2023-08-11T00:00:00"/>
    <d v="2023-08-11T00:00:00"/>
    <s v="SL"/>
    <m/>
    <s v="1 SL"/>
    <n v="1"/>
    <m/>
  </r>
  <r>
    <n v="3414"/>
    <x v="75"/>
    <d v="2023-08-14T00:00:00"/>
    <s v="PENALES GUILLERMA B."/>
    <s v="CBO"/>
    <x v="1"/>
    <d v="2023-08-11T00:00:00"/>
    <d v="2023-08-11T00:00:00"/>
    <s v="SL"/>
    <m/>
    <s v="1 SL"/>
    <n v="1"/>
    <m/>
  </r>
  <r>
    <n v="3415"/>
    <x v="75"/>
    <d v="2023-08-14T00:00:00"/>
    <s v="PEÑAFIEL MELISSA Q."/>
    <s v="CBO"/>
    <x v="1"/>
    <d v="2023-08-11T00:00:00"/>
    <d v="2023-08-11T00:00:00"/>
    <s v="SL"/>
    <m/>
    <s v="1 SL"/>
    <n v="1"/>
    <m/>
  </r>
  <r>
    <n v="3416"/>
    <x v="75"/>
    <d v="2023-08-14T00:00:00"/>
    <s v="MANALO ELIADA F."/>
    <s v="SP"/>
    <x v="1"/>
    <d v="2023-08-10T00:00:00"/>
    <d v="2023-08-11T00:00:00"/>
    <s v="SL"/>
    <m/>
    <s v="2 SL"/>
    <n v="2"/>
    <m/>
  </r>
  <r>
    <n v="3417"/>
    <x v="75"/>
    <d v="2023-08-14T00:00:00"/>
    <s v="MALUBAY MELINDA D."/>
    <s v="THRDC"/>
    <x v="1"/>
    <d v="2023-07-17T00:00:00"/>
    <d v="2023-07-28T00:00:00"/>
    <s v="SL"/>
    <m/>
    <s v="10 SL"/>
    <n v="10"/>
    <m/>
  </r>
  <r>
    <n v="3418"/>
    <x v="75"/>
    <d v="2023-08-11T00:00:00"/>
    <s v="COSA PAOLA GRACE P."/>
    <s v="ASSESSOR"/>
    <x v="0"/>
    <d v="2023-08-22T00:00:00"/>
    <d v="2023-08-22T00:00:00"/>
    <s v="VL"/>
    <m/>
    <s v="1 VL"/>
    <n v="1"/>
    <m/>
  </r>
  <r>
    <n v="3419"/>
    <x v="75"/>
    <d v="2023-08-14T00:00:00"/>
    <s v="CARAAN ANNABELLE F."/>
    <s v="ASSESSORS OFFICE"/>
    <x v="1"/>
    <d v="2023-08-17T00:00:00"/>
    <d v="2023-08-17T00:00:00"/>
    <s v="OTHER"/>
    <s v="SEC 21 EO 292- SPECIAL PRIVILEGE"/>
    <s v="1 OTHER"/>
    <n v="1"/>
    <m/>
  </r>
  <r>
    <n v="3420"/>
    <x v="75"/>
    <d v="2023-08-11T00:00:00"/>
    <s v="BAYHON GEORGE G."/>
    <s v="ASSESSORS OFFICE"/>
    <x v="1"/>
    <d v="2023-08-18T00:00:00"/>
    <d v="2023-08-18T00:00:00"/>
    <s v="VL"/>
    <m/>
    <s v="1 VL"/>
    <n v="1"/>
    <m/>
  </r>
  <r>
    <n v="3421"/>
    <x v="75"/>
    <d v="2023-08-10T00:00:00"/>
    <s v="ANGCAYA RUFINA P."/>
    <s v="LCR"/>
    <x v="1"/>
    <d v="2023-08-04T00:00:00"/>
    <d v="2023-08-04T00:00:00"/>
    <s v="SL"/>
    <m/>
    <s v="1 SL"/>
    <n v="1"/>
    <m/>
  </r>
  <r>
    <n v="3422"/>
    <x v="75"/>
    <d v="2023-08-04T00:00:00"/>
    <s v="SANARES DAN T."/>
    <s v="CHO"/>
    <x v="1"/>
    <d v="2023-08-25T00:00:00"/>
    <d v="2023-08-25T00:00:00"/>
    <s v="VL"/>
    <m/>
    <s v="1 VL"/>
    <n v="1"/>
    <m/>
  </r>
  <r>
    <n v="3423"/>
    <x v="75"/>
    <d v="2023-08-04T00:00:00"/>
    <s v="SANARES DAN T."/>
    <s v="CHO"/>
    <x v="1"/>
    <d v="2023-08-29T00:00:00"/>
    <d v="2023-08-30T00:00:00"/>
    <s v="VL"/>
    <m/>
    <s v="2 VL"/>
    <n v="2"/>
    <m/>
  </r>
  <r>
    <n v="3424"/>
    <x v="75"/>
    <d v="2023-08-07T00:00:00"/>
    <s v="VILLAVIRAY MA. CANDELARIA D."/>
    <s v="PICNIC GROVE"/>
    <x v="1"/>
    <d v="2023-08-17T00:00:00"/>
    <d v="2023-08-17T00:00:00"/>
    <s v="VL"/>
    <m/>
    <s v="1 VL"/>
    <n v="1"/>
    <m/>
  </r>
  <r>
    <n v="3425"/>
    <x v="75"/>
    <d v="2023-08-09T00:00:00"/>
    <s v="ANACAY ANICETA P."/>
    <s v="PICNIC GROVE"/>
    <x v="1"/>
    <d v="2023-08-31T00:00:00"/>
    <d v="2023-08-31T00:00:00"/>
    <s v="OTHER"/>
    <s v="SEC 21 EO 292- SPECIAL PRIVILEGE"/>
    <s v="1 OTHER"/>
    <n v="1"/>
    <m/>
  </r>
  <r>
    <n v="3426"/>
    <x v="75"/>
    <d v="2023-08-11T00:00:00"/>
    <s v="DE VILLA MYRNA D."/>
    <s v="GSO"/>
    <x v="1"/>
    <d v="2023-08-10T00:00:00"/>
    <d v="2023-08-10T00:00:00"/>
    <s v="SL"/>
    <m/>
    <s v="1 SL"/>
    <n v="1"/>
    <m/>
  </r>
  <r>
    <n v="3427"/>
    <x v="75"/>
    <d v="2023-08-10T00:00:00"/>
    <s v="LANTING AILEEN D."/>
    <s v="CHARACTER OFFICE"/>
    <x v="1"/>
    <d v="2023-08-07T00:00:00"/>
    <d v="2023-08-09T00:00:00"/>
    <s v="SL"/>
    <m/>
    <s v="3 SL"/>
    <n v="3"/>
    <m/>
  </r>
  <r>
    <n v="3428"/>
    <x v="75"/>
    <d v="2023-08-10T00:00:00"/>
    <s v="AMBAT MARILOU M."/>
    <s v="EEO/ CITY MARKET"/>
    <x v="1"/>
    <d v="2023-08-01T00:00:00"/>
    <d v="2023-08-09T00:00:00"/>
    <s v="SL"/>
    <m/>
    <s v="7 SL"/>
    <n v="7"/>
    <m/>
  </r>
  <r>
    <n v="3429"/>
    <x v="75"/>
    <d v="2023-08-10T00:00:00"/>
    <s v="LERIO ROSEMARIE V."/>
    <s v="ACCOUNTING"/>
    <x v="1"/>
    <d v="2023-08-30T00:00:00"/>
    <d v="2023-08-30T00:00:00"/>
    <s v="OTHER"/>
    <s v="SEC 21 EO 292- SPECIAL PRIVILEGE"/>
    <s v="1 OTHER"/>
    <n v="1"/>
    <m/>
  </r>
  <r>
    <n v="3430"/>
    <x v="76"/>
    <d v="2023-08-17T00:00:00"/>
    <s v="VALENCIANO MARLYN C."/>
    <s v="HALL OF JUSTICE"/>
    <x v="0"/>
    <d v="2023-08-14T00:00:00"/>
    <d v="2023-08-14T00:00:00"/>
    <s v="SL"/>
    <m/>
    <s v="1 SL"/>
    <n v="1"/>
    <m/>
  </r>
  <r>
    <n v="3431"/>
    <x v="76"/>
    <d v="2023-08-17T00:00:00"/>
    <s v="VALENCIANO MARLYN C."/>
    <s v="HALL OF JUSTICE"/>
    <x v="0"/>
    <d v="2023-08-16T00:00:00"/>
    <d v="2023-08-16T00:00:00"/>
    <s v="SL"/>
    <m/>
    <s v="1 SL"/>
    <n v="1"/>
    <m/>
  </r>
  <r>
    <n v="3432"/>
    <x v="76"/>
    <d v="2023-08-16T00:00:00"/>
    <s v="GONZALES MARIO O."/>
    <s v="GSO"/>
    <x v="0"/>
    <d v="2023-08-24T00:00:00"/>
    <d v="2023-08-25T00:00:00"/>
    <s v="VL"/>
    <m/>
    <s v="2 VL"/>
    <n v="2"/>
    <m/>
  </r>
  <r>
    <n v="3433"/>
    <x v="76"/>
    <d v="2023-08-15T00:00:00"/>
    <s v="MULINGTAPANG GUILLERMA O."/>
    <s v="GSO"/>
    <x v="0"/>
    <d v="2023-08-10T00:00:00"/>
    <d v="2023-08-11T00:00:00"/>
    <s v="SL"/>
    <m/>
    <s v="2 SL"/>
    <n v="2"/>
    <m/>
  </r>
  <r>
    <n v="3434"/>
    <x v="76"/>
    <d v="2023-08-04T00:00:00"/>
    <s v="PATERNO MARIA LOURDERS P."/>
    <s v="DSWDO"/>
    <x v="1"/>
    <d v="2023-08-03T00:00:00"/>
    <d v="2023-08-03T00:00:00"/>
    <s v="SL"/>
    <m/>
    <s v="1 SL"/>
    <n v="1"/>
    <m/>
  </r>
  <r>
    <n v="3435"/>
    <x v="76"/>
    <d v="2023-08-15T00:00:00"/>
    <s v="MIRANDA NICOLE MAY B."/>
    <n v="0"/>
    <x v="2"/>
    <d v="2023-08-14T00:00:00"/>
    <d v="2023-08-14T00:00:00"/>
    <s v="SL"/>
    <m/>
    <s v="1 SL"/>
    <n v="1"/>
    <m/>
  </r>
  <r>
    <n v="3436"/>
    <x v="76"/>
    <d v="2023-07-31T00:00:00"/>
    <s v="GARCIA HAIZEL M."/>
    <s v="CCT"/>
    <x v="1"/>
    <d v="2023-07-28T00:00:00"/>
    <d v="2023-07-28T00:00:00"/>
    <s v="SL"/>
    <m/>
    <s v="1 SL"/>
    <n v="1"/>
    <m/>
  </r>
  <r>
    <n v="3437"/>
    <x v="76"/>
    <d v="2023-08-11T00:00:00"/>
    <s v="GARCIA HAIZEL M."/>
    <s v="CCT"/>
    <x v="1"/>
    <d v="2023-08-17T00:00:00"/>
    <d v="2023-08-17T00:00:00"/>
    <s v="OTHER"/>
    <s v="SEC 21 EO 292- SPECIAL PRIVILEGE"/>
    <s v="1 OTHER"/>
    <n v="1"/>
    <m/>
  </r>
  <r>
    <n v="3438"/>
    <x v="76"/>
    <d v="2023-08-14T00:00:00"/>
    <s v="SABULAAN MARIA LEAH M."/>
    <s v="CPDO"/>
    <x v="0"/>
    <d v="2023-08-22T00:00:00"/>
    <d v="2023-08-23T00:00:00"/>
    <s v="VL"/>
    <m/>
    <s v="2 VL"/>
    <n v="2"/>
    <m/>
  </r>
  <r>
    <n v="3439"/>
    <x v="76"/>
    <d v="2023-07-25T00:00:00"/>
    <s v="CHACON ELISA G."/>
    <s v="CCT"/>
    <x v="1"/>
    <d v="2023-07-21T00:00:00"/>
    <d v="2023-07-21T00:00:00"/>
    <s v="SL"/>
    <m/>
    <s v="1 SL"/>
    <n v="1"/>
    <m/>
  </r>
  <r>
    <n v="3440"/>
    <x v="76"/>
    <d v="2023-08-16T00:00:00"/>
    <s v="AUDITOR AILEEN D."/>
    <s v="PIO"/>
    <x v="1"/>
    <d v="2023-08-15T00:00:00"/>
    <d v="2023-08-15T00:00:00"/>
    <s v="SL"/>
    <m/>
    <s v="1 SL"/>
    <n v="1"/>
    <m/>
  </r>
  <r>
    <n v="3441"/>
    <x v="76"/>
    <d v="2023-08-10T00:00:00"/>
    <s v="LERIO ROSEMARIE V."/>
    <s v="ACCOUNTING"/>
    <x v="1"/>
    <d v="2023-08-30T00:00:00"/>
    <d v="2023-08-30T00:00:00"/>
    <s v="OTHER"/>
    <s v="SEC 21 EO 292- SPECIAL PRIVILEGE"/>
    <s v="1 OTHER"/>
    <n v="1"/>
    <m/>
  </r>
  <r>
    <n v="3442"/>
    <x v="77"/>
    <d v="2023-08-05T00:00:00"/>
    <s v="CABANTING AIRA P."/>
    <s v="ONT"/>
    <x v="0"/>
    <d v="2023-08-18T00:00:00"/>
    <d v="2023-08-18T00:00:00"/>
    <s v="VL"/>
    <m/>
    <s v="1 VL"/>
    <n v="1"/>
    <m/>
  </r>
  <r>
    <n v="3443"/>
    <x v="77"/>
    <d v="2023-08-15T00:00:00"/>
    <s v="SANTERA MARICRIS S."/>
    <s v="ONT"/>
    <x v="1"/>
    <d v="2023-08-22T00:00:00"/>
    <d v="2023-08-22T00:00:00"/>
    <s v="VL"/>
    <m/>
    <s v="1 VL"/>
    <n v="1"/>
    <m/>
  </r>
  <r>
    <n v="3444"/>
    <x v="77"/>
    <d v="2023-08-15T00:00:00"/>
    <s v="PARRA VICTORIA S."/>
    <s v="EEO/ CITY MARKET"/>
    <x v="1"/>
    <d v="2023-08-14T00:00:00"/>
    <d v="2023-08-14T00:00:00"/>
    <s v="SL"/>
    <m/>
    <s v="1 SL"/>
    <n v="1"/>
    <m/>
  </r>
  <r>
    <n v="3445"/>
    <x v="77"/>
    <d v="2023-08-15T00:00:00"/>
    <s v="PARRA VICTORIA S."/>
    <s v="EEO/ CITY MARKET"/>
    <x v="1"/>
    <d v="2023-08-23T00:00:00"/>
    <d v="2023-08-24T00:00:00"/>
    <s v="VL"/>
    <m/>
    <s v="2 VL"/>
    <n v="2"/>
    <m/>
  </r>
  <r>
    <n v="3446"/>
    <x v="77"/>
    <d v="2023-08-17T00:00:00"/>
    <s v="SABULAAN MARIA LEAH M."/>
    <s v="CPDO"/>
    <x v="0"/>
    <d v="2023-08-16T00:00:00"/>
    <d v="2023-08-16T00:00:00"/>
    <s v="SL"/>
    <m/>
    <s v="1 SL"/>
    <n v="1"/>
    <m/>
  </r>
  <r>
    <n v="3447"/>
    <x v="77"/>
    <d v="2023-08-15T00:00:00"/>
    <s v="DIMAPILIS JONNA T."/>
    <s v="ADMIN OFFICE"/>
    <x v="1"/>
    <d v="2023-08-11T00:00:00"/>
    <d v="2023-08-11T00:00:00"/>
    <s v="SL"/>
    <m/>
    <s v="1 SL"/>
    <n v="1"/>
    <m/>
  </r>
  <r>
    <n v="3448"/>
    <x v="77"/>
    <d v="2023-08-15T00:00:00"/>
    <s v="DIMAPILIS ANTHONY A."/>
    <s v="CTO"/>
    <x v="1"/>
    <d v="2023-08-11T00:00:00"/>
    <d v="2023-08-11T00:00:00"/>
    <s v="SL"/>
    <m/>
    <s v="1 SL"/>
    <n v="1"/>
    <m/>
  </r>
  <r>
    <n v="3449"/>
    <x v="77"/>
    <d v="2023-08-17T00:00:00"/>
    <s v="MAESTRECAMPO LORENA A."/>
    <s v="HRMO"/>
    <x v="1"/>
    <d v="2023-08-30T00:00:00"/>
    <d v="2023-08-30T00:00:00"/>
    <s v="VL"/>
    <m/>
    <s v="1 VL"/>
    <n v="1"/>
    <m/>
  </r>
  <r>
    <n v="3450"/>
    <x v="77"/>
    <d v="2023-08-14T00:00:00"/>
    <s v="ARCULLO MELISSA A."/>
    <s v="CEO"/>
    <x v="1"/>
    <d v="2023-08-10T00:00:00"/>
    <d v="2023-08-10T00:00:00"/>
    <s v="SL"/>
    <m/>
    <s v="1 SL"/>
    <n v="1"/>
    <m/>
  </r>
  <r>
    <n v="3451"/>
    <x v="77"/>
    <d v="2023-08-14T00:00:00"/>
    <s v="DIMARANAN RODORA G."/>
    <s v="HRMO"/>
    <x v="1"/>
    <d v="2023-08-08T00:00:00"/>
    <d v="2023-08-08T00:00:00"/>
    <s v="SL"/>
    <m/>
    <s v="1 SL"/>
    <n v="1"/>
    <m/>
  </r>
  <r>
    <n v="3452"/>
    <x v="77"/>
    <d v="2023-08-14T00:00:00"/>
    <s v="DIMARANAN RODORA G."/>
    <s v="HRMO"/>
    <x v="1"/>
    <d v="2023-08-10T00:00:00"/>
    <d v="2023-08-10T00:00:00"/>
    <s v="SL"/>
    <m/>
    <s v="1 SL"/>
    <n v="1"/>
    <m/>
  </r>
  <r>
    <n v="3453"/>
    <x v="77"/>
    <d v="2023-08-15T00:00:00"/>
    <s v="PEÑERO LILIBETH B."/>
    <s v="CSWDO"/>
    <x v="1"/>
    <d v="2023-08-29T00:00:00"/>
    <d v="2023-08-29T00:00:00"/>
    <s v="VL"/>
    <m/>
    <s v="1 VL"/>
    <n v="1"/>
    <m/>
  </r>
  <r>
    <n v="3454"/>
    <x v="77"/>
    <d v="2023-08-15T00:00:00"/>
    <s v="PEÑERO LILIBETH B."/>
    <s v="CSWDO"/>
    <x v="1"/>
    <d v="2023-08-31T00:00:00"/>
    <d v="2023-08-31T00:00:00"/>
    <s v="VL"/>
    <m/>
    <s v="1 VL"/>
    <n v="1"/>
    <m/>
  </r>
  <r>
    <n v="3455"/>
    <x v="77"/>
    <d v="2023-08-11T00:00:00"/>
    <s v="TULIAO FLORDELIZA M."/>
    <s v="ACCOUNTING"/>
    <x v="1"/>
    <d v="2023-08-08T00:00:00"/>
    <d v="2023-08-08T00:00:00"/>
    <s v="SL"/>
    <m/>
    <s v="1 SL"/>
    <n v="1"/>
    <m/>
  </r>
  <r>
    <n v="3456"/>
    <x v="77"/>
    <d v="2023-08-11T00:00:00"/>
    <s v="TULIAO FLORDELIZA M."/>
    <s v="ACCOUNTING"/>
    <x v="1"/>
    <d v="2023-08-15T00:00:00"/>
    <d v="2023-08-15T00:00:00"/>
    <s v="SL"/>
    <m/>
    <s v="1 SL"/>
    <n v="1"/>
    <m/>
  </r>
  <r>
    <n v="3457"/>
    <x v="77"/>
    <d v="2023-08-22T00:00:00"/>
    <s v="MULINGTAPANG GUILLERMA O."/>
    <s v="GSO"/>
    <x v="0"/>
    <d v="2023-08-17T00:00:00"/>
    <d v="2023-08-18T00:00:00"/>
    <s v="SL"/>
    <m/>
    <s v="2 SL"/>
    <n v="2"/>
    <m/>
  </r>
  <r>
    <n v="3458"/>
    <x v="77"/>
    <d v="2023-08-18T00:00:00"/>
    <s v="DE OCAMPO MA. ELENA D."/>
    <s v="SP"/>
    <x v="1"/>
    <d v="2023-08-16T00:00:00"/>
    <d v="2023-08-17T00:00:00"/>
    <s v="SL"/>
    <m/>
    <s v="2 SL"/>
    <n v="2"/>
    <m/>
  </r>
  <r>
    <n v="3459"/>
    <x v="77"/>
    <d v="2023-08-18T00:00:00"/>
    <s v="GUAÑEZO MA. GINA P."/>
    <s v="CTO"/>
    <x v="1"/>
    <d v="2023-08-25T00:00:00"/>
    <d v="2023-08-25T00:00:00"/>
    <s v="OTHER"/>
    <s v="SEC 21 EO 292- SPECIAL PRIVILEGE"/>
    <s v="1 OTHER"/>
    <n v="1"/>
    <m/>
  </r>
  <r>
    <n v="3460"/>
    <x v="77"/>
    <d v="2023-08-15T00:00:00"/>
    <s v="GUAÑEZO MA. GINA P."/>
    <s v="CTO"/>
    <x v="1"/>
    <d v="2023-08-16T00:00:00"/>
    <d v="2023-08-16T00:00:00"/>
    <s v="VL"/>
    <m/>
    <s v="1 VL"/>
    <n v="1"/>
    <m/>
  </r>
  <r>
    <n v="3461"/>
    <x v="77"/>
    <d v="2023-08-15T00:00:00"/>
    <s v="GUAÑEZO MA. GINA P."/>
    <s v="CTO"/>
    <x v="1"/>
    <d v="2023-08-18T00:00:00"/>
    <d v="2023-08-18T00:00:00"/>
    <s v="VL"/>
    <m/>
    <s v="1 VL"/>
    <n v="1"/>
    <m/>
  </r>
  <r>
    <n v="3462"/>
    <x v="77"/>
    <d v="2023-08-17T00:00:00"/>
    <s v="MENDOZA LOURDES G."/>
    <n v="0"/>
    <x v="2"/>
    <d v="2023-07-17T00:00:00"/>
    <d v="2023-07-17T00:00:00"/>
    <s v="SL"/>
    <m/>
    <s v="1 SL"/>
    <n v="1"/>
    <m/>
  </r>
  <r>
    <n v="3463"/>
    <x v="77"/>
    <d v="2023-08-17T00:00:00"/>
    <s v="ZALDIVIA MIRIAM F."/>
    <s v="PIO"/>
    <x v="1"/>
    <d v="2023-07-17T00:00:00"/>
    <d v="2023-07-17T00:00:00"/>
    <s v="SL"/>
    <m/>
    <s v="1 SL"/>
    <n v="1"/>
    <m/>
  </r>
  <r>
    <n v="3464"/>
    <x v="77"/>
    <d v="2023-08-17T00:00:00"/>
    <s v="ZALDIVIA MIRIAM F."/>
    <s v="PIO"/>
    <x v="1"/>
    <d v="2023-07-31T00:00:00"/>
    <d v="2023-07-31T00:00:00"/>
    <s v="SL"/>
    <m/>
    <s v="1 SL"/>
    <n v="1"/>
    <m/>
  </r>
  <r>
    <n v="3465"/>
    <x v="77"/>
    <d v="2023-08-22T00:00:00"/>
    <s v="OPO CONEY V."/>
    <s v="HOUSING"/>
    <x v="0"/>
    <d v="2023-08-29T00:00:00"/>
    <d v="2023-08-31T00:00:00"/>
    <s v="VL"/>
    <m/>
    <s v="3 VL"/>
    <n v="3"/>
    <m/>
  </r>
  <r>
    <n v="3466"/>
    <x v="77"/>
    <d v="2023-08-18T00:00:00"/>
    <s v="MENDOZA ARRIES N."/>
    <n v="0"/>
    <x v="2"/>
    <d v="2023-08-29T00:00:00"/>
    <d v="2023-08-29T00:00:00"/>
    <s v="OTHER"/>
    <s v="SEC 21 EO 292- SPECIAL PRIVILEGE"/>
    <s v="1 OTHER"/>
    <n v="1"/>
    <m/>
  </r>
  <r>
    <n v="3467"/>
    <x v="77"/>
    <d v="2023-08-22T00:00:00"/>
    <s v="LABARDA GEMEL N."/>
    <s v="PNP"/>
    <x v="0"/>
    <d v="2023-08-29T00:00:00"/>
    <d v="2023-09-08T00:00:00"/>
    <s v="VL"/>
    <m/>
    <s v="9 VL"/>
    <n v="9"/>
    <m/>
  </r>
  <r>
    <n v="3468"/>
    <x v="77"/>
    <d v="2023-08-18T00:00:00"/>
    <s v="OPO CONEY V."/>
    <s v="HOUSING"/>
    <x v="0"/>
    <d v="2023-08-16T00:00:00"/>
    <d v="2023-08-17T00:00:00"/>
    <s v="SL"/>
    <m/>
    <s v="2 SL"/>
    <n v="2"/>
    <m/>
  </r>
  <r>
    <n v="3469"/>
    <x v="77"/>
    <d v="2023-08-18T00:00:00"/>
    <s v="AMBROCIO MELODY B."/>
    <s v="CSWDO"/>
    <x v="0"/>
    <d v="2023-07-27T00:00:00"/>
    <d v="2023-08-01T00:00:00"/>
    <s v="SL"/>
    <m/>
    <s v="4 SL"/>
    <n v="4"/>
    <m/>
  </r>
  <r>
    <n v="3470"/>
    <x v="77"/>
    <d v="2023-08-03T00:00:00"/>
    <s v="PEREA BABEL G."/>
    <s v="HOUSING"/>
    <x v="0"/>
    <d v="2023-08-10T00:00:00"/>
    <d v="2023-08-10T00:00:00"/>
    <s v="VL"/>
    <m/>
    <s v="1 VL"/>
    <n v="1"/>
    <m/>
  </r>
  <r>
    <n v="3471"/>
    <x v="77"/>
    <d v="2023-08-14T00:00:00"/>
    <s v="PEREA BABEL G."/>
    <s v="HOUSING"/>
    <x v="0"/>
    <d v="2023-08-07T00:00:00"/>
    <d v="2023-08-09T00:00:00"/>
    <s v="SL"/>
    <m/>
    <s v="3 SL"/>
    <n v="3"/>
    <m/>
  </r>
  <r>
    <n v="3472"/>
    <x v="77"/>
    <d v="2023-08-17T00:00:00"/>
    <s v="ACUB MA. MARILYN L."/>
    <s v="PICNIC GROVE"/>
    <x v="0"/>
    <d v="2023-08-14T00:00:00"/>
    <d v="2023-08-15T00:00:00"/>
    <s v="SL"/>
    <m/>
    <s v="2 SL"/>
    <n v="2"/>
    <m/>
  </r>
  <r>
    <n v="3473"/>
    <x v="77"/>
    <d v="2023-08-15T00:00:00"/>
    <s v="RODRIGUEZ NARCISCO E."/>
    <s v="EEO/CITY MARKET"/>
    <x v="0"/>
    <d v="2023-08-22T00:00:00"/>
    <d v="2023-08-24T00:00:00"/>
    <s v="VL"/>
    <m/>
    <s v="3 VL"/>
    <n v="3"/>
    <m/>
  </r>
  <r>
    <n v="3474"/>
    <x v="77"/>
    <d v="2023-08-16T00:00:00"/>
    <s v="RODRIGUEZ NARCISCO E."/>
    <s v="EEO/CITY MARKET"/>
    <x v="0"/>
    <d v="2023-08-13T00:00:00"/>
    <d v="2023-08-13T00:00:00"/>
    <s v="SL"/>
    <m/>
    <s v="1 SL"/>
    <n v="1"/>
    <m/>
  </r>
  <r>
    <n v="3475"/>
    <x v="77"/>
    <d v="2023-08-15T00:00:00"/>
    <s v="PRIMO GRACE M."/>
    <s v="EEO/CITY MARKET"/>
    <x v="0"/>
    <d v="2023-08-22T00:00:00"/>
    <d v="2023-08-22T00:00:00"/>
    <s v="VL"/>
    <m/>
    <s v="1 VL"/>
    <n v="1"/>
    <m/>
  </r>
  <r>
    <n v="3476"/>
    <x v="77"/>
    <d v="2023-08-15T00:00:00"/>
    <s v="PRIMO GRACE M."/>
    <s v="EEO/CITY MARKET"/>
    <x v="0"/>
    <d v="2023-08-24T00:00:00"/>
    <d v="2023-08-25T00:00:00"/>
    <s v="VL"/>
    <m/>
    <s v="2 VL"/>
    <n v="2"/>
    <m/>
  </r>
  <r>
    <n v="3477"/>
    <x v="77"/>
    <d v="2023-08-18T00:00:00"/>
    <s v="MANALO CYNTHIA D."/>
    <s v="ONT"/>
    <x v="1"/>
    <d v="2023-09-06T00:00:00"/>
    <d v="2023-09-08T00:00:00"/>
    <s v="VL"/>
    <m/>
    <s v="3 VL"/>
    <n v="3"/>
    <m/>
  </r>
  <r>
    <n v="3478"/>
    <x v="77"/>
    <d v="2023-08-18T00:00:00"/>
    <s v="MANALO CYNTHIA D."/>
    <s v="ONT"/>
    <x v="1"/>
    <d v="2023-09-12T00:00:00"/>
    <d v="2023-09-12T00:00:00"/>
    <s v="VL"/>
    <m/>
    <s v="1 VL"/>
    <n v="1"/>
    <m/>
  </r>
  <r>
    <n v="3479"/>
    <x v="77"/>
    <d v="2023-08-11T00:00:00"/>
    <s v="PEÑANO DARYL BAMBI B."/>
    <s v="ONT"/>
    <x v="1"/>
    <d v="2023-08-08T00:00:00"/>
    <d v="2023-08-08T00:00:00"/>
    <s v="SL"/>
    <m/>
    <s v="1 SL"/>
    <n v="1"/>
    <m/>
  </r>
  <r>
    <n v="3480"/>
    <x v="77"/>
    <d v="2023-08-18T00:00:00"/>
    <s v="BUGARIN MA. ANA M."/>
    <s v="LCR"/>
    <x v="1"/>
    <d v="2023-08-15T00:00:00"/>
    <d v="2023-08-15T00:00:00"/>
    <s v="SL"/>
    <m/>
    <s v="1 SL"/>
    <n v="1"/>
    <m/>
  </r>
  <r>
    <n v="3481"/>
    <x v="77"/>
    <d v="2023-08-18T00:00:00"/>
    <s v="JAVIER ELISEO B."/>
    <s v="LCR"/>
    <x v="1"/>
    <d v="2023-08-16T00:00:00"/>
    <d v="2023-08-17T00:00:00"/>
    <s v="SL"/>
    <m/>
    <s v="2 SL"/>
    <n v="2"/>
    <m/>
  </r>
  <r>
    <n v="3482"/>
    <x v="77"/>
    <d v="2023-08-16T00:00:00"/>
    <s v="RODRIGO ROWENA B."/>
    <s v="CSWDO"/>
    <x v="1"/>
    <d v="2023-08-31T00:00:00"/>
    <d v="2023-09-01T00:00:00"/>
    <s v="VL"/>
    <m/>
    <s v="2 VL"/>
    <n v="2"/>
    <m/>
  </r>
  <r>
    <n v="3483"/>
    <x v="77"/>
    <d v="2023-08-11T00:00:00"/>
    <s v="SANGALANG RUPERTA N."/>
    <s v="CSWDO"/>
    <x v="0"/>
    <d v="2023-08-09T00:00:00"/>
    <d v="2023-08-10T00:00:00"/>
    <s v="VL"/>
    <m/>
    <s v="2 VL"/>
    <n v="2"/>
    <m/>
  </r>
  <r>
    <n v="3484"/>
    <x v="77"/>
    <d v="2023-08-11T00:00:00"/>
    <s v="SANGALANG RUPERTA N."/>
    <s v="CSWDO"/>
    <x v="0"/>
    <d v="2023-08-15T00:00:00"/>
    <d v="2023-08-15T00:00:00"/>
    <s v="VL"/>
    <m/>
    <s v="1 VL"/>
    <n v="1"/>
    <m/>
  </r>
  <r>
    <n v="3485"/>
    <x v="77"/>
    <d v="2023-08-16T00:00:00"/>
    <s v="DIAZ CAROLINA P."/>
    <s v="SP"/>
    <x v="0"/>
    <d v="2023-08-01T00:00:00"/>
    <d v="2023-08-07T00:00:00"/>
    <s v="SL"/>
    <m/>
    <s v="4 SL"/>
    <n v="4"/>
    <m/>
  </r>
  <r>
    <n v="3486"/>
    <x v="77"/>
    <d v="2023-08-17T00:00:00"/>
    <s v="DESINGAŃO PURIFICACION A."/>
    <s v="SP"/>
    <x v="0"/>
    <d v="2023-08-16T00:00:00"/>
    <d v="2023-08-16T00:00:00"/>
    <s v="SL"/>
    <m/>
    <s v="1 SL"/>
    <n v="1"/>
    <m/>
  </r>
  <r>
    <n v="3487"/>
    <x v="77"/>
    <d v="2023-08-16T00:00:00"/>
    <s v="MANALO EDITHA V."/>
    <s v="ACCOUNTING"/>
    <x v="1"/>
    <d v="2023-08-11T00:00:00"/>
    <d v="2023-08-11T00:00:00"/>
    <s v="SL"/>
    <m/>
    <s v="1 SL"/>
    <n v="1"/>
    <m/>
  </r>
  <r>
    <n v="3488"/>
    <x v="77"/>
    <d v="2023-08-14T00:00:00"/>
    <s v="BATHAN FRANNIE P."/>
    <s v="CHO"/>
    <x v="1"/>
    <d v="2023-08-08T00:00:00"/>
    <d v="2023-08-08T00:00:00"/>
    <s v="SL"/>
    <m/>
    <s v="1 SL"/>
    <n v="1"/>
    <m/>
  </r>
  <r>
    <n v="3489"/>
    <x v="77"/>
    <d v="2023-08-14T00:00:00"/>
    <s v="BATHAN FRANNIE P."/>
    <s v="CHO"/>
    <x v="1"/>
    <d v="2023-08-10T00:00:00"/>
    <d v="2023-08-10T00:00:00"/>
    <s v="SL"/>
    <m/>
    <s v="1 SL"/>
    <n v="1"/>
    <m/>
  </r>
  <r>
    <n v="3490"/>
    <x v="77"/>
    <d v="2023-08-17T00:00:00"/>
    <s v="MENDOZA MARIA ABIGAIL A."/>
    <n v="0"/>
    <x v="2"/>
    <d v="2023-08-29T00:00:00"/>
    <d v="2023-08-29T00:00:00"/>
    <s v="VL"/>
    <m/>
    <s v="1 VL"/>
    <n v="1"/>
    <m/>
  </r>
  <r>
    <n v="3491"/>
    <x v="77"/>
    <d v="2023-08-17T00:00:00"/>
    <s v="HERNANDEZ DARREL JESUS M."/>
    <s v="CHO"/>
    <x v="1"/>
    <d v="2023-08-25T00:00:00"/>
    <d v="2023-08-25T00:00:00"/>
    <s v="VL"/>
    <m/>
    <s v="1 VL"/>
    <n v="1"/>
    <m/>
  </r>
  <r>
    <n v="3492"/>
    <x v="77"/>
    <d v="2023-08-03T00:00:00"/>
    <s v="EMELO MARYJANE T."/>
    <s v="ONT"/>
    <x v="1"/>
    <d v="2023-08-31T00:00:00"/>
    <d v="2023-08-31T00:00:00"/>
    <s v="SL"/>
    <m/>
    <s v="1 SL"/>
    <n v="1"/>
    <m/>
  </r>
  <r>
    <n v="3493"/>
    <x v="77"/>
    <d v="2023-08-08T00:00:00"/>
    <s v="CASTRO VIVIAN A."/>
    <s v="ONT"/>
    <x v="1"/>
    <d v="2023-08-01T00:00:00"/>
    <d v="2023-08-05T00:00:00"/>
    <s v="SL"/>
    <m/>
    <s v="5 SL"/>
    <n v="5"/>
    <m/>
  </r>
  <r>
    <n v="3494"/>
    <x v="77"/>
    <d v="2023-08-05T00:00:00"/>
    <s v="ACERON ANGELU V."/>
    <s v="ONT"/>
    <x v="1"/>
    <d v="2023-08-30T00:00:00"/>
    <d v="2023-08-30T00:00:00"/>
    <s v="VL"/>
    <m/>
    <s v="1 VL"/>
    <n v="1"/>
    <m/>
  </r>
  <r>
    <n v="3495"/>
    <x v="77"/>
    <d v="2023-08-05T00:00:00"/>
    <s v="ACERON ANGELU V."/>
    <s v="ONT"/>
    <x v="1"/>
    <d v="2023-07-30T00:00:00"/>
    <d v="2023-07-30T00:00:00"/>
    <s v="SL"/>
    <m/>
    <s v="1 SL"/>
    <n v="1"/>
    <m/>
  </r>
  <r>
    <n v="3496"/>
    <x v="78"/>
    <d v="2023-08-30T00:00:00"/>
    <s v="SUSA NANETE B."/>
    <s v="ONT"/>
    <x v="1"/>
    <d v="2023-08-29T00:00:00"/>
    <d v="2023-08-29T00:00:00"/>
    <s v="OTHER"/>
    <s v="SEC 21 EO 292- SPECIAL PRIVILEGE"/>
    <s v="1 OTHER"/>
    <n v="1"/>
    <m/>
  </r>
  <r>
    <n v="3497"/>
    <x v="78"/>
    <d v="2023-08-17T00:00:00"/>
    <s v="DESINGAŃO PURIFICACION A."/>
    <s v="SP"/>
    <x v="0"/>
    <d v="2023-08-16T00:00:00"/>
    <d v="2023-08-16T00:00:00"/>
    <s v="SL"/>
    <m/>
    <s v="1 SL"/>
    <n v="1"/>
    <m/>
  </r>
  <r>
    <n v="3498"/>
    <x v="78"/>
    <d v="2023-08-16T00:00:00"/>
    <s v="DIAZ CAROLINA P."/>
    <s v="SP"/>
    <x v="0"/>
    <d v="2023-08-01T00:00:00"/>
    <d v="2023-08-01T00:00:00"/>
    <s v="SL"/>
    <m/>
    <s v="1 SL"/>
    <n v="1"/>
    <m/>
  </r>
  <r>
    <n v="3499"/>
    <x v="78"/>
    <d v="2023-08-16T00:00:00"/>
    <s v="DIAZ CAROLINA P."/>
    <s v="SP"/>
    <x v="0"/>
    <d v="2023-08-03T00:00:00"/>
    <d v="2023-08-07T00:00:00"/>
    <s v="SL"/>
    <m/>
    <s v="3 SL"/>
    <n v="3"/>
    <m/>
  </r>
  <r>
    <n v="3500"/>
    <x v="78"/>
    <d v="2023-08-15T00:00:00"/>
    <s v="DIMAPILIS JONNA T."/>
    <s v="ADMIN OFFICE"/>
    <x v="1"/>
    <d v="2023-08-11T00:00:00"/>
    <d v="2023-08-11T00:00:00"/>
    <s v="SL"/>
    <m/>
    <s v="1 SL"/>
    <n v="1"/>
    <m/>
  </r>
  <r>
    <n v="3501"/>
    <x v="78"/>
    <d v="2023-08-18T00:00:00"/>
    <s v="DE OCAMPO MA. ELENA D."/>
    <s v="SP"/>
    <x v="1"/>
    <d v="2023-08-16T00:00:00"/>
    <d v="2023-08-17T00:00:00"/>
    <s v="SL"/>
    <m/>
    <s v="2 SL"/>
    <n v="2"/>
    <m/>
  </r>
  <r>
    <n v="3502"/>
    <x v="78"/>
    <d v="2023-08-16T00:00:00"/>
    <s v="AUDITOR AILEEN D."/>
    <s v="PIO"/>
    <x v="1"/>
    <d v="2023-08-15T00:00:00"/>
    <d v="2023-08-15T00:00:00"/>
    <s v="SL"/>
    <m/>
    <s v="1 SL"/>
    <n v="1"/>
    <m/>
  </r>
  <r>
    <n v="3503"/>
    <x v="78"/>
    <d v="2023-08-22T00:00:00"/>
    <s v="AUDITOR AILEEN D."/>
    <s v="PIO"/>
    <x v="1"/>
    <d v="2023-08-17T00:00:00"/>
    <d v="2023-08-18T00:00:00"/>
    <s v="SL"/>
    <m/>
    <s v="2 SL"/>
    <n v="2"/>
    <m/>
  </r>
  <r>
    <n v="3504"/>
    <x v="78"/>
    <d v="2023-08-30T00:00:00"/>
    <s v="RODRIGUEZ JOSEPHINE R."/>
    <s v="TICC"/>
    <x v="0"/>
    <d v="2023-09-04T00:00:00"/>
    <d v="2023-09-06T00:00:00"/>
    <s v="VL"/>
    <m/>
    <s v="3 VL"/>
    <n v="3"/>
    <m/>
  </r>
  <r>
    <n v="3505"/>
    <x v="78"/>
    <d v="2023-08-29T00:00:00"/>
    <s v="DE SAGUN NANCY D."/>
    <s v="SP"/>
    <x v="0"/>
    <d v="2023-08-25T00:00:00"/>
    <d v="2023-08-25T00:00:00"/>
    <s v="SL"/>
    <m/>
    <s v="1 SL"/>
    <n v="1"/>
    <m/>
  </r>
  <r>
    <n v="3506"/>
    <x v="78"/>
    <d v="2023-08-28T00:00:00"/>
    <s v="MAALA JOSEPHINE D."/>
    <s v="OFFICE OF THE SANGGUNIANG PANLUNGSOD "/>
    <x v="1"/>
    <d v="2023-08-25T00:00:00"/>
    <d v="2023-08-25T00:00:00"/>
    <s v="SL"/>
    <m/>
    <s v="1 SL"/>
    <n v="1"/>
    <m/>
  </r>
  <r>
    <n v="3507"/>
    <x v="78"/>
    <d v="2023-08-21T00:00:00"/>
    <s v="MAULLON JAENA F."/>
    <n v="0"/>
    <x v="2"/>
    <d v="2023-08-18T00:00:00"/>
    <d v="2023-08-18T00:00:00"/>
    <s v="SL"/>
    <m/>
    <s v="1 SL"/>
    <n v="1"/>
    <m/>
  </r>
  <r>
    <n v="3508"/>
    <x v="78"/>
    <d v="2023-08-22T00:00:00"/>
    <s v="DE SAGUN NANCY D."/>
    <s v="SP"/>
    <x v="0"/>
    <d v="2023-08-24T00:00:00"/>
    <d v="2023-08-24T00:00:00"/>
    <s v="VL"/>
    <m/>
    <s v="1 VL"/>
    <n v="1"/>
    <m/>
  </r>
  <r>
    <n v="3509"/>
    <x v="78"/>
    <d v="2023-08-23T00:00:00"/>
    <s v="MONTENEGRO HENRY S."/>
    <s v="SP"/>
    <x v="1"/>
    <d v="2023-08-22T00:00:00"/>
    <d v="2023-08-22T00:00:00"/>
    <s v="SL"/>
    <m/>
    <s v="1 SL"/>
    <n v="1"/>
    <m/>
  </r>
  <r>
    <n v="3510"/>
    <x v="78"/>
    <d v="2023-08-29T00:00:00"/>
    <s v="DIMAPILIS DENNIS C."/>
    <s v="TOPS (ADMIN CSU)"/>
    <x v="1"/>
    <d v="2023-08-25T00:00:00"/>
    <d v="2023-08-25T00:00:00"/>
    <s v="SL"/>
    <m/>
    <s v="1 SL"/>
    <n v="1"/>
    <m/>
  </r>
  <r>
    <n v="3511"/>
    <x v="78"/>
    <d v="2023-08-22T00:00:00"/>
    <s v="ABENA WINNIE ROSE M."/>
    <s v="CSWDO"/>
    <x v="1"/>
    <d v="2023-08-29T00:00:00"/>
    <d v="2023-09-01T00:00:00"/>
    <s v="VL"/>
    <m/>
    <s v="4 VL"/>
    <n v="4"/>
    <m/>
  </r>
  <r>
    <n v="3512"/>
    <x v="78"/>
    <d v="2023-08-29T00:00:00"/>
    <s v="CESICAR JOCHELLE JOAN S."/>
    <s v="TICC/TCCH"/>
    <x v="0"/>
    <d v="2023-09-06T00:00:00"/>
    <d v="2023-09-06T00:00:00"/>
    <s v="VL"/>
    <m/>
    <s v="1 VL"/>
    <n v="1"/>
    <m/>
  </r>
  <r>
    <n v="3513"/>
    <x v="78"/>
    <d v="2023-08-29T00:00:00"/>
    <s v="CESICAR JOCHELLE JOAN S."/>
    <s v="TICC/TCCH"/>
    <x v="0"/>
    <d v="2023-09-11T00:00:00"/>
    <d v="2023-09-11T00:00:00"/>
    <s v="VL"/>
    <m/>
    <s v="1 VL"/>
    <n v="1"/>
    <m/>
  </r>
  <r>
    <n v="3514"/>
    <x v="78"/>
    <d v="2023-08-15T00:00:00"/>
    <s v="ATIENZA MARVIN G."/>
    <s v="CENRO"/>
    <x v="1"/>
    <d v="2023-08-22T00:00:00"/>
    <d v="2023-08-25T00:00:00"/>
    <s v="VL"/>
    <m/>
    <s v="4 VL"/>
    <n v="4"/>
    <m/>
  </r>
  <r>
    <n v="3515"/>
    <x v="78"/>
    <d v="2023-08-30T00:00:00"/>
    <s v="OLEGARIO NENITA A."/>
    <s v="LIBRARY"/>
    <x v="1"/>
    <d v="2023-08-29T00:00:00"/>
    <d v="2023-08-29T00:00:00"/>
    <s v="SL"/>
    <m/>
    <s v="1 SL"/>
    <n v="1"/>
    <m/>
  </r>
  <r>
    <n v="3516"/>
    <x v="78"/>
    <d v="2023-08-28T00:00:00"/>
    <s v="FERNANDEZ MILAGROS C."/>
    <s v="CTO"/>
    <x v="1"/>
    <d v="2023-08-24T00:00:00"/>
    <d v="2023-08-25T00:00:00"/>
    <s v="SL"/>
    <m/>
    <s v="2 SL"/>
    <n v="2"/>
    <m/>
  </r>
  <r>
    <n v="3517"/>
    <x v="78"/>
    <d v="2023-08-23T00:00:00"/>
    <s v="SARDIÑOLA REBECCA C."/>
    <s v="SP"/>
    <x v="0"/>
    <d v="2023-08-31T00:00:00"/>
    <d v="2023-09-01T00:00:00"/>
    <s v="VL"/>
    <m/>
    <s v="2 VL"/>
    <n v="2"/>
    <m/>
  </r>
  <r>
    <n v="3518"/>
    <x v="78"/>
    <d v="2023-08-25T00:00:00"/>
    <s v="CESICAR JOCHELLE JOAN S."/>
    <s v="TICC/TCCH"/>
    <x v="0"/>
    <d v="2023-08-16T00:00:00"/>
    <d v="2023-08-16T00:00:00"/>
    <s v="SL"/>
    <m/>
    <s v="1 SL"/>
    <n v="1"/>
    <m/>
  </r>
  <r>
    <n v="3519"/>
    <x v="78"/>
    <d v="2023-08-09T00:00:00"/>
    <s v="SARDIÑOLA REBECCA C."/>
    <s v="SP"/>
    <x v="0"/>
    <d v="2023-08-17T00:00:00"/>
    <d v="2023-08-18T00:00:00"/>
    <s v="VL"/>
    <m/>
    <s v="2 VL"/>
    <n v="2"/>
    <m/>
  </r>
  <r>
    <n v="3520"/>
    <x v="78"/>
    <d v="2023-08-16T00:00:00"/>
    <s v="SARDIÑOLA REBECCA C."/>
    <s v="SP"/>
    <x v="0"/>
    <d v="2023-08-24T00:00:00"/>
    <d v="2023-08-25T00:00:00"/>
    <s v="VL"/>
    <m/>
    <s v="2 VL"/>
    <n v="2"/>
    <m/>
  </r>
  <r>
    <n v="3521"/>
    <x v="78"/>
    <d v="2023-08-28T00:00:00"/>
    <s v="SORIANO FRANCISCO O."/>
    <s v="TICC"/>
    <x v="0"/>
    <d v="2023-08-25T00:00:00"/>
    <d v="2023-08-25T00:00:00"/>
    <s v="SL"/>
    <m/>
    <s v="1 SL"/>
    <n v="1"/>
    <m/>
  </r>
  <r>
    <n v="3522"/>
    <x v="78"/>
    <d v="2023-08-18T00:00:00"/>
    <s v="COTONER NELIA C."/>
    <s v="COOPERATIVE OFFICE"/>
    <x v="1"/>
    <d v="2023-08-26T00:00:00"/>
    <d v="2023-08-26T00:00:00"/>
    <s v="VL"/>
    <m/>
    <s v="1 VL"/>
    <n v="1"/>
    <m/>
  </r>
  <r>
    <n v="3523"/>
    <x v="78"/>
    <d v="2023-08-28T00:00:00"/>
    <s v="ESPINELI LORETA N."/>
    <s v="PICNIC GROVE"/>
    <x v="0"/>
    <d v="2023-10-02T00:00:00"/>
    <d v="2023-10-31T00:00:00"/>
    <s v="VL"/>
    <m/>
    <s v="21 VL"/>
    <n v="21"/>
    <m/>
  </r>
  <r>
    <n v="3524"/>
    <x v="78"/>
    <d v="2023-08-29T00:00:00"/>
    <s v="BRIZUELA LENIE E."/>
    <s v="CTO-LICENSE"/>
    <x v="0"/>
    <d v="2023-08-25T00:00:00"/>
    <d v="2023-08-25T00:00:00"/>
    <s v="SL"/>
    <m/>
    <s v="1 SL"/>
    <n v="1"/>
    <m/>
  </r>
  <r>
    <n v="3525"/>
    <x v="78"/>
    <d v="2023-08-19T00:00:00"/>
    <s v="ROLLE MICHELLYN G."/>
    <s v="ONT"/>
    <x v="0"/>
    <d v="2023-08-15T00:00:00"/>
    <d v="2023-08-15T00:00:00"/>
    <s v="SL"/>
    <m/>
    <s v="1 SL"/>
    <n v="1"/>
    <m/>
  </r>
  <r>
    <n v="3526"/>
    <x v="78"/>
    <d v="2023-08-24T00:00:00"/>
    <s v="NATANAUAN SENANDO C."/>
    <s v="PICNIC GROVE"/>
    <x v="0"/>
    <d v="2023-08-17T00:00:00"/>
    <d v="2023-08-18T00:00:00"/>
    <s v="SL"/>
    <m/>
    <s v="2 SL"/>
    <n v="2"/>
    <m/>
  </r>
  <r>
    <n v="3527"/>
    <x v="78"/>
    <d v="2023-08-24T00:00:00"/>
    <s v="NATANAUAN SENANDO C."/>
    <s v="PICNIC GROVE"/>
    <x v="0"/>
    <d v="2023-08-22T00:00:00"/>
    <d v="2023-08-23T00:00:00"/>
    <s v="SL"/>
    <m/>
    <s v="2 SL"/>
    <n v="2"/>
    <m/>
  </r>
  <r>
    <n v="3528"/>
    <x v="78"/>
    <d v="2023-08-18T00:00:00"/>
    <s v="BAES ELMER P."/>
    <s v="EDP"/>
    <x v="0"/>
    <d v="2023-08-17T00:00:00"/>
    <d v="2023-08-17T00:00:00"/>
    <s v="SL"/>
    <m/>
    <s v="1 SL"/>
    <n v="1"/>
    <m/>
  </r>
  <r>
    <n v="3529"/>
    <x v="78"/>
    <d v="2023-08-23T00:00:00"/>
    <s v="MARASIGAN BIENVENIDO E."/>
    <s v="GSO"/>
    <x v="0"/>
    <d v="2023-08-22T00:00:00"/>
    <d v="2023-08-22T00:00:00"/>
    <s v="SL"/>
    <m/>
    <s v="1 SL"/>
    <n v="1"/>
    <m/>
  </r>
  <r>
    <n v="3530"/>
    <x v="78"/>
    <d v="2023-08-24T00:00:00"/>
    <s v="SORIANO FRANCISCO O."/>
    <s v="TICC"/>
    <x v="0"/>
    <d v="2023-09-04T00:00:00"/>
    <d v="2023-09-04T00:00:00"/>
    <s v="VL"/>
    <m/>
    <s v="1 VL"/>
    <n v="1"/>
    <m/>
  </r>
  <r>
    <n v="3531"/>
    <x v="78"/>
    <d v="2023-08-24T00:00:00"/>
    <s v="SORIANO FRANCISCO O."/>
    <s v="TICC"/>
    <x v="0"/>
    <d v="2023-09-08T00:00:00"/>
    <d v="2023-09-09T00:00:00"/>
    <s v="VL"/>
    <m/>
    <s v="1 VL"/>
    <n v="1"/>
    <m/>
  </r>
  <r>
    <n v="3532"/>
    <x v="78"/>
    <d v="2023-08-24T00:00:00"/>
    <s v="SORIANO FRANCISCO O."/>
    <s v="TICC"/>
    <x v="0"/>
    <d v="2023-09-12T00:00:00"/>
    <d v="2023-09-12T00:00:00"/>
    <s v="VL"/>
    <m/>
    <s v="1 VL"/>
    <n v="1"/>
    <m/>
  </r>
  <r>
    <n v="3533"/>
    <x v="78"/>
    <d v="2023-08-23T00:00:00"/>
    <s v="ESMAEL EMRAN  "/>
    <s v="CENRO"/>
    <x v="0"/>
    <d v="2023-08-23T00:00:00"/>
    <d v="2023-08-24T00:00:00"/>
    <s v="OTHER"/>
    <s v="SEC 21 EO 292- SPECIAL PRIVILEGE"/>
    <s v="2 OTHER"/>
    <n v="2"/>
    <m/>
  </r>
  <r>
    <n v="3534"/>
    <x v="78"/>
    <d v="2023-08-22T00:00:00"/>
    <s v="SUMAGUI LORENA P."/>
    <s v="BIR"/>
    <x v="0"/>
    <d v="2023-08-09T00:00:00"/>
    <d v="2023-08-09T00:00:00"/>
    <s v="SL"/>
    <m/>
    <s v="1 SL"/>
    <n v="1"/>
    <m/>
  </r>
  <r>
    <n v="3535"/>
    <x v="78"/>
    <d v="2023-08-22T00:00:00"/>
    <s v="SUMAGUI LORENA P."/>
    <s v="BIR"/>
    <x v="0"/>
    <d v="2023-08-17T00:00:00"/>
    <d v="2023-08-18T00:00:00"/>
    <s v="SL"/>
    <m/>
    <s v="2 SL"/>
    <n v="2"/>
    <m/>
  </r>
  <r>
    <n v="3536"/>
    <x v="78"/>
    <d v="2023-08-23T00:00:00"/>
    <s v="RODRIGUEZ MANNY  "/>
    <s v="CENRO"/>
    <x v="0"/>
    <d v="2023-08-25T00:00:00"/>
    <d v="2023-08-27T00:00:00"/>
    <s v="OTHER"/>
    <s v="SEC 21 EO 292- SPECIAL PRIVILEGE"/>
    <s v="3 OTHER"/>
    <n v="3"/>
    <m/>
  </r>
  <r>
    <n v="3537"/>
    <x v="78"/>
    <d v="2023-08-23T00:00:00"/>
    <s v="DERLA ARTHUR D."/>
    <s v="CENRO"/>
    <x v="0"/>
    <d v="2023-08-14T00:00:00"/>
    <d v="2023-08-14T00:00:00"/>
    <s v="SL"/>
    <m/>
    <s v="1 SL"/>
    <n v="1"/>
    <m/>
  </r>
  <r>
    <n v="3538"/>
    <x v="78"/>
    <d v="2023-08-23T00:00:00"/>
    <s v="DERLA ARTHUR D."/>
    <s v="CENRO"/>
    <x v="0"/>
    <d v="2023-08-22T00:00:00"/>
    <d v="2023-08-22T00:00:00"/>
    <s v="SL"/>
    <m/>
    <s v="1 SL"/>
    <n v="1"/>
    <m/>
  </r>
  <r>
    <n v="3539"/>
    <x v="78"/>
    <d v="2023-08-22T00:00:00"/>
    <s v="FRONDOZO AILEEN D."/>
    <s v="TERMINAL"/>
    <x v="0"/>
    <d v="2023-08-25T00:00:00"/>
    <d v="2023-08-26T00:00:00"/>
    <s v="VL"/>
    <m/>
    <s v="2 VL"/>
    <n v="2"/>
    <m/>
  </r>
  <r>
    <n v="3540"/>
    <x v="78"/>
    <d v="2023-08-22T00:00:00"/>
    <s v="FRONDOZO AILEEN D."/>
    <s v="TERMINAL"/>
    <x v="0"/>
    <d v="2023-08-19T00:00:00"/>
    <d v="2023-08-19T00:00:00"/>
    <s v="SL"/>
    <m/>
    <s v="1 SL"/>
    <n v="1"/>
    <m/>
  </r>
  <r>
    <n v="3541"/>
    <x v="78"/>
    <d v="2023-08-21T00:00:00"/>
    <s v="MALANAN JENNYLYN R."/>
    <s v="PICNIC GROVE"/>
    <x v="0"/>
    <d v="2023-09-14T00:00:00"/>
    <d v="2023-09-29T00:00:00"/>
    <s v="VL"/>
    <m/>
    <s v="12 VL"/>
    <n v="12"/>
    <m/>
  </r>
  <r>
    <n v="3542"/>
    <x v="78"/>
    <d v="2023-08-22T00:00:00"/>
    <s v="DELA CRUZ CHARITO A."/>
    <s v="AGRICULTURE OFFICE"/>
    <x v="0"/>
    <d v="2023-08-17T00:00:00"/>
    <d v="2023-08-17T00:00:00"/>
    <s v="SL"/>
    <m/>
    <s v="1 SL"/>
    <n v="1"/>
    <m/>
  </r>
  <r>
    <n v="3543"/>
    <x v="78"/>
    <d v="2023-08-22T00:00:00"/>
    <s v="GONZALES CRISTI NERISSE E."/>
    <s v="CEO"/>
    <x v="0"/>
    <d v="2023-08-18T00:00:00"/>
    <d v="2023-08-18T00:00:00"/>
    <s v="SL"/>
    <m/>
    <s v="1 SL"/>
    <n v="1"/>
    <m/>
  </r>
  <r>
    <n v="3544"/>
    <x v="78"/>
    <d v="2023-08-23T00:00:00"/>
    <s v="DIMAANO LEOVIGILDA A."/>
    <s v="EEO/CITY MARKET"/>
    <x v="0"/>
    <d v="2023-08-31T00:00:00"/>
    <d v="2023-09-01T00:00:00"/>
    <s v="VL"/>
    <m/>
    <s v="2 VL"/>
    <n v="2"/>
    <m/>
  </r>
  <r>
    <n v="3545"/>
    <x v="78"/>
    <d v="2023-08-22T00:00:00"/>
    <s v="GONZALES MARIO O."/>
    <s v="GSO"/>
    <x v="0"/>
    <d v="2023-08-31T00:00:00"/>
    <d v="2023-09-01T00:00:00"/>
    <s v="VL"/>
    <m/>
    <s v="2 VL"/>
    <n v="2"/>
    <m/>
  </r>
  <r>
    <n v="3546"/>
    <x v="78"/>
    <d v="2023-08-22T00:00:00"/>
    <s v="DIGNO DANILO  "/>
    <s v="CENRO"/>
    <x v="0"/>
    <d v="2023-08-17T00:00:00"/>
    <d v="2023-08-27T00:00:00"/>
    <s v="SL"/>
    <m/>
    <s v="10 SL"/>
    <n v="10"/>
    <m/>
  </r>
  <r>
    <n v="3547"/>
    <x v="78"/>
    <d v="2023-08-22T00:00:00"/>
    <s v="TAPAY EDWARD  "/>
    <s v="CENRO"/>
    <x v="0"/>
    <d v="2023-08-24T00:00:00"/>
    <d v="2023-08-26T00:00:00"/>
    <s v="VL"/>
    <m/>
    <s v="3 VL"/>
    <n v="3"/>
    <m/>
  </r>
  <r>
    <n v="3548"/>
    <x v="78"/>
    <d v="2023-08-22T00:00:00"/>
    <s v="RAMA RAQUEL J."/>
    <s v="INTERNAL"/>
    <x v="0"/>
    <d v="2023-08-16T00:00:00"/>
    <d v="2023-08-16T00:00:00"/>
    <s v="SL"/>
    <m/>
    <s v="1 SL"/>
    <n v="1"/>
    <m/>
  </r>
  <r>
    <n v="3549"/>
    <x v="78"/>
    <d v="2023-08-18T00:00:00"/>
    <s v="AMBROCIO MELODY B."/>
    <s v="CSWDO"/>
    <x v="0"/>
    <d v="2023-08-02T00:00:00"/>
    <d v="2023-08-11T00:00:00"/>
    <s v="VL"/>
    <m/>
    <s v="8 VL"/>
    <n v="8"/>
    <m/>
  </r>
  <r>
    <n v="3550"/>
    <x v="78"/>
    <d v="2023-08-29T00:00:00"/>
    <s v="MULINGTAPANG GUILLERMA O."/>
    <s v="GSO"/>
    <x v="0"/>
    <d v="2023-08-24T00:00:00"/>
    <d v="2023-08-25T00:00:00"/>
    <s v="SL"/>
    <m/>
    <s v="2 SL"/>
    <n v="2"/>
    <m/>
  </r>
  <r>
    <n v="3551"/>
    <x v="78"/>
    <d v="2023-08-29T00:00:00"/>
    <s v="PATERNO MARIA LOURDERS P."/>
    <s v="DSWDO"/>
    <x v="1"/>
    <d v="2023-08-23T00:00:00"/>
    <d v="2023-08-25T00:00:00"/>
    <s v="SL"/>
    <m/>
    <s v="3 SL"/>
    <n v="3"/>
    <m/>
  </r>
  <r>
    <n v="3552"/>
    <x v="78"/>
    <d v="2023-08-20T00:00:00"/>
    <s v="PEREY AIRENE O."/>
    <s v="CCT"/>
    <x v="1"/>
    <d v="2023-08-20T00:00:00"/>
    <d v="2023-08-20T00:00:00"/>
    <s v="SL"/>
    <m/>
    <s v="1 SL"/>
    <n v="1"/>
    <m/>
  </r>
  <r>
    <n v="3553"/>
    <x v="78"/>
    <d v="2023-08-29T00:00:00"/>
    <s v="AUDITOR AILEEN D."/>
    <s v="PIO"/>
    <x v="1"/>
    <d v="2023-08-25T00:00:00"/>
    <d v="2023-08-25T00:00:00"/>
    <s v="SL"/>
    <m/>
    <s v="1 SL"/>
    <n v="1"/>
    <m/>
  </r>
  <r>
    <n v="3554"/>
    <x v="78"/>
    <d v="2023-08-25T00:00:00"/>
    <s v="OCAMPO EDRALYN B."/>
    <s v="HRMO"/>
    <x v="1"/>
    <d v="2023-08-24T00:00:00"/>
    <d v="2023-08-24T00:00:00"/>
    <s v="SL"/>
    <m/>
    <s v="1 SL"/>
    <n v="1"/>
    <m/>
  </r>
  <r>
    <n v="3555"/>
    <x v="78"/>
    <d v="2023-08-18T00:00:00"/>
    <s v="DOGELIO CHRISTIAN B."/>
    <s v="LEGAL"/>
    <x v="0"/>
    <d v="2023-08-24T00:00:00"/>
    <d v="2023-08-25T00:00:00"/>
    <s v="VL"/>
    <m/>
    <s v="2 VL"/>
    <n v="2"/>
    <m/>
  </r>
  <r>
    <n v="3556"/>
    <x v="78"/>
    <d v="2023-08-29T00:00:00"/>
    <s v="DOGELIO CHRISTIAN B."/>
    <s v="LEGAL"/>
    <x v="0"/>
    <d v="2023-08-22T00:00:00"/>
    <d v="2023-08-23T00:00:00"/>
    <s v="SL"/>
    <m/>
    <s v="2 SL"/>
    <n v="2"/>
    <m/>
  </r>
  <r>
    <n v="3557"/>
    <x v="78"/>
    <d v="2023-08-29T00:00:00"/>
    <s v="MONTENEGRO MARIA MARIZA P."/>
    <s v="CBO"/>
    <x v="1"/>
    <d v="2023-08-25T00:00:00"/>
    <d v="2023-08-25T00:00:00"/>
    <s v="SL"/>
    <m/>
    <s v="1 SL"/>
    <n v="1"/>
    <m/>
  </r>
  <r>
    <n v="3558"/>
    <x v="78"/>
    <d v="2023-08-29T00:00:00"/>
    <s v="TAÑEDO MARIA EVELYN C."/>
    <s v="CBO"/>
    <x v="1"/>
    <d v="2023-08-25T00:00:00"/>
    <d v="2023-08-25T00:00:00"/>
    <s v="SL"/>
    <m/>
    <s v="1 SL"/>
    <n v="1"/>
    <m/>
  </r>
  <r>
    <n v="3559"/>
    <x v="78"/>
    <d v="2023-08-25T00:00:00"/>
    <s v="VILLANUEVA CHRISTIANNE FAYE A."/>
    <s v="CEO"/>
    <x v="0"/>
    <d v="2023-09-01T00:00:00"/>
    <d v="2023-09-01T00:00:00"/>
    <s v="VL"/>
    <m/>
    <s v="1 VL"/>
    <n v="1"/>
    <m/>
  </r>
  <r>
    <n v="3560"/>
    <x v="78"/>
    <d v="2023-08-18T00:00:00"/>
    <s v="PEJI REGINE B."/>
    <s v="MO"/>
    <x v="0"/>
    <d v="2023-08-23T00:00:00"/>
    <d v="2023-08-23T00:00:00"/>
    <s v="OTHER"/>
    <s v="SEC 21 EO 292- SPECIAL PRIVILEGE"/>
    <s v="1 OTHER"/>
    <n v="1"/>
    <m/>
  </r>
  <r>
    <n v="3561"/>
    <x v="78"/>
    <d v="2023-08-18T00:00:00"/>
    <s v="LUNA  FERNANDO  "/>
    <s v="CENRO"/>
    <x v="1"/>
    <d v="2023-08-15T00:00:00"/>
    <d v="2023-08-17T00:00:00"/>
    <s v="SL"/>
    <m/>
    <s v="3 SL"/>
    <n v="3"/>
    <m/>
  </r>
  <r>
    <n v="3562"/>
    <x v="78"/>
    <d v="2023-08-17T00:00:00"/>
    <s v="MAWAK MIA PAULEEN B."/>
    <n v="0"/>
    <x v="2"/>
    <d v="2023-08-29T00:00:00"/>
    <d v="2023-08-29T00:00:00"/>
    <s v="OTHER"/>
    <s v="SEC 21 EO 292- SPECIAL PRIVILEGE"/>
    <s v="1 OTHER"/>
    <n v="1"/>
    <m/>
  </r>
  <r>
    <n v="3563"/>
    <x v="78"/>
    <d v="2023-08-24T00:00:00"/>
    <s v="BAYOT ANABEL D."/>
    <s v="CTO"/>
    <x v="1"/>
    <d v="2023-08-29T00:00:00"/>
    <d v="2023-09-01T00:00:00"/>
    <s v="VL"/>
    <m/>
    <s v="4 VL"/>
    <n v="4"/>
    <m/>
  </r>
  <r>
    <n v="3564"/>
    <x v="78"/>
    <d v="2023-08-24T00:00:00"/>
    <s v="BAYOT ANISIA P."/>
    <s v="CTO"/>
    <x v="1"/>
    <d v="2023-08-23T00:00:00"/>
    <d v="2023-08-23T00:00:00"/>
    <s v="SL"/>
    <m/>
    <s v="1 SL"/>
    <n v="1"/>
    <m/>
  </r>
  <r>
    <n v="3565"/>
    <x v="78"/>
    <d v="2023-08-24T00:00:00"/>
    <s v="REPILLO AMMY LOU M."/>
    <s v="CTO"/>
    <x v="1"/>
    <d v="2023-08-29T00:00:00"/>
    <d v="2023-08-30T00:00:00"/>
    <s v="VL"/>
    <m/>
    <s v="2 VL"/>
    <n v="2"/>
    <m/>
  </r>
  <r>
    <n v="3566"/>
    <x v="78"/>
    <d v="2023-08-24T00:00:00"/>
    <s v="REPILLO AMMY LOU M."/>
    <s v="CTO"/>
    <x v="1"/>
    <d v="2023-08-22T00:00:00"/>
    <d v="2023-08-22T00:00:00"/>
    <s v="SL"/>
    <m/>
    <s v="1 SL"/>
    <n v="1"/>
    <m/>
  </r>
  <r>
    <n v="3567"/>
    <x v="78"/>
    <d v="2023-08-24T00:00:00"/>
    <s v="UNTALAN DIVINA R."/>
    <s v="CTO"/>
    <x v="1"/>
    <d v="2023-08-23T00:00:00"/>
    <d v="2023-08-23T00:00:00"/>
    <s v="SL"/>
    <m/>
    <s v="1 SL"/>
    <n v="1"/>
    <m/>
  </r>
  <r>
    <n v="3568"/>
    <x v="78"/>
    <d v="2023-08-22T00:00:00"/>
    <s v="MALIGAYO YOLANDA D."/>
    <s v="CHO"/>
    <x v="1"/>
    <d v="2023-08-19T00:00:00"/>
    <d v="2023-08-19T00:00:00"/>
    <s v="SL"/>
    <m/>
    <s v="1 SL"/>
    <n v="1"/>
    <m/>
  </r>
  <r>
    <n v="3569"/>
    <x v="78"/>
    <d v="2023-08-22T00:00:00"/>
    <s v="PERIDO MARITES V."/>
    <s v="TCCH/TICC"/>
    <x v="1"/>
    <d v="2023-08-15T00:00:00"/>
    <d v="2023-08-15T00:00:00"/>
    <s v="SL"/>
    <m/>
    <s v="1 SL"/>
    <n v="1"/>
    <m/>
  </r>
  <r>
    <n v="3570"/>
    <x v="78"/>
    <d v="2023-08-24T00:00:00"/>
    <s v="ARCULLO MELISSA A."/>
    <s v="CEO"/>
    <x v="1"/>
    <d v="2023-08-23T00:00:00"/>
    <d v="2023-08-23T00:00:00"/>
    <s v="SL"/>
    <m/>
    <s v="1 SL"/>
    <n v="1"/>
    <m/>
  </r>
  <r>
    <n v="3571"/>
    <x v="78"/>
    <d v="2023-08-24T00:00:00"/>
    <s v="PEREY LUCIANA B."/>
    <s v="OSPITAL NG TAGAYTAY"/>
    <x v="1"/>
    <d v="2023-08-14T00:00:00"/>
    <d v="2023-08-23T00:00:00"/>
    <s v="SL"/>
    <m/>
    <s v="9 SL"/>
    <n v="9"/>
    <m/>
  </r>
  <r>
    <n v="3572"/>
    <x v="78"/>
    <d v="2023-08-24T00:00:00"/>
    <s v="OCAMPO ORLANDO R."/>
    <s v="CEO"/>
    <x v="1"/>
    <d v="2023-08-23T00:00:00"/>
    <d v="2023-08-23T00:00:00"/>
    <s v="OTHER"/>
    <s v="SEC 21 EO 292- SPECIAL PRIVILEGE"/>
    <s v="1 OTHER"/>
    <n v="1"/>
    <m/>
  </r>
  <r>
    <n v="3573"/>
    <x v="78"/>
    <d v="2023-08-29T00:00:00"/>
    <s v="MALUBAY MELINDA D."/>
    <s v="THRDC"/>
    <x v="1"/>
    <d v="2023-08-25T00:00:00"/>
    <d v="2023-08-25T00:00:00"/>
    <s v="SL"/>
    <m/>
    <s v="1 SL"/>
    <n v="1"/>
    <m/>
  </r>
  <r>
    <n v="3574"/>
    <x v="78"/>
    <d v="2023-08-23T00:00:00"/>
    <s v="GUTIERREZ LYDIA C."/>
    <s v="HRMO"/>
    <x v="1"/>
    <d v="2023-08-25T00:00:00"/>
    <d v="2023-08-25T00:00:00"/>
    <s v="OTHER"/>
    <s v="SEC 21 EO 292- SPECIAL PRIVILEGE"/>
    <s v="1 OTHER"/>
    <n v="1"/>
    <m/>
  </r>
  <r>
    <n v="3575"/>
    <x v="78"/>
    <d v="2023-08-24T00:00:00"/>
    <s v="ABENA WINNIE ROSE M."/>
    <s v="CSWDO"/>
    <x v="1"/>
    <d v="2023-08-23T00:00:00"/>
    <d v="2023-08-23T00:00:00"/>
    <s v="SL"/>
    <m/>
    <s v="1 SL"/>
    <n v="1"/>
    <m/>
  </r>
  <r>
    <n v="3576"/>
    <x v="78"/>
    <d v="2023-08-24T00:00:00"/>
    <s v="CACAO ANDREA F."/>
    <s v="CSWDO"/>
    <x v="1"/>
    <d v="2023-08-17T00:00:00"/>
    <d v="2023-08-17T00:00:00"/>
    <s v="SL"/>
    <m/>
    <s v="1 SL"/>
    <n v="1"/>
    <m/>
  </r>
  <r>
    <n v="3577"/>
    <x v="78"/>
    <d v="2023-08-24T00:00:00"/>
    <s v="DE CASTRO  CHRISTINE JEAN D."/>
    <s v="CSWDO"/>
    <x v="0"/>
    <d v="2023-08-18T00:00:00"/>
    <d v="2023-08-18T00:00:00"/>
    <s v="SL"/>
    <m/>
    <s v="1 SL"/>
    <n v="1"/>
    <m/>
  </r>
  <r>
    <n v="3578"/>
    <x v="78"/>
    <d v="2023-08-24T00:00:00"/>
    <s v="HADAP JONALYN L."/>
    <s v="CSWDO"/>
    <x v="1"/>
    <d v="2023-08-29T00:00:00"/>
    <d v="2023-08-29T00:00:00"/>
    <s v="OTHER"/>
    <s v="SEC 21 EO 292- SPECIAL PRIVILEGE"/>
    <s v="1 OTHER"/>
    <n v="1"/>
    <m/>
  </r>
  <r>
    <n v="3579"/>
    <x v="78"/>
    <d v="2023-08-24T00:00:00"/>
    <s v="AMBION DORINDA A."/>
    <s v="CSWDO"/>
    <x v="1"/>
    <d v="2023-08-23T00:00:00"/>
    <d v="2023-08-23T00:00:00"/>
    <s v="SL"/>
    <m/>
    <s v="1 SL"/>
    <n v="1"/>
    <m/>
  </r>
  <r>
    <n v="3580"/>
    <x v="78"/>
    <d v="2023-08-23T00:00:00"/>
    <s v="MENDOZA LOURDES G."/>
    <n v="0"/>
    <x v="2"/>
    <d v="2023-09-06T00:00:00"/>
    <d v="2023-09-06T00:00:00"/>
    <s v="OTHER"/>
    <s v="SEC 21 EO 292- SPECIAL PRIVILEGE"/>
    <s v="1 OTHER"/>
    <n v="1"/>
    <m/>
  </r>
  <r>
    <n v="3581"/>
    <x v="78"/>
    <d v="2023-08-23T00:00:00"/>
    <s v="DEL MUNDO ROSALLE A."/>
    <s v="PIO"/>
    <x v="1"/>
    <d v="2023-09-04T00:00:00"/>
    <d v="2023-09-04T00:00:00"/>
    <s v="OTHER"/>
    <s v="SEC 21 EO 292- SPECIAL PRIVILEGE"/>
    <s v="1 OTHER"/>
    <n v="1"/>
    <m/>
  </r>
  <r>
    <n v="3582"/>
    <x v="78"/>
    <d v="2023-08-29T00:00:00"/>
    <s v="DEL MUNDO ROSALLE A."/>
    <s v="PIO"/>
    <x v="1"/>
    <d v="2023-09-01T00:00:00"/>
    <d v="2023-09-01T00:00:00"/>
    <s v="OTHER"/>
    <s v="RA NO. 8972/CSC MC NO. 8, S. 2004 - SOLO PARENT LEAVE"/>
    <s v="1 OTHER"/>
    <n v="1"/>
    <m/>
  </r>
  <r>
    <n v="3583"/>
    <x v="78"/>
    <d v="2023-08-29T00:00:00"/>
    <s v="DEL MUNDO ROSALLE A."/>
    <s v="PIO"/>
    <x v="1"/>
    <d v="2023-09-11T00:00:00"/>
    <d v="2023-09-11T00:00:00"/>
    <s v="OTHER"/>
    <s v="RA NO. 8972/CSC MC NO. 8, S. 2004 - SOLO PARENT LEAVE"/>
    <s v="1 OTHER"/>
    <n v="1"/>
    <m/>
  </r>
  <r>
    <n v="3584"/>
    <x v="78"/>
    <d v="2023-08-22T00:00:00"/>
    <s v="FERMA MARIA I."/>
    <s v="LCR"/>
    <x v="1"/>
    <d v="2023-08-15T00:00:00"/>
    <d v="2023-08-15T00:00:00"/>
    <s v="SL"/>
    <m/>
    <s v="1 SL"/>
    <n v="1"/>
    <m/>
  </r>
  <r>
    <n v="3585"/>
    <x v="78"/>
    <d v="2023-08-17T00:00:00"/>
    <s v="ANACAY LEVIE B."/>
    <s v="ACCOUNTING"/>
    <x v="1"/>
    <d v="2023-08-03T00:00:00"/>
    <d v="2023-08-03T00:00:00"/>
    <s v="SL"/>
    <m/>
    <s v="1 SL"/>
    <n v="1"/>
    <m/>
  </r>
  <r>
    <n v="3586"/>
    <x v="78"/>
    <d v="2023-08-17T00:00:00"/>
    <s v="ANACAY LEVIE B."/>
    <s v="ACCOUNTING"/>
    <x v="1"/>
    <d v="2023-08-18T00:00:00"/>
    <d v="2023-08-18T00:00:00"/>
    <s v="SL"/>
    <m/>
    <s v="1 SL"/>
    <n v="1"/>
    <m/>
  </r>
  <r>
    <n v="3587"/>
    <x v="78"/>
    <d v="2023-08-22T00:00:00"/>
    <s v="DAÑO ALMA R."/>
    <s v="ACCOUNTING"/>
    <x v="1"/>
    <d v="2023-08-07T00:00:00"/>
    <d v="2023-08-07T00:00:00"/>
    <s v="SL"/>
    <m/>
    <s v="1 SL"/>
    <n v="1"/>
    <m/>
  </r>
  <r>
    <n v="3588"/>
    <x v="78"/>
    <d v="2023-08-22T00:00:00"/>
    <s v="DAÑO ALMA R."/>
    <s v="ACCOUNTING"/>
    <x v="1"/>
    <d v="2023-08-29T00:00:00"/>
    <d v="2023-08-29T00:00:00"/>
    <s v="VL"/>
    <m/>
    <s v="1 VL"/>
    <n v="1"/>
    <m/>
  </r>
  <r>
    <n v="3589"/>
    <x v="78"/>
    <d v="2023-08-17T00:00:00"/>
    <s v="ROCILLO CECILLA A."/>
    <s v="ACCOUNTING"/>
    <x v="1"/>
    <d v="2023-08-07T00:00:00"/>
    <d v="2023-08-07T00:00:00"/>
    <s v="SL"/>
    <m/>
    <s v="1 SL"/>
    <n v="1"/>
    <m/>
  </r>
  <r>
    <n v="3590"/>
    <x v="78"/>
    <d v="2023-08-17T00:00:00"/>
    <s v="MENDOZA NORA A."/>
    <n v="0"/>
    <x v="2"/>
    <d v="2023-08-04T00:00:00"/>
    <d v="2023-08-04T00:00:00"/>
    <s v="SL"/>
    <m/>
    <s v="1 SL"/>
    <n v="1"/>
    <m/>
  </r>
  <r>
    <n v="3591"/>
    <x v="78"/>
    <d v="2023-08-22T00:00:00"/>
    <s v="AMBION DORINDA A."/>
    <s v="CSWDO"/>
    <x v="1"/>
    <d v="2023-08-18T00:00:00"/>
    <d v="2023-08-18T00:00:00"/>
    <s v="SL"/>
    <m/>
    <s v="1 SL"/>
    <n v="1"/>
    <m/>
  </r>
  <r>
    <n v="3592"/>
    <x v="78"/>
    <d v="2023-08-22T00:00:00"/>
    <s v="SEPINO MARIE CHIARRE M."/>
    <s v="CSWDO"/>
    <x v="1"/>
    <d v="2023-09-08T00:00:00"/>
    <d v="2023-09-08T00:00:00"/>
    <s v="VL"/>
    <m/>
    <s v="1 VL"/>
    <n v="1"/>
    <m/>
  </r>
  <r>
    <n v="3593"/>
    <x v="78"/>
    <d v="2023-08-17T00:00:00"/>
    <s v="TORRES SONIA M."/>
    <s v="ASSESSORS OFFICE"/>
    <x v="1"/>
    <d v="2023-08-16T00:00:00"/>
    <d v="2023-08-16T00:00:00"/>
    <s v="SL"/>
    <m/>
    <s v="1 SL"/>
    <n v="1"/>
    <m/>
  </r>
  <r>
    <n v="3594"/>
    <x v="78"/>
    <d v="2023-08-21T00:00:00"/>
    <s v="SALAZAR JOSIELYN G."/>
    <s v="PICNIC GROVE"/>
    <x v="0"/>
    <d v="2023-09-01T00:00:00"/>
    <d v="2023-09-30T00:00:00"/>
    <s v="VL"/>
    <m/>
    <s v="18 VL"/>
    <n v="18"/>
    <m/>
  </r>
  <r>
    <n v="3595"/>
    <x v="79"/>
    <d v="2023-08-04T00:00:00"/>
    <s v="FLAVIER ADORACION  "/>
    <s v="ADMIN OFFICE"/>
    <x v="1"/>
    <m/>
    <m/>
    <s v="OTHER"/>
    <s v="TERMINAL LEAVE"/>
    <s v="0 OTHER"/>
    <n v="0"/>
    <m/>
  </r>
  <r>
    <n v="3596"/>
    <x v="80"/>
    <d v="2023-09-01T00:00:00"/>
    <s v="MARASIGAN BIENVENIDO E."/>
    <s v="GSO"/>
    <x v="0"/>
    <d v="2023-08-31T00:00:00"/>
    <d v="2023-08-31T00:00:00"/>
    <s v="SL"/>
    <m/>
    <s v="1 SL"/>
    <n v="1"/>
    <m/>
  </r>
  <r>
    <n v="3597"/>
    <x v="80"/>
    <d v="2023-09-04T00:00:00"/>
    <s v="DOGELIO JEAN MELODY M."/>
    <s v="CTO"/>
    <x v="2"/>
    <d v="2023-08-14T00:00:00"/>
    <d v="2023-08-31T00:00:00"/>
    <s v="VL"/>
    <m/>
    <s v="14 VL"/>
    <n v="14"/>
    <m/>
  </r>
  <r>
    <n v="3598"/>
    <x v="80"/>
    <d v="2023-09-04T00:00:00"/>
    <s v="DE OCAMPO MARISSA B."/>
    <s v="THRDC"/>
    <x v="1"/>
    <d v="2023-08-31T00:00:00"/>
    <d v="2023-09-01T00:00:00"/>
    <s v="SL"/>
    <m/>
    <s v="2 SL"/>
    <n v="2"/>
    <m/>
  </r>
  <r>
    <n v="3599"/>
    <x v="80"/>
    <d v="2023-09-04T00:00:00"/>
    <s v="ZALDIVIA MIRIAM F."/>
    <s v="PIO"/>
    <x v="1"/>
    <d v="2023-09-01T00:00:00"/>
    <d v="2023-09-01T00:00:00"/>
    <s v="SL"/>
    <m/>
    <s v="1 SL"/>
    <n v="1"/>
    <m/>
  </r>
  <r>
    <n v="3600"/>
    <x v="80"/>
    <d v="2023-09-04T00:00:00"/>
    <s v="MENDOZA LOURDES G."/>
    <n v="0"/>
    <x v="2"/>
    <d v="2023-09-01T00:00:00"/>
    <d v="2023-09-01T00:00:00"/>
    <s v="SL"/>
    <m/>
    <s v="1 SL"/>
    <n v="1"/>
    <m/>
  </r>
  <r>
    <n v="3601"/>
    <x v="80"/>
    <d v="2023-09-04T00:00:00"/>
    <s v="ANGCAYA OFELIA G."/>
    <s v="ASSESSORS OFFICE"/>
    <x v="1"/>
    <d v="2023-09-15T00:00:00"/>
    <d v="2023-10-06T00:00:00"/>
    <s v="VL"/>
    <m/>
    <s v="15 VL"/>
    <n v="15"/>
    <m/>
  </r>
  <r>
    <n v="3602"/>
    <x v="80"/>
    <d v="2023-09-01T00:00:00"/>
    <s v="MALIGAYO YOLANDA D."/>
    <s v="CHO"/>
    <x v="1"/>
    <d v="2023-09-07T00:00:00"/>
    <d v="2023-09-08T00:00:00"/>
    <s v="VL"/>
    <m/>
    <s v="2 VL"/>
    <n v="2"/>
    <m/>
  </r>
  <r>
    <n v="3603"/>
    <x v="80"/>
    <d v="2023-09-01T00:00:00"/>
    <s v="MALIGAYO YOLANDA D."/>
    <s v="CHO"/>
    <x v="1"/>
    <d v="2023-08-31T00:00:00"/>
    <d v="2023-08-31T00:00:00"/>
    <s v="SL"/>
    <m/>
    <s v="1 SL"/>
    <n v="1"/>
    <m/>
  </r>
  <r>
    <n v="3604"/>
    <x v="80"/>
    <d v="2023-08-31T00:00:00"/>
    <s v="PERENA RUBILINDA C."/>
    <s v="MO"/>
    <x v="1"/>
    <d v="2023-08-23T00:00:00"/>
    <d v="2023-08-23T00:00:00"/>
    <s v="SL"/>
    <m/>
    <s v="1 SL"/>
    <n v="1"/>
    <m/>
  </r>
  <r>
    <n v="3605"/>
    <x v="80"/>
    <d v="2023-08-31T00:00:00"/>
    <s v="PERENA RUBILINDA C."/>
    <s v="MO"/>
    <x v="1"/>
    <d v="2023-08-30T00:00:00"/>
    <d v="2023-08-30T00:00:00"/>
    <s v="SL"/>
    <m/>
    <s v="1 SL"/>
    <n v="1"/>
    <m/>
  </r>
  <r>
    <n v="3606"/>
    <x v="80"/>
    <d v="2023-09-04T00:00:00"/>
    <s v="ATIENZA JULIE ANN A."/>
    <s v="CTO"/>
    <x v="1"/>
    <d v="2023-08-30T00:00:00"/>
    <d v="2023-09-01T00:00:00"/>
    <s v="SL"/>
    <m/>
    <s v="3 SL"/>
    <n v="3"/>
    <m/>
  </r>
  <r>
    <n v="3607"/>
    <x v="80"/>
    <d v="2023-09-04T00:00:00"/>
    <s v="ATIENZA JULIE ANN A."/>
    <s v="CTO"/>
    <x v="1"/>
    <d v="2023-08-25T00:00:00"/>
    <d v="2023-08-25T00:00:00"/>
    <s v="SL"/>
    <m/>
    <s v="1 SL"/>
    <n v="1"/>
    <m/>
  </r>
  <r>
    <n v="3608"/>
    <x v="80"/>
    <d v="2023-08-29T00:00:00"/>
    <s v="MARCIAL RUSTICO B."/>
    <s v="TOPS (ADMIN CSU)"/>
    <x v="1"/>
    <d v="2023-08-29T00:00:00"/>
    <d v="2023-09-14T00:00:00"/>
    <s v="SL"/>
    <m/>
    <s v="13 SL"/>
    <n v="13"/>
    <m/>
  </r>
  <r>
    <n v="3609"/>
    <x v="80"/>
    <d v="2023-09-01T00:00:00"/>
    <s v="JIMENO CHARITY D."/>
    <s v="RTC BRANCA"/>
    <x v="0"/>
    <d v="2023-08-29T00:00:00"/>
    <d v="2023-08-31T00:00:00"/>
    <s v="SL"/>
    <m/>
    <s v="3 SL"/>
    <n v="3"/>
    <m/>
  </r>
  <r>
    <n v="3610"/>
    <x v="80"/>
    <d v="2023-08-24T00:00:00"/>
    <s v="PRIMO GRACE M."/>
    <s v="EEO/CITY MARKET"/>
    <x v="0"/>
    <d v="2023-09-02T00:00:00"/>
    <d v="2023-09-02T00:00:00"/>
    <s v="VL"/>
    <m/>
    <s v="1 VL"/>
    <n v="1"/>
    <m/>
  </r>
  <r>
    <n v="3611"/>
    <x v="80"/>
    <d v="2023-08-26T00:00:00"/>
    <s v="PARAISO MARIA LORENA D."/>
    <s v="EEO/CITY MARKET"/>
    <x v="0"/>
    <d v="2023-09-02T00:00:00"/>
    <d v="2023-09-02T00:00:00"/>
    <s v="VL"/>
    <m/>
    <s v="1 VL"/>
    <n v="1"/>
    <m/>
  </r>
  <r>
    <n v="3612"/>
    <x v="80"/>
    <d v="2023-08-26T00:00:00"/>
    <s v="PARAISO MARIA LORENA D."/>
    <s v="EEO/CITY MARKET"/>
    <x v="0"/>
    <d v="2023-09-06T00:00:00"/>
    <d v="2023-09-06T00:00:00"/>
    <s v="VL"/>
    <m/>
    <s v="1 VL"/>
    <n v="1"/>
    <m/>
  </r>
  <r>
    <n v="3613"/>
    <x v="80"/>
    <d v="2023-08-30T00:00:00"/>
    <s v="GONZALES MARIO O."/>
    <s v="GSO"/>
    <x v="0"/>
    <d v="2023-09-07T00:00:00"/>
    <d v="2023-09-08T00:00:00"/>
    <s v="VL"/>
    <m/>
    <s v="2 VL"/>
    <n v="2"/>
    <m/>
  </r>
  <r>
    <n v="3614"/>
    <x v="80"/>
    <d v="2023-08-29T00:00:00"/>
    <s v="ANGCAYA RESTIE A."/>
    <s v="CPDO"/>
    <x v="0"/>
    <d v="2023-09-01T00:00:00"/>
    <d v="2023-09-29T00:00:00"/>
    <s v="VL"/>
    <m/>
    <s v="21 VL"/>
    <n v="21"/>
    <m/>
  </r>
  <r>
    <n v="3615"/>
    <x v="80"/>
    <d v="2023-08-30T00:00:00"/>
    <s v="VILLANUEVA DAVE RONILLO V."/>
    <s v="CEO"/>
    <x v="0"/>
    <d v="2023-09-06T00:00:00"/>
    <d v="2023-09-06T00:00:00"/>
    <s v="VL"/>
    <m/>
    <s v="1 VL"/>
    <n v="1"/>
    <m/>
  </r>
  <r>
    <n v="3616"/>
    <x v="80"/>
    <d v="2023-09-01T00:00:00"/>
    <s v="DIMAPILIS VILMA T."/>
    <s v="GSO"/>
    <x v="1"/>
    <d v="2023-09-15T00:00:00"/>
    <d v="2023-09-15T00:00:00"/>
    <s v="VL"/>
    <m/>
    <s v="1 VL"/>
    <n v="1"/>
    <m/>
  </r>
  <r>
    <n v="3617"/>
    <x v="80"/>
    <d v="2023-08-29T00:00:00"/>
    <s v="FERMA ARCELI C."/>
    <s v="INTERNAL"/>
    <x v="1"/>
    <d v="2023-08-17T00:00:00"/>
    <d v="2023-08-18T00:00:00"/>
    <s v="VL"/>
    <m/>
    <s v="2 VL"/>
    <n v="2"/>
    <m/>
  </r>
  <r>
    <n v="3618"/>
    <x v="80"/>
    <d v="2023-08-29T00:00:00"/>
    <s v="FERMA ARCELI C."/>
    <s v="INTERNAL"/>
    <x v="1"/>
    <d v="2023-08-22T00:00:00"/>
    <d v="2023-08-25T00:00:00"/>
    <s v="VL"/>
    <m/>
    <s v="4 VL"/>
    <n v="4"/>
    <m/>
  </r>
  <r>
    <n v="3619"/>
    <x v="80"/>
    <d v="2023-08-31T00:00:00"/>
    <s v="AMBION DORINDA A."/>
    <s v="CSWDO"/>
    <x v="1"/>
    <d v="2023-08-30T00:00:00"/>
    <d v="2023-08-30T00:00:00"/>
    <s v="SL"/>
    <m/>
    <s v="1 SL"/>
    <n v="1"/>
    <m/>
  </r>
  <r>
    <n v="3620"/>
    <x v="80"/>
    <d v="2023-08-30T00:00:00"/>
    <s v="MONTENEGRO HELEN L."/>
    <s v="TOPS (ADMIN CSU)"/>
    <x v="1"/>
    <d v="2023-08-25T00:00:00"/>
    <d v="2023-08-25T00:00:00"/>
    <s v="SL"/>
    <m/>
    <s v="1 SL"/>
    <n v="1"/>
    <m/>
  </r>
  <r>
    <n v="3621"/>
    <x v="80"/>
    <d v="2023-08-30T00:00:00"/>
    <s v="MONTENEGRO HELEN L."/>
    <s v="TOPS (ADMIN CSU)"/>
    <x v="1"/>
    <d v="2023-08-29T00:00:00"/>
    <d v="2023-08-29T00:00:00"/>
    <s v="SL"/>
    <m/>
    <s v="1 SL"/>
    <n v="1"/>
    <m/>
  </r>
  <r>
    <n v="3622"/>
    <x v="80"/>
    <d v="2023-08-30T00:00:00"/>
    <s v="MANGUINAO GILBERT  "/>
    <s v="GSO"/>
    <x v="1"/>
    <d v="2023-08-29T00:00:00"/>
    <d v="2023-08-29T00:00:00"/>
    <s v="SL"/>
    <m/>
    <s v="1 SL"/>
    <n v="1"/>
    <m/>
  </r>
  <r>
    <n v="3623"/>
    <x v="80"/>
    <d v="2023-08-29T00:00:00"/>
    <s v="CAUSAREN JOHN ROBERT C."/>
    <s v="CHO"/>
    <x v="1"/>
    <d v="2023-08-22T00:00:00"/>
    <d v="2023-08-25T00:00:00"/>
    <s v="VL"/>
    <m/>
    <s v="4 VL"/>
    <n v="4"/>
    <m/>
  </r>
  <r>
    <n v="3624"/>
    <x v="80"/>
    <d v="2023-08-29T00:00:00"/>
    <s v="FELICIDARIO PAMELA C."/>
    <s v="BUDGET"/>
    <x v="1"/>
    <d v="2023-08-31T00:00:00"/>
    <d v="2023-08-31T00:00:00"/>
    <s v="OTHER"/>
    <s v="SEC 21 EO 292- SPECIAL PRIVILEGE"/>
    <s v="1 OTHER"/>
    <n v="1"/>
    <m/>
  </r>
  <r>
    <n v="3625"/>
    <x v="80"/>
    <d v="2023-08-31T00:00:00"/>
    <s v="DIMAILIG ARLYN R."/>
    <s v="MAHOGANY MARKET"/>
    <x v="0"/>
    <d v="2023-08-29T00:00:00"/>
    <d v="2023-08-29T00:00:00"/>
    <s v="SL"/>
    <m/>
    <s v="1 SL"/>
    <n v="1"/>
    <m/>
  </r>
  <r>
    <n v="3626"/>
    <x v="80"/>
    <d v="2023-08-25T00:00:00"/>
    <s v="MACASPAC JOSE VICTOR P."/>
    <s v="MAHOGANY MARKET"/>
    <x v="1"/>
    <d v="2023-08-22T00:00:00"/>
    <d v="2023-08-24T00:00:00"/>
    <s v="SL"/>
    <m/>
    <s v="3 SL"/>
    <n v="3"/>
    <m/>
  </r>
  <r>
    <n v="3627"/>
    <x v="80"/>
    <d v="2023-09-01T00:00:00"/>
    <s v="MANGUINAO GILBERT  "/>
    <s v="GSO"/>
    <x v="1"/>
    <d v="2023-08-31T00:00:00"/>
    <d v="2023-08-31T00:00:00"/>
    <s v="SL"/>
    <m/>
    <s v="1 SL"/>
    <n v="1"/>
    <m/>
  </r>
  <r>
    <n v="3628"/>
    <x v="80"/>
    <d v="2023-09-01T00:00:00"/>
    <s v="RAMA RAQUEL J."/>
    <s v="INTERNAL"/>
    <x v="0"/>
    <d v="2023-08-29T00:00:00"/>
    <d v="2023-08-31T00:00:00"/>
    <s v="SL"/>
    <m/>
    <s v="3 SL"/>
    <n v="3"/>
    <m/>
  </r>
  <r>
    <n v="3629"/>
    <x v="80"/>
    <d v="2023-08-29T00:00:00"/>
    <s v="ATIENZA VENUS  "/>
    <s v="CENRO"/>
    <x v="0"/>
    <d v="2023-08-24T00:00:00"/>
    <d v="2023-08-25T00:00:00"/>
    <s v="SL"/>
    <m/>
    <s v="2 SL"/>
    <n v="2"/>
    <m/>
  </r>
  <r>
    <n v="3630"/>
    <x v="80"/>
    <d v="2023-08-29T00:00:00"/>
    <s v="ANDAG ALEX C."/>
    <s v="CENRO"/>
    <x v="0"/>
    <d v="2023-08-24T00:00:00"/>
    <d v="2023-08-25T00:00:00"/>
    <s v="SL"/>
    <m/>
    <s v="2 SL"/>
    <n v="2"/>
    <m/>
  </r>
  <r>
    <n v="3631"/>
    <x v="80"/>
    <d v="2023-08-29T00:00:00"/>
    <s v="CASTILLO ROBENSON  "/>
    <s v="CENRO"/>
    <x v="0"/>
    <d v="2023-08-26T00:00:00"/>
    <d v="2023-08-27T00:00:00"/>
    <s v="SL"/>
    <m/>
    <s v="2 SL"/>
    <n v="2"/>
    <m/>
  </r>
  <r>
    <n v="3632"/>
    <x v="80"/>
    <d v="2023-08-22T00:00:00"/>
    <s v="MARDO MELINDA E."/>
    <s v="CENRO"/>
    <x v="0"/>
    <d v="2023-08-30T00:00:00"/>
    <d v="2023-08-31T00:00:00"/>
    <s v="VL"/>
    <m/>
    <s v="2 VL"/>
    <n v="2"/>
    <m/>
  </r>
  <r>
    <n v="3633"/>
    <x v="80"/>
    <d v="2023-08-30T00:00:00"/>
    <s v="RODRIGUEZ RAYMUNDO  "/>
    <s v="CENRO"/>
    <x v="0"/>
    <d v="2023-08-29T00:00:00"/>
    <d v="2023-08-29T00:00:00"/>
    <s v="SL"/>
    <m/>
    <s v="1 SL"/>
    <n v="1"/>
    <m/>
  </r>
  <r>
    <n v="3634"/>
    <x v="80"/>
    <d v="2023-08-19T00:00:00"/>
    <s v="AMULONG GERONIMO M."/>
    <s v="EEO/CITY MARKET"/>
    <x v="0"/>
    <d v="2023-08-16T00:00:00"/>
    <d v="2023-08-18T00:00:00"/>
    <s v="SL"/>
    <m/>
    <s v="3 SL"/>
    <n v="3"/>
    <m/>
  </r>
  <r>
    <n v="3635"/>
    <x v="80"/>
    <d v="2023-08-26T00:00:00"/>
    <s v="AMULONG GERONIMO M."/>
    <s v="EEO/CITY MARKET"/>
    <x v="0"/>
    <d v="2023-08-21T00:00:00"/>
    <d v="2023-08-21T00:00:00"/>
    <s v="SL"/>
    <m/>
    <s v="1 SL"/>
    <n v="1"/>
    <m/>
  </r>
  <r>
    <n v="3636"/>
    <x v="80"/>
    <d v="2023-08-26T00:00:00"/>
    <s v="AMULONG GERONIMO M."/>
    <s v="EEO/CITY MARKET"/>
    <x v="0"/>
    <d v="2023-08-23T00:00:00"/>
    <d v="2023-08-25T00:00:00"/>
    <s v="SL"/>
    <m/>
    <s v="3 SL"/>
    <n v="3"/>
    <m/>
  </r>
  <r>
    <n v="3637"/>
    <x v="80"/>
    <d v="2023-09-01T00:00:00"/>
    <s v="MALANAN JENNYLYN R."/>
    <s v="PICNIC GROVE"/>
    <x v="0"/>
    <d v="2023-08-30T00:00:00"/>
    <d v="2023-08-31T00:00:00"/>
    <s v="SL"/>
    <m/>
    <s v="2 SL"/>
    <n v="2"/>
    <m/>
  </r>
  <r>
    <n v="3638"/>
    <x v="80"/>
    <d v="2023-08-30T00:00:00"/>
    <s v="PETIL GLENDA D."/>
    <s v="CCT"/>
    <x v="1"/>
    <d v="2023-08-29T00:00:00"/>
    <d v="2023-08-29T00:00:00"/>
    <s v="SL"/>
    <m/>
    <s v="1 SL"/>
    <n v="1"/>
    <m/>
  </r>
  <r>
    <n v="3639"/>
    <x v="80"/>
    <d v="2023-09-04T00:00:00"/>
    <s v="MULINGTAPANG GUILLERMA O."/>
    <s v="GSO"/>
    <x v="0"/>
    <d v="2023-08-31T00:00:00"/>
    <d v="2023-09-01T00:00:00"/>
    <s v="SL"/>
    <m/>
    <s v="2 SL"/>
    <n v="2"/>
    <m/>
  </r>
  <r>
    <n v="3640"/>
    <x v="80"/>
    <d v="2023-09-04T00:00:00"/>
    <s v="MULINGTAPANG GUILLERMA O."/>
    <s v="GSO"/>
    <x v="0"/>
    <d v="2023-09-07T00:00:00"/>
    <d v="2023-09-08T00:00:00"/>
    <s v="VL"/>
    <m/>
    <s v="2 VL"/>
    <n v="2"/>
    <m/>
  </r>
  <r>
    <n v="3641"/>
    <x v="80"/>
    <d v="2023-09-04T00:00:00"/>
    <s v="MULINGTAPANG GUILLERMA O."/>
    <s v="GSO"/>
    <x v="0"/>
    <d v="2023-09-14T00:00:00"/>
    <d v="2023-09-15T00:00:00"/>
    <s v="VL"/>
    <m/>
    <s v="2 VL"/>
    <n v="2"/>
    <m/>
  </r>
  <r>
    <n v="3642"/>
    <x v="80"/>
    <d v="2023-09-04T00:00:00"/>
    <s v="MULINGTAPANG GUILLERMA O."/>
    <s v="GSO"/>
    <x v="0"/>
    <d v="2023-09-21T00:00:00"/>
    <d v="2023-09-22T00:00:00"/>
    <s v="VL"/>
    <m/>
    <s v="2 VL"/>
    <n v="2"/>
    <m/>
  </r>
  <r>
    <n v="3643"/>
    <x v="80"/>
    <d v="2023-09-04T00:00:00"/>
    <s v="MULINGTAPANG GUILLERMA O."/>
    <s v="GSO"/>
    <x v="0"/>
    <d v="2023-09-28T00:00:00"/>
    <d v="2023-09-29T00:00:00"/>
    <s v="VL"/>
    <m/>
    <s v="2 VL"/>
    <n v="2"/>
    <m/>
  </r>
  <r>
    <n v="3644"/>
    <x v="80"/>
    <d v="2023-09-04T00:00:00"/>
    <s v="MARINDUQUE AURORA A."/>
    <s v="VMO"/>
    <x v="1"/>
    <d v="2023-08-31T00:00:00"/>
    <d v="2023-08-31T00:00:00"/>
    <s v="SL"/>
    <m/>
    <s v="1 SL"/>
    <n v="1"/>
    <m/>
  </r>
  <r>
    <n v="3645"/>
    <x v="80"/>
    <d v="2023-08-30T00:00:00"/>
    <s v="REOSA CECILIA A."/>
    <s v="SP"/>
    <x v="1"/>
    <d v="2023-08-29T00:00:00"/>
    <d v="2023-08-29T00:00:00"/>
    <s v="SL"/>
    <m/>
    <s v="1 SL"/>
    <n v="1"/>
    <m/>
  </r>
  <r>
    <n v="3646"/>
    <x v="80"/>
    <d v="2023-08-29T00:00:00"/>
    <s v="AMBAT JAIME L."/>
    <s v="VMO/SP"/>
    <x v="0"/>
    <d v="2023-09-06T00:00:00"/>
    <d v="2023-09-08T00:00:00"/>
    <s v="VL"/>
    <m/>
    <s v="3 VL"/>
    <n v="3"/>
    <m/>
  </r>
  <r>
    <n v="3647"/>
    <x v="80"/>
    <d v="2023-08-22T00:00:00"/>
    <s v="DIMARANAN JENELIN B."/>
    <s v="SP"/>
    <x v="0"/>
    <d v="2023-08-30T00:00:00"/>
    <d v="2023-08-30T00:00:00"/>
    <s v="VL"/>
    <m/>
    <s v="1 VL"/>
    <n v="1"/>
    <m/>
  </r>
  <r>
    <n v="3648"/>
    <x v="80"/>
    <d v="2023-08-29T00:00:00"/>
    <s v="DIMARANAN JENELIN B."/>
    <s v="SP"/>
    <x v="0"/>
    <d v="2023-09-05T00:00:00"/>
    <d v="2023-09-08T00:00:00"/>
    <s v="VL"/>
    <m/>
    <s v="4 VL"/>
    <n v="4"/>
    <m/>
  </r>
  <r>
    <n v="3649"/>
    <x v="80"/>
    <d v="2023-08-31T00:00:00"/>
    <s v="MIRANDO EDITH B."/>
    <n v="0"/>
    <x v="2"/>
    <d v="2023-08-18T00:00:00"/>
    <d v="2023-08-18T00:00:00"/>
    <s v="SL"/>
    <m/>
    <s v="1 SL"/>
    <n v="1"/>
    <m/>
  </r>
  <r>
    <n v="3650"/>
    <x v="80"/>
    <d v="2023-09-01T00:00:00"/>
    <s v="MARINDUQUE GERRY C."/>
    <s v="CHO"/>
    <x v="1"/>
    <d v="2023-08-31T00:00:00"/>
    <d v="2023-08-31T00:00:00"/>
    <s v="SL"/>
    <m/>
    <s v="1 SL"/>
    <n v="1"/>
    <m/>
  </r>
  <r>
    <n v="3651"/>
    <x v="80"/>
    <d v="2023-09-01T00:00:00"/>
    <s v="ENRIQUEZ ANABEL O."/>
    <s v="CHO"/>
    <x v="0"/>
    <d v="2023-08-31T00:00:00"/>
    <d v="2023-08-31T00:00:00"/>
    <s v="SL"/>
    <m/>
    <s v="1 SL"/>
    <n v="1"/>
    <m/>
  </r>
  <r>
    <n v="3652"/>
    <x v="80"/>
    <d v="2023-09-01T00:00:00"/>
    <s v="GARCIA JINKY A."/>
    <s v="OSP"/>
    <x v="1"/>
    <d v="2023-08-31T00:00:00"/>
    <d v="2023-08-31T00:00:00"/>
    <s v="SL"/>
    <m/>
    <s v="1 SL"/>
    <n v="1"/>
    <m/>
  </r>
  <r>
    <n v="3653"/>
    <x v="80"/>
    <d v="2023-08-31T00:00:00"/>
    <s v="ABELA IMELDA C."/>
    <s v="ACCOUNTING"/>
    <x v="0"/>
    <d v="2023-08-29T00:00:00"/>
    <d v="2023-08-29T00:00:00"/>
    <s v="SL"/>
    <m/>
    <s v="1 SL"/>
    <n v="1"/>
    <m/>
  </r>
  <r>
    <n v="3654"/>
    <x v="80"/>
    <d v="2023-08-31T00:00:00"/>
    <s v="ROMILLA MARIBEL P."/>
    <s v="ACCOUNTING"/>
    <x v="0"/>
    <d v="2023-09-08T00:00:00"/>
    <d v="2023-09-08T00:00:00"/>
    <s v="VL"/>
    <m/>
    <s v="1 VL"/>
    <n v="1"/>
    <m/>
  </r>
  <r>
    <n v="3655"/>
    <x v="80"/>
    <d v="2023-08-31T00:00:00"/>
    <s v="ROMILLA MARIBEL P."/>
    <s v="ACCOUNTING"/>
    <x v="0"/>
    <d v="2023-09-19T00:00:00"/>
    <d v="2023-09-19T00:00:00"/>
    <s v="VL"/>
    <m/>
    <s v="1 VL"/>
    <n v="1"/>
    <m/>
  </r>
  <r>
    <n v="3656"/>
    <x v="80"/>
    <d v="2023-08-31T00:00:00"/>
    <s v="ROMILLA MARIBEL P."/>
    <s v="ACCOUNTING"/>
    <x v="0"/>
    <d v="2023-09-26T00:00:00"/>
    <d v="2023-09-26T00:00:00"/>
    <s v="VL"/>
    <m/>
    <s v="1 VL"/>
    <n v="1"/>
    <m/>
  </r>
  <r>
    <n v="3657"/>
    <x v="80"/>
    <d v="2023-08-30T00:00:00"/>
    <s v="CHACON ELISA G."/>
    <s v="CCT"/>
    <x v="1"/>
    <d v="2023-08-29T00:00:00"/>
    <d v="2023-08-29T00:00:00"/>
    <s v="SL"/>
    <m/>
    <s v="1 SL"/>
    <n v="1"/>
    <m/>
  </r>
  <r>
    <n v="3658"/>
    <x v="80"/>
    <d v="2023-08-15T00:00:00"/>
    <s v="BATHAN ELVIRA R."/>
    <s v="TICC"/>
    <x v="0"/>
    <d v="2023-08-18T00:00:00"/>
    <d v="2023-08-18T00:00:00"/>
    <s v="OTHER"/>
    <s v="SEC 21 EO 292- SPECIAL PRIVILEGE"/>
    <s v="1 OTHER"/>
    <n v="1"/>
    <m/>
  </r>
  <r>
    <n v="3659"/>
    <x v="80"/>
    <d v="2023-08-14T00:00:00"/>
    <s v="DISEPEDA MACARIA P."/>
    <s v="TICC"/>
    <x v="0"/>
    <d v="2023-08-24T00:00:00"/>
    <d v="2023-08-25T00:00:00"/>
    <s v="VL"/>
    <m/>
    <s v="2 VL"/>
    <n v="2"/>
    <m/>
  </r>
  <r>
    <n v="3660"/>
    <x v="80"/>
    <d v="2023-08-14T00:00:00"/>
    <s v="DISEPEDA MACARIA P."/>
    <s v="TICC"/>
    <x v="0"/>
    <d v="2023-08-29T00:00:00"/>
    <d v="2023-08-29T00:00:00"/>
    <s v="VL"/>
    <m/>
    <s v="1 VL"/>
    <n v="1"/>
    <m/>
  </r>
  <r>
    <n v="3661"/>
    <x v="80"/>
    <d v="2023-09-08T00:00:00"/>
    <s v="LLORENTE MARIA THERESA O."/>
    <s v="SP/VMO"/>
    <x v="3"/>
    <d v="2023-09-14T00:00:00"/>
    <d v="2023-09-15T00:00:00"/>
    <s v="VL"/>
    <m/>
    <s v="2 VL"/>
    <n v="2"/>
    <m/>
  </r>
  <r>
    <n v="3662"/>
    <x v="80"/>
    <s v="9/8/2023``"/>
    <s v="HERNANDEZ RODERICK M."/>
    <s v="EEO/CITY MARKET"/>
    <x v="0"/>
    <m/>
    <m/>
    <s v="OTHER"/>
    <s v="TERMINAL LEAVE"/>
    <s v="0 OTHER"/>
    <n v="0"/>
    <m/>
  </r>
  <r>
    <n v="3663"/>
    <x v="81"/>
    <d v="2023-08-30T00:00:00"/>
    <s v="VILLANUEVA DAVE RONILLO V."/>
    <s v="CEO"/>
    <x v="0"/>
    <d v="2023-09-06T00:00:00"/>
    <d v="2023-09-06T00:00:00"/>
    <s v="VL"/>
    <m/>
    <s v="1 VL"/>
    <n v="1"/>
    <m/>
  </r>
  <r>
    <n v="3664"/>
    <x v="81"/>
    <d v="2023-09-05T00:00:00"/>
    <s v="BAYBAY MA. PAZ R."/>
    <s v="MO"/>
    <x v="1"/>
    <d v="2023-09-05T00:00:00"/>
    <d v="2023-09-05T00:00:00"/>
    <s v="SL"/>
    <m/>
    <s v="1 SL"/>
    <n v="1"/>
    <m/>
  </r>
  <r>
    <n v="3665"/>
    <x v="81"/>
    <d v="2023-09-06T00:00:00"/>
    <s v="REOSA CECILIA A."/>
    <s v="SP"/>
    <x v="1"/>
    <d v="2023-09-05T00:00:00"/>
    <d v="2023-09-05T00:00:00"/>
    <s v="SL"/>
    <m/>
    <s v="1 SL"/>
    <n v="1"/>
    <m/>
  </r>
  <r>
    <n v="3666"/>
    <x v="81"/>
    <d v="2023-09-04T00:00:00"/>
    <s v="BOFILL ERNA P."/>
    <s v="LCR"/>
    <x v="1"/>
    <d v="2023-08-30T00:00:00"/>
    <d v="2023-08-31T00:00:00"/>
    <s v="SL"/>
    <m/>
    <s v="2 SL"/>
    <n v="2"/>
    <m/>
  </r>
  <r>
    <n v="3667"/>
    <x v="81"/>
    <d v="2023-08-24T00:00:00"/>
    <s v="MACASPAC ELVIRA V."/>
    <s v="COOPERATIVE OFFICE"/>
    <x v="1"/>
    <d v="2023-08-22T00:00:00"/>
    <d v="2023-08-22T00:00:00"/>
    <s v="SL"/>
    <m/>
    <s v="1 SL"/>
    <n v="1"/>
    <m/>
  </r>
  <r>
    <n v="3668"/>
    <x v="81"/>
    <d v="2023-09-06T00:00:00"/>
    <s v="ALCAZAR ZENAIDA S."/>
    <s v="CHO"/>
    <x v="1"/>
    <d v="2023-09-05T00:00:00"/>
    <d v="2023-09-05T00:00:00"/>
    <s v="SL"/>
    <m/>
    <s v="1 SL"/>
    <n v="1"/>
    <m/>
  </r>
  <r>
    <n v="3669"/>
    <x v="81"/>
    <d v="2023-08-25T00:00:00"/>
    <s v="CALANOG EUGENE V."/>
    <s v="CHO"/>
    <x v="1"/>
    <d v="2023-09-06T00:00:00"/>
    <d v="2023-09-06T00:00:00"/>
    <s v="OTHER"/>
    <s v="SEC 21 EO 292- SPECIAL PRIVILEGE"/>
    <s v="1 OTHER"/>
    <n v="1"/>
    <m/>
  </r>
  <r>
    <n v="3670"/>
    <x v="81"/>
    <d v="2023-09-04T00:00:00"/>
    <s v="ALCAZAR ZENAIDA S."/>
    <s v="CHO"/>
    <x v="1"/>
    <d v="2023-08-29T00:00:00"/>
    <d v="2023-08-31T00:00:00"/>
    <s v="SL"/>
    <m/>
    <s v="3 SL"/>
    <n v="3"/>
    <m/>
  </r>
  <r>
    <n v="3671"/>
    <x v="81"/>
    <d v="2023-09-05T00:00:00"/>
    <s v="INOCENCIO REYMARK S."/>
    <s v="RECORDS OFFICE"/>
    <x v="1"/>
    <d v="2023-08-11T00:00:00"/>
    <d v="2023-08-11T00:00:00"/>
    <s v="SL"/>
    <m/>
    <s v="1 SL"/>
    <n v="1"/>
    <m/>
  </r>
  <r>
    <n v="3672"/>
    <x v="81"/>
    <d v="2023-09-04T00:00:00"/>
    <s v="ARCULLO MELISSA A."/>
    <s v="CEO"/>
    <x v="1"/>
    <d v="2023-09-07T00:00:00"/>
    <d v="2023-09-07T00:00:00"/>
    <s v="VL"/>
    <m/>
    <s v="1 VL"/>
    <n v="1"/>
    <m/>
  </r>
  <r>
    <n v="3673"/>
    <x v="81"/>
    <d v="2023-09-01T00:00:00"/>
    <s v="UNTALAN DIVINA R."/>
    <s v="CTO"/>
    <x v="1"/>
    <d v="2023-09-07T00:00:00"/>
    <d v="2023-09-07T00:00:00"/>
    <s v="VL"/>
    <m/>
    <s v="1 VL"/>
    <n v="1"/>
    <m/>
  </r>
  <r>
    <n v="3674"/>
    <x v="81"/>
    <d v="2023-09-04T00:00:00"/>
    <s v="DIMAPILIS ANTHONY A."/>
    <s v="CTO"/>
    <x v="1"/>
    <d v="2023-08-31T00:00:00"/>
    <d v="2023-08-31T00:00:00"/>
    <s v="SL"/>
    <m/>
    <s v="1 SL"/>
    <n v="1"/>
    <m/>
  </r>
  <r>
    <n v="3675"/>
    <x v="81"/>
    <d v="2023-09-05T00:00:00"/>
    <s v="OPO CORAZON R."/>
    <s v="PICNIC GROVE"/>
    <x v="0"/>
    <d v="2023-09-16T00:00:00"/>
    <d v="2023-09-22T00:00:00"/>
    <s v="VL"/>
    <m/>
    <s v="6 VL"/>
    <n v="6"/>
    <m/>
  </r>
  <r>
    <n v="3676"/>
    <x v="81"/>
    <d v="2023-09-05T00:00:00"/>
    <s v="FELICIDARIO PAMELA C."/>
    <s v="BUDGET"/>
    <x v="1"/>
    <d v="2023-09-04T00:00:00"/>
    <d v="2023-09-04T00:00:00"/>
    <s v="SL"/>
    <m/>
    <s v="1 SL"/>
    <n v="1"/>
    <m/>
  </r>
  <r>
    <n v="3677"/>
    <x v="81"/>
    <d v="2023-09-04T00:00:00"/>
    <s v="RODRIGUEZ GREGORIO  "/>
    <s v="CENRO"/>
    <x v="1"/>
    <d v="2023-08-30T00:00:00"/>
    <d v="2023-08-31T00:00:00"/>
    <s v="SL"/>
    <m/>
    <s v="2 SL"/>
    <n v="2"/>
    <m/>
  </r>
  <r>
    <n v="3678"/>
    <x v="81"/>
    <d v="2023-09-04T00:00:00"/>
    <s v="DOCTORA ZENAIDA  "/>
    <s v="CENRO"/>
    <x v="1"/>
    <d v="2023-09-11T00:00:00"/>
    <d v="2023-09-13T00:00:00"/>
    <s v="VL"/>
    <m/>
    <s v="3 VL"/>
    <n v="3"/>
    <m/>
  </r>
  <r>
    <n v="3679"/>
    <x v="81"/>
    <d v="2023-09-04T00:00:00"/>
    <s v="MACAPUNO FELIX  "/>
    <s v="CENRO"/>
    <x v="1"/>
    <d v="2023-08-31T00:00:00"/>
    <d v="2023-08-31T00:00:00"/>
    <s v="SL"/>
    <m/>
    <s v="1 SL"/>
    <n v="1"/>
    <m/>
  </r>
  <r>
    <n v="3680"/>
    <x v="81"/>
    <d v="2023-09-05T00:00:00"/>
    <s v="DELA CRUZ EVANGELINE P."/>
    <s v="LANDTAX"/>
    <x v="1"/>
    <d v="2023-09-01T00:00:00"/>
    <d v="2023-09-01T00:00:00"/>
    <s v="SL"/>
    <m/>
    <s v="1 SL"/>
    <n v="1"/>
    <m/>
  </r>
  <r>
    <n v="3681"/>
    <x v="81"/>
    <d v="2023-09-05T00:00:00"/>
    <s v="ALEGA ESTELITA M."/>
    <s v="CTO"/>
    <x v="1"/>
    <d v="2023-08-31T00:00:00"/>
    <d v="2023-08-31T00:00:00"/>
    <s v="SL"/>
    <m/>
    <s v="1 SL"/>
    <n v="1"/>
    <m/>
  </r>
  <r>
    <n v="3682"/>
    <x v="81"/>
    <d v="2023-09-05T00:00:00"/>
    <s v="ALEGA ESTELITA M."/>
    <s v="CTO"/>
    <x v="1"/>
    <d v="2023-09-01T00:00:00"/>
    <d v="2023-09-01T00:00:00"/>
    <s v="SL"/>
    <m/>
    <s v="1 SL"/>
    <n v="1"/>
    <m/>
  </r>
  <r>
    <n v="3683"/>
    <x v="81"/>
    <d v="2023-09-01T00:00:00"/>
    <s v="CAPUPUS LIZA FE F."/>
    <s v="CHO"/>
    <x v="1"/>
    <d v="2023-09-07T00:00:00"/>
    <d v="2023-09-08T00:00:00"/>
    <s v="OTHER"/>
    <s v="SEC 21 EO 292- SPECIAL PRIVILEGE"/>
    <s v="2 OTHER"/>
    <n v="2"/>
    <m/>
  </r>
  <r>
    <n v="3684"/>
    <x v="81"/>
    <d v="2023-09-05T00:00:00"/>
    <s v="AMBION DORINDA A."/>
    <s v="CSWDO"/>
    <x v="1"/>
    <d v="2023-09-04T00:00:00"/>
    <d v="2023-09-04T00:00:00"/>
    <s v="SL"/>
    <m/>
    <s v="1 SL"/>
    <n v="1"/>
    <m/>
  </r>
  <r>
    <n v="3685"/>
    <x v="81"/>
    <d v="2023-09-01T00:00:00"/>
    <s v="AGUSTIN MARIA LUISA F."/>
    <s v="HRMO"/>
    <x v="1"/>
    <d v="2023-08-18T00:00:00"/>
    <d v="2023-08-18T00:00:00"/>
    <s v="SL"/>
    <m/>
    <s v="1 SL"/>
    <n v="1"/>
    <m/>
  </r>
  <r>
    <n v="3685"/>
    <x v="81"/>
    <d v="2023-09-01T00:00:00"/>
    <s v="AGUSTIN MARIA LUISA F."/>
    <s v="HRMO"/>
    <x v="1"/>
    <d v="2023-08-31T00:00:00"/>
    <d v="2023-08-31T00:00:00"/>
    <s v="SL"/>
    <m/>
    <s v="1 SL"/>
    <n v="1"/>
    <m/>
  </r>
  <r>
    <n v="3686"/>
    <x v="81"/>
    <d v="2023-09-05T00:00:00"/>
    <s v="CORTEZ FIDELA B."/>
    <s v="TCCH/TICC"/>
    <x v="1"/>
    <d v="2023-09-11T00:00:00"/>
    <d v="2023-09-11T00:00:00"/>
    <s v="OTHER"/>
    <s v="SEC 21 EO 292- SPECIAL PRIVILEGE"/>
    <s v="1 OTHER"/>
    <n v="1"/>
    <m/>
  </r>
  <r>
    <n v="3687"/>
    <x v="81"/>
    <d v="2023-09-05T00:00:00"/>
    <s v="LEPARDO ROWENA R."/>
    <s v="CCT"/>
    <x v="1"/>
    <d v="2023-09-12T00:00:00"/>
    <d v="2023-09-12T00:00:00"/>
    <s v="VL"/>
    <m/>
    <s v="1 VL"/>
    <n v="1"/>
    <m/>
  </r>
  <r>
    <n v="3688"/>
    <x v="81"/>
    <d v="2023-09-01T00:00:00"/>
    <s v="ESTRANGCO MERCY U."/>
    <s v="MAHOGANY MARKET"/>
    <x v="1"/>
    <d v="2023-09-04T00:00:00"/>
    <d v="2023-09-04T00:00:00"/>
    <s v="OTHER"/>
    <s v="SEC 21 EO 292- SPECIAL PRIVILEGE"/>
    <s v="1 OTHER"/>
    <n v="1"/>
    <m/>
  </r>
  <r>
    <n v="3689"/>
    <x v="81"/>
    <d v="2023-08-15T00:00:00"/>
    <s v="MANGUINAO JOVELYN A."/>
    <s v="MAYORS OFFICE"/>
    <x v="1"/>
    <d v="2023-08-18T00:00:00"/>
    <d v="2023-08-18T00:00:00"/>
    <s v="OTHER"/>
    <s v="SEC 21 EO 292- SPECIAL PRIVILEGE"/>
    <s v="1 OTHER"/>
    <n v="1"/>
    <m/>
  </r>
  <r>
    <n v="3690"/>
    <x v="81"/>
    <d v="2023-09-04T00:00:00"/>
    <s v="FRONDOZO AILEEN D."/>
    <s v="TERMINAL"/>
    <x v="0"/>
    <d v="2023-09-07T00:00:00"/>
    <d v="2023-09-08T00:00:00"/>
    <s v="VL"/>
    <m/>
    <s v="2 VL"/>
    <n v="2"/>
    <m/>
  </r>
  <r>
    <n v="3691"/>
    <x v="81"/>
    <d v="2023-09-04T00:00:00"/>
    <s v="FRONDOZO AILEEN D."/>
    <s v="TERMINAL"/>
    <x v="0"/>
    <d v="2023-09-01T00:00:00"/>
    <d v="2023-09-01T00:00:00"/>
    <s v="SL"/>
    <m/>
    <s v="1 SL"/>
    <n v="1"/>
    <m/>
  </r>
  <r>
    <n v="3692"/>
    <x v="81"/>
    <d v="2023-09-04T00:00:00"/>
    <s v="DIMAPILIS ELVIRA S."/>
    <s v="CTO"/>
    <x v="1"/>
    <d v="2023-09-15T00:00:00"/>
    <d v="2023-09-15T00:00:00"/>
    <s v="VL"/>
    <m/>
    <s v="1 VL"/>
    <n v="1"/>
    <m/>
  </r>
  <r>
    <n v="3692"/>
    <x v="81"/>
    <d v="2023-09-04T00:00:00"/>
    <s v="DIMAPILIS ELVIRA S."/>
    <s v="CTO"/>
    <x v="1"/>
    <d v="2023-09-22T00:00:00"/>
    <d v="2023-09-22T00:00:00"/>
    <s v="VL"/>
    <m/>
    <s v="1 VL"/>
    <n v="1"/>
    <m/>
  </r>
  <r>
    <n v="3693"/>
    <x v="81"/>
    <d v="2023-09-11T00:00:00"/>
    <s v="MONTEALEGRE GRETEL MAE T."/>
    <n v="0"/>
    <x v="2"/>
    <d v="2023-09-22T00:00:00"/>
    <d v="2023-09-22T00:00:00"/>
    <s v="OTHER"/>
    <s v="SEC 21 EO 292- SPECIAL PRIVILEGE"/>
    <s v="1 OTHER"/>
    <n v="1"/>
    <m/>
  </r>
  <r>
    <n v="3694"/>
    <x v="81"/>
    <d v="2023-09-11T00:00:00"/>
    <s v="ENMACIO LEILA A."/>
    <s v="ACCOUNTING"/>
    <x v="1"/>
    <d v="2023-09-07T00:00:00"/>
    <d v="2023-09-08T00:00:00"/>
    <s v="SL"/>
    <m/>
    <s v="2 SL"/>
    <n v="2"/>
    <m/>
  </r>
  <r>
    <n v="3695"/>
    <x v="81"/>
    <d v="2023-08-29T00:00:00"/>
    <s v="CABANTING AIRA P."/>
    <s v="ONT"/>
    <x v="0"/>
    <d v="2023-09-07T00:00:00"/>
    <d v="2023-09-07T00:00:00"/>
    <s v="OTHER"/>
    <s v="SEC 21 EO 292- SPECIAL PRIVILEGE"/>
    <s v="1 OTHER"/>
    <n v="1"/>
    <m/>
  </r>
  <r>
    <n v="3695"/>
    <x v="81"/>
    <d v="2023-08-29T00:00:00"/>
    <s v="CABANTING AIRA P."/>
    <s v="ONT"/>
    <x v="0"/>
    <d v="2023-09-14T00:00:00"/>
    <d v="2023-09-14T00:00:00"/>
    <s v="OTHER"/>
    <s v="SEC 21 EO 292- SPECIAL PRIVILEGE"/>
    <s v="1 OTHER"/>
    <n v="1"/>
    <m/>
  </r>
  <r>
    <n v="3696"/>
    <x v="81"/>
    <d v="2023-08-27T00:00:00"/>
    <s v="ACERON ANGELU V."/>
    <s v="ONT"/>
    <x v="1"/>
    <d v="2023-09-13T00:00:00"/>
    <d v="2023-09-13T00:00:00"/>
    <s v="VL"/>
    <m/>
    <s v="1 VL"/>
    <n v="1"/>
    <m/>
  </r>
  <r>
    <n v="3697"/>
    <x v="81"/>
    <d v="2023-09-04T00:00:00"/>
    <s v="MARUNDAN MARIA FLOR M."/>
    <n v="0"/>
    <x v="2"/>
    <d v="2023-09-02T00:00:00"/>
    <d v="2023-09-02T00:00:00"/>
    <s v="SL"/>
    <m/>
    <s v="1 SL"/>
    <n v="1"/>
    <m/>
  </r>
  <r>
    <n v="3698"/>
    <x v="81"/>
    <d v="2023-09-04T00:00:00"/>
    <s v="VILLAPANDO JENITA M."/>
    <s v="ONT"/>
    <x v="1"/>
    <d v="2023-09-11T00:00:00"/>
    <d v="2023-09-20T00:00:00"/>
    <s v="VL"/>
    <m/>
    <s v="8 VL"/>
    <n v="8"/>
    <m/>
  </r>
  <r>
    <n v="3699"/>
    <x v="81"/>
    <d v="2023-09-06T00:00:00"/>
    <s v="ESTIGOY BEVERLY ANNE P."/>
    <s v="ONT"/>
    <x v="1"/>
    <d v="2023-08-30T00:00:00"/>
    <d v="2023-08-30T00:00:00"/>
    <s v="SL"/>
    <m/>
    <s v="1 SL"/>
    <n v="1"/>
    <m/>
  </r>
  <r>
    <n v="3700"/>
    <x v="81"/>
    <d v="2023-09-06T00:00:00"/>
    <s v="AUDITOR AILEEN D."/>
    <s v="PIO"/>
    <x v="1"/>
    <d v="2023-09-05T00:00:00"/>
    <d v="2023-09-05T00:00:00"/>
    <s v="SL"/>
    <m/>
    <s v="1 SL"/>
    <n v="1"/>
    <m/>
  </r>
  <r>
    <n v="3701"/>
    <x v="81"/>
    <d v="2023-09-08T00:00:00"/>
    <s v="DELA CRUZ CHARITO A."/>
    <s v="AGRICULTURE OFFICE"/>
    <x v="0"/>
    <d v="2023-09-07T00:00:00"/>
    <d v="2023-09-07T00:00:00"/>
    <s v="SL"/>
    <m/>
    <s v="1 SL"/>
    <n v="1"/>
    <m/>
  </r>
  <r>
    <n v="3702"/>
    <x v="81"/>
    <d v="2023-09-08T00:00:00"/>
    <s v="MABUTI ANA MARIE C."/>
    <s v="CTO"/>
    <x v="1"/>
    <d v="2023-09-07T00:00:00"/>
    <d v="2023-09-07T00:00:00"/>
    <s v="VL"/>
    <m/>
    <s v="1 VL"/>
    <n v="1"/>
    <m/>
  </r>
  <r>
    <n v="3703"/>
    <x v="81"/>
    <d v="2023-09-11T00:00:00"/>
    <s v="ANGCAYA RUFINA P."/>
    <s v="LCR"/>
    <x v="1"/>
    <d v="2023-09-08T00:00:00"/>
    <d v="2023-09-08T00:00:00"/>
    <s v="SL"/>
    <m/>
    <s v="1 SL"/>
    <n v="1"/>
    <m/>
  </r>
  <r>
    <n v="3704"/>
    <x v="81"/>
    <d v="2023-09-11T00:00:00"/>
    <s v="FERMA MARIA I."/>
    <s v="LCR"/>
    <x v="1"/>
    <d v="2023-09-08T00:00:00"/>
    <d v="2023-09-08T00:00:00"/>
    <s v="SL"/>
    <m/>
    <s v="1 SL"/>
    <n v="1"/>
    <m/>
  </r>
  <r>
    <n v="3705"/>
    <x v="81"/>
    <d v="2023-09-08T00:00:00"/>
    <s v="MANALO EDITHA V."/>
    <s v="ACCOUNTING"/>
    <x v="1"/>
    <d v="2023-09-15T00:00:00"/>
    <d v="2023-09-15T00:00:00"/>
    <s v="VL"/>
    <m/>
    <s v="1 VL"/>
    <n v="1"/>
    <m/>
  </r>
  <r>
    <n v="3706"/>
    <x v="81"/>
    <d v="2023-09-11T00:00:00"/>
    <s v="MACASPAC ELVIRA V."/>
    <s v="COOPERATIVE OFFICE"/>
    <x v="1"/>
    <d v="2023-09-08T00:00:00"/>
    <d v="2023-09-08T00:00:00"/>
    <s v="SL"/>
    <m/>
    <s v="1 SL"/>
    <n v="1"/>
    <m/>
  </r>
  <r>
    <n v="3707"/>
    <x v="81"/>
    <d v="2023-08-18T00:00:00"/>
    <s v="GATPANDAN NENITA M."/>
    <s v="LIBRARY"/>
    <x v="1"/>
    <d v="2023-08-17T00:00:00"/>
    <d v="2023-08-17T00:00:00"/>
    <s v="SL"/>
    <m/>
    <s v="1 SL"/>
    <n v="1"/>
    <m/>
  </r>
  <r>
    <n v="3708"/>
    <x v="81"/>
    <d v="2023-09-11T00:00:00"/>
    <s v="PERIDO EDWIN A."/>
    <s v="GSO"/>
    <x v="1"/>
    <d v="2023-09-08T00:00:00"/>
    <d v="2023-09-08T00:00:00"/>
    <s v="SL"/>
    <m/>
    <s v="1 SL"/>
    <n v="1"/>
    <m/>
  </r>
  <r>
    <n v="3709"/>
    <x v="81"/>
    <d v="2023-09-11T00:00:00"/>
    <s v="DE OCAMPO MARISSA B."/>
    <s v="THRDC"/>
    <x v="1"/>
    <d v="2023-09-08T00:00:00"/>
    <d v="2023-09-08T00:00:00"/>
    <s v="SL"/>
    <m/>
    <s v="1 SL"/>
    <n v="1"/>
    <m/>
  </r>
  <r>
    <n v="3710"/>
    <x v="81"/>
    <d v="2023-09-11T00:00:00"/>
    <s v="MALUBAY MELINDA D."/>
    <s v="THRDC"/>
    <x v="1"/>
    <d v="2023-09-04T00:00:00"/>
    <d v="2023-09-08T00:00:00"/>
    <s v="SL"/>
    <m/>
    <s v="5 SL"/>
    <n v="5"/>
    <m/>
  </r>
  <r>
    <n v="3711"/>
    <x v="81"/>
    <d v="2023-09-09T00:00:00"/>
    <s v="BAURILE LOURDES Q."/>
    <s v="PICNIC GROVE"/>
    <x v="1"/>
    <d v="2023-09-21T00:00:00"/>
    <d v="2023-09-21T00:00:00"/>
    <s v="OTHER"/>
    <s v="SEC 21 EO 292- SPECIAL PRIVILEGE"/>
    <s v="1 OTHER"/>
    <n v="1"/>
    <m/>
  </r>
  <r>
    <n v="3712"/>
    <x v="81"/>
    <d v="2023-09-11T00:00:00"/>
    <s v="MACASPAC JOSE VICTOR P."/>
    <s v="MAHOGANY MARKET"/>
    <x v="1"/>
    <d v="2023-09-08T00:00:00"/>
    <d v="2023-09-08T00:00:00"/>
    <s v="SL"/>
    <m/>
    <s v="1 SL"/>
    <n v="1"/>
    <m/>
  </r>
  <r>
    <n v="3713"/>
    <x v="81"/>
    <d v="2023-09-08T00:00:00"/>
    <s v="ANGCAYA FRANCIS A."/>
    <s v="MAHOGANY MARKET"/>
    <x v="1"/>
    <d v="2023-09-04T00:00:00"/>
    <d v="2023-09-04T00:00:00"/>
    <s v="SL"/>
    <m/>
    <s v="1 SL"/>
    <n v="1"/>
    <m/>
  </r>
  <r>
    <n v="3714"/>
    <x v="81"/>
    <d v="2023-09-11T00:00:00"/>
    <s v="MANGUINAO JOVELYN A."/>
    <s v="MAYORS OFFICE"/>
    <x v="1"/>
    <d v="2023-09-13T00:00:00"/>
    <d v="2023-09-13T00:00:00"/>
    <s v="OTHER"/>
    <s v="SEC 21 EO 292- SPECIAL PRIVILEGE"/>
    <s v="1 OTHER"/>
    <n v="1"/>
    <m/>
  </r>
  <r>
    <n v="3715"/>
    <x v="81"/>
    <d v="2023-09-05T00:00:00"/>
    <s v="SARMIENTO MARIA TERESA E."/>
    <s v="ONT"/>
    <x v="0"/>
    <d v="2023-09-26T00:00:00"/>
    <d v="2023-09-30T00:00:00"/>
    <s v="VL"/>
    <m/>
    <s v="5 VL"/>
    <n v="5"/>
    <m/>
  </r>
  <r>
    <n v="3716"/>
    <x v="81"/>
    <d v="2023-08-29T00:00:00"/>
    <s v="OSTONAL IVY S."/>
    <s v="ONT"/>
    <x v="1"/>
    <d v="2023-09-08T00:00:00"/>
    <d v="2023-09-08T00:00:00"/>
    <s v="OTHER"/>
    <s v="SEC 21 EO 292- SPECIAL PRIVILEGE"/>
    <s v="1 OTHER"/>
    <n v="1"/>
    <m/>
  </r>
  <r>
    <n v="3717"/>
    <x v="81"/>
    <d v="2023-09-01T00:00:00"/>
    <s v="ROCILLO CECILLA A."/>
    <s v="ACCOUNTING"/>
    <x v="1"/>
    <d v="2023-08-29T00:00:00"/>
    <d v="2023-08-29T00:00:00"/>
    <s v="OTHER"/>
    <s v="SEC 21 EO 292- SPECIAL PRIVILEGE"/>
    <s v="1 OTHER"/>
    <n v="1"/>
    <m/>
  </r>
  <r>
    <n v="3718"/>
    <x v="81"/>
    <d v="2023-08-29T00:00:00"/>
    <s v="MARASIGAN GINALYN D."/>
    <s v="ACCOUNTING"/>
    <x v="1"/>
    <d v="2023-08-25T00:00:00"/>
    <d v="2023-08-25T00:00:00"/>
    <s v="SL"/>
    <m/>
    <s v="1 SL"/>
    <n v="1"/>
    <m/>
  </r>
  <r>
    <n v="3719"/>
    <x v="81"/>
    <d v="2023-09-04T00:00:00"/>
    <s v="DIMAPILIS JONNA T."/>
    <s v="ADMIN OFFICE"/>
    <x v="1"/>
    <d v="2023-08-31T00:00:00"/>
    <d v="2023-08-31T00:00:00"/>
    <s v="SL"/>
    <m/>
    <s v="1 SL"/>
    <n v="1"/>
    <m/>
  </r>
  <r>
    <n v="3720"/>
    <x v="81"/>
    <d v="2023-09-06T00:00:00"/>
    <s v="ENMACIO LEILA A."/>
    <s v="ACCOUNTING"/>
    <x v="1"/>
    <d v="2023-09-01T00:00:00"/>
    <d v="2023-09-05T00:00:00"/>
    <s v="SL"/>
    <m/>
    <s v="3 SL"/>
    <n v="3"/>
    <m/>
  </r>
  <r>
    <n v="3721"/>
    <x v="81"/>
    <d v="2023-09-06T00:00:00"/>
    <s v="ENMACIO LEILA A."/>
    <s v="ACCOUNTING"/>
    <x v="1"/>
    <d v="2023-08-24T00:00:00"/>
    <d v="2023-08-25T00:00:00"/>
    <s v="SL"/>
    <m/>
    <s v="2 SL"/>
    <n v="2"/>
    <m/>
  </r>
  <r>
    <n v="3721"/>
    <x v="81"/>
    <d v="2023-09-06T00:00:00"/>
    <s v="ENMACIO LEILA A."/>
    <s v="ACCOUNTING"/>
    <x v="1"/>
    <d v="2023-08-29T00:00:00"/>
    <d v="2023-08-31T00:00:00"/>
    <s v="SL"/>
    <m/>
    <s v="3 SL"/>
    <n v="3"/>
    <m/>
  </r>
  <r>
    <n v="3722"/>
    <x v="81"/>
    <d v="2023-09-06T00:00:00"/>
    <s v="ANACAY LEVIE B."/>
    <s v="ACCOUNTING"/>
    <x v="1"/>
    <d v="2023-08-16T00:00:00"/>
    <d v="2023-08-16T00:00:00"/>
    <s v="SL"/>
    <m/>
    <s v="1 SL"/>
    <n v="1"/>
    <m/>
  </r>
  <r>
    <n v="3722"/>
    <x v="81"/>
    <d v="2023-09-06T00:00:00"/>
    <s v="ANACAY LEVIE B."/>
    <s v="ACCOUNTING"/>
    <x v="1"/>
    <d v="2023-08-29T00:00:00"/>
    <d v="2023-08-29T00:00:00"/>
    <s v="SL"/>
    <m/>
    <s v="1 SL"/>
    <n v="1"/>
    <m/>
  </r>
  <r>
    <n v="3723"/>
    <x v="81"/>
    <d v="2023-08-31T00:00:00"/>
    <s v="DIMARANAN GREGORIA C."/>
    <s v="ACCOUNTING"/>
    <x v="1"/>
    <d v="2023-08-22T00:00:00"/>
    <d v="2023-09-30T00:00:00"/>
    <s v="SL"/>
    <m/>
    <s v="28 SL"/>
    <n v="28"/>
    <m/>
  </r>
  <r>
    <n v="3724"/>
    <x v="81"/>
    <d v="2023-08-05T00:00:00"/>
    <s v="MIRANDA MARIA LOIDA M."/>
    <n v="0"/>
    <x v="2"/>
    <d v="2023-08-04T00:00:00"/>
    <d v="2023-08-04T00:00:00"/>
    <s v="SL"/>
    <m/>
    <s v="1 SL"/>
    <n v="1"/>
    <m/>
  </r>
  <r>
    <n v="3725"/>
    <x v="81"/>
    <d v="2023-08-29T00:00:00"/>
    <s v="FERMA MARIA VICTORIA D."/>
    <s v="CCT"/>
    <x v="1"/>
    <d v="2023-08-25T00:00:00"/>
    <d v="2023-08-25T00:00:00"/>
    <s v="SL"/>
    <m/>
    <s v="1 SL"/>
    <n v="1"/>
    <m/>
  </r>
  <r>
    <n v="3726"/>
    <x v="81"/>
    <d v="2023-09-07T00:00:00"/>
    <s v="DE VILLA MYRNA D."/>
    <s v="GSO"/>
    <x v="1"/>
    <d v="2023-09-06T00:00:00"/>
    <d v="2023-09-06T00:00:00"/>
    <s v="SL"/>
    <m/>
    <s v="1 SL"/>
    <n v="1"/>
    <m/>
  </r>
  <r>
    <n v="3727"/>
    <x v="81"/>
    <d v="2023-09-06T00:00:00"/>
    <s v="MANGUINAO GILBERT  "/>
    <s v="GSO"/>
    <x v="1"/>
    <d v="2023-09-05T00:00:00"/>
    <d v="2023-09-05T00:00:00"/>
    <s v="SL"/>
    <m/>
    <s v="1 SL"/>
    <n v="1"/>
    <m/>
  </r>
  <r>
    <n v="3728"/>
    <x v="81"/>
    <d v="2023-09-06T00:00:00"/>
    <s v="PERIDO EDWIN A."/>
    <s v="GSO"/>
    <x v="1"/>
    <d v="2023-09-05T00:00:00"/>
    <d v="2023-09-05T00:00:00"/>
    <s v="SL"/>
    <m/>
    <s v="1 SL"/>
    <n v="1"/>
    <m/>
  </r>
  <r>
    <n v="3729"/>
    <x v="81"/>
    <d v="2023-09-07T00:00:00"/>
    <s v="PANGANIBAN CRISTETA M."/>
    <s v="DOE"/>
    <x v="1"/>
    <d v="2023-09-12T00:00:00"/>
    <d v="2023-09-13T00:00:00"/>
    <s v="VL"/>
    <m/>
    <s v="2 VL"/>
    <n v="2"/>
    <m/>
  </r>
  <r>
    <n v="3730"/>
    <x v="81"/>
    <d v="2023-09-07T00:00:00"/>
    <s v="TORRES SONIA M."/>
    <s v="ASSESSORS OFFICE"/>
    <x v="1"/>
    <d v="2023-09-04T00:00:00"/>
    <d v="2023-09-06T00:00:00"/>
    <s v="SL"/>
    <m/>
    <s v="3 SL"/>
    <n v="3"/>
    <m/>
  </r>
  <r>
    <n v="3731"/>
    <x v="81"/>
    <d v="2023-09-01T00:00:00"/>
    <s v="DE CASTRO JENELYN I."/>
    <s v="TICC"/>
    <x v="1"/>
    <d v="2023-09-20T00:00:00"/>
    <d v="2023-09-21T00:00:00"/>
    <s v="VL"/>
    <m/>
    <s v="2 VL"/>
    <n v="2"/>
    <m/>
  </r>
  <r>
    <n v="3731"/>
    <x v="81"/>
    <d v="2023-09-01T00:00:00"/>
    <s v="DE CASTRO JENELYN I."/>
    <s v="TICC"/>
    <x v="1"/>
    <d v="2023-09-23T00:00:00"/>
    <d v="2023-09-23T00:00:00"/>
    <s v="VL"/>
    <m/>
    <s v="1 VL"/>
    <n v="1"/>
    <m/>
  </r>
  <r>
    <n v="3732"/>
    <x v="81"/>
    <d v="2023-09-08T00:00:00"/>
    <s v="GATPANDAN MICHAEL E."/>
    <s v="GSO"/>
    <x v="0"/>
    <d v="2023-09-14T00:00:00"/>
    <d v="2023-09-15T00:00:00"/>
    <s v="VL"/>
    <m/>
    <s v="2 VL"/>
    <n v="2"/>
    <m/>
  </r>
  <r>
    <n v="3733"/>
    <x v="81"/>
    <d v="2023-09-08T00:00:00"/>
    <s v="AALA MELODY M."/>
    <s v="GSO"/>
    <x v="0"/>
    <d v="2023-09-07T00:00:00"/>
    <d v="2023-09-07T00:00:00"/>
    <s v="SL"/>
    <m/>
    <s v="1 SL"/>
    <n v="1"/>
    <m/>
  </r>
  <r>
    <n v="3734"/>
    <x v="82"/>
    <d v="2023-09-04T00:00:00"/>
    <s v="PARAISO MARIA LORENA D."/>
    <s v="EEO/CITY MARKET"/>
    <x v="0"/>
    <d v="2023-10-03T00:00:00"/>
    <d v="2023-10-04T00:00:00"/>
    <s v="VL"/>
    <m/>
    <s v="2 VL"/>
    <n v="2"/>
    <m/>
  </r>
  <r>
    <n v="3735"/>
    <x v="82"/>
    <d v="2023-09-08T00:00:00"/>
    <s v="RAMA RAQUEL J."/>
    <s v="INTERNAL"/>
    <x v="0"/>
    <d v="2023-09-06T00:00:00"/>
    <d v="2023-09-07T00:00:00"/>
    <s v="SL"/>
    <m/>
    <s v="2 SL"/>
    <n v="2"/>
    <m/>
  </r>
  <r>
    <n v="3736"/>
    <x v="82"/>
    <d v="2023-09-11T00:00:00"/>
    <s v="DIMARANAN PERPETUA F."/>
    <s v="TIPID IMPOK"/>
    <x v="1"/>
    <d v="2023-09-08T00:00:00"/>
    <d v="2023-09-08T00:00:00"/>
    <s v="SL"/>
    <m/>
    <s v="1 SL"/>
    <n v="1"/>
    <m/>
  </r>
  <r>
    <n v="3737"/>
    <x v="82"/>
    <d v="2023-09-06T00:00:00"/>
    <s v="BAY AMIE  "/>
    <s v="CTO"/>
    <x v="1"/>
    <d v="2023-09-12T00:00:00"/>
    <d v="2023-09-12T00:00:00"/>
    <s v="VL"/>
    <m/>
    <s v="1 VL"/>
    <n v="1"/>
    <m/>
  </r>
  <r>
    <n v="3737"/>
    <x v="82"/>
    <d v="2023-09-06T00:00:00"/>
    <s v="BAY AMIE  "/>
    <s v="CTO"/>
    <x v="1"/>
    <d v="2023-09-15T00:00:00"/>
    <d v="2023-09-15T00:00:00"/>
    <s v="VL"/>
    <m/>
    <s v="1 VL"/>
    <n v="1"/>
    <m/>
  </r>
  <r>
    <n v="3737"/>
    <x v="82"/>
    <d v="2023-09-06T00:00:00"/>
    <s v="BAY AMIE  "/>
    <s v="CTO"/>
    <x v="1"/>
    <d v="2023-09-19T00:00:00"/>
    <d v="2023-09-19T00:00:00"/>
    <s v="VL"/>
    <m/>
    <s v="1 VL"/>
    <n v="1"/>
    <m/>
  </r>
  <r>
    <n v="3737"/>
    <x v="82"/>
    <d v="2023-09-06T00:00:00"/>
    <s v="BAY AMIE  "/>
    <s v="CTO"/>
    <x v="1"/>
    <d v="2023-09-23T00:00:00"/>
    <d v="2023-09-23T00:00:00"/>
    <s v="VL"/>
    <m/>
    <s v="1 VL"/>
    <n v="1"/>
    <m/>
  </r>
  <r>
    <n v="3737"/>
    <x v="82"/>
    <d v="2023-09-06T00:00:00"/>
    <s v="BAY AMIE  "/>
    <s v="CTO"/>
    <x v="1"/>
    <d v="2023-09-26T00:00:00"/>
    <d v="2023-09-26T00:00:00"/>
    <s v="VL"/>
    <m/>
    <s v="1 VL"/>
    <n v="1"/>
    <m/>
  </r>
  <r>
    <n v="3737"/>
    <x v="82"/>
    <d v="2023-09-06T00:00:00"/>
    <s v="BAY AMIE  "/>
    <s v="CTO"/>
    <x v="1"/>
    <d v="2023-09-29T00:00:00"/>
    <d v="2023-09-29T00:00:00"/>
    <s v="VL"/>
    <m/>
    <s v="1 VL"/>
    <n v="1"/>
    <m/>
  </r>
  <r>
    <n v="3738"/>
    <x v="82"/>
    <d v="2023-08-28T00:00:00"/>
    <s v="DORADO JULAIDA M."/>
    <s v="CENRO"/>
    <x v="1"/>
    <d v="2023-09-01T00:00:00"/>
    <d v="2023-09-01T00:00:00"/>
    <s v="VL"/>
    <m/>
    <s v="1 VL"/>
    <n v="1"/>
    <m/>
  </r>
  <r>
    <n v="3738"/>
    <x v="82"/>
    <d v="2023-08-28T00:00:00"/>
    <s v="DORADO JULAIDA M."/>
    <s v="CENRO"/>
    <x v="1"/>
    <d v="2023-09-05T00:00:00"/>
    <d v="2023-09-05T00:00:00"/>
    <s v="VL"/>
    <m/>
    <s v="1 VL"/>
    <n v="1"/>
    <m/>
  </r>
  <r>
    <n v="3738"/>
    <x v="82"/>
    <d v="2023-08-28T00:00:00"/>
    <s v="DORADO JULAIDA M."/>
    <s v="CENRO"/>
    <x v="1"/>
    <d v="2023-09-08T00:00:00"/>
    <d v="2023-09-08T00:00:00"/>
    <s v="VL"/>
    <m/>
    <s v="1 VL"/>
    <n v="1"/>
    <m/>
  </r>
  <r>
    <n v="3738"/>
    <x v="82"/>
    <d v="2023-08-28T00:00:00"/>
    <s v="DORADO JULAIDA M."/>
    <s v="CENRO"/>
    <x v="1"/>
    <d v="2023-09-14T00:00:00"/>
    <d v="2023-09-15T00:00:00"/>
    <s v="VL"/>
    <m/>
    <s v="2 VL"/>
    <n v="2"/>
    <m/>
  </r>
  <r>
    <n v="3738"/>
    <x v="82"/>
    <d v="2023-08-28T00:00:00"/>
    <s v="DORADO JULAIDA M."/>
    <s v="CENRO"/>
    <x v="1"/>
    <d v="2023-09-19T00:00:00"/>
    <d v="2023-09-19T00:00:00"/>
    <s v="VL"/>
    <m/>
    <s v="1 VL"/>
    <n v="1"/>
    <m/>
  </r>
  <r>
    <n v="3738"/>
    <x v="82"/>
    <d v="2023-08-28T00:00:00"/>
    <s v="DORADO JULAIDA M."/>
    <s v="CENRO"/>
    <x v="1"/>
    <d v="2023-09-22T00:00:00"/>
    <d v="2023-09-22T00:00:00"/>
    <s v="VL"/>
    <m/>
    <s v="1 VL"/>
    <n v="1"/>
    <m/>
  </r>
  <r>
    <n v="3738"/>
    <x v="82"/>
    <d v="2023-08-28T00:00:00"/>
    <s v="DORADO JULAIDA M."/>
    <s v="CENRO"/>
    <x v="1"/>
    <d v="2023-09-26T00:00:00"/>
    <d v="2023-09-26T00:00:00"/>
    <s v="VL"/>
    <m/>
    <s v="1 VL"/>
    <n v="1"/>
    <m/>
  </r>
  <r>
    <n v="3738"/>
    <x v="82"/>
    <d v="2023-08-28T00:00:00"/>
    <s v="DORADO JULAIDA M."/>
    <s v="CENRO"/>
    <x v="1"/>
    <d v="2023-09-29T00:00:00"/>
    <d v="2023-09-29T00:00:00"/>
    <s v="VL"/>
    <m/>
    <s v="1 VL"/>
    <n v="1"/>
    <m/>
  </r>
  <r>
    <n v="3739"/>
    <x v="82"/>
    <d v="2023-09-02T00:00:00"/>
    <s v="AMULONG GERONIMO M."/>
    <s v="EEO/CITY MARKET"/>
    <x v="0"/>
    <d v="2023-08-28T00:00:00"/>
    <d v="2023-08-28T00:00:00"/>
    <s v="SL"/>
    <m/>
    <s v="1 SL"/>
    <n v="1"/>
    <m/>
  </r>
  <r>
    <n v="3739"/>
    <x v="82"/>
    <d v="2023-09-02T00:00:00"/>
    <s v="AMULONG GERONIMO M."/>
    <s v="EEO/CITY MARKET"/>
    <x v="0"/>
    <d v="2023-08-30T00:00:00"/>
    <d v="2023-09-01T00:00:00"/>
    <s v="SL"/>
    <m/>
    <s v="3 SL"/>
    <n v="3"/>
    <m/>
  </r>
  <r>
    <n v="3740"/>
    <x v="82"/>
    <d v="2023-09-04T00:00:00"/>
    <s v="AMULONG GERONIMO M."/>
    <s v="EEO/CITY MARKET"/>
    <x v="0"/>
    <d v="2023-09-11T00:00:00"/>
    <d v="2023-09-11T00:00:00"/>
    <s v="VL"/>
    <m/>
    <s v="1 VL"/>
    <n v="1"/>
    <m/>
  </r>
  <r>
    <n v="3740"/>
    <x v="82"/>
    <d v="2023-09-04T00:00:00"/>
    <s v="AMULONG GERONIMO M."/>
    <s v="EEO/CITY MARKET"/>
    <x v="0"/>
    <d v="2023-09-13T00:00:00"/>
    <d v="2023-09-14T00:00:00"/>
    <s v="VL"/>
    <m/>
    <s v="2 VL"/>
    <n v="2"/>
    <m/>
  </r>
  <r>
    <n v="3741"/>
    <x v="82"/>
    <d v="2023-08-31T00:00:00"/>
    <s v="PARAISO MARIA LORENA D."/>
    <s v="EEO/CITY MARKET"/>
    <x v="0"/>
    <d v="2023-08-30T00:00:00"/>
    <d v="2023-08-30T00:00:00"/>
    <s v="SL"/>
    <m/>
    <s v="1 SL"/>
    <n v="1"/>
    <m/>
  </r>
  <r>
    <n v="3742"/>
    <x v="82"/>
    <d v="2023-09-04T00:00:00"/>
    <s v="ANGCAYA IRENE V."/>
    <s v="TICC"/>
    <x v="0"/>
    <d v="2023-09-28T00:00:00"/>
    <d v="2023-09-28T00:00:00"/>
    <s v="OTHER"/>
    <s v="SEC 21 EO 292- SPECIAL PRIVILEGE"/>
    <s v="1 OTHER"/>
    <n v="1"/>
    <m/>
  </r>
  <r>
    <n v="3743"/>
    <x v="82"/>
    <d v="2023-09-04T00:00:00"/>
    <s v="DILIDILI AIREEN M."/>
    <s v="TICC"/>
    <x v="0"/>
    <d v="2023-09-18T00:00:00"/>
    <d v="2023-09-18T00:00:00"/>
    <s v="OTHER"/>
    <s v="SEC 21 EO 292- SPECIAL PRIVILEGE"/>
    <s v="1 OTHER"/>
    <n v="1"/>
    <m/>
  </r>
  <r>
    <n v="3744"/>
    <x v="82"/>
    <d v="2023-09-04T00:00:00"/>
    <s v="ANGCAYA IRENE V."/>
    <s v="TICC"/>
    <x v="0"/>
    <d v="2023-09-15T00:00:00"/>
    <d v="2023-09-15T00:00:00"/>
    <s v="VL"/>
    <m/>
    <s v="1 VL"/>
    <n v="1"/>
    <m/>
  </r>
  <r>
    <n v="3744"/>
    <x v="82"/>
    <d v="2023-09-04T00:00:00"/>
    <s v="ANGCAYA IRENE V."/>
    <s v="TICC"/>
    <x v="0"/>
    <d v="2023-09-22T00:00:00"/>
    <d v="2023-09-22T00:00:00"/>
    <s v="VL"/>
    <m/>
    <s v="1 VL"/>
    <n v="1"/>
    <m/>
  </r>
  <r>
    <n v="3744"/>
    <x v="82"/>
    <d v="2023-09-04T00:00:00"/>
    <s v="ANGCAYA IRENE V."/>
    <s v="TICC"/>
    <x v="0"/>
    <d v="2023-09-25T00:00:00"/>
    <d v="2023-09-25T00:00:00"/>
    <s v="VL"/>
    <m/>
    <s v="1 VL"/>
    <n v="1"/>
    <m/>
  </r>
  <r>
    <n v="3745"/>
    <x v="82"/>
    <d v="2023-09-04T00:00:00"/>
    <s v="ANGCAYA IRENE V."/>
    <s v="TICC"/>
    <x v="0"/>
    <d v="2023-09-26T00:00:00"/>
    <d v="2023-09-26T00:00:00"/>
    <s v="OTHER"/>
    <s v="SEC 21 EO 292- SPECIAL PRIVILEGE"/>
    <s v="1 OTHER"/>
    <n v="1"/>
    <m/>
  </r>
  <r>
    <n v="3746"/>
    <x v="82"/>
    <d v="2023-09-12T00:00:00"/>
    <s v="VILLANUEVA MARILYN L."/>
    <s v="TICC"/>
    <x v="0"/>
    <d v="2023-09-11T00:00:00"/>
    <d v="2023-09-11T00:00:00"/>
    <s v="SL"/>
    <m/>
    <s v="1 SL"/>
    <n v="1"/>
    <m/>
  </r>
  <r>
    <n v="3747"/>
    <x v="82"/>
    <d v="2023-09-13T00:00:00"/>
    <s v="CORTEZ FIDELA B."/>
    <s v="TCCH/TICC"/>
    <x v="1"/>
    <d v="2023-09-12T00:00:00"/>
    <d v="2023-09-12T00:00:00"/>
    <s v="VL"/>
    <m/>
    <s v="1 VL"/>
    <n v="1"/>
    <m/>
  </r>
  <r>
    <n v="3748"/>
    <x v="82"/>
    <d v="2023-09-12T00:00:00"/>
    <s v="VILLANUEVA RICHELLE A."/>
    <s v="TICC"/>
    <x v="0"/>
    <d v="2023-09-08T00:00:00"/>
    <d v="2023-09-08T00:00:00"/>
    <s v="SL"/>
    <m/>
    <s v="1 SL"/>
    <n v="1"/>
    <m/>
  </r>
  <r>
    <n v="3749"/>
    <x v="82"/>
    <d v="2023-09-08T00:00:00"/>
    <s v="DE OCAMPO MA. ELENA D."/>
    <s v="SP"/>
    <x v="1"/>
    <d v="2023-09-06T00:00:00"/>
    <d v="2023-09-07T00:00:00"/>
    <s v="SL"/>
    <m/>
    <s v="2 SL"/>
    <n v="2"/>
    <m/>
  </r>
  <r>
    <n v="3750"/>
    <x v="82"/>
    <d v="2023-09-11T00:00:00"/>
    <s v="SARDIÑOLA REBECCA C."/>
    <s v="SP"/>
    <x v="0"/>
    <d v="2023-09-06T00:00:00"/>
    <d v="2023-09-06T00:00:00"/>
    <s v="SL"/>
    <m/>
    <s v="1 SL"/>
    <n v="1"/>
    <m/>
  </r>
  <r>
    <n v="3751"/>
    <x v="82"/>
    <d v="2023-09-07T00:00:00"/>
    <s v="JIMENO CHARITY D."/>
    <s v="RTC BRANCA"/>
    <x v="0"/>
    <d v="2023-09-11T00:00:00"/>
    <d v="2023-09-15T00:00:00"/>
    <s v="VL"/>
    <m/>
    <s v="5 VL"/>
    <n v="5"/>
    <m/>
  </r>
  <r>
    <n v="3752"/>
    <x v="82"/>
    <d v="2023-09-05T00:00:00"/>
    <s v="ANGELES ANNABEL D."/>
    <n v="0"/>
    <x v="0"/>
    <d v="2023-08-30T00:00:00"/>
    <d v="2023-08-30T00:00:00"/>
    <s v="VL"/>
    <m/>
    <s v="1 VL"/>
    <n v="1"/>
    <m/>
  </r>
  <r>
    <n v="3752"/>
    <x v="82"/>
    <d v="2023-09-05T00:00:00"/>
    <s v="ANGELES ANNABEL D."/>
    <n v="0"/>
    <x v="0"/>
    <d v="2023-09-04T00:00:00"/>
    <d v="2023-09-04T00:00:00"/>
    <s v="VL"/>
    <m/>
    <s v="1 VL"/>
    <n v="1"/>
    <m/>
  </r>
  <r>
    <n v="3753"/>
    <x v="82"/>
    <d v="2023-09-01T00:00:00"/>
    <s v="DESINGAŃO PURIFICACION A."/>
    <s v="SP"/>
    <x v="0"/>
    <d v="2023-09-01T00:00:00"/>
    <d v="2023-09-01T00:00:00"/>
    <s v="VL"/>
    <m/>
    <s v="1 VL"/>
    <n v="1"/>
    <m/>
  </r>
  <r>
    <n v="3753"/>
    <x v="82"/>
    <d v="2023-09-01T00:00:00"/>
    <s v="DESINGAŃO PURIFICACION A."/>
    <s v="SP"/>
    <x v="0"/>
    <d v="2023-09-06T00:00:00"/>
    <d v="2023-09-08T00:00:00"/>
    <s v="VL"/>
    <m/>
    <s v="3 VL"/>
    <n v="3"/>
    <m/>
  </r>
  <r>
    <n v="3753"/>
    <x v="82"/>
    <d v="2023-09-01T00:00:00"/>
    <s v="DESINGAŃO PURIFICACION A."/>
    <s v="SP"/>
    <x v="0"/>
    <d v="2023-09-13T00:00:00"/>
    <d v="2023-09-15T00:00:00"/>
    <s v="VL"/>
    <m/>
    <s v="3 VL"/>
    <n v="3"/>
    <m/>
  </r>
  <r>
    <n v="3753"/>
    <x v="82"/>
    <d v="2023-09-01T00:00:00"/>
    <s v="DESINGAŃO PURIFICACION A."/>
    <s v="SP"/>
    <x v="0"/>
    <d v="2023-09-20T00:00:00"/>
    <d v="2023-09-22T00:00:00"/>
    <s v="VL"/>
    <m/>
    <s v="3 VL"/>
    <n v="3"/>
    <m/>
  </r>
  <r>
    <n v="3753"/>
    <x v="82"/>
    <d v="2023-09-01T00:00:00"/>
    <s v="DESINGAŃO PURIFICACION A."/>
    <s v="SP"/>
    <x v="0"/>
    <d v="2023-09-27T00:00:00"/>
    <d v="2023-09-29T00:00:00"/>
    <s v="VL"/>
    <m/>
    <s v="3 VL"/>
    <n v="3"/>
    <m/>
  </r>
  <r>
    <n v="3754"/>
    <x v="82"/>
    <d v="2023-09-01T00:00:00"/>
    <s v="SARDIÑOLA REBECCA C."/>
    <s v="SP"/>
    <x v="0"/>
    <d v="2023-09-07T00:00:00"/>
    <d v="2023-09-08T00:00:00"/>
    <s v="VL"/>
    <m/>
    <s v="2 VL"/>
    <n v="2"/>
    <m/>
  </r>
  <r>
    <n v="3754"/>
    <x v="82"/>
    <d v="2023-09-01T00:00:00"/>
    <s v="SARDIÑOLA REBECCA C."/>
    <s v="SP"/>
    <x v="0"/>
    <d v="2023-09-14T00:00:00"/>
    <d v="2023-09-15T00:00:00"/>
    <s v="VL"/>
    <m/>
    <s v="2 VL"/>
    <n v="2"/>
    <m/>
  </r>
  <r>
    <n v="3754"/>
    <x v="82"/>
    <d v="2023-09-01T00:00:00"/>
    <s v="SARDIÑOLA REBECCA C."/>
    <s v="SP"/>
    <x v="0"/>
    <d v="2023-09-21T00:00:00"/>
    <d v="2023-09-22T00:00:00"/>
    <s v="VL"/>
    <m/>
    <s v="2 VL"/>
    <n v="2"/>
    <m/>
  </r>
  <r>
    <n v="3754"/>
    <x v="82"/>
    <d v="2023-09-01T00:00:00"/>
    <s v="SARDIÑOLA REBECCA C."/>
    <s v="SP"/>
    <x v="0"/>
    <d v="2023-09-28T00:00:00"/>
    <d v="2023-09-29T00:00:00"/>
    <s v="VL"/>
    <m/>
    <s v="2 VL"/>
    <n v="2"/>
    <m/>
  </r>
  <r>
    <n v="3755"/>
    <x v="82"/>
    <d v="2023-09-12T00:00:00"/>
    <s v="VILLANUEVA RICHELLE A."/>
    <s v="TICC"/>
    <x v="0"/>
    <d v="2023-09-26T00:00:00"/>
    <d v="2023-09-26T00:00:00"/>
    <s v="VL"/>
    <m/>
    <s v="1 VL"/>
    <n v="1"/>
    <m/>
  </r>
  <r>
    <n v="3756"/>
    <x v="82"/>
    <d v="2023-09-12T00:00:00"/>
    <s v="MERJILLA JEANETTE B."/>
    <n v="0"/>
    <x v="2"/>
    <d v="2023-09-11T00:00:00"/>
    <d v="2023-09-11T00:00:00"/>
    <s v="SL"/>
    <m/>
    <s v="1 SL"/>
    <n v="1"/>
    <m/>
  </r>
  <r>
    <n v="3757"/>
    <x v="82"/>
    <d v="2023-09-12T00:00:00"/>
    <s v="MERJILLA JEANETTE B."/>
    <n v="0"/>
    <x v="2"/>
    <d v="2023-09-19T00:00:00"/>
    <d v="2023-09-19T00:00:00"/>
    <s v="VL"/>
    <m/>
    <s v="1 VL"/>
    <n v="1"/>
    <m/>
  </r>
  <r>
    <n v="3758"/>
    <x v="82"/>
    <d v="2023-09-11T00:00:00"/>
    <s v="RODRIGUEZ MANNY  "/>
    <s v="CENRO"/>
    <x v="0"/>
    <d v="2023-09-10T00:00:00"/>
    <d v="2023-09-10T00:00:00"/>
    <s v="SL"/>
    <m/>
    <s v="1 SL"/>
    <n v="1"/>
    <m/>
  </r>
  <r>
    <n v="3759"/>
    <x v="82"/>
    <d v="2023-09-12T00:00:00"/>
    <s v="VILLANUEVA ISMAEL D."/>
    <s v="CHO"/>
    <x v="0"/>
    <d v="2023-09-11T00:00:00"/>
    <d v="2023-09-11T00:00:00"/>
    <s v="SL"/>
    <m/>
    <s v="1 SL"/>
    <n v="1"/>
    <m/>
  </r>
  <r>
    <n v="3760"/>
    <x v="82"/>
    <d v="2023-09-12T00:00:00"/>
    <s v="PEPA ARIEL N."/>
    <s v="CHO"/>
    <x v="0"/>
    <d v="2023-09-07T00:00:00"/>
    <d v="2023-09-08T00:00:00"/>
    <s v="SL"/>
    <m/>
    <s v="2 SL"/>
    <n v="2"/>
    <m/>
  </r>
  <r>
    <n v="3761"/>
    <x v="82"/>
    <d v="2023-09-12T00:00:00"/>
    <s v="MARINDUQUE GERRY C."/>
    <s v="CHO"/>
    <x v="1"/>
    <d v="2023-09-11T00:00:00"/>
    <d v="2023-09-11T00:00:00"/>
    <s v="SL"/>
    <m/>
    <s v="1 SL"/>
    <n v="1"/>
    <m/>
  </r>
  <r>
    <n v="3762"/>
    <x v="82"/>
    <d v="2023-09-12T00:00:00"/>
    <s v="OCAMPO NOVELYN U."/>
    <s v="CSWDO"/>
    <x v="0"/>
    <d v="2023-09-13T00:00:00"/>
    <d v="2023-09-15T00:00:00"/>
    <s v="VL"/>
    <m/>
    <s v="3 VL"/>
    <n v="3"/>
    <m/>
  </r>
  <r>
    <n v="3763"/>
    <x v="82"/>
    <d v="2023-09-12T00:00:00"/>
    <s v="VERGARA CATHERINE R."/>
    <s v="CSWDO"/>
    <x v="1"/>
    <d v="2023-09-14T00:00:00"/>
    <d v="2023-09-14T00:00:00"/>
    <s v="VL"/>
    <m/>
    <s v="1 VL"/>
    <n v="1"/>
    <m/>
  </r>
  <r>
    <n v="3764"/>
    <x v="82"/>
    <d v="2023-09-13T00:00:00"/>
    <s v="VALENCIANO MARLYN C."/>
    <s v="HALL OF JUSTICE"/>
    <x v="0"/>
    <d v="2023-09-11T00:00:00"/>
    <d v="2023-09-12T00:00:00"/>
    <s v="SL"/>
    <m/>
    <s v="2 SL"/>
    <n v="2"/>
    <m/>
  </r>
  <r>
    <n v="3765"/>
    <x v="82"/>
    <d v="2023-09-04T00:00:00"/>
    <s v="RODRIGUEZ NARCISCO E."/>
    <s v="EEO/CITY MARKET"/>
    <x v="0"/>
    <d v="2023-08-31T00:00:00"/>
    <d v="2023-08-31T00:00:00"/>
    <s v="SL"/>
    <m/>
    <s v="1 SL"/>
    <n v="1"/>
    <m/>
  </r>
  <r>
    <n v="3765"/>
    <x v="82"/>
    <d v="2023-09-04T00:00:00"/>
    <s v="RODRIGUEZ NARCISCO E."/>
    <s v="EEO/CITY MARKET"/>
    <x v="0"/>
    <d v="2023-09-02T00:00:00"/>
    <d v="2023-09-02T00:00:00"/>
    <s v="SL"/>
    <m/>
    <s v="1 SL"/>
    <n v="1"/>
    <m/>
  </r>
  <r>
    <n v="3766"/>
    <x v="82"/>
    <d v="2023-09-13T00:00:00"/>
    <s v="MERCADO ARLENNIE D."/>
    <n v="0"/>
    <x v="2"/>
    <d v="2023-09-07T00:00:00"/>
    <d v="2023-09-07T00:00:00"/>
    <s v="SL"/>
    <m/>
    <s v="1 SL"/>
    <n v="1"/>
    <m/>
  </r>
  <r>
    <n v="3766"/>
    <x v="82"/>
    <d v="2023-09-13T00:00:00"/>
    <s v="MERCADO ARLENNIE D."/>
    <n v="0"/>
    <x v="2"/>
    <d v="2023-09-12T00:00:00"/>
    <d v="2023-09-12T00:00:00"/>
    <s v="SL"/>
    <m/>
    <s v="1 SL"/>
    <n v="1"/>
    <m/>
  </r>
  <r>
    <n v="3767"/>
    <x v="82"/>
    <d v="2023-09-12T00:00:00"/>
    <s v="MENDOZA ARRIES N."/>
    <n v="0"/>
    <x v="2"/>
    <d v="2023-09-08T00:00:00"/>
    <d v="2023-09-08T00:00:00"/>
    <s v="SL"/>
    <m/>
    <s v="1 SL"/>
    <n v="1"/>
    <m/>
  </r>
  <r>
    <n v="3768"/>
    <x v="82"/>
    <d v="2023-09-12T00:00:00"/>
    <s v="MERCADO RENGIE M."/>
    <n v="0"/>
    <x v="2"/>
    <d v="2023-09-07T00:00:00"/>
    <d v="2023-09-07T00:00:00"/>
    <s v="SL"/>
    <m/>
    <s v="1 SL"/>
    <n v="1"/>
    <m/>
  </r>
  <r>
    <n v="3769"/>
    <x v="82"/>
    <d v="2023-09-14T00:00:00"/>
    <s v="MENDOZA PRESCILA S."/>
    <n v="0"/>
    <x v="2"/>
    <d v="2023-09-20T00:00:00"/>
    <d v="2023-09-21T00:00:00"/>
    <s v="VL"/>
    <m/>
    <s v="2 VL"/>
    <n v="2"/>
    <m/>
  </r>
  <r>
    <n v="3770"/>
    <x v="82"/>
    <d v="2023-09-12T00:00:00"/>
    <s v="GONZALES MARY JANE D."/>
    <s v="CSWDO"/>
    <x v="0"/>
    <d v="2023-09-11T00:00:00"/>
    <d v="2023-09-11T00:00:00"/>
    <s v="SL"/>
    <m/>
    <s v="1 SL"/>
    <n v="1"/>
    <m/>
  </r>
  <r>
    <n v="3771"/>
    <x v="82"/>
    <d v="2023-09-13T00:00:00"/>
    <s v="MARTINEZ BELEN B."/>
    <n v="0"/>
    <x v="2"/>
    <d v="2023-09-11T00:00:00"/>
    <d v="2023-09-12T00:00:00"/>
    <s v="SL"/>
    <m/>
    <s v="2 SL"/>
    <n v="2"/>
    <m/>
  </r>
  <r>
    <n v="3772"/>
    <x v="82"/>
    <d v="2023-09-12T00:00:00"/>
    <s v="MARASIGAN BIENVENIDO E."/>
    <s v="GSO"/>
    <x v="0"/>
    <d v="2023-09-18T00:00:00"/>
    <d v="2023-09-19T00:00:00"/>
    <s v="VL"/>
    <m/>
    <s v="2 VL"/>
    <n v="2"/>
    <m/>
  </r>
  <r>
    <n v="3773"/>
    <x v="82"/>
    <d v="2023-09-12T00:00:00"/>
    <s v="MARASIGAN BIENVENIDO E."/>
    <s v="GSO"/>
    <x v="0"/>
    <d v="2023-09-08T00:00:00"/>
    <d v="2023-09-08T00:00:00"/>
    <s v="SL"/>
    <m/>
    <s v="1 SL"/>
    <n v="1"/>
    <m/>
  </r>
  <r>
    <n v="3773"/>
    <x v="82"/>
    <d v="2023-09-12T00:00:00"/>
    <s v="MARASIGAN BIENVENIDO E."/>
    <s v="GSO"/>
    <x v="0"/>
    <d v="2023-09-11T00:00:00"/>
    <d v="2023-09-11T00:00:00"/>
    <s v="SL"/>
    <m/>
    <s v="1 SL"/>
    <n v="1"/>
    <m/>
  </r>
  <r>
    <n v="3774"/>
    <x v="82"/>
    <d v="2023-08-02T00:00:00"/>
    <s v="EREÑO MELANIE B."/>
    <s v="BPLO"/>
    <x v="1"/>
    <d v="2023-09-11T00:00:00"/>
    <d v="2023-09-11T00:00:00"/>
    <s v="SL"/>
    <m/>
    <s v="1 SL"/>
    <n v="1"/>
    <m/>
  </r>
  <r>
    <n v="3775"/>
    <x v="82"/>
    <d v="2023-09-09T00:00:00"/>
    <s v="MANALO CATALINA  "/>
    <s v="OSPITAL NG TAGAYTAY"/>
    <x v="0"/>
    <d v="2023-09-18T00:00:00"/>
    <d v="2023-09-29T00:00:00"/>
    <s v="VL"/>
    <m/>
    <s v="10 VL"/>
    <n v="10"/>
    <m/>
  </r>
  <r>
    <n v="3776"/>
    <x v="82"/>
    <d v="2023-09-09T00:00:00"/>
    <s v="MANALO CATALINA  "/>
    <s v="OSPITAL NG TAGAYTAY"/>
    <x v="0"/>
    <d v="2023-10-02T00:00:00"/>
    <d v="2023-10-31T00:00:00"/>
    <s v="VL"/>
    <m/>
    <s v="21 VL"/>
    <n v="21"/>
    <m/>
  </r>
  <r>
    <n v="3777"/>
    <x v="82"/>
    <d v="2023-09-15T00:00:00"/>
    <s v="TIBAYAN EUFEMIA O."/>
    <s v="CHO"/>
    <x v="0"/>
    <d v="2023-09-04T00:00:00"/>
    <d v="2023-09-08T00:00:00"/>
    <s v="SL"/>
    <m/>
    <s v="5 SL"/>
    <n v="5"/>
    <m/>
  </r>
  <r>
    <n v="3778"/>
    <x v="82"/>
    <d v="2023-09-11T00:00:00"/>
    <s v="DISEPEDA MACARIA P."/>
    <s v="TICC"/>
    <x v="0"/>
    <d v="2023-08-27T00:00:00"/>
    <d v="2023-08-27T00:00:00"/>
    <s v="SL"/>
    <m/>
    <s v="1 SL"/>
    <n v="1"/>
    <m/>
  </r>
  <r>
    <n v="3778"/>
    <x v="82"/>
    <d v="2023-09-11T00:00:00"/>
    <s v="DISEPEDA MACARIA P."/>
    <s v="TICC"/>
    <x v="0"/>
    <d v="2023-08-31T00:00:00"/>
    <d v="2023-08-31T00:00:00"/>
    <s v="SL"/>
    <m/>
    <s v="1 SL"/>
    <n v="1"/>
    <m/>
  </r>
  <r>
    <n v="3779"/>
    <x v="82"/>
    <d v="2023-09-05T00:00:00"/>
    <s v="PANGANIBAN CAROLINA L."/>
    <s v="TICC"/>
    <x v="0"/>
    <d v="2023-08-04T00:00:00"/>
    <d v="2023-08-04T00:00:00"/>
    <s v="SL"/>
    <m/>
    <s v="1 SL"/>
    <n v="1"/>
    <m/>
  </r>
  <r>
    <n v="3780"/>
    <x v="82"/>
    <d v="2023-09-05T00:00:00"/>
    <s v="PANGANIBAN CAROLINA L."/>
    <s v="TICC"/>
    <x v="0"/>
    <d v="2023-08-22T00:00:00"/>
    <d v="2023-08-22T00:00:00"/>
    <s v="SL"/>
    <m/>
    <s v="1 SL"/>
    <n v="1"/>
    <m/>
  </r>
  <r>
    <n v="3781"/>
    <x v="82"/>
    <d v="2023-09-08T00:00:00"/>
    <s v="BAES ELMER P."/>
    <s v="EDP"/>
    <x v="0"/>
    <d v="2023-09-05T00:00:00"/>
    <d v="2023-09-07T00:00:00"/>
    <s v="SL"/>
    <m/>
    <s v="3 SL"/>
    <n v="3"/>
    <m/>
  </r>
  <r>
    <n v="3782"/>
    <x v="82"/>
    <d v="2023-09-11T00:00:00"/>
    <s v="GONZALES MARIO O."/>
    <s v="GSO"/>
    <x v="0"/>
    <d v="2023-09-21T00:00:00"/>
    <d v="2023-09-22T00:00:00"/>
    <s v="VL"/>
    <m/>
    <s v="2 VL"/>
    <n v="2"/>
    <m/>
  </r>
  <r>
    <n v="3783"/>
    <x v="82"/>
    <d v="2023-09-11T00:00:00"/>
    <s v="PEREA BABEL G."/>
    <s v="HOUSING"/>
    <x v="0"/>
    <d v="2023-09-07T00:00:00"/>
    <d v="2023-09-07T00:00:00"/>
    <s v="SL"/>
    <m/>
    <s v="1 SL"/>
    <n v="1"/>
    <m/>
  </r>
  <r>
    <n v="3784"/>
    <x v="82"/>
    <d v="2023-09-01T00:00:00"/>
    <s v="JABINES MARIA SHELLY D."/>
    <s v="LIBRARY"/>
    <x v="0"/>
    <d v="2023-08-30T00:00:00"/>
    <d v="2023-08-30T00:00:00"/>
    <s v="OTHER"/>
    <s v="SEC 21 EO 292- SPECIAL PRIVILEGE"/>
    <s v="1 OTHER"/>
    <n v="1"/>
    <m/>
  </r>
  <r>
    <n v="3785"/>
    <x v="82"/>
    <d v="2023-09-05T00:00:00"/>
    <s v="JABINES MARIA SHELLY D."/>
    <s v="LIBRARY"/>
    <x v="0"/>
    <d v="2023-09-04T00:00:00"/>
    <d v="2023-09-04T00:00:00"/>
    <s v="SL"/>
    <m/>
    <s v="1 SL"/>
    <n v="1"/>
    <m/>
  </r>
  <r>
    <n v="3786"/>
    <x v="82"/>
    <d v="2023-09-08T00:00:00"/>
    <s v="CHACON ELISA G."/>
    <s v="CCT"/>
    <x v="1"/>
    <d v="2023-09-07T00:00:00"/>
    <d v="2023-09-07T00:00:00"/>
    <s v="SL"/>
    <m/>
    <s v="1 SL"/>
    <n v="1"/>
    <m/>
  </r>
  <r>
    <n v="3787"/>
    <x v="82"/>
    <d v="2023-09-11T00:00:00"/>
    <s v="ZAFRA REYNANTE B."/>
    <s v="TICC"/>
    <x v="0"/>
    <d v="2023-09-07T00:00:00"/>
    <d v="2023-09-08T00:00:00"/>
    <s v="SL"/>
    <m/>
    <s v="2 SL"/>
    <n v="2"/>
    <m/>
  </r>
  <r>
    <n v="3788"/>
    <x v="82"/>
    <d v="2023-09-08T00:00:00"/>
    <s v="ROQUITE MARIECAR L."/>
    <s v="CCT"/>
    <x v="0"/>
    <d v="2023-09-06T00:00:00"/>
    <d v="2023-09-06T00:00:00"/>
    <s v="SL"/>
    <m/>
    <s v="1 SL"/>
    <n v="1"/>
    <m/>
  </r>
  <r>
    <n v="3789"/>
    <x v="82"/>
    <d v="2023-09-08T00:00:00"/>
    <s v="MARDO MELINDA E."/>
    <s v="CENRO"/>
    <x v="0"/>
    <d v="2023-09-06T00:00:00"/>
    <d v="2023-09-07T00:00:00"/>
    <s v="SL"/>
    <m/>
    <s v="2 SL"/>
    <n v="2"/>
    <m/>
  </r>
  <r>
    <n v="3790"/>
    <x v="82"/>
    <d v="2023-09-01T00:00:00"/>
    <s v="DISEPEDA MACARIA P."/>
    <s v="TICC"/>
    <x v="0"/>
    <d v="2023-09-14T00:00:00"/>
    <d v="2023-09-15T00:00:00"/>
    <s v="VL"/>
    <m/>
    <s v="2 VL"/>
    <n v="2"/>
    <m/>
  </r>
  <r>
    <n v="3791"/>
    <x v="82"/>
    <d v="2023-09-07T00:00:00"/>
    <s v="RAMOS EULOGIA A."/>
    <s v="TICC"/>
    <x v="0"/>
    <d v="2023-09-26T00:00:00"/>
    <d v="2023-09-28T00:00:00"/>
    <s v="VL"/>
    <m/>
    <s v="3 VL"/>
    <n v="3"/>
    <m/>
  </r>
  <r>
    <n v="3792"/>
    <x v="82"/>
    <d v="2023-09-07T00:00:00"/>
    <s v="VILLANUEVA MARILYN L."/>
    <s v="TICC"/>
    <x v="0"/>
    <d v="2023-09-04T00:00:00"/>
    <d v="2023-09-05T00:00:00"/>
    <s v="SL"/>
    <m/>
    <s v="2 SL"/>
    <n v="2"/>
    <m/>
  </r>
  <r>
    <n v="3793"/>
    <x v="82"/>
    <d v="2023-09-07T00:00:00"/>
    <s v="DILIDILI AIREEN M."/>
    <s v="TICC"/>
    <x v="0"/>
    <d v="2023-09-05T00:00:00"/>
    <d v="2023-09-05T00:00:00"/>
    <s v="SL"/>
    <m/>
    <s v="1 SL"/>
    <n v="1"/>
    <m/>
  </r>
  <r>
    <n v="3794"/>
    <x v="82"/>
    <d v="2023-09-04T00:00:00"/>
    <s v="DIMAILIG ARLYN R."/>
    <s v="MAHOGANY MARKET"/>
    <x v="0"/>
    <d v="2023-09-01T00:00:00"/>
    <d v="2023-09-01T00:00:00"/>
    <s v="SL"/>
    <m/>
    <s v="1 SL"/>
    <n v="1"/>
    <m/>
  </r>
  <r>
    <n v="3795"/>
    <x v="82"/>
    <d v="2023-09-05T00:00:00"/>
    <s v="CABANLIT ZOSIMA M."/>
    <s v="MAHOGANY MARKET"/>
    <x v="0"/>
    <d v="2023-09-04T00:00:00"/>
    <d v="2023-09-04T00:00:00"/>
    <s v="SL"/>
    <m/>
    <s v="1 SL"/>
    <n v="1"/>
    <m/>
  </r>
  <r>
    <n v="3796"/>
    <x v="82"/>
    <d v="2023-09-07T00:00:00"/>
    <s v="ACUB MA. MARILYN L."/>
    <s v="PICNIC GROVE"/>
    <x v="0"/>
    <d v="2023-09-01T00:00:00"/>
    <d v="2023-09-03T00:00:00"/>
    <s v="SL"/>
    <m/>
    <s v="1 SL"/>
    <n v="1"/>
    <m/>
  </r>
  <r>
    <n v="3797"/>
    <x v="82"/>
    <d v="2023-09-06T00:00:00"/>
    <s v="ANACAY ANICETA P."/>
    <s v="PICNIC GROVE"/>
    <x v="1"/>
    <d v="2023-08-25T00:00:00"/>
    <d v="2023-08-25T00:00:00"/>
    <s v="SL"/>
    <m/>
    <s v="1 SL"/>
    <n v="1"/>
    <m/>
  </r>
  <r>
    <n v="3797"/>
    <x v="82"/>
    <d v="2023-09-06T00:00:00"/>
    <s v="ANACAY ANICETA P."/>
    <s v="PICNIC GROVE"/>
    <x v="1"/>
    <d v="2023-08-29T00:00:00"/>
    <d v="2023-09-30T00:00:00"/>
    <s v="SL"/>
    <m/>
    <s v="24 SL"/>
    <n v="24"/>
    <m/>
  </r>
  <r>
    <n v="3798"/>
    <x v="82"/>
    <d v="2023-09-04T00:00:00"/>
    <s v="TOLENTINO FE M."/>
    <s v="PICNIC GROVE"/>
    <x v="1"/>
    <d v="2023-09-26T00:00:00"/>
    <d v="2023-09-27T00:00:00"/>
    <s v="VL"/>
    <m/>
    <s v="2 VL"/>
    <n v="2"/>
    <m/>
  </r>
  <r>
    <n v="3799"/>
    <x v="82"/>
    <d v="2023-09-06T00:00:00"/>
    <s v="BAYBAY EDLYN L."/>
    <s v="PICNIC GROVE"/>
    <x v="0"/>
    <d v="2023-10-16T00:00:00"/>
    <d v="2023-10-17T00:00:00"/>
    <s v="OTHER"/>
    <s v="SEC 21 EO 292- SPECIAL PRIVILEGE"/>
    <s v="2 OTHER"/>
    <n v="2"/>
    <m/>
  </r>
  <r>
    <n v="3800"/>
    <x v="82"/>
    <d v="2023-09-06T00:00:00"/>
    <s v="BAYBAY EDLYN L."/>
    <s v="PICNIC GROVE"/>
    <x v="0"/>
    <d v="2023-10-18T00:00:00"/>
    <d v="2023-10-31T00:00:00"/>
    <s v="VL"/>
    <m/>
    <s v="9 VL"/>
    <n v="9"/>
    <m/>
  </r>
  <r>
    <n v="3801"/>
    <x v="82"/>
    <d v="2023-09-05T00:00:00"/>
    <s v="MARASIGAN CHRISTIAN M."/>
    <s v="MO"/>
    <x v="0"/>
    <d v="2023-09-04T00:00:00"/>
    <d v="2023-09-04T00:00:00"/>
    <s v="SL"/>
    <m/>
    <s v="1 SL"/>
    <n v="1"/>
    <m/>
  </r>
  <r>
    <n v="3802"/>
    <x v="82"/>
    <d v="2023-08-02T00:00:00"/>
    <s v="DE ASIS JANETTE D."/>
    <s v="BPLO"/>
    <x v="0"/>
    <d v="2023-09-01T00:00:00"/>
    <d v="2023-09-01T00:00:00"/>
    <s v="SL"/>
    <m/>
    <s v="1 SL"/>
    <n v="1"/>
    <m/>
  </r>
  <r>
    <n v="3803"/>
    <x v="82"/>
    <d v="2023-09-04T00:00:00"/>
    <s v="MARDO MELINDA E."/>
    <s v="CENRO"/>
    <x v="0"/>
    <d v="2023-09-13T00:00:00"/>
    <d v="2023-09-14T00:00:00"/>
    <s v="VL"/>
    <m/>
    <s v="2 VL"/>
    <n v="2"/>
    <m/>
  </r>
  <r>
    <n v="3804"/>
    <x v="82"/>
    <d v="2023-09-05T00:00:00"/>
    <s v="MARASIGAN BIENVENIDO E."/>
    <s v="GSO"/>
    <x v="0"/>
    <d v="2023-09-04T00:00:00"/>
    <d v="2023-09-04T00:00:00"/>
    <s v="SL"/>
    <m/>
    <s v="1 SL"/>
    <n v="1"/>
    <m/>
  </r>
  <r>
    <n v="3805"/>
    <x v="82"/>
    <d v="2023-09-05T00:00:00"/>
    <s v="GONZALES MARIO O."/>
    <s v="GSO"/>
    <x v="0"/>
    <d v="2023-09-04T00:00:00"/>
    <d v="2023-09-04T00:00:00"/>
    <s v="SL"/>
    <m/>
    <s v="1 SL"/>
    <n v="1"/>
    <m/>
  </r>
  <r>
    <n v="3806"/>
    <x v="82"/>
    <d v="2023-09-05T00:00:00"/>
    <s v="GONZALES MARIO O."/>
    <s v="GSO"/>
    <x v="0"/>
    <d v="2023-09-14T00:00:00"/>
    <d v="2023-09-15T00:00:00"/>
    <s v="VL"/>
    <m/>
    <s v="2 VL"/>
    <n v="2"/>
    <m/>
  </r>
  <r>
    <n v="3807"/>
    <x v="82"/>
    <d v="2023-09-05T00:00:00"/>
    <s v="GATPANDAN MICHAEL E."/>
    <s v="GSO"/>
    <x v="0"/>
    <d v="2023-09-01T00:00:00"/>
    <d v="2023-09-01T00:00:00"/>
    <s v="SL"/>
    <m/>
    <s v="1 SL"/>
    <n v="1"/>
    <m/>
  </r>
  <r>
    <n v="3807"/>
    <x v="82"/>
    <d v="2023-09-05T00:00:00"/>
    <s v="GATPANDAN MICHAEL E."/>
    <s v="GSO"/>
    <x v="0"/>
    <d v="2023-09-04T00:00:00"/>
    <d v="2023-09-04T00:00:00"/>
    <s v="SL"/>
    <m/>
    <s v="1 SL"/>
    <n v="1"/>
    <m/>
  </r>
  <r>
    <n v="3808"/>
    <x v="82"/>
    <d v="2023-08-29T00:00:00"/>
    <s v="MERCADO RENGIE M."/>
    <n v="0"/>
    <x v="2"/>
    <d v="2023-08-22T00:00:00"/>
    <d v="2023-08-22T00:00:00"/>
    <s v="SL"/>
    <m/>
    <s v="1 SL"/>
    <n v="1"/>
    <m/>
  </r>
  <r>
    <n v="3809"/>
    <x v="82"/>
    <d v="2023-09-05T00:00:00"/>
    <s v="MERCADO RENGIE M."/>
    <n v="0"/>
    <x v="2"/>
    <d v="2023-08-31T00:00:00"/>
    <d v="2023-08-31T00:00:00"/>
    <s v="SL"/>
    <m/>
    <s v="1 SL"/>
    <n v="1"/>
    <m/>
  </r>
  <r>
    <n v="3809"/>
    <x v="82"/>
    <d v="2023-09-05T00:00:00"/>
    <s v="MERCADO RENGIE M."/>
    <n v="0"/>
    <x v="2"/>
    <d v="2023-09-04T00:00:00"/>
    <d v="2023-09-04T00:00:00"/>
    <s v="SL"/>
    <m/>
    <s v="1 SL"/>
    <n v="1"/>
    <m/>
  </r>
  <r>
    <n v="3810"/>
    <x v="82"/>
    <d v="2023-09-05T00:00:00"/>
    <s v="LORILLA LOIDA P."/>
    <s v="TCSNHS-ISHS"/>
    <x v="0"/>
    <d v="2023-09-07T00:00:00"/>
    <d v="2023-09-07T00:00:00"/>
    <s v="VL"/>
    <m/>
    <s v="1 VL"/>
    <n v="1"/>
    <m/>
  </r>
  <r>
    <n v="3810"/>
    <x v="82"/>
    <d v="2023-09-05T00:00:00"/>
    <s v="LORILLA LOIDA P."/>
    <s v="TCSNHS-ISHS"/>
    <x v="0"/>
    <d v="2023-09-13T00:00:00"/>
    <d v="2023-09-14T00:00:00"/>
    <s v="VL"/>
    <m/>
    <s v="2 VL"/>
    <n v="2"/>
    <m/>
  </r>
  <r>
    <n v="3810"/>
    <x v="82"/>
    <d v="2023-09-05T00:00:00"/>
    <s v="LORILLA LOIDA P."/>
    <s v="TCSNHS-ISHS"/>
    <x v="0"/>
    <d v="2023-09-19T00:00:00"/>
    <d v="2023-09-20T00:00:00"/>
    <s v="VL"/>
    <m/>
    <s v="2 VL"/>
    <n v="2"/>
    <m/>
  </r>
  <r>
    <n v="3810"/>
    <x v="82"/>
    <d v="2023-09-05T00:00:00"/>
    <s v="LORILLA LOIDA P."/>
    <s v="TCSNHS-ISHS"/>
    <x v="0"/>
    <d v="2023-09-26T00:00:00"/>
    <d v="2023-09-28T00:00:00"/>
    <s v="VL"/>
    <m/>
    <s v="3 VL"/>
    <n v="3"/>
    <m/>
  </r>
  <r>
    <n v="3811"/>
    <x v="82"/>
    <d v="2023-09-05T00:00:00"/>
    <s v="DISEPEDA ALDWIN  "/>
    <s v="CENRO"/>
    <x v="0"/>
    <d v="2023-08-31T00:00:00"/>
    <d v="2023-08-31T00:00:00"/>
    <s v="SL"/>
    <m/>
    <s v="1 SL"/>
    <n v="1"/>
    <m/>
  </r>
  <r>
    <n v="3811"/>
    <x v="82"/>
    <d v="2023-09-05T00:00:00"/>
    <s v="DISEPEDA ALDWIN  "/>
    <s v="CENRO"/>
    <x v="0"/>
    <d v="2023-09-04T00:00:00"/>
    <d v="2023-09-04T00:00:00"/>
    <s v="SL"/>
    <m/>
    <s v="1 SL"/>
    <n v="1"/>
    <m/>
  </r>
  <r>
    <n v="3812"/>
    <x v="82"/>
    <d v="2023-09-05T00:00:00"/>
    <s v="ANGCAYA JENNY ROSE S."/>
    <s v="CTO-LICENSE"/>
    <x v="0"/>
    <d v="2023-09-01T00:00:00"/>
    <d v="2023-09-04T00:00:00"/>
    <s v="SL"/>
    <m/>
    <s v="2 SL"/>
    <n v="2"/>
    <m/>
  </r>
  <r>
    <n v="3813"/>
    <x v="82"/>
    <d v="2023-09-05T00:00:00"/>
    <s v="SUMAGUI LORENA P."/>
    <s v="BIR"/>
    <x v="0"/>
    <d v="2023-08-31T00:00:00"/>
    <d v="2023-09-01T00:00:00"/>
    <s v="SL"/>
    <m/>
    <s v="2 SL"/>
    <n v="2"/>
    <m/>
  </r>
  <r>
    <n v="3814"/>
    <x v="82"/>
    <d v="2023-09-05T00:00:00"/>
    <s v="AMBROCIO MELODY B."/>
    <s v="CSWDO"/>
    <x v="0"/>
    <d v="2023-09-04T00:00:00"/>
    <d v="2023-09-04T00:00:00"/>
    <s v="OTHER"/>
    <s v="SEC 21 EO 292- SPECIAL PRIVILEGE"/>
    <s v="1 OTHER"/>
    <n v="1"/>
    <m/>
  </r>
  <r>
    <n v="3815"/>
    <x v="83"/>
    <d v="2023-09-15T00:00:00"/>
    <s v="AMBION DORINDA A."/>
    <s v="CSWDO"/>
    <x v="1"/>
    <d v="2023-09-13T00:00:00"/>
    <d v="2023-09-13T00:00:00"/>
    <s v="SL"/>
    <m/>
    <s v="1 SL"/>
    <n v="1"/>
    <m/>
  </r>
  <r>
    <n v="3816"/>
    <x v="83"/>
    <d v="2023-09-15T00:00:00"/>
    <s v="CRUZADA MAGDALENA A."/>
    <s v="COOPERATIVE OFFICE"/>
    <x v="1"/>
    <d v="2023-09-25T00:00:00"/>
    <d v="2023-09-27T00:00:00"/>
    <s v="VL"/>
    <m/>
    <s v="3 VL"/>
    <n v="3"/>
    <m/>
  </r>
  <r>
    <n v="3817"/>
    <x v="83"/>
    <d v="2023-09-18T00:00:00"/>
    <s v="MARCIAL RUSTICO B."/>
    <s v="TOPS (ADMIN CSU)"/>
    <x v="1"/>
    <d v="2023-09-15T00:00:00"/>
    <d v="2023-10-16T00:00:00"/>
    <s v="SL"/>
    <m/>
    <s v="22 SL"/>
    <n v="22"/>
    <m/>
  </r>
  <r>
    <n v="3818"/>
    <x v="83"/>
    <d v="2023-09-15T00:00:00"/>
    <s v="LUMENARIO ZARAH A."/>
    <s v="CITY PLANNING &amp; DEV'T OFFICE"/>
    <x v="1"/>
    <d v="2023-09-14T00:00:00"/>
    <d v="2023-09-14T00:00:00"/>
    <s v="OTHER"/>
    <s v="SEC 21 EO 292- SPECIAL PRIVILEGE"/>
    <s v="1 OTHER"/>
    <n v="1"/>
    <m/>
  </r>
  <r>
    <n v="3819"/>
    <x v="83"/>
    <d v="2023-09-18T00:00:00"/>
    <s v="DOGELIO CHRISTIAN B."/>
    <s v="LEGAL"/>
    <x v="0"/>
    <d v="2023-09-11T00:00:00"/>
    <d v="2023-09-11T00:00:00"/>
    <s v="SL"/>
    <m/>
    <s v="1 SL"/>
    <n v="1"/>
    <m/>
  </r>
  <r>
    <n v="3819"/>
    <x v="83"/>
    <d v="2023-09-18T00:00:00"/>
    <s v="DOGELIO CHRISTIAN B."/>
    <s v="LEGAL"/>
    <x v="0"/>
    <d v="2023-09-14T00:00:00"/>
    <d v="2023-09-15T00:00:00"/>
    <s v="SL"/>
    <m/>
    <s v="2 SL"/>
    <n v="2"/>
    <m/>
  </r>
  <r>
    <n v="3820"/>
    <x v="83"/>
    <d v="2023-09-18T00:00:00"/>
    <s v="DIMAPILIS VILMA T."/>
    <s v="GSO"/>
    <x v="1"/>
    <d v="2023-09-14T00:00:00"/>
    <d v="2023-09-14T00:00:00"/>
    <s v="SL"/>
    <m/>
    <s v="1 SL"/>
    <n v="1"/>
    <m/>
  </r>
  <r>
    <n v="3821"/>
    <x v="83"/>
    <d v="2023-09-18T00:00:00"/>
    <s v="AUDITOR AILEEN D."/>
    <s v="PIO"/>
    <x v="1"/>
    <d v="2023-09-11T00:00:00"/>
    <d v="2023-09-15T00:00:00"/>
    <s v="SL"/>
    <m/>
    <s v="5 SL"/>
    <n v="5"/>
    <m/>
  </r>
  <r>
    <n v="3822"/>
    <x v="83"/>
    <d v="2023-09-14T00:00:00"/>
    <s v="LANTING AILEEN D."/>
    <s v="CHARACTER OFFICE"/>
    <x v="1"/>
    <d v="2023-09-13T00:00:00"/>
    <d v="2023-09-13T00:00:00"/>
    <s v="SL"/>
    <m/>
    <s v="1 SL"/>
    <n v="1"/>
    <m/>
  </r>
  <r>
    <n v="3823"/>
    <x v="83"/>
    <d v="2023-09-13T00:00:00"/>
    <s v="GATPANDAN NENITA M."/>
    <s v="LIBRARY"/>
    <x v="1"/>
    <d v="2023-09-12T00:00:00"/>
    <d v="2023-09-12T00:00:00"/>
    <s v="SL"/>
    <m/>
    <s v="1 SL"/>
    <n v="1"/>
    <m/>
  </r>
  <r>
    <n v="3824"/>
    <x v="83"/>
    <d v="2023-09-08T00:00:00"/>
    <s v="HAYAG JERMAINE JOI D."/>
    <s v="CHO"/>
    <x v="1"/>
    <d v="2023-08-25T00:00:00"/>
    <d v="2023-09-06T00:00:00"/>
    <s v="SL"/>
    <m/>
    <s v="9 SL"/>
    <n v="9"/>
    <m/>
  </r>
  <r>
    <n v="3825"/>
    <x v="83"/>
    <d v="2023-09-18T00:00:00"/>
    <s v="HERNANDEZ DARREL JESUS M."/>
    <s v="CHO"/>
    <x v="1"/>
    <d v="2023-10-05T00:00:00"/>
    <d v="2023-10-06T00:00:00"/>
    <s v="VL"/>
    <m/>
    <s v="2 VL"/>
    <n v="2"/>
    <m/>
  </r>
  <r>
    <n v="3826"/>
    <x v="83"/>
    <d v="2023-09-15T00:00:00"/>
    <s v="MENDOZA MARIA ABIGAIL A."/>
    <n v="0"/>
    <x v="2"/>
    <d v="2023-09-27T00:00:00"/>
    <d v="2023-09-27T00:00:00"/>
    <s v="VL"/>
    <m/>
    <s v="1 VL"/>
    <n v="1"/>
    <m/>
  </r>
  <r>
    <n v="3827"/>
    <x v="83"/>
    <d v="2023-09-18T00:00:00"/>
    <s v="FERMA JOSEFA O."/>
    <s v="ADMIN OFFICE"/>
    <x v="1"/>
    <d v="2023-10-03T00:00:00"/>
    <d v="2023-10-05T00:00:00"/>
    <s v="VL"/>
    <m/>
    <s v="3 VL"/>
    <n v="3"/>
    <m/>
  </r>
  <r>
    <n v="3828"/>
    <x v="83"/>
    <d v="2023-09-18T00:00:00"/>
    <s v="DE CASTRO  CHRISTINE JEAN D."/>
    <s v="CSWDO"/>
    <x v="0"/>
    <d v="2023-09-14T00:00:00"/>
    <d v="2023-09-15T00:00:00"/>
    <s v="SL"/>
    <m/>
    <s v="2 SL"/>
    <n v="2"/>
    <m/>
  </r>
  <r>
    <n v="3829"/>
    <x v="83"/>
    <d v="2023-09-18T00:00:00"/>
    <s v="GONZALES MARY JANE D."/>
    <s v="CSWDO"/>
    <x v="0"/>
    <d v="2023-09-14T00:00:00"/>
    <d v="2023-09-15T00:00:00"/>
    <s v="SL"/>
    <m/>
    <s v="2 SL"/>
    <n v="2"/>
    <m/>
  </r>
  <r>
    <n v="3830"/>
    <x v="83"/>
    <d v="2023-09-11T00:00:00"/>
    <s v="JAVIER HILARIO  "/>
    <s v="PICNIC GROVE"/>
    <x v="1"/>
    <d v="2023-08-29T00:00:00"/>
    <d v="2023-08-29T00:00:00"/>
    <s v="SL"/>
    <m/>
    <s v="1 SL"/>
    <n v="1"/>
    <m/>
  </r>
  <r>
    <n v="3831"/>
    <x v="83"/>
    <d v="2023-09-18T00:00:00"/>
    <s v="DIMARANAN RODORA G."/>
    <s v="HRMO"/>
    <x v="1"/>
    <d v="2023-09-01T00:00:00"/>
    <d v="2023-09-01T00:00:00"/>
    <s v="SL"/>
    <m/>
    <s v="1 SL"/>
    <n v="1"/>
    <m/>
  </r>
  <r>
    <n v="3831"/>
    <x v="83"/>
    <d v="2023-09-18T00:00:00"/>
    <s v="DIMARANAN RODORA G."/>
    <s v="HRMO"/>
    <x v="1"/>
    <d v="2023-09-15T00:00:00"/>
    <d v="2023-09-15T00:00:00"/>
    <s v="SL"/>
    <m/>
    <s v="1 SL"/>
    <n v="1"/>
    <m/>
  </r>
  <r>
    <n v="3832"/>
    <x v="83"/>
    <d v="2023-09-18T00:00:00"/>
    <s v="PERIDO MARITES V."/>
    <s v="TCCH/TICC"/>
    <x v="1"/>
    <d v="2023-09-05T00:00:00"/>
    <d v="2023-09-13T00:00:00"/>
    <s v="VL"/>
    <m/>
    <s v="7 VL"/>
    <n v="7"/>
    <m/>
  </r>
  <r>
    <n v="3833"/>
    <x v="83"/>
    <d v="2023-09-06T00:00:00"/>
    <s v="DE GRANO  RONALEI P."/>
    <s v="OSPITAL NG TAGAYTAY"/>
    <x v="0"/>
    <d v="2023-08-06T00:00:00"/>
    <d v="2023-08-07T00:00:00"/>
    <s v="SL"/>
    <m/>
    <s v="2 SL"/>
    <n v="2"/>
    <m/>
  </r>
  <r>
    <n v="3834"/>
    <x v="83"/>
    <d v="2023-09-18T00:00:00"/>
    <s v="DIMARANAN RODORA G."/>
    <s v="HRMO"/>
    <x v="1"/>
    <d v="2023-10-03T00:00:00"/>
    <d v="2023-10-05T00:00:00"/>
    <s v="VL"/>
    <m/>
    <s v="3 VL"/>
    <n v="3"/>
    <m/>
  </r>
  <r>
    <n v="3835"/>
    <x v="83"/>
    <d v="2023-09-07T00:00:00"/>
    <s v="BERNALDEZ MARLONE P."/>
    <s v="TCNHS"/>
    <x v="1"/>
    <d v="2023-09-17T00:00:00"/>
    <d v="2023-09-19T00:00:00"/>
    <s v="OTHER"/>
    <s v="SEC 21 EO 292- SPECIAL PRIVILEGE"/>
    <s v="3 OTHER"/>
    <n v="3"/>
    <m/>
  </r>
  <r>
    <n v="3836"/>
    <x v="83"/>
    <d v="2023-09-15T00:00:00"/>
    <s v="SANTERA MARICRIS S."/>
    <s v="ONT"/>
    <x v="1"/>
    <d v="2023-09-23T00:00:00"/>
    <d v="2023-09-23T00:00:00"/>
    <s v="OTHER"/>
    <s v="SEC 21 EO 292- SPECIAL PRIVILEGE"/>
    <s v="1 OTHER"/>
    <n v="1"/>
    <m/>
  </r>
  <r>
    <n v="3837"/>
    <x v="83"/>
    <d v="2023-09-13T00:00:00"/>
    <s v="CABANTING AIRA P."/>
    <s v="ONT"/>
    <x v="0"/>
    <d v="2023-09-21T00:00:00"/>
    <d v="2023-09-21T00:00:00"/>
    <s v="VL"/>
    <m/>
    <s v="1 VL"/>
    <n v="1"/>
    <m/>
  </r>
  <r>
    <n v="3837"/>
    <x v="83"/>
    <d v="2023-09-13T00:00:00"/>
    <s v="CABANTING AIRA P."/>
    <s v="ONT"/>
    <x v="0"/>
    <d v="2023-09-28T00:00:00"/>
    <d v="2023-09-28T00:00:00"/>
    <s v="VL"/>
    <m/>
    <s v="1 VL"/>
    <n v="1"/>
    <m/>
  </r>
  <r>
    <n v="3838"/>
    <x v="83"/>
    <d v="2023-09-08T00:00:00"/>
    <s v="MANALO STEPHANIE C."/>
    <s v="OSPITAL NG TAGAYTAY"/>
    <x v="1"/>
    <d v="2023-09-26T00:00:00"/>
    <d v="2023-09-26T00:00:00"/>
    <s v="VL"/>
    <m/>
    <s v="1 VL"/>
    <n v="1"/>
    <m/>
  </r>
  <r>
    <n v="3839"/>
    <x v="83"/>
    <d v="2023-09-07T00:00:00"/>
    <s v="MARASIGAN JANINE C."/>
    <s v="ONT"/>
    <x v="1"/>
    <d v="2023-10-11T00:00:00"/>
    <d v="2023-10-11T00:00:00"/>
    <s v="OTHER"/>
    <s v="SEC 21 EO 292- SPECIAL PRIVILEGE"/>
    <s v="1 OTHER"/>
    <n v="1"/>
    <m/>
  </r>
  <r>
    <n v="3840"/>
    <x v="83"/>
    <d v="2023-09-07T00:00:00"/>
    <s v="MARASIGAN JANINE C."/>
    <s v="ONT"/>
    <x v="1"/>
    <d v="2023-10-17T00:00:00"/>
    <d v="2023-10-19T00:00:00"/>
    <s v="VL"/>
    <m/>
    <s v="3 VL"/>
    <n v="3"/>
    <m/>
  </r>
  <r>
    <n v="3841"/>
    <x v="83"/>
    <d v="2023-09-07T00:00:00"/>
    <s v="LUNA GUILLERMA J."/>
    <s v="OSPITAL NG TAGAYTAY"/>
    <x v="1"/>
    <d v="2023-09-21T00:00:00"/>
    <d v="2023-09-25T00:00:00"/>
    <s v="VL"/>
    <m/>
    <s v="5 VL"/>
    <n v="5"/>
    <m/>
  </r>
  <r>
    <n v="3842"/>
    <x v="83"/>
    <d v="2023-09-18T00:00:00"/>
    <s v="FERMA ERIC N."/>
    <s v="GSO"/>
    <x v="0"/>
    <d v="2023-09-15T00:00:00"/>
    <d v="2023-09-15T00:00:00"/>
    <s v="SL"/>
    <m/>
    <s v="1 SL"/>
    <n v="1"/>
    <m/>
  </r>
  <r>
    <n v="3843"/>
    <x v="83"/>
    <d v="2023-09-18T00:00:00"/>
    <s v="GONZALES MARIO O."/>
    <s v="GSO"/>
    <x v="0"/>
    <d v="2023-09-28T00:00:00"/>
    <d v="2023-09-29T00:00:00"/>
    <s v="VL"/>
    <m/>
    <s v="2 VL"/>
    <n v="2"/>
    <m/>
  </r>
  <r>
    <n v="3844"/>
    <x v="83"/>
    <d v="2023-09-15T00:00:00"/>
    <s v="ENRIQUEZ ANABEL O."/>
    <s v="CHO"/>
    <x v="0"/>
    <d v="2023-09-25T00:00:00"/>
    <d v="2023-09-26T00:00:00"/>
    <s v="VL"/>
    <m/>
    <s v="2 VL"/>
    <n v="2"/>
    <m/>
  </r>
  <r>
    <n v="3845"/>
    <x v="83"/>
    <d v="2023-09-18T00:00:00"/>
    <s v="DEL MUNDO ROSALLE A."/>
    <s v="PIO"/>
    <x v="1"/>
    <d v="2023-09-21T00:00:00"/>
    <d v="2023-09-21T00:00:00"/>
    <s v="OTHER"/>
    <s v="RA NO. 8972/CSC MC NO. 8, S. 2004 - SOLO PARENT LEAVE"/>
    <s v="1 OTHER"/>
    <n v="1"/>
    <m/>
  </r>
  <r>
    <n v="3846"/>
    <x v="83"/>
    <d v="2023-09-18T00:00:00"/>
    <s v="ROMILLA MARIBEL P."/>
    <s v="ACCOUNTING"/>
    <x v="0"/>
    <d v="2023-09-27T00:00:00"/>
    <d v="2023-09-27T00:00:00"/>
    <s v="VL"/>
    <m/>
    <s v="1 VL"/>
    <n v="1"/>
    <m/>
  </r>
  <r>
    <n v="3847"/>
    <x v="83"/>
    <d v="2023-09-18T00:00:00"/>
    <s v="ABELA IMELDA C."/>
    <s v="ACCOUNTING"/>
    <x v="0"/>
    <d v="2023-09-15T00:00:00"/>
    <d v="2023-09-15T00:00:00"/>
    <s v="SL"/>
    <m/>
    <s v="1 SL"/>
    <n v="1"/>
    <m/>
  </r>
  <r>
    <n v="3848"/>
    <x v="83"/>
    <d v="2023-09-18T00:00:00"/>
    <s v="DESEPEDA ADELAIDA R."/>
    <s v="GSO"/>
    <x v="0"/>
    <d v="2023-09-14T00:00:00"/>
    <d v="2023-09-15T00:00:00"/>
    <s v="SL"/>
    <m/>
    <s v="2 SL"/>
    <n v="2"/>
    <m/>
  </r>
  <r>
    <n v="3849"/>
    <x v="83"/>
    <d v="2023-07-08T00:00:00"/>
    <s v="AYCARDO JOEL M."/>
    <s v="CSU"/>
    <x v="1"/>
    <d v="2023-07-08T00:00:00"/>
    <d v="2023-10-09T00:00:00"/>
    <s v="OTHER"/>
    <s v="REHABILITATION PRIVILEGE"/>
    <s v="90 OTHER"/>
    <n v="90"/>
    <m/>
  </r>
  <r>
    <n v="3850"/>
    <x v="83"/>
    <d v="2023-09-14T00:00:00"/>
    <s v="OPO CONEY V."/>
    <s v="HOUSING"/>
    <x v="0"/>
    <d v="2023-09-20T00:00:00"/>
    <d v="2023-09-21T00:00:00"/>
    <s v="VL"/>
    <m/>
    <s v="2 VL"/>
    <n v="2"/>
    <m/>
  </r>
  <r>
    <n v="3851"/>
    <x v="83"/>
    <d v="2023-09-14T00:00:00"/>
    <s v="OPO CONEY V."/>
    <s v="HOUSING"/>
    <x v="0"/>
    <d v="2023-09-12T00:00:00"/>
    <d v="2023-09-13T00:00:00"/>
    <s v="SL"/>
    <m/>
    <s v="2 SL"/>
    <n v="2"/>
    <m/>
  </r>
  <r>
    <n v="3852"/>
    <x v="83"/>
    <d v="2023-09-19T00:00:00"/>
    <s v="LIMBOC FLORDELIZA J."/>
    <s v="LCR"/>
    <x v="1"/>
    <d v="2023-09-18T00:00:00"/>
    <d v="2023-09-18T00:00:00"/>
    <s v="SL"/>
    <m/>
    <s v="1 SL"/>
    <n v="1"/>
    <m/>
  </r>
  <r>
    <n v="3853"/>
    <x v="83"/>
    <d v="2023-09-15T00:00:00"/>
    <s v="PEREA BABEL G."/>
    <s v="HOUSING"/>
    <x v="0"/>
    <d v="2023-09-14T00:00:00"/>
    <d v="2023-09-14T00:00:00"/>
    <s v="SL"/>
    <m/>
    <s v="1 SL"/>
    <n v="1"/>
    <m/>
  </r>
  <r>
    <n v="3854"/>
    <x v="83"/>
    <d v="2023-09-14T00:00:00"/>
    <s v="PAJENAGO FRANCIS B."/>
    <s v="CSWDO"/>
    <x v="0"/>
    <d v="2023-09-21T00:00:00"/>
    <d v="2023-09-22T00:00:00"/>
    <s v="VL"/>
    <m/>
    <s v="2 VL"/>
    <n v="2"/>
    <m/>
  </r>
  <r>
    <n v="3855"/>
    <x v="83"/>
    <d v="2023-09-13T00:00:00"/>
    <s v="DIGNO DANILO  "/>
    <s v="CENRO"/>
    <x v="0"/>
    <d v="2023-09-08T00:00:00"/>
    <d v="2023-09-10T00:00:00"/>
    <s v="SL"/>
    <m/>
    <s v="3 SL"/>
    <n v="3"/>
    <m/>
  </r>
  <r>
    <n v="3856"/>
    <x v="83"/>
    <d v="2023-09-14T00:00:00"/>
    <s v="ANGCAYA JENNY ROSE S."/>
    <s v="CTO-LICENSE"/>
    <x v="0"/>
    <d v="2023-09-11T00:00:00"/>
    <d v="2023-09-13T00:00:00"/>
    <s v="OTHER"/>
    <s v="SEC 21 EO 292- SPECIAL PRIVILEGE"/>
    <s v="3 OTHER"/>
    <n v="3"/>
    <m/>
  </r>
  <r>
    <n v="3857"/>
    <x v="83"/>
    <d v="2023-09-13T00:00:00"/>
    <s v="COSA PAOLA GRACE P."/>
    <s v="ASSESSOR"/>
    <x v="0"/>
    <d v="2023-09-21T00:00:00"/>
    <d v="2023-09-21T00:00:00"/>
    <s v="VL"/>
    <m/>
    <s v="1 VL"/>
    <n v="1"/>
    <m/>
  </r>
  <r>
    <n v="3858"/>
    <x v="83"/>
    <d v="2023-09-13T00:00:00"/>
    <s v="COSA PAOLA GRACE P."/>
    <s v="ASSESSOR"/>
    <x v="0"/>
    <d v="2023-09-11T00:00:00"/>
    <d v="2023-09-12T00:00:00"/>
    <s v="SL"/>
    <m/>
    <s v="2 SL"/>
    <n v="2"/>
    <m/>
  </r>
  <r>
    <n v="3859"/>
    <x v="83"/>
    <d v="2023-09-13T00:00:00"/>
    <s v="GATPANDAN MICHAEL E."/>
    <s v="GSO"/>
    <x v="0"/>
    <d v="2023-09-21T00:00:00"/>
    <d v="2023-09-22T00:00:00"/>
    <s v="VL"/>
    <m/>
    <s v="2 VL"/>
    <n v="2"/>
    <m/>
  </r>
  <r>
    <n v="3860"/>
    <x v="83"/>
    <d v="2023-09-11T00:00:00"/>
    <s v="ACUB MA. MARILYN L."/>
    <s v="PICNIC GROVE"/>
    <x v="0"/>
    <d v="2023-09-09T00:00:00"/>
    <d v="2023-09-09T00:00:00"/>
    <s v="SL"/>
    <m/>
    <s v="1 SL"/>
    <n v="1"/>
    <m/>
  </r>
  <r>
    <n v="3861"/>
    <x v="83"/>
    <d v="2023-09-11T00:00:00"/>
    <s v="VILLANUEVA MARTINA D."/>
    <s v="PICNIC GROVE"/>
    <x v="0"/>
    <d v="2023-09-16T00:00:00"/>
    <d v="2023-09-30T00:00:00"/>
    <s v="VL"/>
    <m/>
    <s v="11 VL"/>
    <n v="11"/>
    <m/>
  </r>
  <r>
    <n v="3862"/>
    <x v="83"/>
    <d v="2023-09-18T00:00:00"/>
    <s v="RODRIGUEZ NARCISCO E."/>
    <s v="EEO/CITY MARKET"/>
    <x v="0"/>
    <d v="2023-09-27T00:00:00"/>
    <d v="2023-09-29T00:00:00"/>
    <s v="VL"/>
    <m/>
    <s v="3 VL"/>
    <n v="3"/>
    <m/>
  </r>
  <r>
    <n v="3863"/>
    <x v="83"/>
    <d v="2023-09-15T00:00:00"/>
    <s v="PERENA RUBILINDA C."/>
    <s v="MO"/>
    <x v="1"/>
    <d v="2023-09-12T00:00:00"/>
    <d v="2023-09-13T00:00:00"/>
    <s v="SL"/>
    <m/>
    <s v="2 SL"/>
    <n v="2"/>
    <m/>
  </r>
  <r>
    <n v="3864"/>
    <x v="83"/>
    <d v="2023-09-20T00:00:00"/>
    <s v="DIMAANO LEOVIGILDA A."/>
    <s v="EEO/CITY MARKET"/>
    <x v="0"/>
    <d v="2023-09-15T00:00:00"/>
    <d v="2023-09-18T00:00:00"/>
    <s v="SL"/>
    <m/>
    <s v="2 SL"/>
    <n v="2"/>
    <m/>
  </r>
  <r>
    <n v="3865"/>
    <x v="83"/>
    <d v="2023-09-14T00:00:00"/>
    <s v="DIMAANO LEOVIGILDA A."/>
    <s v="EEO/CITY MARKET"/>
    <x v="0"/>
    <d v="2023-09-21T00:00:00"/>
    <d v="2023-09-22T00:00:00"/>
    <s v="VL"/>
    <m/>
    <s v="2 VL"/>
    <n v="2"/>
    <m/>
  </r>
  <r>
    <n v="3866"/>
    <x v="83"/>
    <d v="2023-09-18T00:00:00"/>
    <s v="FRONDOZO AILEEN D."/>
    <s v="TERMINAL"/>
    <x v="0"/>
    <d v="2023-09-21T00:00:00"/>
    <d v="2023-09-22T00:00:00"/>
    <s v="VL"/>
    <m/>
    <s v="2 VL"/>
    <n v="2"/>
    <m/>
  </r>
  <r>
    <n v="3866"/>
    <x v="83"/>
    <d v="2023-09-18T00:00:00"/>
    <s v="FRONDOZO AILEEN D."/>
    <s v="TERMINAL"/>
    <x v="0"/>
    <d v="2023-09-28T00:00:00"/>
    <d v="2023-09-29T00:00:00"/>
    <s v="VL"/>
    <m/>
    <s v="2 VL"/>
    <n v="2"/>
    <m/>
  </r>
  <r>
    <n v="3867"/>
    <x v="83"/>
    <d v="2023-09-13T00:00:00"/>
    <s v="VELUZ DORMILUNA E."/>
    <s v="CCT"/>
    <x v="1"/>
    <d v="2023-09-12T00:00:00"/>
    <d v="2023-09-12T00:00:00"/>
    <s v="SL"/>
    <m/>
    <s v="1 SL"/>
    <n v="1"/>
    <m/>
  </r>
  <r>
    <n v="3868"/>
    <x v="83"/>
    <d v="2023-09-25T00:00:00"/>
    <s v="VELUZ DORMILUNA E."/>
    <s v="CCT"/>
    <x v="1"/>
    <d v="2023-10-04T00:00:00"/>
    <d v="2023-10-06T00:00:00"/>
    <s v="VL"/>
    <m/>
    <s v="3 VL"/>
    <n v="3"/>
    <m/>
  </r>
  <r>
    <n v="3869"/>
    <x v="83"/>
    <d v="2023-09-18T00:00:00"/>
    <s v="RAMA RAQUEL J."/>
    <s v="INTERNAL"/>
    <x v="0"/>
    <d v="2023-09-11T00:00:00"/>
    <d v="2023-09-11T00:00:00"/>
    <s v="SL"/>
    <m/>
    <s v="1 SL"/>
    <n v="1"/>
    <m/>
  </r>
  <r>
    <n v="3869"/>
    <x v="83"/>
    <d v="2023-09-18T00:00:00"/>
    <s v="RAMA RAQUEL J."/>
    <s v="INTERNAL"/>
    <x v="0"/>
    <d v="2023-09-14T00:00:00"/>
    <d v="2023-09-15T00:00:00"/>
    <s v="SL"/>
    <m/>
    <s v="2 SL"/>
    <n v="2"/>
    <m/>
  </r>
  <r>
    <n v="3870"/>
    <x v="83"/>
    <d v="2023-09-18T00:00:00"/>
    <s v="FRONDOZO AILEEN D."/>
    <s v="TERMINAL"/>
    <x v="0"/>
    <d v="2023-09-14T00:00:00"/>
    <d v="2023-09-15T00:00:00"/>
    <s v="SL"/>
    <m/>
    <s v="2 SL"/>
    <n v="2"/>
    <m/>
  </r>
  <r>
    <n v="3871"/>
    <x v="83"/>
    <d v="2023-09-14T00:00:00"/>
    <s v="MALANAN JENNYLYN R."/>
    <s v="PICNIC GROVE"/>
    <x v="0"/>
    <d v="2023-09-08T00:00:00"/>
    <d v="2023-09-13T00:00:00"/>
    <s v="SL"/>
    <m/>
    <s v="4 SL"/>
    <n v="4"/>
    <m/>
  </r>
  <r>
    <n v="3872"/>
    <x v="83"/>
    <d v="2023-09-18T00:00:00"/>
    <s v="LACIBAL RYAN G."/>
    <s v="DA"/>
    <x v="0"/>
    <d v="2023-09-13T00:00:00"/>
    <d v="2023-09-13T00:00:00"/>
    <s v="SL"/>
    <m/>
    <s v="1 SL"/>
    <n v="1"/>
    <m/>
  </r>
  <r>
    <n v="3873"/>
    <x v="83"/>
    <d v="2023-09-18T00:00:00"/>
    <s v="RODRIGUEZ JOSEPHINE R."/>
    <s v="TICC"/>
    <x v="0"/>
    <d v="2023-09-13T00:00:00"/>
    <d v="2023-09-15T00:00:00"/>
    <s v="SL"/>
    <m/>
    <s v="3 SL"/>
    <n v="3"/>
    <m/>
  </r>
  <r>
    <n v="3874"/>
    <x v="83"/>
    <d v="2023-09-18T00:00:00"/>
    <s v="DIGNO DANILO  "/>
    <s v="CENRO"/>
    <x v="0"/>
    <d v="2023-09-26T00:00:00"/>
    <d v="2023-10-06T00:00:00"/>
    <s v="VL"/>
    <m/>
    <s v="10 VL"/>
    <n v="10"/>
    <m/>
  </r>
  <r>
    <n v="3875"/>
    <x v="83"/>
    <d v="2023-09-18T00:00:00"/>
    <s v="FERMA RAYMOND  "/>
    <s v="CENRO"/>
    <x v="0"/>
    <d v="2023-09-15T00:00:00"/>
    <d v="2023-09-15T00:00:00"/>
    <s v="SL"/>
    <m/>
    <s v="1 SL"/>
    <n v="1"/>
    <m/>
  </r>
  <r>
    <n v="3876"/>
    <x v="83"/>
    <d v="2023-09-18T00:00:00"/>
    <s v="OPO CONEY V."/>
    <s v="HOUSING"/>
    <x v="0"/>
    <d v="2023-09-26T00:00:00"/>
    <d v="2023-09-28T00:00:00"/>
    <s v="VL"/>
    <m/>
    <s v="3 VL"/>
    <n v="3"/>
    <m/>
  </r>
  <r>
    <n v="3877"/>
    <x v="83"/>
    <d v="2023-09-07T00:00:00"/>
    <s v="BERGADO MARILOU B."/>
    <s v="ONT"/>
    <x v="0"/>
    <d v="2023-10-18T00:00:00"/>
    <d v="2023-10-31T00:00:00"/>
    <s v="VL"/>
    <m/>
    <s v="9 VL"/>
    <n v="9"/>
    <m/>
  </r>
  <r>
    <n v="3878"/>
    <x v="83"/>
    <d v="2023-09-07T00:00:00"/>
    <s v="MANGUINAO NIÑA P."/>
    <s v="OSPITAL NG TAGAYTAY"/>
    <x v="1"/>
    <d v="2023-09-25T00:00:00"/>
    <d v="2023-09-25T00:00:00"/>
    <s v="OTHER"/>
    <s v="SEC 21 EO 292- SPECIAL PRIVILEGE"/>
    <s v="1 OTHER"/>
    <n v="1"/>
    <m/>
  </r>
  <r>
    <n v="3879"/>
    <x v="83"/>
    <d v="2023-09-18T00:00:00"/>
    <s v="LLRENA JANEEN V."/>
    <s v="OSPITAL NG TAGAYTAY"/>
    <x v="0"/>
    <d v="2023-09-21T00:00:00"/>
    <d v="2023-09-21T00:00:00"/>
    <s v="VL"/>
    <m/>
    <s v="1 VL"/>
    <n v="1"/>
    <m/>
  </r>
  <r>
    <n v="3880"/>
    <x v="83"/>
    <d v="2023-09-14T00:00:00"/>
    <s v="LLRENA JANEEN V."/>
    <s v="OSPITAL NG TAGAYTAY"/>
    <x v="0"/>
    <d v="2023-09-22T00:00:00"/>
    <d v="2023-09-23T00:00:00"/>
    <s v="VL"/>
    <m/>
    <s v="2 VL"/>
    <n v="2"/>
    <m/>
  </r>
  <r>
    <n v="3881"/>
    <x v="83"/>
    <d v="2023-09-14T00:00:00"/>
    <s v="PERIDO EDWIN A."/>
    <s v="GSO"/>
    <x v="1"/>
    <d v="2023-09-13T00:00:00"/>
    <d v="2023-09-13T00:00:00"/>
    <s v="SL"/>
    <m/>
    <s v="1 SL"/>
    <n v="1"/>
    <m/>
  </r>
  <r>
    <n v="3882"/>
    <x v="83"/>
    <d v="2023-09-13T00:00:00"/>
    <s v="OLEGARIO TEOFISTA B."/>
    <s v="CTO"/>
    <x v="1"/>
    <d v="2023-09-20T00:00:00"/>
    <d v="2023-09-20T00:00:00"/>
    <s v="VL"/>
    <m/>
    <s v="1 VL"/>
    <n v="1"/>
    <m/>
  </r>
  <r>
    <n v="3883"/>
    <x v="83"/>
    <d v="2023-09-13T00:00:00"/>
    <s v="UNTALAN DIVINA R."/>
    <s v="CTO"/>
    <x v="1"/>
    <d v="2023-09-21T00:00:00"/>
    <d v="2023-09-21T00:00:00"/>
    <s v="VL"/>
    <m/>
    <s v="1 VL"/>
    <n v="1"/>
    <m/>
  </r>
  <r>
    <n v="3884"/>
    <x v="83"/>
    <d v="2023-09-13T00:00:00"/>
    <s v="MARINDUQUE AURORA A."/>
    <s v="VMO"/>
    <x v="1"/>
    <d v="2023-09-11T00:00:00"/>
    <d v="2023-09-11T00:00:00"/>
    <s v="SL"/>
    <m/>
    <s v="1 SL"/>
    <n v="1"/>
    <m/>
  </r>
  <r>
    <n v="3885"/>
    <x v="83"/>
    <d v="2023-09-14T00:00:00"/>
    <s v="MANALO ELIADA F."/>
    <s v="SP"/>
    <x v="1"/>
    <d v="2023-09-20T00:00:00"/>
    <d v="2023-09-21T00:00:00"/>
    <s v="VL"/>
    <m/>
    <s v="2 VL"/>
    <n v="2"/>
    <m/>
  </r>
  <r>
    <n v="3886"/>
    <x v="83"/>
    <d v="2023-09-12T00:00:00"/>
    <s v="DESINGAŃO PURIFICACION A."/>
    <s v="SP"/>
    <x v="0"/>
    <d v="2023-09-11T00:00:00"/>
    <d v="2023-09-11T00:00:00"/>
    <s v="SL"/>
    <m/>
    <s v="1 SL"/>
    <n v="1"/>
    <m/>
  </r>
  <r>
    <n v="3887"/>
    <x v="83"/>
    <d v="2023-09-01T00:00:00"/>
    <s v="ANGELES ANNABEL D."/>
    <n v="0"/>
    <x v="0"/>
    <d v="2023-09-05T00:00:00"/>
    <d v="2023-09-05T00:00:00"/>
    <s v="VL"/>
    <m/>
    <s v="1 VL"/>
    <n v="1"/>
    <m/>
  </r>
  <r>
    <n v="3887"/>
    <x v="83"/>
    <d v="2023-09-01T00:00:00"/>
    <s v="ANGELES ANNABEL D."/>
    <n v="0"/>
    <x v="0"/>
    <d v="2023-09-07T00:00:00"/>
    <d v="2023-09-08T00:00:00"/>
    <s v="VL"/>
    <m/>
    <s v="2 VL"/>
    <n v="2"/>
    <m/>
  </r>
  <r>
    <n v="3887"/>
    <x v="83"/>
    <d v="2023-09-01T00:00:00"/>
    <s v="ANGELES ANNABEL D."/>
    <n v="0"/>
    <x v="0"/>
    <d v="2023-09-12T00:00:00"/>
    <d v="2023-09-12T00:00:00"/>
    <s v="VL"/>
    <m/>
    <s v="1 VL"/>
    <n v="1"/>
    <m/>
  </r>
  <r>
    <n v="3887"/>
    <x v="83"/>
    <d v="2023-09-01T00:00:00"/>
    <s v="ANGELES ANNABEL D."/>
    <n v="0"/>
    <x v="0"/>
    <d v="2023-09-14T00:00:00"/>
    <d v="2023-09-15T00:00:00"/>
    <s v="VL"/>
    <m/>
    <s v="2 VL"/>
    <n v="2"/>
    <m/>
  </r>
  <r>
    <n v="3888"/>
    <x v="83"/>
    <d v="2023-09-14T00:00:00"/>
    <s v="OLEGARIO NENITA A."/>
    <s v="LIBRARY"/>
    <x v="1"/>
    <d v="2023-09-27T00:00:00"/>
    <d v="2023-09-29T00:00:00"/>
    <s v="VL"/>
    <m/>
    <s v="3 VL"/>
    <n v="3"/>
    <m/>
  </r>
  <r>
    <n v="3889"/>
    <x v="83"/>
    <d v="2023-09-14T00:00:00"/>
    <s v="MAESTRECAMPO LORENA A."/>
    <s v="HRMO"/>
    <x v="1"/>
    <d v="2023-09-29T00:00:00"/>
    <d v="2023-09-29T00:00:00"/>
    <s v="VL"/>
    <m/>
    <s v="1 VL"/>
    <n v="1"/>
    <m/>
  </r>
  <r>
    <n v="3890"/>
    <x v="83"/>
    <d v="2023-09-14T00:00:00"/>
    <s v="MAESTRECAMPO LORENA A."/>
    <s v="HRMO"/>
    <x v="1"/>
    <d v="2023-09-15T00:00:00"/>
    <d v="2023-09-15T00:00:00"/>
    <s v="OTHER"/>
    <s v="SEC 21 EO 292- SPECIAL PRIVILEGE"/>
    <s v="1 OTHER"/>
    <n v="1"/>
    <m/>
  </r>
  <r>
    <n v="3891"/>
    <x v="83"/>
    <d v="2023-09-08T00:00:00"/>
    <s v="DE CASTRO JOSEPH NHOEL T."/>
    <s v="LCR"/>
    <x v="1"/>
    <d v="2023-09-30T00:00:00"/>
    <d v="2023-09-30T00:00:00"/>
    <s v="VL"/>
    <m/>
    <s v="1 VL"/>
    <n v="1"/>
    <m/>
  </r>
  <r>
    <n v="3892"/>
    <x v="83"/>
    <d v="2023-09-12T00:00:00"/>
    <s v="NAVARRO RITA A."/>
    <s v="DA"/>
    <x v="1"/>
    <d v="2023-09-11T00:00:00"/>
    <d v="2023-09-11T00:00:00"/>
    <s v="SL"/>
    <m/>
    <s v="1 SL"/>
    <n v="1"/>
    <m/>
  </r>
  <r>
    <n v="3893"/>
    <x v="83"/>
    <d v="2023-09-15T00:00:00"/>
    <s v="ZAFRA REYNANTE B."/>
    <s v="TICC"/>
    <x v="0"/>
    <d v="2023-09-14T00:00:00"/>
    <d v="2023-09-14T00:00:00"/>
    <s v="VL"/>
    <m/>
    <s v="1 VL"/>
    <n v="1"/>
    <m/>
  </r>
  <r>
    <n v="3894"/>
    <x v="83"/>
    <d v="2023-09-11T00:00:00"/>
    <s v="CALANOG ALMA P."/>
    <s v="VMO"/>
    <x v="1"/>
    <d v="2023-09-04T00:00:00"/>
    <d v="2023-09-05T00:00:00"/>
    <s v="SL"/>
    <m/>
    <s v="2 SL"/>
    <n v="2"/>
    <m/>
  </r>
  <r>
    <n v="3895"/>
    <x v="83"/>
    <d v="2023-09-15T00:00:00"/>
    <s v="OBINA JAIME  "/>
    <s v="CENRO"/>
    <x v="0"/>
    <d v="2023-09-13T00:00:00"/>
    <d v="2023-09-14T00:00:00"/>
    <s v="SL"/>
    <m/>
    <s v="2 SL"/>
    <n v="2"/>
    <m/>
  </r>
  <r>
    <n v="3896"/>
    <x v="83"/>
    <d v="2023-09-08T00:00:00"/>
    <s v="DE VILLA MARITES D."/>
    <s v="CSWDO"/>
    <x v="1"/>
    <d v="2023-09-13T00:00:00"/>
    <d v="2023-09-14T00:00:00"/>
    <s v="OTHER"/>
    <s v="RA NO. 8972/CSC MC NO. 8, S. 2004 - SOLO PARENT LEAVE"/>
    <s v="2 OTHER"/>
    <n v="2"/>
    <m/>
  </r>
  <r>
    <n v="3897"/>
    <x v="83"/>
    <d v="2023-08-25T00:00:00"/>
    <s v="ANACAY ABNER M."/>
    <s v="ASSESSORS OFFICE"/>
    <x v="1"/>
    <d v="2023-08-31T00:00:00"/>
    <d v="2023-08-31T00:00:00"/>
    <s v="OTHER"/>
    <s v="SEC 21 EO 292- SPECIAL PRIVILEGE"/>
    <s v="1 OTHER"/>
    <n v="1"/>
    <m/>
  </r>
  <r>
    <n v="3898"/>
    <x v="83"/>
    <d v="2023-09-13T00:00:00"/>
    <s v="ANACAY ABNER M."/>
    <s v="ASSESSORS OFFICE"/>
    <x v="1"/>
    <d v="2023-08-16T00:00:00"/>
    <d v="2023-08-18T00:00:00"/>
    <s v="SL"/>
    <m/>
    <s v="3 SL"/>
    <n v="3"/>
    <m/>
  </r>
  <r>
    <n v="3898"/>
    <x v="83"/>
    <d v="2023-09-13T00:00:00"/>
    <s v="ANACAY ABNER M."/>
    <s v="ASSESSORS OFFICE"/>
    <x v="1"/>
    <d v="2023-08-22T00:00:00"/>
    <d v="2023-08-25T00:00:00"/>
    <s v="SL"/>
    <m/>
    <s v="4 SL"/>
    <n v="4"/>
    <m/>
  </r>
  <r>
    <n v="3898"/>
    <x v="83"/>
    <d v="2023-09-13T00:00:00"/>
    <s v="ANACAY ABNER M."/>
    <s v="ASSESSORS OFFICE"/>
    <x v="1"/>
    <d v="2023-08-29T00:00:00"/>
    <d v="2023-08-30T00:00:00"/>
    <s v="SL"/>
    <m/>
    <s v="2 SL"/>
    <n v="2"/>
    <m/>
  </r>
  <r>
    <n v="3898"/>
    <x v="83"/>
    <d v="2023-09-13T00:00:00"/>
    <s v="ANACAY ABNER M."/>
    <s v="ASSESSORS OFFICE"/>
    <x v="1"/>
    <d v="2023-09-01T00:00:00"/>
    <d v="2023-09-01T00:00:00"/>
    <s v="SL"/>
    <m/>
    <s v="1 SL"/>
    <n v="1"/>
    <m/>
  </r>
  <r>
    <n v="3898"/>
    <x v="83"/>
    <d v="2023-09-13T00:00:00"/>
    <s v="ANACAY ABNER M."/>
    <s v="ASSESSORS OFFICE"/>
    <x v="1"/>
    <d v="2023-09-04T00:00:00"/>
    <d v="2023-09-08T00:00:00"/>
    <s v="SL"/>
    <m/>
    <s v="5 SL"/>
    <n v="5"/>
    <m/>
  </r>
  <r>
    <n v="3898"/>
    <x v="83"/>
    <d v="2023-09-13T00:00:00"/>
    <s v="ANACAY ABNER M."/>
    <s v="ASSESSORS OFFICE"/>
    <x v="1"/>
    <d v="2023-09-11T00:00:00"/>
    <d v="2023-09-15T00:00:00"/>
    <s v="SL"/>
    <m/>
    <s v="5 SL"/>
    <n v="5"/>
    <m/>
  </r>
  <r>
    <n v="3899"/>
    <x v="84"/>
    <d v="2023-09-14T00:00:00"/>
    <s v="DOLOT JESUS JR. D."/>
    <s v="PIO"/>
    <x v="1"/>
    <d v="2023-09-13T00:00:00"/>
    <d v="2023-09-13T00:00:00"/>
    <s v="SL"/>
    <m/>
    <s v="1 SL"/>
    <n v="1"/>
    <m/>
  </r>
  <r>
    <n v="3900"/>
    <x v="84"/>
    <d v="2023-09-18T00:00:00"/>
    <s v="MENDOZA LOURDES G."/>
    <n v="0"/>
    <x v="2"/>
    <d v="2023-09-15T00:00:00"/>
    <d v="2023-09-15T00:00:00"/>
    <s v="SL"/>
    <m/>
    <s v="1 SL"/>
    <n v="1"/>
    <m/>
  </r>
  <r>
    <n v="3901"/>
    <x v="84"/>
    <d v="2023-09-18T00:00:00"/>
    <s v="DIMAPILIS JONNA T."/>
    <s v="ADMIN OFFICE"/>
    <x v="1"/>
    <d v="2023-09-28T00:00:00"/>
    <d v="2023-09-28T00:00:00"/>
    <s v="OTHER"/>
    <s v="SEC 21 EO 292- SPECIAL PRIVILEGE"/>
    <s v="1 OTHER"/>
    <n v="1"/>
    <m/>
  </r>
  <r>
    <n v="3902"/>
    <x v="84"/>
    <d v="2023-09-14T00:00:00"/>
    <s v="BAUTISTA JANICE M."/>
    <s v="CTO"/>
    <x v="1"/>
    <d v="2023-09-18T00:00:00"/>
    <d v="2023-09-18T00:00:00"/>
    <s v="OTHER"/>
    <s v="SEC 21 EO 292- SPECIAL PRIVILEGE"/>
    <s v="1 OTHER"/>
    <n v="1"/>
    <m/>
  </r>
  <r>
    <n v="3903"/>
    <x v="84"/>
    <d v="2023-09-19T00:00:00"/>
    <s v="DE OCAMPO MARISSA B."/>
    <s v="THRDC"/>
    <x v="1"/>
    <d v="2023-09-26T00:00:00"/>
    <d v="2023-09-26T00:00:00"/>
    <s v="VL"/>
    <m/>
    <s v="1 VL"/>
    <n v="1"/>
    <m/>
  </r>
  <r>
    <n v="3904"/>
    <x v="84"/>
    <d v="2023-09-18T00:00:00"/>
    <s v="DIMAPILIS ANTHONY A."/>
    <s v="CTO"/>
    <x v="1"/>
    <d v="2023-09-28T00:00:00"/>
    <d v="2023-09-28T00:00:00"/>
    <s v="OTHER"/>
    <s v="SEC 21 EO 292- SPECIAL PRIVILEGE"/>
    <s v="1 OTHER"/>
    <n v="1"/>
    <m/>
  </r>
  <r>
    <n v="3905"/>
    <x v="84"/>
    <d v="2023-09-18T00:00:00"/>
    <s v="REPILLO AMMY LOU M."/>
    <s v="CTO"/>
    <x v="1"/>
    <d v="2023-09-15T00:00:00"/>
    <d v="2023-09-15T00:00:00"/>
    <s v="SL"/>
    <m/>
    <s v="1 SL"/>
    <n v="1"/>
    <m/>
  </r>
  <r>
    <n v="3906"/>
    <x v="84"/>
    <d v="2023-09-19T00:00:00"/>
    <s v="DELA CRUZ EVANGELINE P."/>
    <s v="LANDTAX"/>
    <x v="1"/>
    <d v="2023-09-06T00:00:00"/>
    <d v="2023-09-06T00:00:00"/>
    <s v="SL"/>
    <m/>
    <s v="1 SL"/>
    <n v="1"/>
    <m/>
  </r>
  <r>
    <n v="3906"/>
    <x v="84"/>
    <d v="2023-09-19T00:00:00"/>
    <s v="DELA CRUZ EVANGELINE P."/>
    <s v="LANDTAX"/>
    <x v="1"/>
    <d v="2023-09-12T00:00:00"/>
    <d v="2023-09-12T00:00:00"/>
    <s v="SL"/>
    <m/>
    <s v="1 SL"/>
    <n v="1"/>
    <m/>
  </r>
  <r>
    <n v="3907"/>
    <x v="84"/>
    <d v="2023-09-18T00:00:00"/>
    <s v="TULIAO FLORDELIZA M."/>
    <s v="ACCOUNTING"/>
    <x v="1"/>
    <d v="2023-09-13T00:00:00"/>
    <d v="2023-09-14T00:00:00"/>
    <s v="SL"/>
    <m/>
    <s v="2 SL"/>
    <n v="2"/>
    <m/>
  </r>
  <r>
    <n v="3908"/>
    <x v="84"/>
    <d v="2023-09-18T00:00:00"/>
    <s v="DELA GRACIA MA. CECILIA P."/>
    <s v="ACCOUNTING"/>
    <x v="1"/>
    <d v="2023-09-14T00:00:00"/>
    <d v="2023-09-14T00:00:00"/>
    <s v="SL"/>
    <m/>
    <s v="1 SL"/>
    <n v="1"/>
    <m/>
  </r>
  <r>
    <n v="3909"/>
    <x v="84"/>
    <d v="2023-09-15T00:00:00"/>
    <s v="BAYHON GEORGE G."/>
    <s v="ASSESSORS OFFICE"/>
    <x v="1"/>
    <d v="2023-09-14T00:00:00"/>
    <d v="2023-09-14T00:00:00"/>
    <s v="OTHER"/>
    <s v="SEC 21 EO 292- SPECIAL PRIVILEGE"/>
    <s v="1 OTHER"/>
    <n v="1"/>
    <m/>
  </r>
  <r>
    <n v="3910"/>
    <x v="84"/>
    <d v="2023-09-18T00:00:00"/>
    <s v="HERNANDEZ MARIO A."/>
    <s v="MAHOGANY MARKET"/>
    <x v="1"/>
    <d v="2023-09-16T00:00:00"/>
    <d v="2023-09-17T00:00:00"/>
    <s v="SL"/>
    <m/>
    <s v="1 SL"/>
    <n v="1"/>
    <m/>
  </r>
  <r>
    <n v="3911"/>
    <x v="84"/>
    <d v="2023-09-14T00:00:00"/>
    <s v="ESTRANGCO MERCY U."/>
    <s v="MAHOGANY MARKET"/>
    <x v="1"/>
    <d v="2023-09-13T00:00:00"/>
    <d v="2023-09-13T00:00:00"/>
    <s v="SL"/>
    <m/>
    <s v="1 SL"/>
    <n v="1"/>
    <m/>
  </r>
  <r>
    <n v="3912"/>
    <x v="84"/>
    <d v="2023-09-20T00:00:00"/>
    <s v="AMORA ELISA S."/>
    <s v="CTO"/>
    <x v="1"/>
    <d v="2023-09-19T00:00:00"/>
    <d v="2023-09-19T00:00:00"/>
    <s v="SL"/>
    <m/>
    <s v="1 SL"/>
    <n v="1"/>
    <m/>
  </r>
  <r>
    <n v="3913"/>
    <x v="84"/>
    <d v="2023-09-20T00:00:00"/>
    <s v="TAÑEDO MARIA EVELYN C."/>
    <s v="CBO"/>
    <x v="1"/>
    <d v="2023-09-19T00:00:00"/>
    <d v="2023-09-19T00:00:00"/>
    <s v="SL"/>
    <m/>
    <s v="1 SL"/>
    <n v="1"/>
    <m/>
  </r>
  <r>
    <n v="3914"/>
    <x v="84"/>
    <d v="2023-09-20T00:00:00"/>
    <s v="MANALO EDITHA V."/>
    <s v="ACCOUNTING"/>
    <x v="1"/>
    <d v="2023-09-14T00:00:00"/>
    <d v="2023-09-14T00:00:00"/>
    <s v="SL"/>
    <m/>
    <s v="1 SL"/>
    <n v="1"/>
    <m/>
  </r>
  <r>
    <n v="3915"/>
    <x v="84"/>
    <d v="2023-09-20T00:00:00"/>
    <s v="DELA GRACIA MA. CECILIA P."/>
    <s v="ACCOUNTING"/>
    <x v="1"/>
    <d v="2023-09-29T00:00:00"/>
    <d v="2023-09-29T00:00:00"/>
    <s v="VL"/>
    <m/>
    <s v="1 VL"/>
    <n v="1"/>
    <m/>
  </r>
  <r>
    <n v="3916"/>
    <x v="84"/>
    <d v="2023-09-21T00:00:00"/>
    <s v="MALUBAY MELINDA D."/>
    <s v="THRDC"/>
    <x v="1"/>
    <d v="2023-09-22T00:00:00"/>
    <d v="2023-09-22T00:00:00"/>
    <s v="VL"/>
    <m/>
    <s v="1 VL"/>
    <n v="1"/>
    <m/>
  </r>
  <r>
    <n v="3917"/>
    <x v="84"/>
    <d v="2023-09-15T00:00:00"/>
    <s v="CREUS SAMUEL A."/>
    <s v="EEO"/>
    <x v="1"/>
    <d v="2023-06-05T00:00:00"/>
    <d v="2023-06-05T00:00:00"/>
    <s v="SL"/>
    <m/>
    <s v="1 SL"/>
    <n v="1"/>
    <m/>
  </r>
  <r>
    <n v="3917"/>
    <x v="84"/>
    <d v="2023-09-15T00:00:00"/>
    <s v="CREUS SAMUEL A."/>
    <s v="EEO"/>
    <x v="1"/>
    <d v="2023-06-13T00:00:00"/>
    <d v="2023-06-14T00:00:00"/>
    <s v="SL"/>
    <m/>
    <s v="2 SL"/>
    <n v="2"/>
    <m/>
  </r>
  <r>
    <n v="3918"/>
    <x v="84"/>
    <d v="2023-09-15T00:00:00"/>
    <s v="CREUS SAMUEL A."/>
    <s v="EEO"/>
    <x v="1"/>
    <d v="2023-07-06T00:00:00"/>
    <d v="2023-07-06T00:00:00"/>
    <s v="SL"/>
    <m/>
    <s v="1 SL"/>
    <n v="1"/>
    <m/>
  </r>
  <r>
    <n v="3918"/>
    <x v="84"/>
    <d v="2023-09-15T00:00:00"/>
    <s v="CREUS SAMUEL A."/>
    <s v="EEO"/>
    <x v="1"/>
    <d v="2023-07-18T00:00:00"/>
    <d v="2023-07-18T00:00:00"/>
    <s v="SL"/>
    <m/>
    <s v="1 SL"/>
    <n v="1"/>
    <m/>
  </r>
  <r>
    <n v="3919"/>
    <x v="84"/>
    <d v="2023-09-15T00:00:00"/>
    <s v="CREUS SAMUEL A."/>
    <s v="EEO"/>
    <x v="1"/>
    <d v="2023-08-08T00:00:00"/>
    <d v="2023-08-08T00:00:00"/>
    <s v="VL"/>
    <m/>
    <s v="1 VL"/>
    <n v="1"/>
    <m/>
  </r>
  <r>
    <n v="3919"/>
    <x v="84"/>
    <d v="2023-09-15T00:00:00"/>
    <s v="CREUS SAMUEL A."/>
    <s v="EEO"/>
    <x v="1"/>
    <d v="2023-08-10T00:00:00"/>
    <d v="2023-08-10T00:00:00"/>
    <s v="VL"/>
    <m/>
    <s v="1 VL"/>
    <n v="1"/>
    <m/>
  </r>
  <r>
    <n v="3919"/>
    <x v="84"/>
    <d v="2023-09-15T00:00:00"/>
    <s v="CREUS SAMUEL A."/>
    <s v="EEO"/>
    <x v="1"/>
    <d v="2023-08-17T00:00:00"/>
    <d v="2023-08-18T00:00:00"/>
    <s v="VL"/>
    <m/>
    <s v="2 VL"/>
    <n v="2"/>
    <m/>
  </r>
  <r>
    <n v="3919"/>
    <x v="84"/>
    <d v="2023-09-15T00:00:00"/>
    <s v="CREUS SAMUEL A."/>
    <s v="EEO"/>
    <x v="1"/>
    <d v="2023-08-23T00:00:00"/>
    <d v="2023-08-25T00:00:00"/>
    <s v="VL"/>
    <m/>
    <s v="3 VL"/>
    <n v="3"/>
    <m/>
  </r>
  <r>
    <n v="3920"/>
    <x v="84"/>
    <d v="2023-09-16T00:00:00"/>
    <s v="BRIZUELA LENIE E."/>
    <s v="CTO-LICENSE"/>
    <x v="0"/>
    <d v="2023-09-15T00:00:00"/>
    <d v="2023-09-15T00:00:00"/>
    <s v="SL"/>
    <m/>
    <s v="1 SL"/>
    <n v="1"/>
    <m/>
  </r>
  <r>
    <n v="3921"/>
    <x v="84"/>
    <d v="2023-09-18T00:00:00"/>
    <s v="SUMAGUI LORENA P."/>
    <s v="BIR"/>
    <x v="0"/>
    <d v="2023-09-06T00:00:00"/>
    <d v="2023-09-06T00:00:00"/>
    <s v="SL"/>
    <m/>
    <s v="1 SL"/>
    <n v="1"/>
    <m/>
  </r>
  <r>
    <n v="3921"/>
    <x v="84"/>
    <d v="2023-09-18T00:00:00"/>
    <s v="SUMAGUI LORENA P."/>
    <s v="BIR"/>
    <x v="0"/>
    <d v="2023-09-12T00:00:00"/>
    <d v="2023-09-12T00:00:00"/>
    <s v="SL"/>
    <m/>
    <s v="1 SL"/>
    <n v="1"/>
    <m/>
  </r>
  <r>
    <n v="3922"/>
    <x v="84"/>
    <d v="2023-09-20T00:00:00"/>
    <s v="TORRES MOISES Q."/>
    <s v="MAHOGANY MARKET"/>
    <x v="0"/>
    <d v="2023-09-19T00:00:00"/>
    <d v="2023-09-19T00:00:00"/>
    <s v="SL"/>
    <m/>
    <s v="1 SL"/>
    <n v="1"/>
    <m/>
  </r>
  <r>
    <n v="3923"/>
    <x v="84"/>
    <d v="2023-09-19T00:00:00"/>
    <s v="CABANLIT ZOSIMA M."/>
    <s v="MAHOGANY MARKET"/>
    <x v="0"/>
    <d v="2023-09-16T00:00:00"/>
    <d v="2023-09-18T00:00:00"/>
    <s v="SL"/>
    <m/>
    <s v="3 SL"/>
    <n v="3"/>
    <m/>
  </r>
  <r>
    <n v="3924"/>
    <x v="84"/>
    <d v="2023-09-21T00:00:00"/>
    <s v="BAES ELMER P."/>
    <s v="EDP"/>
    <x v="0"/>
    <d v="2023-09-18T00:00:00"/>
    <d v="2023-09-20T00:00:00"/>
    <s v="SL"/>
    <m/>
    <s v="3 SL"/>
    <n v="3"/>
    <m/>
  </r>
  <r>
    <n v="3925"/>
    <x v="84"/>
    <d v="2023-09-20T00:00:00"/>
    <s v="AMBION MARIETA B."/>
    <s v="CENRO"/>
    <x v="0"/>
    <d v="2023-09-27T00:00:00"/>
    <d v="2023-09-27T00:00:00"/>
    <s v="VL"/>
    <m/>
    <s v="1 VL"/>
    <n v="1"/>
    <m/>
  </r>
  <r>
    <n v="3926"/>
    <x v="84"/>
    <d v="2023-09-21T00:00:00"/>
    <s v="FLORES RICHARD  "/>
    <s v="CENRO"/>
    <x v="0"/>
    <d v="2023-09-18T00:00:00"/>
    <d v="2023-09-20T00:00:00"/>
    <s v="SL"/>
    <m/>
    <s v="3 SL"/>
    <n v="3"/>
    <m/>
  </r>
  <r>
    <n v="3927"/>
    <x v="84"/>
    <d v="2023-09-18T00:00:00"/>
    <s v="MARDO MELINDA E."/>
    <s v="CENRO"/>
    <x v="0"/>
    <d v="2023-09-28T00:00:00"/>
    <d v="2023-09-30T00:00:00"/>
    <s v="VL"/>
    <m/>
    <s v="3 VL"/>
    <n v="3"/>
    <m/>
  </r>
  <r>
    <n v="3928"/>
    <x v="84"/>
    <d v="2023-09-21T00:00:00"/>
    <s v="MARASIGAN BIENVENIDO E."/>
    <s v="GSO"/>
    <x v="0"/>
    <d v="2023-09-20T00:00:00"/>
    <d v="2023-09-20T00:00:00"/>
    <s v="SL"/>
    <m/>
    <s v="1 SL"/>
    <n v="1"/>
    <m/>
  </r>
  <r>
    <n v="3929"/>
    <x v="84"/>
    <d v="2023-09-21T00:00:00"/>
    <s v="DE VILLA MYRNA D."/>
    <s v="GSO"/>
    <x v="1"/>
    <d v="2023-09-19T00:00:00"/>
    <d v="2023-09-20T00:00:00"/>
    <s v="OTHER"/>
    <s v="SEC 21 EO 292- SPECIAL PRIVILEGE"/>
    <s v="2 OTHER"/>
    <n v="2"/>
    <m/>
  </r>
  <r>
    <n v="3930"/>
    <x v="84"/>
    <d v="2023-09-21T00:00:00"/>
    <s v="AALA MELODY M."/>
    <s v="GSO"/>
    <x v="0"/>
    <d v="2023-09-20T00:00:00"/>
    <d v="2023-09-20T00:00:00"/>
    <s v="SL"/>
    <m/>
    <s v="1 SL"/>
    <n v="1"/>
    <m/>
  </r>
  <r>
    <n v="3931"/>
    <x v="85"/>
    <d v="2023-09-25T00:00:00"/>
    <s v="OPO CONEY V."/>
    <s v="HOUSING"/>
    <x v="0"/>
    <d v="2023-10-02T00:00:00"/>
    <d v="2023-10-04T00:00:00"/>
    <s v="VL"/>
    <m/>
    <s v="3 VL"/>
    <n v="3"/>
    <m/>
  </r>
  <r>
    <n v="3931"/>
    <x v="85"/>
    <d v="2023-09-25T00:00:00"/>
    <s v="OPO CONEY V."/>
    <s v="HOUSING"/>
    <x v="0"/>
    <d v="2023-10-10T00:00:00"/>
    <d v="2023-10-12T00:00:00"/>
    <s v="VL"/>
    <m/>
    <s v="3 VL"/>
    <n v="3"/>
    <m/>
  </r>
  <r>
    <n v="3932"/>
    <x v="85"/>
    <d v="2023-09-22T00:00:00"/>
    <s v="GONZALES CRISTI NERISSE E."/>
    <s v="CEO"/>
    <x v="0"/>
    <d v="2023-09-21T00:00:00"/>
    <d v="2023-09-21T00:00:00"/>
    <s v="SL"/>
    <m/>
    <s v="1 SL"/>
    <n v="1"/>
    <m/>
  </r>
  <r>
    <n v="3933"/>
    <x v="85"/>
    <d v="2023-09-25T00:00:00"/>
    <s v="GATPANDAN MICHAEL E."/>
    <s v="GSO"/>
    <x v="0"/>
    <d v="2023-10-05T00:00:00"/>
    <d v="2023-10-06T00:00:00"/>
    <s v="VL"/>
    <m/>
    <s v="2 VL"/>
    <n v="2"/>
    <m/>
  </r>
  <r>
    <n v="3934"/>
    <x v="85"/>
    <d v="2023-09-25T00:00:00"/>
    <s v="VALENCIANO MARLYN C."/>
    <s v="HALL OF JUSTICE"/>
    <x v="0"/>
    <d v="2023-09-19T00:00:00"/>
    <d v="2023-09-19T00:00:00"/>
    <s v="SL"/>
    <m/>
    <s v="1 SL"/>
    <n v="1"/>
    <m/>
  </r>
  <r>
    <n v="3934"/>
    <x v="85"/>
    <d v="2023-09-25T00:00:00"/>
    <s v="VALENCIANO MARLYN C."/>
    <s v="HALL OF JUSTICE"/>
    <x v="0"/>
    <d v="2023-09-21T00:00:00"/>
    <d v="2023-09-21T00:00:00"/>
    <s v="SL"/>
    <m/>
    <s v="1 SL"/>
    <n v="1"/>
    <m/>
  </r>
  <r>
    <n v="3935"/>
    <x v="85"/>
    <d v="2023-09-22T00:00:00"/>
    <s v="ERIDAO ROSALINDA P."/>
    <s v="CSWDO"/>
    <x v="1"/>
    <d v="2023-09-21T00:00:00"/>
    <d v="2023-09-21T00:00:00"/>
    <s v="SL"/>
    <m/>
    <s v="1 SL"/>
    <n v="1"/>
    <m/>
  </r>
  <r>
    <n v="3936"/>
    <x v="85"/>
    <d v="2023-09-13T00:00:00"/>
    <s v="BRON FLORENCIO L."/>
    <s v="EEO/CITY MARKET"/>
    <x v="0"/>
    <d v="2023-09-08T00:00:00"/>
    <d v="2023-09-08T00:00:00"/>
    <s v="SL"/>
    <m/>
    <s v="1 SL"/>
    <n v="1"/>
    <m/>
  </r>
  <r>
    <n v="3937"/>
    <x v="85"/>
    <d v="2023-09-09T00:00:00"/>
    <s v="PRIMO GRACE M."/>
    <s v="EEO/CITY MARKET"/>
    <x v="0"/>
    <d v="2023-09-18T00:00:00"/>
    <d v="2023-09-18T00:00:00"/>
    <s v="VL"/>
    <m/>
    <s v="1 VL"/>
    <n v="1"/>
    <m/>
  </r>
  <r>
    <n v="3937"/>
    <x v="85"/>
    <d v="2023-09-09T00:00:00"/>
    <s v="PRIMO GRACE M."/>
    <s v="EEO/CITY MARKET"/>
    <x v="0"/>
    <d v="2023-09-21T00:00:00"/>
    <d v="2023-09-22T00:00:00"/>
    <s v="VL"/>
    <m/>
    <s v="2 VL"/>
    <n v="2"/>
    <m/>
  </r>
  <r>
    <n v="3937"/>
    <x v="85"/>
    <d v="2023-09-09T00:00:00"/>
    <s v="PRIMO GRACE M."/>
    <s v="EEO/CITY MARKET"/>
    <x v="0"/>
    <d v="2023-09-25T00:00:00"/>
    <d v="2023-09-25T00:00:00"/>
    <s v="VL"/>
    <m/>
    <s v="1 VL"/>
    <n v="1"/>
    <m/>
  </r>
  <r>
    <n v="3938"/>
    <x v="85"/>
    <d v="2023-09-09T00:00:00"/>
    <s v="PARAISO MARIA LORENA D."/>
    <s v="EEO/CITY MARKET"/>
    <x v="0"/>
    <d v="2023-09-07T00:00:00"/>
    <d v="2023-09-08T00:00:00"/>
    <s v="SL"/>
    <m/>
    <s v="2 SL"/>
    <n v="2"/>
    <m/>
  </r>
  <r>
    <n v="3939"/>
    <x v="85"/>
    <d v="2023-09-09T00:00:00"/>
    <s v="AMULONG GERONIMO M."/>
    <s v="EEO/CITY MARKET"/>
    <x v="0"/>
    <d v="2023-09-08T00:00:00"/>
    <d v="2023-09-08T00:00:00"/>
    <s v="SL"/>
    <m/>
    <s v="1 SL"/>
    <n v="1"/>
    <m/>
  </r>
  <r>
    <n v="3940"/>
    <x v="85"/>
    <d v="2023-09-09T00:00:00"/>
    <s v="RODRIGUEZ NARCISCO E."/>
    <s v="EEO/CITY MARKET"/>
    <x v="0"/>
    <d v="2023-09-19T00:00:00"/>
    <d v="2023-09-21T00:00:00"/>
    <s v="VL"/>
    <m/>
    <s v="3 VL"/>
    <n v="3"/>
    <m/>
  </r>
  <r>
    <n v="3941"/>
    <x v="85"/>
    <d v="2023-09-21T00:00:00"/>
    <s v="AMBROCIO MELODY B."/>
    <s v="CSWDO"/>
    <x v="0"/>
    <d v="2023-09-19T00:00:00"/>
    <d v="2023-09-20T00:00:00"/>
    <s v="SL"/>
    <m/>
    <s v="2 SL"/>
    <n v="2"/>
    <m/>
  </r>
  <r>
    <n v="3942"/>
    <x v="85"/>
    <d v="2023-09-21T00:00:00"/>
    <s v="VARGAS MELINDA M."/>
    <s v="CSWDO"/>
    <x v="0"/>
    <d v="2023-09-20T00:00:00"/>
    <d v="2023-09-20T00:00:00"/>
    <s v="SL"/>
    <m/>
    <s v="1 SL"/>
    <n v="1"/>
    <m/>
  </r>
  <r>
    <n v="3943"/>
    <x v="85"/>
    <d v="2023-09-28T00:00:00"/>
    <s v="LACIBAL RYAN G."/>
    <s v="DA"/>
    <x v="0"/>
    <d v="2023-09-26T00:00:00"/>
    <d v="2023-09-27T00:00:00"/>
    <s v="SL"/>
    <m/>
    <s v="2 SL"/>
    <n v="2"/>
    <m/>
  </r>
  <r>
    <n v="3944"/>
    <x v="85"/>
    <d v="2023-09-25T00:00:00"/>
    <s v="JUNILLER ALTHEA JANINE A."/>
    <s v="BPLO"/>
    <x v="0"/>
    <d v="2023-09-26T00:00:00"/>
    <d v="2023-09-26T00:00:00"/>
    <s v="OTHER"/>
    <s v="SEC 21 EO 292- SPECIAL PRIVILEGE"/>
    <s v="1 OTHER"/>
    <n v="1"/>
    <m/>
  </r>
  <r>
    <n v="3945"/>
    <x v="85"/>
    <d v="2023-09-15T00:00:00"/>
    <s v="COSME CORAZON O."/>
    <s v="TCIS"/>
    <x v="0"/>
    <d v="2023-09-20T00:00:00"/>
    <d v="2023-09-21T00:00:00"/>
    <s v="VL"/>
    <m/>
    <s v="2 VL"/>
    <n v="2"/>
    <m/>
  </r>
  <r>
    <n v="3946"/>
    <x v="85"/>
    <d v="2023-09-27T00:00:00"/>
    <s v="PEREA BABEL G."/>
    <s v="HOUSING"/>
    <x v="0"/>
    <d v="2023-09-18T00:00:00"/>
    <d v="2023-09-18T00:00:00"/>
    <s v="SL"/>
    <m/>
    <s v="1 SL"/>
    <n v="1"/>
    <m/>
  </r>
  <r>
    <n v="3946"/>
    <x v="85"/>
    <d v="2023-09-27T00:00:00"/>
    <s v="PEREA BABEL G."/>
    <s v="HOUSING"/>
    <x v="0"/>
    <d v="2023-09-21T00:00:00"/>
    <d v="2023-09-21T00:00:00"/>
    <s v="SL"/>
    <m/>
    <s v="1 SL"/>
    <n v="1"/>
    <m/>
  </r>
  <r>
    <n v="3947"/>
    <x v="85"/>
    <d v="2023-09-20T00:00:00"/>
    <s v="AMULONG GERONIMO M."/>
    <s v="EEO/CITY MARKET"/>
    <x v="0"/>
    <d v="2023-09-18T00:00:00"/>
    <d v="2023-09-18T00:00:00"/>
    <s v="SL"/>
    <m/>
    <s v="1 SL"/>
    <n v="1"/>
    <m/>
  </r>
  <r>
    <n v="3948"/>
    <x v="85"/>
    <d v="2023-09-25T00:00:00"/>
    <s v="DIMAANO LEOVIGILDA A."/>
    <s v="EEO/CITY MARKET"/>
    <x v="0"/>
    <d v="2023-10-09T00:00:00"/>
    <d v="2023-10-10T00:00:00"/>
    <s v="VL"/>
    <m/>
    <s v="2 VL"/>
    <n v="2"/>
    <m/>
  </r>
  <r>
    <n v="3949"/>
    <x v="85"/>
    <d v="2023-09-25T00:00:00"/>
    <s v="DIMAANO LEOVIGILDA A."/>
    <s v="EEO/CITY MARKET"/>
    <x v="0"/>
    <d v="2023-10-03T00:00:00"/>
    <d v="2023-10-03T00:00:00"/>
    <s v="SL"/>
    <m/>
    <s v="1 SL"/>
    <n v="1"/>
    <m/>
  </r>
  <r>
    <n v="3949"/>
    <x v="85"/>
    <d v="2023-09-25T00:00:00"/>
    <s v="DIMAANO LEOVIGILDA A."/>
    <s v="EEO/CITY MARKET"/>
    <x v="0"/>
    <d v="2023-10-05T00:00:00"/>
    <d v="2023-10-06T00:00:00"/>
    <s v="SL"/>
    <m/>
    <s v="2 SL"/>
    <n v="2"/>
    <m/>
  </r>
  <r>
    <n v="3950"/>
    <x v="85"/>
    <d v="2023-09-20T00:00:00"/>
    <s v="DIMAANO LEOVIGILDA A."/>
    <s v="EEO/CITY MARKET"/>
    <x v="0"/>
    <d v="2023-09-26T00:00:00"/>
    <d v="2023-09-26T00:00:00"/>
    <s v="SL"/>
    <m/>
    <s v="1 SL"/>
    <n v="1"/>
    <m/>
  </r>
  <r>
    <n v="3950"/>
    <x v="85"/>
    <d v="2023-09-20T00:00:00"/>
    <s v="DIMAANO LEOVIGILDA A."/>
    <s v="EEO/CITY MARKET"/>
    <x v="0"/>
    <d v="2023-09-28T00:00:00"/>
    <d v="2023-09-29T00:00:00"/>
    <s v="SL"/>
    <m/>
    <s v="2 SL"/>
    <n v="2"/>
    <m/>
  </r>
  <r>
    <n v="3951"/>
    <x v="85"/>
    <d v="2023-09-27T00:00:00"/>
    <s v="PARAISO MARIA LORENA D."/>
    <s v="EEO/CITY MARKET"/>
    <x v="0"/>
    <d v="2023-09-25T00:00:00"/>
    <d v="2023-09-26T00:00:00"/>
    <s v="SL"/>
    <m/>
    <s v="2 SL"/>
    <n v="2"/>
    <m/>
  </r>
  <r>
    <n v="3952"/>
    <x v="85"/>
    <d v="2023-09-27T00:00:00"/>
    <s v="AMULONG GERONIMO M."/>
    <s v="EEO/CITY MARKET"/>
    <x v="0"/>
    <d v="2023-09-22T00:00:00"/>
    <d v="2023-09-25T00:00:00"/>
    <s v="SL"/>
    <m/>
    <s v="4 SL"/>
    <n v="4"/>
    <m/>
  </r>
  <r>
    <n v="3953"/>
    <x v="85"/>
    <d v="2023-09-25T00:00:00"/>
    <s v="DE CASTRO JOSEPH NHOEL T."/>
    <s v="LCR"/>
    <x v="1"/>
    <d v="2023-10-02T00:00:00"/>
    <d v="2023-12-29T00:00:00"/>
    <s v="VL"/>
    <m/>
    <s v="59 VL"/>
    <n v="59"/>
    <m/>
  </r>
  <r>
    <n v="3954"/>
    <x v="85"/>
    <d v="2023-09-25T00:00:00"/>
    <s v="SUMAGUI LORENA P."/>
    <s v="BIR"/>
    <x v="0"/>
    <d v="2023-09-19T00:00:00"/>
    <d v="2023-09-19T00:00:00"/>
    <s v="SL"/>
    <m/>
    <s v="1 SL"/>
    <n v="1"/>
    <m/>
  </r>
  <r>
    <n v="3954"/>
    <x v="85"/>
    <d v="2023-09-25T00:00:00"/>
    <s v="SUMAGUI LORENA P."/>
    <s v="BIR"/>
    <x v="0"/>
    <d v="2023-09-21T00:00:00"/>
    <d v="2023-09-21T00:00:00"/>
    <s v="SL"/>
    <m/>
    <s v="1 SL"/>
    <n v="1"/>
    <m/>
  </r>
  <r>
    <n v="3955"/>
    <x v="85"/>
    <d v="2023-09-25T00:00:00"/>
    <s v="COSA PAOLA GRACE P."/>
    <s v="ASSESSOR"/>
    <x v="0"/>
    <d v="2023-09-22T00:00:00"/>
    <d v="2023-09-22T00:00:00"/>
    <s v="SL"/>
    <m/>
    <s v="1 SL"/>
    <n v="1"/>
    <m/>
  </r>
  <r>
    <n v="3956"/>
    <x v="85"/>
    <d v="2023-09-26T00:00:00"/>
    <s v="JIMENO CHARITY D."/>
    <s v="RTC BRANCA"/>
    <x v="0"/>
    <d v="2023-09-21T00:00:00"/>
    <d v="2023-09-21T00:00:00"/>
    <s v="VL"/>
    <m/>
    <s v="1 VL"/>
    <n v="1"/>
    <m/>
  </r>
  <r>
    <n v="3957"/>
    <x v="85"/>
    <d v="2023-09-26T00:00:00"/>
    <s v="JIMENO CHARITY D."/>
    <s v="RTC BRANCA"/>
    <x v="0"/>
    <d v="2023-10-23T00:00:00"/>
    <d v="2023-10-25T00:00:00"/>
    <s v="VL"/>
    <m/>
    <s v="3 VL"/>
    <n v="3"/>
    <m/>
  </r>
  <r>
    <n v="3958"/>
    <x v="85"/>
    <d v="2023-09-26T00:00:00"/>
    <s v="VALENCIANO MARLYN C."/>
    <s v="HALL OF JUSTICE"/>
    <x v="0"/>
    <d v="2023-10-03T00:00:00"/>
    <d v="2023-10-03T00:00:00"/>
    <s v="VL"/>
    <m/>
    <s v="1 VL"/>
    <n v="1"/>
    <m/>
  </r>
  <r>
    <n v="3958"/>
    <x v="85"/>
    <d v="2023-09-26T00:00:00"/>
    <s v="VALENCIANO MARLYN C."/>
    <s v="HALL OF JUSTICE"/>
    <x v="0"/>
    <d v="2023-10-05T00:00:00"/>
    <d v="2023-10-06T00:00:00"/>
    <s v="VL"/>
    <m/>
    <s v="2 VL"/>
    <n v="2"/>
    <m/>
  </r>
  <r>
    <n v="3959"/>
    <x v="85"/>
    <d v="2023-09-13T00:00:00"/>
    <s v="ZAFRA CHEYSSER A."/>
    <s v="SP/VMO"/>
    <x v="0"/>
    <d v="2023-10-18T00:00:00"/>
    <d v="2023-10-18T00:00:00"/>
    <s v="VL"/>
    <m/>
    <s v="1 VL"/>
    <n v="1"/>
    <m/>
  </r>
  <r>
    <n v="3960"/>
    <x v="85"/>
    <d v="2023-09-20T00:00:00"/>
    <s v="ACOSTA MARIETA A."/>
    <s v="PEOPLE'S PARK"/>
    <x v="0"/>
    <d v="2023-09-25T00:00:00"/>
    <d v="2023-10-05T00:00:00"/>
    <s v="VL"/>
    <m/>
    <s v="10 VL"/>
    <n v="10"/>
    <m/>
  </r>
  <r>
    <n v="3961"/>
    <x v="85"/>
    <s v="9/25.2023"/>
    <s v="BAES ELMER P."/>
    <s v="EDP"/>
    <x v="0"/>
    <d v="2023-09-22T00:00:00"/>
    <d v="2023-09-22T00:00:00"/>
    <s v="SL"/>
    <m/>
    <s v="1 SL"/>
    <n v="1"/>
    <m/>
  </r>
  <r>
    <n v="3962"/>
    <x v="85"/>
    <d v="2023-09-26T00:00:00"/>
    <s v="DE ASIS JANETTE D."/>
    <s v="BPLO"/>
    <x v="0"/>
    <d v="2023-09-25T00:00:00"/>
    <d v="2023-09-25T00:00:00"/>
    <s v="SL"/>
    <m/>
    <s v="1 SL"/>
    <n v="1"/>
    <m/>
  </r>
  <r>
    <n v="3963"/>
    <x v="85"/>
    <d v="2023-09-20T00:00:00"/>
    <s v="MARINDUQUE AURORA A."/>
    <s v="VMO"/>
    <x v="1"/>
    <d v="2023-09-18T00:00:00"/>
    <d v="2023-09-18T00:00:00"/>
    <s v="SL"/>
    <m/>
    <s v="1 SL"/>
    <n v="1"/>
    <m/>
  </r>
  <r>
    <n v="3964"/>
    <x v="85"/>
    <d v="2023-09-21T00:00:00"/>
    <s v="AMBAT JAIME L."/>
    <s v="VMO/SP"/>
    <x v="0"/>
    <d v="2023-09-20T00:00:00"/>
    <d v="2023-09-21T00:00:00"/>
    <s v="SL"/>
    <m/>
    <s v="2 SL"/>
    <n v="2"/>
    <m/>
  </r>
  <r>
    <n v="3965"/>
    <x v="85"/>
    <d v="2023-09-21T00:00:00"/>
    <s v="MAULLON JAENA F."/>
    <n v="0"/>
    <x v="2"/>
    <d v="2023-09-18T00:00:00"/>
    <d v="2023-09-18T00:00:00"/>
    <s v="SL"/>
    <m/>
    <s v="1 SL"/>
    <n v="1"/>
    <m/>
  </r>
  <r>
    <n v="3966"/>
    <x v="85"/>
    <d v="2023-09-25T00:00:00"/>
    <s v="DE CASTRO ROSS EIZALHYNNE A."/>
    <s v="SP"/>
    <x v="0"/>
    <d v="2023-09-22T00:00:00"/>
    <d v="2023-09-22T00:00:00"/>
    <s v="SL"/>
    <m/>
    <s v="1 SL"/>
    <n v="1"/>
    <m/>
  </r>
  <r>
    <n v="3967"/>
    <x v="85"/>
    <d v="2023-09-08T00:00:00"/>
    <s v="ANGELES ANNABEL D."/>
    <n v="0"/>
    <x v="0"/>
    <d v="2023-09-13T00:00:00"/>
    <d v="2023-09-13T00:00:00"/>
    <s v="VL"/>
    <m/>
    <s v="1 VL"/>
    <n v="1"/>
    <m/>
  </r>
  <r>
    <n v="3968"/>
    <x v="85"/>
    <d v="2023-09-08T00:00:00"/>
    <s v="ANGELES ANNABEL D."/>
    <n v="0"/>
    <x v="0"/>
    <d v="2023-09-18T00:00:00"/>
    <d v="2023-09-18T00:00:00"/>
    <s v="VL"/>
    <m/>
    <s v="1 VL"/>
    <n v="1"/>
    <m/>
  </r>
  <r>
    <n v="3969"/>
    <x v="85"/>
    <d v="2023-09-29T00:00:00"/>
    <s v="ALEGA ESTELITA M."/>
    <s v="CTO"/>
    <x v="1"/>
    <d v="2023-09-26T00:00:00"/>
    <d v="2023-09-27T00:00:00"/>
    <s v="SL"/>
    <m/>
    <s v="2 SL"/>
    <n v="2"/>
    <m/>
  </r>
  <r>
    <n v="3970"/>
    <x v="85"/>
    <d v="2023-09-25T00:00:00"/>
    <s v="MARDO MELINDA E."/>
    <s v="CENRO"/>
    <x v="0"/>
    <d v="2023-09-20T00:00:00"/>
    <d v="2023-09-21T00:00:00"/>
    <s v="SL"/>
    <m/>
    <s v="2 SL"/>
    <n v="2"/>
    <m/>
  </r>
  <r>
    <n v="3971"/>
    <x v="85"/>
    <d v="2023-09-22T00:00:00"/>
    <s v="RODRIGUEZ ARNEL  "/>
    <s v="CENRO"/>
    <x v="0"/>
    <d v="2023-09-28T00:00:00"/>
    <d v="2023-09-29T00:00:00"/>
    <s v="VL"/>
    <m/>
    <s v="2 VL"/>
    <n v="2"/>
    <m/>
  </r>
  <r>
    <n v="3972"/>
    <x v="85"/>
    <d v="2023-09-27T00:00:00"/>
    <s v="DORADO JULAIDA M."/>
    <s v="CENRO"/>
    <x v="1"/>
    <d v="2023-10-03T00:00:00"/>
    <d v="2023-10-03T00:00:00"/>
    <s v="VL"/>
    <m/>
    <s v="1 VL"/>
    <n v="1"/>
    <m/>
  </r>
  <r>
    <n v="3972"/>
    <x v="85"/>
    <d v="2023-09-27T00:00:00"/>
    <s v="DORADO JULAIDA M."/>
    <s v="CENRO"/>
    <x v="1"/>
    <d v="2023-10-06T00:00:00"/>
    <d v="2023-10-06T00:00:00"/>
    <s v="VL"/>
    <m/>
    <s v="1 VL"/>
    <n v="1"/>
    <m/>
  </r>
  <r>
    <n v="3972"/>
    <x v="85"/>
    <d v="2023-09-27T00:00:00"/>
    <s v="DORADO JULAIDA M."/>
    <s v="CENRO"/>
    <x v="1"/>
    <d v="2023-10-10T00:00:00"/>
    <d v="2023-10-10T00:00:00"/>
    <s v="VL"/>
    <m/>
    <s v="1 VL"/>
    <n v="1"/>
    <m/>
  </r>
  <r>
    <n v="3972"/>
    <x v="85"/>
    <d v="2023-09-27T00:00:00"/>
    <s v="DORADO JULAIDA M."/>
    <s v="CENRO"/>
    <x v="1"/>
    <d v="2023-10-13T00:00:00"/>
    <d v="2023-10-13T00:00:00"/>
    <s v="VL"/>
    <m/>
    <s v="1 VL"/>
    <n v="1"/>
    <m/>
  </r>
  <r>
    <n v="3972"/>
    <x v="85"/>
    <d v="2023-09-27T00:00:00"/>
    <s v="DORADO JULAIDA M."/>
    <s v="CENRO"/>
    <x v="1"/>
    <d v="2023-10-17T00:00:00"/>
    <d v="2023-10-17T00:00:00"/>
    <s v="VL"/>
    <m/>
    <s v="1 VL"/>
    <n v="1"/>
    <m/>
  </r>
  <r>
    <n v="3972"/>
    <x v="85"/>
    <d v="2023-09-27T00:00:00"/>
    <s v="DORADO JULAIDA M."/>
    <s v="CENRO"/>
    <x v="1"/>
    <d v="2023-10-24T00:00:00"/>
    <d v="2023-10-24T00:00:00"/>
    <s v="VL"/>
    <m/>
    <s v="1 VL"/>
    <n v="1"/>
    <m/>
  </r>
  <r>
    <n v="3972"/>
    <x v="85"/>
    <d v="2023-09-27T00:00:00"/>
    <s v="DORADO JULAIDA M."/>
    <s v="CENRO"/>
    <x v="1"/>
    <d v="2023-10-27T00:00:00"/>
    <d v="2023-10-27T00:00:00"/>
    <s v="VL"/>
    <m/>
    <s v="1 VL"/>
    <n v="1"/>
    <m/>
  </r>
  <r>
    <n v="3972"/>
    <x v="85"/>
    <d v="2023-09-27T00:00:00"/>
    <s v="DORADO JULAIDA M."/>
    <s v="CENRO"/>
    <x v="1"/>
    <d v="2023-10-31T00:00:00"/>
    <d v="2023-10-31T00:00:00"/>
    <s v="VL"/>
    <m/>
    <s v="1 VL"/>
    <n v="1"/>
    <m/>
  </r>
  <r>
    <n v="3973"/>
    <x v="85"/>
    <d v="2023-09-27T00:00:00"/>
    <s v="DOCTORA ZENAIDA  "/>
    <s v="CENRO"/>
    <x v="1"/>
    <d v="2023-09-14T00:00:00"/>
    <d v="2023-09-14T00:00:00"/>
    <s v="SL"/>
    <m/>
    <s v="1 SL"/>
    <n v="1"/>
    <m/>
  </r>
  <r>
    <n v="3973"/>
    <x v="85"/>
    <d v="2023-09-27T00:00:00"/>
    <s v="DOCTORA ZENAIDA  "/>
    <s v="CENRO"/>
    <x v="1"/>
    <d v="2023-09-20T00:00:00"/>
    <d v="2023-09-20T00:00:00"/>
    <s v="SL"/>
    <m/>
    <s v="1 SL"/>
    <n v="1"/>
    <m/>
  </r>
  <r>
    <n v="3974"/>
    <x v="85"/>
    <d v="2023-09-27T00:00:00"/>
    <s v="OCAMPO NOVELYN U."/>
    <s v="CSWDO"/>
    <x v="0"/>
    <d v="2023-09-18T00:00:00"/>
    <d v="2023-09-21T00:00:00"/>
    <s v="SL"/>
    <m/>
    <s v="4 SL"/>
    <n v="4"/>
    <m/>
  </r>
  <r>
    <n v="3975"/>
    <x v="85"/>
    <d v="2023-09-27T00:00:00"/>
    <s v="GONZALES MARY JANE D."/>
    <s v="CSWDO"/>
    <x v="0"/>
    <d v="2023-09-25T00:00:00"/>
    <d v="2023-09-26T00:00:00"/>
    <s v="SL"/>
    <m/>
    <s v="2 SL"/>
    <n v="2"/>
    <m/>
  </r>
  <r>
    <n v="3976"/>
    <x v="85"/>
    <d v="2023-09-29T00:00:00"/>
    <s v="ROMILLA MARIBEL P."/>
    <s v="ACCOUNTING"/>
    <x v="0"/>
    <d v="2023-09-28T00:00:00"/>
    <d v="2023-09-28T00:00:00"/>
    <s v="OTHER"/>
    <s v="SEC 21 EO 292- SPECIAL PRIVILEGE"/>
    <s v="1 OTHER"/>
    <n v="1"/>
    <m/>
  </r>
  <r>
    <n v="3977"/>
    <x v="85"/>
    <d v="2023-09-29T00:00:00"/>
    <s v="MIRANDA MARIA LOIDA M."/>
    <n v="0"/>
    <x v="2"/>
    <d v="2023-10-28T00:00:00"/>
    <d v="2023-10-28T00:00:00"/>
    <s v="SL"/>
    <m/>
    <s v="0 SL"/>
    <n v="0"/>
    <m/>
  </r>
  <r>
    <n v="3978"/>
    <x v="85"/>
    <d v="2023-09-28T00:00:00"/>
    <s v="MAWAK MIA PAULEEN B."/>
    <n v="0"/>
    <x v="2"/>
    <d v="2023-09-27T00:00:00"/>
    <d v="2023-09-27T00:00:00"/>
    <s v="SL"/>
    <m/>
    <s v="1 SL"/>
    <n v="1"/>
    <m/>
  </r>
  <r>
    <n v="3979"/>
    <x v="85"/>
    <d v="2023-09-28T00:00:00"/>
    <s v="LORILLA LOIDA P."/>
    <s v="TCSNHS-ISHS"/>
    <x v="0"/>
    <d v="2023-10-03T00:00:00"/>
    <d v="2023-10-03T00:00:00"/>
    <s v="VL"/>
    <m/>
    <s v="1 VL"/>
    <n v="1"/>
    <m/>
  </r>
  <r>
    <n v="3979"/>
    <x v="85"/>
    <d v="2023-09-28T00:00:00"/>
    <s v="LORILLA LOIDA P."/>
    <s v="TCSNHS-ISHS"/>
    <x v="0"/>
    <d v="2023-10-11T00:00:00"/>
    <d v="2023-10-12T00:00:00"/>
    <s v="VL"/>
    <m/>
    <s v="2 VL"/>
    <n v="2"/>
    <m/>
  </r>
  <r>
    <n v="3979"/>
    <x v="85"/>
    <d v="2023-09-28T00:00:00"/>
    <s v="LORILLA LOIDA P."/>
    <s v="TCSNHS-ISHS"/>
    <x v="0"/>
    <d v="2023-10-19T00:00:00"/>
    <d v="2023-10-20T00:00:00"/>
    <s v="VL"/>
    <m/>
    <s v="2 VL"/>
    <n v="2"/>
    <m/>
  </r>
  <r>
    <n v="3979"/>
    <x v="85"/>
    <d v="2023-09-28T00:00:00"/>
    <s v="LORILLA LOIDA P."/>
    <s v="TCSNHS-ISHS"/>
    <x v="0"/>
    <d v="2023-10-24T00:00:00"/>
    <d v="2023-10-26T00:00:00"/>
    <s v="VL"/>
    <m/>
    <s v="3 VL"/>
    <n v="3"/>
    <m/>
  </r>
  <r>
    <n v="3980"/>
    <x v="85"/>
    <d v="2023-09-19T00:00:00"/>
    <s v="JABINES MARIA SHELLY D."/>
    <s v="LIBRARY"/>
    <x v="0"/>
    <d v="2023-09-18T00:00:00"/>
    <d v="2023-09-18T00:00:00"/>
    <s v="SL"/>
    <m/>
    <s v="1 SL"/>
    <n v="1"/>
    <m/>
  </r>
  <r>
    <n v="3981"/>
    <x v="85"/>
    <d v="2023-09-21T00:00:00"/>
    <s v="PEJI REGINE B."/>
    <s v="MO"/>
    <x v="0"/>
    <d v="2023-09-19T00:00:00"/>
    <d v="2023-09-20T00:00:00"/>
    <s v="SL"/>
    <m/>
    <s v="2 SL"/>
    <n v="2"/>
    <m/>
  </r>
  <r>
    <n v="3982"/>
    <x v="85"/>
    <d v="2023-09-22T00:00:00"/>
    <s v="PEJI REGINE B."/>
    <s v="MO"/>
    <x v="0"/>
    <d v="2023-09-27T00:00:00"/>
    <d v="2023-09-27T00:00:00"/>
    <s v="VL"/>
    <m/>
    <s v="1 VL"/>
    <n v="1"/>
    <m/>
  </r>
  <r>
    <n v="3983"/>
    <x v="85"/>
    <d v="2023-09-28T00:00:00"/>
    <s v="CAPACIA JASON A."/>
    <s v="TICC"/>
    <x v="0"/>
    <d v="2023-10-02T00:00:00"/>
    <d v="2023-10-02T00:00:00"/>
    <s v="OTHER"/>
    <s v="SEC 21 EO 292- SPECIAL PRIVILEGE"/>
    <s v="1 OTHER"/>
    <n v="1"/>
    <m/>
  </r>
  <r>
    <n v="3984"/>
    <x v="85"/>
    <d v="2023-09-28T00:00:00"/>
    <s v="CORTEZ FIDELA B."/>
    <s v="TCCH/TICC"/>
    <x v="1"/>
    <d v="2023-09-27T00:00:00"/>
    <d v="2023-09-27T00:00:00"/>
    <s v="SL"/>
    <m/>
    <s v="1 SL"/>
    <n v="1"/>
    <m/>
  </r>
  <r>
    <n v="3985"/>
    <x v="85"/>
    <d v="2023-09-28T00:00:00"/>
    <s v="PEREÑA VERGILIO R."/>
    <s v="TICC"/>
    <x v="0"/>
    <d v="2023-09-27T00:00:00"/>
    <d v="2023-09-27T00:00:00"/>
    <s v="SL"/>
    <m/>
    <s v="1 SL"/>
    <n v="1"/>
    <m/>
  </r>
  <r>
    <n v="3986"/>
    <x v="85"/>
    <d v="2023-09-22T00:00:00"/>
    <s v="LEPARDO ROWENA R."/>
    <s v="CCT"/>
    <x v="1"/>
    <d v="2023-09-21T00:00:00"/>
    <d v="2023-09-21T00:00:00"/>
    <s v="SL"/>
    <m/>
    <s v="1 SL"/>
    <n v="1"/>
    <m/>
  </r>
  <r>
    <n v="3987"/>
    <x v="85"/>
    <d v="2023-09-25T00:00:00"/>
    <s v="BAYOT ANISIA P."/>
    <s v="CTO"/>
    <x v="1"/>
    <d v="2023-09-15T00:00:00"/>
    <d v="2023-09-15T00:00:00"/>
    <s v="SL"/>
    <m/>
    <s v="1 SL"/>
    <n v="1"/>
    <m/>
  </r>
  <r>
    <n v="3988"/>
    <x v="85"/>
    <d v="2023-09-25T00:00:00"/>
    <s v="BAYOT ANISIA P."/>
    <s v="CTO"/>
    <x v="1"/>
    <d v="2023-09-18T00:00:00"/>
    <d v="2023-09-22T00:00:00"/>
    <s v="SL"/>
    <m/>
    <s v="5 SL"/>
    <n v="5"/>
    <m/>
  </r>
  <r>
    <n v="3989"/>
    <x v="85"/>
    <d v="2023-09-22T00:00:00"/>
    <s v="EGASAN DELIA J."/>
    <s v="CHO"/>
    <x v="1"/>
    <d v="2023-09-18T00:00:00"/>
    <d v="2023-09-18T00:00:00"/>
    <s v="SL"/>
    <m/>
    <s v="1 SL"/>
    <n v="1"/>
    <m/>
  </r>
  <r>
    <n v="3990"/>
    <x v="85"/>
    <d v="2023-09-16T00:00:00"/>
    <s v="ACERON ANGELU V."/>
    <s v="ONT"/>
    <x v="1"/>
    <d v="2023-10-04T00:00:00"/>
    <d v="2023-10-04T00:00:00"/>
    <s v="VL"/>
    <m/>
    <s v="1 VL"/>
    <n v="1"/>
    <m/>
  </r>
  <r>
    <n v="3991"/>
    <x v="85"/>
    <d v="2023-09-16T00:00:00"/>
    <s v="ACERON ANGELU V."/>
    <s v="ONT"/>
    <x v="1"/>
    <d v="2023-09-26T00:00:00"/>
    <d v="2023-09-26T00:00:00"/>
    <s v="VL"/>
    <m/>
    <s v="1 VL"/>
    <n v="1"/>
    <m/>
  </r>
  <r>
    <n v="3992"/>
    <x v="85"/>
    <d v="2023-09-16T00:00:00"/>
    <s v="DOGNIDON MARLYN P."/>
    <s v="ONT"/>
    <x v="1"/>
    <d v="2023-10-17T00:00:00"/>
    <d v="2023-10-19T00:00:00"/>
    <s v="VL"/>
    <m/>
    <s v="3 VL"/>
    <n v="3"/>
    <m/>
  </r>
  <r>
    <n v="3993"/>
    <x v="85"/>
    <d v="2023-09-16T00:00:00"/>
    <s v="GARCIA JOAN B."/>
    <s v="ONT"/>
    <x v="0"/>
    <d v="2023-10-21T00:00:00"/>
    <d v="2023-10-21T00:00:00"/>
    <s v="OTHER"/>
    <s v="SEC 21 EO 292- SPECIAL PRIVILEGE"/>
    <s v="0 OTHER"/>
    <n v="0"/>
    <m/>
  </r>
  <r>
    <n v="3994"/>
    <x v="85"/>
    <d v="2023-09-21T00:00:00"/>
    <s v="ROLLE CARIZA P."/>
    <s v="CHO"/>
    <x v="0"/>
    <d v="2023-10-10T00:00:00"/>
    <d v="2023-10-10T00:00:00"/>
    <s v="OTHER"/>
    <s v="SEC 21 EO 292- SPECIAL PRIVILEGE"/>
    <s v="1 OTHER"/>
    <n v="1"/>
    <m/>
  </r>
  <r>
    <n v="3995"/>
    <x v="85"/>
    <d v="2023-09-16T00:00:00"/>
    <s v="GARCIA JOAN B."/>
    <s v="ONT"/>
    <x v="0"/>
    <d v="2023-10-19T00:00:00"/>
    <d v="2023-10-20T00:00:00"/>
    <s v="VL"/>
    <m/>
    <s v="2 VL"/>
    <n v="2"/>
    <m/>
  </r>
  <r>
    <n v="3996"/>
    <x v="85"/>
    <d v="2023-09-25T00:00:00"/>
    <s v="TORRES SONIA M."/>
    <s v="ASSESSORS OFFICE"/>
    <x v="1"/>
    <d v="2023-09-13T00:00:00"/>
    <d v="2023-09-15T00:00:00"/>
    <s v="VL"/>
    <m/>
    <s v="3 VL"/>
    <n v="3"/>
    <m/>
  </r>
  <r>
    <n v="3997"/>
    <x v="85"/>
    <d v="2023-09-25T00:00:00"/>
    <s v="TORRES SONIA M."/>
    <s v="ASSESSORS OFFICE"/>
    <x v="1"/>
    <d v="2023-09-18T00:00:00"/>
    <d v="2023-09-22T00:00:00"/>
    <s v="VL"/>
    <m/>
    <s v="5 VL"/>
    <n v="5"/>
    <m/>
  </r>
  <r>
    <n v="3998"/>
    <x v="85"/>
    <d v="2023-09-22T00:00:00"/>
    <s v="DIMARANAN JOEL M."/>
    <s v="TICC"/>
    <x v="2"/>
    <d v="2023-10-03T00:00:00"/>
    <d v="2023-10-04T00:00:00"/>
    <s v="VL"/>
    <m/>
    <s v="2 VL"/>
    <n v="2"/>
    <m/>
  </r>
  <r>
    <n v="3999"/>
    <x v="85"/>
    <d v="2023-09-21T00:00:00"/>
    <s v="AMBROCIO MELODY B."/>
    <s v="CSWDO"/>
    <x v="0"/>
    <d v="2023-09-22T00:00:00"/>
    <d v="2023-09-22T00:00:00"/>
    <s v="VL"/>
    <m/>
    <s v="1 VL"/>
    <n v="1"/>
    <m/>
  </r>
  <r>
    <n v="4000"/>
    <x v="85"/>
    <d v="2023-09-22T00:00:00"/>
    <s v="PATAWE ELMA M."/>
    <s v="DSWDO"/>
    <x v="1"/>
    <d v="2023-10-03T00:00:00"/>
    <d v="2023-10-04T00:00:00"/>
    <s v="VL"/>
    <m/>
    <s v="2 VL"/>
    <n v="2"/>
    <m/>
  </r>
  <r>
    <n v="4001"/>
    <x v="85"/>
    <d v="2023-09-21T00:00:00"/>
    <s v="DAÑO ALMA R."/>
    <s v="ACCOUNTING"/>
    <x v="1"/>
    <d v="2023-09-20T00:00:00"/>
    <d v="2023-09-20T00:00:00"/>
    <s v="SL"/>
    <m/>
    <s v="1 SL"/>
    <n v="1"/>
    <m/>
  </r>
  <r>
    <n v="4002"/>
    <x v="85"/>
    <d v="2023-09-21T00:00:00"/>
    <s v="DAÑO ALMA R."/>
    <s v="ACCOUNTING"/>
    <x v="1"/>
    <d v="2023-10-03T00:00:00"/>
    <d v="2023-10-04T00:00:00"/>
    <s v="VL"/>
    <m/>
    <s v="2 VL"/>
    <n v="2"/>
    <m/>
  </r>
  <r>
    <n v="4003"/>
    <x v="85"/>
    <d v="2023-09-27T00:00:00"/>
    <s v="ANACAY LEVIE B."/>
    <s v="ACCOUNTING"/>
    <x v="1"/>
    <d v="2023-09-01T00:00:00"/>
    <d v="2023-09-01T00:00:00"/>
    <s v="SL"/>
    <m/>
    <s v="1 SL"/>
    <n v="1"/>
    <m/>
  </r>
  <r>
    <n v="4004"/>
    <x v="85"/>
    <d v="2023-09-21T00:00:00"/>
    <s v="MIRANDA MARIA LOIDA M."/>
    <n v="0"/>
    <x v="2"/>
    <d v="2023-10-04T00:00:00"/>
    <d v="2023-10-04T00:00:00"/>
    <s v="OTHER"/>
    <s v="SEC 21 EO 292- SPECIAL PRIVILEGE"/>
    <s v="1 OTHER"/>
    <n v="1"/>
    <m/>
  </r>
  <r>
    <n v="4005"/>
    <x v="85"/>
    <d v="2023-09-21T00:00:00"/>
    <s v="ATIENZA JULIE ANN A."/>
    <s v="CTO"/>
    <x v="1"/>
    <d v="2023-09-21T00:00:00"/>
    <d v="2023-09-21T00:00:00"/>
    <s v="SL"/>
    <m/>
    <s v="1 SL"/>
    <n v="1"/>
    <m/>
  </r>
  <r>
    <n v="4006"/>
    <x v="85"/>
    <d v="2023-09-20T00:00:00"/>
    <s v="MARASIGAN AGUINO D."/>
    <s v="TOPS-CSU"/>
    <x v="0"/>
    <d v="2023-09-28T00:00:00"/>
    <d v="2023-09-29T00:00:00"/>
    <s v="VL"/>
    <m/>
    <s v="2 VL"/>
    <n v="2"/>
    <m/>
  </r>
  <r>
    <n v="4007"/>
    <x v="85"/>
    <d v="2023-09-04T00:00:00"/>
    <s v="CONSTANTE FLORAVILLA R."/>
    <s v="CSWDO"/>
    <x v="1"/>
    <d v="2023-09-22T00:00:00"/>
    <d v="2023-09-22T00:00:00"/>
    <s v="OTHER"/>
    <s v="SEC 21 EO 292- SPECIAL PRIVILEGE"/>
    <s v="1 OTHER"/>
    <n v="1"/>
    <m/>
  </r>
  <r>
    <n v="4008"/>
    <x v="85"/>
    <d v="2023-09-21T00:00:00"/>
    <s v="PERENA RUBILINDA C."/>
    <s v="MO"/>
    <x v="1"/>
    <d v="2023-09-20T00:00:00"/>
    <d v="2023-09-20T00:00:00"/>
    <s v="SL"/>
    <m/>
    <s v="1 SL"/>
    <n v="1"/>
    <m/>
  </r>
  <r>
    <n v="4009"/>
    <x v="85"/>
    <d v="2023-09-28T00:00:00"/>
    <s v="REYES NORALYN B."/>
    <s v="SP"/>
    <x v="1"/>
    <d v="2023-09-25T00:00:00"/>
    <d v="2023-09-27T00:00:00"/>
    <s v="SL"/>
    <m/>
    <s v="3 SL"/>
    <n v="3"/>
    <m/>
  </r>
  <r>
    <n v="4010"/>
    <x v="85"/>
    <d v="2023-09-22T00:00:00"/>
    <s v="JORGE CAROLINA M."/>
    <s v="CTO"/>
    <x v="1"/>
    <d v="2023-09-29T00:00:00"/>
    <d v="2023-09-29T00:00:00"/>
    <s v="OTHER"/>
    <s v="SEC 21 EO 292- SPECIAL PRIVILEGE"/>
    <s v="1 OTHER"/>
    <n v="1"/>
    <m/>
  </r>
  <r>
    <n v="4011"/>
    <x v="85"/>
    <d v="2023-09-26T00:00:00"/>
    <s v="PENALES GUILLERMA B."/>
    <s v="CBO"/>
    <x v="1"/>
    <d v="2023-09-25T00:00:00"/>
    <d v="2023-09-25T00:00:00"/>
    <s v="SL"/>
    <m/>
    <s v="1 SL"/>
    <n v="1"/>
    <m/>
  </r>
  <r>
    <n v="4012"/>
    <x v="85"/>
    <d v="2023-09-26T00:00:00"/>
    <s v="SALONGA LUCY M."/>
    <s v="EEO/ CITY MARKET"/>
    <x v="1"/>
    <d v="2023-09-29T00:00:00"/>
    <d v="2023-09-29T00:00:00"/>
    <s v="VL"/>
    <m/>
    <s v="1 VL"/>
    <n v="1"/>
    <m/>
  </r>
  <r>
    <n v="4013"/>
    <x v="85"/>
    <d v="2023-09-26T00:00:00"/>
    <s v="SALONGA LUCY M."/>
    <s v="EEO/ CITY MARKET"/>
    <x v="1"/>
    <d v="2023-10-03T00:00:00"/>
    <d v="2023-10-03T00:00:00"/>
    <s v="VL"/>
    <m/>
    <s v="1 VL"/>
    <n v="1"/>
    <m/>
  </r>
  <r>
    <n v="4014"/>
    <x v="85"/>
    <d v="2023-09-26T00:00:00"/>
    <s v="ENMACIO LEILA A."/>
    <s v="ACCOUNTING"/>
    <x v="1"/>
    <d v="2023-08-04T00:00:00"/>
    <d v="2023-08-04T00:00:00"/>
    <s v="SL"/>
    <m/>
    <s v="1 SL"/>
    <n v="1"/>
    <m/>
  </r>
  <r>
    <n v="4015"/>
    <x v="85"/>
    <d v="2023-09-26T00:00:00"/>
    <s v="ENMACIO LEILA A."/>
    <s v="ACCOUNTING"/>
    <x v="1"/>
    <d v="2023-08-14T00:00:00"/>
    <d v="2023-08-14T00:00:00"/>
    <s v="SL"/>
    <m/>
    <s v="1 SL"/>
    <n v="1"/>
    <m/>
  </r>
  <r>
    <n v="4016"/>
    <x v="85"/>
    <d v="2023-09-26T00:00:00"/>
    <s v="MANGUINAO GILBERT  "/>
    <s v="GSO"/>
    <x v="1"/>
    <d v="2023-09-25T00:00:00"/>
    <d v="2023-09-25T00:00:00"/>
    <s v="SL"/>
    <m/>
    <s v="1 SL"/>
    <n v="1"/>
    <m/>
  </r>
  <r>
    <n v="4017"/>
    <x v="85"/>
    <d v="2023-09-26T00:00:00"/>
    <s v="ANGCAYA ANA B."/>
    <s v="GSO"/>
    <x v="1"/>
    <d v="2023-09-25T00:00:00"/>
    <d v="2023-09-25T00:00:00"/>
    <s v="SL"/>
    <m/>
    <s v="1 SL"/>
    <n v="1"/>
    <m/>
  </r>
  <r>
    <n v="4018"/>
    <x v="85"/>
    <d v="2023-09-25T00:00:00"/>
    <s v="DE VILLA MYRNA D."/>
    <s v="GSO"/>
    <x v="1"/>
    <d v="2023-10-02T00:00:00"/>
    <d v="2023-10-03T00:00:00"/>
    <s v="VL"/>
    <m/>
    <s v="2 VL"/>
    <n v="2"/>
    <m/>
  </r>
  <r>
    <n v="4019"/>
    <x v="85"/>
    <d v="2023-09-20T00:00:00"/>
    <s v="GUAÑEZO MA. GINA P."/>
    <s v="CTO"/>
    <x v="1"/>
    <d v="2023-09-22T00:00:00"/>
    <d v="2023-09-22T00:00:00"/>
    <s v="VL"/>
    <m/>
    <s v="1 VL"/>
    <n v="1"/>
    <m/>
  </r>
  <r>
    <n v="4020"/>
    <x v="85"/>
    <d v="2023-09-26T00:00:00"/>
    <s v="SEPINO MARIE CHIARRE M."/>
    <s v="CSWDO"/>
    <x v="1"/>
    <d v="2023-09-25T00:00:00"/>
    <d v="2023-09-25T00:00:00"/>
    <s v="SL"/>
    <m/>
    <s v="1 SL"/>
    <n v="1"/>
    <m/>
  </r>
  <r>
    <n v="4021"/>
    <x v="85"/>
    <d v="2023-09-21T00:00:00"/>
    <s v="ESTRANGCO MERCY U."/>
    <s v="MAHOGANY MARKET"/>
    <x v="1"/>
    <d v="2023-09-28T00:00:00"/>
    <d v="2023-09-28T00:00:00"/>
    <s v="OTHER"/>
    <s v="SEC 21 EO 292- SPECIAL PRIVILEGE"/>
    <s v="1 OTHER"/>
    <n v="1"/>
    <m/>
  </r>
  <r>
    <n v="4022"/>
    <x v="85"/>
    <d v="2023-09-25T00:00:00"/>
    <s v="MENDOZA PRESCILA S."/>
    <n v="0"/>
    <x v="2"/>
    <d v="2023-09-22T00:00:00"/>
    <d v="2023-09-22T00:00:00"/>
    <s v="SL"/>
    <m/>
    <s v="1 SL"/>
    <n v="1"/>
    <m/>
  </r>
  <r>
    <n v="4023"/>
    <x v="85"/>
    <d v="2023-09-25T00:00:00"/>
    <s v="PETIL GLENDA D."/>
    <s v="CCT"/>
    <x v="1"/>
    <d v="2023-09-15T00:00:00"/>
    <d v="2023-09-15T00:00:00"/>
    <s v="SL"/>
    <m/>
    <s v="1 SL"/>
    <n v="1"/>
    <m/>
  </r>
  <r>
    <n v="4023"/>
    <x v="85"/>
    <d v="2023-09-25T00:00:00"/>
    <s v="PETIL GLENDA D."/>
    <s v="CCT"/>
    <x v="1"/>
    <d v="2023-09-21T00:00:00"/>
    <d v="2023-09-21T00:00:00"/>
    <s v="SL"/>
    <m/>
    <s v="1 SL"/>
    <n v="1"/>
    <m/>
  </r>
  <r>
    <n v="4024"/>
    <x v="85"/>
    <d v="2023-09-25T00:00:00"/>
    <s v="BAUTISTA JANICE M."/>
    <s v="CTO"/>
    <x v="1"/>
    <d v="2023-09-29T00:00:00"/>
    <d v="2023-09-29T00:00:00"/>
    <s v="VL"/>
    <m/>
    <s v="1 VL"/>
    <n v="1"/>
    <m/>
  </r>
  <r>
    <n v="4025"/>
    <x v="85"/>
    <d v="2023-09-27T00:00:00"/>
    <s v="DE GRANO MA. ERLINDA F."/>
    <s v="CTO"/>
    <x v="1"/>
    <d v="2023-10-04T00:00:00"/>
    <d v="2023-10-04T00:00:00"/>
    <s v="VL"/>
    <m/>
    <s v="1 VL"/>
    <n v="1"/>
    <m/>
  </r>
  <r>
    <n v="4026"/>
    <x v="85"/>
    <d v="2023-09-28T00:00:00"/>
    <s v="BORJA EDWIN G."/>
    <s v="TCCH/TICC"/>
    <x v="1"/>
    <d v="2023-10-24T00:00:00"/>
    <d v="2023-10-24T00:00:00"/>
    <s v="VL"/>
    <m/>
    <s v="1 VL"/>
    <n v="1"/>
    <m/>
  </r>
  <r>
    <n v="4026"/>
    <x v="85"/>
    <d v="2023-09-28T00:00:00"/>
    <s v="BORJA EDWIN G."/>
    <s v="TCCH/TICC"/>
    <x v="1"/>
    <d v="2023-10-31T00:00:00"/>
    <d v="2023-10-31T00:00:00"/>
    <s v="VL"/>
    <m/>
    <s v="1 VL"/>
    <n v="1"/>
    <m/>
  </r>
  <r>
    <n v="4026"/>
    <x v="85"/>
    <d v="2023-09-28T00:00:00"/>
    <s v="BORJA EDWIN G."/>
    <s v="TCCH/TICC"/>
    <x v="1"/>
    <d v="2023-11-03T00:00:00"/>
    <d v="2023-11-03T00:00:00"/>
    <s v="VL"/>
    <m/>
    <s v="1 VL"/>
    <n v="1"/>
    <m/>
  </r>
  <r>
    <n v="4027"/>
    <x v="85"/>
    <d v="2023-09-25T00:00:00"/>
    <s v="BAYLA EVANGELINE C."/>
    <s v="PDAO"/>
    <x v="1"/>
    <d v="2023-09-29T00:00:00"/>
    <d v="2023-09-29T00:00:00"/>
    <s v="VL"/>
    <m/>
    <s v="1 VL"/>
    <n v="1"/>
    <m/>
  </r>
  <r>
    <n v="4028"/>
    <x v="85"/>
    <d v="2023-09-27T00:00:00"/>
    <s v="VILLANUEVA CHRISTIANNE FAYE A."/>
    <s v="CEO"/>
    <x v="0"/>
    <d v="2023-09-26T00:00:00"/>
    <d v="2023-09-26T00:00:00"/>
    <s v="SL"/>
    <m/>
    <s v="1 SL"/>
    <n v="1"/>
    <m/>
  </r>
  <r>
    <n v="4029"/>
    <x v="85"/>
    <d v="2023-09-26T00:00:00"/>
    <s v="LERIO ROSEMARIE V."/>
    <s v="ACCOUNTING"/>
    <x v="1"/>
    <d v="2023-10-10T00:00:00"/>
    <d v="2023-10-10T00:00:00"/>
    <s v="OTHER"/>
    <s v="SEC 21 EO 292- SPECIAL PRIVILEGE"/>
    <s v="1 OTHER"/>
    <n v="1"/>
    <m/>
  </r>
  <r>
    <n v="4030"/>
    <x v="85"/>
    <d v="2023-09-22T00:00:00"/>
    <s v="CAPUPUS LIZA FE F."/>
    <s v="CHO"/>
    <x v="1"/>
    <d v="2023-09-20T00:00:00"/>
    <d v="2023-09-21T00:00:00"/>
    <s v="SL"/>
    <m/>
    <s v="2 SL"/>
    <n v="2"/>
    <m/>
  </r>
  <r>
    <n v="4031"/>
    <x v="86"/>
    <m/>
    <m/>
    <s v="-----"/>
    <x v="4"/>
    <m/>
    <m/>
    <m/>
    <m/>
    <s v="0 "/>
    <n v="0"/>
    <m/>
  </r>
  <r>
    <n v="4032"/>
    <x v="86"/>
    <m/>
    <m/>
    <s v="-----"/>
    <x v="4"/>
    <m/>
    <m/>
    <m/>
    <m/>
    <s v="0 "/>
    <n v="0"/>
    <m/>
  </r>
  <r>
    <n v="4033"/>
    <x v="86"/>
    <m/>
    <m/>
    <s v="-----"/>
    <x v="4"/>
    <m/>
    <m/>
    <m/>
    <m/>
    <s v="0 "/>
    <n v="0"/>
    <m/>
  </r>
  <r>
    <n v="4034"/>
    <x v="86"/>
    <m/>
    <m/>
    <s v="-----"/>
    <x v="4"/>
    <m/>
    <m/>
    <m/>
    <m/>
    <s v="0 "/>
    <n v="0"/>
    <m/>
  </r>
  <r>
    <n v="4035"/>
    <x v="86"/>
    <m/>
    <m/>
    <s v="-----"/>
    <x v="4"/>
    <m/>
    <m/>
    <m/>
    <m/>
    <s v="0 "/>
    <n v="0"/>
    <m/>
  </r>
  <r>
    <n v="4036"/>
    <x v="86"/>
    <m/>
    <m/>
    <s v="-----"/>
    <x v="4"/>
    <m/>
    <m/>
    <m/>
    <m/>
    <s v="0 "/>
    <n v="0"/>
    <m/>
  </r>
  <r>
    <n v="4037"/>
    <x v="86"/>
    <m/>
    <m/>
    <s v="-----"/>
    <x v="4"/>
    <m/>
    <m/>
    <m/>
    <m/>
    <s v="0 "/>
    <n v="0"/>
    <m/>
  </r>
  <r>
    <n v="4038"/>
    <x v="86"/>
    <m/>
    <m/>
    <s v="-----"/>
    <x v="4"/>
    <m/>
    <m/>
    <m/>
    <m/>
    <s v="0 "/>
    <n v="0"/>
    <m/>
  </r>
  <r>
    <n v="4039"/>
    <x v="86"/>
    <m/>
    <m/>
    <s v="-----"/>
    <x v="4"/>
    <m/>
    <m/>
    <m/>
    <m/>
    <s v="0 "/>
    <n v="0"/>
    <m/>
  </r>
  <r>
    <n v="4040"/>
    <x v="86"/>
    <m/>
    <m/>
    <s v="-----"/>
    <x v="4"/>
    <m/>
    <m/>
    <m/>
    <m/>
    <s v="0 "/>
    <n v="0"/>
    <m/>
  </r>
  <r>
    <n v="4041"/>
    <x v="86"/>
    <m/>
    <m/>
    <s v="-----"/>
    <x v="4"/>
    <m/>
    <m/>
    <m/>
    <m/>
    <s v="0 "/>
    <n v="0"/>
    <m/>
  </r>
  <r>
    <n v="4042"/>
    <x v="86"/>
    <m/>
    <m/>
    <s v="-----"/>
    <x v="4"/>
    <m/>
    <m/>
    <m/>
    <m/>
    <s v="0 "/>
    <n v="0"/>
    <m/>
  </r>
  <r>
    <n v="4043"/>
    <x v="86"/>
    <m/>
    <m/>
    <s v="-----"/>
    <x v="4"/>
    <m/>
    <m/>
    <m/>
    <m/>
    <s v="0 "/>
    <n v="0"/>
    <m/>
  </r>
  <r>
    <n v="4044"/>
    <x v="86"/>
    <m/>
    <m/>
    <s v="-----"/>
    <x v="4"/>
    <m/>
    <m/>
    <m/>
    <m/>
    <s v="0 "/>
    <n v="0"/>
    <m/>
  </r>
  <r>
    <n v="4045"/>
    <x v="86"/>
    <m/>
    <m/>
    <s v="-----"/>
    <x v="4"/>
    <m/>
    <m/>
    <m/>
    <m/>
    <s v="0 "/>
    <n v="0"/>
    <m/>
  </r>
  <r>
    <n v="4046"/>
    <x v="86"/>
    <m/>
    <m/>
    <s v="-----"/>
    <x v="4"/>
    <m/>
    <m/>
    <m/>
    <m/>
    <s v="0 "/>
    <n v="0"/>
    <m/>
  </r>
  <r>
    <n v="4047"/>
    <x v="86"/>
    <m/>
    <m/>
    <s v="-----"/>
    <x v="4"/>
    <m/>
    <m/>
    <m/>
    <m/>
    <s v="0 "/>
    <n v="0"/>
    <m/>
  </r>
  <r>
    <n v="4048"/>
    <x v="86"/>
    <m/>
    <m/>
    <s v="-----"/>
    <x v="4"/>
    <m/>
    <m/>
    <m/>
    <m/>
    <s v="0 "/>
    <n v="0"/>
    <m/>
  </r>
  <r>
    <n v="4049"/>
    <x v="86"/>
    <m/>
    <m/>
    <s v="-----"/>
    <x v="4"/>
    <m/>
    <m/>
    <m/>
    <m/>
    <s v="0 "/>
    <n v="0"/>
    <m/>
  </r>
  <r>
    <n v="4050"/>
    <x v="86"/>
    <m/>
    <m/>
    <s v="-----"/>
    <x v="4"/>
    <m/>
    <m/>
    <m/>
    <m/>
    <s v="0 "/>
    <n v="0"/>
    <m/>
  </r>
  <r>
    <n v="4051"/>
    <x v="86"/>
    <m/>
    <m/>
    <s v="-----"/>
    <x v="4"/>
    <m/>
    <m/>
    <m/>
    <m/>
    <s v="0 "/>
    <n v="0"/>
    <m/>
  </r>
  <r>
    <n v="4052"/>
    <x v="86"/>
    <m/>
    <m/>
    <s v="-----"/>
    <x v="4"/>
    <m/>
    <m/>
    <m/>
    <m/>
    <s v="0 "/>
    <n v="0"/>
    <m/>
  </r>
  <r>
    <n v="4053"/>
    <x v="86"/>
    <m/>
    <m/>
    <s v="-----"/>
    <x v="4"/>
    <m/>
    <m/>
    <m/>
    <m/>
    <s v="0 "/>
    <n v="0"/>
    <m/>
  </r>
  <r>
    <n v="4054"/>
    <x v="86"/>
    <m/>
    <m/>
    <s v="-----"/>
    <x v="4"/>
    <m/>
    <m/>
    <m/>
    <m/>
    <s v="0 "/>
    <n v="0"/>
    <m/>
  </r>
  <r>
    <n v="4055"/>
    <x v="86"/>
    <m/>
    <m/>
    <s v="-----"/>
    <x v="4"/>
    <m/>
    <m/>
    <m/>
    <m/>
    <s v="0 "/>
    <n v="0"/>
    <m/>
  </r>
  <r>
    <n v="4056"/>
    <x v="86"/>
    <m/>
    <m/>
    <s v="-----"/>
    <x v="4"/>
    <m/>
    <m/>
    <m/>
    <m/>
    <s v="0 "/>
    <n v="0"/>
    <m/>
  </r>
  <r>
    <n v="4057"/>
    <x v="86"/>
    <m/>
    <m/>
    <s v="-----"/>
    <x v="4"/>
    <m/>
    <m/>
    <m/>
    <m/>
    <s v="0 "/>
    <n v="0"/>
    <m/>
  </r>
  <r>
    <n v="4058"/>
    <x v="86"/>
    <m/>
    <m/>
    <s v="-----"/>
    <x v="4"/>
    <m/>
    <m/>
    <m/>
    <m/>
    <s v="0 "/>
    <n v="0"/>
    <m/>
  </r>
  <r>
    <n v="4059"/>
    <x v="86"/>
    <m/>
    <m/>
    <s v="-----"/>
    <x v="4"/>
    <m/>
    <m/>
    <m/>
    <m/>
    <s v="0 "/>
    <n v="0"/>
    <m/>
  </r>
  <r>
    <n v="4060"/>
    <x v="86"/>
    <m/>
    <m/>
    <s v="-----"/>
    <x v="4"/>
    <m/>
    <m/>
    <m/>
    <m/>
    <s v="0 "/>
    <n v="0"/>
    <m/>
  </r>
  <r>
    <n v="4061"/>
    <x v="86"/>
    <m/>
    <m/>
    <s v="-----"/>
    <x v="4"/>
    <m/>
    <m/>
    <m/>
    <m/>
    <s v="0 "/>
    <n v="0"/>
    <m/>
  </r>
  <r>
    <n v="4062"/>
    <x v="86"/>
    <m/>
    <m/>
    <s v="-----"/>
    <x v="4"/>
    <m/>
    <m/>
    <m/>
    <m/>
    <s v="0 "/>
    <n v="0"/>
    <m/>
  </r>
  <r>
    <n v="4063"/>
    <x v="86"/>
    <m/>
    <m/>
    <s v="-----"/>
    <x v="4"/>
    <m/>
    <m/>
    <m/>
    <m/>
    <s v="0 "/>
    <n v="0"/>
    <m/>
  </r>
  <r>
    <n v="4064"/>
    <x v="86"/>
    <m/>
    <m/>
    <s v="-----"/>
    <x v="4"/>
    <m/>
    <m/>
    <m/>
    <m/>
    <s v="0 "/>
    <n v="0"/>
    <m/>
  </r>
  <r>
    <n v="4065"/>
    <x v="86"/>
    <m/>
    <m/>
    <s v="-----"/>
    <x v="4"/>
    <m/>
    <m/>
    <m/>
    <m/>
    <s v="0 "/>
    <n v="0"/>
    <m/>
  </r>
  <r>
    <n v="4066"/>
    <x v="86"/>
    <m/>
    <m/>
    <s v="-----"/>
    <x v="4"/>
    <m/>
    <m/>
    <m/>
    <m/>
    <s v="0 "/>
    <n v="0"/>
    <m/>
  </r>
  <r>
    <n v="4067"/>
    <x v="86"/>
    <m/>
    <m/>
    <s v="-----"/>
    <x v="4"/>
    <m/>
    <m/>
    <m/>
    <m/>
    <s v="0 "/>
    <n v="0"/>
    <m/>
  </r>
  <r>
    <n v="4068"/>
    <x v="86"/>
    <m/>
    <m/>
    <s v="-----"/>
    <x v="4"/>
    <m/>
    <m/>
    <m/>
    <m/>
    <s v="0 "/>
    <n v="0"/>
    <m/>
  </r>
  <r>
    <n v="4069"/>
    <x v="86"/>
    <m/>
    <m/>
    <s v="-----"/>
    <x v="4"/>
    <m/>
    <m/>
    <m/>
    <m/>
    <s v="0 "/>
    <n v="0"/>
    <m/>
  </r>
  <r>
    <n v="4070"/>
    <x v="86"/>
    <m/>
    <m/>
    <s v="-----"/>
    <x v="4"/>
    <m/>
    <m/>
    <m/>
    <m/>
    <s v="0 "/>
    <n v="0"/>
    <m/>
  </r>
  <r>
    <n v="4071"/>
    <x v="86"/>
    <m/>
    <m/>
    <s v="-----"/>
    <x v="4"/>
    <m/>
    <m/>
    <m/>
    <m/>
    <s v="0 "/>
    <n v="0"/>
    <m/>
  </r>
  <r>
    <n v="4072"/>
    <x v="86"/>
    <m/>
    <m/>
    <s v="-----"/>
    <x v="4"/>
    <m/>
    <m/>
    <m/>
    <m/>
    <s v="0 "/>
    <n v="0"/>
    <m/>
  </r>
  <r>
    <n v="4073"/>
    <x v="86"/>
    <m/>
    <m/>
    <s v="-----"/>
    <x v="4"/>
    <m/>
    <m/>
    <m/>
    <m/>
    <s v="0 "/>
    <n v="0"/>
    <m/>
  </r>
  <r>
    <n v="4074"/>
    <x v="86"/>
    <m/>
    <m/>
    <s v="-----"/>
    <x v="4"/>
    <m/>
    <m/>
    <m/>
    <m/>
    <s v="0 "/>
    <n v="0"/>
    <m/>
  </r>
  <r>
    <n v="4075"/>
    <x v="86"/>
    <m/>
    <m/>
    <s v="-----"/>
    <x v="4"/>
    <m/>
    <m/>
    <m/>
    <m/>
    <s v="0 "/>
    <n v="0"/>
    <m/>
  </r>
  <r>
    <n v="4076"/>
    <x v="86"/>
    <m/>
    <m/>
    <s v="-----"/>
    <x v="4"/>
    <m/>
    <m/>
    <m/>
    <m/>
    <s v="0 "/>
    <n v="0"/>
    <m/>
  </r>
  <r>
    <n v="4077"/>
    <x v="86"/>
    <m/>
    <m/>
    <s v="-----"/>
    <x v="4"/>
    <m/>
    <m/>
    <m/>
    <m/>
    <s v="0 "/>
    <n v="0"/>
    <m/>
  </r>
  <r>
    <n v="4078"/>
    <x v="86"/>
    <m/>
    <m/>
    <s v="-----"/>
    <x v="4"/>
    <m/>
    <m/>
    <m/>
    <m/>
    <s v="0 "/>
    <n v="0"/>
    <m/>
  </r>
  <r>
    <n v="4079"/>
    <x v="86"/>
    <m/>
    <m/>
    <s v="-----"/>
    <x v="4"/>
    <m/>
    <m/>
    <m/>
    <m/>
    <s v="0 "/>
    <n v="0"/>
    <m/>
  </r>
  <r>
    <n v="4080"/>
    <x v="86"/>
    <m/>
    <m/>
    <s v="-----"/>
    <x v="4"/>
    <m/>
    <m/>
    <m/>
    <m/>
    <s v="0 "/>
    <n v="0"/>
    <m/>
  </r>
  <r>
    <n v="4081"/>
    <x v="86"/>
    <m/>
    <m/>
    <s v="-----"/>
    <x v="4"/>
    <m/>
    <m/>
    <m/>
    <m/>
    <s v="0 "/>
    <n v="0"/>
    <m/>
  </r>
  <r>
    <n v="4082"/>
    <x v="86"/>
    <m/>
    <m/>
    <s v="-----"/>
    <x v="4"/>
    <m/>
    <m/>
    <m/>
    <m/>
    <s v="0 "/>
    <n v="0"/>
    <m/>
  </r>
  <r>
    <n v="4083"/>
    <x v="86"/>
    <m/>
    <m/>
    <s v="-----"/>
    <x v="4"/>
    <m/>
    <m/>
    <m/>
    <m/>
    <s v="0 "/>
    <n v="0"/>
    <m/>
  </r>
  <r>
    <n v="4084"/>
    <x v="86"/>
    <m/>
    <m/>
    <s v="-----"/>
    <x v="4"/>
    <m/>
    <m/>
    <m/>
    <m/>
    <s v="0 "/>
    <n v="0"/>
    <m/>
  </r>
  <r>
    <n v="4085"/>
    <x v="86"/>
    <m/>
    <m/>
    <s v="-----"/>
    <x v="4"/>
    <m/>
    <m/>
    <m/>
    <m/>
    <s v="0 "/>
    <n v="0"/>
    <m/>
  </r>
  <r>
    <n v="4086"/>
    <x v="86"/>
    <m/>
    <m/>
    <s v="-----"/>
    <x v="4"/>
    <m/>
    <m/>
    <m/>
    <m/>
    <s v="0 "/>
    <n v="0"/>
    <m/>
  </r>
  <r>
    <n v="4087"/>
    <x v="86"/>
    <m/>
    <m/>
    <s v="-----"/>
    <x v="4"/>
    <m/>
    <m/>
    <m/>
    <m/>
    <s v="0 "/>
    <n v="0"/>
    <m/>
  </r>
  <r>
    <n v="4088"/>
    <x v="86"/>
    <m/>
    <m/>
    <s v="-----"/>
    <x v="4"/>
    <m/>
    <m/>
    <m/>
    <m/>
    <s v="0 "/>
    <n v="0"/>
    <m/>
  </r>
  <r>
    <n v="4089"/>
    <x v="86"/>
    <m/>
    <m/>
    <s v="-----"/>
    <x v="4"/>
    <m/>
    <m/>
    <m/>
    <m/>
    <s v="0 "/>
    <n v="0"/>
    <m/>
  </r>
  <r>
    <n v="4090"/>
    <x v="86"/>
    <m/>
    <m/>
    <s v="-----"/>
    <x v="4"/>
    <m/>
    <m/>
    <m/>
    <m/>
    <s v="0 "/>
    <n v="0"/>
    <m/>
  </r>
  <r>
    <n v="4091"/>
    <x v="86"/>
    <m/>
    <m/>
    <s v="-----"/>
    <x v="4"/>
    <m/>
    <m/>
    <m/>
    <m/>
    <s v="0 "/>
    <n v="0"/>
    <m/>
  </r>
  <r>
    <n v="4092"/>
    <x v="86"/>
    <m/>
    <m/>
    <s v="-----"/>
    <x v="4"/>
    <m/>
    <m/>
    <m/>
    <m/>
    <s v="0 "/>
    <n v="0"/>
    <m/>
  </r>
  <r>
    <n v="4093"/>
    <x v="86"/>
    <m/>
    <m/>
    <s v="-----"/>
    <x v="4"/>
    <m/>
    <m/>
    <m/>
    <m/>
    <s v="0 "/>
    <n v="0"/>
    <m/>
  </r>
  <r>
    <n v="4094"/>
    <x v="86"/>
    <m/>
    <m/>
    <s v="-----"/>
    <x v="4"/>
    <m/>
    <m/>
    <m/>
    <m/>
    <s v="0 "/>
    <n v="0"/>
    <m/>
  </r>
  <r>
    <n v="4095"/>
    <x v="86"/>
    <m/>
    <m/>
    <s v="-----"/>
    <x v="4"/>
    <m/>
    <m/>
    <m/>
    <m/>
    <s v="0 "/>
    <n v="0"/>
    <m/>
  </r>
  <r>
    <n v="4096"/>
    <x v="86"/>
    <m/>
    <m/>
    <s v="-----"/>
    <x v="4"/>
    <m/>
    <m/>
    <m/>
    <m/>
    <s v="0 "/>
    <n v="0"/>
    <m/>
  </r>
  <r>
    <n v="4097"/>
    <x v="86"/>
    <m/>
    <m/>
    <s v="-----"/>
    <x v="4"/>
    <m/>
    <m/>
    <m/>
    <m/>
    <s v="0 "/>
    <n v="0"/>
    <m/>
  </r>
  <r>
    <n v="4098"/>
    <x v="86"/>
    <m/>
    <m/>
    <s v="-----"/>
    <x v="4"/>
    <m/>
    <m/>
    <m/>
    <m/>
    <s v="0 "/>
    <n v="0"/>
    <m/>
  </r>
  <r>
    <n v="4099"/>
    <x v="86"/>
    <m/>
    <m/>
    <s v="-----"/>
    <x v="4"/>
    <m/>
    <m/>
    <m/>
    <m/>
    <s v="0 "/>
    <n v="0"/>
    <m/>
  </r>
  <r>
    <n v="4100"/>
    <x v="86"/>
    <m/>
    <m/>
    <s v="-----"/>
    <x v="4"/>
    <m/>
    <m/>
    <m/>
    <m/>
    <s v="0 "/>
    <n v="0"/>
    <m/>
  </r>
  <r>
    <n v="4101"/>
    <x v="86"/>
    <m/>
    <m/>
    <s v="-----"/>
    <x v="4"/>
    <m/>
    <m/>
    <m/>
    <m/>
    <s v="0 "/>
    <n v="0"/>
    <m/>
  </r>
  <r>
    <n v="4102"/>
    <x v="86"/>
    <m/>
    <m/>
    <s v="-----"/>
    <x v="4"/>
    <m/>
    <m/>
    <m/>
    <m/>
    <s v="0 "/>
    <n v="0"/>
    <m/>
  </r>
  <r>
    <n v="4103"/>
    <x v="86"/>
    <m/>
    <m/>
    <s v="-----"/>
    <x v="4"/>
    <m/>
    <m/>
    <m/>
    <m/>
    <s v="0 "/>
    <n v="0"/>
    <m/>
  </r>
  <r>
    <n v="4104"/>
    <x v="86"/>
    <m/>
    <m/>
    <s v="-----"/>
    <x v="4"/>
    <m/>
    <m/>
    <m/>
    <m/>
    <s v="0 "/>
    <n v="0"/>
    <m/>
  </r>
  <r>
    <n v="4105"/>
    <x v="86"/>
    <m/>
    <m/>
    <s v="-----"/>
    <x v="4"/>
    <m/>
    <m/>
    <m/>
    <m/>
    <s v="0 "/>
    <n v="0"/>
    <m/>
  </r>
  <r>
    <n v="4106"/>
    <x v="86"/>
    <m/>
    <m/>
    <s v="-----"/>
    <x v="4"/>
    <m/>
    <m/>
    <m/>
    <m/>
    <s v="0 "/>
    <n v="0"/>
    <m/>
  </r>
  <r>
    <n v="4107"/>
    <x v="86"/>
    <m/>
    <m/>
    <s v="-----"/>
    <x v="4"/>
    <m/>
    <m/>
    <m/>
    <m/>
    <s v="0 "/>
    <n v="0"/>
    <m/>
  </r>
  <r>
    <n v="4108"/>
    <x v="86"/>
    <m/>
    <m/>
    <s v="-----"/>
    <x v="4"/>
    <m/>
    <m/>
    <m/>
    <m/>
    <s v="0 "/>
    <n v="0"/>
    <m/>
  </r>
  <r>
    <n v="4109"/>
    <x v="86"/>
    <m/>
    <m/>
    <s v="-----"/>
    <x v="4"/>
    <m/>
    <m/>
    <m/>
    <m/>
    <s v="0 "/>
    <n v="0"/>
    <m/>
  </r>
  <r>
    <n v="4110"/>
    <x v="86"/>
    <m/>
    <m/>
    <s v="-----"/>
    <x v="4"/>
    <m/>
    <m/>
    <m/>
    <m/>
    <s v="0 "/>
    <n v="0"/>
    <m/>
  </r>
  <r>
    <n v="4111"/>
    <x v="86"/>
    <m/>
    <m/>
    <s v="-----"/>
    <x v="4"/>
    <m/>
    <m/>
    <m/>
    <m/>
    <s v="0 "/>
    <n v="0"/>
    <m/>
  </r>
  <r>
    <n v="4112"/>
    <x v="86"/>
    <m/>
    <m/>
    <s v="-----"/>
    <x v="4"/>
    <m/>
    <m/>
    <m/>
    <m/>
    <s v="0 "/>
    <n v="0"/>
    <m/>
  </r>
  <r>
    <n v="4113"/>
    <x v="86"/>
    <m/>
    <m/>
    <s v="-----"/>
    <x v="4"/>
    <m/>
    <m/>
    <m/>
    <m/>
    <s v="0 "/>
    <n v="0"/>
    <m/>
  </r>
  <r>
    <n v="4114"/>
    <x v="86"/>
    <m/>
    <m/>
    <s v="-----"/>
    <x v="4"/>
    <m/>
    <m/>
    <m/>
    <m/>
    <s v="0 "/>
    <n v="0"/>
    <m/>
  </r>
  <r>
    <n v="4115"/>
    <x v="86"/>
    <m/>
    <m/>
    <s v="-----"/>
    <x v="4"/>
    <m/>
    <m/>
    <m/>
    <m/>
    <s v="0 "/>
    <n v="0"/>
    <m/>
  </r>
  <r>
    <n v="4116"/>
    <x v="86"/>
    <m/>
    <m/>
    <s v="-----"/>
    <x v="4"/>
    <m/>
    <m/>
    <m/>
    <m/>
    <s v="0 "/>
    <n v="0"/>
    <m/>
  </r>
  <r>
    <n v="4117"/>
    <x v="86"/>
    <m/>
    <m/>
    <s v="-----"/>
    <x v="4"/>
    <m/>
    <m/>
    <m/>
    <m/>
    <s v="0 "/>
    <n v="0"/>
    <m/>
  </r>
  <r>
    <n v="4118"/>
    <x v="86"/>
    <m/>
    <m/>
    <s v="-----"/>
    <x v="4"/>
    <m/>
    <m/>
    <m/>
    <m/>
    <s v="0 "/>
    <n v="0"/>
    <m/>
  </r>
  <r>
    <n v="4119"/>
    <x v="86"/>
    <m/>
    <m/>
    <s v="-----"/>
    <x v="4"/>
    <m/>
    <m/>
    <m/>
    <m/>
    <s v="0 "/>
    <n v="0"/>
    <m/>
  </r>
  <r>
    <n v="4120"/>
    <x v="86"/>
    <m/>
    <m/>
    <s v="-----"/>
    <x v="4"/>
    <m/>
    <m/>
    <m/>
    <m/>
    <s v="0 "/>
    <n v="0"/>
    <m/>
  </r>
  <r>
    <n v="4121"/>
    <x v="86"/>
    <m/>
    <m/>
    <s v="-----"/>
    <x v="4"/>
    <m/>
    <m/>
    <m/>
    <m/>
    <s v="0 "/>
    <n v="0"/>
    <m/>
  </r>
  <r>
    <n v="4122"/>
    <x v="86"/>
    <m/>
    <m/>
    <s v="-----"/>
    <x v="4"/>
    <m/>
    <m/>
    <m/>
    <m/>
    <s v="0 "/>
    <n v="0"/>
    <m/>
  </r>
  <r>
    <n v="4123"/>
    <x v="86"/>
    <m/>
    <m/>
    <s v="-----"/>
    <x v="4"/>
    <m/>
    <m/>
    <m/>
    <m/>
    <s v="0 "/>
    <n v="0"/>
    <m/>
  </r>
  <r>
    <n v="4124"/>
    <x v="86"/>
    <m/>
    <m/>
    <s v="-----"/>
    <x v="4"/>
    <m/>
    <m/>
    <m/>
    <m/>
    <s v="0 "/>
    <n v="0"/>
    <m/>
  </r>
  <r>
    <n v="4125"/>
    <x v="86"/>
    <m/>
    <m/>
    <s v="-----"/>
    <x v="4"/>
    <m/>
    <m/>
    <m/>
    <m/>
    <s v="0 "/>
    <n v="0"/>
    <m/>
  </r>
  <r>
    <n v="4126"/>
    <x v="86"/>
    <m/>
    <m/>
    <s v="-----"/>
    <x v="4"/>
    <m/>
    <m/>
    <m/>
    <m/>
    <s v="0 "/>
    <n v="0"/>
    <m/>
  </r>
  <r>
    <n v="4127"/>
    <x v="86"/>
    <m/>
    <m/>
    <s v="-----"/>
    <x v="4"/>
    <m/>
    <m/>
    <m/>
    <m/>
    <s v="0 "/>
    <n v="0"/>
    <m/>
  </r>
  <r>
    <n v="4128"/>
    <x v="86"/>
    <m/>
    <m/>
    <s v="-----"/>
    <x v="4"/>
    <m/>
    <m/>
    <m/>
    <m/>
    <s v="0 "/>
    <n v="0"/>
    <m/>
  </r>
  <r>
    <n v="4129"/>
    <x v="86"/>
    <m/>
    <m/>
    <s v="-----"/>
    <x v="4"/>
    <m/>
    <m/>
    <m/>
    <m/>
    <s v="0 "/>
    <n v="0"/>
    <m/>
  </r>
  <r>
    <n v="4130"/>
    <x v="86"/>
    <m/>
    <m/>
    <s v="-----"/>
    <x v="4"/>
    <m/>
    <m/>
    <m/>
    <m/>
    <s v="0 "/>
    <n v="0"/>
    <m/>
  </r>
  <r>
    <n v="4131"/>
    <x v="86"/>
    <m/>
    <m/>
    <s v="-----"/>
    <x v="4"/>
    <m/>
    <m/>
    <m/>
    <m/>
    <s v="0 "/>
    <n v="0"/>
    <m/>
  </r>
  <r>
    <n v="4132"/>
    <x v="86"/>
    <m/>
    <m/>
    <s v="-----"/>
    <x v="4"/>
    <m/>
    <m/>
    <m/>
    <m/>
    <s v="0 "/>
    <n v="0"/>
    <m/>
  </r>
  <r>
    <n v="4133"/>
    <x v="86"/>
    <m/>
    <m/>
    <s v="-----"/>
    <x v="4"/>
    <m/>
    <m/>
    <m/>
    <m/>
    <s v="0 "/>
    <n v="0"/>
    <m/>
  </r>
  <r>
    <n v="4134"/>
    <x v="86"/>
    <m/>
    <m/>
    <s v="-----"/>
    <x v="4"/>
    <m/>
    <m/>
    <m/>
    <m/>
    <s v="0 "/>
    <n v="0"/>
    <m/>
  </r>
  <r>
    <n v="4135"/>
    <x v="86"/>
    <m/>
    <m/>
    <s v="-----"/>
    <x v="4"/>
    <m/>
    <m/>
    <m/>
    <m/>
    <s v="0 "/>
    <n v="0"/>
    <m/>
  </r>
  <r>
    <n v="4136"/>
    <x v="86"/>
    <m/>
    <m/>
    <s v="-----"/>
    <x v="4"/>
    <m/>
    <m/>
    <m/>
    <m/>
    <s v="0 "/>
    <n v="0"/>
    <m/>
  </r>
  <r>
    <n v="4137"/>
    <x v="86"/>
    <m/>
    <m/>
    <s v="-----"/>
    <x v="4"/>
    <m/>
    <m/>
    <m/>
    <m/>
    <s v="0 "/>
    <n v="0"/>
    <m/>
  </r>
  <r>
    <n v="4138"/>
    <x v="86"/>
    <m/>
    <m/>
    <s v="-----"/>
    <x v="4"/>
    <m/>
    <m/>
    <m/>
    <m/>
    <s v="0 "/>
    <n v="0"/>
    <m/>
  </r>
  <r>
    <n v="4139"/>
    <x v="86"/>
    <m/>
    <m/>
    <s v="-----"/>
    <x v="4"/>
    <m/>
    <m/>
    <m/>
    <m/>
    <s v="0 "/>
    <n v="0"/>
    <m/>
  </r>
  <r>
    <n v="4140"/>
    <x v="86"/>
    <m/>
    <m/>
    <s v="-----"/>
    <x v="4"/>
    <m/>
    <m/>
    <m/>
    <m/>
    <s v="0 "/>
    <n v="0"/>
    <m/>
  </r>
  <r>
    <n v="4141"/>
    <x v="86"/>
    <m/>
    <m/>
    <s v="-----"/>
    <x v="4"/>
    <m/>
    <m/>
    <m/>
    <m/>
    <s v="0 "/>
    <n v="0"/>
    <m/>
  </r>
  <r>
    <n v="4142"/>
    <x v="86"/>
    <m/>
    <m/>
    <s v="-----"/>
    <x v="4"/>
    <m/>
    <m/>
    <m/>
    <m/>
    <s v="0 "/>
    <n v="0"/>
    <m/>
  </r>
  <r>
    <n v="4143"/>
    <x v="86"/>
    <m/>
    <m/>
    <s v="-----"/>
    <x v="4"/>
    <m/>
    <m/>
    <m/>
    <m/>
    <s v="0 "/>
    <n v="0"/>
    <m/>
  </r>
  <r>
    <n v="4144"/>
    <x v="86"/>
    <m/>
    <m/>
    <s v="-----"/>
    <x v="4"/>
    <m/>
    <m/>
    <m/>
    <m/>
    <s v="0 "/>
    <n v="0"/>
    <m/>
  </r>
  <r>
    <n v="4145"/>
    <x v="86"/>
    <m/>
    <m/>
    <s v="-----"/>
    <x v="4"/>
    <m/>
    <m/>
    <m/>
    <m/>
    <s v="0 "/>
    <n v="0"/>
    <m/>
  </r>
  <r>
    <n v="4146"/>
    <x v="86"/>
    <m/>
    <m/>
    <s v="-----"/>
    <x v="4"/>
    <m/>
    <m/>
    <m/>
    <m/>
    <s v="0 "/>
    <n v="0"/>
    <m/>
  </r>
  <r>
    <n v="4147"/>
    <x v="86"/>
    <m/>
    <m/>
    <s v="-----"/>
    <x v="4"/>
    <m/>
    <m/>
    <m/>
    <m/>
    <s v="0 "/>
    <n v="0"/>
    <m/>
  </r>
  <r>
    <n v="4148"/>
    <x v="86"/>
    <m/>
    <m/>
    <s v="-----"/>
    <x v="4"/>
    <m/>
    <m/>
    <m/>
    <m/>
    <s v="0 "/>
    <n v="0"/>
    <m/>
  </r>
  <r>
    <n v="4149"/>
    <x v="86"/>
    <m/>
    <m/>
    <s v="-----"/>
    <x v="4"/>
    <m/>
    <m/>
    <m/>
    <m/>
    <s v="0 "/>
    <n v="0"/>
    <m/>
  </r>
  <r>
    <n v="4150"/>
    <x v="86"/>
    <m/>
    <m/>
    <s v="-----"/>
    <x v="4"/>
    <m/>
    <m/>
    <m/>
    <m/>
    <s v="0 "/>
    <n v="0"/>
    <m/>
  </r>
  <r>
    <n v="4151"/>
    <x v="86"/>
    <m/>
    <m/>
    <s v="-----"/>
    <x v="4"/>
    <m/>
    <m/>
    <m/>
    <m/>
    <s v="0 "/>
    <n v="0"/>
    <m/>
  </r>
  <r>
    <n v="4152"/>
    <x v="86"/>
    <m/>
    <m/>
    <s v="-----"/>
    <x v="4"/>
    <m/>
    <m/>
    <m/>
    <m/>
    <s v="0 "/>
    <n v="0"/>
    <m/>
  </r>
  <r>
    <n v="4153"/>
    <x v="86"/>
    <m/>
    <m/>
    <s v="-----"/>
    <x v="4"/>
    <m/>
    <m/>
    <m/>
    <m/>
    <s v="0 "/>
    <n v="0"/>
    <m/>
  </r>
  <r>
    <n v="4154"/>
    <x v="86"/>
    <m/>
    <m/>
    <s v="-----"/>
    <x v="4"/>
    <m/>
    <m/>
    <m/>
    <m/>
    <s v="0 "/>
    <n v="0"/>
    <m/>
  </r>
  <r>
    <n v="4155"/>
    <x v="86"/>
    <m/>
    <m/>
    <s v="-----"/>
    <x v="4"/>
    <m/>
    <m/>
    <m/>
    <m/>
    <s v="0 "/>
    <n v="0"/>
    <m/>
  </r>
  <r>
    <n v="4156"/>
    <x v="86"/>
    <m/>
    <m/>
    <s v="-----"/>
    <x v="4"/>
    <m/>
    <m/>
    <m/>
    <m/>
    <s v="0 "/>
    <n v="0"/>
    <m/>
  </r>
  <r>
    <n v="4157"/>
    <x v="86"/>
    <m/>
    <m/>
    <s v="-----"/>
    <x v="4"/>
    <m/>
    <m/>
    <m/>
    <m/>
    <s v="0 "/>
    <n v="0"/>
    <m/>
  </r>
  <r>
    <n v="4158"/>
    <x v="86"/>
    <m/>
    <m/>
    <s v="-----"/>
    <x v="4"/>
    <m/>
    <m/>
    <m/>
    <m/>
    <s v="0 "/>
    <n v="0"/>
    <m/>
  </r>
  <r>
    <n v="4159"/>
    <x v="86"/>
    <m/>
    <m/>
    <s v="-----"/>
    <x v="4"/>
    <m/>
    <m/>
    <m/>
    <m/>
    <s v="0 "/>
    <n v="0"/>
    <m/>
  </r>
  <r>
    <n v="4160"/>
    <x v="86"/>
    <m/>
    <m/>
    <s v="-----"/>
    <x v="4"/>
    <m/>
    <m/>
    <m/>
    <m/>
    <s v="0 "/>
    <n v="0"/>
    <m/>
  </r>
  <r>
    <n v="4161"/>
    <x v="86"/>
    <m/>
    <m/>
    <s v="-----"/>
    <x v="4"/>
    <m/>
    <m/>
    <m/>
    <m/>
    <s v="0 "/>
    <n v="0"/>
    <m/>
  </r>
  <r>
    <n v="4162"/>
    <x v="86"/>
    <m/>
    <m/>
    <s v="-----"/>
    <x v="4"/>
    <m/>
    <m/>
    <m/>
    <m/>
    <s v="0 "/>
    <n v="0"/>
    <m/>
  </r>
  <r>
    <n v="4163"/>
    <x v="86"/>
    <m/>
    <m/>
    <s v="-----"/>
    <x v="4"/>
    <m/>
    <m/>
    <m/>
    <m/>
    <s v="0 "/>
    <n v="0"/>
    <m/>
  </r>
  <r>
    <n v="4164"/>
    <x v="86"/>
    <m/>
    <m/>
    <s v="-----"/>
    <x v="4"/>
    <m/>
    <m/>
    <m/>
    <m/>
    <s v="0 "/>
    <n v="0"/>
    <m/>
  </r>
  <r>
    <n v="4165"/>
    <x v="86"/>
    <m/>
    <m/>
    <s v="-----"/>
    <x v="4"/>
    <m/>
    <m/>
    <m/>
    <m/>
    <s v="0 "/>
    <n v="0"/>
    <m/>
  </r>
  <r>
    <n v="4166"/>
    <x v="86"/>
    <m/>
    <m/>
    <s v="-----"/>
    <x v="4"/>
    <m/>
    <m/>
    <m/>
    <m/>
    <s v="0 "/>
    <n v="0"/>
    <m/>
  </r>
  <r>
    <n v="4167"/>
    <x v="86"/>
    <m/>
    <m/>
    <s v="-----"/>
    <x v="4"/>
    <m/>
    <m/>
    <m/>
    <m/>
    <s v="0 "/>
    <n v="0"/>
    <m/>
  </r>
  <r>
    <n v="4168"/>
    <x v="86"/>
    <m/>
    <m/>
    <s v="-----"/>
    <x v="4"/>
    <m/>
    <m/>
    <m/>
    <m/>
    <s v="0 "/>
    <n v="0"/>
    <m/>
  </r>
  <r>
    <n v="4169"/>
    <x v="86"/>
    <m/>
    <m/>
    <s v="-----"/>
    <x v="4"/>
    <m/>
    <m/>
    <m/>
    <m/>
    <s v="0 "/>
    <n v="0"/>
    <m/>
  </r>
  <r>
    <n v="4170"/>
    <x v="86"/>
    <m/>
    <m/>
    <s v="-----"/>
    <x v="4"/>
    <m/>
    <m/>
    <m/>
    <m/>
    <s v="0 "/>
    <n v="0"/>
    <m/>
  </r>
  <r>
    <n v="4171"/>
    <x v="86"/>
    <m/>
    <m/>
    <s v="-----"/>
    <x v="4"/>
    <m/>
    <m/>
    <m/>
    <m/>
    <s v="0 "/>
    <n v="0"/>
    <m/>
  </r>
  <r>
    <n v="4172"/>
    <x v="86"/>
    <m/>
    <m/>
    <s v="-----"/>
    <x v="4"/>
    <m/>
    <m/>
    <m/>
    <m/>
    <s v="0 "/>
    <n v="0"/>
    <m/>
  </r>
  <r>
    <n v="4173"/>
    <x v="86"/>
    <m/>
    <m/>
    <s v="-----"/>
    <x v="4"/>
    <m/>
    <m/>
    <m/>
    <m/>
    <s v="0 "/>
    <n v="0"/>
    <m/>
  </r>
  <r>
    <n v="4174"/>
    <x v="87"/>
    <d v="2023-10-03T00:00:00"/>
    <s v="PEREY AIRENE O."/>
    <s v="CCT"/>
    <x v="1"/>
    <d v="2023-09-29T00:00:00"/>
    <d v="2023-10-06T00:00:00"/>
    <s v="VL"/>
    <m/>
    <s v="6 VL"/>
    <n v="6"/>
    <m/>
  </r>
  <r>
    <n v="4175"/>
    <x v="87"/>
    <d v="2023-10-09T00:00:00"/>
    <s v="ANACAY ABNER M."/>
    <s v="ASSESSORS OFFICE"/>
    <x v="1"/>
    <d v="2023-09-18T00:00:00"/>
    <d v="2023-10-13T00:00:00"/>
    <s v="SL"/>
    <m/>
    <s v="20 SL"/>
    <n v="20"/>
    <m/>
  </r>
  <r>
    <n v="4176"/>
    <x v="87"/>
    <d v="2023-10-09T00:00:00"/>
    <s v="DE CASTRO ROSS EIZALHYNNE A."/>
    <s v="SP"/>
    <x v="0"/>
    <d v="2023-10-16T00:00:00"/>
    <d v="2023-10-16T00:00:00"/>
    <s v="VL"/>
    <m/>
    <s v="1 VL"/>
    <n v="1"/>
    <m/>
  </r>
  <r>
    <n v="4176"/>
    <x v="87"/>
    <d v="2023-10-09T00:00:00"/>
    <s v="DE CASTRO ROSS EIZALHYNNE A."/>
    <s v="SP"/>
    <x v="0"/>
    <d v="2023-10-23T00:00:00"/>
    <d v="2023-10-23T00:00:00"/>
    <s v="VL"/>
    <m/>
    <s v="1 VL"/>
    <n v="1"/>
    <m/>
  </r>
  <r>
    <n v="4177"/>
    <x v="87"/>
    <d v="2023-10-05T00:00:00"/>
    <s v="DIMAPILIS MA. TRINIDAD S."/>
    <s v="NUTRITION OFFICE"/>
    <x v="1"/>
    <d v="2023-10-09T00:00:00"/>
    <d v="2023-10-10T00:00:00"/>
    <s v="VL"/>
    <m/>
    <s v="2 VL"/>
    <n v="2"/>
    <m/>
  </r>
  <r>
    <n v="4177"/>
    <x v="87"/>
    <d v="2023-10-05T00:00:00"/>
    <s v="DIMAPILIS MA. TRINIDAD S."/>
    <s v="NUTRITION OFFICE"/>
    <x v="1"/>
    <d v="2023-10-12T00:00:00"/>
    <d v="2023-10-13T00:00:00"/>
    <s v="VL"/>
    <m/>
    <s v="2 VL"/>
    <n v="2"/>
    <m/>
  </r>
  <r>
    <n v="4178"/>
    <x v="87"/>
    <d v="2023-09-25T00:00:00"/>
    <s v="PEREA BABEL G."/>
    <s v="HOUSING"/>
    <x v="0"/>
    <d v="2023-10-05T00:00:00"/>
    <d v="2023-10-06T00:00:00"/>
    <s v="OTHER"/>
    <s v="SEC 21 EO 292- SPECIAL PRIVILEGE"/>
    <s v="2 OTHER"/>
    <n v="2"/>
    <m/>
  </r>
  <r>
    <n v="4179"/>
    <x v="87"/>
    <d v="2023-09-27T00:00:00"/>
    <s v="AGUILAR WILLIAM C."/>
    <s v="TICC"/>
    <x v="0"/>
    <d v="2023-10-04T00:00:00"/>
    <d v="2023-10-05T00:00:00"/>
    <s v="OTHER"/>
    <s v="SEC 21 EO 292- SPECIAL PRIVILEGE"/>
    <s v="2 OTHER"/>
    <n v="2"/>
    <m/>
  </r>
  <r>
    <n v="4180"/>
    <x v="87"/>
    <d v="2023-09-25T00:00:00"/>
    <s v="RAMA RAQUEL J."/>
    <s v="INTERNAL"/>
    <x v="0"/>
    <d v="2023-09-20T00:00:00"/>
    <d v="2023-09-22T00:00:00"/>
    <s v="SL"/>
    <m/>
    <s v="3 SL"/>
    <n v="3"/>
    <m/>
  </r>
  <r>
    <n v="4181"/>
    <x v="87"/>
    <d v="2023-10-02T00:00:00"/>
    <s v="RAMA RAQUEL J."/>
    <s v="INTERNAL"/>
    <x v="0"/>
    <d v="2023-09-27T00:00:00"/>
    <d v="2023-09-29T00:00:00"/>
    <s v="SL"/>
    <m/>
    <s v="3 SL"/>
    <n v="3"/>
    <m/>
  </r>
  <r>
    <n v="4182"/>
    <x v="87"/>
    <d v="2023-10-02T00:00:00"/>
    <s v="SABULAAN MARIA LEAH M."/>
    <s v="CPDO"/>
    <x v="0"/>
    <d v="2023-09-25T00:00:00"/>
    <d v="2023-09-29T00:00:00"/>
    <s v="SL"/>
    <m/>
    <s v="5 SL"/>
    <n v="5"/>
    <m/>
  </r>
  <r>
    <n v="4183"/>
    <x v="87"/>
    <d v="2023-10-02T00:00:00"/>
    <s v="PAJENAGO FRANCIS B."/>
    <s v="CSWDO"/>
    <x v="0"/>
    <d v="2023-10-03T00:00:00"/>
    <d v="2023-10-03T00:00:00"/>
    <s v="VL"/>
    <m/>
    <s v="1 VL"/>
    <n v="1"/>
    <m/>
  </r>
  <r>
    <n v="4183"/>
    <x v="87"/>
    <d v="2023-10-02T00:00:00"/>
    <s v="PAJENAGO FRANCIS B."/>
    <s v="CSWDO"/>
    <x v="0"/>
    <d v="2023-10-05T00:00:00"/>
    <d v="2023-10-06T00:00:00"/>
    <s v="VL"/>
    <m/>
    <s v="2 VL"/>
    <n v="2"/>
    <m/>
  </r>
  <r>
    <n v="4184"/>
    <x v="87"/>
    <d v="2023-10-02T00:00:00"/>
    <s v="PAJENAGO FRANCIS B."/>
    <s v="CSWDO"/>
    <x v="0"/>
    <d v="2023-10-04T00:00:00"/>
    <d v="2023-10-04T00:00:00"/>
    <s v="OTHER"/>
    <s v="SEC 21 EO 292- SPECIAL PRIVILEGE"/>
    <s v="1 OTHER"/>
    <n v="1"/>
    <m/>
  </r>
  <r>
    <n v="4185"/>
    <x v="87"/>
    <d v="2023-10-06T00:00:00"/>
    <s v="ATIENZA JULIE ANN A."/>
    <s v="CTO"/>
    <x v="1"/>
    <d v="2023-10-05T00:00:00"/>
    <d v="2023-10-05T00:00:00"/>
    <s v="SL"/>
    <m/>
    <s v="1 SL"/>
    <n v="1"/>
    <m/>
  </r>
  <r>
    <n v="4186"/>
    <x v="87"/>
    <d v="2023-09-15T00:00:00"/>
    <s v="PEREY EDWIN M."/>
    <s v="TCIS"/>
    <x v="0"/>
    <d v="2023-10-24T00:00:00"/>
    <d v="2023-10-31T00:00:00"/>
    <s v="VL"/>
    <m/>
    <s v="6 VL"/>
    <n v="6"/>
    <m/>
  </r>
  <r>
    <n v="4187"/>
    <x v="87"/>
    <d v="2023-10-05T00:00:00"/>
    <s v="VILLANUEVA CHRISTIANNE FAYE A."/>
    <s v="CEO"/>
    <x v="0"/>
    <d v="2023-10-02T00:00:00"/>
    <d v="2023-10-02T00:00:00"/>
    <s v="SL"/>
    <m/>
    <s v="1 SL"/>
    <n v="1"/>
    <m/>
  </r>
  <r>
    <n v="4188"/>
    <x v="87"/>
    <d v="2023-09-27T00:00:00"/>
    <s v="DOGELIO RONNEL D."/>
    <s v="CEO"/>
    <x v="1"/>
    <d v="2023-09-26T00:00:00"/>
    <d v="2023-09-26T00:00:00"/>
    <s v="SL"/>
    <m/>
    <s v="1 SL"/>
    <n v="1"/>
    <m/>
  </r>
  <r>
    <n v="4189"/>
    <x v="87"/>
    <d v="2023-10-05T00:00:00"/>
    <s v="OCAMPO EDRALYN B."/>
    <s v="HRMO"/>
    <x v="1"/>
    <d v="2023-10-03T00:00:00"/>
    <d v="2023-10-04T00:00:00"/>
    <s v="SL"/>
    <m/>
    <s v="2 SL"/>
    <n v="2"/>
    <m/>
  </r>
  <r>
    <n v="4190"/>
    <x v="87"/>
    <d v="2023-09-27T00:00:00"/>
    <s v="PEREY AIRENE O."/>
    <s v="CCT"/>
    <x v="1"/>
    <d v="2023-09-14T00:00:00"/>
    <d v="2023-09-26T00:00:00"/>
    <s v="VL"/>
    <m/>
    <s v="9 VL"/>
    <n v="9"/>
    <m/>
  </r>
  <r>
    <n v="4191"/>
    <x v="87"/>
    <d v="2023-10-03T00:00:00"/>
    <s v="PEREY AIRENE O."/>
    <s v="CCT"/>
    <x v="1"/>
    <d v="2023-09-27T00:00:00"/>
    <d v="2023-09-28T00:00:00"/>
    <s v="SL"/>
    <m/>
    <s v="2 SL"/>
    <n v="2"/>
    <m/>
  </r>
  <r>
    <n v="4192"/>
    <x v="87"/>
    <d v="2023-10-05T00:00:00"/>
    <s v="ANGCAYA JOHN V."/>
    <s v="ACCOUNTING"/>
    <x v="1"/>
    <d v="2023-10-20T00:00:00"/>
    <d v="2023-10-24T00:00:00"/>
    <s v="VL"/>
    <m/>
    <s v="3 VL"/>
    <n v="3"/>
    <m/>
  </r>
  <r>
    <n v="4193"/>
    <x v="87"/>
    <d v="2023-10-05T00:00:00"/>
    <s v="MIRANDA MARIA LOIDA M."/>
    <n v="0"/>
    <x v="2"/>
    <d v="2023-10-09T00:00:00"/>
    <d v="2023-10-09T00:00:00"/>
    <s v="VL"/>
    <m/>
    <s v="1 VL"/>
    <n v="1"/>
    <m/>
  </r>
  <r>
    <n v="4194"/>
    <x v="87"/>
    <d v="2023-10-05T00:00:00"/>
    <s v="ROCILLO CECILLA A."/>
    <s v="ACCOUNTING"/>
    <x v="1"/>
    <d v="2023-10-24T00:00:00"/>
    <d v="2023-10-25T00:00:00"/>
    <s v="VL"/>
    <m/>
    <s v="2 VL"/>
    <n v="2"/>
    <m/>
  </r>
  <r>
    <n v="4195"/>
    <x v="87"/>
    <d v="2023-09-28T00:00:00"/>
    <s v="DEL MUNDO ROSALLE A."/>
    <s v="PIO"/>
    <x v="1"/>
    <d v="2023-10-02T00:00:00"/>
    <d v="2023-10-02T00:00:00"/>
    <s v="OTHER"/>
    <s v="SEC 21 EO 292- SPECIAL PRIVILEGE"/>
    <s v="1 OTHER"/>
    <n v="1"/>
    <m/>
  </r>
  <r>
    <n v="4196"/>
    <x v="87"/>
    <d v="2023-10-02T00:00:00"/>
    <s v="DOLOT JESUS JR. D."/>
    <s v="PIO"/>
    <x v="1"/>
    <d v="2023-09-25T00:00:00"/>
    <d v="2023-09-29T00:00:00"/>
    <s v="SL"/>
    <m/>
    <s v="5 SL"/>
    <n v="5"/>
    <m/>
  </r>
  <r>
    <n v="4197"/>
    <x v="87"/>
    <d v="2023-10-02T00:00:00"/>
    <s v="DOLOT JESUS JR. D."/>
    <s v="PIO"/>
    <x v="1"/>
    <d v="2023-09-22T00:00:00"/>
    <d v="2023-09-22T00:00:00"/>
    <s v="SL"/>
    <m/>
    <s v="1 SL"/>
    <n v="1"/>
    <m/>
  </r>
  <r>
    <n v="4198"/>
    <x v="87"/>
    <d v="2023-10-06T00:00:00"/>
    <s v="DOLOT JESUS JR. D."/>
    <s v="PIO"/>
    <x v="1"/>
    <d v="2023-10-19T00:00:00"/>
    <d v="2023-10-20T00:00:00"/>
    <s v="VL"/>
    <m/>
    <s v="2 VL"/>
    <n v="2"/>
    <m/>
  </r>
  <r>
    <n v="4199"/>
    <x v="87"/>
    <d v="2023-10-27T00:00:00"/>
    <s v="ZALDIVIA MIRIAM F."/>
    <s v="PIO"/>
    <x v="1"/>
    <d v="2023-09-25T00:00:00"/>
    <d v="2023-09-26T00:00:00"/>
    <s v="SL"/>
    <m/>
    <s v="2 SL"/>
    <n v="2"/>
    <m/>
  </r>
  <r>
    <n v="4200"/>
    <x v="87"/>
    <d v="2023-10-05T00:00:00"/>
    <s v="GONZALES MARY JANE D."/>
    <s v="CSWDO"/>
    <x v="0"/>
    <d v="2023-10-11T00:00:00"/>
    <d v="2023-10-13T00:00:00"/>
    <s v="VL"/>
    <m/>
    <s v="3 VL"/>
    <n v="3"/>
    <m/>
  </r>
  <r>
    <n v="4201"/>
    <x v="87"/>
    <d v="2023-10-05T00:00:00"/>
    <s v="DOGELIO MARIETTA D."/>
    <s v="NUTRITION OFFICE"/>
    <x v="1"/>
    <d v="2023-10-16T00:00:00"/>
    <d v="2023-10-18T00:00:00"/>
    <s v="OTHER"/>
    <s v="SEC 21 EO 292- SPECIAL PRIVILEGE"/>
    <s v="3 OTHER"/>
    <n v="3"/>
    <m/>
  </r>
  <r>
    <n v="4202"/>
    <x v="87"/>
    <d v="2023-09-06T00:00:00"/>
    <s v="MARASIGAN MARIFE C."/>
    <s v="CTO"/>
    <x v="2"/>
    <d v="2023-10-02T00:00:00"/>
    <d v="2023-10-05T00:00:00"/>
    <s v="SL"/>
    <m/>
    <s v="4 SL"/>
    <n v="4"/>
    <m/>
  </r>
  <r>
    <n v="4203"/>
    <x v="87"/>
    <d v="2023-10-05T00:00:00"/>
    <s v="DIMAPILIS JONNA T."/>
    <s v="ADMIN OFFICE"/>
    <x v="1"/>
    <d v="2023-10-13T00:00:00"/>
    <d v="2023-10-13T00:00:00"/>
    <s v="VL"/>
    <m/>
    <s v="1 VL"/>
    <n v="1"/>
    <m/>
  </r>
  <r>
    <n v="4204"/>
    <x v="87"/>
    <d v="2023-10-03T00:00:00"/>
    <s v="MANGUINAO GILBERT  "/>
    <s v="GSO"/>
    <x v="1"/>
    <d v="2023-09-28T00:00:00"/>
    <d v="2023-09-28T00:00:00"/>
    <s v="SL"/>
    <m/>
    <s v="1 SL"/>
    <n v="1"/>
    <m/>
  </r>
  <r>
    <n v="4204"/>
    <x v="87"/>
    <d v="2023-10-03T00:00:00"/>
    <s v="MANGUINAO GILBERT  "/>
    <s v="GSO"/>
    <x v="1"/>
    <d v="2023-10-02T00:00:00"/>
    <d v="2023-10-02T00:00:00"/>
    <s v="SL"/>
    <m/>
    <s v="1 SL"/>
    <n v="1"/>
    <m/>
  </r>
  <r>
    <n v="4205"/>
    <x v="87"/>
    <d v="2023-10-03T00:00:00"/>
    <s v="AUDITOR AILEEN D."/>
    <s v="PIO"/>
    <x v="1"/>
    <d v="2023-09-28T00:00:00"/>
    <d v="2023-09-28T00:00:00"/>
    <s v="SL"/>
    <m/>
    <s v="1 SL"/>
    <n v="1"/>
    <m/>
  </r>
  <r>
    <n v="4205"/>
    <x v="87"/>
    <d v="2023-10-03T00:00:00"/>
    <s v="AUDITOR AILEEN D."/>
    <s v="PIO"/>
    <x v="1"/>
    <d v="2023-10-02T00:00:00"/>
    <d v="2023-10-02T00:00:00"/>
    <s v="SL"/>
    <m/>
    <s v="1 SL"/>
    <n v="1"/>
    <m/>
  </r>
  <r>
    <n v="4206"/>
    <x v="87"/>
    <d v="2023-10-02T00:00:00"/>
    <s v="HERNANDEZ DARREL JESUS M."/>
    <s v="CHO"/>
    <x v="1"/>
    <d v="2023-10-13T00:00:00"/>
    <d v="2023-10-16T00:00:00"/>
    <s v="VL"/>
    <m/>
    <s v="2 VL"/>
    <n v="2"/>
    <m/>
  </r>
  <r>
    <n v="4207"/>
    <x v="87"/>
    <d v="2023-10-04T00:00:00"/>
    <s v="FELICIDARIO PAMELA C."/>
    <s v="BUDGET"/>
    <x v="1"/>
    <d v="2023-10-03T00:00:00"/>
    <d v="2023-10-03T00:00:00"/>
    <s v="SL"/>
    <m/>
    <s v="1 SL"/>
    <n v="1"/>
    <m/>
  </r>
  <r>
    <n v="4208"/>
    <x v="87"/>
    <d v="2023-10-03T00:00:00"/>
    <s v="DIMARANAN PERPETUA F."/>
    <s v="TIPID IMPOK"/>
    <x v="1"/>
    <d v="2023-09-29T00:00:00"/>
    <d v="2023-09-29T00:00:00"/>
    <s v="SL"/>
    <m/>
    <s v="1 SL"/>
    <n v="1"/>
    <m/>
  </r>
  <r>
    <n v="4209"/>
    <x v="87"/>
    <d v="2023-10-04T00:00:00"/>
    <s v="DE OCAMPO MARISSA B."/>
    <s v="THRDC"/>
    <x v="1"/>
    <d v="2023-10-02T00:00:00"/>
    <d v="2023-10-03T00:00:00"/>
    <s v="SL"/>
    <m/>
    <s v="2 SL"/>
    <n v="2"/>
    <m/>
  </r>
  <r>
    <n v="4210"/>
    <x v="87"/>
    <d v="2023-10-02T00:00:00"/>
    <s v="ENMACIO LEILA A."/>
    <s v="ACCOUNTING"/>
    <x v="1"/>
    <d v="2023-09-25T00:00:00"/>
    <d v="2023-09-25T00:00:00"/>
    <s v="SL"/>
    <m/>
    <s v="1 SL"/>
    <n v="1"/>
    <m/>
  </r>
  <r>
    <n v="4210"/>
    <x v="87"/>
    <d v="2023-10-02T00:00:00"/>
    <s v="ENMACIO LEILA A."/>
    <s v="ACCOUNTING"/>
    <x v="1"/>
    <d v="2023-09-29T00:00:00"/>
    <d v="2023-09-29T00:00:00"/>
    <s v="SL"/>
    <m/>
    <s v="1 SL"/>
    <n v="1"/>
    <m/>
  </r>
  <r>
    <n v="4211"/>
    <x v="87"/>
    <d v="2023-10-01T00:00:00"/>
    <s v="DAÑO ALMA R."/>
    <s v="ACCOUNTING"/>
    <x v="1"/>
    <d v="2023-09-29T00:00:00"/>
    <d v="2023-09-29T00:00:00"/>
    <s v="SL"/>
    <m/>
    <s v="1 SL"/>
    <n v="1"/>
    <m/>
  </r>
  <r>
    <n v="4212"/>
    <x v="87"/>
    <d v="2023-10-03T00:00:00"/>
    <s v="MENDOZA NORA A."/>
    <n v="0"/>
    <x v="2"/>
    <d v="2023-09-27T00:00:00"/>
    <d v="2023-09-29T00:00:00"/>
    <s v="SL"/>
    <m/>
    <s v="3 SL"/>
    <n v="3"/>
    <m/>
  </r>
  <r>
    <n v="4213"/>
    <x v="87"/>
    <d v="2023-10-02T00:00:00"/>
    <s v="BITUIN LUCKY NIKKO G."/>
    <s v="CHO"/>
    <x v="0"/>
    <d v="2023-10-11T00:00:00"/>
    <d v="2023-10-11T00:00:00"/>
    <s v="VL"/>
    <m/>
    <s v="1 VL"/>
    <n v="1"/>
    <m/>
  </r>
  <r>
    <n v="4214"/>
    <x v="87"/>
    <d v="2023-10-04T00:00:00"/>
    <s v="ANACAY ANICETA P."/>
    <s v="PICNIC GROVE"/>
    <x v="1"/>
    <d v="2023-10-02T00:00:00"/>
    <d v="2023-10-03T00:00:00"/>
    <s v="SL"/>
    <m/>
    <s v="2 SL"/>
    <n v="2"/>
    <m/>
  </r>
  <r>
    <n v="4215"/>
    <x v="87"/>
    <d v="2023-10-02T00:00:00"/>
    <s v="PANGANIBAN CRISTETA M."/>
    <s v="DOE"/>
    <x v="1"/>
    <d v="2023-09-28T00:00:00"/>
    <d v="2023-09-29T00:00:00"/>
    <s v="SL"/>
    <m/>
    <s v="2 SL"/>
    <n v="2"/>
    <m/>
  </r>
  <r>
    <n v="4216"/>
    <x v="87"/>
    <d v="2023-10-02T00:00:00"/>
    <s v="SARDINOLA  GINABLETH J."/>
    <s v="MO"/>
    <x v="1"/>
    <d v="2023-09-18T00:00:00"/>
    <d v="2023-09-18T00:00:00"/>
    <s v="SL"/>
    <m/>
    <s v="1 SL"/>
    <n v="1"/>
    <m/>
  </r>
  <r>
    <n v="4216"/>
    <x v="87"/>
    <d v="2023-10-02T00:00:00"/>
    <s v="SARDINOLA  GINABLETH J."/>
    <s v="MO"/>
    <x v="1"/>
    <d v="2023-09-25T00:00:00"/>
    <d v="2023-09-25T00:00:00"/>
    <s v="SL"/>
    <m/>
    <s v="1 SL"/>
    <n v="1"/>
    <m/>
  </r>
  <r>
    <n v="4217"/>
    <x v="87"/>
    <d v="2023-10-02T00:00:00"/>
    <s v="SARDINOLA  GINABLETH J."/>
    <s v="MO"/>
    <x v="1"/>
    <d v="2023-10-05T00:00:00"/>
    <d v="2023-10-05T00:00:00"/>
    <s v="OTHER"/>
    <s v="SEC 21 EO 292- SPECIAL PRIVILEGE"/>
    <s v="1 OTHER"/>
    <n v="1"/>
    <m/>
  </r>
  <r>
    <n v="4218"/>
    <x v="87"/>
    <d v="2023-10-03T00:00:00"/>
    <s v="PAYAD MARICEL  Q."/>
    <s v="HRMO"/>
    <x v="1"/>
    <d v="2023-10-11T00:00:00"/>
    <d v="2023-10-11T00:00:00"/>
    <s v="VL"/>
    <m/>
    <s v="1 VL"/>
    <n v="1"/>
    <m/>
  </r>
  <r>
    <n v="4219"/>
    <x v="87"/>
    <d v="2023-10-03T00:00:00"/>
    <s v="OLEGARIO NENITA A."/>
    <s v="LIBRARY"/>
    <x v="1"/>
    <d v="2023-10-02T00:00:00"/>
    <d v="2023-10-02T00:00:00"/>
    <s v="SL"/>
    <m/>
    <s v="1 SL"/>
    <n v="1"/>
    <m/>
  </r>
  <r>
    <n v="4220"/>
    <x v="87"/>
    <d v="2023-10-03T00:00:00"/>
    <s v="BAYBAY MA. PAZ R."/>
    <s v="MO"/>
    <x v="1"/>
    <d v="2023-09-30T00:00:00"/>
    <d v="2023-09-30T00:00:00"/>
    <s v="SL"/>
    <m/>
    <s v="1 SL"/>
    <n v="1"/>
    <m/>
  </r>
  <r>
    <n v="4221"/>
    <x v="87"/>
    <d v="2023-10-03T00:00:00"/>
    <s v="MERCADO ARLENNIE D."/>
    <n v="0"/>
    <x v="2"/>
    <d v="2023-09-25T00:00:00"/>
    <d v="2023-09-26T00:00:00"/>
    <s v="SL"/>
    <m/>
    <s v="2 SL"/>
    <n v="2"/>
    <m/>
  </r>
  <r>
    <n v="4222"/>
    <x v="87"/>
    <d v="2023-10-03T00:00:00"/>
    <s v="CORTEZ FIDELA B."/>
    <s v="TCCH/TICC"/>
    <x v="1"/>
    <d v="2023-10-23T00:00:00"/>
    <d v="2023-10-23T00:00:00"/>
    <s v="VL"/>
    <m/>
    <s v="1 VL"/>
    <n v="1"/>
    <m/>
  </r>
  <r>
    <n v="4223"/>
    <x v="87"/>
    <d v="2023-10-02T00:00:00"/>
    <s v="MULINGTAPANG GUILLERMA O."/>
    <s v="GSO"/>
    <x v="0"/>
    <d v="2023-10-02T00:00:00"/>
    <d v="2023-10-10T00:00:00"/>
    <s v="SL"/>
    <m/>
    <s v="7 SL"/>
    <n v="7"/>
    <m/>
  </r>
  <r>
    <n v="4224"/>
    <x v="87"/>
    <d v="2023-10-02T00:00:00"/>
    <s v="JAVIER CARMELITA M."/>
    <s v="CCT"/>
    <x v="1"/>
    <d v="2023-09-29T00:00:00"/>
    <d v="2023-09-29T00:00:00"/>
    <s v="SL"/>
    <m/>
    <s v="1 SL"/>
    <n v="1"/>
    <m/>
  </r>
  <r>
    <n v="4225"/>
    <x v="87"/>
    <d v="2023-10-02T00:00:00"/>
    <s v="MIRANDA NICOLE MAY B."/>
    <n v="0"/>
    <x v="2"/>
    <d v="2023-09-25T00:00:00"/>
    <d v="2023-09-29T00:00:00"/>
    <s v="SL"/>
    <m/>
    <s v="5 SL"/>
    <n v="5"/>
    <m/>
  </r>
  <r>
    <n v="4226"/>
    <x v="87"/>
    <d v="2023-10-02T00:00:00"/>
    <s v="UNTALAN DIVINA R."/>
    <s v="CTO"/>
    <x v="1"/>
    <d v="2023-09-29T00:00:00"/>
    <d v="2023-09-29T00:00:00"/>
    <s v="SL"/>
    <m/>
    <s v="0.5 SL"/>
    <n v="0.5"/>
    <m/>
  </r>
  <r>
    <n v="4227"/>
    <x v="87"/>
    <d v="2023-10-02T00:00:00"/>
    <s v="DE GRANO MA. ERLINDA F."/>
    <s v="CTO"/>
    <x v="1"/>
    <d v="2023-09-29T00:00:00"/>
    <d v="2023-09-29T00:00:00"/>
    <s v="SL"/>
    <m/>
    <s v="0.5 SL"/>
    <n v="0.5"/>
    <m/>
  </r>
  <r>
    <n v="4228"/>
    <x v="87"/>
    <d v="2023-09-29T00:00:00"/>
    <s v="LAGUARDIA JOSELITO R."/>
    <s v="AGRICULTURE OFFICE"/>
    <x v="1"/>
    <d v="2023-10-06T00:00:00"/>
    <d v="2023-10-06T00:00:00"/>
    <s v="OTHER"/>
    <s v="SEC 21 EO 292- SPECIAL PRIVILEGE"/>
    <s v="1 OTHER"/>
    <n v="1"/>
    <m/>
  </r>
  <r>
    <n v="4229"/>
    <x v="87"/>
    <d v="2023-09-28T00:00:00"/>
    <s v="DIMAPILIS ELVIRA S."/>
    <s v="CTO"/>
    <x v="1"/>
    <d v="2023-09-27T00:00:00"/>
    <d v="2023-09-27T00:00:00"/>
    <s v="SL"/>
    <m/>
    <s v="1 SL"/>
    <n v="1"/>
    <m/>
  </r>
  <r>
    <n v="4230"/>
    <x v="87"/>
    <d v="2023-09-28T00:00:00"/>
    <s v="BISCOCHO JULIETA G."/>
    <s v="CTO"/>
    <x v="1"/>
    <d v="2023-10-06T00:00:00"/>
    <d v="2023-10-06T00:00:00"/>
    <s v="OTHER"/>
    <s v="SEC 21 EO 292- SPECIAL PRIVILEGE"/>
    <s v="1 OTHER"/>
    <n v="1"/>
    <m/>
  </r>
  <r>
    <n v="4231"/>
    <x v="87"/>
    <d v="2023-10-02T00:00:00"/>
    <s v="AMBAT MARILOU M."/>
    <s v="EEO/ CITY MARKET"/>
    <x v="1"/>
    <d v="2023-10-31T00:00:00"/>
    <d v="2023-10-31T00:00:00"/>
    <s v="VL"/>
    <m/>
    <s v="1 VL"/>
    <n v="1"/>
    <m/>
  </r>
  <r>
    <n v="4231"/>
    <x v="87"/>
    <d v="2023-10-02T00:00:00"/>
    <s v="AMBAT MARILOU M."/>
    <s v="EEO/ CITY MARKET"/>
    <x v="1"/>
    <d v="2023-09-04T00:00:00"/>
    <d v="2023-09-04T00:00:00"/>
    <s v="VL"/>
    <m/>
    <s v="1 VL"/>
    <n v="1"/>
    <m/>
  </r>
  <r>
    <n v="4232"/>
    <x v="87"/>
    <d v="2023-10-02T00:00:00"/>
    <s v="AMORA ELISA S."/>
    <s v="CTO"/>
    <x v="1"/>
    <d v="2023-09-29T00:00:00"/>
    <d v="2023-10-01T00:00:00"/>
    <s v="SL"/>
    <m/>
    <s v="2 SL"/>
    <n v="2"/>
    <m/>
  </r>
  <r>
    <n v="4233"/>
    <x v="87"/>
    <d v="2023-10-03T00:00:00"/>
    <s v="DELA CRUZ EVANGELINE P."/>
    <s v="LANDTAX"/>
    <x v="1"/>
    <d v="2023-09-29T00:00:00"/>
    <d v="2023-09-29T00:00:00"/>
    <s v="SL"/>
    <m/>
    <s v="1 SL"/>
    <n v="1"/>
    <m/>
  </r>
  <r>
    <n v="4234"/>
    <x v="87"/>
    <d v="2023-10-03T00:00:00"/>
    <s v="FERNANDEZ MILAGROS C."/>
    <s v="CTO"/>
    <x v="1"/>
    <d v="2023-09-29T00:00:00"/>
    <d v="2023-09-29T00:00:00"/>
    <s v="SL"/>
    <m/>
    <s v="1 SL"/>
    <n v="1"/>
    <m/>
  </r>
  <r>
    <n v="4235"/>
    <x v="87"/>
    <d v="2023-10-02T00:00:00"/>
    <s v="DIMAPILIS VILMA T."/>
    <s v="GSO"/>
    <x v="1"/>
    <d v="2023-09-29T00:00:00"/>
    <d v="2023-09-29T00:00:00"/>
    <s v="SL"/>
    <m/>
    <s v="1 SL"/>
    <n v="1"/>
    <m/>
  </r>
  <r>
    <n v="4236"/>
    <x v="87"/>
    <d v="2023-09-25T00:00:00"/>
    <s v="MONTENEGRO HELEN L."/>
    <s v="TOPS (ADMIN CSU)"/>
    <x v="1"/>
    <d v="2023-09-22T00:00:00"/>
    <d v="2023-09-22T00:00:00"/>
    <s v="SL"/>
    <m/>
    <s v="1 SL"/>
    <n v="1"/>
    <m/>
  </r>
  <r>
    <n v="4237"/>
    <x v="87"/>
    <d v="2023-10-05T00:00:00"/>
    <s v="SEÑA MARILYN B."/>
    <s v="NUTRITION OFFICE"/>
    <x v="1"/>
    <d v="2023-10-09T00:00:00"/>
    <d v="2023-10-10T00:00:00"/>
    <s v="VL"/>
    <m/>
    <s v="2 VL"/>
    <n v="2"/>
    <m/>
  </r>
  <r>
    <n v="4237"/>
    <x v="87"/>
    <d v="2023-10-05T00:00:00"/>
    <s v="SEÑA MARILYN B."/>
    <s v="NUTRITION OFFICE"/>
    <x v="1"/>
    <d v="2023-10-12T00:00:00"/>
    <d v="2023-10-13T00:00:00"/>
    <s v="VL"/>
    <m/>
    <s v="2 VL"/>
    <n v="2"/>
    <m/>
  </r>
  <r>
    <n v="4238"/>
    <x v="87"/>
    <d v="2023-09-27T00:00:00"/>
    <s v="GARCIA HAIZEL M."/>
    <s v="CCT"/>
    <x v="1"/>
    <d v="2023-09-26T00:00:00"/>
    <d v="2023-09-26T00:00:00"/>
    <s v="SL"/>
    <m/>
    <s v="1 SL"/>
    <n v="1"/>
    <m/>
  </r>
  <r>
    <n v="4239"/>
    <x v="87"/>
    <d v="2023-10-02T00:00:00"/>
    <s v="AMBION DORINDA A."/>
    <s v="CSWDO"/>
    <x v="1"/>
    <d v="2023-10-24T00:00:00"/>
    <d v="2023-10-24T00:00:00"/>
    <s v="VL"/>
    <m/>
    <s v="1 VL"/>
    <n v="1"/>
    <m/>
  </r>
  <r>
    <n v="4240"/>
    <x v="87"/>
    <d v="2023-09-29T00:00:00"/>
    <s v="MONTENEGRO HENRY S."/>
    <s v="SP"/>
    <x v="1"/>
    <d v="2023-09-28T00:00:00"/>
    <d v="2023-09-28T00:00:00"/>
    <s v="SL"/>
    <m/>
    <s v="1 SL"/>
    <n v="1"/>
    <m/>
  </r>
  <r>
    <n v="4241"/>
    <x v="87"/>
    <d v="2023-10-02T00:00:00"/>
    <s v="JAVIER CARMELITA M."/>
    <s v="CCT"/>
    <x v="1"/>
    <d v="2023-10-23T00:00:00"/>
    <d v="2023-10-24T00:00:00"/>
    <s v="VL"/>
    <m/>
    <s v="2 VL"/>
    <n v="2"/>
    <m/>
  </r>
  <r>
    <n v="4242"/>
    <x v="87"/>
    <d v="2023-10-02T00:00:00"/>
    <s v="AMBONAN AVELINA A."/>
    <s v="NUTRITION OFFICE"/>
    <x v="1"/>
    <d v="2023-09-30T00:00:00"/>
    <d v="2023-10-10T00:00:00"/>
    <s v="SL"/>
    <m/>
    <s v="7 SL"/>
    <n v="7"/>
    <m/>
  </r>
  <r>
    <n v="4243"/>
    <x v="87"/>
    <d v="2023-10-02T00:00:00"/>
    <s v="LIMBOC FLORDELIZA J."/>
    <s v="LCR"/>
    <x v="1"/>
    <d v="2023-09-27T00:00:00"/>
    <d v="2023-09-27T00:00:00"/>
    <s v="SL"/>
    <m/>
    <s v="1 SL"/>
    <n v="1"/>
    <m/>
  </r>
  <r>
    <n v="4244"/>
    <x v="87"/>
    <d v="2023-09-29T00:00:00"/>
    <s v="INOCENCIO REYMARK S."/>
    <s v="RECORDS OFFICE"/>
    <x v="1"/>
    <d v="2023-09-11T00:00:00"/>
    <d v="2023-09-11T00:00:00"/>
    <s v="SL"/>
    <m/>
    <s v="1 SL"/>
    <n v="1"/>
    <m/>
  </r>
  <r>
    <n v="4245"/>
    <x v="88"/>
    <d v="2023-10-09T00:00:00"/>
    <s v="ANGELES ANNABEL D."/>
    <n v="0"/>
    <x v="0"/>
    <d v="2023-10-04T00:00:00"/>
    <d v="2023-10-06T00:00:00"/>
    <s v="VL"/>
    <m/>
    <s v="3 VL"/>
    <n v="3"/>
    <m/>
  </r>
  <r>
    <n v="4246"/>
    <x v="88"/>
    <d v="2023-10-09T00:00:00"/>
    <s v="RAMA RAQUEL J."/>
    <s v="INTERNAL"/>
    <x v="0"/>
    <d v="2023-10-04T00:00:00"/>
    <d v="2023-10-06T00:00:00"/>
    <s v="SL"/>
    <m/>
    <s v="3 SL"/>
    <n v="3"/>
    <m/>
  </r>
  <r>
    <n v="4247"/>
    <x v="88"/>
    <d v="2023-10-09T00:00:00"/>
    <s v="SUMAGUI LORENA P."/>
    <s v="BIR"/>
    <x v="0"/>
    <d v="2023-09-29T00:00:00"/>
    <d v="2023-09-29T00:00:00"/>
    <s v="SL"/>
    <m/>
    <s v="1 SL"/>
    <n v="1"/>
    <m/>
  </r>
  <r>
    <n v="4247"/>
    <x v="88"/>
    <d v="2023-10-09T00:00:00"/>
    <s v="SUMAGUI LORENA P."/>
    <s v="BIR"/>
    <x v="0"/>
    <d v="2023-10-05T00:00:00"/>
    <d v="2023-10-06T00:00:00"/>
    <s v="SL"/>
    <m/>
    <s v="2 SL"/>
    <n v="2"/>
    <m/>
  </r>
  <r>
    <n v="4248"/>
    <x v="88"/>
    <d v="2023-10-09T00:00:00"/>
    <s v="MONTENEGRO HELEN L."/>
    <s v="TOPS (ADMIN CSU)"/>
    <x v="1"/>
    <d v="2023-10-04T00:00:00"/>
    <d v="2023-10-04T00:00:00"/>
    <s v="SL"/>
    <m/>
    <s v="1 SL"/>
    <n v="1"/>
    <m/>
  </r>
  <r>
    <n v="4249"/>
    <x v="88"/>
    <d v="2023-10-09T00:00:00"/>
    <s v="MALUBAY MELINDA D."/>
    <s v="THRDC"/>
    <x v="1"/>
    <d v="2023-10-06T00:00:00"/>
    <d v="2023-10-06T00:00:00"/>
    <s v="SL"/>
    <m/>
    <s v="1 SL"/>
    <n v="1"/>
    <m/>
  </r>
  <r>
    <n v="4250"/>
    <x v="88"/>
    <d v="2023-10-09T00:00:00"/>
    <s v="SIERRA SALVADOR  "/>
    <s v="PICNIC GROVE"/>
    <x v="0"/>
    <d v="2023-09-25T00:00:00"/>
    <d v="2023-09-28T00:00:00"/>
    <s v="SL"/>
    <m/>
    <s v="4 SL"/>
    <n v="4"/>
    <m/>
  </r>
  <r>
    <n v="4250"/>
    <x v="88"/>
    <d v="2023-10-09T00:00:00"/>
    <s v="SIERRA SALVADOR  "/>
    <s v="PICNIC GROVE"/>
    <x v="0"/>
    <d v="2023-10-02T00:00:00"/>
    <d v="2023-10-13T00:00:00"/>
    <s v="SL"/>
    <m/>
    <s v="10 SL"/>
    <n v="10"/>
    <m/>
  </r>
  <r>
    <n v="4251"/>
    <x v="88"/>
    <d v="2023-10-09T00:00:00"/>
    <s v="SIERRA SALVADOR  "/>
    <s v="PICNIC GROVE"/>
    <x v="0"/>
    <d v="2023-10-16T00:00:00"/>
    <d v="2023-10-31T00:00:00"/>
    <s v="VL"/>
    <m/>
    <s v="12 VL"/>
    <n v="12"/>
    <m/>
  </r>
  <r>
    <n v="4252"/>
    <x v="88"/>
    <d v="2023-10-09T00:00:00"/>
    <s v="FERMA ERIC N."/>
    <s v="GSO"/>
    <x v="0"/>
    <d v="2023-10-05T00:00:00"/>
    <d v="2023-10-06T00:00:00"/>
    <s v="SL"/>
    <m/>
    <s v="2 SL"/>
    <n v="2"/>
    <m/>
  </r>
  <r>
    <n v="4253"/>
    <x v="88"/>
    <d v="2023-10-09T00:00:00"/>
    <s v="GONZALES MARIO O."/>
    <s v="GSO"/>
    <x v="0"/>
    <d v="2023-10-05T00:00:00"/>
    <d v="2023-10-06T00:00:00"/>
    <s v="SL"/>
    <m/>
    <s v="2 SL"/>
    <n v="2"/>
    <m/>
  </r>
  <r>
    <n v="4254"/>
    <x v="88"/>
    <d v="2023-10-09T00:00:00"/>
    <s v="GONZALES MARIO O."/>
    <s v="GSO"/>
    <x v="0"/>
    <d v="2023-10-19T00:00:00"/>
    <d v="2023-10-20T00:00:00"/>
    <s v="VL"/>
    <m/>
    <s v="2 VL"/>
    <n v="2"/>
    <m/>
  </r>
  <r>
    <n v="4254"/>
    <x v="88"/>
    <d v="2023-10-09T00:00:00"/>
    <s v="GONZALES MARIO O."/>
    <s v="GSO"/>
    <x v="0"/>
    <d v="2023-10-26T00:00:00"/>
    <d v="2023-10-27T00:00:00"/>
    <s v="VL"/>
    <m/>
    <s v="2 VL"/>
    <n v="2"/>
    <m/>
  </r>
  <r>
    <n v="4255"/>
    <x v="88"/>
    <d v="2023-10-09T00:00:00"/>
    <s v="MARASIGAN BIENVENIDO E."/>
    <s v="GSO"/>
    <x v="0"/>
    <d v="2023-10-23T00:00:00"/>
    <d v="2023-10-27T00:00:00"/>
    <s v="VL"/>
    <m/>
    <s v="5 VL"/>
    <n v="5"/>
    <m/>
  </r>
  <r>
    <n v="4256"/>
    <x v="88"/>
    <d v="2023-10-09T00:00:00"/>
    <s v="DE VILLA MYRNA D."/>
    <s v="GSO"/>
    <x v="1"/>
    <d v="2023-10-04T00:00:00"/>
    <d v="2023-10-04T00:00:00"/>
    <s v="SL"/>
    <m/>
    <s v="1 SL"/>
    <n v="1"/>
    <m/>
  </r>
  <r>
    <n v="4256"/>
    <x v="88"/>
    <d v="2023-10-09T00:00:00"/>
    <s v="DE VILLA MYRNA D."/>
    <s v="GSO"/>
    <x v="1"/>
    <d v="2023-10-06T00:00:00"/>
    <d v="2023-10-06T00:00:00"/>
    <s v="SL"/>
    <m/>
    <s v="1 SL"/>
    <n v="1"/>
    <m/>
  </r>
  <r>
    <n v="4257"/>
    <x v="88"/>
    <d v="2023-09-28T00:00:00"/>
    <s v="OCAMPO NOVELYN U."/>
    <s v="CSWDO"/>
    <x v="0"/>
    <d v="2023-10-02T00:00:00"/>
    <d v="2023-10-02T00:00:00"/>
    <s v="SL"/>
    <m/>
    <s v="1 SL"/>
    <n v="1"/>
    <m/>
  </r>
  <r>
    <n v="4257"/>
    <x v="88"/>
    <d v="2023-09-28T00:00:00"/>
    <s v="OCAMPO NOVELYN U."/>
    <s v="CSWDO"/>
    <x v="0"/>
    <d v="2023-10-04T00:00:00"/>
    <d v="2023-10-04T00:00:00"/>
    <s v="SL"/>
    <m/>
    <s v="1 SL"/>
    <n v="1"/>
    <m/>
  </r>
  <r>
    <n v="4258"/>
    <x v="88"/>
    <d v="2023-10-09T00:00:00"/>
    <s v="AMBROCIO MELODY B."/>
    <s v="CSWDO"/>
    <x v="0"/>
    <d v="2023-10-05T00:00:00"/>
    <d v="2023-10-05T00:00:00"/>
    <s v="SL"/>
    <m/>
    <s v="1 SL"/>
    <n v="1"/>
    <m/>
  </r>
  <r>
    <n v="4259"/>
    <x v="88"/>
    <d v="2023-10-02T00:00:00"/>
    <s v="MARDO MELINDA E."/>
    <s v="CENRO"/>
    <x v="0"/>
    <d v="2023-10-09T00:00:00"/>
    <d v="2023-10-11T00:00:00"/>
    <s v="VL"/>
    <m/>
    <s v="3 VL"/>
    <n v="3"/>
    <m/>
  </r>
  <r>
    <n v="4260"/>
    <x v="88"/>
    <d v="2023-09-30T00:00:00"/>
    <s v="PAGLINAWAN JESSIE M."/>
    <s v="CENRO"/>
    <x v="0"/>
    <d v="2023-09-25T00:00:00"/>
    <d v="2023-09-25T00:00:00"/>
    <s v="SL"/>
    <m/>
    <s v="1 SL"/>
    <n v="1"/>
    <m/>
  </r>
  <r>
    <n v="4260"/>
    <x v="88"/>
    <d v="2023-09-30T00:00:00"/>
    <s v="PAGLINAWAN JESSIE M."/>
    <s v="CENRO"/>
    <x v="0"/>
    <d v="2023-09-28T00:00:00"/>
    <d v="2023-09-28T00:00:00"/>
    <s v="SL"/>
    <m/>
    <s v="1 SL"/>
    <n v="1"/>
    <m/>
  </r>
  <r>
    <n v="4261"/>
    <x v="88"/>
    <d v="2023-10-02T00:00:00"/>
    <s v="OCAMPO NOVELYN U."/>
    <s v="CSWDO"/>
    <x v="0"/>
    <d v="2023-10-23T00:00:00"/>
    <d v="2023-10-25T00:00:00"/>
    <s v="VL"/>
    <m/>
    <s v="3 VL"/>
    <n v="3"/>
    <m/>
  </r>
  <r>
    <n v="4262"/>
    <x v="88"/>
    <d v="2023-10-06T00:00:00"/>
    <s v="FERMA RAYMOND  "/>
    <s v="CENRO"/>
    <x v="0"/>
    <d v="2023-10-04T00:00:00"/>
    <d v="2023-10-05T00:00:00"/>
    <s v="SL"/>
    <m/>
    <s v="2 SL"/>
    <n v="2"/>
    <m/>
  </r>
  <r>
    <n v="4263"/>
    <x v="88"/>
    <d v="2023-10-04T00:00:00"/>
    <s v="OBINA APOLINARIO B."/>
    <s v="CENRO"/>
    <x v="0"/>
    <d v="2023-10-11T00:00:00"/>
    <d v="2023-10-13T00:00:00"/>
    <s v="VL"/>
    <m/>
    <s v="3 VL"/>
    <n v="3"/>
    <m/>
  </r>
  <r>
    <n v="4264"/>
    <x v="88"/>
    <d v="2023-10-05T00:00:00"/>
    <s v="TAPAY EDWARD  "/>
    <s v="CENRO"/>
    <x v="0"/>
    <d v="2023-10-03T00:00:00"/>
    <d v="2023-10-04T00:00:00"/>
    <s v="SL"/>
    <m/>
    <s v="2 SL"/>
    <n v="2"/>
    <m/>
  </r>
  <r>
    <n v="4265"/>
    <x v="88"/>
    <d v="2023-10-05T00:00:00"/>
    <s v="TULIAO FLORDELIZA M."/>
    <s v="ACCOUNTING"/>
    <x v="1"/>
    <d v="2023-10-04T00:00:00"/>
    <d v="2023-10-04T00:00:00"/>
    <s v="OTHER"/>
    <s v="SEC 21 EO 292- SPECIAL PRIVILEGE"/>
    <s v="1 OTHER"/>
    <n v="1"/>
    <m/>
  </r>
  <r>
    <n v="4266"/>
    <x v="88"/>
    <d v="2023-10-06T00:00:00"/>
    <s v="DIMARANAN GREGORIA C."/>
    <s v="ACCOUNTING"/>
    <x v="1"/>
    <d v="2023-10-06T00:00:00"/>
    <d v="2023-10-06T00:00:00"/>
    <s v="SL"/>
    <m/>
    <s v="1 SL"/>
    <n v="1"/>
    <m/>
  </r>
  <r>
    <n v="4267"/>
    <x v="88"/>
    <d v="2023-10-06T00:00:00"/>
    <s v="MENDOZA NORA A."/>
    <n v="0"/>
    <x v="2"/>
    <d v="2023-10-02T00:00:00"/>
    <d v="2023-10-02T00:00:00"/>
    <s v="SL"/>
    <m/>
    <s v="1 SL"/>
    <n v="1"/>
    <m/>
  </r>
  <r>
    <n v="4268"/>
    <x v="88"/>
    <d v="2023-10-09T00:00:00"/>
    <s v="BUGARIN MA. ANA M."/>
    <s v="LCR"/>
    <x v="1"/>
    <d v="2023-10-04T00:00:00"/>
    <d v="2023-10-04T00:00:00"/>
    <s v="SL"/>
    <m/>
    <s v="1 SL"/>
    <n v="1"/>
    <m/>
  </r>
  <r>
    <n v="4268"/>
    <x v="88"/>
    <d v="2023-10-09T00:00:00"/>
    <s v="BUGARIN MA. ANA M."/>
    <s v="LCR"/>
    <x v="1"/>
    <d v="2023-10-06T00:00:00"/>
    <d v="2023-10-06T00:00:00"/>
    <s v="SL"/>
    <m/>
    <s v="1 SL"/>
    <n v="1"/>
    <m/>
  </r>
  <r>
    <n v="4269"/>
    <x v="88"/>
    <d v="2023-10-01T00:00:00"/>
    <s v="DESINGAŃO PURIFICACION A."/>
    <s v="SP"/>
    <x v="0"/>
    <d v="2023-10-04T00:00:00"/>
    <d v="2023-10-06T00:00:00"/>
    <s v="VL"/>
    <m/>
    <s v="3 VL"/>
    <n v="3"/>
    <m/>
  </r>
  <r>
    <n v="4269"/>
    <x v="88"/>
    <d v="2023-10-01T00:00:00"/>
    <s v="DESINGAŃO PURIFICACION A."/>
    <s v="SP"/>
    <x v="0"/>
    <d v="2023-10-11T00:00:00"/>
    <d v="2023-10-13T00:00:00"/>
    <s v="VL"/>
    <m/>
    <s v="3 VL"/>
    <n v="3"/>
    <m/>
  </r>
  <r>
    <n v="4269"/>
    <x v="88"/>
    <d v="2023-10-01T00:00:00"/>
    <s v="DESINGAŃO PURIFICACION A."/>
    <s v="SP"/>
    <x v="0"/>
    <d v="2023-10-18T00:00:00"/>
    <d v="2023-10-20T00:00:00"/>
    <s v="VL"/>
    <m/>
    <s v="3 VL"/>
    <n v="3"/>
    <m/>
  </r>
  <r>
    <n v="4269"/>
    <x v="88"/>
    <d v="2023-10-01T00:00:00"/>
    <s v="DESINGAŃO PURIFICACION A."/>
    <s v="SP"/>
    <x v="0"/>
    <d v="2023-10-25T00:00:00"/>
    <d v="2023-10-27T00:00:00"/>
    <s v="VL"/>
    <m/>
    <s v="3 VL"/>
    <n v="3"/>
    <m/>
  </r>
  <r>
    <n v="4269"/>
    <x v="88"/>
    <d v="2023-10-01T00:00:00"/>
    <s v="DESINGAŃO PURIFICACION A."/>
    <s v="SP"/>
    <x v="0"/>
    <d v="2023-10-31T00:00:00"/>
    <d v="2023-10-31T00:00:00"/>
    <s v="VL"/>
    <m/>
    <s v="1 VL"/>
    <n v="1"/>
    <m/>
  </r>
  <r>
    <n v="4270"/>
    <x v="88"/>
    <d v="2023-10-10T00:00:00"/>
    <s v="DE CASTRO ROSS EIZALHYNNE A."/>
    <s v="SP"/>
    <x v="0"/>
    <d v="2023-10-09T00:00:00"/>
    <d v="2023-10-09T00:00:00"/>
    <s v="SL"/>
    <m/>
    <s v="1 SL"/>
    <n v="1"/>
    <m/>
  </r>
  <r>
    <n v="4271"/>
    <x v="88"/>
    <d v="2023-10-02T00:00:00"/>
    <s v="JABINES MARIA SHELLY D."/>
    <s v="LIBRARY"/>
    <x v="0"/>
    <d v="2023-10-11T00:00:00"/>
    <d v="2023-10-12T00:00:00"/>
    <s v="VL"/>
    <m/>
    <s v="2 VL"/>
    <n v="2"/>
    <m/>
  </r>
  <r>
    <n v="4271"/>
    <x v="88"/>
    <d v="2023-10-02T00:00:00"/>
    <s v="JABINES MARIA SHELLY D."/>
    <s v="LIBRARY"/>
    <x v="0"/>
    <d v="2023-10-16T00:00:00"/>
    <d v="2023-10-17T00:00:00"/>
    <s v="VL"/>
    <m/>
    <s v="2 VL"/>
    <n v="2"/>
    <m/>
  </r>
  <r>
    <n v="4271"/>
    <x v="88"/>
    <d v="2023-10-02T00:00:00"/>
    <s v="JABINES MARIA SHELLY D."/>
    <s v="LIBRARY"/>
    <x v="0"/>
    <d v="2023-10-31T00:00:00"/>
    <d v="2023-10-31T00:00:00"/>
    <s v="VL"/>
    <m/>
    <s v="1 VL"/>
    <n v="1"/>
    <m/>
  </r>
  <r>
    <n v="4272"/>
    <x v="88"/>
    <d v="2023-10-04T00:00:00"/>
    <s v="JABINES MARIA SHELLY D."/>
    <s v="LIBRARY"/>
    <x v="0"/>
    <d v="2023-10-03T00:00:00"/>
    <d v="2023-10-03T00:00:00"/>
    <s v="SL"/>
    <m/>
    <s v="1 SL"/>
    <n v="1"/>
    <m/>
  </r>
  <r>
    <n v="4273"/>
    <x v="88"/>
    <d v="2023-10-02T00:00:00"/>
    <s v="JABINES MARIA SHELLY D."/>
    <s v="LIBRARY"/>
    <x v="0"/>
    <d v="2023-09-28T00:00:00"/>
    <d v="2023-09-28T00:00:00"/>
    <s v="SL"/>
    <m/>
    <s v="1 SL"/>
    <n v="1"/>
    <m/>
  </r>
  <r>
    <n v="4274"/>
    <x v="88"/>
    <d v="2023-10-05T00:00:00"/>
    <s v="OPO CONEY V."/>
    <s v="HOUSING"/>
    <x v="0"/>
    <d v="2023-10-23T00:00:00"/>
    <d v="2023-10-25T00:00:00"/>
    <s v="OTHER"/>
    <s v="SEC 21 EO 292- SPECIAL PRIVILEGE"/>
    <s v="3 OTHER"/>
    <n v="3"/>
    <m/>
  </r>
  <r>
    <n v="4275"/>
    <x v="88"/>
    <d v="2023-10-05T00:00:00"/>
    <s v="OPO CONEY V."/>
    <s v="HOUSING"/>
    <x v="0"/>
    <d v="2023-10-16T00:00:00"/>
    <d v="2023-10-18T00:00:00"/>
    <s v="VL"/>
    <m/>
    <s v="3 VL"/>
    <n v="3"/>
    <m/>
  </r>
  <r>
    <n v="4276"/>
    <x v="88"/>
    <d v="2023-09-27T00:00:00"/>
    <s v="PANGHULAN CONRADO C."/>
    <s v="PIO"/>
    <x v="0"/>
    <d v="2023-09-25T00:00:00"/>
    <d v="2023-09-26T00:00:00"/>
    <s v="SL"/>
    <m/>
    <s v="2 SL"/>
    <n v="2"/>
    <m/>
  </r>
  <r>
    <n v="4277"/>
    <x v="88"/>
    <d v="2023-10-03T00:00:00"/>
    <s v="GONZALES CRISTI NERISSE E."/>
    <s v="CEO"/>
    <x v="0"/>
    <d v="2023-10-02T00:00:00"/>
    <d v="2023-10-02T00:00:00"/>
    <s v="SL"/>
    <m/>
    <s v="1 SL"/>
    <n v="1"/>
    <m/>
  </r>
  <r>
    <n v="4278"/>
    <x v="88"/>
    <d v="2023-10-09T00:00:00"/>
    <s v="VALENCIANO MARLYN C."/>
    <s v="HALL OF JUSTICE"/>
    <x v="0"/>
    <d v="2023-10-16T00:00:00"/>
    <d v="2023-10-16T00:00:00"/>
    <s v="VL"/>
    <m/>
    <s v="1 VL"/>
    <n v="1"/>
    <m/>
  </r>
  <r>
    <n v="4278"/>
    <x v="88"/>
    <d v="2023-10-09T00:00:00"/>
    <s v="VALENCIANO MARLYN C."/>
    <s v="HALL OF JUSTICE"/>
    <x v="0"/>
    <d v="2023-10-19T00:00:00"/>
    <d v="2023-10-20T00:00:00"/>
    <s v="VL"/>
    <m/>
    <s v="2 VL"/>
    <n v="2"/>
    <m/>
  </r>
  <r>
    <n v="4279"/>
    <x v="88"/>
    <d v="2023-09-15T00:00:00"/>
    <s v="SARMIENTO MELQUIADES JR. F."/>
    <s v="TCIS/CSU"/>
    <x v="0"/>
    <d v="2023-12-14T00:00:00"/>
    <d v="2023-12-22T00:00:00"/>
    <s v="VL"/>
    <m/>
    <s v="7 VL"/>
    <n v="7"/>
    <m/>
  </r>
  <r>
    <n v="4280"/>
    <x v="88"/>
    <d v="2023-10-04T00:00:00"/>
    <s v="BRIZUELA LENIE E."/>
    <s v="CTO-LICENSE"/>
    <x v="0"/>
    <d v="2023-10-02T00:00:00"/>
    <d v="2023-10-03T00:00:00"/>
    <s v="SL"/>
    <m/>
    <s v="2 SL"/>
    <n v="2"/>
    <m/>
  </r>
  <r>
    <n v="4281"/>
    <x v="88"/>
    <d v="2023-10-02T00:00:00"/>
    <s v="NATANAUAN MARY JANE G."/>
    <s v="PICNIC GROVE"/>
    <x v="0"/>
    <d v="2023-10-27T00:00:00"/>
    <d v="2023-10-31T00:00:00"/>
    <s v="VL"/>
    <m/>
    <s v="4 VL"/>
    <n v="4"/>
    <m/>
  </r>
  <r>
    <n v="4282"/>
    <x v="88"/>
    <d v="2023-09-30T00:00:00"/>
    <s v="DERLA APOLONIO JR D."/>
    <s v="CENRO"/>
    <x v="0"/>
    <d v="2023-09-28T00:00:00"/>
    <d v="2023-09-29T00:00:00"/>
    <s v="SL"/>
    <m/>
    <s v="2 SL"/>
    <n v="2"/>
    <m/>
  </r>
  <r>
    <n v="4283"/>
    <x v="88"/>
    <d v="2023-09-30T00:00:00"/>
    <s v="ENRIQUEZ ERIBERTO  "/>
    <s v="CENRO"/>
    <x v="0"/>
    <d v="2023-09-27T00:00:00"/>
    <d v="2023-09-28T00:00:00"/>
    <s v="SL"/>
    <m/>
    <s v="2 SL"/>
    <n v="2"/>
    <m/>
  </r>
  <r>
    <n v="4284"/>
    <x v="88"/>
    <d v="2023-10-02T00:00:00"/>
    <s v="CASTILLO ROBENSON  "/>
    <s v="CENRO"/>
    <x v="0"/>
    <d v="2023-09-29T00:00:00"/>
    <d v="2023-10-01T00:00:00"/>
    <s v="SL"/>
    <m/>
    <s v="3 SL"/>
    <n v="3"/>
    <m/>
  </r>
  <r>
    <n v="4285"/>
    <x v="88"/>
    <d v="2023-10-02T00:00:00"/>
    <s v="PERIDO MARITES V."/>
    <s v="TCCH/TICC"/>
    <x v="1"/>
    <d v="2023-10-11T00:00:00"/>
    <d v="2023-10-13T00:00:00"/>
    <s v="VL"/>
    <m/>
    <s v="3 VL"/>
    <n v="3"/>
    <m/>
  </r>
  <r>
    <n v="4286"/>
    <x v="88"/>
    <d v="2023-10-02T00:00:00"/>
    <s v="DILIDILI AIREEN M."/>
    <s v="TICC"/>
    <x v="0"/>
    <d v="2023-09-28T00:00:00"/>
    <d v="2023-09-29T00:00:00"/>
    <s v="SL"/>
    <m/>
    <s v="2 SL"/>
    <n v="2"/>
    <m/>
  </r>
  <r>
    <n v="4287"/>
    <x v="88"/>
    <d v="2023-10-02T00:00:00"/>
    <s v="DILIDILI AIREEN M."/>
    <s v="TICC"/>
    <x v="0"/>
    <d v="2023-10-06T00:00:00"/>
    <d v="2023-10-06T00:00:00"/>
    <s v="VL"/>
    <m/>
    <s v="1 VL"/>
    <n v="1"/>
    <m/>
  </r>
  <r>
    <n v="4287"/>
    <x v="88"/>
    <d v="2023-10-02T00:00:00"/>
    <s v="DILIDILI AIREEN M."/>
    <s v="TICC"/>
    <x v="0"/>
    <d v="2023-10-11T00:00:00"/>
    <d v="2023-10-12T00:00:00"/>
    <s v="VL"/>
    <m/>
    <s v="2 VL"/>
    <n v="2"/>
    <m/>
  </r>
  <r>
    <n v="4287"/>
    <x v="88"/>
    <d v="2023-10-02T00:00:00"/>
    <s v="DILIDILI AIREEN M."/>
    <s v="TICC"/>
    <x v="0"/>
    <d v="2023-10-24T00:00:00"/>
    <d v="2023-10-24T00:00:00"/>
    <s v="VL"/>
    <m/>
    <s v="1 VL"/>
    <n v="1"/>
    <m/>
  </r>
  <r>
    <n v="4288"/>
    <x v="88"/>
    <d v="2023-09-27T00:00:00"/>
    <s v="PETIL GLENDA D."/>
    <s v="CCT"/>
    <x v="1"/>
    <d v="2023-09-26T00:00:00"/>
    <d v="2023-09-26T00:00:00"/>
    <s v="SL"/>
    <m/>
    <s v="1 SL"/>
    <n v="1"/>
    <m/>
  </r>
  <r>
    <n v="4289"/>
    <x v="88"/>
    <d v="2023-09-29T00:00:00"/>
    <s v="MERCADO RENGIE M."/>
    <n v="0"/>
    <x v="2"/>
    <d v="2023-09-25T00:00:00"/>
    <d v="2023-09-25T00:00:00"/>
    <s v="SL"/>
    <m/>
    <s v="1 SL"/>
    <n v="1"/>
    <m/>
  </r>
  <r>
    <n v="4289"/>
    <x v="88"/>
    <d v="2023-09-29T00:00:00"/>
    <s v="MERCADO RENGIE M."/>
    <n v="0"/>
    <x v="2"/>
    <d v="2023-09-28T00:00:00"/>
    <d v="2023-09-28T00:00:00"/>
    <s v="SL"/>
    <m/>
    <s v="1 SL"/>
    <n v="1"/>
    <m/>
  </r>
  <r>
    <n v="4290"/>
    <x v="88"/>
    <d v="2023-10-03T00:00:00"/>
    <s v="MERCADO RENGIE M."/>
    <n v="0"/>
    <x v="2"/>
    <d v="2023-10-02T00:00:00"/>
    <d v="2023-10-02T00:00:00"/>
    <s v="SL"/>
    <m/>
    <s v="1 SL"/>
    <n v="1"/>
    <m/>
  </r>
  <r>
    <n v="4291"/>
    <x v="88"/>
    <d v="2023-10-03T00:00:00"/>
    <s v="VILLANUEVA MARELYN A."/>
    <s v="LEGAL OFFICE"/>
    <x v="0"/>
    <d v="2023-09-04T00:00:00"/>
    <d v="2023-09-04T00:00:00"/>
    <s v="SL"/>
    <m/>
    <s v="1 SL"/>
    <n v="1"/>
    <m/>
  </r>
  <r>
    <n v="4291"/>
    <x v="88"/>
    <d v="2023-10-03T00:00:00"/>
    <s v="VILLANUEVA MARELYN A."/>
    <s v="LEGAL OFFICE"/>
    <x v="0"/>
    <d v="2023-09-22T00:00:00"/>
    <d v="2023-09-22T00:00:00"/>
    <s v="SL"/>
    <m/>
    <s v="1 SL"/>
    <n v="1"/>
    <m/>
  </r>
  <r>
    <n v="4292"/>
    <x v="88"/>
    <d v="2023-10-02T00:00:00"/>
    <s v="GATPANDAN MICHAEL E."/>
    <s v="GSO"/>
    <x v="0"/>
    <d v="2023-10-10T00:00:00"/>
    <d v="2023-10-11T00:00:00"/>
    <s v="VL"/>
    <m/>
    <s v="2 VL"/>
    <n v="2"/>
    <m/>
  </r>
  <r>
    <n v="4292"/>
    <x v="88"/>
    <d v="2023-10-02T00:00:00"/>
    <s v="GATPANDAN MICHAEL E."/>
    <s v="GSO"/>
    <x v="0"/>
    <d v="2023-10-16T00:00:00"/>
    <d v="2023-10-18T00:00:00"/>
    <s v="VL"/>
    <m/>
    <s v="3 VL"/>
    <n v="3"/>
    <m/>
  </r>
  <r>
    <n v="4293"/>
    <x v="88"/>
    <d v="2023-10-02T00:00:00"/>
    <s v="MARASIGAN BIENVENIDO E."/>
    <s v="GSO"/>
    <x v="0"/>
    <d v="2023-09-25T00:00:00"/>
    <d v="2023-09-29T00:00:00"/>
    <s v="SL"/>
    <m/>
    <s v="5 SL"/>
    <n v="5"/>
    <m/>
  </r>
  <r>
    <n v="4294"/>
    <x v="88"/>
    <d v="2023-09-28T00:00:00"/>
    <s v="PRIMO GRACE M."/>
    <s v="EEO/CITY MARKET"/>
    <x v="0"/>
    <d v="2023-10-05T00:00:00"/>
    <d v="2023-10-05T00:00:00"/>
    <s v="VL"/>
    <m/>
    <s v="1 VL"/>
    <n v="1"/>
    <m/>
  </r>
  <r>
    <n v="4294"/>
    <x v="88"/>
    <d v="2023-09-28T00:00:00"/>
    <s v="PRIMO GRACE M."/>
    <s v="EEO/CITY MARKET"/>
    <x v="0"/>
    <d v="2023-10-09T00:00:00"/>
    <d v="2023-10-10T00:00:00"/>
    <s v="VL"/>
    <m/>
    <s v="2 VL"/>
    <n v="2"/>
    <m/>
  </r>
  <r>
    <n v="4294"/>
    <x v="88"/>
    <d v="2023-09-28T00:00:00"/>
    <s v="PRIMO GRACE M."/>
    <s v="EEO/CITY MARKET"/>
    <x v="0"/>
    <d v="2023-10-19T00:00:00"/>
    <d v="2023-10-20T00:00:00"/>
    <s v="VL"/>
    <m/>
    <s v="2 VL"/>
    <n v="2"/>
    <m/>
  </r>
  <r>
    <n v="4294"/>
    <x v="88"/>
    <d v="2023-09-28T00:00:00"/>
    <s v="PRIMO GRACE M."/>
    <s v="EEO/CITY MARKET"/>
    <x v="0"/>
    <d v="2023-10-23T00:00:00"/>
    <d v="2023-10-24T00:00:00"/>
    <s v="VL"/>
    <m/>
    <s v="2 VL"/>
    <n v="2"/>
    <m/>
  </r>
  <r>
    <n v="4294"/>
    <x v="88"/>
    <d v="2023-09-28T00:00:00"/>
    <s v="PRIMO GRACE M."/>
    <s v="EEO/CITY MARKET"/>
    <x v="0"/>
    <d v="2023-10-30T00:00:00"/>
    <d v="2023-10-30T00:00:00"/>
    <s v="VL"/>
    <m/>
    <s v="1 VL"/>
    <n v="1"/>
    <m/>
  </r>
  <r>
    <n v="4295"/>
    <x v="88"/>
    <d v="2023-09-30T00:00:00"/>
    <s v="PARAISO MARIA LORENA D."/>
    <s v="EEO/CITY MARKET"/>
    <x v="0"/>
    <d v="2023-10-16T00:00:00"/>
    <d v="2023-10-17T00:00:00"/>
    <s v="VL"/>
    <m/>
    <s v="2 VL"/>
    <n v="2"/>
    <m/>
  </r>
  <r>
    <n v="4295"/>
    <x v="88"/>
    <d v="2023-09-30T00:00:00"/>
    <s v="PARAISO MARIA LORENA D."/>
    <s v="EEO/CITY MARKET"/>
    <x v="0"/>
    <d v="2023-10-19T00:00:00"/>
    <d v="2023-10-20T00:00:00"/>
    <s v="VL"/>
    <m/>
    <s v="2 VL"/>
    <n v="2"/>
    <m/>
  </r>
  <r>
    <n v="4295"/>
    <x v="88"/>
    <d v="2023-09-30T00:00:00"/>
    <s v="PARAISO MARIA LORENA D."/>
    <s v="EEO/CITY MARKET"/>
    <x v="0"/>
    <d v="2023-10-23T00:00:00"/>
    <d v="2023-10-24T00:00:00"/>
    <s v="VL"/>
    <m/>
    <s v="2 VL"/>
    <n v="2"/>
    <m/>
  </r>
  <r>
    <n v="4295"/>
    <x v="88"/>
    <d v="2023-09-30T00:00:00"/>
    <s v="PARAISO MARIA LORENA D."/>
    <s v="EEO/CITY MARKET"/>
    <x v="0"/>
    <d v="2023-10-26T00:00:00"/>
    <d v="2023-10-27T00:00:00"/>
    <s v="VL"/>
    <m/>
    <s v="2 VL"/>
    <n v="2"/>
    <m/>
  </r>
  <r>
    <n v="4295"/>
    <x v="88"/>
    <d v="2023-09-30T00:00:00"/>
    <s v="PARAISO MARIA LORENA D."/>
    <s v="EEO/CITY MARKET"/>
    <x v="0"/>
    <d v="2023-10-30T00:00:00"/>
    <d v="2023-10-31T00:00:00"/>
    <s v="VL"/>
    <m/>
    <s v="2 VL"/>
    <n v="2"/>
    <m/>
  </r>
  <r>
    <n v="4296"/>
    <x v="88"/>
    <d v="2023-10-02T00:00:00"/>
    <s v="ESTRANGCO MERCY U."/>
    <s v="MAHOGANY MARKET"/>
    <x v="1"/>
    <d v="2023-09-29T00:00:00"/>
    <d v="2023-09-29T00:00:00"/>
    <s v="SL"/>
    <m/>
    <s v="1 SL"/>
    <n v="1"/>
    <m/>
  </r>
  <r>
    <n v="4297"/>
    <x v="88"/>
    <d v="2023-10-02T00:00:00"/>
    <s v="DIMAILIG ARLYN R."/>
    <s v="MAHOGANY MARKET"/>
    <x v="0"/>
    <d v="2023-09-29T00:00:00"/>
    <d v="2023-09-29T00:00:00"/>
    <s v="SL"/>
    <m/>
    <s v="1 SL"/>
    <n v="1"/>
    <m/>
  </r>
  <r>
    <n v="4298"/>
    <x v="88"/>
    <d v="2023-09-29T00:00:00"/>
    <s v="DELA CRUZ CHARITO A."/>
    <s v="AGRICULTURE OFFICE"/>
    <x v="0"/>
    <d v="2023-09-28T00:00:00"/>
    <d v="2023-09-28T00:00:00"/>
    <s v="SL"/>
    <m/>
    <s v="1 SL"/>
    <n v="1"/>
    <m/>
  </r>
  <r>
    <n v="4299"/>
    <x v="88"/>
    <d v="2023-09-29T00:00:00"/>
    <s v="ANGCAYA RESTIE A."/>
    <s v="CPDO"/>
    <x v="0"/>
    <d v="2023-10-02T00:00:00"/>
    <d v="2023-10-31T00:00:00"/>
    <s v="VL"/>
    <m/>
    <s v="22 VL"/>
    <n v="22"/>
    <m/>
  </r>
  <r>
    <n v="4300"/>
    <x v="88"/>
    <d v="2023-10-02T00:00:00"/>
    <s v="ANACAY ANICETA P."/>
    <s v="PICNIC GROVE"/>
    <x v="1"/>
    <d v="2023-09-01T00:00:00"/>
    <d v="2023-09-29T00:00:00"/>
    <s v="SL"/>
    <m/>
    <s v="21 SL"/>
    <n v="21"/>
    <m/>
  </r>
  <r>
    <n v="4301"/>
    <x v="88"/>
    <d v="2023-10-01T00:00:00"/>
    <s v="ACUB MA. MARILYN L."/>
    <s v="PICNIC GROVE"/>
    <x v="0"/>
    <d v="2023-09-18T00:00:00"/>
    <d v="2023-09-29T00:00:00"/>
    <s v="SL"/>
    <m/>
    <s v="10 SL"/>
    <n v="10"/>
    <m/>
  </r>
  <r>
    <n v="4302"/>
    <x v="88"/>
    <d v="2023-10-05T00:00:00"/>
    <s v="SALAZAR FRANCIS D."/>
    <s v="CENRO"/>
    <x v="0"/>
    <d v="2023-10-02T00:00:00"/>
    <d v="2023-10-04T00:00:00"/>
    <s v="SL"/>
    <m/>
    <s v="3 SL"/>
    <n v="3"/>
    <m/>
  </r>
  <r>
    <n v="4303"/>
    <x v="88"/>
    <d v="2023-09-28T00:00:00"/>
    <s v="BAY AMIE  "/>
    <s v="CTO"/>
    <x v="1"/>
    <d v="2023-10-06T00:00:00"/>
    <d v="2023-10-06T00:00:00"/>
    <s v="VL"/>
    <m/>
    <s v="1 VL"/>
    <n v="1"/>
    <m/>
  </r>
  <r>
    <n v="4303"/>
    <x v="88"/>
    <d v="2023-09-28T00:00:00"/>
    <s v="BAY AMIE  "/>
    <s v="CTO"/>
    <x v="1"/>
    <d v="2023-10-10T00:00:00"/>
    <d v="2023-10-10T00:00:00"/>
    <s v="VL"/>
    <m/>
    <s v="1 VL"/>
    <n v="1"/>
    <m/>
  </r>
  <r>
    <n v="4303"/>
    <x v="88"/>
    <d v="2023-09-28T00:00:00"/>
    <s v="BAY AMIE  "/>
    <s v="CTO"/>
    <x v="1"/>
    <d v="2023-10-13T00:00:00"/>
    <d v="2023-10-13T00:00:00"/>
    <s v="VL"/>
    <m/>
    <s v="1 VL"/>
    <n v="1"/>
    <m/>
  </r>
  <r>
    <n v="4303"/>
    <x v="88"/>
    <d v="2023-09-28T00:00:00"/>
    <s v="BAY AMIE  "/>
    <s v="CTO"/>
    <x v="1"/>
    <d v="2023-10-17T00:00:00"/>
    <d v="2023-10-17T00:00:00"/>
    <s v="VL"/>
    <m/>
    <s v="1 VL"/>
    <n v="1"/>
    <m/>
  </r>
  <r>
    <n v="4303"/>
    <x v="88"/>
    <d v="2023-09-28T00:00:00"/>
    <s v="BAY AMIE  "/>
    <s v="CTO"/>
    <x v="1"/>
    <d v="2023-10-20T00:00:00"/>
    <d v="2023-10-20T00:00:00"/>
    <s v="VL"/>
    <m/>
    <s v="1 VL"/>
    <n v="1"/>
    <m/>
  </r>
  <r>
    <n v="4303"/>
    <x v="88"/>
    <d v="2023-09-28T00:00:00"/>
    <s v="BAY AMIE  "/>
    <s v="CTO"/>
    <x v="1"/>
    <d v="2023-10-24T00:00:00"/>
    <d v="2023-10-24T00:00:00"/>
    <s v="VL"/>
    <m/>
    <s v="1 VL"/>
    <n v="1"/>
    <m/>
  </r>
  <r>
    <n v="4303"/>
    <x v="88"/>
    <d v="2023-09-28T00:00:00"/>
    <s v="BAY AMIE  "/>
    <s v="CTO"/>
    <x v="1"/>
    <d v="2023-10-27T00:00:00"/>
    <d v="2023-10-27T00:00:00"/>
    <s v="VL"/>
    <m/>
    <s v="1 VL"/>
    <n v="1"/>
    <m/>
  </r>
  <r>
    <n v="4304"/>
    <x v="88"/>
    <d v="2023-10-03T00:00:00"/>
    <s v="HILARIO CRISTY U."/>
    <s v="PEOPLE'S PARK"/>
    <x v="0"/>
    <d v="2023-10-09T00:00:00"/>
    <d v="2023-10-20T00:00:00"/>
    <s v="VL"/>
    <m/>
    <s v="10 VL"/>
    <n v="10"/>
    <m/>
  </r>
  <r>
    <n v="4305"/>
    <x v="89"/>
    <d v="2023-10-02T00:00:00"/>
    <s v="OPO CORAZON R."/>
    <s v="PICNIC GROVE"/>
    <x v="0"/>
    <m/>
    <m/>
    <s v="OTHER"/>
    <s v="TERMINAL LEAVE"/>
    <s v="0 OTHER"/>
    <n v="0"/>
    <m/>
  </r>
  <r>
    <n v="4306"/>
    <x v="89"/>
    <d v="2023-10-09T00:00:00"/>
    <s v="ANCIRO DANILO T."/>
    <s v="CSU"/>
    <x v="1"/>
    <m/>
    <m/>
    <s v="OTHER"/>
    <s v="TERMINAL LEAVE"/>
    <s v="0 OTHER"/>
    <n v="0"/>
    <m/>
  </r>
  <r>
    <n v="4307"/>
    <x v="89"/>
    <d v="2023-10-11T00:00:00"/>
    <s v="AMON ESTELITA S."/>
    <s v="PICNIC GROVE"/>
    <x v="0"/>
    <m/>
    <m/>
    <s v="OTHER"/>
    <s v="TERMINAL LEAVE"/>
    <s v="0 OTHER"/>
    <n v="0"/>
    <m/>
  </r>
  <r>
    <n v="4308"/>
    <x v="89"/>
    <d v="2023-10-05T00:00:00"/>
    <s v="SESMA LAZARO C."/>
    <s v="PICNIC GROVE"/>
    <x v="0"/>
    <m/>
    <m/>
    <s v="OTHER"/>
    <s v="TERMINAL LEAVE"/>
    <s v="0 OTHER"/>
    <n v="0"/>
    <m/>
  </r>
  <r>
    <n v="4309"/>
    <x v="86"/>
    <m/>
    <m/>
    <s v="-----"/>
    <x v="4"/>
    <m/>
    <m/>
    <m/>
    <m/>
    <s v="0 "/>
    <n v="0"/>
    <m/>
  </r>
  <r>
    <n v="4310"/>
    <x v="86"/>
    <m/>
    <m/>
    <s v="-----"/>
    <x v="4"/>
    <m/>
    <m/>
    <m/>
    <m/>
    <s v="0 "/>
    <n v="0"/>
    <m/>
  </r>
  <r>
    <n v="4311"/>
    <x v="86"/>
    <m/>
    <m/>
    <s v="-----"/>
    <x v="4"/>
    <m/>
    <m/>
    <m/>
    <m/>
    <s v="0 "/>
    <n v="0"/>
    <m/>
  </r>
  <r>
    <n v="4312"/>
    <x v="86"/>
    <m/>
    <m/>
    <s v="-----"/>
    <x v="4"/>
    <m/>
    <m/>
    <m/>
    <m/>
    <s v="0 "/>
    <n v="0"/>
    <m/>
  </r>
  <r>
    <n v="4313"/>
    <x v="86"/>
    <m/>
    <m/>
    <s v="-----"/>
    <x v="4"/>
    <m/>
    <m/>
    <m/>
    <m/>
    <s v="0 "/>
    <n v="0"/>
    <m/>
  </r>
  <r>
    <n v="4314"/>
    <x v="86"/>
    <m/>
    <m/>
    <s v="-----"/>
    <x v="4"/>
    <m/>
    <m/>
    <m/>
    <m/>
    <s v="0 "/>
    <n v="0"/>
    <m/>
  </r>
  <r>
    <n v="4315"/>
    <x v="86"/>
    <m/>
    <m/>
    <s v="-----"/>
    <x v="4"/>
    <m/>
    <m/>
    <m/>
    <m/>
    <s v="0 "/>
    <n v="0"/>
    <m/>
  </r>
  <r>
    <n v="4316"/>
    <x v="86"/>
    <m/>
    <m/>
    <s v="-----"/>
    <x v="4"/>
    <m/>
    <m/>
    <m/>
    <m/>
    <s v="0 "/>
    <n v="0"/>
    <m/>
  </r>
  <r>
    <n v="4317"/>
    <x v="86"/>
    <m/>
    <m/>
    <s v="-----"/>
    <x v="4"/>
    <m/>
    <m/>
    <m/>
    <m/>
    <s v="0 "/>
    <n v="0"/>
    <m/>
  </r>
  <r>
    <n v="4318"/>
    <x v="86"/>
    <m/>
    <m/>
    <s v="-----"/>
    <x v="4"/>
    <m/>
    <m/>
    <m/>
    <m/>
    <s v="0 "/>
    <n v="0"/>
    <m/>
  </r>
  <r>
    <n v="4319"/>
    <x v="86"/>
    <m/>
    <m/>
    <s v="-----"/>
    <x v="4"/>
    <m/>
    <m/>
    <m/>
    <m/>
    <s v="0 "/>
    <n v="0"/>
    <m/>
  </r>
  <r>
    <n v="4320"/>
    <x v="86"/>
    <m/>
    <m/>
    <s v="-----"/>
    <x v="4"/>
    <m/>
    <m/>
    <m/>
    <m/>
    <s v="0 "/>
    <n v="0"/>
    <m/>
  </r>
  <r>
    <n v="4321"/>
    <x v="86"/>
    <m/>
    <m/>
    <s v="-----"/>
    <x v="4"/>
    <m/>
    <m/>
    <m/>
    <m/>
    <s v="0 "/>
    <n v="0"/>
    <m/>
  </r>
  <r>
    <n v="4322"/>
    <x v="86"/>
    <m/>
    <m/>
    <s v="-----"/>
    <x v="4"/>
    <m/>
    <m/>
    <m/>
    <m/>
    <s v="0 "/>
    <n v="0"/>
    <m/>
  </r>
  <r>
    <n v="4323"/>
    <x v="86"/>
    <m/>
    <m/>
    <s v="-----"/>
    <x v="4"/>
    <m/>
    <m/>
    <m/>
    <m/>
    <s v="0 "/>
    <n v="0"/>
    <m/>
  </r>
  <r>
    <n v="4324"/>
    <x v="86"/>
    <m/>
    <m/>
    <s v="-----"/>
    <x v="4"/>
    <m/>
    <m/>
    <m/>
    <m/>
    <s v="0 "/>
    <n v="0"/>
    <m/>
  </r>
  <r>
    <n v="4325"/>
    <x v="86"/>
    <m/>
    <m/>
    <s v="-----"/>
    <x v="4"/>
    <m/>
    <m/>
    <m/>
    <m/>
    <s v="0 "/>
    <n v="0"/>
    <m/>
  </r>
  <r>
    <n v="4326"/>
    <x v="86"/>
    <m/>
    <m/>
    <s v="-----"/>
    <x v="4"/>
    <m/>
    <m/>
    <m/>
    <m/>
    <s v="0 "/>
    <n v="0"/>
    <m/>
  </r>
  <r>
    <n v="4327"/>
    <x v="86"/>
    <m/>
    <m/>
    <s v="-----"/>
    <x v="4"/>
    <m/>
    <m/>
    <m/>
    <m/>
    <s v="0 "/>
    <n v="0"/>
    <m/>
  </r>
  <r>
    <n v="4328"/>
    <x v="86"/>
    <m/>
    <m/>
    <s v="-----"/>
    <x v="4"/>
    <m/>
    <m/>
    <m/>
    <m/>
    <s v="0 "/>
    <n v="0"/>
    <m/>
  </r>
  <r>
    <n v="4329"/>
    <x v="86"/>
    <m/>
    <m/>
    <s v="-----"/>
    <x v="4"/>
    <m/>
    <m/>
    <m/>
    <m/>
    <s v="0 "/>
    <n v="0"/>
    <m/>
  </r>
  <r>
    <n v="4330"/>
    <x v="86"/>
    <m/>
    <m/>
    <s v="-----"/>
    <x v="4"/>
    <m/>
    <m/>
    <m/>
    <m/>
    <s v="0 "/>
    <n v="0"/>
    <m/>
  </r>
  <r>
    <n v="4331"/>
    <x v="86"/>
    <m/>
    <m/>
    <s v="-----"/>
    <x v="4"/>
    <m/>
    <m/>
    <m/>
    <m/>
    <s v="0 "/>
    <n v="0"/>
    <m/>
  </r>
  <r>
    <n v="4332"/>
    <x v="86"/>
    <m/>
    <m/>
    <s v="-----"/>
    <x v="4"/>
    <m/>
    <m/>
    <m/>
    <m/>
    <s v="0 "/>
    <n v="0"/>
    <m/>
  </r>
  <r>
    <n v="4333"/>
    <x v="86"/>
    <m/>
    <m/>
    <s v="-----"/>
    <x v="4"/>
    <m/>
    <m/>
    <m/>
    <m/>
    <s v="0 "/>
    <n v="0"/>
    <m/>
  </r>
  <r>
    <n v="4334"/>
    <x v="86"/>
    <m/>
    <m/>
    <s v="-----"/>
    <x v="4"/>
    <m/>
    <m/>
    <m/>
    <m/>
    <s v="0 "/>
    <n v="0"/>
    <m/>
  </r>
  <r>
    <n v="4335"/>
    <x v="89"/>
    <d v="2023-10-09T00:00:00"/>
    <s v="SEPINO MARIE CHIARRE M."/>
    <s v="CSWDO"/>
    <x v="1"/>
    <d v="2023-11-13T00:00:00"/>
    <d v="2024-01-26T00:00:00"/>
    <s v="VL"/>
    <m/>
    <s v="60 VL"/>
    <n v="60"/>
    <m/>
  </r>
  <r>
    <n v="4336"/>
    <x v="89"/>
    <d v="2023-10-09T00:00:00"/>
    <s v="PEÑAFIEL MELISSA Q."/>
    <s v="CBO"/>
    <x v="1"/>
    <d v="2023-10-05T00:00:00"/>
    <d v="2023-10-06T00:00:00"/>
    <s v="SL"/>
    <m/>
    <s v="2 SL"/>
    <n v="2"/>
    <m/>
  </r>
  <r>
    <n v="4337"/>
    <x v="89"/>
    <d v="2023-10-06T00:00:00"/>
    <s v="MAESTRECAMPO LORENA A."/>
    <s v="HRMO"/>
    <x v="1"/>
    <d v="2023-10-10T00:00:00"/>
    <d v="2023-10-10T00:00:00"/>
    <s v="OTHER"/>
    <s v="SEC 21 EO 292- SPECIAL PRIVILEGE"/>
    <s v="1 OTHER"/>
    <n v="1"/>
    <m/>
  </r>
  <r>
    <n v="4338"/>
    <x v="89"/>
    <d v="2023-09-02T00:00:00"/>
    <s v="SARDIÑOLA REBECCA C."/>
    <s v="SP"/>
    <x v="0"/>
    <d v="2023-10-03T00:00:00"/>
    <d v="2023-10-06T00:00:00"/>
    <s v="VL"/>
    <m/>
    <s v="4 VL"/>
    <n v="4"/>
    <m/>
  </r>
  <r>
    <n v="4338"/>
    <x v="89"/>
    <d v="2023-09-02T00:00:00"/>
    <s v="SARDIÑOLA REBECCA C."/>
    <s v="SP"/>
    <x v="0"/>
    <d v="2023-10-12T00:00:00"/>
    <d v="2023-10-13T00:00:00"/>
    <s v="VL"/>
    <m/>
    <s v="2 VL"/>
    <n v="2"/>
    <m/>
  </r>
  <r>
    <n v="4338"/>
    <x v="89"/>
    <d v="2023-09-02T00:00:00"/>
    <s v="SARDIÑOLA REBECCA C."/>
    <s v="SP"/>
    <x v="0"/>
    <d v="2023-10-19T00:00:00"/>
    <d v="2023-10-20T00:00:00"/>
    <s v="VL"/>
    <m/>
    <s v="2 VL"/>
    <n v="2"/>
    <m/>
  </r>
  <r>
    <n v="4338"/>
    <x v="89"/>
    <d v="2023-09-02T00:00:00"/>
    <s v="SARDIÑOLA REBECCA C."/>
    <s v="SP"/>
    <x v="0"/>
    <d v="2023-10-26T00:00:00"/>
    <d v="2023-10-27T00:00:00"/>
    <s v="VL"/>
    <m/>
    <s v="2 VL"/>
    <n v="2"/>
    <m/>
  </r>
  <r>
    <n v="4339"/>
    <x v="89"/>
    <d v="2023-10-04T00:00:00"/>
    <s v="MARINDUQUE AURORA A."/>
    <s v="VMO"/>
    <x v="1"/>
    <d v="2023-10-02T00:00:00"/>
    <d v="2023-10-02T00:00:00"/>
    <s v="SL"/>
    <m/>
    <s v="1 SL"/>
    <n v="1"/>
    <m/>
  </r>
  <r>
    <n v="4340"/>
    <x v="89"/>
    <d v="2023-10-04T00:00:00"/>
    <s v="VALENCIANO MARLYN C."/>
    <s v="HALL OF JUSTICE"/>
    <x v="0"/>
    <d v="2023-10-11T00:00:00"/>
    <d v="2023-10-12T00:00:00"/>
    <s v="VL"/>
    <m/>
    <s v="2 VL"/>
    <n v="2"/>
    <m/>
  </r>
  <r>
    <n v="4341"/>
    <x v="89"/>
    <d v="2023-10-03T00:00:00"/>
    <s v="DE CASTRO ROSS EIZALHYNNE A."/>
    <s v="SP"/>
    <x v="0"/>
    <d v="2023-10-05T00:00:00"/>
    <d v="2023-10-05T00:00:00"/>
    <s v="VL"/>
    <m/>
    <s v="1 VL"/>
    <n v="1"/>
    <m/>
  </r>
  <r>
    <n v="4341"/>
    <x v="89"/>
    <d v="2023-10-03T00:00:00"/>
    <s v="DE CASTRO ROSS EIZALHYNNE A."/>
    <s v="SP"/>
    <x v="0"/>
    <d v="2023-10-10T00:00:00"/>
    <d v="2023-10-11T00:00:00"/>
    <s v="VL"/>
    <m/>
    <s v="2 VL"/>
    <n v="2"/>
    <m/>
  </r>
  <r>
    <n v="4341"/>
    <x v="89"/>
    <d v="2023-10-03T00:00:00"/>
    <s v="DE CASTRO ROSS EIZALHYNNE A."/>
    <s v="SP"/>
    <x v="0"/>
    <d v="2023-10-17T00:00:00"/>
    <d v="2023-10-18T00:00:00"/>
    <s v="VL"/>
    <m/>
    <s v="2 VL"/>
    <n v="2"/>
    <m/>
  </r>
  <r>
    <n v="4341"/>
    <x v="89"/>
    <d v="2023-10-03T00:00:00"/>
    <s v="DE CASTRO ROSS EIZALHYNNE A."/>
    <s v="SP"/>
    <x v="0"/>
    <d v="2023-10-24T00:00:00"/>
    <d v="2023-10-25T00:00:00"/>
    <s v="VL"/>
    <m/>
    <s v="2 VL"/>
    <n v="2"/>
    <m/>
  </r>
  <r>
    <n v="4341"/>
    <x v="89"/>
    <d v="2023-10-03T00:00:00"/>
    <s v="DE CASTRO ROSS EIZALHYNNE A."/>
    <s v="SP"/>
    <x v="0"/>
    <d v="2023-10-31T00:00:00"/>
    <d v="2023-10-31T00:00:00"/>
    <s v="VL"/>
    <m/>
    <s v="1 VL"/>
    <n v="1"/>
    <m/>
  </r>
  <r>
    <n v="4342"/>
    <x v="89"/>
    <d v="2023-10-03T00:00:00"/>
    <s v="MAALA JOSEPHINE D."/>
    <s v="OFFICE OF THE SANGGUNIANG PANLUNGSOD "/>
    <x v="1"/>
    <d v="2023-09-29T00:00:00"/>
    <d v="2023-09-29T00:00:00"/>
    <s v="SL"/>
    <m/>
    <s v="1 SL"/>
    <n v="1"/>
    <m/>
  </r>
  <r>
    <n v="4343"/>
    <x v="89"/>
    <d v="2023-09-29T00:00:00"/>
    <s v="DIAZ CAROLINA P."/>
    <s v="SP"/>
    <x v="0"/>
    <d v="2023-09-27T00:00:00"/>
    <d v="2023-09-28T00:00:00"/>
    <s v="SL"/>
    <m/>
    <s v="2 SL"/>
    <n v="2"/>
    <m/>
  </r>
  <r>
    <n v="4344"/>
    <x v="89"/>
    <d v="2023-09-12T00:00:00"/>
    <s v="MARQUEZ HENSLEY B."/>
    <n v="0"/>
    <x v="2"/>
    <d v="2023-09-18T00:00:00"/>
    <d v="2023-09-18T00:00:00"/>
    <s v="VL"/>
    <m/>
    <s v="1 VL"/>
    <n v="1"/>
    <m/>
  </r>
  <r>
    <n v="4344"/>
    <x v="89"/>
    <d v="2023-09-12T00:00:00"/>
    <s v="MARQUEZ HENSLEY B."/>
    <n v="0"/>
    <x v="2"/>
    <d v="2023-09-26T00:00:00"/>
    <d v="2023-09-27T00:00:00"/>
    <s v="VL"/>
    <m/>
    <s v="2 VL"/>
    <n v="2"/>
    <m/>
  </r>
  <r>
    <n v="4345"/>
    <x v="89"/>
    <d v="2023-09-29T00:00:00"/>
    <s v="GARCIA JINKY A."/>
    <s v="OSP"/>
    <x v="1"/>
    <d v="2023-09-28T00:00:00"/>
    <d v="2023-09-28T00:00:00"/>
    <s v="SL"/>
    <m/>
    <s v="1 SL"/>
    <n v="1"/>
    <m/>
  </r>
  <r>
    <n v="4346"/>
    <x v="89"/>
    <d v="2023-10-09T00:00:00"/>
    <s v="FRONDOZO AILEEN D."/>
    <s v="TERMINAL"/>
    <x v="0"/>
    <d v="2023-10-05T00:00:00"/>
    <d v="2023-10-06T00:00:00"/>
    <s v="SL"/>
    <m/>
    <s v="2 SL"/>
    <n v="2"/>
    <m/>
  </r>
  <r>
    <n v="4347"/>
    <x v="89"/>
    <d v="2023-10-09T00:00:00"/>
    <s v="FRONDOZO AILEEN D."/>
    <s v="TERMINAL"/>
    <x v="0"/>
    <d v="2023-10-12T00:00:00"/>
    <d v="2023-10-13T00:00:00"/>
    <s v="VL"/>
    <m/>
    <s v="2 VL"/>
    <n v="2"/>
    <m/>
  </r>
  <r>
    <n v="4347"/>
    <x v="89"/>
    <d v="2023-10-09T00:00:00"/>
    <s v="FRONDOZO AILEEN D."/>
    <s v="TERMINAL"/>
    <x v="0"/>
    <d v="2023-10-19T00:00:00"/>
    <d v="2023-10-20T00:00:00"/>
    <s v="VL"/>
    <m/>
    <s v="2 VL"/>
    <n v="2"/>
    <m/>
  </r>
  <r>
    <n v="4348"/>
    <x v="89"/>
    <d v="2023-09-21T00:00:00"/>
    <s v="ACEBES SHERYL JOYCE P."/>
    <s v="ONT"/>
    <x v="0"/>
    <d v="2023-09-20T00:00:00"/>
    <d v="2023-09-20T00:00:00"/>
    <s v="SL"/>
    <m/>
    <s v="1 SL"/>
    <n v="1"/>
    <m/>
  </r>
  <r>
    <n v="4349"/>
    <x v="89"/>
    <d v="2023-09-21T00:00:00"/>
    <s v="PINEDA DANICCA NOELLE V."/>
    <s v="ONT"/>
    <x v="1"/>
    <d v="2023-09-29T00:00:00"/>
    <d v="2023-10-17T00:00:00"/>
    <s v="VL"/>
    <m/>
    <s v="11 VL"/>
    <n v="11"/>
    <m/>
  </r>
  <r>
    <n v="4350"/>
    <x v="89"/>
    <d v="2023-10-03T00:00:00"/>
    <s v="SARMIENTO MARIA TERESA E."/>
    <s v="ONT"/>
    <x v="0"/>
    <d v="2023-10-26T00:00:00"/>
    <d v="2023-10-30T00:00:00"/>
    <s v="VL"/>
    <m/>
    <s v="5 VL"/>
    <n v="5"/>
    <m/>
  </r>
  <r>
    <n v="4351"/>
    <x v="89"/>
    <d v="2023-09-03T00:00:00"/>
    <s v="CABANTING AIRA P."/>
    <s v="ONT"/>
    <x v="0"/>
    <d v="2023-10-02T00:00:00"/>
    <d v="2023-10-02T00:00:00"/>
    <s v="SL"/>
    <m/>
    <s v="1 SL"/>
    <n v="1"/>
    <m/>
  </r>
  <r>
    <n v="4352"/>
    <x v="89"/>
    <d v="2023-10-03T00:00:00"/>
    <s v="CABANTING AIRA P."/>
    <s v="ONT"/>
    <x v="0"/>
    <d v="2023-10-26T00:00:00"/>
    <d v="2023-10-26T00:00:00"/>
    <s v="VL"/>
    <m/>
    <s v="1 VL"/>
    <n v="1"/>
    <m/>
  </r>
  <r>
    <n v="4353"/>
    <x v="89"/>
    <d v="2023-10-01T00:00:00"/>
    <s v="MANALO STEPHANIE C."/>
    <s v="OSPITAL NG TAGAYTAY"/>
    <x v="1"/>
    <d v="2023-10-09T00:00:00"/>
    <d v="2023-10-09T00:00:00"/>
    <s v="VL"/>
    <m/>
    <s v="1 VL"/>
    <n v="1"/>
    <m/>
  </r>
  <r>
    <n v="4354"/>
    <x v="89"/>
    <d v="2023-09-29T00:00:00"/>
    <s v="LLRENA JANEEN V."/>
    <s v="OSPITAL NG TAGAYTAY"/>
    <x v="0"/>
    <d v="2023-10-06T00:00:00"/>
    <d v="2023-10-06T00:00:00"/>
    <s v="VL"/>
    <m/>
    <s v="1 VL"/>
    <n v="1"/>
    <m/>
  </r>
  <r>
    <n v="4354"/>
    <x v="89"/>
    <d v="2023-09-29T00:00:00"/>
    <s v="LLRENA JANEEN V."/>
    <s v="OSPITAL NG TAGAYTAY"/>
    <x v="0"/>
    <d v="2023-10-19T00:00:00"/>
    <d v="2023-10-19T00:00:00"/>
    <s v="VL"/>
    <m/>
    <s v="1 VL"/>
    <n v="1"/>
    <m/>
  </r>
  <r>
    <n v="4354"/>
    <x v="89"/>
    <d v="2023-09-29T00:00:00"/>
    <s v="LLRENA JANEEN V."/>
    <s v="OSPITAL NG TAGAYTAY"/>
    <x v="0"/>
    <d v="2023-10-26T00:00:00"/>
    <d v="2023-10-27T00:00:00"/>
    <s v="VL"/>
    <m/>
    <s v="2 VL"/>
    <n v="2"/>
    <m/>
  </r>
  <r>
    <n v="4355"/>
    <x v="89"/>
    <d v="2023-09-26T00:00:00"/>
    <s v="CONTEMPRATO JOHANES D."/>
    <s v="OSPITAL NG TAGAYTAY"/>
    <x v="1"/>
    <d v="2023-09-25T00:00:00"/>
    <d v="2023-09-25T00:00:00"/>
    <s v="SL"/>
    <m/>
    <s v="1 SL"/>
    <n v="1"/>
    <m/>
  </r>
  <r>
    <n v="4356"/>
    <x v="89"/>
    <d v="2023-09-21T00:00:00"/>
    <s v="PASCUA LORENA D."/>
    <s v="ONT"/>
    <x v="1"/>
    <d v="2023-09-29T00:00:00"/>
    <d v="2023-09-29T00:00:00"/>
    <s v="VL"/>
    <m/>
    <s v="1 VL"/>
    <n v="1"/>
    <m/>
  </r>
  <r>
    <n v="4357"/>
    <x v="89"/>
    <d v="2023-10-04T00:00:00"/>
    <s v="ORSAL MARK LESTER B."/>
    <s v="CPDO"/>
    <x v="1"/>
    <d v="2023-10-02T00:00:00"/>
    <d v="2023-10-03T00:00:00"/>
    <s v="SL"/>
    <m/>
    <s v="2 SL"/>
    <n v="2"/>
    <m/>
  </r>
  <r>
    <n v="4358"/>
    <x v="89"/>
    <d v="2023-10-09T00:00:00"/>
    <s v="CASI BRYAN C."/>
    <s v="BPLO"/>
    <x v="2"/>
    <d v="2023-10-03T00:00:00"/>
    <d v="2023-10-06T00:00:00"/>
    <s v="SL"/>
    <m/>
    <s v="4 SL"/>
    <n v="4"/>
    <m/>
  </r>
  <r>
    <n v="4359"/>
    <x v="89"/>
    <d v="2023-10-10T00:00:00"/>
    <s v="PERENA RUBILINDA C."/>
    <s v="MO"/>
    <x v="1"/>
    <d v="2023-10-09T00:00:00"/>
    <d v="2023-10-09T00:00:00"/>
    <s v="SL"/>
    <m/>
    <s v="1 SL"/>
    <n v="1"/>
    <m/>
  </r>
  <r>
    <n v="4360"/>
    <x v="89"/>
    <d v="2023-10-09T00:00:00"/>
    <s v="COSA PAOLA GRACE P."/>
    <s v="ASSESSOR"/>
    <x v="0"/>
    <d v="2023-10-05T00:00:00"/>
    <d v="2023-10-06T00:00:00"/>
    <s v="VL"/>
    <m/>
    <s v="2 VL"/>
    <n v="2"/>
    <m/>
  </r>
  <r>
    <n v="4361"/>
    <x v="89"/>
    <d v="2023-10-09T00:00:00"/>
    <s v="CREUS ROSENDA A."/>
    <s v="ASSESSORS OFFICE"/>
    <x v="0"/>
    <d v="2023-08-28T00:00:00"/>
    <d v="2023-09-04T00:00:00"/>
    <s v="VL"/>
    <m/>
    <s v="6 VL"/>
    <n v="6"/>
    <m/>
  </r>
  <r>
    <n v="4362"/>
    <x v="89"/>
    <d v="2023-10-09T00:00:00"/>
    <s v="CREUS ROSENDA A."/>
    <s v="ASSESSORS OFFICE"/>
    <x v="0"/>
    <d v="2023-08-17T00:00:00"/>
    <d v="2023-08-18T00:00:00"/>
    <s v="OTHER"/>
    <s v="SEC 21 EO 292- SPECIAL PRIVILEGE"/>
    <s v="2 OTHER"/>
    <n v="2"/>
    <m/>
  </r>
  <r>
    <n v="4362"/>
    <x v="89"/>
    <d v="2023-10-09T00:00:00"/>
    <s v="CREUS ROSENDA A."/>
    <s v="ASSESSORS OFFICE"/>
    <x v="0"/>
    <d v="2023-08-22T00:00:00"/>
    <d v="2023-08-22T00:00:00"/>
    <s v="OTHER"/>
    <s v="SEC 21 EO 292- SPECIAL PRIVILEGE"/>
    <s v="1 OTHER"/>
    <n v="1"/>
    <m/>
  </r>
  <r>
    <n v="4363"/>
    <x v="89"/>
    <d v="2023-10-09T00:00:00"/>
    <s v="CREUS ROSENDA A."/>
    <s v="ASSESSORS OFFICE"/>
    <x v="0"/>
    <d v="2023-08-23T00:00:00"/>
    <d v="2023-08-25T00:00:00"/>
    <s v="SL"/>
    <m/>
    <s v="3 SL"/>
    <n v="3"/>
    <m/>
  </r>
  <r>
    <n v="4364"/>
    <x v="89"/>
    <d v="2023-10-06T00:00:00"/>
    <s v="JUMARANG AIME A."/>
    <s v="ONT"/>
    <x v="1"/>
    <d v="2023-10-03T00:00:00"/>
    <d v="2023-10-03T00:00:00"/>
    <s v="SL"/>
    <m/>
    <s v="1 SL"/>
    <n v="1"/>
    <m/>
  </r>
  <r>
    <n v="4365"/>
    <x v="89"/>
    <d v="2023-10-08T00:00:00"/>
    <s v="ROLLE CARIZA P."/>
    <s v="CHO"/>
    <x v="0"/>
    <d v="2023-10-07T00:00:00"/>
    <d v="2023-10-07T00:00:00"/>
    <s v="SL"/>
    <m/>
    <s v="1 SL"/>
    <n v="1"/>
    <m/>
  </r>
  <r>
    <n v="4366"/>
    <x v="89"/>
    <d v="2023-10-06T00:00:00"/>
    <s v="PEÑANO DARYL BAMBI B."/>
    <s v="ONT"/>
    <x v="1"/>
    <d v="2023-09-14T00:00:00"/>
    <d v="2023-09-16T00:00:00"/>
    <s v="VL"/>
    <m/>
    <s v="4 VL"/>
    <n v="4"/>
    <m/>
  </r>
  <r>
    <n v="4367"/>
    <x v="89"/>
    <d v="2023-10-05T00:00:00"/>
    <s v="DE LARA GRACE L."/>
    <s v="ONT"/>
    <x v="0"/>
    <d v="2023-10-10T00:00:00"/>
    <d v="2023-10-10T00:00:00"/>
    <s v="OTHER"/>
    <s v="SEC 21 EO 292- SPECIAL PRIVILEGE"/>
    <s v="1 OTHER"/>
    <n v="1"/>
    <m/>
  </r>
  <r>
    <n v="4368"/>
    <x v="89"/>
    <d v="2023-10-05T00:00:00"/>
    <s v="SUMAGUI DESZERIE ANN A."/>
    <s v="ONT"/>
    <x v="1"/>
    <d v="2023-10-15T00:00:00"/>
    <d v="2023-10-15T00:00:00"/>
    <s v="VL"/>
    <m/>
    <s v="1 VL"/>
    <n v="1"/>
    <m/>
  </r>
  <r>
    <n v="4369"/>
    <x v="89"/>
    <d v="2023-10-06T00:00:00"/>
    <s v="SILAN MARIE BERNADETTE D."/>
    <s v="ONT"/>
    <x v="0"/>
    <d v="2023-10-09T00:00:00"/>
    <d v="2023-10-13T00:00:00"/>
    <s v="VL"/>
    <m/>
    <s v="5 VL"/>
    <n v="5"/>
    <m/>
  </r>
  <r>
    <n v="4370"/>
    <x v="89"/>
    <d v="2023-10-05T00:00:00"/>
    <s v="SUMAGUI DESZERIE ANN A."/>
    <s v="ONT"/>
    <x v="1"/>
    <d v="2023-10-14T00:00:00"/>
    <d v="2023-10-14T00:00:00"/>
    <s v="OTHER"/>
    <s v="SEC 21 EO 292- SPECIAL PRIVILEGE"/>
    <s v="0 OTHER"/>
    <n v="0"/>
    <m/>
  </r>
  <r>
    <n v="4371"/>
    <x v="89"/>
    <d v="2023-10-06T00:00:00"/>
    <s v="SARMIENTO MARIA TERESA E."/>
    <s v="ONT"/>
    <x v="0"/>
    <d v="2023-10-17T00:00:00"/>
    <d v="2023-10-17T00:00:00"/>
    <s v="OTHER"/>
    <s v="SEC 21 EO 292- SPECIAL PRIVILEGE"/>
    <s v="1 OTHER"/>
    <n v="1"/>
    <m/>
  </r>
  <r>
    <n v="4372"/>
    <x v="90"/>
    <d v="2023-10-12T00:00:00"/>
    <s v="DELFINO NINA C."/>
    <s v="ONT"/>
    <x v="1"/>
    <d v="2023-10-05T00:00:00"/>
    <d v="2023-10-09T00:00:00"/>
    <s v="SL"/>
    <m/>
    <s v="3 SL"/>
    <n v="3"/>
    <m/>
  </r>
  <r>
    <n v="4373"/>
    <x v="90"/>
    <d v="2023-10-13T00:00:00"/>
    <s v="DE GUZMAN MAYETTE D."/>
    <s v="CSWDO"/>
    <x v="1"/>
    <d v="2023-11-03T00:00:00"/>
    <d v="2023-11-03T00:00:00"/>
    <s v="VL"/>
    <m/>
    <s v="1 VL"/>
    <n v="1"/>
    <m/>
  </r>
  <r>
    <n v="4374"/>
    <x v="90"/>
    <d v="2023-10-13T00:00:00"/>
    <s v="PERMISON VICTORIA M."/>
    <s v="CSWDO"/>
    <x v="1"/>
    <d v="2023-11-03T00:00:00"/>
    <d v="2023-11-03T00:00:00"/>
    <s v="VL"/>
    <m/>
    <s v="1 VL"/>
    <n v="1"/>
    <m/>
  </r>
  <r>
    <n v="4375"/>
    <x v="90"/>
    <d v="2023-10-13T00:00:00"/>
    <s v="PEÑERO LILIBETH B."/>
    <s v="CSWDO"/>
    <x v="1"/>
    <d v="2023-10-31T00:00:00"/>
    <d v="2023-10-31T00:00:00"/>
    <s v="VL"/>
    <m/>
    <s v="1 VL"/>
    <n v="1"/>
    <m/>
  </r>
  <r>
    <n v="4375"/>
    <x v="90"/>
    <d v="2023-10-13T00:00:00"/>
    <s v="PEÑERO LILIBETH B."/>
    <s v="CSWDO"/>
    <x v="1"/>
    <d v="2023-11-03T00:00:00"/>
    <d v="2023-11-03T00:00:00"/>
    <s v="VL"/>
    <m/>
    <s v="1 VL"/>
    <n v="1"/>
    <m/>
  </r>
  <r>
    <n v="4376"/>
    <x v="90"/>
    <d v="2023-10-13T00:00:00"/>
    <s v="CALANOG ALMA P."/>
    <s v="VMO"/>
    <x v="1"/>
    <d v="2023-10-12T00:00:00"/>
    <d v="2023-10-12T00:00:00"/>
    <s v="SL"/>
    <m/>
    <s v="1 SL"/>
    <n v="1"/>
    <m/>
  </r>
  <r>
    <n v="4377"/>
    <x v="90"/>
    <d v="2023-10-13T00:00:00"/>
    <s v="DESINGANO OLIVA M."/>
    <s v="CSWDO"/>
    <x v="1"/>
    <d v="2023-10-31T00:00:00"/>
    <d v="2023-10-31T00:00:00"/>
    <s v="VL"/>
    <m/>
    <s v="1 VL"/>
    <n v="1"/>
    <m/>
  </r>
  <r>
    <n v="4378"/>
    <x v="90"/>
    <d v="2023-10-13T00:00:00"/>
    <s v="HADAP JONALYN L."/>
    <s v="CSWDO"/>
    <x v="1"/>
    <d v="2023-10-31T00:00:00"/>
    <d v="2023-10-31T00:00:00"/>
    <s v="VL"/>
    <m/>
    <s v="1 VL"/>
    <n v="1"/>
    <m/>
  </r>
  <r>
    <n v="4379"/>
    <x v="90"/>
    <d v="2023-10-13T00:00:00"/>
    <s v="ERIDAO ROSALINDA P."/>
    <s v="CSWDO"/>
    <x v="1"/>
    <d v="2023-11-03T00:00:00"/>
    <d v="2023-11-03T00:00:00"/>
    <s v="VL"/>
    <m/>
    <s v="1 VL"/>
    <n v="1"/>
    <m/>
  </r>
  <r>
    <n v="4380"/>
    <x v="90"/>
    <d v="2023-10-12T00:00:00"/>
    <s v="DEL MUNDO JONAS B."/>
    <s v="CHO"/>
    <x v="0"/>
    <d v="2023-10-10T00:00:00"/>
    <d v="2023-10-11T00:00:00"/>
    <s v="SL"/>
    <m/>
    <s v="2 SL"/>
    <n v="2"/>
    <m/>
  </r>
  <r>
    <n v="4381"/>
    <x v="90"/>
    <d v="2023-10-10T00:00:00"/>
    <s v="MARINDUQUE GERRY C."/>
    <s v="CHO"/>
    <x v="1"/>
    <d v="2023-10-06T00:00:00"/>
    <d v="2023-10-06T00:00:00"/>
    <s v="SL"/>
    <m/>
    <s v="1 SL"/>
    <n v="1"/>
    <m/>
  </r>
  <r>
    <n v="4382"/>
    <x v="90"/>
    <d v="2023-10-09T00:00:00"/>
    <s v="DIGO VIRGILIO M."/>
    <s v="DEPED"/>
    <x v="1"/>
    <d v="2023-10-09T00:00:00"/>
    <d v="2023-11-10T00:00:00"/>
    <s v="SL"/>
    <m/>
    <s v="25 SL"/>
    <n v="25"/>
    <m/>
  </r>
  <r>
    <n v="4383"/>
    <x v="90"/>
    <d v="2023-10-12T00:00:00"/>
    <s v="DELA CRUZ EVANGELINE P."/>
    <s v="LANDTAX"/>
    <x v="1"/>
    <d v="2023-10-23T00:00:00"/>
    <d v="2023-10-27T00:00:00"/>
    <s v="VL"/>
    <m/>
    <s v="5 VL"/>
    <n v="5"/>
    <m/>
  </r>
  <r>
    <n v="4384"/>
    <x v="90"/>
    <d v="2023-10-12T00:00:00"/>
    <s v="DOCTORA ZENAIDA  "/>
    <s v="CENRO"/>
    <x v="1"/>
    <d v="2023-10-24T00:00:00"/>
    <d v="2023-10-26T00:00:00"/>
    <s v="VL"/>
    <m/>
    <s v="3 VL"/>
    <n v="3"/>
    <m/>
  </r>
  <r>
    <n v="4385"/>
    <x v="90"/>
    <d v="2023-10-12T00:00:00"/>
    <s v="DOCTORA ZENAIDA  "/>
    <s v="CENRO"/>
    <x v="1"/>
    <d v="2023-10-11T00:00:00"/>
    <d v="2023-10-11T00:00:00"/>
    <s v="SL"/>
    <m/>
    <s v="1 SL"/>
    <n v="1"/>
    <m/>
  </r>
  <r>
    <n v="4386"/>
    <x v="90"/>
    <d v="2023-10-12T00:00:00"/>
    <s v="MONTEALEGRE CHARLIE JR. O."/>
    <n v="0"/>
    <x v="2"/>
    <d v="2023-11-07T00:00:00"/>
    <d v="2023-11-13T00:00:00"/>
    <s v="VL"/>
    <m/>
    <s v="5 VL"/>
    <n v="5"/>
    <m/>
  </r>
  <r>
    <n v="4387"/>
    <x v="90"/>
    <d v="2023-10-06T00:00:00"/>
    <s v="LONDONIO CORINA A."/>
    <s v="CITY HEALTH OFFICE"/>
    <x v="1"/>
    <d v="2023-10-13T00:00:00"/>
    <d v="2023-10-13T00:00:00"/>
    <s v="VL"/>
    <m/>
    <s v="1 VL"/>
    <n v="1"/>
    <m/>
  </r>
  <r>
    <n v="4388"/>
    <x v="90"/>
    <d v="2023-10-09T00:00:00"/>
    <s v="CONSUELO ANDRES C."/>
    <s v="BFP"/>
    <x v="0"/>
    <d v="2023-10-19T00:00:00"/>
    <d v="2023-10-20T00:00:00"/>
    <s v="VL"/>
    <m/>
    <s v="2 VL"/>
    <n v="2"/>
    <m/>
  </r>
  <r>
    <n v="4388"/>
    <x v="90"/>
    <d v="2023-10-09T00:00:00"/>
    <s v="CONSUELO ANDRES C."/>
    <s v="BFP"/>
    <x v="0"/>
    <d v="2023-10-25T00:00:00"/>
    <d v="2023-10-27T00:00:00"/>
    <s v="VL"/>
    <m/>
    <s v="3 VL"/>
    <n v="3"/>
    <m/>
  </r>
  <r>
    <n v="4389"/>
    <x v="90"/>
    <d v="2023-10-06T00:00:00"/>
    <s v="MONTEALEGRE GRETEL MAE T."/>
    <n v="0"/>
    <x v="2"/>
    <d v="2023-11-07T00:00:00"/>
    <d v="2023-11-13T00:00:00"/>
    <s v="VL"/>
    <m/>
    <s v="5 VL"/>
    <n v="5"/>
    <m/>
  </r>
  <r>
    <n v="4390"/>
    <x v="90"/>
    <d v="2023-10-11T00:00:00"/>
    <s v="LONDONIO CORINA A."/>
    <s v="CITY HEALTH OFFICE"/>
    <x v="1"/>
    <d v="2023-11-16T00:00:00"/>
    <d v="2023-11-21T00:00:00"/>
    <s v="VL"/>
    <m/>
    <s v="4 VL"/>
    <n v="4"/>
    <m/>
  </r>
  <r>
    <n v="4391"/>
    <x v="90"/>
    <d v="2023-10-11T00:00:00"/>
    <s v="COSINO RIMWELL  "/>
    <s v="CHO"/>
    <x v="0"/>
    <d v="2023-10-20T00:00:00"/>
    <d v="2023-10-20T00:00:00"/>
    <s v="OTHER"/>
    <s v="SEC 21 EO 292- SPECIAL PRIVILEGE"/>
    <s v="1 OTHER"/>
    <n v="1"/>
    <m/>
  </r>
  <r>
    <n v="4392"/>
    <x v="90"/>
    <d v="2023-10-10T00:00:00"/>
    <s v="VILLANUEVA DAVE RONILLO V."/>
    <s v="CEO"/>
    <x v="0"/>
    <d v="2023-10-09T00:00:00"/>
    <d v="2023-10-09T00:00:00"/>
    <s v="SL"/>
    <m/>
    <s v="1 SL"/>
    <n v="1"/>
    <m/>
  </r>
  <r>
    <n v="4393"/>
    <x v="90"/>
    <d v="2023-10-12T00:00:00"/>
    <s v="DELA CRUZ EVANGELINE P."/>
    <s v="LANDTAX"/>
    <x v="1"/>
    <d v="2023-10-10T00:00:00"/>
    <d v="2023-10-11T00:00:00"/>
    <s v="SL"/>
    <m/>
    <s v="2 SL"/>
    <n v="2"/>
    <m/>
  </r>
  <r>
    <n v="4394"/>
    <x v="90"/>
    <d v="2023-10-10T00:00:00"/>
    <s v="MACASPAC JOSE VICTOR P."/>
    <s v="MAHOGANY MARKET"/>
    <x v="1"/>
    <d v="2023-10-09T00:00:00"/>
    <d v="2023-10-09T00:00:00"/>
    <s v="SL"/>
    <m/>
    <s v="1 SL"/>
    <n v="1"/>
    <m/>
  </r>
  <r>
    <n v="4395"/>
    <x v="90"/>
    <d v="2023-09-11T00:00:00"/>
    <s v="MENDOZA LOURDES G."/>
    <n v="0"/>
    <x v="2"/>
    <d v="2023-09-08T00:00:00"/>
    <d v="2023-09-08T00:00:00"/>
    <s v="SL"/>
    <m/>
    <s v="1 SL"/>
    <n v="1"/>
    <m/>
  </r>
  <r>
    <n v="4396"/>
    <x v="90"/>
    <d v="2023-10-10T00:00:00"/>
    <s v="ANGCAYA FRANCIS A."/>
    <s v="MAHOGANY MARKET"/>
    <x v="1"/>
    <d v="2023-10-23T00:00:00"/>
    <d v="2023-10-25T00:00:00"/>
    <s v="VL"/>
    <m/>
    <s v="3 VL"/>
    <n v="3"/>
    <m/>
  </r>
  <r>
    <n v="4397"/>
    <x v="90"/>
    <d v="2023-10-03T00:00:00"/>
    <s v="VELUZ DORMILUNA E."/>
    <s v="CCT"/>
    <x v="1"/>
    <d v="2023-10-02T00:00:00"/>
    <d v="2023-10-02T00:00:00"/>
    <s v="SL"/>
    <m/>
    <s v="1 SL"/>
    <n v="1"/>
    <m/>
  </r>
  <r>
    <n v="4398"/>
    <x v="90"/>
    <d v="2023-10-09T00:00:00"/>
    <s v="PATERNO MARIA LOURDERS P."/>
    <s v="DSWDO"/>
    <x v="1"/>
    <d v="2023-10-04T00:00:00"/>
    <d v="2023-10-06T00:00:00"/>
    <s v="SL"/>
    <m/>
    <s v="3 SL"/>
    <n v="3"/>
    <m/>
  </r>
  <r>
    <n v="4399"/>
    <x v="90"/>
    <d v="2023-10-10T00:00:00"/>
    <s v="ERIDAO ROSALINDA P."/>
    <s v="CSWDO"/>
    <x v="1"/>
    <d v="2023-10-05T00:00:00"/>
    <d v="2023-10-05T00:00:00"/>
    <s v="SL"/>
    <m/>
    <s v="1 SL"/>
    <n v="1"/>
    <m/>
  </r>
  <r>
    <n v="4400"/>
    <x v="90"/>
    <d v="2023-10-10T00:00:00"/>
    <s v="VERGARA ANACIETA M."/>
    <s v="CSWDO"/>
    <x v="1"/>
    <d v="2023-10-07T00:00:00"/>
    <d v="2023-10-07T00:00:00"/>
    <s v="SL"/>
    <m/>
    <s v="1 SL"/>
    <n v="1"/>
    <m/>
  </r>
  <r>
    <n v="4401"/>
    <x v="90"/>
    <d v="2023-10-10T00:00:00"/>
    <s v="CACAO ANDREA F."/>
    <s v="CSWDO"/>
    <x v="1"/>
    <d v="2023-10-13T00:00:00"/>
    <d v="2023-10-13T00:00:00"/>
    <s v="VL"/>
    <m/>
    <s v="1 VL"/>
    <n v="1"/>
    <m/>
  </r>
  <r>
    <n v="4402"/>
    <x v="90"/>
    <d v="2023-10-11T00:00:00"/>
    <s v="AMORA ELISA S."/>
    <s v="CTO"/>
    <x v="1"/>
    <d v="2023-10-10T00:00:00"/>
    <d v="2023-10-10T00:00:00"/>
    <s v="SL"/>
    <m/>
    <s v="1 SL"/>
    <n v="1"/>
    <m/>
  </r>
  <r>
    <n v="4403"/>
    <x v="90"/>
    <d v="2023-10-09T00:00:00"/>
    <s v="CALANOG ALMA P."/>
    <s v="VMO"/>
    <x v="1"/>
    <d v="2023-10-05T00:00:00"/>
    <d v="2023-10-05T00:00:00"/>
    <s v="SL"/>
    <m/>
    <s v="1 SL"/>
    <n v="1"/>
    <m/>
  </r>
  <r>
    <n v="4403"/>
    <x v="90"/>
    <d v="2023-10-09T00:00:00"/>
    <s v="CALANOG ALMA P."/>
    <s v="VMO"/>
    <x v="1"/>
    <d v="2023-10-09T00:00:00"/>
    <d v="2023-10-09T00:00:00"/>
    <s v="SL"/>
    <m/>
    <s v="1 SL"/>
    <n v="1"/>
    <m/>
  </r>
  <r>
    <n v="4404"/>
    <x v="90"/>
    <d v="2023-10-10T00:00:00"/>
    <s v="LANTING AILEEN D."/>
    <s v="CHARACTER OFFICE"/>
    <x v="1"/>
    <d v="2023-10-04T00:00:00"/>
    <d v="2023-10-05T00:00:00"/>
    <s v="SL"/>
    <m/>
    <s v="2 SL"/>
    <n v="2"/>
    <m/>
  </r>
  <r>
    <n v="4405"/>
    <x v="90"/>
    <d v="2023-10-10T00:00:00"/>
    <s v="LANTING AILEEN D."/>
    <s v="CHARACTER OFFICE"/>
    <x v="1"/>
    <d v="2023-10-09T00:00:00"/>
    <d v="2023-10-09T00:00:00"/>
    <s v="SL"/>
    <m/>
    <s v="1 SL"/>
    <n v="1"/>
    <m/>
  </r>
  <r>
    <n v="4406"/>
    <x v="90"/>
    <d v="2023-10-09T00:00:00"/>
    <s v="OCAMPO ORLANDO R."/>
    <s v="CEO"/>
    <x v="1"/>
    <d v="2023-10-04T00:00:00"/>
    <d v="2023-10-04T00:00:00"/>
    <s v="SL"/>
    <m/>
    <s v="1 SL"/>
    <n v="1"/>
    <m/>
  </r>
  <r>
    <n v="4407"/>
    <x v="90"/>
    <d v="2023-10-09T00:00:00"/>
    <s v="OCAMPO ORLANDO R."/>
    <s v="CEO"/>
    <x v="1"/>
    <d v="2023-10-06T00:00:00"/>
    <d v="2023-10-06T00:00:00"/>
    <s v="SL"/>
    <m/>
    <s v="1 SL"/>
    <n v="1"/>
    <m/>
  </r>
  <r>
    <n v="4408"/>
    <x v="90"/>
    <d v="2023-10-09T00:00:00"/>
    <s v="OCAMPO ORLANDO R."/>
    <s v="CEO"/>
    <x v="1"/>
    <d v="2023-10-12T00:00:00"/>
    <d v="2023-10-12T00:00:00"/>
    <s v="SL"/>
    <m/>
    <s v="1 SL"/>
    <n v="1"/>
    <m/>
  </r>
  <r>
    <n v="4409"/>
    <x v="90"/>
    <d v="2023-10-10T00:00:00"/>
    <s v="ARCULLO MELISSA A."/>
    <s v="CEO"/>
    <x v="1"/>
    <d v="2023-10-06T00:00:00"/>
    <d v="2023-10-09T00:00:00"/>
    <s v="SL"/>
    <m/>
    <s v="2 SL"/>
    <n v="2"/>
    <m/>
  </r>
  <r>
    <n v="4410"/>
    <x v="90"/>
    <d v="2023-10-09T00:00:00"/>
    <s v="DOCTORA ZENAIDA  "/>
    <s v="CENRO"/>
    <x v="1"/>
    <d v="2023-10-04T00:00:00"/>
    <d v="2023-10-04T00:00:00"/>
    <s v="SL"/>
    <m/>
    <s v="1 SL"/>
    <n v="1"/>
    <m/>
  </r>
  <r>
    <n v="4411"/>
    <x v="90"/>
    <d v="2023-10-06T00:00:00"/>
    <s v="LUNA  FERNANDO  "/>
    <s v="CENRO"/>
    <x v="1"/>
    <d v="2023-10-03T00:00:00"/>
    <d v="2023-10-05T00:00:00"/>
    <s v="SL"/>
    <m/>
    <s v="3 SL"/>
    <n v="3"/>
    <m/>
  </r>
  <r>
    <n v="4412"/>
    <x v="90"/>
    <d v="2023-10-10T00:00:00"/>
    <s v="BAYOT ANABEL D."/>
    <s v="CTO"/>
    <x v="1"/>
    <d v="2023-10-20T00:00:00"/>
    <d v="2023-10-25T00:00:00"/>
    <s v="VL"/>
    <m/>
    <s v="4 VL"/>
    <n v="4"/>
    <m/>
  </r>
  <r>
    <n v="4413"/>
    <x v="90"/>
    <d v="2023-10-10T00:00:00"/>
    <s v="ALEGA ESTELITA M."/>
    <s v="CTO"/>
    <x v="1"/>
    <d v="2023-10-09T00:00:00"/>
    <d v="2023-10-09T00:00:00"/>
    <s v="SL"/>
    <m/>
    <s v="1 SL"/>
    <n v="1"/>
    <m/>
  </r>
  <r>
    <n v="4414"/>
    <x v="90"/>
    <d v="2023-10-16T00:00:00"/>
    <s v="REYES NORALYN B."/>
    <s v="SP"/>
    <x v="1"/>
    <d v="2023-10-10T00:00:00"/>
    <d v="2023-10-13T00:00:00"/>
    <s v="SL"/>
    <m/>
    <s v="4 SL"/>
    <n v="4"/>
    <m/>
  </r>
  <r>
    <n v="4415"/>
    <x v="90"/>
    <d v="2023-10-06T00:00:00"/>
    <s v="REOSA CECILIA A."/>
    <s v="SP"/>
    <x v="1"/>
    <d v="2023-10-04T00:00:00"/>
    <d v="2023-10-05T00:00:00"/>
    <s v="SL"/>
    <m/>
    <s v="2 SL"/>
    <n v="2"/>
    <m/>
  </r>
  <r>
    <n v="4416"/>
    <x v="90"/>
    <d v="2023-10-13T00:00:00"/>
    <s v="DIMAANO LEOVIGILDA A."/>
    <s v="EEO/CITY MARKET"/>
    <x v="0"/>
    <d v="2023-10-19T00:00:00"/>
    <d v="2023-10-20T00:00:00"/>
    <s v="VL"/>
    <m/>
    <s v="2 VL"/>
    <n v="2"/>
    <m/>
  </r>
  <r>
    <n v="4416"/>
    <x v="90"/>
    <d v="2023-10-13T00:00:00"/>
    <s v="DIMAANO LEOVIGILDA A."/>
    <s v="EEO/CITY MARKET"/>
    <x v="0"/>
    <d v="2023-10-26T00:00:00"/>
    <d v="2023-10-27T00:00:00"/>
    <s v="VL"/>
    <m/>
    <s v="2 VL"/>
    <n v="2"/>
    <m/>
  </r>
  <r>
    <n v="4417"/>
    <x v="90"/>
    <d v="2023-10-12T00:00:00"/>
    <s v="BAES ELMER P."/>
    <s v="EDP"/>
    <x v="0"/>
    <d v="2023-10-10T00:00:00"/>
    <d v="2023-10-11T00:00:00"/>
    <s v="VL"/>
    <m/>
    <s v="2 VL"/>
    <n v="2"/>
    <m/>
  </r>
  <r>
    <n v="4418"/>
    <x v="90"/>
    <d v="2023-10-12T00:00:00"/>
    <s v="PEREA BABEL G."/>
    <s v="HOUSING"/>
    <x v="0"/>
    <d v="2023-10-11T00:00:00"/>
    <d v="2023-10-11T00:00:00"/>
    <s v="SL"/>
    <m/>
    <s v="1 SL"/>
    <n v="1"/>
    <m/>
  </r>
  <r>
    <n v="4419"/>
    <x v="90"/>
    <d v="2023-10-10T00:00:00"/>
    <s v="OPO CONEY V."/>
    <s v="HOUSING"/>
    <x v="0"/>
    <d v="2023-10-16T00:00:00"/>
    <d v="2023-10-18T00:00:00"/>
    <s v="VL"/>
    <m/>
    <s v="3 VL"/>
    <n v="3"/>
    <m/>
  </r>
  <r>
    <n v="4420"/>
    <x v="90"/>
    <d v="2023-10-14T00:00:00"/>
    <s v="RODRIGUEZ NARCISCO E."/>
    <s v="EEO/CITY MARKET"/>
    <x v="0"/>
    <d v="2023-10-24T00:00:00"/>
    <d v="2023-10-26T00:00:00"/>
    <s v="VL"/>
    <m/>
    <s v="3 VL"/>
    <n v="3"/>
    <m/>
  </r>
  <r>
    <n v="4421"/>
    <x v="90"/>
    <d v="2023-10-18T00:00:00"/>
    <s v="RODRIGUEZ NARCISCO E."/>
    <s v="EEO/CITY MARKET"/>
    <x v="0"/>
    <d v="2023-10-29T00:00:00"/>
    <d v="2023-10-29T00:00:00"/>
    <s v="OTHER"/>
    <s v="SEC 21 EO 292- SPECIAL PRIVILEGE"/>
    <s v="1 OTHER"/>
    <n v="1"/>
    <m/>
  </r>
  <r>
    <n v="4422"/>
    <x v="90"/>
    <d v="2023-10-11T00:00:00"/>
    <s v="OCAMPO NOVELYN U."/>
    <s v="CSWDO"/>
    <x v="0"/>
    <d v="2023-10-12T00:00:00"/>
    <d v="2023-10-12T00:00:00"/>
    <s v="VL"/>
    <m/>
    <s v="1 VL"/>
    <n v="1"/>
    <m/>
  </r>
  <r>
    <n v="4423"/>
    <x v="90"/>
    <d v="2023-09-25T00:00:00"/>
    <s v="JUNILLER ALTHEA JANINE A."/>
    <s v="BPLO"/>
    <x v="0"/>
    <d v="2023-09-26T00:00:00"/>
    <d v="2023-09-26T00:00:00"/>
    <s v="OTHER"/>
    <s v="SEC 21 EO 292- SPECIAL PRIVILEGE"/>
    <s v="1 OTHER"/>
    <n v="1"/>
    <m/>
  </r>
  <r>
    <n v="4424"/>
    <x v="90"/>
    <d v="2023-10-13T00:00:00"/>
    <s v="MARDO MELINDA E."/>
    <s v="CENRO"/>
    <x v="0"/>
    <d v="2023-10-07T00:00:00"/>
    <d v="2023-10-07T00:00:00"/>
    <s v="SL"/>
    <m/>
    <s v="1 SL"/>
    <n v="1"/>
    <m/>
  </r>
  <r>
    <n v="4425"/>
    <x v="90"/>
    <d v="2023-10-17T00:00:00"/>
    <s v="PAYAD ALEXANDER  "/>
    <s v="CENRO"/>
    <x v="1"/>
    <d v="2023-10-23T00:00:00"/>
    <d v="2023-10-23T00:00:00"/>
    <s v="VL"/>
    <m/>
    <s v="1 VL"/>
    <n v="1"/>
    <m/>
  </r>
  <r>
    <n v="4426"/>
    <x v="90"/>
    <d v="2023-10-12T00:00:00"/>
    <s v="MARDO MELINDA E."/>
    <s v="CENRO"/>
    <x v="0"/>
    <d v="2023-10-18T00:00:00"/>
    <d v="2023-10-19T00:00:00"/>
    <s v="VL"/>
    <m/>
    <s v="2 VL"/>
    <n v="2"/>
    <m/>
  </r>
  <r>
    <n v="4427"/>
    <x v="90"/>
    <d v="2023-10-12T00:00:00"/>
    <s v="BRIZUELA LENIE E."/>
    <s v="CTO-LICENSE"/>
    <x v="0"/>
    <d v="2023-10-18T00:00:00"/>
    <d v="2023-10-18T00:00:00"/>
    <s v="OTHER"/>
    <s v="SEC 21 EO 292- SPECIAL PRIVILEGE"/>
    <s v="1 OTHER"/>
    <n v="1"/>
    <m/>
  </r>
  <r>
    <n v="4428"/>
    <x v="90"/>
    <d v="2023-10-13T00:00:00"/>
    <s v="PAYAD RONALDO  "/>
    <s v="CENRO"/>
    <x v="0"/>
    <d v="2023-10-11T00:00:00"/>
    <d v="2023-10-12T00:00:00"/>
    <s v="SL"/>
    <m/>
    <s v="2 SL"/>
    <n v="2"/>
    <m/>
  </r>
  <r>
    <n v="4429"/>
    <x v="90"/>
    <d v="2023-10-12T00:00:00"/>
    <s v="BAROA JONA A."/>
    <s v="CSU"/>
    <x v="0"/>
    <d v="2023-10-23T00:00:00"/>
    <d v="2023-10-24T00:00:00"/>
    <s v="VL"/>
    <m/>
    <s v="2 VL"/>
    <n v="2"/>
    <m/>
  </r>
  <r>
    <n v="4430"/>
    <x v="90"/>
    <d v="2023-10-09T00:00:00"/>
    <s v="AMBION HERSHEY D."/>
    <s v="CHO"/>
    <x v="0"/>
    <d v="2023-10-23T00:00:00"/>
    <d v="2023-10-24T00:00:00"/>
    <s v="VL"/>
    <m/>
    <s v="2 VL"/>
    <n v="2"/>
    <m/>
  </r>
  <r>
    <n v="4431"/>
    <x v="90"/>
    <d v="2023-10-13T00:00:00"/>
    <s v="ANGCAYA IRENE V."/>
    <s v="TICC"/>
    <x v="0"/>
    <d v="2023-10-09T00:00:00"/>
    <d v="2023-10-09T00:00:00"/>
    <s v="SL"/>
    <m/>
    <s v="1 SL"/>
    <n v="1"/>
    <m/>
  </r>
  <r>
    <n v="4431"/>
    <x v="90"/>
    <d v="2023-10-13T00:00:00"/>
    <s v="ANGCAYA IRENE V."/>
    <s v="TICC"/>
    <x v="0"/>
    <d v="2023-10-11T00:00:00"/>
    <d v="2023-10-11T00:00:00"/>
    <s v="SL"/>
    <m/>
    <s v="1 SL"/>
    <n v="1"/>
    <m/>
  </r>
  <r>
    <n v="4432"/>
    <x v="90"/>
    <d v="2023-10-13T00:00:00"/>
    <s v="ANGCAYA IRENE V."/>
    <s v="TICC"/>
    <x v="0"/>
    <d v="2023-10-20T00:00:00"/>
    <d v="2023-10-23T00:00:00"/>
    <s v="VL"/>
    <m/>
    <s v="2 VL"/>
    <n v="2"/>
    <m/>
  </r>
  <r>
    <n v="4432"/>
    <x v="90"/>
    <d v="2023-10-13T00:00:00"/>
    <s v="ANGCAYA IRENE V."/>
    <s v="TICC"/>
    <x v="0"/>
    <d v="2023-10-26T00:00:00"/>
    <d v="2023-10-27T00:00:00"/>
    <s v="VL"/>
    <m/>
    <s v="2 VL"/>
    <n v="2"/>
    <m/>
  </r>
  <r>
    <n v="4433"/>
    <x v="90"/>
    <d v="2023-10-13T00:00:00"/>
    <s v="VILLANUEVA RICHELLE A."/>
    <s v="TICC"/>
    <x v="0"/>
    <d v="2023-10-23T00:00:00"/>
    <d v="2023-10-25T00:00:00"/>
    <s v="VL"/>
    <m/>
    <s v="3 VL"/>
    <n v="3"/>
    <m/>
  </r>
  <r>
    <n v="4434"/>
    <x v="90"/>
    <d v="2023-10-13T00:00:00"/>
    <s v="MERJILLA JEANETTE B."/>
    <n v="0"/>
    <x v="2"/>
    <d v="2023-10-24T00:00:00"/>
    <d v="2023-10-25T00:00:00"/>
    <s v="VL"/>
    <m/>
    <s v="2 VL"/>
    <n v="2"/>
    <m/>
  </r>
  <r>
    <n v="4435"/>
    <x v="90"/>
    <d v="2023-10-13T00:00:00"/>
    <s v="AMBROCIO MELODY B."/>
    <s v="CSWDO"/>
    <x v="0"/>
    <d v="2023-10-31T00:00:00"/>
    <d v="2023-10-31T00:00:00"/>
    <s v="VL"/>
    <m/>
    <s v="1 VL"/>
    <n v="1"/>
    <m/>
  </r>
  <r>
    <n v="4435"/>
    <x v="90"/>
    <d v="2023-10-13T00:00:00"/>
    <s v="AMBROCIO MELODY B."/>
    <s v="CSWDO"/>
    <x v="0"/>
    <d v="2023-11-03T00:00:00"/>
    <d v="2023-11-03T00:00:00"/>
    <s v="VL"/>
    <m/>
    <s v="1 VL"/>
    <n v="1"/>
    <m/>
  </r>
  <r>
    <n v="4436"/>
    <x v="90"/>
    <d v="2023-10-11T00:00:00"/>
    <s v="AMULONG GERONIMO M."/>
    <s v="EEO/CITY MARKET"/>
    <x v="0"/>
    <d v="2023-10-05T00:00:00"/>
    <d v="2023-10-08T00:00:00"/>
    <s v="SL"/>
    <m/>
    <s v="4 SL"/>
    <n v="4"/>
    <m/>
  </r>
  <r>
    <n v="4437"/>
    <x v="90"/>
    <d v="2023-10-14T00:00:00"/>
    <s v="AMULONG GERONIMO M."/>
    <s v="EEO/CITY MARKET"/>
    <x v="0"/>
    <d v="2023-10-12T00:00:00"/>
    <d v="2023-10-13T00:00:00"/>
    <s v="SL"/>
    <m/>
    <s v="2 SL"/>
    <n v="2"/>
    <m/>
  </r>
  <r>
    <n v="4438"/>
    <x v="90"/>
    <d v="2023-10-09T00:00:00"/>
    <s v="PARAISO MARIA LORENA D."/>
    <s v="EEO/CITY MARKET"/>
    <x v="0"/>
    <d v="2023-10-02T00:00:00"/>
    <d v="2023-10-02T00:00:00"/>
    <s v="SL"/>
    <m/>
    <s v="1 SL"/>
    <n v="1"/>
    <m/>
  </r>
  <r>
    <n v="4438"/>
    <x v="90"/>
    <d v="2023-10-09T00:00:00"/>
    <s v="PARAISO MARIA LORENA D."/>
    <s v="EEO/CITY MARKET"/>
    <x v="0"/>
    <d v="2023-10-05T00:00:00"/>
    <d v="2023-10-06T00:00:00"/>
    <s v="SL"/>
    <m/>
    <s v="2 SL"/>
    <n v="2"/>
    <m/>
  </r>
  <r>
    <n v="4439"/>
    <x v="90"/>
    <d v="2023-10-16T00:00:00"/>
    <s v="DIMAANO LEOVIGILDA A."/>
    <s v="EEO/CITY MARKET"/>
    <x v="0"/>
    <d v="2023-10-12T00:00:00"/>
    <d v="2023-10-13T00:00:00"/>
    <s v="SL"/>
    <m/>
    <s v="2 SL"/>
    <n v="2"/>
    <m/>
  </r>
  <r>
    <n v="4440"/>
    <x v="90"/>
    <d v="2023-10-13T00:00:00"/>
    <s v="RODRIGUEZ NARCISCO E."/>
    <s v="EEO/CITY MARKET"/>
    <x v="0"/>
    <d v="2023-10-10T00:00:00"/>
    <d v="2023-10-10T00:00:00"/>
    <s v="SL"/>
    <m/>
    <s v="1 SL"/>
    <n v="1"/>
    <m/>
  </r>
  <r>
    <n v="4440"/>
    <x v="90"/>
    <d v="2023-10-13T00:00:00"/>
    <s v="RODRIGUEZ NARCISCO E."/>
    <s v="EEO/CITY MARKET"/>
    <x v="0"/>
    <d v="2023-10-12T00:00:00"/>
    <d v="2023-10-12T00:00:00"/>
    <s v="SL"/>
    <m/>
    <s v="1 SL"/>
    <n v="1"/>
    <m/>
  </r>
  <r>
    <n v="4441"/>
    <x v="90"/>
    <d v="2023-10-16T00:00:00"/>
    <s v="VARGAS MELINDA M."/>
    <s v="CSWDO"/>
    <x v="0"/>
    <d v="2023-10-13T00:00:00"/>
    <d v="2023-10-13T00:00:00"/>
    <s v="SL"/>
    <m/>
    <s v="1 SL"/>
    <n v="1"/>
    <m/>
  </r>
  <r>
    <n v="4442"/>
    <x v="90"/>
    <d v="2023-10-16T00:00:00"/>
    <s v="SABULAAN MARIA LEAH M."/>
    <s v="CPDO"/>
    <x v="0"/>
    <d v="2023-10-23T00:00:00"/>
    <d v="2023-10-24T00:00:00"/>
    <s v="VL"/>
    <m/>
    <s v="2 VL"/>
    <n v="2"/>
    <m/>
  </r>
  <r>
    <n v="4443"/>
    <x v="90"/>
    <d v="2023-10-13T00:00:00"/>
    <s v="ACUB MA. MARILYN L."/>
    <s v="PICNIC GROVE"/>
    <x v="0"/>
    <d v="2023-10-07T00:00:00"/>
    <d v="2023-10-09T00:00:00"/>
    <s v="SL"/>
    <m/>
    <s v="3 SL"/>
    <n v="3"/>
    <m/>
  </r>
  <r>
    <n v="4444"/>
    <x v="90"/>
    <d v="2023-10-16T00:00:00"/>
    <s v="ACUB MA. MARILYN L."/>
    <s v="PICNIC GROVE"/>
    <x v="0"/>
    <d v="2023-10-14T00:00:00"/>
    <d v="2023-10-14T00:00:00"/>
    <s v="SL"/>
    <m/>
    <s v="1 SL"/>
    <n v="1"/>
    <m/>
  </r>
  <r>
    <n v="4445"/>
    <x v="90"/>
    <d v="2023-10-16T00:00:00"/>
    <s v="RAMA RAQUEL J."/>
    <s v="INTERNAL"/>
    <x v="0"/>
    <d v="2023-10-11T00:00:00"/>
    <d v="2023-10-13T00:00:00"/>
    <s v="SL"/>
    <m/>
    <s v="3 SL"/>
    <n v="3"/>
    <m/>
  </r>
  <r>
    <n v="4446"/>
    <x v="90"/>
    <d v="2023-10-16T00:00:00"/>
    <s v="LACIBAL RYAN G."/>
    <s v="DA"/>
    <x v="0"/>
    <d v="2023-10-23T00:00:00"/>
    <d v="2023-10-25T00:00:00"/>
    <s v="VL"/>
    <m/>
    <s v="3 VL"/>
    <n v="3"/>
    <m/>
  </r>
  <r>
    <n v="4447"/>
    <x v="90"/>
    <d v="2023-10-10T00:00:00"/>
    <s v="MERCADO RENGIE M."/>
    <n v="0"/>
    <x v="2"/>
    <d v="2023-10-09T00:00:00"/>
    <d v="2023-10-09T00:00:00"/>
    <s v="SL"/>
    <m/>
    <s v="1 SL"/>
    <n v="1"/>
    <m/>
  </r>
  <r>
    <n v="4448"/>
    <x v="90"/>
    <d v="2023-10-17T00:00:00"/>
    <s v="PERENA RUBILINDA C."/>
    <s v="MO"/>
    <x v="1"/>
    <d v="2023-10-16T00:00:00"/>
    <d v="2023-10-16T00:00:00"/>
    <s v="SL"/>
    <m/>
    <s v="1 SL"/>
    <n v="1"/>
    <m/>
  </r>
  <r>
    <n v="4449"/>
    <x v="90"/>
    <d v="2023-10-14T00:00:00"/>
    <s v="ACERON ANGELU V."/>
    <s v="ONT"/>
    <x v="1"/>
    <d v="2023-10-18T00:00:00"/>
    <d v="2023-10-20T00:00:00"/>
    <s v="VL"/>
    <m/>
    <s v="3 VL"/>
    <n v="3"/>
    <m/>
  </r>
  <r>
    <n v="4450"/>
    <x v="90"/>
    <d v="2023-10-10T00:00:00"/>
    <s v="ESTIGOY BEVERLY ANNE P."/>
    <s v="ONT"/>
    <x v="1"/>
    <d v="2023-10-10T00:00:00"/>
    <d v="2023-10-10T00:00:00"/>
    <s v="VL"/>
    <m/>
    <s v="1 VL"/>
    <n v="1"/>
    <m/>
  </r>
  <r>
    <n v="4450"/>
    <x v="90"/>
    <d v="2023-10-10T00:00:00"/>
    <s v="ESTIGOY BEVERLY ANNE P."/>
    <s v="ONT"/>
    <x v="1"/>
    <d v="2023-10-14T00:00:00"/>
    <d v="2023-10-14T00:00:00"/>
    <s v="VL"/>
    <m/>
    <s v="1 VL"/>
    <n v="1"/>
    <m/>
  </r>
  <r>
    <n v="4451"/>
    <x v="90"/>
    <d v="2023-10-11T00:00:00"/>
    <s v="DE GRANO  RONALEI P."/>
    <s v="OSPITAL NG TAGAYTAY"/>
    <x v="0"/>
    <d v="2023-10-20T00:00:00"/>
    <d v="2023-10-23T00:00:00"/>
    <s v="VL"/>
    <m/>
    <s v="3 VL"/>
    <n v="3"/>
    <m/>
  </r>
  <r>
    <n v="4452"/>
    <x v="90"/>
    <d v="2023-10-16T00:00:00"/>
    <s v="AMPARO JOY J."/>
    <s v="ONT"/>
    <x v="1"/>
    <d v="2023-10-23T00:00:00"/>
    <d v="2023-10-25T00:00:00"/>
    <s v="VL"/>
    <m/>
    <s v="3 VL"/>
    <n v="3"/>
    <m/>
  </r>
  <r>
    <n v="4453"/>
    <x v="90"/>
    <d v="2023-10-07T00:00:00"/>
    <s v="MANGUINAO NIÑA P."/>
    <s v="OSPITAL NG TAGAYTAY"/>
    <x v="1"/>
    <d v="2023-11-01T00:00:00"/>
    <d v="2023-11-05T00:00:00"/>
    <s v="VL"/>
    <m/>
    <s v="5 VL"/>
    <n v="5"/>
    <m/>
  </r>
  <r>
    <n v="4454"/>
    <x v="90"/>
    <d v="2023-10-07T00:00:00"/>
    <s v="MANGUINAO NIÑA P."/>
    <s v="OSPITAL NG TAGAYTAY"/>
    <x v="1"/>
    <d v="2023-11-24T00:00:00"/>
    <d v="2023-11-30T00:00:00"/>
    <s v="VL"/>
    <m/>
    <s v="7 VL"/>
    <n v="7"/>
    <m/>
  </r>
  <r>
    <n v="4455"/>
    <x v="90"/>
    <d v="2023-10-12T00:00:00"/>
    <s v="DELFINO NINA C."/>
    <s v="ONT"/>
    <x v="1"/>
    <d v="2023-10-02T00:00:00"/>
    <d v="2023-10-04T00:00:00"/>
    <s v="SL"/>
    <m/>
    <s v="3 SL"/>
    <n v="3"/>
    <m/>
  </r>
  <r>
    <n v="4456"/>
    <x v="90"/>
    <d v="2023-10-17T00:00:00"/>
    <s v="BATHAN ELVIRA R."/>
    <s v="TICC"/>
    <x v="0"/>
    <d v="2023-11-03T00:00:00"/>
    <d v="2023-11-03T00:00:00"/>
    <s v="VL"/>
    <m/>
    <s v="1 VL"/>
    <n v="1"/>
    <m/>
  </r>
  <r>
    <n v="4457"/>
    <x v="90"/>
    <d v="2023-10-17T00:00:00"/>
    <s v="BATHAN ELVIRA R."/>
    <s v="TICC"/>
    <x v="0"/>
    <d v="2023-10-25T00:00:00"/>
    <d v="2023-10-25T00:00:00"/>
    <s v="VL"/>
    <m/>
    <s v="1 VL"/>
    <n v="1"/>
    <m/>
  </r>
  <r>
    <n v="4458"/>
    <x v="90"/>
    <d v="2023-10-11T00:00:00"/>
    <s v="TINAZA JHOANNA MARIE D."/>
    <s v="ONT"/>
    <x v="0"/>
    <d v="2023-11-03T00:00:00"/>
    <d v="2023-11-09T00:00:00"/>
    <s v="VL"/>
    <m/>
    <s v="5 VL"/>
    <n v="5"/>
    <m/>
  </r>
  <r>
    <n v="4459"/>
    <x v="90"/>
    <d v="2023-10-11T00:00:00"/>
    <s v="TINAZA JHOANNA MARIE D."/>
    <s v="ONT"/>
    <x v="0"/>
    <d v="2023-10-17T00:00:00"/>
    <d v="2023-10-17T00:00:00"/>
    <s v="VL"/>
    <m/>
    <s v="1 VL"/>
    <n v="1"/>
    <m/>
  </r>
  <r>
    <n v="4459"/>
    <x v="90"/>
    <d v="2023-10-11T00:00:00"/>
    <s v="TINAZA JHOANNA MARIE D."/>
    <s v="ONT"/>
    <x v="0"/>
    <d v="2023-10-19T00:00:00"/>
    <d v="2023-10-30T00:00:00"/>
    <s v="VL"/>
    <m/>
    <s v="7 VL"/>
    <n v="7"/>
    <m/>
  </r>
  <r>
    <n v="4460"/>
    <x v="90"/>
    <d v="2023-10-09T00:00:00"/>
    <s v="HAPITA MELANIE A."/>
    <s v="ONT"/>
    <x v="0"/>
    <d v="2023-10-17T00:00:00"/>
    <d v="2023-10-31T00:00:00"/>
    <s v="VL"/>
    <m/>
    <s v="10 VL"/>
    <n v="10"/>
    <m/>
  </r>
  <r>
    <n v="4461"/>
    <x v="90"/>
    <d v="2023-10-10T00:00:00"/>
    <s v="EMELO MARYJANE T."/>
    <s v="ONT"/>
    <x v="1"/>
    <d v="2023-10-19T00:00:00"/>
    <d v="2023-10-23T00:00:00"/>
    <s v="VL"/>
    <m/>
    <s v="3 VL"/>
    <n v="3"/>
    <m/>
  </r>
  <r>
    <n v="4462"/>
    <x v="90"/>
    <d v="2023-10-10T00:00:00"/>
    <s v="EMELO MARYJANE T."/>
    <s v="ONT"/>
    <x v="1"/>
    <d v="2023-10-17T00:00:00"/>
    <d v="2023-10-18T00:00:00"/>
    <s v="VL"/>
    <m/>
    <s v="2 VL"/>
    <n v="2"/>
    <m/>
  </r>
  <r>
    <n v="4463"/>
    <x v="90"/>
    <d v="2023-10-04T00:00:00"/>
    <s v="MENDOZA MARVIC M."/>
    <n v="0"/>
    <x v="2"/>
    <d v="2023-10-14T00:00:00"/>
    <d v="2023-10-14T00:00:00"/>
    <s v="VL"/>
    <m/>
    <s v="1 VL"/>
    <n v="1"/>
    <m/>
  </r>
  <r>
    <n v="4463"/>
    <x v="90"/>
    <d v="2023-10-04T00:00:00"/>
    <s v="MENDOZA MARVIC M."/>
    <n v="0"/>
    <x v="2"/>
    <d v="2023-10-16T00:00:00"/>
    <d v="2023-10-18T00:00:00"/>
    <s v="VL"/>
    <m/>
    <s v="3 VL"/>
    <n v="3"/>
    <m/>
  </r>
  <r>
    <n v="4464"/>
    <x v="90"/>
    <d v="2023-10-09T00:00:00"/>
    <s v="PASCUA LORENA D."/>
    <s v="ONT"/>
    <x v="1"/>
    <d v="2023-10-16T00:00:00"/>
    <d v="2023-10-18T00:00:00"/>
    <s v="VL"/>
    <m/>
    <s v="3 VL"/>
    <n v="3"/>
    <m/>
  </r>
  <r>
    <n v="4465"/>
    <x v="90"/>
    <d v="2023-10-05T00:00:00"/>
    <s v="ALCAZAR AIREEN B."/>
    <s v="ADMIN OFFICE"/>
    <x v="2"/>
    <d v="2023-10-02T00:00:00"/>
    <d v="2023-10-04T00:00:00"/>
    <s v="SL"/>
    <m/>
    <s v="3 SL"/>
    <n v="3"/>
    <m/>
  </r>
  <r>
    <n v="4466"/>
    <x v="90"/>
    <d v="2023-09-27T00:00:00"/>
    <s v="ROME FIL B."/>
    <s v="DEPED"/>
    <x v="2"/>
    <d v="2023-09-26T00:00:00"/>
    <d v="2023-09-26T00:00:00"/>
    <s v="SL"/>
    <m/>
    <s v="1 SL"/>
    <n v="1"/>
    <m/>
  </r>
  <r>
    <n v="4467"/>
    <x v="90"/>
    <d v="2023-09-28T00:00:00"/>
    <s v="ALCAZAR AIREEN B."/>
    <s v="ADMIN OFFICE"/>
    <x v="2"/>
    <d v="2023-09-26T00:00:00"/>
    <d v="2023-09-27T00:00:00"/>
    <s v="SL"/>
    <m/>
    <s v="2 SL"/>
    <n v="2"/>
    <m/>
  </r>
  <r>
    <n v="4468"/>
    <x v="90"/>
    <d v="2023-09-04T00:00:00"/>
    <s v="ROME FIL B."/>
    <s v="DEPED"/>
    <x v="2"/>
    <d v="2023-08-31T00:00:00"/>
    <d v="2023-08-31T00:00:00"/>
    <s v="SL"/>
    <m/>
    <s v="1 SL"/>
    <n v="1"/>
    <m/>
  </r>
  <r>
    <n v="4469"/>
    <x v="90"/>
    <d v="2023-09-04T00:00:00"/>
    <s v="ROBLES JOHN JAYSON ISRAEL P."/>
    <s v="ONT"/>
    <x v="2"/>
    <d v="2023-12-01T00:00:00"/>
    <d v="2023-12-16T00:00:00"/>
    <s v="OTHER"/>
    <s v="SEC. 58, RULE XVI, OMNIBUS RULES IMPLEMENTING E.O NO. 292"/>
    <s v="16 OTHER"/>
    <n v="16"/>
    <m/>
  </r>
  <r>
    <n v="4470"/>
    <x v="90"/>
    <d v="2023-10-16T00:00:00"/>
    <s v="DE CASTRO ROSS EIZALHYNNE A."/>
    <s v="SP"/>
    <x v="0"/>
    <d v="2023-10-12T00:00:00"/>
    <d v="2023-10-13T00:00:00"/>
    <s v="SL"/>
    <m/>
    <s v="2 SL"/>
    <n v="2"/>
    <m/>
  </r>
  <r>
    <n v="4471"/>
    <x v="90"/>
    <d v="2023-10-09T00:00:00"/>
    <s v="DIAZ CAROLINA P."/>
    <s v="SP"/>
    <x v="0"/>
    <d v="2023-10-06T00:00:00"/>
    <d v="2023-10-06T00:00:00"/>
    <s v="SL"/>
    <m/>
    <s v="1 SL"/>
    <n v="1"/>
    <m/>
  </r>
  <r>
    <n v="4472"/>
    <x v="90"/>
    <d v="2023-10-17T00:00:00"/>
    <s v="ACOSTA MARIETA A."/>
    <s v="PEOPLE'S PARK"/>
    <x v="0"/>
    <d v="2023-10-22T00:00:00"/>
    <d v="2023-11-04T00:00:00"/>
    <s v="VL"/>
    <m/>
    <s v="10 VL"/>
    <n v="10"/>
    <m/>
  </r>
  <r>
    <n v="4473"/>
    <x v="90"/>
    <d v="2023-09-27T00:00:00"/>
    <s v="AMULONG GERONIMO M."/>
    <s v="EEO/CITY MARKET"/>
    <x v="0"/>
    <d v="2023-10-16T00:00:00"/>
    <d v="2023-10-16T00:00:00"/>
    <s v="VL"/>
    <m/>
    <s v="1 VL"/>
    <n v="1"/>
    <m/>
  </r>
  <r>
    <n v="4473"/>
    <x v="90"/>
    <d v="2023-09-27T00:00:00"/>
    <s v="AMULONG GERONIMO M."/>
    <s v="EEO/CITY MARKET"/>
    <x v="0"/>
    <d v="2023-10-19T00:00:00"/>
    <d v="2023-10-20T00:00:00"/>
    <s v="VL"/>
    <m/>
    <s v="2 VL"/>
    <n v="2"/>
    <m/>
  </r>
  <r>
    <n v="4473"/>
    <x v="90"/>
    <d v="2023-09-27T00:00:00"/>
    <s v="AMULONG GERONIMO M."/>
    <s v="EEO/CITY MARKET"/>
    <x v="0"/>
    <d v="2023-10-23T00:00:00"/>
    <d v="2023-10-23T00:00:00"/>
    <s v="VL"/>
    <m/>
    <s v="1 VL"/>
    <n v="1"/>
    <m/>
  </r>
  <r>
    <n v="4473"/>
    <x v="90"/>
    <d v="2023-09-27T00:00:00"/>
    <s v="AMULONG GERONIMO M."/>
    <s v="EEO/CITY MARKET"/>
    <x v="0"/>
    <d v="2023-10-26T00:00:00"/>
    <d v="2023-10-27T00:00:00"/>
    <s v="VL"/>
    <m/>
    <s v="2 VL"/>
    <n v="2"/>
    <m/>
  </r>
  <r>
    <n v="4473"/>
    <x v="90"/>
    <d v="2023-09-27T00:00:00"/>
    <s v="AMULONG GERONIMO M."/>
    <s v="EEO/CITY MARKET"/>
    <x v="0"/>
    <d v="2023-10-30T00:00:00"/>
    <d v="2023-10-30T00:00:00"/>
    <s v="VL"/>
    <m/>
    <s v="1 VL"/>
    <n v="1"/>
    <m/>
  </r>
  <r>
    <n v="4474"/>
    <x v="90"/>
    <d v="2023-10-04T00:00:00"/>
    <s v="RODRIGUEZ NARCISCO E."/>
    <s v="EEO/CITY MARKET"/>
    <x v="0"/>
    <d v="2023-09-28T00:00:00"/>
    <d v="2023-09-28T00:00:00"/>
    <s v="SL"/>
    <m/>
    <s v="1 SL"/>
    <n v="1"/>
    <m/>
  </r>
  <r>
    <n v="4475"/>
    <x v="90"/>
    <d v="2023-10-04T00:00:00"/>
    <s v="BRON FLORENCIO L."/>
    <s v="EEO/CITY MARKET"/>
    <x v="0"/>
    <d v="2023-10-03T00:00:00"/>
    <d v="2023-10-03T00:00:00"/>
    <s v="SL"/>
    <m/>
    <s v="1 SL"/>
    <n v="1"/>
    <m/>
  </r>
  <r>
    <n v="4476"/>
    <x v="90"/>
    <d v="2023-10-09T00:00:00"/>
    <s v="TORRES MOISES Q."/>
    <s v="MAHOGANY MARKET"/>
    <x v="0"/>
    <d v="2023-10-17T00:00:00"/>
    <d v="2023-10-17T00:00:00"/>
    <s v="VL"/>
    <m/>
    <s v="1 VL"/>
    <n v="1"/>
    <m/>
  </r>
  <r>
    <n v="4477"/>
    <x v="90"/>
    <d v="2023-10-04T00:00:00"/>
    <s v="AMULONG GERONIMO M."/>
    <s v="EEO/CITY MARKET"/>
    <x v="0"/>
    <d v="2023-09-30T00:00:00"/>
    <d v="2023-09-30T00:00:00"/>
    <s v="SL"/>
    <m/>
    <s v="1 SL"/>
    <n v="1"/>
    <m/>
  </r>
  <r>
    <n v="4477"/>
    <x v="90"/>
    <d v="2023-10-04T00:00:00"/>
    <s v="AMULONG GERONIMO M."/>
    <s v="EEO/CITY MARKET"/>
    <x v="0"/>
    <d v="2023-10-01T00:00:00"/>
    <d v="2023-10-01T00:00:00"/>
    <s v="SL"/>
    <m/>
    <s v="1 SL"/>
    <n v="1"/>
    <m/>
  </r>
  <r>
    <n v="4478"/>
    <x v="90"/>
    <d v="2023-10-10T00:00:00"/>
    <s v="MANDARAOG JONEL L."/>
    <s v="TICC/JEB"/>
    <x v="0"/>
    <d v="2023-09-19T00:00:00"/>
    <d v="2023-09-19T00:00:00"/>
    <s v="OTHER"/>
    <s v="SEC 21 EO 292- SPECIAL PRIVILEGE"/>
    <s v="1 OTHER"/>
    <n v="1"/>
    <m/>
  </r>
  <r>
    <n v="4478"/>
    <x v="90"/>
    <d v="2023-10-10T00:00:00"/>
    <s v="MANDARAOG JONEL L."/>
    <s v="TICC/JEB"/>
    <x v="0"/>
    <d v="2023-09-23T00:00:00"/>
    <d v="2023-09-23T00:00:00"/>
    <s v="OTHER"/>
    <s v="SEC 21 EO 292- SPECIAL PRIVILEGE"/>
    <s v="0 OTHER"/>
    <n v="0"/>
    <m/>
  </r>
  <r>
    <n v="4479"/>
    <x v="90"/>
    <d v="2023-10-10T00:00:00"/>
    <s v="VASQUEZ JAYSON  "/>
    <s v="TICC"/>
    <x v="2"/>
    <d v="2023-09-25T00:00:00"/>
    <d v="2023-09-26T00:00:00"/>
    <s v="OTHER"/>
    <s v="SEC 21 EO 292- SPECIAL PRIVILEGE"/>
    <s v="2 OTHER"/>
    <n v="2"/>
    <m/>
  </r>
  <r>
    <n v="4480"/>
    <x v="90"/>
    <d v="2023-10-10T00:00:00"/>
    <s v="ALERA JEFFREY B."/>
    <s v="TICC"/>
    <x v="2"/>
    <d v="2023-09-26T00:00:00"/>
    <d v="2023-09-27T00:00:00"/>
    <s v="OTHER"/>
    <s v="SEC 21 EO 292- SPECIAL PRIVILEGE"/>
    <s v="2 OTHER"/>
    <n v="2"/>
    <m/>
  </r>
  <r>
    <n v="4480"/>
    <x v="90"/>
    <d v="2023-10-10T00:00:00"/>
    <s v="ALERA JEFFREY B."/>
    <s v="TICC"/>
    <x v="2"/>
    <d v="2023-10-03T00:00:00"/>
    <d v="2023-10-03T00:00:00"/>
    <s v="OTHER"/>
    <s v="SEC 21 EO 292- SPECIAL PRIVILEGE"/>
    <s v="1 OTHER"/>
    <n v="1"/>
    <m/>
  </r>
  <r>
    <n v="4481"/>
    <x v="90"/>
    <d v="2023-10-10T00:00:00"/>
    <s v="BUELBO MICHLE  "/>
    <s v="TICC"/>
    <x v="0"/>
    <d v="2023-10-06T00:00:00"/>
    <d v="2023-10-06T00:00:00"/>
    <s v="OTHER"/>
    <s v="SEC 21 EO 292- SPECIAL PRIVILEGE"/>
    <s v="1 OTHER"/>
    <n v="1"/>
    <m/>
  </r>
  <r>
    <n v="4482"/>
    <x v="90"/>
    <d v="2023-10-10T00:00:00"/>
    <s v="NUÑEZ RUBEN JR J."/>
    <s v="TICC"/>
    <x v="2"/>
    <d v="2023-09-25T00:00:00"/>
    <d v="2023-09-25T00:00:00"/>
    <s v="OTHER"/>
    <s v="SEC 21 EO 292- SPECIAL PRIVILEGE"/>
    <s v="1 OTHER"/>
    <n v="1"/>
    <m/>
  </r>
  <r>
    <n v="4483"/>
    <x v="90"/>
    <d v="2023-10-10T00:00:00"/>
    <s v="MELADO LEONILO JR. P."/>
    <n v="0"/>
    <x v="2"/>
    <d v="2023-09-25T00:00:00"/>
    <d v="2023-09-26T00:00:00"/>
    <s v="OTHER"/>
    <s v="SEC 21 EO 292- SPECIAL PRIVILEGE"/>
    <s v="2 OTHER"/>
    <n v="2"/>
    <m/>
  </r>
  <r>
    <n v="4483"/>
    <x v="90"/>
    <d v="2023-10-10T00:00:00"/>
    <s v="MELADO LEONILO JR. P."/>
    <n v="0"/>
    <x v="2"/>
    <d v="2023-09-28T00:00:00"/>
    <d v="2023-09-28T00:00:00"/>
    <s v="OTHER"/>
    <s v="SEC 21 EO 292- SPECIAL PRIVILEGE"/>
    <s v="1 OTHER"/>
    <n v="1"/>
    <m/>
  </r>
  <r>
    <n v="4484"/>
    <x v="90"/>
    <d v="2023-10-10T00:00:00"/>
    <s v="MELADO LEONILO JR. P."/>
    <n v="0"/>
    <x v="2"/>
    <d v="2023-09-29T00:00:00"/>
    <d v="2023-09-29T00:00:00"/>
    <s v="SL"/>
    <m/>
    <s v="1 SL"/>
    <n v="1"/>
    <m/>
  </r>
  <r>
    <n v="4485"/>
    <x v="90"/>
    <d v="2023-10-10T00:00:00"/>
    <s v="DILOY MARK JAYSON M."/>
    <s v="TICC"/>
    <x v="0"/>
    <d v="2023-09-26T00:00:00"/>
    <d v="2023-09-26T00:00:00"/>
    <s v="OTHER"/>
    <s v="SEC 21 EO 292- SPECIAL PRIVILEGE"/>
    <s v="1 OTHER"/>
    <n v="1"/>
    <m/>
  </r>
  <r>
    <n v="4486"/>
    <x v="90"/>
    <d v="2023-10-10T00:00:00"/>
    <s v="MINGI JAYVEE  "/>
    <n v="0"/>
    <x v="2"/>
    <d v="2023-09-20T00:00:00"/>
    <d v="2023-09-20T00:00:00"/>
    <s v="OTHER"/>
    <s v="SEC 21 EO 292- SPECIAL PRIVILEGE"/>
    <s v="1 OTHER"/>
    <n v="1"/>
    <m/>
  </r>
  <r>
    <n v="4486"/>
    <x v="90"/>
    <d v="2023-10-10T00:00:00"/>
    <s v="MINGI JAYVEE  "/>
    <n v="0"/>
    <x v="2"/>
    <d v="2023-09-28T00:00:00"/>
    <d v="2023-09-29T00:00:00"/>
    <s v="OTHER"/>
    <s v="SEC 21 EO 292- SPECIAL PRIVILEGE"/>
    <s v="2 OTHER"/>
    <n v="2"/>
    <m/>
  </r>
  <r>
    <n v="4487"/>
    <x v="90"/>
    <d v="2023-10-10T00:00:00"/>
    <s v="CESICAR JOCHELLE JOAN S."/>
    <s v="TICC/TCCH"/>
    <x v="0"/>
    <d v="2023-10-03T00:00:00"/>
    <d v="2023-10-04T00:00:00"/>
    <s v="SL"/>
    <m/>
    <s v="2 SL"/>
    <n v="2"/>
    <m/>
  </r>
  <r>
    <n v="4488"/>
    <x v="90"/>
    <d v="2023-10-09T00:00:00"/>
    <s v="CAPACIA JAYSON A."/>
    <s v="TICC"/>
    <x v="0"/>
    <d v="2023-10-06T00:00:00"/>
    <d v="2023-10-07T00:00:00"/>
    <s v="SL"/>
    <m/>
    <s v="2 SL"/>
    <n v="2"/>
    <m/>
  </r>
  <r>
    <n v="4489"/>
    <x v="90"/>
    <d v="2023-10-09T00:00:00"/>
    <s v="CAPACIA JAYSON A."/>
    <s v="TICC"/>
    <x v="0"/>
    <d v="2023-10-08T00:00:00"/>
    <d v="2023-10-08T00:00:00"/>
    <s v="OTHER"/>
    <s v="SEC 21 EO 292- SPECIAL PRIVILEGE"/>
    <s v="1 OTHER"/>
    <n v="1"/>
    <m/>
  </r>
  <r>
    <n v="4490"/>
    <x v="90"/>
    <d v="2023-09-05T00:00:00"/>
    <s v="SORIANO FRANCISCO O."/>
    <s v="TICC"/>
    <x v="0"/>
    <d v="2023-10-12T00:00:00"/>
    <d v="2023-10-12T00:00:00"/>
    <s v="VL"/>
    <m/>
    <s v="1 VL"/>
    <n v="1"/>
    <m/>
  </r>
  <r>
    <n v="4491"/>
    <x v="90"/>
    <d v="2023-10-04T00:00:00"/>
    <s v="BURAZON CARIDAD A."/>
    <s v="CTO"/>
    <x v="1"/>
    <d v="2023-10-23T00:00:00"/>
    <d v="2023-10-24T00:00:00"/>
    <s v="VL"/>
    <m/>
    <s v="2 VL"/>
    <n v="2"/>
    <m/>
  </r>
  <r>
    <n v="4492"/>
    <x v="90"/>
    <d v="2023-10-09T00:00:00"/>
    <s v="RODRIGUEZ JOSEPHINE R."/>
    <s v="TICC"/>
    <x v="0"/>
    <d v="2023-10-16T00:00:00"/>
    <d v="2023-10-31T00:00:00"/>
    <s v="VL"/>
    <m/>
    <s v="12 VL"/>
    <n v="12"/>
    <m/>
  </r>
  <r>
    <n v="4493"/>
    <x v="90"/>
    <d v="2023-10-09T00:00:00"/>
    <s v="VILLANUEVA RICHELLE A."/>
    <s v="TICC"/>
    <x v="0"/>
    <d v="2023-10-06T00:00:00"/>
    <d v="2023-10-06T00:00:00"/>
    <s v="SL"/>
    <m/>
    <s v="1 SL"/>
    <n v="1"/>
    <m/>
  </r>
  <r>
    <n v="4494"/>
    <x v="90"/>
    <d v="2023-09-05T00:00:00"/>
    <s v="SORIANO FRANCISCO O."/>
    <s v="TICC"/>
    <x v="0"/>
    <d v="2023-10-02T00:00:00"/>
    <d v="2023-10-02T00:00:00"/>
    <s v="SL"/>
    <m/>
    <s v="1 SL"/>
    <n v="1"/>
    <m/>
  </r>
  <r>
    <n v="4495"/>
    <x v="90"/>
    <d v="2023-10-07T00:00:00"/>
    <s v="DERLA APOLONIO JR D."/>
    <s v="CENRO"/>
    <x v="0"/>
    <d v="2023-10-06T00:00:00"/>
    <d v="2023-10-06T00:00:00"/>
    <s v="SL"/>
    <m/>
    <s v="1 SL"/>
    <n v="1"/>
    <m/>
  </r>
  <r>
    <n v="4496"/>
    <x v="90"/>
    <d v="2023-10-07T00:00:00"/>
    <s v="PAGLINAWAN JESSIE M."/>
    <s v="CENRO"/>
    <x v="0"/>
    <d v="2023-10-03T00:00:00"/>
    <d v="2023-10-04T00:00:00"/>
    <s v="SL"/>
    <m/>
    <s v="2 SL"/>
    <n v="2"/>
    <m/>
  </r>
  <r>
    <n v="4496"/>
    <x v="90"/>
    <d v="2023-10-07T00:00:00"/>
    <s v="PAGLINAWAN JESSIE M."/>
    <s v="CENRO"/>
    <x v="0"/>
    <d v="2023-10-06T00:00:00"/>
    <d v="2023-10-06T00:00:00"/>
    <s v="SL"/>
    <m/>
    <s v="1 SL"/>
    <n v="1"/>
    <m/>
  </r>
  <r>
    <n v="4497"/>
    <x v="90"/>
    <d v="2023-10-06T00:00:00"/>
    <s v="DERLA ARTHUR D."/>
    <s v="CENRO"/>
    <x v="0"/>
    <d v="2023-10-03T00:00:00"/>
    <d v="2023-10-05T00:00:00"/>
    <s v="SL"/>
    <m/>
    <s v="3 SL"/>
    <n v="3"/>
    <m/>
  </r>
  <r>
    <n v="4498"/>
    <x v="90"/>
    <d v="2023-10-16T00:00:00"/>
    <s v="LEGASPI DOLORES B."/>
    <s v="CHO"/>
    <x v="1"/>
    <d v="2023-10-23T00:00:00"/>
    <d v="2023-10-25T00:00:00"/>
    <s v="VL"/>
    <m/>
    <s v="3 VL"/>
    <n v="3"/>
    <m/>
  </r>
  <r>
    <n v="4499"/>
    <x v="90"/>
    <d v="2023-10-12T00:00:00"/>
    <s v="ENRIQUEZ ANABEL O."/>
    <s v="CHO"/>
    <x v="0"/>
    <d v="2023-10-11T00:00:00"/>
    <d v="2023-10-11T00:00:00"/>
    <s v="SL"/>
    <m/>
    <s v="1 SL"/>
    <n v="1"/>
    <m/>
  </r>
  <r>
    <n v="4500"/>
    <x v="90"/>
    <d v="2023-10-16T00:00:00"/>
    <s v="BANICO PILAR B."/>
    <s v="CCT"/>
    <x v="1"/>
    <d v="2023-10-13T00:00:00"/>
    <d v="2023-10-13T00:00:00"/>
    <s v="SL"/>
    <m/>
    <s v="1 SL"/>
    <n v="1"/>
    <m/>
  </r>
  <r>
    <n v="4501"/>
    <x v="90"/>
    <d v="2023-10-16T00:00:00"/>
    <s v="LEPARDO ROWENA R."/>
    <s v="CCT"/>
    <x v="1"/>
    <d v="2023-10-13T00:00:00"/>
    <d v="2023-10-13T00:00:00"/>
    <s v="SL"/>
    <m/>
    <s v="1 SL"/>
    <n v="1"/>
    <m/>
  </r>
  <r>
    <n v="4502"/>
    <x v="90"/>
    <d v="2023-10-13T00:00:00"/>
    <s v="OLEGARIO TEOFISTA B."/>
    <s v="CTO"/>
    <x v="1"/>
    <d v="2023-10-20T00:00:00"/>
    <d v="2023-10-20T00:00:00"/>
    <s v="VL"/>
    <m/>
    <s v="1 VL"/>
    <n v="1"/>
    <m/>
  </r>
  <r>
    <n v="4503"/>
    <x v="90"/>
    <d v="2023-10-16T00:00:00"/>
    <s v="DE VILLA MYRNA D."/>
    <s v="GSO"/>
    <x v="1"/>
    <d v="2023-10-10T00:00:00"/>
    <d v="2023-10-13T00:00:00"/>
    <s v="SL"/>
    <m/>
    <s v="4 SL"/>
    <n v="4"/>
    <m/>
  </r>
  <r>
    <n v="4504"/>
    <x v="90"/>
    <d v="2023-10-11T00:00:00"/>
    <s v="MENDOZA NORA A."/>
    <n v="0"/>
    <x v="2"/>
    <d v="2023-10-26T00:00:00"/>
    <d v="2023-10-27T00:00:00"/>
    <s v="VL"/>
    <m/>
    <s v="2 VL"/>
    <n v="2"/>
    <m/>
  </r>
  <r>
    <n v="4505"/>
    <x v="90"/>
    <d v="2023-10-11T00:00:00"/>
    <s v="DIMARANAN GREGORIA C."/>
    <s v="ACCOUNTING"/>
    <x v="1"/>
    <d v="2023-10-10T00:00:00"/>
    <d v="2023-10-10T00:00:00"/>
    <s v="SL"/>
    <m/>
    <s v="1 SL"/>
    <n v="1"/>
    <m/>
  </r>
  <r>
    <n v="4506"/>
    <x v="90"/>
    <d v="2023-10-11T00:00:00"/>
    <s v="ROCILLO CECILLA A."/>
    <s v="ACCOUNTING"/>
    <x v="1"/>
    <d v="2023-10-09T00:00:00"/>
    <d v="2023-10-10T00:00:00"/>
    <s v="SL"/>
    <m/>
    <s v="2 SL"/>
    <n v="2"/>
    <m/>
  </r>
  <r>
    <n v="4507"/>
    <x v="90"/>
    <d v="2023-10-10T00:00:00"/>
    <s v="DIMARANAN GREGORIA C."/>
    <s v="ACCOUNTING"/>
    <x v="1"/>
    <d v="2023-10-23T00:00:00"/>
    <d v="2023-10-25T00:00:00"/>
    <s v="VL"/>
    <m/>
    <s v="3 VL"/>
    <n v="3"/>
    <m/>
  </r>
  <r>
    <n v="4508"/>
    <x v="90"/>
    <d v="2023-10-10T00:00:00"/>
    <s v="MANALO EDITHA V."/>
    <s v="ACCOUNTING"/>
    <x v="1"/>
    <d v="2023-10-05T00:00:00"/>
    <d v="2023-10-05T00:00:00"/>
    <s v="SL"/>
    <m/>
    <s v="1 SL"/>
    <n v="1"/>
    <m/>
  </r>
  <r>
    <n v="4509"/>
    <x v="90"/>
    <d v="2023-10-11T00:00:00"/>
    <s v="MANALO EDITHA V."/>
    <s v="ACCOUNTING"/>
    <x v="1"/>
    <d v="2023-10-24T00:00:00"/>
    <d v="2023-10-24T00:00:00"/>
    <s v="VL"/>
    <m/>
    <s v="1 VL"/>
    <n v="1"/>
    <m/>
  </r>
  <r>
    <n v="4510"/>
    <x v="90"/>
    <d v="2023-10-16T00:00:00"/>
    <s v="ABELA IMELDA C."/>
    <s v="ACCOUNTING"/>
    <x v="0"/>
    <d v="2023-11-03T00:00:00"/>
    <d v="2023-11-03T00:00:00"/>
    <s v="VL"/>
    <m/>
    <s v="1 VL"/>
    <n v="1"/>
    <m/>
  </r>
  <r>
    <n v="4511"/>
    <x v="90"/>
    <d v="2023-10-16T00:00:00"/>
    <s v="LAGUARDIA JOSELITO R."/>
    <s v="AGRICULTURE OFFICE"/>
    <x v="1"/>
    <d v="2023-10-18T00:00:00"/>
    <d v="2023-10-18T00:00:00"/>
    <s v="OTHER"/>
    <s v="SEC 21 EO 292- SPECIAL PRIVILEGE"/>
    <s v="1 OTHER"/>
    <n v="1"/>
    <m/>
  </r>
  <r>
    <n v="4512"/>
    <x v="90"/>
    <d v="2023-10-16T00:00:00"/>
    <s v="AUDITOR AILEEN D."/>
    <s v="PIO"/>
    <x v="1"/>
    <d v="2023-10-11T00:00:00"/>
    <d v="2023-10-13T00:00:00"/>
    <s v="SL"/>
    <m/>
    <s v="3 SL"/>
    <n v="3"/>
    <m/>
  </r>
  <r>
    <n v="4513"/>
    <x v="90"/>
    <d v="2023-10-16T00:00:00"/>
    <s v="AUDITOR AILEEN D."/>
    <s v="PIO"/>
    <x v="1"/>
    <d v="2023-10-19T00:00:00"/>
    <d v="2023-10-20T00:00:00"/>
    <s v="VL"/>
    <m/>
    <s v="2 VL"/>
    <n v="2"/>
    <m/>
  </r>
  <r>
    <n v="4513"/>
    <x v="90"/>
    <d v="2023-10-16T00:00:00"/>
    <s v="AUDITOR AILEEN D."/>
    <s v="PIO"/>
    <x v="1"/>
    <d v="2023-10-24T00:00:00"/>
    <d v="2023-10-24T00:00:00"/>
    <s v="VL"/>
    <m/>
    <s v="1 VL"/>
    <n v="1"/>
    <m/>
  </r>
  <r>
    <n v="4514"/>
    <x v="90"/>
    <d v="2023-10-11T00:00:00"/>
    <s v="MIRANDA MARIA LOIDA M."/>
    <n v="0"/>
    <x v="2"/>
    <d v="2023-10-13T00:00:00"/>
    <d v="2023-10-13T00:00:00"/>
    <s v="VL"/>
    <m/>
    <s v="1 VL"/>
    <n v="1"/>
    <m/>
  </r>
  <r>
    <n v="4514"/>
    <x v="90"/>
    <d v="2023-10-11T00:00:00"/>
    <s v="MIRANDA MARIA LOIDA M."/>
    <n v="0"/>
    <x v="2"/>
    <d v="2023-11-03T00:00:00"/>
    <d v="2023-11-03T00:00:00"/>
    <s v="VL"/>
    <m/>
    <s v="1 VL"/>
    <n v="1"/>
    <m/>
  </r>
  <r>
    <n v="4515"/>
    <x v="90"/>
    <d v="2023-10-13T00:00:00"/>
    <s v="PATRICIO APRIL V."/>
    <n v="0"/>
    <x v="1"/>
    <d v="2023-10-31T00:00:00"/>
    <d v="2023-10-31T00:00:00"/>
    <s v="VL"/>
    <m/>
    <s v="1 VL"/>
    <n v="1"/>
    <m/>
  </r>
  <r>
    <n v="4515"/>
    <x v="90"/>
    <d v="2023-10-13T00:00:00"/>
    <s v="PATRICIO APRIL V."/>
    <n v="0"/>
    <x v="1"/>
    <d v="2023-11-03T00:00:00"/>
    <d v="2023-11-03T00:00:00"/>
    <s v="VL"/>
    <m/>
    <s v="1 VL"/>
    <n v="1"/>
    <m/>
  </r>
  <r>
    <n v="4516"/>
    <x v="90"/>
    <d v="2023-10-16T00:00:00"/>
    <s v="VARGAS MELINDA M."/>
    <s v="CSWDO"/>
    <x v="0"/>
    <d v="2023-11-03T00:00:00"/>
    <d v="2023-11-03T00:00:00"/>
    <s v="VL"/>
    <m/>
    <s v="1 VL"/>
    <n v="1"/>
    <m/>
  </r>
  <r>
    <n v="4517"/>
    <x v="90"/>
    <d v="2023-10-16T00:00:00"/>
    <s v="GONZALES MARY JANE D."/>
    <s v="CSWDO"/>
    <x v="0"/>
    <d v="2023-10-31T00:00:00"/>
    <d v="2023-10-31T00:00:00"/>
    <s v="VL"/>
    <m/>
    <s v="1 VL"/>
    <n v="1"/>
    <m/>
  </r>
  <r>
    <n v="4517"/>
    <x v="90"/>
    <d v="2023-10-16T00:00:00"/>
    <s v="GONZALES MARY JANE D."/>
    <s v="CSWDO"/>
    <x v="0"/>
    <d v="2023-11-03T00:00:00"/>
    <d v="2023-11-03T00:00:00"/>
    <s v="VL"/>
    <m/>
    <s v="1 VL"/>
    <n v="1"/>
    <m/>
  </r>
  <r>
    <n v="4518"/>
    <x v="90"/>
    <d v="2023-10-13T00:00:00"/>
    <s v="GARCIA HAIZEL M."/>
    <s v="CCT"/>
    <x v="1"/>
    <d v="2023-10-12T00:00:00"/>
    <d v="2023-10-12T00:00:00"/>
    <s v="SL"/>
    <m/>
    <s v="1 SL"/>
    <n v="1"/>
    <m/>
  </r>
  <r>
    <n v="4519"/>
    <x v="90"/>
    <d v="2023-10-11T00:00:00"/>
    <s v="DIMARANAN GREGORIA C."/>
    <s v="ACCOUNTING"/>
    <x v="1"/>
    <d v="2023-10-17T00:00:00"/>
    <d v="2023-10-17T00:00:00"/>
    <s v="OTHER"/>
    <s v="SEC 21 EO 292- SPECIAL PRIVILEGE"/>
    <s v="1 OTHER"/>
    <n v="1"/>
    <m/>
  </r>
  <r>
    <n v="4520"/>
    <x v="90"/>
    <d v="2023-10-11T00:00:00"/>
    <s v="MIRANDA MARIA LOIDA M."/>
    <n v="0"/>
    <x v="2"/>
    <d v="2023-10-27T00:00:00"/>
    <d v="2023-10-27T00:00:00"/>
    <s v="OTHER"/>
    <s v="SEC 21 EO 292- SPECIAL PRIVILEGE"/>
    <s v="1 OTHER"/>
    <n v="1"/>
    <m/>
  </r>
  <r>
    <n v="4521"/>
    <x v="90"/>
    <d v="2023-10-13T00:00:00"/>
    <s v="ANGCAYA RUFINA P."/>
    <s v="LCR"/>
    <x v="1"/>
    <d v="2023-10-23T00:00:00"/>
    <d v="2023-10-24T00:00:00"/>
    <s v="VL"/>
    <m/>
    <s v="2 VL"/>
    <n v="2"/>
    <m/>
  </r>
  <r>
    <n v="4522"/>
    <x v="90"/>
    <d v="2023-10-16T00:00:00"/>
    <s v="MONTENEGRO MARIA MARIZA P."/>
    <s v="CBO"/>
    <x v="1"/>
    <d v="2023-10-23T00:00:00"/>
    <d v="2023-10-24T00:00:00"/>
    <s v="VL"/>
    <m/>
    <s v="2 VL"/>
    <n v="2"/>
    <m/>
  </r>
  <r>
    <n v="4523"/>
    <x v="90"/>
    <d v="2023-10-16T00:00:00"/>
    <s v="MARTINEZ BELEN B."/>
    <n v="0"/>
    <x v="2"/>
    <d v="2023-10-13T00:00:00"/>
    <d v="2023-10-13T00:00:00"/>
    <s v="SL"/>
    <m/>
    <s v="1 SL"/>
    <n v="1"/>
    <m/>
  </r>
  <r>
    <n v="4524"/>
    <x v="90"/>
    <d v="2023-10-16T00:00:00"/>
    <s v="BORJA NECY M."/>
    <s v="CBO"/>
    <x v="1"/>
    <d v="2023-10-23T00:00:00"/>
    <d v="2023-10-24T00:00:00"/>
    <s v="VL"/>
    <m/>
    <s v="2 VL"/>
    <n v="2"/>
    <m/>
  </r>
  <r>
    <n v="4525"/>
    <x v="90"/>
    <d v="2023-10-16T00:00:00"/>
    <s v="AMORA ELISA S."/>
    <s v="CTO"/>
    <x v="1"/>
    <d v="2023-10-23T00:00:00"/>
    <d v="2023-10-24T00:00:00"/>
    <s v="VL"/>
    <m/>
    <s v="2 VL"/>
    <n v="2"/>
    <m/>
  </r>
  <r>
    <n v="4526"/>
    <x v="90"/>
    <d v="2023-10-16T00:00:00"/>
    <s v="BAUTISTA JANICE M."/>
    <s v="CTO"/>
    <x v="1"/>
    <d v="2023-10-20T00:00:00"/>
    <d v="2023-10-20T00:00:00"/>
    <s v="VL"/>
    <m/>
    <s v="1 VL"/>
    <n v="1"/>
    <m/>
  </r>
  <r>
    <n v="4527"/>
    <x v="90"/>
    <d v="2023-10-16T00:00:00"/>
    <s v="MACAPUNO FELIX  "/>
    <s v="CENRO"/>
    <x v="1"/>
    <d v="2023-10-13T00:00:00"/>
    <d v="2023-10-13T00:00:00"/>
    <s v="SL"/>
    <m/>
    <s v="1 SL"/>
    <n v="1"/>
    <m/>
  </r>
  <r>
    <n v="4528"/>
    <x v="90"/>
    <d v="2023-10-13T00:00:00"/>
    <s v="CARURUCAN GLAIZA S."/>
    <s v="CSWDO"/>
    <x v="1"/>
    <d v="2023-11-03T00:00:00"/>
    <d v="2023-11-03T00:00:00"/>
    <s v="OTHER"/>
    <s v="SEC 21 EO 292- SPECIAL PRIVILEGE"/>
    <s v="1 OTHER"/>
    <n v="1"/>
    <m/>
  </r>
  <r>
    <n v="4529"/>
    <x v="90"/>
    <d v="2023-10-13T00:00:00"/>
    <s v="GATPANDAN DOLORES J."/>
    <s v="CSWDO"/>
    <x v="1"/>
    <d v="2023-10-24T00:00:00"/>
    <d v="2023-10-24T00:00:00"/>
    <s v="VL"/>
    <m/>
    <s v="1 VL"/>
    <n v="1"/>
    <m/>
  </r>
  <r>
    <n v="4529"/>
    <x v="90"/>
    <d v="2023-10-13T00:00:00"/>
    <s v="GATPANDAN DOLORES J."/>
    <s v="CSWDO"/>
    <x v="1"/>
    <d v="2023-10-31T00:00:00"/>
    <d v="2023-10-31T00:00:00"/>
    <s v="VL"/>
    <m/>
    <s v="1 VL"/>
    <n v="1"/>
    <m/>
  </r>
  <r>
    <n v="4530"/>
    <x v="91"/>
    <d v="2023-10-17T00:00:00"/>
    <s v="PUNZALAN LUCIANA A."/>
    <s v="TCNHS"/>
    <x v="0"/>
    <d v="2023-10-10T00:00:00"/>
    <d v="2023-10-12T00:00:00"/>
    <s v="SL"/>
    <m/>
    <s v="3 SL"/>
    <n v="3"/>
    <m/>
  </r>
  <r>
    <n v="4531"/>
    <x v="91"/>
    <d v="2023-09-27T00:00:00"/>
    <s v="PUNZALAN LUCIANA A."/>
    <s v="TCNHS"/>
    <x v="0"/>
    <d v="2023-09-21T00:00:00"/>
    <d v="2023-09-21T00:00:00"/>
    <s v="SL"/>
    <m/>
    <s v="1 SL"/>
    <n v="1"/>
    <m/>
  </r>
  <r>
    <n v="4532"/>
    <x v="91"/>
    <d v="2023-09-27T00:00:00"/>
    <s v="NACARIO GLENN B."/>
    <s v="TCNHS"/>
    <x v="0"/>
    <d v="2023-09-25T00:00:00"/>
    <d v="2023-09-26T00:00:00"/>
    <s v="SL"/>
    <m/>
    <s v="2 SL"/>
    <n v="2"/>
    <m/>
  </r>
  <r>
    <n v="4533"/>
    <x v="91"/>
    <d v="2023-09-27T00:00:00"/>
    <s v="CONTRERAS SARAH JANE P."/>
    <s v="TCNHS-ISHS"/>
    <x v="0"/>
    <d v="2023-09-25T00:00:00"/>
    <d v="2023-09-25T00:00:00"/>
    <s v="SL"/>
    <m/>
    <s v="1 SL"/>
    <n v="1"/>
    <m/>
  </r>
  <r>
    <n v="4534"/>
    <x v="91"/>
    <d v="2023-10-17T00:00:00"/>
    <s v="COSA PAOLA GRACE P."/>
    <s v="ASSESSOR"/>
    <x v="0"/>
    <d v="2023-10-10T00:00:00"/>
    <d v="2023-10-10T00:00:00"/>
    <s v="SL"/>
    <m/>
    <s v="1 SL"/>
    <n v="1"/>
    <m/>
  </r>
  <r>
    <n v="4535"/>
    <x v="91"/>
    <d v="2023-10-16T00:00:00"/>
    <s v="DIMAILIG ARLYN R."/>
    <s v="MAHOGANY MARKET"/>
    <x v="0"/>
    <d v="2023-10-13T00:00:00"/>
    <d v="2023-10-13T00:00:00"/>
    <s v="SL"/>
    <m/>
    <s v="1 SL"/>
    <n v="1"/>
    <m/>
  </r>
  <r>
    <n v="4536"/>
    <x v="91"/>
    <d v="2023-10-18T00:00:00"/>
    <s v="BRON FLORENCIO L."/>
    <s v="EEO/CITY MARKET"/>
    <x v="0"/>
    <d v="2023-10-15T00:00:00"/>
    <d v="2023-10-15T00:00:00"/>
    <s v="SL"/>
    <m/>
    <s v="1 SL"/>
    <n v="1"/>
    <m/>
  </r>
  <r>
    <n v="4537"/>
    <x v="91"/>
    <d v="2023-10-18T00:00:00"/>
    <s v="AMBAT MARILOU M."/>
    <s v="EEO/ CITY MARKET"/>
    <x v="1"/>
    <d v="2023-10-16T00:00:00"/>
    <d v="2023-10-17T00:00:00"/>
    <s v="SL"/>
    <m/>
    <s v="2 SL"/>
    <n v="2"/>
    <m/>
  </r>
  <r>
    <n v="4538"/>
    <x v="91"/>
    <d v="2023-10-16T00:00:00"/>
    <s v="CESICAR JOCHELLE JOAN S."/>
    <s v="TICC/TCCH"/>
    <x v="0"/>
    <d v="2023-09-29T00:00:00"/>
    <d v="2023-09-29T00:00:00"/>
    <s v="SL"/>
    <m/>
    <s v="1 SL"/>
    <n v="1"/>
    <m/>
  </r>
  <r>
    <n v="4539"/>
    <x v="91"/>
    <d v="2023-10-11T00:00:00"/>
    <s v="VILLANUEVA ISMAEL D."/>
    <s v="CHO"/>
    <x v="0"/>
    <d v="2023-10-19T00:00:00"/>
    <d v="2023-10-25T00:00:00"/>
    <s v="VL"/>
    <m/>
    <s v="5 VL"/>
    <n v="5"/>
    <m/>
  </r>
  <r>
    <n v="4540"/>
    <x v="91"/>
    <d v="2023-10-19T00:00:00"/>
    <s v="MARASIGAN BIENVENIDO E."/>
    <s v="GSO"/>
    <x v="0"/>
    <d v="2023-10-12T00:00:00"/>
    <d v="2023-10-13T00:00:00"/>
    <s v="SL"/>
    <m/>
    <s v="2 SL"/>
    <n v="2"/>
    <m/>
  </r>
  <r>
    <n v="4541"/>
    <x v="91"/>
    <d v="2023-10-19T00:00:00"/>
    <s v="GATPANDAN MICHAEL E."/>
    <s v="GSO"/>
    <x v="0"/>
    <d v="2023-10-24T00:00:00"/>
    <d v="2023-10-25T00:00:00"/>
    <s v="VL"/>
    <m/>
    <s v="2 VL"/>
    <n v="2"/>
    <m/>
  </r>
  <r>
    <n v="4542"/>
    <x v="91"/>
    <d v="2023-10-19T00:00:00"/>
    <s v="FERMA ERIC N."/>
    <s v="GSO"/>
    <x v="0"/>
    <d v="2023-10-16T00:00:00"/>
    <d v="2023-10-18T00:00:00"/>
    <s v="SL"/>
    <m/>
    <s v="3 SL"/>
    <n v="3"/>
    <m/>
  </r>
  <r>
    <n v="4543"/>
    <x v="91"/>
    <d v="2023-10-19T00:00:00"/>
    <s v="ROQUITE MARIECAR L."/>
    <s v="CCT"/>
    <x v="0"/>
    <d v="2023-10-18T00:00:00"/>
    <d v="2023-10-18T00:00:00"/>
    <s v="SL"/>
    <m/>
    <s v="1 SL"/>
    <n v="1"/>
    <m/>
  </r>
  <r>
    <n v="4544"/>
    <x v="91"/>
    <d v="2023-10-17T00:00:00"/>
    <s v="RODRIGUEZ JERALD  "/>
    <s v="CENRO"/>
    <x v="0"/>
    <d v="2023-10-24T00:00:00"/>
    <d v="2023-10-24T00:00:00"/>
    <s v="VL"/>
    <m/>
    <s v="1 VL"/>
    <n v="1"/>
    <m/>
  </r>
  <r>
    <n v="4545"/>
    <x v="91"/>
    <d v="2023-10-16T00:00:00"/>
    <s v="RODENAS ALBERT RAPHAEL  "/>
    <s v="CENRO"/>
    <x v="0"/>
    <d v="2023-10-23T00:00:00"/>
    <d v="2023-10-25T00:00:00"/>
    <s v="VL"/>
    <m/>
    <s v="3 VL"/>
    <n v="3"/>
    <m/>
  </r>
  <r>
    <n v="4546"/>
    <x v="91"/>
    <d v="2023-10-16T00:00:00"/>
    <s v="OCAMPO NOVELYN U."/>
    <s v="CSWDO"/>
    <x v="0"/>
    <d v="2023-10-13T00:00:00"/>
    <d v="2023-10-13T00:00:00"/>
    <s v="SL"/>
    <m/>
    <s v="1 SL"/>
    <n v="1"/>
    <m/>
  </r>
  <r>
    <n v="4547"/>
    <x v="91"/>
    <d v="2023-10-19T00:00:00"/>
    <s v="CALANOG ALMA P."/>
    <s v="VMO"/>
    <x v="1"/>
    <d v="2023-10-16T00:00:00"/>
    <d v="2023-10-18T00:00:00"/>
    <s v="SL"/>
    <m/>
    <s v="3 SL"/>
    <n v="3"/>
    <m/>
  </r>
  <r>
    <n v="4548"/>
    <x v="91"/>
    <d v="2023-10-17T00:00:00"/>
    <s v="OCAMPO NOVELYN U."/>
    <s v="CSWDO"/>
    <x v="0"/>
    <d v="2023-10-19T00:00:00"/>
    <d v="2023-10-19T00:00:00"/>
    <s v="VL"/>
    <m/>
    <s v="1 VL"/>
    <n v="1"/>
    <m/>
  </r>
  <r>
    <n v="4549"/>
    <x v="91"/>
    <d v="2023-10-19T00:00:00"/>
    <s v="PALADAN EMERSON M."/>
    <s v="PIO"/>
    <x v="1"/>
    <d v="2023-11-06T00:00:00"/>
    <d v="2023-11-10T00:00:00"/>
    <s v="VL"/>
    <m/>
    <s v="5 VL"/>
    <n v="5"/>
    <m/>
  </r>
  <r>
    <n v="4550"/>
    <x v="91"/>
    <d v="2023-10-18T00:00:00"/>
    <s v="DIMAILIG ARLYN R."/>
    <s v="MAHOGANY MARKET"/>
    <x v="0"/>
    <d v="2023-10-17T00:00:00"/>
    <d v="2023-10-17T00:00:00"/>
    <s v="SL"/>
    <m/>
    <s v="1 SL"/>
    <n v="1"/>
    <m/>
  </r>
  <r>
    <n v="4551"/>
    <x v="91"/>
    <d v="2023-10-23T00:00:00"/>
    <s v="AALA MELODY M."/>
    <s v="GSO"/>
    <x v="0"/>
    <d v="2023-10-20T00:00:00"/>
    <d v="2023-10-20T00:00:00"/>
    <s v="SL"/>
    <m/>
    <s v="1 SL"/>
    <n v="1"/>
    <m/>
  </r>
  <r>
    <n v="4552"/>
    <x v="91"/>
    <d v="2023-10-23T00:00:00"/>
    <s v="FLORES RICHARD  "/>
    <s v="CENRO"/>
    <x v="0"/>
    <d v="2023-10-30T00:00:00"/>
    <d v="2023-11-01T00:00:00"/>
    <s v="VL"/>
    <m/>
    <s v="3 VL"/>
    <n v="3"/>
    <m/>
  </r>
  <r>
    <n v="4553"/>
    <x v="91"/>
    <d v="2023-10-21T00:00:00"/>
    <s v="GUEVARRA ROLANDO  "/>
    <s v="CENRO"/>
    <x v="0"/>
    <d v="2023-10-20T00:00:00"/>
    <d v="2023-10-20T00:00:00"/>
    <s v="OTHER"/>
    <s v="SEC 21 EO 292- SPECIAL PRIVILEGE"/>
    <s v="1 OTHER"/>
    <n v="1"/>
    <m/>
  </r>
  <r>
    <n v="4554"/>
    <x v="91"/>
    <d v="2023-10-21T00:00:00"/>
    <s v="MARDO MELINDA E."/>
    <s v="CENRO"/>
    <x v="0"/>
    <d v="2023-10-17T00:00:00"/>
    <d v="2023-10-17T00:00:00"/>
    <s v="SL"/>
    <m/>
    <s v="1 SL"/>
    <n v="1"/>
    <m/>
  </r>
  <r>
    <n v="4554"/>
    <x v="91"/>
    <d v="2023-10-21T00:00:00"/>
    <s v="MARDO MELINDA E."/>
    <s v="CENRO"/>
    <x v="0"/>
    <d v="2023-10-20T00:00:00"/>
    <d v="2023-10-20T00:00:00"/>
    <s v="SL"/>
    <m/>
    <s v="1 SL"/>
    <n v="1"/>
    <m/>
  </r>
  <r>
    <n v="4555"/>
    <x v="91"/>
    <d v="2023-10-23T00:00:00"/>
    <s v="DOGELIO CHRISTIAN B."/>
    <s v="LEGAL"/>
    <x v="0"/>
    <d v="2023-10-02T00:00:00"/>
    <d v="2023-10-20T00:00:00"/>
    <s v="SL"/>
    <m/>
    <s v="15 SL"/>
    <n v="15"/>
    <m/>
  </r>
  <r>
    <n v="4556"/>
    <x v="91"/>
    <d v="2023-10-20T00:00:00"/>
    <s v="MENDOZA ANALUS A."/>
    <n v="0"/>
    <x v="2"/>
    <d v="2023-10-31T00:00:00"/>
    <d v="2023-10-31T00:00:00"/>
    <s v="VL"/>
    <m/>
    <s v="1 VL"/>
    <n v="1"/>
    <m/>
  </r>
  <r>
    <n v="4556"/>
    <x v="91"/>
    <d v="2023-10-20T00:00:00"/>
    <s v="MENDOZA ANALUS A."/>
    <n v="0"/>
    <x v="2"/>
    <d v="2023-11-03T00:00:00"/>
    <d v="2023-11-03T00:00:00"/>
    <s v="VL"/>
    <m/>
    <s v="1 VL"/>
    <n v="1"/>
    <m/>
  </r>
  <r>
    <n v="4557"/>
    <x v="91"/>
    <d v="2023-10-23T00:00:00"/>
    <s v="BUGARIN MA. ANA M."/>
    <s v="LCR"/>
    <x v="1"/>
    <d v="2023-10-19T00:00:00"/>
    <d v="2023-10-20T00:00:00"/>
    <s v="SL"/>
    <m/>
    <s v="2 SL"/>
    <n v="2"/>
    <m/>
  </r>
  <r>
    <n v="4558"/>
    <x v="91"/>
    <d v="2023-10-23T00:00:00"/>
    <s v="MENDOZA PRESCILA S."/>
    <n v="0"/>
    <x v="2"/>
    <d v="2023-10-19T00:00:00"/>
    <d v="2023-10-20T00:00:00"/>
    <s v="SL"/>
    <m/>
    <s v="2 SL"/>
    <n v="2"/>
    <m/>
  </r>
  <r>
    <n v="4559"/>
    <x v="91"/>
    <d v="2023-10-23T00:00:00"/>
    <s v="FRONDOZO AILEEN D."/>
    <s v="TERMINAL"/>
    <x v="0"/>
    <d v="2023-10-26T00:00:00"/>
    <d v="2023-10-29T00:00:00"/>
    <s v="VL"/>
    <m/>
    <s v="4 VL"/>
    <n v="4"/>
    <m/>
  </r>
  <r>
    <n v="4560"/>
    <x v="91"/>
    <d v="2023-10-23T00:00:00"/>
    <s v="ANGCAYA JENNY ROSE S."/>
    <s v="CTO-LICENSE"/>
    <x v="0"/>
    <d v="2023-10-17T00:00:00"/>
    <d v="2023-10-17T00:00:00"/>
    <s v="SL"/>
    <m/>
    <s v="1 SL"/>
    <n v="1"/>
    <m/>
  </r>
  <r>
    <n v="4561"/>
    <x v="86"/>
    <m/>
    <m/>
    <s v="-----"/>
    <x v="4"/>
    <m/>
    <m/>
    <m/>
    <m/>
    <s v="0 "/>
    <n v="0"/>
    <m/>
  </r>
  <r>
    <n v="4562"/>
    <x v="86"/>
    <m/>
    <m/>
    <s v="-----"/>
    <x v="4"/>
    <m/>
    <m/>
    <m/>
    <m/>
    <s v="0 "/>
    <n v="0"/>
    <m/>
  </r>
  <r>
    <n v="4563"/>
    <x v="86"/>
    <m/>
    <m/>
    <s v="-----"/>
    <x v="4"/>
    <m/>
    <m/>
    <m/>
    <m/>
    <s v="0 "/>
    <n v="0"/>
    <m/>
  </r>
  <r>
    <n v="4564"/>
    <x v="86"/>
    <m/>
    <m/>
    <s v="-----"/>
    <x v="4"/>
    <m/>
    <m/>
    <m/>
    <m/>
    <s v="0 "/>
    <n v="0"/>
    <m/>
  </r>
  <r>
    <n v="4565"/>
    <x v="86"/>
    <m/>
    <m/>
    <s v="-----"/>
    <x v="4"/>
    <m/>
    <m/>
    <m/>
    <m/>
    <s v="0 "/>
    <n v="0"/>
    <m/>
  </r>
  <r>
    <n v="4566"/>
    <x v="86"/>
    <m/>
    <m/>
    <s v="-----"/>
    <x v="4"/>
    <m/>
    <m/>
    <m/>
    <m/>
    <s v="0 "/>
    <n v="0"/>
    <m/>
  </r>
  <r>
    <n v="4567"/>
    <x v="86"/>
    <m/>
    <m/>
    <s v="-----"/>
    <x v="4"/>
    <m/>
    <m/>
    <m/>
    <m/>
    <s v="0 "/>
    <n v="0"/>
    <m/>
  </r>
  <r>
    <n v="4568"/>
    <x v="86"/>
    <m/>
    <m/>
    <s v="-----"/>
    <x v="4"/>
    <m/>
    <m/>
    <m/>
    <m/>
    <s v="0 "/>
    <n v="0"/>
    <m/>
  </r>
  <r>
    <n v="4560"/>
    <x v="91"/>
    <d v="2023-10-23T00:00:00"/>
    <s v="ANGCAYA JENNY ROSE S."/>
    <s v="CTO-LICENSE"/>
    <x v="0"/>
    <d v="2023-10-20T00:00:00"/>
    <d v="2023-10-20T00:00:00"/>
    <s v="SL"/>
    <m/>
    <s v="1 SL"/>
    <n v="1"/>
    <m/>
  </r>
  <r>
    <n v="4569"/>
    <x v="91"/>
    <d v="2023-10-23T00:00:00"/>
    <s v="FERMA MARIA VICTORIA D."/>
    <s v="CCT"/>
    <x v="1"/>
    <d v="2023-10-20T00:00:00"/>
    <d v="2023-10-20T00:00:00"/>
    <s v="SL"/>
    <m/>
    <s v="1 SL"/>
    <n v="1"/>
    <m/>
  </r>
  <r>
    <n v="4570"/>
    <x v="91"/>
    <d v="2023-10-24T00:00:00"/>
    <s v="AMBROCIO MELODY B."/>
    <s v="CSWDO"/>
    <x v="0"/>
    <d v="2023-10-23T00:00:00"/>
    <d v="2023-10-23T00:00:00"/>
    <s v="SL"/>
    <m/>
    <s v="1 SL"/>
    <n v="1"/>
    <m/>
  </r>
  <r>
    <n v="4571"/>
    <x v="91"/>
    <d v="2023-10-20T00:00:00"/>
    <s v="DE VILLA MARITES D."/>
    <s v="CSWDO"/>
    <x v="1"/>
    <d v="2023-10-31T00:00:00"/>
    <d v="2023-10-31T00:00:00"/>
    <s v="VL"/>
    <m/>
    <s v="1 VL"/>
    <n v="1"/>
    <m/>
  </r>
  <r>
    <n v="4571"/>
    <x v="91"/>
    <d v="2023-10-20T00:00:00"/>
    <s v="DE VILLA MARITES D."/>
    <s v="CSWDO"/>
    <x v="1"/>
    <d v="2023-11-03T00:00:00"/>
    <d v="2023-11-03T00:00:00"/>
    <s v="VL"/>
    <m/>
    <s v="1 VL"/>
    <n v="1"/>
    <m/>
  </r>
  <r>
    <n v="4572"/>
    <x v="91"/>
    <d v="2023-09-28T00:00:00"/>
    <s v="ABALLA JAMAICA C."/>
    <s v="TCNHS-ISHS"/>
    <x v="0"/>
    <d v="2023-09-26T00:00:00"/>
    <d v="2023-09-27T00:00:00"/>
    <s v="SL"/>
    <m/>
    <s v="2 SL"/>
    <n v="2"/>
    <m/>
  </r>
  <r>
    <n v="4573"/>
    <x v="91"/>
    <d v="2023-10-09T00:00:00"/>
    <s v="PUNZALAN LUCIANA A."/>
    <s v="TCNHS"/>
    <x v="0"/>
    <d v="2023-10-02T00:00:00"/>
    <d v="2023-10-03T00:00:00"/>
    <s v="SL"/>
    <m/>
    <s v="2 SL"/>
    <n v="2"/>
    <m/>
  </r>
  <r>
    <n v="4573"/>
    <x v="91"/>
    <d v="2023-10-09T00:00:00"/>
    <s v="PUNZALAN LUCIANA A."/>
    <s v="TCNHS"/>
    <x v="0"/>
    <d v="2023-10-06T00:00:00"/>
    <d v="2023-10-06T00:00:00"/>
    <s v="SL"/>
    <m/>
    <s v="1 SL"/>
    <n v="1"/>
    <m/>
  </r>
  <r>
    <n v="4574"/>
    <x v="91"/>
    <d v="2023-10-09T00:00:00"/>
    <s v="TIBAYAN ANA MALEN R."/>
    <n v="0"/>
    <x v="1"/>
    <d v="2023-09-26T00:00:00"/>
    <d v="2023-09-28T00:00:00"/>
    <s v="SL"/>
    <m/>
    <s v="3 SL"/>
    <n v="3"/>
    <m/>
  </r>
  <r>
    <n v="4575"/>
    <x v="91"/>
    <d v="2023-10-17T00:00:00"/>
    <s v="PUNZALAN LUCIANA A."/>
    <s v="TCNHS"/>
    <x v="0"/>
    <d v="2023-10-13T00:00:00"/>
    <d v="2023-10-13T00:00:00"/>
    <s v="SL"/>
    <m/>
    <s v="1 SL"/>
    <n v="1"/>
    <m/>
  </r>
  <r>
    <n v="4575"/>
    <x v="91"/>
    <d v="2023-10-17T00:00:00"/>
    <s v="PUNZALAN LUCIANA A."/>
    <s v="TCNHS"/>
    <x v="0"/>
    <d v="2023-10-19T00:00:00"/>
    <d v="2023-10-19T00:00:00"/>
    <s v="SL"/>
    <m/>
    <s v="1 SL"/>
    <n v="1"/>
    <m/>
  </r>
  <r>
    <n v="4575"/>
    <x v="91"/>
    <d v="2023-10-17T00:00:00"/>
    <s v="PUNZALAN LUCIANA A."/>
    <s v="TCNHS"/>
    <x v="0"/>
    <d v="2023-10-23T00:00:00"/>
    <d v="2023-10-23T00:00:00"/>
    <s v="SL"/>
    <m/>
    <s v="1 SL"/>
    <n v="1"/>
    <m/>
  </r>
  <r>
    <n v="4576"/>
    <x v="91"/>
    <d v="2023-10-17T00:00:00"/>
    <s v="OLEGARIO NENITA A."/>
    <s v="LIBRARY"/>
    <x v="1"/>
    <d v="2023-10-16T00:00:00"/>
    <d v="2023-10-16T00:00:00"/>
    <s v="SL"/>
    <m/>
    <s v="1 SL"/>
    <n v="1"/>
    <m/>
  </r>
  <r>
    <n v="4577"/>
    <x v="91"/>
    <d v="2023-10-17T00:00:00"/>
    <s v="DIMARANAN PERPETUA F."/>
    <s v="TIPID IMPOK"/>
    <x v="1"/>
    <d v="2023-10-16T00:00:00"/>
    <d v="2023-10-16T00:00:00"/>
    <s v="SL"/>
    <m/>
    <s v="1 SL"/>
    <n v="1"/>
    <m/>
  </r>
  <r>
    <n v="4578"/>
    <x v="91"/>
    <d v="2023-10-09T00:00:00"/>
    <s v="GATPANDAN NENITA M."/>
    <s v="LIBRARY"/>
    <x v="1"/>
    <d v="2023-10-06T00:00:00"/>
    <d v="2023-10-06T00:00:00"/>
    <s v="SL"/>
    <m/>
    <s v="1 SL"/>
    <n v="1"/>
    <m/>
  </r>
  <r>
    <n v="4579"/>
    <x v="91"/>
    <d v="2023-10-17T00:00:00"/>
    <s v="PATAWE ELMA M."/>
    <s v="DSWDO"/>
    <x v="1"/>
    <d v="2023-10-26T00:00:00"/>
    <d v="2023-10-26T00:00:00"/>
    <s v="OTHER"/>
    <s v="SEC 21 EO 292- SPECIAL PRIVILEGE"/>
    <s v="1 OTHER"/>
    <n v="1"/>
    <m/>
  </r>
  <r>
    <n v="4580"/>
    <x v="91"/>
    <d v="2023-10-16T00:00:00"/>
    <s v="PANGANIBAN CRISTETA M."/>
    <s v="DOE"/>
    <x v="1"/>
    <d v="2023-10-11T00:00:00"/>
    <d v="2023-10-13T00:00:00"/>
    <s v="SL"/>
    <m/>
    <s v="3 SL"/>
    <n v="3"/>
    <m/>
  </r>
  <r>
    <n v="4581"/>
    <x v="91"/>
    <d v="2023-10-16T00:00:00"/>
    <s v="PANGANIBAN CRISTETA M."/>
    <s v="DOE"/>
    <x v="1"/>
    <d v="2023-10-27T00:00:00"/>
    <d v="2023-10-27T00:00:00"/>
    <s v="OTHER"/>
    <s v="SEC 21 EO 292- SPECIAL PRIVILEGE"/>
    <s v="1 OTHER"/>
    <n v="1"/>
    <m/>
  </r>
  <r>
    <n v="4582"/>
    <x v="91"/>
    <d v="2023-10-16T00:00:00"/>
    <s v="CREUS SAMUEL A."/>
    <s v="EEO"/>
    <x v="1"/>
    <d v="2023-09-18T00:00:00"/>
    <d v="2023-09-19T00:00:00"/>
    <s v="SL"/>
    <m/>
    <s v="2 SL"/>
    <n v="2"/>
    <m/>
  </r>
  <r>
    <n v="4583"/>
    <x v="91"/>
    <d v="2023-10-13T00:00:00"/>
    <s v="MARINDUQUE ERNESTO P."/>
    <s v="CEO"/>
    <x v="1"/>
    <d v="2023-10-11T00:00:00"/>
    <d v="2023-10-11T00:00:00"/>
    <s v="SL"/>
    <m/>
    <s v="1 SL"/>
    <n v="1"/>
    <m/>
  </r>
  <r>
    <n v="4584"/>
    <x v="91"/>
    <d v="2023-10-17T00:00:00"/>
    <s v="ARCULLO MELISSA A."/>
    <s v="CEO"/>
    <x v="1"/>
    <d v="2023-10-13T00:00:00"/>
    <d v="2023-10-13T00:00:00"/>
    <s v="SL"/>
    <m/>
    <s v="1 SL"/>
    <n v="1"/>
    <m/>
  </r>
  <r>
    <n v="4585"/>
    <x v="91"/>
    <d v="2023-10-13T00:00:00"/>
    <s v="MULINGTAPANG GUILLERMA O."/>
    <s v="GSO"/>
    <x v="0"/>
    <d v="2023-10-19T00:00:00"/>
    <d v="2023-10-20T00:00:00"/>
    <s v="VL"/>
    <m/>
    <s v="2 VL"/>
    <n v="2"/>
    <m/>
  </r>
  <r>
    <n v="4585"/>
    <x v="91"/>
    <d v="2023-10-13T00:00:00"/>
    <s v="MULINGTAPANG GUILLERMA O."/>
    <s v="GSO"/>
    <x v="0"/>
    <d v="2023-10-26T00:00:00"/>
    <d v="2023-10-27T00:00:00"/>
    <s v="VL"/>
    <m/>
    <s v="2 VL"/>
    <n v="2"/>
    <m/>
  </r>
  <r>
    <n v="4586"/>
    <x v="91"/>
    <d v="2023-10-11T00:00:00"/>
    <s v="PETIL GLENDA D."/>
    <s v="CCT"/>
    <x v="1"/>
    <d v="2023-10-06T00:00:00"/>
    <d v="2023-10-06T00:00:00"/>
    <s v="SL"/>
    <m/>
    <s v="1 SL"/>
    <n v="1"/>
    <m/>
  </r>
  <r>
    <n v="4586"/>
    <x v="91"/>
    <d v="2023-10-11T00:00:00"/>
    <s v="PETIL GLENDA D."/>
    <s v="CCT"/>
    <x v="1"/>
    <d v="2023-10-09T00:00:00"/>
    <d v="2023-10-10T00:00:00"/>
    <s v="SL"/>
    <m/>
    <s v="2 SL"/>
    <n v="2"/>
    <m/>
  </r>
  <r>
    <n v="4587"/>
    <x v="91"/>
    <d v="2023-10-16T00:00:00"/>
    <s v="CHACON ELISA G."/>
    <s v="CCT"/>
    <x v="1"/>
    <d v="2023-10-11T00:00:00"/>
    <d v="2023-10-13T00:00:00"/>
    <s v="SL"/>
    <m/>
    <s v="3 SL"/>
    <n v="3"/>
    <m/>
  </r>
  <r>
    <n v="4588"/>
    <x v="91"/>
    <d v="2023-10-17T00:00:00"/>
    <s v="SARDINOLA  GINABLETH J."/>
    <s v="MO"/>
    <x v="1"/>
    <d v="2023-10-23T00:00:00"/>
    <d v="2023-10-23T00:00:00"/>
    <s v="VL"/>
    <m/>
    <s v="1 VL"/>
    <n v="1"/>
    <m/>
  </r>
  <r>
    <n v="4589"/>
    <x v="91"/>
    <d v="2023-10-20T00:00:00"/>
    <s v="PEÑAFLORIDA LORYN B."/>
    <s v="CSWDO"/>
    <x v="1"/>
    <d v="2023-10-31T00:00:00"/>
    <d v="2023-10-31T00:00:00"/>
    <s v="VL"/>
    <m/>
    <s v="1 VL"/>
    <n v="1"/>
    <m/>
  </r>
  <r>
    <n v="4589"/>
    <x v="91"/>
    <d v="2023-10-20T00:00:00"/>
    <s v="PEÑAFLORIDA LORYN B."/>
    <s v="CSWDO"/>
    <x v="1"/>
    <d v="2023-11-03T00:00:00"/>
    <d v="2023-11-03T00:00:00"/>
    <s v="VL"/>
    <m/>
    <s v="1 VL"/>
    <n v="1"/>
    <m/>
  </r>
  <r>
    <n v="4590"/>
    <x v="91"/>
    <d v="2023-10-20T00:00:00"/>
    <s v="ARCILLA MAYETTE A."/>
    <s v="CSWDO"/>
    <x v="1"/>
    <d v="2023-10-31T00:00:00"/>
    <d v="2023-10-31T00:00:00"/>
    <s v="VL"/>
    <m/>
    <s v="1 VL"/>
    <n v="1"/>
    <m/>
  </r>
  <r>
    <n v="4590"/>
    <x v="91"/>
    <d v="2023-10-20T00:00:00"/>
    <s v="ARCILLA MAYETTE A."/>
    <s v="CSWDO"/>
    <x v="1"/>
    <d v="2023-11-03T00:00:00"/>
    <d v="2023-11-03T00:00:00"/>
    <s v="VL"/>
    <m/>
    <s v="1 VL"/>
    <n v="1"/>
    <m/>
  </r>
  <r>
    <n v="4591"/>
    <x v="91"/>
    <d v="2023-10-20T00:00:00"/>
    <s v="CONSTANTE FLORAVILLA R."/>
    <s v="CSWDO"/>
    <x v="1"/>
    <d v="2023-10-24T00:00:00"/>
    <d v="2023-10-24T00:00:00"/>
    <s v="VL"/>
    <m/>
    <s v="1 VL"/>
    <n v="1"/>
    <m/>
  </r>
  <r>
    <n v="4592"/>
    <x v="91"/>
    <d v="2023-10-20T00:00:00"/>
    <s v="DIMARANAN RODORA G."/>
    <s v="HRMO"/>
    <x v="1"/>
    <d v="2023-10-19T00:00:00"/>
    <d v="2023-10-19T00:00:00"/>
    <s v="SL"/>
    <m/>
    <s v="1 SL"/>
    <n v="1"/>
    <m/>
  </r>
  <r>
    <n v="4593"/>
    <x v="91"/>
    <d v="2023-10-17T00:00:00"/>
    <s v="PENALES GUILLERMA B."/>
    <s v="CBO"/>
    <x v="1"/>
    <d v="2023-10-16T00:00:00"/>
    <d v="2023-10-16T00:00:00"/>
    <s v="SL"/>
    <m/>
    <s v="1 SL"/>
    <n v="1"/>
    <m/>
  </r>
  <r>
    <n v="4594"/>
    <x v="91"/>
    <d v="2023-10-17T00:00:00"/>
    <s v="MENDOZA LOURDES G."/>
    <n v="0"/>
    <x v="2"/>
    <d v="2023-11-03T00:00:00"/>
    <d v="2023-11-03T00:00:00"/>
    <s v="VL"/>
    <m/>
    <s v="1 VL"/>
    <n v="1"/>
    <m/>
  </r>
  <r>
    <n v="4595"/>
    <x v="91"/>
    <d v="2023-10-17T00:00:00"/>
    <s v="MARASIGAN GINALYN D."/>
    <s v="ACCOUNTING"/>
    <x v="1"/>
    <d v="2023-10-19T00:00:00"/>
    <d v="2023-10-19T00:00:00"/>
    <s v="OTHER"/>
    <s v="SEC 21 EO 292- SPECIAL PRIVILEGE"/>
    <s v="1 OTHER"/>
    <n v="1"/>
    <m/>
  </r>
  <r>
    <n v="4596"/>
    <x v="91"/>
    <d v="2023-10-18T00:00:00"/>
    <s v="MARASIGAN GINALYN D."/>
    <s v="ACCOUNTING"/>
    <x v="1"/>
    <d v="2023-10-16T00:00:00"/>
    <d v="2023-10-17T00:00:00"/>
    <s v="VL"/>
    <m/>
    <s v="2 VL"/>
    <n v="2"/>
    <m/>
  </r>
  <r>
    <n v="4597"/>
    <x v="91"/>
    <d v="2023-10-19T00:00:00"/>
    <s v="ROMILLA MARIBEL P."/>
    <s v="ACCOUNTING"/>
    <x v="0"/>
    <d v="2023-10-26T00:00:00"/>
    <d v="2023-10-26T00:00:00"/>
    <s v="VL"/>
    <m/>
    <s v="1 VL"/>
    <n v="1"/>
    <m/>
  </r>
  <r>
    <n v="4598"/>
    <x v="91"/>
    <d v="2023-10-16T00:00:00"/>
    <s v="MOLOD EMMA D."/>
    <n v="0"/>
    <x v="2"/>
    <d v="2023-10-24T00:00:00"/>
    <d v="2023-10-24T00:00:00"/>
    <s v="OTHER"/>
    <s v="SEC 21 EO 292- SPECIAL PRIVILEGE"/>
    <s v="1 OTHER"/>
    <n v="1"/>
    <m/>
  </r>
  <r>
    <n v="4599"/>
    <x v="91"/>
    <d v="2023-10-25T00:00:00"/>
    <s v="MENDOZA LOURDES G."/>
    <n v="0"/>
    <x v="2"/>
    <d v="2023-10-23T00:00:00"/>
    <d v="2023-10-24T00:00:00"/>
    <s v="SL"/>
    <m/>
    <s v="2 SL"/>
    <n v="2"/>
    <m/>
  </r>
  <r>
    <n v="4600"/>
    <x v="91"/>
    <d v="2023-10-12T00:00:00"/>
    <s v="MENDOZA LOURDES G."/>
    <n v="0"/>
    <x v="2"/>
    <d v="2023-10-11T00:00:00"/>
    <d v="2023-10-11T00:00:00"/>
    <s v="SL"/>
    <m/>
    <s v="1 SL"/>
    <n v="1"/>
    <m/>
  </r>
  <r>
    <n v="4601"/>
    <x v="91"/>
    <d v="2023-10-10T00:00:00"/>
    <s v="ZALDIVIA MIRIAM F."/>
    <s v="PIO"/>
    <x v="1"/>
    <d v="2023-10-09T00:00:00"/>
    <d v="2023-10-09T00:00:00"/>
    <s v="SL"/>
    <m/>
    <s v="1 SL"/>
    <n v="1"/>
    <m/>
  </r>
  <r>
    <n v="4602"/>
    <x v="91"/>
    <d v="2023-10-13T00:00:00"/>
    <s v="DOLOT JESUS JR. D."/>
    <s v="PIO"/>
    <x v="1"/>
    <d v="2023-10-12T00:00:00"/>
    <d v="2023-10-12T00:00:00"/>
    <s v="SL"/>
    <m/>
    <s v="1 SL"/>
    <n v="1"/>
    <m/>
  </r>
  <r>
    <n v="4603"/>
    <x v="91"/>
    <d v="2023-10-10T00:00:00"/>
    <s v="MACASPAC JOSE VICTOR P."/>
    <s v="MAHOGANY MARKET"/>
    <x v="1"/>
    <d v="2023-10-17T00:00:00"/>
    <d v="2023-10-18T00:00:00"/>
    <s v="VL"/>
    <m/>
    <s v="2 VL"/>
    <n v="2"/>
    <m/>
  </r>
  <r>
    <n v="4604"/>
    <x v="91"/>
    <d v="2023-10-24T00:00:00"/>
    <s v="MARINDUQUE ERNESTO P."/>
    <s v="CEO"/>
    <x v="1"/>
    <d v="2023-10-23T00:00:00"/>
    <d v="2023-10-23T00:00:00"/>
    <s v="SL"/>
    <m/>
    <s v="1 SL"/>
    <n v="1"/>
    <m/>
  </r>
  <r>
    <n v="4605"/>
    <x v="91"/>
    <d v="2023-10-16T00:00:00"/>
    <s v="ARCULLO MELISSA A."/>
    <s v="CEO"/>
    <x v="1"/>
    <d v="2023-09-21T00:00:00"/>
    <d v="2023-09-21T00:00:00"/>
    <s v="SL"/>
    <m/>
    <s v="1 SL"/>
    <n v="1"/>
    <m/>
  </r>
  <r>
    <n v="4606"/>
    <x v="91"/>
    <d v="2023-10-24T00:00:00"/>
    <s v="ROZUL FLORENCIA M."/>
    <s v="CSWDO"/>
    <x v="1"/>
    <d v="2023-10-26T00:00:00"/>
    <d v="2023-10-26T00:00:00"/>
    <s v="OTHER"/>
    <s v="SEC 21 EO 292- SPECIAL PRIVILEGE"/>
    <s v="1 OTHER"/>
    <n v="1"/>
    <m/>
  </r>
  <r>
    <n v="4607"/>
    <x v="91"/>
    <s v="10/23 2023"/>
    <s v="PEÑAFIEL MELISSA Q."/>
    <s v="CBO"/>
    <x v="1"/>
    <d v="2023-10-20T00:00:00"/>
    <d v="2023-10-20T00:00:00"/>
    <s v="VL"/>
    <m/>
    <s v="1 VL"/>
    <n v="1"/>
    <m/>
  </r>
  <r>
    <n v="4608"/>
    <x v="91"/>
    <d v="2023-10-23T00:00:00"/>
    <s v="DEL MUNDO ROSALLE A."/>
    <s v="PIO"/>
    <x v="1"/>
    <d v="2023-10-26T00:00:00"/>
    <d v="2023-10-26T00:00:00"/>
    <s v="OTHER"/>
    <s v="SEC 21 EO 292- SPECIAL PRIVILEGE"/>
    <s v="1 OTHER"/>
    <n v="1"/>
    <m/>
  </r>
  <r>
    <n v="4609"/>
    <x v="91"/>
    <d v="2023-10-26T00:00:00"/>
    <s v="CARAAN FREDERIC D."/>
    <s v="CDRRMO"/>
    <x v="1"/>
    <d v="2023-10-26T00:00:00"/>
    <d v="2023-10-31T00:00:00"/>
    <s v="SL"/>
    <m/>
    <s v="3 SL"/>
    <n v="3"/>
    <m/>
  </r>
  <r>
    <n v="4609"/>
    <x v="91"/>
    <d v="2023-10-26T00:00:00"/>
    <s v="CARAAN FREDERIC D."/>
    <s v="CDRRMO"/>
    <x v="1"/>
    <d v="2023-11-03T00:00:00"/>
    <d v="2023-11-10T00:00:00"/>
    <s v="SL"/>
    <m/>
    <s v="6 SL"/>
    <n v="6"/>
    <m/>
  </r>
  <r>
    <n v="4609"/>
    <x v="91"/>
    <d v="2023-10-26T00:00:00"/>
    <s v="CARAAN FREDERIC D."/>
    <s v="CDRRMO"/>
    <x v="1"/>
    <d v="2023-11-13T00:00:00"/>
    <d v="2023-11-24T00:00:00"/>
    <s v="SL"/>
    <m/>
    <s v="10 SL"/>
    <n v="10"/>
    <m/>
  </r>
  <r>
    <n v="4609"/>
    <x v="91"/>
    <d v="2023-10-26T00:00:00"/>
    <s v="CARAAN FREDERIC D."/>
    <s v="CDRRMO"/>
    <x v="1"/>
    <d v="2023-11-28T00:00:00"/>
    <d v="2023-11-30T00:00:00"/>
    <s v="SL"/>
    <m/>
    <s v="3 SL"/>
    <n v="3"/>
    <m/>
  </r>
  <r>
    <n v="4609"/>
    <x v="91"/>
    <d v="2023-10-26T00:00:00"/>
    <s v="CARAAN FREDERIC D."/>
    <s v="CDRRMO"/>
    <x v="1"/>
    <d v="2023-12-01T00:00:00"/>
    <d v="2023-12-08T00:00:00"/>
    <s v="SL"/>
    <m/>
    <s v="5 SL"/>
    <n v="5"/>
    <m/>
  </r>
  <r>
    <n v="4610"/>
    <x v="91"/>
    <d v="2023-10-21T00:00:00"/>
    <s v="MARINDUQUE AURORA A."/>
    <s v="VMO"/>
    <x v="1"/>
    <d v="2023-10-19T00:00:00"/>
    <d v="2023-10-19T00:00:00"/>
    <s v="SL"/>
    <m/>
    <s v="1 SL"/>
    <n v="1"/>
    <m/>
  </r>
  <r>
    <n v="4611"/>
    <x v="91"/>
    <d v="2023-10-23T00:00:00"/>
    <s v="PEREY AIRENE O."/>
    <s v="CCT"/>
    <x v="1"/>
    <d v="2023-10-20T00:00:00"/>
    <d v="2023-10-20T00:00:00"/>
    <s v="SL"/>
    <m/>
    <s v="1 SL"/>
    <n v="1"/>
    <m/>
  </r>
  <r>
    <n v="4612"/>
    <x v="91"/>
    <d v="2023-10-12T00:00:00"/>
    <s v="ANGELES ANNABEL D."/>
    <n v="0"/>
    <x v="0"/>
    <d v="2023-10-17T00:00:00"/>
    <d v="2023-10-17T00:00:00"/>
    <s v="VL"/>
    <m/>
    <s v="1 VL"/>
    <n v="1"/>
    <m/>
  </r>
  <r>
    <n v="4612"/>
    <x v="91"/>
    <d v="2023-10-12T00:00:00"/>
    <s v="ANGELES ANNABEL D."/>
    <n v="0"/>
    <x v="0"/>
    <d v="2023-10-19T00:00:00"/>
    <d v="2023-10-20T00:00:00"/>
    <s v="VL"/>
    <m/>
    <s v="2 VL"/>
    <n v="2"/>
    <m/>
  </r>
  <r>
    <n v="4613"/>
    <x v="91"/>
    <d v="2023-10-31T00:00:00"/>
    <s v="DE CASTRO ROSS EIZALHYNNE A."/>
    <s v="SP"/>
    <x v="0"/>
    <d v="2023-10-26T00:00:00"/>
    <d v="2023-10-27T00:00:00"/>
    <s v="SL"/>
    <m/>
    <s v="2 SL"/>
    <n v="2"/>
    <m/>
  </r>
  <r>
    <n v="4614"/>
    <x v="91"/>
    <d v="2023-10-23T00:00:00"/>
    <s v="DE CASTRO ROSS EIZALHYNNE A."/>
    <s v="SP"/>
    <x v="0"/>
    <d v="2023-10-19T00:00:00"/>
    <d v="2023-10-20T00:00:00"/>
    <s v="SL"/>
    <m/>
    <s v="2 SL"/>
    <n v="2"/>
    <m/>
  </r>
  <r>
    <n v="4615"/>
    <x v="91"/>
    <d v="2023-10-24T00:00:00"/>
    <s v="VISITACION DENNIS S."/>
    <n v="0"/>
    <x v="1"/>
    <d v="2023-11-18T00:00:00"/>
    <d v="2023-11-19T00:00:00"/>
    <s v="VL"/>
    <m/>
    <s v="2 VL"/>
    <n v="2"/>
    <m/>
  </r>
  <r>
    <n v="4615"/>
    <x v="91"/>
    <d v="2023-10-24T00:00:00"/>
    <s v="VISITACION DENNIS S."/>
    <n v="0"/>
    <x v="1"/>
    <d v="2023-11-21T00:00:00"/>
    <d v="2023-11-22T00:00:00"/>
    <s v="VL"/>
    <m/>
    <s v="2 VL"/>
    <n v="2"/>
    <m/>
  </r>
  <r>
    <n v="4615"/>
    <x v="91"/>
    <d v="2023-10-24T00:00:00"/>
    <s v="VISITACION DENNIS S."/>
    <n v="0"/>
    <x v="1"/>
    <d v="2023-11-25T00:00:00"/>
    <d v="2023-11-26T00:00:00"/>
    <s v="VL"/>
    <m/>
    <s v="2 VL"/>
    <n v="2"/>
    <m/>
  </r>
  <r>
    <n v="4615"/>
    <x v="91"/>
    <d v="2023-10-24T00:00:00"/>
    <s v="VISITACION DENNIS S."/>
    <n v="0"/>
    <x v="1"/>
    <d v="2023-11-28T00:00:00"/>
    <d v="2023-11-29T00:00:00"/>
    <s v="VL"/>
    <m/>
    <s v="2 VL"/>
    <n v="2"/>
    <m/>
  </r>
  <r>
    <n v="4616"/>
    <x v="91"/>
    <d v="2023-10-24T00:00:00"/>
    <s v="MARASIGAN GINALYN D."/>
    <s v="ACCOUNTING"/>
    <x v="1"/>
    <d v="2023-10-20T00:00:00"/>
    <d v="2023-10-23T00:00:00"/>
    <s v="SL"/>
    <m/>
    <s v="2 SL"/>
    <n v="2"/>
    <m/>
  </r>
  <r>
    <n v="4617"/>
    <x v="92"/>
    <d v="2023-10-25T00:00:00"/>
    <s v="TOLENTINO CAROLINA E."/>
    <s v="LCR"/>
    <x v="1"/>
    <d v="2023-11-03T00:00:00"/>
    <d v="2023-11-03T00:00:00"/>
    <s v="OTHER"/>
    <s v="SEC 21 EO 292- SPECIAL PRIVILEGE"/>
    <s v="1 OTHER"/>
    <n v="1"/>
    <m/>
  </r>
  <r>
    <n v="4618"/>
    <x v="92"/>
    <d v="2023-10-25T00:00:00"/>
    <s v="TOLENTINO CAROLINA E."/>
    <s v="LCR"/>
    <x v="1"/>
    <d v="2023-10-23T00:00:00"/>
    <d v="2023-10-24T00:00:00"/>
    <s v="SL"/>
    <m/>
    <s v="2 SL"/>
    <n v="2"/>
    <m/>
  </r>
  <r>
    <n v="4619"/>
    <x v="92"/>
    <d v="2023-10-24T00:00:00"/>
    <s v="OLEGARIO NENITA A."/>
    <s v="LIBRARY"/>
    <x v="1"/>
    <d v="2023-11-06T00:00:00"/>
    <d v="2023-11-06T00:00:00"/>
    <s v="OTHER"/>
    <s v="SEC 21 EO 292- SPECIAL PRIVILEGE"/>
    <s v="1 OTHER"/>
    <n v="1"/>
    <m/>
  </r>
  <r>
    <n v="4620"/>
    <x v="92"/>
    <d v="2023-10-23T00:00:00"/>
    <s v="FERNANDEZ MILAGROS C."/>
    <s v="CTO"/>
    <x v="1"/>
    <d v="2023-10-16T00:00:00"/>
    <d v="2023-10-16T00:00:00"/>
    <s v="SL"/>
    <m/>
    <s v="1 SL"/>
    <n v="1"/>
    <m/>
  </r>
  <r>
    <n v="4620"/>
    <x v="92"/>
    <d v="2023-10-23T00:00:00"/>
    <s v="FERNANDEZ MILAGROS C."/>
    <s v="CTO"/>
    <x v="1"/>
    <d v="2023-10-20T00:00:00"/>
    <d v="2023-10-20T00:00:00"/>
    <s v="SL"/>
    <m/>
    <s v="1 SL"/>
    <n v="1"/>
    <m/>
  </r>
  <r>
    <n v="4621"/>
    <x v="92"/>
    <d v="2023-10-24T00:00:00"/>
    <s v="ANACAY LEVIE B."/>
    <s v="ACCOUNTING"/>
    <x v="1"/>
    <d v="2023-10-04T00:00:00"/>
    <d v="2023-10-05T00:00:00"/>
    <s v="SL"/>
    <m/>
    <s v="2 SL"/>
    <n v="2"/>
    <m/>
  </r>
  <r>
    <n v="4622"/>
    <x v="92"/>
    <d v="2023-10-20T00:00:00"/>
    <s v="LEPARDO ROWENA R."/>
    <s v="CCT"/>
    <x v="1"/>
    <d v="2023-10-26T00:00:00"/>
    <d v="2023-10-26T00:00:00"/>
    <s v="VL"/>
    <m/>
    <s v="1 VL"/>
    <n v="1"/>
    <m/>
  </r>
  <r>
    <n v="4623"/>
    <x v="92"/>
    <d v="2023-11-06T00:00:00"/>
    <s v="DIMAPILIS VILMA T."/>
    <s v="GSO"/>
    <x v="1"/>
    <d v="2023-11-23T00:00:00"/>
    <d v="2023-11-24T00:00:00"/>
    <s v="VL"/>
    <m/>
    <s v="2 VL"/>
    <n v="2"/>
    <m/>
  </r>
  <r>
    <n v="4624"/>
    <x v="92"/>
    <d v="2023-10-25T00:00:00"/>
    <s v="ABELA IMELDA C."/>
    <s v="ACCOUNTING"/>
    <x v="0"/>
    <d v="2023-10-24T00:00:00"/>
    <d v="2023-10-24T00:00:00"/>
    <s v="SL"/>
    <m/>
    <s v="1 SL"/>
    <n v="1"/>
    <m/>
  </r>
  <r>
    <n v="4625"/>
    <x v="92"/>
    <d v="2023-10-26T00:00:00"/>
    <s v="REPILLO AMMY LOU M."/>
    <s v="CTO"/>
    <x v="1"/>
    <d v="2023-11-03T00:00:00"/>
    <d v="2023-11-06T00:00:00"/>
    <s v="VL"/>
    <m/>
    <s v="2 VL"/>
    <n v="2"/>
    <m/>
  </r>
  <r>
    <n v="4626"/>
    <x v="92"/>
    <d v="2023-10-03T00:00:00"/>
    <s v="MERCADO ARLENNIE D."/>
    <n v="0"/>
    <x v="2"/>
    <d v="2023-10-23T00:00:00"/>
    <d v="2023-10-25T00:00:00"/>
    <s v="SL"/>
    <m/>
    <s v="3 SL"/>
    <n v="3"/>
    <m/>
  </r>
  <r>
    <n v="4627"/>
    <x v="92"/>
    <d v="2023-10-26T00:00:00"/>
    <s v="DIMARANAN GREGORIA C."/>
    <s v="ACCOUNTING"/>
    <x v="1"/>
    <d v="2023-11-07T00:00:00"/>
    <d v="2023-11-07T00:00:00"/>
    <s v="VL"/>
    <m/>
    <s v="1 VL"/>
    <n v="1"/>
    <m/>
  </r>
  <r>
    <n v="4628"/>
    <x v="92"/>
    <d v="2023-10-26T00:00:00"/>
    <s v="MANALO EDITHA V."/>
    <s v="ACCOUNTING"/>
    <x v="1"/>
    <d v="2023-10-20T00:00:00"/>
    <d v="2023-10-20T00:00:00"/>
    <s v="SL"/>
    <m/>
    <s v="1 SL"/>
    <n v="1"/>
    <m/>
  </r>
  <r>
    <n v="4629"/>
    <x v="92"/>
    <d v="2023-10-26T00:00:00"/>
    <s v="MANGUINAO GILBERT  "/>
    <s v="GSO"/>
    <x v="1"/>
    <d v="2023-10-23T00:00:00"/>
    <d v="2023-10-24T00:00:00"/>
    <s v="SL"/>
    <m/>
    <s v="2 SL"/>
    <n v="2"/>
    <m/>
  </r>
  <r>
    <n v="4630"/>
    <x v="92"/>
    <d v="2023-10-24T00:00:00"/>
    <s v="LOYOLA JANE A."/>
    <s v="CPDO"/>
    <x v="1"/>
    <d v="2023-10-23T00:00:00"/>
    <d v="2023-10-24T00:00:00"/>
    <s v="SL"/>
    <m/>
    <s v="2 SL"/>
    <n v="2"/>
    <m/>
  </r>
  <r>
    <n v="4631"/>
    <x v="92"/>
    <d v="2023-10-25T00:00:00"/>
    <s v="ATIENZA JULIE ANN A."/>
    <s v="CTO"/>
    <x v="1"/>
    <d v="2023-11-03T00:00:00"/>
    <d v="2023-11-03T00:00:00"/>
    <s v="VL"/>
    <m/>
    <s v="1 VL"/>
    <n v="1"/>
    <m/>
  </r>
  <r>
    <n v="4632"/>
    <x v="92"/>
    <d v="2023-10-25T00:00:00"/>
    <s v="DE GRANO MA. ERLINDA F."/>
    <s v="CTO"/>
    <x v="1"/>
    <d v="2023-10-31T00:00:00"/>
    <d v="2023-10-31T00:00:00"/>
    <s v="VL"/>
    <m/>
    <s v="1 VL"/>
    <n v="1"/>
    <m/>
  </r>
  <r>
    <n v="4633"/>
    <x v="92"/>
    <d v="2023-10-24T00:00:00"/>
    <s v="MACASPAC ELVIRA V."/>
    <s v="COOPERATIVE OFFICE"/>
    <x v="1"/>
    <d v="2023-10-20T00:00:00"/>
    <d v="2023-10-24T00:00:00"/>
    <s v="SL"/>
    <m/>
    <s v="3 SL"/>
    <n v="3"/>
    <m/>
  </r>
  <r>
    <n v="4634"/>
    <x v="92"/>
    <d v="2023-10-20T00:00:00"/>
    <s v="MACASPAC ELVIRA V."/>
    <s v="COOPERATIVE OFFICE"/>
    <x v="1"/>
    <d v="2023-10-16T00:00:00"/>
    <d v="2023-10-19T00:00:00"/>
    <s v="SL"/>
    <m/>
    <s v="4 SL"/>
    <n v="4"/>
    <m/>
  </r>
  <r>
    <n v="4635"/>
    <x v="92"/>
    <d v="2023-10-09T00:00:00"/>
    <s v="MONTENEGRO HELEN L."/>
    <s v="TOPS (ADMIN CSU)"/>
    <x v="1"/>
    <d v="2023-10-23T00:00:00"/>
    <d v="2023-10-24T00:00:00"/>
    <s v="SL"/>
    <m/>
    <s v="2 SL"/>
    <n v="2"/>
    <m/>
  </r>
  <r>
    <n v="4636"/>
    <x v="92"/>
    <d v="2023-10-27T00:00:00"/>
    <s v="LIMBOC FLORDELIZA J."/>
    <s v="LCR"/>
    <x v="1"/>
    <d v="2023-11-09T00:00:00"/>
    <d v="2023-11-09T00:00:00"/>
    <s v="VL"/>
    <m/>
    <s v="1 VL"/>
    <n v="1"/>
    <m/>
  </r>
  <r>
    <n v="4637"/>
    <x v="92"/>
    <d v="2023-10-25T00:00:00"/>
    <s v="BUGARIN MA. ANA M."/>
    <s v="LCR"/>
    <x v="1"/>
    <d v="2023-10-27T00:00:00"/>
    <d v="2023-10-27T00:00:00"/>
    <s v="SL"/>
    <m/>
    <s v="1 SL"/>
    <n v="1"/>
    <m/>
  </r>
  <r>
    <n v="4638"/>
    <x v="92"/>
    <d v="2023-10-26T00:00:00"/>
    <s v="BAYOT ANISIA P."/>
    <s v="CTO"/>
    <x v="1"/>
    <d v="2023-10-24T00:00:00"/>
    <d v="2023-10-24T00:00:00"/>
    <s v="OTHER"/>
    <s v="SEC 21 EO 292- SPECIAL PRIVILEGE"/>
    <s v="1 OTHER"/>
    <n v="1"/>
    <m/>
  </r>
  <r>
    <n v="4639"/>
    <x v="92"/>
    <d v="2023-10-27T00:00:00"/>
    <s v="VILLANUEVA CHRISTIANNE FAYE A."/>
    <s v="CEO"/>
    <x v="0"/>
    <d v="2023-10-24T00:00:00"/>
    <d v="2023-10-26T00:00:00"/>
    <s v="SL"/>
    <m/>
    <s v="3 SL"/>
    <n v="3"/>
    <m/>
  </r>
  <r>
    <n v="4640"/>
    <x v="92"/>
    <d v="2023-11-03T00:00:00"/>
    <s v="ACOSTA MARIETA A."/>
    <s v="PEOPLE'S PARK"/>
    <x v="0"/>
    <d v="2023-11-09T00:00:00"/>
    <d v="2023-11-28T00:00:00"/>
    <s v="VL"/>
    <m/>
    <s v="15 VL"/>
    <n v="15"/>
    <m/>
  </r>
  <r>
    <n v="4641"/>
    <x v="92"/>
    <d v="2023-10-25T00:00:00"/>
    <s v="TORRES SONIA M."/>
    <s v="ASSESSORS OFFICE"/>
    <x v="1"/>
    <d v="2023-10-24T00:00:00"/>
    <d v="2023-10-24T00:00:00"/>
    <s v="SL"/>
    <m/>
    <s v="1 SL"/>
    <n v="1"/>
    <m/>
  </r>
  <r>
    <n v="4642"/>
    <x v="92"/>
    <d v="2023-10-26T00:00:00"/>
    <s v="DIMAPILIS JONNA T."/>
    <s v="ADMIN OFFICE"/>
    <x v="1"/>
    <d v="2023-10-24T00:00:00"/>
    <d v="2023-10-24T00:00:00"/>
    <s v="SL"/>
    <m/>
    <s v="1 SL"/>
    <n v="1"/>
    <m/>
  </r>
  <r>
    <n v="4643"/>
    <x v="92"/>
    <d v="2023-10-26T00:00:00"/>
    <s v="MANALO CATALINA  "/>
    <s v="OSPITAL NG TAGAYTAY"/>
    <x v="0"/>
    <d v="2023-11-03T00:00:00"/>
    <d v="2023-11-28T00:00:00"/>
    <s v="VL"/>
    <m/>
    <s v="19 VL"/>
    <n v="19"/>
    <m/>
  </r>
  <r>
    <n v="4644"/>
    <x v="92"/>
    <d v="2023-10-25T00:00:00"/>
    <s v="ANACAY ANICETA P."/>
    <s v="PICNIC GROVE"/>
    <x v="1"/>
    <d v="2023-10-24T00:00:00"/>
    <d v="2023-10-24T00:00:00"/>
    <s v="SL"/>
    <m/>
    <s v="1 SL"/>
    <n v="1"/>
    <m/>
  </r>
  <r>
    <n v="4645"/>
    <x v="92"/>
    <d v="2023-10-22T00:00:00"/>
    <s v="ANARNA CRISTINA F."/>
    <s v="PICNIC GROVE"/>
    <x v="1"/>
    <d v="2023-11-06T00:00:00"/>
    <d v="2023-11-10T00:00:00"/>
    <s v="VL"/>
    <m/>
    <s v="5 VL"/>
    <n v="5"/>
    <m/>
  </r>
  <r>
    <n v="4646"/>
    <x v="92"/>
    <d v="2023-10-26T00:00:00"/>
    <s v="AMORA ELISA S."/>
    <s v="CTO"/>
    <x v="1"/>
    <d v="2023-10-25T00:00:00"/>
    <d v="2023-10-25T00:00:00"/>
    <s v="SL"/>
    <m/>
    <s v="1 SL"/>
    <n v="1"/>
    <m/>
  </r>
  <r>
    <n v="4647"/>
    <x v="92"/>
    <d v="2023-10-27T00:00:00"/>
    <s v="MACASPAC ELVIRA V."/>
    <s v="COOPERATIVE OFFICE"/>
    <x v="1"/>
    <d v="2023-10-26T00:00:00"/>
    <d v="2023-10-26T00:00:00"/>
    <s v="SL"/>
    <m/>
    <s v="1 SL"/>
    <n v="1"/>
    <m/>
  </r>
  <r>
    <n v="4648"/>
    <x v="92"/>
    <d v="2023-10-31T00:00:00"/>
    <s v="DOCTORA ZENAIDA  "/>
    <s v="CENRO"/>
    <x v="1"/>
    <d v="2023-10-27T00:00:00"/>
    <d v="2023-10-27T00:00:00"/>
    <s v="SL"/>
    <m/>
    <s v="1 SL"/>
    <n v="1"/>
    <m/>
  </r>
  <r>
    <n v="4649"/>
    <x v="92"/>
    <d v="2023-10-25T00:00:00"/>
    <s v="BAY AMIE  "/>
    <s v="CTO"/>
    <x v="1"/>
    <d v="2023-10-18T00:00:00"/>
    <d v="2023-10-19T00:00:00"/>
    <s v="SL"/>
    <m/>
    <s v="2 SL"/>
    <n v="2"/>
    <m/>
  </r>
  <r>
    <n v="4650"/>
    <x v="92"/>
    <d v="2023-10-27T00:00:00"/>
    <s v="AMBION MARIETA B."/>
    <s v="CENRO"/>
    <x v="0"/>
    <d v="2023-11-03T00:00:00"/>
    <d v="2023-11-04T00:00:00"/>
    <s v="VL"/>
    <m/>
    <s v="2 VL"/>
    <n v="2"/>
    <m/>
  </r>
  <r>
    <n v="4651"/>
    <x v="92"/>
    <d v="2023-11-02T00:00:00"/>
    <s v="FERMA RAYMOND  "/>
    <s v="CENRO"/>
    <x v="0"/>
    <d v="2023-11-07T00:00:00"/>
    <d v="2023-11-08T00:00:00"/>
    <s v="OTHER"/>
    <s v="SEC 21 EO 292- SPECIAL PRIVILEGE"/>
    <s v="2 OTHER"/>
    <n v="2"/>
    <m/>
  </r>
  <r>
    <n v="4652"/>
    <x v="92"/>
    <d v="2023-10-30T00:00:00"/>
    <s v="DISEPEDA ALDWIN  "/>
    <s v="CENRO"/>
    <x v="0"/>
    <d v="2023-10-26T00:00:00"/>
    <d v="2023-10-27T00:00:00"/>
    <s v="SL"/>
    <m/>
    <s v="2 SL"/>
    <n v="2"/>
    <m/>
  </r>
  <r>
    <n v="4653"/>
    <x v="92"/>
    <d v="2023-10-26T00:00:00"/>
    <s v="NAVARRO RITA A."/>
    <s v="DA"/>
    <x v="1"/>
    <d v="2023-10-24T00:00:00"/>
    <d v="2023-10-24T00:00:00"/>
    <s v="OTHER"/>
    <s v="SEC 21 EO 292- SPECIAL PRIVILEGE"/>
    <s v="1 OTHER"/>
    <n v="1"/>
    <m/>
  </r>
  <r>
    <n v="4654"/>
    <x v="92"/>
    <d v="2023-10-26T00:00:00"/>
    <s v="NAVARRO RITA A."/>
    <s v="DA"/>
    <x v="1"/>
    <d v="2023-10-25T00:00:00"/>
    <d v="2023-10-25T00:00:00"/>
    <s v="SL"/>
    <m/>
    <s v="1 SL"/>
    <n v="1"/>
    <m/>
  </r>
  <r>
    <n v="4655"/>
    <x v="92"/>
    <d v="2023-10-24T00:00:00"/>
    <s v="DELA CRUZ CHARITO A."/>
    <s v="AGRICULTURE OFFICE"/>
    <x v="0"/>
    <d v="2023-10-20T00:00:00"/>
    <d v="2023-10-23T00:00:00"/>
    <s v="SL"/>
    <m/>
    <s v="2 SL"/>
    <n v="2"/>
    <m/>
  </r>
  <r>
    <n v="4656"/>
    <x v="92"/>
    <d v="2023-10-25T00:00:00"/>
    <s v="DIMAPILIS ANTHONY A."/>
    <s v="CTO"/>
    <x v="1"/>
    <d v="2023-10-13T00:00:00"/>
    <d v="2023-10-13T00:00:00"/>
    <s v="SL"/>
    <m/>
    <s v="1 SL"/>
    <n v="1"/>
    <m/>
  </r>
  <r>
    <n v="4656"/>
    <x v="92"/>
    <d v="2023-10-25T00:00:00"/>
    <s v="DIMAPILIS ANTHONY A."/>
    <s v="CTO"/>
    <x v="1"/>
    <d v="2023-10-24T00:00:00"/>
    <d v="2023-10-24T00:00:00"/>
    <s v="SL"/>
    <m/>
    <s v="1 SL"/>
    <n v="1"/>
    <m/>
  </r>
  <r>
    <n v="4657"/>
    <x v="92"/>
    <d v="2023-10-26T00:00:00"/>
    <s v="MENDOZA MARIA ABIGAIL A."/>
    <n v="0"/>
    <x v="2"/>
    <d v="2023-10-25T00:00:00"/>
    <d v="2023-10-25T00:00:00"/>
    <s v="SL"/>
    <m/>
    <s v="1 SL"/>
    <n v="1"/>
    <m/>
  </r>
  <r>
    <n v="4658"/>
    <x v="92"/>
    <d v="2023-10-25T00:00:00"/>
    <s v="EGASAN DELIA J."/>
    <s v="CHO"/>
    <x v="1"/>
    <d v="2023-10-23T00:00:00"/>
    <d v="2023-10-24T00:00:00"/>
    <s v="SL"/>
    <m/>
    <s v="2 SL"/>
    <n v="2"/>
    <m/>
  </r>
  <r>
    <n v="4659"/>
    <x v="92"/>
    <d v="2023-10-25T00:00:00"/>
    <s v="VARGAS ARNOLD A."/>
    <s v="ONT"/>
    <x v="0"/>
    <d v="2023-10-13T00:00:00"/>
    <d v="2023-12-31T00:00:00"/>
    <s v="SL"/>
    <m/>
    <s v="53 SL"/>
    <n v="53"/>
    <m/>
  </r>
  <r>
    <n v="4660"/>
    <x v="92"/>
    <d v="2023-10-25T00:00:00"/>
    <s v="MACASPAC JOSE VICTOR P."/>
    <s v="MAHOGANY MARKET"/>
    <x v="1"/>
    <d v="2023-10-20T00:00:00"/>
    <d v="2023-10-24T00:00:00"/>
    <s v="SL"/>
    <m/>
    <s v="3 SL"/>
    <n v="3"/>
    <m/>
  </r>
  <r>
    <n v="4661"/>
    <x v="92"/>
    <d v="2023-10-23T00:00:00"/>
    <s v="CABANLIT ZOSIMA M."/>
    <s v="MAHOGANY MARKET"/>
    <x v="0"/>
    <d v="2023-10-20T00:00:00"/>
    <d v="2023-10-21T00:00:00"/>
    <s v="SL"/>
    <m/>
    <s v="2 SL"/>
    <n v="2"/>
    <m/>
  </r>
  <r>
    <n v="4662"/>
    <x v="92"/>
    <d v="2023-10-31T00:00:00"/>
    <s v="BAUTISTA JANICE M."/>
    <s v="CTO"/>
    <x v="1"/>
    <d v="2023-10-27T00:00:00"/>
    <d v="2023-10-27T00:00:00"/>
    <s v="SL"/>
    <m/>
    <s v="1 SL"/>
    <n v="1"/>
    <m/>
  </r>
  <r>
    <n v="4663"/>
    <x v="92"/>
    <d v="2023-11-03T00:00:00"/>
    <s v="DESINGAŃO PURIFICACION A."/>
    <s v="SP"/>
    <x v="0"/>
    <d v="2023-11-03T00:00:00"/>
    <d v="2023-11-03T00:00:00"/>
    <s v="SL"/>
    <m/>
    <s v="1 SL"/>
    <n v="1"/>
    <m/>
  </r>
  <r>
    <n v="4663"/>
    <x v="92"/>
    <d v="2023-11-03T00:00:00"/>
    <s v="DESINGAŃO PURIFICACION A."/>
    <s v="SP"/>
    <x v="0"/>
    <d v="2023-11-08T00:00:00"/>
    <d v="2023-11-10T00:00:00"/>
    <s v="SL"/>
    <m/>
    <s v="3 SL"/>
    <n v="3"/>
    <m/>
  </r>
  <r>
    <n v="4663"/>
    <x v="92"/>
    <d v="2023-11-03T00:00:00"/>
    <s v="DESINGAŃO PURIFICACION A."/>
    <s v="SP"/>
    <x v="0"/>
    <d v="2023-11-15T00:00:00"/>
    <d v="2023-11-17T00:00:00"/>
    <s v="SL"/>
    <m/>
    <s v="3 SL"/>
    <n v="3"/>
    <m/>
  </r>
  <r>
    <n v="4663"/>
    <x v="92"/>
    <d v="2023-11-03T00:00:00"/>
    <s v="DESINGAŃO PURIFICACION A."/>
    <s v="SP"/>
    <x v="0"/>
    <d v="2023-11-22T00:00:00"/>
    <d v="2023-11-24T00:00:00"/>
    <s v="SL"/>
    <m/>
    <s v="3 SL"/>
    <n v="3"/>
    <m/>
  </r>
  <r>
    <n v="4663"/>
    <x v="92"/>
    <d v="2023-11-03T00:00:00"/>
    <s v="DESINGAŃO PURIFICACION A."/>
    <s v="SP"/>
    <x v="0"/>
    <d v="2023-11-29T00:00:00"/>
    <d v="2023-11-29T00:00:00"/>
    <s v="SL"/>
    <m/>
    <s v="1 SL"/>
    <n v="1"/>
    <m/>
  </r>
  <r>
    <n v="4664"/>
    <x v="92"/>
    <d v="2023-10-20T00:00:00"/>
    <s v="COSA PAOLA GRACE P."/>
    <s v="ASSESSOR"/>
    <x v="0"/>
    <d v="2023-10-25T00:00:00"/>
    <d v="2023-10-25T00:00:00"/>
    <s v="VL"/>
    <m/>
    <s v="1 VL"/>
    <n v="1"/>
    <m/>
  </r>
  <r>
    <n v="4665"/>
    <x v="92"/>
    <d v="2023-10-21T00:00:00"/>
    <s v="PRIMO GRACE M."/>
    <s v="EEO/CITY MARKET"/>
    <x v="0"/>
    <d v="2023-11-02T00:00:00"/>
    <d v="2023-11-02T00:00:00"/>
    <s v="VL"/>
    <m/>
    <s v="1 VL"/>
    <n v="1"/>
    <m/>
  </r>
  <r>
    <n v="4665"/>
    <x v="92"/>
    <d v="2023-10-21T00:00:00"/>
    <s v="PRIMO GRACE M."/>
    <s v="EEO/CITY MARKET"/>
    <x v="0"/>
    <d v="2023-11-13T00:00:00"/>
    <d v="2023-11-14T00:00:00"/>
    <s v="VL"/>
    <m/>
    <s v="2 VL"/>
    <n v="2"/>
    <m/>
  </r>
  <r>
    <n v="4665"/>
    <x v="92"/>
    <d v="2023-10-21T00:00:00"/>
    <s v="PRIMO GRACE M."/>
    <s v="EEO/CITY MARKET"/>
    <x v="0"/>
    <d v="2023-11-20T00:00:00"/>
    <d v="2023-11-21T00:00:00"/>
    <s v="VL"/>
    <m/>
    <s v="2 VL"/>
    <n v="2"/>
    <m/>
  </r>
  <r>
    <n v="4665"/>
    <x v="92"/>
    <d v="2023-10-21T00:00:00"/>
    <s v="PRIMO GRACE M."/>
    <s v="EEO/CITY MARKET"/>
    <x v="0"/>
    <d v="2023-11-23T00:00:00"/>
    <d v="2023-11-23T00:00:00"/>
    <s v="VL"/>
    <m/>
    <s v="1 VL"/>
    <n v="1"/>
    <m/>
  </r>
  <r>
    <n v="4665"/>
    <x v="92"/>
    <d v="2023-10-21T00:00:00"/>
    <s v="PRIMO GRACE M."/>
    <s v="EEO/CITY MARKET"/>
    <x v="0"/>
    <d v="2023-11-27T00:00:00"/>
    <d v="2023-11-28T00:00:00"/>
    <s v="VL"/>
    <m/>
    <s v="2 VL"/>
    <n v="2"/>
    <m/>
  </r>
  <r>
    <n v="4665"/>
    <x v="92"/>
    <d v="2023-10-21T00:00:00"/>
    <s v="PRIMO GRACE M."/>
    <s v="EEO/CITY MARKET"/>
    <x v="0"/>
    <d v="2023-11-30T00:00:00"/>
    <d v="2023-11-30T00:00:00"/>
    <s v="VL"/>
    <m/>
    <s v="1 VL"/>
    <n v="1"/>
    <m/>
  </r>
  <r>
    <n v="4666"/>
    <x v="92"/>
    <d v="2023-10-21T00:00:00"/>
    <s v="PARAISO MARIA LORENA D."/>
    <s v="EEO/CITY MARKET"/>
    <x v="0"/>
    <d v="2023-11-09T00:00:00"/>
    <d v="2023-11-10T00:00:00"/>
    <s v="VL"/>
    <m/>
    <s v="2 VL"/>
    <n v="2"/>
    <m/>
  </r>
  <r>
    <n v="4666"/>
    <x v="92"/>
    <d v="2023-10-21T00:00:00"/>
    <s v="PARAISO MARIA LORENA D."/>
    <s v="EEO/CITY MARKET"/>
    <x v="0"/>
    <d v="2023-11-13T00:00:00"/>
    <d v="2023-11-17T00:00:00"/>
    <s v="VL"/>
    <m/>
    <s v="5 VL"/>
    <n v="5"/>
    <m/>
  </r>
  <r>
    <n v="4666"/>
    <x v="92"/>
    <d v="2023-10-21T00:00:00"/>
    <s v="PARAISO MARIA LORENA D."/>
    <s v="EEO/CITY MARKET"/>
    <x v="0"/>
    <d v="2023-11-23T00:00:00"/>
    <d v="2023-11-23T00:00:00"/>
    <s v="VL"/>
    <m/>
    <s v="1 VL"/>
    <n v="1"/>
    <m/>
  </r>
  <r>
    <n v="4666"/>
    <x v="92"/>
    <d v="2023-10-21T00:00:00"/>
    <s v="PARAISO MARIA LORENA D."/>
    <s v="EEO/CITY MARKET"/>
    <x v="0"/>
    <d v="2023-11-27T00:00:00"/>
    <d v="2023-11-28T00:00:00"/>
    <s v="VL"/>
    <m/>
    <s v="2 VL"/>
    <n v="2"/>
    <m/>
  </r>
  <r>
    <n v="4667"/>
    <x v="92"/>
    <d v="2023-10-25T00:00:00"/>
    <s v="DORADO JULAIDA M."/>
    <s v="CENRO"/>
    <x v="1"/>
    <d v="2023-11-03T00:00:00"/>
    <d v="2023-11-03T00:00:00"/>
    <s v="VL"/>
    <m/>
    <s v="1 VL"/>
    <n v="1"/>
    <m/>
  </r>
  <r>
    <n v="4667"/>
    <x v="92"/>
    <d v="2023-10-25T00:00:00"/>
    <s v="DORADO JULAIDA M."/>
    <s v="CENRO"/>
    <x v="1"/>
    <d v="2023-11-09T00:00:00"/>
    <d v="2023-11-10T00:00:00"/>
    <s v="VL"/>
    <m/>
    <s v="2 VL"/>
    <n v="2"/>
    <m/>
  </r>
  <r>
    <n v="4667"/>
    <x v="92"/>
    <d v="2023-10-25T00:00:00"/>
    <s v="DORADO JULAIDA M."/>
    <s v="CENRO"/>
    <x v="1"/>
    <d v="2023-11-16T00:00:00"/>
    <d v="2023-11-17T00:00:00"/>
    <s v="VL"/>
    <m/>
    <s v="2 VL"/>
    <n v="2"/>
    <m/>
  </r>
  <r>
    <n v="4667"/>
    <x v="92"/>
    <d v="2023-10-25T00:00:00"/>
    <s v="DORADO JULAIDA M."/>
    <s v="CENRO"/>
    <x v="1"/>
    <d v="2023-11-23T00:00:00"/>
    <d v="2023-11-24T00:00:00"/>
    <s v="VL"/>
    <m/>
    <s v="2 VL"/>
    <n v="2"/>
    <m/>
  </r>
  <r>
    <n v="4667"/>
    <x v="92"/>
    <d v="2023-10-25T00:00:00"/>
    <s v="DORADO JULAIDA M."/>
    <s v="CENRO"/>
    <x v="1"/>
    <d v="2023-11-30T00:00:00"/>
    <d v="2023-11-30T00:00:00"/>
    <s v="VL"/>
    <m/>
    <s v="1 VL"/>
    <n v="1"/>
    <m/>
  </r>
  <r>
    <n v="4668"/>
    <x v="92"/>
    <d v="2023-10-25T00:00:00"/>
    <s v="RODRIGUEZ MANNY  "/>
    <s v="CENRO"/>
    <x v="0"/>
    <d v="2023-11-01T00:00:00"/>
    <d v="2023-11-04T00:00:00"/>
    <s v="VL"/>
    <m/>
    <s v="4 VL"/>
    <n v="4"/>
    <m/>
  </r>
  <r>
    <n v="4669"/>
    <x v="92"/>
    <d v="2023-10-25T00:00:00"/>
    <s v="RAMA RAQUEL J."/>
    <s v="INTERNAL"/>
    <x v="0"/>
    <d v="2023-10-23T00:00:00"/>
    <d v="2023-10-24T00:00:00"/>
    <s v="SL"/>
    <m/>
    <s v="2 SL"/>
    <n v="2"/>
    <m/>
  </r>
  <r>
    <n v="4669"/>
    <x v="92"/>
    <d v="2023-10-25T00:00:00"/>
    <s v="RAMA RAQUEL J."/>
    <s v="INTERNAL"/>
    <x v="0"/>
    <d v="2023-10-27T00:00:00"/>
    <d v="2023-10-27T00:00:00"/>
    <s v="SL"/>
    <m/>
    <s v="1 SL"/>
    <n v="1"/>
    <m/>
  </r>
  <r>
    <n v="4670"/>
    <x v="92"/>
    <d v="2023-10-23T00:00:00"/>
    <s v="RAMA RAQUEL J."/>
    <s v="INTERNAL"/>
    <x v="0"/>
    <d v="2023-10-18T00:00:00"/>
    <d v="2023-10-20T00:00:00"/>
    <s v="SL"/>
    <m/>
    <s v="3 SL"/>
    <n v="3"/>
    <m/>
  </r>
  <r>
    <n v="4671"/>
    <x v="92"/>
    <d v="2023-10-26T00:00:00"/>
    <s v="PALADAN EMERSON M."/>
    <s v="PIO"/>
    <x v="1"/>
    <d v="2023-10-23T00:00:00"/>
    <d v="2023-10-25T00:00:00"/>
    <s v="SL"/>
    <m/>
    <s v="3 SL"/>
    <n v="3"/>
    <m/>
  </r>
  <r>
    <n v="4672"/>
    <x v="92"/>
    <d v="2023-10-23T00:00:00"/>
    <s v="BATHAN ELVIRA R."/>
    <s v="TICC"/>
    <x v="0"/>
    <d v="2023-10-25T00:00:00"/>
    <d v="2023-10-25T00:00:00"/>
    <s v="OTHER"/>
    <s v="SEC 21 EO 292- SPECIAL PRIVILEGE"/>
    <s v="1 OTHER"/>
    <n v="1"/>
    <m/>
  </r>
  <r>
    <n v="4672"/>
    <x v="92"/>
    <d v="2023-10-23T00:00:00"/>
    <s v="BATHAN ELVIRA R."/>
    <s v="TICC"/>
    <x v="0"/>
    <d v="2023-10-27T00:00:00"/>
    <d v="2023-10-27T00:00:00"/>
    <s v="OTHER"/>
    <s v="SEC 21 EO 292- SPECIAL PRIVILEGE"/>
    <s v="1 OTHER"/>
    <n v="1"/>
    <m/>
  </r>
  <r>
    <n v="4673"/>
    <x v="92"/>
    <d v="2023-10-25T00:00:00"/>
    <s v="DILIDILI AIREEN M."/>
    <s v="TICC"/>
    <x v="0"/>
    <d v="2023-10-19T00:00:00"/>
    <d v="2023-10-19T00:00:00"/>
    <s v="SL"/>
    <m/>
    <s v="1 SL"/>
    <n v="1"/>
    <m/>
  </r>
  <r>
    <n v="4673"/>
    <x v="92"/>
    <d v="2023-10-25T00:00:00"/>
    <s v="DILIDILI AIREEN M."/>
    <s v="TICC"/>
    <x v="0"/>
    <d v="2023-10-23T00:00:00"/>
    <d v="2023-10-23T00:00:00"/>
    <s v="SL"/>
    <m/>
    <s v="1 SL"/>
    <n v="1"/>
    <m/>
  </r>
  <r>
    <n v="4674"/>
    <x v="92"/>
    <d v="2023-10-25T00:00:00"/>
    <s v="PEREÑA VERGILIO R."/>
    <s v="TICC"/>
    <x v="0"/>
    <d v="2023-11-08T00:00:00"/>
    <d v="2023-11-10T00:00:00"/>
    <s v="VL"/>
    <m/>
    <s v="3 VL"/>
    <n v="3"/>
    <m/>
  </r>
  <r>
    <n v="4674"/>
    <x v="92"/>
    <d v="2023-10-25T00:00:00"/>
    <s v="PEREÑA VERGILIO R."/>
    <s v="TICC"/>
    <x v="0"/>
    <d v="2023-11-15T00:00:00"/>
    <d v="2023-11-17T00:00:00"/>
    <s v="VL"/>
    <m/>
    <s v="3 VL"/>
    <n v="3"/>
    <m/>
  </r>
  <r>
    <n v="4675"/>
    <x v="92"/>
    <d v="2023-10-25T00:00:00"/>
    <s v="ANGCAYA IRENE V."/>
    <s v="TICC"/>
    <x v="0"/>
    <d v="2023-11-03T00:00:00"/>
    <d v="2023-11-03T00:00:00"/>
    <s v="VL"/>
    <m/>
    <s v="1 VL"/>
    <n v="1"/>
    <m/>
  </r>
  <r>
    <n v="4675"/>
    <x v="92"/>
    <d v="2023-10-25T00:00:00"/>
    <s v="ANGCAYA IRENE V."/>
    <s v="TICC"/>
    <x v="0"/>
    <d v="2023-11-09T00:00:00"/>
    <d v="2023-11-10T00:00:00"/>
    <s v="VL"/>
    <m/>
    <s v="2 VL"/>
    <n v="2"/>
    <m/>
  </r>
  <r>
    <n v="4675"/>
    <x v="92"/>
    <d v="2023-10-25T00:00:00"/>
    <s v="ANGCAYA IRENE V."/>
    <s v="TICC"/>
    <x v="0"/>
    <d v="2023-10-13T00:00:00"/>
    <d v="2023-10-13T00:00:00"/>
    <s v="VL"/>
    <m/>
    <s v="1 VL"/>
    <n v="1"/>
    <m/>
  </r>
  <r>
    <n v="4676"/>
    <x v="92"/>
    <d v="2023-10-26T00:00:00"/>
    <s v="GATPANDAN MICHAEL E."/>
    <s v="GSO"/>
    <x v="0"/>
    <d v="2023-11-06T00:00:00"/>
    <d v="2023-11-07T00:00:00"/>
    <s v="VL"/>
    <m/>
    <s v="2 VL"/>
    <n v="2"/>
    <m/>
  </r>
  <r>
    <n v="4676"/>
    <x v="92"/>
    <d v="2023-10-26T00:00:00"/>
    <s v="GATPANDAN MICHAEL E."/>
    <s v="GSO"/>
    <x v="0"/>
    <d v="2023-11-13T00:00:00"/>
    <d v="2023-11-14T00:00:00"/>
    <s v="VL"/>
    <m/>
    <s v="2 VL"/>
    <n v="2"/>
    <m/>
  </r>
  <r>
    <n v="4676"/>
    <x v="92"/>
    <d v="2023-10-26T00:00:00"/>
    <s v="GATPANDAN MICHAEL E."/>
    <s v="GSO"/>
    <x v="0"/>
    <d v="2023-11-20T00:00:00"/>
    <d v="2023-11-21T00:00:00"/>
    <s v="VL"/>
    <m/>
    <s v="2 VL"/>
    <n v="2"/>
    <m/>
  </r>
  <r>
    <n v="4676"/>
    <x v="92"/>
    <d v="2023-10-26T00:00:00"/>
    <s v="GATPANDAN MICHAEL E."/>
    <s v="GSO"/>
    <x v="0"/>
    <d v="2023-11-27T00:00:00"/>
    <d v="2023-11-28T00:00:00"/>
    <s v="VL"/>
    <m/>
    <s v="2 VL"/>
    <n v="2"/>
    <m/>
  </r>
  <r>
    <n v="4677"/>
    <x v="92"/>
    <d v="2023-10-23T00:00:00"/>
    <s v="SUMAGUI LORENA P."/>
    <s v="BIR"/>
    <x v="0"/>
    <d v="2023-10-12T00:00:00"/>
    <d v="2023-10-13T00:00:00"/>
    <s v="SL"/>
    <m/>
    <s v="2 SL"/>
    <n v="2"/>
    <m/>
  </r>
  <r>
    <n v="4678"/>
    <x v="92"/>
    <d v="2023-10-25T00:00:00"/>
    <s v="PEREA BABEL G."/>
    <s v="HOUSING"/>
    <x v="0"/>
    <d v="2023-10-26T00:00:00"/>
    <d v="2023-10-26T00:00:00"/>
    <s v="VL"/>
    <m/>
    <s v="1 VL"/>
    <n v="1"/>
    <m/>
  </r>
  <r>
    <n v="4679"/>
    <x v="92"/>
    <d v="2023-10-25T00:00:00"/>
    <s v="PEREA BABEL G."/>
    <s v="HOUSING"/>
    <x v="0"/>
    <d v="2023-10-24T00:00:00"/>
    <d v="2023-10-24T00:00:00"/>
    <s v="SL"/>
    <m/>
    <s v="1 SL"/>
    <n v="1"/>
    <m/>
  </r>
  <r>
    <n v="4680"/>
    <x v="92"/>
    <d v="2023-10-27T00:00:00"/>
    <s v="AMBION HERSHEY D."/>
    <s v="CHO"/>
    <x v="0"/>
    <d v="2023-11-07T00:00:00"/>
    <d v="2023-11-07T00:00:00"/>
    <s v="OTHER"/>
    <s v="SEC 21 EO 292- SPECIAL PRIVILEGE"/>
    <s v="1 OTHER"/>
    <n v="1"/>
    <m/>
  </r>
  <r>
    <n v="4681"/>
    <x v="92"/>
    <d v="2023-10-31T00:00:00"/>
    <s v="EGASAN DELIA J."/>
    <s v="CHO"/>
    <x v="1"/>
    <d v="2023-11-07T00:00:00"/>
    <d v="2023-11-10T00:00:00"/>
    <s v="VL"/>
    <m/>
    <s v="4 VL"/>
    <n v="4"/>
    <m/>
  </r>
  <r>
    <n v="4682"/>
    <x v="92"/>
    <d v="2023-10-27T00:00:00"/>
    <s v="MIRANDO EDITH B."/>
    <n v="0"/>
    <x v="2"/>
    <d v="2023-10-25T00:00:00"/>
    <d v="2023-10-26T00:00:00"/>
    <s v="SL"/>
    <m/>
    <s v="2 SL"/>
    <n v="2"/>
    <m/>
  </r>
  <r>
    <n v="4683"/>
    <x v="92"/>
    <d v="2023-10-31T00:00:00"/>
    <s v="BATHAN FRANNIE P."/>
    <s v="CHO"/>
    <x v="1"/>
    <d v="2023-10-16T00:00:00"/>
    <d v="2023-10-16T00:00:00"/>
    <s v="SL"/>
    <m/>
    <s v="1 SL"/>
    <n v="1"/>
    <m/>
  </r>
  <r>
    <n v="4683"/>
    <x v="92"/>
    <d v="2023-10-31T00:00:00"/>
    <s v="BATHAN FRANNIE P."/>
    <s v="CHO"/>
    <x v="1"/>
    <d v="2023-10-23T00:00:00"/>
    <d v="2023-10-26T00:00:00"/>
    <s v="SL"/>
    <m/>
    <s v="4 SL"/>
    <n v="4"/>
    <m/>
  </r>
  <r>
    <n v="4684"/>
    <x v="92"/>
    <d v="2023-10-03T00:00:00"/>
    <s v="VALENCIANO MARLYN C."/>
    <s v="HALL OF JUSTICE"/>
    <x v="0"/>
    <d v="2023-10-23T00:00:00"/>
    <d v="2023-10-24T00:00:00"/>
    <s v="SL"/>
    <m/>
    <s v="2 SL"/>
    <n v="2"/>
    <m/>
  </r>
  <r>
    <n v="4685"/>
    <x v="92"/>
    <d v="2023-10-31T00:00:00"/>
    <s v="DE OCAMPO MARISSA B."/>
    <s v="THRDC"/>
    <x v="1"/>
    <d v="2023-10-30T00:00:00"/>
    <d v="2023-10-30T00:00:00"/>
    <s v="SL"/>
    <m/>
    <s v="1 SL"/>
    <n v="1"/>
    <m/>
  </r>
  <r>
    <n v="4686"/>
    <x v="92"/>
    <d v="2023-11-03T00:00:00"/>
    <s v="PAITON MARY ANN M."/>
    <s v="CHARACTER OFFICE"/>
    <x v="1"/>
    <d v="2023-11-10T00:00:00"/>
    <d v="2023-11-10T00:00:00"/>
    <s v="OTHER"/>
    <s v="SEC 21 EO 292- SPECIAL PRIVILEGE"/>
    <s v="1 OTHER"/>
    <n v="1"/>
    <m/>
  </r>
  <r>
    <n v="4687"/>
    <x v="92"/>
    <d v="2023-11-06T00:00:00"/>
    <s v="PAITON MARY ANN M."/>
    <s v="CHARACTER OFFICE"/>
    <x v="1"/>
    <d v="2023-11-03T00:00:00"/>
    <d v="2023-11-03T00:00:00"/>
    <s v="SL"/>
    <m/>
    <s v="1 SL"/>
    <n v="1"/>
    <m/>
  </r>
  <r>
    <n v="4688"/>
    <x v="92"/>
    <d v="2023-10-28T00:00:00"/>
    <s v="BAURILE LOURDES Q."/>
    <s v="PICNIC GROVE"/>
    <x v="1"/>
    <d v="2023-11-09T00:00:00"/>
    <d v="2023-11-09T00:00:00"/>
    <s v="VL"/>
    <m/>
    <s v="1 VL"/>
    <n v="1"/>
    <m/>
  </r>
  <r>
    <n v="4688"/>
    <x v="92"/>
    <d v="2023-10-28T00:00:00"/>
    <s v="BAURILE LOURDES Q."/>
    <s v="PICNIC GROVE"/>
    <x v="1"/>
    <d v="2023-11-16T00:00:00"/>
    <d v="2023-11-16T00:00:00"/>
    <s v="VL"/>
    <m/>
    <s v="1 VL"/>
    <n v="1"/>
    <m/>
  </r>
  <r>
    <n v="4688"/>
    <x v="92"/>
    <d v="2023-10-28T00:00:00"/>
    <s v="BAURILE LOURDES Q."/>
    <s v="PICNIC GROVE"/>
    <x v="1"/>
    <d v="2023-11-18T00:00:00"/>
    <d v="2023-11-18T00:00:00"/>
    <s v="VL"/>
    <m/>
    <s v="1 VL"/>
    <n v="1"/>
    <m/>
  </r>
  <r>
    <n v="4688"/>
    <x v="92"/>
    <d v="2023-10-28T00:00:00"/>
    <s v="BAURILE LOURDES Q."/>
    <s v="PICNIC GROVE"/>
    <x v="1"/>
    <d v="2023-11-23T00:00:00"/>
    <d v="2023-11-23T00:00:00"/>
    <s v="VL"/>
    <m/>
    <s v="1 VL"/>
    <n v="1"/>
    <m/>
  </r>
  <r>
    <n v="4688"/>
    <x v="92"/>
    <d v="2023-10-28T00:00:00"/>
    <s v="BAURILE LOURDES Q."/>
    <s v="PICNIC GROVE"/>
    <x v="1"/>
    <d v="2023-11-25T00:00:00"/>
    <d v="2023-11-25T00:00:00"/>
    <s v="VL"/>
    <m/>
    <s v="1 VL"/>
    <n v="1"/>
    <m/>
  </r>
  <r>
    <n v="4689"/>
    <x v="92"/>
    <d v="2023-10-29T00:00:00"/>
    <s v="TOLENTINO FE M."/>
    <s v="PICNIC GROVE"/>
    <x v="1"/>
    <d v="2023-12-13T00:00:00"/>
    <d v="2023-12-13T00:00:00"/>
    <s v="OTHER"/>
    <s v="SEC 21 EO 292- SPECIAL PRIVILEGE"/>
    <s v="1 OTHER"/>
    <n v="1"/>
    <m/>
  </r>
  <r>
    <n v="4689"/>
    <x v="92"/>
    <d v="2023-10-29T00:00:00"/>
    <s v="TOLENTINO FE M."/>
    <s v="PICNIC GROVE"/>
    <x v="1"/>
    <d v="2023-12-22T00:00:00"/>
    <d v="2023-12-22T00:00:00"/>
    <s v="OTHER"/>
    <s v="SEC 21 EO 292- SPECIAL PRIVILEGE"/>
    <s v="1 OTHER"/>
    <n v="1"/>
    <m/>
  </r>
  <r>
    <n v="4690"/>
    <x v="92"/>
    <d v="2023-10-29T00:00:00"/>
    <s v="TOLENTINO FE M."/>
    <s v="PICNIC GROVE"/>
    <x v="1"/>
    <d v="2023-11-22T00:00:00"/>
    <d v="2023-11-22T00:00:00"/>
    <s v="VL"/>
    <m/>
    <s v="1 VL"/>
    <n v="1"/>
    <m/>
  </r>
  <r>
    <n v="4690"/>
    <x v="92"/>
    <d v="2023-10-29T00:00:00"/>
    <s v="TOLENTINO FE M."/>
    <s v="PICNIC GROVE"/>
    <x v="1"/>
    <d v="2023-11-29T00:00:00"/>
    <d v="2023-11-29T00:00:00"/>
    <s v="VL"/>
    <m/>
    <s v="1 VL"/>
    <n v="1"/>
    <m/>
  </r>
  <r>
    <n v="4691"/>
    <x v="92"/>
    <d v="2023-10-29T00:00:00"/>
    <s v="TOLENTINO FE M."/>
    <s v="PICNIC GROVE"/>
    <x v="1"/>
    <d v="2023-12-06T00:00:00"/>
    <d v="2023-12-06T00:00:00"/>
    <s v="VL"/>
    <m/>
    <s v="1 VL"/>
    <n v="1"/>
    <m/>
  </r>
  <r>
    <n v="4692"/>
    <x v="92"/>
    <d v="2023-10-21T00:00:00"/>
    <s v="MENDOZA ARTHUR D."/>
    <n v="0"/>
    <x v="2"/>
    <d v="2023-11-03T00:00:00"/>
    <d v="2023-11-03T00:00:00"/>
    <s v="VL"/>
    <m/>
    <s v="1 VL"/>
    <n v="1"/>
    <m/>
  </r>
  <r>
    <n v="4692"/>
    <x v="92"/>
    <d v="2023-10-21T00:00:00"/>
    <s v="MENDOZA ARTHUR D."/>
    <n v="0"/>
    <x v="2"/>
    <d v="2023-11-06T00:00:00"/>
    <d v="2023-11-10T00:00:00"/>
    <s v="VL"/>
    <m/>
    <s v="5 VL"/>
    <n v="5"/>
    <m/>
  </r>
  <r>
    <n v="4692"/>
    <x v="92"/>
    <d v="2023-10-21T00:00:00"/>
    <s v="MENDOZA ARTHUR D."/>
    <n v="0"/>
    <x v="2"/>
    <d v="2023-11-13T00:00:00"/>
    <d v="2023-11-15T00:00:00"/>
    <s v="VL"/>
    <m/>
    <s v="3 VL"/>
    <n v="3"/>
    <m/>
  </r>
  <r>
    <n v="4693"/>
    <x v="92"/>
    <d v="2023-10-28T00:00:00"/>
    <s v="ANACAY ANICETA P."/>
    <s v="PICNIC GROVE"/>
    <x v="1"/>
    <d v="2023-12-18T00:00:00"/>
    <d v="2023-12-18T00:00:00"/>
    <s v="OTHER"/>
    <s v="SEC 21 EO 292- SPECIAL PRIVILEGE"/>
    <s v="1 OTHER"/>
    <n v="1"/>
    <m/>
  </r>
  <r>
    <n v="4694"/>
    <x v="92"/>
    <d v="2023-10-28T00:00:00"/>
    <s v="ANACAY ANICETA P."/>
    <s v="PICNIC GROVE"/>
    <x v="1"/>
    <d v="2023-12-04T00:00:00"/>
    <d v="2023-12-04T00:00:00"/>
    <s v="VL"/>
    <m/>
    <s v="1 VL"/>
    <n v="1"/>
    <m/>
  </r>
  <r>
    <n v="4694"/>
    <x v="92"/>
    <d v="2023-10-28T00:00:00"/>
    <s v="ANACAY ANICETA P."/>
    <s v="PICNIC GROVE"/>
    <x v="1"/>
    <d v="2023-12-11T00:00:00"/>
    <d v="2023-12-11T00:00:00"/>
    <s v="VL"/>
    <m/>
    <s v="1 VL"/>
    <n v="1"/>
    <m/>
  </r>
  <r>
    <n v="4695"/>
    <x v="92"/>
    <d v="2023-10-28T00:00:00"/>
    <s v="ANACAY ANICETA P."/>
    <s v="PICNIC GROVE"/>
    <x v="1"/>
    <d v="2023-11-10T00:00:00"/>
    <d v="2023-11-10T00:00:00"/>
    <s v="VL"/>
    <m/>
    <s v="1 VL"/>
    <n v="1"/>
    <m/>
  </r>
  <r>
    <n v="4695"/>
    <x v="92"/>
    <d v="2023-10-28T00:00:00"/>
    <s v="ANACAY ANICETA P."/>
    <s v="PICNIC GROVE"/>
    <x v="1"/>
    <d v="2023-11-13T00:00:00"/>
    <d v="2023-11-13T00:00:00"/>
    <s v="VL"/>
    <m/>
    <s v="1 VL"/>
    <n v="1"/>
    <m/>
  </r>
  <r>
    <n v="4695"/>
    <x v="92"/>
    <d v="2023-10-28T00:00:00"/>
    <s v="ANACAY ANICETA P."/>
    <s v="PICNIC GROVE"/>
    <x v="1"/>
    <d v="2023-11-20T00:00:00"/>
    <d v="2023-11-20T00:00:00"/>
    <s v="VL"/>
    <m/>
    <s v="1 VL"/>
    <n v="1"/>
    <m/>
  </r>
  <r>
    <n v="4696"/>
    <x v="92"/>
    <d v="2023-11-03T00:00:00"/>
    <s v="TULIAO FLORDELIZA M."/>
    <s v="ACCOUNTING"/>
    <x v="1"/>
    <d v="2023-11-20T00:00:00"/>
    <d v="2023-11-20T00:00:00"/>
    <s v="OTHER"/>
    <s v="SEC 21 EO 292- SPECIAL PRIVILEGE"/>
    <s v="1 OTHER"/>
    <n v="1"/>
    <m/>
  </r>
  <r>
    <n v="4697"/>
    <x v="92"/>
    <d v="2023-11-03T00:00:00"/>
    <s v="MARASIGAN GINALYN D."/>
    <s v="ACCOUNTING"/>
    <x v="1"/>
    <d v="2023-10-26T00:00:00"/>
    <d v="2023-10-26T00:00:00"/>
    <s v="SL"/>
    <m/>
    <s v="1 SL"/>
    <n v="1"/>
    <m/>
  </r>
  <r>
    <n v="4697"/>
    <x v="92"/>
    <d v="2023-11-03T00:00:00"/>
    <s v="MARASIGAN GINALYN D."/>
    <s v="ACCOUNTING"/>
    <x v="1"/>
    <d v="2023-10-31T00:00:00"/>
    <d v="2023-10-31T00:00:00"/>
    <s v="SL"/>
    <m/>
    <s v="1 SL"/>
    <n v="1"/>
    <m/>
  </r>
  <r>
    <n v="4698"/>
    <x v="92"/>
    <d v="2023-10-26T00:00:00"/>
    <s v="GONZALES MARY JANE D."/>
    <s v="CSWDO"/>
    <x v="0"/>
    <d v="2023-10-23T00:00:00"/>
    <d v="2023-10-25T00:00:00"/>
    <s v="SL"/>
    <m/>
    <s v="3 SL"/>
    <n v="3"/>
    <m/>
  </r>
  <r>
    <n v="4699"/>
    <x v="92"/>
    <d v="2023-10-26T00:00:00"/>
    <s v="BAYOT EMILIANA C."/>
    <s v="CPDO"/>
    <x v="1"/>
    <d v="2023-10-23T00:00:00"/>
    <d v="2023-10-24T00:00:00"/>
    <s v="SL"/>
    <m/>
    <s v="2 SL"/>
    <n v="2"/>
    <m/>
  </r>
  <r>
    <n v="4700"/>
    <x v="92"/>
    <d v="2023-10-16T00:00:00"/>
    <s v="SABULAAN MARIA LEAH M."/>
    <s v="CPDO"/>
    <x v="0"/>
    <d v="2023-10-25T00:00:00"/>
    <d v="2023-10-25T00:00:00"/>
    <s v="SL"/>
    <m/>
    <s v="1 SL"/>
    <n v="1"/>
    <m/>
  </r>
  <r>
    <n v="4701"/>
    <x v="92"/>
    <d v="2023-10-26T00:00:00"/>
    <s v="BAYOT EMILIANA C."/>
    <s v="CPDO"/>
    <x v="1"/>
    <d v="2023-11-28T00:00:00"/>
    <d v="2023-11-30T00:00:00"/>
    <s v="VL"/>
    <m/>
    <s v="3 VL"/>
    <n v="3"/>
    <m/>
  </r>
  <r>
    <n v="4702"/>
    <x v="92"/>
    <d v="2023-10-31T00:00:00"/>
    <s v="GATPANDAN NENITA M."/>
    <s v="LIBRARY"/>
    <x v="1"/>
    <d v="2023-10-26T00:00:00"/>
    <d v="2023-10-27T00:00:00"/>
    <s v="SL"/>
    <m/>
    <s v="2 SL"/>
    <n v="2"/>
    <m/>
  </r>
  <r>
    <n v="4703"/>
    <x v="92"/>
    <d v="2023-10-31T00:00:00"/>
    <s v="NAVARRO RITA A."/>
    <s v="DA"/>
    <x v="1"/>
    <d v="2023-10-27T00:00:00"/>
    <d v="2023-10-27T00:00:00"/>
    <s v="SL"/>
    <m/>
    <s v="1 SL"/>
    <n v="1"/>
    <m/>
  </r>
  <r>
    <n v="4704"/>
    <x v="92"/>
    <d v="2023-10-31T00:00:00"/>
    <s v="LACIBAL RYAN G."/>
    <s v="DA"/>
    <x v="0"/>
    <d v="2023-10-26T00:00:00"/>
    <d v="2023-10-27T00:00:00"/>
    <s v="SL"/>
    <m/>
    <s v="2 SL"/>
    <n v="2"/>
    <m/>
  </r>
  <r>
    <n v="4705"/>
    <x v="92"/>
    <d v="2023-10-24T00:00:00"/>
    <s v="MAWAK MIA PAULEEN B."/>
    <n v="0"/>
    <x v="2"/>
    <d v="2023-10-16T00:00:00"/>
    <d v="2023-10-16T00:00:00"/>
    <s v="SL"/>
    <m/>
    <s v="1 SL"/>
    <n v="1"/>
    <m/>
  </r>
  <r>
    <n v="4706"/>
    <x v="92"/>
    <d v="2023-10-27T00:00:00"/>
    <s v="ROMILLA MARIBEL P."/>
    <s v="ACCOUNTING"/>
    <x v="0"/>
    <d v="2023-10-25T00:00:00"/>
    <d v="2023-10-25T00:00:00"/>
    <s v="SL"/>
    <m/>
    <s v="1 SL"/>
    <n v="1"/>
    <m/>
  </r>
  <r>
    <n v="4707"/>
    <x v="92"/>
    <d v="2023-10-27T00:00:00"/>
    <s v="DELA GRACIA MA. CECILIA P."/>
    <s v="ACCOUNTING"/>
    <x v="1"/>
    <d v="2023-11-06T00:00:00"/>
    <d v="2023-11-06T00:00:00"/>
    <s v="VL"/>
    <m/>
    <s v="1 VL"/>
    <n v="1"/>
    <m/>
  </r>
  <r>
    <n v="4708"/>
    <x v="92"/>
    <d v="2023-10-27T00:00:00"/>
    <s v="DELA GRACIA MA. CECILIA P."/>
    <s v="ACCOUNTING"/>
    <x v="1"/>
    <d v="2023-10-26T00:00:00"/>
    <d v="2023-10-26T00:00:00"/>
    <s v="SL"/>
    <m/>
    <s v="1 SL"/>
    <n v="1"/>
    <m/>
  </r>
  <r>
    <n v="4709"/>
    <x v="92"/>
    <d v="2023-10-31T00:00:00"/>
    <s v="ROMILLA MARIBEL P."/>
    <s v="ACCOUNTING"/>
    <x v="0"/>
    <d v="2023-11-08T00:00:00"/>
    <d v="2023-11-08T00:00:00"/>
    <s v="VL"/>
    <m/>
    <s v="1 VL"/>
    <n v="1"/>
    <m/>
  </r>
  <r>
    <n v="4710"/>
    <x v="92"/>
    <d v="2023-10-26T00:00:00"/>
    <s v="MALUBAY MELINDA D."/>
    <s v="THRDC"/>
    <x v="1"/>
    <d v="2023-11-03T00:00:00"/>
    <d v="2023-11-03T00:00:00"/>
    <s v="VL"/>
    <m/>
    <s v="1 VL"/>
    <n v="1"/>
    <m/>
  </r>
  <r>
    <n v="4711"/>
    <x v="92"/>
    <d v="2023-10-27T00:00:00"/>
    <s v="JIMENO CHARITY D."/>
    <s v="RTC BRANCA"/>
    <x v="0"/>
    <d v="2023-11-03T00:00:00"/>
    <d v="2023-11-10T00:00:00"/>
    <s v="VL"/>
    <m/>
    <s v="6 VL"/>
    <n v="6"/>
    <m/>
  </r>
  <r>
    <n v="4712"/>
    <x v="92"/>
    <d v="2023-11-06T00:00:00"/>
    <s v="SARDIÑOLA REBECCA C."/>
    <s v="SP"/>
    <x v="0"/>
    <d v="2023-11-09T00:00:00"/>
    <d v="2023-11-10T00:00:00"/>
    <s v="VL"/>
    <m/>
    <s v="2 VL"/>
    <n v="2"/>
    <m/>
  </r>
  <r>
    <n v="4712"/>
    <x v="92"/>
    <d v="2023-11-06T00:00:00"/>
    <s v="SARDIÑOLA REBECCA C."/>
    <s v="SP"/>
    <x v="0"/>
    <d v="2023-11-16T00:00:00"/>
    <d v="2023-11-17T00:00:00"/>
    <s v="VL"/>
    <m/>
    <s v="2 VL"/>
    <n v="2"/>
    <m/>
  </r>
  <r>
    <n v="4712"/>
    <x v="92"/>
    <d v="2023-11-06T00:00:00"/>
    <s v="SARDIÑOLA REBECCA C."/>
    <s v="SP"/>
    <x v="0"/>
    <d v="2023-11-23T00:00:00"/>
    <d v="2023-11-24T00:00:00"/>
    <s v="VL"/>
    <m/>
    <s v="2 VL"/>
    <n v="2"/>
    <m/>
  </r>
  <r>
    <n v="4712"/>
    <x v="92"/>
    <d v="2023-11-06T00:00:00"/>
    <s v="SARDIÑOLA REBECCA C."/>
    <s v="SP"/>
    <x v="0"/>
    <d v="2023-11-30T00:00:00"/>
    <d v="2023-11-30T00:00:00"/>
    <s v="VL"/>
    <m/>
    <s v="1 VL"/>
    <n v="1"/>
    <m/>
  </r>
  <r>
    <n v="4713"/>
    <x v="92"/>
    <d v="2023-11-06T00:00:00"/>
    <s v="SARDIÑOLA REBECCA C."/>
    <s v="SP"/>
    <x v="0"/>
    <d v="2023-10-31T00:00:00"/>
    <d v="2023-10-31T00:00:00"/>
    <s v="SL"/>
    <m/>
    <s v="1 SL"/>
    <n v="1"/>
    <m/>
  </r>
  <r>
    <n v="4713"/>
    <x v="92"/>
    <d v="2023-11-06T00:00:00"/>
    <s v="SARDIÑOLA REBECCA C."/>
    <s v="SP"/>
    <x v="0"/>
    <d v="2023-11-03T00:00:00"/>
    <d v="2023-11-03T00:00:00"/>
    <s v="SL"/>
    <m/>
    <s v="1 SL"/>
    <n v="1"/>
    <m/>
  </r>
  <r>
    <n v="4714"/>
    <x v="92"/>
    <d v="2023-11-03T00:00:00"/>
    <s v="MERCADO RENGIE M."/>
    <n v="0"/>
    <x v="2"/>
    <d v="2023-10-31T00:00:00"/>
    <d v="2023-10-31T00:00:00"/>
    <s v="SL"/>
    <m/>
    <s v="1 SL"/>
    <n v="1"/>
    <m/>
  </r>
  <r>
    <n v="4715"/>
    <x v="92"/>
    <d v="2023-11-06T00:00:00"/>
    <s v="LIMBOC FLORDELIZA J."/>
    <s v="LCR"/>
    <x v="1"/>
    <d v="2023-11-03T00:00:00"/>
    <d v="2023-11-03T00:00:00"/>
    <s v="SL"/>
    <m/>
    <s v="1 SL"/>
    <n v="1"/>
    <m/>
  </r>
  <r>
    <n v="4716"/>
    <x v="92"/>
    <d v="2023-11-06T00:00:00"/>
    <s v="LIMBOC FLORDELIZA J."/>
    <s v="LCR"/>
    <x v="1"/>
    <d v="2023-10-31T00:00:00"/>
    <d v="2023-10-31T00:00:00"/>
    <s v="SL"/>
    <m/>
    <s v="1 SL"/>
    <n v="1"/>
    <m/>
  </r>
  <r>
    <n v="4717"/>
    <x v="92"/>
    <d v="2023-10-23T00:00:00"/>
    <s v="MERCADO RENGIE M."/>
    <n v="0"/>
    <x v="2"/>
    <d v="2023-10-23T00:00:00"/>
    <d v="2023-10-23T00:00:00"/>
    <s v="SL"/>
    <m/>
    <s v="1 SL"/>
    <n v="1"/>
    <m/>
  </r>
  <r>
    <n v="4718"/>
    <x v="92"/>
    <d v="2023-11-06T00:00:00"/>
    <s v="AALA MELODY M."/>
    <s v="GSO"/>
    <x v="0"/>
    <d v="2023-11-03T00:00:00"/>
    <d v="2023-11-03T00:00:00"/>
    <s v="SL"/>
    <m/>
    <s v="1 SL"/>
    <n v="1"/>
    <m/>
  </r>
  <r>
    <n v="4719"/>
    <x v="92"/>
    <d v="2023-11-06T00:00:00"/>
    <s v="MARASIGAN BIENVENIDO E."/>
    <s v="MARASIGAN BIENVENIDO E."/>
    <x v="0"/>
    <d v="2023-10-31T00:00:00"/>
    <d v="2023-10-31T00:00:00"/>
    <s v="SL"/>
    <m/>
    <s v="1 SL"/>
    <n v="1"/>
    <m/>
  </r>
  <r>
    <n v="4719"/>
    <x v="92"/>
    <d v="2023-11-06T00:00:00"/>
    <s v="MARASIGAN BIENVENIDO E."/>
    <s v="GSO"/>
    <x v="0"/>
    <d v="2023-11-03T00:00:00"/>
    <d v="2023-11-03T00:00:00"/>
    <s v="SL"/>
    <m/>
    <s v="1 SL"/>
    <n v="1"/>
    <m/>
  </r>
  <r>
    <n v="4720"/>
    <x v="92"/>
    <d v="2023-11-06T00:00:00"/>
    <s v="FERMA ERIC N."/>
    <s v="GSO"/>
    <x v="0"/>
    <d v="2023-10-31T00:00:00"/>
    <d v="2023-10-31T00:00:00"/>
    <s v="SL"/>
    <m/>
    <s v="1 SL"/>
    <n v="1"/>
    <m/>
  </r>
  <r>
    <n v="4720"/>
    <x v="92"/>
    <d v="2023-11-06T00:00:00"/>
    <s v="FERMA ERIC N."/>
    <s v="GSO"/>
    <x v="0"/>
    <d v="2023-11-03T00:00:00"/>
    <d v="2023-11-03T00:00:00"/>
    <s v="SL"/>
    <m/>
    <s v="1 SL"/>
    <n v="1"/>
    <m/>
  </r>
  <r>
    <n v="4721"/>
    <x v="92"/>
    <d v="2023-11-06T00:00:00"/>
    <s v="DE ASIS JANETTE D."/>
    <s v="BPLO"/>
    <x v="0"/>
    <d v="2023-10-31T00:00:00"/>
    <d v="2023-10-31T00:00:00"/>
    <s v="SL"/>
    <m/>
    <s v="1 SL"/>
    <n v="1"/>
    <m/>
  </r>
  <r>
    <n v="4721"/>
    <x v="92"/>
    <d v="2023-11-06T00:00:00"/>
    <s v="DE ASIS JANETTE D."/>
    <s v="BPLO"/>
    <x v="0"/>
    <d v="2023-11-03T00:00:00"/>
    <d v="2023-11-03T00:00:00"/>
    <s v="SL"/>
    <m/>
    <s v="1 SL"/>
    <n v="1"/>
    <m/>
  </r>
  <r>
    <n v="4722"/>
    <x v="92"/>
    <d v="2023-11-03T00:00:00"/>
    <s v="ROQUITE MARIECAR L."/>
    <s v="CCT"/>
    <x v="0"/>
    <d v="2023-10-26T00:00:00"/>
    <d v="2023-10-27T00:00:00"/>
    <s v="SL"/>
    <m/>
    <s v="2 SL"/>
    <n v="2"/>
    <m/>
  </r>
  <r>
    <n v="4723"/>
    <x v="92"/>
    <d v="2023-10-18T00:00:00"/>
    <s v="AUDITOR AILEEN D."/>
    <s v="PIO"/>
    <x v="1"/>
    <d v="2023-10-25T00:00:00"/>
    <d v="2023-10-31T00:00:00"/>
    <s v="VL"/>
    <m/>
    <s v="4 VL"/>
    <n v="4"/>
    <m/>
  </r>
  <r>
    <n v="4723"/>
    <x v="92"/>
    <d v="2023-10-18T00:00:00"/>
    <s v="AUDITOR AILEEN D."/>
    <s v="PIO"/>
    <x v="1"/>
    <d v="2023-11-03T00:00:00"/>
    <d v="2023-11-03T00:00:00"/>
    <s v="VL"/>
    <m/>
    <s v="1 VL"/>
    <n v="1"/>
    <m/>
  </r>
  <r>
    <n v="4724"/>
    <x v="92"/>
    <d v="2023-11-06T00:00:00"/>
    <s v="AMON RHEALYN O."/>
    <s v="ACCOUNTING"/>
    <x v="1"/>
    <d v="2023-10-23T00:00:00"/>
    <d v="2023-10-23T00:00:00"/>
    <s v="SL"/>
    <m/>
    <s v="1 SL"/>
    <n v="1"/>
    <m/>
  </r>
  <r>
    <n v="4725"/>
    <x v="92"/>
    <d v="2023-11-06T00:00:00"/>
    <s v="AMON RHEALYN O."/>
    <s v="ACCOUNTING"/>
    <x v="1"/>
    <d v="2023-10-31T00:00:00"/>
    <d v="2023-10-31T00:00:00"/>
    <s v="SL"/>
    <m/>
    <s v="1 SL"/>
    <n v="1"/>
    <m/>
  </r>
  <r>
    <n v="4726"/>
    <x v="92"/>
    <d v="2023-11-06T00:00:00"/>
    <s v="AMON RHEALYN O."/>
    <s v="ACCOUNTING"/>
    <x v="1"/>
    <d v="2023-10-22T00:00:00"/>
    <d v="2023-10-22T00:00:00"/>
    <s v="OTHER"/>
    <s v="SEC 21 EO 292- SPECIAL PRIVILEGE"/>
    <s v="1 OTHER"/>
    <n v="1"/>
    <m/>
  </r>
  <r>
    <n v="4727"/>
    <x v="92"/>
    <d v="2023-11-06T00:00:00"/>
    <s v="ABELA IMELDA C."/>
    <s v="ACCOUNTING"/>
    <x v="0"/>
    <d v="2023-10-31T00:00:00"/>
    <d v="2023-10-31T00:00:00"/>
    <s v="SL"/>
    <m/>
    <s v="1 SL"/>
    <n v="1"/>
    <m/>
  </r>
  <r>
    <n v="4728"/>
    <x v="92"/>
    <d v="2023-10-21T00:00:00"/>
    <s v="FERMA ETHEL GRACE N."/>
    <s v="ONT"/>
    <x v="0"/>
    <d v="2023-10-29T00:00:00"/>
    <d v="2023-10-31T00:00:00"/>
    <s v="VL"/>
    <m/>
    <s v="3 VL"/>
    <n v="3"/>
    <m/>
  </r>
  <r>
    <n v="4729"/>
    <x v="93"/>
    <d v="2023-10-20T00:00:00"/>
    <s v="SARMIENTO MARIA TERESA E."/>
    <s v="ONT"/>
    <x v="0"/>
    <d v="2023-11-18T00:00:00"/>
    <d v="2023-11-22T00:00:00"/>
    <s v="VL"/>
    <m/>
    <s v="5 VL"/>
    <n v="5"/>
    <m/>
  </r>
  <r>
    <n v="4730"/>
    <x v="93"/>
    <d v="2023-11-03T00:00:00"/>
    <s v="MANALO ABEGAIL T."/>
    <s v="OSPITAL NG TAGAYTAY"/>
    <x v="0"/>
    <d v="2023-10-20T00:00:00"/>
    <d v="2023-10-20T00:00:00"/>
    <s v="VL"/>
    <m/>
    <s v="1 VL"/>
    <n v="1"/>
    <m/>
  </r>
  <r>
    <n v="4731"/>
    <x v="93"/>
    <d v="2023-11-03T00:00:00"/>
    <s v="CONTEMPRATO JOHANES D."/>
    <s v="OSPITAL NG TAGAYTAY"/>
    <x v="1"/>
    <d v="2023-11-02T00:00:00"/>
    <d v="2023-11-02T00:00:00"/>
    <s v="SL"/>
    <m/>
    <s v="1 SL"/>
    <n v="1"/>
    <m/>
  </r>
  <r>
    <n v="4732"/>
    <x v="93"/>
    <d v="2023-11-03T00:00:00"/>
    <s v="ACEBES SHERYL JOYCE P."/>
    <s v="ONT"/>
    <x v="0"/>
    <d v="2023-10-31T00:00:00"/>
    <d v="2023-10-31T00:00:00"/>
    <s v="VL"/>
    <m/>
    <s v="1 VL"/>
    <n v="1"/>
    <m/>
  </r>
  <r>
    <n v="4732"/>
    <x v="93"/>
    <d v="2023-11-03T00:00:00"/>
    <s v="ACEBES SHERYL JOYCE P."/>
    <s v="ONT"/>
    <x v="0"/>
    <d v="2023-11-03T00:00:00"/>
    <d v="2023-11-03T00:00:00"/>
    <s v="VL"/>
    <m/>
    <s v="1 VL"/>
    <n v="1"/>
    <m/>
  </r>
  <r>
    <n v="4733"/>
    <x v="93"/>
    <d v="2023-11-03T00:00:00"/>
    <s v="CONTEMPRATO JOHANES D."/>
    <s v="OSPITAL NG TAGAYTAY"/>
    <x v="1"/>
    <d v="2023-11-07T00:00:00"/>
    <d v="2023-11-07T00:00:00"/>
    <s v="VL"/>
    <m/>
    <s v="1 VL"/>
    <n v="1"/>
    <m/>
  </r>
  <r>
    <n v="4733"/>
    <x v="93"/>
    <d v="2023-11-03T00:00:00"/>
    <s v="CONTEMPRATO JOHANES D."/>
    <s v="OSPITAL NG TAGAYTAY"/>
    <x v="1"/>
    <d v="2023-11-13T00:00:00"/>
    <d v="2023-11-14T00:00:00"/>
    <s v="VL"/>
    <m/>
    <s v="2 VL"/>
    <n v="2"/>
    <m/>
  </r>
  <r>
    <n v="4733"/>
    <x v="93"/>
    <d v="2023-11-03T00:00:00"/>
    <s v="CONTEMPRATO JOHANES D."/>
    <s v="OSPITAL NG TAGAYTAY"/>
    <x v="1"/>
    <d v="2023-11-17T00:00:00"/>
    <d v="2023-11-17T00:00:00"/>
    <s v="VL"/>
    <m/>
    <s v="1 VL"/>
    <n v="1"/>
    <m/>
  </r>
  <r>
    <n v="4733"/>
    <x v="93"/>
    <d v="2023-11-03T00:00:00"/>
    <s v="CONTEMPRATO JOHANES D."/>
    <s v="OSPITAL NG TAGAYTAY"/>
    <x v="1"/>
    <d v="2023-11-22T00:00:00"/>
    <d v="2023-11-22T00:00:00"/>
    <s v="VL"/>
    <m/>
    <s v="1 VL"/>
    <n v="1"/>
    <m/>
  </r>
  <r>
    <n v="4733"/>
    <x v="93"/>
    <d v="2023-11-03T00:00:00"/>
    <s v="CONTEMPRATO JOHANES D."/>
    <s v="OSPITAL NG TAGAYTAY"/>
    <x v="1"/>
    <d v="2023-11-27T00:00:00"/>
    <d v="2023-11-30T00:00:00"/>
    <s v="VL"/>
    <m/>
    <s v="4 VL"/>
    <n v="4"/>
    <m/>
  </r>
  <r>
    <n v="4734"/>
    <x v="93"/>
    <d v="2023-10-26T00:00:00"/>
    <s v="ROLLE CARIZA P."/>
    <s v="CHO"/>
    <x v="0"/>
    <d v="2023-11-28T00:00:00"/>
    <d v="2023-12-02T00:00:00"/>
    <s v="VL"/>
    <m/>
    <s v="5 VL"/>
    <n v="5"/>
    <m/>
  </r>
  <r>
    <n v="4735"/>
    <x v="93"/>
    <d v="2023-10-26T00:00:00"/>
    <s v="CASTRO VIVIAN A."/>
    <s v="ONT"/>
    <x v="1"/>
    <d v="2023-11-29T00:00:00"/>
    <d v="2023-11-30T00:00:00"/>
    <s v="VL"/>
    <m/>
    <s v="2 VL"/>
    <n v="2"/>
    <m/>
  </r>
  <r>
    <n v="4736"/>
    <x v="93"/>
    <d v="2023-10-26T00:00:00"/>
    <s v="HAYAG JERMAINE JOI D."/>
    <s v="CHO"/>
    <x v="1"/>
    <d v="2023-11-13T00:00:00"/>
    <d v="2023-11-21T00:00:00"/>
    <s v="VL"/>
    <m/>
    <s v="7 VL"/>
    <n v="7"/>
    <m/>
  </r>
  <r>
    <n v="4737"/>
    <x v="93"/>
    <d v="2023-10-26T00:00:00"/>
    <s v="SANTERA MARICRIS S."/>
    <s v="ONT"/>
    <x v="1"/>
    <d v="2023-11-07T00:00:00"/>
    <d v="2023-11-07T00:00:00"/>
    <s v="VL"/>
    <m/>
    <s v="1 VL"/>
    <n v="1"/>
    <m/>
  </r>
  <r>
    <n v="4738"/>
    <x v="93"/>
    <d v="2023-10-25T00:00:00"/>
    <s v="FERMA ETHEL GRACE N."/>
    <s v="ONT"/>
    <x v="0"/>
    <d v="2023-10-09T00:00:00"/>
    <d v="2023-10-15T00:00:00"/>
    <s v="SL"/>
    <m/>
    <s v="7 SL"/>
    <n v="7"/>
    <m/>
  </r>
  <r>
    <n v="4739"/>
    <x v="93"/>
    <d v="2023-10-25T00:00:00"/>
    <s v="EMELO MARYJANE T."/>
    <s v="ONT"/>
    <x v="1"/>
    <d v="2023-10-12T00:00:00"/>
    <d v="2023-10-13T00:00:00"/>
    <s v="SL"/>
    <m/>
    <s v="2 SL"/>
    <n v="2"/>
    <m/>
  </r>
  <r>
    <n v="4740"/>
    <x v="93"/>
    <d v="2023-11-04T00:00:00"/>
    <s v="SUMAGUI DESZERIE ANN A."/>
    <s v="ONT"/>
    <x v="1"/>
    <d v="2023-11-09T00:00:00"/>
    <d v="2023-11-10T00:00:00"/>
    <s v="VL"/>
    <m/>
    <s v="2 VL"/>
    <n v="2"/>
    <m/>
  </r>
  <r>
    <n v="4741"/>
    <x v="93"/>
    <d v="2023-11-06T00:00:00"/>
    <s v="MIRANDA NICOLE MAY B."/>
    <n v="0"/>
    <x v="2"/>
    <d v="2023-11-03T00:00:00"/>
    <d v="2023-11-03T00:00:00"/>
    <s v="SL"/>
    <m/>
    <s v="1 SL"/>
    <n v="1"/>
    <m/>
  </r>
  <r>
    <n v="4742"/>
    <x v="93"/>
    <d v="2023-11-06T00:00:00"/>
    <s v="SALONGA LUCY M."/>
    <s v="EEO/ CITY MARKET"/>
    <x v="1"/>
    <d v="2023-12-22T00:00:00"/>
    <d v="2023-12-22T00:00:00"/>
    <s v="VL"/>
    <m/>
    <s v="1 VL"/>
    <n v="1"/>
    <m/>
  </r>
  <r>
    <n v="4742"/>
    <x v="93"/>
    <d v="2023-11-06T00:00:00"/>
    <s v="SALONGA LUCY M."/>
    <s v="EEO/ CITY MARKET"/>
    <x v="1"/>
    <d v="2023-12-29T00:00:00"/>
    <d v="2023-12-29T00:00:00"/>
    <s v="VL"/>
    <m/>
    <s v="1 VL"/>
    <n v="1"/>
    <m/>
  </r>
  <r>
    <n v="4743"/>
    <x v="93"/>
    <d v="2023-11-06T00:00:00"/>
    <s v="MANALO ELIADA F."/>
    <s v="SP"/>
    <x v="1"/>
    <d v="2023-10-31T00:00:00"/>
    <d v="2023-10-31T00:00:00"/>
    <s v="SL"/>
    <m/>
    <s v="1 SL"/>
    <n v="1"/>
    <m/>
  </r>
  <r>
    <n v="4743"/>
    <x v="93"/>
    <d v="2023-11-06T00:00:00"/>
    <s v="MANALO ELIADA F."/>
    <s v="SP"/>
    <x v="1"/>
    <d v="2023-11-03T00:00:00"/>
    <d v="2023-11-03T00:00:00"/>
    <s v="SL"/>
    <m/>
    <s v="1 SL"/>
    <n v="1"/>
    <m/>
  </r>
  <r>
    <n v="4744"/>
    <x v="93"/>
    <d v="2023-10-25T00:00:00"/>
    <s v="BRON FLORENCIO L."/>
    <s v="EEO/CITY MARKET"/>
    <x v="0"/>
    <d v="2023-11-03T00:00:00"/>
    <d v="2023-11-03T00:00:00"/>
    <s v="VL"/>
    <m/>
    <s v="1 VL"/>
    <n v="1"/>
    <m/>
  </r>
  <r>
    <n v="4744"/>
    <x v="93"/>
    <d v="2023-10-25T00:00:00"/>
    <s v="BRON FLORENCIO L."/>
    <s v="EEO/CITY MARKET"/>
    <x v="0"/>
    <d v="2023-11-05T00:00:00"/>
    <d v="2023-11-05T00:00:00"/>
    <s v="VL"/>
    <m/>
    <s v="1 VL"/>
    <n v="1"/>
    <m/>
  </r>
  <r>
    <n v="4744"/>
    <x v="93"/>
    <d v="2023-10-25T00:00:00"/>
    <s v="BRON FLORENCIO L."/>
    <s v="EEO/CITY MARKET"/>
    <x v="0"/>
    <d v="2023-11-07T00:00:00"/>
    <d v="2023-11-07T00:00:00"/>
    <s v="VL"/>
    <m/>
    <s v="1 VL"/>
    <n v="1"/>
    <m/>
  </r>
  <r>
    <n v="4744"/>
    <x v="93"/>
    <d v="2023-10-25T00:00:00"/>
    <s v="BRON FLORENCIO L."/>
    <s v="EEO/CITY MARKET"/>
    <x v="0"/>
    <d v="2023-11-10T00:00:00"/>
    <d v="2023-11-10T00:00:00"/>
    <s v="VL"/>
    <m/>
    <s v="1 VL"/>
    <n v="1"/>
    <m/>
  </r>
  <r>
    <n v="4744"/>
    <x v="93"/>
    <d v="2023-10-25T00:00:00"/>
    <s v="BRON FLORENCIO L."/>
    <s v="EEO/CITY MARKET"/>
    <x v="0"/>
    <d v="2023-11-12T00:00:00"/>
    <d v="2023-11-12T00:00:00"/>
    <s v="VL"/>
    <m/>
    <s v="1 VL"/>
    <n v="1"/>
    <m/>
  </r>
  <r>
    <n v="4745"/>
    <x v="93"/>
    <d v="2023-10-25T00:00:00"/>
    <s v="BRON FLORENCIO L."/>
    <s v="EEO/CITY MARKET"/>
    <x v="0"/>
    <d v="2023-11-14T00:00:00"/>
    <d v="2023-11-14T00:00:00"/>
    <s v="VL"/>
    <m/>
    <s v="1 VL"/>
    <n v="1"/>
    <m/>
  </r>
  <r>
    <n v="4745"/>
    <x v="93"/>
    <d v="2023-10-25T00:00:00"/>
    <s v="BRON FLORENCIO L."/>
    <s v="EEO/CITY MARKET"/>
    <x v="0"/>
    <d v="2023-11-17T00:00:00"/>
    <d v="2023-11-17T00:00:00"/>
    <s v="VL"/>
    <m/>
    <s v="1 VL"/>
    <n v="1"/>
    <m/>
  </r>
  <r>
    <n v="4745"/>
    <x v="93"/>
    <d v="2023-10-25T00:00:00"/>
    <s v="BRON FLORENCIO L."/>
    <s v="EEO/CITY MARKET"/>
    <x v="0"/>
    <d v="2023-11-19T00:00:00"/>
    <d v="2023-11-19T00:00:00"/>
    <s v="VL"/>
    <m/>
    <s v="1 VL"/>
    <n v="1"/>
    <m/>
  </r>
  <r>
    <n v="4745"/>
    <x v="93"/>
    <d v="2023-10-25T00:00:00"/>
    <s v="BRON FLORENCIO L."/>
    <s v="EEO/CITY MARKET"/>
    <x v="0"/>
    <d v="2023-11-21T00:00:00"/>
    <d v="2023-11-21T00:00:00"/>
    <s v="VL"/>
    <m/>
    <s v="1 VL"/>
    <n v="1"/>
    <m/>
  </r>
  <r>
    <n v="4745"/>
    <x v="93"/>
    <d v="2023-10-25T00:00:00"/>
    <s v="BRON FLORENCIO L."/>
    <s v="EEO/CITY MARKET"/>
    <x v="0"/>
    <d v="2023-11-24T00:00:00"/>
    <d v="2023-11-24T00:00:00"/>
    <s v="VL"/>
    <m/>
    <s v="1 VL"/>
    <n v="1"/>
    <m/>
  </r>
  <r>
    <n v="4746"/>
    <x v="93"/>
    <d v="2023-11-29T00:00:00"/>
    <s v="BRON FLORENCIO L."/>
    <s v="EEO/CITY MARKET"/>
    <x v="0"/>
    <d v="2023-11-26T00:00:00"/>
    <d v="2023-11-26T00:00:00"/>
    <s v="SL"/>
    <m/>
    <s v="1 SL"/>
    <n v="1"/>
    <m/>
  </r>
  <r>
    <n v="4747"/>
    <x v="93"/>
    <d v="2023-11-29T00:00:00"/>
    <s v="BRON FLORENCIO L."/>
    <s v="EEO/CITY MARKET"/>
    <x v="0"/>
    <d v="2023-11-28T00:00:00"/>
    <d v="2023-11-28T00:00:00"/>
    <s v="SL"/>
    <m/>
    <s v="1 SL"/>
    <n v="1"/>
    <m/>
  </r>
  <r>
    <n v="4748"/>
    <x v="93"/>
    <d v="2023-11-06T00:00:00"/>
    <s v="ANGELES ANNABEL D."/>
    <n v="0"/>
    <x v="0"/>
    <d v="2023-10-31T00:00:00"/>
    <d v="2023-10-31T00:00:00"/>
    <s v="SL"/>
    <m/>
    <s v="1 SL"/>
    <n v="1"/>
    <m/>
  </r>
  <r>
    <n v="4748"/>
    <x v="93"/>
    <d v="2023-11-06T00:00:00"/>
    <s v="ANGELES ANNABEL D."/>
    <n v="0"/>
    <x v="0"/>
    <d v="2023-11-03T00:00:00"/>
    <d v="2023-11-03T00:00:00"/>
    <s v="SL"/>
    <m/>
    <s v="1 SL"/>
    <n v="1"/>
    <m/>
  </r>
  <r>
    <n v="4749"/>
    <x v="93"/>
    <d v="2023-10-25T00:00:00"/>
    <s v="DIMAANO LEOVIGILDA A."/>
    <s v="EEO/CITY MARKET"/>
    <x v="0"/>
    <d v="2023-12-01T00:00:00"/>
    <d v="2023-12-01T00:00:00"/>
    <s v="VL"/>
    <m/>
    <s v="1 VL"/>
    <n v="1"/>
    <m/>
  </r>
  <r>
    <n v="4749"/>
    <x v="93"/>
    <d v="2023-10-25T00:00:00"/>
    <s v="DIMAANO LEOVIGILDA A."/>
    <s v="EEO/CITY MARKET"/>
    <x v="0"/>
    <d v="2023-12-04T00:00:00"/>
    <d v="2023-12-05T00:00:00"/>
    <s v="VL"/>
    <m/>
    <s v="2 VL"/>
    <n v="2"/>
    <m/>
  </r>
  <r>
    <n v="4749"/>
    <x v="93"/>
    <d v="2023-10-25T00:00:00"/>
    <s v="DIMAANO LEOVIGILDA A."/>
    <s v="EEO/CITY MARKET"/>
    <x v="0"/>
    <d v="2023-12-07T00:00:00"/>
    <d v="2023-12-08T00:00:00"/>
    <s v="VL"/>
    <m/>
    <s v="1 VL"/>
    <n v="1"/>
    <m/>
  </r>
  <r>
    <n v="4750"/>
    <x v="93"/>
    <d v="2023-10-25T00:00:00"/>
    <s v="AMULONG GERONIMO M."/>
    <s v="EEO/CITY MARKET"/>
    <x v="0"/>
    <d v="2023-11-02T00:00:00"/>
    <d v="2023-11-03T00:00:00"/>
    <s v="VL"/>
    <m/>
    <s v="2 VL"/>
    <n v="2"/>
    <m/>
  </r>
  <r>
    <n v="4750"/>
    <x v="93"/>
    <d v="2023-10-25T00:00:00"/>
    <s v="AMULONG GERONIMO M."/>
    <s v="EEO/CITY MARKET"/>
    <x v="0"/>
    <d v="2023-11-05T00:00:00"/>
    <d v="2023-11-06T00:00:00"/>
    <s v="VL"/>
    <m/>
    <s v="2 VL"/>
    <n v="2"/>
    <m/>
  </r>
  <r>
    <n v="4750"/>
    <x v="93"/>
    <d v="2023-10-25T00:00:00"/>
    <s v="AMULONG GERONIMO M."/>
    <s v="EEO/CITY MARKET"/>
    <x v="0"/>
    <d v="2023-11-09T00:00:00"/>
    <d v="2023-11-10T00:00:00"/>
    <s v="VL"/>
    <m/>
    <s v="2 VL"/>
    <n v="2"/>
    <m/>
  </r>
  <r>
    <n v="4751"/>
    <x v="93"/>
    <d v="2023-10-25T00:00:00"/>
    <s v="AMULONG GERONIMO M."/>
    <s v="EEO/CITY MARKET"/>
    <x v="0"/>
    <d v="2023-11-12T00:00:00"/>
    <d v="2023-11-13T00:00:00"/>
    <s v="VL"/>
    <m/>
    <s v="2 VL"/>
    <n v="2"/>
    <m/>
  </r>
  <r>
    <n v="4751"/>
    <x v="93"/>
    <d v="2023-10-25T00:00:00"/>
    <s v="AMULONG GERONIMO M."/>
    <s v="EEO/CITY MARKET"/>
    <x v="0"/>
    <d v="2023-11-16T00:00:00"/>
    <d v="2023-11-17T00:00:00"/>
    <s v="VL"/>
    <m/>
    <s v="2 VL"/>
    <n v="2"/>
    <m/>
  </r>
  <r>
    <n v="4751"/>
    <x v="93"/>
    <d v="2023-10-25T00:00:00"/>
    <s v="AMULONG GERONIMO M."/>
    <s v="EEO/CITY MARKET"/>
    <x v="0"/>
    <d v="2023-11-19T00:00:00"/>
    <d v="2023-11-20T00:00:00"/>
    <s v="VL"/>
    <m/>
    <s v="2 VL"/>
    <n v="2"/>
    <m/>
  </r>
  <r>
    <n v="4752"/>
    <x v="93"/>
    <d v="2023-11-27T00:00:00"/>
    <s v="AMULONG GERONIMO M."/>
    <s v="EEO/CITY MARKET"/>
    <x v="0"/>
    <d v="2023-11-23T00:00:00"/>
    <d v="2023-11-24T00:00:00"/>
    <s v="SL"/>
    <m/>
    <s v="2 SL"/>
    <n v="2"/>
    <m/>
  </r>
  <r>
    <n v="4752"/>
    <x v="93"/>
    <d v="2023-11-27T00:00:00"/>
    <s v="AMULONG GERONIMO M."/>
    <s v="EEO/CITY MARKET"/>
    <x v="0"/>
    <d v="2023-11-26T00:00:00"/>
    <d v="2023-11-26T00:00:00"/>
    <s v="SL"/>
    <m/>
    <s v="1 SL"/>
    <n v="1"/>
    <m/>
  </r>
  <r>
    <n v="4753"/>
    <x v="93"/>
    <d v="2023-10-25T00:00:00"/>
    <s v="AMULONG GERONIMO M."/>
    <s v="EEO/CITY MARKET"/>
    <x v="0"/>
    <d v="2023-11-27T00:00:00"/>
    <d v="2023-11-27T00:00:00"/>
    <s v="VL"/>
    <m/>
    <s v="1 VL"/>
    <n v="1"/>
    <m/>
  </r>
  <r>
    <n v="4753"/>
    <x v="93"/>
    <d v="2023-10-25T00:00:00"/>
    <s v="AMULONG GERONIMO M."/>
    <s v="EEO/CITY MARKET"/>
    <x v="0"/>
    <d v="2023-11-30T00:00:00"/>
    <d v="2023-11-30T00:00:00"/>
    <s v="VL"/>
    <m/>
    <s v="1 VL"/>
    <n v="1"/>
    <m/>
  </r>
  <r>
    <n v="4754"/>
    <x v="93"/>
    <d v="2023-11-01T00:00:00"/>
    <s v="DIMAANO LEOVIGILDA A."/>
    <s v="EEO/CITY MARKET"/>
    <x v="0"/>
    <d v="2023-10-30T00:00:00"/>
    <d v="2023-10-31T00:00:00"/>
    <s v="SL"/>
    <m/>
    <s v="2 SL"/>
    <n v="2"/>
    <m/>
  </r>
  <r>
    <n v="4755"/>
    <x v="93"/>
    <d v="2023-11-18T00:00:00"/>
    <s v="DIMAANO LEOVIGILDA A."/>
    <s v="EEO/CITY MARKET"/>
    <x v="0"/>
    <d v="2023-11-13T00:00:00"/>
    <d v="2023-11-13T00:00:00"/>
    <s v="SL"/>
    <m/>
    <s v="1 SL"/>
    <n v="1"/>
    <m/>
  </r>
  <r>
    <n v="4755"/>
    <x v="93"/>
    <d v="2023-11-18T00:00:00"/>
    <s v="DIMAANO LEOVIGILDA A."/>
    <s v="EEO/CITY MARKET"/>
    <x v="0"/>
    <d v="2023-11-16T00:00:00"/>
    <d v="2023-11-17T00:00:00"/>
    <s v="SL"/>
    <m/>
    <s v="2 SL"/>
    <n v="2"/>
    <m/>
  </r>
  <r>
    <n v="4756"/>
    <x v="93"/>
    <d v="2023-11-09T00:00:00"/>
    <s v="BATHAN ELVIRA R."/>
    <s v="TICC"/>
    <x v="0"/>
    <d v="2023-11-22T00:00:00"/>
    <d v="2023-11-24T00:00:00"/>
    <s v="VL"/>
    <m/>
    <s v="3 VL"/>
    <n v="3"/>
    <m/>
  </r>
  <r>
    <n v="4756"/>
    <x v="93"/>
    <d v="2023-11-09T00:00:00"/>
    <s v="BATHAN ELVIRA R."/>
    <s v="TICC"/>
    <x v="0"/>
    <d v="2023-11-28T00:00:00"/>
    <d v="2023-11-29T00:00:00"/>
    <s v="VL"/>
    <m/>
    <s v="2 VL"/>
    <n v="2"/>
    <m/>
  </r>
  <r>
    <n v="4757"/>
    <x v="93"/>
    <d v="2023-10-23T00:00:00"/>
    <s v="AMBONAN AVELINA A."/>
    <s v="NUTRITION OFFICE"/>
    <x v="1"/>
    <d v="2023-10-17T00:00:00"/>
    <d v="2023-10-20T00:00:00"/>
    <s v="SL"/>
    <m/>
    <s v="4 SL"/>
    <n v="4"/>
    <m/>
  </r>
  <r>
    <n v="4758"/>
    <x v="93"/>
    <d v="2023-10-09T00:00:00"/>
    <s v="INOCENCIO REYMARK S."/>
    <s v="RECORDS OFFICE"/>
    <x v="1"/>
    <d v="2023-10-06T00:00:00"/>
    <d v="2023-10-06T00:00:00"/>
    <s v="OTHER"/>
    <s v="SEC 21 EO 292- SPECIAL PRIVILEGE"/>
    <s v="1 OTHER"/>
    <n v="1"/>
    <m/>
  </r>
  <r>
    <n v="4759"/>
    <x v="93"/>
    <d v="2023-11-08T00:00:00"/>
    <s v="DE OCAMPO ALMA A."/>
    <s v="CTO"/>
    <x v="1"/>
    <d v="2023-11-13T00:00:00"/>
    <d v="2023-11-13T00:00:00"/>
    <s v="VL"/>
    <m/>
    <s v="1 VL"/>
    <n v="1"/>
    <m/>
  </r>
  <r>
    <n v="4760"/>
    <x v="93"/>
    <d v="2023-11-07T00:00:00"/>
    <s v="BAUTISTA JANICE M."/>
    <s v="CTO"/>
    <x v="1"/>
    <d v="2023-11-06T00:00:00"/>
    <d v="2023-11-06T00:00:00"/>
    <s v="SL"/>
    <m/>
    <s v="1 SL"/>
    <n v="1"/>
    <m/>
  </r>
  <r>
    <n v="4761"/>
    <x v="93"/>
    <d v="2023-10-26T00:00:00"/>
    <s v="ESPIRITU RONALD M."/>
    <s v="CTO"/>
    <x v="1"/>
    <d v="2023-11-08T00:00:00"/>
    <d v="2023-11-08T00:00:00"/>
    <s v="VL"/>
    <m/>
    <s v="1 VL"/>
    <n v="1"/>
    <m/>
  </r>
  <r>
    <n v="4762"/>
    <x v="93"/>
    <d v="2023-11-03T00:00:00"/>
    <s v="ROMILLA EDITH D."/>
    <s v="PIO"/>
    <x v="1"/>
    <d v="2023-11-06T00:00:00"/>
    <d v="2023-11-06T00:00:00"/>
    <s v="OTHER"/>
    <s v="SEC 21 EO 292- SPECIAL PRIVILEGE"/>
    <s v="1 OTHER"/>
    <n v="1"/>
    <m/>
  </r>
  <r>
    <n v="4763"/>
    <x v="93"/>
    <d v="2023-11-07T00:00:00"/>
    <s v="ANGCAYA OFELIA G."/>
    <s v="ASSESSORS OFFICE"/>
    <x v="1"/>
    <d v="2023-10-31T00:00:00"/>
    <d v="2023-10-31T00:00:00"/>
    <s v="SL"/>
    <m/>
    <s v="1 SL"/>
    <n v="1"/>
    <m/>
  </r>
  <r>
    <n v="4763"/>
    <x v="93"/>
    <d v="2023-11-07T00:00:00"/>
    <s v="ANGCAYA OFELIA G."/>
    <s v="ASSESSORS OFFICE"/>
    <x v="1"/>
    <d v="2023-11-03T00:00:00"/>
    <d v="2023-11-03T00:00:00"/>
    <s v="SL"/>
    <m/>
    <s v="1 SL"/>
    <n v="1"/>
    <m/>
  </r>
  <r>
    <n v="4763"/>
    <x v="93"/>
    <d v="2023-11-07T00:00:00"/>
    <s v="ANGCAYA OFELIA G."/>
    <s v="ASSESSORS OFFICE"/>
    <x v="1"/>
    <d v="2023-11-06T00:00:00"/>
    <d v="2023-11-06T00:00:00"/>
    <s v="SL"/>
    <m/>
    <s v="1 SL"/>
    <n v="1"/>
    <m/>
  </r>
  <r>
    <n v="4764"/>
    <x v="93"/>
    <d v="2023-11-03T00:00:00"/>
    <s v="MENDOZA NORA A."/>
    <n v="0"/>
    <x v="2"/>
    <d v="2023-10-23T00:00:00"/>
    <d v="2023-10-23T00:00:00"/>
    <s v="SL"/>
    <m/>
    <s v="1 SL"/>
    <n v="1"/>
    <m/>
  </r>
  <r>
    <n v="4765"/>
    <x v="93"/>
    <d v="2023-11-07T00:00:00"/>
    <s v="ANACAY LEVIE B."/>
    <s v="ACCOUNTING"/>
    <x v="1"/>
    <d v="2023-10-20T00:00:00"/>
    <d v="2023-10-20T00:00:00"/>
    <s v="SL"/>
    <m/>
    <s v="1 SL"/>
    <n v="1"/>
    <m/>
  </r>
  <r>
    <n v="4766"/>
    <x v="93"/>
    <d v="2023-11-07T00:00:00"/>
    <s v="DE VILLA JAYVEE U."/>
    <s v="ACCOUNTING"/>
    <x v="1"/>
    <d v="2023-11-06T00:00:00"/>
    <d v="2023-11-06T00:00:00"/>
    <s v="OTHER"/>
    <s v="SEC 21 EO 292- SPECIAL PRIVILEGE"/>
    <s v="1 OTHER"/>
    <n v="1"/>
    <m/>
  </r>
  <r>
    <n v="4767"/>
    <x v="93"/>
    <d v="2023-11-07T00:00:00"/>
    <s v="LOYOLA JANE A."/>
    <s v="CPDO"/>
    <x v="1"/>
    <d v="2023-11-07T00:00:00"/>
    <d v="2023-11-08T00:00:00"/>
    <s v="SL"/>
    <m/>
    <s v="2 SL"/>
    <n v="2"/>
    <m/>
  </r>
  <r>
    <n v="4768"/>
    <x v="93"/>
    <d v="2023-10-26T00:00:00"/>
    <s v="JABINES MARIA SHELLY D."/>
    <s v="LIBRARY"/>
    <x v="0"/>
    <d v="2023-11-03T00:00:00"/>
    <d v="2023-11-03T00:00:00"/>
    <s v="VL"/>
    <m/>
    <s v="1 VL"/>
    <n v="1"/>
    <m/>
  </r>
  <r>
    <n v="4768"/>
    <x v="93"/>
    <d v="2023-10-26T00:00:00"/>
    <s v="JABINES MARIA SHELLY D."/>
    <s v="LIBRARY"/>
    <x v="0"/>
    <d v="2023-11-07T00:00:00"/>
    <d v="2023-11-07T00:00:00"/>
    <s v="VL"/>
    <m/>
    <s v="1 VL"/>
    <n v="1"/>
    <m/>
  </r>
  <r>
    <n v="4768"/>
    <x v="93"/>
    <d v="2023-10-26T00:00:00"/>
    <s v="JABINES MARIA SHELLY D."/>
    <s v="LIBRARY"/>
    <x v="0"/>
    <d v="2023-11-16T00:00:00"/>
    <d v="2023-11-17T00:00:00"/>
    <s v="VL"/>
    <m/>
    <s v="2 VL"/>
    <n v="2"/>
    <m/>
  </r>
  <r>
    <n v="4768"/>
    <x v="93"/>
    <d v="2023-10-26T00:00:00"/>
    <s v="JABINES MARIA SHELLY D."/>
    <s v="LIBRARY"/>
    <x v="0"/>
    <d v="2023-11-21T00:00:00"/>
    <d v="2023-11-22T00:00:00"/>
    <s v="VL"/>
    <m/>
    <s v="2 VL"/>
    <n v="2"/>
    <m/>
  </r>
  <r>
    <n v="4768"/>
    <x v="93"/>
    <d v="2023-10-26T00:00:00"/>
    <s v="JABINES MARIA SHELLY D."/>
    <s v="LIBRARY"/>
    <x v="0"/>
    <d v="2023-11-29T00:00:00"/>
    <d v="2023-11-30T00:00:00"/>
    <s v="VL"/>
    <m/>
    <s v="2 VL"/>
    <n v="2"/>
    <m/>
  </r>
  <r>
    <n v="4769"/>
    <x v="93"/>
    <d v="2023-10-26T00:00:00"/>
    <s v="JABINES MARIA SHELLY D."/>
    <s v="LIBRARY"/>
    <x v="0"/>
    <d v="2023-10-24T00:00:00"/>
    <d v="2023-10-24T00:00:00"/>
    <s v="SL"/>
    <m/>
    <s v="1 SL"/>
    <n v="1"/>
    <m/>
  </r>
  <r>
    <n v="4770"/>
    <x v="93"/>
    <d v="2023-11-08T00:00:00"/>
    <s v="ARCULLO MELISSA A."/>
    <s v="CEO"/>
    <x v="1"/>
    <d v="2023-11-06T00:00:00"/>
    <d v="2023-11-07T00:00:00"/>
    <s v="SL"/>
    <m/>
    <s v="2 SL"/>
    <n v="2"/>
    <m/>
  </r>
  <r>
    <n v="4771"/>
    <x v="93"/>
    <d v="2023-11-06T00:00:00"/>
    <s v="DIMAPILIS MA. TRINIDAD S."/>
    <s v="NUTRITION OFFICE"/>
    <x v="1"/>
    <d v="2023-10-31T00:00:00"/>
    <d v="2023-10-31T00:00:00"/>
    <s v="SL"/>
    <m/>
    <s v="1 SL"/>
    <n v="1"/>
    <m/>
  </r>
  <r>
    <n v="4772"/>
    <x v="93"/>
    <d v="2023-11-06T00:00:00"/>
    <s v="DIMAPILIS MA. TRINIDAD S."/>
    <s v="NUTRITION OFFICE"/>
    <x v="1"/>
    <d v="2023-11-03T00:00:00"/>
    <d v="2023-11-03T00:00:00"/>
    <s v="SL"/>
    <m/>
    <s v="1 SL"/>
    <n v="1"/>
    <m/>
  </r>
  <r>
    <n v="4773"/>
    <x v="93"/>
    <d v="2023-11-08T00:00:00"/>
    <s v="VISITACION DENNIS S."/>
    <n v="0"/>
    <x v="1"/>
    <d v="2023-12-04T00:00:00"/>
    <d v="2023-12-08T00:00:00"/>
    <s v="VL"/>
    <m/>
    <s v="4 VL"/>
    <n v="4"/>
    <m/>
  </r>
  <r>
    <n v="4774"/>
    <x v="93"/>
    <d v="2023-11-08T00:00:00"/>
    <s v="BAURILE LOURDES Q."/>
    <s v="PICNIC GROVE"/>
    <x v="1"/>
    <d v="2023-12-07T00:00:00"/>
    <d v="2023-12-07T00:00:00"/>
    <s v="OTHER"/>
    <s v="SEC 21 EO 292- SPECIAL PRIVILEGE"/>
    <s v="1 OTHER"/>
    <n v="1"/>
    <m/>
  </r>
  <r>
    <n v="4775"/>
    <x v="93"/>
    <d v="2023-11-06T00:00:00"/>
    <s v="CAUSAREN JOHN ROBERT C."/>
    <s v="CHO"/>
    <x v="1"/>
    <d v="2023-11-21T00:00:00"/>
    <d v="2023-11-24T00:00:00"/>
    <s v="VL"/>
    <m/>
    <s v="4 VL"/>
    <n v="4"/>
    <m/>
  </r>
  <r>
    <n v="4776"/>
    <x v="93"/>
    <d v="2023-11-08T00:00:00"/>
    <s v="MALIGAYO YOLANDA D."/>
    <s v="CHO"/>
    <x v="1"/>
    <d v="2023-11-27T00:00:00"/>
    <d v="2023-11-28T00:00:00"/>
    <s v="VL"/>
    <m/>
    <s v="2 VL"/>
    <n v="2"/>
    <m/>
  </r>
  <r>
    <n v="4777"/>
    <x v="93"/>
    <d v="2023-11-08T00:00:00"/>
    <s v="PEPA ARIEL N."/>
    <s v="CHO"/>
    <x v="0"/>
    <d v="2023-11-06T00:00:00"/>
    <d v="2023-11-07T00:00:00"/>
    <s v="SL"/>
    <m/>
    <s v="2 SL"/>
    <n v="2"/>
    <m/>
  </r>
  <r>
    <n v="4778"/>
    <x v="93"/>
    <d v="2023-11-06T00:00:00"/>
    <s v="NIBAY ELEONOR E."/>
    <s v="CHO"/>
    <x v="0"/>
    <d v="2023-11-03T00:00:00"/>
    <d v="2023-11-03T00:00:00"/>
    <s v="VL"/>
    <m/>
    <s v="1 VL"/>
    <n v="1"/>
    <m/>
  </r>
  <r>
    <n v="4779"/>
    <x v="93"/>
    <d v="2023-10-23T00:00:00"/>
    <s v="MARINDUQUE GERRY C."/>
    <s v="CHO"/>
    <x v="1"/>
    <d v="2023-10-31T00:00:00"/>
    <d v="2023-10-31T00:00:00"/>
    <s v="OTHER"/>
    <s v="SEC 21 EO 292- SPECIAL PRIVILEGE"/>
    <s v="1 OTHER"/>
    <n v="1"/>
    <m/>
  </r>
  <r>
    <n v="4780"/>
    <x v="93"/>
    <d v="2023-11-03T00:00:00"/>
    <s v="TIBAYAN EUFEMIA O."/>
    <s v="CHO"/>
    <x v="0"/>
    <d v="2023-10-31T00:00:00"/>
    <d v="2023-10-31T00:00:00"/>
    <s v="SL"/>
    <m/>
    <s v="1 SL"/>
    <n v="1"/>
    <m/>
  </r>
  <r>
    <n v="4781"/>
    <x v="93"/>
    <d v="2023-11-06T00:00:00"/>
    <s v="GONZALES MARY JANE D."/>
    <s v="CSWDO"/>
    <x v="0"/>
    <d v="2023-10-27T00:00:00"/>
    <d v="2023-10-27T00:00:00"/>
    <s v="SL"/>
    <m/>
    <s v="1 SL"/>
    <n v="1"/>
    <m/>
  </r>
  <r>
    <n v="4782"/>
    <x v="93"/>
    <d v="2023-11-08T00:00:00"/>
    <s v="ROZUL FLORENCIA M."/>
    <s v="CSWDO"/>
    <x v="1"/>
    <d v="2023-11-03T00:00:00"/>
    <d v="2023-11-06T00:00:00"/>
    <s v="SL"/>
    <m/>
    <s v="2 SL"/>
    <n v="2"/>
    <m/>
  </r>
  <r>
    <n v="4783"/>
    <x v="93"/>
    <d v="2023-11-06T00:00:00"/>
    <s v="VARGAS MELINDA M."/>
    <s v="CSWDO"/>
    <x v="0"/>
    <d v="2023-10-31T00:00:00"/>
    <d v="2023-10-31T00:00:00"/>
    <s v="SL"/>
    <m/>
    <s v="1 SL"/>
    <n v="1"/>
    <m/>
  </r>
  <r>
    <n v="4784"/>
    <x v="93"/>
    <d v="2023-11-06T00:00:00"/>
    <s v="OCAMPO NOVELYN U."/>
    <s v="CSWDO"/>
    <x v="0"/>
    <d v="2023-11-08T00:00:00"/>
    <d v="2023-11-10T00:00:00"/>
    <s v="VL"/>
    <m/>
    <s v="3 VL"/>
    <n v="3"/>
    <m/>
  </r>
  <r>
    <n v="4785"/>
    <x v="93"/>
    <d v="2023-11-03T00:00:00"/>
    <s v="OCAMPO NOVELYN U."/>
    <s v="CSWDO"/>
    <x v="0"/>
    <d v="2023-10-31T00:00:00"/>
    <d v="2023-10-31T00:00:00"/>
    <s v="SL"/>
    <m/>
    <s v="1 SL"/>
    <n v="1"/>
    <m/>
  </r>
  <r>
    <n v="4786"/>
    <x v="93"/>
    <d v="2023-11-06T00:00:00"/>
    <s v="CALANOG ALMA P."/>
    <s v="VMO"/>
    <x v="1"/>
    <d v="2023-10-31T00:00:00"/>
    <d v="2023-10-31T00:00:00"/>
    <s v="SL"/>
    <m/>
    <s v="1 SL"/>
    <n v="1"/>
    <m/>
  </r>
  <r>
    <n v="4787"/>
    <x v="93"/>
    <d v="2023-11-07T00:00:00"/>
    <s v="COSME CORAZON O."/>
    <s v="TCIS"/>
    <x v="0"/>
    <d v="2023-11-15T00:00:00"/>
    <d v="2023-11-16T00:00:00"/>
    <s v="VL"/>
    <m/>
    <s v="2 VL"/>
    <n v="2"/>
    <m/>
  </r>
  <r>
    <n v="4788"/>
    <x v="93"/>
    <d v="2023-11-06T00:00:00"/>
    <s v="NATANAUAN SENANDO C."/>
    <s v="PICNIC GROVE"/>
    <x v="0"/>
    <d v="2023-10-16T00:00:00"/>
    <d v="2023-10-31T00:00:00"/>
    <s v="SL"/>
    <m/>
    <s v="11 SL"/>
    <n v="11"/>
    <m/>
  </r>
  <r>
    <n v="4789"/>
    <x v="93"/>
    <d v="2023-11-08T00:00:00"/>
    <s v="ZALDIVIA MIRIAM F."/>
    <s v="PIO"/>
    <x v="1"/>
    <d v="2023-10-31T00:00:00"/>
    <d v="2023-10-31T00:00:00"/>
    <s v="SL"/>
    <m/>
    <s v="1 SL"/>
    <n v="1"/>
    <m/>
  </r>
  <r>
    <n v="4789"/>
    <x v="93"/>
    <d v="2023-11-08T00:00:00"/>
    <s v="ZALDIVIA MIRIAM F."/>
    <s v="PIO"/>
    <x v="1"/>
    <d v="2023-11-03T00:00:00"/>
    <d v="2023-11-03T00:00:00"/>
    <s v="SL"/>
    <m/>
    <s v="1 SL"/>
    <n v="1"/>
    <m/>
  </r>
  <r>
    <n v="4789"/>
    <x v="93"/>
    <d v="2023-11-08T00:00:00"/>
    <s v="ZALDIVIA MIRIAM F."/>
    <s v="PIO"/>
    <x v="1"/>
    <d v="2023-11-06T00:00:00"/>
    <d v="2023-11-06T00:00:00"/>
    <s v="SL"/>
    <m/>
    <s v="1 SL"/>
    <n v="1"/>
    <m/>
  </r>
  <r>
    <n v="4790"/>
    <x v="93"/>
    <d v="2023-11-08T00:00:00"/>
    <s v="ZALDIVIA MIRIAM F."/>
    <s v="PIO"/>
    <x v="1"/>
    <d v="2023-11-07T00:00:00"/>
    <d v="2023-11-07T00:00:00"/>
    <s v="OTHER"/>
    <s v="SEC 21 EO 292- SPECIAL PRIVILEGE"/>
    <s v="1 OTHER"/>
    <n v="1"/>
    <m/>
  </r>
  <r>
    <n v="4791"/>
    <x v="93"/>
    <d v="2023-11-07T00:00:00"/>
    <s v="BRIZUELA LENIE E."/>
    <s v="CTO-LICENSE"/>
    <x v="0"/>
    <d v="2023-11-03T00:00:00"/>
    <d v="2023-11-06T00:00:00"/>
    <s v="SL"/>
    <m/>
    <s v="2 SL"/>
    <n v="2"/>
    <m/>
  </r>
  <r>
    <n v="4792"/>
    <x v="93"/>
    <d v="2023-11-07T00:00:00"/>
    <s v="LUMENARIO ZARAH A."/>
    <s v="CITY PLANNING &amp; DEV'T OFFICE"/>
    <x v="1"/>
    <d v="2023-11-06T00:00:00"/>
    <d v="2023-11-06T00:00:00"/>
    <s v="OTHER"/>
    <s v="SEC 21 EO 292- SPECIAL PRIVILEGE"/>
    <s v="1 OTHER"/>
    <n v="1"/>
    <m/>
  </r>
  <r>
    <n v="4793"/>
    <x v="93"/>
    <d v="2023-11-09T00:00:00"/>
    <s v="ATIENZA JULIE ANN A."/>
    <s v="CTO"/>
    <x v="1"/>
    <d v="2023-11-17T00:00:00"/>
    <d v="2023-11-17T00:00:00"/>
    <s v="VL"/>
    <m/>
    <s v="1 VL"/>
    <n v="1"/>
    <m/>
  </r>
  <r>
    <n v="4794"/>
    <x v="93"/>
    <d v="2023-10-31T00:00:00"/>
    <s v="GUAÑEZO MA. GINA P."/>
    <s v="CTO"/>
    <x v="1"/>
    <d v="2023-11-03T00:00:00"/>
    <d v="2023-11-07T00:00:00"/>
    <s v="VL"/>
    <m/>
    <s v="3 VL"/>
    <n v="3"/>
    <m/>
  </r>
  <r>
    <n v="4795"/>
    <x v="93"/>
    <d v="2023-11-03T00:00:00"/>
    <s v="ESTRANGCO MERCY U."/>
    <s v="MAHOGANY MARKET"/>
    <x v="1"/>
    <d v="2023-10-31T00:00:00"/>
    <d v="2023-10-31T00:00:00"/>
    <s v="SL"/>
    <m/>
    <s v="1 SL"/>
    <n v="1"/>
    <m/>
  </r>
  <r>
    <n v="4796"/>
    <x v="93"/>
    <d v="2023-11-06T00:00:00"/>
    <s v="HERNANDEZ MARIO A."/>
    <s v="MAHOGANY MARKET"/>
    <x v="1"/>
    <d v="2023-11-03T00:00:00"/>
    <d v="2023-11-03T00:00:00"/>
    <s v="SL"/>
    <m/>
    <s v="1 SL"/>
    <n v="1"/>
    <m/>
  </r>
  <r>
    <n v="4797"/>
    <x v="93"/>
    <d v="2023-10-25T00:00:00"/>
    <s v="BRON FLORENCIO L."/>
    <s v="EEO/CITY MARKET"/>
    <x v="0"/>
    <d v="2023-10-22T00:00:00"/>
    <d v="2023-10-22T00:00:00"/>
    <s v="SL"/>
    <m/>
    <s v="1 SL"/>
    <n v="1"/>
    <m/>
  </r>
  <r>
    <n v="4797"/>
    <x v="93"/>
    <d v="2023-10-25T00:00:00"/>
    <s v="BRON FLORENCIO L."/>
    <s v="EEO/CITY MARKET"/>
    <x v="0"/>
    <d v="2023-10-24T00:00:00"/>
    <d v="2023-10-24T00:00:00"/>
    <s v="SL"/>
    <m/>
    <s v="1 SL"/>
    <n v="1"/>
    <m/>
  </r>
  <r>
    <n v="4798"/>
    <x v="93"/>
    <d v="2023-11-06T00:00:00"/>
    <s v="OPO CONEY V."/>
    <s v="HOUSING"/>
    <x v="0"/>
    <d v="2023-11-13T00:00:00"/>
    <d v="2023-11-15T00:00:00"/>
    <s v="VL"/>
    <m/>
    <s v="3 VL"/>
    <n v="3"/>
    <m/>
  </r>
  <r>
    <n v="4798"/>
    <x v="93"/>
    <d v="2023-11-06T00:00:00"/>
    <s v="OPO CONEY V."/>
    <s v="HOUSING"/>
    <x v="0"/>
    <d v="2023-11-20T00:00:00"/>
    <d v="2023-11-22T00:00:00"/>
    <s v="VL"/>
    <m/>
    <s v="3 VL"/>
    <n v="3"/>
    <m/>
  </r>
  <r>
    <n v="4799"/>
    <x v="93"/>
    <d v="2023-11-06T00:00:00"/>
    <s v="PANALIGAN GIL L."/>
    <s v="AGRICULTURE OFFICE"/>
    <x v="1"/>
    <d v="2023-10-31T00:00:00"/>
    <d v="2023-10-31T00:00:00"/>
    <s v="SL"/>
    <m/>
    <s v="1 SL"/>
    <n v="1"/>
    <m/>
  </r>
  <r>
    <n v="4799"/>
    <x v="93"/>
    <d v="2023-11-06T00:00:00"/>
    <s v="PANALIGAN GIL L."/>
    <s v="AGRICULTURE OFFICE"/>
    <x v="1"/>
    <d v="2023-11-03T00:00:00"/>
    <d v="2023-11-03T00:00:00"/>
    <s v="SL"/>
    <m/>
    <s v="1 SL"/>
    <n v="1"/>
    <m/>
  </r>
  <r>
    <n v="4800"/>
    <x v="93"/>
    <d v="2023-11-03T00:00:00"/>
    <s v="FERMA MARIA VICTORIA D."/>
    <s v="CCT"/>
    <x v="1"/>
    <d v="2023-10-31T00:00:00"/>
    <d v="2023-10-31T00:00:00"/>
    <s v="SL"/>
    <m/>
    <s v="1 SL"/>
    <n v="1"/>
    <m/>
  </r>
  <r>
    <n v="4801"/>
    <x v="93"/>
    <d v="2023-10-30T00:00:00"/>
    <s v="GUTIERREZ MARLYN D."/>
    <s v="PICNIC GROVE"/>
    <x v="1"/>
    <d v="2023-11-09T00:00:00"/>
    <d v="2023-11-09T00:00:00"/>
    <s v="VL"/>
    <m/>
    <s v="1 VL"/>
    <n v="1"/>
    <m/>
  </r>
  <r>
    <n v="4801"/>
    <x v="93"/>
    <d v="2023-10-30T00:00:00"/>
    <s v="GUTIERREZ MARLYN D."/>
    <s v="PICNIC GROVE"/>
    <x v="1"/>
    <d v="2023-11-15T00:00:00"/>
    <d v="2023-11-16T00:00:00"/>
    <s v="VL"/>
    <m/>
    <s v="2 VL"/>
    <n v="2"/>
    <m/>
  </r>
  <r>
    <n v="4801"/>
    <x v="93"/>
    <d v="2023-10-30T00:00:00"/>
    <s v="GUTIERREZ MARLYN D."/>
    <s v="PICNIC GROVE"/>
    <x v="1"/>
    <d v="2023-12-06T00:00:00"/>
    <d v="2023-12-06T00:00:00"/>
    <s v="VL"/>
    <m/>
    <s v="1 VL"/>
    <n v="1"/>
    <m/>
  </r>
  <r>
    <n v="4801"/>
    <x v="93"/>
    <d v="2023-10-30T00:00:00"/>
    <s v="GUTIERREZ MARLYN D."/>
    <s v="PICNIC GROVE"/>
    <x v="1"/>
    <d v="2023-12-13T00:00:00"/>
    <d v="2023-12-13T00:00:00"/>
    <s v="VL"/>
    <m/>
    <s v="1 VL"/>
    <n v="1"/>
    <m/>
  </r>
  <r>
    <n v="4802"/>
    <x v="93"/>
    <d v="2023-11-02T00:00:00"/>
    <s v="ANARNA CRISTINA F."/>
    <s v="PICNIC GROVE"/>
    <x v="1"/>
    <d v="2023-11-27T00:00:00"/>
    <d v="2023-11-29T00:00:00"/>
    <s v="OTHER"/>
    <s v="SEC 21 EO 292- SPECIAL PRIVILEGE"/>
    <s v="3 OTHER"/>
    <n v="3"/>
    <m/>
  </r>
  <r>
    <n v="4803"/>
    <x v="93"/>
    <d v="2023-11-03T00:00:00"/>
    <s v="ACUB MA. MARILYN L."/>
    <s v="PICNIC GROVE"/>
    <x v="0"/>
    <d v="2023-10-16T00:00:00"/>
    <d v="2023-10-31T00:00:00"/>
    <s v="SL"/>
    <m/>
    <s v="12 SL"/>
    <n v="12"/>
    <m/>
  </r>
  <r>
    <n v="4804"/>
    <x v="93"/>
    <d v="2023-11-03T00:00:00"/>
    <s v="COSME MA VICTORIA M."/>
    <s v="PICNIC GROVE"/>
    <x v="1"/>
    <d v="2023-11-13T00:00:00"/>
    <d v="2023-11-17T00:00:00"/>
    <s v="VL"/>
    <m/>
    <s v="5 VL"/>
    <n v="5"/>
    <m/>
  </r>
  <r>
    <n v="4805"/>
    <x v="93"/>
    <d v="2023-11-03T00:00:00"/>
    <s v="ESPINELI LORETA N."/>
    <s v="PICNIC GROVE"/>
    <x v="0"/>
    <d v="2023-12-01T00:00:00"/>
    <d v="2023-12-07T00:00:00"/>
    <s v="VL"/>
    <m/>
    <s v="5 VL"/>
    <n v="5"/>
    <m/>
  </r>
  <r>
    <n v="4805"/>
    <x v="93"/>
    <d v="2023-11-03T00:00:00"/>
    <s v="ESPINELI LORETA N."/>
    <s v="PICNIC GROVE"/>
    <x v="0"/>
    <d v="2023-12-11T00:00:00"/>
    <d v="2023-12-15T00:00:00"/>
    <s v="VL"/>
    <m/>
    <s v="5 VL"/>
    <n v="5"/>
    <m/>
  </r>
  <r>
    <n v="4806"/>
    <x v="93"/>
    <d v="2023-11-03T00:00:00"/>
    <s v="ESPINELI LORETA N."/>
    <s v="PICNIC GROVE"/>
    <x v="0"/>
    <d v="2023-11-16T00:00:00"/>
    <d v="2023-11-29T00:00:00"/>
    <s v="VL"/>
    <m/>
    <s v="10 VL"/>
    <n v="10"/>
    <m/>
  </r>
  <r>
    <n v="4807"/>
    <x v="93"/>
    <d v="2023-11-03T00:00:00"/>
    <s v="GUTIERREZ MARLYN D."/>
    <s v="PICNIC GROVE"/>
    <x v="1"/>
    <d v="2023-11-13T00:00:00"/>
    <d v="2023-11-13T00:00:00"/>
    <s v="OTHER"/>
    <s v="SEC 21 EO 292- SPECIAL PRIVILEGE"/>
    <s v="1 OTHER"/>
    <n v="1"/>
    <m/>
  </r>
  <r>
    <n v="4807"/>
    <x v="93"/>
    <d v="2023-11-03T00:00:00"/>
    <s v="GUTIERREZ MARLYN D."/>
    <s v="PICNIC GROVE"/>
    <x v="1"/>
    <d v="2023-11-23T00:00:00"/>
    <d v="2023-11-23T00:00:00"/>
    <s v="OTHER"/>
    <s v="SEC 21 EO 292- SPECIAL PRIVILEGE"/>
    <s v="1 OTHER"/>
    <n v="1"/>
    <m/>
  </r>
  <r>
    <n v="4807"/>
    <x v="93"/>
    <d v="2023-11-03T00:00:00"/>
    <s v="GUTIERREZ MARLYN D."/>
    <s v="PICNIC GROVE"/>
    <x v="1"/>
    <d v="2023-12-20T00:00:00"/>
    <d v="2023-12-20T00:00:00"/>
    <s v="OTHER"/>
    <s v="SEC 21 EO 292- SPECIAL PRIVILEGE"/>
    <s v="1 OTHER"/>
    <n v="1"/>
    <m/>
  </r>
  <r>
    <n v="4808"/>
    <x v="93"/>
    <d v="2023-11-06T00:00:00"/>
    <s v="MONTENEGRO MARIA MARIZA P."/>
    <s v="CBO"/>
    <x v="1"/>
    <d v="2023-11-03T00:00:00"/>
    <d v="2023-11-03T00:00:00"/>
    <s v="SL"/>
    <m/>
    <s v="1 SL"/>
    <n v="1"/>
    <m/>
  </r>
  <r>
    <n v="4809"/>
    <x v="93"/>
    <d v="2023-10-31T00:00:00"/>
    <s v="GONZALES MARIO O."/>
    <s v="GSO"/>
    <x v="0"/>
    <d v="2023-11-08T00:00:00"/>
    <d v="2023-11-17T00:00:00"/>
    <s v="VL"/>
    <m/>
    <s v="8 VL"/>
    <n v="8"/>
    <m/>
  </r>
  <r>
    <n v="4810"/>
    <x v="93"/>
    <d v="2023-11-06T00:00:00"/>
    <s v="GONZALES MARIO O."/>
    <s v="GSO"/>
    <x v="0"/>
    <d v="2023-11-03T00:00:00"/>
    <d v="2023-11-03T00:00:00"/>
    <s v="SL"/>
    <m/>
    <s v="1 SL"/>
    <n v="1"/>
    <m/>
  </r>
  <r>
    <n v="4811"/>
    <x v="93"/>
    <d v="2023-11-06T00:00:00"/>
    <s v="FRONDOZO AILEEN D."/>
    <s v="TERMINAL"/>
    <x v="0"/>
    <d v="2023-11-09T00:00:00"/>
    <d v="2023-11-10T00:00:00"/>
    <s v="VL"/>
    <m/>
    <s v="2 VL"/>
    <n v="2"/>
    <m/>
  </r>
  <r>
    <n v="4811"/>
    <x v="93"/>
    <d v="2023-11-06T00:00:00"/>
    <s v="FRONDOZO AILEEN D."/>
    <s v="TERMINAL"/>
    <x v="0"/>
    <d v="2023-11-16T00:00:00"/>
    <d v="2023-11-17T00:00:00"/>
    <s v="VL"/>
    <m/>
    <s v="2 VL"/>
    <n v="2"/>
    <m/>
  </r>
  <r>
    <n v="4811"/>
    <x v="93"/>
    <d v="2023-11-06T00:00:00"/>
    <s v="FRONDOZO AILEEN D."/>
    <s v="TERMINAL"/>
    <x v="0"/>
    <d v="2023-11-23T00:00:00"/>
    <d v="2023-11-24T00:00:00"/>
    <s v="VL"/>
    <m/>
    <s v="2 VL"/>
    <n v="2"/>
    <m/>
  </r>
  <r>
    <n v="4812"/>
    <x v="93"/>
    <d v="2023-11-06T00:00:00"/>
    <s v="FRONDOZO AILEEN D."/>
    <s v="TERMINAL"/>
    <x v="0"/>
    <d v="2023-11-03T00:00:00"/>
    <d v="2023-11-03T00:00:00"/>
    <s v="SL"/>
    <m/>
    <s v="1 SL"/>
    <n v="1"/>
    <m/>
  </r>
  <r>
    <n v="4813"/>
    <x v="93"/>
    <d v="2023-11-07T00:00:00"/>
    <s v="GUAÑEZO WILSON F."/>
    <s v="TICC"/>
    <x v="1"/>
    <d v="2023-11-03T00:00:00"/>
    <d v="2023-11-06T00:00:00"/>
    <s v="SL"/>
    <m/>
    <s v="2 SL"/>
    <n v="2"/>
    <m/>
  </r>
  <r>
    <n v="4814"/>
    <x v="93"/>
    <d v="2023-11-03T00:00:00"/>
    <s v="ANGCAYA IRENE V."/>
    <s v="TICC"/>
    <x v="0"/>
    <d v="2023-11-16T00:00:00"/>
    <d v="2023-11-17T00:00:00"/>
    <s v="VL"/>
    <m/>
    <s v="2 VL"/>
    <n v="2"/>
    <m/>
  </r>
  <r>
    <n v="4814"/>
    <x v="93"/>
    <d v="2023-11-03T00:00:00"/>
    <s v="ANGCAYA IRENE V."/>
    <s v="TICC"/>
    <x v="0"/>
    <d v="2023-11-21T00:00:00"/>
    <d v="2023-11-21T00:00:00"/>
    <s v="VL"/>
    <m/>
    <s v="1 VL"/>
    <n v="1"/>
    <m/>
  </r>
  <r>
    <n v="4814"/>
    <x v="93"/>
    <d v="2023-11-03T00:00:00"/>
    <s v="ANGCAYA IRENE V."/>
    <s v="TICC"/>
    <x v="0"/>
    <d v="2023-11-24T00:00:00"/>
    <d v="2023-11-24T00:00:00"/>
    <s v="VL"/>
    <m/>
    <s v="1 VL"/>
    <n v="1"/>
    <m/>
  </r>
  <r>
    <n v="4814"/>
    <x v="93"/>
    <d v="2023-11-03T00:00:00"/>
    <s v="ANGCAYA IRENE V."/>
    <s v="TICC"/>
    <x v="0"/>
    <d v="2023-11-28T00:00:00"/>
    <d v="2023-11-28T00:00:00"/>
    <s v="VL"/>
    <m/>
    <s v="1 VL"/>
    <n v="1"/>
    <m/>
  </r>
  <r>
    <n v="4815"/>
    <x v="93"/>
    <d v="2023-11-07T00:00:00"/>
    <s v="VILLANUEVA MARELYN A."/>
    <s v="LEGAL OFFICE"/>
    <x v="0"/>
    <d v="2023-10-02T00:00:00"/>
    <d v="2023-10-02T00:00:00"/>
    <s v="SL"/>
    <m/>
    <s v="1 SL"/>
    <n v="1"/>
    <m/>
  </r>
  <r>
    <n v="4815"/>
    <x v="93"/>
    <d v="2023-11-07T00:00:00"/>
    <s v="VILLANUEVA MARELYN A."/>
    <s v="LEGAL OFFICE"/>
    <x v="0"/>
    <d v="2023-10-31T00:00:00"/>
    <d v="2023-10-31T00:00:00"/>
    <s v="SL"/>
    <m/>
    <s v="1 SL"/>
    <n v="1"/>
    <m/>
  </r>
  <r>
    <n v="4816"/>
    <x v="93"/>
    <d v="2023-11-06T00:00:00"/>
    <s v="MENDOZA PRESCILA S."/>
    <n v="0"/>
    <x v="2"/>
    <d v="2023-11-03T00:00:00"/>
    <d v="2023-11-03T00:00:00"/>
    <s v="OTHER"/>
    <s v="SEC 21 EO 292- SPECIAL PRIVILEGE"/>
    <s v="1 OTHER"/>
    <n v="1"/>
    <m/>
  </r>
  <r>
    <n v="4817"/>
    <x v="93"/>
    <d v="2023-11-06T00:00:00"/>
    <s v="DOGELIO RONNEL D."/>
    <s v="CEO"/>
    <x v="1"/>
    <d v="2023-11-03T00:00:00"/>
    <d v="2023-11-03T00:00:00"/>
    <s v="SL"/>
    <m/>
    <s v="1 SL"/>
    <n v="1"/>
    <m/>
  </r>
  <r>
    <n v="4818"/>
    <x v="93"/>
    <d v="2023-11-03T00:00:00"/>
    <s v="GONZALES CRISTI NERISSE E."/>
    <s v="CEO"/>
    <x v="0"/>
    <d v="2023-10-31T00:00:00"/>
    <d v="2023-10-31T00:00:00"/>
    <s v="SL"/>
    <m/>
    <s v="1 SL"/>
    <n v="1"/>
    <m/>
  </r>
  <r>
    <n v="4819"/>
    <x v="93"/>
    <d v="2023-10-20T00:00:00"/>
    <s v="COSA PAOLA GRACE P."/>
    <s v="ASSESSOR"/>
    <x v="0"/>
    <d v="2023-10-31T00:00:00"/>
    <d v="2023-10-31T00:00:00"/>
    <s v="VL"/>
    <m/>
    <s v="1 VL"/>
    <n v="1"/>
    <m/>
  </r>
  <r>
    <n v="4819"/>
    <x v="93"/>
    <d v="2023-10-20T00:00:00"/>
    <s v="COSA PAOLA GRACE P."/>
    <s v="ASSESSOR"/>
    <x v="0"/>
    <d v="2023-11-03T00:00:00"/>
    <d v="2023-11-03T00:00:00"/>
    <s v="VL"/>
    <m/>
    <s v="1 VL"/>
    <n v="1"/>
    <m/>
  </r>
  <r>
    <n v="4820"/>
    <x v="93"/>
    <d v="2023-10-20T00:00:00"/>
    <s v="LORILLA LOIDA P."/>
    <s v="TCSNHS-ISHS"/>
    <x v="0"/>
    <d v="2023-11-07T00:00:00"/>
    <d v="2023-11-07T00:00:00"/>
    <s v="VL"/>
    <m/>
    <s v="1 VL"/>
    <n v="1"/>
    <m/>
  </r>
  <r>
    <n v="4820"/>
    <x v="93"/>
    <d v="2023-10-20T00:00:00"/>
    <s v="LORILLA LOIDA P."/>
    <s v="TCSNHS-ISHS"/>
    <x v="0"/>
    <d v="2023-11-09T00:00:00"/>
    <d v="2023-11-09T00:00:00"/>
    <s v="VL"/>
    <m/>
    <s v="1 VL"/>
    <n v="1"/>
    <m/>
  </r>
  <r>
    <n v="4820"/>
    <x v="93"/>
    <d v="2023-10-20T00:00:00"/>
    <s v="LORILLA LOIDA P."/>
    <s v="TCSNHS-ISHS"/>
    <x v="0"/>
    <d v="2023-11-14T00:00:00"/>
    <d v="2023-11-14T00:00:00"/>
    <s v="VL"/>
    <m/>
    <s v="1 VL"/>
    <n v="1"/>
    <m/>
  </r>
  <r>
    <n v="4820"/>
    <x v="93"/>
    <d v="2023-10-20T00:00:00"/>
    <s v="LORILLA LOIDA P."/>
    <s v="TCSNHS-ISHS"/>
    <x v="0"/>
    <d v="2023-11-16T00:00:00"/>
    <d v="2023-11-16T00:00:00"/>
    <s v="VL"/>
    <m/>
    <s v="1 VL"/>
    <n v="1"/>
    <m/>
  </r>
  <r>
    <n v="4820"/>
    <x v="93"/>
    <d v="2023-10-20T00:00:00"/>
    <s v="LORILLA LOIDA P."/>
    <s v="TCSNHS-ISHS"/>
    <x v="0"/>
    <d v="2023-11-21T00:00:00"/>
    <d v="2023-11-21T00:00:00"/>
    <s v="VL"/>
    <m/>
    <s v="1 VL"/>
    <n v="1"/>
    <m/>
  </r>
  <r>
    <n v="4820"/>
    <x v="93"/>
    <d v="2023-10-20T00:00:00"/>
    <s v="LORILLA LOIDA P."/>
    <s v="TCSNHS-ISHS"/>
    <x v="0"/>
    <d v="2023-11-23T00:00:00"/>
    <d v="2023-11-23T00:00:00"/>
    <s v="VL"/>
    <m/>
    <s v="1 VL"/>
    <n v="1"/>
    <m/>
  </r>
  <r>
    <n v="4820"/>
    <x v="93"/>
    <d v="2023-10-20T00:00:00"/>
    <s v="LORILLA LOIDA P."/>
    <s v="TCSNHS-ISHS"/>
    <x v="0"/>
    <d v="2023-11-28T00:00:00"/>
    <d v="2023-11-28T00:00:00"/>
    <s v="VL"/>
    <m/>
    <s v="1 VL"/>
    <n v="1"/>
    <m/>
  </r>
  <r>
    <n v="4821"/>
    <x v="93"/>
    <d v="2023-11-06T00:00:00"/>
    <s v="ATIENZA VENUS  "/>
    <s v="CENRO"/>
    <x v="0"/>
    <d v="2023-11-02T00:00:00"/>
    <d v="2023-11-05T00:00:00"/>
    <s v="SL"/>
    <m/>
    <s v="2 SL"/>
    <n v="2"/>
    <m/>
  </r>
  <r>
    <n v="4822"/>
    <x v="93"/>
    <d v="2023-11-06T00:00:00"/>
    <s v="ANDAG ALEX C."/>
    <s v="CENRO"/>
    <x v="0"/>
    <d v="2023-11-02T00:00:00"/>
    <d v="2023-11-05T00:00:00"/>
    <s v="SL"/>
    <m/>
    <s v="2 SL"/>
    <n v="2"/>
    <m/>
  </r>
  <r>
    <n v="4823"/>
    <x v="93"/>
    <d v="2023-11-06T00:00:00"/>
    <s v="GUEVARRA ROLANDO  "/>
    <s v="CENRO"/>
    <x v="0"/>
    <d v="2023-11-02T00:00:00"/>
    <d v="2023-11-03T00:00:00"/>
    <s v="SL"/>
    <m/>
    <s v="2 SL"/>
    <n v="2"/>
    <m/>
  </r>
  <r>
    <n v="4824"/>
    <x v="93"/>
    <d v="2023-11-03T00:00:00"/>
    <s v="BAY AMIE  "/>
    <s v="CTO"/>
    <x v="1"/>
    <d v="2023-11-10T00:00:00"/>
    <d v="2023-11-10T00:00:00"/>
    <s v="VL"/>
    <m/>
    <s v="1 VL"/>
    <n v="1"/>
    <m/>
  </r>
  <r>
    <n v="4824"/>
    <x v="93"/>
    <d v="2023-11-03T00:00:00"/>
    <s v="BAY AMIE  "/>
    <s v="CTO"/>
    <x v="1"/>
    <d v="2023-11-14T00:00:00"/>
    <d v="2023-11-14T00:00:00"/>
    <s v="VL"/>
    <m/>
    <s v="1 VL"/>
    <n v="1"/>
    <m/>
  </r>
  <r>
    <n v="4824"/>
    <x v="93"/>
    <d v="2023-11-03T00:00:00"/>
    <s v="BAY AMIE  "/>
    <s v="CTO"/>
    <x v="1"/>
    <d v="2023-11-17T00:00:00"/>
    <d v="2023-11-17T00:00:00"/>
    <s v="VL"/>
    <m/>
    <s v="1 VL"/>
    <n v="1"/>
    <m/>
  </r>
  <r>
    <n v="4825"/>
    <x v="93"/>
    <d v="2023-11-03T00:00:00"/>
    <s v="RODRIGUEZ RAYMUNDO  "/>
    <s v="CENRO"/>
    <x v="0"/>
    <d v="2023-11-10T00:00:00"/>
    <d v="2023-11-11T00:00:00"/>
    <s v="VL"/>
    <m/>
    <s v="2 VL"/>
    <n v="2"/>
    <m/>
  </r>
  <r>
    <n v="4826"/>
    <x v="93"/>
    <d v="2023-11-02T00:00:00"/>
    <s v="RODRIGUEZ GREGORIO  "/>
    <s v="CENRO"/>
    <x v="1"/>
    <d v="2023-11-09T00:00:00"/>
    <d v="2023-11-10T00:00:00"/>
    <s v="VL"/>
    <m/>
    <s v="2 VL"/>
    <n v="2"/>
    <m/>
  </r>
  <r>
    <n v="4827"/>
    <x v="93"/>
    <d v="2023-11-07T00:00:00"/>
    <s v="MARDO MELINDA E."/>
    <s v="CENRO"/>
    <x v="0"/>
    <d v="2023-11-14T00:00:00"/>
    <d v="2023-11-15T00:00:00"/>
    <s v="VL"/>
    <m/>
    <s v="2 VL"/>
    <n v="2"/>
    <m/>
  </r>
  <r>
    <n v="4828"/>
    <x v="93"/>
    <d v="2023-11-06T00:00:00"/>
    <s v="MAALA JOSEPHINE D."/>
    <s v="OFFICE OF THE SANGGUNIANG PANLUNGSOD "/>
    <x v="1"/>
    <d v="2023-10-27T00:00:00"/>
    <d v="2023-10-27T00:00:00"/>
    <s v="SL"/>
    <m/>
    <s v="1 SL"/>
    <n v="1"/>
    <m/>
  </r>
  <r>
    <n v="4829"/>
    <x v="93"/>
    <d v="2023-10-24T00:00:00"/>
    <s v="MAALA JOSEPHINE D."/>
    <s v="OFFICE OF THE SANGGUNIANG PANLUNGSOD "/>
    <x v="1"/>
    <d v="2023-10-31T00:00:00"/>
    <d v="2023-10-31T00:00:00"/>
    <s v="VL"/>
    <m/>
    <s v="1 VL"/>
    <n v="1"/>
    <m/>
  </r>
  <r>
    <n v="4829"/>
    <x v="93"/>
    <d v="2023-10-24T00:00:00"/>
    <s v="MAALA JOSEPHINE D."/>
    <s v="OFFICE OF THE SANGGUNIANG PANLUNGSOD "/>
    <x v="1"/>
    <d v="2023-11-03T00:00:00"/>
    <d v="2023-11-03T00:00:00"/>
    <s v="VL"/>
    <m/>
    <s v="1 VL"/>
    <n v="1"/>
    <m/>
  </r>
  <r>
    <n v="4830"/>
    <x v="93"/>
    <d v="2023-11-03T00:00:00"/>
    <s v="GARCIA JINKY A."/>
    <s v="OSP"/>
    <x v="1"/>
    <d v="2023-10-27T00:00:00"/>
    <d v="2023-10-27T00:00:00"/>
    <s v="SL"/>
    <m/>
    <s v="1 SL"/>
    <n v="1"/>
    <m/>
  </r>
  <r>
    <n v="4831"/>
    <x v="93"/>
    <d v="2023-10-15T00:00:00"/>
    <s v="MARQUEZ HENSLEY B."/>
    <n v="0"/>
    <x v="2"/>
    <d v="2023-10-26T00:00:00"/>
    <d v="2023-10-31T00:00:00"/>
    <s v="VL"/>
    <m/>
    <s v="3 VL"/>
    <n v="3"/>
    <m/>
  </r>
  <r>
    <n v="4831"/>
    <x v="93"/>
    <d v="2023-10-15T00:00:00"/>
    <s v="MARQUEZ HENSLEY B."/>
    <n v="0"/>
    <x v="2"/>
    <d v="2023-11-03T00:00:00"/>
    <d v="2023-11-03T00:00:00"/>
    <s v="VL"/>
    <m/>
    <s v="1 VL"/>
    <n v="1"/>
    <m/>
  </r>
  <r>
    <n v="4832"/>
    <x v="93"/>
    <d v="2023-12-16T00:00:00"/>
    <s v="DIMAANO LEOVIGILDA A."/>
    <s v="EEO/CITY MARKET"/>
    <x v="0"/>
    <d v="2023-12-12T00:00:00"/>
    <d v="2023-12-12T00:00:00"/>
    <s v="SL"/>
    <m/>
    <s v="1 SL"/>
    <n v="1"/>
    <m/>
  </r>
  <r>
    <n v="4832"/>
    <x v="93"/>
    <d v="2023-12-16T00:00:00"/>
    <s v="DIMAANO LEOVIGILDA A."/>
    <s v="EEO/CITY MARKET"/>
    <x v="0"/>
    <d v="2023-12-14T00:00:00"/>
    <d v="2023-12-15T00:00:00"/>
    <s v="SL"/>
    <m/>
    <s v="2 SL"/>
    <n v="2"/>
    <m/>
  </r>
  <r>
    <n v="4833"/>
    <x v="93"/>
    <d v="2023-12-23T00:00:00"/>
    <s v="DIMAANO LEOVIGILDA A."/>
    <s v="EEO/CITY MARKET"/>
    <x v="0"/>
    <d v="2023-12-19T00:00:00"/>
    <d v="2023-12-19T00:00:00"/>
    <s v="SL"/>
    <m/>
    <s v="1 SL"/>
    <n v="1"/>
    <m/>
  </r>
  <r>
    <n v="4833"/>
    <x v="93"/>
    <d v="2023-12-23T00:00:00"/>
    <s v="DIMAANO LEOVIGILDA A."/>
    <s v="EEO/CITY MARKET"/>
    <x v="0"/>
    <d v="2023-12-21T00:00:00"/>
    <d v="2023-12-22T00:00:00"/>
    <s v="SL"/>
    <m/>
    <s v="2 SL"/>
    <n v="2"/>
    <m/>
  </r>
  <r>
    <n v="4834"/>
    <x v="93"/>
    <d v="2023-12-30T00:00:00"/>
    <s v="DIMAANO LEOVIGILDA A."/>
    <s v="EEO/CITY MARKET"/>
    <x v="0"/>
    <d v="2023-12-26T00:00:00"/>
    <d v="2023-12-26T00:00:00"/>
    <s v="SL"/>
    <m/>
    <s v="0 SL"/>
    <n v="0"/>
    <m/>
  </r>
  <r>
    <n v="4834"/>
    <x v="93"/>
    <d v="2023-12-30T00:00:00"/>
    <s v="DIMAANO LEOVIGILDA A."/>
    <s v="EEO/CITY MARKET"/>
    <x v="0"/>
    <d v="2023-12-28T00:00:00"/>
    <d v="2023-12-29T00:00:00"/>
    <s v="SL"/>
    <m/>
    <s v="2 SL"/>
    <n v="2"/>
    <m/>
  </r>
  <r>
    <n v="4835"/>
    <x v="93"/>
    <d v="2023-11-28T00:00:00"/>
    <s v="DIMAANO LEOVIGILDA A."/>
    <s v="EEO/CITY MARKET"/>
    <x v="0"/>
    <d v="2023-11-27T00:00:00"/>
    <d v="2023-11-28T00:00:00"/>
    <s v="SL"/>
    <m/>
    <s v="2 SL"/>
    <n v="2"/>
    <m/>
  </r>
  <r>
    <n v="4836"/>
    <x v="93"/>
    <d v="2023-11-28T00:00:00"/>
    <s v="DIMAANO LEOVIGILDA A."/>
    <s v="EEO/CITY MARKET"/>
    <x v="0"/>
    <d v="2023-11-30T00:00:00"/>
    <d v="2023-11-30T00:00:00"/>
    <s v="SL"/>
    <m/>
    <s v="1 SL"/>
    <n v="1"/>
    <m/>
  </r>
  <r>
    <n v="4837"/>
    <x v="93"/>
    <d v="2023-10-25T00:00:00"/>
    <s v="DIMAANO LEOVIGILDA A."/>
    <s v="EEO/CITY MARKET"/>
    <x v="0"/>
    <d v="2023-11-03T00:00:00"/>
    <d v="2023-11-07T00:00:00"/>
    <s v="SL"/>
    <m/>
    <s v="3 SL"/>
    <n v="3"/>
    <m/>
  </r>
  <r>
    <n v="4837"/>
    <x v="93"/>
    <d v="2023-10-25T00:00:00"/>
    <s v="DIMAANO LEOVIGILDA A."/>
    <s v="EEO/CITY MARKET"/>
    <x v="0"/>
    <d v="2023-11-09T00:00:00"/>
    <d v="2023-11-10T00:00:00"/>
    <s v="SL"/>
    <m/>
    <s v="2 SL"/>
    <n v="2"/>
    <m/>
  </r>
  <r>
    <n v="4837"/>
    <x v="93"/>
    <d v="2023-10-25T00:00:00"/>
    <s v="DIMAANO LEOVIGILDA A."/>
    <s v="EEO/CITY MARKET"/>
    <x v="0"/>
    <d v="2023-11-20T00:00:00"/>
    <d v="2023-11-21T00:00:00"/>
    <s v="SL"/>
    <m/>
    <s v="2 SL"/>
    <n v="2"/>
    <m/>
  </r>
  <r>
    <n v="4838"/>
    <x v="93"/>
    <d v="2023-10-25T00:00:00"/>
    <s v="BUGARIN MA. ANA M."/>
    <s v="LCR"/>
    <x v="1"/>
    <d v="2023-10-31T00:00:00"/>
    <d v="2023-10-31T00:00:00"/>
    <s v="SL"/>
    <m/>
    <s v="1 SL"/>
    <n v="1"/>
    <m/>
  </r>
  <r>
    <n v="4838"/>
    <x v="93"/>
    <d v="2023-10-25T00:00:00"/>
    <s v="BUGARIN MA. ANA M."/>
    <s v="LCR"/>
    <x v="1"/>
    <d v="2023-11-03T00:00:00"/>
    <d v="2023-11-03T00:00:00"/>
    <s v="SL"/>
    <m/>
    <s v="1 SL"/>
    <n v="1"/>
    <m/>
  </r>
  <r>
    <n v="4839"/>
    <x v="93"/>
    <d v="2023-11-01T00:00:00"/>
    <s v="DIMAANO LEOVIGILDA A."/>
    <s v="EEO/CITY MARKET"/>
    <x v="0"/>
    <d v="2023-11-23T00:00:00"/>
    <d v="2023-11-24T00:00:00"/>
    <s v="VL"/>
    <m/>
    <s v="2 VL"/>
    <n v="2"/>
    <m/>
  </r>
  <r>
    <n v="4840"/>
    <x v="94"/>
    <d v="2023-11-08T00:00:00"/>
    <s v="ENMACIO LEILA A."/>
    <s v="ACCOUNTING"/>
    <x v="1"/>
    <d v="2023-12-21T00:00:00"/>
    <d v="2023-12-21T00:00:00"/>
    <s v="VL"/>
    <m/>
    <s v="1 VL"/>
    <n v="1"/>
    <m/>
  </r>
  <r>
    <n v="4841"/>
    <x v="94"/>
    <d v="2023-11-08T00:00:00"/>
    <s v="ENMACIO LEILA A."/>
    <s v="ACCOUNTING"/>
    <x v="1"/>
    <d v="2023-11-23T00:00:00"/>
    <d v="2023-11-23T00:00:00"/>
    <s v="VL"/>
    <m/>
    <s v="1 VL"/>
    <n v="1"/>
    <m/>
  </r>
  <r>
    <n v="4842"/>
    <x v="94"/>
    <d v="2023-11-08T00:00:00"/>
    <s v="ABELA IMELDA C."/>
    <s v="ACCOUNTING"/>
    <x v="0"/>
    <d v="2023-11-24T00:00:00"/>
    <d v="2023-11-24T00:00:00"/>
    <s v="OTHER"/>
    <s v="SEC 21 EO 292- SPECIAL PRIVILEGE"/>
    <s v="1 OTHER"/>
    <n v="1"/>
    <m/>
  </r>
  <r>
    <n v="4843"/>
    <x v="94"/>
    <d v="2023-11-08T00:00:00"/>
    <s v="DIMARANAN GREGORIA C."/>
    <s v="ACCOUNTING"/>
    <x v="1"/>
    <d v="2023-11-24T00:00:00"/>
    <d v="2023-11-24T00:00:00"/>
    <s v="VL"/>
    <m/>
    <s v="1 VL"/>
    <n v="1"/>
    <m/>
  </r>
  <r>
    <n v="4844"/>
    <x v="94"/>
    <d v="2023-11-07T00:00:00"/>
    <s v="MENDOZA NORA A."/>
    <n v="0"/>
    <x v="2"/>
    <d v="2023-11-15T00:00:00"/>
    <d v="2023-11-15T00:00:00"/>
    <s v="VL"/>
    <m/>
    <s v="1 VL"/>
    <n v="1"/>
    <m/>
  </r>
  <r>
    <n v="4845"/>
    <x v="94"/>
    <d v="2023-11-08T00:00:00"/>
    <s v="MAWAK MIA PAULEEN B."/>
    <n v="0"/>
    <x v="2"/>
    <d v="2023-12-01T00:00:00"/>
    <d v="2023-12-01T00:00:00"/>
    <s v="OTHER"/>
    <s v="SEC 21 EO 292- SPECIAL PRIVILEGE"/>
    <s v="1 OTHER"/>
    <n v="1"/>
    <m/>
  </r>
  <r>
    <n v="4846"/>
    <x v="94"/>
    <d v="2023-11-08T00:00:00"/>
    <s v="MAWAK MIA PAULEEN B."/>
    <n v="0"/>
    <x v="2"/>
    <d v="2023-11-24T00:00:00"/>
    <d v="2023-11-24T00:00:00"/>
    <s v="VL"/>
    <m/>
    <s v="1 VL"/>
    <n v="1"/>
    <m/>
  </r>
  <r>
    <n v="4847"/>
    <x v="94"/>
    <d v="2023-11-09T00:00:00"/>
    <s v="MATIENZO NORMITA S."/>
    <n v="0"/>
    <x v="2"/>
    <d v="2023-11-08T00:00:00"/>
    <d v="2023-11-08T00:00:00"/>
    <s v="SL"/>
    <m/>
    <s v="1 SL"/>
    <n v="1"/>
    <m/>
  </r>
  <r>
    <n v="4848"/>
    <x v="94"/>
    <d v="2023-11-09T00:00:00"/>
    <s v="VILLANUEVA CHRISTIANNE FAYE A."/>
    <s v="CEO"/>
    <x v="0"/>
    <d v="2023-11-07T00:00:00"/>
    <d v="2023-11-07T00:00:00"/>
    <s v="SL"/>
    <m/>
    <s v="1 SL"/>
    <n v="1"/>
    <m/>
  </r>
  <r>
    <n v="4849"/>
    <x v="94"/>
    <d v="2023-11-08T00:00:00"/>
    <s v="MARINDUQUE GERRY C."/>
    <s v="CHO"/>
    <x v="1"/>
    <d v="2023-11-07T00:00:00"/>
    <d v="2023-11-07T00:00:00"/>
    <s v="SL"/>
    <m/>
    <s v="1 SL"/>
    <n v="1"/>
    <m/>
  </r>
  <r>
    <n v="4850"/>
    <x v="94"/>
    <d v="2023-11-10T00:00:00"/>
    <s v="MARASIGAN GINALYN D."/>
    <s v="ACCOUNTING"/>
    <x v="1"/>
    <d v="2023-11-08T00:00:00"/>
    <d v="2023-11-08T00:00:00"/>
    <s v="SL"/>
    <m/>
    <s v="1 SL"/>
    <n v="1"/>
    <m/>
  </r>
  <r>
    <n v="4851"/>
    <x v="94"/>
    <d v="2023-11-09T00:00:00"/>
    <s v="GONZALES CRISTI NERISSE E."/>
    <s v="CEO"/>
    <x v="0"/>
    <d v="2023-11-08T00:00:00"/>
    <d v="2023-11-08T00:00:00"/>
    <s v="SL"/>
    <m/>
    <s v="1 SL"/>
    <n v="1"/>
    <m/>
  </r>
  <r>
    <n v="4852"/>
    <x v="94"/>
    <d v="2023-11-03T00:00:00"/>
    <s v="PALADAN VICENTE  "/>
    <s v="CENRO"/>
    <x v="1"/>
    <d v="2023-11-09T00:00:00"/>
    <d v="2023-11-10T00:00:00"/>
    <s v="VL"/>
    <m/>
    <s v="2 VL"/>
    <n v="2"/>
    <m/>
  </r>
  <r>
    <n v="4853"/>
    <x v="94"/>
    <d v="2023-11-09T00:00:00"/>
    <s v="GARCIA JINKY A."/>
    <s v="OSP"/>
    <x v="1"/>
    <d v="2023-11-15T00:00:00"/>
    <d v="2023-11-17T00:00:00"/>
    <s v="OTHER"/>
    <s v="SEC 21 EO 292- SPECIAL PRIVILEGE"/>
    <s v="3 OTHER"/>
    <n v="3"/>
    <m/>
  </r>
  <r>
    <n v="4854"/>
    <x v="95"/>
    <d v="2023-10-19T00:00:00"/>
    <s v="MONTENEGRO MARIA MARIZA P."/>
    <s v="CBO"/>
    <x v="1"/>
    <d v="2023-10-18T00:00:00"/>
    <d v="2023-10-18T00:00:00"/>
    <s v="SL"/>
    <m/>
    <s v="1 SL"/>
    <n v="1"/>
    <m/>
  </r>
  <r>
    <n v="4855"/>
    <x v="95"/>
    <d v="2023-10-13T00:00:00"/>
    <s v="DIMAPILIS ELIZABETH A."/>
    <s v="CSWDO"/>
    <x v="1"/>
    <d v="2023-10-31T00:00:00"/>
    <d v="2023-10-31T00:00:00"/>
    <s v="OTHER"/>
    <s v="RA NO. 8972/CSC MC NO. 8, S. 2004 - SOLO PARENT LEAVE"/>
    <s v="1 OTHER"/>
    <n v="1"/>
    <m/>
  </r>
  <r>
    <n v="4855"/>
    <x v="95"/>
    <d v="2023-10-13T00:00:00"/>
    <s v="DIMAPILIS ELIZABETH A."/>
    <s v="CSWDO"/>
    <x v="1"/>
    <d v="2023-11-03T00:00:00"/>
    <d v="2023-11-03T00:00:00"/>
    <s v="OTHER"/>
    <s v="RA NO. 8972/CSC MC NO. 8, S. 2004 - SOLO PARENT LEAVE"/>
    <s v="1 OTHER"/>
    <n v="1"/>
    <m/>
  </r>
  <r>
    <n v="4856"/>
    <x v="95"/>
    <d v="2023-10-27T00:00:00"/>
    <s v="SALAZAR JOSIELYN G."/>
    <s v="PICNIC GROVE"/>
    <x v="0"/>
    <d v="2023-11-03T00:00:00"/>
    <d v="2023-11-05T00:00:00"/>
    <s v="OTHER"/>
    <s v="SEC 21 EO 292- SPECIAL PRIVILEGE"/>
    <s v="3 OTHER"/>
    <n v="3"/>
    <m/>
  </r>
  <r>
    <n v="4857"/>
    <x v="95"/>
    <d v="2023-10-20T00:00:00"/>
    <s v="LUMENARIO ZARAH A."/>
    <s v="CITY PLANNING &amp; DEV'T OFFICE"/>
    <x v="1"/>
    <d v="2023-10-17T00:00:00"/>
    <d v="2023-10-17T00:00:00"/>
    <s v="OTHER"/>
    <s v="SEC 21 EO 292- SPECIAL PRIVILEGE"/>
    <s v="1 OTHER"/>
    <n v="1"/>
    <m/>
  </r>
  <r>
    <n v="4858"/>
    <x v="95"/>
    <d v="2023-10-24T00:00:00"/>
    <s v="ROQUITE MARIECAR L."/>
    <s v="CCT"/>
    <x v="0"/>
    <d v="2023-10-27T00:00:00"/>
    <d v="2023-10-27T00:00:00"/>
    <s v="OTHER"/>
    <s v="SEC 21 EO 292- SPECIAL PRIVILEGE"/>
    <s v="1 OTHER"/>
    <n v="1"/>
    <m/>
  </r>
  <r>
    <n v="4859"/>
    <x v="95"/>
    <d v="2023-11-10T00:00:00"/>
    <s v="JAVIER NOEL D."/>
    <s v="PICNIC GROVE"/>
    <x v="1"/>
    <d v="2023-10-27T00:00:00"/>
    <d v="2023-10-29T00:00:00"/>
    <s v="SL"/>
    <m/>
    <s v="1 SL"/>
    <n v="1"/>
    <m/>
  </r>
  <r>
    <n v="4860"/>
    <x v="95"/>
    <d v="2023-11-09T00:00:00"/>
    <s v="DOGELIO RONNEL D."/>
    <s v="CEO"/>
    <x v="1"/>
    <d v="2023-11-08T00:00:00"/>
    <d v="2023-11-08T00:00:00"/>
    <s v="SL"/>
    <m/>
    <s v="1 SL"/>
    <n v="1"/>
    <m/>
  </r>
  <r>
    <n v="4861"/>
    <x v="95"/>
    <d v="2023-11-10T00:00:00"/>
    <s v="MONTENEGRO HELEN L."/>
    <s v="TOPS (ADMIN CSU)"/>
    <x v="1"/>
    <d v="2023-11-27T00:00:00"/>
    <d v="2023-11-28T00:00:00"/>
    <s v="VL"/>
    <m/>
    <s v="2 VL"/>
    <n v="2"/>
    <m/>
  </r>
  <r>
    <n v="4861"/>
    <x v="95"/>
    <d v="2023-11-10T00:00:00"/>
    <s v="MONTENEGRO HELEN L."/>
    <s v="TOPS (ADMIN CSU)"/>
    <x v="1"/>
    <d v="2023-12-01T00:00:00"/>
    <d v="2023-12-01T00:00:00"/>
    <s v="VL"/>
    <m/>
    <s v="1 VL"/>
    <n v="1"/>
    <m/>
  </r>
  <r>
    <n v="4861"/>
    <x v="95"/>
    <d v="2023-11-10T00:00:00"/>
    <s v="MONTENEGRO HELEN L."/>
    <s v="TOPS (ADMIN CSU)"/>
    <x v="1"/>
    <d v="2023-12-06T00:00:00"/>
    <d v="2023-12-07T00:00:00"/>
    <s v="VL"/>
    <m/>
    <s v="2 VL"/>
    <n v="2"/>
    <m/>
  </r>
  <r>
    <n v="4862"/>
    <x v="95"/>
    <d v="2023-11-09T00:00:00"/>
    <s v="ACUB MA. MARILYN L."/>
    <s v="PICNIC GROVE"/>
    <x v="0"/>
    <d v="2023-11-05T00:00:00"/>
    <d v="2023-11-06T00:00:00"/>
    <s v="SL"/>
    <m/>
    <s v="1 SL"/>
    <n v="1"/>
    <m/>
  </r>
  <r>
    <n v="4863"/>
    <x v="95"/>
    <d v="2023-11-10T00:00:00"/>
    <s v="SUMAGUI LORENA P."/>
    <s v="BIR"/>
    <x v="0"/>
    <d v="2023-10-31T00:00:00"/>
    <d v="2023-10-31T00:00:00"/>
    <s v="SL"/>
    <m/>
    <s v="1 SL"/>
    <n v="1"/>
    <m/>
  </r>
  <r>
    <n v="4864"/>
    <x v="95"/>
    <d v="2023-11-10T00:00:00"/>
    <s v="SUMAGUI LORENA P."/>
    <s v="BIR"/>
    <x v="0"/>
    <d v="2023-11-03T00:00:00"/>
    <d v="2023-11-03T00:00:00"/>
    <s v="SL"/>
    <m/>
    <s v="1 SL"/>
    <n v="1"/>
    <m/>
  </r>
  <r>
    <n v="4864"/>
    <x v="95"/>
    <d v="2023-11-10T00:00:00"/>
    <s v="SUMAGUI LORENA P."/>
    <s v="BIR"/>
    <x v="0"/>
    <d v="2023-11-20T00:00:00"/>
    <d v="2023-11-24T00:00:00"/>
    <s v="VL"/>
    <m/>
    <s v="5 VL"/>
    <n v="5"/>
    <m/>
  </r>
  <r>
    <n v="4865"/>
    <x v="95"/>
    <d v="2023-11-13T00:00:00"/>
    <s v="MAULLON JAENA F."/>
    <n v="0"/>
    <x v="2"/>
    <d v="2023-11-10T00:00:00"/>
    <d v="2023-11-10T00:00:00"/>
    <s v="SL"/>
    <m/>
    <s v="1 SL"/>
    <n v="1"/>
    <m/>
  </r>
  <r>
    <n v="4865"/>
    <x v="92"/>
    <d v="2023-10-03T00:00:00"/>
    <s v="MERCADO ARLENNIE D."/>
    <n v="0"/>
    <x v="2"/>
    <d v="2023-11-07T00:00:00"/>
    <d v="2023-11-08T00:00:00"/>
    <s v="SL"/>
    <m/>
    <s v="2 SL"/>
    <n v="2"/>
    <m/>
  </r>
  <r>
    <n v="4865"/>
    <x v="92"/>
    <d v="2023-10-03T00:00:00"/>
    <s v="MERCADO ARLENNIE D."/>
    <n v="0"/>
    <x v="2"/>
    <d v="2023-11-10T00:00:00"/>
    <d v="2023-11-10T00:00:00"/>
    <s v="SL"/>
    <m/>
    <s v="1 SL"/>
    <n v="1"/>
    <m/>
  </r>
  <r>
    <n v="4866"/>
    <x v="92"/>
    <d v="2023-11-10T00:00:00"/>
    <s v="DE OCAMPO MA. ELENA D."/>
    <s v="SP"/>
    <x v="1"/>
    <d v="2023-11-08T00:00:00"/>
    <d v="2023-11-09T00:00:00"/>
    <s v="SL"/>
    <m/>
    <s v="2 SL"/>
    <n v="2"/>
    <m/>
  </r>
  <r>
    <n v="4867"/>
    <x v="92"/>
    <d v="2023-11-10T00:00:00"/>
    <s v="REYES NORALYN B."/>
    <s v="SP"/>
    <x v="1"/>
    <d v="2023-11-07T00:00:00"/>
    <d v="2023-11-09T00:00:00"/>
    <s v="SL"/>
    <m/>
    <s v="3 SL"/>
    <n v="3"/>
    <m/>
  </r>
  <r>
    <n v="4868"/>
    <x v="95"/>
    <d v="2023-11-13T00:00:00"/>
    <s v="MAGHIRANG EDUARDO  "/>
    <s v="GSO"/>
    <x v="1"/>
    <m/>
    <m/>
    <s v="OTHER"/>
    <s v="TERMINAL LEAVE"/>
    <s v="0 OTHER"/>
    <n v="0"/>
    <m/>
  </r>
  <r>
    <n v="4869"/>
    <x v="96"/>
    <d v="2023-11-13T00:00:00"/>
    <s v="DIMAPILIS ANTHONY A."/>
    <s v="CTO"/>
    <x v="1"/>
    <d v="2023-12-05T00:00:00"/>
    <d v="2023-12-05T00:00:00"/>
    <s v="VL"/>
    <m/>
    <s v="1 VL"/>
    <n v="1"/>
    <m/>
  </r>
  <r>
    <n v="4869"/>
    <x v="96"/>
    <d v="2023-11-13T00:00:00"/>
    <s v="DIMAPILIS ANTHONY A."/>
    <s v="CTO"/>
    <x v="1"/>
    <d v="2023-12-14T00:00:00"/>
    <d v="2023-12-14T00:00:00"/>
    <s v="VL"/>
    <m/>
    <s v="1 VL"/>
    <n v="1"/>
    <m/>
  </r>
  <r>
    <n v="4869"/>
    <x v="96"/>
    <d v="2023-11-13T00:00:00"/>
    <s v="DIMAPILIS ANTHONY A."/>
    <s v="CTO"/>
    <x v="1"/>
    <d v="2023-12-19T00:00:00"/>
    <d v="2023-12-19T00:00:00"/>
    <s v="VL"/>
    <m/>
    <s v="1 VL"/>
    <n v="1"/>
    <m/>
  </r>
  <r>
    <n v="4869"/>
    <x v="96"/>
    <d v="2023-11-13T00:00:00"/>
    <s v="DIMAPILIS ANTHONY A."/>
    <s v="CTO"/>
    <x v="1"/>
    <d v="2023-12-22T00:00:00"/>
    <d v="2023-12-22T00:00:00"/>
    <s v="VL"/>
    <m/>
    <s v="1 VL"/>
    <n v="1"/>
    <m/>
  </r>
  <r>
    <n v="4869"/>
    <x v="96"/>
    <d v="2023-11-13T00:00:00"/>
    <s v="DIMAPILIS ANTHONY A."/>
    <s v="CTO"/>
    <x v="1"/>
    <d v="2023-12-28T00:00:00"/>
    <d v="2023-12-28T00:00:00"/>
    <s v="VL"/>
    <m/>
    <s v="1 VL"/>
    <n v="1"/>
    <m/>
  </r>
  <r>
    <n v="4870"/>
    <x v="96"/>
    <d v="2023-11-14T00:00:00"/>
    <s v="DIMARANAN PERPETUA F."/>
    <s v="TIPID IMPOK"/>
    <x v="1"/>
    <d v="2023-11-23T00:00:00"/>
    <d v="2023-11-24T00:00:00"/>
    <s v="VL"/>
    <m/>
    <s v="2 VL"/>
    <n v="2"/>
    <m/>
  </r>
  <r>
    <n v="4871"/>
    <x v="96"/>
    <d v="2023-11-13T00:00:00"/>
    <s v="DIMAPILIS JONNA T."/>
    <s v="ADMIN OFFICE"/>
    <x v="1"/>
    <d v="2023-12-14T00:00:00"/>
    <d v="2023-12-14T00:00:00"/>
    <s v="VL"/>
    <m/>
    <s v="1 VL"/>
    <n v="1"/>
    <m/>
  </r>
  <r>
    <n v="4871"/>
    <x v="96"/>
    <d v="2023-11-13T00:00:00"/>
    <s v="DIMAPILIS JONNA T."/>
    <s v="ADMIN OFFICE"/>
    <x v="1"/>
    <d v="2023-12-19T00:00:00"/>
    <d v="2023-12-19T00:00:00"/>
    <s v="VL"/>
    <m/>
    <s v="1 VL"/>
    <n v="1"/>
    <m/>
  </r>
  <r>
    <n v="4871"/>
    <x v="96"/>
    <d v="2023-11-13T00:00:00"/>
    <s v="DIMAPILIS JONNA T."/>
    <s v="ADMIN OFFICE"/>
    <x v="1"/>
    <d v="2023-12-22T00:00:00"/>
    <d v="2023-12-22T00:00:00"/>
    <s v="VL"/>
    <m/>
    <s v="1 VL"/>
    <n v="1"/>
    <m/>
  </r>
  <r>
    <n v="4871"/>
    <x v="96"/>
    <d v="2023-11-13T00:00:00"/>
    <s v="DIMAPILIS JONNA T."/>
    <s v="ADMIN OFFICE"/>
    <x v="1"/>
    <d v="2023-12-28T00:00:00"/>
    <d v="2023-12-28T00:00:00"/>
    <s v="VL"/>
    <m/>
    <s v="1 VL"/>
    <n v="1"/>
    <m/>
  </r>
  <r>
    <n v="4872"/>
    <x v="96"/>
    <d v="2023-11-15T00:00:00"/>
    <s v="ANGCAYA RUFINA P."/>
    <s v="LCR"/>
    <x v="1"/>
    <d v="2023-11-14T00:00:00"/>
    <d v="2023-11-14T00:00:00"/>
    <s v="SL"/>
    <m/>
    <s v="1 SL"/>
    <n v="1"/>
    <m/>
  </r>
  <r>
    <n v="4873"/>
    <x v="96"/>
    <d v="2023-11-16T00:00:00"/>
    <s v="MATIENZO NORMITA S."/>
    <n v="0"/>
    <x v="2"/>
    <d v="2023-11-24T00:00:00"/>
    <d v="2023-11-24T00:00:00"/>
    <s v="OTHER"/>
    <s v="SEC 21 EO 292- SPECIAL PRIVILEGE"/>
    <s v="1 OTHER"/>
    <n v="1"/>
    <m/>
  </r>
  <r>
    <n v="4874"/>
    <x v="96"/>
    <d v="2023-11-16T00:00:00"/>
    <s v="DIMARANAN GREGORIA C."/>
    <s v="ACCOUNTING"/>
    <x v="1"/>
    <d v="2023-11-16T00:00:00"/>
    <d v="2023-11-16T00:00:00"/>
    <s v="SL"/>
    <m/>
    <s v="1 SL"/>
    <n v="1"/>
    <m/>
  </r>
  <r>
    <n v="4875"/>
    <x v="96"/>
    <d v="2023-11-15T00:00:00"/>
    <s v="LEPARDO ROWENA R."/>
    <s v="CCT"/>
    <x v="1"/>
    <d v="2023-11-23T00:00:00"/>
    <d v="2023-11-23T00:00:00"/>
    <s v="VL"/>
    <m/>
    <s v="1 VL"/>
    <n v="1"/>
    <m/>
  </r>
  <r>
    <n v="4876"/>
    <x v="96"/>
    <d v="2023-11-15T00:00:00"/>
    <s v="OLEGARIO NENITA A."/>
    <s v="LIBRARY"/>
    <x v="1"/>
    <d v="2023-12-26T00:00:00"/>
    <d v="2023-12-26T00:00:00"/>
    <s v="VL"/>
    <m/>
    <s v="0 VL"/>
    <n v="0"/>
    <m/>
  </r>
  <r>
    <n v="4876"/>
    <x v="96"/>
    <d v="2023-11-15T00:00:00"/>
    <s v="OLEGARIO NENITA A."/>
    <s v="LIBRARY"/>
    <x v="1"/>
    <d v="2023-12-29T00:00:00"/>
    <d v="2023-12-29T00:00:00"/>
    <s v="VL"/>
    <m/>
    <s v="1 VL"/>
    <n v="1"/>
    <m/>
  </r>
  <r>
    <n v="4877"/>
    <x v="96"/>
    <d v="2023-11-28T00:00:00"/>
    <s v="GUTIERREZ LYDIA C."/>
    <s v="HRMO"/>
    <x v="1"/>
    <d v="2023-12-01T00:00:00"/>
    <d v="2023-12-01T00:00:00"/>
    <s v="VL"/>
    <m/>
    <s v="1 VL"/>
    <n v="1"/>
    <m/>
  </r>
  <r>
    <n v="4877"/>
    <x v="96"/>
    <d v="2023-11-28T00:00:00"/>
    <s v="GUTIERREZ LYDIA C."/>
    <s v="HRMO"/>
    <x v="1"/>
    <d v="2023-12-07T00:00:00"/>
    <d v="2023-12-07T00:00:00"/>
    <s v="VL"/>
    <m/>
    <s v="1 VL"/>
    <n v="1"/>
    <m/>
  </r>
  <r>
    <n v="4878"/>
    <x v="96"/>
    <d v="2023-11-15T00:00:00"/>
    <s v="ALEGA ESTELITA M."/>
    <s v="CTO"/>
    <x v="1"/>
    <d v="2023-11-06T00:00:00"/>
    <d v="2023-11-08T00:00:00"/>
    <s v="SL"/>
    <m/>
    <s v="3 SL"/>
    <n v="3"/>
    <m/>
  </r>
  <r>
    <n v="4879"/>
    <x v="96"/>
    <d v="2023-11-21T00:00:00"/>
    <s v="DEL MUNDO ROSALLE A."/>
    <s v="PIO"/>
    <x v="1"/>
    <d v="2023-12-22T00:00:00"/>
    <d v="2023-12-22T00:00:00"/>
    <s v="VL"/>
    <m/>
    <s v="1 VL"/>
    <n v="1"/>
    <m/>
  </r>
  <r>
    <n v="4879"/>
    <x v="96"/>
    <d v="2023-11-21T00:00:00"/>
    <s v="DEL MUNDO ROSALLE A."/>
    <s v="PIO"/>
    <x v="1"/>
    <d v="2023-12-26T00:00:00"/>
    <d v="2023-12-29T00:00:00"/>
    <s v="VL"/>
    <m/>
    <s v="3 VL"/>
    <n v="3"/>
    <m/>
  </r>
  <r>
    <n v="4880"/>
    <x v="96"/>
    <d v="2023-11-28T00:00:00"/>
    <s v="JAVIER CARMELITA M."/>
    <s v="CCT"/>
    <x v="1"/>
    <d v="2023-11-17T00:00:00"/>
    <d v="2023-11-17T00:00:00"/>
    <s v="SL"/>
    <m/>
    <s v="1 SL"/>
    <n v="1"/>
    <m/>
  </r>
  <r>
    <n v="4880"/>
    <x v="96"/>
    <d v="2023-11-28T00:00:00"/>
    <s v="JAVIER CARMELITA M."/>
    <s v="CCT"/>
    <x v="1"/>
    <d v="2023-11-20T00:00:00"/>
    <d v="2023-11-24T00:00:00"/>
    <s v="SL"/>
    <m/>
    <s v="5 SL"/>
    <n v="5"/>
    <m/>
  </r>
  <r>
    <n v="4881"/>
    <x v="96"/>
    <d v="2023-11-18T00:00:00"/>
    <s v="DOMINGO RACHEL L."/>
    <s v="PICNIC GROVE"/>
    <x v="1"/>
    <d v="2023-12-11T00:00:00"/>
    <d v="2023-12-15T00:00:00"/>
    <s v="VL"/>
    <m/>
    <s v="5 VL"/>
    <n v="5"/>
    <m/>
  </r>
  <r>
    <n v="4882"/>
    <x v="96"/>
    <d v="2023-11-20T00:00:00"/>
    <s v="ERIDAO ROSALINDA P."/>
    <s v="CSWDO"/>
    <x v="1"/>
    <d v="2023-11-16T00:00:00"/>
    <d v="2023-11-17T00:00:00"/>
    <s v="SL"/>
    <m/>
    <s v="2 SL"/>
    <n v="2"/>
    <m/>
  </r>
  <r>
    <n v="4883"/>
    <x v="96"/>
    <d v="2023-11-20T00:00:00"/>
    <s v="AUDITOR AILEEN D."/>
    <s v="PIO"/>
    <x v="1"/>
    <d v="2023-11-17T00:00:00"/>
    <d v="2023-11-17T00:00:00"/>
    <s v="SL"/>
    <m/>
    <s v="1 SL"/>
    <n v="1"/>
    <m/>
  </r>
  <r>
    <n v="4884"/>
    <x v="96"/>
    <d v="2023-11-13T00:00:00"/>
    <s v="MALIGAYO YOLANDA D."/>
    <s v="CHO"/>
    <x v="1"/>
    <d v="2023-11-09T00:00:00"/>
    <d v="2023-11-09T00:00:00"/>
    <s v="SL"/>
    <m/>
    <s v="1 SL"/>
    <n v="1"/>
    <m/>
  </r>
  <r>
    <n v="4884"/>
    <x v="96"/>
    <d v="2023-11-13T00:00:00"/>
    <s v="MALIGAYO YOLANDA D."/>
    <s v="CHO"/>
    <x v="1"/>
    <d v="2023-11-14T00:00:00"/>
    <d v="2023-11-14T00:00:00"/>
    <s v="SL"/>
    <m/>
    <s v="1 SL"/>
    <n v="1"/>
    <m/>
  </r>
  <r>
    <n v="4885"/>
    <x v="96"/>
    <d v="2023-11-14T00:00:00"/>
    <s v="ALCANTARA RIZALINA B."/>
    <s v="INTEGRATED CENTRAL TERMINAL"/>
    <x v="1"/>
    <d v="2023-11-16T00:00:00"/>
    <d v="2023-11-16T00:00:00"/>
    <s v="SL"/>
    <m/>
    <s v="1 SL"/>
    <n v="1"/>
    <m/>
  </r>
  <r>
    <n v="4886"/>
    <x v="96"/>
    <d v="2023-11-16T00:00:00"/>
    <s v="ROCILLO CECILLA A."/>
    <s v="ACCOUNTING"/>
    <x v="1"/>
    <d v="2023-11-22T00:00:00"/>
    <d v="2023-11-22T00:00:00"/>
    <s v="OTHER"/>
    <s v="SEC 21 EO 292- SPECIAL PRIVILEGE"/>
    <s v="1 OTHER"/>
    <n v="1"/>
    <m/>
  </r>
  <r>
    <n v="4887"/>
    <x v="96"/>
    <d v="2023-11-14T00:00:00"/>
    <s v="ACERON ANGELU V."/>
    <s v="ONT"/>
    <x v="1"/>
    <d v="2023-11-22T00:00:00"/>
    <d v="2023-11-22T00:00:00"/>
    <s v="VL"/>
    <m/>
    <s v="1 VL"/>
    <n v="1"/>
    <m/>
  </r>
  <r>
    <n v="4888"/>
    <x v="96"/>
    <d v="2023-11-15T00:00:00"/>
    <s v="ROLLE MICHELLYN G."/>
    <s v="ONT"/>
    <x v="0"/>
    <d v="2023-11-27T00:00:00"/>
    <d v="2023-11-27T00:00:00"/>
    <s v="VL"/>
    <m/>
    <s v="1 VL"/>
    <n v="1"/>
    <m/>
  </r>
  <r>
    <n v="4889"/>
    <x v="96"/>
    <d v="2023-11-15T00:00:00"/>
    <s v="DELFINO NINA C."/>
    <s v="ONT"/>
    <x v="1"/>
    <d v="2023-11-23T00:00:00"/>
    <d v="2023-11-23T00:00:00"/>
    <s v="OTHER"/>
    <s v="SEC 21 EO 292- SPECIAL PRIVILEGE"/>
    <s v="1 OTHER"/>
    <n v="1"/>
    <m/>
  </r>
  <r>
    <n v="4889"/>
    <x v="96"/>
    <d v="2023-11-15T00:00:00"/>
    <s v="DELFINO NINA C."/>
    <s v="ONT"/>
    <x v="1"/>
    <d v="2023-11-26T00:00:00"/>
    <d v="2023-11-26T00:00:00"/>
    <s v="OTHER"/>
    <s v="SEC 21 EO 292- SPECIAL PRIVILEGE"/>
    <s v="0 OTHER"/>
    <n v="0"/>
    <m/>
  </r>
  <r>
    <n v="4890"/>
    <x v="96"/>
    <d v="2023-11-15T00:00:00"/>
    <s v="OLIMPO SHARIE MAE M."/>
    <s v="OSPITAL NG TAGAYTAY"/>
    <x v="1"/>
    <d v="2023-12-01T00:00:00"/>
    <d v="2023-12-01T00:00:00"/>
    <s v="VL"/>
    <m/>
    <s v="1 VL"/>
    <n v="1"/>
    <m/>
  </r>
  <r>
    <n v="4890"/>
    <x v="96"/>
    <d v="2023-11-15T00:00:00"/>
    <s v="OLIMPO SHARIE MAE M."/>
    <s v="OSPITAL NG TAGAYTAY"/>
    <x v="1"/>
    <d v="2023-12-04T00:00:00"/>
    <d v="2023-12-05T00:00:00"/>
    <s v="VL"/>
    <m/>
    <s v="2 VL"/>
    <n v="2"/>
    <m/>
  </r>
  <r>
    <n v="4890"/>
    <x v="96"/>
    <d v="2023-11-15T00:00:00"/>
    <s v="OLIMPO SHARIE MAE M."/>
    <s v="OSPITAL NG TAGAYTAY"/>
    <x v="1"/>
    <d v="2023-12-18T00:00:00"/>
    <d v="2023-12-18T00:00:00"/>
    <s v="VL"/>
    <m/>
    <s v="1 VL"/>
    <n v="1"/>
    <m/>
  </r>
  <r>
    <n v="4891"/>
    <x v="96"/>
    <d v="2023-10-26T00:00:00"/>
    <s v="ROLLE CARIZA P."/>
    <s v="CHO"/>
    <x v="0"/>
    <d v="2023-11-28T00:00:00"/>
    <d v="2023-11-30T00:00:00"/>
    <s v="VL"/>
    <m/>
    <s v="2 VL"/>
    <n v="2"/>
    <m/>
  </r>
  <r>
    <n v="4892"/>
    <x v="96"/>
    <d v="2023-10-26T00:00:00"/>
    <s v="ROLLE CARIZA P."/>
    <s v="CHO"/>
    <x v="0"/>
    <d v="2023-12-01T00:00:00"/>
    <d v="2023-12-02T00:00:00"/>
    <s v="VL"/>
    <m/>
    <s v="1 VL"/>
    <n v="1"/>
    <m/>
  </r>
  <r>
    <n v="4893"/>
    <x v="96"/>
    <d v="2023-10-17T00:00:00"/>
    <s v="DOLOT JESUS JR. D."/>
    <s v="PIO"/>
    <x v="1"/>
    <d v="2023-11-16T00:00:00"/>
    <d v="2023-11-16T00:00:00"/>
    <s v="OTHER"/>
    <s v="SEC 21 EO 292- SPECIAL PRIVILEGE"/>
    <s v="1 OTHER"/>
    <n v="1"/>
    <m/>
  </r>
  <r>
    <n v="4894"/>
    <x v="96"/>
    <d v="2023-11-20T00:00:00"/>
    <s v="DIMARANAN RODORA G."/>
    <s v="HRMO"/>
    <x v="1"/>
    <d v="2023-12-20T00:00:00"/>
    <d v="2023-12-20T00:00:00"/>
    <s v="OTHER"/>
    <s v="SEC 21 EO 292- SPECIAL PRIVILEGE"/>
    <s v="1 OTHER"/>
    <n v="1"/>
    <m/>
  </r>
  <r>
    <n v="4894"/>
    <x v="96"/>
    <d v="2023-11-20T00:00:00"/>
    <s v="DIMARANAN RODORA G."/>
    <s v="HRMO"/>
    <x v="1"/>
    <d v="2023-12-26T00:00:00"/>
    <d v="2023-12-26T00:00:00"/>
    <s v="OTHER"/>
    <s v="SEC 21 EO 292- SPECIAL PRIVILEGE"/>
    <s v="0 OTHER"/>
    <n v="0"/>
    <m/>
  </r>
  <r>
    <n v="4895"/>
    <x v="96"/>
    <d v="2023-11-25T00:00:00"/>
    <s v="PARAISO MARIA LORENA D."/>
    <s v="EEO/CITY MARKET"/>
    <x v="0"/>
    <d v="2023-12-06T00:00:00"/>
    <d v="2023-12-06T00:00:00"/>
    <s v="OTHER"/>
    <s v="SEC 21 EO 292- SPECIAL PRIVILEGE"/>
    <s v="1 OTHER"/>
    <n v="1"/>
    <m/>
  </r>
  <r>
    <n v="4896"/>
    <x v="96"/>
    <d v="2023-11-21T00:00:00"/>
    <s v="OLEGARIO NENITA A."/>
    <s v="LIBRARY"/>
    <x v="1"/>
    <d v="2023-11-20T00:00:00"/>
    <d v="2023-11-20T00:00:00"/>
    <s v="SL"/>
    <m/>
    <s v="1 SL"/>
    <n v="1"/>
    <m/>
  </r>
  <r>
    <n v="4897"/>
    <x v="96"/>
    <d v="2023-11-20T00:00:00"/>
    <s v="JORGE CAROLINA M."/>
    <s v="CTO"/>
    <x v="1"/>
    <d v="2023-11-30T00:00:00"/>
    <d v="2023-11-30T00:00:00"/>
    <s v="VL"/>
    <m/>
    <s v="0 VL"/>
    <n v="0"/>
    <m/>
  </r>
  <r>
    <n v="4898"/>
    <x v="96"/>
    <d v="2023-11-20T00:00:00"/>
    <s v="FERNANDEZ MILAGROS C."/>
    <s v="CTO"/>
    <x v="1"/>
    <d v="2023-12-07T00:00:00"/>
    <d v="2023-12-07T00:00:00"/>
    <s v="VL"/>
    <m/>
    <s v="1 VL"/>
    <n v="1"/>
    <m/>
  </r>
  <r>
    <n v="4898"/>
    <x v="96"/>
    <d v="2023-11-20T00:00:00"/>
    <s v="FERNANDEZ MILAGROS C."/>
    <s v="CTO"/>
    <x v="1"/>
    <d v="2023-12-15T00:00:00"/>
    <d v="2023-12-15T00:00:00"/>
    <s v="VL"/>
    <m/>
    <s v="1 VL"/>
    <n v="1"/>
    <m/>
  </r>
  <r>
    <n v="4898"/>
    <x v="96"/>
    <d v="2023-11-20T00:00:00"/>
    <s v="FERNANDEZ MILAGROS C."/>
    <s v="CTO"/>
    <x v="1"/>
    <d v="2023-12-22T00:00:00"/>
    <d v="2023-12-22T00:00:00"/>
    <s v="VL"/>
    <m/>
    <s v="1 VL"/>
    <n v="1"/>
    <m/>
  </r>
  <r>
    <n v="4898"/>
    <x v="96"/>
    <d v="2023-11-20T00:00:00"/>
    <s v="FERNANDEZ MILAGROS C."/>
    <s v="CTO"/>
    <x v="1"/>
    <d v="2023-12-26T00:00:00"/>
    <d v="2023-12-26T00:00:00"/>
    <s v="VL"/>
    <m/>
    <s v="0 VL"/>
    <n v="0"/>
    <m/>
  </r>
  <r>
    <n v="4898"/>
    <x v="96"/>
    <d v="2023-11-20T00:00:00"/>
    <s v="FERNANDEZ MILAGROS C."/>
    <s v="CTO"/>
    <x v="1"/>
    <d v="2023-12-29T00:00:00"/>
    <d v="2023-12-29T00:00:00"/>
    <s v="VL"/>
    <m/>
    <s v="1 VL"/>
    <n v="1"/>
    <m/>
  </r>
  <r>
    <n v="4899"/>
    <x v="96"/>
    <d v="2023-11-10T00:00:00"/>
    <s v="MACASPAC JOSE VICTOR P."/>
    <s v="MAHOGANY MARKET"/>
    <x v="1"/>
    <d v="2023-11-03T00:00:00"/>
    <d v="2023-11-03T00:00:00"/>
    <s v="SL"/>
    <m/>
    <s v="1 SL"/>
    <n v="1"/>
    <m/>
  </r>
  <r>
    <n v="4899"/>
    <x v="96"/>
    <d v="2023-11-10T00:00:00"/>
    <s v="MACASPAC JOSE VICTOR P."/>
    <s v="MAHOGANY MARKET"/>
    <x v="1"/>
    <d v="2023-11-09T00:00:00"/>
    <d v="2023-11-09T00:00:00"/>
    <s v="SL"/>
    <m/>
    <s v="1 SL"/>
    <n v="1"/>
    <m/>
  </r>
  <r>
    <n v="4900"/>
    <x v="96"/>
    <d v="2023-11-15T00:00:00"/>
    <s v="ESTRANGCO MERCY U."/>
    <s v="MAHOGANY MARKET"/>
    <x v="1"/>
    <d v="2023-11-13T00:00:00"/>
    <d v="2023-11-14T00:00:00"/>
    <s v="SL"/>
    <m/>
    <s v="2 SL"/>
    <n v="2"/>
    <m/>
  </r>
  <r>
    <n v="4901"/>
    <x v="96"/>
    <d v="2023-11-20T00:00:00"/>
    <s v="MACASPAC JOSE VICTOR P."/>
    <s v="MAHOGANY MARKET"/>
    <x v="1"/>
    <d v="2023-11-15T00:00:00"/>
    <d v="2023-11-16T00:00:00"/>
    <s v="SL"/>
    <m/>
    <s v="2 SL"/>
    <n v="2"/>
    <m/>
  </r>
  <r>
    <n v="4902"/>
    <x v="96"/>
    <d v="2023-11-20T00:00:00"/>
    <s v="MONTENEGRO RODELIO A."/>
    <s v="CEO"/>
    <x v="1"/>
    <d v="2023-11-15T00:00:00"/>
    <d v="2023-11-16T00:00:00"/>
    <s v="SL"/>
    <m/>
    <s v="2 SL"/>
    <n v="2"/>
    <m/>
  </r>
  <r>
    <n v="4903"/>
    <x v="96"/>
    <d v="2023-11-06T00:00:00"/>
    <s v="MIRANDA DAVY JOHN U."/>
    <n v="0"/>
    <x v="2"/>
    <d v="2023-10-31T00:00:00"/>
    <d v="2023-10-31T00:00:00"/>
    <s v="SL"/>
    <m/>
    <s v="1 SL"/>
    <n v="1"/>
    <m/>
  </r>
  <r>
    <n v="4904"/>
    <x v="96"/>
    <d v="2023-11-26T00:00:00"/>
    <s v="MIRANDA DAVY JOHN U."/>
    <n v="0"/>
    <x v="2"/>
    <d v="2023-10-27T00:00:00"/>
    <d v="2023-10-27T00:00:00"/>
    <s v="OTHER"/>
    <s v="SEC 21 EO 292- SPECIAL PRIVILEGE"/>
    <s v="1 OTHER"/>
    <n v="1"/>
    <m/>
  </r>
  <r>
    <n v="4905"/>
    <x v="96"/>
    <d v="2023-10-05T00:00:00"/>
    <s v="MIRANDA DAVY JOHN U."/>
    <n v="0"/>
    <x v="2"/>
    <d v="2023-10-04T00:00:00"/>
    <d v="2023-10-04T00:00:00"/>
    <s v="OTHER"/>
    <s v="SEC 21 EO 292- SPECIAL PRIVILEGE"/>
    <s v="1 OTHER"/>
    <n v="1"/>
    <m/>
  </r>
  <r>
    <n v="4906"/>
    <x v="96"/>
    <d v="2023-10-07T00:00:00"/>
    <s v="RAMA RAQUEL J."/>
    <s v="INTERNAL"/>
    <x v="0"/>
    <d v="2023-11-06T00:00:00"/>
    <d v="2023-11-06T00:00:00"/>
    <s v="OTHER"/>
    <s v="SEC 21 EO 292- SPECIAL PRIVILEGE"/>
    <s v="1 OTHER"/>
    <n v="1"/>
    <m/>
  </r>
  <r>
    <n v="4907"/>
    <x v="96"/>
    <d v="2023-11-10T00:00:00"/>
    <s v="BRIZUELA LENIE E."/>
    <s v="CTO-LICENSE"/>
    <x v="0"/>
    <d v="2023-11-08T00:00:00"/>
    <d v="2023-11-09T00:00:00"/>
    <s v="SL"/>
    <m/>
    <s v="2 SL"/>
    <n v="2"/>
    <m/>
  </r>
  <r>
    <n v="4908"/>
    <x v="96"/>
    <d v="2023-12-22T00:00:00"/>
    <s v="PRIMO GRACE M."/>
    <s v="EEO/CITY MARKET"/>
    <x v="0"/>
    <d v="2023-12-04T00:00:00"/>
    <d v="2023-12-05T00:00:00"/>
    <s v="VL"/>
    <m/>
    <s v="2 VL"/>
    <n v="2"/>
    <m/>
  </r>
  <r>
    <n v="4908"/>
    <x v="96"/>
    <d v="2023-12-22T00:00:00"/>
    <s v="PRIMO GRACE M."/>
    <s v="EEO/CITY MARKET"/>
    <x v="0"/>
    <d v="2023-12-11T00:00:00"/>
    <d v="2023-12-12T00:00:00"/>
    <s v="VL"/>
    <m/>
    <s v="2 VL"/>
    <n v="2"/>
    <m/>
  </r>
  <r>
    <n v="4908"/>
    <x v="96"/>
    <d v="2023-12-22T00:00:00"/>
    <s v="PRIMO GRACE M."/>
    <s v="EEO/CITY MARKET"/>
    <x v="0"/>
    <d v="2023-12-14T00:00:00"/>
    <d v="2023-12-14T00:00:00"/>
    <s v="VL"/>
    <m/>
    <s v="1 VL"/>
    <n v="1"/>
    <m/>
  </r>
  <r>
    <n v="4908"/>
    <x v="96"/>
    <d v="2023-12-22T00:00:00"/>
    <s v="PRIMO GRACE M."/>
    <s v="EEO/CITY MARKET"/>
    <x v="0"/>
    <d v="2023-12-18T00:00:00"/>
    <d v="2023-12-18T00:00:00"/>
    <s v="VL"/>
    <m/>
    <s v="1 VL"/>
    <n v="1"/>
    <m/>
  </r>
  <r>
    <n v="4909"/>
    <x v="96"/>
    <d v="2023-11-25T00:00:00"/>
    <s v="PARAISO MARIA LORENA D."/>
    <s v="EEO/CITY MARKET"/>
    <x v="0"/>
    <d v="2023-11-21T00:00:00"/>
    <d v="2023-11-21T00:00:00"/>
    <s v="SL"/>
    <m/>
    <s v="1 SL"/>
    <n v="1"/>
    <m/>
  </r>
  <r>
    <n v="4909"/>
    <x v="96"/>
    <d v="2023-11-25T00:00:00"/>
    <s v="PARAISO MARIA LORENA D."/>
    <s v="EEO/CITY MARKET"/>
    <x v="0"/>
    <d v="2023-11-24T00:00:00"/>
    <d v="2023-11-24T00:00:00"/>
    <s v="SL"/>
    <m/>
    <s v="1 SL"/>
    <n v="1"/>
    <m/>
  </r>
  <r>
    <n v="4910"/>
    <x v="96"/>
    <d v="2023-11-07T00:00:00"/>
    <s v="RAMA RAQUEL J."/>
    <s v="INTERNAL"/>
    <x v="0"/>
    <d v="2023-11-03T00:00:00"/>
    <d v="2023-11-03T00:00:00"/>
    <s v="VL"/>
    <m/>
    <s v="1 VL"/>
    <n v="1"/>
    <m/>
  </r>
  <r>
    <n v="4910"/>
    <x v="96"/>
    <d v="2023-11-07T00:00:00"/>
    <s v="RAMA RAQUEL J."/>
    <s v="INTERNAL"/>
    <x v="0"/>
    <d v="2023-11-08T00:00:00"/>
    <d v="2023-11-08T00:00:00"/>
    <s v="VL"/>
    <m/>
    <s v="1 VL"/>
    <n v="1"/>
    <m/>
  </r>
  <r>
    <n v="4910"/>
    <x v="96"/>
    <d v="2023-11-07T00:00:00"/>
    <s v="RAMA RAQUEL J."/>
    <s v="INTERNAL"/>
    <x v="0"/>
    <d v="2023-11-10T00:00:00"/>
    <d v="2023-11-10T00:00:00"/>
    <s v="VL"/>
    <m/>
    <s v="1 VL"/>
    <n v="1"/>
    <m/>
  </r>
  <r>
    <n v="4911"/>
    <x v="97"/>
    <d v="2023-11-16T00:00:00"/>
    <s v="DERLA ARTHUR D."/>
    <s v="CENRO"/>
    <x v="0"/>
    <d v="2023-11-13T00:00:00"/>
    <d v="2023-11-14T00:00:00"/>
    <s v="SL"/>
    <m/>
    <s v="2 SL"/>
    <n v="2"/>
    <m/>
  </r>
  <r>
    <n v="4912"/>
    <x v="97"/>
    <d v="2023-11-15T00:00:00"/>
    <s v="BAY AMIE C."/>
    <s v="CENRO"/>
    <x v="0"/>
    <d v="2023-11-21T00:00:00"/>
    <d v="2023-11-21T00:00:00"/>
    <s v="VL"/>
    <m/>
    <s v="1 VL"/>
    <n v="1"/>
    <m/>
  </r>
  <r>
    <n v="4912"/>
    <x v="97"/>
    <d v="2023-11-15T00:00:00"/>
    <s v="BAY AMIE C."/>
    <s v="CENRO"/>
    <x v="0"/>
    <d v="2023-11-24T00:00:00"/>
    <d v="2023-11-24T00:00:00"/>
    <s v="VL"/>
    <m/>
    <s v="1 VL"/>
    <n v="1"/>
    <m/>
  </r>
  <r>
    <n v="4912"/>
    <x v="97"/>
    <d v="2023-11-15T00:00:00"/>
    <s v="BAY AMIE C."/>
    <s v="CENRO"/>
    <x v="0"/>
    <d v="2023-11-28T00:00:00"/>
    <d v="2023-11-28T00:00:00"/>
    <s v="VL"/>
    <m/>
    <s v="1 VL"/>
    <n v="1"/>
    <m/>
  </r>
  <r>
    <n v="4913"/>
    <x v="97"/>
    <d v="2023-11-11T00:00:00"/>
    <s v="MARDO MELINDA E."/>
    <s v="CENRO"/>
    <x v="0"/>
    <d v="2023-11-21T00:00:00"/>
    <d v="2023-11-22T00:00:00"/>
    <s v="VL"/>
    <m/>
    <s v="2 VL"/>
    <n v="2"/>
    <m/>
  </r>
  <r>
    <n v="4914"/>
    <x v="97"/>
    <d v="2023-11-14T00:00:00"/>
    <s v="RODRIGUEZ RIZALDE  "/>
    <s v="CENRO"/>
    <x v="0"/>
    <d v="2023-11-10T00:00:00"/>
    <d v="2023-11-11T00:00:00"/>
    <s v="SL"/>
    <m/>
    <s v="1 SL"/>
    <n v="1"/>
    <m/>
  </r>
  <r>
    <n v="4914"/>
    <x v="97"/>
    <d v="2023-11-14T00:00:00"/>
    <s v="RODRIGUEZ RIZALDE  "/>
    <s v="CENRO"/>
    <x v="0"/>
    <d v="2023-11-13T00:00:00"/>
    <d v="2023-11-13T00:00:00"/>
    <s v="SL"/>
    <m/>
    <s v="1 SL"/>
    <n v="1"/>
    <m/>
  </r>
  <r>
    <n v="4915"/>
    <x v="97"/>
    <d v="2023-11-13T00:00:00"/>
    <s v="DISEPEDA ALDWIN  "/>
    <s v="CENRO"/>
    <x v="0"/>
    <d v="2023-11-09T00:00:00"/>
    <d v="2023-11-10T00:00:00"/>
    <s v="SL"/>
    <m/>
    <s v="2 SL"/>
    <n v="2"/>
    <m/>
  </r>
  <r>
    <n v="4916"/>
    <x v="97"/>
    <d v="2023-11-28T00:00:00"/>
    <s v="PERIDO MARITES V."/>
    <s v="TCCH/TICC"/>
    <x v="1"/>
    <d v="2023-11-23T00:00:00"/>
    <d v="2023-11-23T00:00:00"/>
    <s v="SL"/>
    <m/>
    <s v="1 SL"/>
    <n v="1"/>
    <m/>
  </r>
  <r>
    <n v="4917"/>
    <x v="97"/>
    <d v="2023-11-28T00:00:00"/>
    <s v="DILIDILI AIREEN M."/>
    <s v="TICC"/>
    <x v="0"/>
    <d v="2023-11-24T00:00:00"/>
    <d v="2023-11-24T00:00:00"/>
    <s v="SL"/>
    <m/>
    <s v="1 SL"/>
    <n v="1"/>
    <m/>
  </r>
  <r>
    <n v="4918"/>
    <x v="97"/>
    <d v="2023-11-14T00:00:00"/>
    <s v="ESPIRITU RONALD M."/>
    <s v="CTO"/>
    <x v="1"/>
    <d v="2023-11-14T00:00:00"/>
    <d v="2023-11-14T00:00:00"/>
    <s v="VL"/>
    <m/>
    <s v="0.5 VL"/>
    <n v="0.5"/>
    <m/>
  </r>
  <r>
    <n v="4919"/>
    <x v="97"/>
    <d v="2023-11-12T00:00:00"/>
    <s v="ACUB MA. MARILYN L."/>
    <s v="PICNIC GROVE"/>
    <x v="0"/>
    <d v="2023-11-11T00:00:00"/>
    <d v="2023-11-11T00:00:00"/>
    <s v="SL"/>
    <m/>
    <s v="0 SL"/>
    <n v="0"/>
    <m/>
  </r>
  <r>
    <n v="4920"/>
    <x v="97"/>
    <d v="2023-11-14T00:00:00"/>
    <s v="ACUB MA. MARILYN L."/>
    <s v="PICNIC GROVE"/>
    <x v="0"/>
    <d v="2023-11-13T00:00:00"/>
    <d v="2023-11-13T00:00:00"/>
    <s v="SL"/>
    <m/>
    <s v="1 SL"/>
    <n v="1"/>
    <m/>
  </r>
  <r>
    <n v="4921"/>
    <x v="97"/>
    <d v="2023-11-13T00:00:00"/>
    <s v="AMBROCIO MELODY B."/>
    <s v="CSWDO"/>
    <x v="0"/>
    <d v="2023-11-14T00:00:00"/>
    <d v="2023-11-17T00:00:00"/>
    <s v="VL"/>
    <m/>
    <s v="4 VL"/>
    <n v="4"/>
    <m/>
  </r>
  <r>
    <n v="4922"/>
    <x v="97"/>
    <d v="2023-11-14T00:00:00"/>
    <s v="AMBROCIO MELODY B."/>
    <s v="CSWDO"/>
    <x v="0"/>
    <d v="2023-11-08T00:00:00"/>
    <d v="2023-11-08T00:00:00"/>
    <s v="SL"/>
    <m/>
    <s v="1 SL"/>
    <n v="1"/>
    <m/>
  </r>
  <r>
    <n v="4923"/>
    <x v="97"/>
    <d v="2023-11-14T00:00:00"/>
    <s v="OCAMPO NOVELYN U."/>
    <s v="CSWDO"/>
    <x v="0"/>
    <d v="2023-11-13T00:00:00"/>
    <d v="2023-11-17T00:00:00"/>
    <s v="VL"/>
    <m/>
    <s v="5 VL"/>
    <n v="5"/>
    <m/>
  </r>
  <r>
    <n v="4924"/>
    <x v="97"/>
    <d v="2023-11-21T00:00:00"/>
    <s v="BAYBAY LOLITA B."/>
    <s v="ACCOUNTING"/>
    <x v="1"/>
    <d v="2023-11-10T00:00:00"/>
    <d v="2023-11-10T00:00:00"/>
    <s v="SL"/>
    <m/>
    <s v="1 SL"/>
    <n v="1"/>
    <m/>
  </r>
  <r>
    <n v="4925"/>
    <x v="97"/>
    <d v="2023-11-14T00:00:00"/>
    <s v="DIMARANAN PERPETUA F."/>
    <s v="TIPID IMPOK"/>
    <x v="1"/>
    <d v="2023-11-13T00:00:00"/>
    <d v="2023-11-13T00:00:00"/>
    <s v="SL"/>
    <m/>
    <s v="1 SL"/>
    <n v="1"/>
    <m/>
  </r>
  <r>
    <n v="4926"/>
    <x v="97"/>
    <d v="2023-11-15T00:00:00"/>
    <s v="AMORA ELISA S."/>
    <s v="CTO"/>
    <x v="1"/>
    <d v="2023-12-27T00:00:00"/>
    <d v="2023-12-30T00:00:00"/>
    <s v="VL"/>
    <m/>
    <s v="4 VL"/>
    <n v="4"/>
    <m/>
  </r>
  <r>
    <n v="4927"/>
    <x v="97"/>
    <d v="2023-11-14T00:00:00"/>
    <s v="OLEGARIO LEONARD ERIC B."/>
    <s v="CEO"/>
    <x v="1"/>
    <d v="2023-11-23T00:00:00"/>
    <d v="2023-11-23T00:00:00"/>
    <s v="VL"/>
    <m/>
    <s v="1 VL"/>
    <n v="1"/>
    <m/>
  </r>
  <r>
    <n v="4928"/>
    <x v="97"/>
    <d v="2023-11-13T00:00:00"/>
    <s v="DOCTORA ZENAIDA  "/>
    <s v="CENRO"/>
    <x v="1"/>
    <d v="2023-11-23T00:00:00"/>
    <d v="2023-11-24T00:00:00"/>
    <s v="VL"/>
    <m/>
    <s v="2 VL"/>
    <n v="2"/>
    <m/>
  </r>
  <r>
    <n v="4929"/>
    <x v="97"/>
    <d v="2023-11-14T00:00:00"/>
    <s v="SARDIÑOLA REBECCA C."/>
    <s v="SP"/>
    <x v="0"/>
    <d v="2023-11-08T00:00:00"/>
    <d v="2023-11-08T00:00:00"/>
    <s v="SL"/>
    <m/>
    <s v="1 SL"/>
    <n v="1"/>
    <m/>
  </r>
  <r>
    <n v="4929"/>
    <x v="97"/>
    <d v="2023-11-14T00:00:00"/>
    <s v="SARDIÑOLA REBECCA C."/>
    <s v="SP"/>
    <x v="0"/>
    <d v="2023-11-13T00:00:00"/>
    <d v="2023-11-13T00:00:00"/>
    <s v="SL"/>
    <m/>
    <s v="1 SL"/>
    <n v="1"/>
    <m/>
  </r>
  <r>
    <n v="4930"/>
    <x v="97"/>
    <d v="2023-11-13T00:00:00"/>
    <s v="AUDITOR AILEEN D."/>
    <s v="PIO"/>
    <x v="1"/>
    <d v="2023-11-09T00:00:00"/>
    <d v="2023-11-09T00:00:00"/>
    <s v="SL"/>
    <m/>
    <s v="1 SL"/>
    <n v="1"/>
    <m/>
  </r>
  <r>
    <n v="4931"/>
    <x v="97"/>
    <d v="2023-11-10T00:00:00"/>
    <s v="COSA PAOLA GRACE P."/>
    <s v="ASSESSOR"/>
    <x v="0"/>
    <d v="2023-11-17T00:00:00"/>
    <d v="2023-11-17T00:00:00"/>
    <s v="VL"/>
    <m/>
    <s v="1 VL"/>
    <n v="1"/>
    <m/>
  </r>
  <r>
    <n v="4932"/>
    <x v="97"/>
    <d v="2023-11-14T00:00:00"/>
    <s v="DAÑO ALMA R."/>
    <s v="ACCOUNTING"/>
    <x v="1"/>
    <d v="2023-11-24T00:00:00"/>
    <d v="2023-11-24T00:00:00"/>
    <s v="VL"/>
    <m/>
    <s v="1 VL"/>
    <n v="1"/>
    <m/>
  </r>
  <r>
    <n v="4933"/>
    <x v="97"/>
    <d v="2023-11-16T00:00:00"/>
    <s v="ANACAY ABNER M."/>
    <s v="ASSESSORS OFFICE"/>
    <x v="1"/>
    <d v="2023-10-16T00:00:00"/>
    <d v="2023-10-20T00:00:00"/>
    <s v="SL"/>
    <m/>
    <s v="5 SL"/>
    <n v="5"/>
    <m/>
  </r>
  <r>
    <n v="4933"/>
    <x v="97"/>
    <d v="2023-11-16T00:00:00"/>
    <s v="ANACAY ABNER M."/>
    <s v="ASSESSORS OFFICE"/>
    <x v="1"/>
    <d v="2023-10-23T00:00:00"/>
    <d v="2023-10-27T00:00:00"/>
    <s v="SL"/>
    <m/>
    <s v="5 SL"/>
    <n v="5"/>
    <m/>
  </r>
  <r>
    <n v="4933"/>
    <x v="97"/>
    <d v="2023-11-16T00:00:00"/>
    <s v="ANACAY ABNER M."/>
    <s v="ASSESSORS OFFICE"/>
    <x v="1"/>
    <d v="2023-10-31T00:00:00"/>
    <d v="2023-10-31T00:00:00"/>
    <s v="SL"/>
    <m/>
    <s v="1 SL"/>
    <n v="1"/>
    <m/>
  </r>
  <r>
    <n v="4933"/>
    <x v="97"/>
    <d v="2023-11-16T00:00:00"/>
    <s v="ANACAY ABNER M."/>
    <s v="ASSESSORS OFFICE"/>
    <x v="1"/>
    <d v="2023-11-03T00:00:00"/>
    <d v="2023-11-03T00:00:00"/>
    <s v="SL"/>
    <m/>
    <s v="1 SL"/>
    <n v="1"/>
    <m/>
  </r>
  <r>
    <n v="4933"/>
    <x v="97"/>
    <d v="2023-11-16T00:00:00"/>
    <s v="ANACAY ABNER M."/>
    <s v="ASSESSORS OFFICE"/>
    <x v="1"/>
    <d v="2023-11-06T00:00:00"/>
    <d v="2023-11-10T00:00:00"/>
    <s v="SL"/>
    <m/>
    <s v="5 SL"/>
    <n v="5"/>
    <m/>
  </r>
  <r>
    <n v="4933"/>
    <x v="97"/>
    <d v="2023-11-16T00:00:00"/>
    <s v="ANACAY ABNER M."/>
    <s v="ASSESSORS OFFICE"/>
    <x v="1"/>
    <d v="2023-11-13T00:00:00"/>
    <d v="2023-11-15T00:00:00"/>
    <s v="SL"/>
    <m/>
    <s v="3 SL"/>
    <n v="3"/>
    <m/>
  </r>
  <r>
    <n v="4934"/>
    <x v="97"/>
    <d v="2023-11-14T00:00:00"/>
    <s v="ANACAY ABNER M."/>
    <s v="ASSESSORS OFFICE"/>
    <x v="1"/>
    <d v="2023-11-16T00:00:00"/>
    <d v="2023-11-17T00:00:00"/>
    <s v="SL"/>
    <m/>
    <s v="2 SL"/>
    <n v="2"/>
    <m/>
  </r>
  <r>
    <n v="4934"/>
    <x v="97"/>
    <d v="2023-11-14T00:00:00"/>
    <s v="ANACAY ABNER M."/>
    <s v="ASSESSORS OFFICE"/>
    <x v="1"/>
    <d v="2023-11-20T00:00:00"/>
    <d v="2023-11-24T00:00:00"/>
    <s v="SL"/>
    <m/>
    <s v="5 SL"/>
    <n v="5"/>
    <m/>
  </r>
  <r>
    <n v="4934"/>
    <x v="97"/>
    <d v="2023-11-14T00:00:00"/>
    <s v="ANACAY ABNER M."/>
    <s v="ASSESSORS OFFICE"/>
    <x v="1"/>
    <d v="2023-11-28T00:00:00"/>
    <d v="2023-11-30T00:00:00"/>
    <s v="SL"/>
    <m/>
    <s v="3 SL"/>
    <n v="3"/>
    <m/>
  </r>
  <r>
    <n v="4934"/>
    <x v="97"/>
    <d v="2023-11-14T00:00:00"/>
    <s v="ANACAY ABNER M."/>
    <s v="ASSESSORS OFFICE"/>
    <x v="1"/>
    <d v="2023-12-01T00:00:00"/>
    <d v="2023-12-01T00:00:00"/>
    <s v="SL"/>
    <m/>
    <s v="1 SL"/>
    <n v="1"/>
    <m/>
  </r>
  <r>
    <n v="4934"/>
    <x v="97"/>
    <d v="2023-11-14T00:00:00"/>
    <s v="ANACAY ABNER M."/>
    <s v="ASSESSORS OFFICE"/>
    <x v="1"/>
    <d v="2023-12-04T00:00:00"/>
    <d v="2023-12-07T00:00:00"/>
    <s v="SL"/>
    <m/>
    <s v="4 SL"/>
    <n v="4"/>
    <m/>
  </r>
  <r>
    <n v="4934"/>
    <x v="97"/>
    <d v="2023-11-14T00:00:00"/>
    <s v="ANACAY ABNER M."/>
    <s v="ASSESSORS OFFICE"/>
    <x v="1"/>
    <d v="2023-12-11T00:00:00"/>
    <d v="2023-12-15T00:00:00"/>
    <s v="SL"/>
    <m/>
    <s v="5 SL"/>
    <n v="5"/>
    <m/>
  </r>
  <r>
    <n v="4935"/>
    <x v="97"/>
    <d v="2023-11-14T00:00:00"/>
    <s v="ANACAY ABNER M."/>
    <s v="ASSESSORS OFFICE"/>
    <x v="1"/>
    <d v="2023-12-18T00:00:00"/>
    <d v="2023-12-22T00:00:00"/>
    <s v="VL"/>
    <m/>
    <s v="5 VL"/>
    <n v="5"/>
    <m/>
  </r>
  <r>
    <n v="4936"/>
    <x v="97"/>
    <d v="2023-11-14T00:00:00"/>
    <s v="ANACAY ABNER M."/>
    <s v="ASSESSORS OFFICE"/>
    <x v="1"/>
    <d v="2023-12-26T00:00:00"/>
    <d v="2023-12-27T00:00:00"/>
    <s v="OTHER"/>
    <s v="SEC 21 EO 292- SPECIAL PRIVILEGE"/>
    <s v="1 OTHER"/>
    <n v="1"/>
    <m/>
  </r>
  <r>
    <n v="4937"/>
    <x v="97"/>
    <d v="2023-11-08T00:00:00"/>
    <s v="CHACON ELISA G."/>
    <s v="CCT"/>
    <x v="1"/>
    <d v="2023-11-24T00:00:00"/>
    <d v="2023-11-24T00:00:00"/>
    <s v="VL"/>
    <m/>
    <s v="1 VL"/>
    <n v="1"/>
    <m/>
  </r>
  <r>
    <n v="4938"/>
    <x v="97"/>
    <d v="2023-11-08T00:00:00"/>
    <s v="CHACON ELISA G."/>
    <s v="CCT"/>
    <x v="1"/>
    <d v="2023-11-15T00:00:00"/>
    <d v="2023-11-15T00:00:00"/>
    <s v="OTHER"/>
    <s v="SEC 21 EO 292- SPECIAL PRIVILEGE"/>
    <s v="1 OTHER"/>
    <n v="1"/>
    <m/>
  </r>
  <r>
    <n v="4939"/>
    <x v="97"/>
    <d v="2023-11-14T00:00:00"/>
    <s v="ANGCAYA JENNY ROSE S."/>
    <s v="CTO-LICENSE"/>
    <x v="0"/>
    <d v="2023-11-13T00:00:00"/>
    <d v="2023-11-13T00:00:00"/>
    <s v="SL"/>
    <m/>
    <s v="1 SL"/>
    <n v="1"/>
    <m/>
  </r>
  <r>
    <n v="4940"/>
    <x v="97"/>
    <d v="2023-11-10T00:00:00"/>
    <s v="JORGE CAROLINA M."/>
    <s v="CTO"/>
    <x v="1"/>
    <d v="2023-12-12T00:00:00"/>
    <d v="2023-12-12T00:00:00"/>
    <s v="OTHER"/>
    <s v="SEC 21 EO 292- SPECIAL PRIVILEGE"/>
    <s v="1 OTHER"/>
    <n v="1"/>
    <m/>
  </r>
  <r>
    <n v="4941"/>
    <x v="97"/>
    <d v="2023-11-10T00:00:00"/>
    <s v="VILLANUEVA DAVE RONILLO V."/>
    <s v="CEO"/>
    <x v="0"/>
    <d v="2023-11-09T00:00:00"/>
    <d v="2023-11-09T00:00:00"/>
    <s v="SL"/>
    <m/>
    <s v="1 SL"/>
    <n v="1"/>
    <m/>
  </r>
  <r>
    <n v="4942"/>
    <x v="97"/>
    <d v="2023-11-06T00:00:00"/>
    <s v="MENDOZA LOURDES G."/>
    <n v="0"/>
    <x v="2"/>
    <d v="2023-10-31T00:00:00"/>
    <d v="2023-10-31T00:00:00"/>
    <s v="SL"/>
    <m/>
    <s v="1 SL"/>
    <n v="1"/>
    <m/>
  </r>
  <r>
    <n v="4943"/>
    <x v="97"/>
    <d v="2023-11-13T00:00:00"/>
    <s v="ESTIGOY BEVERLY ANNE P."/>
    <s v="ONT"/>
    <x v="1"/>
    <d v="2023-11-09T00:00:00"/>
    <d v="2023-11-10T00:00:00"/>
    <s v="SL"/>
    <m/>
    <s v="2 SL"/>
    <n v="2"/>
    <m/>
  </r>
  <r>
    <n v="4943"/>
    <x v="97"/>
    <d v="2023-11-13T00:00:00"/>
    <s v="ESTIGOY BEVERLY ANNE P."/>
    <s v="ONT"/>
    <x v="1"/>
    <d v="2023-11-12T00:00:00"/>
    <d v="2023-11-12T00:00:00"/>
    <s v="SL"/>
    <m/>
    <s v="0 SL"/>
    <n v="0"/>
    <m/>
  </r>
  <r>
    <n v="4944"/>
    <x v="97"/>
    <d v="2023-11-06T00:00:00"/>
    <s v="PASCUA LORENA D."/>
    <s v="ONT"/>
    <x v="1"/>
    <d v="2023-11-13T00:00:00"/>
    <d v="2023-11-13T00:00:00"/>
    <s v="VL"/>
    <m/>
    <s v="1 VL"/>
    <n v="1"/>
    <m/>
  </r>
  <r>
    <n v="4944"/>
    <x v="97"/>
    <d v="2023-11-06T00:00:00"/>
    <s v="PASCUA LORENA D."/>
    <s v="ONT"/>
    <x v="1"/>
    <d v="2023-11-15T00:00:00"/>
    <d v="2023-11-15T00:00:00"/>
    <s v="VL"/>
    <m/>
    <s v="1 VL"/>
    <n v="1"/>
    <m/>
  </r>
  <r>
    <n v="4955"/>
    <x v="97"/>
    <d v="2023-11-06T00:00:00"/>
    <s v="PASCUA LORENA D."/>
    <s v="ONT"/>
    <x v="1"/>
    <d v="2023-11-14T00:00:00"/>
    <d v="2023-11-14T00:00:00"/>
    <s v="OTHER"/>
    <s v="SEC 21 EO 292- SPECIAL PRIVILEGE"/>
    <s v="1 OTHER"/>
    <n v="1"/>
    <m/>
  </r>
  <r>
    <n v="4956"/>
    <x v="97"/>
    <d v="2023-11-06T00:00:00"/>
    <s v="SARMIENTO MARIA TERESA E."/>
    <s v="ONT"/>
    <x v="0"/>
    <d v="2023-11-20T00:00:00"/>
    <d v="2023-11-24T00:00:00"/>
    <s v="VL"/>
    <m/>
    <s v="5 VL"/>
    <n v="5"/>
    <m/>
  </r>
  <r>
    <n v="4956"/>
    <x v="97"/>
    <d v="2023-11-06T00:00:00"/>
    <s v="SARMIENTO MARIA TERESA E."/>
    <s v="ONT"/>
    <x v="0"/>
    <d v="2023-11-27T00:00:00"/>
    <d v="2023-11-29T00:00:00"/>
    <s v="VL"/>
    <m/>
    <s v="3 VL"/>
    <n v="3"/>
    <m/>
  </r>
  <r>
    <n v="4957"/>
    <x v="97"/>
    <d v="2023-11-06T00:00:00"/>
    <s v="GARCIA JOAN B."/>
    <s v="ONT"/>
    <x v="0"/>
    <d v="2023-11-22T00:00:00"/>
    <d v="2023-11-24T00:00:00"/>
    <s v="VL"/>
    <m/>
    <s v="3 VL"/>
    <n v="3"/>
    <m/>
  </r>
  <r>
    <n v="4958"/>
    <x v="97"/>
    <d v="2023-11-07T00:00:00"/>
    <s v="OSTONAL IVY S."/>
    <s v="ONT"/>
    <x v="1"/>
    <s v="11/31/2023"/>
    <s v="11/31/2023"/>
    <s v="SL"/>
    <m/>
    <e v="#VALUE!"/>
    <e v="#VALUE!"/>
    <m/>
  </r>
  <r>
    <n v="4959"/>
    <x v="97"/>
    <d v="2023-11-07T00:00:00"/>
    <s v="BERNALDEZ MARLONE P."/>
    <s v="TCNHS"/>
    <x v="1"/>
    <d v="2023-11-06T00:00:00"/>
    <d v="2023-11-07T00:00:00"/>
    <s v="SL"/>
    <m/>
    <s v="2 SL"/>
    <n v="2"/>
    <m/>
  </r>
  <r>
    <n v="4960"/>
    <x v="97"/>
    <d v="2023-11-09T00:00:00"/>
    <s v="BAYBAY MA. ROSA A."/>
    <s v="ONT"/>
    <x v="1"/>
    <d v="2023-11-22T00:00:00"/>
    <d v="2023-11-22T00:00:00"/>
    <s v="OTHER"/>
    <s v="SEC 21 EO 292- SPECIAL PRIVILEGE"/>
    <s v="1 OTHER"/>
    <n v="1"/>
    <m/>
  </r>
  <r>
    <n v="4961"/>
    <x v="97"/>
    <d v="2023-11-14T00:00:00"/>
    <s v="GOMEZ EMMA M."/>
    <s v="CEO"/>
    <x v="1"/>
    <d v="2023-12-11T00:00:00"/>
    <d v="2023-12-15T00:00:00"/>
    <s v="VL"/>
    <m/>
    <s v="5 VL"/>
    <n v="5"/>
    <m/>
  </r>
  <r>
    <n v="4961"/>
    <x v="97"/>
    <d v="2023-11-14T00:00:00"/>
    <s v="GOMEZ EMMA M."/>
    <s v="CEO"/>
    <x v="1"/>
    <d v="2023-12-18T00:00:00"/>
    <d v="2023-12-22T00:00:00"/>
    <s v="VL"/>
    <m/>
    <s v="5 VL"/>
    <n v="5"/>
    <m/>
  </r>
  <r>
    <n v="4961"/>
    <x v="97"/>
    <d v="2023-11-14T00:00:00"/>
    <s v="GOMEZ EMMA M."/>
    <s v="CEO"/>
    <x v="1"/>
    <d v="2023-12-26T00:00:00"/>
    <d v="2023-12-29T00:00:00"/>
    <s v="VL"/>
    <m/>
    <s v="3 VL"/>
    <n v="3"/>
    <m/>
  </r>
  <r>
    <n v="4961"/>
    <x v="97"/>
    <d v="2023-11-14T00:00:00"/>
    <s v="GOMEZ EMMA M."/>
    <s v="CEO"/>
    <x v="1"/>
    <d v="2023-01-02T00:00:00"/>
    <d v="2023-01-05T00:00:00"/>
    <s v="VL"/>
    <m/>
    <s v="4 VL"/>
    <n v="4"/>
    <m/>
  </r>
  <r>
    <n v="4961"/>
    <x v="97"/>
    <d v="2023-11-14T00:00:00"/>
    <s v="GOMEZ EMMA M."/>
    <s v="CEO"/>
    <x v="1"/>
    <d v="2024-01-08T00:00:00"/>
    <d v="2024-01-12T00:00:00"/>
    <s v="VL"/>
    <m/>
    <s v="5 VL"/>
    <n v="5"/>
    <m/>
  </r>
  <r>
    <n v="4962"/>
    <x v="97"/>
    <d v="2023-11-08T00:00:00"/>
    <s v="LUNA GUILLERMA J."/>
    <s v="OSPITAL NG TAGAYTAY"/>
    <x v="1"/>
    <d v="2023-11-21T00:00:00"/>
    <d v="2023-11-22T00:00:00"/>
    <s v="OTHER"/>
    <s v="SEC 21 EO 292- SPECIAL PRIVILEGE"/>
    <s v="2 OTHER"/>
    <n v="2"/>
    <m/>
  </r>
  <r>
    <n v="4963"/>
    <x v="97"/>
    <d v="2023-11-08T00:00:00"/>
    <s v="LUNA GUILLERMA J."/>
    <s v="OSPITAL NG TAGAYTAY"/>
    <x v="1"/>
    <d v="2023-11-23T00:00:00"/>
    <d v="2023-11-25T00:00:00"/>
    <s v="VL"/>
    <m/>
    <s v="2 VL"/>
    <n v="2"/>
    <m/>
  </r>
  <r>
    <n v="4964"/>
    <x v="97"/>
    <d v="2023-11-13T00:00:00"/>
    <s v="ALCAZAR AINEE JOY C."/>
    <s v="ONT"/>
    <x v="1"/>
    <d v="2023-11-22T00:00:00"/>
    <d v="2023-11-24T00:00:00"/>
    <s v="VL"/>
    <m/>
    <s v="3 VL"/>
    <n v="3"/>
    <m/>
  </r>
  <r>
    <n v="4964"/>
    <x v="97"/>
    <d v="2023-11-13T00:00:00"/>
    <s v="ALCAZAR AINEE JOY C."/>
    <s v="ONT"/>
    <x v="1"/>
    <d v="2023-11-27T00:00:00"/>
    <d v="2023-11-29T00:00:00"/>
    <s v="VL"/>
    <m/>
    <s v="3 VL"/>
    <n v="3"/>
    <m/>
  </r>
  <r>
    <n v="4965"/>
    <x v="97"/>
    <d v="2023-11-13T00:00:00"/>
    <s v="AYCARDO JOEL M."/>
    <s v="CSU"/>
    <x v="1"/>
    <d v="2023-10-25T00:00:00"/>
    <d v="2023-10-31T00:00:00"/>
    <s v="SL"/>
    <m/>
    <s v="4 SL"/>
    <n v="4"/>
    <m/>
  </r>
  <r>
    <n v="4965"/>
    <x v="97"/>
    <d v="2023-11-13T00:00:00"/>
    <s v="AYCARDO JOEL M."/>
    <s v="CSU"/>
    <x v="1"/>
    <d v="2023-11-03T00:00:00"/>
    <d v="2023-11-29T00:00:00"/>
    <s v="SL"/>
    <m/>
    <s v="20 SL"/>
    <n v="20"/>
    <m/>
  </r>
  <r>
    <n v="4966"/>
    <x v="97"/>
    <d v="2023-11-13T00:00:00"/>
    <s v="BAYOT ANISIA P."/>
    <s v="CTO"/>
    <x v="1"/>
    <d v="2023-11-10T00:00:00"/>
    <d v="2023-11-10T00:00:00"/>
    <s v="SL"/>
    <m/>
    <s v="1 SL"/>
    <n v="1"/>
    <m/>
  </r>
  <r>
    <n v="4967"/>
    <x v="97"/>
    <d v="2023-11-06T00:00:00"/>
    <s v="FERMA ARCELI C."/>
    <s v="INTERNAL"/>
    <x v="1"/>
    <d v="2023-11-03T00:00:00"/>
    <d v="2023-11-03T00:00:00"/>
    <s v="SL"/>
    <m/>
    <s v="1 SL"/>
    <n v="1"/>
    <m/>
  </r>
  <r>
    <n v="4968"/>
    <x v="97"/>
    <d v="2023-11-06T00:00:00"/>
    <s v="DIMAPILIS JOSEPHINE P."/>
    <s v="CTO"/>
    <x v="1"/>
    <d v="2023-11-10T00:00:00"/>
    <d v="2023-11-10T00:00:00"/>
    <s v="SL"/>
    <m/>
    <s v="1 SL"/>
    <n v="1"/>
    <m/>
  </r>
  <r>
    <n v="4969"/>
    <x v="97"/>
    <d v="2023-11-13T00:00:00"/>
    <s v="ESPIRITU RONALD M."/>
    <s v="CTO"/>
    <x v="1"/>
    <d v="2023-11-10T00:00:00"/>
    <d v="2023-11-10T00:00:00"/>
    <s v="SL"/>
    <m/>
    <s v="1 SL"/>
    <n v="1"/>
    <m/>
  </r>
  <r>
    <n v="4970"/>
    <x v="97"/>
    <d v="2023-11-13T00:00:00"/>
    <s v="MENDOZA NORA A."/>
    <n v="0"/>
    <x v="2"/>
    <d v="2023-11-20T00:00:00"/>
    <d v="2023-11-20T00:00:00"/>
    <s v="VL"/>
    <m/>
    <s v="1 VL"/>
    <n v="1"/>
    <m/>
  </r>
  <r>
    <n v="4970"/>
    <x v="97"/>
    <d v="2023-11-13T00:00:00"/>
    <s v="MENDOZA NORA A."/>
    <n v="0"/>
    <x v="2"/>
    <d v="2023-11-28T00:00:00"/>
    <d v="2023-11-28T00:00:00"/>
    <s v="VL"/>
    <m/>
    <s v="1 VL"/>
    <n v="1"/>
    <m/>
  </r>
  <r>
    <n v="4971"/>
    <x v="97"/>
    <d v="2023-11-21T00:00:00"/>
    <s v="GONZALES MARIO O."/>
    <s v="GSO"/>
    <x v="0"/>
    <d v="2023-11-20T00:00:00"/>
    <d v="2023-11-20T00:00:00"/>
    <s v="SL"/>
    <m/>
    <s v="1 SL"/>
    <n v="1"/>
    <m/>
  </r>
  <r>
    <n v="4972"/>
    <x v="97"/>
    <d v="2023-11-21T00:00:00"/>
    <s v="VILLANUEVA MARILYN L."/>
    <s v="TICC"/>
    <x v="0"/>
    <d v="2023-11-16T00:00:00"/>
    <d v="2023-11-17T00:00:00"/>
    <s v="SL"/>
    <m/>
    <s v="2 SL"/>
    <n v="2"/>
    <m/>
  </r>
  <r>
    <n v="4973"/>
    <x v="97"/>
    <d v="2023-11-20T00:00:00"/>
    <s v="DIMAILIG ARLYN R."/>
    <s v="MAHOGANY MARKET"/>
    <x v="0"/>
    <d v="2023-11-17T00:00:00"/>
    <d v="2023-11-17T00:00:00"/>
    <s v="SL"/>
    <m/>
    <s v="1 SL"/>
    <n v="1"/>
    <m/>
  </r>
  <r>
    <n v="4974"/>
    <x v="97"/>
    <d v="2023-11-18T00:00:00"/>
    <s v="ACUB MA. MARILYN L."/>
    <s v="PICNIC GROVE"/>
    <x v="0"/>
    <d v="2023-11-16T00:00:00"/>
    <d v="2023-11-17T00:00:00"/>
    <s v="SL"/>
    <m/>
    <s v="2 SL"/>
    <n v="2"/>
    <m/>
  </r>
  <r>
    <n v="4975"/>
    <x v="97"/>
    <d v="2023-11-06T00:00:00"/>
    <s v="DE ASIS JANETTE D."/>
    <s v="BPLO"/>
    <x v="0"/>
    <d v="2023-11-16T00:00:00"/>
    <d v="2023-11-17T00:00:00"/>
    <s v="SL"/>
    <m/>
    <s v="2 SL"/>
    <n v="2"/>
    <m/>
  </r>
  <r>
    <n v="4976"/>
    <x v="97"/>
    <d v="2023-11-17T00:00:00"/>
    <s v="MENDOZA MARIA ABIGAIL A."/>
    <n v="0"/>
    <x v="2"/>
    <d v="2023-11-21T00:00:00"/>
    <d v="2023-11-21T00:00:00"/>
    <s v="VL"/>
    <m/>
    <s v="1 VL"/>
    <n v="1"/>
    <m/>
  </r>
  <r>
    <n v="4977"/>
    <x v="97"/>
    <d v="2023-11-17T00:00:00"/>
    <s v="OPO CONEY V."/>
    <s v="HOUSING"/>
    <x v="0"/>
    <d v="2023-11-28T00:00:00"/>
    <d v="2023-11-30T00:00:00"/>
    <s v="VL"/>
    <m/>
    <s v="3 VL"/>
    <n v="3"/>
    <m/>
  </r>
  <r>
    <n v="4978"/>
    <x v="97"/>
    <d v="2023-11-16T00:00:00"/>
    <s v="VALENCIANO MARLYN C."/>
    <s v="HALL OF JUSTICE"/>
    <x v="0"/>
    <d v="2023-11-13T00:00:00"/>
    <d v="2023-11-14T00:00:00"/>
    <s v="SL"/>
    <m/>
    <s v="2 SL"/>
    <n v="2"/>
    <m/>
  </r>
  <r>
    <n v="4979"/>
    <x v="97"/>
    <d v="2023-11-13T00:00:00"/>
    <s v="ENRIQUEZ ANABEL O."/>
    <s v="CHO"/>
    <x v="0"/>
    <d v="2023-11-10T00:00:00"/>
    <d v="2023-11-10T00:00:00"/>
    <s v="SL"/>
    <m/>
    <s v="1 SL"/>
    <n v="1"/>
    <m/>
  </r>
  <r>
    <n v="4980"/>
    <x v="97"/>
    <d v="2023-11-13T00:00:00"/>
    <s v="BAES ELMER P."/>
    <s v="EDP"/>
    <x v="0"/>
    <d v="2023-11-13T00:00:00"/>
    <d v="2023-11-13T00:00:00"/>
    <s v="OTHER"/>
    <s v="SEC 21 EO 292- SPECIAL PRIVILEGE"/>
    <s v="1 OTHER"/>
    <n v="1"/>
    <m/>
  </r>
  <r>
    <n v="4981"/>
    <x v="97"/>
    <d v="2023-11-24T00:00:00"/>
    <s v="BATHAN FRANNIE P."/>
    <s v="CHO"/>
    <x v="1"/>
    <d v="2023-12-01T00:00:00"/>
    <d v="2023-12-01T00:00:00"/>
    <s v="VL"/>
    <m/>
    <s v="1 VL"/>
    <n v="1"/>
    <m/>
  </r>
  <r>
    <n v="4982"/>
    <x v="97"/>
    <d v="2023-11-28T00:00:00"/>
    <s v="MALIGAYO YOLANDA D."/>
    <s v="CHO"/>
    <x v="1"/>
    <d v="2023-11-21T00:00:00"/>
    <d v="2023-11-22T00:00:00"/>
    <s v="SL"/>
    <m/>
    <s v="2 SL"/>
    <n v="2"/>
    <m/>
  </r>
  <r>
    <n v="4983"/>
    <x v="97"/>
    <d v="2023-11-10T00:00:00"/>
    <s v="COSA PAOLA GRACE P."/>
    <s v="ASSESSOR"/>
    <x v="0"/>
    <d v="2023-11-13T00:00:00"/>
    <d v="2023-11-13T00:00:00"/>
    <s v="VL"/>
    <m/>
    <s v="1 VL"/>
    <n v="1"/>
    <m/>
  </r>
  <r>
    <n v="4984"/>
    <x v="97"/>
    <s v="11/31/2023"/>
    <s v="MANGUINAO NIÑA P."/>
    <s v="OSPITAL NG TAGAYTAY"/>
    <x v="1"/>
    <d v="2023-11-06T00:00:00"/>
    <d v="2023-11-08T00:00:00"/>
    <s v="VL"/>
    <m/>
    <s v="3 VL"/>
    <n v="3"/>
    <m/>
  </r>
  <r>
    <n v="4985"/>
    <x v="97"/>
    <d v="2023-11-07T00:00:00"/>
    <s v="BUTALON DIANNE H."/>
    <s v="ONT"/>
    <x v="0"/>
    <d v="2023-12-07T00:00:00"/>
    <d v="2023-12-08T00:00:00"/>
    <s v="OTHER"/>
    <s v="SEC 21 EO 292- SPECIAL PRIVILEGE"/>
    <s v="1 OTHER"/>
    <n v="1"/>
    <m/>
  </r>
  <r>
    <n v="4985"/>
    <x v="97"/>
    <d v="2023-11-07T00:00:00"/>
    <s v="BUTALON DIANNE H."/>
    <s v="ONT"/>
    <x v="0"/>
    <d v="2023-12-11T00:00:00"/>
    <d v="2023-12-11T00:00:00"/>
    <s v="OTHER"/>
    <s v="SEC 21 EO 292- SPECIAL PRIVILEGE"/>
    <s v="1 OTHER"/>
    <n v="1"/>
    <m/>
  </r>
  <r>
    <n v="4986"/>
    <x v="97"/>
    <d v="2023-11-03T00:00:00"/>
    <s v="ROLLE MICHELLYN G."/>
    <s v="ONT"/>
    <x v="0"/>
    <d v="2023-12-01T00:00:00"/>
    <d v="2023-12-01T00:00:00"/>
    <s v="VL"/>
    <m/>
    <s v="1 VL"/>
    <n v="1"/>
    <m/>
  </r>
  <r>
    <n v="4986"/>
    <x v="97"/>
    <d v="2023-11-03T00:00:00"/>
    <s v="ROLLE MICHELLYN G."/>
    <s v="ONT"/>
    <x v="0"/>
    <d v="2023-12-04T00:00:00"/>
    <d v="2023-12-04T00:00:00"/>
    <s v="VL"/>
    <m/>
    <s v="1 VL"/>
    <n v="1"/>
    <m/>
  </r>
  <r>
    <n v="4987"/>
    <x v="97"/>
    <d v="2023-11-23T00:00:00"/>
    <s v="MENDOZA ARRIES N."/>
    <n v="0"/>
    <x v="2"/>
    <d v="2023-12-21T00:00:00"/>
    <d v="2023-12-22T00:00:00"/>
    <s v="VL"/>
    <m/>
    <s v="2 VL"/>
    <n v="2"/>
    <m/>
  </r>
  <r>
    <n v="4987"/>
    <x v="97"/>
    <d v="2023-11-23T00:00:00"/>
    <s v="MENDOZA ARRIES N."/>
    <n v="0"/>
    <x v="2"/>
    <d v="2023-12-27T00:00:00"/>
    <d v="2023-12-29T00:00:00"/>
    <s v="VL"/>
    <m/>
    <s v="3 VL"/>
    <n v="3"/>
    <m/>
  </r>
  <r>
    <n v="4988"/>
    <x v="97"/>
    <d v="2023-11-28T00:00:00"/>
    <s v="SUMAGUI LORENA P."/>
    <s v="BIR"/>
    <x v="0"/>
    <d v="2023-11-14T00:00:00"/>
    <d v="2023-11-14T00:00:00"/>
    <s v="SL"/>
    <m/>
    <s v="1 SL"/>
    <n v="1"/>
    <m/>
  </r>
  <r>
    <n v="4988"/>
    <x v="97"/>
    <d v="2023-11-28T00:00:00"/>
    <s v="SUMAGUI LORENA P."/>
    <s v="BIR"/>
    <x v="0"/>
    <d v="2023-11-16T00:00:00"/>
    <d v="2023-11-17T00:00:00"/>
    <s v="SL"/>
    <m/>
    <s v="2 SL"/>
    <n v="2"/>
    <m/>
  </r>
  <r>
    <n v="4989"/>
    <x v="97"/>
    <d v="2023-11-03T00:00:00"/>
    <s v="ROLLE MICHELLYN G."/>
    <s v="ONT"/>
    <x v="0"/>
    <d v="2023-11-28T00:00:00"/>
    <d v="2023-11-29T00:00:00"/>
    <s v="OTHER"/>
    <s v="SEC 21 EO 292- SPECIAL PRIVILEGE"/>
    <s v="2 OTHER"/>
    <n v="2"/>
    <m/>
  </r>
  <r>
    <n v="4990"/>
    <x v="97"/>
    <d v="2023-11-03T00:00:00"/>
    <s v="FERMA ETHEL GRACE N."/>
    <s v="ONT"/>
    <x v="0"/>
    <d v="2023-11-17T00:00:00"/>
    <d v="2023-11-17T00:00:00"/>
    <s v="OTHER"/>
    <s v="SEC 21 EO 292- SPECIAL PRIVILEGE"/>
    <s v="1 OTHER"/>
    <n v="1"/>
    <m/>
  </r>
  <r>
    <n v="4991"/>
    <x v="97"/>
    <d v="2023-11-03T00:00:00"/>
    <s v="FERMA ETHEL GRACE N."/>
    <s v="ONT"/>
    <x v="0"/>
    <d v="2023-11-18T00:00:00"/>
    <d v="2023-11-19T00:00:00"/>
    <s v="VL"/>
    <m/>
    <s v="0 VL"/>
    <n v="0"/>
    <m/>
  </r>
  <r>
    <n v="4992"/>
    <x v="97"/>
    <d v="2023-11-13T00:00:00"/>
    <s v="LACIBAL RYAN G."/>
    <s v="DA"/>
    <x v="0"/>
    <d v="2023-11-20T00:00:00"/>
    <d v="2023-11-24T00:00:00"/>
    <s v="VL"/>
    <m/>
    <s v="5 VL"/>
    <n v="5"/>
    <m/>
  </r>
  <r>
    <n v="4993"/>
    <x v="97"/>
    <d v="2023-11-13T00:00:00"/>
    <s v="RAMA RAQUEL J."/>
    <s v="INTERNAL"/>
    <x v="0"/>
    <d v="2023-10-27T00:00:00"/>
    <d v="2023-10-29T00:00:00"/>
    <s v="SL"/>
    <m/>
    <s v="3 SL"/>
    <n v="3"/>
    <m/>
  </r>
  <r>
    <n v="4994"/>
    <x v="97"/>
    <d v="2023-11-07T00:00:00"/>
    <s v="RAMA RAQUEL J."/>
    <s v="INTERNAL"/>
    <x v="0"/>
    <d v="2023-10-31T00:00:00"/>
    <d v="2023-10-31T00:00:00"/>
    <s v="OTHER"/>
    <s v="SEC 21 EO 292- SPECIAL PRIVILEGE"/>
    <s v="1 OTHER"/>
    <n v="1"/>
    <m/>
  </r>
  <r>
    <n v="4995"/>
    <x v="97"/>
    <d v="2023-11-27T00:00:00"/>
    <s v="ACUB MA. MARILYN L."/>
    <s v="PICNIC GROVE"/>
    <x v="0"/>
    <d v="2023-11-23T00:00:00"/>
    <d v="2023-11-24T00:00:00"/>
    <s v="SL"/>
    <m/>
    <s v="2 SL"/>
    <n v="2"/>
    <m/>
  </r>
  <r>
    <n v="4996"/>
    <x v="97"/>
    <d v="2023-11-25T00:00:00"/>
    <s v="MANALO CATALINA C."/>
    <s v="PICNIC GROVE"/>
    <x v="0"/>
    <d v="2023-12-01T00:00:00"/>
    <d v="2023-12-01T00:00:00"/>
    <s v="VL"/>
    <m/>
    <s v="1 VL"/>
    <n v="1"/>
    <m/>
  </r>
  <r>
    <n v="4996"/>
    <x v="97"/>
    <d v="2023-11-25T00:00:00"/>
    <s v="MANALO CATALINA C."/>
    <s v="PICNIC GROVE"/>
    <x v="0"/>
    <d v="2023-12-04T00:00:00"/>
    <d v="2023-12-07T00:00:00"/>
    <s v="VL"/>
    <m/>
    <s v="4 VL"/>
    <n v="4"/>
    <m/>
  </r>
  <r>
    <n v="4996"/>
    <x v="97"/>
    <d v="2023-11-25T00:00:00"/>
    <s v="MANALO CATALINA C."/>
    <s v="PICNIC GROVE"/>
    <x v="0"/>
    <d v="2023-12-11T00:00:00"/>
    <d v="2023-12-14T00:00:00"/>
    <s v="VL"/>
    <m/>
    <s v="4 VL"/>
    <n v="4"/>
    <m/>
  </r>
  <r>
    <n v="4996"/>
    <x v="97"/>
    <d v="2023-11-25T00:00:00"/>
    <s v="MANALO CATALINA C."/>
    <s v="PICNIC GROVE"/>
    <x v="0"/>
    <d v="2023-12-18T00:00:00"/>
    <d v="2023-12-22T00:00:00"/>
    <s v="VL"/>
    <m/>
    <s v="5 VL"/>
    <n v="5"/>
    <m/>
  </r>
  <r>
    <n v="4996"/>
    <x v="97"/>
    <d v="2023-11-25T00:00:00"/>
    <s v="MANALO CATALINA C."/>
    <s v="PICNIC GROVE"/>
    <x v="0"/>
    <d v="2023-12-26T00:00:00"/>
    <d v="2023-12-29T00:00:00"/>
    <s v="VL"/>
    <m/>
    <s v="3 VL"/>
    <n v="3"/>
    <m/>
  </r>
  <r>
    <n v="4997"/>
    <x v="97"/>
    <d v="2023-11-28T00:00:00"/>
    <s v="VILLANUEVA PABLO B."/>
    <s v="PICNIC GROVE"/>
    <x v="1"/>
    <d v="2023-12-04T00:00:00"/>
    <d v="2023-12-08T00:00:00"/>
    <s v="VL"/>
    <m/>
    <s v="4 VL"/>
    <n v="4"/>
    <m/>
  </r>
  <r>
    <n v="4998"/>
    <x v="97"/>
    <d v="2023-11-28T00:00:00"/>
    <s v="AALA MELODY M."/>
    <s v="GSO"/>
    <x v="0"/>
    <d v="2023-11-24T00:00:00"/>
    <d v="2023-11-24T00:00:00"/>
    <s v="SL"/>
    <m/>
    <s v="1 SL"/>
    <n v="1"/>
    <m/>
  </r>
  <r>
    <n v="4999"/>
    <x v="97"/>
    <d v="2023-11-27T00:00:00"/>
    <s v="CASTILLO ROBENSON  "/>
    <s v="CENRO"/>
    <x v="0"/>
    <d v="2023-11-25T00:00:00"/>
    <d v="2023-11-26T00:00:00"/>
    <s v="SL"/>
    <m/>
    <s v="0 SL"/>
    <n v="0"/>
    <m/>
  </r>
  <r>
    <n v="5000"/>
    <x v="97"/>
    <d v="2023-11-27T00:00:00"/>
    <s v="MARDO MELINDA E."/>
    <s v="CENRO"/>
    <x v="0"/>
    <d v="2023-11-25T00:00:00"/>
    <d v="2023-11-25T00:00:00"/>
    <s v="SL"/>
    <m/>
    <s v="0 SL"/>
    <n v="0"/>
    <m/>
  </r>
  <r>
    <n v="5001"/>
    <x v="97"/>
    <d v="2023-11-13T00:00:00"/>
    <s v="JORGE CAROLINA M."/>
    <s v="CTO"/>
    <x v="1"/>
    <d v="2023-12-11T00:00:00"/>
    <d v="2023-12-11T00:00:00"/>
    <s v="VL"/>
    <m/>
    <s v="1 VL"/>
    <n v="1"/>
    <m/>
  </r>
  <r>
    <n v="5001"/>
    <x v="97"/>
    <d v="2023-11-13T00:00:00"/>
    <s v="JORGE CAROLINA M."/>
    <s v="CTO"/>
    <x v="1"/>
    <d v="2023-12-13T00:00:00"/>
    <d v="2023-11-13T00:00:00"/>
    <s v="VL"/>
    <m/>
    <s v="-21 VL"/>
    <n v="-21"/>
    <m/>
  </r>
  <r>
    <n v="5002"/>
    <x v="97"/>
    <d v="2023-11-28T00:00:00"/>
    <s v="ANGELES ANNABEL D."/>
    <n v="0"/>
    <x v="0"/>
    <d v="2023-11-23T00:00:00"/>
    <d v="2023-11-24T00:00:00"/>
    <s v="SL"/>
    <m/>
    <s v="2 SL"/>
    <n v="2"/>
    <m/>
  </r>
  <r>
    <n v="5003"/>
    <x v="97"/>
    <d v="2023-11-24T00:00:00"/>
    <s v="VILLANUEVA CHRISTIANNE FAYE A."/>
    <s v="CEO"/>
    <x v="0"/>
    <d v="2023-11-22T00:00:00"/>
    <d v="2023-11-22T00:00:00"/>
    <s v="SL"/>
    <m/>
    <s v="1 SL"/>
    <n v="1"/>
    <m/>
  </r>
  <r>
    <n v="5004"/>
    <x v="97"/>
    <d v="2023-11-28T00:00:00"/>
    <s v="DESEPEDA ADELAIDA R."/>
    <s v="GSO"/>
    <x v="0"/>
    <d v="2023-11-23T00:00:00"/>
    <d v="2023-11-24T00:00:00"/>
    <s v="SL"/>
    <m/>
    <s v="2 SL"/>
    <n v="2"/>
    <m/>
  </r>
  <r>
    <n v="5005"/>
    <x v="97"/>
    <d v="2023-11-23T00:00:00"/>
    <s v="COSME MA VICTORIA M."/>
    <s v="PICNIC GROVE"/>
    <x v="1"/>
    <d v="2023-12-07T00:00:00"/>
    <d v="2023-12-07T00:00:00"/>
    <s v="OTHER"/>
    <s v="SEC 21 EO 292- SPECIAL PRIVILEGE"/>
    <s v="1 OTHER"/>
    <n v="1"/>
    <m/>
  </r>
  <r>
    <n v="5006"/>
    <x v="97"/>
    <d v="2023-11-23T00:00:00"/>
    <s v="COSME MA VICTORIA M."/>
    <s v="PICNIC GROVE"/>
    <x v="1"/>
    <d v="2023-11-28T00:00:00"/>
    <d v="2023-11-29T00:00:00"/>
    <s v="OTHER"/>
    <s v="SEC 21 EO 292- SPECIAL PRIVILEGE"/>
    <s v="2 OTHER"/>
    <n v="2"/>
    <m/>
  </r>
  <r>
    <n v="5007"/>
    <x v="97"/>
    <d v="2023-11-10T00:00:00"/>
    <s v="GATPANDAN NENITA M."/>
    <s v="LIBRARY"/>
    <x v="1"/>
    <d v="2023-11-09T00:00:00"/>
    <d v="2023-11-09T00:00:00"/>
    <s v="SL"/>
    <m/>
    <s v="1 SL"/>
    <n v="1"/>
    <m/>
  </r>
  <r>
    <n v="5008"/>
    <x v="97"/>
    <d v="2023-11-06T00:00:00"/>
    <s v="GATPANDAN NENITA M."/>
    <s v="LIBRARY"/>
    <x v="1"/>
    <d v="2023-11-03T00:00:00"/>
    <d v="2023-11-03T00:00:00"/>
    <s v="SL"/>
    <m/>
    <s v="1 SL"/>
    <n v="1"/>
    <m/>
  </r>
  <r>
    <n v="5009"/>
    <x v="97"/>
    <d v="2023-11-06T00:00:00"/>
    <s v="ANGCAYA JENNY ROSE S."/>
    <s v="CTO-LICENSE"/>
    <x v="0"/>
    <d v="2023-11-29T00:00:00"/>
    <d v="2023-11-30T00:00:00"/>
    <s v="VL"/>
    <m/>
    <s v="1 VL"/>
    <n v="1"/>
    <m/>
  </r>
  <r>
    <n v="5009"/>
    <x v="97"/>
    <d v="2023-11-06T00:00:00"/>
    <s v="ANGCAYA JENNY ROSE S."/>
    <s v="CTO-LICENSE"/>
    <x v="0"/>
    <d v="2023-12-01T00:00:00"/>
    <d v="2023-12-04T00:00:00"/>
    <s v="VL"/>
    <m/>
    <s v="2 VL"/>
    <n v="2"/>
    <m/>
  </r>
  <r>
    <n v="5009"/>
    <x v="97"/>
    <d v="2023-11-06T00:00:00"/>
    <s v="ANGCAYA JENNY ROSE S."/>
    <s v="CTO-LICENSE"/>
    <x v="0"/>
    <d v="2023-12-11T00:00:00"/>
    <d v="2023-12-11T00:00:00"/>
    <s v="VL"/>
    <m/>
    <s v="1 VL"/>
    <n v="1"/>
    <m/>
  </r>
  <r>
    <n v="5010"/>
    <x v="97"/>
    <d v="2023-11-06T00:00:00"/>
    <s v="ROMILLA EDITH D."/>
    <s v="PIO"/>
    <x v="1"/>
    <d v="2023-11-25T00:00:00"/>
    <d v="2023-11-25T00:00:00"/>
    <s v="OTHER"/>
    <s v="SEC 21 EO 292- SPECIAL PRIVILEGE"/>
    <s v="0 OTHER"/>
    <n v="0"/>
    <m/>
  </r>
  <r>
    <n v="5011"/>
    <x v="97"/>
    <d v="2023-11-06T00:00:00"/>
    <s v="ROMILLA EDITH D."/>
    <s v="PIO"/>
    <x v="1"/>
    <d v="2023-11-17T00:00:00"/>
    <d v="2023-11-17T00:00:00"/>
    <s v="SL"/>
    <m/>
    <s v="1 SL"/>
    <n v="1"/>
    <m/>
  </r>
  <r>
    <n v="5011"/>
    <x v="97"/>
    <d v="2023-11-06T00:00:00"/>
    <s v="ROMILLA EDITH D."/>
    <s v="PIO"/>
    <x v="1"/>
    <d v="2023-11-20T00:00:00"/>
    <d v="2023-11-20T00:00:00"/>
    <s v="SL"/>
    <m/>
    <s v="1 SL"/>
    <n v="1"/>
    <m/>
  </r>
  <r>
    <n v="5012"/>
    <x v="97"/>
    <d v="2023-11-22T00:00:00"/>
    <s v="MARASIGAN GINALYN D."/>
    <s v="ACCOUNTING"/>
    <x v="1"/>
    <d v="2023-12-28T00:00:00"/>
    <d v="2023-12-28T00:00:00"/>
    <s v="VL"/>
    <m/>
    <s v="1 VL"/>
    <n v="1"/>
    <m/>
  </r>
  <r>
    <n v="5013"/>
    <x v="97"/>
    <d v="2023-11-22T00:00:00"/>
    <s v="RODRIGUEZ NARCISCO E."/>
    <s v="EEO/CITY MARKET"/>
    <x v="0"/>
    <d v="2023-12-03T00:00:00"/>
    <d v="2023-12-05T00:00:00"/>
    <s v="VL"/>
    <m/>
    <s v="3 VL"/>
    <n v="3"/>
    <m/>
  </r>
  <r>
    <n v="5013"/>
    <x v="97"/>
    <d v="2023-11-22T00:00:00"/>
    <s v="RODRIGUEZ NARCISCO E."/>
    <s v="EEO/CITY MARKET"/>
    <x v="0"/>
    <d v="2023-12-07T00:00:00"/>
    <d v="2023-12-07T00:00:00"/>
    <s v="VL"/>
    <m/>
    <s v="1 VL"/>
    <n v="1"/>
    <m/>
  </r>
  <r>
    <n v="5013"/>
    <x v="97"/>
    <d v="2023-11-22T00:00:00"/>
    <s v="RODRIGUEZ NARCISCO E."/>
    <s v="EEO/CITY MARKET"/>
    <x v="0"/>
    <d v="2023-12-10T00:00:00"/>
    <d v="2023-12-12T00:00:00"/>
    <s v="VL"/>
    <m/>
    <s v="2 VL"/>
    <n v="2"/>
    <m/>
  </r>
  <r>
    <n v="5013"/>
    <x v="97"/>
    <d v="2023-11-22T00:00:00"/>
    <s v="RODRIGUEZ NARCISCO E."/>
    <s v="EEO/CITY MARKET"/>
    <x v="0"/>
    <d v="2023-12-14T00:00:00"/>
    <d v="2023-12-14T00:00:00"/>
    <s v="VL"/>
    <m/>
    <s v="1 VL"/>
    <n v="1"/>
    <m/>
  </r>
  <r>
    <n v="5013"/>
    <x v="97"/>
    <d v="2023-11-22T00:00:00"/>
    <s v="RODRIGUEZ NARCISCO E."/>
    <s v="EEO/CITY MARKET"/>
    <x v="0"/>
    <d v="2023-12-17T00:00:00"/>
    <d v="2023-12-19T00:00:00"/>
    <s v="VL"/>
    <m/>
    <s v="2 VL"/>
    <n v="2"/>
    <m/>
  </r>
  <r>
    <n v="5013"/>
    <x v="97"/>
    <d v="2023-11-22T00:00:00"/>
    <s v="RODRIGUEZ NARCISCO E."/>
    <s v="EEO/CITY MARKET"/>
    <x v="0"/>
    <d v="2023-12-21T00:00:00"/>
    <d v="2023-12-21T00:00:00"/>
    <s v="VL"/>
    <m/>
    <s v="1 VL"/>
    <n v="1"/>
    <m/>
  </r>
  <r>
    <n v="5014"/>
    <x v="97"/>
    <d v="2023-11-22T00:00:00"/>
    <s v="PARRA VICTORIA S."/>
    <s v="EEO/ CITY MARKET"/>
    <x v="1"/>
    <d v="2023-11-21T00:00:00"/>
    <d v="2023-11-21T00:00:00"/>
    <s v="SL"/>
    <m/>
    <s v="1 SL"/>
    <n v="1"/>
    <m/>
  </r>
  <r>
    <n v="5015"/>
    <x v="97"/>
    <d v="2023-11-22T00:00:00"/>
    <s v="PARRA VICTORIA S."/>
    <s v="EEO/ CITY MARKET"/>
    <x v="1"/>
    <d v="2023-12-04T00:00:00"/>
    <d v="2023-12-04T00:00:00"/>
    <s v="OTHER"/>
    <s v="SEC 21 EO 292- SPECIAL PRIVILEGE"/>
    <s v="1 OTHER"/>
    <n v="1"/>
    <m/>
  </r>
  <r>
    <n v="5016"/>
    <x v="97"/>
    <d v="2023-11-22T00:00:00"/>
    <s v="PARRA VICTORIA S."/>
    <s v="EEO/ CITY MARKET"/>
    <x v="1"/>
    <d v="2023-12-14T00:00:00"/>
    <d v="2023-12-14T00:00:00"/>
    <s v="VL"/>
    <m/>
    <s v="1 VL"/>
    <n v="1"/>
    <m/>
  </r>
  <r>
    <n v="5016"/>
    <x v="97"/>
    <d v="2023-11-22T00:00:00"/>
    <s v="PARRA VICTORIA S."/>
    <s v="EEO/ CITY MARKET"/>
    <x v="1"/>
    <d v="2023-12-19T00:00:00"/>
    <d v="2023-12-19T00:00:00"/>
    <s v="VL"/>
    <m/>
    <s v="1 VL"/>
    <n v="1"/>
    <m/>
  </r>
  <r>
    <n v="5016"/>
    <x v="97"/>
    <d v="2023-11-22T00:00:00"/>
    <s v="PARRA VICTORIA S."/>
    <s v="EEO/ CITY MARKET"/>
    <x v="1"/>
    <d v="2023-12-21T00:00:00"/>
    <d v="2023-12-21T00:00:00"/>
    <s v="VL"/>
    <m/>
    <s v="1 VL"/>
    <n v="1"/>
    <m/>
  </r>
  <r>
    <n v="5016"/>
    <x v="97"/>
    <d v="2023-11-22T00:00:00"/>
    <s v="PARRA VICTORIA S."/>
    <s v="EEO/ CITY MARKET"/>
    <x v="1"/>
    <d v="2023-12-26T00:00:00"/>
    <d v="2023-12-26T00:00:00"/>
    <s v="VL"/>
    <m/>
    <s v="0 VL"/>
    <n v="0"/>
    <m/>
  </r>
  <r>
    <n v="5016"/>
    <x v="97"/>
    <d v="2023-11-22T00:00:00"/>
    <s v="PARRA VICTORIA S."/>
    <s v="EEO/ CITY MARKET"/>
    <x v="1"/>
    <d v="2023-12-28T00:00:00"/>
    <d v="2023-12-28T00:00:00"/>
    <s v="VL"/>
    <m/>
    <s v="1 VL"/>
    <n v="1"/>
    <m/>
  </r>
  <r>
    <n v="5017"/>
    <x v="97"/>
    <d v="2023-11-20T00:00:00"/>
    <s v="MACASPAC ELVIRA V."/>
    <s v="COOPERATIVE OFFICE"/>
    <x v="1"/>
    <d v="2023-11-16T00:00:00"/>
    <d v="2023-11-17T00:00:00"/>
    <s v="SL"/>
    <m/>
    <s v="2 SL"/>
    <n v="2"/>
    <m/>
  </r>
  <r>
    <n v="5018"/>
    <x v="97"/>
    <d v="2023-11-17T00:00:00"/>
    <s v="MARINDUQUE GERRY C."/>
    <s v="CHO"/>
    <x v="1"/>
    <d v="2023-11-16T00:00:00"/>
    <d v="2023-11-16T00:00:00"/>
    <s v="SL"/>
    <m/>
    <s v="1 SL"/>
    <n v="1"/>
    <m/>
  </r>
  <r>
    <n v="5019"/>
    <x v="97"/>
    <d v="2023-11-13T00:00:00"/>
    <s v="AMBION LAMBERTO A."/>
    <s v="VMO"/>
    <x v="1"/>
    <d v="2023-11-24T00:00:00"/>
    <d v="2023-11-24T00:00:00"/>
    <s v="VL"/>
    <m/>
    <s v="1 VL"/>
    <n v="1"/>
    <m/>
  </r>
  <r>
    <n v="5019"/>
    <x v="97"/>
    <d v="2023-11-13T00:00:00"/>
    <s v="AMBION LAMBERTO A."/>
    <s v="VMO"/>
    <x v="1"/>
    <d v="2023-12-14T00:00:00"/>
    <d v="2023-12-14T00:00:00"/>
    <s v="VL"/>
    <m/>
    <s v="1 VL"/>
    <n v="1"/>
    <m/>
  </r>
  <r>
    <n v="5020"/>
    <x v="97"/>
    <d v="2023-11-15T00:00:00"/>
    <s v="VILLANUEVA RICHELLE A."/>
    <s v="TICC"/>
    <x v="0"/>
    <d v="2023-11-10T00:00:00"/>
    <d v="2023-11-10T00:00:00"/>
    <s v="SL"/>
    <m/>
    <s v="1 SL"/>
    <n v="1"/>
    <m/>
  </r>
  <r>
    <n v="5021"/>
    <x v="97"/>
    <d v="2023-11-16T00:00:00"/>
    <s v="PAITON MARY ANN M."/>
    <s v="CHARACTER OFFICE"/>
    <x v="1"/>
    <d v="2023-11-13T00:00:00"/>
    <d v="2023-11-15T00:00:00"/>
    <s v="SL"/>
    <m/>
    <s v="3 SL"/>
    <n v="3"/>
    <m/>
  </r>
  <r>
    <n v="5022"/>
    <x v="97"/>
    <d v="2023-11-21T00:00:00"/>
    <s v="MIRANDA MARIA LOIDA M."/>
    <n v="0"/>
    <x v="2"/>
    <d v="2023-11-20T00:00:00"/>
    <d v="2023-11-20T00:00:00"/>
    <s v="SL"/>
    <m/>
    <s v="1 SL"/>
    <n v="1"/>
    <m/>
  </r>
  <r>
    <n v="5023"/>
    <x v="97"/>
    <d v="2023-11-17T00:00:00"/>
    <s v="LANTING AILEEN D."/>
    <s v="CHARACTER OFFICE"/>
    <x v="1"/>
    <d v="2023-10-31T00:00:00"/>
    <d v="2023-10-31T00:00:00"/>
    <s v="SL"/>
    <m/>
    <s v="1 SL"/>
    <n v="1"/>
    <m/>
  </r>
  <r>
    <n v="5024"/>
    <x v="98"/>
    <d v="2023-11-17T00:00:00"/>
    <s v="MANLANGIT LEONILA R."/>
    <s v="TICC"/>
    <x v="0"/>
    <d v="2023-11-28T00:00:00"/>
    <d v="2023-11-30T00:00:00"/>
    <s v="VL"/>
    <m/>
    <s v="2 VL"/>
    <n v="2"/>
    <m/>
  </r>
  <r>
    <n v="5025"/>
    <x v="98"/>
    <d v="2023-10-16T00:00:00"/>
    <s v="BANICO PILAR B."/>
    <s v="CCT"/>
    <x v="1"/>
    <d v="2023-11-20T00:00:00"/>
    <d v="2023-11-20T00:00:00"/>
    <s v="VL"/>
    <m/>
    <s v="1 VL"/>
    <n v="1"/>
    <m/>
  </r>
  <r>
    <n v="5026"/>
    <x v="98"/>
    <d v="2023-11-09T00:00:00"/>
    <s v="BATHAN ELVIRA R."/>
    <s v="TICC"/>
    <x v="0"/>
    <d v="2023-12-21T00:00:00"/>
    <d v="2023-12-22T00:00:00"/>
    <s v="VL"/>
    <m/>
    <s v="2 VL"/>
    <n v="2"/>
    <m/>
  </r>
  <r>
    <n v="5026"/>
    <x v="98"/>
    <d v="2023-11-09T00:00:00"/>
    <s v="BATHAN ELVIRA R."/>
    <s v="TICC"/>
    <x v="0"/>
    <d v="2023-12-26T00:00:00"/>
    <d v="2023-12-29T00:00:00"/>
    <s v="VL"/>
    <m/>
    <s v="3 VL"/>
    <n v="3"/>
    <m/>
  </r>
  <r>
    <n v="5027"/>
    <x v="98"/>
    <d v="2023-11-22T00:00:00"/>
    <s v="CAPACIA JASON A."/>
    <s v="TICC"/>
    <x v="0"/>
    <d v="2023-11-12T00:00:00"/>
    <d v="2023-11-12T00:00:00"/>
    <s v="OTHER"/>
    <s v="SEC 21 EO 292- SPECIAL PRIVILEGE"/>
    <s v="0 OTHER"/>
    <n v="0"/>
    <m/>
  </r>
  <r>
    <n v="5028"/>
    <x v="98"/>
    <d v="2023-11-21T00:00:00"/>
    <s v="CORTEZ FIDELA B."/>
    <s v="TCCH/TICC"/>
    <x v="1"/>
    <d v="2023-10-05T00:00:00"/>
    <d v="2023-10-05T00:00:00"/>
    <s v="SL"/>
    <m/>
    <s v="1 SL"/>
    <n v="1"/>
    <m/>
  </r>
  <r>
    <n v="5029"/>
    <x v="98"/>
    <d v="2023-11-21T00:00:00"/>
    <s v="RODRIGUEZ JOSEPHINE R."/>
    <s v="TICC"/>
    <x v="0"/>
    <d v="2023-12-11T00:00:00"/>
    <d v="2023-12-12T00:00:00"/>
    <s v="VL"/>
    <m/>
    <s v="2 VL"/>
    <n v="2"/>
    <m/>
  </r>
  <r>
    <n v="5030"/>
    <x v="98"/>
    <d v="2023-11-21T00:00:00"/>
    <s v="PERIDO MARITES V."/>
    <s v="TCCH/TICC"/>
    <x v="1"/>
    <d v="2023-11-07T00:00:00"/>
    <d v="2023-11-07T00:00:00"/>
    <s v="SL"/>
    <m/>
    <s v="1 SL"/>
    <n v="1"/>
    <m/>
  </r>
  <r>
    <n v="5031"/>
    <x v="98"/>
    <d v="2023-11-20T00:00:00"/>
    <s v="ANGCAYA IRENE V."/>
    <s v="TICC"/>
    <x v="0"/>
    <d v="2023-12-01T00:00:00"/>
    <d v="2023-12-01T00:00:00"/>
    <s v="VL"/>
    <m/>
    <s v="1 VL"/>
    <n v="1"/>
    <m/>
  </r>
  <r>
    <n v="5031"/>
    <x v="98"/>
    <d v="2023-11-20T00:00:00"/>
    <s v="ANGCAYA IRENE V."/>
    <s v="TICC"/>
    <x v="0"/>
    <d v="2023-12-05T00:00:00"/>
    <d v="2023-12-05T00:00:00"/>
    <s v="VL"/>
    <m/>
    <s v="1 VL"/>
    <n v="1"/>
    <m/>
  </r>
  <r>
    <n v="5031"/>
    <x v="98"/>
    <d v="2023-11-20T00:00:00"/>
    <s v="ANGCAYA IRENE V."/>
    <s v="TICC"/>
    <x v="0"/>
    <d v="2023-12-07T00:00:00"/>
    <d v="2023-12-07T00:00:00"/>
    <s v="VL"/>
    <m/>
    <s v="1 VL"/>
    <n v="1"/>
    <m/>
  </r>
  <r>
    <n v="5031"/>
    <x v="98"/>
    <d v="2023-11-20T00:00:00"/>
    <s v="ANGCAYA IRENE V."/>
    <s v="TICC"/>
    <x v="0"/>
    <d v="2023-12-14T00:00:00"/>
    <d v="2023-12-15T00:00:00"/>
    <s v="VL"/>
    <m/>
    <s v="2 VL"/>
    <n v="2"/>
    <m/>
  </r>
  <r>
    <n v="5032"/>
    <x v="98"/>
    <d v="2023-11-20T00:00:00"/>
    <s v="ANGCAYA IRENE V."/>
    <s v="TICC"/>
    <x v="0"/>
    <d v="2023-12-11T00:00:00"/>
    <d v="2023-12-11T00:00:00"/>
    <s v="OTHER"/>
    <s v="SEC 21 EO 292- SPECIAL PRIVILEGE"/>
    <s v="1 OTHER"/>
    <n v="1"/>
    <m/>
  </r>
  <r>
    <n v="5033"/>
    <x v="98"/>
    <d v="2023-11-20T00:00:00"/>
    <s v="CESICAR JOCHELLE JOAN S."/>
    <s v="TICC/TCCH"/>
    <x v="0"/>
    <d v="2023-10-25T00:00:00"/>
    <d v="2023-10-25T00:00:00"/>
    <s v="SL"/>
    <m/>
    <s v="1 SL"/>
    <n v="1"/>
    <m/>
  </r>
  <r>
    <n v="5034"/>
    <x v="98"/>
    <d v="2023-11-20T00:00:00"/>
    <s v="GONZALES CRISTI NERISSE E."/>
    <s v="CEO"/>
    <x v="0"/>
    <d v="2023-11-17T00:00:00"/>
    <d v="2023-11-17T00:00:00"/>
    <s v="SL"/>
    <m/>
    <s v="1 SL"/>
    <n v="1"/>
    <m/>
  </r>
  <r>
    <n v="5035"/>
    <x v="98"/>
    <d v="2023-11-20T00:00:00"/>
    <s v="PUNZALAN LUCIANA A."/>
    <s v="TCNHS"/>
    <x v="0"/>
    <d v="2023-11-28T00:00:00"/>
    <d v="2023-11-29T00:00:00"/>
    <s v="VL"/>
    <m/>
    <s v="2 VL"/>
    <n v="2"/>
    <m/>
  </r>
  <r>
    <n v="5035"/>
    <x v="98"/>
    <d v="2023-11-20T00:00:00"/>
    <s v="PUNZALAN LUCIANA A."/>
    <s v="TCNHS"/>
    <x v="0"/>
    <d v="2023-12-01T00:00:00"/>
    <d v="2023-12-01T00:00:00"/>
    <s v="VL"/>
    <m/>
    <s v="1 VL"/>
    <n v="1"/>
    <m/>
  </r>
  <r>
    <n v="5035"/>
    <x v="98"/>
    <d v="2023-11-20T00:00:00"/>
    <s v="PUNZALAN LUCIANA A."/>
    <s v="TCNHS"/>
    <x v="0"/>
    <d v="2023-12-04T00:00:00"/>
    <d v="2023-12-07T00:00:00"/>
    <s v="VL"/>
    <m/>
    <s v="4 VL"/>
    <n v="4"/>
    <m/>
  </r>
  <r>
    <n v="5035"/>
    <x v="98"/>
    <d v="2023-11-20T00:00:00"/>
    <s v="PUNZALAN LUCIANA A."/>
    <s v="TCNHS"/>
    <x v="0"/>
    <d v="2023-12-11T00:00:00"/>
    <d v="2023-12-12T00:00:00"/>
    <s v="VL"/>
    <m/>
    <s v="2 VL"/>
    <n v="2"/>
    <m/>
  </r>
  <r>
    <n v="5036"/>
    <x v="98"/>
    <d v="2023-11-14T00:00:00"/>
    <s v="RAMOS EULOGIA A."/>
    <s v="TICC"/>
    <x v="0"/>
    <d v="2023-11-21T00:00:00"/>
    <d v="2023-11-21T00:00:00"/>
    <s v="VL"/>
    <m/>
    <s v="1 VL"/>
    <n v="1"/>
    <m/>
  </r>
  <r>
    <n v="5036"/>
    <x v="98"/>
    <d v="2023-11-14T00:00:00"/>
    <s v="RAMOS EULOGIA A."/>
    <s v="TICC"/>
    <x v="0"/>
    <d v="2023-11-27T00:00:00"/>
    <d v="2023-11-29T00:00:00"/>
    <s v="VL"/>
    <m/>
    <s v="3 VL"/>
    <n v="3"/>
    <m/>
  </r>
  <r>
    <n v="5037"/>
    <x v="98"/>
    <d v="2023-10-25T00:00:00"/>
    <s v="RODRIGUEZ JOSEPHINE R."/>
    <s v="TICC"/>
    <x v="0"/>
    <d v="2023-11-03T00:00:00"/>
    <d v="2023-11-03T00:00:00"/>
    <s v="VL"/>
    <m/>
    <s v="1 VL"/>
    <n v="1"/>
    <m/>
  </r>
  <r>
    <n v="5037"/>
    <x v="98"/>
    <d v="2023-10-25T00:00:00"/>
    <s v="RODRIGUEZ JOSEPHINE R."/>
    <s v="TICC"/>
    <x v="0"/>
    <d v="2023-11-06T00:00:00"/>
    <d v="2023-11-10T00:00:00"/>
    <s v="VL"/>
    <m/>
    <s v="5 VL"/>
    <n v="5"/>
    <m/>
  </r>
  <r>
    <n v="5037"/>
    <x v="98"/>
    <d v="2023-10-25T00:00:00"/>
    <s v="RODRIGUEZ JOSEPHINE R."/>
    <s v="TICC"/>
    <x v="0"/>
    <d v="2023-11-13T00:00:00"/>
    <d v="2023-11-15T00:00:00"/>
    <s v="VL"/>
    <m/>
    <s v="3 VL"/>
    <n v="3"/>
    <m/>
  </r>
  <r>
    <n v="5038"/>
    <x v="98"/>
    <d v="2023-10-23T00:00:00"/>
    <s v="DIGNO DANILO  "/>
    <s v="CENRO"/>
    <x v="0"/>
    <d v="2023-11-21T00:00:00"/>
    <d v="2023-11-22T00:00:00"/>
    <s v="SL"/>
    <m/>
    <s v="2 SL"/>
    <n v="2"/>
    <m/>
  </r>
  <r>
    <n v="5039"/>
    <x v="98"/>
    <d v="2023-12-22T00:00:00"/>
    <s v="PRIMO GRACE M."/>
    <s v="EEO/CITY MARKET"/>
    <x v="0"/>
    <d v="2023-12-21T00:00:00"/>
    <d v="2023-12-22T00:00:00"/>
    <s v="VL"/>
    <m/>
    <s v="2 VL"/>
    <n v="2"/>
    <m/>
  </r>
  <r>
    <n v="5039"/>
    <x v="98"/>
    <d v="2023-12-22T00:00:00"/>
    <s v="PRIMO GRACE M."/>
    <s v="EEO/CITY MARKET"/>
    <x v="0"/>
    <d v="2023-12-25T00:00:00"/>
    <d v="2023-12-28T00:00:00"/>
    <s v="VL"/>
    <m/>
    <s v="2 VL"/>
    <n v="2"/>
    <m/>
  </r>
  <r>
    <n v="5040"/>
    <x v="98"/>
    <d v="2023-12-22T00:00:00"/>
    <s v="PRIMO GRACE M."/>
    <s v="EEO/CITY MARKET"/>
    <x v="0"/>
    <d v="2023-12-19T00:00:00"/>
    <d v="2023-12-19T00:00:00"/>
    <s v="OTHER"/>
    <s v="SEC 21 EO 292- SPECIAL PRIVILEGE"/>
    <s v="1 OTHER"/>
    <n v="1"/>
    <m/>
  </r>
  <r>
    <n v="5041"/>
    <x v="98"/>
    <d v="2023-11-20T00:00:00"/>
    <s v="MATIBAG EDISON  "/>
    <n v="0"/>
    <x v="2"/>
    <d v="2023-11-27T00:00:00"/>
    <d v="2023-11-30T00:00:00"/>
    <s v="VL"/>
    <m/>
    <s v="3 VL"/>
    <n v="3"/>
    <m/>
  </r>
  <r>
    <n v="5041"/>
    <x v="98"/>
    <d v="2023-11-20T00:00:00"/>
    <s v="MATIBAG EDISON  "/>
    <n v="0"/>
    <x v="2"/>
    <d v="2023-12-01T00:00:00"/>
    <d v="2023-12-01T00:00:00"/>
    <s v="VL"/>
    <m/>
    <s v="1 VL"/>
    <n v="1"/>
    <m/>
  </r>
  <r>
    <n v="5042"/>
    <x v="98"/>
    <d v="2023-11-28T00:00:00"/>
    <s v="DE ASIS JANETTE D."/>
    <s v="BPLO"/>
    <x v="0"/>
    <d v="2023-11-24T00:00:00"/>
    <d v="2023-11-24T00:00:00"/>
    <s v="SL"/>
    <m/>
    <s v="1 SL"/>
    <n v="1"/>
    <m/>
  </r>
  <r>
    <n v="5043"/>
    <x v="98"/>
    <d v="2023-11-28T00:00:00"/>
    <s v="DE ASIS JANETTE D."/>
    <s v="BPLO"/>
    <x v="0"/>
    <d v="2023-12-26T00:00:00"/>
    <d v="2023-12-29T00:00:00"/>
    <s v="VL"/>
    <m/>
    <s v="3 VL"/>
    <n v="3"/>
    <m/>
  </r>
  <r>
    <n v="5044"/>
    <x v="98"/>
    <d v="2023-11-20T00:00:00"/>
    <s v="FLORES EDERLYN  "/>
    <s v="CENRO"/>
    <x v="0"/>
    <d v="2023-11-26T00:00:00"/>
    <d v="2023-11-30T00:00:00"/>
    <s v="VL"/>
    <m/>
    <s v="5 VL"/>
    <n v="5"/>
    <m/>
  </r>
  <r>
    <n v="5045"/>
    <x v="98"/>
    <d v="2023-11-22T00:00:00"/>
    <s v="PAITON MARY ANN M."/>
    <s v="CHARACTER OFFICE"/>
    <x v="1"/>
    <d v="2023-12-12T00:00:00"/>
    <d v="2023-12-13T00:00:00"/>
    <s v="VL"/>
    <m/>
    <s v="2 VL"/>
    <n v="2"/>
    <m/>
  </r>
  <r>
    <n v="5045"/>
    <x v="98"/>
    <d v="2023-11-22T00:00:00"/>
    <s v="PAITON MARY ANN M."/>
    <s v="CHARACTER OFFICE"/>
    <x v="1"/>
    <d v="2023-12-18T00:00:00"/>
    <d v="2023-12-20T00:00:00"/>
    <s v="VL"/>
    <m/>
    <s v="3 VL"/>
    <n v="3"/>
    <m/>
  </r>
  <r>
    <n v="5046"/>
    <x v="98"/>
    <d v="2023-11-22T00:00:00"/>
    <s v="LANTING AILEEN D."/>
    <s v="CHARACTER OFFICE"/>
    <x v="1"/>
    <d v="2023-12-11T00:00:00"/>
    <d v="2023-12-11T00:00:00"/>
    <s v="VL"/>
    <m/>
    <s v="1 VL"/>
    <n v="1"/>
    <m/>
  </r>
  <r>
    <n v="5047"/>
    <x v="98"/>
    <d v="2023-11-22T00:00:00"/>
    <s v="LANTING AILEEN D."/>
    <s v="CHARACTER OFFICE"/>
    <x v="1"/>
    <d v="2023-12-15T00:00:00"/>
    <d v="2023-12-15T00:00:00"/>
    <s v="VL"/>
    <m/>
    <s v="1 VL"/>
    <n v="1"/>
    <m/>
  </r>
  <r>
    <n v="5048"/>
    <x v="98"/>
    <d v="2023-11-20T00:00:00"/>
    <s v="RODENAS ALBERT RAPHAEL  "/>
    <s v="CENRO"/>
    <x v="0"/>
    <d v="2023-11-27T00:00:00"/>
    <d v="2023-11-30T00:00:00"/>
    <s v="VL"/>
    <m/>
    <s v="3 VL"/>
    <n v="3"/>
    <m/>
  </r>
  <r>
    <n v="5049"/>
    <x v="98"/>
    <d v="2023-11-23T00:00:00"/>
    <s v="ATIENZA VENUS  "/>
    <s v="CENRO"/>
    <x v="0"/>
    <d v="2023-11-25T00:00:00"/>
    <d v="2023-11-30T00:00:00"/>
    <s v="VL"/>
    <m/>
    <s v="5 VL"/>
    <n v="5"/>
    <m/>
  </r>
  <r>
    <n v="5050"/>
    <x v="98"/>
    <d v="2023-11-23T00:00:00"/>
    <s v="ANDAG ALEX C."/>
    <s v="CENRO"/>
    <x v="0"/>
    <d v="2023-11-25T00:00:00"/>
    <d v="2023-11-30T00:00:00"/>
    <s v="VL"/>
    <m/>
    <s v="5 VL"/>
    <n v="5"/>
    <m/>
  </r>
  <r>
    <n v="5051"/>
    <x v="98"/>
    <d v="2023-11-21T00:00:00"/>
    <s v="VARGAS MELINDA M."/>
    <s v="CSWDO"/>
    <x v="0"/>
    <d v="2023-11-17T00:00:00"/>
    <d v="2023-11-17T00:00:00"/>
    <s v="SL"/>
    <m/>
    <s v="1 SL"/>
    <n v="1"/>
    <m/>
  </r>
  <r>
    <n v="5051"/>
    <x v="98"/>
    <d v="2023-11-21T00:00:00"/>
    <s v="VARGAS MELINDA M."/>
    <s v="CSWDO"/>
    <x v="0"/>
    <d v="2023-11-20T00:00:00"/>
    <d v="2023-11-20T00:00:00"/>
    <s v="SL"/>
    <m/>
    <s v="1 SL"/>
    <n v="1"/>
    <m/>
  </r>
  <r>
    <n v="5052"/>
    <x v="98"/>
    <d v="2023-11-21T00:00:00"/>
    <s v="RODRIGUEZ RUEL  "/>
    <s v="CENRO"/>
    <x v="1"/>
    <d v="2023-11-14T00:00:00"/>
    <d v="2023-11-17T00:00:00"/>
    <s v="SL"/>
    <m/>
    <s v="4 SL"/>
    <n v="4"/>
    <m/>
  </r>
  <r>
    <n v="5053"/>
    <x v="98"/>
    <d v="2023-11-17T00:00:00"/>
    <s v="COSA PAOLA GRACE P."/>
    <s v="ASSESSOR"/>
    <x v="0"/>
    <d v="2023-11-21T00:00:00"/>
    <d v="2023-11-21T00:00:00"/>
    <s v="VL"/>
    <m/>
    <s v="1 VL"/>
    <n v="1"/>
    <m/>
  </r>
  <r>
    <n v="5054"/>
    <x v="98"/>
    <d v="2023-11-17T00:00:00"/>
    <s v="ACEBES SHERYL JOYCE P."/>
    <s v="ONT"/>
    <x v="0"/>
    <d v="2023-11-14T00:00:00"/>
    <d v="2023-11-16T00:00:00"/>
    <s v="OTHER"/>
    <s v="SEC 21 EO 292- SPECIAL PRIVILEGE"/>
    <s v="3 OTHER"/>
    <n v="3"/>
    <m/>
  </r>
  <r>
    <n v="5055"/>
    <x v="98"/>
    <d v="2023-11-26T00:00:00"/>
    <s v="SARMIENTO MARIA TERESA E."/>
    <s v="ONT"/>
    <x v="0"/>
    <d v="2023-12-11T00:00:00"/>
    <d v="2023-12-15T00:00:00"/>
    <s v="VL"/>
    <m/>
    <s v="5 VL"/>
    <n v="5"/>
    <m/>
  </r>
  <r>
    <n v="5056"/>
    <x v="98"/>
    <d v="2023-11-29T00:00:00"/>
    <s v="ZAFRA CHEYSSER A."/>
    <s v="SP/VMO"/>
    <x v="0"/>
    <d v="2023-11-17T00:00:00"/>
    <d v="2023-11-17T00:00:00"/>
    <s v="OTHER"/>
    <s v="SEC 21 EO 292- SPECIAL PRIVILEGE"/>
    <s v="1 OTHER"/>
    <n v="1"/>
    <m/>
  </r>
  <r>
    <n v="5056"/>
    <x v="98"/>
    <d v="2023-11-29T00:00:00"/>
    <s v="ZAFRA CHEYSSER A."/>
    <s v="SP/VMO"/>
    <x v="0"/>
    <d v="2023-11-24T00:00:00"/>
    <d v="2023-11-24T00:00:00"/>
    <s v="OTHER"/>
    <s v="SEC 21 EO 292- SPECIAL PRIVILEGE"/>
    <s v="1 OTHER"/>
    <n v="1"/>
    <m/>
  </r>
  <r>
    <n v="5057"/>
    <x v="98"/>
    <d v="2023-11-28T00:00:00"/>
    <s v="RODRIGUEZ GREGORIO  "/>
    <s v="CENRO"/>
    <x v="1"/>
    <d v="2023-12-07T00:00:00"/>
    <d v="2023-12-08T00:00:00"/>
    <s v="VL"/>
    <m/>
    <s v="1 VL"/>
    <n v="1"/>
    <m/>
  </r>
  <r>
    <n v="5058"/>
    <x v="98"/>
    <d v="2023-11-24T00:00:00"/>
    <s v="OPO CONEY V."/>
    <s v="HOUSING"/>
    <x v="0"/>
    <d v="2023-12-01T00:00:00"/>
    <d v="2023-12-01T00:00:00"/>
    <s v="VL"/>
    <m/>
    <s v="1 VL"/>
    <n v="1"/>
    <m/>
  </r>
  <r>
    <n v="5058"/>
    <x v="98"/>
    <d v="2023-11-24T00:00:00"/>
    <s v="OPO CONEY V."/>
    <s v="HOUSING"/>
    <x v="0"/>
    <d v="2023-12-05T00:00:00"/>
    <d v="2023-12-05T00:00:00"/>
    <s v="VL"/>
    <m/>
    <s v="1 VL"/>
    <n v="1"/>
    <m/>
  </r>
  <r>
    <n v="5059"/>
    <x v="98"/>
    <d v="2023-11-24T00:00:00"/>
    <s v="OPO CONEY V."/>
    <s v="HOUSING"/>
    <x v="0"/>
    <d v="2023-12-06T00:00:00"/>
    <d v="2023-12-06T00:00:00"/>
    <s v="VL"/>
    <m/>
    <s v="1 VL"/>
    <n v="1"/>
    <m/>
  </r>
  <r>
    <n v="5059"/>
    <x v="98"/>
    <d v="2023-11-24T00:00:00"/>
    <s v="OPO CONEY V."/>
    <s v="HOUSING"/>
    <x v="0"/>
    <d v="2023-12-11T00:00:00"/>
    <d v="2023-12-12T00:00:00"/>
    <s v="VL"/>
    <m/>
    <s v="2 VL"/>
    <n v="2"/>
    <m/>
  </r>
  <r>
    <n v="5060"/>
    <x v="98"/>
    <d v="2023-11-23T00:00:00"/>
    <s v="AMBROCIO MELODY B."/>
    <s v="CSWDO"/>
    <x v="0"/>
    <d v="2023-11-21T00:00:00"/>
    <d v="2023-11-22T00:00:00"/>
    <s v="SL"/>
    <m/>
    <s v="2 SL"/>
    <n v="2"/>
    <m/>
  </r>
  <r>
    <n v="5061"/>
    <x v="98"/>
    <d v="2023-11-22T00:00:00"/>
    <s v="OCAMPO NOVELYN U."/>
    <s v="CSWDO"/>
    <x v="0"/>
    <d v="2023-11-23T00:00:00"/>
    <d v="2023-11-24T00:00:00"/>
    <s v="VL"/>
    <m/>
    <s v="2 VL"/>
    <n v="2"/>
    <m/>
  </r>
  <r>
    <n v="5062"/>
    <x v="98"/>
    <d v="2023-11-22T00:00:00"/>
    <s v="OCAMPO NOVELYN U."/>
    <s v="CSWDO"/>
    <x v="0"/>
    <d v="2023-11-20T00:00:00"/>
    <d v="2023-11-21T00:00:00"/>
    <s v="SL"/>
    <m/>
    <s v="2 SL"/>
    <n v="2"/>
    <m/>
  </r>
  <r>
    <n v="5063"/>
    <x v="98"/>
    <d v="2023-11-28T00:00:00"/>
    <s v="BAYBAY MA. ROSA A."/>
    <s v="ONT"/>
    <x v="1"/>
    <d v="2023-11-24T00:00:00"/>
    <d v="2023-11-24T00:00:00"/>
    <s v="SL"/>
    <m/>
    <s v="1 SL"/>
    <n v="1"/>
    <m/>
  </r>
  <r>
    <n v="5064"/>
    <x v="99"/>
    <d v="2023-11-13T00:00:00"/>
    <s v="JAVIER HILARIO  "/>
    <s v="PICNIC GROVE"/>
    <x v="1"/>
    <m/>
    <m/>
    <s v="OTHER"/>
    <s v="TERMINAL LEAVE"/>
    <s v="0 OTHER"/>
    <n v="0"/>
    <m/>
  </r>
  <r>
    <n v="5065"/>
    <x v="99"/>
    <d v="2023-10-11T00:00:00"/>
    <s v="PANGHULAN NELSON P."/>
    <s v="CSU"/>
    <x v="0"/>
    <m/>
    <m/>
    <s v="OTHER"/>
    <s v="TERMINAL LEAVE"/>
    <s v="0 OTHER"/>
    <n v="0"/>
    <m/>
  </r>
  <r>
    <n v="5066"/>
    <x v="100"/>
    <d v="2023-11-06T00:00:00"/>
    <s v="ANGELES ANNABEL D."/>
    <n v="0"/>
    <x v="0"/>
    <d v="2023-11-09T00:00:00"/>
    <d v="2023-11-17T00:00:00"/>
    <s v="VL"/>
    <m/>
    <s v="7 VL"/>
    <n v="7"/>
    <m/>
  </r>
  <r>
    <n v="5067"/>
    <x v="100"/>
    <d v="2023-12-04T00:00:00"/>
    <s v="DESEPEDA ADELAIDA R."/>
    <s v="GSO"/>
    <x v="0"/>
    <d v="2023-11-27T00:00:00"/>
    <d v="2023-11-29T00:00:00"/>
    <s v="SL"/>
    <m/>
    <s v="3 SL"/>
    <n v="3"/>
    <m/>
  </r>
  <r>
    <n v="5068"/>
    <x v="100"/>
    <d v="2023-12-04T00:00:00"/>
    <s v="BAYBAY MARCELO  "/>
    <s v="MO"/>
    <x v="1"/>
    <d v="2023-11-22T00:00:00"/>
    <d v="2023-11-22T00:00:00"/>
    <s v="VL"/>
    <m/>
    <s v="1 VL"/>
    <n v="1"/>
    <m/>
  </r>
  <r>
    <n v="5068"/>
    <x v="100"/>
    <d v="2023-12-04T00:00:00"/>
    <s v="BAYBAY MARCELO  "/>
    <s v="MO"/>
    <x v="1"/>
    <d v="2023-11-26T00:00:00"/>
    <d v="2023-11-29T00:00:00"/>
    <s v="VL"/>
    <m/>
    <s v="4 VL"/>
    <n v="4"/>
    <m/>
  </r>
  <r>
    <n v="5069"/>
    <x v="100"/>
    <d v="2023-11-28T00:00:00"/>
    <s v="SARDIÑOLA REBECCA C."/>
    <s v="SP"/>
    <x v="0"/>
    <d v="2023-12-01T00:00:00"/>
    <d v="2023-12-01T00:00:00"/>
    <s v="VL"/>
    <m/>
    <s v="1 VL"/>
    <n v="1"/>
    <m/>
  </r>
  <r>
    <n v="5069"/>
    <x v="100"/>
    <d v="2023-11-29T00:00:00"/>
    <s v="SARDIÑOLA REBECCA C."/>
    <s v="SP"/>
    <x v="0"/>
    <d v="2023-12-07T00:00:00"/>
    <d v="2023-12-07T00:00:00"/>
    <s v="VL"/>
    <m/>
    <s v="1 VL"/>
    <n v="1"/>
    <m/>
  </r>
  <r>
    <n v="5070"/>
    <x v="100"/>
    <d v="2023-12-28T00:00:00"/>
    <s v="DE SAGUN NANCY D."/>
    <s v="SP"/>
    <x v="0"/>
    <d v="2023-11-23T00:00:00"/>
    <d v="2023-11-24T00:00:00"/>
    <s v="SL"/>
    <m/>
    <s v="2 SL"/>
    <n v="2"/>
    <m/>
  </r>
  <r>
    <n v="5071"/>
    <x v="100"/>
    <d v="2023-11-23T00:00:00"/>
    <s v="REOSA CECILIA A."/>
    <s v="SP"/>
    <x v="1"/>
    <d v="2023-11-22T00:00:00"/>
    <d v="2023-11-22T00:00:00"/>
    <s v="SL"/>
    <m/>
    <s v="1 SL"/>
    <n v="1"/>
    <m/>
  </r>
  <r>
    <n v="5072"/>
    <x v="100"/>
    <d v="2023-11-10T00:00:00"/>
    <s v="MARQUEZ HENSLEY B."/>
    <n v="0"/>
    <x v="2"/>
    <d v="2023-11-17T00:00:00"/>
    <d v="2023-11-17T00:00:00"/>
    <s v="VL"/>
    <m/>
    <s v="1 VL"/>
    <n v="1"/>
    <m/>
  </r>
  <r>
    <n v="5072"/>
    <x v="100"/>
    <d v="2023-11-11T00:00:00"/>
    <s v="MARQUEZ HENSLEY B."/>
    <n v="0"/>
    <x v="2"/>
    <d v="2023-11-28T00:00:00"/>
    <d v="2023-11-28T00:00:00"/>
    <s v="VL"/>
    <m/>
    <s v="1 VL"/>
    <n v="1"/>
    <m/>
  </r>
  <r>
    <n v="5072"/>
    <x v="100"/>
    <d v="2023-11-12T00:00:00"/>
    <s v="MARQUEZ HENSLEY B."/>
    <n v="0"/>
    <x v="2"/>
    <d v="2023-11-30T00:00:00"/>
    <d v="2023-11-30T00:00:00"/>
    <s v="VL"/>
    <m/>
    <s v="0 VL"/>
    <n v="0"/>
    <m/>
  </r>
  <r>
    <n v="5073"/>
    <x v="100"/>
    <d v="2023-11-28T00:00:00"/>
    <s v="JIMENO CHARITY D."/>
    <s v="RTC BRANCA"/>
    <x v="0"/>
    <d v="2023-12-26T00:00:00"/>
    <d v="2023-12-29T00:00:00"/>
    <s v="VL"/>
    <m/>
    <s v="3 VL"/>
    <n v="3"/>
    <m/>
  </r>
  <r>
    <n v="5074"/>
    <x v="100"/>
    <d v="2023-11-28T00:00:00"/>
    <s v="JIMENO CHARITY D."/>
    <s v="RTC BRANCA"/>
    <x v="0"/>
    <d v="2023-11-23T00:00:00"/>
    <d v="2023-11-24T00:00:00"/>
    <s v="SL"/>
    <m/>
    <s v="2 SL"/>
    <n v="2"/>
    <m/>
  </r>
  <r>
    <n v="5075"/>
    <x v="100"/>
    <d v="2023-11-23T00:00:00"/>
    <s v="MARINDUQUE AURORA A."/>
    <s v="VMO"/>
    <x v="1"/>
    <d v="2023-11-21T00:00:00"/>
    <d v="2023-11-21T00:00:00"/>
    <s v="SL"/>
    <m/>
    <s v="1 SL"/>
    <n v="1"/>
    <m/>
  </r>
  <r>
    <n v="5076"/>
    <x v="100"/>
    <d v="2023-11-22T00:00:00"/>
    <s v="DE OCAMPO MA. ELENA D."/>
    <s v="SP"/>
    <x v="1"/>
    <d v="2023-11-21T00:00:00"/>
    <d v="2023-11-21T00:00:00"/>
    <s v="SL"/>
    <m/>
    <s v="1 SL"/>
    <n v="1"/>
    <m/>
  </r>
  <r>
    <n v="5077"/>
    <x v="100"/>
    <d v="2023-12-04T00:00:00"/>
    <s v="MANALO ELIADA F."/>
    <s v="SP"/>
    <x v="1"/>
    <d v="2023-12-14T00:00:00"/>
    <d v="2023-12-14T00:00:00"/>
    <s v="OTHER"/>
    <s v="SEC 21 EO 292- SPECIAL PRIVILEGE"/>
    <s v="1 OTHER"/>
    <n v="1"/>
    <m/>
  </r>
  <r>
    <n v="5078"/>
    <x v="100"/>
    <d v="2023-11-24T00:00:00"/>
    <s v="REYES NORALYN B."/>
    <s v="SP"/>
    <x v="1"/>
    <d v="2023-11-23T00:00:00"/>
    <d v="2023-11-23T00:00:00"/>
    <s v="SL"/>
    <m/>
    <s v="1 SL"/>
    <n v="1"/>
    <m/>
  </r>
  <r>
    <n v="5079"/>
    <x v="100"/>
    <d v="2023-11-24T00:00:00"/>
    <s v="AMON CLARISSA MAY M."/>
    <s v="VMO"/>
    <x v="1"/>
    <d v="2023-12-05T00:00:00"/>
    <d v="2023-12-05T00:00:00"/>
    <s v="OTHER"/>
    <s v="SEC 21 EO 292- SPECIAL PRIVILEGE"/>
    <s v="1 OTHER"/>
    <n v="1"/>
    <m/>
  </r>
  <r>
    <n v="5080"/>
    <x v="100"/>
    <d v="2023-11-29T00:00:00"/>
    <s v="BAYOT ANISIA P."/>
    <s v="CTO"/>
    <x v="1"/>
    <d v="2023-12-06T00:00:00"/>
    <d v="2023-12-07T00:00:00"/>
    <s v="VL"/>
    <m/>
    <s v="2 VL"/>
    <n v="2"/>
    <m/>
  </r>
  <r>
    <n v="5081"/>
    <x v="100"/>
    <d v="2023-11-20T00:00:00"/>
    <s v="DIAZ CAROLINA P."/>
    <s v="SP"/>
    <x v="0"/>
    <d v="2023-11-17T00:00:00"/>
    <d v="2023-11-17T00:00:00"/>
    <s v="SL"/>
    <m/>
    <s v="1 SL"/>
    <n v="1"/>
    <m/>
  </r>
  <r>
    <n v="5082"/>
    <x v="100"/>
    <d v="2023-11-20T00:00:00"/>
    <s v="GARCIA JINKY A."/>
    <s v="OSP"/>
    <x v="1"/>
    <d v="2023-11-24T00:00:00"/>
    <d v="2023-11-24T00:00:00"/>
    <s v="VL"/>
    <m/>
    <s v="1 VL"/>
    <n v="1"/>
    <m/>
  </r>
  <r>
    <n v="5083"/>
    <x v="100"/>
    <d v="2023-11-16T00:00:00"/>
    <s v="MANALO ELIADA F."/>
    <s v="SP"/>
    <x v="1"/>
    <d v="2023-11-13T00:00:00"/>
    <d v="2023-11-15T00:00:00"/>
    <s v="SL"/>
    <m/>
    <s v="3 SL"/>
    <n v="3"/>
    <m/>
  </r>
  <r>
    <n v="5084"/>
    <x v="100"/>
    <d v="2023-11-24T00:00:00"/>
    <s v="MULINGTAPANG GUILLERMA O."/>
    <s v="GSO"/>
    <x v="0"/>
    <d v="2023-11-23T00:00:00"/>
    <d v="2023-11-24T00:00:00"/>
    <s v="SL"/>
    <m/>
    <s v="2 SL"/>
    <n v="2"/>
    <m/>
  </r>
  <r>
    <n v="5085"/>
    <x v="100"/>
    <d v="2023-11-20T00:00:00"/>
    <s v="RAMA RAQUEL J."/>
    <s v="INTERNAL"/>
    <x v="0"/>
    <d v="2023-10-14T00:00:00"/>
    <d v="2023-10-17T00:00:00"/>
    <s v="SL"/>
    <m/>
    <s v="4 SL"/>
    <n v="4"/>
    <m/>
  </r>
  <r>
    <n v="5086"/>
    <x v="100"/>
    <d v="2023-11-27T00:00:00"/>
    <s v="RAMA RAQUEL J."/>
    <s v="INTERNAL"/>
    <x v="0"/>
    <d v="2023-11-21T00:00:00"/>
    <d v="2023-11-24T00:00:00"/>
    <s v="SL"/>
    <m/>
    <s v="4 SL"/>
    <n v="4"/>
    <m/>
  </r>
  <r>
    <n v="5087"/>
    <x v="100"/>
    <d v="2023-11-29T00:00:00"/>
    <s v="AUDITOR AILEEN D."/>
    <s v="PIO"/>
    <x v="1"/>
    <d v="2023-11-28T00:00:00"/>
    <d v="2023-11-28T00:00:00"/>
    <s v="SL"/>
    <m/>
    <s v="1 SL"/>
    <n v="1"/>
    <m/>
  </r>
  <r>
    <n v="5088"/>
    <x v="100"/>
    <d v="2023-11-28T00:00:00"/>
    <s v="BAYBAY MA. PAZ R."/>
    <s v="MO"/>
    <x v="1"/>
    <d v="2023-11-21T00:00:00"/>
    <d v="2023-11-22T00:00:00"/>
    <s v="SL"/>
    <m/>
    <s v="2 SL"/>
    <n v="2"/>
    <m/>
  </r>
  <r>
    <n v="5089"/>
    <x v="100"/>
    <d v="2023-11-28T00:00:00"/>
    <s v="BAYBAY MA. PAZ R."/>
    <s v="MO"/>
    <x v="1"/>
    <d v="2023-12-22T00:00:00"/>
    <d v="2023-12-29T00:00:00"/>
    <s v="VL"/>
    <m/>
    <s v="5 VL"/>
    <n v="5"/>
    <m/>
  </r>
  <r>
    <n v="5090"/>
    <x v="100"/>
    <d v="2023-11-28T00:00:00"/>
    <s v="EREÑO MELANIE B."/>
    <s v="BPLO"/>
    <x v="1"/>
    <d v="2023-12-11T00:00:00"/>
    <d v="2023-12-15T00:00:00"/>
    <s v="VL"/>
    <m/>
    <s v="5 VL"/>
    <n v="5"/>
    <m/>
  </r>
  <r>
    <n v="5091"/>
    <x v="100"/>
    <d v="2023-11-22T00:00:00"/>
    <s v="VILLAPANDO JENITA M."/>
    <s v="ONT"/>
    <x v="1"/>
    <d v="2023-11-13T00:00:00"/>
    <d v="2023-11-17T00:00:00"/>
    <s v="OTHER"/>
    <s v="SEC 21 EO 292- SPECIAL PRIVILEGE"/>
    <s v="5 OTHER"/>
    <n v="5"/>
    <m/>
  </r>
  <r>
    <n v="5091"/>
    <x v="100"/>
    <d v="2023-11-22T00:00:00"/>
    <s v="VILLAPANDO JENITA M."/>
    <s v="ONT"/>
    <x v="1"/>
    <d v="2023-11-20T00:00:00"/>
    <d v="2023-11-21T00:00:00"/>
    <s v="OTHER"/>
    <s v="SEC 21 EO 292- SPECIAL PRIVILEGE"/>
    <s v="2 OTHER"/>
    <n v="2"/>
    <m/>
  </r>
  <r>
    <n v="5092"/>
    <x v="100"/>
    <d v="2023-11-20T00:00:00"/>
    <s v="CABANTING AIRA P."/>
    <s v="ONT"/>
    <x v="0"/>
    <d v="2023-12-06T00:00:00"/>
    <d v="2023-12-07T00:00:00"/>
    <s v="VL"/>
    <m/>
    <s v="2 VL"/>
    <n v="2"/>
    <m/>
  </r>
  <r>
    <n v="5092"/>
    <x v="100"/>
    <d v="2023-11-20T00:00:00"/>
    <s v="CABANTING AIRA P."/>
    <s v="ONT"/>
    <x v="0"/>
    <d v="2023-12-14T00:00:00"/>
    <d v="2023-12-14T00:00:00"/>
    <s v="VL"/>
    <m/>
    <s v="1 VL"/>
    <n v="1"/>
    <m/>
  </r>
  <r>
    <n v="5092"/>
    <x v="100"/>
    <d v="2023-11-20T00:00:00"/>
    <s v="CABANTING AIRA P."/>
    <s v="ONT"/>
    <x v="0"/>
    <d v="2023-12-21T00:00:00"/>
    <d v="2023-12-21T00:00:00"/>
    <s v="VL"/>
    <m/>
    <s v="1 VL"/>
    <n v="1"/>
    <m/>
  </r>
  <r>
    <n v="5092"/>
    <x v="100"/>
    <d v="2023-11-20T00:00:00"/>
    <s v="CABANTING AIRA P."/>
    <s v="ONT"/>
    <x v="0"/>
    <d v="2023-12-28T00:00:00"/>
    <d v="2023-12-28T00:00:00"/>
    <s v="VL"/>
    <m/>
    <s v="1 VL"/>
    <n v="1"/>
    <m/>
  </r>
  <r>
    <n v="5093"/>
    <x v="100"/>
    <d v="2023-11-20T00:00:00"/>
    <s v="CABANTING AIRA P."/>
    <s v="ONT"/>
    <x v="0"/>
    <d v="2023-11-23T00:00:00"/>
    <d v="2023-11-23T00:00:00"/>
    <s v="VL"/>
    <m/>
    <s v="1 VL"/>
    <n v="1"/>
    <m/>
  </r>
  <r>
    <n v="5094"/>
    <x v="100"/>
    <d v="2023-11-21T00:00:00"/>
    <s v="ATANGAN JUDITH A."/>
    <s v="ONT"/>
    <x v="0"/>
    <d v="2023-11-04T00:00:00"/>
    <d v="2023-11-05T00:00:00"/>
    <s v="VL"/>
    <m/>
    <s v="0 VL"/>
    <n v="0"/>
    <m/>
  </r>
  <r>
    <n v="5095"/>
    <x v="100"/>
    <d v="2023-11-22T00:00:00"/>
    <s v="AMPARO JOY J."/>
    <s v="ONT"/>
    <x v="1"/>
    <d v="2023-12-04T00:00:00"/>
    <d v="2023-12-04T00:00:00"/>
    <s v="OTHER"/>
    <s v="SEC 21 EO 292- SPECIAL PRIVILEGE"/>
    <s v="1 OTHER"/>
    <n v="1"/>
    <m/>
  </r>
  <r>
    <n v="5096"/>
    <x v="100"/>
    <d v="2023-11-22T00:00:00"/>
    <s v="AMPARO JOY J."/>
    <s v="ONT"/>
    <x v="1"/>
    <d v="2023-12-05T00:00:00"/>
    <d v="2023-12-06T00:00:00"/>
    <s v="VL"/>
    <m/>
    <s v="2 VL"/>
    <n v="2"/>
    <m/>
  </r>
  <r>
    <n v="5097"/>
    <x v="100"/>
    <d v="2023-11-21T00:00:00"/>
    <s v="DE LARA GRACE L."/>
    <s v="ONT"/>
    <x v="0"/>
    <d v="2023-11-30T00:00:00"/>
    <d v="2023-11-30T00:00:00"/>
    <s v="OTHER"/>
    <s v="SEC 21 EO 292- SPECIAL PRIVILEGE"/>
    <s v="0 OTHER"/>
    <n v="0"/>
    <m/>
  </r>
  <r>
    <n v="5098"/>
    <x v="100"/>
    <d v="2023-11-23T00:00:00"/>
    <s v="ESTIGOY BEVERLY ANNE P."/>
    <s v="ONT"/>
    <x v="1"/>
    <d v="2023-11-07T00:00:00"/>
    <d v="2023-11-07T00:00:00"/>
    <s v="VL"/>
    <m/>
    <s v="1 VL"/>
    <n v="1"/>
    <m/>
  </r>
  <r>
    <n v="5099"/>
    <x v="100"/>
    <d v="2023-11-23T00:00:00"/>
    <s v="ESTIGOY BEVERLY ANNE P."/>
    <s v="ONT"/>
    <x v="1"/>
    <d v="2023-12-08T00:00:00"/>
    <d v="2023-12-11T00:00:00"/>
    <s v="VL"/>
    <m/>
    <s v="1 VL"/>
    <n v="1"/>
    <m/>
  </r>
  <r>
    <n v="5100"/>
    <x v="100"/>
    <d v="2023-11-15T00:00:00"/>
    <s v="ALEGA ESTELITA M."/>
    <s v="CTO"/>
    <x v="1"/>
    <d v="2023-11-06T00:00:00"/>
    <d v="2023-11-08T00:00:00"/>
    <s v="SL"/>
    <m/>
    <s v="3 SL"/>
    <n v="3"/>
    <m/>
  </r>
  <r>
    <n v="5101"/>
    <x v="100"/>
    <d v="2023-11-15T00:00:00"/>
    <s v="OLEGARIO NENITA A."/>
    <s v="LIBRARY"/>
    <x v="1"/>
    <d v="2023-12-26T00:00:00"/>
    <d v="2023-12-26T00:00:00"/>
    <s v="VL"/>
    <m/>
    <s v="0 VL"/>
    <n v="0"/>
    <m/>
  </r>
  <r>
    <n v="5101"/>
    <x v="100"/>
    <d v="2023-11-15T00:00:00"/>
    <s v="OLEGARIO NENITA A."/>
    <s v="LIBRARY"/>
    <x v="1"/>
    <d v="2023-12-29T00:00:00"/>
    <d v="2023-12-29T00:00:00"/>
    <s v="VL"/>
    <m/>
    <s v="1 VL"/>
    <n v="1"/>
    <m/>
  </r>
  <r>
    <n v="5102"/>
    <x v="100"/>
    <d v="2023-11-23T00:00:00"/>
    <s v="BAYOT ELAINE B."/>
    <s v="ONT"/>
    <x v="1"/>
    <d v="2023-12-08T00:00:00"/>
    <d v="2023-12-08T00:00:00"/>
    <s v="OTHER"/>
    <s v="SEC 21 EO 292- SPECIAL PRIVILEGE"/>
    <s v="0 OTHER"/>
    <n v="0"/>
    <m/>
  </r>
  <r>
    <n v="5102"/>
    <x v="100"/>
    <d v="2023-11-23T00:00:00"/>
    <s v="BAYOT ELAINE B."/>
    <s v="ONT"/>
    <x v="1"/>
    <d v="2023-12-11T00:00:00"/>
    <d v="2023-12-11T00:00:00"/>
    <s v="OTHER"/>
    <s v="SEC 21 EO 292- SPECIAL PRIVILEGE"/>
    <s v="1 OTHER"/>
    <n v="1"/>
    <m/>
  </r>
  <r>
    <n v="5103"/>
    <x v="100"/>
    <d v="2023-12-06T00:00:00"/>
    <s v="GONZALES MARY JANE D."/>
    <s v="CSWDO"/>
    <x v="0"/>
    <d v="2023-12-11T00:00:00"/>
    <d v="2023-12-29T00:00:00"/>
    <s v="VL"/>
    <m/>
    <s v="13 VL"/>
    <n v="13"/>
    <m/>
  </r>
  <r>
    <n v="5104"/>
    <x v="100"/>
    <d v="2023-12-07T00:00:00"/>
    <s v="DOLOT JESUS JR. D."/>
    <s v="PIO"/>
    <x v="1"/>
    <d v="2023-12-26T00:00:00"/>
    <d v="2023-12-29T00:00:00"/>
    <s v="VL"/>
    <m/>
    <s v="3 VL"/>
    <n v="3"/>
    <m/>
  </r>
  <r>
    <n v="5105"/>
    <x v="100"/>
    <d v="2023-12-05T00:00:00"/>
    <s v="MENDOZA LOURDES G."/>
    <n v="0"/>
    <x v="2"/>
    <d v="2023-12-05T00:00:00"/>
    <d v="2023-12-05T00:00:00"/>
    <s v="SL"/>
    <m/>
    <s v="1 SL"/>
    <n v="1"/>
    <m/>
  </r>
  <r>
    <n v="5106"/>
    <x v="100"/>
    <d v="2023-12-04T00:00:00"/>
    <s v="JAVIER CARMELITA M."/>
    <s v="CCT"/>
    <x v="1"/>
    <d v="2023-12-27T00:00:00"/>
    <d v="2023-12-29T00:00:00"/>
    <s v="VL"/>
    <m/>
    <s v="3 VL"/>
    <n v="3"/>
    <m/>
  </r>
  <r>
    <n v="5107"/>
    <x v="100"/>
    <d v="2023-12-01T00:00:00"/>
    <s v="ZAFRA REYNANTE B."/>
    <s v="TICC"/>
    <x v="0"/>
    <d v="2023-12-27T00:00:00"/>
    <d v="2023-12-29T00:00:00"/>
    <s v="VL"/>
    <m/>
    <s v="3 VL"/>
    <n v="3"/>
    <m/>
  </r>
  <r>
    <n v="5108"/>
    <x v="100"/>
    <d v="2023-12-01T00:00:00"/>
    <s v="BANICO PILAR B."/>
    <s v="CCT"/>
    <x v="1"/>
    <d v="2023-12-27T00:00:00"/>
    <d v="2023-12-29T00:00:00"/>
    <s v="VL"/>
    <m/>
    <s v="3 VL"/>
    <n v="3"/>
    <m/>
  </r>
  <r>
    <n v="5109"/>
    <x v="100"/>
    <d v="2023-12-01T00:00:00"/>
    <s v="LEPARDO ROWENA R."/>
    <s v="CCT"/>
    <x v="1"/>
    <d v="2023-12-27T00:00:00"/>
    <d v="2023-12-29T00:00:00"/>
    <s v="VL"/>
    <m/>
    <s v="3 VL"/>
    <n v="3"/>
    <m/>
  </r>
  <r>
    <n v="5110"/>
    <x v="100"/>
    <d v="2023-12-04T00:00:00"/>
    <s v="PEREY AIRENE O."/>
    <s v="CCT"/>
    <x v="1"/>
    <d v="2023-12-01T00:00:00"/>
    <d v="2023-12-01T00:00:00"/>
    <s v="SL"/>
    <m/>
    <s v="1 SL"/>
    <n v="1"/>
    <m/>
  </r>
  <r>
    <n v="5111"/>
    <x v="100"/>
    <d v="2023-12-04T00:00:00"/>
    <s v="GARCIA HAIZEL M."/>
    <s v="CCT"/>
    <x v="1"/>
    <d v="2023-12-01T00:00:00"/>
    <d v="2023-12-01T00:00:00"/>
    <s v="SL"/>
    <m/>
    <s v="1 SL"/>
    <n v="1"/>
    <m/>
  </r>
  <r>
    <n v="5112"/>
    <x v="100"/>
    <d v="2023-12-02T00:00:00"/>
    <s v="COSME MA VICTORIA M."/>
    <s v="PICNIC GROVE"/>
    <x v="1"/>
    <d v="2023-12-12T00:00:00"/>
    <d v="2023-12-15T00:00:00"/>
    <s v="VL"/>
    <m/>
    <s v="4 VL"/>
    <n v="4"/>
    <m/>
  </r>
  <r>
    <n v="5113"/>
    <x v="100"/>
    <d v="2023-12-04T00:00:00"/>
    <s v="JAVIER NOEL D."/>
    <s v="PICNIC GROVE"/>
    <x v="1"/>
    <d v="2023-12-09T00:00:00"/>
    <d v="2023-12-10T00:00:00"/>
    <s v="VL"/>
    <m/>
    <s v="0 VL"/>
    <n v="0"/>
    <m/>
  </r>
  <r>
    <n v="5113"/>
    <x v="100"/>
    <d v="2023-12-04T00:00:00"/>
    <s v="JAVIER NOEL D."/>
    <s v="PICNIC GROVE"/>
    <x v="1"/>
    <d v="2023-12-16T00:00:00"/>
    <d v="2023-12-18T00:00:00"/>
    <s v="VL"/>
    <m/>
    <s v="1 VL"/>
    <n v="1"/>
    <m/>
  </r>
  <r>
    <n v="5114"/>
    <x v="100"/>
    <d v="2023-12-04T00:00:00"/>
    <s v="AMBION DORINDA A."/>
    <s v="CSWDO"/>
    <x v="1"/>
    <d v="2023-12-19T00:00:00"/>
    <d v="2023-12-22T00:00:00"/>
    <s v="VL"/>
    <m/>
    <s v="4 VL"/>
    <n v="4"/>
    <m/>
  </r>
  <r>
    <n v="5115"/>
    <x v="100"/>
    <d v="2023-12-04T00:00:00"/>
    <s v="AMBION DORINDA A."/>
    <s v="CSWDO"/>
    <x v="1"/>
    <d v="2023-12-15T00:00:00"/>
    <d v="2023-12-15T00:00:00"/>
    <s v="VL"/>
    <m/>
    <s v="1 VL"/>
    <n v="1"/>
    <m/>
  </r>
  <r>
    <n v="5116"/>
    <x v="100"/>
    <d v="2023-12-04T00:00:00"/>
    <s v="CALANOG ALMA P."/>
    <s v="VMO"/>
    <x v="1"/>
    <d v="2023-12-15T00:00:00"/>
    <d v="2023-12-15T00:00:00"/>
    <s v="VL"/>
    <m/>
    <s v="1 VL"/>
    <n v="1"/>
    <m/>
  </r>
  <r>
    <n v="5116"/>
    <x v="100"/>
    <d v="2023-12-04T00:00:00"/>
    <s v="CALANOG ALMA P."/>
    <s v="VMO"/>
    <x v="1"/>
    <d v="2023-12-22T00:00:00"/>
    <d v="2023-12-22T00:00:00"/>
    <s v="VL"/>
    <m/>
    <s v="1 VL"/>
    <n v="1"/>
    <m/>
  </r>
  <r>
    <n v="5116"/>
    <x v="100"/>
    <d v="2023-12-04T00:00:00"/>
    <s v="CALANOG ALMA P."/>
    <s v="VMO"/>
    <x v="1"/>
    <d v="2023-12-26T00:00:00"/>
    <d v="2023-12-26T00:00:00"/>
    <s v="VL"/>
    <m/>
    <s v="0 VL"/>
    <n v="0"/>
    <m/>
  </r>
  <r>
    <n v="5116"/>
    <x v="100"/>
    <d v="2023-12-04T00:00:00"/>
    <s v="CALANOG ALMA P."/>
    <s v="VMO"/>
    <x v="1"/>
    <d v="2023-12-28T00:00:00"/>
    <d v="2023-12-28T00:00:00"/>
    <s v="VL"/>
    <m/>
    <s v="1 VL"/>
    <n v="1"/>
    <m/>
  </r>
  <r>
    <n v="5117"/>
    <x v="100"/>
    <d v="2023-12-04T00:00:00"/>
    <s v="CALANOG ALMA P."/>
    <s v="VMO"/>
    <x v="1"/>
    <d v="2023-11-28T00:00:00"/>
    <d v="2023-11-28T00:00:00"/>
    <s v="SL"/>
    <m/>
    <s v="1 SL"/>
    <n v="1"/>
    <m/>
  </r>
  <r>
    <n v="5117"/>
    <x v="100"/>
    <d v="2023-12-04T00:00:00"/>
    <s v="CALANOG ALMA P."/>
    <s v="VMO"/>
    <x v="1"/>
    <d v="2023-11-30T00:00:00"/>
    <d v="2023-11-30T00:00:00"/>
    <s v="SL"/>
    <m/>
    <s v="0 SL"/>
    <n v="0"/>
    <m/>
  </r>
  <r>
    <n v="5118"/>
    <x v="100"/>
    <d v="2023-12-06T00:00:00"/>
    <s v="SUMAONG DANILO  "/>
    <s v="ADMIN OFFICE - HALL OF JUSTICE"/>
    <x v="1"/>
    <d v="2023-12-22T00:00:00"/>
    <d v="2023-12-22T00:00:00"/>
    <s v="VL"/>
    <m/>
    <s v="1 VL"/>
    <n v="1"/>
    <m/>
  </r>
  <r>
    <n v="5118"/>
    <x v="100"/>
    <d v="2023-12-06T00:00:00"/>
    <s v="SUMAONG DANILO  "/>
    <s v="ADMIN OFFICE - HALL OF JUSTICE"/>
    <x v="1"/>
    <d v="2023-12-26T00:00:00"/>
    <d v="2023-12-29T00:00:00"/>
    <s v="VL"/>
    <m/>
    <s v="3 VL"/>
    <n v="3"/>
    <m/>
  </r>
  <r>
    <n v="5119"/>
    <x v="100"/>
    <d v="2023-11-14T00:00:00"/>
    <s v="LEGASPI DOLORES B."/>
    <s v="CHO"/>
    <x v="1"/>
    <d v="2023-12-18T00:00:00"/>
    <d v="2023-12-22T00:00:00"/>
    <s v="VL"/>
    <m/>
    <s v="5 VL"/>
    <n v="5"/>
    <m/>
  </r>
  <r>
    <n v="5119"/>
    <x v="100"/>
    <d v="2023-11-14T00:00:00"/>
    <s v="LEGASPI DOLORES B."/>
    <s v="CHO"/>
    <x v="1"/>
    <d v="2023-12-26T00:00:00"/>
    <d v="2023-12-29T00:00:00"/>
    <s v="VL"/>
    <m/>
    <s v="3 VL"/>
    <n v="3"/>
    <m/>
  </r>
  <r>
    <n v="5120"/>
    <x v="100"/>
    <d v="2023-11-14T00:00:00"/>
    <s v="LEGASPI DOLORES B."/>
    <s v="CHO"/>
    <x v="1"/>
    <d v="2023-01-02T00:00:00"/>
    <d v="2023-01-05T00:00:00"/>
    <s v="VL"/>
    <m/>
    <s v="3 VL"/>
    <n v="3"/>
    <m/>
  </r>
  <r>
    <n v="5120"/>
    <x v="100"/>
    <d v="2023-11-14T00:00:00"/>
    <s v="LEGASPI DOLORES B."/>
    <s v="CHO"/>
    <x v="1"/>
    <d v="2023-01-08T00:00:00"/>
    <d v="2023-01-08T00:00:00"/>
    <s v="VL"/>
    <m/>
    <s v="0 VL"/>
    <n v="0"/>
    <m/>
  </r>
  <r>
    <n v="5121"/>
    <x v="100"/>
    <d v="2023-11-16T00:00:00"/>
    <s v="ROCILLO CECILLA A."/>
    <s v="ACCOUNTING"/>
    <x v="1"/>
    <d v="2023-12-11T00:00:00"/>
    <d v="2023-12-11T00:00:00"/>
    <s v="VL"/>
    <m/>
    <s v="1 VL"/>
    <n v="1"/>
    <m/>
  </r>
  <r>
    <n v="5121"/>
    <x v="100"/>
    <d v="2023-11-16T00:00:00"/>
    <s v="ROCILLO CECILLA A."/>
    <s v="ACCOUNTING"/>
    <x v="1"/>
    <d v="2023-12-27T00:00:00"/>
    <d v="2023-12-27T00:00:00"/>
    <s v="VL"/>
    <m/>
    <s v="1 VL"/>
    <n v="1"/>
    <m/>
  </r>
  <r>
    <n v="5122"/>
    <x v="100"/>
    <d v="2023-11-29T00:00:00"/>
    <s v="ANACAY LEVIE B."/>
    <s v="ACCOUNTING"/>
    <x v="1"/>
    <d v="2023-11-09T00:00:00"/>
    <d v="2023-11-09T00:00:00"/>
    <s v="SL"/>
    <m/>
    <s v="1 SL"/>
    <n v="1"/>
    <m/>
  </r>
  <r>
    <n v="5123"/>
    <x v="100"/>
    <d v="2023-11-29T00:00:00"/>
    <s v="MENDOZA LOURDES G."/>
    <n v="0"/>
    <x v="2"/>
    <d v="2023-11-22T00:00:00"/>
    <d v="2023-11-22T00:00:00"/>
    <s v="VL"/>
    <m/>
    <s v="1 VL"/>
    <n v="1"/>
    <m/>
  </r>
  <r>
    <n v="5123"/>
    <x v="100"/>
    <d v="2023-11-29T00:00:00"/>
    <s v="MENDOZA LOURDES G."/>
    <n v="0"/>
    <x v="2"/>
    <d v="2023-12-22T00:00:00"/>
    <d v="2023-12-22T00:00:00"/>
    <s v="VL"/>
    <m/>
    <s v="1 VL"/>
    <n v="1"/>
    <m/>
  </r>
  <r>
    <n v="5123"/>
    <x v="100"/>
    <d v="2023-11-29T00:00:00"/>
    <s v="MENDOZA LOURDES G."/>
    <n v="0"/>
    <x v="2"/>
    <d v="2023-12-26T00:00:00"/>
    <d v="2023-12-26T00:00:00"/>
    <s v="VL"/>
    <m/>
    <s v="0 VL"/>
    <n v="0"/>
    <m/>
  </r>
  <r>
    <n v="5123"/>
    <x v="100"/>
    <d v="2023-11-29T00:00:00"/>
    <s v="MENDOZA LOURDES G."/>
    <n v="0"/>
    <x v="2"/>
    <d v="2023-12-28T00:00:00"/>
    <d v="2023-12-29T00:00:00"/>
    <s v="VL"/>
    <m/>
    <s v="2 VL"/>
    <n v="2"/>
    <m/>
  </r>
  <r>
    <n v="5124"/>
    <x v="100"/>
    <d v="2023-11-29T00:00:00"/>
    <s v="ANACAY LEVIE B."/>
    <s v="ACCOUNTING"/>
    <x v="1"/>
    <d v="2023-11-09T00:00:00"/>
    <d v="2023-11-09T00:00:00"/>
    <s v="SL"/>
    <m/>
    <s v="1 SL"/>
    <n v="1"/>
    <m/>
  </r>
  <r>
    <n v="5125"/>
    <x v="100"/>
    <d v="2023-11-28T00:00:00"/>
    <s v="JIMENO CHARITY D."/>
    <s v="RTC BRANCA"/>
    <x v="0"/>
    <d v="2023-12-04T00:00:00"/>
    <d v="2023-12-07T00:00:00"/>
    <s v="VL"/>
    <m/>
    <s v="4 VL"/>
    <n v="4"/>
    <m/>
  </r>
  <r>
    <n v="5126"/>
    <x v="101"/>
    <d v="2023-11-06T00:00:00"/>
    <s v="ANGELES ANNABEL D."/>
    <n v="0"/>
    <x v="0"/>
    <d v="2023-11-09T00:00:00"/>
    <d v="2023-11-17T00:00:00"/>
    <s v="VL"/>
    <m/>
    <s v="7 VL"/>
    <n v="7"/>
    <m/>
  </r>
  <r>
    <n v="5127"/>
    <x v="101"/>
    <d v="2023-11-28T00:00:00"/>
    <s v="SARDIÑOLA REBECCA C."/>
    <s v="SP"/>
    <x v="0"/>
    <d v="2023-12-01T00:00:00"/>
    <d v="2023-12-01T00:00:00"/>
    <s v="VL"/>
    <m/>
    <s v="1 VL"/>
    <n v="1"/>
    <m/>
  </r>
  <r>
    <n v="5127"/>
    <x v="101"/>
    <d v="2023-11-28T00:00:00"/>
    <s v="SARDIÑOLA REBECCA C."/>
    <s v="SP"/>
    <x v="0"/>
    <d v="2023-12-07T00:00:00"/>
    <d v="2023-12-07T00:00:00"/>
    <s v="VL"/>
    <m/>
    <s v="1 VL"/>
    <n v="1"/>
    <m/>
  </r>
  <r>
    <n v="5128"/>
    <x v="101"/>
    <d v="2023-11-28T00:00:00"/>
    <s v="DE SAGUN NANCY D."/>
    <s v="SP"/>
    <x v="0"/>
    <d v="2023-11-23T00:00:00"/>
    <d v="2023-11-24T00:00:00"/>
    <s v="SL"/>
    <m/>
    <s v="2 SL"/>
    <n v="2"/>
    <m/>
  </r>
  <r>
    <n v="5129"/>
    <x v="101"/>
    <d v="2023-11-23T00:00:00"/>
    <s v="REOSA CECILIA A."/>
    <s v="SP"/>
    <x v="1"/>
    <d v="2023-11-22T00:00:00"/>
    <d v="2023-11-22T00:00:00"/>
    <s v="SL"/>
    <m/>
    <s v="1 SL"/>
    <n v="1"/>
    <m/>
  </r>
  <r>
    <n v="5130"/>
    <x v="101"/>
    <d v="2023-11-10T00:00:00"/>
    <s v="MARQUEZ HENSLEY B."/>
    <n v="0"/>
    <x v="2"/>
    <d v="2023-11-17T00:00:00"/>
    <d v="2023-11-17T00:00:00"/>
    <s v="VL"/>
    <m/>
    <s v="1 VL"/>
    <n v="1"/>
    <m/>
  </r>
  <r>
    <n v="5130"/>
    <x v="101"/>
    <d v="2023-11-10T00:00:00"/>
    <s v="MARQUEZ HENSLEY B."/>
    <n v="0"/>
    <x v="2"/>
    <d v="2023-11-28T00:00:00"/>
    <d v="2023-11-28T00:00:00"/>
    <s v="VL"/>
    <m/>
    <s v="1 VL"/>
    <n v="1"/>
    <m/>
  </r>
  <r>
    <n v="5130"/>
    <x v="101"/>
    <d v="2023-11-10T00:00:00"/>
    <s v="MARQUEZ HENSLEY B."/>
    <n v="0"/>
    <x v="2"/>
    <d v="2023-11-30T00:00:00"/>
    <d v="2023-11-30T00:00:00"/>
    <s v="VL"/>
    <m/>
    <s v="0 VL"/>
    <n v="0"/>
    <m/>
  </r>
  <r>
    <n v="5131"/>
    <x v="101"/>
    <d v="2023-11-23T00:00:00"/>
    <s v="MARINDUQUE AURORA A."/>
    <s v="VMO"/>
    <x v="1"/>
    <d v="2023-11-21T00:00:00"/>
    <d v="2023-11-21T00:00:00"/>
    <s v="SL"/>
    <m/>
    <s v="1 SL"/>
    <n v="1"/>
    <m/>
  </r>
  <r>
    <n v="5132"/>
    <x v="101"/>
    <d v="2023-11-22T00:00:00"/>
    <s v="DE OCAMPO MA. ELENA D."/>
    <s v="SP"/>
    <x v="1"/>
    <d v="2023-11-21T00:00:00"/>
    <d v="2023-11-21T00:00:00"/>
    <s v="SL"/>
    <m/>
    <s v="1 SL"/>
    <n v="1"/>
    <m/>
  </r>
  <r>
    <n v="5133"/>
    <x v="101"/>
    <d v="2023-12-04T00:00:00"/>
    <s v="MANALO ELIADA F."/>
    <s v="SP"/>
    <x v="1"/>
    <d v="2023-12-14T00:00:00"/>
    <d v="2023-12-14T00:00:00"/>
    <s v="OTHER"/>
    <s v="SEC 21 EO 292- SPECIAL PRIVILEGE"/>
    <s v="1 OTHER"/>
    <n v="1"/>
    <m/>
  </r>
  <r>
    <n v="5134"/>
    <x v="101"/>
    <d v="2023-11-24T00:00:00"/>
    <s v="REYES NORALYN B."/>
    <s v="SP"/>
    <x v="1"/>
    <d v="2023-11-23T00:00:00"/>
    <d v="2023-11-23T00:00:00"/>
    <s v="SL"/>
    <m/>
    <s v="1 SL"/>
    <n v="1"/>
    <m/>
  </r>
  <r>
    <n v="5135"/>
    <x v="101"/>
    <d v="2023-11-25T00:00:00"/>
    <s v="AMON CLARISSA MAY M."/>
    <s v="VMO"/>
    <x v="1"/>
    <d v="2023-12-05T00:00:00"/>
    <d v="2023-12-05T00:00:00"/>
    <s v="OTHER"/>
    <s v="SEC 21 EO 292- SPECIAL PRIVILEGE"/>
    <s v="1 OTHER"/>
    <n v="1"/>
    <m/>
  </r>
  <r>
    <n v="5136"/>
    <x v="101"/>
    <d v="2023-11-04T00:00:00"/>
    <s v="VALENCIANO MARLYN C."/>
    <s v="HALL OF JUSTICE"/>
    <x v="0"/>
    <d v="2023-11-27T00:00:00"/>
    <d v="2023-11-28T00:00:00"/>
    <s v="SL"/>
    <m/>
    <s v="2 SL"/>
    <n v="2"/>
    <m/>
  </r>
  <r>
    <n v="5137"/>
    <x v="101"/>
    <d v="2023-11-21T00:00:00"/>
    <s v="DEL MUNDO ROSALLE A."/>
    <s v="PIO"/>
    <x v="1"/>
    <d v="2023-12-21T00:00:00"/>
    <d v="2023-12-22T00:00:00"/>
    <s v="VL"/>
    <m/>
    <s v="2 VL"/>
    <n v="2"/>
    <m/>
  </r>
  <r>
    <n v="5137"/>
    <x v="101"/>
    <d v="2023-11-21T00:00:00"/>
    <s v="DEL MUNDO ROSALLE A."/>
    <s v="PIO"/>
    <x v="1"/>
    <d v="2023-12-27T00:00:00"/>
    <d v="2023-12-29T00:00:00"/>
    <s v="VL"/>
    <m/>
    <s v="3 VL"/>
    <n v="3"/>
    <m/>
  </r>
  <r>
    <n v="5138"/>
    <x v="101"/>
    <d v="2023-11-28T00:00:00"/>
    <s v="JAVIER CARMELITA M."/>
    <s v="CCT"/>
    <x v="1"/>
    <d v="2023-11-17T00:00:00"/>
    <d v="2023-11-17T00:00:00"/>
    <s v="SL"/>
    <m/>
    <s v="1 SL"/>
    <n v="1"/>
    <m/>
  </r>
  <r>
    <n v="5138"/>
    <x v="101"/>
    <d v="2023-11-28T00:00:00"/>
    <s v="JAVIER CARMELITA M."/>
    <s v="CCT"/>
    <x v="1"/>
    <d v="2023-11-20T00:00:00"/>
    <d v="2023-11-24T00:00:00"/>
    <s v="SL"/>
    <m/>
    <s v="5 SL"/>
    <n v="5"/>
    <m/>
  </r>
  <r>
    <n v="5139"/>
    <x v="101"/>
    <d v="2023-11-28T00:00:00"/>
    <s v="BOFILL ERNA P."/>
    <s v="LCR"/>
    <x v="1"/>
    <d v="2023-11-24T00:00:00"/>
    <d v="2023-11-24T00:00:00"/>
    <s v="SL"/>
    <m/>
    <s v="1 SL"/>
    <n v="1"/>
    <m/>
  </r>
  <r>
    <n v="5140"/>
    <x v="101"/>
    <d v="2023-12-01T00:00:00"/>
    <s v="BOHULANO MARY ANNE JOY B."/>
    <s v="CSWDO"/>
    <x v="1"/>
    <d v="2023-12-26T00:00:00"/>
    <d v="2023-12-29T00:00:00"/>
    <s v="VL"/>
    <m/>
    <s v="3 VL"/>
    <n v="3"/>
    <m/>
  </r>
  <r>
    <n v="5141"/>
    <x v="101"/>
    <d v="2023-12-04T00:00:00"/>
    <s v="LORILLA LOIDA P."/>
    <s v="TCSNHS-ISHS"/>
    <x v="0"/>
    <d v="2023-12-07T00:00:00"/>
    <d v="2023-12-07T00:00:00"/>
    <s v="VL"/>
    <m/>
    <s v="1 VL"/>
    <n v="1"/>
    <m/>
  </r>
  <r>
    <n v="5141"/>
    <x v="101"/>
    <d v="2023-12-04T00:00:00"/>
    <s v="LORILLA LOIDA P."/>
    <s v="TCSNHS-ISHS"/>
    <x v="0"/>
    <d v="2023-12-11T00:00:00"/>
    <d v="2023-12-13T00:00:00"/>
    <s v="VL"/>
    <m/>
    <s v="3 VL"/>
    <n v="3"/>
    <m/>
  </r>
  <r>
    <n v="5141"/>
    <x v="101"/>
    <d v="2023-12-04T00:00:00"/>
    <s v="LORILLA LOIDA P."/>
    <s v="TCSNHS-ISHS"/>
    <x v="0"/>
    <d v="2023-12-18T00:00:00"/>
    <d v="2023-12-22T00:00:00"/>
    <s v="VL"/>
    <m/>
    <s v="5 VL"/>
    <n v="5"/>
    <m/>
  </r>
  <r>
    <n v="5141"/>
    <x v="101"/>
    <d v="2023-12-04T00:00:00"/>
    <s v="LORILLA LOIDA P."/>
    <s v="TCSNHS-ISHS"/>
    <x v="0"/>
    <d v="2023-12-27T00:00:00"/>
    <d v="2023-12-29T00:00:00"/>
    <s v="VL"/>
    <m/>
    <s v="3 VL"/>
    <n v="3"/>
    <m/>
  </r>
  <r>
    <n v="5142"/>
    <x v="101"/>
    <d v="2023-12-05T00:00:00"/>
    <s v="CACAO ANDREA F."/>
    <s v="CSWDO"/>
    <x v="1"/>
    <d v="2023-12-06T00:00:00"/>
    <d v="2023-12-06T00:00:00"/>
    <s v="OTHER"/>
    <s v="SEC 21 EO 292- SPECIAL PRIVILEGE"/>
    <s v="1 OTHER"/>
    <n v="1"/>
    <m/>
  </r>
  <r>
    <n v="5143"/>
    <x v="101"/>
    <d v="2023-11-24T00:00:00"/>
    <s v="MERCADO RENGIE M."/>
    <n v="0"/>
    <x v="2"/>
    <d v="2023-11-23T00:00:00"/>
    <d v="2023-11-23T00:00:00"/>
    <s v="SL"/>
    <m/>
    <s v="1 SL"/>
    <n v="1"/>
    <m/>
  </r>
  <r>
    <n v="5144"/>
    <x v="101"/>
    <d v="2023-11-30T00:00:00"/>
    <s v="ANGCAYA RUFINA P."/>
    <s v="LCR"/>
    <x v="1"/>
    <d v="2023-12-12T00:00:00"/>
    <d v="2023-12-12T00:00:00"/>
    <s v="VL"/>
    <m/>
    <s v="1 VL"/>
    <n v="1"/>
    <m/>
  </r>
  <r>
    <n v="5145"/>
    <x v="101"/>
    <d v="2023-11-28T00:00:00"/>
    <s v="TOLENTINO CAROLINA E."/>
    <s v="LCR"/>
    <x v="1"/>
    <d v="2023-12-07T00:00:00"/>
    <d v="2023-12-07T00:00:00"/>
    <s v="VL"/>
    <m/>
    <s v="1 VL"/>
    <n v="1"/>
    <m/>
  </r>
  <r>
    <n v="5146"/>
    <x v="101"/>
    <d v="2023-11-28T00:00:00"/>
    <s v="FERMA MARIA I."/>
    <s v="LCR"/>
    <x v="1"/>
    <d v="2023-11-24T00:00:00"/>
    <d v="2023-11-24T00:00:00"/>
    <s v="SL"/>
    <m/>
    <s v="1 SL"/>
    <n v="1"/>
    <m/>
  </r>
  <r>
    <n v="5147"/>
    <x v="101"/>
    <d v="2023-11-23T00:00:00"/>
    <s v="JORGE CAROLINA M."/>
    <s v="CTO"/>
    <x v="1"/>
    <d v="2023-12-01T00:00:00"/>
    <d v="2023-12-01T00:00:00"/>
    <s v="VL"/>
    <m/>
    <s v="1 VL"/>
    <n v="1"/>
    <m/>
  </r>
  <r>
    <n v="5148"/>
    <x v="101"/>
    <d v="2023-11-28T00:00:00"/>
    <s v="OLEGARIO TEOFISTA B."/>
    <s v="CTO"/>
    <x v="1"/>
    <d v="2023-11-22T00:00:00"/>
    <d v="2023-11-24T00:00:00"/>
    <s v="OTHER"/>
    <s v="SEC 21 EO 292- SPECIAL PRIVILEGE"/>
    <s v="3 OTHER"/>
    <n v="3"/>
    <m/>
  </r>
  <r>
    <n v="5149"/>
    <x v="101"/>
    <d v="2023-11-29T00:00:00"/>
    <s v="OLEGARIO NENITA A."/>
    <s v="LIBRARY"/>
    <x v="1"/>
    <d v="2023-11-28T00:00:00"/>
    <d v="2023-11-28T00:00:00"/>
    <s v="SL"/>
    <m/>
    <s v="1 SL"/>
    <n v="1"/>
    <m/>
  </r>
  <r>
    <n v="5150"/>
    <x v="101"/>
    <d v="2023-11-22T00:00:00"/>
    <s v="SALONGA LUCY M."/>
    <s v="EEO/ CITY MARKET"/>
    <x v="1"/>
    <d v="2023-11-16T00:00:00"/>
    <d v="2023-11-16T00:00:00"/>
    <s v="SL"/>
    <m/>
    <s v="1 SL"/>
    <n v="1"/>
    <m/>
  </r>
  <r>
    <n v="5151"/>
    <x v="101"/>
    <d v="2023-11-20T00:00:00"/>
    <s v="PATERNO MARIA LOURDES P."/>
    <s v="CCT"/>
    <x v="0"/>
    <d v="2023-11-17T00:00:00"/>
    <d v="2023-11-17T00:00:00"/>
    <s v="SL"/>
    <m/>
    <s v="1 SL"/>
    <n v="1"/>
    <m/>
  </r>
  <r>
    <n v="5152"/>
    <x v="101"/>
    <d v="2023-11-22T00:00:00"/>
    <s v="PATERNO MARIA LOURDES P."/>
    <s v="CCT"/>
    <x v="0"/>
    <d v="2023-11-21T00:00:00"/>
    <d v="2023-11-21T00:00:00"/>
    <s v="SL"/>
    <m/>
    <s v="1 SL"/>
    <n v="1"/>
    <m/>
  </r>
  <r>
    <n v="5153"/>
    <x v="101"/>
    <d v="2023-10-25T00:00:00"/>
    <s v="PATERNO MARIA LOURDES P."/>
    <s v="CCT"/>
    <x v="0"/>
    <d v="2023-10-23T00:00:00"/>
    <d v="2023-10-24T00:00:00"/>
    <s v="SL"/>
    <m/>
    <s v="2 SL"/>
    <n v="2"/>
    <m/>
  </r>
  <r>
    <n v="5154"/>
    <x v="101"/>
    <d v="2023-10-25T00:00:00"/>
    <s v="PETIL GLENDA D."/>
    <s v="CCT"/>
    <x v="1"/>
    <d v="2023-10-19T00:00:00"/>
    <d v="2023-10-20T00:00:00"/>
    <s v="SL"/>
    <m/>
    <s v="2 SL"/>
    <n v="2"/>
    <m/>
  </r>
  <r>
    <n v="5155"/>
    <x v="101"/>
    <d v="2023-10-25T00:00:00"/>
    <s v="PETIL GLENDA D."/>
    <s v="CCT"/>
    <x v="1"/>
    <d v="2023-10-24T00:00:00"/>
    <d v="2023-10-24T00:00:00"/>
    <s v="SL"/>
    <m/>
    <s v="1 SL"/>
    <n v="1"/>
    <m/>
  </r>
  <r>
    <n v="5156"/>
    <x v="101"/>
    <d v="2023-11-17T00:00:00"/>
    <s v="MULINGTAPANG GUILLERMA O."/>
    <s v="GSO"/>
    <x v="0"/>
    <d v="2023-11-16T00:00:00"/>
    <d v="2023-11-17T00:00:00"/>
    <s v="SL"/>
    <m/>
    <s v="2 SL"/>
    <n v="2"/>
    <m/>
  </r>
  <r>
    <n v="5167"/>
    <x v="101"/>
    <d v="2023-12-01T00:00:00"/>
    <s v="MULINGTAPANG GUILLERMA O."/>
    <s v="GSO"/>
    <x v="0"/>
    <d v="2023-12-06T00:00:00"/>
    <d v="2023-12-07T00:00:00"/>
    <s v="VL"/>
    <m/>
    <s v="2 VL"/>
    <n v="2"/>
    <m/>
  </r>
  <r>
    <n v="5167"/>
    <x v="101"/>
    <d v="2023-12-01T00:00:00"/>
    <s v="MULINGTAPANG GUILLERMA O."/>
    <s v="GSO"/>
    <x v="0"/>
    <d v="2023-12-14T00:00:00"/>
    <d v="2023-12-15T00:00:00"/>
    <s v="VL"/>
    <m/>
    <s v="2 VL"/>
    <n v="2"/>
    <m/>
  </r>
  <r>
    <n v="5167"/>
    <x v="101"/>
    <d v="2023-12-01T00:00:00"/>
    <s v="MULINGTAPANG GUILLERMA O."/>
    <s v="GSO"/>
    <x v="0"/>
    <d v="2023-12-21T00:00:00"/>
    <d v="2023-12-22T00:00:00"/>
    <s v="VL"/>
    <m/>
    <s v="2 VL"/>
    <n v="2"/>
    <m/>
  </r>
  <r>
    <n v="5167"/>
    <x v="101"/>
    <d v="2023-12-01T00:00:00"/>
    <s v="MULINGTAPANG GUILLERMA O."/>
    <s v="GSO"/>
    <x v="0"/>
    <d v="2023-12-28T00:00:00"/>
    <d v="2023-12-29T00:00:00"/>
    <s v="VL"/>
    <m/>
    <s v="2 VL"/>
    <n v="2"/>
    <m/>
  </r>
  <r>
    <n v="5168"/>
    <x v="101"/>
    <d v="2023-12-01T00:00:00"/>
    <s v="DELFINO NINA C."/>
    <s v="ONT"/>
    <x v="1"/>
    <d v="2023-12-09T00:00:00"/>
    <d v="2023-12-11T00:00:00"/>
    <s v="OTHER"/>
    <s v="SEC 21 EO 292- SPECIAL PRIVILEGE"/>
    <s v="3 OTHER"/>
    <n v="3"/>
    <m/>
  </r>
  <r>
    <n v="5169"/>
    <x v="101"/>
    <d v="2023-11-21T00:00:00"/>
    <s v="PANGHULAN CONRADO C."/>
    <s v="PIO"/>
    <x v="0"/>
    <d v="2023-12-04T00:00:00"/>
    <d v="2023-12-04T00:00:00"/>
    <s v="OTHER"/>
    <s v="SEC 21 EO 292- SPECIAL PRIVILEGE"/>
    <s v="1 OTHER"/>
    <n v="1"/>
    <m/>
  </r>
  <r>
    <n v="5170"/>
    <x v="101"/>
    <d v="2023-11-21T00:00:00"/>
    <s v="PALADAN EMERSON M."/>
    <s v="PIO"/>
    <x v="1"/>
    <d v="2023-12-15T00:00:00"/>
    <d v="2023-12-15T00:00:00"/>
    <s v="OTHER"/>
    <s v="SEC 21 EO 292- SPECIAL PRIVILEGE"/>
    <s v="1 OTHER"/>
    <n v="1"/>
    <m/>
  </r>
  <r>
    <n v="5171"/>
    <x v="102"/>
    <d v="2023-12-11T00:00:00"/>
    <s v="JIMENO CHARITY D."/>
    <s v="RTC BRANCA"/>
    <x v="0"/>
    <d v="2023-12-12T00:00:00"/>
    <d v="2023-12-22T00:00:00"/>
    <s v="VL"/>
    <m/>
    <s v="9 VL"/>
    <n v="9"/>
    <m/>
  </r>
  <r>
    <n v="5172"/>
    <x v="102"/>
    <d v="2023-12-03T00:00:00"/>
    <s v="FERMA JOSEFA O."/>
    <s v="ADMIN OFFICE"/>
    <x v="1"/>
    <d v="2023-12-06T00:00:00"/>
    <d v="2023-12-06T00:00:00"/>
    <s v="VL"/>
    <m/>
    <s v="1 VL"/>
    <n v="1"/>
    <m/>
  </r>
  <r>
    <n v="5173"/>
    <x v="102"/>
    <d v="2023-12-04T00:00:00"/>
    <s v="AGUSTIN MARIA LUISA F."/>
    <s v="HRMO"/>
    <x v="1"/>
    <d v="2023-12-12T00:00:00"/>
    <d v="2023-12-12T00:00:00"/>
    <s v="VL"/>
    <m/>
    <s v="1 VL"/>
    <n v="1"/>
    <m/>
  </r>
  <r>
    <n v="5173"/>
    <x v="103"/>
    <d v="2023-12-04T00:00:00"/>
    <s v="AGUSTIN MARIA LUISA F."/>
    <s v="HRMO"/>
    <x v="1"/>
    <d v="2023-12-15T00:00:00"/>
    <d v="2023-12-15T00:00:00"/>
    <s v="VL"/>
    <m/>
    <s v="1 VL"/>
    <n v="1"/>
    <m/>
  </r>
  <r>
    <n v="5173"/>
    <x v="104"/>
    <d v="2023-12-04T00:00:00"/>
    <s v="AGUSTIN MARIA LUISA F."/>
    <s v="HRMO"/>
    <x v="1"/>
    <d v="2023-12-19T00:00:00"/>
    <d v="2023-12-19T00:00:00"/>
    <s v="VL"/>
    <m/>
    <s v="1 VL"/>
    <n v="1"/>
    <m/>
  </r>
  <r>
    <n v="5173"/>
    <x v="105"/>
    <d v="2023-12-04T00:00:00"/>
    <s v="AGUSTIN MARIA LUISA F."/>
    <s v="HRMO"/>
    <x v="1"/>
    <d v="2023-12-26T00:00:00"/>
    <d v="2023-12-26T00:00:00"/>
    <s v="VL"/>
    <m/>
    <s v="0 VL"/>
    <n v="0"/>
    <m/>
  </r>
  <r>
    <n v="5173"/>
    <x v="106"/>
    <d v="2023-12-04T00:00:00"/>
    <s v="AGUSTIN MARIA LUISA F."/>
    <s v="HRMO"/>
    <x v="1"/>
    <d v="2023-12-28T00:00:00"/>
    <d v="2023-12-28T00:00:00"/>
    <s v="VL"/>
    <m/>
    <s v="1 VL"/>
    <n v="1"/>
    <m/>
  </r>
  <r>
    <n v="5174"/>
    <x v="102"/>
    <d v="2023-12-04T00:00:00"/>
    <s v="AGUSTIN MARIA LUISA F."/>
    <s v="HRMO"/>
    <x v="1"/>
    <d v="2023-12-21T00:00:00"/>
    <d v="2023-12-21T00:00:00"/>
    <s v="VL"/>
    <m/>
    <s v="1 VL"/>
    <n v="1"/>
    <m/>
  </r>
  <r>
    <n v="5175"/>
    <x v="102"/>
    <d v="2023-12-07T00:00:00"/>
    <s v="VIDA CHARMAINE R."/>
    <s v="MO"/>
    <x v="1"/>
    <d v="2023-12-12T00:00:00"/>
    <d v="2023-12-13T00:00:00"/>
    <s v="VL"/>
    <m/>
    <s v="2 VL"/>
    <n v="2"/>
    <m/>
  </r>
  <r>
    <n v="5176"/>
    <x v="102"/>
    <d v="2023-12-11T00:00:00"/>
    <s v="AYCARDO JOEL M."/>
    <s v="CSU"/>
    <x v="1"/>
    <d v="2023-12-01T00:00:00"/>
    <d v="2023-12-07T00:00:00"/>
    <s v="SL"/>
    <m/>
    <s v="5 SL"/>
    <n v="5"/>
    <m/>
  </r>
  <r>
    <n v="5176"/>
    <x v="102"/>
    <d v="2023-12-11T00:00:00"/>
    <s v="AYCARDO JOEL M."/>
    <s v="CSU"/>
    <x v="1"/>
    <d v="2023-12-11T00:00:00"/>
    <d v="2023-12-22T00:00:00"/>
    <s v="SL"/>
    <m/>
    <s v="10 SL"/>
    <n v="10"/>
    <m/>
  </r>
  <r>
    <n v="5176"/>
    <x v="102"/>
    <d v="2023-12-11T00:00:00"/>
    <s v="AYCARDO JOEL M."/>
    <s v="CSU"/>
    <x v="1"/>
    <d v="2023-12-26T00:00:00"/>
    <d v="2023-12-29T00:00:00"/>
    <s v="SL"/>
    <m/>
    <s v="3 SL"/>
    <n v="3"/>
    <m/>
  </r>
  <r>
    <n v="5177"/>
    <x v="102"/>
    <d v="2023-12-07T00:00:00"/>
    <s v="LIMBOC FLORDELIZA J."/>
    <s v="LCR"/>
    <x v="1"/>
    <d v="2023-12-15T00:00:00"/>
    <d v="2023-12-15T00:00:00"/>
    <s v="VL"/>
    <m/>
    <s v="1 VL"/>
    <n v="1"/>
    <m/>
  </r>
  <r>
    <n v="5177"/>
    <x v="102"/>
    <d v="2023-12-07T00:00:00"/>
    <s v="LIMBOC FLORDELIZA J."/>
    <s v="LCR"/>
    <x v="1"/>
    <d v="2023-12-19T00:00:00"/>
    <d v="2023-12-19T00:00:00"/>
    <s v="VL"/>
    <m/>
    <s v="1 VL"/>
    <n v="1"/>
    <m/>
  </r>
  <r>
    <n v="5177"/>
    <x v="102"/>
    <d v="2023-12-07T00:00:00"/>
    <s v="LIMBOC FLORDELIZA J."/>
    <s v="LCR"/>
    <x v="1"/>
    <d v="2023-12-27T00:00:00"/>
    <d v="2023-12-27T00:00:00"/>
    <s v="VL"/>
    <m/>
    <s v="1 VL"/>
    <n v="1"/>
    <m/>
  </r>
  <r>
    <n v="5178"/>
    <x v="102"/>
    <d v="2023-12-07T00:00:00"/>
    <s v="BOFILL ERNA P."/>
    <s v="LCR"/>
    <x v="1"/>
    <d v="2023-12-13T00:00:00"/>
    <d v="2023-12-13T00:00:00"/>
    <s v="VL"/>
    <m/>
    <s v="1 VL"/>
    <n v="1"/>
    <m/>
  </r>
  <r>
    <n v="5178"/>
    <x v="102"/>
    <d v="2023-12-07T00:00:00"/>
    <s v="BOFILL ERNA P."/>
    <s v="LCR"/>
    <x v="1"/>
    <d v="2023-12-21T00:00:00"/>
    <d v="2023-12-22T00:00:00"/>
    <s v="VL"/>
    <m/>
    <s v="2 VL"/>
    <n v="2"/>
    <m/>
  </r>
  <r>
    <n v="5178"/>
    <x v="102"/>
    <d v="2023-12-07T00:00:00"/>
    <s v="BOFILL ERNA P."/>
    <s v="LCR"/>
    <x v="1"/>
    <d v="2023-12-26T00:00:00"/>
    <d v="2023-12-27T00:00:00"/>
    <s v="VL"/>
    <m/>
    <s v="1 VL"/>
    <n v="1"/>
    <m/>
  </r>
  <r>
    <n v="5179"/>
    <x v="102"/>
    <d v="2023-12-07T00:00:00"/>
    <s v="ANGCAYA RUFINA P."/>
    <s v="LCR"/>
    <x v="1"/>
    <d v="2023-12-26T00:00:00"/>
    <d v="2023-12-27T00:00:00"/>
    <s v="VL"/>
    <m/>
    <s v="1 VL"/>
    <n v="1"/>
    <m/>
  </r>
  <r>
    <n v="5180"/>
    <x v="102"/>
    <d v="2023-12-07T00:00:00"/>
    <s v="MATIENZO NORMITA S."/>
    <n v="0"/>
    <x v="2"/>
    <d v="2023-12-21T00:00:00"/>
    <d v="2023-12-22T00:00:00"/>
    <s v="VL"/>
    <m/>
    <s v="2 VL"/>
    <n v="2"/>
    <m/>
  </r>
  <r>
    <n v="5181"/>
    <x v="102"/>
    <d v="2023-12-11T00:00:00"/>
    <s v="TOLENTINO CAROLINA E."/>
    <s v="LCR"/>
    <x v="1"/>
    <d v="2023-12-21T00:00:00"/>
    <d v="2023-12-22T00:00:00"/>
    <s v="VL"/>
    <m/>
    <s v="2 VL"/>
    <n v="2"/>
    <m/>
  </r>
  <r>
    <n v="5181"/>
    <x v="102"/>
    <d v="2023-12-11T00:00:00"/>
    <s v="TOLENTINO CAROLINA E."/>
    <s v="LCR"/>
    <x v="1"/>
    <d v="2023-12-28T00:00:00"/>
    <d v="2023-12-29T00:00:00"/>
    <s v="VL"/>
    <m/>
    <s v="2 VL"/>
    <n v="2"/>
    <m/>
  </r>
  <r>
    <n v="5182"/>
    <x v="102"/>
    <d v="2023-12-04T00:00:00"/>
    <s v="DESINGAŃO PURIFICACION A."/>
    <s v="SP"/>
    <x v="0"/>
    <d v="2023-12-14T00:00:00"/>
    <d v="2023-12-22T00:00:00"/>
    <s v="SL"/>
    <m/>
    <s v="7 SL"/>
    <n v="7"/>
    <m/>
  </r>
  <r>
    <n v="5182"/>
    <x v="102"/>
    <d v="2023-12-04T00:00:00"/>
    <s v="DESINGAŃO PURIFICACION A."/>
    <s v="SP"/>
    <x v="0"/>
    <d v="2023-12-26T00:00:00"/>
    <d v="2023-12-29T00:00:00"/>
    <s v="SL"/>
    <m/>
    <s v="3 SL"/>
    <n v="3"/>
    <m/>
  </r>
  <r>
    <n v="5183"/>
    <x v="102"/>
    <d v="2023-12-12T00:00:00"/>
    <s v="DOGELIO CHRISTIAN B."/>
    <s v="LEGAL"/>
    <x v="0"/>
    <d v="2023-12-12T00:00:00"/>
    <d v="2023-12-12T00:00:00"/>
    <s v="OTHER"/>
    <s v="SEC 21 EO 292- SPECIAL PRIVILEGE"/>
    <s v="1 OTHER"/>
    <n v="1"/>
    <m/>
  </r>
  <r>
    <n v="5183"/>
    <x v="102"/>
    <d v="2023-12-12T00:00:00"/>
    <s v="DOGELIO CHRISTIAN B."/>
    <s v="LEGAL"/>
    <x v="0"/>
    <d v="2023-12-15T00:00:00"/>
    <d v="2023-12-15T00:00:00"/>
    <s v="OTHER"/>
    <s v="SEC 21 EO 292- SPECIAL PRIVILEGE"/>
    <s v="1 OTHER"/>
    <n v="1"/>
    <m/>
  </r>
  <r>
    <n v="5184"/>
    <x v="102"/>
    <d v="2023-12-12T00:00:00"/>
    <s v="DOGELIO CHRISTIAN B."/>
    <s v="LEGAL"/>
    <x v="0"/>
    <d v="2023-11-24T00:00:00"/>
    <d v="2023-11-24T00:00:00"/>
    <s v="SL"/>
    <m/>
    <s v="1 SL"/>
    <n v="1"/>
    <m/>
  </r>
  <r>
    <n v="5184"/>
    <x v="102"/>
    <d v="2023-12-12T00:00:00"/>
    <s v="DOGELIO CHRISTIAN B."/>
    <s v="LEGAL"/>
    <x v="0"/>
    <d v="2023-11-28T00:00:00"/>
    <d v="2023-12-01T00:00:00"/>
    <s v="SL"/>
    <m/>
    <s v="4 SL"/>
    <n v="4"/>
    <m/>
  </r>
  <r>
    <n v="5184"/>
    <x v="102"/>
    <d v="2023-12-12T00:00:00"/>
    <s v="DOGELIO CHRISTIAN B."/>
    <s v="LEGAL"/>
    <x v="0"/>
    <d v="2023-12-05T00:00:00"/>
    <d v="2023-12-05T00:00:00"/>
    <s v="SL"/>
    <m/>
    <s v="1 SL"/>
    <n v="1"/>
    <m/>
  </r>
  <r>
    <n v="5184"/>
    <x v="102"/>
    <d v="2023-12-12T00:00:00"/>
    <s v="DOGELIO CHRISTIAN B."/>
    <s v="LEGAL"/>
    <x v="0"/>
    <d v="2023-12-07T00:00:00"/>
    <d v="2023-12-08T00:00:00"/>
    <s v="SL"/>
    <m/>
    <s v="1 SL"/>
    <n v="1"/>
    <m/>
  </r>
  <r>
    <n v="5185"/>
    <x v="102"/>
    <d v="2023-12-12T00:00:00"/>
    <s v="DELA CRUZ SHEILA G."/>
    <s v="ONT"/>
    <x v="1"/>
    <d v="2023-12-29T00:00:00"/>
    <d v="2023-12-29T00:00:00"/>
    <s v="VL"/>
    <m/>
    <s v="1 VL"/>
    <n v="1"/>
    <m/>
  </r>
  <r>
    <n v="5186"/>
    <x v="102"/>
    <d v="2023-12-01T00:00:00"/>
    <s v="BAYBAY MA. ROSA A."/>
    <s v="ONT"/>
    <x v="1"/>
    <d v="2023-12-28T00:00:00"/>
    <d v="2023-12-28T00:00:00"/>
    <s v="OTHER"/>
    <s v="SEC 21 EO 292- SPECIAL PRIVILEGE"/>
    <s v="1 OTHER"/>
    <n v="1"/>
    <m/>
  </r>
  <r>
    <n v="5187"/>
    <x v="102"/>
    <d v="2023-12-01T00:00:00"/>
    <s v="BAYBAY MA. ROSA A."/>
    <s v="ONT"/>
    <x v="1"/>
    <d v="2023-12-13T00:00:00"/>
    <d v="2023-12-14T00:00:00"/>
    <s v="VL"/>
    <m/>
    <s v="2 VL"/>
    <n v="2"/>
    <m/>
  </r>
  <r>
    <n v="5187"/>
    <x v="102"/>
    <d v="2023-12-01T00:00:00"/>
    <s v="BAYBAY MA. ROSA A."/>
    <s v="ONT"/>
    <x v="1"/>
    <d v="2023-12-26T00:00:00"/>
    <d v="2023-12-27T00:00:00"/>
    <s v="VL"/>
    <m/>
    <s v="1 VL"/>
    <n v="1"/>
    <m/>
  </r>
  <r>
    <n v="5187"/>
    <x v="102"/>
    <d v="2023-12-01T00:00:00"/>
    <s v="BAYBAY MA. ROSA A."/>
    <s v="ONT"/>
    <x v="1"/>
    <d v="2023-12-29T00:00:00"/>
    <d v="2023-12-29T00:00:00"/>
    <s v="VL"/>
    <m/>
    <s v="1 VL"/>
    <n v="1"/>
    <m/>
  </r>
  <r>
    <n v="5188"/>
    <x v="102"/>
    <d v="2023-12-04T00:00:00"/>
    <s v="ANGCAYA IRENE V."/>
    <s v="TICC"/>
    <x v="0"/>
    <d v="2023-12-19T00:00:00"/>
    <d v="2023-12-19T00:00:00"/>
    <s v="VL"/>
    <m/>
    <s v="1 VL"/>
    <n v="1"/>
    <m/>
  </r>
  <r>
    <n v="5188"/>
    <x v="102"/>
    <d v="2023-12-05T00:00:00"/>
    <s v="ANGCAYA IRENE V."/>
    <s v="TICC"/>
    <x v="0"/>
    <d v="2023-12-22T00:00:00"/>
    <d v="2023-12-22T00:00:00"/>
    <s v="VL"/>
    <m/>
    <s v="1 VL"/>
    <n v="1"/>
    <m/>
  </r>
  <r>
    <n v="5188"/>
    <x v="102"/>
    <d v="2023-12-06T00:00:00"/>
    <s v="ANGCAYA IRENE V."/>
    <s v="TICC"/>
    <x v="0"/>
    <d v="2023-12-28T00:00:00"/>
    <d v="2023-12-29T00:00:00"/>
    <s v="VL"/>
    <m/>
    <s v="2 VL"/>
    <n v="2"/>
    <m/>
  </r>
  <r>
    <n v="5189"/>
    <x v="102"/>
    <d v="2023-12-07T00:00:00"/>
    <s v="SORIANO FRANCISCO O."/>
    <s v="TICC"/>
    <x v="0"/>
    <d v="2023-12-18T00:00:00"/>
    <d v="2023-12-18T00:00:00"/>
    <s v="VL"/>
    <m/>
    <s v="1 VL"/>
    <n v="1"/>
    <m/>
  </r>
  <r>
    <n v="5189"/>
    <x v="102"/>
    <d v="2023-12-07T00:00:00"/>
    <s v="SORIANO FRANCISCO O."/>
    <s v="TICC"/>
    <x v="0"/>
    <d v="2023-12-22T00:00:00"/>
    <d v="2023-12-22T00:00:00"/>
    <s v="VL"/>
    <m/>
    <s v="1 VL"/>
    <n v="1"/>
    <m/>
  </r>
  <r>
    <n v="5189"/>
    <x v="102"/>
    <d v="2023-12-07T00:00:00"/>
    <s v="SORIANO FRANCISCO O."/>
    <s v="TICC"/>
    <x v="0"/>
    <d v="2023-12-27T00:00:00"/>
    <d v="2023-12-29T00:00:00"/>
    <s v="VL"/>
    <m/>
    <s v="3 VL"/>
    <n v="3"/>
    <m/>
  </r>
  <r>
    <n v="5190"/>
    <x v="102"/>
    <d v="2023-12-07T00:00:00"/>
    <s v="BUELBO MICHLE  "/>
    <s v="TICC"/>
    <x v="0"/>
    <d v="2023-11-05T00:00:00"/>
    <d v="2023-11-05T00:00:00"/>
    <s v="SL"/>
    <m/>
    <s v="1 SL"/>
    <n v="1"/>
    <m/>
  </r>
  <r>
    <n v="5190"/>
    <x v="102"/>
    <d v="2023-12-07T00:00:00"/>
    <s v="BUELBO MICHLE  "/>
    <s v="TICC"/>
    <x v="0"/>
    <d v="2023-11-19T00:00:00"/>
    <d v="2023-11-19T00:00:00"/>
    <s v="SL"/>
    <m/>
    <s v="1 SL"/>
    <n v="1"/>
    <m/>
  </r>
  <r>
    <n v="5191"/>
    <x v="102"/>
    <d v="2023-12-04T00:00:00"/>
    <s v="VILLANUEVA RICHELLE A."/>
    <s v="TICC"/>
    <x v="0"/>
    <d v="2023-12-07T00:00:00"/>
    <d v="2023-12-07T00:00:00"/>
    <s v="VL"/>
    <m/>
    <s v="1 VL"/>
    <n v="1"/>
    <m/>
  </r>
  <r>
    <n v="5191"/>
    <x v="102"/>
    <d v="2023-12-04T00:00:00"/>
    <s v="VILLANUEVA RICHELLE A."/>
    <s v="TICC"/>
    <x v="0"/>
    <d v="2023-12-12T00:00:00"/>
    <d v="2023-12-12T00:00:00"/>
    <s v="VL"/>
    <m/>
    <s v="1 VL"/>
    <n v="1"/>
    <m/>
  </r>
  <r>
    <n v="5191"/>
    <x v="102"/>
    <d v="2023-12-04T00:00:00"/>
    <s v="VILLANUEVA RICHELLE A."/>
    <s v="TICC"/>
    <x v="0"/>
    <d v="2023-12-18T00:00:00"/>
    <d v="2023-12-18T00:00:00"/>
    <s v="VL"/>
    <m/>
    <s v="1 VL"/>
    <n v="1"/>
    <m/>
  </r>
  <r>
    <n v="5191"/>
    <x v="102"/>
    <d v="2023-12-04T00:00:00"/>
    <s v="VILLANUEVA RICHELLE A."/>
    <s v="TICC"/>
    <x v="0"/>
    <d v="2023-12-22T00:00:00"/>
    <d v="2023-12-22T00:00:00"/>
    <s v="VL"/>
    <m/>
    <s v="1 VL"/>
    <n v="1"/>
    <m/>
  </r>
  <r>
    <n v="5192"/>
    <x v="102"/>
    <d v="2023-12-07T00:00:00"/>
    <s v="ENORME MICHAEL  "/>
    <s v="TICC"/>
    <x v="0"/>
    <d v="2023-11-01T00:00:00"/>
    <d v="2023-11-01T00:00:00"/>
    <s v="OTHER"/>
    <s v="SEC 21 EO 292- SPECIAL PRIVILEGE"/>
    <s v="1 OTHER"/>
    <n v="1"/>
    <m/>
  </r>
  <r>
    <n v="5193"/>
    <x v="102"/>
    <d v="2023-12-07T00:00:00"/>
    <s v="ALERA JEFFREY B."/>
    <s v="TICC"/>
    <x v="2"/>
    <d v="2023-11-01T00:00:00"/>
    <d v="2023-11-01T00:00:00"/>
    <s v="SL"/>
    <m/>
    <s v="1 SL"/>
    <n v="1"/>
    <m/>
  </r>
  <r>
    <n v="5193"/>
    <x v="102"/>
    <d v="2023-12-07T00:00:00"/>
    <s v="ALERA JEFFREY B."/>
    <s v="TICC"/>
    <x v="2"/>
    <d v="2023-11-22T00:00:00"/>
    <d v="2023-11-23T00:00:00"/>
    <s v="SL"/>
    <m/>
    <s v="2 SL"/>
    <n v="2"/>
    <m/>
  </r>
  <r>
    <n v="5194"/>
    <x v="102"/>
    <d v="2023-12-11T00:00:00"/>
    <s v="RODRIGUEZ JOSEPHINE R."/>
    <s v="TICC"/>
    <x v="0"/>
    <d v="2023-12-07T00:00:00"/>
    <d v="2023-12-07T00:00:00"/>
    <s v="SL"/>
    <m/>
    <s v="1 SL"/>
    <n v="1"/>
    <m/>
  </r>
  <r>
    <n v="5195"/>
    <x v="102"/>
    <d v="2023-12-07T00:00:00"/>
    <s v="AGUILAR WILLIAM C."/>
    <s v="TICC"/>
    <x v="0"/>
    <d v="2023-11-24T00:00:00"/>
    <d v="2023-11-24T00:00:00"/>
    <s v="SL"/>
    <m/>
    <s v="1 SL"/>
    <n v="1"/>
    <m/>
  </r>
  <r>
    <n v="5195"/>
    <x v="102"/>
    <d v="2023-12-07T00:00:00"/>
    <s v="AGUILAR WILLIAM C."/>
    <s v="TICC"/>
    <x v="0"/>
    <d v="2023-11-28T00:00:00"/>
    <d v="2023-11-28T00:00:00"/>
    <s v="SL"/>
    <m/>
    <s v="1 SL"/>
    <n v="1"/>
    <m/>
  </r>
  <r>
    <n v="5196"/>
    <x v="102"/>
    <d v="2023-12-07T00:00:00"/>
    <s v="NUÑEZ RUBEN JR J."/>
    <s v="TICC"/>
    <x v="2"/>
    <d v="2023-11-27T00:00:00"/>
    <d v="2023-11-27T00:00:00"/>
    <s v="OTHER"/>
    <s v="SEC 21 EO 292- SPECIAL PRIVILEGE"/>
    <s v="1 OTHER"/>
    <n v="1"/>
    <m/>
  </r>
  <r>
    <n v="5197"/>
    <x v="102"/>
    <d v="2023-12-12T00:00:00"/>
    <s v="RODRIGUEZ JOSEPHINE R."/>
    <s v="TICC"/>
    <x v="0"/>
    <d v="2023-12-18T00:00:00"/>
    <d v="2023-12-22T00:00:00"/>
    <s v="VL"/>
    <m/>
    <s v="5 VL"/>
    <n v="5"/>
    <m/>
  </r>
  <r>
    <n v="5197"/>
    <x v="102"/>
    <d v="2023-12-12T00:00:00"/>
    <s v="RODRIGUEZ JOSEPHINE R."/>
    <s v="TICC"/>
    <x v="0"/>
    <d v="2023-12-26T00:00:00"/>
    <d v="2023-12-29T00:00:00"/>
    <s v="VL"/>
    <m/>
    <s v="3 VL"/>
    <n v="3"/>
    <m/>
  </r>
  <r>
    <n v="5198"/>
    <x v="102"/>
    <d v="2023-12-07T00:00:00"/>
    <s v="CESICAR JOCHELLE JOAN S."/>
    <s v="TICC/TCCH"/>
    <x v="0"/>
    <d v="2023-11-21T00:00:00"/>
    <d v="2023-11-21T00:00:00"/>
    <s v="SL"/>
    <m/>
    <s v="1 SL"/>
    <n v="1"/>
    <m/>
  </r>
  <r>
    <n v="5199"/>
    <x v="102"/>
    <d v="2023-11-07T00:00:00"/>
    <s v="PEREZ FRANCIS  "/>
    <s v="TICC"/>
    <x v="0"/>
    <d v="2023-11-18T00:00:00"/>
    <d v="2023-11-18T00:00:00"/>
    <s v="OTHER"/>
    <s v="SEC 21 EO 292- SPECIAL PRIVILEGE"/>
    <s v="1 OTHER"/>
    <n v="1"/>
    <m/>
  </r>
  <r>
    <n v="5199"/>
    <x v="102"/>
    <d v="2023-11-07T00:00:00"/>
    <s v="PEREZ FRANCIS  "/>
    <s v="TICC"/>
    <x v="0"/>
    <d v="2023-11-28T00:00:00"/>
    <d v="2023-11-29T00:00:00"/>
    <s v="OTHER"/>
    <s v="SEC 21 EO 292- SPECIAL PRIVILEGE"/>
    <s v="2 OTHER"/>
    <n v="2"/>
    <m/>
  </r>
  <r>
    <n v="5200"/>
    <x v="102"/>
    <d v="2023-11-07T00:00:00"/>
    <s v="MINGI JAYVEE  "/>
    <n v="0"/>
    <x v="2"/>
    <d v="2023-11-17T00:00:00"/>
    <d v="2023-11-18T00:00:00"/>
    <s v="SL"/>
    <m/>
    <s v="2 SL"/>
    <n v="2"/>
    <m/>
  </r>
  <r>
    <n v="5200"/>
    <x v="102"/>
    <d v="2023-11-07T00:00:00"/>
    <s v="MINGI JAYVEE  "/>
    <n v="0"/>
    <x v="2"/>
    <d v="2023-11-28T00:00:00"/>
    <d v="2023-11-28T00:00:00"/>
    <s v="SL"/>
    <m/>
    <s v="1 SL"/>
    <n v="1"/>
    <m/>
  </r>
  <r>
    <n v="5201"/>
    <x v="102"/>
    <d v="2023-11-07T00:00:00"/>
    <s v="VASQUEZ JAYSON  "/>
    <s v="TICC"/>
    <x v="2"/>
    <d v="2023-11-24T00:00:00"/>
    <d v="2023-11-24T00:00:00"/>
    <s v="SL"/>
    <m/>
    <s v="1 SL"/>
    <n v="1"/>
    <m/>
  </r>
  <r>
    <n v="5202"/>
    <x v="102"/>
    <d v="2023-11-07T00:00:00"/>
    <s v="FERMA ETHEL GRACE N."/>
    <s v="ONT"/>
    <x v="0"/>
    <d v="2023-12-08T00:00:00"/>
    <d v="2023-12-10T00:00:00"/>
    <s v="VL"/>
    <m/>
    <s v="3 VL"/>
    <n v="3"/>
    <m/>
  </r>
  <r>
    <n v="5203"/>
    <x v="102"/>
    <d v="2023-11-07T00:00:00"/>
    <s v="VARGAS MELINDA M."/>
    <s v="CSWDO"/>
    <x v="0"/>
    <d v="2023-12-11T00:00:00"/>
    <d v="2023-12-29T00:00:00"/>
    <s v="VL"/>
    <m/>
    <s v="13 VL"/>
    <n v="13"/>
    <m/>
  </r>
  <r>
    <n v="5204"/>
    <x v="102"/>
    <d v="2023-11-07T00:00:00"/>
    <s v="VARGAS MELINDA M."/>
    <s v="CSWDO"/>
    <x v="0"/>
    <d v="2023-12-05T00:00:00"/>
    <d v="2023-12-06T00:00:00"/>
    <s v="SL"/>
    <m/>
    <s v="2 SL"/>
    <n v="2"/>
    <m/>
  </r>
  <r>
    <n v="5205"/>
    <x v="102"/>
    <d v="2023-12-07T00:00:00"/>
    <s v="FLORES CHRIZELLE MAE M."/>
    <s v="CSWDO"/>
    <x v="2"/>
    <d v="2023-12-05T00:00:00"/>
    <d v="2023-12-06T00:00:00"/>
    <s v="SL"/>
    <m/>
    <s v="2 SL"/>
    <n v="2"/>
    <m/>
  </r>
  <r>
    <n v="5206"/>
    <x v="102"/>
    <d v="2023-12-11T00:00:00"/>
    <s v="DELA CRUZ CHARITO A."/>
    <s v="AGRICULTURE OFFICE"/>
    <x v="0"/>
    <d v="2023-12-18T00:00:00"/>
    <d v="2023-12-19T00:00:00"/>
    <s v="VL"/>
    <m/>
    <s v="2 VL"/>
    <n v="2"/>
    <m/>
  </r>
  <r>
    <n v="5206"/>
    <x v="102"/>
    <d v="2023-12-11T00:00:00"/>
    <s v="DELA CRUZ CHARITO A."/>
    <s v="AGRICULTURE OFFICE"/>
    <x v="0"/>
    <d v="2023-12-21T00:00:00"/>
    <d v="2023-12-22T00:00:00"/>
    <s v="VL"/>
    <m/>
    <s v="2 VL"/>
    <n v="2"/>
    <m/>
  </r>
  <r>
    <n v="5206"/>
    <x v="102"/>
    <d v="2023-12-11T00:00:00"/>
    <s v="DELA CRUZ CHARITO A."/>
    <s v="AGRICULTURE OFFICE"/>
    <x v="0"/>
    <d v="2023-12-26T00:00:00"/>
    <d v="2023-12-26T00:00:00"/>
    <s v="VL"/>
    <m/>
    <s v="0 VL"/>
    <n v="0"/>
    <m/>
  </r>
  <r>
    <n v="5206"/>
    <x v="102"/>
    <d v="2023-12-11T00:00:00"/>
    <s v="DELA CRUZ CHARITO A."/>
    <s v="AGRICULTURE OFFICE"/>
    <x v="0"/>
    <d v="2023-12-28T00:00:00"/>
    <d v="2023-12-29T00:00:00"/>
    <s v="VL"/>
    <m/>
    <s v="2 VL"/>
    <n v="2"/>
    <m/>
  </r>
  <r>
    <n v="5207"/>
    <x v="102"/>
    <d v="2023-12-11T00:00:00"/>
    <s v="LACIBAL RYAN G."/>
    <s v="DA"/>
    <x v="0"/>
    <d v="2023-12-21T00:00:00"/>
    <d v="2023-12-22T00:00:00"/>
    <s v="VL"/>
    <m/>
    <s v="2 VL"/>
    <n v="2"/>
    <m/>
  </r>
  <r>
    <n v="5207"/>
    <x v="102"/>
    <d v="2023-12-11T00:00:00"/>
    <s v="LACIBAL RYAN G."/>
    <s v="DA"/>
    <x v="0"/>
    <d v="2023-12-27T00:00:00"/>
    <d v="2023-12-29T00:00:00"/>
    <s v="VL"/>
    <m/>
    <s v="3 VL"/>
    <n v="3"/>
    <m/>
  </r>
  <r>
    <n v="5208"/>
    <x v="102"/>
    <d v="2023-12-11T00:00:00"/>
    <s v="DIMAILIG ARLYN R."/>
    <s v="MAHOGANY MARKET"/>
    <x v="0"/>
    <d v="2023-12-06T00:00:00"/>
    <d v="2023-12-06T00:00:00"/>
    <s v="SL"/>
    <m/>
    <s v="1 SL"/>
    <n v="1"/>
    <m/>
  </r>
  <r>
    <n v="5209"/>
    <x v="102"/>
    <d v="2023-12-07T00:00:00"/>
    <s v="TORRES MOISES Q."/>
    <s v="MAHOGANY MARKET"/>
    <x v="0"/>
    <d v="2023-12-19T00:00:00"/>
    <d v="2023-12-19T00:00:00"/>
    <s v="VL"/>
    <m/>
    <s v="1 VL"/>
    <n v="1"/>
    <m/>
  </r>
  <r>
    <n v="5209"/>
    <x v="102"/>
    <d v="2023-12-07T00:00:00"/>
    <s v="TORRES MOISES Q."/>
    <s v="MAHOGANY MARKET"/>
    <x v="0"/>
    <d v="2023-12-22T00:00:00"/>
    <d v="2023-12-22T00:00:00"/>
    <s v="VL"/>
    <m/>
    <s v="1 VL"/>
    <n v="1"/>
    <m/>
  </r>
  <r>
    <n v="5210"/>
    <x v="102"/>
    <d v="2023-12-07T00:00:00"/>
    <s v="DIMARANAN ANNA P."/>
    <s v="COOP"/>
    <x v="2"/>
    <d v="2023-12-06T00:00:00"/>
    <d v="2023-12-15T00:00:00"/>
    <s v="VL"/>
    <m/>
    <s v="7 VL"/>
    <n v="7"/>
    <m/>
  </r>
  <r>
    <n v="5211"/>
    <x v="102"/>
    <d v="2023-11-18T00:00:00"/>
    <s v="PAGLINAWAN JESSIE M."/>
    <s v="CENRO"/>
    <x v="0"/>
    <d v="2023-11-16T00:00:00"/>
    <d v="2023-11-17T00:00:00"/>
    <s v="SL"/>
    <m/>
    <s v="2 SL"/>
    <n v="2"/>
    <m/>
  </r>
  <r>
    <n v="5212"/>
    <x v="102"/>
    <d v="2023-11-20T00:00:00"/>
    <s v="LUNA  FERNANDO  "/>
    <s v="CENRO"/>
    <x v="1"/>
    <d v="2023-11-17T00:00:00"/>
    <d v="2023-11-17T00:00:00"/>
    <s v="SL"/>
    <m/>
    <s v="1 SL"/>
    <n v="1"/>
    <m/>
  </r>
  <r>
    <n v="5213"/>
    <x v="103"/>
    <d v="2023-12-12T00:00:00"/>
    <s v="MACAPUNO FELIX  "/>
    <s v="CENRO"/>
    <x v="1"/>
    <d v="2023-12-19T00:00:00"/>
    <d v="2023-12-20T00:00:00"/>
    <s v="VL"/>
    <m/>
    <s v="2 VL"/>
    <n v="2"/>
    <m/>
  </r>
  <r>
    <n v="5214"/>
    <x v="103"/>
    <d v="2023-12-11T00:00:00"/>
    <s v="REOSA CECILIA A."/>
    <s v="SP"/>
    <x v="1"/>
    <d v="2023-12-20T00:00:00"/>
    <d v="2023-12-22T00:00:00"/>
    <s v="OTHER"/>
    <s v="SEC 21 EO 292- SPECIAL PRIVILEGE"/>
    <s v="3 OTHER"/>
    <n v="3"/>
    <m/>
  </r>
  <r>
    <n v="5215"/>
    <x v="103"/>
    <d v="2023-12-05T00:00:00"/>
    <s v="MARINDUQUE AURORA A."/>
    <s v="VMO"/>
    <x v="1"/>
    <d v="2023-12-18T00:00:00"/>
    <d v="2023-12-19T00:00:00"/>
    <s v="VL"/>
    <m/>
    <s v="2 VL"/>
    <n v="2"/>
    <m/>
  </r>
  <r>
    <n v="5216"/>
    <x v="103"/>
    <d v="2023-12-07T00:00:00"/>
    <s v="MANALO ELIADA F."/>
    <s v="SP"/>
    <x v="1"/>
    <d v="2023-12-15T00:00:00"/>
    <d v="2023-12-15T00:00:00"/>
    <s v="VL"/>
    <m/>
    <s v="1 VL"/>
    <n v="1"/>
    <m/>
  </r>
  <r>
    <n v="5216"/>
    <x v="103"/>
    <d v="2023-12-07T00:00:00"/>
    <s v="MANALO ELIADA F."/>
    <s v="SP"/>
    <x v="1"/>
    <d v="2023-12-18T00:00:00"/>
    <d v="2023-12-18T00:00:00"/>
    <s v="VL"/>
    <m/>
    <s v="1 VL"/>
    <n v="1"/>
    <m/>
  </r>
  <r>
    <n v="5217"/>
    <x v="103"/>
    <d v="2023-12-08T00:00:00"/>
    <s v="ROQUITE MARIECAR L."/>
    <s v="CCT"/>
    <x v="0"/>
    <d v="2023-12-11T00:00:00"/>
    <d v="2023-12-11T00:00:00"/>
    <s v="SL"/>
    <m/>
    <s v="1 SL"/>
    <n v="1"/>
    <m/>
  </r>
  <r>
    <n v="5218"/>
    <x v="103"/>
    <d v="2023-12-07T00:00:00"/>
    <s v="DE GRANO MA. ERLINDA F."/>
    <s v="CTO"/>
    <x v="1"/>
    <d v="2023-12-13T00:00:00"/>
    <d v="2023-12-13T00:00:00"/>
    <s v="VL"/>
    <m/>
    <s v="1 VL"/>
    <n v="1"/>
    <m/>
  </r>
  <r>
    <n v="5219"/>
    <x v="103"/>
    <d v="2023-12-05T00:00:00"/>
    <s v="SALAZAR JOSIELYN G."/>
    <s v="PICNIC GROVE"/>
    <x v="0"/>
    <d v="2023-12-11T00:00:00"/>
    <d v="2023-12-11T00:00:00"/>
    <s v="VL"/>
    <m/>
    <s v="1 VL"/>
    <n v="1"/>
    <m/>
  </r>
  <r>
    <n v="5220"/>
    <x v="103"/>
    <d v="2023-12-05T00:00:00"/>
    <s v="SALAZAR JOSIELYN G."/>
    <s v="PICNIC GROVE"/>
    <x v="0"/>
    <d v="2023-12-15T00:00:00"/>
    <d v="2023-12-18T00:00:00"/>
    <s v="VL"/>
    <m/>
    <s v="4 VL"/>
    <n v="4"/>
    <m/>
  </r>
  <r>
    <n v="5221"/>
    <x v="103"/>
    <d v="2023-12-06T00:00:00"/>
    <s v="SALAZAR JOSIELYN G."/>
    <s v="PICNIC GROVE"/>
    <x v="0"/>
    <d v="2023-12-12T00:00:00"/>
    <d v="2023-12-13T00:00:00"/>
    <s v="OTHER"/>
    <s v="SEC 21 EO 292- SPECIAL PRIVILEGE"/>
    <s v="2 OTHER"/>
    <n v="2"/>
    <m/>
  </r>
  <r>
    <n v="5222"/>
    <x v="103"/>
    <d v="2023-12-06T00:00:00"/>
    <s v="SALAZAR JOSIELYN G."/>
    <s v="PICNIC GROVE"/>
    <x v="0"/>
    <d v="2023-12-19T00:00:00"/>
    <d v="2023-12-19T00:00:00"/>
    <s v="OTHER"/>
    <s v="SEC 21 EO 292- SPECIAL PRIVILEGE"/>
    <s v="1 OTHER"/>
    <n v="1"/>
    <m/>
  </r>
  <r>
    <n v="5223"/>
    <x v="103"/>
    <d v="2023-12-08T00:00:00"/>
    <s v="MORAL MAURA C."/>
    <s v="PICNIC GROVE"/>
    <x v="0"/>
    <d v="2023-12-19T00:00:00"/>
    <d v="2023-12-31T00:00:00"/>
    <s v="VL"/>
    <m/>
    <s v="7 VL"/>
    <n v="7"/>
    <m/>
  </r>
  <r>
    <n v="5224"/>
    <x v="103"/>
    <d v="2023-12-08T00:00:00"/>
    <s v="MORAL MAURA C."/>
    <s v="PICNIC GROVE"/>
    <x v="0"/>
    <d v="2024-01-01T00:00:00"/>
    <d v="2024-01-15T00:00:00"/>
    <s v="VL"/>
    <m/>
    <s v="10 VL"/>
    <n v="10"/>
    <m/>
  </r>
  <r>
    <n v="5225"/>
    <x v="103"/>
    <d v="2023-12-04T00:00:00"/>
    <s v="DE OCAMPO MARISSA B."/>
    <s v="THRDC"/>
    <x v="1"/>
    <d v="2023-12-06T00:00:00"/>
    <d v="2023-12-07T00:00:00"/>
    <s v="VL"/>
    <m/>
    <s v="2 VL"/>
    <n v="2"/>
    <m/>
  </r>
  <r>
    <n v="5226"/>
    <x v="103"/>
    <d v="2023-12-12T00:00:00"/>
    <s v="PANGHULAN CONRADO C."/>
    <s v="PIO"/>
    <x v="0"/>
    <d v="2023-12-21T00:00:00"/>
    <d v="2023-12-22T00:00:00"/>
    <s v="VL"/>
    <m/>
    <s v="2 VL"/>
    <n v="2"/>
    <m/>
  </r>
  <r>
    <n v="5226"/>
    <x v="103"/>
    <d v="2023-12-12T00:00:00"/>
    <s v="PANGHULAN CONRADO C."/>
    <s v="PIO"/>
    <x v="0"/>
    <d v="2023-12-27T00:00:00"/>
    <d v="2023-12-29T00:00:00"/>
    <s v="VL"/>
    <m/>
    <s v="3 VL"/>
    <n v="3"/>
    <m/>
  </r>
  <r>
    <n v="5227"/>
    <x v="103"/>
    <d v="2023-12-11T00:00:00"/>
    <s v="UNTALAN DIVINA R."/>
    <s v="CTO"/>
    <x v="1"/>
    <d v="2023-12-13T00:00:00"/>
    <d v="2023-12-14T00:00:00"/>
    <s v="VL"/>
    <m/>
    <s v="2 VL"/>
    <n v="2"/>
    <m/>
  </r>
  <r>
    <n v="5228"/>
    <x v="103"/>
    <d v="2023-12-14T00:00:00"/>
    <s v="GARCIA HAIZEL M."/>
    <s v="CCT"/>
    <x v="1"/>
    <d v="2023-12-11T00:00:00"/>
    <d v="2023-12-11T00:00:00"/>
    <s v="SL"/>
    <m/>
    <s v="1 SL"/>
    <n v="1"/>
    <m/>
  </r>
  <r>
    <n v="5228"/>
    <x v="103"/>
    <d v="2023-12-14T00:00:00"/>
    <s v="GARCIA HAIZEL M."/>
    <s v="CCT"/>
    <x v="1"/>
    <d v="2023-12-13T00:00:00"/>
    <d v="2023-12-13T00:00:00"/>
    <s v="SL"/>
    <m/>
    <s v="1 SL"/>
    <n v="1"/>
    <m/>
  </r>
  <r>
    <n v="5229"/>
    <x v="103"/>
    <d v="2023-12-11T00:00:00"/>
    <s v="CHACON ELISA G."/>
    <s v="CCT"/>
    <x v="1"/>
    <d v="2023-12-26T00:00:00"/>
    <d v="2023-12-29T00:00:00"/>
    <s v="VL"/>
    <m/>
    <s v="3 VL"/>
    <n v="3"/>
    <m/>
  </r>
  <r>
    <n v="5230"/>
    <x v="103"/>
    <d v="2023-12-11T00:00:00"/>
    <s v="PATERNO MARIA LOURDES P."/>
    <s v="CCT"/>
    <x v="0"/>
    <d v="2023-12-26T00:00:00"/>
    <d v="2023-12-29T00:00:00"/>
    <s v="VL"/>
    <m/>
    <s v="3 VL"/>
    <n v="3"/>
    <m/>
  </r>
  <r>
    <n v="5231"/>
    <x v="103"/>
    <d v="2023-12-07T00:00:00"/>
    <s v="GARCIA HAIZEL M."/>
    <s v="CCT"/>
    <x v="1"/>
    <d v="2023-12-22T00:00:00"/>
    <d v="2023-12-22T00:00:00"/>
    <s v="VL"/>
    <m/>
    <s v="1 VL"/>
    <n v="1"/>
    <m/>
  </r>
  <r>
    <n v="5231"/>
    <x v="103"/>
    <d v="2023-12-07T00:00:00"/>
    <s v="GARCIA HAIZEL M."/>
    <s v="CCT"/>
    <x v="1"/>
    <d v="2023-12-26T00:00:00"/>
    <d v="2023-12-29T00:00:00"/>
    <s v="VL"/>
    <m/>
    <s v="3 VL"/>
    <n v="3"/>
    <m/>
  </r>
  <r>
    <n v="5232"/>
    <x v="103"/>
    <d v="2023-12-04T00:00:00"/>
    <s v="PATERNO MARIA LOURDES P."/>
    <s v="CCT"/>
    <x v="0"/>
    <d v="2023-12-14T00:00:00"/>
    <d v="2023-12-15T00:00:00"/>
    <s v="VL"/>
    <m/>
    <s v="2 VL"/>
    <n v="2"/>
    <m/>
  </r>
  <r>
    <n v="5233"/>
    <x v="103"/>
    <d v="2023-12-11T00:00:00"/>
    <s v="PETIL GLENDA D."/>
    <s v="CCT"/>
    <x v="1"/>
    <d v="2023-12-26T00:00:00"/>
    <d v="2023-12-29T00:00:00"/>
    <s v="VL"/>
    <m/>
    <s v="3 VL"/>
    <n v="3"/>
    <m/>
  </r>
  <r>
    <n v="5234"/>
    <x v="103"/>
    <d v="2023-12-06T00:00:00"/>
    <s v="PETIL GLENDA D."/>
    <s v="CCT"/>
    <x v="1"/>
    <d v="2023-12-04T00:00:00"/>
    <d v="2023-12-04T00:00:00"/>
    <s v="SL"/>
    <m/>
    <s v="1 SL"/>
    <n v="1"/>
    <m/>
  </r>
  <r>
    <n v="5235"/>
    <x v="103"/>
    <d v="2023-12-11T00:00:00"/>
    <s v="BUGARIN MA. ANA M."/>
    <s v="LCR"/>
    <x v="1"/>
    <d v="2023-12-13T00:00:00"/>
    <d v="2023-12-14T00:00:00"/>
    <s v="VL"/>
    <m/>
    <s v="2 VL"/>
    <n v="2"/>
    <m/>
  </r>
  <r>
    <n v="5235"/>
    <x v="103"/>
    <d v="2023-12-11T00:00:00"/>
    <s v="BUGARIN MA. ANA M."/>
    <s v="LCR"/>
    <x v="1"/>
    <d v="2023-12-19T00:00:00"/>
    <d v="2023-12-20T00:00:00"/>
    <s v="VL"/>
    <m/>
    <s v="2 VL"/>
    <n v="2"/>
    <m/>
  </r>
  <r>
    <n v="5235"/>
    <x v="103"/>
    <d v="2023-12-11T00:00:00"/>
    <s v="BUGARIN MA. ANA M."/>
    <s v="LCR"/>
    <x v="1"/>
    <d v="2023-12-27T00:00:00"/>
    <d v="2023-12-27T00:00:00"/>
    <s v="VL"/>
    <m/>
    <s v="1 VL"/>
    <n v="1"/>
    <m/>
  </r>
  <r>
    <n v="5236"/>
    <x v="103"/>
    <d v="2023-12-07T00:00:00"/>
    <s v="PAYAD MARICEL  Q."/>
    <s v="HRMO"/>
    <x v="1"/>
    <d v="2023-12-14T00:00:00"/>
    <d v="2023-12-14T00:00:00"/>
    <s v="VL"/>
    <m/>
    <s v="1 VL"/>
    <n v="1"/>
    <m/>
  </r>
  <r>
    <n v="5236"/>
    <x v="103"/>
    <d v="2023-12-07T00:00:00"/>
    <s v="PAYAD MARICEL  Q."/>
    <s v="HRMO"/>
    <x v="1"/>
    <d v="2023-12-19T00:00:00"/>
    <d v="2023-12-20T00:00:00"/>
    <s v="VL"/>
    <m/>
    <s v="2 VL"/>
    <n v="2"/>
    <m/>
  </r>
  <r>
    <n v="5236"/>
    <x v="103"/>
    <d v="2023-12-07T00:00:00"/>
    <s v="PAYAD MARICEL  Q."/>
    <s v="HRMO"/>
    <x v="1"/>
    <d v="2023-12-26T00:00:00"/>
    <d v="2023-12-26T00:00:00"/>
    <s v="VL"/>
    <m/>
    <s v="0 VL"/>
    <n v="0"/>
    <m/>
  </r>
  <r>
    <n v="5237"/>
    <x v="103"/>
    <d v="2023-12-01T00:00:00"/>
    <s v="JABINES MARIA SHELLY D."/>
    <s v="LIBRARY"/>
    <x v="0"/>
    <d v="2023-12-12T00:00:00"/>
    <d v="2023-12-12T00:00:00"/>
    <s v="VL"/>
    <m/>
    <s v="1 VL"/>
    <n v="1"/>
    <m/>
  </r>
  <r>
    <n v="5237"/>
    <x v="103"/>
    <d v="2023-12-01T00:00:00"/>
    <s v="JABINES MARIA SHELLY D."/>
    <s v="LIBRARY"/>
    <x v="0"/>
    <d v="2023-12-14T00:00:00"/>
    <d v="2023-12-14T00:00:00"/>
    <s v="VL"/>
    <m/>
    <s v="1 VL"/>
    <n v="1"/>
    <m/>
  </r>
  <r>
    <n v="5237"/>
    <x v="103"/>
    <d v="2023-12-01T00:00:00"/>
    <s v="JABINES MARIA SHELLY D."/>
    <s v="LIBRARY"/>
    <x v="0"/>
    <d v="2023-12-22T00:00:00"/>
    <d v="2023-12-22T00:00:00"/>
    <s v="VL"/>
    <m/>
    <s v="1 VL"/>
    <n v="1"/>
    <m/>
  </r>
  <r>
    <n v="5237"/>
    <x v="103"/>
    <d v="2023-12-01T00:00:00"/>
    <s v="JABINES MARIA SHELLY D."/>
    <s v="LIBRARY"/>
    <x v="0"/>
    <d v="2023-12-26T00:00:00"/>
    <d v="2023-12-29T00:00:00"/>
    <s v="VL"/>
    <m/>
    <s v="3 VL"/>
    <n v="3"/>
    <m/>
  </r>
  <r>
    <n v="5238"/>
    <x v="103"/>
    <d v="2023-12-07T00:00:00"/>
    <s v="PERIDO MARITES V."/>
    <s v="TCCH/TICC"/>
    <x v="1"/>
    <d v="2023-12-18T00:00:00"/>
    <d v="2023-12-18T00:00:00"/>
    <s v="OTHER"/>
    <s v="SEC 21 EO 292- SPECIAL PRIVILEGE"/>
    <s v="1 OTHER"/>
    <n v="1"/>
    <m/>
  </r>
  <r>
    <n v="5239"/>
    <x v="103"/>
    <d v="2023-12-06T00:00:00"/>
    <s v="BURAZON CARIDAD A."/>
    <s v="CTO"/>
    <x v="1"/>
    <d v="2023-12-27T00:00:00"/>
    <d v="2023-12-29T00:00:00"/>
    <s v="VL"/>
    <m/>
    <s v="3 VL"/>
    <n v="3"/>
    <m/>
  </r>
  <r>
    <n v="5240"/>
    <x v="103"/>
    <d v="2023-12-07T00:00:00"/>
    <s v="GUAÑEZO WILSON F."/>
    <s v="TICC"/>
    <x v="1"/>
    <d v="2023-11-13T00:00:00"/>
    <d v="2023-12-15T00:00:00"/>
    <s v="SL"/>
    <m/>
    <s v="23 SL"/>
    <n v="23"/>
    <m/>
  </r>
  <r>
    <n v="5241"/>
    <x v="103"/>
    <d v="2023-12-07T00:00:00"/>
    <s v="GUAÑEZO WILSON F."/>
    <s v="TICC"/>
    <x v="1"/>
    <d v="2023-12-18T00:00:00"/>
    <d v="2023-12-22T00:00:00"/>
    <s v="VL"/>
    <m/>
    <s v="5 VL"/>
    <n v="5"/>
    <m/>
  </r>
  <r>
    <n v="5242"/>
    <x v="103"/>
    <d v="2023-12-06T00:00:00"/>
    <s v="DIMARANAN GREGORIA C."/>
    <s v="ACCOUNTING"/>
    <x v="1"/>
    <d v="2023-12-04T00:00:00"/>
    <d v="2023-12-05T00:00:00"/>
    <s v="SL"/>
    <m/>
    <s v="2 SL"/>
    <n v="2"/>
    <m/>
  </r>
  <r>
    <n v="5243"/>
    <x v="103"/>
    <d v="2023-11-30T00:00:00"/>
    <s v="GATPANDAN NENITA M."/>
    <s v="LIBRARY"/>
    <x v="1"/>
    <d v="2023-11-29T00:00:00"/>
    <d v="2023-11-29T00:00:00"/>
    <s v="SL"/>
    <m/>
    <s v="1 SL"/>
    <n v="1"/>
    <m/>
  </r>
  <r>
    <n v="5244"/>
    <x v="103"/>
    <d v="2023-11-30T00:00:00"/>
    <s v="GATPANDAN NENITA M."/>
    <s v="LIBRARY"/>
    <x v="1"/>
    <d v="2023-12-11T00:00:00"/>
    <d v="2023-12-11T00:00:00"/>
    <s v="VL"/>
    <m/>
    <s v="1 VL"/>
    <n v="1"/>
    <m/>
  </r>
  <r>
    <n v="5244"/>
    <x v="103"/>
    <d v="2023-11-30T00:00:00"/>
    <s v="GATPANDAN NENITA M."/>
    <s v="LIBRARY"/>
    <x v="1"/>
    <d v="2023-12-15T00:00:00"/>
    <d v="2023-12-15T00:00:00"/>
    <s v="VL"/>
    <m/>
    <s v="1 VL"/>
    <n v="1"/>
    <m/>
  </r>
  <r>
    <n v="5244"/>
    <x v="103"/>
    <d v="2023-11-30T00:00:00"/>
    <s v="GATPANDAN NENITA M."/>
    <s v="LIBRARY"/>
    <x v="1"/>
    <d v="2023-12-19T00:00:00"/>
    <d v="2023-12-21T00:00:00"/>
    <s v="VL"/>
    <m/>
    <s v="3 VL"/>
    <n v="3"/>
    <m/>
  </r>
  <r>
    <n v="5245"/>
    <x v="103"/>
    <d v="2023-12-05T00:00:00"/>
    <s v="ROQUITE MARIECAR L."/>
    <s v="CCT"/>
    <x v="0"/>
    <d v="2023-12-04T00:00:00"/>
    <d v="2023-12-04T00:00:00"/>
    <s v="SL"/>
    <m/>
    <s v="1 SL"/>
    <n v="1"/>
    <m/>
  </r>
  <r>
    <n v="5246"/>
    <x v="103"/>
    <d v="2023-12-05T00:00:00"/>
    <s v="AMBION HERSHEY D."/>
    <s v="CHO"/>
    <x v="0"/>
    <d v="2023-12-14T00:00:00"/>
    <d v="2023-12-14T00:00:00"/>
    <s v="VL"/>
    <m/>
    <s v="1 VL"/>
    <n v="1"/>
    <m/>
  </r>
  <r>
    <n v="5247"/>
    <x v="103"/>
    <d v="2023-12-05T00:00:00"/>
    <s v="CREUS ROSENDA A."/>
    <s v="ASSESSORS OFFICE"/>
    <x v="0"/>
    <d v="2023-12-03T00:00:00"/>
    <d v="2023-12-03T00:00:00"/>
    <s v="VL"/>
    <m/>
    <s v="1 VL"/>
    <n v="1"/>
    <m/>
  </r>
  <r>
    <n v="5247"/>
    <x v="103"/>
    <d v="2023-12-05T00:00:00"/>
    <s v="CREUS ROSENDA A."/>
    <s v="ASSESSORS OFFICE"/>
    <x v="0"/>
    <d v="2023-12-09T00:00:00"/>
    <d v="2023-12-10T00:00:00"/>
    <s v="VL"/>
    <m/>
    <s v="2 VL"/>
    <n v="2"/>
    <m/>
  </r>
  <r>
    <n v="5247"/>
    <x v="103"/>
    <d v="2023-12-05T00:00:00"/>
    <s v="CREUS ROSENDA A."/>
    <s v="ASSESSORS OFFICE"/>
    <x v="0"/>
    <d v="2023-12-23T00:00:00"/>
    <d v="2023-12-24T00:00:00"/>
    <s v="VL"/>
    <m/>
    <s v="2 VL"/>
    <n v="2"/>
    <m/>
  </r>
  <r>
    <n v="5248"/>
    <x v="103"/>
    <d v="2023-12-06T00:00:00"/>
    <s v="COSINO RIMWELL  "/>
    <s v="CHO"/>
    <x v="0"/>
    <d v="2023-12-15T00:00:00"/>
    <d v="2023-12-15T00:00:00"/>
    <s v="VL"/>
    <m/>
    <s v="1 VL"/>
    <n v="1"/>
    <m/>
  </r>
  <r>
    <n v="5249"/>
    <x v="103"/>
    <d v="2023-12-06T00:00:00"/>
    <s v="DEL MUNDO JONAS B."/>
    <s v="CHO"/>
    <x v="0"/>
    <d v="2023-12-04T00:00:00"/>
    <d v="2023-12-05T00:00:00"/>
    <s v="SL"/>
    <m/>
    <s v="2 SL"/>
    <n v="2"/>
    <m/>
  </r>
  <r>
    <n v="5250"/>
    <x v="103"/>
    <d v="2023-12-06T00:00:00"/>
    <s v="BITUIN LUCKY NIKKO G."/>
    <s v="CHO"/>
    <x v="0"/>
    <d v="2023-12-04T00:00:00"/>
    <d v="2023-12-04T00:00:00"/>
    <s v="SL"/>
    <m/>
    <s v="1 SL"/>
    <n v="1"/>
    <m/>
  </r>
  <r>
    <n v="5251"/>
    <x v="103"/>
    <d v="2023-12-01T00:00:00"/>
    <s v="COSA PAOLA GRACE P."/>
    <s v="ASSESSOR"/>
    <x v="0"/>
    <d v="2023-12-05T00:00:00"/>
    <d v="2023-12-05T00:00:00"/>
    <s v="VL"/>
    <m/>
    <s v="1 VL"/>
    <n v="1"/>
    <m/>
  </r>
  <r>
    <n v="5251"/>
    <x v="103"/>
    <d v="2023-12-01T00:00:00"/>
    <s v="COSA PAOLA GRACE P."/>
    <s v="ASSESSOR"/>
    <x v="0"/>
    <d v="2023-12-07T00:00:00"/>
    <d v="2023-12-07T00:00:00"/>
    <s v="VL"/>
    <m/>
    <s v="1 VL"/>
    <n v="1"/>
    <m/>
  </r>
  <r>
    <n v="5252"/>
    <x v="103"/>
    <d v="2023-11-30T00:00:00"/>
    <s v="DOGELIO JEAN MELODY M."/>
    <s v="CTO"/>
    <x v="2"/>
    <d v="2023-10-01T00:00:00"/>
    <d v="2023-10-31T00:00:00"/>
    <s v="SL"/>
    <m/>
    <s v="21 SL"/>
    <n v="21"/>
    <m/>
  </r>
  <r>
    <n v="5253"/>
    <x v="103"/>
    <d v="2023-11-20T00:00:00"/>
    <s v="DOGELIO JEAN MELODY M."/>
    <s v="CTO"/>
    <x v="2"/>
    <d v="2023-11-03T00:00:00"/>
    <d v="2023-11-10T00:00:00"/>
    <s v="SL"/>
    <m/>
    <s v="8 SL"/>
    <n v="8"/>
    <m/>
  </r>
  <r>
    <n v="5254"/>
    <x v="103"/>
    <d v="2023-12-04T00:00:00"/>
    <s v="ABELA IMELDA C."/>
    <s v="ACCOUNTING"/>
    <x v="0"/>
    <d v="2023-12-14T00:00:00"/>
    <d v="2023-12-14T00:00:00"/>
    <s v="VL"/>
    <m/>
    <s v="1 VL"/>
    <n v="1"/>
    <m/>
  </r>
  <r>
    <n v="5254"/>
    <x v="103"/>
    <d v="2023-12-04T00:00:00"/>
    <s v="ABELA IMELDA C."/>
    <s v="ACCOUNTING"/>
    <x v="0"/>
    <d v="2023-12-29T00:00:00"/>
    <d v="2023-12-29T00:00:00"/>
    <s v="VL"/>
    <m/>
    <s v="1 VL"/>
    <n v="1"/>
    <m/>
  </r>
  <r>
    <n v="5255"/>
    <x v="103"/>
    <d v="2023-12-04T00:00:00"/>
    <s v="ABELA IMELDA C."/>
    <s v="ACCOUNTING"/>
    <x v="0"/>
    <d v="2023-12-18T00:00:00"/>
    <d v="2023-12-18T00:00:00"/>
    <s v="OTHER"/>
    <s v="SEC 21 EO 292- SPECIAL PRIVILEGE"/>
    <s v="1 OTHER"/>
    <n v="1"/>
    <m/>
  </r>
  <r>
    <n v="5255"/>
    <x v="103"/>
    <d v="2023-12-04T00:00:00"/>
    <s v="ABELA IMELDA C."/>
    <s v="ACCOUNTING"/>
    <x v="0"/>
    <d v="2023-12-26T00:00:00"/>
    <d v="2023-12-26T00:00:00"/>
    <s v="OTHER"/>
    <s v="SEC 21 EO 292- SPECIAL PRIVILEGE"/>
    <s v="0 OTHER"/>
    <n v="0"/>
    <m/>
  </r>
  <r>
    <n v="5256"/>
    <x v="103"/>
    <d v="2023-11-30T00:00:00"/>
    <s v="MARDO MELINDA E."/>
    <s v="CENRO"/>
    <x v="0"/>
    <d v="2023-12-08T00:00:00"/>
    <d v="2023-12-09T00:00:00"/>
    <s v="VL"/>
    <m/>
    <s v="2 VL"/>
    <n v="2"/>
    <m/>
  </r>
  <r>
    <n v="5256"/>
    <x v="103"/>
    <d v="2023-11-30T00:00:00"/>
    <s v="MARDO MELINDA E."/>
    <s v="CENRO"/>
    <x v="0"/>
    <d v="2023-12-12T00:00:00"/>
    <d v="2023-12-13T00:00:00"/>
    <s v="VL"/>
    <m/>
    <s v="2 VL"/>
    <n v="2"/>
    <m/>
  </r>
  <r>
    <n v="5257"/>
    <x v="103"/>
    <d v="2023-12-01T00:00:00"/>
    <s v="MENDOZA NORA A."/>
    <n v="0"/>
    <x v="2"/>
    <d v="2023-12-28T00:00:00"/>
    <d v="2023-12-29T00:00:00"/>
    <s v="OTHER"/>
    <s v="SEC 21 EO 292- SPECIAL PRIVILEGE"/>
    <s v="2 OTHER"/>
    <n v="2"/>
    <m/>
  </r>
  <r>
    <n v="5258"/>
    <x v="103"/>
    <d v="2023-12-04T00:00:00"/>
    <s v="MACAPUNO FELIX  "/>
    <s v="CENRO"/>
    <x v="1"/>
    <d v="2023-11-30T00:00:00"/>
    <d v="2023-11-30T00:00:00"/>
    <s v="SL"/>
    <m/>
    <s v="1 SL"/>
    <n v="1"/>
    <m/>
  </r>
  <r>
    <n v="5259"/>
    <x v="103"/>
    <d v="2023-12-07T00:00:00"/>
    <s v="MAESTRECAMPO LORENA A."/>
    <s v="HRMO"/>
    <x v="1"/>
    <d v="2023-12-20T00:00:00"/>
    <d v="2023-12-20T00:00:00"/>
    <s v="VL"/>
    <m/>
    <s v="1 VL"/>
    <n v="1"/>
    <m/>
  </r>
  <r>
    <n v="5259"/>
    <x v="103"/>
    <d v="2023-12-07T00:00:00"/>
    <s v="MAESTRECAMPO LORENA A."/>
    <s v="HRMO"/>
    <x v="1"/>
    <d v="2023-12-28T00:00:00"/>
    <d v="2023-12-28T00:00:00"/>
    <s v="VL"/>
    <m/>
    <s v="1 VL"/>
    <n v="1"/>
    <m/>
  </r>
  <r>
    <n v="5260"/>
    <x v="103"/>
    <d v="2023-12-01T00:00:00"/>
    <s v="AMBROCIO MELODY B."/>
    <s v="CSWDO"/>
    <x v="0"/>
    <d v="2023-12-04T00:00:00"/>
    <d v="2023-12-29T00:00:00"/>
    <s v="VL"/>
    <m/>
    <s v="18 VL"/>
    <n v="18"/>
    <m/>
  </r>
  <r>
    <n v="5261"/>
    <x v="103"/>
    <d v="2023-12-01T00:00:00"/>
    <s v="DE CASTRO  CHRISTINE JEAN D."/>
    <s v="CSWDO"/>
    <x v="0"/>
    <d v="2023-12-11T00:00:00"/>
    <d v="2023-12-11T00:00:00"/>
    <s v="VL"/>
    <m/>
    <s v="1 VL"/>
    <n v="1"/>
    <m/>
  </r>
  <r>
    <n v="5261"/>
    <x v="103"/>
    <d v="2023-12-01T00:00:00"/>
    <s v="DE CASTRO  CHRISTINE JEAN D."/>
    <s v="CSWDO"/>
    <x v="0"/>
    <d v="2023-12-14T00:00:00"/>
    <d v="2023-12-15T00:00:00"/>
    <s v="VL"/>
    <m/>
    <s v="2 VL"/>
    <n v="2"/>
    <m/>
  </r>
  <r>
    <n v="5261"/>
    <x v="103"/>
    <d v="2023-12-01T00:00:00"/>
    <s v="DE CASTRO  CHRISTINE JEAN D."/>
    <s v="CSWDO"/>
    <x v="0"/>
    <d v="2023-12-26T00:00:00"/>
    <d v="2023-12-26T00:00:00"/>
    <s v="VL"/>
    <m/>
    <s v="0 VL"/>
    <n v="0"/>
    <m/>
  </r>
  <r>
    <n v="5261"/>
    <x v="103"/>
    <d v="2023-12-01T00:00:00"/>
    <s v="DE CASTRO  CHRISTINE JEAN D."/>
    <s v="CSWDO"/>
    <x v="0"/>
    <d v="2023-12-29T00:00:00"/>
    <d v="2023-12-29T00:00:00"/>
    <s v="VL"/>
    <m/>
    <s v="1 VL"/>
    <n v="1"/>
    <m/>
  </r>
  <r>
    <n v="5262"/>
    <x v="103"/>
    <d v="2023-12-01T00:00:00"/>
    <s v="PAJENAGO FRANCIS B."/>
    <s v="CSWDO"/>
    <x v="0"/>
    <d v="2023-12-11T00:00:00"/>
    <d v="2023-12-11T00:00:00"/>
    <s v="VL"/>
    <m/>
    <s v="1 VL"/>
    <n v="1"/>
    <m/>
  </r>
  <r>
    <n v="5262"/>
    <x v="103"/>
    <d v="2023-12-01T00:00:00"/>
    <s v="PAJENAGO FRANCIS B."/>
    <s v="CSWDO"/>
    <x v="0"/>
    <d v="2023-12-21T00:00:00"/>
    <d v="2023-12-21T00:00:00"/>
    <s v="VL"/>
    <m/>
    <s v="1 VL"/>
    <n v="1"/>
    <m/>
  </r>
  <r>
    <n v="5262"/>
    <x v="103"/>
    <d v="2023-12-01T00:00:00"/>
    <s v="PAJENAGO FRANCIS B."/>
    <s v="CSWDO"/>
    <x v="0"/>
    <d v="2023-12-26T00:00:00"/>
    <d v="2023-12-27T00:00:00"/>
    <s v="VL"/>
    <m/>
    <s v="1 VL"/>
    <n v="1"/>
    <m/>
  </r>
  <r>
    <n v="5263"/>
    <x v="103"/>
    <d v="2023-12-04T00:00:00"/>
    <s v="VILLANUEVA MARILYN L."/>
    <s v="TICC"/>
    <x v="0"/>
    <d v="2023-12-11T00:00:00"/>
    <d v="2023-12-15T00:00:00"/>
    <s v="VL"/>
    <m/>
    <s v="5 VL"/>
    <n v="5"/>
    <m/>
  </r>
  <r>
    <n v="5264"/>
    <x v="103"/>
    <d v="2023-12-04T00:00:00"/>
    <s v="RODRIGUEZ JOSEPHINE R."/>
    <s v="TICC"/>
    <x v="0"/>
    <d v="2023-11-24T00:00:00"/>
    <d v="2023-11-24T00:00:00"/>
    <s v="SL"/>
    <m/>
    <s v="1 SL"/>
    <n v="1"/>
    <m/>
  </r>
  <r>
    <n v="5264"/>
    <x v="103"/>
    <d v="2023-12-04T00:00:00"/>
    <s v="RODRIGUEZ JOSEPHINE R."/>
    <s v="TICC"/>
    <x v="0"/>
    <d v="2023-11-29T00:00:00"/>
    <d v="2023-11-30T00:00:00"/>
    <s v="SL"/>
    <m/>
    <s v="2 SL"/>
    <n v="2"/>
    <m/>
  </r>
  <r>
    <n v="5265"/>
    <x v="103"/>
    <d v="2023-12-04T00:00:00"/>
    <s v="DILIDILI AIREEN M."/>
    <s v="TICC"/>
    <x v="0"/>
    <d v="2023-12-19T00:00:00"/>
    <d v="2023-12-20T00:00:00"/>
    <s v="VL"/>
    <m/>
    <s v="2 VL"/>
    <n v="2"/>
    <m/>
  </r>
  <r>
    <n v="5266"/>
    <x v="103"/>
    <d v="2023-12-04T00:00:00"/>
    <s v="RAMA RAQUEL J."/>
    <s v="INTERNAL"/>
    <x v="0"/>
    <d v="2023-11-28T00:00:00"/>
    <d v="2023-11-30T00:00:00"/>
    <s v="SL"/>
    <m/>
    <s v="2 SL"/>
    <n v="2"/>
    <m/>
  </r>
  <r>
    <n v="5267"/>
    <x v="103"/>
    <d v="2023-12-05T00:00:00"/>
    <s v="BAES ELMER P."/>
    <s v="EDP"/>
    <x v="0"/>
    <d v="2023-12-15T00:00:00"/>
    <d v="2023-12-15T00:00:00"/>
    <s v="OTHER"/>
    <s v="SEC 21 EO 292- SPECIAL PRIVILEGE"/>
    <s v="1 OTHER"/>
    <n v="1"/>
    <m/>
  </r>
  <r>
    <n v="5268"/>
    <x v="103"/>
    <d v="2023-12-04T00:00:00"/>
    <s v="BAES ELMER P."/>
    <s v="EDP"/>
    <x v="0"/>
    <d v="2023-11-28T00:00:00"/>
    <d v="2023-12-01T00:00:00"/>
    <s v="VL"/>
    <m/>
    <s v="4 VL"/>
    <n v="4"/>
    <m/>
  </r>
  <r>
    <n v="5269"/>
    <x v="103"/>
    <d v="2023-12-04T00:00:00"/>
    <s v="DELA CRUZ CHARITO A."/>
    <s v="AGRICULTURE OFFICE"/>
    <x v="0"/>
    <d v="2023-11-21T00:00:00"/>
    <d v="2023-11-28T00:00:00"/>
    <s v="VL"/>
    <m/>
    <s v="6 VL"/>
    <n v="6"/>
    <m/>
  </r>
  <r>
    <n v="5270"/>
    <x v="103"/>
    <d v="2023-11-04T00:00:00"/>
    <s v="DELA CRUZ CHARITO A."/>
    <s v="AGRICULTURE OFFICE"/>
    <x v="0"/>
    <d v="2023-11-29T00:00:00"/>
    <d v="2023-11-30T00:00:00"/>
    <s v="SL"/>
    <m/>
    <s v="2 SL"/>
    <n v="2"/>
    <m/>
  </r>
  <r>
    <n v="5271"/>
    <x v="103"/>
    <d v="2023-11-04T00:00:00"/>
    <s v="ROMILLA MARIBEL P."/>
    <s v="ACCOUNTING"/>
    <x v="0"/>
    <d v="2023-12-15T00:00:00"/>
    <d v="2023-12-15T00:00:00"/>
    <s v="VL"/>
    <m/>
    <s v="1 VL"/>
    <n v="1"/>
    <m/>
  </r>
  <r>
    <n v="5272"/>
    <x v="103"/>
    <d v="2023-12-04T00:00:00"/>
    <s v="DIMAILIG ARLYN R."/>
    <s v="MAHOGANY MARKET"/>
    <x v="0"/>
    <d v="2023-12-13T00:00:00"/>
    <d v="2023-12-15T00:00:00"/>
    <s v="VL"/>
    <m/>
    <s v="3 VL"/>
    <n v="3"/>
    <m/>
  </r>
  <r>
    <n v="5273"/>
    <x v="103"/>
    <d v="2023-12-04T00:00:00"/>
    <s v="DIMAANO LEOVIGILDA A."/>
    <s v="EEO/CITY MARKET"/>
    <x v="0"/>
    <d v="2023-12-03T00:00:00"/>
    <d v="2023-12-03T00:00:00"/>
    <s v="SL"/>
    <m/>
    <s v="1 SL"/>
    <n v="1"/>
    <m/>
  </r>
  <r>
    <n v="5274"/>
    <x v="103"/>
    <d v="2023-11-29T00:00:00"/>
    <s v="DIMAANO LEOVIGILDA A."/>
    <s v="EEO/CITY MARKET"/>
    <x v="0"/>
    <d v="2023-11-25T00:00:00"/>
    <d v="2023-11-25T00:00:00"/>
    <s v="SL"/>
    <m/>
    <s v="1 SL"/>
    <n v="1"/>
    <m/>
  </r>
  <r>
    <n v="5275"/>
    <x v="103"/>
    <d v="2023-11-29T00:00:00"/>
    <s v="PARAISO MARIA LORENA D."/>
    <s v="EEO/CITY MARKET"/>
    <x v="0"/>
    <d v="2023-12-08T00:00:00"/>
    <d v="2023-12-08T00:00:00"/>
    <s v="VL"/>
    <m/>
    <s v="0 VL"/>
    <n v="0"/>
    <m/>
  </r>
  <r>
    <n v="5275"/>
    <x v="103"/>
    <d v="2023-11-29T00:00:00"/>
    <s v="PARAISO MARIA LORENA D."/>
    <s v="EEO/CITY MARKET"/>
    <x v="0"/>
    <d v="2023-12-11T00:00:00"/>
    <d v="2023-12-12T00:00:00"/>
    <s v="VL"/>
    <m/>
    <s v="2 VL"/>
    <n v="2"/>
    <m/>
  </r>
  <r>
    <n v="5275"/>
    <x v="103"/>
    <d v="2023-11-29T00:00:00"/>
    <s v="PARAISO MARIA LORENA D."/>
    <s v="EEO/CITY MARKET"/>
    <x v="0"/>
    <d v="2023-12-14T00:00:00"/>
    <d v="2023-12-15T00:00:00"/>
    <s v="VL"/>
    <m/>
    <s v="2 VL"/>
    <n v="2"/>
    <m/>
  </r>
  <r>
    <n v="5276"/>
    <x v="103"/>
    <d v="2023-11-29T00:00:00"/>
    <s v="PARAISO MARIA LORENA D."/>
    <s v="EEO/CITY MARKET"/>
    <x v="0"/>
    <d v="2023-12-22T00:00:00"/>
    <d v="2023-12-22T00:00:00"/>
    <s v="VL"/>
    <m/>
    <s v="1 VL"/>
    <n v="1"/>
    <m/>
  </r>
  <r>
    <n v="5276"/>
    <x v="103"/>
    <d v="2023-11-29T00:00:00"/>
    <s v="PARAISO MARIA LORENA D."/>
    <s v="EEO/CITY MARKET"/>
    <x v="0"/>
    <d v="2023-12-25T00:00:00"/>
    <d v="2023-12-26T00:00:00"/>
    <s v="VL"/>
    <m/>
    <s v="2 VL"/>
    <n v="2"/>
    <m/>
  </r>
  <r>
    <n v="5276"/>
    <x v="103"/>
    <d v="2023-11-29T00:00:00"/>
    <s v="PARAISO MARIA LORENA D."/>
    <s v="EEO/CITY MARKET"/>
    <x v="0"/>
    <d v="2023-12-28T00:00:00"/>
    <d v="2023-12-29T00:00:00"/>
    <s v="VL"/>
    <m/>
    <s v="2 VL"/>
    <n v="2"/>
    <m/>
  </r>
  <r>
    <n v="5277"/>
    <x v="103"/>
    <d v="2023-12-06T00:00:00"/>
    <s v="MARDO MELINDA E."/>
    <s v="CENRO"/>
    <x v="0"/>
    <d v="2023-11-05T00:00:00"/>
    <d v="2023-11-05T00:00:00"/>
    <s v="SL"/>
    <m/>
    <s v="1 SL"/>
    <n v="1"/>
    <m/>
  </r>
  <r>
    <n v="5278"/>
    <x v="103"/>
    <d v="2023-12-06T00:00:00"/>
    <s v="LUNA  FERNANDO  "/>
    <s v="CENRO"/>
    <x v="1"/>
    <d v="2023-11-27T00:00:00"/>
    <d v="2023-12-05T00:00:00"/>
    <s v="VL"/>
    <m/>
    <s v="7 VL"/>
    <n v="7"/>
    <m/>
  </r>
  <r>
    <n v="5279"/>
    <x v="103"/>
    <d v="2023-12-01T00:00:00"/>
    <s v="HERNANDEZ MARIO A."/>
    <s v="MAHOGANY MARKET"/>
    <x v="1"/>
    <d v="2023-11-28T00:00:00"/>
    <d v="2023-11-28T00:00:00"/>
    <s v="SL"/>
    <m/>
    <s v="1 SL"/>
    <n v="1"/>
    <m/>
  </r>
  <r>
    <n v="5280"/>
    <x v="103"/>
    <d v="2023-12-04T00:00:00"/>
    <s v="CABANLIT ZOSIMA M."/>
    <s v="MAHOGANY MARKET"/>
    <x v="0"/>
    <d v="2023-12-09T00:00:00"/>
    <d v="2023-12-09T00:00:00"/>
    <s v="VL"/>
    <m/>
    <s v="1 VL"/>
    <n v="1"/>
    <m/>
  </r>
  <r>
    <n v="5280"/>
    <x v="103"/>
    <d v="2023-12-04T00:00:00"/>
    <s v="CABANLIT ZOSIMA M."/>
    <s v="MAHOGANY MARKET"/>
    <x v="0"/>
    <d v="2023-12-12T00:00:00"/>
    <d v="2023-12-12T00:00:00"/>
    <s v="VL"/>
    <m/>
    <s v="1 VL"/>
    <n v="1"/>
    <m/>
  </r>
  <r>
    <n v="5280"/>
    <x v="103"/>
    <d v="2023-12-04T00:00:00"/>
    <s v="CABANLIT ZOSIMA M."/>
    <s v="MAHOGANY MARKET"/>
    <x v="0"/>
    <d v="2023-12-15T00:00:00"/>
    <d v="2023-12-15T00:00:00"/>
    <s v="VL"/>
    <m/>
    <s v="1 VL"/>
    <n v="1"/>
    <m/>
  </r>
  <r>
    <n v="5280"/>
    <x v="103"/>
    <d v="2023-12-04T00:00:00"/>
    <s v="CABANLIT ZOSIMA M."/>
    <s v="MAHOGANY MARKET"/>
    <x v="0"/>
    <d v="2023-12-19T00:00:00"/>
    <d v="2023-12-19T00:00:00"/>
    <s v="VL"/>
    <m/>
    <s v="1 VL"/>
    <n v="1"/>
    <m/>
  </r>
  <r>
    <n v="5280"/>
    <x v="103"/>
    <d v="2023-12-04T00:00:00"/>
    <s v="CABANLIT ZOSIMA M."/>
    <s v="MAHOGANY MARKET"/>
    <x v="0"/>
    <d v="2023-12-26T00:00:00"/>
    <d v="2023-12-26T00:00:00"/>
    <s v="VL"/>
    <m/>
    <s v="0 VL"/>
    <n v="0"/>
    <m/>
  </r>
  <r>
    <n v="5281"/>
    <x v="103"/>
    <d v="2023-12-01T00:00:00"/>
    <s v="DE LARA GRACE L."/>
    <s v="ONT"/>
    <x v="0"/>
    <d v="2023-12-07T00:00:00"/>
    <d v="2023-12-08T00:00:00"/>
    <s v="VL"/>
    <m/>
    <s v="1 VL"/>
    <n v="1"/>
    <m/>
  </r>
  <r>
    <n v="5281"/>
    <x v="103"/>
    <d v="2023-12-01T00:00:00"/>
    <s v="DE LARA GRACE L."/>
    <s v="ONT"/>
    <x v="0"/>
    <d v="2023-12-28T00:00:00"/>
    <d v="2023-12-29T00:00:00"/>
    <s v="VL"/>
    <m/>
    <s v="2 VL"/>
    <n v="2"/>
    <m/>
  </r>
  <r>
    <n v="5282"/>
    <x v="103"/>
    <d v="2023-12-01T00:00:00"/>
    <s v="MARUNDAN MARIA FLOR M."/>
    <n v="0"/>
    <x v="2"/>
    <d v="2023-11-28T00:00:00"/>
    <d v="2023-11-28T00:00:00"/>
    <s v="SL"/>
    <m/>
    <s v="1 SL"/>
    <n v="1"/>
    <m/>
  </r>
  <r>
    <n v="5283"/>
    <x v="103"/>
    <d v="2023-11-27T00:00:00"/>
    <s v="AUSTRIA KIM E."/>
    <s v="ONT"/>
    <x v="1"/>
    <d v="2023-12-29T00:00:00"/>
    <d v="2023-12-29T00:00:00"/>
    <s v="VL"/>
    <m/>
    <s v="1 VL"/>
    <n v="1"/>
    <m/>
  </r>
  <r>
    <n v="5284"/>
    <x v="103"/>
    <d v="2023-11-27T00:00:00"/>
    <s v="AUSTRIA KIM E."/>
    <s v="ONT"/>
    <x v="1"/>
    <d v="2023-12-26T00:00:00"/>
    <d v="2023-12-26T00:00:00"/>
    <s v="OTHER"/>
    <s v="SEC 21 EO 292- SPECIAL PRIVILEGE"/>
    <s v="0 OTHER"/>
    <n v="0"/>
    <m/>
  </r>
  <r>
    <n v="5285"/>
    <x v="103"/>
    <d v="2023-11-28T00:00:00"/>
    <s v="HAYAG JERMAINE JOI D."/>
    <s v="CHO"/>
    <x v="1"/>
    <d v="2023-12-11T00:00:00"/>
    <d v="2023-12-14T00:00:00"/>
    <s v="VL"/>
    <m/>
    <s v="4 VL"/>
    <n v="4"/>
    <m/>
  </r>
  <r>
    <n v="5286"/>
    <x v="103"/>
    <d v="2023-11-27T00:00:00"/>
    <s v="SANTERA MARICRIS S."/>
    <s v="ONT"/>
    <x v="1"/>
    <d v="2023-12-02T00:00:00"/>
    <d v="2023-12-03T00:00:00"/>
    <s v="VL"/>
    <m/>
    <s v="2 VL"/>
    <n v="2"/>
    <m/>
  </r>
  <r>
    <n v="5286"/>
    <x v="103"/>
    <d v="2023-11-28T00:00:00"/>
    <s v="SANTERA MARICRIS S."/>
    <s v="ONT"/>
    <x v="1"/>
    <d v="2023-12-07T00:00:00"/>
    <d v="2023-12-07T00:00:00"/>
    <s v="VL"/>
    <m/>
    <s v="1 VL"/>
    <n v="1"/>
    <m/>
  </r>
  <r>
    <n v="5287"/>
    <x v="103"/>
    <d v="2023-12-04T00:00:00"/>
    <s v="GONZALES MARIO O."/>
    <s v="GSO"/>
    <x v="0"/>
    <d v="2023-11-30T00:00:00"/>
    <d v="2023-12-01T00:00:00"/>
    <s v="SL"/>
    <m/>
    <s v="1 SL"/>
    <n v="1"/>
    <m/>
  </r>
  <r>
    <n v="5288"/>
    <x v="103"/>
    <d v="2023-11-30T00:00:00"/>
    <s v="MANGUINAO GILBERT  "/>
    <s v="GSO"/>
    <x v="1"/>
    <d v="2023-11-28T00:00:00"/>
    <d v="2023-11-29T00:00:00"/>
    <s v="SL"/>
    <m/>
    <s v="2 SL"/>
    <n v="2"/>
    <m/>
  </r>
  <r>
    <n v="5289"/>
    <x v="103"/>
    <d v="2023-11-20T00:00:00"/>
    <s v="ANGCAYA ANA B."/>
    <s v="GSO"/>
    <x v="1"/>
    <d v="2023-12-18T00:00:00"/>
    <d v="2023-12-20T00:00:00"/>
    <s v="VL"/>
    <m/>
    <s v="3 VL"/>
    <n v="3"/>
    <m/>
  </r>
  <r>
    <n v="5290"/>
    <x v="103"/>
    <d v="2023-11-23T00:00:00"/>
    <s v="GUAÑEZO MA. GINA P."/>
    <s v="CTO"/>
    <x v="1"/>
    <d v="2023-11-29T00:00:00"/>
    <d v="2023-11-30T00:00:00"/>
    <s v="VL"/>
    <m/>
    <s v="2 VL"/>
    <n v="2"/>
    <m/>
  </r>
  <r>
    <n v="5291"/>
    <x v="103"/>
    <d v="2023-11-30T00:00:00"/>
    <s v="DELA CRUZ EVANGELINE P."/>
    <s v="LANDTAX"/>
    <x v="1"/>
    <d v="2023-12-04T00:00:00"/>
    <d v="2023-12-04T00:00:00"/>
    <s v="VL"/>
    <m/>
    <s v="1 VL"/>
    <n v="1"/>
    <m/>
  </r>
  <r>
    <n v="5292"/>
    <x v="103"/>
    <d v="2023-11-20T00:00:00"/>
    <s v="PALADAN EMERSON M."/>
    <s v="PIO"/>
    <x v="1"/>
    <d v="2023-12-11T00:00:00"/>
    <d v="2023-12-14T00:00:00"/>
    <s v="VL"/>
    <m/>
    <s v="4 VL"/>
    <n v="4"/>
    <m/>
  </r>
  <r>
    <n v="5293"/>
    <x v="103"/>
    <d v="2023-11-30T00:00:00"/>
    <s v="DE CASTRO  CHRISTINE JEAN D."/>
    <s v="CSWDO"/>
    <x v="0"/>
    <d v="2023-11-29T00:00:00"/>
    <d v="2023-11-29T00:00:00"/>
    <s v="SL"/>
    <m/>
    <s v="1 SL"/>
    <n v="1"/>
    <m/>
  </r>
  <r>
    <n v="5294"/>
    <x v="103"/>
    <d v="2023-12-01T00:00:00"/>
    <s v="CARURUCAN GLAIZA S."/>
    <s v="CSWDO"/>
    <x v="1"/>
    <d v="2023-11-26T00:00:00"/>
    <d v="2023-11-29T00:00:00"/>
    <s v="VL"/>
    <m/>
    <s v="4 VL"/>
    <n v="4"/>
    <m/>
  </r>
  <r>
    <n v="5295"/>
    <x v="103"/>
    <d v="2023-11-28T00:00:00"/>
    <s v="GUTIERREZ LYDIA C."/>
    <s v="HRMO"/>
    <x v="1"/>
    <d v="2023-12-01T00:00:00"/>
    <d v="2023-12-01T00:00:00"/>
    <s v="VL"/>
    <m/>
    <s v="1 VL"/>
    <n v="1"/>
    <m/>
  </r>
  <r>
    <n v="5295"/>
    <x v="103"/>
    <d v="2023-11-28T00:00:00"/>
    <s v="GUTIERREZ LYDIA C."/>
    <s v="HRMO"/>
    <x v="1"/>
    <d v="2023-12-07T00:00:00"/>
    <d v="2023-12-07T00:00:00"/>
    <s v="VL"/>
    <m/>
    <s v="1 VL"/>
    <n v="1"/>
    <m/>
  </r>
  <r>
    <n v="5296"/>
    <x v="103"/>
    <d v="2023-11-30T00:00:00"/>
    <s v="BAYOT RUMER M."/>
    <s v="ASSESSORS OFFICE"/>
    <x v="1"/>
    <d v="2023-11-28T00:00:00"/>
    <d v="2023-11-29T00:00:00"/>
    <s v="SL"/>
    <m/>
    <s v="2 SL"/>
    <n v="2"/>
    <m/>
  </r>
  <r>
    <n v="5297"/>
    <x v="103"/>
    <d v="2023-11-25T00:00:00"/>
    <s v="DIMARANAN PERPETUA F."/>
    <s v="TIPID IMPOK"/>
    <x v="1"/>
    <d v="2023-10-31T00:00:00"/>
    <d v="2023-10-31T00:00:00"/>
    <s v="SL"/>
    <m/>
    <s v="1 SL"/>
    <n v="1"/>
    <m/>
  </r>
  <r>
    <n v="5297"/>
    <x v="103"/>
    <d v="2023-11-25T00:00:00"/>
    <s v="DIMARANAN PERPETUA F."/>
    <s v="TIPID IMPOK"/>
    <x v="1"/>
    <d v="2023-11-20T00:00:00"/>
    <d v="2023-11-20T00:00:00"/>
    <s v="SL"/>
    <m/>
    <s v="1 SL"/>
    <n v="1"/>
    <m/>
  </r>
  <r>
    <n v="5298"/>
    <x v="103"/>
    <d v="2023-11-24T00:00:00"/>
    <s v="ANGCAYA JENIFFER L."/>
    <s v="CPDO"/>
    <x v="0"/>
    <d v="2023-12-01T00:00:00"/>
    <d v="2023-12-18T00:00:00"/>
    <s v="VL"/>
    <m/>
    <s v="11 VL"/>
    <n v="11"/>
    <m/>
  </r>
  <r>
    <n v="5299"/>
    <x v="103"/>
    <d v="2023-11-24T00:00:00"/>
    <s v="DOLOT JESUS JR. D."/>
    <s v="PIO"/>
    <x v="1"/>
    <d v="2023-12-07T00:00:00"/>
    <d v="2023-12-07T00:00:00"/>
    <s v="OTHER"/>
    <s v="SEC 21 EO 292- SPECIAL PRIVILEGE"/>
    <s v="1 OTHER"/>
    <n v="1"/>
    <m/>
  </r>
  <r>
    <n v="5299"/>
    <x v="103"/>
    <d v="2023-11-24T00:00:00"/>
    <s v="DOLOT JESUS JR. D."/>
    <s v="PIO"/>
    <x v="1"/>
    <d v="2023-12-11T00:00:00"/>
    <d v="2023-12-11T00:00:00"/>
    <s v="OTHER"/>
    <s v="SEC 21 EO 292- SPECIAL PRIVILEGE"/>
    <s v="1 OTHER"/>
    <n v="1"/>
    <m/>
  </r>
  <r>
    <n v="5299"/>
    <x v="103"/>
    <d v="2023-11-24T00:00:00"/>
    <s v="DOLOT JESUS JR. D."/>
    <s v="PIO"/>
    <x v="1"/>
    <d v="2023-12-18T00:00:00"/>
    <d v="2023-12-18T00:00:00"/>
    <s v="OTHER"/>
    <s v="SEC 21 EO 292- SPECIAL PRIVILEGE"/>
    <s v="1 OTHER"/>
    <n v="1"/>
    <m/>
  </r>
  <r>
    <n v="5300"/>
    <x v="103"/>
    <d v="2023-11-28T00:00:00"/>
    <s v="MENDOZA LOURDES G."/>
    <n v="0"/>
    <x v="2"/>
    <d v="2023-11-23T00:00:00"/>
    <d v="2023-11-24T00:00:00"/>
    <s v="SL"/>
    <m/>
    <s v="2 SL"/>
    <n v="2"/>
    <m/>
  </r>
  <r>
    <n v="5301"/>
    <x v="103"/>
    <d v="2023-12-05T00:00:00"/>
    <s v="ERIDAO ROSALINDA P."/>
    <s v="CSWDO"/>
    <x v="1"/>
    <d v="2023-12-28T00:00:00"/>
    <d v="2023-12-29T00:00:00"/>
    <s v="VL"/>
    <m/>
    <s v="2 VL"/>
    <n v="2"/>
    <m/>
  </r>
  <r>
    <n v="5302"/>
    <x v="103"/>
    <d v="2023-12-06T00:00:00"/>
    <s v="BAYOT ANABEL D."/>
    <s v="CTO"/>
    <x v="1"/>
    <d v="2023-12-21T00:00:00"/>
    <d v="2023-12-22T00:00:00"/>
    <s v="OTHER"/>
    <s v="SEC 21 EO 292- SPECIAL PRIVILEGE"/>
    <s v="2 OTHER"/>
    <n v="2"/>
    <m/>
  </r>
  <r>
    <n v="5302"/>
    <x v="103"/>
    <d v="2023-12-06T00:00:00"/>
    <s v="BAYOT ANABEL D."/>
    <s v="CTO"/>
    <x v="1"/>
    <d v="2023-12-29T00:00:00"/>
    <d v="2023-12-29T00:00:00"/>
    <s v="OTHER"/>
    <s v="SEC 21 EO 292- SPECIAL PRIVILEGE"/>
    <s v="1 OTHER"/>
    <n v="1"/>
    <m/>
  </r>
  <r>
    <n v="5303"/>
    <x v="103"/>
    <s v="21/1/2023"/>
    <s v="MOLOD EMMA D."/>
    <n v="0"/>
    <x v="2"/>
    <d v="2023-12-07T00:00:00"/>
    <d v="2023-12-07T00:00:00"/>
    <s v="OTHER"/>
    <s v="SEC 21 EO 292- SPECIAL PRIVILEGE"/>
    <s v="1 OTHER"/>
    <n v="1"/>
    <m/>
  </r>
  <r>
    <n v="5304"/>
    <x v="103"/>
    <d v="2023-11-30T00:00:00"/>
    <s v="GUAÑEZO MA. GINA P."/>
    <s v="CTO"/>
    <x v="1"/>
    <d v="2023-12-04T00:00:00"/>
    <d v="2023-12-05T00:00:00"/>
    <s v="VL"/>
    <m/>
    <s v="2 VL"/>
    <n v="2"/>
    <m/>
  </r>
  <r>
    <n v="5304"/>
    <x v="103"/>
    <d v="2023-11-30T00:00:00"/>
    <s v="GUAÑEZO MA. GINA P."/>
    <s v="CTO"/>
    <x v="1"/>
    <d v="2023-12-11T00:00:00"/>
    <d v="2023-12-20T00:00:00"/>
    <s v="VL"/>
    <m/>
    <s v="8 VL"/>
    <n v="8"/>
    <m/>
  </r>
  <r>
    <n v="5305"/>
    <x v="103"/>
    <d v="2023-12-04T00:00:00"/>
    <s v="DELA GRACIA MA. CECILIA P."/>
    <s v="ACCOUNTING"/>
    <x v="1"/>
    <d v="2023-12-13T00:00:00"/>
    <d v="2023-12-14T00:00:00"/>
    <s v="VL"/>
    <m/>
    <s v="2 VL"/>
    <n v="2"/>
    <m/>
  </r>
  <r>
    <n v="5306"/>
    <x v="103"/>
    <d v="2023-12-04T00:00:00"/>
    <s v="BAYBAY LOLITA B."/>
    <s v="ACCOUNTING"/>
    <x v="1"/>
    <d v="2023-12-11T00:00:00"/>
    <d v="2023-12-11T00:00:00"/>
    <s v="VL"/>
    <m/>
    <s v="1 VL"/>
    <n v="1"/>
    <m/>
  </r>
  <r>
    <n v="5306"/>
    <x v="103"/>
    <d v="2023-12-04T00:00:00"/>
    <s v="BAYBAY LOLITA B."/>
    <s v="ACCOUNTING"/>
    <x v="1"/>
    <d v="2023-12-15T00:00:00"/>
    <d v="2023-12-15T00:00:00"/>
    <s v="VL"/>
    <m/>
    <s v="1 VL"/>
    <n v="1"/>
    <m/>
  </r>
  <r>
    <n v="5306"/>
    <x v="103"/>
    <d v="2023-12-04T00:00:00"/>
    <s v="BAYBAY LOLITA B."/>
    <s v="ACCOUNTING"/>
    <x v="1"/>
    <d v="2023-12-18T00:00:00"/>
    <d v="2023-12-18T00:00:00"/>
    <s v="VL"/>
    <m/>
    <s v="1 VL"/>
    <n v="1"/>
    <m/>
  </r>
  <r>
    <n v="5306"/>
    <x v="103"/>
    <d v="2023-12-04T00:00:00"/>
    <s v="BAYBAY LOLITA B."/>
    <s v="ACCOUNTING"/>
    <x v="1"/>
    <d v="2023-12-26T00:00:00"/>
    <d v="2023-12-26T00:00:00"/>
    <s v="VL"/>
    <m/>
    <s v="0 VL"/>
    <n v="0"/>
    <m/>
  </r>
  <r>
    <n v="5306"/>
    <x v="103"/>
    <d v="2023-12-04T00:00:00"/>
    <s v="BAYBAY LOLITA B."/>
    <s v="ACCOUNTING"/>
    <x v="1"/>
    <d v="2023-12-29T00:00:00"/>
    <d v="2023-12-29T00:00:00"/>
    <s v="VL"/>
    <m/>
    <s v="1 VL"/>
    <n v="1"/>
    <m/>
  </r>
  <r>
    <n v="5307"/>
    <x v="103"/>
    <d v="2023-11-23T00:00:00"/>
    <s v="ACERON ANGELU V."/>
    <s v="ONT"/>
    <x v="1"/>
    <d v="2023-12-06T00:00:00"/>
    <d v="2023-12-06T00:00:00"/>
    <s v="OTHER"/>
    <s v="SEC 21 EO 292- SPECIAL PRIVILEGE"/>
    <s v="1 OTHER"/>
    <n v="1"/>
    <m/>
  </r>
  <r>
    <n v="5307"/>
    <x v="103"/>
    <d v="2023-11-23T00:00:00"/>
    <s v="ACERON ANGELU V."/>
    <s v="ONT"/>
    <x v="1"/>
    <d v="2023-12-12T00:00:00"/>
    <d v="2023-12-12T00:00:00"/>
    <s v="OTHER"/>
    <s v="SEC 21 EO 292- SPECIAL PRIVILEGE"/>
    <s v="1 OTHER"/>
    <n v="1"/>
    <m/>
  </r>
  <r>
    <n v="5308"/>
    <x v="103"/>
    <d v="2023-11-23T00:00:00"/>
    <s v="ACERON ANGELU V."/>
    <s v="ONT"/>
    <x v="1"/>
    <d v="2023-12-28T00:00:00"/>
    <d v="2023-12-28T00:00:00"/>
    <s v="VL"/>
    <m/>
    <s v="1 VL"/>
    <n v="1"/>
    <m/>
  </r>
  <r>
    <n v="5309"/>
    <x v="103"/>
    <d v="2023-11-23T00:00:00"/>
    <s v="ACERON ANGELU V."/>
    <s v="ONT"/>
    <x v="1"/>
    <d v="2023-11-15T00:00:00"/>
    <d v="2023-11-15T00:00:00"/>
    <s v="SL"/>
    <m/>
    <s v="1 SL"/>
    <n v="1"/>
    <m/>
  </r>
  <r>
    <n v="5310"/>
    <x v="103"/>
    <d v="2023-11-23T00:00:00"/>
    <s v="DOGNIDON MARLYN P."/>
    <s v="ONT"/>
    <x v="1"/>
    <d v="2023-12-14T00:00:00"/>
    <d v="2023-12-15T00:00:00"/>
    <s v="VL"/>
    <m/>
    <s v="2 VL"/>
    <n v="2"/>
    <m/>
  </r>
  <r>
    <n v="5311"/>
    <x v="103"/>
    <d v="2023-11-04T00:00:00"/>
    <s v="PALADAN EMERSON M."/>
    <s v="PIO"/>
    <x v="1"/>
    <d v="2023-12-26T00:00:00"/>
    <d v="2023-12-29T00:00:00"/>
    <s v="VL"/>
    <m/>
    <s v="3 VL"/>
    <n v="3"/>
    <m/>
  </r>
  <r>
    <n v="5312"/>
    <x v="103"/>
    <d v="2023-12-04T00:00:00"/>
    <s v="PALADAN EMERSON M."/>
    <s v="PIO"/>
    <x v="1"/>
    <d v="2023-12-01T00:00:00"/>
    <d v="2023-12-01T00:00:00"/>
    <s v="SL"/>
    <m/>
    <s v="1 SL"/>
    <n v="1"/>
    <m/>
  </r>
  <r>
    <n v="5313"/>
    <x v="103"/>
    <d v="2023-12-04T00:00:00"/>
    <s v="FRONDOZO AILEEN D."/>
    <s v="TERMINAL"/>
    <x v="0"/>
    <d v="2023-12-09T00:00:00"/>
    <d v="2023-12-22T00:00:00"/>
    <s v="VL"/>
    <m/>
    <s v="10 VL"/>
    <n v="10"/>
    <m/>
  </r>
  <r>
    <n v="5314"/>
    <x v="103"/>
    <d v="2023-12-04T00:00:00"/>
    <s v="ROQUITE MARIECAR L."/>
    <s v="CCT"/>
    <x v="0"/>
    <d v="2023-12-27T00:00:00"/>
    <d v="2023-12-29T00:00:00"/>
    <s v="VL"/>
    <m/>
    <s v="3 VL"/>
    <n v="3"/>
    <m/>
  </r>
  <r>
    <n v="5315"/>
    <x v="103"/>
    <d v="2023-12-15T00:00:00"/>
    <s v="RODRIGUEZ JOSEPHINE R."/>
    <s v="TICC"/>
    <x v="0"/>
    <d v="2023-12-13T00:00:00"/>
    <d v="2023-12-15T00:00:00"/>
    <s v="VL"/>
    <m/>
    <s v="3 VL"/>
    <n v="3"/>
    <m/>
  </r>
  <r>
    <n v="5316"/>
    <x v="103"/>
    <d v="2023-12-01T00:00:00"/>
    <s v="BATHAN ELVIRA R."/>
    <s v="TICC"/>
    <x v="0"/>
    <d v="2023-11-10T00:00:00"/>
    <d v="2023-11-10T00:00:00"/>
    <s v="SL"/>
    <m/>
    <s v="1 SL"/>
    <n v="1"/>
    <m/>
  </r>
  <r>
    <n v="5316"/>
    <x v="103"/>
    <d v="2023-12-01T00:00:00"/>
    <s v="BATHAN ELVIRA R."/>
    <s v="TICC"/>
    <x v="0"/>
    <d v="2023-11-30T00:00:00"/>
    <d v="2023-11-30T00:00:00"/>
    <s v="SL"/>
    <m/>
    <s v="1 SL"/>
    <n v="1"/>
    <m/>
  </r>
  <r>
    <n v="5317"/>
    <x v="103"/>
    <d v="2023-12-01T00:00:00"/>
    <s v="VARGAS MELINDA M."/>
    <s v="CSWDO"/>
    <x v="0"/>
    <d v="2023-11-29T00:00:00"/>
    <d v="2023-11-30T00:00:00"/>
    <s v="SL"/>
    <m/>
    <s v="2 SL"/>
    <n v="2"/>
    <m/>
  </r>
  <r>
    <n v="5318"/>
    <x v="103"/>
    <d v="2023-12-01T00:00:00"/>
    <s v="OCAMPO NOVELYN U."/>
    <s v="CSWDO"/>
    <x v="0"/>
    <d v="2023-12-04T00:00:00"/>
    <d v="2023-12-29T00:00:00"/>
    <s v="VL"/>
    <m/>
    <s v="18 VL"/>
    <n v="18"/>
    <m/>
  </r>
  <r>
    <n v="5319"/>
    <x v="103"/>
    <d v="2023-12-04T00:00:00"/>
    <s v="AMBROCIO MELODY B."/>
    <s v="CSWDO"/>
    <x v="0"/>
    <d v="2023-11-24T00:00:00"/>
    <d v="2023-11-24T00:00:00"/>
    <s v="SL"/>
    <m/>
    <s v="1 SL"/>
    <n v="1"/>
    <m/>
  </r>
  <r>
    <n v="5319"/>
    <x v="103"/>
    <d v="2023-12-04T00:00:00"/>
    <s v="AMBROCIO MELODY B."/>
    <s v="CSWDO"/>
    <x v="0"/>
    <d v="2023-11-28T00:00:00"/>
    <d v="2023-11-28T00:00:00"/>
    <s v="SL"/>
    <m/>
    <s v="1 SL"/>
    <n v="1"/>
    <m/>
  </r>
  <r>
    <n v="5319"/>
    <x v="103"/>
    <d v="2023-12-04T00:00:00"/>
    <s v="AMBROCIO MELODY B."/>
    <s v="CSWDO"/>
    <x v="0"/>
    <d v="2023-12-01T00:00:00"/>
    <d v="2023-12-01T00:00:00"/>
    <s v="SL"/>
    <m/>
    <s v="1 SL"/>
    <n v="1"/>
    <m/>
  </r>
  <r>
    <n v="5320"/>
    <x v="103"/>
    <d v="2023-12-02T00:00:00"/>
    <s v="LLRENA JANEEN V."/>
    <s v="OSPITAL NG TAGAYTAY"/>
    <x v="0"/>
    <d v="2023-12-09T00:00:00"/>
    <d v="2023-12-09T00:00:00"/>
    <s v="VL"/>
    <m/>
    <s v="1 VL"/>
    <n v="1"/>
    <m/>
  </r>
  <r>
    <n v="5320"/>
    <x v="103"/>
    <d v="2023-12-03T00:00:00"/>
    <s v="LLRENA JANEEN V."/>
    <s v="OSPITAL NG TAGAYTAY"/>
    <x v="0"/>
    <d v="2023-12-11T00:00:00"/>
    <d v="2023-12-12T00:00:00"/>
    <s v="VL"/>
    <m/>
    <s v="2 VL"/>
    <n v="2"/>
    <m/>
  </r>
  <r>
    <n v="5321"/>
    <x v="103"/>
    <d v="2023-12-02T00:00:00"/>
    <s v="LLRENA JANEEN V."/>
    <s v="OSPITAL NG TAGAYTAY"/>
    <x v="0"/>
    <d v="2023-11-07T00:00:00"/>
    <d v="2023-11-07T00:00:00"/>
    <s v="SL"/>
    <m/>
    <s v="1 SL"/>
    <n v="1"/>
    <m/>
  </r>
  <r>
    <n v="5321"/>
    <x v="107"/>
    <d v="2023-12-02T00:00:00"/>
    <s v="LLRENA JANEEN V."/>
    <s v="OSPITAL NG TAGAYTAY"/>
    <x v="0"/>
    <d v="2023-11-13T00:00:00"/>
    <d v="2023-11-13T00:00:00"/>
    <s v="SL"/>
    <m/>
    <s v="1 SL"/>
    <n v="1"/>
    <m/>
  </r>
  <r>
    <n v="5321"/>
    <x v="108"/>
    <d v="2023-12-02T00:00:00"/>
    <s v="LLRENA JANEEN V."/>
    <s v="OSPITAL NG TAGAYTAY"/>
    <x v="0"/>
    <d v="2023-11-16T00:00:00"/>
    <d v="2023-11-16T00:00:00"/>
    <s v="SL"/>
    <m/>
    <s v="1 SL"/>
    <n v="1"/>
    <m/>
  </r>
  <r>
    <n v="5321"/>
    <x v="109"/>
    <d v="2023-12-02T00:00:00"/>
    <s v="LLRENA JANEEN V."/>
    <s v="OSPITAL NG TAGAYTAY"/>
    <x v="0"/>
    <d v="2023-11-30T00:00:00"/>
    <d v="2023-12-01T00:00:00"/>
    <s v="SL"/>
    <m/>
    <s v="2 SL"/>
    <n v="2"/>
    <m/>
  </r>
  <r>
    <n v="5322"/>
    <x v="103"/>
    <d v="2023-12-01T00:00:00"/>
    <s v="BERGADO MARILOU B."/>
    <s v="ONT"/>
    <x v="0"/>
    <d v="2023-12-18T00:00:00"/>
    <d v="2023-12-22T00:00:00"/>
    <s v="VL"/>
    <m/>
    <s v="5 VL"/>
    <n v="5"/>
    <m/>
  </r>
  <r>
    <n v="5322"/>
    <x v="103"/>
    <d v="2023-12-01T00:00:00"/>
    <s v="BERGADO MARILOU B."/>
    <s v="ONT"/>
    <x v="0"/>
    <d v="2023-12-26T00:00:00"/>
    <d v="2023-12-29T00:00:00"/>
    <s v="VL"/>
    <m/>
    <s v="3 VL"/>
    <n v="3"/>
    <m/>
  </r>
  <r>
    <n v="5323"/>
    <x v="103"/>
    <d v="2023-12-04T00:00:00"/>
    <s v="COSME CORAZON O."/>
    <s v="COSME CORAZON O."/>
    <x v="0"/>
    <d v="2023-11-28T00:00:00"/>
    <d v="2023-11-30T00:00:00"/>
    <s v="SL"/>
    <m/>
    <s v="3 SL"/>
    <n v="3"/>
    <m/>
  </r>
  <r>
    <n v="5324"/>
    <x v="103"/>
    <d v="2023-12-04T00:00:00"/>
    <s v="COSME CORAZON O."/>
    <s v="TCIS"/>
    <x v="0"/>
    <d v="2023-12-01T00:00:00"/>
    <d v="2023-12-01T00:00:00"/>
    <s v="SL"/>
    <m/>
    <s v="1 SL"/>
    <n v="1"/>
    <m/>
  </r>
  <r>
    <n v="5325"/>
    <x v="103"/>
    <d v="2023-12-01T00:00:00"/>
    <s v="DESINGAŃO PURIFICACION A."/>
    <s v="SP"/>
    <x v="0"/>
    <d v="2023-12-05T00:00:00"/>
    <d v="2023-12-13T00:00:00"/>
    <s v="VL"/>
    <m/>
    <s v="6 VL"/>
    <n v="6"/>
    <m/>
  </r>
  <r>
    <n v="5326"/>
    <x v="103"/>
    <d v="2023-12-07T00:00:00"/>
    <s v="VILLANUEVA RICHARD D."/>
    <s v="PICNIC GROVE"/>
    <x v="0"/>
    <d v="2023-11-23T00:00:00"/>
    <d v="2023-11-26T00:00:00"/>
    <s v="OTHER"/>
    <s v="PATERNITY LEAVE (R.A. NO. 8187"/>
    <s v="4 OTHER"/>
    <n v="4"/>
    <m/>
  </r>
  <r>
    <n v="5326"/>
    <x v="103"/>
    <d v="2023-12-07T00:00:00"/>
    <s v="VILLANUEVA RICHARD D."/>
    <s v="PICNIC GROVE"/>
    <x v="0"/>
    <d v="2023-11-30T00:00:00"/>
    <d v="2023-12-02T00:00:00"/>
    <s v="OTHER"/>
    <s v="PATERNITY LEAVE (R.A. NO. 8188"/>
    <s v="3 OTHER"/>
    <n v="3"/>
    <m/>
  </r>
  <r>
    <n v="5327"/>
    <x v="103"/>
    <d v="2023-11-24T00:00:00"/>
    <s v="TIMBOL REGIDOR O."/>
    <s v="CTO"/>
    <x v="1"/>
    <d v="2023-12-01T00:00:00"/>
    <d v="2023-12-07T00:00:00"/>
    <s v="VL"/>
    <m/>
    <s v="5 VL"/>
    <n v="5"/>
    <m/>
  </r>
  <r>
    <n v="5328"/>
    <x v="103"/>
    <d v="2023-11-24T00:00:00"/>
    <s v="ACOSTA MARIETA A."/>
    <s v="PEOPLE'S PARK"/>
    <x v="0"/>
    <d v="2023-12-01T00:00:00"/>
    <d v="2023-12-15T00:00:00"/>
    <s v="VL"/>
    <m/>
    <s v="10 VL"/>
    <n v="10"/>
    <m/>
  </r>
  <r>
    <n v="5329"/>
    <x v="103"/>
    <d v="2023-11-30T00:00:00"/>
    <s v="COLETO ASHLEY M."/>
    <s v="ASSESSOR"/>
    <x v="0"/>
    <d v="2023-11-28T00:00:00"/>
    <d v="2023-11-29T00:00:00"/>
    <s v="SL"/>
    <m/>
    <s v="2 SL"/>
    <n v="2"/>
    <m/>
  </r>
  <r>
    <n v="5330"/>
    <x v="103"/>
    <d v="2023-11-17T00:00:00"/>
    <s v="COSA PAOLA GRACE P."/>
    <s v="ASSESSOR"/>
    <x v="0"/>
    <d v="2023-11-29T00:00:00"/>
    <d v="2023-11-29T00:00:00"/>
    <s v="VL"/>
    <m/>
    <s v="1 VL"/>
    <n v="1"/>
    <m/>
  </r>
  <r>
    <n v="5331"/>
    <x v="103"/>
    <d v="2023-11-20T00:00:00"/>
    <s v="ENRIQUEZ ERIBERTO  "/>
    <s v="CENRO"/>
    <x v="0"/>
    <d v="2023-11-28T00:00:00"/>
    <d v="2023-11-29T00:00:00"/>
    <s v="VL"/>
    <m/>
    <s v="2 VL"/>
    <n v="2"/>
    <m/>
  </r>
  <r>
    <n v="5332"/>
    <x v="103"/>
    <d v="2023-11-30T00:00:00"/>
    <s v="MARDO MELINDA E."/>
    <s v="CENRO"/>
    <x v="0"/>
    <d v="2023-11-28T00:00:00"/>
    <d v="2023-11-29T00:00:00"/>
    <s v="SL"/>
    <m/>
    <s v="2 SL"/>
    <n v="2"/>
    <m/>
  </r>
  <r>
    <n v="5333"/>
    <x v="103"/>
    <d v="2023-11-20T00:00:00"/>
    <s v="RODRIGUEZ JERALD  "/>
    <s v="CENRO"/>
    <x v="0"/>
    <d v="2023-11-29T00:00:00"/>
    <d v="2023-11-29T00:00:00"/>
    <s v="SL"/>
    <m/>
    <s v="1 SL"/>
    <n v="1"/>
    <m/>
  </r>
  <r>
    <n v="5334"/>
    <x v="103"/>
    <d v="2023-11-30T00:00:00"/>
    <s v="RODRIGUEZ RIZALDE  "/>
    <s v="CENRO"/>
    <x v="0"/>
    <d v="2023-11-29T00:00:00"/>
    <d v="2023-11-29T00:00:00"/>
    <s v="SL"/>
    <m/>
    <s v="1 SL"/>
    <n v="1"/>
    <m/>
  </r>
  <r>
    <n v="5335"/>
    <x v="103"/>
    <d v="2023-11-30T00:00:00"/>
    <s v="RODRIGUEZ JERALD  "/>
    <s v="CENRO"/>
    <x v="0"/>
    <d v="2023-12-08T00:00:00"/>
    <d v="2023-12-09T00:00:00"/>
    <s v="VL"/>
    <m/>
    <s v="2 VL"/>
    <n v="2"/>
    <m/>
  </r>
  <r>
    <n v="5336"/>
    <x v="103"/>
    <d v="2023-11-28T00:00:00"/>
    <s v="ENRIQUEZ ANABEL O."/>
    <s v="CHO"/>
    <x v="0"/>
    <d v="2023-11-23T00:00:00"/>
    <d v="2023-11-24T00:00:00"/>
    <s v="SL"/>
    <m/>
    <s v="2 SL"/>
    <n v="2"/>
    <m/>
  </r>
  <r>
    <n v="5337"/>
    <x v="103"/>
    <d v="2023-11-22T00:00:00"/>
    <s v="JUNILLER ALTHEA JANINE A."/>
    <s v="BPLO"/>
    <x v="0"/>
    <d v="2023-11-23T00:00:00"/>
    <d v="2023-11-24T00:00:00"/>
    <s v="OTHER"/>
    <s v="SEC 21 EO 292- SPECIAL PRIVILEGE"/>
    <s v="2 OTHER"/>
    <n v="2"/>
    <m/>
  </r>
  <r>
    <n v="5338"/>
    <x v="103"/>
    <d v="2023-11-28T00:00:00"/>
    <s v="CABANLIT ZOSIMA M."/>
    <s v="MAHOGANY MARKET"/>
    <x v="0"/>
    <d v="2023-11-24T00:00:00"/>
    <d v="2023-11-24T00:00:00"/>
    <s v="SL"/>
    <m/>
    <s v="1 SL"/>
    <n v="1"/>
    <m/>
  </r>
  <r>
    <n v="5339"/>
    <x v="103"/>
    <d v="2023-11-29T00:00:00"/>
    <s v="GONZALES MARY JANE D."/>
    <s v="CSWDO"/>
    <x v="0"/>
    <d v="2023-11-21T00:00:00"/>
    <d v="2023-11-24T00:00:00"/>
    <s v="SL"/>
    <m/>
    <s v="4 SL"/>
    <n v="4"/>
    <m/>
  </r>
  <r>
    <n v="5339"/>
    <x v="103"/>
    <d v="2023-11-29T00:00:00"/>
    <s v="GONZALES MARY JANE D."/>
    <s v="CSWDO"/>
    <x v="0"/>
    <d v="2023-11-28T00:00:00"/>
    <d v="2023-11-28T00:00:00"/>
    <s v="SL"/>
    <m/>
    <s v="1 SL"/>
    <n v="1"/>
    <m/>
  </r>
  <r>
    <n v="5340"/>
    <x v="103"/>
    <d v="2023-11-28T00:00:00"/>
    <s v="VARGAS MELINDA M."/>
    <s v="CSWDO"/>
    <x v="0"/>
    <d v="2023-11-20T00:00:00"/>
    <d v="2023-11-20T00:00:00"/>
    <s v="SL"/>
    <m/>
    <s v="1 SL"/>
    <n v="1"/>
    <m/>
  </r>
  <r>
    <n v="5340"/>
    <x v="103"/>
    <d v="2023-12-28T00:00:00"/>
    <s v="VARGAS MELINDA M."/>
    <s v="CSWDO"/>
    <x v="0"/>
    <d v="2023-11-23T00:00:00"/>
    <d v="2023-11-24T00:00:00"/>
    <s v="SL"/>
    <m/>
    <s v="2 SL"/>
    <n v="2"/>
    <m/>
  </r>
  <r>
    <n v="5341"/>
    <x v="103"/>
    <d v="2023-11-29T00:00:00"/>
    <s v="ATIENZA JAYSON E."/>
    <s v="DEPED"/>
    <x v="0"/>
    <d v="2023-12-12T00:00:00"/>
    <d v="2023-12-29T00:00:00"/>
    <s v="VL"/>
    <m/>
    <s v="12 VL"/>
    <n v="12"/>
    <m/>
  </r>
  <r>
    <n v="5342"/>
    <x v="103"/>
    <d v="2023-11-28T00:00:00"/>
    <s v="FERMA ERIC N."/>
    <s v="GSO"/>
    <x v="0"/>
    <d v="2023-11-24T00:00:00"/>
    <d v="2023-11-24T00:00:00"/>
    <s v="SL"/>
    <m/>
    <s v="1 SL"/>
    <n v="1"/>
    <m/>
  </r>
  <r>
    <n v="5343"/>
    <x v="103"/>
    <d v="2023-11-28T00:00:00"/>
    <s v="GONZALES MARIO O."/>
    <s v="GSO"/>
    <x v="0"/>
    <d v="2023-11-23T00:00:00"/>
    <d v="2023-11-24T00:00:00"/>
    <s v="SL"/>
    <m/>
    <s v="2 SL"/>
    <n v="2"/>
    <m/>
  </r>
  <r>
    <n v="5344"/>
    <x v="103"/>
    <d v="2023-11-28T00:00:00"/>
    <s v="GONZALES MARIO O."/>
    <s v="GSO"/>
    <x v="0"/>
    <d v="2023-12-07T00:00:00"/>
    <d v="2023-12-08T00:00:00"/>
    <s v="VL"/>
    <m/>
    <s v="1 VL"/>
    <n v="1"/>
    <m/>
  </r>
  <r>
    <n v="5344"/>
    <x v="103"/>
    <d v="2023-11-28T00:00:00"/>
    <s v="GONZALES MARIO O."/>
    <s v="GSO"/>
    <x v="0"/>
    <d v="2023-12-14T00:00:00"/>
    <d v="2023-12-15T00:00:00"/>
    <s v="VL"/>
    <m/>
    <s v="2 VL"/>
    <n v="2"/>
    <m/>
  </r>
  <r>
    <n v="5344"/>
    <x v="103"/>
    <d v="2023-11-28T00:00:00"/>
    <s v="GONZALES MARIO O."/>
    <s v="GSO"/>
    <x v="0"/>
    <d v="2023-12-21T00:00:00"/>
    <d v="2023-12-22T00:00:00"/>
    <s v="VL"/>
    <m/>
    <s v="2 VL"/>
    <n v="2"/>
    <m/>
  </r>
  <r>
    <n v="5344"/>
    <x v="103"/>
    <d v="2023-11-28T00:00:00"/>
    <s v="GONZALES MARIO O."/>
    <s v="GSO"/>
    <x v="0"/>
    <d v="2023-12-28T00:00:00"/>
    <d v="2023-12-29T00:00:00"/>
    <s v="VL"/>
    <m/>
    <s v="2 VL"/>
    <n v="2"/>
    <m/>
  </r>
  <r>
    <n v="5345"/>
    <x v="103"/>
    <d v="2023-11-28T00:00:00"/>
    <s v="FRONDOZO AILEEN D."/>
    <s v="TERMINAL"/>
    <x v="0"/>
    <d v="2023-12-01T00:00:00"/>
    <d v="2023-12-01T00:00:00"/>
    <s v="VL"/>
    <m/>
    <s v="1 VL"/>
    <n v="1"/>
    <m/>
  </r>
  <r>
    <n v="5345"/>
    <x v="103"/>
    <d v="2023-11-28T00:00:00"/>
    <s v="FRONDOZO AILEEN D."/>
    <s v="TERMINAL"/>
    <x v="0"/>
    <d v="2023-12-06T00:00:00"/>
    <d v="2023-12-07T00:00:00"/>
    <s v="VL"/>
    <m/>
    <s v="2 VL"/>
    <n v="2"/>
    <m/>
  </r>
  <r>
    <n v="5345"/>
    <x v="103"/>
    <d v="2023-11-28T00:00:00"/>
    <s v="FRONDOZO AILEEN D."/>
    <s v="TERMINAL"/>
    <x v="0"/>
    <d v="2023-12-14T00:00:00"/>
    <d v="2023-12-15T00:00:00"/>
    <s v="VL"/>
    <m/>
    <s v="2 VL"/>
    <n v="2"/>
    <m/>
  </r>
  <r>
    <n v="5346"/>
    <x v="103"/>
    <d v="2023-12-01T00:00:00"/>
    <s v="FRONDOZO AILEEN D."/>
    <s v="TERMINAL"/>
    <x v="0"/>
    <d v="2023-11-29T00:00:00"/>
    <d v="2023-11-30T00:00:00"/>
    <s v="SL"/>
    <m/>
    <s v="2 SL"/>
    <n v="2"/>
    <m/>
  </r>
  <r>
    <n v="5347"/>
    <x v="103"/>
    <d v="2023-12-08T00:00:00"/>
    <s v="FRONDOZO AILEEN D."/>
    <s v="TERMINAL"/>
    <x v="0"/>
    <d v="2023-12-02T00:00:00"/>
    <d v="2023-12-03T00:00:00"/>
    <s v="SL"/>
    <m/>
    <s v="2 SL"/>
    <n v="2"/>
    <m/>
  </r>
  <r>
    <n v="5348"/>
    <x v="103"/>
    <d v="2023-12-04T00:00:00"/>
    <s v="SUMAGUI LORENA P."/>
    <s v="BIR"/>
    <x v="0"/>
    <d v="2023-12-11T00:00:00"/>
    <d v="2023-12-15T00:00:00"/>
    <s v="VL"/>
    <m/>
    <s v="5 VL"/>
    <n v="5"/>
    <m/>
  </r>
  <r>
    <n v="5349"/>
    <x v="103"/>
    <d v="2023-12-04T00:00:00"/>
    <s v="PALADAN EMERSON M."/>
    <s v="PIO"/>
    <x v="1"/>
    <d v="2023-12-15T00:00:00"/>
    <d v="2023-12-15T00:00:00"/>
    <s v="OTHER"/>
    <s v="SEC 21 EO 292- SPECIAL PRIVILEGE"/>
    <s v="1 OTHER"/>
    <n v="1"/>
    <m/>
  </r>
  <r>
    <n v="5350"/>
    <x v="103"/>
    <d v="2023-12-13T00:00:00"/>
    <s v="MANLANGIT LEONILA R."/>
    <s v="TICC"/>
    <x v="0"/>
    <d v="2023-12-19T00:00:00"/>
    <d v="2023-12-21T00:00:00"/>
    <s v="OTHER"/>
    <s v="RA NO. 8972/CSC MC NO. 8, S. 2004 - SOLO PARENT LEAVE"/>
    <s v="3 OTHER"/>
    <n v="3"/>
    <m/>
  </r>
  <r>
    <n v="5351"/>
    <x v="103"/>
    <d v="2023-12-19T00:00:00"/>
    <s v="GONZALES CRISTI NERISSE E."/>
    <s v="CEO"/>
    <x v="0"/>
    <d v="2023-12-27T00:00:00"/>
    <d v="2023-12-29T00:00:00"/>
    <s v="VL"/>
    <m/>
    <s v="3 VL"/>
    <n v="3"/>
    <m/>
  </r>
  <r>
    <n v="5352"/>
    <x v="103"/>
    <d v="2023-12-13T00:00:00"/>
    <s v="DOGELIO RONNEL D."/>
    <s v="CEO"/>
    <x v="1"/>
    <d v="2023-12-18T00:00:00"/>
    <d v="2023-12-19T00:00:00"/>
    <s v="VL"/>
    <m/>
    <s v="2 VL"/>
    <n v="2"/>
    <m/>
  </r>
  <r>
    <n v="5353"/>
    <x v="103"/>
    <d v="2023-12-13T00:00:00"/>
    <s v="DOGELIO RONNEL D."/>
    <s v="CEO"/>
    <x v="1"/>
    <d v="2023-12-20T00:00:00"/>
    <d v="2023-12-22T00:00:00"/>
    <s v="OTHER"/>
    <s v="SEC 21 EO 292- SPECIAL PRIVILEGE"/>
    <s v="3 OTHER"/>
    <n v="3"/>
    <m/>
  </r>
  <r>
    <n v="5354"/>
    <x v="103"/>
    <d v="2023-12-13T00:00:00"/>
    <s v="MONTENEGRO HENRY S."/>
    <s v="SP"/>
    <x v="1"/>
    <d v="2023-12-20T00:00:00"/>
    <d v="2023-12-22T00:00:00"/>
    <s v="VL"/>
    <m/>
    <s v="3 VL"/>
    <n v="3"/>
    <m/>
  </r>
  <r>
    <n v="5354"/>
    <x v="103"/>
    <d v="2023-12-13T00:00:00"/>
    <s v="MONTENEGRO HENRY S."/>
    <s v="SP"/>
    <x v="1"/>
    <d v="2023-12-27T00:00:00"/>
    <d v="2023-12-28T00:00:00"/>
    <s v="VL"/>
    <m/>
    <s v="2 VL"/>
    <n v="2"/>
    <m/>
  </r>
  <r>
    <n v="5355"/>
    <x v="103"/>
    <d v="2023-12-13T00:00:00"/>
    <s v="VILLANUEVA CHRISTIANNE FAYE A."/>
    <s v="CEO"/>
    <x v="0"/>
    <d v="2023-12-11T00:00:00"/>
    <d v="2023-12-11T00:00:00"/>
    <s v="SL"/>
    <m/>
    <s v="1 SL"/>
    <n v="1"/>
    <m/>
  </r>
  <r>
    <n v="5356"/>
    <x v="103"/>
    <d v="2023-12-13T00:00:00"/>
    <s v="GONZALES CRISTI NERISSE E."/>
    <s v="CEO"/>
    <x v="0"/>
    <d v="2023-12-18T00:00:00"/>
    <d v="2023-12-18T00:00:00"/>
    <s v="VL"/>
    <m/>
    <s v="1 VL"/>
    <n v="1"/>
    <m/>
  </r>
  <r>
    <n v="5357"/>
    <x v="103"/>
    <d v="2023-12-12T00:00:00"/>
    <s v="GONZALES CRISTI NERISSE E."/>
    <s v="CEO"/>
    <x v="0"/>
    <d v="2023-12-11T00:00:00"/>
    <d v="2023-12-11T00:00:00"/>
    <s v="SL"/>
    <m/>
    <s v="1 SL"/>
    <n v="1"/>
    <m/>
  </r>
  <r>
    <n v="5358"/>
    <x v="103"/>
    <d v="2023-12-13T00:00:00"/>
    <s v="BRON FLORENCIO L."/>
    <s v="EEO/CITY MARKET"/>
    <x v="0"/>
    <d v="2023-12-03T00:00:00"/>
    <d v="2023-12-03T00:00:00"/>
    <s v="SL"/>
    <m/>
    <s v="1 SL"/>
    <n v="1"/>
    <m/>
  </r>
  <r>
    <n v="5358"/>
    <x v="103"/>
    <d v="2023-12-13T00:00:00"/>
    <s v="BRON FLORENCIO L."/>
    <s v="EEO/CITY MARKET"/>
    <x v="0"/>
    <d v="2023-12-08T00:00:00"/>
    <d v="2023-12-08T00:00:00"/>
    <s v="SL"/>
    <m/>
    <s v="0 SL"/>
    <n v="0"/>
    <m/>
  </r>
  <r>
    <n v="5358"/>
    <x v="103"/>
    <d v="2023-12-13T00:00:00"/>
    <s v="BRON FLORENCIO L."/>
    <s v="EEO/CITY MARKET"/>
    <x v="0"/>
    <d v="2023-12-12T00:00:00"/>
    <d v="2023-12-12T00:00:00"/>
    <s v="SL"/>
    <m/>
    <s v="1 SL"/>
    <n v="1"/>
    <m/>
  </r>
  <r>
    <n v="5359"/>
    <x v="103"/>
    <d v="2023-12-06T00:00:00"/>
    <s v="MONTENEGRO RODELIO A."/>
    <s v="CEO"/>
    <x v="1"/>
    <d v="2023-11-23T00:00:00"/>
    <d v="2023-11-24T00:00:00"/>
    <s v="SL"/>
    <m/>
    <s v="2 SL"/>
    <n v="2"/>
    <m/>
  </r>
  <r>
    <n v="5360"/>
    <x v="103"/>
    <d v="2023-12-06T00:00:00"/>
    <s v="MONTENEGRO RODELIO A."/>
    <s v="CEO"/>
    <x v="1"/>
    <d v="2023-11-30T00:00:00"/>
    <d v="2023-12-01T00:00:00"/>
    <s v="SL"/>
    <m/>
    <s v="2 SL"/>
    <n v="2"/>
    <m/>
  </r>
  <r>
    <n v="5361"/>
    <x v="103"/>
    <d v="2023-12-11T00:00:00"/>
    <s v="HERNANDEZ CORNELIO A."/>
    <s v="CCT"/>
    <x v="1"/>
    <d v="2023-12-07T00:00:00"/>
    <d v="2023-12-07T00:00:00"/>
    <s v="SL"/>
    <m/>
    <s v="1 SL"/>
    <n v="1"/>
    <m/>
  </r>
  <r>
    <n v="5362"/>
    <x v="103"/>
    <d v="2023-12-07T00:00:00"/>
    <s v="MALUBAY MELINDA D."/>
    <s v="THRDC"/>
    <x v="1"/>
    <d v="2023-12-22T00:00:00"/>
    <d v="2023-12-22T00:00:00"/>
    <s v="VL"/>
    <m/>
    <s v="1 VL"/>
    <n v="1"/>
    <m/>
  </r>
  <r>
    <n v="5363"/>
    <x v="110"/>
    <d v="2023-12-15T00:00:00"/>
    <s v="RODRIGUEZ JERALD  "/>
    <s v="CENRO"/>
    <x v="0"/>
    <d v="2023-12-14T00:00:00"/>
    <d v="2023-12-14T00:00:00"/>
    <s v="SL"/>
    <m/>
    <s v="1 SL"/>
    <n v="1"/>
    <m/>
  </r>
  <r>
    <n v="5364"/>
    <x v="110"/>
    <d v="2023-12-06T00:00:00"/>
    <s v="CREUS SAMUEL A."/>
    <s v="EEO"/>
    <x v="1"/>
    <d v="2023-11-06T00:00:00"/>
    <d v="2023-11-10T00:00:00"/>
    <s v="SL"/>
    <m/>
    <s v="5 SL"/>
    <n v="5"/>
    <m/>
  </r>
  <r>
    <n v="5365"/>
    <x v="110"/>
    <d v="2023-12-05T00:00:00"/>
    <s v="CREUS SAMUEL A."/>
    <s v="EEO"/>
    <x v="1"/>
    <d v="2023-12-11T00:00:00"/>
    <d v="2023-12-15T00:00:00"/>
    <s v="VL"/>
    <m/>
    <s v="5 VL"/>
    <n v="5"/>
    <m/>
  </r>
  <r>
    <n v="5365"/>
    <x v="110"/>
    <d v="2023-12-05T00:00:00"/>
    <s v="CREUS SAMUEL A."/>
    <s v="EEO"/>
    <x v="1"/>
    <d v="2023-12-18T00:00:00"/>
    <d v="2023-12-22T00:00:00"/>
    <s v="VL"/>
    <m/>
    <s v="5 VL"/>
    <n v="5"/>
    <m/>
  </r>
  <r>
    <n v="5365"/>
    <x v="110"/>
    <d v="2023-12-05T00:00:00"/>
    <s v="CREUS SAMUEL A."/>
    <s v="EEO"/>
    <x v="1"/>
    <d v="2023-12-26T00:00:00"/>
    <d v="2023-12-29T00:00:00"/>
    <s v="VL"/>
    <m/>
    <s v="3 VL"/>
    <n v="3"/>
    <m/>
  </r>
  <r>
    <n v="5366"/>
    <x v="110"/>
    <d v="2023-12-05T00:00:00"/>
    <s v="CREUS SAMUEL A."/>
    <s v="EEO"/>
    <x v="1"/>
    <d v="2023-12-05T00:00:00"/>
    <d v="2023-12-08T00:00:00"/>
    <s v="SL"/>
    <m/>
    <s v="3 SL"/>
    <n v="3"/>
    <m/>
  </r>
  <r>
    <n v="5367"/>
    <x v="110"/>
    <d v="2023-12-11T00:00:00"/>
    <s v="PAMAT CELESTINA R."/>
    <s v="GSO"/>
    <x v="0"/>
    <d v="2023-12-18T00:00:00"/>
    <d v="2023-12-22T00:00:00"/>
    <s v="VL"/>
    <m/>
    <s v="5 VL"/>
    <n v="5"/>
    <m/>
  </r>
  <r>
    <n v="5368"/>
    <x v="110"/>
    <d v="2023-12-18T00:00:00"/>
    <s v="RAMOS EULOGIA A."/>
    <s v="TICC"/>
    <x v="0"/>
    <d v="2023-12-29T00:00:00"/>
    <d v="2023-12-29T00:00:00"/>
    <s v="OTHER"/>
    <s v="SEC 21 EO 292- SPECIAL PRIVILEGE"/>
    <s v="1 OTHER"/>
    <n v="1"/>
    <m/>
  </r>
  <r>
    <n v="5369"/>
    <x v="110"/>
    <d v="2023-11-13T00:00:00"/>
    <s v="CHANGCO KATHLEEN CARLA F."/>
    <s v="CHO"/>
    <x v="0"/>
    <d v="2023-12-20T00:00:00"/>
    <d v="2023-12-21T00:00:00"/>
    <s v="VL"/>
    <m/>
    <s v="2 VL"/>
    <n v="2"/>
    <m/>
  </r>
  <r>
    <n v="5369"/>
    <x v="110"/>
    <d v="2023-11-13T00:00:00"/>
    <s v="CHANGCO KATHLEEN CARLA F."/>
    <s v="CHO"/>
    <x v="0"/>
    <d v="2023-12-28T00:00:00"/>
    <d v="2023-12-29T00:00:00"/>
    <s v="VL"/>
    <m/>
    <s v="2 VL"/>
    <n v="2"/>
    <m/>
  </r>
  <r>
    <n v="5370"/>
    <x v="110"/>
    <d v="2023-12-11T00:00:00"/>
    <s v="MIRANDO EDITH B."/>
    <n v="0"/>
    <x v="2"/>
    <d v="2023-12-27T00:00:00"/>
    <d v="2023-12-29T00:00:00"/>
    <s v="VL"/>
    <m/>
    <s v="3 VL"/>
    <n v="3"/>
    <m/>
  </r>
  <r>
    <n v="5371"/>
    <x v="110"/>
    <d v="2023-12-18T00:00:00"/>
    <s v="BURAZON CARIDAD A."/>
    <s v="CTO"/>
    <x v="1"/>
    <d v="2023-12-15T00:00:00"/>
    <d v="2023-12-15T00:00:00"/>
    <s v="OTHER"/>
    <s v="SEC 21 EO 292- SPECIAL PRIVILEGE"/>
    <s v="1 OTHER"/>
    <n v="1"/>
    <m/>
  </r>
  <r>
    <n v="5372"/>
    <x v="110"/>
    <d v="2023-12-18T00:00:00"/>
    <s v="ROCILLO JUNE BYRONN  "/>
    <s v="TICC"/>
    <x v="2"/>
    <d v="2023-11-20T00:00:00"/>
    <d v="2023-11-20T00:00:00"/>
    <s v="SL"/>
    <m/>
    <s v="1 SL"/>
    <n v="1"/>
    <m/>
  </r>
  <r>
    <n v="5373"/>
    <x v="110"/>
    <d v="2023-12-13T00:00:00"/>
    <s v="SUMAGUI LORENA P."/>
    <s v="BIR"/>
    <x v="0"/>
    <d v="2023-12-04T00:00:00"/>
    <d v="2023-12-05T00:00:00"/>
    <s v="SL"/>
    <m/>
    <s v="2 SL"/>
    <n v="2"/>
    <m/>
  </r>
  <r>
    <n v="5374"/>
    <x v="110"/>
    <d v="2023-12-12T00:00:00"/>
    <s v="DE LEON ANALITA B."/>
    <s v="PICNIC GROVE"/>
    <x v="0"/>
    <d v="2023-01-03T00:00:00"/>
    <d v="2023-01-05T00:00:00"/>
    <s v="VL"/>
    <m/>
    <s v="3 VL"/>
    <n v="3"/>
    <m/>
  </r>
  <r>
    <n v="5374"/>
    <x v="110"/>
    <d v="2023-12-12T00:00:00"/>
    <s v="DE LEON ANALITA B."/>
    <s v="PICNIC GROVE"/>
    <x v="0"/>
    <d v="2024-01-07T00:00:00"/>
    <d v="2024-01-09T00:00:00"/>
    <s v="VL"/>
    <m/>
    <s v="3 VL"/>
    <n v="3"/>
    <m/>
  </r>
  <r>
    <n v="5375"/>
    <x v="110"/>
    <d v="2023-12-11T00:00:00"/>
    <s v="COSA PAOLA GRACE P."/>
    <s v="ASSESSOR"/>
    <x v="0"/>
    <d v="2023-12-06T00:00:00"/>
    <d v="2023-12-06T00:00:00"/>
    <s v="VL"/>
    <m/>
    <s v="1 VL"/>
    <n v="1"/>
    <m/>
  </r>
  <r>
    <n v="5375"/>
    <x v="110"/>
    <d v="2023-12-11T00:00:00"/>
    <s v="COSA PAOLA GRACE P."/>
    <s v="ASSESSOR"/>
    <x v="0"/>
    <d v="2023-12-12T00:00:00"/>
    <d v="2023-12-12T00:00:00"/>
    <s v="VL"/>
    <m/>
    <s v="1 VL"/>
    <n v="1"/>
    <m/>
  </r>
  <r>
    <n v="5375"/>
    <x v="110"/>
    <d v="2023-12-11T00:00:00"/>
    <s v="COSA PAOLA GRACE P."/>
    <s v="ASSESSOR"/>
    <x v="0"/>
    <d v="2023-12-14T00:00:00"/>
    <d v="2023-12-14T00:00:00"/>
    <s v="VL"/>
    <m/>
    <s v="1 VL"/>
    <n v="1"/>
    <m/>
  </r>
  <r>
    <n v="5376"/>
    <x v="110"/>
    <d v="2023-12-11T00:00:00"/>
    <s v="MARDO MELINDA E."/>
    <s v="CENRO"/>
    <x v="0"/>
    <d v="2023-12-19T00:00:00"/>
    <d v="2023-12-20T00:00:00"/>
    <s v="VL"/>
    <m/>
    <s v="2 VL"/>
    <n v="2"/>
    <m/>
  </r>
  <r>
    <n v="5377"/>
    <x v="110"/>
    <d v="2023-12-11T00:00:00"/>
    <s v="MARDO MELINDA E."/>
    <s v="CENRO"/>
    <x v="0"/>
    <d v="2023-12-27T00:00:00"/>
    <d v="2023-12-27T00:00:00"/>
    <s v="VL"/>
    <m/>
    <s v="1 VL"/>
    <n v="1"/>
    <m/>
  </r>
  <r>
    <n v="5378"/>
    <x v="110"/>
    <d v="2023-12-12T00:00:00"/>
    <s v="ATIENZA VENUS  "/>
    <s v="CENRO"/>
    <x v="0"/>
    <d v="2023-12-09T00:00:00"/>
    <d v="2023-12-09T00:00:00"/>
    <s v="SL"/>
    <m/>
    <s v="0 SL"/>
    <n v="0"/>
    <m/>
  </r>
  <r>
    <n v="5379"/>
    <x v="110"/>
    <d v="2023-12-14T00:00:00"/>
    <s v="OPO CONEY V."/>
    <s v="HOUSING"/>
    <x v="0"/>
    <d v="2023-12-21T00:00:00"/>
    <d v="2023-12-22T00:00:00"/>
    <s v="VL"/>
    <m/>
    <s v="2 VL"/>
    <n v="2"/>
    <m/>
  </r>
  <r>
    <n v="5379"/>
    <x v="110"/>
    <d v="2023-12-14T00:00:00"/>
    <s v="OPO CONEY V."/>
    <s v="HOUSING"/>
    <x v="0"/>
    <d v="2023-12-27T00:00:00"/>
    <d v="2023-12-29T00:00:00"/>
    <s v="VL"/>
    <m/>
    <s v="3 VL"/>
    <n v="3"/>
    <m/>
  </r>
  <r>
    <n v="5380"/>
    <x v="110"/>
    <d v="2023-12-15T00:00:00"/>
    <s v="FRONDOZO AILEEN D."/>
    <s v="TERMINAL"/>
    <x v="0"/>
    <d v="2023-12-30T00:00:00"/>
    <d v="2023-12-31T00:00:00"/>
    <s v="VL"/>
    <m/>
    <s v="0 VL"/>
    <n v="0"/>
    <m/>
  </r>
  <r>
    <n v="5381"/>
    <x v="110"/>
    <d v="2023-12-15T00:00:00"/>
    <s v="FRONDOZO AILEEN D."/>
    <s v="TERMINAL"/>
    <x v="0"/>
    <d v="2023-12-23T00:00:00"/>
    <d v="2023-12-24T00:00:00"/>
    <s v="VL"/>
    <m/>
    <s v="0 VL"/>
    <n v="0"/>
    <m/>
  </r>
  <r>
    <n v="5382"/>
    <x v="110"/>
    <d v="2023-12-15T00:00:00"/>
    <s v="FRONDOZO AILEEN D."/>
    <s v="TERMINAL"/>
    <x v="0"/>
    <d v="2023-12-27T00:00:00"/>
    <d v="2023-12-29T00:00:00"/>
    <s v="VL"/>
    <m/>
    <s v="3 VL"/>
    <n v="3"/>
    <m/>
  </r>
  <r>
    <n v="5383"/>
    <x v="110"/>
    <d v="2023-12-18T00:00:00"/>
    <s v="MARINDUQUE GERRY C."/>
    <s v="CHO"/>
    <x v="1"/>
    <d v="2023-12-27T00:00:00"/>
    <d v="2023-12-28T00:00:00"/>
    <s v="OTHER"/>
    <s v="SEC 21 EO 292- SPECIAL PRIVILEGE"/>
    <s v="2 OTHER"/>
    <n v="2"/>
    <m/>
  </r>
  <r>
    <n v="5384"/>
    <x v="110"/>
    <d v="2023-12-19T00:00:00"/>
    <s v="SIM JO RITZELLE C."/>
    <s v="CHO"/>
    <x v="0"/>
    <d v="2023-12-28T00:00:00"/>
    <d v="2023-12-28T00:00:00"/>
    <s v="VL"/>
    <m/>
    <s v="1 VL"/>
    <n v="1"/>
    <m/>
  </r>
  <r>
    <n v="5385"/>
    <x v="110"/>
    <d v="2023-12-19T00:00:00"/>
    <s v="REMOLLENO MICHELLE U."/>
    <s v="CHO"/>
    <x v="1"/>
    <d v="2023-12-29T00:00:00"/>
    <d v="2023-12-29T00:00:00"/>
    <s v="VL"/>
    <m/>
    <s v="1 VL"/>
    <n v="1"/>
    <m/>
  </r>
  <r>
    <n v="5386"/>
    <x v="110"/>
    <d v="2023-12-19T00:00:00"/>
    <s v="COSINO RIMWELL  "/>
    <s v="CHO"/>
    <x v="0"/>
    <d v="2023-12-29T00:00:00"/>
    <d v="2023-12-29T00:00:00"/>
    <s v="VL"/>
    <m/>
    <s v="1 VL"/>
    <n v="1"/>
    <m/>
  </r>
  <r>
    <n v="5387"/>
    <x v="110"/>
    <d v="2023-12-19T00:00:00"/>
    <s v="BITUIN LUCKY NIKKO G."/>
    <s v="CHO"/>
    <x v="0"/>
    <d v="2023-12-27T00:00:00"/>
    <d v="2023-12-27T00:00:00"/>
    <s v="VL"/>
    <m/>
    <s v="1 VL"/>
    <n v="1"/>
    <m/>
  </r>
  <r>
    <n v="5388"/>
    <x v="110"/>
    <d v="2023-12-14T00:00:00"/>
    <s v="PAJENAGO MAIDEN A."/>
    <s v="CHO"/>
    <x v="0"/>
    <d v="2023-12-27T00:00:00"/>
    <d v="2023-12-27T00:00:00"/>
    <s v="VL"/>
    <m/>
    <s v="1 VL"/>
    <n v="1"/>
    <m/>
  </r>
  <r>
    <n v="5389"/>
    <x v="110"/>
    <d v="2023-12-18T00:00:00"/>
    <s v="MAULLON JAENA F."/>
    <n v="0"/>
    <x v="2"/>
    <d v="2023-12-06T00:00:00"/>
    <d v="2023-12-06T00:00:00"/>
    <s v="VL"/>
    <m/>
    <s v="1 VL"/>
    <n v="1"/>
    <m/>
  </r>
  <r>
    <n v="5389"/>
    <x v="110"/>
    <d v="2023-12-18T00:00:00"/>
    <s v="MAULLON JAENA F."/>
    <n v="0"/>
    <x v="2"/>
    <d v="2023-12-20T00:00:00"/>
    <d v="2023-12-20T00:00:00"/>
    <s v="VL"/>
    <m/>
    <s v="1 VL"/>
    <n v="1"/>
    <m/>
  </r>
  <r>
    <n v="5389"/>
    <x v="110"/>
    <d v="2023-12-18T00:00:00"/>
    <s v="MAULLON JAENA F."/>
    <n v="0"/>
    <x v="2"/>
    <d v="2023-12-22T00:00:00"/>
    <d v="2023-12-22T00:00:00"/>
    <s v="VL"/>
    <m/>
    <s v="1 VL"/>
    <n v="1"/>
    <m/>
  </r>
  <r>
    <n v="5389"/>
    <x v="110"/>
    <d v="2023-12-18T00:00:00"/>
    <s v="MAULLON JAENA F."/>
    <n v="0"/>
    <x v="2"/>
    <d v="2023-12-27T00:00:00"/>
    <d v="2023-12-28T00:00:00"/>
    <s v="VL"/>
    <m/>
    <s v="2 VL"/>
    <n v="2"/>
    <m/>
  </r>
  <r>
    <n v="5390"/>
    <x v="110"/>
    <d v="2023-12-19T00:00:00"/>
    <s v="MARAÑON AMY LOU T."/>
    <s v="VMO/SP"/>
    <x v="0"/>
    <d v="2023-12-27T00:00:00"/>
    <d v="2023-12-29T00:00:00"/>
    <s v="VL"/>
    <m/>
    <s v="3 VL"/>
    <n v="3"/>
    <m/>
  </r>
  <r>
    <n v="5391"/>
    <x v="110"/>
    <d v="2023-12-12T00:00:00"/>
    <s v="PEREY GENNILYN M."/>
    <s v="CCT"/>
    <x v="0"/>
    <d v="2023-12-22T00:00:00"/>
    <d v="2023-12-22T00:00:00"/>
    <s v="VL"/>
    <m/>
    <s v="1 VL"/>
    <n v="1"/>
    <m/>
  </r>
  <r>
    <n v="5391"/>
    <x v="110"/>
    <d v="2023-12-12T00:00:00"/>
    <s v="PEREY GENNILYN M."/>
    <s v="CCT"/>
    <x v="0"/>
    <d v="2023-12-26T00:00:00"/>
    <d v="2023-12-28T00:00:00"/>
    <s v="VL"/>
    <m/>
    <s v="3 VL"/>
    <n v="3"/>
    <m/>
  </r>
  <r>
    <n v="5392"/>
    <x v="110"/>
    <d v="2023-12-12T00:00:00"/>
    <s v="PEREY GENNILYN M."/>
    <s v="CCT"/>
    <x v="0"/>
    <d v="2023-12-29T00:00:00"/>
    <d v="2023-12-29T00:00:00"/>
    <s v="OTHER"/>
    <s v="SEC 21 EO 292- SPECIAL PRIVILEGE"/>
    <s v="1 OTHER"/>
    <n v="1"/>
    <m/>
  </r>
  <r>
    <n v="5393"/>
    <x v="110"/>
    <d v="2023-12-18T00:00:00"/>
    <s v="DE OCAMPO MA. ELENA D."/>
    <s v="SP"/>
    <x v="1"/>
    <d v="2023-12-14T00:00:00"/>
    <d v="2023-12-15T00:00:00"/>
    <s v="SL"/>
    <m/>
    <s v="2 SL"/>
    <n v="2"/>
    <m/>
  </r>
  <r>
    <n v="5394"/>
    <x v="110"/>
    <d v="2023-12-11T00:00:00"/>
    <s v="SARDIÑOLA REBECCA C."/>
    <s v="SP"/>
    <x v="0"/>
    <d v="2023-12-19T00:00:00"/>
    <d v="2023-12-22T00:00:00"/>
    <s v="VL"/>
    <m/>
    <s v="4 VL"/>
    <n v="4"/>
    <m/>
  </r>
  <r>
    <n v="5394"/>
    <x v="110"/>
    <d v="2023-12-11T00:00:00"/>
    <s v="SARDIÑOLA REBECCA C."/>
    <s v="SP"/>
    <x v="0"/>
    <d v="2023-12-27T00:00:00"/>
    <d v="2023-12-27T00:00:00"/>
    <s v="VL"/>
    <m/>
    <s v="1 VL"/>
    <n v="1"/>
    <m/>
  </r>
  <r>
    <n v="5395"/>
    <x v="110"/>
    <d v="2023-12-19T00:00:00"/>
    <s v="BAES ELMER P."/>
    <s v="EDP"/>
    <x v="0"/>
    <d v="2023-12-18T00:00:00"/>
    <d v="2023-12-18T00:00:00"/>
    <s v="VL"/>
    <m/>
    <s v="1 VL"/>
    <n v="1"/>
    <m/>
  </r>
  <r>
    <n v="5396"/>
    <x v="110"/>
    <d v="2023-12-15T00:00:00"/>
    <s v="DIMARANAN GREGORIA C."/>
    <s v="ACCOUNTING"/>
    <x v="1"/>
    <d v="2023-12-14T00:00:00"/>
    <d v="2023-12-14T00:00:00"/>
    <s v="SL"/>
    <m/>
    <s v="1 SL"/>
    <n v="1"/>
    <m/>
  </r>
  <r>
    <n v="5397"/>
    <x v="110"/>
    <d v="2023-12-13T00:00:00"/>
    <s v="MAWAK MIA PAULEEN B."/>
    <n v="0"/>
    <x v="2"/>
    <d v="2023-12-27T00:00:00"/>
    <d v="2023-12-29T00:00:00"/>
    <s v="VL"/>
    <m/>
    <s v="3 VL"/>
    <n v="3"/>
    <m/>
  </r>
  <r>
    <n v="5398"/>
    <x v="110"/>
    <d v="2023-12-15T00:00:00"/>
    <s v="MAURICIO MARIZIEL M."/>
    <n v="0"/>
    <x v="2"/>
    <d v="2023-12-18T00:00:00"/>
    <d v="2023-12-22T00:00:00"/>
    <s v="VL"/>
    <m/>
    <s v="5 VL"/>
    <n v="5"/>
    <m/>
  </r>
  <r>
    <n v="5399"/>
    <x v="110"/>
    <d v="2023-12-15T00:00:00"/>
    <s v="MAURICIO MARIZIEL M."/>
    <n v="0"/>
    <x v="2"/>
    <d v="2023-12-27T00:00:00"/>
    <d v="2023-12-29T00:00:00"/>
    <s v="OTHER"/>
    <s v="SEC 21 EO 292- SPECIAL PRIVILEGE"/>
    <s v="3 OTHER"/>
    <n v="3"/>
    <m/>
  </r>
  <r>
    <n v="5400"/>
    <x v="110"/>
    <d v="2023-12-01T00:00:00"/>
    <s v="DE SAGUN NANCY D."/>
    <s v="SP"/>
    <x v="0"/>
    <d v="2023-12-06T00:00:00"/>
    <d v="2023-12-06T00:00:00"/>
    <s v="VL"/>
    <m/>
    <s v="1 VL"/>
    <n v="1"/>
    <m/>
  </r>
  <r>
    <n v="5400"/>
    <x v="110"/>
    <d v="2023-12-01T00:00:00"/>
    <s v="DE SAGUN NANCY D."/>
    <s v="SP"/>
    <x v="0"/>
    <d v="2023-12-19T00:00:00"/>
    <d v="2023-12-19T00:00:00"/>
    <s v="VL"/>
    <m/>
    <s v="1 VL"/>
    <n v="1"/>
    <m/>
  </r>
  <r>
    <n v="5400"/>
    <x v="110"/>
    <d v="2023-12-01T00:00:00"/>
    <s v="DE SAGUN NANCY D."/>
    <s v="SP"/>
    <x v="0"/>
    <d v="2023-12-21T00:00:00"/>
    <d v="2023-12-22T00:00:00"/>
    <s v="VL"/>
    <m/>
    <s v="2 VL"/>
    <n v="2"/>
    <m/>
  </r>
  <r>
    <n v="5400"/>
    <x v="110"/>
    <d v="2023-12-01T00:00:00"/>
    <s v="DE SAGUN NANCY D."/>
    <s v="SP"/>
    <x v="0"/>
    <d v="2023-12-29T00:00:00"/>
    <d v="2023-12-29T00:00:00"/>
    <s v="VL"/>
    <m/>
    <s v="1 VL"/>
    <n v="1"/>
    <m/>
  </r>
  <r>
    <n v="5401"/>
    <x v="110"/>
    <d v="2023-12-11T00:00:00"/>
    <s v="MAALA JOSEPHINE D."/>
    <s v="OFFICE OF THE SANGGUNIANG PANLUNGSOD "/>
    <x v="1"/>
    <d v="2023-12-18T00:00:00"/>
    <d v="2023-12-18T00:00:00"/>
    <s v="VL"/>
    <m/>
    <s v="1 VL"/>
    <n v="1"/>
    <m/>
  </r>
  <r>
    <n v="5401"/>
    <x v="110"/>
    <d v="2023-12-11T00:00:00"/>
    <s v="MAALA JOSEPHINE D."/>
    <s v="OFFICE OF THE SANGGUNIANG PANLUNGSOD "/>
    <x v="1"/>
    <d v="2023-12-21T00:00:00"/>
    <d v="2023-12-22T00:00:00"/>
    <s v="VL"/>
    <m/>
    <s v="2 VL"/>
    <n v="2"/>
    <m/>
  </r>
  <r>
    <n v="5401"/>
    <x v="110"/>
    <d v="2023-12-11T00:00:00"/>
    <s v="MAALA JOSEPHINE D."/>
    <s v="OFFICE OF THE SANGGUNIANG PANLUNGSOD "/>
    <x v="1"/>
    <d v="2023-12-28T00:00:00"/>
    <d v="2023-12-29T00:00:00"/>
    <s v="VL"/>
    <m/>
    <s v="2 VL"/>
    <n v="2"/>
    <m/>
  </r>
  <r>
    <n v="5402"/>
    <x v="110"/>
    <d v="2023-12-15T00:00:00"/>
    <s v="REOSA CECILIA A."/>
    <s v="SP"/>
    <x v="1"/>
    <d v="2023-12-27T00:00:00"/>
    <d v="2023-12-29T00:00:00"/>
    <s v="VL"/>
    <m/>
    <s v="3 VL"/>
    <n v="3"/>
    <m/>
  </r>
  <r>
    <n v="5403"/>
    <x v="110"/>
    <d v="2023-12-13T00:00:00"/>
    <s v="DIAZ CAROLINA P."/>
    <s v="SP"/>
    <x v="0"/>
    <d v="2023-12-20T00:00:00"/>
    <d v="2023-12-21T00:00:00"/>
    <s v="VL"/>
    <m/>
    <s v="2 VL"/>
    <n v="2"/>
    <m/>
  </r>
  <r>
    <n v="5403"/>
    <x v="110"/>
    <d v="2023-12-13T00:00:00"/>
    <s v="DIAZ CAROLINA P."/>
    <s v="SP"/>
    <x v="0"/>
    <d v="2023-12-27T00:00:00"/>
    <d v="2023-12-29T00:00:00"/>
    <s v="VL"/>
    <m/>
    <s v="3 VL"/>
    <n v="3"/>
    <m/>
  </r>
  <r>
    <n v="5404"/>
    <x v="110"/>
    <d v="2023-12-18T00:00:00"/>
    <s v="DIMAPILIS ELIZABETH A."/>
    <s v="CSWDO"/>
    <x v="1"/>
    <d v="2023-12-27T00:00:00"/>
    <d v="2023-12-29T00:00:00"/>
    <s v="VL"/>
    <m/>
    <s v="3 VL"/>
    <n v="3"/>
    <m/>
  </r>
  <r>
    <n v="5405"/>
    <x v="110"/>
    <d v="2023-12-18T00:00:00"/>
    <s v="PATRICIO APRIL V."/>
    <n v="0"/>
    <x v="1"/>
    <d v="2023-12-27T00:00:00"/>
    <d v="2023-12-29T00:00:00"/>
    <s v="VL"/>
    <m/>
    <s v="3 VL"/>
    <n v="3"/>
    <m/>
  </r>
  <r>
    <n v="5406"/>
    <x v="110"/>
    <d v="2023-12-11T00:00:00"/>
    <s v="OSTONAL IVY S."/>
    <s v="ONT"/>
    <x v="1"/>
    <d v="2023-12-30T00:00:00"/>
    <d v="2023-12-30T00:00:00"/>
    <s v="VL"/>
    <m/>
    <s v="1 VL"/>
    <n v="1"/>
    <m/>
  </r>
  <r>
    <n v="5407"/>
    <x v="110"/>
    <d v="2023-12-12T00:00:00"/>
    <s v="SEDUCON ESTELITO D."/>
    <s v="OSPITAL NG TAGAYTAY"/>
    <x v="1"/>
    <d v="2023-12-11T00:00:00"/>
    <d v="2023-12-11T00:00:00"/>
    <s v="SL"/>
    <m/>
    <s v="1 SL"/>
    <n v="1"/>
    <m/>
  </r>
  <r>
    <n v="5408"/>
    <x v="110"/>
    <d v="2023-12-08T00:00:00"/>
    <s v="HERNANDEZ AROLD JAMES M."/>
    <s v="ONT"/>
    <x v="2"/>
    <d v="2023-12-12T00:00:00"/>
    <d v="2023-12-17T00:00:00"/>
    <s v="VL"/>
    <m/>
    <s v="6 VL"/>
    <n v="6"/>
    <m/>
  </r>
  <r>
    <n v="5409"/>
    <x v="110"/>
    <d v="2023-12-18T00:00:00"/>
    <s v="FERMA ETHEL GRACE N."/>
    <s v="ONT"/>
    <x v="0"/>
    <d v="2023-12-13T00:00:00"/>
    <d v="2023-12-15T00:00:00"/>
    <s v="SL"/>
    <m/>
    <s v="3 SL"/>
    <n v="3"/>
    <m/>
  </r>
  <r>
    <n v="5410"/>
    <x v="110"/>
    <d v="2023-12-14T00:00:00"/>
    <s v="ACEBES SHERYL JOYCE P."/>
    <s v="ONT"/>
    <x v="0"/>
    <d v="2023-12-20T00:00:00"/>
    <d v="2023-12-20T00:00:00"/>
    <s v="VL"/>
    <m/>
    <s v="1 VL"/>
    <n v="1"/>
    <m/>
  </r>
  <r>
    <n v="5411"/>
    <x v="110"/>
    <d v="2023-12-18T00:00:00"/>
    <s v="RAMA RAQUEL J."/>
    <s v="INTERNAL"/>
    <x v="0"/>
    <d v="2023-12-12T00:00:00"/>
    <d v="2023-12-15T00:00:00"/>
    <s v="SL"/>
    <m/>
    <s v="4 SL"/>
    <n v="4"/>
    <m/>
  </r>
  <r>
    <n v="5412"/>
    <x v="110"/>
    <d v="2023-12-15T00:00:00"/>
    <s v="MOLOD EMMA D."/>
    <n v="0"/>
    <x v="2"/>
    <d v="2023-12-22T00:00:00"/>
    <d v="2023-12-22T00:00:00"/>
    <s v="OTHER"/>
    <s v="SEC 21 EO 292- SPECIAL PRIVILEGE"/>
    <s v="1 OTHER"/>
    <n v="1"/>
    <m/>
  </r>
  <r>
    <n v="5413"/>
    <x v="110"/>
    <d v="2023-11-28T00:00:00"/>
    <s v="DIMAPILIS ELVIRA S."/>
    <s v="CTO"/>
    <x v="1"/>
    <d v="2023-12-13T00:00:00"/>
    <d v="2023-12-13T00:00:00"/>
    <s v="OTHER"/>
    <s v="SEC 21 EO 292- SPECIAL PRIVILEGE"/>
    <s v="1 OTHER"/>
    <n v="1"/>
    <m/>
  </r>
  <r>
    <n v="5413"/>
    <x v="110"/>
    <d v="2023-11-28T00:00:00"/>
    <s v="DIMAPILIS ELVIRA S."/>
    <s v="CTO"/>
    <x v="1"/>
    <d v="2023-12-21T00:00:00"/>
    <d v="2023-12-21T00:00:00"/>
    <s v="OTHER"/>
    <s v="SEC 21 EO 292- SPECIAL PRIVILEGE"/>
    <s v="1 OTHER"/>
    <n v="1"/>
    <m/>
  </r>
  <r>
    <n v="5414"/>
    <x v="110"/>
    <d v="2023-12-18T00:00:00"/>
    <s v="TOLENTINO CAROLINA E."/>
    <s v="LCR"/>
    <x v="1"/>
    <d v="2023-12-15T00:00:00"/>
    <d v="2023-12-15T00:00:00"/>
    <s v="SL"/>
    <m/>
    <s v="1 SL"/>
    <n v="1"/>
    <m/>
  </r>
  <r>
    <n v="5415"/>
    <x v="110"/>
    <d v="2023-12-18T00:00:00"/>
    <s v="PERENA RUBILINDA C."/>
    <s v="MO"/>
    <x v="1"/>
    <d v="2023-12-11T00:00:00"/>
    <d v="2023-12-11T00:00:00"/>
    <s v="SL"/>
    <m/>
    <s v="1 SL"/>
    <n v="1"/>
    <m/>
  </r>
  <r>
    <n v="5416"/>
    <x v="110"/>
    <d v="2023-12-18T00:00:00"/>
    <s v="CORTEZ NERIFE H."/>
    <s v="DEPED"/>
    <x v="1"/>
    <d v="2023-12-15T00:00:00"/>
    <d v="2023-12-15T00:00:00"/>
    <s v="SL"/>
    <m/>
    <s v="1 SL"/>
    <n v="1"/>
    <m/>
  </r>
  <r>
    <n v="5417"/>
    <x v="110"/>
    <d v="2023-12-18T00:00:00"/>
    <s v="CORTEZ NERIFE H."/>
    <s v="DEPED"/>
    <x v="1"/>
    <d v="2023-12-26T00:00:00"/>
    <d v="2023-12-29T00:00:00"/>
    <s v="VL"/>
    <m/>
    <s v="4 VL"/>
    <n v="4"/>
    <m/>
  </r>
  <r>
    <n v="5418"/>
    <x v="110"/>
    <d v="2023-12-15T00:00:00"/>
    <s v="MALIGAYO YOLANDA D."/>
    <s v="CHO"/>
    <x v="1"/>
    <d v="2023-12-22T00:00:00"/>
    <d v="2023-12-22T00:00:00"/>
    <s v="OTHER"/>
    <s v="SEC 21 EO 292- SPECIAL PRIVILEGE"/>
    <s v="1 OTHER"/>
    <n v="1"/>
    <m/>
  </r>
  <r>
    <n v="5419"/>
    <x v="110"/>
    <d v="2023-12-12T00:00:00"/>
    <s v="MALIGAYO YOLANDA D."/>
    <s v="CHO"/>
    <x v="1"/>
    <d v="2023-12-12T00:00:00"/>
    <d v="2023-12-12T00:00:00"/>
    <s v="SL"/>
    <m/>
    <s v="1 SL"/>
    <n v="1"/>
    <m/>
  </r>
  <r>
    <n v="5420"/>
    <x v="110"/>
    <d v="2023-12-15T00:00:00"/>
    <s v="DIOKNO FRANCISCA A."/>
    <s v="DEPED"/>
    <x v="0"/>
    <d v="2023-12-18T00:00:00"/>
    <d v="2023-12-22T00:00:00"/>
    <s v="VL"/>
    <m/>
    <s v="6 VL"/>
    <n v="6"/>
    <m/>
  </r>
  <r>
    <n v="5420"/>
    <x v="110"/>
    <d v="2023-12-15T00:00:00"/>
    <s v="DIOKNO FRANCISCA A."/>
    <s v="DEPED"/>
    <x v="0"/>
    <d v="2023-12-27T00:00:00"/>
    <d v="2023-12-29T00:00:00"/>
    <s v="VL"/>
    <m/>
    <s v="3 VL"/>
    <n v="3"/>
    <m/>
  </r>
  <r>
    <n v="5421"/>
    <x v="110"/>
    <d v="2023-12-12T00:00:00"/>
    <s v="VELUZ DORMILUNA E."/>
    <s v="CCT"/>
    <x v="1"/>
    <d v="2023-12-11T00:00:00"/>
    <d v="2023-12-11T00:00:00"/>
    <s v="SL"/>
    <m/>
    <s v="1 SL"/>
    <n v="1"/>
    <m/>
  </r>
  <r>
    <n v="5422"/>
    <x v="110"/>
    <d v="2023-12-13T00:00:00"/>
    <s v="DOCTORA ZENAIDA  "/>
    <s v="CENRO"/>
    <x v="1"/>
    <d v="2023-12-11T00:00:00"/>
    <d v="2023-12-15T00:00:00"/>
    <s v="SL"/>
    <m/>
    <s v="5 SL"/>
    <n v="5"/>
    <m/>
  </r>
  <r>
    <n v="5423"/>
    <x v="110"/>
    <d v="2023-12-11T00:00:00"/>
    <s v="DOCTORA ZENAIDA  "/>
    <s v="CENRO"/>
    <x v="1"/>
    <d v="2023-12-18T00:00:00"/>
    <d v="2023-12-22T00:00:00"/>
    <s v="VL"/>
    <m/>
    <s v="5 VL"/>
    <n v="5"/>
    <m/>
  </r>
  <r>
    <n v="5424"/>
    <x v="110"/>
    <d v="2023-12-12T00:00:00"/>
    <s v="ANDAG ALEX C."/>
    <s v="CENRO"/>
    <x v="0"/>
    <d v="2023-12-09T00:00:00"/>
    <d v="2023-12-09T00:00:00"/>
    <s v="SL"/>
    <m/>
    <s v="1 SL"/>
    <n v="1"/>
    <m/>
  </r>
  <r>
    <n v="5425"/>
    <x v="110"/>
    <d v="2023-12-11T00:00:00"/>
    <s v="RAMA RAQUEL J."/>
    <s v="INTERNAL"/>
    <x v="0"/>
    <d v="2023-12-01T00:00:00"/>
    <d v="2023-12-01T00:00:00"/>
    <s v="SL"/>
    <m/>
    <s v="1 SL"/>
    <n v="1"/>
    <m/>
  </r>
  <r>
    <n v="5425"/>
    <x v="110"/>
    <d v="2023-12-11T00:00:00"/>
    <s v="RAMA RAQUEL J."/>
    <s v="INTERNAL"/>
    <x v="0"/>
    <d v="2023-12-05T00:00:00"/>
    <d v="2023-12-07T00:00:00"/>
    <s v="SL"/>
    <m/>
    <s v="3 SL"/>
    <n v="3"/>
    <m/>
  </r>
  <r>
    <n v="5426"/>
    <x v="110"/>
    <d v="2023-12-12T00:00:00"/>
    <s v="NAVARRO RITA A."/>
    <s v="DA"/>
    <x v="1"/>
    <d v="2023-12-15T00:00:00"/>
    <d v="2023-12-15T00:00:00"/>
    <s v="VL"/>
    <m/>
    <s v="1 VL"/>
    <n v="1"/>
    <m/>
  </r>
  <r>
    <n v="5426"/>
    <x v="110"/>
    <d v="2023-12-12T00:00:00"/>
    <s v="NAVARRO RITA A."/>
    <s v="DA"/>
    <x v="1"/>
    <d v="2023-12-22T00:00:00"/>
    <d v="2023-12-22T00:00:00"/>
    <s v="VL"/>
    <m/>
    <s v="1 VL"/>
    <n v="1"/>
    <m/>
  </r>
  <r>
    <n v="5427"/>
    <x v="110"/>
    <d v="2023-12-07T00:00:00"/>
    <s v="VERGARA ANACIETA M."/>
    <s v="CSWDO"/>
    <x v="1"/>
    <d v="2023-12-01T00:00:00"/>
    <d v="2023-12-01T00:00:00"/>
    <s v="SL"/>
    <m/>
    <s v="1 SL"/>
    <n v="1"/>
    <m/>
  </r>
  <r>
    <n v="5428"/>
    <x v="110"/>
    <d v="2023-12-11T00:00:00"/>
    <s v="VERGARA CATHERINE R."/>
    <s v="CSWDO"/>
    <x v="1"/>
    <d v="2023-12-04T00:00:00"/>
    <d v="2023-12-06T00:00:00"/>
    <s v="SL"/>
    <m/>
    <s v="3 SL"/>
    <n v="3"/>
    <m/>
  </r>
  <r>
    <n v="5429"/>
    <x v="110"/>
    <d v="2023-12-11T00:00:00"/>
    <s v="VERGARA CATHERINE R."/>
    <s v="CSWDO"/>
    <x v="1"/>
    <d v="2023-12-20T00:00:00"/>
    <d v="2023-12-22T00:00:00"/>
    <s v="VL"/>
    <m/>
    <s v="3 VL"/>
    <n v="3"/>
    <m/>
  </r>
  <r>
    <n v="5429"/>
    <x v="110"/>
    <d v="2023-12-11T00:00:00"/>
    <s v="VERGARA CATHERINE R."/>
    <s v="CSWDO"/>
    <x v="1"/>
    <d v="2023-12-26T00:00:00"/>
    <d v="2023-12-29T00:00:00"/>
    <s v="VL"/>
    <m/>
    <s v="4 VL"/>
    <n v="4"/>
    <m/>
  </r>
  <r>
    <n v="5430"/>
    <x v="110"/>
    <d v="2023-12-07T00:00:00"/>
    <s v="PELIMBERGO MICHELLE A."/>
    <s v="CSWDO"/>
    <x v="1"/>
    <d v="2023-12-14T00:00:00"/>
    <d v="2023-12-18T00:00:00"/>
    <s v="VL"/>
    <m/>
    <s v="3 VL"/>
    <n v="3"/>
    <m/>
  </r>
  <r>
    <n v="5430"/>
    <x v="110"/>
    <d v="2023-12-07T00:00:00"/>
    <s v="PELIMBERGO MICHELLE A."/>
    <s v="CSWDO"/>
    <x v="1"/>
    <d v="2023-12-28T00:00:00"/>
    <d v="2023-12-29T00:00:00"/>
    <s v="VL"/>
    <m/>
    <s v="2 VL"/>
    <n v="2"/>
    <m/>
  </r>
  <r>
    <n v="5431"/>
    <x v="111"/>
    <d v="2023-12-18T00:00:00"/>
    <s v="MARTINEZ BELEN B."/>
    <n v="0"/>
    <x v="2"/>
    <d v="2023-12-22T00:00:00"/>
    <d v="2023-12-22T00:00:00"/>
    <s v="OTHER"/>
    <s v="SEC 21 EO 292- SPECIAL PRIVILEGE"/>
    <s v="1 OTHER"/>
    <n v="1"/>
    <m/>
  </r>
  <r>
    <n v="5431"/>
    <x v="111"/>
    <d v="2023-12-18T00:00:00"/>
    <s v="MARTINEZ BELEN B."/>
    <n v="0"/>
    <x v="2"/>
    <d v="2023-12-29T00:00:00"/>
    <d v="2023-12-29T00:00:00"/>
    <s v="OTHER"/>
    <s v="SEC 21 EO 292- SPECIAL PRIVILEGE"/>
    <s v="1 OTHER"/>
    <n v="1"/>
    <m/>
  </r>
  <r>
    <n v="5432"/>
    <x v="111"/>
    <d v="2023-12-13T00:00:00"/>
    <s v="AMULONG GERONIMO M."/>
    <s v="EEO/CITY MARKET"/>
    <x v="0"/>
    <d v="2023-12-10T00:00:00"/>
    <d v="2023-12-10T00:00:00"/>
    <s v="SL"/>
    <m/>
    <s v="1 SL"/>
    <n v="1"/>
    <m/>
  </r>
  <r>
    <n v="5433"/>
    <x v="111"/>
    <d v="2023-12-19T00:00:00"/>
    <s v="PENALES GUILLERMA B."/>
    <s v="CBO"/>
    <x v="1"/>
    <d v="2023-12-04T00:00:00"/>
    <d v="2023-12-04T00:00:00"/>
    <s v="SL"/>
    <m/>
    <s v="1 SL"/>
    <n v="1"/>
    <m/>
  </r>
  <r>
    <n v="5434"/>
    <x v="111"/>
    <d v="2023-12-15T00:00:00"/>
    <s v="PENALES GUILLERMA B."/>
    <s v="CBO"/>
    <x v="1"/>
    <d v="2023-12-18T00:00:00"/>
    <d v="2023-12-18T00:00:00"/>
    <s v="OTHER"/>
    <s v="SEC 21 EO 292- SPECIAL PRIVILEGE"/>
    <s v="1 OTHER"/>
    <n v="1"/>
    <m/>
  </r>
  <r>
    <n v="5435"/>
    <x v="111"/>
    <d v="2023-12-12T00:00:00"/>
    <s v="TAÑEDO MARIA EVELYN C."/>
    <s v="CBO"/>
    <x v="1"/>
    <d v="2023-12-18T00:00:00"/>
    <d v="2023-12-18T00:00:00"/>
    <s v="OTHER"/>
    <s v="SEC 21 EO 292- SPECIAL PRIVILEGE"/>
    <s v="1 OTHER"/>
    <n v="1"/>
    <m/>
  </r>
  <r>
    <n v="5436"/>
    <x v="111"/>
    <d v="2023-12-19T00:00:00"/>
    <s v="HERNANDO MERLE B."/>
    <s v="BUDGET"/>
    <x v="1"/>
    <d v="2023-12-22T00:00:00"/>
    <d v="2023-12-22T00:00:00"/>
    <s v="VL"/>
    <m/>
    <s v="1 VL"/>
    <n v="1"/>
    <m/>
  </r>
  <r>
    <n v="5436"/>
    <x v="111"/>
    <d v="2023-12-19T00:00:00"/>
    <s v="HERNANDO MERLE B."/>
    <s v="BUDGET"/>
    <x v="1"/>
    <d v="2023-12-29T00:00:00"/>
    <d v="2023-12-29T00:00:00"/>
    <s v="VL"/>
    <m/>
    <s v="1 VL"/>
    <n v="1"/>
    <m/>
  </r>
  <r>
    <n v="5437"/>
    <x v="111"/>
    <d v="2023-12-19T00:00:00"/>
    <s v="MONTENEGRO MARIA MARIZA P."/>
    <s v="CBO"/>
    <x v="1"/>
    <d v="2023-12-29T00:00:00"/>
    <d v="2023-12-29T00:00:00"/>
    <s v="OTHER"/>
    <s v="SEC 21 EO 292- SPECIAL PRIVILEGE"/>
    <s v="1 OTHER"/>
    <n v="1"/>
    <m/>
  </r>
  <r>
    <n v="5438"/>
    <x v="111"/>
    <d v="2023-12-18T00:00:00"/>
    <s v="RODRIGO ROWENA B."/>
    <s v="CSWDO"/>
    <x v="1"/>
    <d v="2023-12-27T00:00:00"/>
    <d v="2023-12-29T00:00:00"/>
    <s v="VL"/>
    <m/>
    <s v="3 VL"/>
    <n v="3"/>
    <m/>
  </r>
  <r>
    <n v="5439"/>
    <x v="111"/>
    <d v="2023-12-18T00:00:00"/>
    <s v="MEJIA MENERIZA M."/>
    <n v="0"/>
    <x v="2"/>
    <d v="2023-12-27T00:00:00"/>
    <d v="2023-12-29T00:00:00"/>
    <s v="VL"/>
    <m/>
    <s v="3 VL"/>
    <n v="3"/>
    <m/>
  </r>
  <r>
    <n v="5440"/>
    <x v="111"/>
    <d v="2023-12-18T00:00:00"/>
    <s v="DESINGANO OLIVA M."/>
    <s v="CSWDO"/>
    <x v="1"/>
    <d v="2023-12-22T00:00:00"/>
    <d v="2023-12-22T00:00:00"/>
    <s v="OTHER"/>
    <s v="SEC 21 EO 292- SPECIAL PRIVILEGE"/>
    <s v="1 OTHER"/>
    <n v="1"/>
    <m/>
  </r>
  <r>
    <n v="5441"/>
    <x v="111"/>
    <d v="2023-12-18T00:00:00"/>
    <s v="DE GUZMAN MAYETTE D."/>
    <s v="CSWDO"/>
    <x v="1"/>
    <d v="2023-12-27T00:00:00"/>
    <d v="2023-12-29T00:00:00"/>
    <s v="VL"/>
    <m/>
    <s v="3 VL"/>
    <n v="3"/>
    <m/>
  </r>
  <r>
    <n v="5442"/>
    <x v="111"/>
    <d v="2023-12-19T00:00:00"/>
    <s v="DE VILLA MARITES D."/>
    <s v="CSWDO"/>
    <x v="1"/>
    <d v="2023-12-21T00:00:00"/>
    <d v="2023-12-21T00:00:00"/>
    <s v="OTHER"/>
    <s v="SEC 21 EO 292- SPECIAL PRIVILEGE"/>
    <s v="1 OTHER"/>
    <n v="1"/>
    <m/>
  </r>
  <r>
    <n v="5443"/>
    <x v="111"/>
    <d v="2023-12-18T00:00:00"/>
    <s v="PEÑAFIEL MELISSA Q."/>
    <s v="CBO"/>
    <x v="1"/>
    <d v="2023-12-22T00:00:00"/>
    <d v="2023-12-22T00:00:00"/>
    <s v="OTHER"/>
    <s v="SEC 21 EO 292- SPECIAL PRIVILEGE"/>
    <s v="1 OTHER"/>
    <n v="1"/>
    <m/>
  </r>
  <r>
    <n v="5443"/>
    <x v="111"/>
    <d v="2023-12-18T00:00:00"/>
    <s v="PEÑAFIEL MELISSA Q."/>
    <s v="CBO"/>
    <x v="1"/>
    <d v="2023-12-29T00:00:00"/>
    <d v="2023-12-29T00:00:00"/>
    <s v="OTHER"/>
    <s v="SEC 21 EO 292- SPECIAL PRIVILEGE"/>
    <s v="1 OTHER"/>
    <n v="1"/>
    <m/>
  </r>
  <r>
    <n v="5444"/>
    <x v="111"/>
    <d v="2023-12-19T00:00:00"/>
    <s v="AMULONG GERONIMO M."/>
    <s v="EEO/CITY MARKET"/>
    <x v="0"/>
    <d v="2023-12-18T00:00:00"/>
    <d v="2023-12-18T00:00:00"/>
    <s v="SL"/>
    <m/>
    <s v="1 SL"/>
    <n v="1"/>
    <m/>
  </r>
  <r>
    <n v="5445"/>
    <x v="111"/>
    <d v="2023-12-21T00:00:00"/>
    <s v="DIMAPILIS JOSEPHINE P."/>
    <s v="CTO"/>
    <x v="1"/>
    <d v="2023-12-28T00:00:00"/>
    <d v="2023-12-28T00:00:00"/>
    <s v="VL"/>
    <m/>
    <s v="1 VL"/>
    <n v="1"/>
    <m/>
  </r>
  <r>
    <n v="5446"/>
    <x v="111"/>
    <d v="2023-12-21T00:00:00"/>
    <s v="MIRANDA NICOLE MAY B."/>
    <n v="0"/>
    <x v="2"/>
    <d v="2023-12-28T00:00:00"/>
    <d v="2023-12-29T00:00:00"/>
    <s v="VL"/>
    <m/>
    <s v="2 VL"/>
    <n v="2"/>
    <m/>
  </r>
  <r>
    <n v="5447"/>
    <x v="111"/>
    <d v="2023-12-21T00:00:00"/>
    <s v="GUAÑEZO MA. GINA P."/>
    <s v="CTO"/>
    <x v="1"/>
    <d v="2023-12-27T00:00:00"/>
    <d v="2023-12-28T00:00:00"/>
    <s v="VL"/>
    <m/>
    <s v="2 VL"/>
    <n v="2"/>
    <m/>
  </r>
  <r>
    <n v="5448"/>
    <x v="111"/>
    <d v="2023-12-18T00:00:00"/>
    <s v="AMBION MARIETA B."/>
    <s v="CENRO"/>
    <x v="0"/>
    <d v="2023-12-25T00:00:00"/>
    <d v="2023-12-30T00:00:00"/>
    <s v="VL"/>
    <m/>
    <s v="5 VL"/>
    <n v="5"/>
    <m/>
  </r>
  <r>
    <n v="5449"/>
    <x v="111"/>
    <d v="2023-12-13T00:00:00"/>
    <s v="PEREY AIRENE O."/>
    <s v="CCT"/>
    <x v="1"/>
    <d v="2023-12-08T00:00:00"/>
    <d v="2023-12-08T00:00:00"/>
    <s v="SL"/>
    <m/>
    <s v="1 SL"/>
    <n v="1"/>
    <m/>
  </r>
  <r>
    <n v="5449"/>
    <x v="111"/>
    <d v="2023-12-13T00:00:00"/>
    <s v="PEREY AIRENE O."/>
    <s v="CCT"/>
    <x v="1"/>
    <d v="2023-12-11T00:00:00"/>
    <d v="2023-12-11T00:00:00"/>
    <s v="SL"/>
    <m/>
    <s v="1 SL"/>
    <n v="1"/>
    <m/>
  </r>
  <r>
    <n v="5450"/>
    <x v="111"/>
    <d v="2023-12-18T00:00:00"/>
    <s v="PEREY AIRENE O."/>
    <s v="CCT"/>
    <x v="1"/>
    <d v="2023-12-12T00:00:00"/>
    <d v="2023-12-12T00:00:00"/>
    <s v="SL"/>
    <m/>
    <s v="1 SL"/>
    <n v="1"/>
    <m/>
  </r>
  <r>
    <n v="5451"/>
    <x v="111"/>
    <d v="2023-12-21T00:00:00"/>
    <s v="GARCIA HAIZEL M."/>
    <s v="CCT"/>
    <x v="1"/>
    <d v="2023-12-19T00:00:00"/>
    <d v="2023-12-19T00:00:00"/>
    <s v="SL"/>
    <m/>
    <s v="1 SL"/>
    <n v="1"/>
    <m/>
  </r>
  <r>
    <n v="5452"/>
    <x v="111"/>
    <d v="2023-12-15T00:00:00"/>
    <s v="CALANOG EUGENE V."/>
    <s v="CHO"/>
    <x v="1"/>
    <d v="2023-12-14T00:00:00"/>
    <d v="2023-12-14T00:00:00"/>
    <s v="SL"/>
    <m/>
    <s v="1 SL"/>
    <n v="1"/>
    <m/>
  </r>
  <r>
    <n v="5453"/>
    <x v="111"/>
    <d v="2023-12-20T00:00:00"/>
    <s v="MALIGAYO YOLANDA D."/>
    <s v="CHO"/>
    <x v="1"/>
    <d v="2023-12-19T00:00:00"/>
    <d v="2023-12-19T00:00:00"/>
    <s v="SL"/>
    <m/>
    <s v="1 SL"/>
    <n v="1"/>
    <m/>
  </r>
  <r>
    <n v="5454"/>
    <x v="111"/>
    <d v="2023-12-20T00:00:00"/>
    <s v="AUDITOR AILEEN D."/>
    <s v="PIO"/>
    <x v="1"/>
    <d v="2023-12-18T00:00:00"/>
    <d v="2023-12-18T00:00:00"/>
    <s v="SL"/>
    <m/>
    <s v="1 SL"/>
    <n v="1"/>
    <m/>
  </r>
  <r>
    <n v="5455"/>
    <x v="111"/>
    <d v="2023-12-18T00:00:00"/>
    <s v="SABULAAN MARIA LEAH M."/>
    <s v="CPDO"/>
    <x v="0"/>
    <d v="2023-12-14T00:00:00"/>
    <d v="2023-12-15T00:00:00"/>
    <s v="SL"/>
    <m/>
    <s v="2 SL"/>
    <n v="2"/>
    <m/>
  </r>
  <r>
    <n v="5456"/>
    <x v="111"/>
    <d v="2023-12-14T00:00:00"/>
    <s v="FERMA MARIA VICTORIA D."/>
    <s v="CCT"/>
    <x v="1"/>
    <d v="2023-12-22T00:00:00"/>
    <d v="2023-12-22T00:00:00"/>
    <s v="VL"/>
    <m/>
    <s v="1 VL"/>
    <n v="1"/>
    <m/>
  </r>
  <r>
    <n v="5456"/>
    <x v="111"/>
    <d v="2023-12-14T00:00:00"/>
    <s v="FERMA MARIA VICTORIA D."/>
    <s v="CCT"/>
    <x v="1"/>
    <d v="2023-12-27T00:00:00"/>
    <d v="2023-12-29T00:00:00"/>
    <s v="VL"/>
    <m/>
    <s v="3 VL"/>
    <n v="3"/>
    <m/>
  </r>
  <r>
    <n v="5457"/>
    <x v="111"/>
    <d v="2023-12-18T00:00:00"/>
    <s v="NAVARRO RITA A."/>
    <s v="DA"/>
    <x v="1"/>
    <d v="2023-12-20T00:00:00"/>
    <d v="2023-12-21T00:00:00"/>
    <s v="VL"/>
    <m/>
    <s v="2 VL"/>
    <n v="2"/>
    <m/>
  </r>
  <r>
    <n v="5457"/>
    <x v="111"/>
    <d v="2023-12-18T00:00:00"/>
    <s v="NAVARRO RITA A."/>
    <s v="DA"/>
    <x v="1"/>
    <d v="2023-12-28T00:00:00"/>
    <d v="2023-12-29T00:00:00"/>
    <s v="VL"/>
    <m/>
    <s v="2 VL"/>
    <n v="2"/>
    <m/>
  </r>
  <r>
    <n v="5458"/>
    <x v="111"/>
    <d v="2023-12-20T00:00:00"/>
    <s v="VILLANUEVA CHRISTIANNE FAYE A."/>
    <s v="CEO"/>
    <x v="0"/>
    <d v="2023-12-27T00:00:00"/>
    <d v="2023-12-29T00:00:00"/>
    <s v="VL"/>
    <m/>
    <s v="3 VL"/>
    <n v="3"/>
    <m/>
  </r>
  <r>
    <n v="5459"/>
    <x v="111"/>
    <d v="2023-11-16T00:00:00"/>
    <s v="MIRANDA DAVY JOHN U."/>
    <n v="0"/>
    <x v="2"/>
    <d v="2023-11-15T00:00:00"/>
    <d v="2023-11-15T00:00:00"/>
    <s v="SL"/>
    <m/>
    <s v="1 SL"/>
    <n v="1"/>
    <m/>
  </r>
  <r>
    <n v="5460"/>
    <x v="111"/>
    <d v="2023-11-06T00:00:00"/>
    <s v="MIRANDA DAVY JOHN U."/>
    <n v="0"/>
    <x v="2"/>
    <d v="2023-11-03T00:00:00"/>
    <d v="2023-11-03T00:00:00"/>
    <s v="OTHER"/>
    <s v="SEC 21 EO 292- SPECIAL PRIVILEGE"/>
    <s v="1 OTHER"/>
    <n v="1"/>
    <m/>
  </r>
  <r>
    <n v="5461"/>
    <x v="111"/>
    <d v="2023-12-20T00:00:00"/>
    <s v="ARCULLO MELISSA A."/>
    <s v="CEO"/>
    <x v="1"/>
    <d v="2023-12-18T00:00:00"/>
    <d v="2023-12-18T00:00:00"/>
    <s v="SL"/>
    <m/>
    <s v="1 SL"/>
    <n v="1"/>
    <m/>
  </r>
  <r>
    <n v="5462"/>
    <x v="111"/>
    <d v="2023-12-18T00:00:00"/>
    <s v="DIMARANAN REYNALDO R."/>
    <s v="EEO/ CITY MARKET"/>
    <x v="1"/>
    <d v="2023-12-14T00:00:00"/>
    <d v="2023-12-16T00:00:00"/>
    <s v="SL"/>
    <m/>
    <s v="3 SL"/>
    <n v="3"/>
    <m/>
  </r>
  <r>
    <n v="5463"/>
    <x v="111"/>
    <d v="2023-11-28T00:00:00"/>
    <s v="DIMARANAN REYNALDO R."/>
    <s v="EEO/ CITY MARKET"/>
    <x v="1"/>
    <d v="2023-12-19T00:00:00"/>
    <d v="2023-12-21T00:00:00"/>
    <s v="VL"/>
    <m/>
    <s v="3 VL"/>
    <n v="3"/>
    <m/>
  </r>
  <r>
    <n v="5464"/>
    <x v="111"/>
    <d v="2023-12-13T00:00:00"/>
    <s v="MARASIGAN ARIEL M."/>
    <n v="0"/>
    <x v="0"/>
    <d v="2023-12-20T00:00:00"/>
    <d v="2023-12-20T00:00:00"/>
    <s v="OTHER"/>
    <s v="SEC 21 EO 292- SPECIAL PRIVILEGE"/>
    <s v="1 OTHER"/>
    <n v="1"/>
    <m/>
  </r>
  <r>
    <n v="5465"/>
    <x v="111"/>
    <d v="2023-12-18T00:00:00"/>
    <s v="ACUB MA. MARILYN L."/>
    <s v="PICNIC GROVE"/>
    <x v="0"/>
    <d v="2023-12-01T00:00:00"/>
    <d v="2023-12-15T00:00:00"/>
    <s v="SL"/>
    <m/>
    <s v="11 SL"/>
    <n v="11"/>
    <m/>
  </r>
  <r>
    <n v="5466"/>
    <x v="111"/>
    <d v="2023-12-18T00:00:00"/>
    <s v="PANGANIBAN CRISTETA M."/>
    <s v="DOE"/>
    <x v="1"/>
    <d v="2023-12-21T00:00:00"/>
    <d v="2023-12-22T00:00:00"/>
    <s v="VL"/>
    <m/>
    <s v="2 VL"/>
    <n v="2"/>
    <m/>
  </r>
  <r>
    <n v="5466"/>
    <x v="111"/>
    <d v="2023-12-18T00:00:00"/>
    <s v="PANGANIBAN CRISTETA M."/>
    <s v="DOE"/>
    <x v="1"/>
    <d v="2023-12-27T00:00:00"/>
    <d v="2023-12-29T00:00:00"/>
    <s v="VL"/>
    <m/>
    <s v="3 VL"/>
    <n v="3"/>
    <m/>
  </r>
  <r>
    <n v="5467"/>
    <x v="111"/>
    <d v="2023-12-19T00:00:00"/>
    <s v="MALUBAY MELINDA D."/>
    <s v="THRDC"/>
    <x v="1"/>
    <d v="2023-12-29T00:00:00"/>
    <d v="2023-12-29T00:00:00"/>
    <s v="VL"/>
    <m/>
    <s v="1 VL"/>
    <n v="1"/>
    <m/>
  </r>
  <r>
    <n v="5468"/>
    <x v="111"/>
    <d v="2023-12-19T00:00:00"/>
    <s v="DIMARANAN PERPETUA F."/>
    <s v="TIPID IMPOK"/>
    <x v="1"/>
    <d v="2023-12-04T00:00:00"/>
    <d v="2023-12-04T00:00:00"/>
    <s v="VL"/>
    <m/>
    <s v="0.5 VL"/>
    <n v="0.5"/>
    <m/>
  </r>
  <r>
    <n v="5468"/>
    <x v="111"/>
    <d v="2023-12-19T00:00:00"/>
    <s v="DIMARANAN PERPETUA F."/>
    <s v="TIPID IMPOK"/>
    <x v="1"/>
    <d v="2023-12-14T00:00:00"/>
    <d v="2023-12-14T00:00:00"/>
    <s v="VL"/>
    <m/>
    <s v="1 VL"/>
    <n v="1"/>
    <m/>
  </r>
  <r>
    <n v="5468"/>
    <x v="111"/>
    <d v="2023-12-19T00:00:00"/>
    <s v="DIMARANAN PERPETUA F."/>
    <s v="TIPID IMPOK"/>
    <x v="1"/>
    <d v="2023-12-18T00:00:00"/>
    <d v="2023-12-18T00:00:00"/>
    <s v="VL"/>
    <m/>
    <s v="1 VL"/>
    <n v="1"/>
    <m/>
  </r>
  <r>
    <n v="5469"/>
    <x v="111"/>
    <d v="2023-12-19T00:00:00"/>
    <s v="DIMARANAN PERPETUA F."/>
    <s v="TIPID IMPOK"/>
    <x v="1"/>
    <d v="2023-12-28T00:00:00"/>
    <d v="2023-12-29T00:00:00"/>
    <s v="VL"/>
    <m/>
    <s v="2 VL"/>
    <n v="2"/>
    <m/>
  </r>
  <r>
    <n v="5470"/>
    <x v="111"/>
    <d v="2023-12-29T00:00:00"/>
    <s v="ERIDAO ROSALINDA P."/>
    <s v="CSWDO"/>
    <x v="1"/>
    <d v="2023-12-18T00:00:00"/>
    <d v="2023-12-19T00:00:00"/>
    <s v="SL"/>
    <m/>
    <s v="2 SL"/>
    <n v="2"/>
    <m/>
  </r>
  <r>
    <n v="5471"/>
    <x v="111"/>
    <d v="2023-12-11T00:00:00"/>
    <s v="AMBAT JAIME L."/>
    <s v="VMO/SP"/>
    <x v="0"/>
    <d v="2023-12-17T00:00:00"/>
    <d v="2023-12-17T00:00:00"/>
    <s v="VL"/>
    <m/>
    <s v="1 VL"/>
    <n v="1"/>
    <m/>
  </r>
  <r>
    <n v="5471"/>
    <x v="111"/>
    <d v="2023-12-11T00:00:00"/>
    <s v="AMBAT JAIME L."/>
    <s v="VMO/SP"/>
    <x v="0"/>
    <d v="2023-12-20T00:00:00"/>
    <d v="2023-12-20T00:00:00"/>
    <s v="VL"/>
    <m/>
    <s v="1 VL"/>
    <n v="1"/>
    <m/>
  </r>
  <r>
    <n v="5471"/>
    <x v="111"/>
    <d v="2023-12-11T00:00:00"/>
    <s v="AMBAT JAIME L."/>
    <s v="VMO/SP"/>
    <x v="0"/>
    <d v="2023-12-27T00:00:00"/>
    <d v="2023-12-29T00:00:00"/>
    <s v="VL"/>
    <m/>
    <s v="3 VL"/>
    <n v="3"/>
    <m/>
  </r>
  <r>
    <n v="5472"/>
    <x v="111"/>
    <d v="2023-12-18T00:00:00"/>
    <s v="ZAFRA CHEYSSER A."/>
    <s v="SP/VMO"/>
    <x v="0"/>
    <d v="2023-12-14T00:00:00"/>
    <d v="2023-12-14T00:00:00"/>
    <s v="VL"/>
    <m/>
    <s v="1 VL"/>
    <n v="1"/>
    <m/>
  </r>
  <r>
    <n v="5472"/>
    <x v="111"/>
    <d v="2023-12-18T00:00:00"/>
    <s v="ZAFRA CHEYSSER A."/>
    <s v="SP/VMO"/>
    <x v="0"/>
    <d v="2023-12-27T00:00:00"/>
    <d v="2023-12-29T00:00:00"/>
    <s v="VL"/>
    <m/>
    <s v="3 VL"/>
    <n v="3"/>
    <m/>
  </r>
  <r>
    <n v="5473"/>
    <x v="111"/>
    <d v="2023-12-19T00:00:00"/>
    <s v="MANALO ELIADA F."/>
    <s v="SP"/>
    <x v="1"/>
    <d v="2023-12-27T00:00:00"/>
    <d v="2023-12-29T00:00:00"/>
    <s v="VL"/>
    <m/>
    <s v="3 VL"/>
    <n v="3"/>
    <m/>
  </r>
  <r>
    <n v="5474"/>
    <x v="111"/>
    <d v="2023-12-19T00:00:00"/>
    <s v="COSA PAOLA GRACE P."/>
    <s v="ASSESSOR"/>
    <x v="0"/>
    <d v="2023-12-27T00:00:00"/>
    <d v="2023-12-28T00:00:00"/>
    <s v="VL"/>
    <m/>
    <s v="2 VL"/>
    <n v="2"/>
    <m/>
  </r>
  <r>
    <n v="5475"/>
    <x v="111"/>
    <d v="2023-12-11T00:00:00"/>
    <s v="COSA PAOLA GRACE P."/>
    <s v="ASSESSOR"/>
    <x v="0"/>
    <d v="2023-12-15T00:00:00"/>
    <d v="2023-12-15T00:00:00"/>
    <s v="VL"/>
    <m/>
    <s v="1 VL"/>
    <n v="1"/>
    <m/>
  </r>
  <r>
    <n v="5475"/>
    <x v="111"/>
    <d v="2023-12-22T00:00:00"/>
    <s v="COSA PAOLA GRACE P."/>
    <s v="ASSESSOR"/>
    <x v="0"/>
    <d v="2023-12-18T00:00:00"/>
    <d v="2023-12-22T00:00:00"/>
    <s v="VL"/>
    <m/>
    <s v="5 VL"/>
    <n v="5"/>
    <m/>
  </r>
  <r>
    <n v="5476"/>
    <x v="111"/>
    <d v="2023-12-21T00:00:00"/>
    <s v="RONARIO GERALDINE U."/>
    <s v="HALL OF JUSTICE"/>
    <x v="2"/>
    <d v="2023-11-28T00:00:00"/>
    <d v="2024-01-31T00:00:00"/>
    <s v="VL"/>
    <m/>
    <s v="42 VL"/>
    <n v="42"/>
    <m/>
  </r>
  <r>
    <n v="5477"/>
    <x v="112"/>
    <d v="2023-12-21T00:00:00"/>
    <s v="ANGCAYA MARIAN J."/>
    <s v="CENTRAL TERMINAL"/>
    <x v="2"/>
    <d v="2023-12-16T00:00:00"/>
    <d v="2023-12-17T00:00:00"/>
    <s v="OTHER"/>
    <s v="RA NO. 8972/CSC MC NO. 8, S. 2004 - SOLO PARENT LEAVE"/>
    <s v="2 OTHER"/>
    <n v="2"/>
    <m/>
  </r>
  <r>
    <n v="5478"/>
    <x v="113"/>
    <d v="2023-12-18T00:00:00"/>
    <s v="PANALIGAN GIL L."/>
    <s v="AGRICULTURE OFFICE"/>
    <x v="1"/>
    <d v="2023-12-27T00:00:00"/>
    <d v="2023-12-29T00:00:00"/>
    <s v="VL"/>
    <m/>
    <s v="3 VL"/>
    <n v="3"/>
    <m/>
  </r>
  <r>
    <n v="5479"/>
    <x v="114"/>
    <d v="2023-12-11T00:00:00"/>
    <s v="AMBAT JAIME L."/>
    <s v="VMO/SP"/>
    <x v="0"/>
    <d v="2023-12-19T00:00:00"/>
    <d v="2023-12-20T00:00:00"/>
    <s v="VL"/>
    <m/>
    <s v="2 VL"/>
    <n v="2"/>
    <m/>
  </r>
  <r>
    <n v="5479"/>
    <x v="114"/>
    <d v="2023-12-11T00:00:00"/>
    <s v="AMBAT JAIME L."/>
    <s v="VMO/SP"/>
    <x v="0"/>
    <d v="2023-12-27T00:00:00"/>
    <d v="2023-12-29T00:00:00"/>
    <s v="VL"/>
    <m/>
    <s v="3 VL"/>
    <n v="3"/>
    <m/>
  </r>
  <r>
    <n v="5481"/>
    <x v="114"/>
    <d v="2023-12-18T00:00:00"/>
    <s v="ZAFRA CHEYSSER A."/>
    <s v="SP/VMO"/>
    <x v="0"/>
    <d v="2023-12-14T00:00:00"/>
    <d v="2023-12-14T00:00:00"/>
    <s v="VL"/>
    <m/>
    <s v="1 VL"/>
    <n v="1"/>
    <m/>
  </r>
  <r>
    <n v="5481"/>
    <x v="114"/>
    <d v="2023-12-18T00:00:00"/>
    <s v="ZAFRA CHEYSSER A."/>
    <s v="SP/VMO"/>
    <x v="0"/>
    <d v="2023-12-27T00:00:00"/>
    <d v="2023-12-29T00:00:00"/>
    <s v="VL"/>
    <m/>
    <s v="3 VL"/>
    <n v="3"/>
    <m/>
  </r>
  <r>
    <n v="5482"/>
    <x v="114"/>
    <d v="2023-12-19T00:00:00"/>
    <s v="MANALO ELIADA F."/>
    <s v="SP"/>
    <x v="1"/>
    <d v="2023-12-27T00:00:00"/>
    <d v="2023-12-29T00:00:00"/>
    <s v="VL"/>
    <m/>
    <s v="3 VL"/>
    <n v="3"/>
    <m/>
  </r>
  <r>
    <n v="5483"/>
    <x v="114"/>
    <d v="2023-12-19T00:00:00"/>
    <s v="MARAÑON AMY LOU T."/>
    <s v="VMO/SP"/>
    <x v="0"/>
    <d v="2023-12-27T00:00:00"/>
    <d v="2023-12-29T00:00:00"/>
    <s v="VL"/>
    <m/>
    <s v="3 VL"/>
    <n v="3"/>
    <m/>
  </r>
  <r>
    <n v="5484"/>
    <x v="114"/>
    <d v="2023-12-18T00:00:00"/>
    <s v="DE OCAMPO MA. ELENA D."/>
    <s v="SP"/>
    <x v="1"/>
    <d v="2023-12-14T00:00:00"/>
    <d v="2023-12-15T00:00:00"/>
    <s v="SL"/>
    <m/>
    <s v="2 SL"/>
    <n v="2"/>
    <m/>
  </r>
  <r>
    <n v="5485"/>
    <x v="114"/>
    <d v="2023-12-18T00:00:00"/>
    <s v="SARDIÑOLA REBECCA C."/>
    <s v="SP"/>
    <x v="0"/>
    <d v="2023-12-14T00:00:00"/>
    <d v="2023-12-14T00:00:00"/>
    <s v="SL"/>
    <m/>
    <s v="1 SL"/>
    <n v="1"/>
    <m/>
  </r>
  <r>
    <n v="5486"/>
    <x v="114"/>
    <d v="2023-12-11T00:00:00"/>
    <s v="SARDIÑOLA REBECCA C."/>
    <s v="SP"/>
    <x v="0"/>
    <d v="2023-12-19T00:00:00"/>
    <d v="2023-12-22T00:00:00"/>
    <s v="VL"/>
    <m/>
    <s v="4 VL"/>
    <n v="4"/>
    <m/>
  </r>
  <r>
    <n v="5486"/>
    <x v="114"/>
    <d v="2023-12-11T00:00:00"/>
    <s v="SARDIÑOLA REBECCA C."/>
    <s v="SP"/>
    <x v="0"/>
    <d v="2023-12-27T00:00:00"/>
    <d v="2023-12-27T00:00:00"/>
    <s v="VL"/>
    <m/>
    <s v="1 VL"/>
    <n v="1"/>
    <m/>
  </r>
  <r>
    <n v="5487"/>
    <x v="114"/>
    <d v="2023-12-15T00:00:00"/>
    <s v="MAURICIO MARIZIEL M."/>
    <n v="0"/>
    <x v="2"/>
    <d v="2023-12-18T00:00:00"/>
    <d v="2023-12-22T00:00:00"/>
    <s v="VL"/>
    <m/>
    <s v="5 VL"/>
    <n v="5"/>
    <m/>
  </r>
  <r>
    <n v="5488"/>
    <x v="114"/>
    <d v="2023-12-15T00:00:00"/>
    <s v="MAURICIO MARIZIEL M."/>
    <n v="0"/>
    <x v="2"/>
    <d v="2023-12-27T00:00:00"/>
    <d v="2023-12-29T00:00:00"/>
    <s v="OTHER"/>
    <s v="SEC 21 EO 292- SPECIAL PRIVILEGE"/>
    <s v="3 OTHER"/>
    <n v="3"/>
    <m/>
  </r>
  <r>
    <n v="5489"/>
    <x v="114"/>
    <d v="2023-12-01T00:00:00"/>
    <s v="DE SAGUN NANCY D."/>
    <s v="SP"/>
    <x v="0"/>
    <d v="2023-12-06T00:00:00"/>
    <d v="2023-12-06T00:00:00"/>
    <s v="VL"/>
    <m/>
    <s v="1 VL"/>
    <n v="1"/>
    <m/>
  </r>
  <r>
    <n v="5489"/>
    <x v="114"/>
    <d v="2023-12-01T00:00:00"/>
    <s v="DE SAGUN NANCY D."/>
    <s v="SP"/>
    <x v="0"/>
    <d v="2023-12-19T00:00:00"/>
    <d v="2023-12-19T00:00:00"/>
    <s v="VL"/>
    <m/>
    <s v="1 VL"/>
    <n v="1"/>
    <m/>
  </r>
  <r>
    <n v="5489"/>
    <x v="114"/>
    <d v="2023-12-01T00:00:00"/>
    <s v="DE SAGUN NANCY D."/>
    <s v="SP"/>
    <x v="0"/>
    <d v="2023-12-21T00:00:00"/>
    <d v="2023-12-22T00:00:00"/>
    <s v="VL"/>
    <m/>
    <s v="2 VL"/>
    <n v="2"/>
    <m/>
  </r>
  <r>
    <n v="5489"/>
    <x v="114"/>
    <d v="2023-12-01T00:00:00"/>
    <s v="DE SAGUN NANCY D."/>
    <s v="SP"/>
    <x v="0"/>
    <d v="2023-12-29T00:00:00"/>
    <d v="2023-12-29T00:00:00"/>
    <s v="VL"/>
    <m/>
    <s v="1 VL"/>
    <n v="1"/>
    <m/>
  </r>
  <r>
    <n v="5490"/>
    <x v="114"/>
    <d v="2023-12-11T00:00:00"/>
    <s v="MAALA JOSEPHINE D."/>
    <s v="OFFICE OF THE SANGGUNIANG PANLUNGSOD "/>
    <x v="1"/>
    <d v="2023-12-18T00:00:00"/>
    <d v="2023-12-18T00:00:00"/>
    <s v="VL"/>
    <m/>
    <s v="1 VL"/>
    <n v="1"/>
    <m/>
  </r>
  <r>
    <n v="5490"/>
    <x v="114"/>
    <d v="2023-12-11T00:00:00"/>
    <s v="MAALA JOSEPHINE D."/>
    <s v="OFFICE OF THE SANGGUNIANG PANLUNGSOD "/>
    <x v="1"/>
    <d v="2023-12-21T00:00:00"/>
    <d v="2023-12-22T00:00:00"/>
    <s v="VL"/>
    <m/>
    <s v="2 VL"/>
    <n v="2"/>
    <m/>
  </r>
  <r>
    <n v="5490"/>
    <x v="114"/>
    <d v="2023-12-11T00:00:00"/>
    <s v="MAALA JOSEPHINE D."/>
    <s v="OFFICE OF THE SANGGUNIANG PANLUNGSOD "/>
    <x v="1"/>
    <d v="2023-12-28T00:00:00"/>
    <d v="2023-12-29T00:00:00"/>
    <s v="VL"/>
    <m/>
    <s v="2 VL"/>
    <n v="2"/>
    <m/>
  </r>
  <r>
    <n v="5493"/>
    <x v="114"/>
    <d v="2023-12-15T00:00:00"/>
    <s v="REOSA CECILIA A."/>
    <s v="SP"/>
    <x v="1"/>
    <d v="2023-12-27T00:00:00"/>
    <d v="2023-12-29T00:00:00"/>
    <s v="VL"/>
    <m/>
    <s v="3 VL"/>
    <n v="3"/>
    <m/>
  </r>
  <r>
    <n v="5494"/>
    <x v="114"/>
    <d v="2023-12-13T00:00:00"/>
    <s v="DIAZ CAROLINA P."/>
    <s v="SP"/>
    <x v="0"/>
    <d v="2023-12-20T00:00:00"/>
    <d v="2023-12-21T00:00:00"/>
    <s v="VL"/>
    <m/>
    <s v="2 VL"/>
    <n v="2"/>
    <m/>
  </r>
  <r>
    <n v="5494"/>
    <x v="114"/>
    <d v="2023-12-13T00:00:00"/>
    <s v="DIAZ CAROLINA P."/>
    <s v="SP"/>
    <x v="0"/>
    <d v="2023-12-27T00:00:00"/>
    <d v="2023-12-29T00:00:00"/>
    <s v="VL"/>
    <m/>
    <s v="3 VL"/>
    <n v="3"/>
    <m/>
  </r>
  <r>
    <n v="5495"/>
    <x v="114"/>
    <d v="2023-12-29T00:00:00"/>
    <s v="DOGELIO CHRISTIAN B."/>
    <s v="LEGAL"/>
    <x v="0"/>
    <d v="2023-12-19T00:00:00"/>
    <d v="2023-12-22T00:00:00"/>
    <s v="SL"/>
    <m/>
    <s v="4 SL"/>
    <n v="4"/>
    <m/>
  </r>
  <r>
    <n v="5496"/>
    <x v="114"/>
    <d v="2023-12-29T00:00:00"/>
    <s v="DOGELIO CHRISTIAN B."/>
    <s v="LEGAL"/>
    <x v="0"/>
    <d v="2023-12-27T00:00:00"/>
    <d v="2023-12-28T00:00:00"/>
    <s v="SL"/>
    <m/>
    <s v="2 SL"/>
    <n v="2"/>
    <m/>
  </r>
  <r>
    <n v="5497"/>
    <x v="114"/>
    <d v="2024-01-02T00:00:00"/>
    <s v="FERMA ERIC N."/>
    <s v="GSO"/>
    <x v="0"/>
    <d v="2023-12-27T00:00:00"/>
    <d v="2023-12-28T00:00:00"/>
    <s v="SL"/>
    <m/>
    <s v="2 SL"/>
    <n v="2"/>
    <m/>
  </r>
  <r>
    <n v="5498"/>
    <x v="114"/>
    <d v="2023-11-18T00:00:00"/>
    <s v="CRIZALDO THELMA U."/>
    <s v="CHO"/>
    <x v="1"/>
    <d v="2023-12-27T00:00:00"/>
    <d v="2023-12-29T00:00:00"/>
    <s v="VL"/>
    <m/>
    <s v="3 VL"/>
    <n v="3"/>
    <m/>
  </r>
  <r>
    <n v="5499"/>
    <x v="114"/>
    <d v="2024-01-02T00:00:00"/>
    <s v="MONTENEGRO HELEN L."/>
    <s v="TOPS (ADMIN CSU)"/>
    <x v="1"/>
    <d v="2023-12-28T00:00:00"/>
    <d v="2023-12-29T00:00:00"/>
    <s v="SL"/>
    <m/>
    <s v="2 SL"/>
    <n v="2"/>
    <m/>
  </r>
  <r>
    <n v="5500"/>
    <x v="114"/>
    <d v="2023-12-11T00:00:00"/>
    <s v="PEREA BABEL G."/>
    <s v="HOUSING"/>
    <x v="0"/>
    <d v="2023-12-21T00:00:00"/>
    <d v="2023-12-21T00:00:00"/>
    <s v="OTHER"/>
    <s v="SEC 21 EO 292- SPECIAL PRIVILEGE"/>
    <s v="1 OTHER"/>
    <n v="1"/>
    <m/>
  </r>
  <r>
    <n v="5501"/>
    <x v="114"/>
    <d v="2023-12-22T00:00:00"/>
    <s v="FERMA ERIC N."/>
    <s v="GSO"/>
    <x v="0"/>
    <d v="2023-12-29T00:00:00"/>
    <d v="2023-12-29T00:00:00"/>
    <s v="VL"/>
    <m/>
    <s v="1 VL"/>
    <n v="1"/>
    <m/>
  </r>
  <r>
    <n v="5502"/>
    <x v="114"/>
    <d v="2023-12-22T00:00:00"/>
    <s v="FERMA ERIC N."/>
    <s v="GSO"/>
    <x v="0"/>
    <d v="2023-12-19T00:00:00"/>
    <d v="2023-12-21T00:00:00"/>
    <s v="OTHER"/>
    <s v="SEC 21 EO 292- SPECIAL PRIVILEGE"/>
    <s v="3 OTHER"/>
    <n v="3"/>
    <m/>
  </r>
  <r>
    <n v="5503"/>
    <x v="114"/>
    <d v="2023-12-22T00:00:00"/>
    <s v="FERMA ERIC N."/>
    <s v="GSO"/>
    <x v="0"/>
    <d v="2023-12-18T00:00:00"/>
    <d v="2023-12-18T00:00:00"/>
    <s v="SL"/>
    <m/>
    <s v="1 SL"/>
    <n v="1"/>
    <m/>
  </r>
  <r>
    <n v="5504"/>
    <x v="114"/>
    <d v="2023-12-22T00:00:00"/>
    <s v="GATPANDAN MICHAEL E."/>
    <s v="GSO"/>
    <x v="0"/>
    <d v="2023-12-18T00:00:00"/>
    <d v="2023-12-19T00:00:00"/>
    <s v="SL"/>
    <m/>
    <s v="2 SL"/>
    <n v="2"/>
    <m/>
  </r>
  <r>
    <n v="5505"/>
    <x v="114"/>
    <d v="2023-12-14T00:00:00"/>
    <s v="VILLANUEVA MARELYN A."/>
    <s v="LEGAL OFFICE"/>
    <x v="0"/>
    <d v="2023-12-12T00:00:00"/>
    <d v="2023-12-12T00:00:00"/>
    <s v="VL"/>
    <m/>
    <s v="1 VL"/>
    <n v="1"/>
    <m/>
  </r>
  <r>
    <n v="5505"/>
    <x v="114"/>
    <d v="2023-12-14T00:00:00"/>
    <s v="VILLANUEVA MARELYN A."/>
    <s v="LEGAL OFFICE"/>
    <x v="0"/>
    <d v="2023-12-21T00:00:00"/>
    <d v="2023-12-21T00:00:00"/>
    <s v="VL"/>
    <m/>
    <s v="1 VL"/>
    <n v="1"/>
    <m/>
  </r>
  <r>
    <n v="5505"/>
    <x v="114"/>
    <d v="2023-12-14T00:00:00"/>
    <s v="VILLANUEVA MARELYN A."/>
    <s v="LEGAL OFFICE"/>
    <x v="0"/>
    <d v="2023-12-27T00:00:00"/>
    <d v="2023-12-28T00:00:00"/>
    <s v="VL"/>
    <m/>
    <s v="2 VL"/>
    <n v="2"/>
    <m/>
  </r>
  <r>
    <n v="5506"/>
    <x v="114"/>
    <d v="2023-12-27T00:00:00"/>
    <s v="VILLANUEVA MARILYN L."/>
    <s v="TICC"/>
    <x v="0"/>
    <d v="2024-01-05T00:00:00"/>
    <d v="2024-01-05T00:00:00"/>
    <s v="OTHER"/>
    <s v="SEC 21 EO 292- SPECIAL PRIVILEGE"/>
    <s v="1 OTHER"/>
    <n v="1"/>
    <m/>
  </r>
  <r>
    <n v="5507"/>
    <x v="114"/>
    <d v="2023-12-20T00:00:00"/>
    <s v="VILLANUEVA DAVE RONILLO V."/>
    <s v="CEO"/>
    <x v="0"/>
    <d v="2023-12-28T00:00:00"/>
    <d v="2023-12-29T00:00:00"/>
    <s v="VL"/>
    <m/>
    <s v="2 VL"/>
    <n v="2"/>
    <m/>
  </r>
  <r>
    <n v="5508"/>
    <x v="114"/>
    <d v="2023-12-29T00:00:00"/>
    <s v="BAES ELMER P."/>
    <s v="EDP"/>
    <x v="0"/>
    <d v="2023-12-27T00:00:00"/>
    <d v="2023-12-29T00:00:00"/>
    <s v="SL"/>
    <m/>
    <s v="3 SL"/>
    <n v="3"/>
    <m/>
  </r>
  <r>
    <n v="5508"/>
    <x v="114"/>
    <d v="2023-12-27T00:00:00"/>
    <s v="BAES ELMER P."/>
    <s v="EDP"/>
    <x v="0"/>
    <d v="2024-12-22T00:00:00"/>
    <d v="2024-12-22T00:00:00"/>
    <s v="OTHER"/>
    <s v="SEC 21 EO 292- SPECIAL PRIVILEGE"/>
    <s v="0 OTHER"/>
    <n v="0"/>
    <m/>
  </r>
  <r>
    <n v="5509"/>
    <x v="114"/>
    <d v="2023-12-19T00:00:00"/>
    <s v="DOCTORA ZENAIDA  "/>
    <s v="CENRO"/>
    <x v="1"/>
    <d v="2023-12-28T00:00:00"/>
    <d v="2024-01-10T00:00:00"/>
    <s v="VL"/>
    <m/>
    <s v="9 VL"/>
    <n v="9"/>
    <m/>
  </r>
  <r>
    <n v="5510"/>
    <x v="114"/>
    <d v="2023-12-22T00:00:00"/>
    <s v="NIBAY ELEONOR E."/>
    <s v="CHO"/>
    <x v="0"/>
    <d v="2023-12-27T00:00:00"/>
    <d v="2023-12-28T00:00:00"/>
    <s v="VL"/>
    <m/>
    <s v="2 VL"/>
    <n v="2"/>
    <m/>
  </r>
  <r>
    <n v="5511"/>
    <x v="114"/>
    <d v="2023-12-20T00:00:00"/>
    <s v="ALCAZAR ZENAIDA S."/>
    <s v="CHO"/>
    <x v="1"/>
    <d v="2023-12-27T00:00:00"/>
    <d v="2023-12-28T00:00:00"/>
    <s v="SL"/>
    <m/>
    <s v="2 SL"/>
    <n v="2"/>
    <m/>
  </r>
  <r>
    <n v="5512"/>
    <x v="114"/>
    <d v="2023-12-12T00:00:00"/>
    <s v="MARQUEZ HENSLEY B."/>
    <n v="0"/>
    <x v="2"/>
    <d v="2023-12-18T00:00:00"/>
    <d v="2023-12-19T00:00:00"/>
    <s v="VL"/>
    <m/>
    <s v="2 VL"/>
    <n v="2"/>
    <m/>
  </r>
  <r>
    <n v="5512"/>
    <x v="114"/>
    <d v="2023-12-12T00:00:00"/>
    <s v="MARQUEZ HENSLEY B."/>
    <n v="0"/>
    <x v="2"/>
    <d v="2023-12-22T00:00:00"/>
    <d v="2023-12-28T00:00:00"/>
    <s v="VL"/>
    <m/>
    <s v="3 VL"/>
    <n v="3"/>
    <m/>
  </r>
  <r>
    <n v="5513"/>
    <x v="114"/>
    <d v="2023-12-11T00:00:00"/>
    <s v="ANGELES ANNABEL D."/>
    <n v="0"/>
    <x v="0"/>
    <d v="2023-12-15T00:00:00"/>
    <d v="2023-12-15T00:00:00"/>
    <s v="VL"/>
    <m/>
    <s v="1 VL"/>
    <n v="1"/>
    <m/>
  </r>
  <r>
    <n v="5513"/>
    <x v="114"/>
    <d v="2023-12-11T00:00:00"/>
    <s v="ANGELES ANNABEL D."/>
    <n v="0"/>
    <x v="0"/>
    <d v="2023-12-19T00:00:00"/>
    <d v="2023-12-22T00:00:00"/>
    <s v="VL"/>
    <m/>
    <s v="4 VL"/>
    <n v="4"/>
    <m/>
  </r>
  <r>
    <n v="5514"/>
    <x v="114"/>
    <d v="2023-12-27T00:00:00"/>
    <s v="RODRIGUEZ NARCISCO E."/>
    <s v="EEO/CITY MARKET"/>
    <x v="0"/>
    <d v="2023-12-26T00:00:00"/>
    <d v="2023-12-28T00:00:00"/>
    <s v="SL"/>
    <m/>
    <s v="2 SL"/>
    <n v="2"/>
    <m/>
  </r>
  <r>
    <n v="5515"/>
    <x v="114"/>
    <d v="2023-12-27T00:00:00"/>
    <s v="PRIMO GRACE M."/>
    <s v="EEO/CITY MARKET"/>
    <x v="0"/>
    <d v="2024-01-10T00:00:00"/>
    <d v="2024-01-10T00:00:00"/>
    <s v="OTHER"/>
    <s v="SEC 21 EO 292- SPECIAL PRIVILEGE"/>
    <s v="1 OTHER"/>
    <n v="1"/>
    <m/>
  </r>
  <r>
    <n v="5516"/>
    <x v="114"/>
    <d v="2023-12-28T00:00:00"/>
    <s v="AMBAT MARILOU M."/>
    <s v="EEO/ CITY MARKET"/>
    <x v="1"/>
    <d v="2024-01-03T00:00:00"/>
    <d v="2024-01-09T00:00:00"/>
    <s v="VL"/>
    <m/>
    <s v="5 VL"/>
    <n v="5"/>
    <m/>
  </r>
  <r>
    <n v="5517"/>
    <x v="114"/>
    <d v="2023-12-27T00:00:00"/>
    <s v="PARRA VICTORIA S."/>
    <s v="EEO/ CITY MARKET"/>
    <x v="1"/>
    <d v="2024-01-02T00:00:00"/>
    <d v="2024-01-02T00:00:00"/>
    <s v="OTHER"/>
    <s v="SEC 21 EO 292- SPECIAL PRIVILEGE"/>
    <s v="1 OTHER"/>
    <n v="1"/>
    <m/>
  </r>
  <r>
    <n v="5518"/>
    <x v="114"/>
    <d v="2023-12-27T00:00:00"/>
    <s v="DIMAANO LEOVIGILDA A."/>
    <s v="EEO/CITY MARKET"/>
    <x v="0"/>
    <d v="2023-12-23T00:00:00"/>
    <d v="2023-12-23T00:00:00"/>
    <s v="SL"/>
    <m/>
    <s v="1 SL"/>
    <n v="1"/>
    <m/>
  </r>
  <r>
    <n v="5519"/>
    <x v="114"/>
    <d v="2023-12-27T00:00:00"/>
    <s v="ESTRANGCO MERCY U."/>
    <s v="MAHOGANY MARKET"/>
    <x v="1"/>
    <d v="2023-12-21T00:00:00"/>
    <d v="2023-12-21T00:00:00"/>
    <s v="SL"/>
    <m/>
    <s v="1 SL"/>
    <n v="1"/>
    <m/>
  </r>
  <r>
    <n v="5520"/>
    <x v="114"/>
    <d v="2023-12-22T00:00:00"/>
    <s v="CRIZALDO THELMA U."/>
    <s v="CHO"/>
    <x v="1"/>
    <d v="2023-12-29T00:00:00"/>
    <d v="2023-12-29T00:00:00"/>
    <s v="SL"/>
    <m/>
    <s v="1 SL"/>
    <n v="1"/>
    <m/>
  </r>
  <r>
    <n v="5521"/>
    <x v="114"/>
    <d v="2023-12-01T00:00:00"/>
    <s v="BISCOCHO JULIETA G."/>
    <s v="CTO"/>
    <x v="1"/>
    <d v="2023-12-06T00:00:00"/>
    <d v="2023-12-07T00:00:00"/>
    <s v="VL"/>
    <m/>
    <s v="2 VL"/>
    <n v="2"/>
    <m/>
  </r>
  <r>
    <n v="5521"/>
    <x v="114"/>
    <d v="2023-12-01T00:00:00"/>
    <s v="BISCOCHO JULIETA G."/>
    <s v="CTO"/>
    <x v="1"/>
    <d v="2023-12-12T00:00:00"/>
    <d v="2023-12-13T00:00:00"/>
    <s v="VL"/>
    <m/>
    <s v="2 VL"/>
    <n v="2"/>
    <m/>
  </r>
  <r>
    <n v="5521"/>
    <x v="114"/>
    <d v="2023-12-01T00:00:00"/>
    <s v="BISCOCHO JULIETA G."/>
    <s v="CTO"/>
    <x v="1"/>
    <d v="2023-12-27T00:00:00"/>
    <d v="2023-12-27T00:00:00"/>
    <s v="VL"/>
    <m/>
    <s v="1 VL"/>
    <n v="1"/>
    <m/>
  </r>
  <r>
    <n v="5522"/>
    <x v="114"/>
    <d v="2023-12-27T00:00:00"/>
    <s v="MENDOZA PRESCILA S."/>
    <n v="0"/>
    <x v="2"/>
    <d v="2023-12-22T00:00:00"/>
    <d v="2023-12-22T00:00:00"/>
    <s v="SL"/>
    <m/>
    <s v="1 SL"/>
    <n v="1"/>
    <m/>
  </r>
  <r>
    <n v="5523"/>
    <x v="114"/>
    <d v="2023-12-22T00:00:00"/>
    <s v="OLEGARIO LEONARD ERIC B."/>
    <s v="CEO"/>
    <x v="1"/>
    <d v="2023-12-21T00:00:00"/>
    <d v="2023-12-21T00:00:00"/>
    <s v="SL"/>
    <m/>
    <s v="1 SL"/>
    <n v="1"/>
    <m/>
  </r>
  <r>
    <n v="5524"/>
    <x v="114"/>
    <d v="2024-01-03T00:00:00"/>
    <s v="PERENA RUBILINDA C."/>
    <s v="MO"/>
    <x v="1"/>
    <d v="2023-12-27T00:00:00"/>
    <d v="2023-12-28T00:00:00"/>
    <s v="SL"/>
    <m/>
    <s v="2 SL"/>
    <n v="2"/>
    <m/>
  </r>
  <r>
    <n v="5525"/>
    <x v="114"/>
    <d v="2023-12-27T00:00:00"/>
    <s v="ESPIRITU RONALD M."/>
    <s v="CTO"/>
    <x v="1"/>
    <d v="2023-12-22T00:00:00"/>
    <d v="2023-12-22T00:00:00"/>
    <s v="SL"/>
    <m/>
    <s v="1 SL"/>
    <n v="1"/>
    <m/>
  </r>
  <r>
    <n v="5526"/>
    <x v="114"/>
    <d v="2024-01-03T00:00:00"/>
    <s v="PAITON MARY ANN M."/>
    <s v="CHARACTER OFFICE"/>
    <x v="1"/>
    <d v="2024-01-02T00:00:00"/>
    <d v="2024-01-02T00:00:00"/>
    <s v="SL"/>
    <m/>
    <s v="1 SL"/>
    <n v="1"/>
    <m/>
  </r>
  <r>
    <n v="5527"/>
    <x v="114"/>
    <d v="2023-12-22T00:00:00"/>
    <s v="AALA MELODY M."/>
    <s v="GSO"/>
    <x v="0"/>
    <d v="2023-12-13T00:00:00"/>
    <d v="2023-12-13T00:00:00"/>
    <s v="SL"/>
    <m/>
    <s v="1 SL"/>
    <n v="1"/>
    <m/>
  </r>
  <r>
    <n v="5528"/>
    <x v="114"/>
    <d v="2023-12-22T00:00:00"/>
    <s v="MARASIGAN GINALYN D."/>
    <s v="ACCOUNTING"/>
    <x v="1"/>
    <d v="2024-01-02T00:00:00"/>
    <d v="2024-01-02T00:00:00"/>
    <s v="OTHER"/>
    <s v="SEC 21 EO 292- SPECIAL PRIVILEGE"/>
    <s v="1 OTHER"/>
    <n v="1"/>
    <m/>
  </r>
  <r>
    <n v="5528"/>
    <x v="114"/>
    <d v="2023-12-22T00:00:00"/>
    <s v="MARASIGAN GINALYN D."/>
    <s v="ACCOUNTING"/>
    <x v="1"/>
    <d v="2024-01-04T00:00:00"/>
    <d v="2024-01-04T00:00:00"/>
    <s v="OTHER"/>
    <s v="SEC 21 EO 292- SPECIAL PRIVILEGE"/>
    <s v="1 OTHER"/>
    <n v="1"/>
    <m/>
  </r>
  <r>
    <n v="5529"/>
    <x v="114"/>
    <d v="2023-12-27T00:00:00"/>
    <s v="MAWAK MIA PAULEEN B."/>
    <n v="0"/>
    <x v="2"/>
    <d v="2024-01-02T00:00:00"/>
    <d v="2024-01-12T00:00:00"/>
    <s v="VL"/>
    <m/>
    <s v="9 VL"/>
    <n v="9"/>
    <m/>
  </r>
  <r>
    <n v="5530"/>
    <x v="114"/>
    <d v="2024-01-03T00:00:00"/>
    <s v="TAÑEDO MARIA EVELYN C."/>
    <s v="CBO"/>
    <x v="1"/>
    <d v="2023-12-29T00:00:00"/>
    <s v="12/29/23/"/>
    <s v="SL"/>
    <m/>
    <e v="#VALUE!"/>
    <e v="#VALUE!"/>
    <m/>
  </r>
  <r>
    <n v="5531"/>
    <x v="114"/>
    <d v="2024-01-02T00:00:00"/>
    <s v="MARTINEZ BELEN B."/>
    <n v="0"/>
    <x v="2"/>
    <d v="2023-12-27T00:00:00"/>
    <d v="2023-12-28T00:00:00"/>
    <s v="SL"/>
    <m/>
    <s v="2 SL"/>
    <n v="2"/>
    <m/>
  </r>
  <r>
    <n v="5532"/>
    <x v="114"/>
    <d v="2023-12-20T00:00:00"/>
    <s v="ROCILLO CECILLA A."/>
    <s v="ACCOUNTING"/>
    <x v="1"/>
    <d v="2023-12-21T00:00:00"/>
    <d v="2023-12-21T00:00:00"/>
    <s v="OTHER"/>
    <s v="SEC 21 EO 292- SPECIAL PRIVILEGE"/>
    <s v="1 OTHER"/>
    <n v="1"/>
    <m/>
  </r>
  <r>
    <n v="5533"/>
    <x v="114"/>
    <d v="2023-12-28T00:00:00"/>
    <s v="ESPIRITU RONALD M."/>
    <s v="CTO"/>
    <x v="1"/>
    <d v="2023-12-28T00:00:00"/>
    <d v="2023-12-28T00:00:00"/>
    <s v="SL"/>
    <m/>
    <s v="1 SL"/>
    <n v="1"/>
    <m/>
  </r>
  <r>
    <n v="5534"/>
    <x v="114"/>
    <d v="2024-01-02T00:00:00"/>
    <s v="LONDONIO CORINA A."/>
    <s v="CITY HEALTH OFFICE"/>
    <x v="1"/>
    <d v="2023-12-28T00:00:00"/>
    <d v="2023-12-29T00:00:00"/>
    <s v="SL"/>
    <m/>
    <s v="2 SL"/>
    <n v="2"/>
    <m/>
  </r>
  <r>
    <n v="5535"/>
    <x v="114"/>
    <d v="2023-12-27T00:00:00"/>
    <s v="REYES NORALYN B."/>
    <s v="SP"/>
    <x v="1"/>
    <d v="2023-12-22T00:00:00"/>
    <d v="2023-12-22T00:00:00"/>
    <s v="SL"/>
    <m/>
    <s v="1 SL"/>
    <n v="1"/>
    <m/>
  </r>
  <r>
    <n v="5536"/>
    <x v="114"/>
    <d v="2023-12-29T00:00:00"/>
    <s v="AUDITOR AILEEN D."/>
    <s v="PIO"/>
    <x v="1"/>
    <d v="2023-12-27T00:00:00"/>
    <d v="2023-12-28T00:00:00"/>
    <s v="OTHER"/>
    <s v="SEC 21 EO 292- SPECIAL PRIVILEGE"/>
    <s v="2 OTHER"/>
    <n v="2"/>
    <m/>
  </r>
  <r>
    <n v="5537"/>
    <x v="114"/>
    <d v="2023-12-20T00:00:00"/>
    <s v="MIRANDA JULIUS CEASAR B."/>
    <n v="0"/>
    <x v="2"/>
    <d v="2023-12-27T00:00:00"/>
    <d v="2023-12-29T00:00:00"/>
    <s v="VL"/>
    <m/>
    <s v="3 VL"/>
    <n v="3"/>
    <m/>
  </r>
  <r>
    <n v="5538"/>
    <x v="114"/>
    <d v="2023-12-29T00:00:00"/>
    <s v="SABULAAN MARIA LEAH M."/>
    <s v="CPDO"/>
    <x v="0"/>
    <d v="2023-12-28T00:00:00"/>
    <d v="2023-12-28T00:00:00"/>
    <s v="SL"/>
    <m/>
    <s v="1 SL"/>
    <n v="1"/>
    <m/>
  </r>
  <r>
    <n v="5539"/>
    <x v="114"/>
    <d v="2023-12-27T00:00:00"/>
    <s v="DE OCAMPO MARISSA B."/>
    <s v="THRDC"/>
    <x v="1"/>
    <d v="2023-12-29T00:00:00"/>
    <d v="2023-12-29T00:00:00"/>
    <s v="VL"/>
    <m/>
    <s v="1 VL"/>
    <n v="1"/>
    <m/>
  </r>
  <r>
    <n v="5540"/>
    <x v="114"/>
    <d v="2023-12-28T00:00:00"/>
    <s v="BAUTISTA JANICE M."/>
    <s v="CTO"/>
    <x v="1"/>
    <d v="2023-12-21T00:00:00"/>
    <d v="2023-12-21T00:00:00"/>
    <s v="SL"/>
    <m/>
    <s v="1 SL"/>
    <n v="1"/>
    <m/>
  </r>
  <r>
    <n v="5541"/>
    <x v="114"/>
    <d v="2023-12-27T00:00:00"/>
    <s v="ANGCAYA JENNY ROSE S."/>
    <s v="CTO-LICENSE"/>
    <x v="0"/>
    <d v="2023-12-12T00:00:00"/>
    <d v="2023-12-12T00:00:00"/>
    <s v="SL"/>
    <m/>
    <s v="1 SL"/>
    <n v="1"/>
    <m/>
  </r>
  <r>
    <n v="5541"/>
    <x v="114"/>
    <d v="2023-12-27T00:00:00"/>
    <s v="ANGCAYA JENNY ROSE S."/>
    <s v="CTO-LICENSE"/>
    <x v="0"/>
    <d v="2023-12-14T00:00:00"/>
    <d v="2023-12-14T00:00:00"/>
    <s v="SL"/>
    <m/>
    <s v="1 SL"/>
    <n v="1"/>
    <m/>
  </r>
  <r>
    <n v="5541"/>
    <x v="114"/>
    <d v="2023-12-27T00:00:00"/>
    <s v="ANGCAYA JENNY ROSE S."/>
    <s v="CTO-LICENSE"/>
    <x v="0"/>
    <d v="2023-12-20T00:00:00"/>
    <d v="2023-12-21T00:00:00"/>
    <s v="SL"/>
    <m/>
    <s v="2 SL"/>
    <n v="2"/>
    <m/>
  </r>
  <r>
    <n v="5542"/>
    <x v="114"/>
    <d v="2023-12-27T00:00:00"/>
    <s v="SUMAGUI LORENA P."/>
    <s v="BIR"/>
    <x v="0"/>
    <d v="2023-12-19T00:00:00"/>
    <d v="2023-12-21T00:00:00"/>
    <s v="SL"/>
    <m/>
    <s v="3 SL"/>
    <n v="3"/>
    <m/>
  </r>
  <r>
    <n v="5543"/>
    <x v="114"/>
    <d v="2024-01-02T00:00:00"/>
    <s v="MARASIGAN CHRISTIAN M."/>
    <s v="MO"/>
    <x v="0"/>
    <d v="2024-01-03T00:00:00"/>
    <d v="2024-01-03T00:00:00"/>
    <s v="OTHER"/>
    <s v="SEC 21 EO 292- SPECIAL PRIVILEGE"/>
    <s v="1 OTHER"/>
    <n v="1"/>
    <m/>
  </r>
  <r>
    <n v="5544"/>
    <x v="114"/>
    <d v="2023-12-28T00:00:00"/>
    <s v="MARINDUQUE MARISSA M."/>
    <s v="ASSESSORS OFFICE"/>
    <x v="1"/>
    <d v="2023-12-27T00:00:00"/>
    <d v="2023-12-27T00:00:00"/>
    <s v="OTHER"/>
    <s v="SEC 21 EO 292- SPECIAL PRIVILEGE"/>
    <s v="1 OTHER"/>
    <n v="1"/>
    <m/>
  </r>
  <r>
    <n v="5545"/>
    <x v="114"/>
    <d v="2023-12-29T00:00:00"/>
    <s v="TORRES SONIA M."/>
    <s v="ASSESSORS OFFICE"/>
    <x v="1"/>
    <d v="2023-12-28T00:00:00"/>
    <d v="2023-12-28T00:00:00"/>
    <s v="OTHER"/>
    <s v="SEC 21 EO 292- SPECIAL PRIVILEGE"/>
    <s v="1 OTHER"/>
    <n v="1"/>
    <m/>
  </r>
  <r>
    <n v="5546"/>
    <x v="114"/>
    <d v="2023-12-18T00:00:00"/>
    <s v="COSA PAOLA GRACE P."/>
    <s v="ASSESSOR"/>
    <x v="0"/>
    <d v="2023-12-29T00:00:00"/>
    <d v="2023-12-29T00:00:00"/>
    <s v="VL"/>
    <m/>
    <s v="1 VL"/>
    <n v="1"/>
    <m/>
  </r>
  <r>
    <n v="5547"/>
    <x v="114"/>
    <d v="2023-12-27T00:00:00"/>
    <s v="DIMARANAN JENELIN B."/>
    <s v="SP"/>
    <x v="0"/>
    <d v="2023-12-19T00:00:00"/>
    <d v="2023-12-22T00:00:00"/>
    <s v="VL"/>
    <m/>
    <s v="4 VL"/>
    <n v="4"/>
    <m/>
  </r>
  <r>
    <n v="5548"/>
    <x v="114"/>
    <d v="2024-01-02T00:00:00"/>
    <s v="MATIBAG EDISON  "/>
    <n v="0"/>
    <x v="2"/>
    <d v="2024-01-08T00:00:00"/>
    <d v="2024-01-13T00:00:00"/>
    <s v="VL"/>
    <m/>
    <s v="6 VL"/>
    <n v="6"/>
    <m/>
  </r>
  <r>
    <n v="5549"/>
    <x v="114"/>
    <d v="2024-01-02T00:00:00"/>
    <s v="ABELA IMELDA C."/>
    <s v="ACCOUNTING"/>
    <x v="0"/>
    <d v="2024-01-02T00:00:00"/>
    <d v="2024-01-02T00:00:00"/>
    <s v="SL"/>
    <m/>
    <s v="1 SL"/>
    <n v="1"/>
    <m/>
  </r>
  <r>
    <n v="5550"/>
    <x v="114"/>
    <d v="2024-01-02T00:00:00"/>
    <s v="DIMARANAN GREGORIA C."/>
    <s v="ACCOUNTING"/>
    <x v="1"/>
    <d v="2023-12-20T00:00:00"/>
    <d v="2023-12-29T00:00:00"/>
    <s v="SL"/>
    <m/>
    <s v="6 SL"/>
    <n v="6"/>
    <m/>
  </r>
  <r>
    <n v="5551"/>
    <x v="115"/>
    <d v="2024-01-03T00:00:00"/>
    <s v="ZALDIVIA MIRIAM F."/>
    <s v="PIO"/>
    <x v="1"/>
    <d v="2024-01-02T00:00:00"/>
    <d v="2024-01-02T00:00:00"/>
    <s v="SL"/>
    <m/>
    <s v="1 SL"/>
    <n v="1"/>
    <m/>
  </r>
  <r>
    <n v="5552"/>
    <x v="115"/>
    <d v="2024-01-03T00:00:00"/>
    <s v="MENDOZA LOURDES G."/>
    <n v="0"/>
    <x v="2"/>
    <d v="2024-01-02T00:00:00"/>
    <d v="2024-01-02T00:00:00"/>
    <s v="VL"/>
    <m/>
    <s v="1 VL"/>
    <n v="1"/>
    <m/>
  </r>
  <r>
    <n v="5552"/>
    <x v="115"/>
    <d v="2024-01-03T00:00:00"/>
    <s v="MENDOZA LOURDES G."/>
    <n v="0"/>
    <x v="2"/>
    <d v="2024-01-08T00:00:00"/>
    <d v="2024-01-08T00:00:00"/>
    <s v="VL"/>
    <m/>
    <s v="1 VL"/>
    <n v="1"/>
    <m/>
  </r>
  <r>
    <n v="5553"/>
    <x v="115"/>
    <d v="2024-01-03T00:00:00"/>
    <s v="SALAZAR FRANCIS D."/>
    <s v="CENRO"/>
    <x v="0"/>
    <d v="2024-01-01T00:00:00"/>
    <d v="2024-01-02T00:00:00"/>
    <s v="SL"/>
    <m/>
    <s v="1 SL"/>
    <n v="1"/>
    <m/>
  </r>
  <r>
    <n v="5554"/>
    <x v="115"/>
    <d v="2024-01-03T00:00:00"/>
    <s v="SALAZAR FRANCIS D."/>
    <s v="CENRO"/>
    <x v="0"/>
    <d v="2023-12-19T00:00:00"/>
    <d v="2023-12-23T00:00:00"/>
    <s v="VL"/>
    <m/>
    <s v="5 VL"/>
    <n v="5"/>
    <m/>
  </r>
  <r>
    <n v="5554"/>
    <x v="115"/>
    <d v="2024-01-03T00:00:00"/>
    <s v="SALAZAR FRANCIS D."/>
    <s v="CENRO"/>
    <x v="0"/>
    <d v="2023-12-25T00:00:00"/>
    <d v="2023-12-30T00:00:00"/>
    <s v="VL"/>
    <m/>
    <s v="6 VL"/>
    <n v="6"/>
    <m/>
  </r>
  <r>
    <n v="5555"/>
    <x v="115"/>
    <d v="2024-01-02T00:00:00"/>
    <s v="SUSA NANETE B."/>
    <s v="ONT"/>
    <x v="1"/>
    <d v="2023-12-27T00:00:00"/>
    <d v="2023-12-29T00:00:00"/>
    <s v="SL"/>
    <m/>
    <s v="3 SL"/>
    <n v="3"/>
    <m/>
  </r>
  <r>
    <n v="5556"/>
    <x v="115"/>
    <d v="2023-12-28T00:00:00"/>
    <s v="DIMARANAN ERWIN  "/>
    <s v="TICC"/>
    <x v="0"/>
    <d v="2023-12-29T00:00:00"/>
    <d v="2023-12-31T00:00:00"/>
    <s v="OTHER"/>
    <s v="SEC 21 EO 292- SPECIAL PRIVILEGE"/>
    <s v="3 OTHER"/>
    <n v="3"/>
    <m/>
  </r>
  <r>
    <n v="5557"/>
    <x v="115"/>
    <d v="2024-01-02T00:00:00"/>
    <s v="CESICAR JOCHELLE JOAN S."/>
    <s v="TICC/TCCH"/>
    <x v="0"/>
    <d v="2024-01-05T00:00:00"/>
    <d v="2024-01-05T00:00:00"/>
    <s v="OTHER"/>
    <s v="SEC 21 EO 292- SPECIAL PRIVILEGE"/>
    <s v="1 OTHER"/>
    <n v="1"/>
    <m/>
  </r>
  <r>
    <n v="5558"/>
    <x v="115"/>
    <d v="2024-01-02T00:00:00"/>
    <s v="DIMARANAN ERWIN  "/>
    <s v="TICC"/>
    <x v="0"/>
    <d v="2024-01-04T00:00:00"/>
    <d v="2024-01-04T00:00:00"/>
    <s v="OTHER"/>
    <s v="SEC 21 EO 292- SPECIAL PRIVILEGE"/>
    <s v="1 OTHER"/>
    <n v="1"/>
    <m/>
  </r>
  <r>
    <n v="5559"/>
    <x v="115"/>
    <d v="2023-12-27T00:00:00"/>
    <s v="RAMA RAQUEL J."/>
    <s v="INTERNAL"/>
    <x v="0"/>
    <d v="2023-12-27T00:00:00"/>
    <d v="2023-12-29T00:00:00"/>
    <s v="SL"/>
    <m/>
    <s v="3 SL"/>
    <n v="3"/>
    <m/>
  </r>
  <r>
    <n v="5560"/>
    <x v="115"/>
    <d v="2024-01-03T00:00:00"/>
    <s v="OCAMPO NOVELYN U."/>
    <s v="CSWDO"/>
    <x v="0"/>
    <d v="2024-01-08T00:00:00"/>
    <d v="2024-01-10T00:00:00"/>
    <s v="VL"/>
    <m/>
    <s v="3 VL"/>
    <n v="3"/>
    <m/>
  </r>
  <r>
    <n v="5561"/>
    <x v="115"/>
    <d v="2024-01-03T00:00:00"/>
    <s v="TAÑEDO MARIA EVELYN C."/>
    <s v="CBO"/>
    <x v="1"/>
    <d v="2024-01-02T00:00:00"/>
    <d v="2024-01-02T00:00:00"/>
    <s v="OTHER"/>
    <s v="SEC 21 EO 292- SPECIAL PRIVILEGE"/>
    <s v="1 OTHER"/>
    <n v="1"/>
    <m/>
  </r>
  <r>
    <n v="5562"/>
    <x v="115"/>
    <d v="2023-12-29T00:00:00"/>
    <s v="SUMAGUI LORENA P."/>
    <s v="BIR"/>
    <x v="0"/>
    <d v="2023-12-22T00:00:00"/>
    <d v="2023-12-22T00:00:00"/>
    <s v="SL"/>
    <m/>
    <s v="1 SL"/>
    <n v="1"/>
    <m/>
  </r>
  <r>
    <n v="5562"/>
    <x v="115"/>
    <d v="2023-12-29T00:00:00"/>
    <s v="SUMAGUI LORENA P."/>
    <s v="BIR"/>
    <x v="0"/>
    <d v="2023-12-27T00:00:00"/>
    <d v="2023-12-27T00:00:00"/>
    <s v="SL"/>
    <m/>
    <s v="1 SL"/>
    <n v="1"/>
    <m/>
  </r>
  <r>
    <n v="5563"/>
    <x v="115"/>
    <d v="2024-01-03T00:00:00"/>
    <s v="ATIENZA JAYSON E."/>
    <s v="DEPED"/>
    <x v="0"/>
    <d v="2024-01-03T00:00:00"/>
    <d v="2024-01-05T00:00:00"/>
    <s v="SL"/>
    <m/>
    <s v="3 SL"/>
    <n v="3"/>
    <m/>
  </r>
  <r>
    <n v="5564"/>
    <x v="115"/>
    <d v="2024-01-03T00:00:00"/>
    <s v="DIMAPILIS DENNIS C."/>
    <s v="TOPS (ADMIN CSU)"/>
    <x v="1"/>
    <d v="2023-12-27T00:00:00"/>
    <d v="2023-12-29T00:00:00"/>
    <s v="SL"/>
    <m/>
    <s v="3 SL"/>
    <n v="3"/>
    <m/>
  </r>
  <r>
    <n v="5565"/>
    <x v="115"/>
    <d v="2023-12-27T00:00:00"/>
    <s v="CRUZADA MAGDALENA A."/>
    <s v="COOPERATIVE OFFICE"/>
    <x v="1"/>
    <d v="2023-12-22T00:00:00"/>
    <d v="2023-12-22T00:00:00"/>
    <s v="SL"/>
    <m/>
    <s v="1 SL"/>
    <n v="1"/>
    <m/>
  </r>
  <r>
    <n v="5566"/>
    <x v="115"/>
    <d v="2023-12-27T00:00:00"/>
    <s v="DIMARANAN JENELIN B."/>
    <s v="SP"/>
    <x v="0"/>
    <d v="2023-12-15T00:00:00"/>
    <d v="2023-12-15T00:00:00"/>
    <s v="VL"/>
    <m/>
    <s v="1 VL"/>
    <n v="1"/>
    <m/>
  </r>
  <r>
    <n v="5566"/>
    <x v="115"/>
    <d v="2023-12-27T00:00:00"/>
    <s v="DIMARANAN JENELIN B."/>
    <s v="SP"/>
    <x v="0"/>
    <d v="2023-12-18T00:00:00"/>
    <d v="2023-12-18T00:00:00"/>
    <s v="VL"/>
    <m/>
    <s v="1 VL"/>
    <n v="1"/>
    <m/>
  </r>
  <r>
    <n v="5567"/>
    <x v="115"/>
    <d v="2023-12-28T00:00:00"/>
    <s v="DE VILLA JAYVEE U."/>
    <s v="ACCOUNTING"/>
    <x v="1"/>
    <d v="2023-12-27T00:00:00"/>
    <d v="2023-12-27T00:00:00"/>
    <s v="OTHER"/>
    <s v="SEC 21 EO 292- SPECIAL PRIVILEGE"/>
    <s v="1 OTHER"/>
    <n v="1"/>
    <m/>
  </r>
  <r>
    <n v="5568"/>
    <x v="115"/>
    <d v="2024-01-04T00:00:00"/>
    <s v="MARASIGAN GINALYN D."/>
    <s v="ACCOUNTING"/>
    <x v="1"/>
    <d v="2023-12-29T00:00:00"/>
    <d v="2023-12-29T00:00:00"/>
    <s v="SL"/>
    <m/>
    <s v="1 SL"/>
    <n v="1"/>
    <m/>
  </r>
  <r>
    <n v="5569"/>
    <x v="116"/>
    <d v="2024-01-04T00:00:00"/>
    <s v="DELFINO NINA C."/>
    <s v="ONT"/>
    <x v="1"/>
    <d v="2023-12-16T00:00:00"/>
    <d v="2023-12-31T00:00:00"/>
    <s v="VL"/>
    <m/>
    <s v="9 VL"/>
    <n v="9"/>
    <m/>
  </r>
  <r>
    <n v="5570"/>
    <x v="116"/>
    <d v="2024-01-16T00:00:00"/>
    <s v="DELFINO NINA C."/>
    <s v="ONT"/>
    <x v="1"/>
    <d v="2024-01-02T00:00:00"/>
    <d v="2024-01-15T00:00:00"/>
    <s v="VL"/>
    <m/>
    <s v="10 VL"/>
    <n v="10"/>
    <m/>
  </r>
  <r>
    <n v="5571"/>
    <x v="116"/>
    <d v="2024-01-05T00:00:00"/>
    <s v="DELFINO NINA C."/>
    <s v="ONT"/>
    <x v="1"/>
    <d v="2024-01-16T00:00:00"/>
    <d v="2024-01-31T00:00:00"/>
    <s v="VL"/>
    <m/>
    <s v="12 VL"/>
    <n v="12"/>
    <m/>
  </r>
  <r>
    <n v="5572"/>
    <x v="116"/>
    <d v="2024-01-08T00:00:00"/>
    <s v="BAYOT EMILIANA C."/>
    <s v="CPDO"/>
    <x v="1"/>
    <d v="2024-01-02T00:00:00"/>
    <d v="2024-01-04T00:00:00"/>
    <s v="SL"/>
    <m/>
    <s v="3 SL"/>
    <n v="3"/>
    <m/>
  </r>
  <r>
    <n v="5573"/>
    <x v="116"/>
    <d v="2024-01-05T00:00:00"/>
    <s v="CACAO ANDREA F."/>
    <s v="CSWDO"/>
    <x v="1"/>
    <d v="2024-01-09T00:00:00"/>
    <d v="2024-01-09T00:00:00"/>
    <s v="VL"/>
    <m/>
    <s v="1 VL"/>
    <n v="1"/>
    <m/>
  </r>
  <r>
    <n v="5574"/>
    <x v="116"/>
    <d v="2024-01-08T00:00:00"/>
    <s v="BAYOT EMILIANA C."/>
    <s v="CPDO"/>
    <x v="1"/>
    <d v="2024-01-05T00:00:00"/>
    <d v="2024-01-05T00:00:00"/>
    <s v="OTHER"/>
    <s v="SEC 21 EO 292- SPECIAL PRIVILEGE"/>
    <s v="1 OTHER"/>
    <n v="1"/>
    <m/>
  </r>
  <r>
    <n v="5575"/>
    <x v="116"/>
    <d v="2024-01-08T00:00:00"/>
    <s v="MANGUINAO GILBERT  "/>
    <s v="GSO"/>
    <x v="1"/>
    <d v="2024-01-04T00:00:00"/>
    <d v="2024-01-05T00:00:00"/>
    <s v="SL"/>
    <m/>
    <s v="2 SL"/>
    <n v="2"/>
    <m/>
  </r>
  <r>
    <n v="5576"/>
    <x v="116"/>
    <d v="2024-01-08T00:00:00"/>
    <s v="DIGNO DANILO  "/>
    <s v="CENRO"/>
    <x v="0"/>
    <d v="2024-01-05T00:00:00"/>
    <d v="2024-01-07T00:00:00"/>
    <s v="SL"/>
    <m/>
    <s v="1 SL"/>
    <n v="1"/>
    <m/>
  </r>
  <r>
    <n v="5576"/>
    <x v="116"/>
    <d v="2024-01-08T00:00:00"/>
    <s v="DIGNO DANILO  "/>
    <s v="CENRO"/>
    <x v="0"/>
    <d v="2024-01-09T00:00:00"/>
    <d v="2024-01-14T00:00:00"/>
    <s v="SL"/>
    <m/>
    <s v="4 SL"/>
    <n v="4"/>
    <m/>
  </r>
  <r>
    <n v="5576"/>
    <x v="116"/>
    <d v="2024-01-08T00:00:00"/>
    <s v="DIGNO DANILO  "/>
    <s v="CENRO"/>
    <x v="0"/>
    <d v="2024-01-16T00:00:00"/>
    <d v="2024-01-20T00:00:00"/>
    <s v="SL"/>
    <m/>
    <s v="4 SL"/>
    <n v="4"/>
    <m/>
  </r>
  <r>
    <n v="5577"/>
    <x v="116"/>
    <d v="2024-01-02T00:00:00"/>
    <s v="VELUZ DORMILUNA E."/>
    <s v="CCT"/>
    <x v="1"/>
    <d v="2023-12-27T00:00:00"/>
    <d v="2023-12-27T00:00:00"/>
    <s v="SL"/>
    <m/>
    <s v="1 SL"/>
    <n v="1"/>
    <m/>
  </r>
  <r>
    <n v="5578"/>
    <x v="116"/>
    <d v="2024-01-09T00:00:00"/>
    <s v="DE VILLA MYRNA D."/>
    <s v="GSO"/>
    <x v="1"/>
    <d v="2024-01-03T00:00:00"/>
    <d v="2024-01-08T00:00:00"/>
    <s v="SL"/>
    <m/>
    <s v="4 SL"/>
    <n v="4"/>
    <m/>
  </r>
  <r>
    <n v="5579"/>
    <x v="116"/>
    <d v="2024-01-08T00:00:00"/>
    <s v="MANLANGIT LEONILA R."/>
    <s v="TICC"/>
    <x v="0"/>
    <d v="2024-01-17T00:00:00"/>
    <d v="2024-01-18T00:00:00"/>
    <s v="OTHER"/>
    <s v="SEC 21 EO 292- SPECIAL PRIVILEGE"/>
    <s v="2 OTHER"/>
    <n v="2"/>
    <m/>
  </r>
  <r>
    <n v="5580"/>
    <x v="116"/>
    <d v="2024-01-04T00:00:00"/>
    <s v="DIMARANAN JOEL M."/>
    <s v="TICC"/>
    <x v="2"/>
    <d v="2023-12-11T00:00:00"/>
    <d v="2023-12-12T00:00:00"/>
    <s v="SL"/>
    <m/>
    <s v="2 SL"/>
    <n v="2"/>
    <m/>
  </r>
  <r>
    <n v="5580"/>
    <x v="116"/>
    <d v="2024-01-04T00:00:00"/>
    <s v="DIMARANAN JOEL M."/>
    <s v="TICC"/>
    <x v="2"/>
    <d v="2023-12-27T00:00:00"/>
    <d v="2023-12-27T00:00:00"/>
    <s v="SL"/>
    <m/>
    <s v="1 SL"/>
    <n v="1"/>
    <m/>
  </r>
  <r>
    <n v="5581"/>
    <x v="116"/>
    <d v="2024-01-09T00:00:00"/>
    <s v="ANGCAYA JENIFFER L."/>
    <s v="CPDO"/>
    <x v="0"/>
    <d v="2024-01-09T00:00:00"/>
    <d v="2024-01-15T00:00:00"/>
    <s v="SL"/>
    <m/>
    <s v="5 SL"/>
    <n v="5"/>
    <m/>
  </r>
  <r>
    <n v="5582"/>
    <x v="116"/>
    <d v="2024-01-09T00:00:00"/>
    <s v="LAROZA KIM VINCENT L."/>
    <s v="ONT"/>
    <x v="1"/>
    <d v="2024-01-16T00:00:00"/>
    <d v="2024-01-17T00:00:00"/>
    <s v="VL"/>
    <m/>
    <s v="2 VL"/>
    <n v="2"/>
    <m/>
  </r>
  <r>
    <n v="5582"/>
    <x v="116"/>
    <d v="2024-01-09T00:00:00"/>
    <s v="LAROZA KIM VINCENT L."/>
    <s v="ONT"/>
    <x v="1"/>
    <d v="2024-01-24T00:00:00"/>
    <d v="2024-01-24T00:00:00"/>
    <s v="VL"/>
    <m/>
    <s v="1 VL"/>
    <n v="1"/>
    <m/>
  </r>
  <r>
    <n v="5583"/>
    <x v="116"/>
    <d v="2024-01-08T00:00:00"/>
    <s v="ERIDAO ROSALINDA P."/>
    <s v="CSWDO"/>
    <x v="1"/>
    <d v="2024-01-05T00:00:00"/>
    <d v="2024-01-05T00:00:00"/>
    <s v="SL"/>
    <m/>
    <s v="1 SL"/>
    <n v="1"/>
    <m/>
  </r>
  <r>
    <n v="5584"/>
    <x v="116"/>
    <d v="2024-01-08T00:00:00"/>
    <s v="FERMA ETHEL GRACE N."/>
    <s v="ONT"/>
    <x v="0"/>
    <d v="2024-01-01T00:00:00"/>
    <d v="2024-01-02T00:00:00"/>
    <s v="SL"/>
    <m/>
    <s v="2 SL"/>
    <n v="2"/>
    <m/>
  </r>
  <r>
    <n v="5585"/>
    <x v="116"/>
    <d v="2024-01-08T00:00:00"/>
    <s v="FERMA ETHEL GRACE N."/>
    <s v="ONT"/>
    <x v="0"/>
    <d v="2023-12-31T00:00:00"/>
    <d v="2023-12-31T00:00:00"/>
    <s v="SL"/>
    <m/>
    <s v="1 SL"/>
    <n v="1"/>
    <m/>
  </r>
  <r>
    <n v="5586"/>
    <x v="116"/>
    <d v="2024-01-04T00:00:00"/>
    <s v="HAPITA MELANIE A."/>
    <s v="ONT"/>
    <x v="0"/>
    <d v="2023-12-25T00:00:00"/>
    <d v="2023-12-27T00:00:00"/>
    <s v="SL"/>
    <m/>
    <s v="3 SL"/>
    <n v="3"/>
    <m/>
  </r>
  <r>
    <n v="5587"/>
    <x v="116"/>
    <d v="2024-01-03T00:00:00"/>
    <s v="AYCARDO JOEL M."/>
    <s v="CSU"/>
    <x v="1"/>
    <d v="2024-01-02T00:00:00"/>
    <d v="2024-01-31T00:00:00"/>
    <s v="SL"/>
    <m/>
    <s v="21 SL"/>
    <n v="21"/>
    <m/>
  </r>
  <r>
    <n v="5588"/>
    <x v="116"/>
    <d v="2024-01-08T00:00:00"/>
    <s v="AMBONAN AVELINA A."/>
    <s v="NUTRITION OFFICE"/>
    <x v="1"/>
    <d v="2024-01-02T00:00:00"/>
    <d v="2024-01-04T00:00:00"/>
    <s v="OTHER"/>
    <s v="SEC 21 EO 292- SPECIAL PRIVILEGE"/>
    <s v="3 OTHER"/>
    <n v="3"/>
    <m/>
  </r>
  <r>
    <n v="5589"/>
    <x v="116"/>
    <d v="2024-01-08T00:00:00"/>
    <s v="DIMAPILIS MA. TRINIDAD S."/>
    <s v="NUTRITION OFFICE"/>
    <x v="1"/>
    <d v="2024-01-05T00:00:00"/>
    <d v="2024-01-05T00:00:00"/>
    <s v="SL"/>
    <m/>
    <s v="1 SL"/>
    <n v="1"/>
    <m/>
  </r>
  <r>
    <n v="5590"/>
    <x v="116"/>
    <d v="2024-01-08T00:00:00"/>
    <s v="DIMAPILIS MA. TRINIDAD S."/>
    <s v="NUTRITION OFFICE"/>
    <x v="1"/>
    <d v="2024-01-02T00:00:00"/>
    <d v="2024-01-04T00:00:00"/>
    <s v="OTHER"/>
    <s v="SEC 21 EO 292- SPECIAL PRIVILEGE"/>
    <s v="3 OTHER"/>
    <n v="3"/>
    <m/>
  </r>
  <r>
    <n v="5591"/>
    <x v="116"/>
    <d v="2024-01-04T00:00:00"/>
    <s v="BATHAN FRANNIE P."/>
    <s v="CHO"/>
    <x v="1"/>
    <d v="2024-01-02T00:00:00"/>
    <d v="2024-01-02T00:00:00"/>
    <s v="SL"/>
    <m/>
    <s v="1 SL"/>
    <n v="1"/>
    <m/>
  </r>
  <r>
    <n v="5592"/>
    <x v="116"/>
    <d v="2024-01-02T00:00:00"/>
    <s v="MARINDUQUE GERRY C."/>
    <s v="CHO"/>
    <x v="1"/>
    <d v="2023-12-29T00:00:00"/>
    <d v="2023-12-29T00:00:00"/>
    <s v="SL"/>
    <m/>
    <s v="1 SL"/>
    <n v="1"/>
    <m/>
  </r>
  <r>
    <n v="5593"/>
    <x v="116"/>
    <d v="2024-01-04T00:00:00"/>
    <s v="CHANGCO KATHLEEN CARLA F."/>
    <s v="CHO"/>
    <x v="0"/>
    <d v="2024-01-03T00:00:00"/>
    <d v="2024-01-03T00:00:00"/>
    <s v="SL"/>
    <m/>
    <s v="1 SL"/>
    <n v="1"/>
    <m/>
  </r>
  <r>
    <n v="5594"/>
    <x v="116"/>
    <d v="2024-01-02T00:00:00"/>
    <s v="HERNANDEZ DARREL JESUS M."/>
    <s v="CHO"/>
    <x v="1"/>
    <d v="2024-01-09T00:00:00"/>
    <d v="2024-01-09T00:00:00"/>
    <s v="VL"/>
    <m/>
    <s v="1 VL"/>
    <n v="1"/>
    <m/>
  </r>
  <r>
    <n v="5595"/>
    <x v="116"/>
    <d v="2024-01-03T00:00:00"/>
    <s v="PEREA BABEL G."/>
    <s v="HOUSING"/>
    <x v="0"/>
    <d v="2023-12-27T00:00:00"/>
    <d v="2023-12-27T00:00:00"/>
    <s v="SL"/>
    <m/>
    <s v="1 SL"/>
    <n v="1"/>
    <m/>
  </r>
  <r>
    <n v="5596"/>
    <x v="116"/>
    <d v="2024-01-03T00:00:00"/>
    <s v="PEREA BABEL G."/>
    <s v="HOUSING"/>
    <x v="0"/>
    <d v="2023-12-22T00:00:00"/>
    <d v="2023-12-22T00:00:00"/>
    <s v="SL"/>
    <m/>
    <s v="1 SL"/>
    <n v="1"/>
    <m/>
  </r>
  <r>
    <n v="5597"/>
    <x v="116"/>
    <d v="2024-01-03T00:00:00"/>
    <s v="MANALO CELSA B."/>
    <s v="CPDO"/>
    <x v="1"/>
    <d v="2024-01-09T00:00:00"/>
    <d v="2024-01-09T00:00:00"/>
    <s v="OTHER"/>
    <s v="SEC 21 EO 292- SPECIAL PRIVILEGE"/>
    <s v="1 OTHER"/>
    <n v="1"/>
    <m/>
  </r>
  <r>
    <n v="5598"/>
    <x v="116"/>
    <d v="2024-01-05T00:00:00"/>
    <s v="GARCIA HAIZEL M."/>
    <s v="CCT"/>
    <x v="1"/>
    <d v="2024-01-04T00:00:00"/>
    <d v="2024-01-04T00:00:00"/>
    <s v="SL"/>
    <m/>
    <s v="1 SL"/>
    <n v="1"/>
    <m/>
  </r>
  <r>
    <n v="5599"/>
    <x v="116"/>
    <d v="2023-12-22T00:00:00"/>
    <s v="PETIL GLENDA D."/>
    <s v="CCT"/>
    <x v="1"/>
    <d v="2023-12-11T00:00:00"/>
    <d v="2023-12-21T00:00:00"/>
    <s v="SL"/>
    <m/>
    <s v="9 SL"/>
    <n v="9"/>
    <m/>
  </r>
  <r>
    <n v="5600"/>
    <x v="116"/>
    <d v="2024-01-05T00:00:00"/>
    <s v="DE CASTRO JENELYN I."/>
    <s v="TICC"/>
    <x v="1"/>
    <d v="2024-01-04T00:00:00"/>
    <d v="2024-01-04T00:00:00"/>
    <s v="VL"/>
    <m/>
    <s v="1 VL"/>
    <n v="1"/>
    <m/>
  </r>
  <r>
    <n v="5601"/>
    <x v="116"/>
    <d v="2024-01-04T00:00:00"/>
    <s v="BAYOT ELAINE B."/>
    <s v="ONT"/>
    <x v="1"/>
    <d v="2024-01-29T00:00:00"/>
    <d v="2024-02-02T00:00:00"/>
    <s v="VL"/>
    <m/>
    <s v="5 VL"/>
    <n v="5"/>
    <m/>
  </r>
  <r>
    <n v="5602"/>
    <x v="116"/>
    <d v="2024-01-04T00:00:00"/>
    <s v="GARCIA JOAN B."/>
    <s v="ONT"/>
    <x v="0"/>
    <d v="2024-01-18T00:00:00"/>
    <d v="2024-01-18T00:00:00"/>
    <s v="OTHER"/>
    <s v="SEC 21 EO 292- SPECIAL PRIVILEGE"/>
    <s v="1 OTHER"/>
    <n v="1"/>
    <m/>
  </r>
  <r>
    <n v="5603"/>
    <x v="116"/>
    <d v="2024-01-03T00:00:00"/>
    <s v="MIRANDO EDITH B."/>
    <n v="0"/>
    <x v="2"/>
    <d v="2024-01-10T00:00:00"/>
    <d v="2024-01-12T00:00:00"/>
    <s v="VL"/>
    <m/>
    <s v="3 VL"/>
    <n v="3"/>
    <m/>
  </r>
  <r>
    <n v="5604"/>
    <x v="116"/>
    <d v="2024-01-08T00:00:00"/>
    <s v="PEÑAFIEL MELISSA Q."/>
    <s v="PEÑAFIEL MELISSA Q."/>
    <x v="1"/>
    <d v="2024-01-09T00:00:00"/>
    <d v="2024-01-09T00:00:00"/>
    <s v="OTHER"/>
    <s v="SEC 21 EO 292- SPECIAL PRIVILEGE"/>
    <s v="1 OTHER"/>
    <n v="1"/>
    <m/>
  </r>
  <r>
    <n v="5605"/>
    <x v="116"/>
    <d v="2024-01-05T00:00:00"/>
    <s v="PEÑAFIEL MELISSA Q."/>
    <s v="CBO"/>
    <x v="1"/>
    <d v="2024-01-04T00:00:00"/>
    <d v="2024-01-04T00:00:00"/>
    <s v="SL"/>
    <m/>
    <s v="1 SL"/>
    <n v="1"/>
    <m/>
  </r>
  <r>
    <n v="5606"/>
    <x v="116"/>
    <d v="2024-01-08T00:00:00"/>
    <s v="ALEGRE MARC JESTER D."/>
    <s v="CHO"/>
    <x v="2"/>
    <d v="2024-01-02T00:00:00"/>
    <d v="2024-01-05T00:00:00"/>
    <s v="SL"/>
    <m/>
    <s v="4 SL"/>
    <n v="4"/>
    <m/>
  </r>
  <r>
    <n v="5607"/>
    <x v="116"/>
    <d v="2024-01-09T00:00:00"/>
    <s v="AMBION MARIETA B."/>
    <s v="CENRO"/>
    <x v="0"/>
    <d v="2024-01-10T00:00:00"/>
    <d v="2024-01-10T00:00:00"/>
    <s v="OTHER"/>
    <s v="SEC 21 EO 292- SPECIAL PRIVILEGE"/>
    <s v="1 OTHER"/>
    <n v="1"/>
    <m/>
  </r>
  <r>
    <n v="5608"/>
    <x v="116"/>
    <d v="2024-01-08T00:00:00"/>
    <s v="BAY AMIE C."/>
    <s v="CENRO"/>
    <x v="0"/>
    <d v="2024-01-16T00:00:00"/>
    <d v="2024-01-19T00:00:00"/>
    <s v="VL"/>
    <m/>
    <s v="4 VL"/>
    <n v="4"/>
    <m/>
  </r>
  <r>
    <n v="5609"/>
    <x v="116"/>
    <d v="2023-12-25T00:00:00"/>
    <s v="MANALO STEPHANIE C."/>
    <s v="OSPITAL NG TAGAYTAY"/>
    <x v="1"/>
    <d v="2023-12-18T00:00:00"/>
    <d v="2023-12-18T00:00:00"/>
    <s v="SL"/>
    <m/>
    <s v="1 SL"/>
    <n v="1"/>
    <m/>
  </r>
  <r>
    <n v="5609"/>
    <x v="116"/>
    <d v="2023-12-25T00:00:00"/>
    <s v="MANALO STEPHANIE C."/>
    <s v="OSPITAL NG TAGAYTAY"/>
    <x v="1"/>
    <d v="2023-12-21T00:00:00"/>
    <d v="2023-12-21T00:00:00"/>
    <s v="SL"/>
    <m/>
    <s v="1 SL"/>
    <n v="1"/>
    <m/>
  </r>
  <r>
    <n v="5609"/>
    <x v="116"/>
    <d v="2023-12-25T00:00:00"/>
    <s v="MANALO STEPHANIE C."/>
    <s v="OSPITAL NG TAGAYTAY"/>
    <x v="1"/>
    <d v="2023-12-22T00:00:00"/>
    <d v="2023-12-22T00:00:00"/>
    <s v="SL"/>
    <m/>
    <s v="1 SL"/>
    <n v="1"/>
    <m/>
  </r>
  <r>
    <n v="5610"/>
    <x v="116"/>
    <d v="2023-12-25T00:00:00"/>
    <s v="MANALO STEPHANIE C."/>
    <s v="OSPITAL NG TAGAYTAY"/>
    <x v="1"/>
    <d v="2024-01-02T00:00:00"/>
    <d v="2024-01-02T00:00:00"/>
    <s v="OTHER"/>
    <s v="SEC 21 EO 292- SPECIAL PRIVILEGE"/>
    <s v="1 OTHER"/>
    <n v="1"/>
    <m/>
  </r>
  <r>
    <n v="5611"/>
    <x v="116"/>
    <d v="2024-01-05T00:00:00"/>
    <s v="OCAMPO ORLANDO R."/>
    <s v="CEO"/>
    <x v="1"/>
    <d v="2024-01-04T00:00:00"/>
    <d v="2024-01-04T00:00:00"/>
    <s v="OTHER"/>
    <s v="SEC 21 EO 292- SPECIAL PRIVILEGE"/>
    <s v="1 OTHER"/>
    <n v="1"/>
    <m/>
  </r>
  <r>
    <n v="5612"/>
    <x v="116"/>
    <d v="2024-01-04T00:00:00"/>
    <s v="AUDITOR AILEEN D."/>
    <s v="PIO"/>
    <x v="1"/>
    <d v="2024-01-02T00:00:00"/>
    <d v="2024-01-03T00:00:00"/>
    <s v="SL"/>
    <m/>
    <s v="2 SL"/>
    <n v="2"/>
    <m/>
  </r>
  <r>
    <n v="5613"/>
    <x v="116"/>
    <d v="2024-01-04T00:00:00"/>
    <s v="AUDITOR AILEEN D."/>
    <s v="PIO"/>
    <x v="1"/>
    <d v="2024-01-29T00:00:00"/>
    <d v="2024-01-29T00:00:00"/>
    <s v="VL"/>
    <m/>
    <s v="1 VL"/>
    <n v="1"/>
    <m/>
  </r>
  <r>
    <n v="5614"/>
    <x v="116"/>
    <d v="2024-01-04T00:00:00"/>
    <s v="LANTING AILEEN D."/>
    <s v="CHARACTER OFFICE"/>
    <x v="1"/>
    <d v="2024-01-03T00:00:00"/>
    <d v="2024-01-03T00:00:00"/>
    <s v="SL"/>
    <m/>
    <s v="1 SL"/>
    <n v="1"/>
    <m/>
  </r>
  <r>
    <n v="5615"/>
    <x v="116"/>
    <d v="2024-01-04T00:00:00"/>
    <s v="DE OCAMPO ALMA A."/>
    <s v="CTO"/>
    <x v="1"/>
    <d v="2024-01-02T00:00:00"/>
    <d v="2024-01-02T00:00:00"/>
    <s v="SL"/>
    <m/>
    <s v="1 SL"/>
    <n v="1"/>
    <m/>
  </r>
  <r>
    <n v="5616"/>
    <x v="116"/>
    <d v="2023-12-29T00:00:00"/>
    <s v="PERIDO BEVERLY T."/>
    <s v="CTO"/>
    <x v="1"/>
    <d v="2024-01-03T00:00:00"/>
    <d v="2024-01-03T00:00:00"/>
    <s v="OTHER"/>
    <s v="SEC 21 EO 292- SPECIAL PRIVILEGE"/>
    <s v="1 OTHER"/>
    <n v="1"/>
    <m/>
  </r>
  <r>
    <n v="5617"/>
    <x v="116"/>
    <d v="2024-01-04T00:00:00"/>
    <s v="ALEGA ESTELITA M."/>
    <s v="CTO"/>
    <x v="1"/>
    <d v="2024-01-05T00:00:00"/>
    <d v="2024-01-05T00:00:00"/>
    <s v="OTHER"/>
    <s v="SEC 21 EO 292- SPECIAL PRIVILEGE"/>
    <s v="1 OTHER"/>
    <n v="1"/>
    <m/>
  </r>
  <r>
    <n v="5618"/>
    <x v="116"/>
    <d v="2024-01-04T00:00:00"/>
    <s v="ARCULLO MELISSA A."/>
    <s v="CEO"/>
    <x v="1"/>
    <d v="2023-12-27T00:00:00"/>
    <d v="2023-12-29T00:00:00"/>
    <s v="SL"/>
    <m/>
    <s v="3 SL"/>
    <n v="3"/>
    <m/>
  </r>
  <r>
    <n v="5619"/>
    <x v="116"/>
    <d v="2024-01-04T00:00:00"/>
    <s v="ALEGA ESTELITA M."/>
    <s v="CTO"/>
    <x v="1"/>
    <d v="2024-01-02T00:00:00"/>
    <d v="2024-01-02T00:00:00"/>
    <s v="SL"/>
    <m/>
    <s v="1 SL"/>
    <n v="1"/>
    <m/>
  </r>
  <r>
    <n v="5620"/>
    <x v="116"/>
    <d v="2024-01-03T00:00:00"/>
    <s v="MAALA JOSEPHINE D."/>
    <s v="OFFICE OF THE SANGGUNIANG PANLUNGSOD "/>
    <x v="1"/>
    <d v="2024-01-05T00:00:00"/>
    <d v="2024-01-05T00:00:00"/>
    <s v="OTHER"/>
    <s v="SEC 21 EO 292- SPECIAL PRIVILEGE"/>
    <s v="1 OTHER"/>
    <n v="1"/>
    <m/>
  </r>
  <r>
    <n v="5621"/>
    <x v="116"/>
    <d v="2023-12-15T00:00:00"/>
    <s v="MERCADO RENGIE M."/>
    <n v="0"/>
    <x v="2"/>
    <d v="2023-12-14T00:00:00"/>
    <d v="2023-12-14T00:00:00"/>
    <s v="SL"/>
    <m/>
    <s v="1 SL"/>
    <n v="1"/>
    <m/>
  </r>
  <r>
    <n v="5622"/>
    <x v="116"/>
    <d v="2023-12-29T00:00:00"/>
    <s v="MERCADO RENGIE M."/>
    <n v="0"/>
    <x v="2"/>
    <d v="2023-12-21T00:00:00"/>
    <d v="2023-12-22T00:00:00"/>
    <s v="VL"/>
    <m/>
    <s v="2 VL"/>
    <n v="2"/>
    <m/>
  </r>
  <r>
    <n v="5622"/>
    <x v="116"/>
    <d v="2023-12-29T00:00:00"/>
    <s v="MERCADO RENGIE M."/>
    <n v="0"/>
    <x v="2"/>
    <d v="2023-12-27T00:00:00"/>
    <d v="2023-12-28T00:00:00"/>
    <s v="VL"/>
    <m/>
    <s v="2 VL"/>
    <n v="2"/>
    <m/>
  </r>
  <r>
    <n v="5623"/>
    <x v="116"/>
    <d v="2024-01-02T00:00:00"/>
    <s v="MAULLON JAENA F."/>
    <n v="0"/>
    <x v="2"/>
    <d v="2024-01-05T00:00:00"/>
    <d v="2024-01-05T00:00:00"/>
    <s v="VL"/>
    <m/>
    <s v="1 VL"/>
    <n v="1"/>
    <m/>
  </r>
  <r>
    <n v="5624"/>
    <x v="116"/>
    <d v="2024-01-05T00:00:00"/>
    <s v="DIMARANAN GREGORIA C."/>
    <s v="ACCOUNTING"/>
    <x v="1"/>
    <d v="2024-01-04T00:00:00"/>
    <d v="2024-01-04T00:00:00"/>
    <s v="SL"/>
    <m/>
    <s v="1 SL"/>
    <n v="1"/>
    <m/>
  </r>
  <r>
    <n v="5625"/>
    <x v="116"/>
    <d v="2024-01-05T00:00:00"/>
    <s v="AMON RHEALYN O."/>
    <s v="ACCOUNTING"/>
    <x v="1"/>
    <d v="2024-01-04T00:00:00"/>
    <d v="2024-01-04T00:00:00"/>
    <s v="SL"/>
    <m/>
    <s v="1 SL"/>
    <n v="1"/>
    <m/>
  </r>
  <r>
    <n v="5626"/>
    <x v="116"/>
    <d v="2024-01-04T00:00:00"/>
    <s v="DE SAGUN NANCY D."/>
    <s v="SP"/>
    <x v="0"/>
    <d v="2023-12-20T00:00:00"/>
    <d v="2023-12-20T00:00:00"/>
    <s v="SL"/>
    <m/>
    <s v="1 SL"/>
    <n v="1"/>
    <m/>
  </r>
  <r>
    <n v="5627"/>
    <x v="116"/>
    <d v="2024-01-02T00:00:00"/>
    <s v="MONTENEGRO HENRY S."/>
    <s v="SP"/>
    <x v="1"/>
    <d v="2023-12-29T00:00:00"/>
    <d v="2023-12-29T00:00:00"/>
    <s v="SL"/>
    <m/>
    <s v="1 SL"/>
    <n v="1"/>
    <m/>
  </r>
  <r>
    <n v="5628"/>
    <x v="116"/>
    <d v="2023-12-28T00:00:00"/>
    <s v="BASA CLEOVI  "/>
    <s v="CSU"/>
    <x v="0"/>
    <d v="2024-01-04T00:00:00"/>
    <d v="2024-01-05T00:00:00"/>
    <s v="VL"/>
    <m/>
    <s v="2 VL"/>
    <n v="2"/>
    <m/>
  </r>
  <r>
    <n v="5629"/>
    <x v="116"/>
    <d v="2023-12-29T00:00:00"/>
    <s v="BIGLANG-AWA MELCHOR  "/>
    <n v="0"/>
    <x v="1"/>
    <d v="2023-12-28T00:00:00"/>
    <d v="2023-12-29T00:00:00"/>
    <s v="OTHER"/>
    <s v="SEC 21 EO 292- SPECIAL PRIVILEGE"/>
    <s v="2 OTHER"/>
    <n v="2"/>
    <m/>
  </r>
  <r>
    <n v="5630"/>
    <x v="116"/>
    <d v="2024-01-09T00:00:00"/>
    <s v="MAWAK NEIZER B."/>
    <n v="0"/>
    <x v="2"/>
    <d v="2024-01-08T00:00:00"/>
    <d v="2024-01-16T00:00:00"/>
    <s v="OTHER"/>
    <s v="RA NO. 8187/CSC MC NO.71 PATERNITY LEAVE"/>
    <s v="7 OTHER"/>
    <n v="7"/>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ivotTable1" cacheId="1" applyNumberFormats="0" applyBorderFormats="0" applyFontFormats="0" applyPatternFormats="0" applyAlignmentFormats="0" applyWidthHeightFormats="1" dataCaption="Values" missingCaption="----" updatedVersion="8" minRefreshableVersion="3" useAutoFormatting="1" itemPrintTitles="1" createdVersion="8" indent="0" outline="1" outlineData="1" multipleFieldFilters="0">
  <location ref="A3:G18" firstHeaderRow="1" firstDataRow="2" firstDataCol="1"/>
  <pivotFields count="16">
    <pivotField showAll="0"/>
    <pivotField showAll="0">
      <items count="118">
        <item x="18"/>
        <item x="19"/>
        <item x="20"/>
        <item x="21"/>
        <item x="22"/>
        <item x="23"/>
        <item x="24"/>
        <item x="25"/>
        <item x="26"/>
        <item x="27"/>
        <item x="28"/>
        <item x="29"/>
        <item x="30"/>
        <item x="31"/>
        <item x="32"/>
        <item x="0"/>
        <item x="1"/>
        <item x="33"/>
        <item x="34"/>
        <item x="2"/>
        <item x="3"/>
        <item x="35"/>
        <item x="4"/>
        <item x="5"/>
        <item x="6"/>
        <item x="7"/>
        <item x="8"/>
        <item x="9"/>
        <item x="10"/>
        <item x="11"/>
        <item x="12"/>
        <item x="13"/>
        <item x="36"/>
        <item x="14"/>
        <item x="15"/>
        <item x="16"/>
        <item x="17"/>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7"/>
        <item x="88"/>
        <item x="89"/>
        <item x="90"/>
        <item x="91"/>
        <item x="92"/>
        <item x="93"/>
        <item x="94"/>
        <item x="95"/>
        <item x="96"/>
        <item x="97"/>
        <item x="98"/>
        <item x="99"/>
        <item x="100"/>
        <item x="101"/>
        <item x="102"/>
        <item x="103"/>
        <item x="104"/>
        <item x="105"/>
        <item x="106"/>
        <item x="110"/>
        <item x="107"/>
        <item x="108"/>
        <item x="109"/>
        <item x="86"/>
        <item x="111"/>
        <item x="112"/>
        <item x="113"/>
        <item x="114"/>
        <item x="115"/>
        <item x="116"/>
        <item t="default"/>
      </items>
    </pivotField>
    <pivotField showAll="0"/>
    <pivotField dataField="1" showAll="0"/>
    <pivotField showAll="0"/>
    <pivotField axis="axisCol" showAll="0">
      <items count="7">
        <item x="4"/>
        <item x="0"/>
        <item x="2"/>
        <item m="1" x="5"/>
        <item x="3"/>
        <item x="1"/>
        <item t="default"/>
      </items>
    </pivotField>
    <pivotField showAll="0"/>
    <pivotField showAll="0"/>
    <pivotField showAll="0"/>
    <pivotField showAll="0"/>
    <pivotField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axis="axisRow" showAll="0">
      <items count="7">
        <item sd="0" x="0"/>
        <item x="1"/>
        <item x="2"/>
        <item x="3"/>
        <item x="4"/>
        <item sd="0" x="5"/>
        <item t="default"/>
      </items>
    </pivotField>
    <pivotField axis="axisRow" showAll="0">
      <items count="9">
        <item sd="0" x="0"/>
        <item x="1"/>
        <item sd="0" x="2"/>
        <item sd="0" x="3"/>
        <item sd="0" x="4"/>
        <item sd="0" x="5"/>
        <item x="6"/>
        <item sd="0" x="7"/>
        <item t="default"/>
      </items>
    </pivotField>
  </pivotFields>
  <rowFields count="3">
    <field x="15"/>
    <field x="14"/>
    <field x="13"/>
  </rowFields>
  <rowItems count="14">
    <i>
      <x/>
    </i>
    <i>
      <x v="1"/>
    </i>
    <i r="1">
      <x v="4"/>
    </i>
    <i r="2">
      <x v="11"/>
    </i>
    <i r="2">
      <x v="12"/>
    </i>
    <i>
      <x v="2"/>
    </i>
    <i>
      <x v="4"/>
    </i>
    <i>
      <x v="5"/>
    </i>
    <i>
      <x v="6"/>
    </i>
    <i r="1">
      <x v="1"/>
    </i>
    <i r="2">
      <x v="1"/>
    </i>
    <i r="2">
      <x v="2"/>
    </i>
    <i r="2">
      <x v="3"/>
    </i>
    <i t="grand">
      <x/>
    </i>
  </rowItems>
  <colFields count="1">
    <field x="5"/>
  </colFields>
  <colItems count="6">
    <i>
      <x/>
    </i>
    <i>
      <x v="1"/>
    </i>
    <i>
      <x v="2"/>
    </i>
    <i>
      <x v="4"/>
    </i>
    <i>
      <x v="5"/>
    </i>
    <i t="grand">
      <x/>
    </i>
  </colItems>
  <dataFields count="1">
    <dataField name="Count of Employee Name" fld="3" subtotal="count" baseField="0" baseItem="0"/>
  </dataFields>
  <formats count="2">
    <format dxfId="63">
      <pivotArea outline="0" collapsedLevelsAreSubtotals="1" fieldPosition="0"/>
    </format>
    <format dxfId="62">
      <pivotArea outline="0" collapsedLevelsAreSubtotals="1" fieldPosition="0"/>
    </format>
  </formats>
  <pivotTableStyleInfo name="Leave Report"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800-000000000000}" name="PivotTable1"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21">
  <location ref="A3:B110" firstHeaderRow="1" firstDataRow="1" firstDataCol="1"/>
  <pivotFields count="9">
    <pivotField showAll="0" defaultSubtotal="0"/>
    <pivotField dataField="1" showAll="0"/>
    <pivotField showAll="0"/>
    <pivotField showAll="0"/>
    <pivotField showAll="0" defaultSubtotal="0"/>
    <pivotField showAll="0"/>
    <pivotField showAll="0"/>
    <pivotField axis="axisRow" showAll="0" sortType="ascending">
      <items count="109">
        <item x="2"/>
        <item m="1" x="107"/>
        <item m="1" x="106"/>
        <item x="61"/>
        <item x="103"/>
        <item x="17"/>
        <item x="51"/>
        <item x="27"/>
        <item x="52"/>
        <item x="101"/>
        <item x="102"/>
        <item x="11"/>
        <item x="66"/>
        <item x="47"/>
        <item x="60"/>
        <item x="38"/>
        <item x="4"/>
        <item x="23"/>
        <item x="71"/>
        <item x="82"/>
        <item x="14"/>
        <item x="16"/>
        <item x="98"/>
        <item x="48"/>
        <item x="85"/>
        <item x="34"/>
        <item x="58"/>
        <item x="62"/>
        <item x="54"/>
        <item x="29"/>
        <item x="39"/>
        <item x="28"/>
        <item x="3"/>
        <item x="15"/>
        <item x="30"/>
        <item x="67"/>
        <item x="32"/>
        <item x="96"/>
        <item x="95"/>
        <item x="97"/>
        <item x="35"/>
        <item x="55"/>
        <item x="21"/>
        <item x="26"/>
        <item x="42"/>
        <item x="49"/>
        <item x="75"/>
        <item x="0"/>
        <item x="92"/>
        <item x="94"/>
        <item x="10"/>
        <item x="70"/>
        <item x="12"/>
        <item x="53"/>
        <item x="59"/>
        <item x="31"/>
        <item x="64"/>
        <item x="105"/>
        <item x="73"/>
        <item x="78"/>
        <item x="74"/>
        <item x="25"/>
        <item x="89"/>
        <item x="41"/>
        <item x="24"/>
        <item x="91"/>
        <item x="87"/>
        <item x="5"/>
        <item x="72"/>
        <item x="9"/>
        <item x="99"/>
        <item x="43"/>
        <item x="6"/>
        <item x="7"/>
        <item x="33"/>
        <item x="81"/>
        <item x="77"/>
        <item x="79"/>
        <item x="88"/>
        <item x="90"/>
        <item x="76"/>
        <item x="19"/>
        <item x="40"/>
        <item x="56"/>
        <item x="80"/>
        <item x="46"/>
        <item x="44"/>
        <item x="37"/>
        <item x="100"/>
        <item x="45"/>
        <item x="93"/>
        <item x="1"/>
        <item x="84"/>
        <item x="69"/>
        <item x="57"/>
        <item x="18"/>
        <item x="50"/>
        <item x="63"/>
        <item x="36"/>
        <item x="8"/>
        <item x="86"/>
        <item x="104"/>
        <item x="68"/>
        <item x="83"/>
        <item x="65"/>
        <item x="22"/>
        <item x="20"/>
        <item x="13"/>
        <item t="default"/>
      </items>
    </pivotField>
    <pivotField showAll="0" defaultSubtotal="0"/>
  </pivotFields>
  <rowFields count="1">
    <field x="7"/>
  </rowFields>
  <rowItems count="107">
    <i>
      <x/>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t="grand">
      <x/>
    </i>
  </rowItems>
  <colItems count="1">
    <i/>
  </colItems>
  <dataFields count="1">
    <dataField name="Count of Employee" fld="1" subtotal="count" baseField="0" baseItem="0"/>
  </dataFields>
  <formats count="9">
    <format dxfId="23">
      <pivotArea dataOnly="0" labelOnly="1" outline="0" axis="axisValues" fieldPosition="0"/>
    </format>
    <format dxfId="22">
      <pivotArea grandRow="1" outline="0" collapsedLevelsAreSubtotals="1" fieldPosition="0"/>
    </format>
    <format dxfId="21">
      <pivotArea grandRow="1" outline="0" collapsedLevelsAreSubtotals="1" fieldPosition="0"/>
    </format>
    <format dxfId="20">
      <pivotArea grandRow="1" outline="0" collapsedLevelsAreSubtotals="1" fieldPosition="0"/>
    </format>
    <format dxfId="19">
      <pivotArea dataOnly="0" labelOnly="1" grandRow="1" outline="0" fieldPosition="0"/>
    </format>
    <format dxfId="18">
      <pivotArea grandRow="1" outline="0" collapsedLevelsAreSubtotals="1" fieldPosition="0"/>
    </format>
    <format dxfId="17">
      <pivotArea dataOnly="0" labelOnly="1" grandRow="1" outline="0" fieldPosition="0"/>
    </format>
    <format dxfId="16">
      <pivotArea collapsedLevelsAreSubtotals="1" fieldPosition="0">
        <references count="1">
          <reference field="7" count="0"/>
        </references>
      </pivotArea>
    </format>
    <format dxfId="15">
      <pivotArea collapsedLevelsAreSubtotals="1" fieldPosition="0">
        <references count="1">
          <reference field="7" count="0"/>
        </references>
      </pivotArea>
    </format>
  </formats>
  <chartFormats count="1">
    <chartFormat chart="20" format="0" series="1">
      <pivotArea type="data" outline="0" fieldPosition="0">
        <references count="1">
          <reference field="4294967294" count="1" selected="0">
            <x v="0"/>
          </reference>
        </references>
      </pivotArea>
    </chartFormat>
  </chartFormats>
  <pivotTableStyleInfo name="Leave Report"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0000000}" name="AttendanceRecord" displayName="AttendanceRecord" ref="B5:AR17" totalsRowShown="0">
  <autoFilter ref="B5:AR17" xr:uid="{00000000-0009-0000-0100-000002000000}">
    <filterColumn colId="0" hiddenButton="1"/>
    <filterColumn colId="1" hiddenButton="1">
      <colorFilter dxfId="61"/>
    </filterColumn>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autoFilter>
  <tableColumns count="43">
    <tableColumn id="1" xr3:uid="{00000000-0010-0000-0000-000001000000}" name="Weekday/Month" dataCellStyle="Months"/>
    <tableColumn id="6" xr3:uid="{00000000-0010-0000-0000-000006000000}" name="SUN">
      <calculatedColumnFormula>IFERROR(IF(TEXT(DATE(Calendar_Year,ROW($A1),1),"ddd")=LEFT(C$5,3),DATE(Calendar_Year,ROW($A1),1),""),"")</calculatedColumnFormula>
    </tableColumn>
    <tableColumn id="7" xr3:uid="{00000000-0010-0000-0000-000007000000}" name="MON">
      <calculatedColumnFormula>IFERROR(IF(TEXT(DATE(Calendar_Year,ROW($A1),1),"ddd")=LEFT(D$5,3),DATE(Calendar_Year,ROW($A1),1),IF(C6&gt;=1,C6+1,"")),"")</calculatedColumnFormula>
    </tableColumn>
    <tableColumn id="8" xr3:uid="{00000000-0010-0000-0000-000008000000}" name="TUE">
      <calculatedColumnFormula>IFERROR(IF(TEXT(DATE(Calendar_Year,ROW($A1),1),"ddd")=LEFT(E$5,3),DATE(Calendar_Year,ROW($A1),1),IF(D6&gt;=1,D6+1,"")),"")</calculatedColumnFormula>
    </tableColumn>
    <tableColumn id="9" xr3:uid="{00000000-0010-0000-0000-000009000000}" name="WED">
      <calculatedColumnFormula>IFERROR(IF(TEXT(DATE(Calendar_Year,ROW($A1),1),"ddd")=LEFT(F$5,3),DATE(Calendar_Year,ROW($A1),1),IF(E6&gt;=1,E6+1,"")),"")</calculatedColumnFormula>
    </tableColumn>
    <tableColumn id="10" xr3:uid="{00000000-0010-0000-0000-00000A000000}" name="THU">
      <calculatedColumnFormula>IFERROR(IF(TEXT(DATE(Calendar_Year,ROW($A1),1),"ddd")=LEFT(G$5,3),DATE(Calendar_Year,ROW($A1),1),IF(F6&gt;=1,F6+1,"")),"")</calculatedColumnFormula>
    </tableColumn>
    <tableColumn id="11" xr3:uid="{00000000-0010-0000-0000-00000B000000}" name="FRI">
      <calculatedColumnFormula>IFERROR(IF(TEXT(DATE(Calendar_Year,ROW($A1),1),"ddd")=LEFT(H$5,3),DATE(Calendar_Year,ROW($A1),1),IF(G6&gt;=1,G6+1,"")),"")</calculatedColumnFormula>
    </tableColumn>
    <tableColumn id="12" xr3:uid="{00000000-0010-0000-0000-00000C000000}" name="SAT">
      <calculatedColumnFormula>IFERROR(IF(TEXT(DATE(Calendar_Year,ROW($A1),1),"ddd")=LEFT(I$5,3),DATE(Calendar_Year,ROW($A1),1),IF(H6&gt;=1,H6+1,"")),"")</calculatedColumnFormula>
    </tableColumn>
    <tableColumn id="13" xr3:uid="{00000000-0010-0000-0000-00000D000000}" name="SUN   ">
      <calculatedColumnFormula>IFERROR(IF(I6&gt;=1,I6+1,""),"")</calculatedColumnFormula>
    </tableColumn>
    <tableColumn id="14" xr3:uid="{00000000-0010-0000-0000-00000E000000}" name="MON   ">
      <calculatedColumnFormula>IFERROR(IF(J6&gt;=1,J6+1,""),"")</calculatedColumnFormula>
    </tableColumn>
    <tableColumn id="15" xr3:uid="{00000000-0010-0000-0000-00000F000000}" name="TUE   ">
      <calculatedColumnFormula>IFERROR(IF(K6&gt;=1,K6+1,""),"")</calculatedColumnFormula>
    </tableColumn>
    <tableColumn id="16" xr3:uid="{00000000-0010-0000-0000-000010000000}" name="WED   ">
      <calculatedColumnFormula>IFERROR(IF(L6&gt;=1,L6+1,""),"")</calculatedColumnFormula>
    </tableColumn>
    <tableColumn id="17" xr3:uid="{00000000-0010-0000-0000-000011000000}" name="THU   ">
      <calculatedColumnFormula>IFERROR(IF(M6&gt;=1,M6+1,""),"")</calculatedColumnFormula>
    </tableColumn>
    <tableColumn id="18" xr3:uid="{00000000-0010-0000-0000-000012000000}" name="FRI   ">
      <calculatedColumnFormula>IFERROR(IF(N6&gt;=1,N6+1,""),"")</calculatedColumnFormula>
    </tableColumn>
    <tableColumn id="19" xr3:uid="{00000000-0010-0000-0000-000013000000}" name="SAT   ">
      <calculatedColumnFormula>IFERROR(IF(O6&gt;=1,O6+1,""),"")</calculatedColumnFormula>
    </tableColumn>
    <tableColumn id="20" xr3:uid="{00000000-0010-0000-0000-000014000000}" name="SUN    ">
      <calculatedColumnFormula>IFERROR(IF(P6&gt;=1,P6+1,""),"")</calculatedColumnFormula>
    </tableColumn>
    <tableColumn id="21" xr3:uid="{00000000-0010-0000-0000-000015000000}" name="MON    ">
      <calculatedColumnFormula>IFERROR(IF(Q6&gt;=1,Q6+1,""),"")</calculatedColumnFormula>
    </tableColumn>
    <tableColumn id="22" xr3:uid="{00000000-0010-0000-0000-000016000000}" name="TUE    ">
      <calculatedColumnFormula>IFERROR(IF(R6&gt;=1,R6+1,""),"")</calculatedColumnFormula>
    </tableColumn>
    <tableColumn id="23" xr3:uid="{00000000-0010-0000-0000-000017000000}" name="WED    ">
      <calculatedColumnFormula>IFERROR(IF(S6&gt;=1,S6+1,""),"")</calculatedColumnFormula>
    </tableColumn>
    <tableColumn id="24" xr3:uid="{00000000-0010-0000-0000-000018000000}" name="THU    ">
      <calculatedColumnFormula>IFERROR(IF(T6&gt;=1,T6+1,""),"")</calculatedColumnFormula>
    </tableColumn>
    <tableColumn id="25" xr3:uid="{00000000-0010-0000-0000-000019000000}" name="FRI    ">
      <calculatedColumnFormula>IFERROR(IF(U6&gt;=1,U6+1,""),"")</calculatedColumnFormula>
    </tableColumn>
    <tableColumn id="26" xr3:uid="{00000000-0010-0000-0000-00001A000000}" name="SAT    ">
      <calculatedColumnFormula>IFERROR(IF(V6&gt;=1,V6+1,""),"")</calculatedColumnFormula>
    </tableColumn>
    <tableColumn id="27" xr3:uid="{00000000-0010-0000-0000-00001B000000}" name="SUN     ">
      <calculatedColumnFormula>IFERROR(IF(W6&gt;=1,W6+1,""),"")</calculatedColumnFormula>
    </tableColumn>
    <tableColumn id="28" xr3:uid="{00000000-0010-0000-0000-00001C000000}" name="MON     ">
      <calculatedColumnFormula>IFERROR(IF(X6&gt;=1,X6+1,""),"")</calculatedColumnFormula>
    </tableColumn>
    <tableColumn id="29" xr3:uid="{00000000-0010-0000-0000-00001D000000}" name="TUE     ">
      <calculatedColumnFormula>IFERROR(IF(Y6&gt;=1,Y6+1,""),"")</calculatedColumnFormula>
    </tableColumn>
    <tableColumn id="30" xr3:uid="{00000000-0010-0000-0000-00001E000000}" name="WED     ">
      <calculatedColumnFormula>IFERROR(IF(Z6&gt;=1,Z6+1,""),"")</calculatedColumnFormula>
    </tableColumn>
    <tableColumn id="31" xr3:uid="{00000000-0010-0000-0000-00001F000000}" name="THU  ">
      <calculatedColumnFormula>IFERROR(IF(AA6&gt;=1,AA6+1,""),"")</calculatedColumnFormula>
    </tableColumn>
    <tableColumn id="32" xr3:uid="{00000000-0010-0000-0000-000020000000}" name="FRI     ">
      <calculatedColumnFormula>IFERROR(IF(AB6&gt;=1,AB6+1,""),"")</calculatedColumnFormula>
    </tableColumn>
    <tableColumn id="33" xr3:uid="{00000000-0010-0000-0000-000021000000}" name="SAT     ">
      <calculatedColumnFormula>IFERROR(IF(AC6&gt;=1,AC6+1,""),"")</calculatedColumnFormula>
    </tableColumn>
    <tableColumn id="34" xr3:uid="{00000000-0010-0000-0000-000022000000}" name="SUN ">
      <calculatedColumnFormula>IFERROR(IF(AD6&gt;=1,AD6+1,""),"")</calculatedColumnFormula>
    </tableColumn>
    <tableColumn id="35" xr3:uid="{00000000-0010-0000-0000-000023000000}" name="MON ">
      <calculatedColumnFormula>IFERROR(IF(AE6&gt;=1,AE6+1,""),"")</calculatedColumnFormula>
    </tableColumn>
    <tableColumn id="36" xr3:uid="{00000000-0010-0000-0000-000024000000}" name="TUE ">
      <calculatedColumnFormula>IFERROR(IF(AF6&gt;=1,AF6+1,""),"")</calculatedColumnFormula>
    </tableColumn>
    <tableColumn id="37" xr3:uid="{00000000-0010-0000-0000-000025000000}" name="WED ">
      <calculatedColumnFormula>IFERROR(IF(AG6&gt;=1,AG6+1,""),"")</calculatedColumnFormula>
    </tableColumn>
    <tableColumn id="38" xr3:uid="{00000000-0010-0000-0000-000026000000}" name="THU ">
      <calculatedColumnFormula>IFERROR(IF(AH6&gt;=1,AH6+1,""),"")</calculatedColumnFormula>
    </tableColumn>
    <tableColumn id="39" xr3:uid="{00000000-0010-0000-0000-000027000000}" name="FRI ">
      <calculatedColumnFormula>IFERROR(IF(AI6&gt;=1,AI6+1,""),"")</calculatedColumnFormula>
    </tableColumn>
    <tableColumn id="40" xr3:uid="{00000000-0010-0000-0000-000028000000}" name="SAT ">
      <calculatedColumnFormula>IFERROR(IF(AJ6&gt;=1,AJ6+1,""),"")</calculatedColumnFormula>
    </tableColumn>
    <tableColumn id="41" xr3:uid="{00000000-0010-0000-0000-000029000000}" name="SUN  ">
      <calculatedColumnFormula>IFERROR(IF(AND(AK6&gt;=1,AK6+1&lt;=DATE(Calendar_Year,ROW($A1)+1,0)),AK6+1,""),"")</calculatedColumnFormula>
    </tableColumn>
    <tableColumn id="42" xr3:uid="{00000000-0010-0000-0000-00002A000000}" name="MON  ">
      <calculatedColumnFormula>IFERROR(IF(AND(AL6&gt;=1,AL6+1&lt;=DATE(Calendar_Year,ROW($A1)+1,0)),AL6+1,""),"")</calculatedColumnFormula>
    </tableColumn>
    <tableColumn id="43" xr3:uid="{00000000-0010-0000-0000-00002B000000}" name="TUE  ">
      <calculatedColumnFormula>IFERROR(IF(AND(AM6&gt;=1,AM6+1&lt;=DATE(Calendar_Year,ROW($A1)+1,0)),AM6+1,""),"")</calculatedColumnFormula>
    </tableColumn>
    <tableColumn id="44" xr3:uid="{00000000-0010-0000-0000-00002C000000}" name="WED  ">
      <calculatedColumnFormula>IFERROR(IF(AND(AN6&gt;=1,AN6+1&lt;=DATE(Calendar_Year,ROW($A1)+1,0)),AN6+1,""),"")</calculatedColumnFormula>
    </tableColumn>
    <tableColumn id="45" xr3:uid="{00000000-0010-0000-0000-00002D000000}" name="THU  2">
      <calculatedColumnFormula>IFERROR(IF(AND(AO6&gt;=1,AO6+1&lt;=DATE(Calendar_Year,ROW($A1)+1,0)),AO6+1,""),"")</calculatedColumnFormula>
    </tableColumn>
    <tableColumn id="46" xr3:uid="{00000000-0010-0000-0000-00002E000000}" name="FRI  ">
      <calculatedColumnFormula>IFERROR(IF(AND(AP6&gt;=1,AP6+1&lt;=DATE(Calendar_Year,ROW($A1)+1,0)),AP6+1,""),"")</calculatedColumnFormula>
    </tableColumn>
    <tableColumn id="47" xr3:uid="{00000000-0010-0000-0000-00002F000000}" name="SAT  ">
      <calculatedColumnFormula>IFERROR(IF(AND(AQ6&gt;=1,AQ6+1&lt;=DATE(Calendar_Year,ROW($A1)+1,0)),AQ6+1,""),"")</calculatedColumnFormula>
    </tableColumn>
  </tableColumns>
  <tableStyleInfo name="Attendance Record Table style" showFirstColumn="0" showLastColumn="0" showRowStripes="1" showColumnStripes="0"/>
  <extLst>
    <ext xmlns:x14="http://schemas.microsoft.com/office/spreadsheetml/2009/9/main" uri="{504A1905-F514-4f6f-8877-14C23A59335A}">
      <x14:table altTextSummary="An employee's attendance record is outlined in this table. Column B has the month of each year, the row corresponding to that month shows absence for each day of the month"/>
    </ext>
  </extLst>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1000000}" name="LeaveTracker" displayName="LeaveTracker" ref="A4:M10300" dataDxfId="60" headerRowCellStyle="Table Headers">
  <autoFilter ref="A4:M10300" xr:uid="{00000000-0009-0000-0100-000001000000}"/>
  <sortState xmlns:xlrd2="http://schemas.microsoft.com/office/spreadsheetml/2017/richdata2" ref="A7984:M8186">
    <sortCondition ref="B4:B8186"/>
  </sortState>
  <tableColumns count="13">
    <tableColumn id="11" xr3:uid="{00000000-0010-0000-0100-00000B000000}" name="CTRL  No" dataDxfId="59"/>
    <tableColumn id="12" xr3:uid="{00000000-0010-0000-0100-00000C000000}" name="Date Encoded" dataDxfId="58"/>
    <tableColumn id="13" xr3:uid="{00000000-0010-0000-0100-00000D000000}" name="Date File" dataDxfId="57"/>
    <tableColumn id="1" xr3:uid="{00000000-0010-0000-0100-000001000000}" name="Employee Name" totalsRowLabel="Total" dataDxfId="56" dataCellStyle="Table details"/>
    <tableColumn id="6" xr3:uid="{00000000-0010-0000-0100-000006000000}" name="Office" dataDxfId="55" dataCellStyle="Table details">
      <calculatedColumnFormula>IF(ISBLANK(LeaveTracker[[#This Row],[Employee Name]]),"-----",VLOOKUP(LeaveTracker[[#This Row],[Employee Name]],'List of Employees'!$B$4:$H$767,7))</calculatedColumnFormula>
    </tableColumn>
    <tableColumn id="8" xr3:uid="{00000000-0010-0000-0100-000008000000}" name="Employment Status" dataDxfId="54" dataCellStyle="Table details">
      <calculatedColumnFormula>IF(ISBLANK(LeaveTracker[[#This Row],[Employee Name]]),"-----",VLOOKUP(LeaveTracker[[#This Row],[Employee Name]],'List of Employees'!$B$4:$H$767,6))</calculatedColumnFormula>
    </tableColumn>
    <tableColumn id="2" xr3:uid="{00000000-0010-0000-0100-000002000000}" name="Start Date" dataDxfId="53" dataCellStyle="Table Dates"/>
    <tableColumn id="3" xr3:uid="{00000000-0010-0000-0100-000003000000}" name="End Date" dataDxfId="52" dataCellStyle="Table Dates"/>
    <tableColumn id="4" xr3:uid="{00000000-0010-0000-0100-000004000000}" name="Type of Leave" dataDxfId="51" dataCellStyle="Table details"/>
    <tableColumn id="7" xr3:uid="{00000000-0010-0000-0100-000007000000}" name="Specification" dataDxfId="50"/>
    <tableColumn id="10" xr3:uid="{00000000-0010-0000-0100-00000A000000}" name="Days Leave" dataDxfId="49">
      <calculatedColumnFormula>LeaveTracker[[#This Row],[Days]]&amp;" "&amp;LeaveTracker[[#This Row],[Type of Leave]]</calculatedColumnFormula>
    </tableColumn>
    <tableColumn id="5" xr3:uid="{00000000-0010-0000-0100-000005000000}" name="Days" totalsRowFunction="sum" dataDxfId="48" dataCellStyle="Table Days">
      <calculatedColumnFormula>NETWORKDAYS(LeaveTracker[[#This Row],[Start Date]],LeaveTracker[[#This Row],[End Date]],lstHolidays)</calculatedColumnFormula>
    </tableColumn>
    <tableColumn id="9" xr3:uid="{00000000-0010-0000-0100-000009000000}" name="RECEIVED BY:" dataDxfId="47"/>
  </tableColumns>
  <tableStyleInfo name="Attendance Record Table style" showFirstColumn="1" showLastColumn="0" showRowStripes="1" showColumnStripes="0"/>
  <extLst>
    <ext xmlns:x14="http://schemas.microsoft.com/office/spreadsheetml/2009/9/main" uri="{504A1905-F514-4f6f-8877-14C23A59335A}">
      <x14:table altTextSummary="Log employee leave in this table. Add start date, end date, type of leave and number of days"/>
    </ext>
  </extLst>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3000000}" name="Employee" displayName="Employee" ref="A3:I767" totalsRowShown="0" headerRowDxfId="46" dataDxfId="45" tableBorderDxfId="44" headerRowCellStyle="Table Headers" dataCellStyle="Table details">
  <autoFilter ref="A3:I767" xr:uid="{00000000-0009-0000-0100-000004000000}">
    <filterColumn colId="1">
      <filters>
        <filter val="BALBUENA KRISNA MIGUELA S."/>
        <filter val="GUEVARRA ROLANDO"/>
        <filter val="RODRIGUEZ ARNEL"/>
        <filter val="RODRIGUEZ GREGORIO"/>
        <filter val="RODRIGUEZ IGNACIO"/>
        <filter val="RODRIGUEZ JERALD"/>
        <filter val="RODRIGUEZ JOEL"/>
        <filter val="RODRIGUEZ JOSEPHINE R."/>
        <filter val="RODRIGUEZ MANNY"/>
        <filter val="RODRIGUEZ NARCISCO E."/>
        <filter val="RODRIGUEZ RAYMUNDO"/>
        <filter val="RODRIGUEZ REIMART L."/>
        <filter val="RODRIGUEZ RIZALDE"/>
        <filter val="RODRIGUEZ RUEL"/>
      </filters>
    </filterColumn>
  </autoFilter>
  <sortState xmlns:xlrd2="http://schemas.microsoft.com/office/spreadsheetml/2017/richdata2" ref="A4:I763">
    <sortCondition ref="B3:B763"/>
  </sortState>
  <tableColumns count="9">
    <tableColumn id="1" xr3:uid="{00000000-0010-0000-0300-000001000000}" name="NO" dataDxfId="43" dataCellStyle="Table details"/>
    <tableColumn id="2" xr3:uid="{00000000-0010-0000-0300-000002000000}" name="Employee Name" dataDxfId="42" dataCellStyle="Table details">
      <calculatedColumnFormula>CONCATENATE('List of Employees'!$C4," ",'List of Employees'!$D4, " ",LEFT('List of Employees'!$E4,1),IF(ISBLANK('List of Employees'!$E4)," ","."))</calculatedColumnFormula>
    </tableColumn>
    <tableColumn id="3" xr3:uid="{00000000-0010-0000-0300-000003000000}" name="Lastname" dataDxfId="41" dataCellStyle="Table details"/>
    <tableColumn id="4" xr3:uid="{00000000-0010-0000-0300-000004000000}" name="Firstname" dataDxfId="40" dataCellStyle="Table details"/>
    <tableColumn id="5" xr3:uid="{00000000-0010-0000-0300-000005000000}" name="Middlename" dataDxfId="39" dataCellStyle="Table details"/>
    <tableColumn id="6" xr3:uid="{00000000-0010-0000-0300-000006000000}" name="Position" dataDxfId="38" dataCellStyle="Table details"/>
    <tableColumn id="7" xr3:uid="{00000000-0010-0000-0300-000007000000}" name="Employment Status" dataDxfId="37" dataCellStyle="Table details"/>
    <tableColumn id="8" xr3:uid="{00000000-0010-0000-0300-000008000000}" name="Office" dataDxfId="36" dataCellStyle="Table details"/>
    <tableColumn id="9" xr3:uid="{00000000-0010-0000-0300-000009000000}" name="DUMPLICATE" dataDxfId="35" dataCellStyle="Table details">
      <calculatedColumnFormula>COUNTIF('List of Employees'!$B$4:$B$767,'List of Employees'!$B4)&gt;1</calculatedColumnFormula>
    </tableColumn>
  </tableColumns>
  <tableStyleInfo name="Attendance Record Table style"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00000000-000C-0000-FFFF-FFFF04000000}" name="CompanyHolidays" displayName="CompanyHolidays" ref="B3:C34" totalsRowShown="0" dataDxfId="34" headerRowCellStyle="Table Headers">
  <tableColumns count="2">
    <tableColumn id="1" xr3:uid="{00000000-0010-0000-0400-000001000000}" name="Company Holidays" dataCellStyle="Table Dates"/>
    <tableColumn id="2" xr3:uid="{00000000-0010-0000-0400-000002000000}" name="Description" dataCellStyle="Table details"/>
  </tableColumns>
  <tableStyleInfo name="Attendance Record Table style" showFirstColumn="0" showLastColumn="0" showRowStripes="1" showColumnStripes="0"/>
  <extLst>
    <ext xmlns:x14="http://schemas.microsoft.com/office/spreadsheetml/2009/9/main" uri="{504A1905-F514-4f6f-8877-14C23A59335A}">
      <x14:table altTextSummary="List of company holidays with description"/>
    </ext>
  </extLst>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5000000}" name="Table3" displayName="Table3" ref="A5:I825" totalsRowShown="0" headerRowDxfId="33">
  <autoFilter ref="A5:I825" xr:uid="{00000000-0009-0000-0100-000003000000}"/>
  <sortState xmlns:xlrd2="http://schemas.microsoft.com/office/spreadsheetml/2017/richdata2" ref="A4:H407">
    <sortCondition ref="A3:A407"/>
  </sortState>
  <tableColumns count="9">
    <tableColumn id="1" xr3:uid="{00000000-0010-0000-0500-000001000000}" name="NO" dataDxfId="32">
      <calculatedColumnFormula>IF(ISBLANK(B6),"",ROW(A1))</calculatedColumnFormula>
    </tableColumn>
    <tableColumn id="2" xr3:uid="{00000000-0010-0000-0500-000002000000}" name="EMPLOYEE NAME" dataDxfId="31">
      <calculatedColumnFormula>IF(ISBLANK('List of Employees'!B5),"",'List of Employees'!B5)</calculatedColumnFormula>
    </tableColumn>
    <tableColumn id="3" xr3:uid="{00000000-0010-0000-0500-000003000000}" name="OFFICE" dataDxfId="30">
      <calculatedColumnFormula>VLOOKUP(Table3[[#This Row],[EMPLOYEE NAME]],'List of Employees'!$B$4:$H$767,6)</calculatedColumnFormula>
    </tableColumn>
    <tableColumn id="4" xr3:uid="{00000000-0010-0000-0500-000004000000}" name="# SICK LEAVE" dataDxfId="29">
      <calculatedColumnFormula>SUMIFS(LeaveTracker[Days],LeaveTracker[Employee Name],valSelEmployee,LeaveTracker[Start Date],"&gt;="&amp;DATE(Calendar_Year,1,1),LeaveTracker[End Date],"&lt;"&amp;DATE(Calendar_Year+1,1,1),LeaveTracker[Type of Leave],'Leave Types'!B4)</calculatedColumnFormula>
    </tableColumn>
    <tableColumn id="5" xr3:uid="{00000000-0010-0000-0500-000005000000}" name="#VACATION" dataDxfId="28"/>
    <tableColumn id="6" xr3:uid="{00000000-0010-0000-0500-000006000000}" name="#MATERNITY" dataDxfId="27"/>
    <tableColumn id="7" xr3:uid="{00000000-0010-0000-0500-000007000000}" name="#PATERNITY" dataDxfId="26"/>
    <tableColumn id="8" xr3:uid="{00000000-0010-0000-0500-000008000000}" name="#OTHERS" dataDxfId="25"/>
    <tableColumn id="9" xr3:uid="{00000000-0010-0000-0500-000009000000}" name="TOTAL DAYS LEAVE" dataDxfId="24">
      <calculatedColumnFormula>SUM(Table3[[#This Row],['# SICK LEAVE]:['#OTHERS]])</calculatedColumnFormula>
    </tableColumn>
  </tableColumns>
  <tableStyleInfo name="Attendance Record Table style"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0000000-000C-0000-FFFF-FFFF06000000}" name="LeaveTypes" displayName="LeaveTypes" ref="B3:B9" totalsRowShown="0" headerRowCellStyle="Table Headers" dataCellStyle="Table details">
  <tableColumns count="1">
    <tableColumn id="1" xr3:uid="{00000000-0010-0000-0600-000001000000}" name="List of Leave Types" dataCellStyle="Table details"/>
  </tableColumns>
  <tableStyleInfo name="Attendance Record Table style" showFirstColumn="0" showLastColumn="0" showRowStripes="1" showColumnStripes="0"/>
  <extLst>
    <ext xmlns:x14="http://schemas.microsoft.com/office/spreadsheetml/2009/9/main" uri="{504A1905-F514-4f6f-8877-14C23A59335A}">
      <x14:table altTextSummary="List of types of leave- Sick Leave, Vacation, Bereavement, and Other"/>
    </ext>
  </extLst>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0000000-000C-0000-FFFF-FFFF07000000}" name="LeaveTypes7" displayName="LeaveTypes7" ref="D3:D25" totalsRowShown="0" headerRowCellStyle="Table Headers" dataCellStyle="Table details">
  <autoFilter ref="D3:D25" xr:uid="{00000000-0009-0000-0100-000006000000}"/>
  <sortState xmlns:xlrd2="http://schemas.microsoft.com/office/spreadsheetml/2017/richdata2" ref="D4:D25">
    <sortCondition descending="1" ref="D3:D25"/>
  </sortState>
  <tableColumns count="1">
    <tableColumn id="1" xr3:uid="{00000000-0010-0000-0700-000001000000}" name="YEAR" dataCellStyle="Table details"/>
  </tableColumns>
  <tableStyleInfo name="Attendance Record Table style" showFirstColumn="0" showLastColumn="0" showRowStripes="1" showColumnStripes="0"/>
  <extLst>
    <ext xmlns:x14="http://schemas.microsoft.com/office/spreadsheetml/2009/9/main" uri="{504A1905-F514-4f6f-8877-14C23A59335A}">
      <x14:table altTextSummary="List of types of leave- Sick Leave, Vacation, Bereavement, and Other"/>
    </ext>
  </extLst>
</table>
</file>

<file path=xl/theme/theme1.xml><?xml version="1.0" encoding="utf-8"?>
<a:theme xmlns:a="http://schemas.openxmlformats.org/drawingml/2006/main" name="Employee Attendance Tracker">
  <a:themeElements>
    <a:clrScheme name="Custom 3">
      <a:dk1>
        <a:sysClr val="windowText" lastClr="000000"/>
      </a:dk1>
      <a:lt1>
        <a:sysClr val="window" lastClr="FFFFFF"/>
      </a:lt1>
      <a:dk2>
        <a:srgbClr val="36384E"/>
      </a:dk2>
      <a:lt2>
        <a:srgbClr val="E6E6E6"/>
      </a:lt2>
      <a:accent1>
        <a:srgbClr val="8BBEDD"/>
      </a:accent1>
      <a:accent2>
        <a:srgbClr val="53B9B4"/>
      </a:accent2>
      <a:accent3>
        <a:srgbClr val="9FD179"/>
      </a:accent3>
      <a:accent4>
        <a:srgbClr val="F6E166"/>
      </a:accent4>
      <a:accent5>
        <a:srgbClr val="F9A755"/>
      </a:accent5>
      <a:accent6>
        <a:srgbClr val="ED7669"/>
      </a:accent6>
      <a:hlink>
        <a:srgbClr val="0000FF"/>
      </a:hlink>
      <a:folHlink>
        <a:srgbClr val="800080"/>
      </a:folHlink>
    </a:clrScheme>
    <a:fontScheme name="67 employee attendance tracker">
      <a:majorFont>
        <a:latin typeface="Bookman Old Style"/>
        <a:ea typeface=""/>
        <a:cs typeface=""/>
      </a:majorFont>
      <a:minorFont>
        <a:latin typeface="Trebuchet MS"/>
        <a:ea typeface=""/>
        <a:cs typeface=""/>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3" Type="http://schemas.openxmlformats.org/officeDocument/2006/relationships/table" Target="../tables/table7.xml"/><Relationship Id="rId2" Type="http://schemas.openxmlformats.org/officeDocument/2006/relationships/table" Target="../tables/table6.x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ivotTable" Target="../pivotTables/pivot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6"/>
  <dimension ref="A3:G18"/>
  <sheetViews>
    <sheetView zoomScale="95" zoomScaleNormal="95" workbookViewId="0">
      <selection activeCell="G12" sqref="C12:G12"/>
    </sheetView>
  </sheetViews>
  <sheetFormatPr defaultRowHeight="14.4" x14ac:dyDescent="0.3"/>
  <cols>
    <col min="1" max="1" width="23.77734375" bestFit="1" customWidth="1"/>
    <col min="2" max="2" width="16.33203125" bestFit="1" customWidth="1"/>
    <col min="3" max="3" width="8.109375" bestFit="1" customWidth="1"/>
    <col min="4" max="4" width="8.21875" bestFit="1" customWidth="1"/>
    <col min="5" max="5" width="9.109375" bestFit="1" customWidth="1"/>
    <col min="6" max="6" width="11.77734375" bestFit="1" customWidth="1"/>
    <col min="7" max="8" width="11.6640625" bestFit="1" customWidth="1"/>
    <col min="9" max="9" width="17.77734375" bestFit="1" customWidth="1"/>
    <col min="10" max="10" width="4.6640625" bestFit="1" customWidth="1"/>
    <col min="11" max="11" width="11.44140625" bestFit="1" customWidth="1"/>
    <col min="12" max="12" width="4.109375" bestFit="1" customWidth="1"/>
    <col min="13" max="13" width="5.44140625" bestFit="1" customWidth="1"/>
    <col min="14" max="14" width="8.33203125" bestFit="1" customWidth="1"/>
    <col min="15" max="15" width="4.6640625" bestFit="1" customWidth="1"/>
    <col min="16" max="16" width="4.44140625" bestFit="1" customWidth="1"/>
    <col min="17" max="17" width="4.6640625" bestFit="1" customWidth="1"/>
    <col min="18" max="18" width="8.44140625" bestFit="1" customWidth="1"/>
    <col min="19" max="19" width="7" bestFit="1" customWidth="1"/>
    <col min="20" max="20" width="4.6640625" bestFit="1" customWidth="1"/>
    <col min="21" max="21" width="11.77734375" bestFit="1" customWidth="1"/>
    <col min="22" max="22" width="18.77734375" bestFit="1" customWidth="1"/>
    <col min="23" max="23" width="4.88671875" bestFit="1" customWidth="1"/>
    <col min="24" max="24" width="19.88671875" bestFit="1" customWidth="1"/>
    <col min="25" max="25" width="18.44140625" bestFit="1" customWidth="1"/>
    <col min="26" max="26" width="13" bestFit="1" customWidth="1"/>
    <col min="27" max="27" width="29.6640625" bestFit="1" customWidth="1"/>
    <col min="28" max="28" width="9.44140625" bestFit="1" customWidth="1"/>
    <col min="29" max="29" width="6" bestFit="1" customWidth="1"/>
    <col min="30" max="30" width="20.44140625" bestFit="1" customWidth="1"/>
    <col min="31" max="31" width="19.109375" bestFit="1" customWidth="1"/>
    <col min="32" max="32" width="5.88671875" bestFit="1" customWidth="1"/>
    <col min="33" max="33" width="19.33203125" bestFit="1" customWidth="1"/>
    <col min="34" max="34" width="4.44140625" bestFit="1" customWidth="1"/>
    <col min="35" max="35" width="7.44140625" bestFit="1" customWidth="1"/>
    <col min="36" max="36" width="4.6640625" bestFit="1" customWidth="1"/>
    <col min="37" max="37" width="12.6640625" bestFit="1" customWidth="1"/>
    <col min="38" max="38" width="4.109375" bestFit="1" customWidth="1"/>
    <col min="39" max="39" width="6.77734375" bestFit="1" customWidth="1"/>
    <col min="40" max="40" width="15.33203125" bestFit="1" customWidth="1"/>
    <col min="41" max="41" width="4.6640625" bestFit="1" customWidth="1"/>
    <col min="42" max="42" width="7.44140625" bestFit="1" customWidth="1"/>
    <col min="43" max="43" width="4.44140625" bestFit="1" customWidth="1"/>
    <col min="44" max="44" width="18.21875" bestFit="1" customWidth="1"/>
    <col min="45" max="45" width="17.44140625" bestFit="1" customWidth="1"/>
    <col min="46" max="46" width="20.21875" bestFit="1" customWidth="1"/>
    <col min="47" max="47" width="17.44140625" bestFit="1" customWidth="1"/>
    <col min="48" max="48" width="9.21875" bestFit="1" customWidth="1"/>
    <col min="49" max="49" width="4.6640625" bestFit="1" customWidth="1"/>
    <col min="50" max="50" width="16.44140625" bestFit="1" customWidth="1"/>
    <col min="51" max="51" width="9.109375" bestFit="1" customWidth="1"/>
    <col min="52" max="52" width="6.21875" bestFit="1" customWidth="1"/>
    <col min="53" max="53" width="5.44140625" bestFit="1" customWidth="1"/>
    <col min="54" max="54" width="31.33203125" bestFit="1" customWidth="1"/>
    <col min="55" max="55" width="9.88671875" bestFit="1" customWidth="1"/>
    <col min="56" max="56" width="9.33203125" bestFit="1" customWidth="1"/>
    <col min="57" max="57" width="4.6640625" bestFit="1" customWidth="1"/>
    <col min="58" max="58" width="6.88671875" bestFit="1" customWidth="1"/>
    <col min="59" max="59" width="13.77734375" bestFit="1" customWidth="1"/>
    <col min="60" max="60" width="8.6640625" bestFit="1" customWidth="1"/>
    <col min="61" max="61" width="4.21875" bestFit="1" customWidth="1"/>
    <col min="62" max="62" width="21.6640625" bestFit="1" customWidth="1"/>
    <col min="63" max="63" width="19.44140625" bestFit="1" customWidth="1"/>
    <col min="64" max="64" width="25.44140625" bestFit="1" customWidth="1"/>
    <col min="65" max="65" width="15.21875" bestFit="1" customWidth="1"/>
    <col min="66" max="66" width="4.21875" bestFit="1" customWidth="1"/>
    <col min="67" max="67" width="17.77734375" bestFit="1" customWidth="1"/>
    <col min="68" max="68" width="42.33203125" bestFit="1" customWidth="1"/>
    <col min="69" max="69" width="5.21875" bestFit="1" customWidth="1"/>
    <col min="70" max="70" width="4.44140625" bestFit="1" customWidth="1"/>
    <col min="71" max="71" width="22.44140625" bestFit="1" customWidth="1"/>
    <col min="72" max="72" width="4.88671875" bestFit="1" customWidth="1"/>
    <col min="73" max="73" width="5.88671875" bestFit="1" customWidth="1"/>
    <col min="74" max="74" width="14.33203125" bestFit="1" customWidth="1"/>
    <col min="75" max="75" width="13.6640625" bestFit="1" customWidth="1"/>
    <col min="76" max="76" width="4.6640625" bestFit="1" customWidth="1"/>
    <col min="77" max="77" width="4.44140625" bestFit="1" customWidth="1"/>
    <col min="78" max="78" width="16" bestFit="1" customWidth="1"/>
    <col min="79" max="79" width="12.44140625" bestFit="1" customWidth="1"/>
    <col min="80" max="80" width="21.88671875" bestFit="1" customWidth="1"/>
    <col min="81" max="81" width="27.44140625" bestFit="1" customWidth="1"/>
    <col min="82" max="82" width="4.33203125" bestFit="1" customWidth="1"/>
    <col min="83" max="83" width="4.6640625" bestFit="1" customWidth="1"/>
    <col min="84" max="84" width="8.109375" bestFit="1" customWidth="1"/>
    <col min="85" max="85" width="5.44140625" bestFit="1" customWidth="1"/>
    <col min="86" max="86" width="17.77734375" bestFit="1" customWidth="1"/>
    <col min="87" max="87" width="11" bestFit="1" customWidth="1"/>
    <col min="88" max="88" width="5.88671875" bestFit="1" customWidth="1"/>
    <col min="89" max="89" width="4.88671875" bestFit="1" customWidth="1"/>
    <col min="90" max="90" width="9.44140625" bestFit="1" customWidth="1"/>
    <col min="91" max="91" width="6.88671875" bestFit="1" customWidth="1"/>
    <col min="92" max="92" width="12.6640625" bestFit="1" customWidth="1"/>
    <col min="93" max="93" width="11.44140625" bestFit="1" customWidth="1"/>
    <col min="94" max="94" width="12.44140625" bestFit="1" customWidth="1"/>
    <col min="95" max="95" width="10" bestFit="1" customWidth="1"/>
    <col min="96" max="96" width="7" bestFit="1" customWidth="1"/>
    <col min="97" max="97" width="5.109375" bestFit="1" customWidth="1"/>
    <col min="98" max="98" width="11" bestFit="1" customWidth="1"/>
    <col min="99" max="99" width="11.6640625" bestFit="1" customWidth="1"/>
    <col min="100" max="100" width="5.44140625" bestFit="1" customWidth="1"/>
    <col min="101" max="101" width="17.6640625" bestFit="1" customWidth="1"/>
    <col min="102" max="102" width="9.6640625" bestFit="1" customWidth="1"/>
    <col min="103" max="103" width="10.44140625" bestFit="1" customWidth="1"/>
    <col min="104" max="104" width="12.33203125" bestFit="1" customWidth="1"/>
    <col min="105" max="105" width="10.109375" bestFit="1" customWidth="1"/>
    <col min="106" max="106" width="9.88671875" bestFit="1" customWidth="1"/>
    <col min="107" max="107" width="5" bestFit="1" customWidth="1"/>
    <col min="108" max="108" width="8.109375" bestFit="1" customWidth="1"/>
    <col min="109" max="109" width="7.33203125" bestFit="1" customWidth="1"/>
    <col min="110" max="110" width="11.6640625" bestFit="1" customWidth="1"/>
    <col min="111" max="111" width="9.44140625" bestFit="1" customWidth="1"/>
    <col min="112" max="112" width="20.44140625" bestFit="1" customWidth="1"/>
    <col min="113" max="113" width="5.88671875" bestFit="1" customWidth="1"/>
    <col min="114" max="114" width="19.33203125" bestFit="1" customWidth="1"/>
    <col min="115" max="115" width="4.44140625" bestFit="1" customWidth="1"/>
    <col min="116" max="116" width="7.44140625" bestFit="1" customWidth="1"/>
    <col min="117" max="117" width="4.6640625" bestFit="1" customWidth="1"/>
    <col min="118" max="118" width="4.109375" bestFit="1" customWidth="1"/>
    <col min="119" max="119" width="6.77734375" bestFit="1" customWidth="1"/>
    <col min="120" max="120" width="15.33203125" bestFit="1" customWidth="1"/>
    <col min="121" max="121" width="4.6640625" bestFit="1" customWidth="1"/>
    <col min="122" max="122" width="7.44140625" bestFit="1" customWidth="1"/>
    <col min="123" max="123" width="4.44140625" bestFit="1" customWidth="1"/>
    <col min="124" max="124" width="18.21875" bestFit="1" customWidth="1"/>
    <col min="125" max="125" width="20.21875" bestFit="1" customWidth="1"/>
    <col min="126" max="126" width="9.21875" bestFit="1" customWidth="1"/>
    <col min="127" max="127" width="4.6640625" bestFit="1" customWidth="1"/>
    <col min="128" max="128" width="6.21875" bestFit="1" customWidth="1"/>
    <col min="129" max="129" width="5.44140625" bestFit="1" customWidth="1"/>
    <col min="130" max="130" width="31.33203125" bestFit="1" customWidth="1"/>
    <col min="131" max="131" width="9.88671875" bestFit="1" customWidth="1"/>
    <col min="132" max="132" width="9.33203125" bestFit="1" customWidth="1"/>
    <col min="133" max="133" width="4.6640625" bestFit="1" customWidth="1"/>
    <col min="134" max="134" width="6.88671875" bestFit="1" customWidth="1"/>
    <col min="135" max="135" width="8.6640625" bestFit="1" customWidth="1"/>
    <col min="136" max="136" width="19.44140625" bestFit="1" customWidth="1"/>
    <col min="137" max="137" width="15.21875" bestFit="1" customWidth="1"/>
    <col min="138" max="138" width="4.109375" bestFit="1" customWidth="1"/>
    <col min="139" max="139" width="17.77734375" bestFit="1" customWidth="1"/>
    <col min="140" max="140" width="42.33203125" bestFit="1" customWidth="1"/>
    <col min="141" max="141" width="5.21875" bestFit="1" customWidth="1"/>
    <col min="142" max="142" width="4.44140625" bestFit="1" customWidth="1"/>
    <col min="143" max="143" width="22.44140625" bestFit="1" customWidth="1"/>
    <col min="144" max="144" width="4.88671875" bestFit="1" customWidth="1"/>
    <col min="145" max="145" width="5.88671875" bestFit="1" customWidth="1"/>
    <col min="146" max="146" width="14.33203125" bestFit="1" customWidth="1"/>
    <col min="147" max="147" width="13.6640625" bestFit="1" customWidth="1"/>
    <col min="148" max="148" width="4.6640625" bestFit="1" customWidth="1"/>
    <col min="149" max="149" width="16" bestFit="1" customWidth="1"/>
    <col min="150" max="150" width="21.88671875" bestFit="1" customWidth="1"/>
    <col min="151" max="151" width="27.44140625" bestFit="1" customWidth="1"/>
    <col min="152" max="152" width="4.33203125" bestFit="1" customWidth="1"/>
    <col min="153" max="153" width="4.21875" bestFit="1" customWidth="1"/>
    <col min="154" max="154" width="5.44140625" bestFit="1" customWidth="1"/>
    <col min="155" max="155" width="11" bestFit="1" customWidth="1"/>
    <col min="156" max="156" width="6.88671875" bestFit="1" customWidth="1"/>
    <col min="157" max="157" width="7" bestFit="1" customWidth="1"/>
    <col min="158" max="158" width="5.109375" bestFit="1" customWidth="1"/>
    <col min="159" max="159" width="11.6640625" bestFit="1" customWidth="1"/>
    <col min="160" max="160" width="5.44140625" bestFit="1" customWidth="1"/>
    <col min="161" max="161" width="17.6640625" bestFit="1" customWidth="1"/>
    <col min="162" max="162" width="9.6640625" bestFit="1" customWidth="1"/>
    <col min="163" max="163" width="12.33203125" bestFit="1" customWidth="1"/>
    <col min="164" max="164" width="9.88671875" bestFit="1" customWidth="1"/>
    <col min="165" max="165" width="5" bestFit="1" customWidth="1"/>
    <col min="166" max="166" width="7.33203125" bestFit="1" customWidth="1"/>
    <col min="167" max="167" width="17.21875" bestFit="1" customWidth="1"/>
    <col min="168" max="168" width="11.6640625" bestFit="1" customWidth="1"/>
  </cols>
  <sheetData>
    <row r="3" spans="1:7" x14ac:dyDescent="0.3">
      <c r="A3" s="26" t="s">
        <v>2232</v>
      </c>
      <c r="B3" s="26" t="s">
        <v>1985</v>
      </c>
    </row>
    <row r="4" spans="1:7" x14ac:dyDescent="0.3">
      <c r="A4" s="26" t="s">
        <v>431</v>
      </c>
      <c r="B4" t="s">
        <v>1986</v>
      </c>
      <c r="C4" t="s">
        <v>1286</v>
      </c>
      <c r="D4" t="s">
        <v>1693</v>
      </c>
      <c r="E4" t="s">
        <v>2335</v>
      </c>
      <c r="F4" t="s">
        <v>2397</v>
      </c>
      <c r="G4" t="s">
        <v>432</v>
      </c>
    </row>
    <row r="5" spans="1:7" x14ac:dyDescent="0.3">
      <c r="A5" s="47" t="s">
        <v>2606</v>
      </c>
      <c r="B5" s="59" t="s">
        <v>1987</v>
      </c>
      <c r="C5" s="59" t="s">
        <v>1987</v>
      </c>
      <c r="D5" s="59" t="s">
        <v>1987</v>
      </c>
      <c r="E5" s="59" t="s">
        <v>1987</v>
      </c>
      <c r="F5" s="59" t="s">
        <v>1987</v>
      </c>
      <c r="G5" s="59" t="s">
        <v>1987</v>
      </c>
    </row>
    <row r="6" spans="1:7" x14ac:dyDescent="0.3">
      <c r="A6" s="47" t="s">
        <v>2604</v>
      </c>
      <c r="B6" s="59" t="s">
        <v>1987</v>
      </c>
      <c r="C6" s="59" t="s">
        <v>1987</v>
      </c>
      <c r="D6" s="59">
        <v>26</v>
      </c>
      <c r="E6" s="59" t="s">
        <v>1987</v>
      </c>
      <c r="F6" s="59">
        <v>432</v>
      </c>
      <c r="G6" s="59">
        <v>458</v>
      </c>
    </row>
    <row r="7" spans="1:7" x14ac:dyDescent="0.3">
      <c r="A7" s="63" t="s">
        <v>2602</v>
      </c>
      <c r="B7" s="59" t="s">
        <v>1987</v>
      </c>
      <c r="C7" s="59" t="s">
        <v>1987</v>
      </c>
      <c r="D7" s="59">
        <v>26</v>
      </c>
      <c r="E7" s="59" t="s">
        <v>1987</v>
      </c>
      <c r="F7" s="59">
        <v>432</v>
      </c>
      <c r="G7" s="59">
        <v>458</v>
      </c>
    </row>
    <row r="8" spans="1:7" x14ac:dyDescent="0.3">
      <c r="A8" s="72" t="s">
        <v>2642</v>
      </c>
      <c r="B8" s="59" t="s">
        <v>1987</v>
      </c>
      <c r="C8" s="59" t="s">
        <v>1987</v>
      </c>
      <c r="D8" s="59">
        <v>17</v>
      </c>
      <c r="E8" s="59" t="s">
        <v>1987</v>
      </c>
      <c r="F8" s="59">
        <v>283</v>
      </c>
      <c r="G8" s="59">
        <v>300</v>
      </c>
    </row>
    <row r="9" spans="1:7" x14ac:dyDescent="0.3">
      <c r="A9" s="72" t="s">
        <v>2643</v>
      </c>
      <c r="B9" s="59" t="s">
        <v>1987</v>
      </c>
      <c r="C9" s="59" t="s">
        <v>1987</v>
      </c>
      <c r="D9" s="59">
        <v>9</v>
      </c>
      <c r="E9" s="59" t="s">
        <v>1987</v>
      </c>
      <c r="F9" s="59">
        <v>149</v>
      </c>
      <c r="G9" s="59">
        <v>158</v>
      </c>
    </row>
    <row r="10" spans="1:7" x14ac:dyDescent="0.3">
      <c r="A10" s="47" t="s">
        <v>2605</v>
      </c>
      <c r="B10" s="59" t="s">
        <v>1987</v>
      </c>
      <c r="C10" s="59">
        <v>12</v>
      </c>
      <c r="D10" s="59">
        <v>57</v>
      </c>
      <c r="E10" s="59">
        <v>7</v>
      </c>
      <c r="F10" s="59">
        <v>822</v>
      </c>
      <c r="G10" s="59">
        <v>898</v>
      </c>
    </row>
    <row r="11" spans="1:7" x14ac:dyDescent="0.3">
      <c r="A11" s="47" t="s">
        <v>2601</v>
      </c>
      <c r="B11" s="59" t="s">
        <v>1987</v>
      </c>
      <c r="C11" s="59">
        <v>885</v>
      </c>
      <c r="D11" s="59">
        <v>156</v>
      </c>
      <c r="E11" s="59">
        <v>1</v>
      </c>
      <c r="F11" s="59">
        <v>1004</v>
      </c>
      <c r="G11" s="59">
        <v>2046</v>
      </c>
    </row>
    <row r="12" spans="1:7" x14ac:dyDescent="0.3">
      <c r="A12" s="47" t="s">
        <v>2603</v>
      </c>
      <c r="B12" s="59" t="s">
        <v>1987</v>
      </c>
      <c r="C12" s="59">
        <v>2484</v>
      </c>
      <c r="D12" s="59">
        <v>457</v>
      </c>
      <c r="E12" s="59">
        <v>7</v>
      </c>
      <c r="F12" s="59">
        <v>3216</v>
      </c>
      <c r="G12" s="59">
        <v>6164</v>
      </c>
    </row>
    <row r="13" spans="1:7" x14ac:dyDescent="0.3">
      <c r="A13" s="47" t="s">
        <v>2607</v>
      </c>
      <c r="B13" s="59" t="s">
        <v>1987</v>
      </c>
      <c r="C13" s="59">
        <v>77</v>
      </c>
      <c r="D13" s="59">
        <v>20</v>
      </c>
      <c r="E13" s="59" t="s">
        <v>1987</v>
      </c>
      <c r="F13" s="59">
        <v>85</v>
      </c>
      <c r="G13" s="59">
        <v>182</v>
      </c>
    </row>
    <row r="14" spans="1:7" x14ac:dyDescent="0.3">
      <c r="A14" s="63" t="s">
        <v>2608</v>
      </c>
      <c r="B14" s="59" t="s">
        <v>1987</v>
      </c>
      <c r="C14" s="59">
        <v>77</v>
      </c>
      <c r="D14" s="59">
        <v>20</v>
      </c>
      <c r="E14" s="59" t="s">
        <v>1987</v>
      </c>
      <c r="F14" s="59">
        <v>85</v>
      </c>
      <c r="G14" s="59">
        <v>182</v>
      </c>
    </row>
    <row r="15" spans="1:7" x14ac:dyDescent="0.3">
      <c r="A15" s="72" t="s">
        <v>2641</v>
      </c>
      <c r="B15" s="59" t="s">
        <v>1987</v>
      </c>
      <c r="C15" s="59">
        <v>75</v>
      </c>
      <c r="D15" s="59">
        <v>20</v>
      </c>
      <c r="E15" s="59" t="s">
        <v>1987</v>
      </c>
      <c r="F15" s="59">
        <v>85</v>
      </c>
      <c r="G15" s="59">
        <v>180</v>
      </c>
    </row>
    <row r="16" spans="1:7" x14ac:dyDescent="0.3">
      <c r="A16" s="72" t="s">
        <v>2639</v>
      </c>
      <c r="B16" s="59" t="s">
        <v>1987</v>
      </c>
      <c r="C16" s="59">
        <v>1</v>
      </c>
      <c r="D16" s="59" t="s">
        <v>1987</v>
      </c>
      <c r="E16" s="59" t="s">
        <v>1987</v>
      </c>
      <c r="F16" s="59" t="s">
        <v>1987</v>
      </c>
      <c r="G16" s="59">
        <v>1</v>
      </c>
    </row>
    <row r="17" spans="1:7" x14ac:dyDescent="0.3">
      <c r="A17" s="72" t="s">
        <v>2640</v>
      </c>
      <c r="B17" s="59" t="s">
        <v>1987</v>
      </c>
      <c r="C17" s="59">
        <v>1</v>
      </c>
      <c r="D17" s="59" t="s">
        <v>1987</v>
      </c>
      <c r="E17" s="59" t="s">
        <v>1987</v>
      </c>
      <c r="F17" s="59" t="s">
        <v>1987</v>
      </c>
      <c r="G17" s="59">
        <v>1</v>
      </c>
    </row>
    <row r="18" spans="1:7" x14ac:dyDescent="0.3">
      <c r="A18" s="47" t="s">
        <v>432</v>
      </c>
      <c r="B18" s="59" t="s">
        <v>1987</v>
      </c>
      <c r="C18" s="59">
        <v>3458</v>
      </c>
      <c r="D18" s="59">
        <v>716</v>
      </c>
      <c r="E18" s="59">
        <v>15</v>
      </c>
      <c r="F18" s="59">
        <v>5559</v>
      </c>
      <c r="G18" s="59">
        <v>9748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3">
    <tabColor theme="3"/>
    <pageSetUpPr fitToPage="1"/>
  </sheetPr>
  <dimension ref="A1:AR22"/>
  <sheetViews>
    <sheetView showGridLines="0" zoomScale="91" zoomScaleNormal="91" workbookViewId="0">
      <selection activeCell="W4" sqref="W4"/>
    </sheetView>
  </sheetViews>
  <sheetFormatPr defaultRowHeight="14.4" x14ac:dyDescent="0.3"/>
  <cols>
    <col min="1" max="1" width="2.6640625" customWidth="1"/>
    <col min="2" max="2" width="20.21875" customWidth="1"/>
    <col min="3" max="4" width="4.6640625" customWidth="1"/>
    <col min="5" max="5" width="4.88671875" customWidth="1"/>
    <col min="6" max="44" width="4.6640625" customWidth="1"/>
    <col min="45" max="45" width="2.6640625" customWidth="1"/>
  </cols>
  <sheetData>
    <row r="1" spans="1:44" ht="39.9" customHeight="1" thickBot="1" x14ac:dyDescent="0.35">
      <c r="B1" s="5" t="s">
        <v>12</v>
      </c>
    </row>
    <row r="2" spans="1:44" ht="21.75" customHeight="1" thickTop="1" thickBot="1" x14ac:dyDescent="0.3">
      <c r="B2" s="13" t="s">
        <v>16</v>
      </c>
      <c r="C2" s="82" t="s">
        <v>1823</v>
      </c>
      <c r="D2" s="82"/>
      <c r="E2" s="82"/>
      <c r="F2" s="82"/>
      <c r="G2" s="82"/>
      <c r="H2" s="82"/>
      <c r="I2" s="82"/>
      <c r="J2" s="45"/>
      <c r="K2" s="46" t="s">
        <v>1064</v>
      </c>
      <c r="L2" s="46"/>
      <c r="M2" s="85" t="str">
        <f>VLOOKUP(valSelEmployee,'List of Employees'!$B$4:$H$767,6)</f>
        <v>CASUAL</v>
      </c>
      <c r="N2" s="86"/>
      <c r="O2" s="86"/>
      <c r="P2" s="86"/>
      <c r="Q2" s="86"/>
      <c r="R2" s="86"/>
      <c r="S2" s="86"/>
      <c r="U2" s="4"/>
      <c r="V2" s="4"/>
      <c r="W2" s="4"/>
      <c r="X2" s="4"/>
      <c r="Y2" s="4"/>
      <c r="Z2" s="4"/>
      <c r="AA2" s="4"/>
      <c r="AB2" s="4"/>
    </row>
    <row r="3" spans="1:44" ht="21.9" customHeight="1" thickTop="1" thickBot="1" x14ac:dyDescent="0.3">
      <c r="B3" s="13" t="s">
        <v>17</v>
      </c>
      <c r="C3" s="83">
        <f ca="1">YEAR(TODAY())</f>
        <v>2024</v>
      </c>
      <c r="D3" s="83"/>
      <c r="E3" s="83"/>
      <c r="F3" s="83"/>
      <c r="G3" s="83"/>
      <c r="H3" s="83"/>
      <c r="I3" s="83"/>
      <c r="J3" s="11"/>
      <c r="U3" s="4"/>
      <c r="V3" s="4"/>
      <c r="W3" s="4"/>
      <c r="X3" s="4"/>
      <c r="Y3" s="4"/>
      <c r="Z3" s="4"/>
      <c r="AA3" s="4"/>
      <c r="AB3" s="4"/>
    </row>
    <row r="4" spans="1:44" ht="15" customHeight="1" thickTop="1" x14ac:dyDescent="0.3">
      <c r="B4" s="4"/>
      <c r="C4" s="4"/>
      <c r="D4" s="4"/>
      <c r="E4" s="4"/>
      <c r="F4" s="4"/>
      <c r="G4" s="4"/>
      <c r="H4" s="4"/>
      <c r="I4" s="4"/>
      <c r="J4" s="4"/>
      <c r="K4" s="4"/>
      <c r="L4" s="4"/>
      <c r="M4" s="4"/>
      <c r="N4" s="4"/>
      <c r="O4" s="4"/>
      <c r="P4" s="4"/>
      <c r="Q4" s="4"/>
      <c r="R4" s="4"/>
      <c r="S4" s="4"/>
      <c r="T4" s="4"/>
      <c r="U4" s="4"/>
      <c r="V4" s="4"/>
      <c r="W4" s="4"/>
      <c r="X4" s="4"/>
      <c r="Y4" s="4"/>
      <c r="Z4" s="4"/>
      <c r="AA4" s="4"/>
      <c r="AB4" s="4"/>
    </row>
    <row r="5" spans="1:44" ht="16.5" x14ac:dyDescent="0.3">
      <c r="B5" t="s">
        <v>19</v>
      </c>
      <c r="C5" t="s">
        <v>23</v>
      </c>
      <c r="D5" t="s">
        <v>24</v>
      </c>
      <c r="E5" t="s">
        <v>25</v>
      </c>
      <c r="F5" t="s">
        <v>26</v>
      </c>
      <c r="G5" t="s">
        <v>27</v>
      </c>
      <c r="H5" t="s">
        <v>28</v>
      </c>
      <c r="I5" t="s">
        <v>29</v>
      </c>
      <c r="J5" t="s">
        <v>39</v>
      </c>
      <c r="K5" t="s">
        <v>41</v>
      </c>
      <c r="L5" t="s">
        <v>40</v>
      </c>
      <c r="M5" t="s">
        <v>42</v>
      </c>
      <c r="N5" t="s">
        <v>43</v>
      </c>
      <c r="O5" t="s">
        <v>44</v>
      </c>
      <c r="P5" t="s">
        <v>45</v>
      </c>
      <c r="Q5" t="s">
        <v>46</v>
      </c>
      <c r="R5" t="s">
        <v>47</v>
      </c>
      <c r="S5" t="s">
        <v>48</v>
      </c>
      <c r="T5" t="s">
        <v>49</v>
      </c>
      <c r="U5" t="s">
        <v>50</v>
      </c>
      <c r="V5" t="s">
        <v>51</v>
      </c>
      <c r="W5" t="s">
        <v>52</v>
      </c>
      <c r="X5" t="s">
        <v>53</v>
      </c>
      <c r="Y5" t="s">
        <v>54</v>
      </c>
      <c r="Z5" t="s">
        <v>55</v>
      </c>
      <c r="AA5" t="s">
        <v>56</v>
      </c>
      <c r="AB5" t="s">
        <v>57</v>
      </c>
      <c r="AC5" t="s">
        <v>58</v>
      </c>
      <c r="AD5" t="s">
        <v>59</v>
      </c>
      <c r="AE5" t="s">
        <v>60</v>
      </c>
      <c r="AF5" t="s">
        <v>61</v>
      </c>
      <c r="AG5" t="s">
        <v>62</v>
      </c>
      <c r="AH5" t="s">
        <v>63</v>
      </c>
      <c r="AI5" t="s">
        <v>64</v>
      </c>
      <c r="AJ5" t="s">
        <v>65</v>
      </c>
      <c r="AK5" t="s">
        <v>66</v>
      </c>
      <c r="AL5" t="s">
        <v>67</v>
      </c>
      <c r="AM5" t="s">
        <v>68</v>
      </c>
      <c r="AN5" t="s">
        <v>69</v>
      </c>
      <c r="AO5" t="s">
        <v>70</v>
      </c>
      <c r="AP5" t="s">
        <v>71</v>
      </c>
      <c r="AQ5" t="s">
        <v>72</v>
      </c>
      <c r="AR5" t="s">
        <v>73</v>
      </c>
    </row>
    <row r="6" spans="1:44" ht="18.75" customHeight="1" x14ac:dyDescent="0.3">
      <c r="B6" s="12" t="s">
        <v>20</v>
      </c>
      <c r="C6" s="15" t="str">
        <f t="shared" ref="C6:C17" ca="1" si="0">IFERROR(IF(TEXT(DATE(Calendar_Year,ROW($A1),1),"ddd")=LEFT(C$5,3),DATE(Calendar_Year,ROW($A1),1),""),"")</f>
        <v/>
      </c>
      <c r="D6" s="15">
        <f t="shared" ref="D6:I17" ca="1" si="1">IFERROR(IF(TEXT(DATE(Calendar_Year,ROW($A1),1),"ddd")=LEFT(D$5,3),DATE(Calendar_Year,ROW($A1),1),IF(C6&gt;=1,C6+1,"")),"")</f>
        <v>45292</v>
      </c>
      <c r="E6" s="15">
        <f t="shared" ca="1" si="1"/>
        <v>45293</v>
      </c>
      <c r="F6" s="15">
        <f t="shared" ca="1" si="1"/>
        <v>45294</v>
      </c>
      <c r="G6" s="15">
        <f t="shared" ca="1" si="1"/>
        <v>45295</v>
      </c>
      <c r="H6" s="15">
        <f t="shared" ca="1" si="1"/>
        <v>45296</v>
      </c>
      <c r="I6" s="15">
        <f t="shared" ca="1" si="1"/>
        <v>45297</v>
      </c>
      <c r="J6" s="15">
        <f t="shared" ref="J6:J17" ca="1" si="2">IFERROR(IF(I6&gt;=1,I6+1,""),"")</f>
        <v>45298</v>
      </c>
      <c r="K6" s="15">
        <f t="shared" ref="K6:K17" ca="1" si="3">IFERROR(IF(J6&gt;=1,J6+1,""),"")</f>
        <v>45299</v>
      </c>
      <c r="L6" s="15">
        <f t="shared" ref="L6:L17" ca="1" si="4">IFERROR(IF(K6&gt;=1,K6+1,""),"")</f>
        <v>45300</v>
      </c>
      <c r="M6" s="15">
        <f t="shared" ref="M6:M17" ca="1" si="5">IFERROR(IF(L6&gt;=1,L6+1,""),"")</f>
        <v>45301</v>
      </c>
      <c r="N6" s="15">
        <f t="shared" ref="N6:N17" ca="1" si="6">IFERROR(IF(M6&gt;=1,M6+1,""),"")</f>
        <v>45302</v>
      </c>
      <c r="O6" s="15">
        <f t="shared" ref="O6:O17" ca="1" si="7">IFERROR(IF(N6&gt;=1,N6+1,""),"")</f>
        <v>45303</v>
      </c>
      <c r="P6" s="15">
        <f t="shared" ref="P6:P17" ca="1" si="8">IFERROR(IF(O6&gt;=1,O6+1,""),"")</f>
        <v>45304</v>
      </c>
      <c r="Q6" s="15">
        <f t="shared" ref="Q6:Q17" ca="1" si="9">IFERROR(IF(P6&gt;=1,P6+1,""),"")</f>
        <v>45305</v>
      </c>
      <c r="R6" s="15">
        <f t="shared" ref="R6:R17" ca="1" si="10">IFERROR(IF(Q6&gt;=1,Q6+1,""),"")</f>
        <v>45306</v>
      </c>
      <c r="S6" s="15">
        <f t="shared" ref="S6:S17" ca="1" si="11">IFERROR(IF(R6&gt;=1,R6+1,""),"")</f>
        <v>45307</v>
      </c>
      <c r="T6" s="15">
        <f t="shared" ref="T6:T17" ca="1" si="12">IFERROR(IF(S6&gt;=1,S6+1,""),"")</f>
        <v>45308</v>
      </c>
      <c r="U6" s="15">
        <f t="shared" ref="U6:U17" ca="1" si="13">IFERROR(IF(T6&gt;=1,T6+1,""),"")</f>
        <v>45309</v>
      </c>
      <c r="V6" s="15">
        <f t="shared" ref="V6:V17" ca="1" si="14">IFERROR(IF(U6&gt;=1,U6+1,""),"")</f>
        <v>45310</v>
      </c>
      <c r="W6" s="15">
        <f t="shared" ref="W6:W17" ca="1" si="15">IFERROR(IF(V6&gt;=1,V6+1,""),"")</f>
        <v>45311</v>
      </c>
      <c r="X6" s="15">
        <f t="shared" ref="X6:X17" ca="1" si="16">IFERROR(IF(W6&gt;=1,W6+1,""),"")</f>
        <v>45312</v>
      </c>
      <c r="Y6" s="15">
        <f t="shared" ref="Y6:Y17" ca="1" si="17">IFERROR(IF(X6&gt;=1,X6+1,""),"")</f>
        <v>45313</v>
      </c>
      <c r="Z6" s="15">
        <f t="shared" ref="Z6:Z17" ca="1" si="18">IFERROR(IF(Y6&gt;=1,Y6+1,""),"")</f>
        <v>45314</v>
      </c>
      <c r="AA6" s="15">
        <f t="shared" ref="AA6:AA17" ca="1" si="19">IFERROR(IF(Z6&gt;=1,Z6+1,""),"")</f>
        <v>45315</v>
      </c>
      <c r="AB6" s="15">
        <f t="shared" ref="AB6:AB17" ca="1" si="20">IFERROR(IF(AA6&gt;=1,AA6+1,""),"")</f>
        <v>45316</v>
      </c>
      <c r="AC6" s="15">
        <f t="shared" ref="AC6:AC17" ca="1" si="21">IFERROR(IF(AB6&gt;=1,AB6+1,""),"")</f>
        <v>45317</v>
      </c>
      <c r="AD6" s="15">
        <f t="shared" ref="AD6:AD17" ca="1" si="22">IFERROR(IF(AC6&gt;=1,AC6+1,""),"")</f>
        <v>45318</v>
      </c>
      <c r="AE6" s="15">
        <f t="shared" ref="AE6:AE17" ca="1" si="23">IFERROR(IF(AD6&gt;=1,AD6+1,""),"")</f>
        <v>45319</v>
      </c>
      <c r="AF6" s="15">
        <f t="shared" ref="AF6:AF17" ca="1" si="24">IFERROR(IF(AE6&gt;=1,AE6+1,""),"")</f>
        <v>45320</v>
      </c>
      <c r="AG6" s="15">
        <f t="shared" ref="AG6:AG17" ca="1" si="25">IFERROR(IF(AF6&gt;=1,AF6+1,""),"")</f>
        <v>45321</v>
      </c>
      <c r="AH6" s="15">
        <f t="shared" ref="AH6:AH17" ca="1" si="26">IFERROR(IF(AG6&gt;=1,AG6+1,""),"")</f>
        <v>45322</v>
      </c>
      <c r="AI6" s="15">
        <f t="shared" ref="AI6:AI17" ca="1" si="27">IFERROR(IF(AH6&gt;=1,AH6+1,""),"")</f>
        <v>45323</v>
      </c>
      <c r="AJ6" s="15">
        <f t="shared" ref="AJ6:AJ17" ca="1" si="28">IFERROR(IF(AI6&gt;=1,AI6+1,""),"")</f>
        <v>45324</v>
      </c>
      <c r="AK6" s="15">
        <f t="shared" ref="AK6:AK17" ca="1" si="29">IFERROR(IF(AJ6&gt;=1,AJ6+1,""),"")</f>
        <v>45325</v>
      </c>
      <c r="AL6" s="15" t="str">
        <f t="shared" ref="AL6:AR17" ca="1" si="30">IFERROR(IF(AND(AK6&gt;=1,AK6+1&lt;=DATE(Calendar_Year,ROW($A1)+1,0)),AK6+1,""),"")</f>
        <v/>
      </c>
      <c r="AM6" s="15" t="str">
        <f t="shared" ca="1" si="30"/>
        <v/>
      </c>
      <c r="AN6" s="15" t="str">
        <f t="shared" ca="1" si="30"/>
        <v/>
      </c>
      <c r="AO6" s="15" t="str">
        <f t="shared" ca="1" si="30"/>
        <v/>
      </c>
      <c r="AP6" s="15" t="str">
        <f t="shared" ca="1" si="30"/>
        <v/>
      </c>
      <c r="AQ6" s="15" t="str">
        <f t="shared" ca="1" si="30"/>
        <v/>
      </c>
      <c r="AR6" s="15" t="str">
        <f t="shared" ca="1" si="30"/>
        <v/>
      </c>
    </row>
    <row r="7" spans="1:44" ht="18.75" customHeight="1" x14ac:dyDescent="0.3">
      <c r="B7" s="12" t="s">
        <v>21</v>
      </c>
      <c r="C7" s="15" t="str">
        <f t="shared" ca="1" si="0"/>
        <v/>
      </c>
      <c r="D7" s="15" t="str">
        <f t="shared" ca="1" si="1"/>
        <v/>
      </c>
      <c r="E7" s="15" t="str">
        <f t="shared" ca="1" si="1"/>
        <v/>
      </c>
      <c r="F7" s="15" t="str">
        <f t="shared" ca="1" si="1"/>
        <v/>
      </c>
      <c r="G7" s="15">
        <f t="shared" ca="1" si="1"/>
        <v>45323</v>
      </c>
      <c r="H7" s="15">
        <f t="shared" ca="1" si="1"/>
        <v>45324</v>
      </c>
      <c r="I7" s="15">
        <f t="shared" ca="1" si="1"/>
        <v>45325</v>
      </c>
      <c r="J7" s="15">
        <f t="shared" ca="1" si="2"/>
        <v>45326</v>
      </c>
      <c r="K7" s="15">
        <f t="shared" ca="1" si="3"/>
        <v>45327</v>
      </c>
      <c r="L7" s="15">
        <f t="shared" ca="1" si="4"/>
        <v>45328</v>
      </c>
      <c r="M7" s="15">
        <f t="shared" ca="1" si="5"/>
        <v>45329</v>
      </c>
      <c r="N7" s="15">
        <f t="shared" ca="1" si="6"/>
        <v>45330</v>
      </c>
      <c r="O7" s="15">
        <f t="shared" ca="1" si="7"/>
        <v>45331</v>
      </c>
      <c r="P7" s="15">
        <f t="shared" ca="1" si="8"/>
        <v>45332</v>
      </c>
      <c r="Q7" s="15">
        <f t="shared" ca="1" si="9"/>
        <v>45333</v>
      </c>
      <c r="R7" s="15">
        <f t="shared" ca="1" si="10"/>
        <v>45334</v>
      </c>
      <c r="S7" s="15">
        <f t="shared" ca="1" si="11"/>
        <v>45335</v>
      </c>
      <c r="T7" s="15">
        <f t="shared" ca="1" si="12"/>
        <v>45336</v>
      </c>
      <c r="U7" s="15">
        <f t="shared" ca="1" si="13"/>
        <v>45337</v>
      </c>
      <c r="V7" s="15">
        <f t="shared" ca="1" si="14"/>
        <v>45338</v>
      </c>
      <c r="W7" s="15">
        <f t="shared" ca="1" si="15"/>
        <v>45339</v>
      </c>
      <c r="X7" s="15">
        <f t="shared" ca="1" si="16"/>
        <v>45340</v>
      </c>
      <c r="Y7" s="15">
        <f t="shared" ca="1" si="17"/>
        <v>45341</v>
      </c>
      <c r="Z7" s="15">
        <f t="shared" ca="1" si="18"/>
        <v>45342</v>
      </c>
      <c r="AA7" s="15">
        <f t="shared" ca="1" si="19"/>
        <v>45343</v>
      </c>
      <c r="AB7" s="15">
        <f t="shared" ca="1" si="20"/>
        <v>45344</v>
      </c>
      <c r="AC7" s="15">
        <f t="shared" ca="1" si="21"/>
        <v>45345</v>
      </c>
      <c r="AD7" s="15">
        <f t="shared" ca="1" si="22"/>
        <v>45346</v>
      </c>
      <c r="AE7" s="15">
        <f t="shared" ca="1" si="23"/>
        <v>45347</v>
      </c>
      <c r="AF7" s="15">
        <f t="shared" ca="1" si="24"/>
        <v>45348</v>
      </c>
      <c r="AG7" s="15">
        <f t="shared" ca="1" si="25"/>
        <v>45349</v>
      </c>
      <c r="AH7" s="15">
        <f t="shared" ca="1" si="26"/>
        <v>45350</v>
      </c>
      <c r="AI7" s="15">
        <f t="shared" ca="1" si="27"/>
        <v>45351</v>
      </c>
      <c r="AJ7" s="15">
        <f t="shared" ca="1" si="28"/>
        <v>45352</v>
      </c>
      <c r="AK7" s="15">
        <f t="shared" ca="1" si="29"/>
        <v>45353</v>
      </c>
      <c r="AL7" s="15" t="str">
        <f t="shared" ca="1" si="30"/>
        <v/>
      </c>
      <c r="AM7" s="15" t="str">
        <f t="shared" ca="1" si="30"/>
        <v/>
      </c>
      <c r="AN7" s="15" t="str">
        <f t="shared" ca="1" si="30"/>
        <v/>
      </c>
      <c r="AO7" s="15" t="str">
        <f t="shared" ca="1" si="30"/>
        <v/>
      </c>
      <c r="AP7" s="15" t="str">
        <f t="shared" ca="1" si="30"/>
        <v/>
      </c>
      <c r="AQ7" s="15" t="str">
        <f t="shared" ca="1" si="30"/>
        <v/>
      </c>
      <c r="AR7" s="15" t="str">
        <f t="shared" ca="1" si="30"/>
        <v/>
      </c>
    </row>
    <row r="8" spans="1:44" ht="18.75" customHeight="1" x14ac:dyDescent="0.3">
      <c r="A8" s="14"/>
      <c r="B8" s="12" t="s">
        <v>22</v>
      </c>
      <c r="C8" s="15" t="str">
        <f t="shared" ca="1" si="0"/>
        <v/>
      </c>
      <c r="D8" s="15" t="str">
        <f t="shared" ca="1" si="1"/>
        <v/>
      </c>
      <c r="E8" s="15" t="str">
        <f t="shared" ca="1" si="1"/>
        <v/>
      </c>
      <c r="F8" s="15" t="str">
        <f t="shared" ca="1" si="1"/>
        <v/>
      </c>
      <c r="G8" s="15" t="str">
        <f t="shared" ca="1" si="1"/>
        <v/>
      </c>
      <c r="H8" s="15">
        <f t="shared" ca="1" si="1"/>
        <v>45352</v>
      </c>
      <c r="I8" s="15">
        <f t="shared" ca="1" si="1"/>
        <v>45353</v>
      </c>
      <c r="J8" s="15">
        <f t="shared" ca="1" si="2"/>
        <v>45354</v>
      </c>
      <c r="K8" s="15">
        <f t="shared" ca="1" si="3"/>
        <v>45355</v>
      </c>
      <c r="L8" s="15">
        <f t="shared" ca="1" si="4"/>
        <v>45356</v>
      </c>
      <c r="M8" s="15">
        <f t="shared" ca="1" si="5"/>
        <v>45357</v>
      </c>
      <c r="N8" s="15">
        <f t="shared" ca="1" si="6"/>
        <v>45358</v>
      </c>
      <c r="O8" s="15">
        <f t="shared" ca="1" si="7"/>
        <v>45359</v>
      </c>
      <c r="P8" s="15">
        <f t="shared" ca="1" si="8"/>
        <v>45360</v>
      </c>
      <c r="Q8" s="15">
        <f t="shared" ca="1" si="9"/>
        <v>45361</v>
      </c>
      <c r="R8" s="15">
        <f t="shared" ca="1" si="10"/>
        <v>45362</v>
      </c>
      <c r="S8" s="15">
        <f t="shared" ca="1" si="11"/>
        <v>45363</v>
      </c>
      <c r="T8" s="15">
        <f t="shared" ca="1" si="12"/>
        <v>45364</v>
      </c>
      <c r="U8" s="15">
        <f t="shared" ca="1" si="13"/>
        <v>45365</v>
      </c>
      <c r="V8" s="15">
        <f t="shared" ca="1" si="14"/>
        <v>45366</v>
      </c>
      <c r="W8" s="15">
        <f t="shared" ca="1" si="15"/>
        <v>45367</v>
      </c>
      <c r="X8" s="15">
        <f t="shared" ca="1" si="16"/>
        <v>45368</v>
      </c>
      <c r="Y8" s="15">
        <f t="shared" ca="1" si="17"/>
        <v>45369</v>
      </c>
      <c r="Z8" s="15">
        <f t="shared" ca="1" si="18"/>
        <v>45370</v>
      </c>
      <c r="AA8" s="15">
        <f t="shared" ca="1" si="19"/>
        <v>45371</v>
      </c>
      <c r="AB8" s="15">
        <f t="shared" ca="1" si="20"/>
        <v>45372</v>
      </c>
      <c r="AC8" s="15">
        <f t="shared" ca="1" si="21"/>
        <v>45373</v>
      </c>
      <c r="AD8" s="15">
        <f t="shared" ca="1" si="22"/>
        <v>45374</v>
      </c>
      <c r="AE8" s="15">
        <f t="shared" ca="1" si="23"/>
        <v>45375</v>
      </c>
      <c r="AF8" s="15">
        <f t="shared" ca="1" si="24"/>
        <v>45376</v>
      </c>
      <c r="AG8" s="15">
        <f t="shared" ca="1" si="25"/>
        <v>45377</v>
      </c>
      <c r="AH8" s="15">
        <f t="shared" ca="1" si="26"/>
        <v>45378</v>
      </c>
      <c r="AI8" s="15">
        <f t="shared" ca="1" si="27"/>
        <v>45379</v>
      </c>
      <c r="AJ8" s="15">
        <f t="shared" ca="1" si="28"/>
        <v>45380</v>
      </c>
      <c r="AK8" s="15">
        <f t="shared" ca="1" si="29"/>
        <v>45381</v>
      </c>
      <c r="AL8" s="15">
        <f t="shared" ca="1" si="30"/>
        <v>45382</v>
      </c>
      <c r="AM8" s="15" t="str">
        <f t="shared" ca="1" si="30"/>
        <v/>
      </c>
      <c r="AN8" s="15" t="str">
        <f t="shared" ca="1" si="30"/>
        <v/>
      </c>
      <c r="AO8" s="15" t="str">
        <f t="shared" ca="1" si="30"/>
        <v/>
      </c>
      <c r="AP8" s="15" t="str">
        <f t="shared" ca="1" si="30"/>
        <v/>
      </c>
      <c r="AQ8" s="15" t="str">
        <f t="shared" ca="1" si="30"/>
        <v/>
      </c>
      <c r="AR8" s="15" t="str">
        <f t="shared" ca="1" si="30"/>
        <v/>
      </c>
    </row>
    <row r="9" spans="1:44" ht="18.75" customHeight="1" x14ac:dyDescent="0.3">
      <c r="B9" s="12" t="s">
        <v>30</v>
      </c>
      <c r="C9" s="15" t="str">
        <f t="shared" ca="1" si="0"/>
        <v/>
      </c>
      <c r="D9" s="15">
        <f t="shared" ca="1" si="1"/>
        <v>45383</v>
      </c>
      <c r="E9" s="15">
        <f t="shared" ca="1" si="1"/>
        <v>45384</v>
      </c>
      <c r="F9" s="15">
        <f t="shared" ca="1" si="1"/>
        <v>45385</v>
      </c>
      <c r="G9" s="15">
        <f t="shared" ca="1" si="1"/>
        <v>45386</v>
      </c>
      <c r="H9" s="15">
        <f t="shared" ca="1" si="1"/>
        <v>45387</v>
      </c>
      <c r="I9" s="15">
        <f t="shared" ca="1" si="1"/>
        <v>45388</v>
      </c>
      <c r="J9" s="15">
        <f t="shared" ca="1" si="2"/>
        <v>45389</v>
      </c>
      <c r="K9" s="15">
        <f t="shared" ca="1" si="3"/>
        <v>45390</v>
      </c>
      <c r="L9" s="15">
        <f t="shared" ca="1" si="4"/>
        <v>45391</v>
      </c>
      <c r="M9" s="15">
        <f t="shared" ca="1" si="5"/>
        <v>45392</v>
      </c>
      <c r="N9" s="15">
        <f t="shared" ca="1" si="6"/>
        <v>45393</v>
      </c>
      <c r="O9" s="15">
        <f t="shared" ca="1" si="7"/>
        <v>45394</v>
      </c>
      <c r="P9" s="15">
        <f t="shared" ca="1" si="8"/>
        <v>45395</v>
      </c>
      <c r="Q9" s="15">
        <f t="shared" ca="1" si="9"/>
        <v>45396</v>
      </c>
      <c r="R9" s="15">
        <f t="shared" ca="1" si="10"/>
        <v>45397</v>
      </c>
      <c r="S9" s="15">
        <f t="shared" ca="1" si="11"/>
        <v>45398</v>
      </c>
      <c r="T9" s="15">
        <f t="shared" ca="1" si="12"/>
        <v>45399</v>
      </c>
      <c r="U9" s="15">
        <f t="shared" ca="1" si="13"/>
        <v>45400</v>
      </c>
      <c r="V9" s="15">
        <f t="shared" ca="1" si="14"/>
        <v>45401</v>
      </c>
      <c r="W9" s="15">
        <f t="shared" ca="1" si="15"/>
        <v>45402</v>
      </c>
      <c r="X9" s="15">
        <f t="shared" ca="1" si="16"/>
        <v>45403</v>
      </c>
      <c r="Y9" s="15">
        <f t="shared" ca="1" si="17"/>
        <v>45404</v>
      </c>
      <c r="Z9" s="15">
        <f t="shared" ca="1" si="18"/>
        <v>45405</v>
      </c>
      <c r="AA9" s="15">
        <f t="shared" ca="1" si="19"/>
        <v>45406</v>
      </c>
      <c r="AB9" s="15">
        <f t="shared" ca="1" si="20"/>
        <v>45407</v>
      </c>
      <c r="AC9" s="15">
        <f t="shared" ca="1" si="21"/>
        <v>45408</v>
      </c>
      <c r="AD9" s="15">
        <f t="shared" ca="1" si="22"/>
        <v>45409</v>
      </c>
      <c r="AE9" s="15">
        <f t="shared" ca="1" si="23"/>
        <v>45410</v>
      </c>
      <c r="AF9" s="15">
        <f t="shared" ca="1" si="24"/>
        <v>45411</v>
      </c>
      <c r="AG9" s="15">
        <f t="shared" ca="1" si="25"/>
        <v>45412</v>
      </c>
      <c r="AH9" s="15">
        <f t="shared" ca="1" si="26"/>
        <v>45413</v>
      </c>
      <c r="AI9" s="15">
        <f t="shared" ca="1" si="27"/>
        <v>45414</v>
      </c>
      <c r="AJ9" s="15">
        <f t="shared" ca="1" si="28"/>
        <v>45415</v>
      </c>
      <c r="AK9" s="15">
        <f t="shared" ca="1" si="29"/>
        <v>45416</v>
      </c>
      <c r="AL9" s="15" t="str">
        <f t="shared" ca="1" si="30"/>
        <v/>
      </c>
      <c r="AM9" s="15" t="str">
        <f t="shared" ca="1" si="30"/>
        <v/>
      </c>
      <c r="AN9" s="15" t="str">
        <f t="shared" ca="1" si="30"/>
        <v/>
      </c>
      <c r="AO9" s="15" t="str">
        <f t="shared" ca="1" si="30"/>
        <v/>
      </c>
      <c r="AP9" s="15" t="str">
        <f t="shared" ca="1" si="30"/>
        <v/>
      </c>
      <c r="AQ9" s="15" t="str">
        <f t="shared" ca="1" si="30"/>
        <v/>
      </c>
      <c r="AR9" s="15" t="str">
        <f t="shared" ca="1" si="30"/>
        <v/>
      </c>
    </row>
    <row r="10" spans="1:44" ht="18.75" customHeight="1" x14ac:dyDescent="0.3">
      <c r="B10" s="12" t="s">
        <v>31</v>
      </c>
      <c r="C10" s="15" t="str">
        <f t="shared" ca="1" si="0"/>
        <v/>
      </c>
      <c r="D10" s="15" t="str">
        <f t="shared" ca="1" si="1"/>
        <v/>
      </c>
      <c r="E10" s="15" t="str">
        <f t="shared" ca="1" si="1"/>
        <v/>
      </c>
      <c r="F10" s="15">
        <f t="shared" ca="1" si="1"/>
        <v>45413</v>
      </c>
      <c r="G10" s="15">
        <f t="shared" ca="1" si="1"/>
        <v>45414</v>
      </c>
      <c r="H10" s="15">
        <f t="shared" ca="1" si="1"/>
        <v>45415</v>
      </c>
      <c r="I10" s="15">
        <f t="shared" ca="1" si="1"/>
        <v>45416</v>
      </c>
      <c r="J10" s="15">
        <f t="shared" ca="1" si="2"/>
        <v>45417</v>
      </c>
      <c r="K10" s="15">
        <f t="shared" ca="1" si="3"/>
        <v>45418</v>
      </c>
      <c r="L10" s="15">
        <f t="shared" ca="1" si="4"/>
        <v>45419</v>
      </c>
      <c r="M10" s="15">
        <f t="shared" ca="1" si="5"/>
        <v>45420</v>
      </c>
      <c r="N10" s="15">
        <f t="shared" ca="1" si="6"/>
        <v>45421</v>
      </c>
      <c r="O10" s="15">
        <f t="shared" ca="1" si="7"/>
        <v>45422</v>
      </c>
      <c r="P10" s="15">
        <f t="shared" ca="1" si="8"/>
        <v>45423</v>
      </c>
      <c r="Q10" s="15">
        <f t="shared" ca="1" si="9"/>
        <v>45424</v>
      </c>
      <c r="R10" s="15">
        <f t="shared" ca="1" si="10"/>
        <v>45425</v>
      </c>
      <c r="S10" s="15">
        <f t="shared" ca="1" si="11"/>
        <v>45426</v>
      </c>
      <c r="T10" s="15">
        <f t="shared" ca="1" si="12"/>
        <v>45427</v>
      </c>
      <c r="U10" s="15">
        <f t="shared" ca="1" si="13"/>
        <v>45428</v>
      </c>
      <c r="V10" s="15">
        <f t="shared" ca="1" si="14"/>
        <v>45429</v>
      </c>
      <c r="W10" s="15">
        <f t="shared" ca="1" si="15"/>
        <v>45430</v>
      </c>
      <c r="X10" s="15">
        <f t="shared" ca="1" si="16"/>
        <v>45431</v>
      </c>
      <c r="Y10" s="15">
        <f t="shared" ca="1" si="17"/>
        <v>45432</v>
      </c>
      <c r="Z10" s="15">
        <f t="shared" ca="1" si="18"/>
        <v>45433</v>
      </c>
      <c r="AA10" s="15">
        <f t="shared" ca="1" si="19"/>
        <v>45434</v>
      </c>
      <c r="AB10" s="15">
        <f t="shared" ca="1" si="20"/>
        <v>45435</v>
      </c>
      <c r="AC10" s="15">
        <f t="shared" ca="1" si="21"/>
        <v>45436</v>
      </c>
      <c r="AD10" s="15">
        <f t="shared" ca="1" si="22"/>
        <v>45437</v>
      </c>
      <c r="AE10" s="15">
        <f t="shared" ca="1" si="23"/>
        <v>45438</v>
      </c>
      <c r="AF10" s="15">
        <f t="shared" ca="1" si="24"/>
        <v>45439</v>
      </c>
      <c r="AG10" s="15">
        <f t="shared" ca="1" si="25"/>
        <v>45440</v>
      </c>
      <c r="AH10" s="15">
        <f t="shared" ca="1" si="26"/>
        <v>45441</v>
      </c>
      <c r="AI10" s="15">
        <f t="shared" ca="1" si="27"/>
        <v>45442</v>
      </c>
      <c r="AJ10" s="15">
        <f t="shared" ca="1" si="28"/>
        <v>45443</v>
      </c>
      <c r="AK10" s="15">
        <f t="shared" ca="1" si="29"/>
        <v>45444</v>
      </c>
      <c r="AL10" s="15" t="str">
        <f t="shared" ca="1" si="30"/>
        <v/>
      </c>
      <c r="AM10" s="15" t="str">
        <f t="shared" ca="1" si="30"/>
        <v/>
      </c>
      <c r="AN10" s="15" t="str">
        <f t="shared" ca="1" si="30"/>
        <v/>
      </c>
      <c r="AO10" s="15" t="str">
        <f t="shared" ca="1" si="30"/>
        <v/>
      </c>
      <c r="AP10" s="15" t="str">
        <f t="shared" ca="1" si="30"/>
        <v/>
      </c>
      <c r="AQ10" s="15" t="str">
        <f t="shared" ca="1" si="30"/>
        <v/>
      </c>
      <c r="AR10" s="15" t="str">
        <f t="shared" ca="1" si="30"/>
        <v/>
      </c>
    </row>
    <row r="11" spans="1:44" ht="18.75" customHeight="1" x14ac:dyDescent="0.3">
      <c r="B11" s="12" t="s">
        <v>32</v>
      </c>
      <c r="C11" s="15" t="str">
        <f t="shared" ca="1" si="0"/>
        <v/>
      </c>
      <c r="D11" s="15" t="str">
        <f t="shared" ca="1" si="1"/>
        <v/>
      </c>
      <c r="E11" s="15" t="str">
        <f t="shared" ca="1" si="1"/>
        <v/>
      </c>
      <c r="F11" s="15" t="str">
        <f t="shared" ca="1" si="1"/>
        <v/>
      </c>
      <c r="G11" s="15" t="str">
        <f t="shared" ca="1" si="1"/>
        <v/>
      </c>
      <c r="H11" s="15" t="str">
        <f t="shared" ca="1" si="1"/>
        <v/>
      </c>
      <c r="I11" s="15">
        <f t="shared" ca="1" si="1"/>
        <v>45444</v>
      </c>
      <c r="J11" s="15">
        <f t="shared" ca="1" si="2"/>
        <v>45445</v>
      </c>
      <c r="K11" s="15">
        <f t="shared" ca="1" si="3"/>
        <v>45446</v>
      </c>
      <c r="L11" s="15">
        <f t="shared" ca="1" si="4"/>
        <v>45447</v>
      </c>
      <c r="M11" s="15">
        <f t="shared" ca="1" si="5"/>
        <v>45448</v>
      </c>
      <c r="N11" s="15">
        <f t="shared" ca="1" si="6"/>
        <v>45449</v>
      </c>
      <c r="O11" s="15">
        <f t="shared" ca="1" si="7"/>
        <v>45450</v>
      </c>
      <c r="P11" s="15">
        <f t="shared" ca="1" si="8"/>
        <v>45451</v>
      </c>
      <c r="Q11" s="15">
        <f t="shared" ca="1" si="9"/>
        <v>45452</v>
      </c>
      <c r="R11" s="15">
        <f t="shared" ca="1" si="10"/>
        <v>45453</v>
      </c>
      <c r="S11" s="15">
        <f t="shared" ca="1" si="11"/>
        <v>45454</v>
      </c>
      <c r="T11" s="15">
        <f t="shared" ca="1" si="12"/>
        <v>45455</v>
      </c>
      <c r="U11" s="15">
        <f t="shared" ca="1" si="13"/>
        <v>45456</v>
      </c>
      <c r="V11" s="15">
        <f t="shared" ca="1" si="14"/>
        <v>45457</v>
      </c>
      <c r="W11" s="15">
        <f t="shared" ca="1" si="15"/>
        <v>45458</v>
      </c>
      <c r="X11" s="15">
        <f t="shared" ca="1" si="16"/>
        <v>45459</v>
      </c>
      <c r="Y11" s="15">
        <f t="shared" ca="1" si="17"/>
        <v>45460</v>
      </c>
      <c r="Z11" s="15">
        <f t="shared" ca="1" si="18"/>
        <v>45461</v>
      </c>
      <c r="AA11" s="15">
        <f t="shared" ca="1" si="19"/>
        <v>45462</v>
      </c>
      <c r="AB11" s="15">
        <f t="shared" ca="1" si="20"/>
        <v>45463</v>
      </c>
      <c r="AC11" s="15">
        <f t="shared" ca="1" si="21"/>
        <v>45464</v>
      </c>
      <c r="AD11" s="15">
        <f t="shared" ca="1" si="22"/>
        <v>45465</v>
      </c>
      <c r="AE11" s="15">
        <f t="shared" ca="1" si="23"/>
        <v>45466</v>
      </c>
      <c r="AF11" s="15">
        <f t="shared" ca="1" si="24"/>
        <v>45467</v>
      </c>
      <c r="AG11" s="15">
        <f t="shared" ca="1" si="25"/>
        <v>45468</v>
      </c>
      <c r="AH11" s="15">
        <f t="shared" ca="1" si="26"/>
        <v>45469</v>
      </c>
      <c r="AI11" s="15">
        <f t="shared" ca="1" si="27"/>
        <v>45470</v>
      </c>
      <c r="AJ11" s="15">
        <f t="shared" ca="1" si="28"/>
        <v>45471</v>
      </c>
      <c r="AK11" s="15">
        <f t="shared" ca="1" si="29"/>
        <v>45472</v>
      </c>
      <c r="AL11" s="15">
        <f t="shared" ca="1" si="30"/>
        <v>45473</v>
      </c>
      <c r="AM11" s="15" t="str">
        <f t="shared" ca="1" si="30"/>
        <v/>
      </c>
      <c r="AN11" s="15" t="str">
        <f t="shared" ca="1" si="30"/>
        <v/>
      </c>
      <c r="AO11" s="15" t="str">
        <f t="shared" ca="1" si="30"/>
        <v/>
      </c>
      <c r="AP11" s="15" t="str">
        <f t="shared" ca="1" si="30"/>
        <v/>
      </c>
      <c r="AQ11" s="15" t="str">
        <f t="shared" ca="1" si="30"/>
        <v/>
      </c>
      <c r="AR11" s="15" t="str">
        <f t="shared" ca="1" si="30"/>
        <v/>
      </c>
    </row>
    <row r="12" spans="1:44" ht="18.75" customHeight="1" x14ac:dyDescent="0.3">
      <c r="B12" s="12" t="s">
        <v>33</v>
      </c>
      <c r="C12" s="15" t="str">
        <f t="shared" ca="1" si="0"/>
        <v/>
      </c>
      <c r="D12" s="15">
        <f t="shared" ca="1" si="1"/>
        <v>45474</v>
      </c>
      <c r="E12" s="15">
        <f t="shared" ca="1" si="1"/>
        <v>45475</v>
      </c>
      <c r="F12" s="15">
        <f t="shared" ca="1" si="1"/>
        <v>45476</v>
      </c>
      <c r="G12" s="15">
        <f t="shared" ca="1" si="1"/>
        <v>45477</v>
      </c>
      <c r="H12" s="15">
        <f t="shared" ca="1" si="1"/>
        <v>45478</v>
      </c>
      <c r="I12" s="15">
        <f t="shared" ca="1" si="1"/>
        <v>45479</v>
      </c>
      <c r="J12" s="15">
        <f t="shared" ca="1" si="2"/>
        <v>45480</v>
      </c>
      <c r="K12" s="15">
        <f t="shared" ca="1" si="3"/>
        <v>45481</v>
      </c>
      <c r="L12" s="15">
        <f t="shared" ca="1" si="4"/>
        <v>45482</v>
      </c>
      <c r="M12" s="15">
        <f t="shared" ca="1" si="5"/>
        <v>45483</v>
      </c>
      <c r="N12" s="15">
        <f t="shared" ca="1" si="6"/>
        <v>45484</v>
      </c>
      <c r="O12" s="15">
        <f t="shared" ca="1" si="7"/>
        <v>45485</v>
      </c>
      <c r="P12" s="15">
        <f t="shared" ca="1" si="8"/>
        <v>45486</v>
      </c>
      <c r="Q12" s="15">
        <f t="shared" ca="1" si="9"/>
        <v>45487</v>
      </c>
      <c r="R12" s="15">
        <f t="shared" ca="1" si="10"/>
        <v>45488</v>
      </c>
      <c r="S12" s="15">
        <f t="shared" ca="1" si="11"/>
        <v>45489</v>
      </c>
      <c r="T12" s="15">
        <f t="shared" ca="1" si="12"/>
        <v>45490</v>
      </c>
      <c r="U12" s="15">
        <f t="shared" ca="1" si="13"/>
        <v>45491</v>
      </c>
      <c r="V12" s="15">
        <f t="shared" ca="1" si="14"/>
        <v>45492</v>
      </c>
      <c r="W12" s="15">
        <f t="shared" ca="1" si="15"/>
        <v>45493</v>
      </c>
      <c r="X12" s="15">
        <f t="shared" ca="1" si="16"/>
        <v>45494</v>
      </c>
      <c r="Y12" s="15">
        <f t="shared" ca="1" si="17"/>
        <v>45495</v>
      </c>
      <c r="Z12" s="15">
        <f t="shared" ca="1" si="18"/>
        <v>45496</v>
      </c>
      <c r="AA12" s="15">
        <f t="shared" ca="1" si="19"/>
        <v>45497</v>
      </c>
      <c r="AB12" s="15">
        <f t="shared" ca="1" si="20"/>
        <v>45498</v>
      </c>
      <c r="AC12" s="15">
        <f t="shared" ca="1" si="21"/>
        <v>45499</v>
      </c>
      <c r="AD12" s="15">
        <f t="shared" ca="1" si="22"/>
        <v>45500</v>
      </c>
      <c r="AE12" s="15">
        <f t="shared" ca="1" si="23"/>
        <v>45501</v>
      </c>
      <c r="AF12" s="15">
        <f t="shared" ca="1" si="24"/>
        <v>45502</v>
      </c>
      <c r="AG12" s="15">
        <f t="shared" ca="1" si="25"/>
        <v>45503</v>
      </c>
      <c r="AH12" s="15">
        <f t="shared" ca="1" si="26"/>
        <v>45504</v>
      </c>
      <c r="AI12" s="15">
        <f t="shared" ca="1" si="27"/>
        <v>45505</v>
      </c>
      <c r="AJ12" s="15">
        <f t="shared" ca="1" si="28"/>
        <v>45506</v>
      </c>
      <c r="AK12" s="15">
        <f t="shared" ca="1" si="29"/>
        <v>45507</v>
      </c>
      <c r="AL12" s="15" t="str">
        <f t="shared" ca="1" si="30"/>
        <v/>
      </c>
      <c r="AM12" s="15" t="str">
        <f t="shared" ca="1" si="30"/>
        <v/>
      </c>
      <c r="AN12" s="15" t="str">
        <f t="shared" ca="1" si="30"/>
        <v/>
      </c>
      <c r="AO12" s="15" t="str">
        <f t="shared" ca="1" si="30"/>
        <v/>
      </c>
      <c r="AP12" s="15" t="str">
        <f t="shared" ca="1" si="30"/>
        <v/>
      </c>
      <c r="AQ12" s="15" t="str">
        <f t="shared" ca="1" si="30"/>
        <v/>
      </c>
      <c r="AR12" s="15" t="str">
        <f t="shared" ca="1" si="30"/>
        <v/>
      </c>
    </row>
    <row r="13" spans="1:44" ht="18.75" customHeight="1" x14ac:dyDescent="0.3">
      <c r="B13" s="12" t="s">
        <v>34</v>
      </c>
      <c r="C13" s="15" t="str">
        <f t="shared" ca="1" si="0"/>
        <v/>
      </c>
      <c r="D13" s="15" t="str">
        <f t="shared" ca="1" si="1"/>
        <v/>
      </c>
      <c r="E13" s="15" t="str">
        <f t="shared" ca="1" si="1"/>
        <v/>
      </c>
      <c r="F13" s="15" t="str">
        <f t="shared" ca="1" si="1"/>
        <v/>
      </c>
      <c r="G13" s="15">
        <f t="shared" ca="1" si="1"/>
        <v>45505</v>
      </c>
      <c r="H13" s="15">
        <f t="shared" ca="1" si="1"/>
        <v>45506</v>
      </c>
      <c r="I13" s="15">
        <f t="shared" ca="1" si="1"/>
        <v>45507</v>
      </c>
      <c r="J13" s="15">
        <f t="shared" ca="1" si="2"/>
        <v>45508</v>
      </c>
      <c r="K13" s="15">
        <f t="shared" ca="1" si="3"/>
        <v>45509</v>
      </c>
      <c r="L13" s="15">
        <f t="shared" ca="1" si="4"/>
        <v>45510</v>
      </c>
      <c r="M13" s="15">
        <f t="shared" ca="1" si="5"/>
        <v>45511</v>
      </c>
      <c r="N13" s="15">
        <f t="shared" ca="1" si="6"/>
        <v>45512</v>
      </c>
      <c r="O13" s="15">
        <f t="shared" ca="1" si="7"/>
        <v>45513</v>
      </c>
      <c r="P13" s="15">
        <f t="shared" ca="1" si="8"/>
        <v>45514</v>
      </c>
      <c r="Q13" s="15">
        <f t="shared" ca="1" si="9"/>
        <v>45515</v>
      </c>
      <c r="R13" s="15">
        <f t="shared" ca="1" si="10"/>
        <v>45516</v>
      </c>
      <c r="S13" s="15">
        <f t="shared" ca="1" si="11"/>
        <v>45517</v>
      </c>
      <c r="T13" s="15">
        <f t="shared" ca="1" si="12"/>
        <v>45518</v>
      </c>
      <c r="U13" s="15">
        <f t="shared" ca="1" si="13"/>
        <v>45519</v>
      </c>
      <c r="V13" s="15">
        <f t="shared" ca="1" si="14"/>
        <v>45520</v>
      </c>
      <c r="W13" s="15">
        <f t="shared" ca="1" si="15"/>
        <v>45521</v>
      </c>
      <c r="X13" s="15">
        <f t="shared" ca="1" si="16"/>
        <v>45522</v>
      </c>
      <c r="Y13" s="15">
        <f t="shared" ca="1" si="17"/>
        <v>45523</v>
      </c>
      <c r="Z13" s="15">
        <f t="shared" ca="1" si="18"/>
        <v>45524</v>
      </c>
      <c r="AA13" s="15">
        <f t="shared" ca="1" si="19"/>
        <v>45525</v>
      </c>
      <c r="AB13" s="15">
        <f t="shared" ca="1" si="20"/>
        <v>45526</v>
      </c>
      <c r="AC13" s="15">
        <f t="shared" ca="1" si="21"/>
        <v>45527</v>
      </c>
      <c r="AD13" s="15">
        <f t="shared" ca="1" si="22"/>
        <v>45528</v>
      </c>
      <c r="AE13" s="15">
        <f t="shared" ca="1" si="23"/>
        <v>45529</v>
      </c>
      <c r="AF13" s="15">
        <f t="shared" ca="1" si="24"/>
        <v>45530</v>
      </c>
      <c r="AG13" s="15">
        <f t="shared" ca="1" si="25"/>
        <v>45531</v>
      </c>
      <c r="AH13" s="15">
        <f t="shared" ca="1" si="26"/>
        <v>45532</v>
      </c>
      <c r="AI13" s="15">
        <f t="shared" ca="1" si="27"/>
        <v>45533</v>
      </c>
      <c r="AJ13" s="15">
        <f t="shared" ca="1" si="28"/>
        <v>45534</v>
      </c>
      <c r="AK13" s="15">
        <f t="shared" ca="1" si="29"/>
        <v>45535</v>
      </c>
      <c r="AL13" s="15" t="str">
        <f t="shared" ca="1" si="30"/>
        <v/>
      </c>
      <c r="AM13" s="15" t="str">
        <f t="shared" ca="1" si="30"/>
        <v/>
      </c>
      <c r="AN13" s="15" t="str">
        <f t="shared" ca="1" si="30"/>
        <v/>
      </c>
      <c r="AO13" s="15" t="str">
        <f t="shared" ca="1" si="30"/>
        <v/>
      </c>
      <c r="AP13" s="15" t="str">
        <f t="shared" ca="1" si="30"/>
        <v/>
      </c>
      <c r="AQ13" s="15" t="str">
        <f t="shared" ca="1" si="30"/>
        <v/>
      </c>
      <c r="AR13" s="15" t="str">
        <f t="shared" ca="1" si="30"/>
        <v/>
      </c>
    </row>
    <row r="14" spans="1:44" ht="18.75" customHeight="1" x14ac:dyDescent="0.3">
      <c r="B14" s="12" t="s">
        <v>35</v>
      </c>
      <c r="C14" s="15">
        <f t="shared" ca="1" si="0"/>
        <v>45536</v>
      </c>
      <c r="D14" s="15">
        <f t="shared" ca="1" si="1"/>
        <v>45537</v>
      </c>
      <c r="E14" s="15">
        <f t="shared" ca="1" si="1"/>
        <v>45538</v>
      </c>
      <c r="F14" s="15">
        <f t="shared" ca="1" si="1"/>
        <v>45539</v>
      </c>
      <c r="G14" s="15">
        <f t="shared" ca="1" si="1"/>
        <v>45540</v>
      </c>
      <c r="H14" s="15">
        <f t="shared" ca="1" si="1"/>
        <v>45541</v>
      </c>
      <c r="I14" s="15">
        <f t="shared" ca="1" si="1"/>
        <v>45542</v>
      </c>
      <c r="J14" s="15">
        <f t="shared" ca="1" si="2"/>
        <v>45543</v>
      </c>
      <c r="K14" s="15">
        <f t="shared" ca="1" si="3"/>
        <v>45544</v>
      </c>
      <c r="L14" s="15">
        <f t="shared" ca="1" si="4"/>
        <v>45545</v>
      </c>
      <c r="M14" s="15">
        <f t="shared" ca="1" si="5"/>
        <v>45546</v>
      </c>
      <c r="N14" s="15">
        <f t="shared" ca="1" si="6"/>
        <v>45547</v>
      </c>
      <c r="O14" s="15">
        <f t="shared" ca="1" si="7"/>
        <v>45548</v>
      </c>
      <c r="P14" s="15">
        <f t="shared" ca="1" si="8"/>
        <v>45549</v>
      </c>
      <c r="Q14" s="15">
        <f t="shared" ca="1" si="9"/>
        <v>45550</v>
      </c>
      <c r="R14" s="15">
        <f t="shared" ca="1" si="10"/>
        <v>45551</v>
      </c>
      <c r="S14" s="15">
        <f t="shared" ca="1" si="11"/>
        <v>45552</v>
      </c>
      <c r="T14" s="15">
        <f t="shared" ca="1" si="12"/>
        <v>45553</v>
      </c>
      <c r="U14" s="15">
        <f t="shared" ca="1" si="13"/>
        <v>45554</v>
      </c>
      <c r="V14" s="15">
        <f t="shared" ca="1" si="14"/>
        <v>45555</v>
      </c>
      <c r="W14" s="15">
        <f t="shared" ca="1" si="15"/>
        <v>45556</v>
      </c>
      <c r="X14" s="15">
        <f t="shared" ca="1" si="16"/>
        <v>45557</v>
      </c>
      <c r="Y14" s="15">
        <f t="shared" ca="1" si="17"/>
        <v>45558</v>
      </c>
      <c r="Z14" s="15">
        <f t="shared" ca="1" si="18"/>
        <v>45559</v>
      </c>
      <c r="AA14" s="15">
        <f t="shared" ca="1" si="19"/>
        <v>45560</v>
      </c>
      <c r="AB14" s="15">
        <f t="shared" ca="1" si="20"/>
        <v>45561</v>
      </c>
      <c r="AC14" s="15">
        <f t="shared" ca="1" si="21"/>
        <v>45562</v>
      </c>
      <c r="AD14" s="15">
        <f t="shared" ca="1" si="22"/>
        <v>45563</v>
      </c>
      <c r="AE14" s="15">
        <f t="shared" ca="1" si="23"/>
        <v>45564</v>
      </c>
      <c r="AF14" s="15">
        <f t="shared" ca="1" si="24"/>
        <v>45565</v>
      </c>
      <c r="AG14" s="15">
        <f t="shared" ca="1" si="25"/>
        <v>45566</v>
      </c>
      <c r="AH14" s="15">
        <f t="shared" ca="1" si="26"/>
        <v>45567</v>
      </c>
      <c r="AI14" s="15">
        <f t="shared" ca="1" si="27"/>
        <v>45568</v>
      </c>
      <c r="AJ14" s="15">
        <f t="shared" ca="1" si="28"/>
        <v>45569</v>
      </c>
      <c r="AK14" s="15">
        <f t="shared" ca="1" si="29"/>
        <v>45570</v>
      </c>
      <c r="AL14" s="15" t="str">
        <f t="shared" ca="1" si="30"/>
        <v/>
      </c>
      <c r="AM14" s="15" t="str">
        <f t="shared" ca="1" si="30"/>
        <v/>
      </c>
      <c r="AN14" s="15" t="str">
        <f t="shared" ca="1" si="30"/>
        <v/>
      </c>
      <c r="AO14" s="15" t="str">
        <f t="shared" ca="1" si="30"/>
        <v/>
      </c>
      <c r="AP14" s="15" t="str">
        <f t="shared" ca="1" si="30"/>
        <v/>
      </c>
      <c r="AQ14" s="15" t="str">
        <f t="shared" ca="1" si="30"/>
        <v/>
      </c>
      <c r="AR14" s="15" t="str">
        <f t="shared" ca="1" si="30"/>
        <v/>
      </c>
    </row>
    <row r="15" spans="1:44" ht="18.75" customHeight="1" x14ac:dyDescent="0.3">
      <c r="B15" s="12" t="s">
        <v>36</v>
      </c>
      <c r="C15" s="15" t="str">
        <f t="shared" ca="1" si="0"/>
        <v/>
      </c>
      <c r="D15" s="15" t="str">
        <f t="shared" ca="1" si="1"/>
        <v/>
      </c>
      <c r="E15" s="15">
        <f t="shared" ca="1" si="1"/>
        <v>45566</v>
      </c>
      <c r="F15" s="15">
        <f t="shared" ca="1" si="1"/>
        <v>45567</v>
      </c>
      <c r="G15" s="15">
        <f t="shared" ca="1" si="1"/>
        <v>45568</v>
      </c>
      <c r="H15" s="15">
        <f t="shared" ca="1" si="1"/>
        <v>45569</v>
      </c>
      <c r="I15" s="15">
        <f t="shared" ca="1" si="1"/>
        <v>45570</v>
      </c>
      <c r="J15" s="15">
        <f t="shared" ca="1" si="2"/>
        <v>45571</v>
      </c>
      <c r="K15" s="15">
        <f t="shared" ca="1" si="3"/>
        <v>45572</v>
      </c>
      <c r="L15" s="15">
        <f t="shared" ca="1" si="4"/>
        <v>45573</v>
      </c>
      <c r="M15" s="15">
        <f t="shared" ca="1" si="5"/>
        <v>45574</v>
      </c>
      <c r="N15" s="15">
        <f t="shared" ca="1" si="6"/>
        <v>45575</v>
      </c>
      <c r="O15" s="15">
        <f t="shared" ca="1" si="7"/>
        <v>45576</v>
      </c>
      <c r="P15" s="15">
        <f t="shared" ca="1" si="8"/>
        <v>45577</v>
      </c>
      <c r="Q15" s="15">
        <f t="shared" ca="1" si="9"/>
        <v>45578</v>
      </c>
      <c r="R15" s="15">
        <f t="shared" ca="1" si="10"/>
        <v>45579</v>
      </c>
      <c r="S15" s="15">
        <f t="shared" ca="1" si="11"/>
        <v>45580</v>
      </c>
      <c r="T15" s="15">
        <f t="shared" ca="1" si="12"/>
        <v>45581</v>
      </c>
      <c r="U15" s="15">
        <f t="shared" ca="1" si="13"/>
        <v>45582</v>
      </c>
      <c r="V15" s="15">
        <f t="shared" ca="1" si="14"/>
        <v>45583</v>
      </c>
      <c r="W15" s="15">
        <f t="shared" ca="1" si="15"/>
        <v>45584</v>
      </c>
      <c r="X15" s="15">
        <f t="shared" ca="1" si="16"/>
        <v>45585</v>
      </c>
      <c r="Y15" s="15">
        <f t="shared" ca="1" si="17"/>
        <v>45586</v>
      </c>
      <c r="Z15" s="15">
        <f t="shared" ca="1" si="18"/>
        <v>45587</v>
      </c>
      <c r="AA15" s="15">
        <f t="shared" ca="1" si="19"/>
        <v>45588</v>
      </c>
      <c r="AB15" s="15">
        <f t="shared" ca="1" si="20"/>
        <v>45589</v>
      </c>
      <c r="AC15" s="15">
        <f t="shared" ca="1" si="21"/>
        <v>45590</v>
      </c>
      <c r="AD15" s="15">
        <f t="shared" ca="1" si="22"/>
        <v>45591</v>
      </c>
      <c r="AE15" s="15">
        <f t="shared" ca="1" si="23"/>
        <v>45592</v>
      </c>
      <c r="AF15" s="15">
        <f t="shared" ca="1" si="24"/>
        <v>45593</v>
      </c>
      <c r="AG15" s="15">
        <f t="shared" ca="1" si="25"/>
        <v>45594</v>
      </c>
      <c r="AH15" s="15">
        <f t="shared" ca="1" si="26"/>
        <v>45595</v>
      </c>
      <c r="AI15" s="15">
        <f t="shared" ca="1" si="27"/>
        <v>45596</v>
      </c>
      <c r="AJ15" s="15">
        <f t="shared" ca="1" si="28"/>
        <v>45597</v>
      </c>
      <c r="AK15" s="15">
        <f t="shared" ca="1" si="29"/>
        <v>45598</v>
      </c>
      <c r="AL15" s="15" t="str">
        <f t="shared" ca="1" si="30"/>
        <v/>
      </c>
      <c r="AM15" s="15" t="str">
        <f t="shared" ca="1" si="30"/>
        <v/>
      </c>
      <c r="AN15" s="15" t="str">
        <f t="shared" ca="1" si="30"/>
        <v/>
      </c>
      <c r="AO15" s="15" t="str">
        <f t="shared" ca="1" si="30"/>
        <v/>
      </c>
      <c r="AP15" s="15" t="str">
        <f t="shared" ca="1" si="30"/>
        <v/>
      </c>
      <c r="AQ15" s="15" t="str">
        <f t="shared" ca="1" si="30"/>
        <v/>
      </c>
      <c r="AR15" s="15" t="str">
        <f t="shared" ca="1" si="30"/>
        <v/>
      </c>
    </row>
    <row r="16" spans="1:44" ht="18.75" customHeight="1" x14ac:dyDescent="0.3">
      <c r="B16" s="12" t="s">
        <v>37</v>
      </c>
      <c r="C16" s="15" t="str">
        <f t="shared" ca="1" si="0"/>
        <v/>
      </c>
      <c r="D16" s="15" t="str">
        <f t="shared" ca="1" si="1"/>
        <v/>
      </c>
      <c r="E16" s="15" t="str">
        <f t="shared" ca="1" si="1"/>
        <v/>
      </c>
      <c r="F16" s="15" t="str">
        <f t="shared" ca="1" si="1"/>
        <v/>
      </c>
      <c r="G16" s="15" t="str">
        <f t="shared" ca="1" si="1"/>
        <v/>
      </c>
      <c r="H16" s="15">
        <f t="shared" ca="1" si="1"/>
        <v>45597</v>
      </c>
      <c r="I16" s="15">
        <f t="shared" ca="1" si="1"/>
        <v>45598</v>
      </c>
      <c r="J16" s="15">
        <f t="shared" ca="1" si="2"/>
        <v>45599</v>
      </c>
      <c r="K16" s="15">
        <f t="shared" ca="1" si="3"/>
        <v>45600</v>
      </c>
      <c r="L16" s="15">
        <f t="shared" ca="1" si="4"/>
        <v>45601</v>
      </c>
      <c r="M16" s="15">
        <f t="shared" ca="1" si="5"/>
        <v>45602</v>
      </c>
      <c r="N16" s="15">
        <f t="shared" ca="1" si="6"/>
        <v>45603</v>
      </c>
      <c r="O16" s="15">
        <f t="shared" ca="1" si="7"/>
        <v>45604</v>
      </c>
      <c r="P16" s="15">
        <f t="shared" ca="1" si="8"/>
        <v>45605</v>
      </c>
      <c r="Q16" s="15">
        <f t="shared" ca="1" si="9"/>
        <v>45606</v>
      </c>
      <c r="R16" s="15">
        <f t="shared" ca="1" si="10"/>
        <v>45607</v>
      </c>
      <c r="S16" s="15">
        <f t="shared" ca="1" si="11"/>
        <v>45608</v>
      </c>
      <c r="T16" s="15">
        <f t="shared" ca="1" si="12"/>
        <v>45609</v>
      </c>
      <c r="U16" s="15">
        <f t="shared" ca="1" si="13"/>
        <v>45610</v>
      </c>
      <c r="V16" s="15">
        <f t="shared" ca="1" si="14"/>
        <v>45611</v>
      </c>
      <c r="W16" s="15">
        <f t="shared" ca="1" si="15"/>
        <v>45612</v>
      </c>
      <c r="X16" s="15">
        <f t="shared" ca="1" si="16"/>
        <v>45613</v>
      </c>
      <c r="Y16" s="15">
        <f t="shared" ca="1" si="17"/>
        <v>45614</v>
      </c>
      <c r="Z16" s="15">
        <f t="shared" ca="1" si="18"/>
        <v>45615</v>
      </c>
      <c r="AA16" s="15">
        <f t="shared" ca="1" si="19"/>
        <v>45616</v>
      </c>
      <c r="AB16" s="15">
        <f t="shared" ca="1" si="20"/>
        <v>45617</v>
      </c>
      <c r="AC16" s="15">
        <f t="shared" ca="1" si="21"/>
        <v>45618</v>
      </c>
      <c r="AD16" s="15">
        <f t="shared" ca="1" si="22"/>
        <v>45619</v>
      </c>
      <c r="AE16" s="15">
        <f t="shared" ca="1" si="23"/>
        <v>45620</v>
      </c>
      <c r="AF16" s="15">
        <f t="shared" ca="1" si="24"/>
        <v>45621</v>
      </c>
      <c r="AG16" s="15">
        <f t="shared" ca="1" si="25"/>
        <v>45622</v>
      </c>
      <c r="AH16" s="15">
        <f t="shared" ca="1" si="26"/>
        <v>45623</v>
      </c>
      <c r="AI16" s="15">
        <f t="shared" ca="1" si="27"/>
        <v>45624</v>
      </c>
      <c r="AJ16" s="15">
        <f t="shared" ca="1" si="28"/>
        <v>45625</v>
      </c>
      <c r="AK16" s="15">
        <f t="shared" ca="1" si="29"/>
        <v>45626</v>
      </c>
      <c r="AL16" s="15" t="str">
        <f t="shared" ca="1" si="30"/>
        <v/>
      </c>
      <c r="AM16" s="15" t="str">
        <f t="shared" ca="1" si="30"/>
        <v/>
      </c>
      <c r="AN16" s="15" t="str">
        <f t="shared" ca="1" si="30"/>
        <v/>
      </c>
      <c r="AO16" s="15" t="str">
        <f t="shared" ca="1" si="30"/>
        <v/>
      </c>
      <c r="AP16" s="15" t="str">
        <f t="shared" ca="1" si="30"/>
        <v/>
      </c>
      <c r="AQ16" s="15" t="str">
        <f t="shared" ca="1" si="30"/>
        <v/>
      </c>
      <c r="AR16" s="15" t="str">
        <f t="shared" ca="1" si="30"/>
        <v/>
      </c>
    </row>
    <row r="17" spans="2:44" ht="18.75" customHeight="1" x14ac:dyDescent="0.3">
      <c r="B17" s="12" t="s">
        <v>38</v>
      </c>
      <c r="C17" s="15">
        <f t="shared" ca="1" si="0"/>
        <v>45627</v>
      </c>
      <c r="D17" s="15">
        <f t="shared" ca="1" si="1"/>
        <v>45628</v>
      </c>
      <c r="E17" s="15">
        <f t="shared" ca="1" si="1"/>
        <v>45629</v>
      </c>
      <c r="F17" s="15">
        <f t="shared" ca="1" si="1"/>
        <v>45630</v>
      </c>
      <c r="G17" s="15">
        <f t="shared" ca="1" si="1"/>
        <v>45631</v>
      </c>
      <c r="H17" s="15">
        <f t="shared" ca="1" si="1"/>
        <v>45632</v>
      </c>
      <c r="I17" s="15">
        <f t="shared" ca="1" si="1"/>
        <v>45633</v>
      </c>
      <c r="J17" s="15">
        <f t="shared" ca="1" si="2"/>
        <v>45634</v>
      </c>
      <c r="K17" s="15">
        <f t="shared" ca="1" si="3"/>
        <v>45635</v>
      </c>
      <c r="L17" s="15">
        <f t="shared" ca="1" si="4"/>
        <v>45636</v>
      </c>
      <c r="M17" s="15">
        <f t="shared" ca="1" si="5"/>
        <v>45637</v>
      </c>
      <c r="N17" s="15">
        <f t="shared" ca="1" si="6"/>
        <v>45638</v>
      </c>
      <c r="O17" s="15">
        <f t="shared" ca="1" si="7"/>
        <v>45639</v>
      </c>
      <c r="P17" s="15">
        <f t="shared" ca="1" si="8"/>
        <v>45640</v>
      </c>
      <c r="Q17" s="15">
        <f t="shared" ca="1" si="9"/>
        <v>45641</v>
      </c>
      <c r="R17" s="15">
        <f t="shared" ca="1" si="10"/>
        <v>45642</v>
      </c>
      <c r="S17" s="15">
        <f t="shared" ca="1" si="11"/>
        <v>45643</v>
      </c>
      <c r="T17" s="15">
        <f t="shared" ca="1" si="12"/>
        <v>45644</v>
      </c>
      <c r="U17" s="15">
        <f t="shared" ca="1" si="13"/>
        <v>45645</v>
      </c>
      <c r="V17" s="15">
        <f t="shared" ca="1" si="14"/>
        <v>45646</v>
      </c>
      <c r="W17" s="15">
        <f t="shared" ca="1" si="15"/>
        <v>45647</v>
      </c>
      <c r="X17" s="15">
        <f t="shared" ca="1" si="16"/>
        <v>45648</v>
      </c>
      <c r="Y17" s="15">
        <f t="shared" ca="1" si="17"/>
        <v>45649</v>
      </c>
      <c r="Z17" s="15">
        <f t="shared" ca="1" si="18"/>
        <v>45650</v>
      </c>
      <c r="AA17" s="15">
        <f t="shared" ca="1" si="19"/>
        <v>45651</v>
      </c>
      <c r="AB17" s="15">
        <f t="shared" ca="1" si="20"/>
        <v>45652</v>
      </c>
      <c r="AC17" s="15">
        <f t="shared" ca="1" si="21"/>
        <v>45653</v>
      </c>
      <c r="AD17" s="15">
        <f t="shared" ca="1" si="22"/>
        <v>45654</v>
      </c>
      <c r="AE17" s="15">
        <f t="shared" ca="1" si="23"/>
        <v>45655</v>
      </c>
      <c r="AF17" s="15">
        <f t="shared" ca="1" si="24"/>
        <v>45656</v>
      </c>
      <c r="AG17" s="15">
        <f t="shared" ca="1" si="25"/>
        <v>45657</v>
      </c>
      <c r="AH17" s="15">
        <f t="shared" ca="1" si="26"/>
        <v>45658</v>
      </c>
      <c r="AI17" s="15">
        <f t="shared" ca="1" si="27"/>
        <v>45659</v>
      </c>
      <c r="AJ17" s="15">
        <f t="shared" ca="1" si="28"/>
        <v>45660</v>
      </c>
      <c r="AK17" s="15">
        <f t="shared" ca="1" si="29"/>
        <v>45661</v>
      </c>
      <c r="AL17" s="15" t="str">
        <f t="shared" ca="1" si="30"/>
        <v/>
      </c>
      <c r="AM17" s="15" t="str">
        <f t="shared" ca="1" si="30"/>
        <v/>
      </c>
      <c r="AN17" s="15" t="str">
        <f t="shared" ca="1" si="30"/>
        <v/>
      </c>
      <c r="AO17" s="15" t="str">
        <f t="shared" ca="1" si="30"/>
        <v/>
      </c>
      <c r="AP17" s="15" t="str">
        <f t="shared" ca="1" si="30"/>
        <v/>
      </c>
      <c r="AQ17" s="15" t="str">
        <f t="shared" ca="1" si="30"/>
        <v/>
      </c>
      <c r="AR17" s="15" t="str">
        <f t="shared" ca="1" si="30"/>
        <v/>
      </c>
    </row>
    <row r="18" spans="2:44" ht="39.9" customHeight="1" x14ac:dyDescent="0.3">
      <c r="B18" s="6" t="s">
        <v>15</v>
      </c>
      <c r="C18" s="1"/>
      <c r="D18" s="1"/>
      <c r="E18" s="1"/>
      <c r="F18" s="1"/>
      <c r="G18" s="2"/>
      <c r="H18" s="2"/>
      <c r="I18" s="2"/>
      <c r="J18" s="2"/>
      <c r="K18" s="2"/>
      <c r="L18" s="2"/>
      <c r="M18" s="2"/>
      <c r="N18" s="2"/>
      <c r="O18" s="2"/>
    </row>
    <row r="19" spans="2:44" ht="27.9" customHeight="1" x14ac:dyDescent="0.3">
      <c r="C19" s="76" t="s">
        <v>4</v>
      </c>
      <c r="D19" s="76"/>
      <c r="E19" s="76"/>
      <c r="F19" s="7"/>
      <c r="H19" s="80" t="s">
        <v>5</v>
      </c>
      <c r="I19" s="80"/>
      <c r="J19" s="80"/>
      <c r="K19" s="80"/>
      <c r="L19" s="7"/>
      <c r="M19" s="16"/>
      <c r="N19" s="90" t="s">
        <v>74</v>
      </c>
      <c r="O19" s="90"/>
      <c r="P19" s="90"/>
      <c r="Q19" s="7"/>
      <c r="S19" s="80" t="s">
        <v>13</v>
      </c>
      <c r="T19" s="80"/>
      <c r="U19" s="80"/>
      <c r="V19" s="7"/>
      <c r="X19" s="80" t="s">
        <v>76</v>
      </c>
      <c r="Y19" s="80"/>
      <c r="Z19" s="80"/>
      <c r="AA19" s="7"/>
      <c r="AC19" s="80" t="s">
        <v>77</v>
      </c>
      <c r="AD19" s="80"/>
      <c r="AE19" s="80"/>
      <c r="AF19" s="7"/>
      <c r="AH19" s="80" t="s">
        <v>1</v>
      </c>
      <c r="AI19" s="80"/>
      <c r="AJ19" s="80"/>
      <c r="AM19" s="80" t="s">
        <v>1020</v>
      </c>
      <c r="AN19" s="80"/>
      <c r="AO19" s="80"/>
    </row>
    <row r="20" spans="2:44" ht="54.9" customHeight="1" x14ac:dyDescent="0.3">
      <c r="B20" s="27"/>
      <c r="C20" s="77">
        <f ca="1">SUMIFS(LeaveTracker[Days],LeaveTracker[Employee Name],valSelEmployee,LeaveTracker[Start Date],"&gt;="&amp;DATE(Calendar_Year,1,1),LeaveTracker[End Date],"&lt;"&amp;DATE(Calendar_Year+1,1,1))</f>
        <v>29</v>
      </c>
      <c r="D20" s="77"/>
      <c r="E20" s="77"/>
      <c r="F20" s="7"/>
      <c r="H20" s="81">
        <f ca="1">NETWORKDAYS(DATE(Calendar_Year,1,1),EDATE(DATE(Calendar_Year,1,1),12)-1)</f>
        <v>262</v>
      </c>
      <c r="I20" s="81"/>
      <c r="J20" s="81"/>
      <c r="K20" s="81"/>
      <c r="L20" s="7"/>
      <c r="N20" s="91">
        <f ca="1">SUMIFS(LeaveTracker[Days],LeaveTracker[Employee Name],valSelEmployee,LeaveTracker[Start Date],"&gt;="&amp;DATE(Calendar_Year,1,1),LeaveTracker[End Date],"&lt;"&amp;DATE(Calendar_Year+1,1,1),LeaveTracker[Type of Leave],'Leave Types'!B4)</f>
        <v>0</v>
      </c>
      <c r="O20" s="91"/>
      <c r="P20" s="91"/>
      <c r="Q20" s="7"/>
      <c r="S20" s="92">
        <f ca="1">SUMIFS(LeaveTracker[Days],LeaveTracker[Employee Name],valSelEmployee,LeaveTracker[Start Date],"&gt;="&amp;DATE(Calendar_Year,1,1),LeaveTracker[End Date],"&lt;"&amp;DATE(Calendar_Year+1,1,1),LeaveTracker[Type of Leave],'Leave Types'!B5)</f>
        <v>0</v>
      </c>
      <c r="T20" s="92"/>
      <c r="U20" s="92"/>
      <c r="V20" s="7"/>
      <c r="X20" s="87">
        <f ca="1">SUMIFS(LeaveTracker[Days],LeaveTracker[Employee Name],valSelEmployee,LeaveTracker[Start Date],"&gt;="&amp;DATE(Calendar_Year,1,1),LeaveTracker[End Date],"&lt;"&amp;DATE(Calendar_Year+1,1,1),LeaveTracker[Type of Leave],'Leave Types'!B6)</f>
        <v>0</v>
      </c>
      <c r="Y20" s="87"/>
      <c r="Z20" s="87"/>
      <c r="AA20" s="7"/>
      <c r="AC20" s="94">
        <f ca="1">SUMIFS(LeaveTracker[Days],LeaveTracker[Employee Name],valSelEmployee,LeaveTracker[Start Date],"&gt;="&amp;DATE(Calendar_Year,1,1),LeaveTracker[End Date],"&lt;"&amp;DATE(Calendar_Year+1,1,1),LeaveTracker[Type of Leave],'Leave Types'!B7)</f>
        <v>0</v>
      </c>
      <c r="AD20" s="94"/>
      <c r="AE20" s="94"/>
      <c r="AF20" s="7"/>
      <c r="AH20" s="84">
        <f ca="1">SUMIFS(LeaveTracker[Days],LeaveTracker[Employee Name],valSelEmployee,LeaveTracker[Start Date],"&gt;="&amp;DATE(Calendar_Year,1,1),LeaveTracker[End Date],"&lt;"&amp;DATE(Calendar_Year+1,1,1),LeaveTracker[Type of Leave],'Leave Types'!B8)</f>
        <v>0</v>
      </c>
      <c r="AI20" s="84"/>
      <c r="AJ20" s="84"/>
      <c r="AM20" s="93">
        <f ca="1">SUMIFS(LeaveTracker[Days],LeaveTracker[Employee Name],valSelEmployee,LeaveTracker[Start Date],"&gt;="&amp;DATE(Calendar_Year,1,1),LeaveTracker[End Date],"&lt;"&amp;DATE(Calendar_Year+1,1,1),LeaveTracker[Type of Leave],'Leave Types'!B9)</f>
        <v>29</v>
      </c>
      <c r="AN20" s="93"/>
      <c r="AO20" s="93"/>
    </row>
    <row r="21" spans="2:44" ht="21.9" customHeight="1" x14ac:dyDescent="0.3">
      <c r="C21" s="78">
        <f ca="1">SUMIFS(LeaveTracker[Days],LeaveTracker[Employee Name],valSelEmployee,LeaveTracker[Start Date],"&gt;="&amp;DATE(Calendar_Year-1,1,1),LeaveTracker[End Date],"&lt;"&amp;DATE(Calendar_Year,1,1))</f>
        <v>28</v>
      </c>
      <c r="D21" s="78"/>
      <c r="E21" s="78"/>
      <c r="F21" s="7"/>
      <c r="G21" s="3"/>
      <c r="H21" s="79">
        <f ca="1">NETWORKDAYS(DATE(Calendar_Year-1,1,1),EDATE(DATE(Calendar_Year-1,1,1),12)-1)</f>
        <v>260</v>
      </c>
      <c r="I21" s="79"/>
      <c r="J21" s="79"/>
      <c r="K21" s="79"/>
      <c r="L21" s="7"/>
      <c r="M21" s="3"/>
      <c r="N21" s="89">
        <f ca="1">SUMIFS(LeaveTracker[Days],LeaveTracker[Employee Name],valSelEmployee,LeaveTracker[Start Date],"&gt;="&amp;DATE(Calendar_Year-1,1,1),LeaveTracker[End Date],"&lt;"&amp;DATE(Calendar_Year,1,1),LeaveTracker[Type of Leave],'Leave Types'!B4)</f>
        <v>3</v>
      </c>
      <c r="O21" s="89"/>
      <c r="P21" s="89"/>
      <c r="Q21" s="7"/>
      <c r="R21" s="3"/>
      <c r="S21" s="79">
        <f ca="1">SUMIFS(LeaveTracker[Days],LeaveTracker[Employee Name],valSelEmployee,LeaveTracker[Start Date],"&gt;="&amp;DATE(Calendar_Year-1,1,1),LeaveTracker[End Date],"&lt;"&amp;DATE(Calendar_Year,1,1),LeaveTracker[Type of Leave],'Leave Types'!B5)</f>
        <v>23</v>
      </c>
      <c r="T21" s="79"/>
      <c r="U21" s="79"/>
      <c r="V21" s="7"/>
      <c r="W21" s="3"/>
      <c r="X21" s="79">
        <f ca="1">SUMIFS(LeaveTracker[Days],LeaveTracker[Employee Name],valSelEmployee,LeaveTracker[Start Date],"&gt;="&amp;DATE(Calendar_Year-1,1,1),LeaveTracker[End Date],"&lt;"&amp;DATE(Calendar_Year,1,1),LeaveTracker[Type of Leave],'Leave Types'!B6)</f>
        <v>0</v>
      </c>
      <c r="Y21" s="79"/>
      <c r="Z21" s="79"/>
      <c r="AA21" s="7"/>
      <c r="AB21" s="3"/>
      <c r="AC21" s="79">
        <f ca="1">SUMIFS(LeaveTracker[Days],LeaveTracker[Employee Name],valSelEmployee,LeaveTracker[Start Date],"&gt;="&amp;DATE(Calendar_Year-1,1,1),LeaveTracker[End Date],"&lt;"&amp;DATE(Calendar_Year,1,1),LeaveTracker[Type of Leave],'Leave Types'!B7)</f>
        <v>0</v>
      </c>
      <c r="AD21" s="79"/>
      <c r="AE21" s="79"/>
      <c r="AF21" s="7"/>
      <c r="AG21" s="3"/>
      <c r="AH21" s="79">
        <f ca="1">SUMIFS(LeaveTracker[Days],LeaveTracker[Employee Name],valSelEmployee,LeaveTracker[Start Date],"&gt;="&amp;DATE(Calendar_Year-1,1,1),LeaveTracker[End Date],"&lt;"&amp;DATE(Calendar_Year,1,1),LeaveTracker[Type of Leave],'Leave Types'!B8)</f>
        <v>2</v>
      </c>
      <c r="AI21" s="79"/>
      <c r="AJ21" s="79"/>
      <c r="AL21" s="3"/>
      <c r="AM21" s="79">
        <f ca="1">SUMIFS(LeaveTracker[Days],LeaveTracker[Employee Name],valSelEmployee,LeaveTracker[Start Date],"&gt;="&amp;DATE(Calendar_Year-1,1,1),LeaveTracker[End Date],"&lt;"&amp;DATE(Calendar_Year,1,1),LeaveTracker[Type of Leave],'Leave Types'!B9)</f>
        <v>0</v>
      </c>
      <c r="AN21" s="79"/>
      <c r="AO21" s="79"/>
    </row>
    <row r="22" spans="2:44" ht="21.9" customHeight="1" x14ac:dyDescent="0.3">
      <c r="C22" s="75" t="str">
        <f ca="1">IFERROR(IF(C21&lt;&gt;0,IF(C20&gt;=C21,"UP ", "DOWN ")&amp;TEXT(C20/C21-1,"0%;0%"),"UP 100%"),"")</f>
        <v>UP 4%</v>
      </c>
      <c r="D22" s="75"/>
      <c r="E22" s="75"/>
      <c r="F22" s="7"/>
      <c r="G22" s="3"/>
      <c r="H22" s="88" t="str">
        <f ca="1">IFERROR(IF(H21&lt;&gt;0,IF(H20&gt;=H21,"UP ", "DOWN ")&amp;TEXT(H20/H21-1,"0%;0%"),"UP 100%"),"")</f>
        <v>UP 1%</v>
      </c>
      <c r="I22" s="88"/>
      <c r="J22" s="88"/>
      <c r="K22" s="88"/>
      <c r="L22" s="7"/>
      <c r="M22" s="3"/>
      <c r="N22" s="75" t="str">
        <f ca="1">IFERROR(IF(N21&lt;&gt;0,IF(N20&gt;=N21,"UP ", "DOWN ")&amp;TEXT(N20/N21-1,"0%;0%"),"UP 100%"),"")</f>
        <v>DOWN 100%</v>
      </c>
      <c r="O22" s="75"/>
      <c r="P22" s="75"/>
      <c r="Q22" s="7"/>
      <c r="R22" s="3"/>
      <c r="S22" s="75" t="str">
        <f ca="1">IFERROR(IF(S21&lt;&gt;0,IF(S20&gt;=S21,"UP ", "DOWN ")&amp;TEXT(S20/S21-1,"0%;0%"),"UP 100%"),"")</f>
        <v>DOWN 100%</v>
      </c>
      <c r="T22" s="75"/>
      <c r="U22" s="75"/>
      <c r="V22" s="7"/>
      <c r="W22" s="3"/>
      <c r="X22" s="75" t="str">
        <f ca="1">IFERROR(IF(X21&lt;&gt;0,IF(X20&gt;=X21,"UP ", "DOWN ")&amp;TEXT(X20/X21-1,"0%;0%"),"UP 100%"),"")</f>
        <v>UP 100%</v>
      </c>
      <c r="Y22" s="75"/>
      <c r="Z22" s="75"/>
      <c r="AA22" s="7"/>
      <c r="AB22" s="3"/>
      <c r="AC22" s="75" t="str">
        <f ca="1">IFERROR(IF(AC21&lt;&gt;0,IF(AC20&gt;=AC21,"UP ", "DOWN ")&amp;TEXT(AC20/AC21-1,"0%;0%"),"UP 100%"),"")</f>
        <v>UP 100%</v>
      </c>
      <c r="AD22" s="75"/>
      <c r="AE22" s="75"/>
      <c r="AF22" s="7"/>
      <c r="AG22" s="3"/>
      <c r="AH22" s="75" t="str">
        <f ca="1">IFERROR(IF(AH21&lt;&gt;0,IF(AH20&gt;=AH21,"UP ", "DOWN ")&amp;TEXT(AH20/AH21-1,"0%;0%"),"UP 100%"),"")</f>
        <v>DOWN 100%</v>
      </c>
      <c r="AI22" s="75"/>
      <c r="AJ22" s="75"/>
      <c r="AL22" s="3"/>
      <c r="AM22" s="75" t="str">
        <f ca="1">IFERROR(IF(AM21&lt;&gt;0,IF(AM20&gt;=AM21,"UP ", "DOWN ")&amp;TEXT(AM20/AM21-1,"0%;0%"),"UP 100%"),"")</f>
        <v>UP 100%</v>
      </c>
      <c r="AN22" s="75"/>
      <c r="AO22" s="75"/>
    </row>
  </sheetData>
  <mergeCells count="35">
    <mergeCell ref="AM19:AO19"/>
    <mergeCell ref="AM20:AO20"/>
    <mergeCell ref="AM21:AO21"/>
    <mergeCell ref="AM22:AO22"/>
    <mergeCell ref="AC21:AE21"/>
    <mergeCell ref="AC22:AE22"/>
    <mergeCell ref="AC19:AE19"/>
    <mergeCell ref="AC20:AE20"/>
    <mergeCell ref="AH22:AJ22"/>
    <mergeCell ref="X22:Z22"/>
    <mergeCell ref="H22:K22"/>
    <mergeCell ref="N21:P21"/>
    <mergeCell ref="N19:P19"/>
    <mergeCell ref="S19:U19"/>
    <mergeCell ref="N20:P20"/>
    <mergeCell ref="S20:U20"/>
    <mergeCell ref="C2:I2"/>
    <mergeCell ref="C3:I3"/>
    <mergeCell ref="AH19:AJ19"/>
    <mergeCell ref="AH20:AJ20"/>
    <mergeCell ref="AH21:AJ21"/>
    <mergeCell ref="M2:S2"/>
    <mergeCell ref="X19:Z19"/>
    <mergeCell ref="X20:Z20"/>
    <mergeCell ref="X21:Z21"/>
    <mergeCell ref="C22:E22"/>
    <mergeCell ref="N22:P22"/>
    <mergeCell ref="S22:U22"/>
    <mergeCell ref="C19:E19"/>
    <mergeCell ref="C20:E20"/>
    <mergeCell ref="C21:E21"/>
    <mergeCell ref="S21:U21"/>
    <mergeCell ref="H19:K19"/>
    <mergeCell ref="H20:K20"/>
    <mergeCell ref="H21:K21"/>
  </mergeCells>
  <conditionalFormatting sqref="C22:AJ22">
    <cfRule type="beginsWith" dxfId="14" priority="5" operator="beginsWith" text="UP">
      <formula>LEFT(C22,LEN("UP"))="UP"</formula>
    </cfRule>
  </conditionalFormatting>
  <conditionalFormatting sqref="C6:AR17">
    <cfRule type="expression" dxfId="13" priority="1">
      <formula>MONTH(C6)&lt;&gt;MONTH($B6)</formula>
    </cfRule>
    <cfRule type="expression" dxfId="6" priority="22">
      <formula>OR(LEFT(C$5,1)="S", COUNTIF(lstHolidays, C6)&gt;0)</formula>
    </cfRule>
  </conditionalFormatting>
  <conditionalFormatting sqref="AL22:AO22">
    <cfRule type="beginsWith" dxfId="5" priority="2" operator="beginsWith" text="UP">
      <formula>LEFT(AL22,LEN("UP"))="UP"</formula>
    </cfRule>
  </conditionalFormatting>
  <dataValidations xWindow="134" yWindow="412" count="16">
    <dataValidation allowBlank="1" showInputMessage="1" showErrorMessage="1" prompt="View employee annual attendance in this workbook. Select an employee and year for an overview in this worksheet" sqref="A1" xr:uid="{00000000-0002-0000-0100-000000000000}"/>
    <dataValidation allowBlank="1" showInputMessage="1" showErrorMessage="1" prompt="Select an employee’s name in cell AM2 on the right" sqref="J2" xr:uid="{00000000-0002-0000-0100-000001000000}"/>
    <dataValidation allowBlank="1" showInputMessage="1" showErrorMessage="1" prompt="Enter year in cell AM3 on the right" sqref="J3" xr:uid="{00000000-0002-0000-0100-000002000000}"/>
    <dataValidation allowBlank="1" showInputMessage="1" showErrorMessage="1" prompt="Worksheet title is in this cell" sqref="B1" xr:uid="{00000000-0002-0000-0100-000003000000}"/>
    <dataValidation allowBlank="1" showInputMessage="1" showErrorMessage="1" prompt="Key statistics title is in this cell. Navigate rows 19 through 22 to view totol number of leave days, working days and other leave related statistics" sqref="B18" xr:uid="{00000000-0002-0000-0100-000004000000}"/>
    <dataValidation allowBlank="1" showInputMessage="1" showErrorMessage="1" prompt="Attendance Record table is automatically updated for employee and year selected using entries from Employee Leave Tracker workheet. Months of the year are in this column" sqref="B5" xr:uid="{00000000-0002-0000-0100-000005000000}"/>
    <dataValidation allowBlank="1" showInputMessage="1" showErrorMessage="1" prompt="Select employee from cell at right" sqref="B2" xr:uid="{00000000-0002-0000-0100-000006000000}"/>
    <dataValidation allowBlank="1" showInputMessage="1" showErrorMessage="1" prompt="Enter year in cell at right" sqref="B3" xr:uid="{00000000-0002-0000-0100-000007000000}"/>
    <dataValidation type="list" allowBlank="1" showInputMessage="1" showErrorMessage="1" error="Select employee name from the list. Select CANCEL, and press ALT+DOWN ARROW, and ENTER to select " prompt="Select employee name in this cell. Press ALT+DOWN ARROW to open the drop-down list, then press ENTER to make selection" sqref="C2:I2" xr:uid="{00000000-0002-0000-0100-000008000000}">
      <formula1>lstEmployees</formula1>
    </dataValidation>
    <dataValidation allowBlank="1" showInputMessage="1" showErrorMessage="1" prompt="Enter year in this cell" sqref="C3:I3" xr:uid="{00000000-0002-0000-0100-000009000000}"/>
    <dataValidation allowBlank="1" showInputMessage="1" showErrorMessage="1" prompt="Date for the month at left and weekday in this cell is in this column. Days are only filled in for relevant days of the month. Leave is highlighted according to legend below table" sqref="C5" xr:uid="{00000000-0002-0000-0100-00000A000000}"/>
    <dataValidation allowBlank="1" showInputMessage="1" showErrorMessage="1" prompt="Key statistics headings are automatically calculated in this row starting at right" sqref="B19" xr:uid="{00000000-0002-0000-0100-00000B000000}"/>
    <dataValidation allowBlank="1" showInputMessage="1" showErrorMessage="1" prompt="Key statistics values are automatically calculated in this row starting at right" sqref="B20" xr:uid="{00000000-0002-0000-0100-00000C000000}"/>
    <dataValidation allowBlank="1" showInputMessage="1" showErrorMessage="1" prompt="Key statistics comparison to last year are automatically calculated in this row starting at right" sqref="B21" xr:uid="{00000000-0002-0000-0100-00000D000000}"/>
    <dataValidation allowBlank="1" showInputMessage="1" showErrorMessage="1" prompt="The net change for each key statistic is in this row starting at right" sqref="B22" xr:uid="{00000000-0002-0000-0100-00000E000000}"/>
    <dataValidation allowBlank="1" showInputMessage="1" showErrorMessage="1" prompt="Days of the week for the month in column B and weekday in this heading are in this column. Cell highlights indicate leave" sqref="D5:AR5" xr:uid="{00000000-0002-0000-0100-00000F000000}"/>
  </dataValidations>
  <printOptions horizontalCentered="1"/>
  <pageMargins left="0.25" right="0.25" top="0.75" bottom="0.75" header="0.3" footer="0.3"/>
  <pageSetup scale="60" fitToHeight="0" orientation="landscape" r:id="rId1"/>
  <headerFooter differentFirst="1">
    <oddFooter>Page &amp;P of &amp;N</oddFooter>
  </headerFooter>
  <tableParts count="1">
    <tablePart r:id="rId2"/>
  </tableParts>
  <extLst>
    <ext xmlns:x14="http://schemas.microsoft.com/office/spreadsheetml/2009/9/main" uri="{78C0D931-6437-407d-A8EE-F0AAD7539E65}">
      <x14:conditionalFormattings>
        <x14:conditionalFormatting xmlns:xm="http://schemas.microsoft.com/office/excel/2006/main">
          <x14:cfRule type="expression" priority="4" id="{77486DEF-4B90-4A09-A027-C628567EDF4C}">
            <xm:f>COUNTIFS(lstEmpNames,valSelEmployee,lstSdates,"&lt;="&amp;C6,lstEDates,"&gt;="&amp;C6,lstHTypes,'Leave Types'!$B$4)&gt;0</xm:f>
            <x14:dxf>
              <font>
                <color theme="3" tint="-0.24994659260841701"/>
              </font>
              <fill>
                <patternFill>
                  <bgColor theme="4"/>
                </patternFill>
              </fill>
            </x14:dxf>
          </x14:cfRule>
          <x14:cfRule type="expression" priority="12" id="{7BA81481-452F-4533-84C8-E4B1E4D25843}">
            <xm:f>COUNTIFS(lstEmpNames,valSelEmployee,lstSdates,"&lt;="&amp;C6,lstEDates,"&gt;="&amp;C6,lstHTypes,'Leave Types'!$B$5)&gt;0</xm:f>
            <x14:dxf>
              <fill>
                <patternFill>
                  <bgColor theme="8"/>
                </patternFill>
              </fill>
            </x14:dxf>
          </x14:cfRule>
          <x14:cfRule type="expression" priority="13" id="{7DF86B1D-BC96-4C1F-BA74-43CC1527B439}">
            <xm:f>COUNTIFS(lstEmpNames,valSelEmployee,lstSdates,"&lt;="&amp;C6,lstEDates,"&gt;="&amp;C6,lstHTypes,'Leave Types'!$B$6)&gt;0</xm:f>
            <x14:dxf>
              <fill>
                <patternFill>
                  <bgColor theme="6"/>
                </patternFill>
              </fill>
            </x14:dxf>
          </x14:cfRule>
          <x14:cfRule type="expression" priority="14" id="{8D7627D3-E4F4-4E54-8BDC-376A6BB31759}">
            <xm:f>COUNTIFS(lstEmpNames,valSelEmployee,lstSdates,"&lt;="&amp;C6,lstEDates,"&gt;="&amp;C6,lstHTypes,'Leave Types'!$B$7)&gt;0</xm:f>
            <x14:dxf>
              <fill>
                <patternFill>
                  <bgColor theme="7"/>
                </patternFill>
              </fill>
            </x14:dxf>
          </x14:cfRule>
          <x14:cfRule type="expression" priority="15" id="{A7C48A0E-C999-4855-99D7-CB190DA06740}">
            <xm:f>COUNTIFS(lstEmpNames,valSelEmployee,lstSdates,"&lt;="&amp;C6,lstEDates,"&gt;="&amp;C6,lstHTypes,'Leave Types'!$B$8)&gt;0</xm:f>
            <x14:dxf>
              <fill>
                <patternFill>
                  <bgColor theme="9" tint="0.39994506668294322"/>
                </patternFill>
              </fill>
            </x14:dxf>
          </x14:cfRule>
          <x14:cfRule type="expression" priority="21" id="{1CDA98E4-639F-4CB4-929F-B0F6A2A1EDF1}">
            <xm:f>COUNTIFS(lstEmpNames,valSelEmployee,lstSdates,"&lt;="&amp;C6,lstEDates,"&gt;="&amp;C6,lstHTypes,'Leave Types'!$B$9)&gt;0</xm:f>
            <x14:dxf>
              <font>
                <b/>
                <i val="0"/>
              </font>
              <fill>
                <patternFill>
                  <bgColor theme="9" tint="-0.24994659260841701"/>
                </patternFill>
              </fill>
            </x14:dxf>
          </x14:cfRule>
          <xm:sqref>C6:AR17</xm:sqref>
        </x14:conditionalFormatting>
      </x14:conditionalFormatting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11">
    <tabColor theme="5" tint="-0.499984740745262"/>
    <pageSetUpPr autoPageBreaks="0" fitToPage="1"/>
  </sheetPr>
  <dimension ref="A1:M10300"/>
  <sheetViews>
    <sheetView showGridLines="0" tabSelected="1" zoomScale="80" zoomScaleNormal="80" zoomScaleSheetLayoutView="87" zoomScalePageLayoutView="70" workbookViewId="0">
      <pane ySplit="2280" topLeftCell="A10186" activePane="bottomLeft"/>
      <selection activeCell="D4" sqref="D4"/>
      <selection pane="bottomLeft" activeCell="T10191" sqref="T10191"/>
    </sheetView>
  </sheetViews>
  <sheetFormatPr defaultRowHeight="30" customHeight="1" x14ac:dyDescent="0.3"/>
  <cols>
    <col min="1" max="1" width="13.6640625" style="27" bestFit="1" customWidth="1"/>
    <col min="2" max="2" width="16.109375" style="27" customWidth="1"/>
    <col min="3" max="3" width="16.109375" style="31" customWidth="1"/>
    <col min="4" max="4" width="20.109375" bestFit="1" customWidth="1"/>
    <col min="5" max="5" width="23.21875" hidden="1" customWidth="1"/>
    <col min="6" max="6" width="26.44140625" hidden="1" customWidth="1"/>
    <col min="7" max="7" width="14.88671875" customWidth="1"/>
    <col min="8" max="8" width="13.77734375" customWidth="1"/>
    <col min="9" max="9" width="17.6640625" style="53" customWidth="1"/>
    <col min="10" max="10" width="18.88671875" style="42" customWidth="1"/>
    <col min="11" max="11" width="15.77734375" style="27" customWidth="1"/>
    <col min="12" max="12" width="9.77734375" style="27" customWidth="1"/>
    <col min="13" max="13" width="18.77734375" customWidth="1"/>
  </cols>
  <sheetData>
    <row r="1" spans="1:13" ht="39.9" customHeight="1" x14ac:dyDescent="0.3">
      <c r="A1" s="95" t="s">
        <v>538</v>
      </c>
      <c r="B1" s="95"/>
      <c r="C1" s="95"/>
      <c r="D1" s="95"/>
      <c r="E1" s="95"/>
      <c r="F1" s="95"/>
      <c r="G1" s="95"/>
      <c r="H1" s="95"/>
      <c r="I1" s="95"/>
      <c r="J1" s="95"/>
      <c r="K1" s="95"/>
      <c r="L1" s="95"/>
      <c r="M1" s="95"/>
    </row>
    <row r="2" spans="1:13" ht="39.9" customHeight="1" x14ac:dyDescent="0.3">
      <c r="A2" s="96" t="str">
        <f ca="1">"Employee's Leave Tracker " &amp;YEAR(TODAY())</f>
        <v>Employee's Leave Tracker 2024</v>
      </c>
      <c r="B2" s="96"/>
      <c r="C2" s="96"/>
      <c r="D2" s="96"/>
      <c r="E2" s="96"/>
      <c r="F2" s="96"/>
      <c r="G2" s="96"/>
      <c r="H2" s="96"/>
      <c r="I2" s="96"/>
      <c r="J2" s="96"/>
      <c r="K2" s="96"/>
      <c r="L2" s="96"/>
      <c r="M2" s="96"/>
    </row>
    <row r="3" spans="1:13" ht="15" customHeight="1" x14ac:dyDescent="0.3">
      <c r="J3" s="97">
        <f ca="1">TODAY()</f>
        <v>45329</v>
      </c>
      <c r="K3" s="97"/>
      <c r="L3" s="97"/>
      <c r="M3" s="97"/>
    </row>
    <row r="4" spans="1:13" ht="30" customHeight="1" x14ac:dyDescent="0.3">
      <c r="A4" s="44" t="s">
        <v>80</v>
      </c>
      <c r="B4" s="44" t="s">
        <v>92</v>
      </c>
      <c r="C4" s="56" t="s">
        <v>91</v>
      </c>
      <c r="D4" s="9" t="s">
        <v>0</v>
      </c>
      <c r="E4" s="44" t="s">
        <v>1061</v>
      </c>
      <c r="F4" s="44" t="s">
        <v>1975</v>
      </c>
      <c r="G4" s="9" t="s">
        <v>2</v>
      </c>
      <c r="H4" s="9" t="s">
        <v>3</v>
      </c>
      <c r="I4" s="44" t="s">
        <v>14</v>
      </c>
      <c r="J4" s="54" t="s">
        <v>79</v>
      </c>
      <c r="K4" s="44" t="s">
        <v>268</v>
      </c>
      <c r="L4" s="44" t="s">
        <v>7</v>
      </c>
      <c r="M4" s="9" t="s">
        <v>1330</v>
      </c>
    </row>
    <row r="5" spans="1:13" ht="30" customHeight="1" x14ac:dyDescent="0.3">
      <c r="A5" s="50" t="s">
        <v>1716</v>
      </c>
      <c r="B5" s="55">
        <v>44774</v>
      </c>
      <c r="C5" s="55">
        <v>44722</v>
      </c>
      <c r="D5" s="51" t="s">
        <v>1717</v>
      </c>
      <c r="E5" s="66" t="str">
        <f>IF(ISBLANK(LeaveTracker[[#This Row],[Employee Name]]),"-----",VLOOKUP(LeaveTracker[[#This Row],[Employee Name]],'List of Employees'!$B$4:$H$767,7))</f>
        <v>LEGAL</v>
      </c>
      <c r="F5" s="66" t="s">
        <v>398</v>
      </c>
      <c r="G5" s="49">
        <v>44725</v>
      </c>
      <c r="H5" s="49">
        <v>44725</v>
      </c>
      <c r="I5" s="50" t="s">
        <v>82</v>
      </c>
      <c r="J5" s="52"/>
      <c r="K5" s="50" t="str">
        <f ca="1">LeaveTracker[[#This Row],[Days]]&amp;" "&amp;LeaveTracker[[#This Row],[Type of Leave]]</f>
        <v>1 VL</v>
      </c>
      <c r="L5" s="9">
        <f ca="1">NETWORKDAYS(LeaveTracker[[#This Row],[Start Date]],LeaveTracker[[#This Row],[End Date]],lstHolidays)</f>
        <v>1</v>
      </c>
      <c r="M5" s="9"/>
    </row>
    <row r="6" spans="1:13" ht="30" customHeight="1" x14ac:dyDescent="0.3">
      <c r="A6" s="50" t="s">
        <v>1716</v>
      </c>
      <c r="B6" s="55">
        <v>44774</v>
      </c>
      <c r="C6" s="55">
        <v>44722</v>
      </c>
      <c r="D6" s="51" t="s">
        <v>1717</v>
      </c>
      <c r="E6" s="66" t="str">
        <f>IF(ISBLANK(LeaveTracker[[#This Row],[Employee Name]]),"-----",VLOOKUP(LeaveTracker[[#This Row],[Employee Name]],'List of Employees'!$B$4:$H$767,7))</f>
        <v>LEGAL</v>
      </c>
      <c r="F6" s="66" t="str">
        <f>IF(ISBLANK(LeaveTracker[[#This Row],[Employee Name]]),"-----",VLOOKUP(LeaveTracker[[#This Row],[Employee Name]],'List of Employees'!$B$4:$H$767,6))</f>
        <v>CASUAL</v>
      </c>
      <c r="G6" s="49">
        <v>44727</v>
      </c>
      <c r="H6" s="49">
        <v>44727</v>
      </c>
      <c r="I6" s="50" t="s">
        <v>82</v>
      </c>
      <c r="J6" s="52"/>
      <c r="K6" s="50" t="str">
        <f ca="1">LeaveTracker[[#This Row],[Days]]&amp;" "&amp;LeaveTracker[[#This Row],[Type of Leave]]</f>
        <v>1 VL</v>
      </c>
      <c r="L6" s="9">
        <f ca="1">NETWORKDAYS(LeaveTracker[[#This Row],[Start Date]],LeaveTracker[[#This Row],[End Date]],lstHolidays)</f>
        <v>1</v>
      </c>
      <c r="M6" s="9"/>
    </row>
    <row r="7" spans="1:13" ht="30" customHeight="1" x14ac:dyDescent="0.3">
      <c r="A7" s="50" t="s">
        <v>1718</v>
      </c>
      <c r="B7" s="55">
        <v>44774</v>
      </c>
      <c r="C7" s="55">
        <v>44732</v>
      </c>
      <c r="D7" s="51" t="s">
        <v>1717</v>
      </c>
      <c r="E7" s="66" t="str">
        <f>IF(ISBLANK(LeaveTracker[[#This Row],[Employee Name]]),"-----",VLOOKUP(LeaveTracker[[#This Row],[Employee Name]],'List of Employees'!$B$4:$H$767,7))</f>
        <v>LEGAL</v>
      </c>
      <c r="F7" s="66" t="str">
        <f>IF(ISBLANK(LeaveTracker[[#This Row],[Employee Name]]),"-----",VLOOKUP(LeaveTracker[[#This Row],[Employee Name]],'List of Employees'!$B$4:$H$767,6))</f>
        <v>CASUAL</v>
      </c>
      <c r="G7" s="49">
        <v>44734</v>
      </c>
      <c r="H7" s="49">
        <v>44735</v>
      </c>
      <c r="I7" s="50" t="s">
        <v>297</v>
      </c>
      <c r="J7" s="52" t="s">
        <v>1001</v>
      </c>
      <c r="K7" s="50" t="str">
        <f ca="1">LeaveTracker[[#This Row],[Days]]&amp;" "&amp;LeaveTracker[[#This Row],[Type of Leave]]</f>
        <v>2 OTHER</v>
      </c>
      <c r="L7" s="9">
        <f ca="1">NETWORKDAYS(LeaveTracker[[#This Row],[Start Date]],LeaveTracker[[#This Row],[End Date]],lstHolidays)</f>
        <v>2</v>
      </c>
      <c r="M7" s="9"/>
    </row>
    <row r="8" spans="1:13" ht="30" customHeight="1" x14ac:dyDescent="0.3">
      <c r="A8" s="50" t="s">
        <v>1719</v>
      </c>
      <c r="B8" s="55">
        <v>44774</v>
      </c>
      <c r="C8" s="55">
        <v>44705</v>
      </c>
      <c r="D8" s="52" t="s">
        <v>1717</v>
      </c>
      <c r="E8" s="66" t="str">
        <f>IF(ISBLANK(LeaveTracker[[#This Row],[Employee Name]]),"-----",VLOOKUP(LeaveTracker[[#This Row],[Employee Name]],'List of Employees'!$B$4:$H$767,7))</f>
        <v>LEGAL</v>
      </c>
      <c r="F8" s="66" t="str">
        <f>IF(ISBLANK(LeaveTracker[[#This Row],[Employee Name]]),"-----",VLOOKUP(LeaveTracker[[#This Row],[Employee Name]],'List of Employees'!$B$4:$H$767,6))</f>
        <v>CASUAL</v>
      </c>
      <c r="G8" s="49">
        <v>44706</v>
      </c>
      <c r="H8" s="49">
        <v>44706</v>
      </c>
      <c r="I8" s="50" t="s">
        <v>297</v>
      </c>
      <c r="J8" s="52" t="s">
        <v>1001</v>
      </c>
      <c r="K8" s="50" t="str">
        <f ca="1">LeaveTracker[[#This Row],[Days]]&amp;" "&amp;LeaveTracker[[#This Row],[Type of Leave]]</f>
        <v>1 OTHER</v>
      </c>
      <c r="L8" s="9">
        <f ca="1">NETWORKDAYS(LeaveTracker[[#This Row],[Start Date]],LeaveTracker[[#This Row],[End Date]],lstHolidays)</f>
        <v>1</v>
      </c>
      <c r="M8" s="9"/>
    </row>
    <row r="9" spans="1:13" ht="30" customHeight="1" x14ac:dyDescent="0.3">
      <c r="A9" s="50" t="s">
        <v>1720</v>
      </c>
      <c r="B9" s="55">
        <v>44774</v>
      </c>
      <c r="C9" s="55">
        <v>44756</v>
      </c>
      <c r="D9" s="52" t="s">
        <v>1721</v>
      </c>
      <c r="E9" s="66" t="str">
        <f>IF(ISBLANK(LeaveTracker[[#This Row],[Employee Name]]),"-----",VLOOKUP(LeaveTracker[[#This Row],[Employee Name]],'List of Employees'!$B$4:$H$767,7))</f>
        <v>TCIS</v>
      </c>
      <c r="F9" s="66" t="str">
        <f>IF(ISBLANK(LeaveTracker[[#This Row],[Employee Name]]),"-----",VLOOKUP(LeaveTracker[[#This Row],[Employee Name]],'List of Employees'!$B$4:$H$767,6))</f>
        <v>CASUAL</v>
      </c>
      <c r="G9" s="49">
        <v>44755</v>
      </c>
      <c r="H9" s="49">
        <v>44755</v>
      </c>
      <c r="I9" s="50" t="s">
        <v>81</v>
      </c>
      <c r="J9" s="52"/>
      <c r="K9" s="50" t="str">
        <f ca="1">LeaveTracker[[#This Row],[Days]]&amp;" "&amp;LeaveTracker[[#This Row],[Type of Leave]]</f>
        <v>1 SL</v>
      </c>
      <c r="L9" s="9">
        <f ca="1">NETWORKDAYS(LeaveTracker[[#This Row],[Start Date]],LeaveTracker[[#This Row],[End Date]],lstHolidays)</f>
        <v>1</v>
      </c>
      <c r="M9" s="9"/>
    </row>
    <row r="10" spans="1:13" ht="30" customHeight="1" x14ac:dyDescent="0.3">
      <c r="A10" s="50" t="s">
        <v>1722</v>
      </c>
      <c r="B10" s="55">
        <v>44774</v>
      </c>
      <c r="C10" s="55">
        <v>44746</v>
      </c>
      <c r="D10" s="52" t="s">
        <v>1721</v>
      </c>
      <c r="E10" s="66" t="str">
        <f>IF(ISBLANK(LeaveTracker[[#This Row],[Employee Name]]),"-----",VLOOKUP(LeaveTracker[[#This Row],[Employee Name]],'List of Employees'!$B$4:$H$767,7))</f>
        <v>TCIS</v>
      </c>
      <c r="F10" s="66" t="str">
        <f>IF(ISBLANK(LeaveTracker[[#This Row],[Employee Name]]),"-----",VLOOKUP(LeaveTracker[[#This Row],[Employee Name]],'List of Employees'!$B$4:$H$767,6))</f>
        <v>CASUAL</v>
      </c>
      <c r="G10" s="49">
        <v>44741</v>
      </c>
      <c r="H10" s="49">
        <v>44742</v>
      </c>
      <c r="I10" s="50" t="s">
        <v>81</v>
      </c>
      <c r="J10" s="52"/>
      <c r="K10" s="50" t="str">
        <f ca="1">LeaveTracker[[#This Row],[Days]]&amp;" "&amp;LeaveTracker[[#This Row],[Type of Leave]]</f>
        <v>2 SL</v>
      </c>
      <c r="L10" s="9">
        <f ca="1">NETWORKDAYS(LeaveTracker[[#This Row],[Start Date]],LeaveTracker[[#This Row],[End Date]],lstHolidays)</f>
        <v>2</v>
      </c>
      <c r="M10" s="9"/>
    </row>
    <row r="11" spans="1:13" ht="30" customHeight="1" x14ac:dyDescent="0.3">
      <c r="A11" s="50" t="s">
        <v>1722</v>
      </c>
      <c r="B11" s="55">
        <v>44774</v>
      </c>
      <c r="C11" s="55">
        <v>44746</v>
      </c>
      <c r="D11" s="52" t="s">
        <v>1721</v>
      </c>
      <c r="E11" s="66" t="str">
        <f>IF(ISBLANK(LeaveTracker[[#This Row],[Employee Name]]),"-----",VLOOKUP(LeaveTracker[[#This Row],[Employee Name]],'List of Employees'!$B$4:$H$767,7))</f>
        <v>TCIS</v>
      </c>
      <c r="F11" s="66" t="str">
        <f>IF(ISBLANK(LeaveTracker[[#This Row],[Employee Name]]),"-----",VLOOKUP(LeaveTracker[[#This Row],[Employee Name]],'List of Employees'!$B$4:$H$767,6))</f>
        <v>CASUAL</v>
      </c>
      <c r="G11" s="49">
        <v>44743</v>
      </c>
      <c r="H11" s="49">
        <v>44743</v>
      </c>
      <c r="I11" s="50" t="s">
        <v>81</v>
      </c>
      <c r="J11" s="52"/>
      <c r="K11" s="50" t="str">
        <f ca="1">LeaveTracker[[#This Row],[Days]]&amp;" "&amp;LeaveTracker[[#This Row],[Type of Leave]]</f>
        <v>1 SL</v>
      </c>
      <c r="L11" s="9">
        <f ca="1">NETWORKDAYS(LeaveTracker[[#This Row],[Start Date]],LeaveTracker[[#This Row],[End Date]],lstHolidays)</f>
        <v>1</v>
      </c>
      <c r="M11" s="9"/>
    </row>
    <row r="12" spans="1:13" ht="30" customHeight="1" x14ac:dyDescent="0.3">
      <c r="A12" s="50" t="s">
        <v>1723</v>
      </c>
      <c r="B12" s="55">
        <v>44774</v>
      </c>
      <c r="C12" s="55">
        <v>44728</v>
      </c>
      <c r="D12" s="52" t="s">
        <v>1721</v>
      </c>
      <c r="E12" s="66" t="str">
        <f>IF(ISBLANK(LeaveTracker[[#This Row],[Employee Name]]),"-----",VLOOKUP(LeaveTracker[[#This Row],[Employee Name]],'List of Employees'!$B$4:$H$767,7))</f>
        <v>TCIS</v>
      </c>
      <c r="F12" s="66" t="str">
        <f>IF(ISBLANK(LeaveTracker[[#This Row],[Employee Name]]),"-----",VLOOKUP(LeaveTracker[[#This Row],[Employee Name]],'List of Employees'!$B$4:$H$767,6))</f>
        <v>CASUAL</v>
      </c>
      <c r="G12" s="49">
        <v>44726</v>
      </c>
      <c r="H12" s="49">
        <v>44727</v>
      </c>
      <c r="I12" s="50" t="s">
        <v>81</v>
      </c>
      <c r="J12" s="52"/>
      <c r="K12" s="50" t="str">
        <f ca="1">LeaveTracker[[#This Row],[Days]]&amp;" "&amp;LeaveTracker[[#This Row],[Type of Leave]]</f>
        <v>2 SL</v>
      </c>
      <c r="L12" s="9">
        <f ca="1">NETWORKDAYS(LeaveTracker[[#This Row],[Start Date]],LeaveTracker[[#This Row],[End Date]],lstHolidays)</f>
        <v>2</v>
      </c>
      <c r="M12" s="9"/>
    </row>
    <row r="13" spans="1:13" ht="30" customHeight="1" x14ac:dyDescent="0.3">
      <c r="A13" s="50" t="s">
        <v>1724</v>
      </c>
      <c r="B13" s="55">
        <v>44774</v>
      </c>
      <c r="C13" s="55">
        <v>44708</v>
      </c>
      <c r="D13" s="52" t="s">
        <v>1721</v>
      </c>
      <c r="E13" s="66" t="str">
        <f>IF(ISBLANK(LeaveTracker[[#This Row],[Employee Name]]),"-----",VLOOKUP(LeaveTracker[[#This Row],[Employee Name]],'List of Employees'!$B$4:$H$767,7))</f>
        <v>TCIS</v>
      </c>
      <c r="F13" s="66" t="str">
        <f>IF(ISBLANK(LeaveTracker[[#This Row],[Employee Name]]),"-----",VLOOKUP(LeaveTracker[[#This Row],[Employee Name]],'List of Employees'!$B$4:$H$767,6))</f>
        <v>CASUAL</v>
      </c>
      <c r="G13" s="49">
        <v>44707</v>
      </c>
      <c r="H13" s="49">
        <v>44707</v>
      </c>
      <c r="I13" s="50" t="s">
        <v>81</v>
      </c>
      <c r="J13" s="52"/>
      <c r="K13" s="50" t="str">
        <f ca="1">LeaveTracker[[#This Row],[Days]]&amp;" "&amp;LeaveTracker[[#This Row],[Type of Leave]]</f>
        <v>1 SL</v>
      </c>
      <c r="L13" s="9">
        <f ca="1">NETWORKDAYS(LeaveTracker[[#This Row],[Start Date]],LeaveTracker[[#This Row],[End Date]],lstHolidays)</f>
        <v>1</v>
      </c>
      <c r="M13" s="9"/>
    </row>
    <row r="14" spans="1:13" ht="30" customHeight="1" x14ac:dyDescent="0.3">
      <c r="A14" s="50" t="s">
        <v>1725</v>
      </c>
      <c r="B14" s="55">
        <v>44774</v>
      </c>
      <c r="C14" s="55">
        <v>44713</v>
      </c>
      <c r="D14" s="52" t="s">
        <v>1726</v>
      </c>
      <c r="E14" s="66" t="str">
        <f>IF(ISBLANK(LeaveTracker[[#This Row],[Employee Name]]),"-----",VLOOKUP(LeaveTracker[[#This Row],[Employee Name]],'List of Employees'!$B$4:$H$767,7))</f>
        <v>TCNHS-ISHS</v>
      </c>
      <c r="F14" s="66" t="str">
        <f>IF(ISBLANK(LeaveTracker[[#This Row],[Employee Name]]),"-----",VLOOKUP(LeaveTracker[[#This Row],[Employee Name]],'List of Employees'!$B$4:$H$767,6))</f>
        <v>CASUAL</v>
      </c>
      <c r="G14" s="49">
        <v>44712</v>
      </c>
      <c r="H14" s="49">
        <v>44712</v>
      </c>
      <c r="I14" s="50" t="s">
        <v>81</v>
      </c>
      <c r="J14" s="52"/>
      <c r="K14" s="50" t="str">
        <f ca="1">LeaveTracker[[#This Row],[Days]]&amp;" "&amp;LeaveTracker[[#This Row],[Type of Leave]]</f>
        <v>1 SL</v>
      </c>
      <c r="L14" s="9">
        <f ca="1">NETWORKDAYS(LeaveTracker[[#This Row],[Start Date]],LeaveTracker[[#This Row],[End Date]],lstHolidays)</f>
        <v>1</v>
      </c>
      <c r="M14" s="9"/>
    </row>
    <row r="15" spans="1:13" ht="30" customHeight="1" x14ac:dyDescent="0.3">
      <c r="A15" s="50" t="s">
        <v>1727</v>
      </c>
      <c r="B15" s="55">
        <v>44774</v>
      </c>
      <c r="C15" s="55">
        <v>44757</v>
      </c>
      <c r="D15" s="52" t="s">
        <v>1728</v>
      </c>
      <c r="E15" s="66" t="str">
        <f>IF(ISBLANK(LeaveTracker[[#This Row],[Employee Name]]),"-----",VLOOKUP(LeaveTracker[[#This Row],[Employee Name]],'List of Employees'!$B$4:$H$767,7))</f>
        <v>ASSESSOR</v>
      </c>
      <c r="F15" s="66" t="str">
        <f>IF(ISBLANK(LeaveTracker[[#This Row],[Employee Name]]),"-----",VLOOKUP(LeaveTracker[[#This Row],[Employee Name]],'List of Employees'!$B$4:$H$767,6))</f>
        <v>CASUAL</v>
      </c>
      <c r="G15" s="49">
        <v>44756</v>
      </c>
      <c r="H15" s="49">
        <v>44756</v>
      </c>
      <c r="I15" s="50" t="s">
        <v>81</v>
      </c>
      <c r="J15" s="52"/>
      <c r="K15" s="50" t="str">
        <f ca="1">LeaveTracker[[#This Row],[Days]]&amp;" "&amp;LeaveTracker[[#This Row],[Type of Leave]]</f>
        <v>1 SL</v>
      </c>
      <c r="L15" s="9">
        <f ca="1">NETWORKDAYS(LeaveTracker[[#This Row],[Start Date]],LeaveTracker[[#This Row],[End Date]],lstHolidays)</f>
        <v>1</v>
      </c>
      <c r="M15" s="9"/>
    </row>
    <row r="16" spans="1:13" ht="30" customHeight="1" x14ac:dyDescent="0.3">
      <c r="A16" s="50" t="s">
        <v>1729</v>
      </c>
      <c r="B16" s="55">
        <v>44774</v>
      </c>
      <c r="C16" s="55">
        <v>44734</v>
      </c>
      <c r="D16" s="52" t="s">
        <v>1728</v>
      </c>
      <c r="E16" s="66" t="str">
        <f>IF(ISBLANK(LeaveTracker[[#This Row],[Employee Name]]),"-----",VLOOKUP(LeaveTracker[[#This Row],[Employee Name]],'List of Employees'!$B$4:$H$767,7))</f>
        <v>ASSESSOR</v>
      </c>
      <c r="F16" s="66" t="str">
        <f>IF(ISBLANK(LeaveTracker[[#This Row],[Employee Name]]),"-----",VLOOKUP(LeaveTracker[[#This Row],[Employee Name]],'List of Employees'!$B$4:$H$767,6))</f>
        <v>CASUAL</v>
      </c>
      <c r="G16" s="49">
        <v>44732</v>
      </c>
      <c r="H16" s="49">
        <v>44732</v>
      </c>
      <c r="I16" s="50" t="s">
        <v>297</v>
      </c>
      <c r="J16" s="52"/>
      <c r="K16" s="50" t="str">
        <f ca="1">LeaveTracker[[#This Row],[Days]]&amp;" "&amp;LeaveTracker[[#This Row],[Type of Leave]]</f>
        <v>1 OTHER</v>
      </c>
      <c r="L16" s="9">
        <f ca="1">NETWORKDAYS(LeaveTracker[[#This Row],[Start Date]],LeaveTracker[[#This Row],[End Date]],lstHolidays)</f>
        <v>1</v>
      </c>
      <c r="M16" s="9"/>
    </row>
    <row r="17" spans="1:13" ht="30" customHeight="1" x14ac:dyDescent="0.3">
      <c r="A17" s="50" t="s">
        <v>1730</v>
      </c>
      <c r="B17" s="55">
        <v>44774</v>
      </c>
      <c r="C17" s="55">
        <v>44764</v>
      </c>
      <c r="D17" s="52" t="s">
        <v>1731</v>
      </c>
      <c r="E17" s="66" t="str">
        <f>IF(ISBLANK(LeaveTracker[[#This Row],[Employee Name]]),"-----",VLOOKUP(LeaveTracker[[#This Row],[Employee Name]],'List of Employees'!$B$4:$H$767,7))</f>
        <v>LCR</v>
      </c>
      <c r="F17" s="66" t="str">
        <f>IF(ISBLANK(LeaveTracker[[#This Row],[Employee Name]]),"-----",VLOOKUP(LeaveTracker[[#This Row],[Employee Name]],'List of Employees'!$B$4:$H$767,6))</f>
        <v>CASUAL</v>
      </c>
      <c r="G17" s="49">
        <v>44761</v>
      </c>
      <c r="H17" s="49">
        <v>44763</v>
      </c>
      <c r="I17" s="50" t="s">
        <v>81</v>
      </c>
      <c r="J17" s="52"/>
      <c r="K17" s="50" t="str">
        <f ca="1">LeaveTracker[[#This Row],[Days]]&amp;" "&amp;LeaveTracker[[#This Row],[Type of Leave]]</f>
        <v>3 SL</v>
      </c>
      <c r="L17" s="9">
        <f ca="1">NETWORKDAYS(LeaveTracker[[#This Row],[Start Date]],LeaveTracker[[#This Row],[End Date]],lstHolidays)</f>
        <v>3</v>
      </c>
      <c r="M17" s="9"/>
    </row>
    <row r="18" spans="1:13" ht="30" customHeight="1" x14ac:dyDescent="0.3">
      <c r="A18" s="50" t="s">
        <v>1732</v>
      </c>
      <c r="B18" s="55">
        <v>44774</v>
      </c>
      <c r="C18" s="55">
        <v>44756</v>
      </c>
      <c r="D18" s="52" t="s">
        <v>1731</v>
      </c>
      <c r="E18" s="66" t="str">
        <f>IF(ISBLANK(LeaveTracker[[#This Row],[Employee Name]]),"-----",VLOOKUP(LeaveTracker[[#This Row],[Employee Name]],'List of Employees'!$B$4:$H$767,7))</f>
        <v>LCR</v>
      </c>
      <c r="F18" s="66" t="str">
        <f>IF(ISBLANK(LeaveTracker[[#This Row],[Employee Name]]),"-----",VLOOKUP(LeaveTracker[[#This Row],[Employee Name]],'List of Employees'!$B$4:$H$767,6))</f>
        <v>CASUAL</v>
      </c>
      <c r="G18" s="49">
        <v>44755</v>
      </c>
      <c r="H18" s="49">
        <v>44755</v>
      </c>
      <c r="I18" s="50" t="s">
        <v>81</v>
      </c>
      <c r="J18" s="52"/>
      <c r="K18" s="50" t="str">
        <f ca="1">LeaveTracker[[#This Row],[Days]]&amp;" "&amp;LeaveTracker[[#This Row],[Type of Leave]]</f>
        <v>1 SL</v>
      </c>
      <c r="L18" s="9">
        <f ca="1">NETWORKDAYS(LeaveTracker[[#This Row],[Start Date]],LeaveTracker[[#This Row],[End Date]],lstHolidays)</f>
        <v>1</v>
      </c>
      <c r="M18" s="9"/>
    </row>
    <row r="19" spans="1:13" ht="30" customHeight="1" x14ac:dyDescent="0.3">
      <c r="A19" s="50" t="s">
        <v>1733</v>
      </c>
      <c r="B19" s="55">
        <v>44774</v>
      </c>
      <c r="C19" s="55">
        <v>44691</v>
      </c>
      <c r="D19" s="52" t="s">
        <v>1734</v>
      </c>
      <c r="E19" s="66" t="str">
        <f>IF(ISBLANK(LeaveTracker[[#This Row],[Employee Name]]),"-----",VLOOKUP(LeaveTracker[[#This Row],[Employee Name]],'List of Employees'!$B$4:$H$767,7))</f>
        <v>ONT</v>
      </c>
      <c r="F19" s="66" t="str">
        <f>IF(ISBLANK(LeaveTracker[[#This Row],[Employee Name]]),"-----",VLOOKUP(LeaveTracker[[#This Row],[Employee Name]],'List of Employees'!$B$4:$H$767,6))</f>
        <v>CASUAL</v>
      </c>
      <c r="G19" s="49">
        <v>44699</v>
      </c>
      <c r="H19" s="49">
        <v>44701</v>
      </c>
      <c r="I19" s="50" t="s">
        <v>82</v>
      </c>
      <c r="J19" s="52"/>
      <c r="K19" s="50" t="str">
        <f ca="1">LeaveTracker[[#This Row],[Days]]&amp;" "&amp;LeaveTracker[[#This Row],[Type of Leave]]</f>
        <v>3 VL</v>
      </c>
      <c r="L19" s="9">
        <f ca="1">NETWORKDAYS(LeaveTracker[[#This Row],[Start Date]],LeaveTracker[[#This Row],[End Date]],lstHolidays)</f>
        <v>3</v>
      </c>
      <c r="M19" s="9"/>
    </row>
    <row r="20" spans="1:13" ht="30" customHeight="1" x14ac:dyDescent="0.3">
      <c r="A20" s="50" t="s">
        <v>1735</v>
      </c>
      <c r="B20" s="55">
        <v>44774</v>
      </c>
      <c r="C20" s="55">
        <v>44697</v>
      </c>
      <c r="D20" s="52" t="s">
        <v>1736</v>
      </c>
      <c r="E20" s="66">
        <f>IF(ISBLANK(LeaveTracker[[#This Row],[Employee Name]]),"-----",VLOOKUP(LeaveTracker[[#This Row],[Employee Name]],'List of Employees'!$B$4:$H$767,7))</f>
        <v>0</v>
      </c>
      <c r="F20" s="66" t="str">
        <f>IF(ISBLANK(LeaveTracker[[#This Row],[Employee Name]]),"-----",VLOOKUP(LeaveTracker[[#This Row],[Employee Name]],'List of Employees'!$B$4:$H$767,6))</f>
        <v>CASUAL</v>
      </c>
      <c r="G20" s="49">
        <v>44692</v>
      </c>
      <c r="H20" s="49">
        <v>44694</v>
      </c>
      <c r="I20" s="50" t="s">
        <v>81</v>
      </c>
      <c r="J20" s="52"/>
      <c r="K20" s="50" t="str">
        <f ca="1">LeaveTracker[[#This Row],[Days]]&amp;" "&amp;LeaveTracker[[#This Row],[Type of Leave]]</f>
        <v>3 SL</v>
      </c>
      <c r="L20" s="9">
        <f ca="1">NETWORKDAYS(LeaveTracker[[#This Row],[Start Date]],LeaveTracker[[#This Row],[End Date]],lstHolidays)</f>
        <v>3</v>
      </c>
      <c r="M20" s="9"/>
    </row>
    <row r="21" spans="1:13" ht="30" customHeight="1" x14ac:dyDescent="0.3">
      <c r="A21" s="50" t="s">
        <v>1737</v>
      </c>
      <c r="B21" s="55">
        <v>44774</v>
      </c>
      <c r="C21" s="55">
        <v>44706</v>
      </c>
      <c r="D21" s="52" t="s">
        <v>1060</v>
      </c>
      <c r="E21" s="66" t="str">
        <f>IF(ISBLANK(LeaveTracker[[#This Row],[Employee Name]]),"-----",VLOOKUP(LeaveTracker[[#This Row],[Employee Name]],'List of Employees'!$B$4:$H$767,7))</f>
        <v>COA</v>
      </c>
      <c r="F21" s="66" t="str">
        <f>IF(ISBLANK(LeaveTracker[[#This Row],[Employee Name]]),"-----",VLOOKUP(LeaveTracker[[#This Row],[Employee Name]],'List of Employees'!$B$4:$H$767,6))</f>
        <v>PERMANENT</v>
      </c>
      <c r="G21" s="49">
        <v>44713</v>
      </c>
      <c r="H21" s="49">
        <v>44713</v>
      </c>
      <c r="I21" s="50" t="s">
        <v>82</v>
      </c>
      <c r="J21" s="52"/>
      <c r="K21" s="50" t="str">
        <f ca="1">LeaveTracker[[#This Row],[Days]]&amp;" "&amp;LeaveTracker[[#This Row],[Type of Leave]]</f>
        <v>1 VL</v>
      </c>
      <c r="L21" s="9">
        <f ca="1">NETWORKDAYS(LeaveTracker[[#This Row],[Start Date]],LeaveTracker[[#This Row],[End Date]],lstHolidays)</f>
        <v>1</v>
      </c>
      <c r="M21" s="9"/>
    </row>
    <row r="22" spans="1:13" ht="30" customHeight="1" x14ac:dyDescent="0.3">
      <c r="A22" s="50" t="s">
        <v>1737</v>
      </c>
      <c r="B22" s="55">
        <v>44774</v>
      </c>
      <c r="C22" s="55">
        <v>44706</v>
      </c>
      <c r="D22" s="52" t="s">
        <v>1060</v>
      </c>
      <c r="E22" s="66" t="str">
        <f>IF(ISBLANK(LeaveTracker[[#This Row],[Employee Name]]),"-----",VLOOKUP(LeaveTracker[[#This Row],[Employee Name]],'List of Employees'!$B$4:$H$767,7))</f>
        <v>COA</v>
      </c>
      <c r="F22" s="66" t="str">
        <f>IF(ISBLANK(LeaveTracker[[#This Row],[Employee Name]]),"-----",VLOOKUP(LeaveTracker[[#This Row],[Employee Name]],'List of Employees'!$B$4:$H$767,6))</f>
        <v>PERMANENT</v>
      </c>
      <c r="G22" s="49">
        <v>44746</v>
      </c>
      <c r="H22" s="49">
        <v>44750</v>
      </c>
      <c r="I22" s="50" t="s">
        <v>82</v>
      </c>
      <c r="J22" s="52"/>
      <c r="K22" s="50" t="str">
        <f ca="1">LeaveTracker[[#This Row],[Days]]&amp;" "&amp;LeaveTracker[[#This Row],[Type of Leave]]</f>
        <v>5 VL</v>
      </c>
      <c r="L22" s="9">
        <f ca="1">NETWORKDAYS(LeaveTracker[[#This Row],[Start Date]],LeaveTracker[[#This Row],[End Date]],lstHolidays)</f>
        <v>5</v>
      </c>
      <c r="M22" s="9"/>
    </row>
    <row r="23" spans="1:13" ht="30" customHeight="1" x14ac:dyDescent="0.3">
      <c r="A23" s="50" t="s">
        <v>1737</v>
      </c>
      <c r="B23" s="55">
        <v>44774</v>
      </c>
      <c r="C23" s="55">
        <v>44706</v>
      </c>
      <c r="D23" s="52" t="s">
        <v>1060</v>
      </c>
      <c r="E23" s="66" t="str">
        <f>IF(ISBLANK(LeaveTracker[[#This Row],[Employee Name]]),"-----",VLOOKUP(LeaveTracker[[#This Row],[Employee Name]],'List of Employees'!$B$4:$H$767,7))</f>
        <v>COA</v>
      </c>
      <c r="F23" s="66" t="str">
        <f>IF(ISBLANK(LeaveTracker[[#This Row],[Employee Name]]),"-----",VLOOKUP(LeaveTracker[[#This Row],[Employee Name]],'List of Employees'!$B$4:$H$767,6))</f>
        <v>PERMANENT</v>
      </c>
      <c r="G23" s="49">
        <v>44753</v>
      </c>
      <c r="H23" s="49">
        <v>44757</v>
      </c>
      <c r="I23" s="50" t="s">
        <v>82</v>
      </c>
      <c r="J23" s="52"/>
      <c r="K23" s="50" t="str">
        <f ca="1">LeaveTracker[[#This Row],[Days]]&amp;" "&amp;LeaveTracker[[#This Row],[Type of Leave]]</f>
        <v>5 VL</v>
      </c>
      <c r="L23" s="9">
        <f ca="1">NETWORKDAYS(LeaveTracker[[#This Row],[Start Date]],LeaveTracker[[#This Row],[End Date]],lstHolidays)</f>
        <v>5</v>
      </c>
      <c r="M23" s="9"/>
    </row>
    <row r="24" spans="1:13" ht="30" customHeight="1" x14ac:dyDescent="0.3">
      <c r="A24" s="50" t="s">
        <v>1737</v>
      </c>
      <c r="B24" s="55">
        <v>44774</v>
      </c>
      <c r="C24" s="55">
        <v>44706</v>
      </c>
      <c r="D24" s="52" t="s">
        <v>1060</v>
      </c>
      <c r="E24" s="66" t="str">
        <f>IF(ISBLANK(LeaveTracker[[#This Row],[Employee Name]]),"-----",VLOOKUP(LeaveTracker[[#This Row],[Employee Name]],'List of Employees'!$B$4:$H$767,7))</f>
        <v>COA</v>
      </c>
      <c r="F24" s="66" t="str">
        <f>IF(ISBLANK(LeaveTracker[[#This Row],[Employee Name]]),"-----",VLOOKUP(LeaveTracker[[#This Row],[Employee Name]],'List of Employees'!$B$4:$H$767,6))</f>
        <v>PERMANENT</v>
      </c>
      <c r="G24" s="49">
        <v>44760</v>
      </c>
      <c r="H24" s="49">
        <v>44764</v>
      </c>
      <c r="I24" s="50" t="s">
        <v>82</v>
      </c>
      <c r="J24" s="52"/>
      <c r="K24" s="50" t="str">
        <f ca="1">LeaveTracker[[#This Row],[Days]]&amp;" "&amp;LeaveTracker[[#This Row],[Type of Leave]]</f>
        <v>5 VL</v>
      </c>
      <c r="L24" s="9">
        <f ca="1">NETWORKDAYS(LeaveTracker[[#This Row],[Start Date]],LeaveTracker[[#This Row],[End Date]],lstHolidays)</f>
        <v>5</v>
      </c>
      <c r="M24" s="9"/>
    </row>
    <row r="25" spans="1:13" ht="30" customHeight="1" x14ac:dyDescent="0.3">
      <c r="A25" s="50" t="s">
        <v>1737</v>
      </c>
      <c r="B25" s="55">
        <v>44774</v>
      </c>
      <c r="C25" s="55">
        <v>44706</v>
      </c>
      <c r="D25" s="52" t="s">
        <v>1060</v>
      </c>
      <c r="E25" s="66" t="str">
        <f>IF(ISBLANK(LeaveTracker[[#This Row],[Employee Name]]),"-----",VLOOKUP(LeaveTracker[[#This Row],[Employee Name]],'List of Employees'!$B$4:$H$767,7))</f>
        <v>COA</v>
      </c>
      <c r="F25" s="66" t="str">
        <f>IF(ISBLANK(LeaveTracker[[#This Row],[Employee Name]]),"-----",VLOOKUP(LeaveTracker[[#This Row],[Employee Name]],'List of Employees'!$B$4:$H$767,6))</f>
        <v>PERMANENT</v>
      </c>
      <c r="G25" s="49">
        <v>44767</v>
      </c>
      <c r="H25" s="49">
        <v>44771</v>
      </c>
      <c r="I25" s="50" t="s">
        <v>82</v>
      </c>
      <c r="J25" s="52"/>
      <c r="K25" s="50" t="str">
        <f ca="1">LeaveTracker[[#This Row],[Days]]&amp;" "&amp;LeaveTracker[[#This Row],[Type of Leave]]</f>
        <v>5 VL</v>
      </c>
      <c r="L25" s="9">
        <f ca="1">NETWORKDAYS(LeaveTracker[[#This Row],[Start Date]],LeaveTracker[[#This Row],[End Date]],lstHolidays)</f>
        <v>5</v>
      </c>
      <c r="M25" s="9"/>
    </row>
    <row r="26" spans="1:13" ht="30" customHeight="1" x14ac:dyDescent="0.3">
      <c r="A26" s="50" t="s">
        <v>1738</v>
      </c>
      <c r="B26" s="55">
        <v>44774</v>
      </c>
      <c r="C26" s="55">
        <v>44706</v>
      </c>
      <c r="D26" s="52" t="s">
        <v>1060</v>
      </c>
      <c r="E26" s="66" t="str">
        <f>IF(ISBLANK(LeaveTracker[[#This Row],[Employee Name]]),"-----",VLOOKUP(LeaveTracker[[#This Row],[Employee Name]],'List of Employees'!$B$4:$H$767,7))</f>
        <v>COA</v>
      </c>
      <c r="F26" s="66" t="str">
        <f>IF(ISBLANK(LeaveTracker[[#This Row],[Employee Name]]),"-----",VLOOKUP(LeaveTracker[[#This Row],[Employee Name]],'List of Employees'!$B$4:$H$767,6))</f>
        <v>PERMANENT</v>
      </c>
      <c r="G26" s="49">
        <v>44713</v>
      </c>
      <c r="H26" s="49">
        <v>44715</v>
      </c>
      <c r="I26" s="50" t="s">
        <v>82</v>
      </c>
      <c r="J26" s="52"/>
      <c r="K26" s="50" t="str">
        <f ca="1">LeaveTracker[[#This Row],[Days]]&amp;" "&amp;LeaveTracker[[#This Row],[Type of Leave]]</f>
        <v>3 VL</v>
      </c>
      <c r="L26" s="9">
        <f ca="1">NETWORKDAYS(LeaveTracker[[#This Row],[Start Date]],LeaveTracker[[#This Row],[End Date]],lstHolidays)</f>
        <v>3</v>
      </c>
      <c r="M26" s="9"/>
    </row>
    <row r="27" spans="1:13" ht="30" customHeight="1" x14ac:dyDescent="0.3">
      <c r="A27" s="50" t="s">
        <v>1738</v>
      </c>
      <c r="B27" s="55">
        <v>44774</v>
      </c>
      <c r="C27" s="55">
        <v>44706</v>
      </c>
      <c r="D27" s="52" t="s">
        <v>1060</v>
      </c>
      <c r="E27" s="66" t="str">
        <f>IF(ISBLANK(LeaveTracker[[#This Row],[Employee Name]]),"-----",VLOOKUP(LeaveTracker[[#This Row],[Employee Name]],'List of Employees'!$B$4:$H$767,7))</f>
        <v>COA</v>
      </c>
      <c r="F27" s="66" t="str">
        <f>IF(ISBLANK(LeaveTracker[[#This Row],[Employee Name]]),"-----",VLOOKUP(LeaveTracker[[#This Row],[Employee Name]],'List of Employees'!$B$4:$H$767,6))</f>
        <v>PERMANENT</v>
      </c>
      <c r="G27" s="49">
        <v>44718</v>
      </c>
      <c r="H27" s="49">
        <v>44722</v>
      </c>
      <c r="I27" s="50" t="s">
        <v>82</v>
      </c>
      <c r="J27" s="52"/>
      <c r="K27" s="50" t="str">
        <f ca="1">LeaveTracker[[#This Row],[Days]]&amp;" "&amp;LeaveTracker[[#This Row],[Type of Leave]]</f>
        <v>5 VL</v>
      </c>
      <c r="L27" s="9">
        <f ca="1">NETWORKDAYS(LeaveTracker[[#This Row],[Start Date]],LeaveTracker[[#This Row],[End Date]],lstHolidays)</f>
        <v>5</v>
      </c>
      <c r="M27" s="9"/>
    </row>
    <row r="28" spans="1:13" ht="30" customHeight="1" x14ac:dyDescent="0.3">
      <c r="A28" s="50" t="s">
        <v>1738</v>
      </c>
      <c r="B28" s="55">
        <v>44774</v>
      </c>
      <c r="C28" s="55">
        <v>44706</v>
      </c>
      <c r="D28" s="52" t="s">
        <v>1060</v>
      </c>
      <c r="E28" s="66" t="str">
        <f>IF(ISBLANK(LeaveTracker[[#This Row],[Employee Name]]),"-----",VLOOKUP(LeaveTracker[[#This Row],[Employee Name]],'List of Employees'!$B$4:$H$767,7))</f>
        <v>COA</v>
      </c>
      <c r="F28" s="66" t="str">
        <f>IF(ISBLANK(LeaveTracker[[#This Row],[Employee Name]]),"-----",VLOOKUP(LeaveTracker[[#This Row],[Employee Name]],'List of Employees'!$B$4:$H$767,6))</f>
        <v>PERMANENT</v>
      </c>
      <c r="G28" s="49">
        <v>44725</v>
      </c>
      <c r="H28" s="49">
        <v>44729</v>
      </c>
      <c r="I28" s="50" t="s">
        <v>82</v>
      </c>
      <c r="J28" s="52"/>
      <c r="K28" s="50" t="str">
        <f ca="1">LeaveTracker[[#This Row],[Days]]&amp;" "&amp;LeaveTracker[[#This Row],[Type of Leave]]</f>
        <v>5 VL</v>
      </c>
      <c r="L28" s="9">
        <f ca="1">NETWORKDAYS(LeaveTracker[[#This Row],[Start Date]],LeaveTracker[[#This Row],[End Date]],lstHolidays)</f>
        <v>5</v>
      </c>
      <c r="M28" s="9"/>
    </row>
    <row r="29" spans="1:13" ht="30" customHeight="1" x14ac:dyDescent="0.3">
      <c r="A29" s="50" t="s">
        <v>1738</v>
      </c>
      <c r="B29" s="55">
        <v>44774</v>
      </c>
      <c r="C29" s="55">
        <v>44706</v>
      </c>
      <c r="D29" s="52" t="s">
        <v>1060</v>
      </c>
      <c r="E29" s="66" t="str">
        <f>IF(ISBLANK(LeaveTracker[[#This Row],[Employee Name]]),"-----",VLOOKUP(LeaveTracker[[#This Row],[Employee Name]],'List of Employees'!$B$4:$H$767,7))</f>
        <v>COA</v>
      </c>
      <c r="F29" s="66" t="str">
        <f>IF(ISBLANK(LeaveTracker[[#This Row],[Employee Name]]),"-----",VLOOKUP(LeaveTracker[[#This Row],[Employee Name]],'List of Employees'!$B$4:$H$767,6))</f>
        <v>PERMANENT</v>
      </c>
      <c r="G29" s="49">
        <v>44732</v>
      </c>
      <c r="H29" s="49">
        <v>44736</v>
      </c>
      <c r="I29" s="50" t="s">
        <v>82</v>
      </c>
      <c r="J29" s="52"/>
      <c r="K29" s="50" t="str">
        <f ca="1">LeaveTracker[[#This Row],[Days]]&amp;" "&amp;LeaveTracker[[#This Row],[Type of Leave]]</f>
        <v>5 VL</v>
      </c>
      <c r="L29" s="9">
        <f ca="1">NETWORKDAYS(LeaveTracker[[#This Row],[Start Date]],LeaveTracker[[#This Row],[End Date]],lstHolidays)</f>
        <v>5</v>
      </c>
      <c r="M29" s="9"/>
    </row>
    <row r="30" spans="1:13" ht="30" customHeight="1" x14ac:dyDescent="0.3">
      <c r="A30" s="50" t="s">
        <v>1738</v>
      </c>
      <c r="B30" s="55">
        <v>44774</v>
      </c>
      <c r="C30" s="55">
        <v>44706</v>
      </c>
      <c r="D30" s="52" t="s">
        <v>1060</v>
      </c>
      <c r="E30" s="66" t="str">
        <f>IF(ISBLANK(LeaveTracker[[#This Row],[Employee Name]]),"-----",VLOOKUP(LeaveTracker[[#This Row],[Employee Name]],'List of Employees'!$B$4:$H$767,7))</f>
        <v>COA</v>
      </c>
      <c r="F30" s="66" t="str">
        <f>IF(ISBLANK(LeaveTracker[[#This Row],[Employee Name]]),"-----",VLOOKUP(LeaveTracker[[#This Row],[Employee Name]],'List of Employees'!$B$4:$H$767,6))</f>
        <v>PERMANENT</v>
      </c>
      <c r="G30" s="49">
        <v>44739</v>
      </c>
      <c r="H30" s="49">
        <v>44742</v>
      </c>
      <c r="I30" s="50" t="s">
        <v>82</v>
      </c>
      <c r="J30" s="52"/>
      <c r="K30" s="50" t="str">
        <f ca="1">LeaveTracker[[#This Row],[Days]]&amp;" "&amp;LeaveTracker[[#This Row],[Type of Leave]]</f>
        <v>4 VL</v>
      </c>
      <c r="L30" s="9">
        <f ca="1">NETWORKDAYS(LeaveTracker[[#This Row],[Start Date]],LeaveTracker[[#This Row],[End Date]],lstHolidays)</f>
        <v>4</v>
      </c>
      <c r="M30" s="9"/>
    </row>
    <row r="31" spans="1:13" ht="30" customHeight="1" x14ac:dyDescent="0.3">
      <c r="A31" s="50" t="s">
        <v>1739</v>
      </c>
      <c r="B31" s="55">
        <v>44774</v>
      </c>
      <c r="C31" s="55">
        <v>44706</v>
      </c>
      <c r="D31" s="52" t="s">
        <v>1740</v>
      </c>
      <c r="E31" s="66" t="str">
        <f>IF(ISBLANK(LeaveTracker[[#This Row],[Employee Name]]),"-----",VLOOKUP(LeaveTracker[[#This Row],[Employee Name]],'List of Employees'!$B$4:$H$767,7))</f>
        <v>ACCOUNTING</v>
      </c>
      <c r="F31" s="66" t="str">
        <f>IF(ISBLANK(LeaveTracker[[#This Row],[Employee Name]]),"-----",VLOOKUP(LeaveTracker[[#This Row],[Employee Name]],'List of Employees'!$B$4:$H$767,6))</f>
        <v>CASUAL</v>
      </c>
      <c r="G31" s="49">
        <v>44680</v>
      </c>
      <c r="H31" s="49">
        <v>44680</v>
      </c>
      <c r="I31" s="50" t="s">
        <v>81</v>
      </c>
      <c r="J31" s="52"/>
      <c r="K31" s="50" t="str">
        <f ca="1">LeaveTracker[[#This Row],[Days]]&amp;" "&amp;LeaveTracker[[#This Row],[Type of Leave]]</f>
        <v>1 SL</v>
      </c>
      <c r="L31" s="9">
        <f ca="1">NETWORKDAYS(LeaveTracker[[#This Row],[Start Date]],LeaveTracker[[#This Row],[End Date]],lstHolidays)</f>
        <v>1</v>
      </c>
      <c r="M31" s="9"/>
    </row>
    <row r="32" spans="1:13" ht="30" customHeight="1" x14ac:dyDescent="0.3">
      <c r="A32" s="50" t="s">
        <v>1741</v>
      </c>
      <c r="B32" s="55">
        <v>44774</v>
      </c>
      <c r="C32" s="55">
        <v>44767</v>
      </c>
      <c r="D32" s="52" t="s">
        <v>1740</v>
      </c>
      <c r="E32" s="66" t="str">
        <f>IF(ISBLANK(LeaveTracker[[#This Row],[Employee Name]]),"-----",VLOOKUP(LeaveTracker[[#This Row],[Employee Name]],'List of Employees'!$B$4:$H$767,7))</f>
        <v>ACCOUNTING</v>
      </c>
      <c r="F32" s="66" t="str">
        <f>IF(ISBLANK(LeaveTracker[[#This Row],[Employee Name]]),"-----",VLOOKUP(LeaveTracker[[#This Row],[Employee Name]],'List of Employees'!$B$4:$H$767,6))</f>
        <v>CASUAL</v>
      </c>
      <c r="G32" s="49">
        <v>44764</v>
      </c>
      <c r="H32" s="49">
        <v>44764</v>
      </c>
      <c r="I32" s="50" t="s">
        <v>81</v>
      </c>
      <c r="J32" s="52"/>
      <c r="K32" s="50" t="str">
        <f ca="1">LeaveTracker[[#This Row],[Days]]&amp;" "&amp;LeaveTracker[[#This Row],[Type of Leave]]</f>
        <v>1 SL</v>
      </c>
      <c r="L32" s="9">
        <f ca="1">NETWORKDAYS(LeaveTracker[[#This Row],[Start Date]],LeaveTracker[[#This Row],[End Date]],lstHolidays)</f>
        <v>1</v>
      </c>
      <c r="M32" s="9"/>
    </row>
    <row r="33" spans="1:13" ht="30" customHeight="1" x14ac:dyDescent="0.3">
      <c r="A33" s="50" t="s">
        <v>1742</v>
      </c>
      <c r="B33" s="55">
        <v>44774</v>
      </c>
      <c r="C33" s="55">
        <v>44715</v>
      </c>
      <c r="D33" s="52" t="s">
        <v>1740</v>
      </c>
      <c r="E33" s="66" t="str">
        <f>IF(ISBLANK(LeaveTracker[[#This Row],[Employee Name]]),"-----",VLOOKUP(LeaveTracker[[#This Row],[Employee Name]],'List of Employees'!$B$4:$H$767,7))</f>
        <v>ACCOUNTING</v>
      </c>
      <c r="F33" s="66" t="str">
        <f>IF(ISBLANK(LeaveTracker[[#This Row],[Employee Name]]),"-----",VLOOKUP(LeaveTracker[[#This Row],[Employee Name]],'List of Employees'!$B$4:$H$767,6))</f>
        <v>CASUAL</v>
      </c>
      <c r="G33" s="49">
        <v>44738</v>
      </c>
      <c r="H33" s="49">
        <v>44738</v>
      </c>
      <c r="I33" s="50" t="s">
        <v>81</v>
      </c>
      <c r="J33" s="52"/>
      <c r="K33" s="50" t="str">
        <f ca="1">LeaveTracker[[#This Row],[Days]]&amp;" "&amp;LeaveTracker[[#This Row],[Type of Leave]]</f>
        <v>0 SL</v>
      </c>
      <c r="L33" s="9">
        <f ca="1">NETWORKDAYS(LeaveTracker[[#This Row],[Start Date]],LeaveTracker[[#This Row],[End Date]],lstHolidays)</f>
        <v>0</v>
      </c>
      <c r="M33" s="9"/>
    </row>
    <row r="34" spans="1:13" ht="30" customHeight="1" x14ac:dyDescent="0.3">
      <c r="A34" s="50" t="s">
        <v>1743</v>
      </c>
      <c r="B34" s="55">
        <v>44774</v>
      </c>
      <c r="C34" s="55">
        <v>44719</v>
      </c>
      <c r="D34" s="52" t="s">
        <v>1740</v>
      </c>
      <c r="E34" s="66" t="str">
        <f>IF(ISBLANK(LeaveTracker[[#This Row],[Employee Name]]),"-----",VLOOKUP(LeaveTracker[[#This Row],[Employee Name]],'List of Employees'!$B$4:$H$767,7))</f>
        <v>ACCOUNTING</v>
      </c>
      <c r="F34" s="66" t="str">
        <f>IF(ISBLANK(LeaveTracker[[#This Row],[Employee Name]]),"-----",VLOOKUP(LeaveTracker[[#This Row],[Employee Name]],'List of Employees'!$B$4:$H$767,6))</f>
        <v>CASUAL</v>
      </c>
      <c r="G34" s="49">
        <v>44722</v>
      </c>
      <c r="H34" s="49">
        <v>44722</v>
      </c>
      <c r="I34" s="50" t="s">
        <v>297</v>
      </c>
      <c r="J34" s="52"/>
      <c r="K34" s="50" t="str">
        <f ca="1">LeaveTracker[[#This Row],[Days]]&amp;" "&amp;LeaveTracker[[#This Row],[Type of Leave]]</f>
        <v>1 OTHER</v>
      </c>
      <c r="L34" s="9">
        <f ca="1">NETWORKDAYS(LeaveTracker[[#This Row],[Start Date]],LeaveTracker[[#This Row],[End Date]],lstHolidays)</f>
        <v>1</v>
      </c>
      <c r="M34" s="9"/>
    </row>
    <row r="35" spans="1:13" ht="30" customHeight="1" x14ac:dyDescent="0.3">
      <c r="A35" s="50">
        <v>456</v>
      </c>
      <c r="B35" s="55">
        <v>44778</v>
      </c>
      <c r="C35" s="55">
        <v>44767</v>
      </c>
      <c r="D35" s="52" t="s">
        <v>1744</v>
      </c>
      <c r="E35" s="66" t="str">
        <f>IF(ISBLANK(LeaveTracker[[#This Row],[Employee Name]]),"-----",VLOOKUP(LeaveTracker[[#This Row],[Employee Name]],'List of Employees'!$B$4:$H$767,7))</f>
        <v>MAHOGANY MARKET</v>
      </c>
      <c r="F35" s="66" t="str">
        <f>IF(ISBLANK(LeaveTracker[[#This Row],[Employee Name]]),"-----",VLOOKUP(LeaveTracker[[#This Row],[Employee Name]],'List of Employees'!$B$4:$H$767,6))</f>
        <v>CASUAL</v>
      </c>
      <c r="G35" s="49">
        <v>44775</v>
      </c>
      <c r="H35" s="49">
        <v>44775</v>
      </c>
      <c r="I35" s="50" t="s">
        <v>297</v>
      </c>
      <c r="J35" s="52" t="s">
        <v>158</v>
      </c>
      <c r="K35" s="50" t="str">
        <f ca="1">LeaveTracker[[#This Row],[Days]]&amp;" "&amp;LeaveTracker[[#This Row],[Type of Leave]]</f>
        <v>1 OTHER</v>
      </c>
      <c r="L35" s="9">
        <f ca="1">NETWORKDAYS(LeaveTracker[[#This Row],[Start Date]],LeaveTracker[[#This Row],[End Date]],lstHolidays)</f>
        <v>1</v>
      </c>
      <c r="M35" s="9"/>
    </row>
    <row r="36" spans="1:13" ht="30" customHeight="1" x14ac:dyDescent="0.3">
      <c r="A36" s="50">
        <v>457</v>
      </c>
      <c r="B36" s="55">
        <v>44778</v>
      </c>
      <c r="C36" s="55">
        <v>44767</v>
      </c>
      <c r="D36" s="52" t="s">
        <v>1744</v>
      </c>
      <c r="E36" s="66" t="str">
        <f>IF(ISBLANK(LeaveTracker[[#This Row],[Employee Name]]),"-----",VLOOKUP(LeaveTracker[[#This Row],[Employee Name]],'List of Employees'!$B$4:$H$767,7))</f>
        <v>MAHOGANY MARKET</v>
      </c>
      <c r="F36" s="66" t="str">
        <f>IF(ISBLANK(LeaveTracker[[#This Row],[Employee Name]]),"-----",VLOOKUP(LeaveTracker[[#This Row],[Employee Name]],'List of Employees'!$B$4:$H$767,6))</f>
        <v>CASUAL</v>
      </c>
      <c r="G36" s="49">
        <v>44764</v>
      </c>
      <c r="H36" s="49">
        <v>44764</v>
      </c>
      <c r="I36" s="50" t="s">
        <v>81</v>
      </c>
      <c r="J36" s="52"/>
      <c r="K36" s="50" t="str">
        <f ca="1">LeaveTracker[[#This Row],[Days]]&amp;" "&amp;LeaveTracker[[#This Row],[Type of Leave]]</f>
        <v>1 SL</v>
      </c>
      <c r="L36" s="9">
        <f ca="1">NETWORKDAYS(LeaveTracker[[#This Row],[Start Date]],LeaveTracker[[#This Row],[End Date]],lstHolidays)</f>
        <v>1</v>
      </c>
      <c r="M36" s="9"/>
    </row>
    <row r="37" spans="1:13" ht="30" customHeight="1" x14ac:dyDescent="0.3">
      <c r="A37" s="50">
        <v>458</v>
      </c>
      <c r="B37" s="55">
        <v>44778</v>
      </c>
      <c r="C37" s="55">
        <v>44704</v>
      </c>
      <c r="D37" s="52" t="s">
        <v>1745</v>
      </c>
      <c r="E37" s="66" t="str">
        <f>IF(ISBLANK(LeaveTracker[[#This Row],[Employee Name]]),"-----",VLOOKUP(LeaveTracker[[#This Row],[Employee Name]],'List of Employees'!$B$4:$H$767,7))</f>
        <v>AGRICULTURE OFFICE</v>
      </c>
      <c r="F37" s="66" t="str">
        <f>IF(ISBLANK(LeaveTracker[[#This Row],[Employee Name]]),"-----",VLOOKUP(LeaveTracker[[#This Row],[Employee Name]],'List of Employees'!$B$4:$H$767,6))</f>
        <v>CASUAL</v>
      </c>
      <c r="G37" s="49">
        <v>44711</v>
      </c>
      <c r="H37" s="49">
        <v>44712</v>
      </c>
      <c r="I37" s="50" t="s">
        <v>297</v>
      </c>
      <c r="J37" s="52" t="s">
        <v>1001</v>
      </c>
      <c r="K37" s="50" t="str">
        <f ca="1">LeaveTracker[[#This Row],[Days]]&amp;" "&amp;LeaveTracker[[#This Row],[Type of Leave]]</f>
        <v>2 OTHER</v>
      </c>
      <c r="L37" s="9">
        <f ca="1">NETWORKDAYS(LeaveTracker[[#This Row],[Start Date]],LeaveTracker[[#This Row],[End Date]],lstHolidays)</f>
        <v>2</v>
      </c>
      <c r="M37" s="9"/>
    </row>
    <row r="38" spans="1:13" ht="30" customHeight="1" x14ac:dyDescent="0.3">
      <c r="A38" s="50">
        <v>459</v>
      </c>
      <c r="B38" s="55">
        <v>44778</v>
      </c>
      <c r="C38" s="55">
        <v>44593</v>
      </c>
      <c r="D38" s="52" t="s">
        <v>2511</v>
      </c>
      <c r="E38" s="66" t="str">
        <f>IF(ISBLANK(LeaveTracker[[#This Row],[Employee Name]]),"-----",VLOOKUP(LeaveTracker[[#This Row],[Employee Name]],'List of Employees'!$B$4:$H$767,7))</f>
        <v>ONT</v>
      </c>
      <c r="F38" s="66" t="str">
        <f>IF(ISBLANK(LeaveTracker[[#This Row],[Employee Name]]),"-----",VLOOKUP(LeaveTracker[[#This Row],[Employee Name]],'List of Employees'!$B$4:$H$767,6))</f>
        <v>CASUAL</v>
      </c>
      <c r="G38" s="49">
        <v>44593</v>
      </c>
      <c r="H38" s="49">
        <v>44607</v>
      </c>
      <c r="I38" s="50" t="s">
        <v>81</v>
      </c>
      <c r="J38" s="52"/>
      <c r="K38" s="50" t="str">
        <f ca="1">LeaveTracker[[#This Row],[Days]]&amp;" "&amp;LeaveTracker[[#This Row],[Type of Leave]]</f>
        <v>11 SL</v>
      </c>
      <c r="L38" s="9">
        <f ca="1">NETWORKDAYS(LeaveTracker[[#This Row],[Start Date]],LeaveTracker[[#This Row],[End Date]],lstHolidays)</f>
        <v>11</v>
      </c>
      <c r="M38" s="9"/>
    </row>
    <row r="39" spans="1:13" ht="30" customHeight="1" x14ac:dyDescent="0.3">
      <c r="A39" s="50">
        <v>460</v>
      </c>
      <c r="B39" s="55">
        <v>44778</v>
      </c>
      <c r="C39" s="55">
        <v>44760</v>
      </c>
      <c r="D39" s="52" t="s">
        <v>2511</v>
      </c>
      <c r="E39" s="66" t="str">
        <f>IF(ISBLANK(LeaveTracker[[#This Row],[Employee Name]]),"-----",VLOOKUP(LeaveTracker[[#This Row],[Employee Name]],'List of Employees'!$B$4:$H$767,7))</f>
        <v>ONT</v>
      </c>
      <c r="F39" s="66" t="str">
        <f>IF(ISBLANK(LeaveTracker[[#This Row],[Employee Name]]),"-----",VLOOKUP(LeaveTracker[[#This Row],[Employee Name]],'List of Employees'!$B$4:$H$767,6))</f>
        <v>CASUAL</v>
      </c>
      <c r="G39" s="49">
        <v>44750</v>
      </c>
      <c r="H39" s="49">
        <v>44773</v>
      </c>
      <c r="I39" s="50" t="s">
        <v>81</v>
      </c>
      <c r="J39" s="52"/>
      <c r="K39" s="50" t="str">
        <f ca="1">LeaveTracker[[#This Row],[Days]]&amp;" "&amp;LeaveTracker[[#This Row],[Type of Leave]]</f>
        <v>16 SL</v>
      </c>
      <c r="L39" s="9">
        <f ca="1">NETWORKDAYS(LeaveTracker[[#This Row],[Start Date]],LeaveTracker[[#This Row],[End Date]],lstHolidays)</f>
        <v>16</v>
      </c>
      <c r="M39" s="9"/>
    </row>
    <row r="40" spans="1:13" ht="30" customHeight="1" x14ac:dyDescent="0.3">
      <c r="A40" s="50">
        <v>461</v>
      </c>
      <c r="B40" s="55">
        <v>44778</v>
      </c>
      <c r="C40" s="55">
        <v>44771</v>
      </c>
      <c r="D40" s="52" t="s">
        <v>1746</v>
      </c>
      <c r="E40" s="66" t="str">
        <f>IF(ISBLANK(LeaveTracker[[#This Row],[Employee Name]]),"-----",VLOOKUP(LeaveTracker[[#This Row],[Employee Name]],'List of Employees'!$B$4:$H$767,7))</f>
        <v>BPLO</v>
      </c>
      <c r="F40" s="66" t="str">
        <f>IF(ISBLANK(LeaveTracker[[#This Row],[Employee Name]]),"-----",VLOOKUP(LeaveTracker[[#This Row],[Employee Name]],'List of Employees'!$B$4:$H$767,6))</f>
        <v>CASUAL</v>
      </c>
      <c r="G40" s="49">
        <v>44769</v>
      </c>
      <c r="H40" s="49">
        <v>44770</v>
      </c>
      <c r="I40" s="50" t="s">
        <v>81</v>
      </c>
      <c r="J40" s="52"/>
      <c r="K40" s="50" t="str">
        <f ca="1">LeaveTracker[[#This Row],[Days]]&amp;" "&amp;LeaveTracker[[#This Row],[Type of Leave]]</f>
        <v>2 SL</v>
      </c>
      <c r="L40" s="9">
        <f ca="1">NETWORKDAYS(LeaveTracker[[#This Row],[Start Date]],LeaveTracker[[#This Row],[End Date]],lstHolidays)</f>
        <v>2</v>
      </c>
      <c r="M40" s="9"/>
    </row>
    <row r="41" spans="1:13" ht="30" customHeight="1" x14ac:dyDescent="0.3">
      <c r="A41" s="50">
        <v>462</v>
      </c>
      <c r="B41" s="55">
        <v>44778</v>
      </c>
      <c r="C41" s="55">
        <v>44762</v>
      </c>
      <c r="D41" s="51" t="s">
        <v>2614</v>
      </c>
      <c r="E41" s="66" t="str">
        <f>IF(ISBLANK(LeaveTracker[[#This Row],[Employee Name]]),"-----",VLOOKUP(LeaveTracker[[#This Row],[Employee Name]],'List of Employees'!$B$4:$H$767,7))</f>
        <v>CSWDO</v>
      </c>
      <c r="F41" s="66" t="str">
        <f>IF(ISBLANK(LeaveTracker[[#This Row],[Employee Name]]),"-----",VLOOKUP(LeaveTracker[[#This Row],[Employee Name]],'List of Employees'!$B$4:$H$767,6))</f>
        <v>PERMANENT</v>
      </c>
      <c r="G41" s="49">
        <v>44760</v>
      </c>
      <c r="H41" s="49">
        <v>44761</v>
      </c>
      <c r="I41" s="50" t="s">
        <v>81</v>
      </c>
      <c r="J41" s="52"/>
      <c r="K41" s="50" t="str">
        <f ca="1">LeaveTracker[[#This Row],[Days]]&amp;" "&amp;LeaveTracker[[#This Row],[Type of Leave]]</f>
        <v>2 SL</v>
      </c>
      <c r="L41" s="9">
        <f ca="1">NETWORKDAYS(LeaveTracker[[#This Row],[Start Date]],LeaveTracker[[#This Row],[End Date]],lstHolidays)</f>
        <v>2</v>
      </c>
      <c r="M41" s="9"/>
    </row>
    <row r="42" spans="1:13" ht="30" customHeight="1" x14ac:dyDescent="0.3">
      <c r="A42" s="50">
        <v>463</v>
      </c>
      <c r="B42" s="55">
        <v>44778</v>
      </c>
      <c r="C42" s="55">
        <v>44718</v>
      </c>
      <c r="D42" s="51" t="s">
        <v>2614</v>
      </c>
      <c r="E42" s="66" t="str">
        <f>IF(ISBLANK(LeaveTracker[[#This Row],[Employee Name]]),"-----",VLOOKUP(LeaveTracker[[#This Row],[Employee Name]],'List of Employees'!$B$4:$H$767,7))</f>
        <v>CSWDO</v>
      </c>
      <c r="F42" s="66" t="str">
        <f>IF(ISBLANK(LeaveTracker[[#This Row],[Employee Name]]),"-----",VLOOKUP(LeaveTracker[[#This Row],[Employee Name]],'List of Employees'!$B$4:$H$767,6))</f>
        <v>PERMANENT</v>
      </c>
      <c r="G42" s="49">
        <v>44755</v>
      </c>
      <c r="H42" s="49">
        <v>44755</v>
      </c>
      <c r="I42" s="50" t="s">
        <v>82</v>
      </c>
      <c r="J42" s="52"/>
      <c r="K42" s="50" t="str">
        <f ca="1">LeaveTracker[[#This Row],[Days]]&amp;" "&amp;LeaveTracker[[#This Row],[Type of Leave]]</f>
        <v>1 VL</v>
      </c>
      <c r="L42" s="9">
        <f ca="1">NETWORKDAYS(LeaveTracker[[#This Row],[Start Date]],LeaveTracker[[#This Row],[End Date]],lstHolidays)</f>
        <v>1</v>
      </c>
      <c r="M42" s="9"/>
    </row>
    <row r="43" spans="1:13" ht="30" customHeight="1" x14ac:dyDescent="0.3">
      <c r="A43" s="50">
        <v>464</v>
      </c>
      <c r="B43" s="55">
        <v>44778</v>
      </c>
      <c r="C43" s="55">
        <v>44712</v>
      </c>
      <c r="D43" s="51" t="s">
        <v>2614</v>
      </c>
      <c r="E43" s="66" t="str">
        <f>IF(ISBLANK(LeaveTracker[[#This Row],[Employee Name]]),"-----",VLOOKUP(LeaveTracker[[#This Row],[Employee Name]],'List of Employees'!$B$4:$H$767,7))</f>
        <v>CSWDO</v>
      </c>
      <c r="F43" s="66" t="str">
        <f>IF(ISBLANK(LeaveTracker[[#This Row],[Employee Name]]),"-----",VLOOKUP(LeaveTracker[[#This Row],[Employee Name]],'List of Employees'!$B$4:$H$767,6))</f>
        <v>PERMANENT</v>
      </c>
      <c r="G43" s="49">
        <v>44708</v>
      </c>
      <c r="H43" s="49">
        <v>44708</v>
      </c>
      <c r="I43" s="50" t="s">
        <v>81</v>
      </c>
      <c r="J43" s="52"/>
      <c r="K43" s="50" t="str">
        <f ca="1">LeaveTracker[[#This Row],[Days]]&amp;" "&amp;LeaveTracker[[#This Row],[Type of Leave]]</f>
        <v>1 SL</v>
      </c>
      <c r="L43" s="9">
        <f ca="1">NETWORKDAYS(LeaveTracker[[#This Row],[Start Date]],LeaveTracker[[#This Row],[End Date]],lstHolidays)</f>
        <v>1</v>
      </c>
      <c r="M43" s="9"/>
    </row>
    <row r="44" spans="1:13" ht="30" customHeight="1" x14ac:dyDescent="0.3">
      <c r="A44" s="50">
        <v>465</v>
      </c>
      <c r="B44" s="55">
        <v>44778</v>
      </c>
      <c r="C44" s="55">
        <v>44577</v>
      </c>
      <c r="D44" s="52" t="s">
        <v>2511</v>
      </c>
      <c r="E44" s="66" t="str">
        <f>IF(ISBLANK(LeaveTracker[[#This Row],[Employee Name]]),"-----",VLOOKUP(LeaveTracker[[#This Row],[Employee Name]],'List of Employees'!$B$4:$H$767,7))</f>
        <v>ONT</v>
      </c>
      <c r="F44" s="66" t="str">
        <f>IF(ISBLANK(LeaveTracker[[#This Row],[Employee Name]]),"-----",VLOOKUP(LeaveTracker[[#This Row],[Employee Name]],'List of Employees'!$B$4:$H$767,6))</f>
        <v>CASUAL</v>
      </c>
      <c r="G44" s="49">
        <v>44577</v>
      </c>
      <c r="H44" s="49">
        <v>44592</v>
      </c>
      <c r="I44" s="50" t="s">
        <v>81</v>
      </c>
      <c r="J44" s="52"/>
      <c r="K44" s="50" t="str">
        <f ca="1">LeaveTracker[[#This Row],[Days]]&amp;" "&amp;LeaveTracker[[#This Row],[Type of Leave]]</f>
        <v>11 SL</v>
      </c>
      <c r="L44" s="9">
        <f ca="1">NETWORKDAYS(LeaveTracker[[#This Row],[Start Date]],LeaveTracker[[#This Row],[End Date]],lstHolidays)</f>
        <v>11</v>
      </c>
      <c r="M44" s="9"/>
    </row>
    <row r="45" spans="1:13" ht="30" customHeight="1" x14ac:dyDescent="0.3">
      <c r="A45" s="50">
        <v>466</v>
      </c>
      <c r="B45" s="55">
        <v>44778</v>
      </c>
      <c r="C45" s="55">
        <v>44720</v>
      </c>
      <c r="D45" s="52" t="s">
        <v>2511</v>
      </c>
      <c r="E45" s="66" t="str">
        <f>IF(ISBLANK(LeaveTracker[[#This Row],[Employee Name]]),"-----",VLOOKUP(LeaveTracker[[#This Row],[Employee Name]],'List of Employees'!$B$4:$H$767,7))</f>
        <v>ONT</v>
      </c>
      <c r="F45" s="66" t="str">
        <f>IF(ISBLANK(LeaveTracker[[#This Row],[Employee Name]]),"-----",VLOOKUP(LeaveTracker[[#This Row],[Employee Name]],'List of Employees'!$B$4:$H$767,6))</f>
        <v>CASUAL</v>
      </c>
      <c r="G45" s="49">
        <v>44713</v>
      </c>
      <c r="H45" s="49">
        <v>44714</v>
      </c>
      <c r="I45" s="50" t="s">
        <v>81</v>
      </c>
      <c r="J45" s="52"/>
      <c r="K45" s="50" t="str">
        <f ca="1">LeaveTracker[[#This Row],[Days]]&amp;" "&amp;LeaveTracker[[#This Row],[Type of Leave]]</f>
        <v>2 SL</v>
      </c>
      <c r="L45" s="9">
        <f ca="1">NETWORKDAYS(LeaveTracker[[#This Row],[Start Date]],LeaveTracker[[#This Row],[End Date]],lstHolidays)</f>
        <v>2</v>
      </c>
      <c r="M45" s="9"/>
    </row>
    <row r="46" spans="1:13" ht="30" customHeight="1" x14ac:dyDescent="0.3">
      <c r="A46" s="50">
        <v>467</v>
      </c>
      <c r="B46" s="55">
        <v>44778</v>
      </c>
      <c r="C46" s="55">
        <v>44720</v>
      </c>
      <c r="D46" s="52" t="s">
        <v>2511</v>
      </c>
      <c r="E46" s="66" t="str">
        <f>IF(ISBLANK(LeaveTracker[[#This Row],[Employee Name]]),"-----",VLOOKUP(LeaveTracker[[#This Row],[Employee Name]],'List of Employees'!$B$4:$H$767,7))</f>
        <v>ONT</v>
      </c>
      <c r="F46" s="66" t="str">
        <f>IF(ISBLANK(LeaveTracker[[#This Row],[Employee Name]]),"-----",VLOOKUP(LeaveTracker[[#This Row],[Employee Name]],'List of Employees'!$B$4:$H$767,6))</f>
        <v>CASUAL</v>
      </c>
      <c r="G46" s="49">
        <v>44706</v>
      </c>
      <c r="H46" s="49">
        <v>44711</v>
      </c>
      <c r="I46" s="50" t="s">
        <v>81</v>
      </c>
      <c r="J46" s="52"/>
      <c r="K46" s="50" t="str">
        <f ca="1">LeaveTracker[[#This Row],[Days]]&amp;" "&amp;LeaveTracker[[#This Row],[Type of Leave]]</f>
        <v>4 SL</v>
      </c>
      <c r="L46" s="9">
        <f ca="1">NETWORKDAYS(LeaveTracker[[#This Row],[Start Date]],LeaveTracker[[#This Row],[End Date]],lstHolidays)</f>
        <v>4</v>
      </c>
      <c r="M46" s="9"/>
    </row>
    <row r="47" spans="1:13" ht="30" customHeight="1" x14ac:dyDescent="0.3">
      <c r="A47" s="50">
        <v>468</v>
      </c>
      <c r="B47" s="55">
        <v>44778</v>
      </c>
      <c r="C47" s="55">
        <v>44629</v>
      </c>
      <c r="D47" s="52" t="s">
        <v>1744</v>
      </c>
      <c r="E47" s="66" t="str">
        <f>IF(ISBLANK(LeaveTracker[[#This Row],[Employee Name]]),"-----",VLOOKUP(LeaveTracker[[#This Row],[Employee Name]],'List of Employees'!$B$4:$H$767,7))</f>
        <v>MAHOGANY MARKET</v>
      </c>
      <c r="F47" s="66" t="str">
        <f>IF(ISBLANK(LeaveTracker[[#This Row],[Employee Name]]),"-----",VLOOKUP(LeaveTracker[[#This Row],[Employee Name]],'List of Employees'!$B$4:$H$767,6))</f>
        <v>CASUAL</v>
      </c>
      <c r="G47" s="49">
        <v>44638</v>
      </c>
      <c r="H47" s="49">
        <v>44638</v>
      </c>
      <c r="I47" s="50" t="s">
        <v>297</v>
      </c>
      <c r="J47" s="52" t="s">
        <v>1001</v>
      </c>
      <c r="K47" s="50" t="str">
        <f ca="1">LeaveTracker[[#This Row],[Days]]&amp;" "&amp;LeaveTracker[[#This Row],[Type of Leave]]</f>
        <v>1 OTHER</v>
      </c>
      <c r="L47" s="9">
        <f ca="1">NETWORKDAYS(LeaveTracker[[#This Row],[Start Date]],LeaveTracker[[#This Row],[End Date]],lstHolidays)</f>
        <v>1</v>
      </c>
      <c r="M47" s="9"/>
    </row>
    <row r="48" spans="1:13" ht="30" customHeight="1" x14ac:dyDescent="0.3">
      <c r="A48" s="50">
        <v>469</v>
      </c>
      <c r="B48" s="55">
        <v>44778</v>
      </c>
      <c r="C48" s="55">
        <v>44677</v>
      </c>
      <c r="D48" s="52" t="s">
        <v>1748</v>
      </c>
      <c r="E48" s="66" t="str">
        <f>IF(ISBLANK(LeaveTracker[[#This Row],[Employee Name]]),"-----",VLOOKUP(LeaveTracker[[#This Row],[Employee Name]],'List of Employees'!$B$4:$H$767,7))</f>
        <v>TCIS</v>
      </c>
      <c r="F48" s="66" t="str">
        <f>IF(ISBLANK(LeaveTracker[[#This Row],[Employee Name]]),"-----",VLOOKUP(LeaveTracker[[#This Row],[Employee Name]],'List of Employees'!$B$4:$H$767,6))</f>
        <v>CASUAL</v>
      </c>
      <c r="G48" s="49">
        <v>44679</v>
      </c>
      <c r="H48" s="49">
        <v>44679</v>
      </c>
      <c r="I48" s="50" t="s">
        <v>297</v>
      </c>
      <c r="J48" s="52" t="s">
        <v>1749</v>
      </c>
      <c r="K48" s="50" t="str">
        <f ca="1">LeaveTracker[[#This Row],[Days]]&amp;" "&amp;LeaveTracker[[#This Row],[Type of Leave]]</f>
        <v>1 OTHER</v>
      </c>
      <c r="L48" s="9">
        <f ca="1">NETWORKDAYS(LeaveTracker[[#This Row],[Start Date]],LeaveTracker[[#This Row],[End Date]],lstHolidays)</f>
        <v>1</v>
      </c>
      <c r="M48" s="9"/>
    </row>
    <row r="49" spans="1:13" ht="30" customHeight="1" x14ac:dyDescent="0.3">
      <c r="A49" s="50">
        <v>470</v>
      </c>
      <c r="B49" s="55">
        <v>44778</v>
      </c>
      <c r="C49" s="55">
        <v>44642</v>
      </c>
      <c r="D49" s="52" t="s">
        <v>1750</v>
      </c>
      <c r="E49" s="66" t="str">
        <f>IF(ISBLANK(LeaveTracker[[#This Row],[Employee Name]]),"-----",VLOOKUP(LeaveTracker[[#This Row],[Employee Name]],'List of Employees'!$B$4:$H$767,7))</f>
        <v>SP</v>
      </c>
      <c r="F49" s="66" t="str">
        <f>IF(ISBLANK(LeaveTracker[[#This Row],[Employee Name]]),"-----",VLOOKUP(LeaveTracker[[#This Row],[Employee Name]],'List of Employees'!$B$4:$H$767,6))</f>
        <v>CASUAL</v>
      </c>
      <c r="G49" s="49">
        <v>44655</v>
      </c>
      <c r="H49" s="49">
        <v>44659</v>
      </c>
      <c r="I49" s="50" t="s">
        <v>82</v>
      </c>
      <c r="J49" s="52"/>
      <c r="K49" s="50" t="str">
        <f ca="1">LeaveTracker[[#This Row],[Days]]&amp;" "&amp;LeaveTracker[[#This Row],[Type of Leave]]</f>
        <v>5 VL</v>
      </c>
      <c r="L49" s="9">
        <f ca="1">NETWORKDAYS(LeaveTracker[[#This Row],[Start Date]],LeaveTracker[[#This Row],[End Date]],lstHolidays)</f>
        <v>5</v>
      </c>
      <c r="M49" s="9"/>
    </row>
    <row r="50" spans="1:13" ht="30" customHeight="1" x14ac:dyDescent="0.3">
      <c r="A50" s="50">
        <v>471</v>
      </c>
      <c r="B50" s="55">
        <v>44778</v>
      </c>
      <c r="C50" s="55">
        <v>44754</v>
      </c>
      <c r="D50" s="52" t="s">
        <v>1751</v>
      </c>
      <c r="E50" s="66" t="str">
        <f>IF(ISBLANK(LeaveTracker[[#This Row],[Employee Name]]),"-----",VLOOKUP(LeaveTracker[[#This Row],[Employee Name]],'List of Employees'!$B$4:$H$767,7))</f>
        <v>EEO/CITY MARKET</v>
      </c>
      <c r="F50" s="66" t="str">
        <f>IF(ISBLANK(LeaveTracker[[#This Row],[Employee Name]]),"-----",VLOOKUP(LeaveTracker[[#This Row],[Employee Name]],'List of Employees'!$B$4:$H$767,6))</f>
        <v>CASUAL</v>
      </c>
      <c r="G50" s="49">
        <v>44761</v>
      </c>
      <c r="H50" s="49">
        <v>44761</v>
      </c>
      <c r="I50" s="50" t="s">
        <v>82</v>
      </c>
      <c r="J50" s="52"/>
      <c r="K50" s="50" t="str">
        <f ca="1">LeaveTracker[[#This Row],[Days]]&amp;" "&amp;LeaveTracker[[#This Row],[Type of Leave]]</f>
        <v>1 VL</v>
      </c>
      <c r="L50" s="9">
        <f ca="1">NETWORKDAYS(LeaveTracker[[#This Row],[Start Date]],LeaveTracker[[#This Row],[End Date]],lstHolidays)</f>
        <v>1</v>
      </c>
      <c r="M50" s="9"/>
    </row>
    <row r="51" spans="1:13" ht="30" customHeight="1" x14ac:dyDescent="0.3">
      <c r="A51" s="50">
        <v>471</v>
      </c>
      <c r="B51" s="55">
        <v>44778</v>
      </c>
      <c r="C51" s="55">
        <v>44755</v>
      </c>
      <c r="D51" s="52" t="s">
        <v>1751</v>
      </c>
      <c r="E51" s="66" t="str">
        <f>IF(ISBLANK(LeaveTracker[[#This Row],[Employee Name]]),"-----",VLOOKUP(LeaveTracker[[#This Row],[Employee Name]],'List of Employees'!$B$4:$H$767,7))</f>
        <v>EEO/CITY MARKET</v>
      </c>
      <c r="F51" s="66" t="str">
        <f>IF(ISBLANK(LeaveTracker[[#This Row],[Employee Name]]),"-----",VLOOKUP(LeaveTracker[[#This Row],[Employee Name]],'List of Employees'!$B$4:$H$767,6))</f>
        <v>CASUAL</v>
      </c>
      <c r="G51" s="49">
        <v>44763</v>
      </c>
      <c r="H51" s="49">
        <v>44764</v>
      </c>
      <c r="I51" s="50" t="s">
        <v>82</v>
      </c>
      <c r="J51" s="52"/>
      <c r="K51" s="50" t="str">
        <f ca="1">LeaveTracker[[#This Row],[Days]]&amp;" "&amp;LeaveTracker[[#This Row],[Type of Leave]]</f>
        <v>2 VL</v>
      </c>
      <c r="L51" s="9">
        <f ca="1">NETWORKDAYS(LeaveTracker[[#This Row],[Start Date]],LeaveTracker[[#This Row],[End Date]],lstHolidays)</f>
        <v>2</v>
      </c>
      <c r="M51" s="9"/>
    </row>
    <row r="52" spans="1:13" ht="30" customHeight="1" x14ac:dyDescent="0.3">
      <c r="A52" s="50">
        <v>472</v>
      </c>
      <c r="B52" s="55">
        <v>44778</v>
      </c>
      <c r="C52" s="55">
        <v>44691</v>
      </c>
      <c r="D52" s="52" t="s">
        <v>1751</v>
      </c>
      <c r="E52" s="66" t="str">
        <f>IF(ISBLANK(LeaveTracker[[#This Row],[Employee Name]]),"-----",VLOOKUP(LeaveTracker[[#This Row],[Employee Name]],'List of Employees'!$B$4:$H$767,7))</f>
        <v>EEO/CITY MARKET</v>
      </c>
      <c r="F52" s="66" t="str">
        <f>IF(ISBLANK(LeaveTracker[[#This Row],[Employee Name]]),"-----",VLOOKUP(LeaveTracker[[#This Row],[Employee Name]],'List of Employees'!$B$4:$H$767,6))</f>
        <v>CASUAL</v>
      </c>
      <c r="G52" s="49">
        <v>44705</v>
      </c>
      <c r="H52" s="49">
        <v>44705</v>
      </c>
      <c r="I52" s="50" t="s">
        <v>82</v>
      </c>
      <c r="J52" s="52"/>
      <c r="K52" s="50" t="str">
        <f ca="1">LeaveTracker[[#This Row],[Days]]&amp;" "&amp;LeaveTracker[[#This Row],[Type of Leave]]</f>
        <v>1 VL</v>
      </c>
      <c r="L52" s="9">
        <f ca="1">NETWORKDAYS(LeaveTracker[[#This Row],[Start Date]],LeaveTracker[[#This Row],[End Date]],lstHolidays)</f>
        <v>1</v>
      </c>
      <c r="M52" s="9"/>
    </row>
    <row r="53" spans="1:13" ht="30" customHeight="1" x14ac:dyDescent="0.3">
      <c r="A53" s="50">
        <v>473</v>
      </c>
      <c r="B53" s="55">
        <v>44778</v>
      </c>
      <c r="C53" s="55">
        <v>44691</v>
      </c>
      <c r="D53" s="52" t="s">
        <v>1751</v>
      </c>
      <c r="E53" s="66" t="str">
        <f>IF(ISBLANK(LeaveTracker[[#This Row],[Employee Name]]),"-----",VLOOKUP(LeaveTracker[[#This Row],[Employee Name]],'List of Employees'!$B$4:$H$767,7))</f>
        <v>EEO/CITY MARKET</v>
      </c>
      <c r="F53" s="66" t="str">
        <f>IF(ISBLANK(LeaveTracker[[#This Row],[Employee Name]]),"-----",VLOOKUP(LeaveTracker[[#This Row],[Employee Name]],'List of Employees'!$B$4:$H$767,6))</f>
        <v>CASUAL</v>
      </c>
      <c r="G53" s="49">
        <v>44686</v>
      </c>
      <c r="H53" s="49">
        <v>44688</v>
      </c>
      <c r="I53" s="50" t="s">
        <v>81</v>
      </c>
      <c r="J53" s="52"/>
      <c r="K53" s="50" t="str">
        <f ca="1">LeaveTracker[[#This Row],[Days]]&amp;" "&amp;LeaveTracker[[#This Row],[Type of Leave]]</f>
        <v>2 SL</v>
      </c>
      <c r="L53" s="9">
        <f ca="1">NETWORKDAYS(LeaveTracker[[#This Row],[Start Date]],LeaveTracker[[#This Row],[End Date]],lstHolidays)</f>
        <v>2</v>
      </c>
      <c r="M53" s="9"/>
    </row>
    <row r="54" spans="1:13" ht="30" customHeight="1" x14ac:dyDescent="0.3">
      <c r="A54" s="50">
        <v>474</v>
      </c>
      <c r="B54" s="55">
        <v>44778</v>
      </c>
      <c r="C54" s="55">
        <v>44755</v>
      </c>
      <c r="D54" s="52" t="s">
        <v>1752</v>
      </c>
      <c r="E54" s="66" t="str">
        <f>IF(ISBLANK(LeaveTracker[[#This Row],[Employee Name]]),"-----",VLOOKUP(LeaveTracker[[#This Row],[Employee Name]],'List of Employees'!$B$4:$H$767,7))</f>
        <v>SP</v>
      </c>
      <c r="F54" s="66" t="str">
        <f>IF(ISBLANK(LeaveTracker[[#This Row],[Employee Name]]),"-----",VLOOKUP(LeaveTracker[[#This Row],[Employee Name]],'List of Employees'!$B$4:$H$767,6))</f>
        <v>CASUAL</v>
      </c>
      <c r="G54" s="49">
        <v>44754</v>
      </c>
      <c r="H54" s="49">
        <v>44754</v>
      </c>
      <c r="I54" s="50" t="s">
        <v>81</v>
      </c>
      <c r="J54" s="52"/>
      <c r="K54" s="50" t="str">
        <f ca="1">LeaveTracker[[#This Row],[Days]]&amp;" "&amp;LeaveTracker[[#This Row],[Type of Leave]]</f>
        <v>1 SL</v>
      </c>
      <c r="L54" s="9">
        <f ca="1">NETWORKDAYS(LeaveTracker[[#This Row],[Start Date]],LeaveTracker[[#This Row],[End Date]],lstHolidays)</f>
        <v>1</v>
      </c>
      <c r="M54" s="9"/>
    </row>
    <row r="55" spans="1:13" ht="30" customHeight="1" x14ac:dyDescent="0.3">
      <c r="A55" s="50">
        <v>475</v>
      </c>
      <c r="B55" s="55">
        <v>44778</v>
      </c>
      <c r="C55" s="55">
        <v>44719</v>
      </c>
      <c r="D55" s="52" t="s">
        <v>1753</v>
      </c>
      <c r="E55" s="66" t="str">
        <f>IF(ISBLANK(LeaveTracker[[#This Row],[Employee Name]]),"-----",VLOOKUP(LeaveTracker[[#This Row],[Employee Name]],'List of Employees'!$B$4:$H$767,7))</f>
        <v>TCIS</v>
      </c>
      <c r="F55" s="66" t="str">
        <f>IF(ISBLANK(LeaveTracker[[#This Row],[Employee Name]]),"-----",VLOOKUP(LeaveTracker[[#This Row],[Employee Name]],'List of Employees'!$B$4:$H$767,6))</f>
        <v>JOBCON</v>
      </c>
      <c r="G55" s="49">
        <v>44718</v>
      </c>
      <c r="H55" s="49">
        <v>44718</v>
      </c>
      <c r="I55" s="50" t="s">
        <v>81</v>
      </c>
      <c r="J55" s="52"/>
      <c r="K55" s="50" t="str">
        <f ca="1">LeaveTracker[[#This Row],[Days]]&amp;" "&amp;LeaveTracker[[#This Row],[Type of Leave]]</f>
        <v>1 SL</v>
      </c>
      <c r="L55" s="9">
        <f ca="1">NETWORKDAYS(LeaveTracker[[#This Row],[Start Date]],LeaveTracker[[#This Row],[End Date]],lstHolidays)</f>
        <v>1</v>
      </c>
      <c r="M55" s="9"/>
    </row>
    <row r="56" spans="1:13" ht="30" customHeight="1" x14ac:dyDescent="0.3">
      <c r="A56" s="50">
        <v>476</v>
      </c>
      <c r="B56" s="55">
        <v>44778</v>
      </c>
      <c r="C56" s="55">
        <v>44725</v>
      </c>
      <c r="D56" s="52" t="s">
        <v>1753</v>
      </c>
      <c r="E56" s="66" t="str">
        <f>IF(ISBLANK(LeaveTracker[[#This Row],[Employee Name]]),"-----",VLOOKUP(LeaveTracker[[#This Row],[Employee Name]],'List of Employees'!$B$4:$H$767,7))</f>
        <v>TCIS</v>
      </c>
      <c r="F56" s="66" t="str">
        <f>IF(ISBLANK(LeaveTracker[[#This Row],[Employee Name]]),"-----",VLOOKUP(LeaveTracker[[#This Row],[Employee Name]],'List of Employees'!$B$4:$H$767,6))</f>
        <v>JOBCON</v>
      </c>
      <c r="G56" s="49">
        <v>44726</v>
      </c>
      <c r="H56" s="49">
        <v>44726</v>
      </c>
      <c r="I56" s="50" t="s">
        <v>81</v>
      </c>
      <c r="J56" s="52"/>
      <c r="K56" s="50" t="str">
        <f ca="1">LeaveTracker[[#This Row],[Days]]&amp;" "&amp;LeaveTracker[[#This Row],[Type of Leave]]</f>
        <v>1 SL</v>
      </c>
      <c r="L56" s="9">
        <f ca="1">NETWORKDAYS(LeaveTracker[[#This Row],[Start Date]],LeaveTracker[[#This Row],[End Date]],lstHolidays)</f>
        <v>1</v>
      </c>
      <c r="M56" s="9"/>
    </row>
    <row r="57" spans="1:13" ht="30" customHeight="1" x14ac:dyDescent="0.3">
      <c r="A57" s="50">
        <v>477</v>
      </c>
      <c r="B57" s="55">
        <v>44778</v>
      </c>
      <c r="C57" s="55">
        <v>44719</v>
      </c>
      <c r="D57" s="52" t="s">
        <v>1753</v>
      </c>
      <c r="E57" s="66" t="str">
        <f>IF(ISBLANK(LeaveTracker[[#This Row],[Employee Name]]),"-----",VLOOKUP(LeaveTracker[[#This Row],[Employee Name]],'List of Employees'!$B$4:$H$767,7))</f>
        <v>TCIS</v>
      </c>
      <c r="F57" s="66" t="str">
        <f>IF(ISBLANK(LeaveTracker[[#This Row],[Employee Name]]),"-----",VLOOKUP(LeaveTracker[[#This Row],[Employee Name]],'List of Employees'!$B$4:$H$767,6))</f>
        <v>JOBCON</v>
      </c>
      <c r="G57" s="49">
        <v>44713</v>
      </c>
      <c r="H57" s="49">
        <v>44715</v>
      </c>
      <c r="I57" s="50" t="s">
        <v>81</v>
      </c>
      <c r="J57" s="52"/>
      <c r="K57" s="50" t="str">
        <f ca="1">LeaveTracker[[#This Row],[Days]]&amp;" "&amp;LeaveTracker[[#This Row],[Type of Leave]]</f>
        <v>3 SL</v>
      </c>
      <c r="L57" s="9">
        <f ca="1">NETWORKDAYS(LeaveTracker[[#This Row],[Start Date]],LeaveTracker[[#This Row],[End Date]],lstHolidays)</f>
        <v>3</v>
      </c>
      <c r="M57" s="9"/>
    </row>
    <row r="58" spans="1:13" ht="30" customHeight="1" x14ac:dyDescent="0.3">
      <c r="A58" s="50">
        <v>478</v>
      </c>
      <c r="B58" s="55">
        <v>44778</v>
      </c>
      <c r="C58" s="55">
        <v>44739</v>
      </c>
      <c r="D58" s="52" t="s">
        <v>1754</v>
      </c>
      <c r="E58" s="66" t="str">
        <f>IF(ISBLANK(LeaveTracker[[#This Row],[Employee Name]]),"-----",VLOOKUP(LeaveTracker[[#This Row],[Employee Name]],'List of Employees'!$B$4:$H$767,7))</f>
        <v>GSO</v>
      </c>
      <c r="F58" s="66" t="str">
        <f>IF(ISBLANK(LeaveTracker[[#This Row],[Employee Name]]),"-----",VLOOKUP(LeaveTracker[[#This Row],[Employee Name]],'List of Employees'!$B$4:$H$767,6))</f>
        <v>CASUAL</v>
      </c>
      <c r="G58" s="49">
        <v>44736</v>
      </c>
      <c r="H58" s="49">
        <v>44736</v>
      </c>
      <c r="I58" s="50" t="s">
        <v>81</v>
      </c>
      <c r="J58" s="52"/>
      <c r="K58" s="50" t="str">
        <f ca="1">LeaveTracker[[#This Row],[Days]]&amp;" "&amp;LeaveTracker[[#This Row],[Type of Leave]]</f>
        <v>1 SL</v>
      </c>
      <c r="L58" s="9">
        <f ca="1">NETWORKDAYS(LeaveTracker[[#This Row],[Start Date]],LeaveTracker[[#This Row],[End Date]],lstHolidays)</f>
        <v>1</v>
      </c>
      <c r="M58" s="9"/>
    </row>
    <row r="59" spans="1:13" ht="30" customHeight="1" x14ac:dyDescent="0.3">
      <c r="A59" s="50">
        <v>479</v>
      </c>
      <c r="B59" s="55">
        <v>44778</v>
      </c>
      <c r="C59" s="55">
        <v>44728</v>
      </c>
      <c r="D59" s="52" t="s">
        <v>2319</v>
      </c>
      <c r="E59" s="66" t="str">
        <f>IF(ISBLANK(LeaveTracker[[#This Row],[Employee Name]]),"-----",VLOOKUP(LeaveTracker[[#This Row],[Employee Name]],'List of Employees'!$B$4:$H$767,7))</f>
        <v>CEO</v>
      </c>
      <c r="F59" s="66" t="str">
        <f>IF(ISBLANK(LeaveTracker[[#This Row],[Employee Name]]),"-----",VLOOKUP(LeaveTracker[[#This Row],[Employee Name]],'List of Employees'!$B$4:$H$767,6))</f>
        <v>CASUAL</v>
      </c>
      <c r="G59" s="49">
        <v>44728</v>
      </c>
      <c r="H59" s="49">
        <v>44728</v>
      </c>
      <c r="I59" s="50" t="s">
        <v>81</v>
      </c>
      <c r="J59" s="52"/>
      <c r="K59" s="50" t="str">
        <f ca="1">LeaveTracker[[#This Row],[Days]]&amp;" "&amp;LeaveTracker[[#This Row],[Type of Leave]]</f>
        <v>1 SL</v>
      </c>
      <c r="L59" s="9">
        <f ca="1">NETWORKDAYS(LeaveTracker[[#This Row],[Start Date]],LeaveTracker[[#This Row],[End Date]],lstHolidays)</f>
        <v>1</v>
      </c>
      <c r="M59" s="9"/>
    </row>
    <row r="60" spans="1:13" ht="30" customHeight="1" x14ac:dyDescent="0.3">
      <c r="A60" s="50">
        <v>480</v>
      </c>
      <c r="B60" s="55">
        <v>44778</v>
      </c>
      <c r="C60" s="55">
        <v>44680</v>
      </c>
      <c r="D60" s="52" t="s">
        <v>2319</v>
      </c>
      <c r="E60" s="66" t="str">
        <f>IF(ISBLANK(LeaveTracker[[#This Row],[Employee Name]]),"-----",VLOOKUP(LeaveTracker[[#This Row],[Employee Name]],'List of Employees'!$B$4:$H$767,7))</f>
        <v>CEO</v>
      </c>
      <c r="F60" s="66" t="str">
        <f>IF(ISBLANK(LeaveTracker[[#This Row],[Employee Name]]),"-----",VLOOKUP(LeaveTracker[[#This Row],[Employee Name]],'List of Employees'!$B$4:$H$767,6))</f>
        <v>CASUAL</v>
      </c>
      <c r="G60" s="49">
        <v>44678</v>
      </c>
      <c r="H60" s="49">
        <v>44679</v>
      </c>
      <c r="I60" s="50" t="s">
        <v>81</v>
      </c>
      <c r="J60" s="52"/>
      <c r="K60" s="50" t="str">
        <f ca="1">LeaveTracker[[#This Row],[Days]]&amp;" "&amp;LeaveTracker[[#This Row],[Type of Leave]]</f>
        <v>2 SL</v>
      </c>
      <c r="L60" s="9">
        <f ca="1">NETWORKDAYS(LeaveTracker[[#This Row],[Start Date]],LeaveTracker[[#This Row],[End Date]],lstHolidays)</f>
        <v>2</v>
      </c>
      <c r="M60" s="9"/>
    </row>
    <row r="61" spans="1:13" ht="30" customHeight="1" x14ac:dyDescent="0.3">
      <c r="A61" s="50">
        <v>481</v>
      </c>
      <c r="B61" s="55">
        <v>44778</v>
      </c>
      <c r="C61" s="55">
        <v>44763</v>
      </c>
      <c r="D61" s="52" t="s">
        <v>1755</v>
      </c>
      <c r="E61" s="66" t="str">
        <f>IF(ISBLANK(LeaveTracker[[#This Row],[Employee Name]]),"-----",VLOOKUP(LeaveTracker[[#This Row],[Employee Name]],'List of Employees'!$B$4:$H$767,7))</f>
        <v>CHARACTER</v>
      </c>
      <c r="F61" s="66" t="str">
        <f>IF(ISBLANK(LeaveTracker[[#This Row],[Employee Name]]),"-----",VLOOKUP(LeaveTracker[[#This Row],[Employee Name]],'List of Employees'!$B$4:$H$767,6))</f>
        <v>CASUAL</v>
      </c>
      <c r="G61" s="49">
        <v>44762</v>
      </c>
      <c r="H61" s="49">
        <v>44762</v>
      </c>
      <c r="I61" s="50" t="s">
        <v>81</v>
      </c>
      <c r="J61" s="52"/>
      <c r="K61" s="50" t="str">
        <f ca="1">LeaveTracker[[#This Row],[Days]]&amp;" "&amp;LeaveTracker[[#This Row],[Type of Leave]]</f>
        <v>1 SL</v>
      </c>
      <c r="L61" s="9">
        <f ca="1">NETWORKDAYS(LeaveTracker[[#This Row],[Start Date]],LeaveTracker[[#This Row],[End Date]],lstHolidays)</f>
        <v>1</v>
      </c>
      <c r="M61" s="9"/>
    </row>
    <row r="62" spans="1:13" ht="30" customHeight="1" x14ac:dyDescent="0.3">
      <c r="A62" s="50">
        <v>482</v>
      </c>
      <c r="B62" s="55">
        <v>44778</v>
      </c>
      <c r="C62" s="55">
        <v>44754</v>
      </c>
      <c r="D62" s="52" t="s">
        <v>1756</v>
      </c>
      <c r="E62" s="66" t="str">
        <f>IF(ISBLANK(LeaveTracker[[#This Row],[Employee Name]]),"-----",VLOOKUP(LeaveTracker[[#This Row],[Employee Name]],'List of Employees'!$B$4:$H$767,7))</f>
        <v>DEPED</v>
      </c>
      <c r="F62" s="66" t="str">
        <f>IF(ISBLANK(LeaveTracker[[#This Row],[Employee Name]]),"-----",VLOOKUP(LeaveTracker[[#This Row],[Employee Name]],'List of Employees'!$B$4:$H$767,6))</f>
        <v>CASUAL</v>
      </c>
      <c r="G62" s="49">
        <v>44753</v>
      </c>
      <c r="H62" s="49">
        <v>44753</v>
      </c>
      <c r="I62" s="50" t="s">
        <v>297</v>
      </c>
      <c r="J62" s="52" t="s">
        <v>1001</v>
      </c>
      <c r="K62" s="50" t="str">
        <f ca="1">LeaveTracker[[#This Row],[Days]]&amp;" "&amp;LeaveTracker[[#This Row],[Type of Leave]]</f>
        <v>1 OTHER</v>
      </c>
      <c r="L62" s="9">
        <f ca="1">NETWORKDAYS(LeaveTracker[[#This Row],[Start Date]],LeaveTracker[[#This Row],[End Date]],lstHolidays)</f>
        <v>1</v>
      </c>
      <c r="M62" s="9"/>
    </row>
    <row r="63" spans="1:13" ht="30" customHeight="1" x14ac:dyDescent="0.3">
      <c r="A63" s="50">
        <v>482</v>
      </c>
      <c r="B63" s="55">
        <v>44778</v>
      </c>
      <c r="C63" s="55">
        <v>44755</v>
      </c>
      <c r="D63" s="52" t="s">
        <v>1756</v>
      </c>
      <c r="E63" s="66" t="str">
        <f>IF(ISBLANK(LeaveTracker[[#This Row],[Employee Name]]),"-----",VLOOKUP(LeaveTracker[[#This Row],[Employee Name]],'List of Employees'!$B$4:$H$767,7))</f>
        <v>DEPED</v>
      </c>
      <c r="F63" s="66" t="str">
        <f>IF(ISBLANK(LeaveTracker[[#This Row],[Employee Name]]),"-----",VLOOKUP(LeaveTracker[[#This Row],[Employee Name]],'List of Employees'!$B$4:$H$767,6))</f>
        <v>CASUAL</v>
      </c>
      <c r="G63" s="49">
        <v>44760</v>
      </c>
      <c r="H63" s="49">
        <v>44761</v>
      </c>
      <c r="I63" s="50" t="s">
        <v>297</v>
      </c>
      <c r="J63" s="52" t="s">
        <v>1001</v>
      </c>
      <c r="K63" s="50" t="str">
        <f ca="1">LeaveTracker[[#This Row],[Days]]&amp;" "&amp;LeaveTracker[[#This Row],[Type of Leave]]</f>
        <v>2 OTHER</v>
      </c>
      <c r="L63" s="9">
        <f ca="1">NETWORKDAYS(LeaveTracker[[#This Row],[Start Date]],LeaveTracker[[#This Row],[End Date]],lstHolidays)</f>
        <v>2</v>
      </c>
      <c r="M63" s="9"/>
    </row>
    <row r="64" spans="1:13" ht="30" customHeight="1" x14ac:dyDescent="0.3">
      <c r="A64" s="50">
        <v>482</v>
      </c>
      <c r="B64" s="55">
        <v>44778</v>
      </c>
      <c r="C64" s="55">
        <v>44756</v>
      </c>
      <c r="D64" s="52" t="s">
        <v>1756</v>
      </c>
      <c r="E64" s="66" t="str">
        <f>IF(ISBLANK(LeaveTracker[[#This Row],[Employee Name]]),"-----",VLOOKUP(LeaveTracker[[#This Row],[Employee Name]],'List of Employees'!$B$4:$H$767,7))</f>
        <v>DEPED</v>
      </c>
      <c r="F64" s="66" t="str">
        <f>IF(ISBLANK(LeaveTracker[[#This Row],[Employee Name]]),"-----",VLOOKUP(LeaveTracker[[#This Row],[Employee Name]],'List of Employees'!$B$4:$H$767,6))</f>
        <v>CASUAL</v>
      </c>
      <c r="G64" s="49">
        <v>44763</v>
      </c>
      <c r="H64" s="49">
        <v>44764</v>
      </c>
      <c r="I64" s="50" t="s">
        <v>297</v>
      </c>
      <c r="J64" s="52" t="s">
        <v>1001</v>
      </c>
      <c r="K64" s="50" t="str">
        <f ca="1">LeaveTracker[[#This Row],[Days]]&amp;" "&amp;LeaveTracker[[#This Row],[Type of Leave]]</f>
        <v>2 OTHER</v>
      </c>
      <c r="L64" s="9">
        <f ca="1">NETWORKDAYS(LeaveTracker[[#This Row],[Start Date]],LeaveTracker[[#This Row],[End Date]],lstHolidays)</f>
        <v>2</v>
      </c>
      <c r="M64" s="9"/>
    </row>
    <row r="65" spans="1:13" ht="30" customHeight="1" x14ac:dyDescent="0.3">
      <c r="A65" s="50">
        <v>483</v>
      </c>
      <c r="B65" s="55">
        <v>44778</v>
      </c>
      <c r="C65" s="55">
        <v>44754</v>
      </c>
      <c r="D65" s="52" t="s">
        <v>1756</v>
      </c>
      <c r="E65" s="66" t="str">
        <f>IF(ISBLANK(LeaveTracker[[#This Row],[Employee Name]]),"-----",VLOOKUP(LeaveTracker[[#This Row],[Employee Name]],'List of Employees'!$B$4:$H$767,7))</f>
        <v>DEPED</v>
      </c>
      <c r="F65" s="66" t="str">
        <f>IF(ISBLANK(LeaveTracker[[#This Row],[Employee Name]]),"-----",VLOOKUP(LeaveTracker[[#This Row],[Employee Name]],'List of Employees'!$B$4:$H$767,6))</f>
        <v>CASUAL</v>
      </c>
      <c r="G65" s="49">
        <v>44762</v>
      </c>
      <c r="H65" s="49">
        <v>44762</v>
      </c>
      <c r="I65" s="50" t="s">
        <v>297</v>
      </c>
      <c r="J65" s="52" t="s">
        <v>158</v>
      </c>
      <c r="K65" s="50" t="str">
        <f ca="1">LeaveTracker[[#This Row],[Days]]&amp;" "&amp;LeaveTracker[[#This Row],[Type of Leave]]</f>
        <v>1 OTHER</v>
      </c>
      <c r="L65" s="9">
        <f ca="1">NETWORKDAYS(LeaveTracker[[#This Row],[Start Date]],LeaveTracker[[#This Row],[End Date]],lstHolidays)</f>
        <v>1</v>
      </c>
      <c r="M65" s="9"/>
    </row>
    <row r="66" spans="1:13" ht="30" customHeight="1" x14ac:dyDescent="0.3">
      <c r="A66" s="50">
        <v>484</v>
      </c>
      <c r="B66" s="55">
        <v>44778</v>
      </c>
      <c r="C66" s="55">
        <v>44774</v>
      </c>
      <c r="D66" s="52" t="s">
        <v>1757</v>
      </c>
      <c r="E66" s="66" t="str">
        <f>IF(ISBLANK(LeaveTracker[[#This Row],[Employee Name]]),"-----",VLOOKUP(LeaveTracker[[#This Row],[Employee Name]],'List of Employees'!$B$4:$H$767,7))</f>
        <v>LIBRARY</v>
      </c>
      <c r="F66" s="66" t="str">
        <f>IF(ISBLANK(LeaveTracker[[#This Row],[Employee Name]]),"-----",VLOOKUP(LeaveTracker[[#This Row],[Employee Name]],'List of Employees'!$B$4:$H$767,6))</f>
        <v>CASUAL</v>
      </c>
      <c r="G66" s="49">
        <v>44789</v>
      </c>
      <c r="H66" s="49">
        <v>44789</v>
      </c>
      <c r="I66" s="50" t="s">
        <v>297</v>
      </c>
      <c r="J66" s="52" t="s">
        <v>158</v>
      </c>
      <c r="K66" s="50" t="str">
        <f ca="1">LeaveTracker[[#This Row],[Days]]&amp;" "&amp;LeaveTracker[[#This Row],[Type of Leave]]</f>
        <v>1 OTHER</v>
      </c>
      <c r="L66" s="9">
        <f ca="1">NETWORKDAYS(LeaveTracker[[#This Row],[Start Date]],LeaveTracker[[#This Row],[End Date]],lstHolidays)</f>
        <v>1</v>
      </c>
      <c r="M66" s="9"/>
    </row>
    <row r="67" spans="1:13" ht="30" customHeight="1" x14ac:dyDescent="0.3">
      <c r="A67" s="50">
        <v>485</v>
      </c>
      <c r="B67" s="55">
        <v>44778</v>
      </c>
      <c r="C67" s="55">
        <v>44774</v>
      </c>
      <c r="D67" s="52" t="s">
        <v>1757</v>
      </c>
      <c r="E67" s="66" t="str">
        <f>IF(ISBLANK(LeaveTracker[[#This Row],[Employee Name]]),"-----",VLOOKUP(LeaveTracker[[#This Row],[Employee Name]],'List of Employees'!$B$4:$H$767,7))</f>
        <v>LIBRARY</v>
      </c>
      <c r="F67" s="66" t="str">
        <f>IF(ISBLANK(LeaveTracker[[#This Row],[Employee Name]]),"-----",VLOOKUP(LeaveTracker[[#This Row],[Employee Name]],'List of Employees'!$B$4:$H$767,6))</f>
        <v>CASUAL</v>
      </c>
      <c r="G67" s="49">
        <v>44792</v>
      </c>
      <c r="H67" s="49">
        <v>44792</v>
      </c>
      <c r="I67" s="50" t="s">
        <v>82</v>
      </c>
      <c r="J67" s="52"/>
      <c r="K67" s="50" t="str">
        <f ca="1">LeaveTracker[[#This Row],[Days]]&amp;" "&amp;LeaveTracker[[#This Row],[Type of Leave]]</f>
        <v>1 VL</v>
      </c>
      <c r="L67" s="9">
        <f ca="1">NETWORKDAYS(LeaveTracker[[#This Row],[Start Date]],LeaveTracker[[#This Row],[End Date]],lstHolidays)</f>
        <v>1</v>
      </c>
      <c r="M67" s="9"/>
    </row>
    <row r="68" spans="1:13" ht="30" customHeight="1" x14ac:dyDescent="0.3">
      <c r="A68" s="50">
        <v>486</v>
      </c>
      <c r="B68" s="55">
        <v>44778</v>
      </c>
      <c r="C68" s="55">
        <v>44750</v>
      </c>
      <c r="D68" s="52" t="s">
        <v>1757</v>
      </c>
      <c r="E68" s="66" t="str">
        <f>IF(ISBLANK(LeaveTracker[[#This Row],[Employee Name]]),"-----",VLOOKUP(LeaveTracker[[#This Row],[Employee Name]],'List of Employees'!$B$4:$H$767,7))</f>
        <v>LIBRARY</v>
      </c>
      <c r="F68" s="66" t="str">
        <f>IF(ISBLANK(LeaveTracker[[#This Row],[Employee Name]]),"-----",VLOOKUP(LeaveTracker[[#This Row],[Employee Name]],'List of Employees'!$B$4:$H$767,6))</f>
        <v>CASUAL</v>
      </c>
      <c r="G68" s="49">
        <v>44749</v>
      </c>
      <c r="H68" s="49">
        <v>44749</v>
      </c>
      <c r="I68" s="50" t="s">
        <v>297</v>
      </c>
      <c r="J68" s="52" t="s">
        <v>1758</v>
      </c>
      <c r="K68" s="50" t="str">
        <f ca="1">LeaveTracker[[#This Row],[Days]]&amp;" "&amp;LeaveTracker[[#This Row],[Type of Leave]]</f>
        <v>1 OTHER</v>
      </c>
      <c r="L68" s="9">
        <f ca="1">NETWORKDAYS(LeaveTracker[[#This Row],[Start Date]],LeaveTracker[[#This Row],[End Date]],lstHolidays)</f>
        <v>1</v>
      </c>
      <c r="M68" s="9"/>
    </row>
    <row r="69" spans="1:13" ht="30" customHeight="1" x14ac:dyDescent="0.3">
      <c r="A69" s="50">
        <v>487</v>
      </c>
      <c r="B69" s="55">
        <v>44778</v>
      </c>
      <c r="C69" s="55">
        <v>44692</v>
      </c>
      <c r="D69" s="52" t="s">
        <v>1757</v>
      </c>
      <c r="E69" s="66" t="str">
        <f>IF(ISBLANK(LeaveTracker[[#This Row],[Employee Name]]),"-----",VLOOKUP(LeaveTracker[[#This Row],[Employee Name]],'List of Employees'!$B$4:$H$767,7))</f>
        <v>LIBRARY</v>
      </c>
      <c r="F69" s="66" t="str">
        <f>IF(ISBLANK(LeaveTracker[[#This Row],[Employee Name]]),"-----",VLOOKUP(LeaveTracker[[#This Row],[Employee Name]],'List of Employees'!$B$4:$H$767,6))</f>
        <v>CASUAL</v>
      </c>
      <c r="G69" s="49">
        <v>44699</v>
      </c>
      <c r="H69" s="49">
        <v>44701</v>
      </c>
      <c r="I69" s="50" t="s">
        <v>82</v>
      </c>
      <c r="J69" s="52"/>
      <c r="K69" s="50" t="str">
        <f ca="1">LeaveTracker[[#This Row],[Days]]&amp;" "&amp;LeaveTracker[[#This Row],[Type of Leave]]</f>
        <v>3 VL</v>
      </c>
      <c r="L69" s="9">
        <f ca="1">NETWORKDAYS(LeaveTracker[[#This Row],[Start Date]],LeaveTracker[[#This Row],[End Date]],lstHolidays)</f>
        <v>3</v>
      </c>
      <c r="M69" s="9"/>
    </row>
    <row r="70" spans="1:13" ht="30" customHeight="1" x14ac:dyDescent="0.3">
      <c r="A70" s="50">
        <v>488</v>
      </c>
      <c r="B70" s="55">
        <v>44778</v>
      </c>
      <c r="C70" s="55">
        <v>44704</v>
      </c>
      <c r="D70" s="52" t="s">
        <v>1759</v>
      </c>
      <c r="E70" s="66" t="str">
        <f>IF(ISBLANK(LeaveTracker[[#This Row],[Employee Name]]),"-----",VLOOKUP(LeaveTracker[[#This Row],[Employee Name]],'List of Employees'!$B$4:$H$767,7))</f>
        <v>EEO/CITY MARKET</v>
      </c>
      <c r="F70" s="66" t="str">
        <f>IF(ISBLANK(LeaveTracker[[#This Row],[Employee Name]]),"-----",VLOOKUP(LeaveTracker[[#This Row],[Employee Name]],'List of Employees'!$B$4:$H$767,6))</f>
        <v>CASUAL</v>
      </c>
      <c r="G70" s="49">
        <v>44698</v>
      </c>
      <c r="H70" s="49">
        <v>44698</v>
      </c>
      <c r="I70" s="50" t="s">
        <v>81</v>
      </c>
      <c r="J70" s="52"/>
      <c r="K70" s="50" t="str">
        <f ca="1">LeaveTracker[[#This Row],[Days]]&amp;" "&amp;LeaveTracker[[#This Row],[Type of Leave]]</f>
        <v>1 SL</v>
      </c>
      <c r="L70" s="9">
        <f ca="1">NETWORKDAYS(LeaveTracker[[#This Row],[Start Date]],LeaveTracker[[#This Row],[End Date]],lstHolidays)</f>
        <v>1</v>
      </c>
      <c r="M70" s="9"/>
    </row>
    <row r="71" spans="1:13" ht="30" customHeight="1" x14ac:dyDescent="0.3">
      <c r="A71" s="50">
        <v>488</v>
      </c>
      <c r="B71" s="55">
        <v>44778</v>
      </c>
      <c r="C71" s="55">
        <v>44704</v>
      </c>
      <c r="D71" s="52" t="s">
        <v>1759</v>
      </c>
      <c r="E71" s="66" t="str">
        <f>IF(ISBLANK(LeaveTracker[[#This Row],[Employee Name]]),"-----",VLOOKUP(LeaveTracker[[#This Row],[Employee Name]],'List of Employees'!$B$4:$H$767,7))</f>
        <v>EEO/CITY MARKET</v>
      </c>
      <c r="F71" s="66" t="str">
        <f>IF(ISBLANK(LeaveTracker[[#This Row],[Employee Name]]),"-----",VLOOKUP(LeaveTracker[[#This Row],[Employee Name]],'List of Employees'!$B$4:$H$767,6))</f>
        <v>CASUAL</v>
      </c>
      <c r="G71" s="49">
        <v>44700</v>
      </c>
      <c r="H71" s="49">
        <v>44700</v>
      </c>
      <c r="I71" s="50" t="s">
        <v>81</v>
      </c>
      <c r="J71" s="52"/>
      <c r="K71" s="50" t="str">
        <f ca="1">LeaveTracker[[#This Row],[Days]]&amp;" "&amp;LeaveTracker[[#This Row],[Type of Leave]]</f>
        <v>1 SL</v>
      </c>
      <c r="L71" s="9">
        <f ca="1">NETWORKDAYS(LeaveTracker[[#This Row],[Start Date]],LeaveTracker[[#This Row],[End Date]],lstHolidays)</f>
        <v>1</v>
      </c>
      <c r="M71" s="9"/>
    </row>
    <row r="72" spans="1:13" ht="30" customHeight="1" x14ac:dyDescent="0.3">
      <c r="A72" s="50">
        <v>488</v>
      </c>
      <c r="B72" s="55">
        <v>44778</v>
      </c>
      <c r="C72" s="55">
        <v>44704</v>
      </c>
      <c r="D72" s="52" t="s">
        <v>1759</v>
      </c>
      <c r="E72" s="66" t="str">
        <f>IF(ISBLANK(LeaveTracker[[#This Row],[Employee Name]]),"-----",VLOOKUP(LeaveTracker[[#This Row],[Employee Name]],'List of Employees'!$B$4:$H$767,7))</f>
        <v>EEO/CITY MARKET</v>
      </c>
      <c r="F72" s="66" t="str">
        <f>IF(ISBLANK(LeaveTracker[[#This Row],[Employee Name]]),"-----",VLOOKUP(LeaveTracker[[#This Row],[Employee Name]],'List of Employees'!$B$4:$H$767,6))</f>
        <v>CASUAL</v>
      </c>
      <c r="G72" s="49">
        <v>44702</v>
      </c>
      <c r="H72" s="49">
        <v>44702</v>
      </c>
      <c r="I72" s="50" t="s">
        <v>81</v>
      </c>
      <c r="J72" s="52"/>
      <c r="K72" s="50" t="str">
        <f ca="1">LeaveTracker[[#This Row],[Days]]&amp;" "&amp;LeaveTracker[[#This Row],[Type of Leave]]</f>
        <v>0 SL</v>
      </c>
      <c r="L72" s="9">
        <f ca="1">NETWORKDAYS(LeaveTracker[[#This Row],[Start Date]],LeaveTracker[[#This Row],[End Date]],lstHolidays)</f>
        <v>0</v>
      </c>
      <c r="M72" s="9"/>
    </row>
    <row r="73" spans="1:13" ht="30" customHeight="1" x14ac:dyDescent="0.3">
      <c r="A73" s="50">
        <v>489</v>
      </c>
      <c r="B73" s="55">
        <v>44778</v>
      </c>
      <c r="C73" s="55">
        <v>44683</v>
      </c>
      <c r="D73" s="52" t="s">
        <v>1759</v>
      </c>
      <c r="E73" s="66" t="str">
        <f>IF(ISBLANK(LeaveTracker[[#This Row],[Employee Name]]),"-----",VLOOKUP(LeaveTracker[[#This Row],[Employee Name]],'List of Employees'!$B$4:$H$767,7))</f>
        <v>EEO/CITY MARKET</v>
      </c>
      <c r="F73" s="66" t="str">
        <f>IF(ISBLANK(LeaveTracker[[#This Row],[Employee Name]]),"-----",VLOOKUP(LeaveTracker[[#This Row],[Employee Name]],'List of Employees'!$B$4:$H$767,6))</f>
        <v>CASUAL</v>
      </c>
      <c r="G73" s="49">
        <v>44672</v>
      </c>
      <c r="H73" s="49">
        <v>44673</v>
      </c>
      <c r="I73" s="50" t="s">
        <v>81</v>
      </c>
      <c r="J73" s="52"/>
      <c r="K73" s="50" t="str">
        <f ca="1">LeaveTracker[[#This Row],[Days]]&amp;" "&amp;LeaveTracker[[#This Row],[Type of Leave]]</f>
        <v>2 SL</v>
      </c>
      <c r="L73" s="9">
        <f ca="1">NETWORKDAYS(LeaveTracker[[#This Row],[Start Date]],LeaveTracker[[#This Row],[End Date]],lstHolidays)</f>
        <v>2</v>
      </c>
      <c r="M73" s="9"/>
    </row>
    <row r="74" spans="1:13" ht="30" customHeight="1" x14ac:dyDescent="0.3">
      <c r="A74" s="50">
        <v>489</v>
      </c>
      <c r="B74" s="55">
        <v>44778</v>
      </c>
      <c r="C74" s="55">
        <v>44683</v>
      </c>
      <c r="D74" s="52" t="s">
        <v>1759</v>
      </c>
      <c r="E74" s="66" t="str">
        <f>IF(ISBLANK(LeaveTracker[[#This Row],[Employee Name]]),"-----",VLOOKUP(LeaveTracker[[#This Row],[Employee Name]],'List of Employees'!$B$4:$H$767,7))</f>
        <v>EEO/CITY MARKET</v>
      </c>
      <c r="F74" s="66" t="str">
        <f>IF(ISBLANK(LeaveTracker[[#This Row],[Employee Name]]),"-----",VLOOKUP(LeaveTracker[[#This Row],[Employee Name]],'List of Employees'!$B$4:$H$767,6))</f>
        <v>CASUAL</v>
      </c>
      <c r="G74" s="49">
        <v>44676</v>
      </c>
      <c r="H74" s="49">
        <v>44679</v>
      </c>
      <c r="I74" s="50" t="s">
        <v>81</v>
      </c>
      <c r="J74" s="52"/>
      <c r="K74" s="50" t="str">
        <f ca="1">LeaveTracker[[#This Row],[Days]]&amp;" "&amp;LeaveTracker[[#This Row],[Type of Leave]]</f>
        <v>4 SL</v>
      </c>
      <c r="L74" s="9">
        <f ca="1">NETWORKDAYS(LeaveTracker[[#This Row],[Start Date]],LeaveTracker[[#This Row],[End Date]],lstHolidays)</f>
        <v>4</v>
      </c>
      <c r="M74" s="9"/>
    </row>
    <row r="75" spans="1:13" ht="30" customHeight="1" x14ac:dyDescent="0.3">
      <c r="A75" s="50">
        <v>489</v>
      </c>
      <c r="B75" s="55">
        <v>44778</v>
      </c>
      <c r="C75" s="55">
        <v>44683</v>
      </c>
      <c r="D75" s="52" t="s">
        <v>1759</v>
      </c>
      <c r="E75" s="66" t="str">
        <f>IF(ISBLANK(LeaveTracker[[#This Row],[Employee Name]]),"-----",VLOOKUP(LeaveTracker[[#This Row],[Employee Name]],'List of Employees'!$B$4:$H$767,7))</f>
        <v>EEO/CITY MARKET</v>
      </c>
      <c r="F75" s="66" t="str">
        <f>IF(ISBLANK(LeaveTracker[[#This Row],[Employee Name]]),"-----",VLOOKUP(LeaveTracker[[#This Row],[Employee Name]],'List of Employees'!$B$4:$H$767,6))</f>
        <v>CASUAL</v>
      </c>
      <c r="G75" s="49">
        <v>44681</v>
      </c>
      <c r="H75" s="49">
        <v>44681</v>
      </c>
      <c r="I75" s="50" t="s">
        <v>81</v>
      </c>
      <c r="J75" s="52"/>
      <c r="K75" s="50" t="str">
        <f ca="1">LeaveTracker[[#This Row],[Days]]&amp;" "&amp;LeaveTracker[[#This Row],[Type of Leave]]</f>
        <v>0 SL</v>
      </c>
      <c r="L75" s="9">
        <f ca="1">NETWORKDAYS(LeaveTracker[[#This Row],[Start Date]],LeaveTracker[[#This Row],[End Date]],lstHolidays)</f>
        <v>0</v>
      </c>
      <c r="M75" s="9"/>
    </row>
    <row r="76" spans="1:13" ht="30" customHeight="1" x14ac:dyDescent="0.3">
      <c r="A76" s="50">
        <v>490</v>
      </c>
      <c r="B76" s="55">
        <v>44778</v>
      </c>
      <c r="C76" s="55">
        <v>44755</v>
      </c>
      <c r="D76" s="52" t="s">
        <v>1759</v>
      </c>
      <c r="E76" s="66" t="str">
        <f>IF(ISBLANK(LeaveTracker[[#This Row],[Employee Name]]),"-----",VLOOKUP(LeaveTracker[[#This Row],[Employee Name]],'List of Employees'!$B$4:$H$767,7))</f>
        <v>EEO/CITY MARKET</v>
      </c>
      <c r="F76" s="66" t="str">
        <f>IF(ISBLANK(LeaveTracker[[#This Row],[Employee Name]]),"-----",VLOOKUP(LeaveTracker[[#This Row],[Employee Name]],'List of Employees'!$B$4:$H$767,6))</f>
        <v>CASUAL</v>
      </c>
      <c r="G76" s="49">
        <v>44746</v>
      </c>
      <c r="H76" s="49">
        <v>44749</v>
      </c>
      <c r="I76" s="50" t="s">
        <v>81</v>
      </c>
      <c r="J76" s="52"/>
      <c r="K76" s="50" t="str">
        <f ca="1">LeaveTracker[[#This Row],[Days]]&amp;" "&amp;LeaveTracker[[#This Row],[Type of Leave]]</f>
        <v>4 SL</v>
      </c>
      <c r="L76" s="9">
        <f ca="1">NETWORKDAYS(LeaveTracker[[#This Row],[Start Date]],LeaveTracker[[#This Row],[End Date]],lstHolidays)</f>
        <v>4</v>
      </c>
      <c r="M76" s="9"/>
    </row>
    <row r="77" spans="1:13" ht="30" customHeight="1" x14ac:dyDescent="0.3">
      <c r="A77" s="50">
        <v>490</v>
      </c>
      <c r="B77" s="55">
        <v>44778</v>
      </c>
      <c r="C77" s="55">
        <v>44755</v>
      </c>
      <c r="D77" s="52" t="s">
        <v>1759</v>
      </c>
      <c r="E77" s="66" t="str">
        <f>IF(ISBLANK(LeaveTracker[[#This Row],[Employee Name]]),"-----",VLOOKUP(LeaveTracker[[#This Row],[Employee Name]],'List of Employees'!$B$4:$H$767,7))</f>
        <v>EEO/CITY MARKET</v>
      </c>
      <c r="F77" s="66" t="str">
        <f>IF(ISBLANK(LeaveTracker[[#This Row],[Employee Name]]),"-----",VLOOKUP(LeaveTracker[[#This Row],[Employee Name]],'List of Employees'!$B$4:$H$767,6))</f>
        <v>CASUAL</v>
      </c>
      <c r="G77" s="49">
        <v>44751</v>
      </c>
      <c r="H77" s="49">
        <v>44751</v>
      </c>
      <c r="I77" s="50" t="s">
        <v>81</v>
      </c>
      <c r="J77" s="52"/>
      <c r="K77" s="50" t="str">
        <f ca="1">LeaveTracker[[#This Row],[Days]]&amp;" "&amp;LeaveTracker[[#This Row],[Type of Leave]]</f>
        <v>0 SL</v>
      </c>
      <c r="L77" s="9">
        <f ca="1">NETWORKDAYS(LeaveTracker[[#This Row],[Start Date]],LeaveTracker[[#This Row],[End Date]],lstHolidays)</f>
        <v>0</v>
      </c>
      <c r="M77" s="9"/>
    </row>
    <row r="78" spans="1:13" ht="30" customHeight="1" x14ac:dyDescent="0.3">
      <c r="A78" s="50">
        <v>490</v>
      </c>
      <c r="B78" s="55">
        <v>44778</v>
      </c>
      <c r="C78" s="55">
        <v>44755</v>
      </c>
      <c r="D78" s="52" t="s">
        <v>1759</v>
      </c>
      <c r="E78" s="66" t="str">
        <f>IF(ISBLANK(LeaveTracker[[#This Row],[Employee Name]]),"-----",VLOOKUP(LeaveTracker[[#This Row],[Employee Name]],'List of Employees'!$B$4:$H$767,7))</f>
        <v>EEO/CITY MARKET</v>
      </c>
      <c r="F78" s="66" t="str">
        <f>IF(ISBLANK(LeaveTracker[[#This Row],[Employee Name]]),"-----",VLOOKUP(LeaveTracker[[#This Row],[Employee Name]],'List of Employees'!$B$4:$H$767,6))</f>
        <v>CASUAL</v>
      </c>
      <c r="G78" s="49">
        <v>44753</v>
      </c>
      <c r="H78" s="49">
        <v>44753</v>
      </c>
      <c r="I78" s="50" t="s">
        <v>81</v>
      </c>
      <c r="J78" s="52"/>
      <c r="K78" s="50" t="str">
        <f ca="1">LeaveTracker[[#This Row],[Days]]&amp;" "&amp;LeaveTracker[[#This Row],[Type of Leave]]</f>
        <v>1 SL</v>
      </c>
      <c r="L78" s="9">
        <f ca="1">NETWORKDAYS(LeaveTracker[[#This Row],[Start Date]],LeaveTracker[[#This Row],[End Date]],lstHolidays)</f>
        <v>1</v>
      </c>
      <c r="M78" s="9"/>
    </row>
    <row r="79" spans="1:13" ht="30" customHeight="1" x14ac:dyDescent="0.3">
      <c r="A79" s="50">
        <v>491</v>
      </c>
      <c r="B79" s="55">
        <v>44778</v>
      </c>
      <c r="C79" s="55">
        <v>44754</v>
      </c>
      <c r="D79" s="52" t="s">
        <v>1760</v>
      </c>
      <c r="E79" s="66" t="str">
        <f>IF(ISBLANK(LeaveTracker[[#This Row],[Employee Name]]),"-----",VLOOKUP(LeaveTracker[[#This Row],[Employee Name]],'List of Employees'!$B$4:$H$767,7))</f>
        <v>GSO</v>
      </c>
      <c r="F79" s="66" t="str">
        <f>IF(ISBLANK(LeaveTracker[[#This Row],[Employee Name]]),"-----",VLOOKUP(LeaveTracker[[#This Row],[Employee Name]],'List of Employees'!$B$4:$H$767,6))</f>
        <v>CASUAL</v>
      </c>
      <c r="G79" s="49">
        <v>44753</v>
      </c>
      <c r="H79" s="49">
        <v>44753</v>
      </c>
      <c r="I79" s="50" t="s">
        <v>81</v>
      </c>
      <c r="J79" s="52"/>
      <c r="K79" s="50" t="str">
        <f ca="1">LeaveTracker[[#This Row],[Days]]&amp;" "&amp;LeaveTracker[[#This Row],[Type of Leave]]</f>
        <v>1 SL</v>
      </c>
      <c r="L79" s="9">
        <f ca="1">NETWORKDAYS(LeaveTracker[[#This Row],[Start Date]],LeaveTracker[[#This Row],[End Date]],lstHolidays)</f>
        <v>1</v>
      </c>
      <c r="M79" s="9"/>
    </row>
    <row r="80" spans="1:13" ht="30" customHeight="1" x14ac:dyDescent="0.3">
      <c r="A80" s="50">
        <v>492</v>
      </c>
      <c r="B80" s="55">
        <v>44778</v>
      </c>
      <c r="C80" s="55">
        <v>44757</v>
      </c>
      <c r="D80" s="52" t="s">
        <v>2319</v>
      </c>
      <c r="E80" s="66" t="str">
        <f>IF(ISBLANK(LeaveTracker[[#This Row],[Employee Name]]),"-----",VLOOKUP(LeaveTracker[[#This Row],[Employee Name]],'List of Employees'!$B$4:$H$767,7))</f>
        <v>CEO</v>
      </c>
      <c r="F80" s="66" t="str">
        <f>IF(ISBLANK(LeaveTracker[[#This Row],[Employee Name]]),"-----",VLOOKUP(LeaveTracker[[#This Row],[Employee Name]],'List of Employees'!$B$4:$H$767,6))</f>
        <v>CASUAL</v>
      </c>
      <c r="G80" s="49">
        <v>44756</v>
      </c>
      <c r="H80" s="49">
        <v>44756</v>
      </c>
      <c r="I80" s="50" t="s">
        <v>81</v>
      </c>
      <c r="J80" s="52"/>
      <c r="K80" s="50" t="str">
        <f ca="1">LeaveTracker[[#This Row],[Days]]&amp;" "&amp;LeaveTracker[[#This Row],[Type of Leave]]</f>
        <v>1 SL</v>
      </c>
      <c r="L80" s="9">
        <f ca="1">NETWORKDAYS(LeaveTracker[[#This Row],[Start Date]],LeaveTracker[[#This Row],[End Date]],lstHolidays)</f>
        <v>1</v>
      </c>
      <c r="M80" s="9"/>
    </row>
    <row r="81" spans="1:13" ht="30" customHeight="1" x14ac:dyDescent="0.3">
      <c r="A81" s="50">
        <v>493</v>
      </c>
      <c r="B81" s="55">
        <v>44778</v>
      </c>
      <c r="C81" s="55">
        <v>44760</v>
      </c>
      <c r="D81" s="52" t="s">
        <v>1755</v>
      </c>
      <c r="E81" s="66" t="str">
        <f>IF(ISBLANK(LeaveTracker[[#This Row],[Employee Name]]),"-----",VLOOKUP(LeaveTracker[[#This Row],[Employee Name]],'List of Employees'!$B$4:$H$767,7))</f>
        <v>CHARACTER</v>
      </c>
      <c r="F81" s="66" t="str">
        <f>IF(ISBLANK(LeaveTracker[[#This Row],[Employee Name]]),"-----",VLOOKUP(LeaveTracker[[#This Row],[Employee Name]],'List of Employees'!$B$4:$H$767,6))</f>
        <v>CASUAL</v>
      </c>
      <c r="G81" s="49">
        <v>44757</v>
      </c>
      <c r="H81" s="49">
        <v>44757</v>
      </c>
      <c r="I81" s="50" t="s">
        <v>81</v>
      </c>
      <c r="J81" s="52"/>
      <c r="K81" s="50" t="str">
        <f ca="1">LeaveTracker[[#This Row],[Days]]&amp;" "&amp;LeaveTracker[[#This Row],[Type of Leave]]</f>
        <v>1 SL</v>
      </c>
      <c r="L81" s="9">
        <f ca="1">NETWORKDAYS(LeaveTracker[[#This Row],[Start Date]],LeaveTracker[[#This Row],[End Date]],lstHolidays)</f>
        <v>1</v>
      </c>
      <c r="M81" s="9"/>
    </row>
    <row r="82" spans="1:13" ht="30" customHeight="1" x14ac:dyDescent="0.3">
      <c r="A82" s="50">
        <v>494</v>
      </c>
      <c r="B82" s="55">
        <v>44778</v>
      </c>
      <c r="C82" s="55">
        <v>44661</v>
      </c>
      <c r="D82" s="52" t="s">
        <v>1755</v>
      </c>
      <c r="E82" s="66" t="str">
        <f>IF(ISBLANK(LeaveTracker[[#This Row],[Employee Name]]),"-----",VLOOKUP(LeaveTracker[[#This Row],[Employee Name]],'List of Employees'!$B$4:$H$767,7))</f>
        <v>CHARACTER</v>
      </c>
      <c r="F82" s="66" t="str">
        <f>IF(ISBLANK(LeaveTracker[[#This Row],[Employee Name]]),"-----",VLOOKUP(LeaveTracker[[#This Row],[Employee Name]],'List of Employees'!$B$4:$H$767,6))</f>
        <v>CASUAL</v>
      </c>
      <c r="G82" s="49">
        <v>44664</v>
      </c>
      <c r="H82" s="49">
        <v>44664</v>
      </c>
      <c r="I82" s="50" t="s">
        <v>297</v>
      </c>
      <c r="J82" s="52" t="s">
        <v>1761</v>
      </c>
      <c r="K82" s="50" t="str">
        <f ca="1">LeaveTracker[[#This Row],[Days]]&amp;" "&amp;LeaveTracker[[#This Row],[Type of Leave]]</f>
        <v>1 OTHER</v>
      </c>
      <c r="L82" s="9">
        <f ca="1">NETWORKDAYS(LeaveTracker[[#This Row],[Start Date]],LeaveTracker[[#This Row],[End Date]],lstHolidays)</f>
        <v>1</v>
      </c>
      <c r="M82" s="9"/>
    </row>
    <row r="83" spans="1:13" ht="30" customHeight="1" x14ac:dyDescent="0.3">
      <c r="A83" s="50">
        <v>495</v>
      </c>
      <c r="B83" s="55">
        <v>44778</v>
      </c>
      <c r="C83" s="55">
        <v>44676</v>
      </c>
      <c r="D83" s="52" t="s">
        <v>1760</v>
      </c>
      <c r="E83" s="66" t="str">
        <f>IF(ISBLANK(LeaveTracker[[#This Row],[Employee Name]]),"-----",VLOOKUP(LeaveTracker[[#This Row],[Employee Name]],'List of Employees'!$B$4:$H$767,7))</f>
        <v>GSO</v>
      </c>
      <c r="F83" s="66" t="str">
        <f>IF(ISBLANK(LeaveTracker[[#This Row],[Employee Name]]),"-----",VLOOKUP(LeaveTracker[[#This Row],[Employee Name]],'List of Employees'!$B$4:$H$767,6))</f>
        <v>CASUAL</v>
      </c>
      <c r="G83" s="49">
        <v>44673</v>
      </c>
      <c r="H83" s="49">
        <v>44673</v>
      </c>
      <c r="I83" s="50" t="s">
        <v>297</v>
      </c>
      <c r="J83" s="52" t="s">
        <v>641</v>
      </c>
      <c r="K83" s="50" t="str">
        <f ca="1">LeaveTracker[[#This Row],[Days]]&amp;" "&amp;LeaveTracker[[#This Row],[Type of Leave]]</f>
        <v>1 OTHER</v>
      </c>
      <c r="L83" s="9">
        <f ca="1">NETWORKDAYS(LeaveTracker[[#This Row],[Start Date]],LeaveTracker[[#This Row],[End Date]],lstHolidays)</f>
        <v>1</v>
      </c>
      <c r="M83" s="9"/>
    </row>
    <row r="84" spans="1:13" ht="30" customHeight="1" x14ac:dyDescent="0.3">
      <c r="A84" s="50">
        <v>496</v>
      </c>
      <c r="B84" s="55">
        <v>44778</v>
      </c>
      <c r="C84" s="55">
        <v>44655</v>
      </c>
      <c r="D84" s="52" t="s">
        <v>1760</v>
      </c>
      <c r="E84" s="66" t="str">
        <f>IF(ISBLANK(LeaveTracker[[#This Row],[Employee Name]]),"-----",VLOOKUP(LeaveTracker[[#This Row],[Employee Name]],'List of Employees'!$B$4:$H$767,7))</f>
        <v>GSO</v>
      </c>
      <c r="F84" s="66" t="str">
        <f>IF(ISBLANK(LeaveTracker[[#This Row],[Employee Name]]),"-----",VLOOKUP(LeaveTracker[[#This Row],[Employee Name]],'List of Employees'!$B$4:$H$767,6))</f>
        <v>CASUAL</v>
      </c>
      <c r="G84" s="49">
        <v>44652</v>
      </c>
      <c r="H84" s="49">
        <v>44652</v>
      </c>
      <c r="I84" s="50" t="s">
        <v>297</v>
      </c>
      <c r="J84" s="52" t="s">
        <v>641</v>
      </c>
      <c r="K84" s="50" t="str">
        <f ca="1">LeaveTracker[[#This Row],[Days]]&amp;" "&amp;LeaveTracker[[#This Row],[Type of Leave]]</f>
        <v>1 OTHER</v>
      </c>
      <c r="L84" s="9">
        <f ca="1">NETWORKDAYS(LeaveTracker[[#This Row],[Start Date]],LeaveTracker[[#This Row],[End Date]],lstHolidays)</f>
        <v>1</v>
      </c>
      <c r="M84" s="9"/>
    </row>
    <row r="85" spans="1:13" ht="30" customHeight="1" x14ac:dyDescent="0.3">
      <c r="A85" s="50">
        <v>497</v>
      </c>
      <c r="B85" s="55">
        <v>44778</v>
      </c>
      <c r="C85" s="55">
        <v>44662</v>
      </c>
      <c r="D85" s="52" t="s">
        <v>1762</v>
      </c>
      <c r="E85" s="66" t="str">
        <f>IF(ISBLANK(LeaveTracker[[#This Row],[Employee Name]]),"-----",VLOOKUP(LeaveTracker[[#This Row],[Employee Name]],'List of Employees'!$B$4:$H$767,7))</f>
        <v>CENRO</v>
      </c>
      <c r="F85" s="66" t="str">
        <f>IF(ISBLANK(LeaveTracker[[#This Row],[Employee Name]]),"-----",VLOOKUP(LeaveTracker[[#This Row],[Employee Name]],'List of Employees'!$B$4:$H$767,6))</f>
        <v>CASUAL</v>
      </c>
      <c r="G85" s="49">
        <v>44666</v>
      </c>
      <c r="H85" s="49">
        <v>44667</v>
      </c>
      <c r="I85" s="50" t="s">
        <v>81</v>
      </c>
      <c r="J85" s="52"/>
      <c r="K85" s="50" t="str">
        <f ca="1">LeaveTracker[[#This Row],[Days]]&amp;" "&amp;LeaveTracker[[#This Row],[Type of Leave]]</f>
        <v>1 SL</v>
      </c>
      <c r="L85" s="9">
        <f ca="1">NETWORKDAYS(LeaveTracker[[#This Row],[Start Date]],LeaveTracker[[#This Row],[End Date]],lstHolidays)</f>
        <v>1</v>
      </c>
      <c r="M85" s="9"/>
    </row>
    <row r="86" spans="1:13" ht="30" customHeight="1" x14ac:dyDescent="0.3">
      <c r="A86" s="50">
        <v>498</v>
      </c>
      <c r="B86" s="55">
        <v>44778</v>
      </c>
      <c r="C86" s="55">
        <v>44714</v>
      </c>
      <c r="D86" s="52" t="s">
        <v>1763</v>
      </c>
      <c r="E86" s="66" t="str">
        <f>IF(ISBLANK(LeaveTracker[[#This Row],[Employee Name]]),"-----",VLOOKUP(LeaveTracker[[#This Row],[Employee Name]],'List of Employees'!$B$4:$H$767,7))</f>
        <v>ONT</v>
      </c>
      <c r="F86" s="66" t="str">
        <f>IF(ISBLANK(LeaveTracker[[#This Row],[Employee Name]]),"-----",VLOOKUP(LeaveTracker[[#This Row],[Employee Name]],'List of Employees'!$B$4:$H$767,6))</f>
        <v>CASUAL</v>
      </c>
      <c r="G86" s="49">
        <v>44710</v>
      </c>
      <c r="H86" s="49">
        <v>44710</v>
      </c>
      <c r="I86" s="50" t="s">
        <v>81</v>
      </c>
      <c r="J86" s="52"/>
      <c r="K86" s="50" t="str">
        <f ca="1">LeaveTracker[[#This Row],[Days]]&amp;" "&amp;LeaveTracker[[#This Row],[Type of Leave]]</f>
        <v>0 SL</v>
      </c>
      <c r="L86" s="9">
        <f ca="1">NETWORKDAYS(LeaveTracker[[#This Row],[Start Date]],LeaveTracker[[#This Row],[End Date]],lstHolidays)</f>
        <v>0</v>
      </c>
      <c r="M86" s="9"/>
    </row>
    <row r="87" spans="1:13" ht="30" customHeight="1" x14ac:dyDescent="0.3">
      <c r="A87" s="50">
        <v>499</v>
      </c>
      <c r="B87" s="55">
        <v>44778</v>
      </c>
      <c r="C87" s="55">
        <v>44694</v>
      </c>
      <c r="D87" s="52" t="s">
        <v>1764</v>
      </c>
      <c r="E87" s="66" t="str">
        <f>IF(ISBLANK(LeaveTracker[[#This Row],[Employee Name]]),"-----",VLOOKUP(LeaveTracker[[#This Row],[Employee Name]],'List of Employees'!$B$4:$H$767,7))</f>
        <v>ONT</v>
      </c>
      <c r="F87" s="66" t="str">
        <f>IF(ISBLANK(LeaveTracker[[#This Row],[Employee Name]]),"-----",VLOOKUP(LeaveTracker[[#This Row],[Employee Name]],'List of Employees'!$B$4:$H$767,6))</f>
        <v>CASUAL</v>
      </c>
      <c r="G87" s="49">
        <v>44707</v>
      </c>
      <c r="H87" s="49">
        <v>44708</v>
      </c>
      <c r="I87" s="50" t="s">
        <v>82</v>
      </c>
      <c r="J87" s="52"/>
      <c r="K87" s="50" t="str">
        <f ca="1">LeaveTracker[[#This Row],[Days]]&amp;" "&amp;LeaveTracker[[#This Row],[Type of Leave]]</f>
        <v>2 VL</v>
      </c>
      <c r="L87" s="9">
        <f ca="1">NETWORKDAYS(LeaveTracker[[#This Row],[Start Date]],LeaveTracker[[#This Row],[End Date]],lstHolidays)</f>
        <v>2</v>
      </c>
      <c r="M87" s="9"/>
    </row>
    <row r="88" spans="1:13" ht="30" customHeight="1" x14ac:dyDescent="0.3">
      <c r="A88" s="50">
        <v>500</v>
      </c>
      <c r="B88" s="55">
        <v>44778</v>
      </c>
      <c r="C88" s="55">
        <v>44753</v>
      </c>
      <c r="D88" s="52" t="s">
        <v>1765</v>
      </c>
      <c r="E88" s="66" t="str">
        <f>IF(ISBLANK(LeaveTracker[[#This Row],[Employee Name]]),"-----",VLOOKUP(LeaveTracker[[#This Row],[Employee Name]],'List of Employees'!$B$4:$H$767,7))</f>
        <v>GSO</v>
      </c>
      <c r="F88" s="66" t="str">
        <f>IF(ISBLANK(LeaveTracker[[#This Row],[Employee Name]]),"-----",VLOOKUP(LeaveTracker[[#This Row],[Employee Name]],'List of Employees'!$B$4:$H$767,6))</f>
        <v>CASUAL</v>
      </c>
      <c r="G88" s="49">
        <v>44750</v>
      </c>
      <c r="H88" s="49">
        <v>44750</v>
      </c>
      <c r="I88" s="50" t="s">
        <v>81</v>
      </c>
      <c r="J88" s="52"/>
      <c r="K88" s="50" t="str">
        <f ca="1">LeaveTracker[[#This Row],[Days]]&amp;" "&amp;LeaveTracker[[#This Row],[Type of Leave]]</f>
        <v>1 SL</v>
      </c>
      <c r="L88" s="9">
        <f ca="1">NETWORKDAYS(LeaveTracker[[#This Row],[Start Date]],LeaveTracker[[#This Row],[End Date]],lstHolidays)</f>
        <v>1</v>
      </c>
      <c r="M88" s="9"/>
    </row>
    <row r="89" spans="1:13" ht="30" customHeight="1" x14ac:dyDescent="0.3">
      <c r="A89" s="50">
        <v>501</v>
      </c>
      <c r="B89" s="55">
        <v>44778</v>
      </c>
      <c r="C89" s="55">
        <v>44712</v>
      </c>
      <c r="D89" s="52" t="s">
        <v>1765</v>
      </c>
      <c r="E89" s="66" t="str">
        <f>IF(ISBLANK(LeaveTracker[[#This Row],[Employee Name]]),"-----",VLOOKUP(LeaveTracker[[#This Row],[Employee Name]],'List of Employees'!$B$4:$H$767,7))</f>
        <v>GSO</v>
      </c>
      <c r="F89" s="66" t="str">
        <f>IF(ISBLANK(LeaveTracker[[#This Row],[Employee Name]]),"-----",VLOOKUP(LeaveTracker[[#This Row],[Employee Name]],'List of Employees'!$B$4:$H$767,6))</f>
        <v>CASUAL</v>
      </c>
      <c r="G89" s="49">
        <v>44718</v>
      </c>
      <c r="H89" s="49">
        <v>44720</v>
      </c>
      <c r="I89" s="50" t="s">
        <v>82</v>
      </c>
      <c r="J89" s="52"/>
      <c r="K89" s="50" t="str">
        <f ca="1">LeaveTracker[[#This Row],[Days]]&amp;" "&amp;LeaveTracker[[#This Row],[Type of Leave]]</f>
        <v>3 VL</v>
      </c>
      <c r="L89" s="9">
        <f ca="1">NETWORKDAYS(LeaveTracker[[#This Row],[Start Date]],LeaveTracker[[#This Row],[End Date]],lstHolidays)</f>
        <v>3</v>
      </c>
      <c r="M89" s="9"/>
    </row>
    <row r="90" spans="1:13" ht="30" customHeight="1" x14ac:dyDescent="0.3">
      <c r="A90" s="50">
        <v>502</v>
      </c>
      <c r="B90" s="55">
        <v>44778</v>
      </c>
      <c r="C90" s="55">
        <v>44700</v>
      </c>
      <c r="D90" s="52" t="s">
        <v>1765</v>
      </c>
      <c r="E90" s="66" t="str">
        <f>IF(ISBLANK(LeaveTracker[[#This Row],[Employee Name]]),"-----",VLOOKUP(LeaveTracker[[#This Row],[Employee Name]],'List of Employees'!$B$4:$H$767,7))</f>
        <v>GSO</v>
      </c>
      <c r="F90" s="66" t="str">
        <f>IF(ISBLANK(LeaveTracker[[#This Row],[Employee Name]]),"-----",VLOOKUP(LeaveTracker[[#This Row],[Employee Name]],'List of Employees'!$B$4:$H$767,6))</f>
        <v>CASUAL</v>
      </c>
      <c r="G90" s="49">
        <v>44699</v>
      </c>
      <c r="H90" s="49">
        <v>44699</v>
      </c>
      <c r="I90" s="50" t="s">
        <v>297</v>
      </c>
      <c r="J90" s="52" t="s">
        <v>641</v>
      </c>
      <c r="K90" s="50" t="str">
        <f ca="1">LeaveTracker[[#This Row],[Days]]&amp;" "&amp;LeaveTracker[[#This Row],[Type of Leave]]</f>
        <v>1 OTHER</v>
      </c>
      <c r="L90" s="9">
        <f ca="1">NETWORKDAYS(LeaveTracker[[#This Row],[Start Date]],LeaveTracker[[#This Row],[End Date]],lstHolidays)</f>
        <v>1</v>
      </c>
      <c r="M90" s="9"/>
    </row>
    <row r="91" spans="1:13" ht="30" customHeight="1" x14ac:dyDescent="0.3">
      <c r="A91" s="50">
        <v>503</v>
      </c>
      <c r="B91" s="55">
        <v>44778</v>
      </c>
      <c r="C91" s="55">
        <v>44698</v>
      </c>
      <c r="D91" s="52" t="s">
        <v>1765</v>
      </c>
      <c r="E91" s="66" t="str">
        <f>IF(ISBLANK(LeaveTracker[[#This Row],[Employee Name]]),"-----",VLOOKUP(LeaveTracker[[#This Row],[Employee Name]],'List of Employees'!$B$4:$H$767,7))</f>
        <v>GSO</v>
      </c>
      <c r="F91" s="66" t="str">
        <f>IF(ISBLANK(LeaveTracker[[#This Row],[Employee Name]]),"-----",VLOOKUP(LeaveTracker[[#This Row],[Employee Name]],'List of Employees'!$B$4:$H$767,6))</f>
        <v>CASUAL</v>
      </c>
      <c r="G91" s="49">
        <v>44697</v>
      </c>
      <c r="H91" s="49">
        <v>44697</v>
      </c>
      <c r="I91" s="50" t="s">
        <v>81</v>
      </c>
      <c r="J91" s="52"/>
      <c r="K91" s="50" t="str">
        <f ca="1">LeaveTracker[[#This Row],[Days]]&amp;" "&amp;LeaveTracker[[#This Row],[Type of Leave]]</f>
        <v>1 SL</v>
      </c>
      <c r="L91" s="9">
        <f ca="1">NETWORKDAYS(LeaveTracker[[#This Row],[Start Date]],LeaveTracker[[#This Row],[End Date]],lstHolidays)</f>
        <v>1</v>
      </c>
      <c r="M91" s="9"/>
    </row>
    <row r="92" spans="1:13" ht="30" customHeight="1" x14ac:dyDescent="0.3">
      <c r="A92" s="50">
        <v>504</v>
      </c>
      <c r="B92" s="55">
        <v>44778</v>
      </c>
      <c r="C92" s="55">
        <v>44719</v>
      </c>
      <c r="D92" s="52" t="s">
        <v>1766</v>
      </c>
      <c r="E92" s="66" t="str">
        <f>IF(ISBLANK(LeaveTracker[[#This Row],[Employee Name]]),"-----",VLOOKUP(LeaveTracker[[#This Row],[Employee Name]],'List of Employees'!$B$4:$H$767,7))</f>
        <v>EEO/CITY MARKET</v>
      </c>
      <c r="F92" s="66" t="str">
        <f>IF(ISBLANK(LeaveTracker[[#This Row],[Employee Name]]),"-----",VLOOKUP(LeaveTracker[[#This Row],[Employee Name]],'List of Employees'!$B$4:$H$767,6))</f>
        <v>CASUAL</v>
      </c>
      <c r="G92" s="49">
        <v>44714</v>
      </c>
      <c r="H92" s="49">
        <v>44716</v>
      </c>
      <c r="I92" s="50" t="s">
        <v>81</v>
      </c>
      <c r="J92" s="52"/>
      <c r="K92" s="50" t="str">
        <f ca="1">LeaveTracker[[#This Row],[Days]]&amp;" "&amp;LeaveTracker[[#This Row],[Type of Leave]]</f>
        <v>2 SL</v>
      </c>
      <c r="L92" s="9">
        <f ca="1">NETWORKDAYS(LeaveTracker[[#This Row],[Start Date]],LeaveTracker[[#This Row],[End Date]],lstHolidays)</f>
        <v>2</v>
      </c>
      <c r="M92" s="9"/>
    </row>
    <row r="93" spans="1:13" ht="30" customHeight="1" x14ac:dyDescent="0.3">
      <c r="A93" s="50">
        <v>505</v>
      </c>
      <c r="B93" s="55">
        <v>44778</v>
      </c>
      <c r="C93" s="55">
        <v>44753</v>
      </c>
      <c r="D93" s="52" t="s">
        <v>1767</v>
      </c>
      <c r="E93" s="66" t="str">
        <f>IF(ISBLANK(LeaveTracker[[#This Row],[Employee Name]]),"-----",VLOOKUP(LeaveTracker[[#This Row],[Employee Name]],'List of Employees'!$B$4:$H$767,7))</f>
        <v>CHO</v>
      </c>
      <c r="F93" s="66" t="str">
        <f>IF(ISBLANK(LeaveTracker[[#This Row],[Employee Name]]),"-----",VLOOKUP(LeaveTracker[[#This Row],[Employee Name]],'List of Employees'!$B$4:$H$767,6))</f>
        <v>CASUAL</v>
      </c>
      <c r="G93" s="49">
        <v>44748</v>
      </c>
      <c r="H93" s="49">
        <v>44750</v>
      </c>
      <c r="I93" s="50" t="s">
        <v>81</v>
      </c>
      <c r="J93" s="52"/>
      <c r="K93" s="50" t="str">
        <f ca="1">LeaveTracker[[#This Row],[Days]]&amp;" "&amp;LeaveTracker[[#This Row],[Type of Leave]]</f>
        <v>3 SL</v>
      </c>
      <c r="L93" s="9">
        <f ca="1">NETWORKDAYS(LeaveTracker[[#This Row],[Start Date]],LeaveTracker[[#This Row],[End Date]],lstHolidays)</f>
        <v>3</v>
      </c>
      <c r="M93" s="9"/>
    </row>
    <row r="94" spans="1:13" ht="30" customHeight="1" x14ac:dyDescent="0.3">
      <c r="A94" s="50">
        <v>506</v>
      </c>
      <c r="B94" s="55">
        <v>44778</v>
      </c>
      <c r="C94" s="55">
        <v>44753</v>
      </c>
      <c r="D94" s="52" t="s">
        <v>1768</v>
      </c>
      <c r="E94" s="66" t="str">
        <f>IF(ISBLANK(LeaveTracker[[#This Row],[Employee Name]]),"-----",VLOOKUP(LeaveTracker[[#This Row],[Employee Name]],'List of Employees'!$B$4:$H$767,7))</f>
        <v>SP/VMO</v>
      </c>
      <c r="F94" s="66" t="str">
        <f>IF(ISBLANK(LeaveTracker[[#This Row],[Employee Name]]),"-----",VLOOKUP(LeaveTracker[[#This Row],[Employee Name]],'List of Employees'!$B$4:$H$767,6))</f>
        <v>CASUAL</v>
      </c>
      <c r="G94" s="49"/>
      <c r="H94" s="49"/>
      <c r="I94" s="50" t="s">
        <v>297</v>
      </c>
      <c r="J94" s="52" t="s">
        <v>688</v>
      </c>
      <c r="K94" s="50" t="str">
        <f ca="1">LeaveTracker[[#This Row],[Days]]&amp;" "&amp;LeaveTracker[[#This Row],[Type of Leave]]</f>
        <v>0 OTHER</v>
      </c>
      <c r="L94" s="9">
        <f ca="1">NETWORKDAYS(LeaveTracker[[#This Row],[Start Date]],LeaveTracker[[#This Row],[End Date]],lstHolidays)</f>
        <v>0</v>
      </c>
      <c r="M94" s="9"/>
    </row>
    <row r="95" spans="1:13" ht="30" customHeight="1" x14ac:dyDescent="0.3">
      <c r="A95" s="50">
        <v>507</v>
      </c>
      <c r="B95" s="55">
        <v>44778</v>
      </c>
      <c r="C95" s="55">
        <v>44775</v>
      </c>
      <c r="D95" s="52" t="s">
        <v>1769</v>
      </c>
      <c r="E95" s="66" t="str">
        <f>IF(ISBLANK(LeaveTracker[[#This Row],[Employee Name]]),"-----",VLOOKUP(LeaveTracker[[#This Row],[Employee Name]],'List of Employees'!$B$4:$H$767,7))</f>
        <v>GSO</v>
      </c>
      <c r="F95" s="66" t="str">
        <f>IF(ISBLANK(LeaveTracker[[#This Row],[Employee Name]]),"-----",VLOOKUP(LeaveTracker[[#This Row],[Employee Name]],'List of Employees'!$B$4:$H$767,6))</f>
        <v>CASUAL</v>
      </c>
      <c r="G95" s="49">
        <v>44781</v>
      </c>
      <c r="H95" s="49">
        <v>44924</v>
      </c>
      <c r="I95" s="50" t="s">
        <v>82</v>
      </c>
      <c r="J95" s="52" t="s">
        <v>1019</v>
      </c>
      <c r="K95" s="50" t="str">
        <f ca="1">LeaveTracker[[#This Row],[Days]]&amp;" "&amp;LeaveTracker[[#This Row],[Type of Leave]]</f>
        <v>100 VL</v>
      </c>
      <c r="L95" s="9">
        <f ca="1">NETWORKDAYS(LeaveTracker[[#This Row],[Start Date]],LeaveTracker[[#This Row],[End Date]],lstHolidays)</f>
        <v>100</v>
      </c>
      <c r="M95" s="9"/>
    </row>
    <row r="96" spans="1:13" ht="30" customHeight="1" x14ac:dyDescent="0.3">
      <c r="A96" s="50">
        <v>508</v>
      </c>
      <c r="B96" s="55">
        <v>44778</v>
      </c>
      <c r="C96" s="55">
        <v>44739</v>
      </c>
      <c r="D96" s="52" t="s">
        <v>1770</v>
      </c>
      <c r="E96" s="66" t="str">
        <f>IF(ISBLANK(LeaveTracker[[#This Row],[Employee Name]]),"-----",VLOOKUP(LeaveTracker[[#This Row],[Employee Name]],'List of Employees'!$B$4:$H$767,7))</f>
        <v>SP</v>
      </c>
      <c r="F96" s="66" t="str">
        <f>IF(ISBLANK(LeaveTracker[[#This Row],[Employee Name]]),"-----",VLOOKUP(LeaveTracker[[#This Row],[Employee Name]],'List of Employees'!$B$4:$H$767,6))</f>
        <v>CASUAL</v>
      </c>
      <c r="G96" s="49">
        <v>44734</v>
      </c>
      <c r="H96" s="49">
        <v>44735</v>
      </c>
      <c r="I96" s="50" t="s">
        <v>81</v>
      </c>
      <c r="J96" s="52"/>
      <c r="K96" s="50" t="str">
        <f ca="1">LeaveTracker[[#This Row],[Days]]&amp;" "&amp;LeaveTracker[[#This Row],[Type of Leave]]</f>
        <v>2 SL</v>
      </c>
      <c r="L96" s="9">
        <f ca="1">NETWORKDAYS(LeaveTracker[[#This Row],[Start Date]],LeaveTracker[[#This Row],[End Date]],lstHolidays)</f>
        <v>2</v>
      </c>
      <c r="M96" s="9"/>
    </row>
    <row r="97" spans="1:13" ht="30" customHeight="1" x14ac:dyDescent="0.3">
      <c r="A97" s="50">
        <v>509</v>
      </c>
      <c r="B97" s="55">
        <v>44778</v>
      </c>
      <c r="C97" s="55">
        <v>44735</v>
      </c>
      <c r="D97" s="52" t="s">
        <v>1745</v>
      </c>
      <c r="E97" s="66" t="str">
        <f>IF(ISBLANK(LeaveTracker[[#This Row],[Employee Name]]),"-----",VLOOKUP(LeaveTracker[[#This Row],[Employee Name]],'List of Employees'!$B$4:$H$767,7))</f>
        <v>AGRICULTURE OFFICE</v>
      </c>
      <c r="F97" s="66" t="str">
        <f>IF(ISBLANK(LeaveTracker[[#This Row],[Employee Name]]),"-----",VLOOKUP(LeaveTracker[[#This Row],[Employee Name]],'List of Employees'!$B$4:$H$767,6))</f>
        <v>CASUAL</v>
      </c>
      <c r="G97" s="49">
        <v>44742</v>
      </c>
      <c r="H97" s="49">
        <v>44742</v>
      </c>
      <c r="I97" s="50" t="s">
        <v>297</v>
      </c>
      <c r="J97" s="52" t="s">
        <v>1001</v>
      </c>
      <c r="K97" s="50" t="str">
        <f ca="1">LeaveTracker[[#This Row],[Days]]&amp;" "&amp;LeaveTracker[[#This Row],[Type of Leave]]</f>
        <v>1 OTHER</v>
      </c>
      <c r="L97" s="9">
        <f ca="1">NETWORKDAYS(LeaveTracker[[#This Row],[Start Date]],LeaveTracker[[#This Row],[End Date]],lstHolidays)</f>
        <v>1</v>
      </c>
      <c r="M97" s="9"/>
    </row>
    <row r="98" spans="1:13" ht="30" customHeight="1" x14ac:dyDescent="0.3">
      <c r="A98" s="50">
        <v>509</v>
      </c>
      <c r="B98" s="55">
        <v>44778</v>
      </c>
      <c r="C98" s="55">
        <v>44735</v>
      </c>
      <c r="D98" s="52" t="s">
        <v>1745</v>
      </c>
      <c r="E98" s="66" t="str">
        <f>IF(ISBLANK(LeaveTracker[[#This Row],[Employee Name]]),"-----",VLOOKUP(LeaveTracker[[#This Row],[Employee Name]],'List of Employees'!$B$4:$H$767,7))</f>
        <v>AGRICULTURE OFFICE</v>
      </c>
      <c r="F98" s="66" t="str">
        <f>IF(ISBLANK(LeaveTracker[[#This Row],[Employee Name]]),"-----",VLOOKUP(LeaveTracker[[#This Row],[Employee Name]],'List of Employees'!$B$4:$H$767,6))</f>
        <v>CASUAL</v>
      </c>
      <c r="G98" s="49">
        <v>44743</v>
      </c>
      <c r="H98" s="49">
        <v>44743</v>
      </c>
      <c r="I98" s="50" t="s">
        <v>297</v>
      </c>
      <c r="J98" s="52" t="s">
        <v>1001</v>
      </c>
      <c r="K98" s="50" t="str">
        <f ca="1">LeaveTracker[[#This Row],[Days]]&amp;" "&amp;LeaveTracker[[#This Row],[Type of Leave]]</f>
        <v>1 OTHER</v>
      </c>
      <c r="L98" s="9">
        <f ca="1">NETWORKDAYS(LeaveTracker[[#This Row],[Start Date]],LeaveTracker[[#This Row],[End Date]],lstHolidays)</f>
        <v>1</v>
      </c>
      <c r="M98" s="9"/>
    </row>
    <row r="99" spans="1:13" ht="30" customHeight="1" x14ac:dyDescent="0.3">
      <c r="A99" s="50">
        <v>509</v>
      </c>
      <c r="B99" s="55">
        <v>44778</v>
      </c>
      <c r="C99" s="55">
        <v>44735</v>
      </c>
      <c r="D99" s="52" t="s">
        <v>1745</v>
      </c>
      <c r="E99" s="66" t="str">
        <f>IF(ISBLANK(LeaveTracker[[#This Row],[Employee Name]]),"-----",VLOOKUP(LeaveTracker[[#This Row],[Employee Name]],'List of Employees'!$B$4:$H$767,7))</f>
        <v>AGRICULTURE OFFICE</v>
      </c>
      <c r="F99" s="66" t="str">
        <f>IF(ISBLANK(LeaveTracker[[#This Row],[Employee Name]]),"-----",VLOOKUP(LeaveTracker[[#This Row],[Employee Name]],'List of Employees'!$B$4:$H$767,6))</f>
        <v>CASUAL</v>
      </c>
      <c r="G99" s="49">
        <v>44748</v>
      </c>
      <c r="H99" s="49">
        <v>44748</v>
      </c>
      <c r="I99" s="50" t="s">
        <v>297</v>
      </c>
      <c r="J99" s="52" t="s">
        <v>1001</v>
      </c>
      <c r="K99" s="50" t="str">
        <f ca="1">LeaveTracker[[#This Row],[Days]]&amp;" "&amp;LeaveTracker[[#This Row],[Type of Leave]]</f>
        <v>1 OTHER</v>
      </c>
      <c r="L99" s="9">
        <f ca="1">NETWORKDAYS(LeaveTracker[[#This Row],[Start Date]],LeaveTracker[[#This Row],[End Date]],lstHolidays)</f>
        <v>1</v>
      </c>
      <c r="M99" s="9"/>
    </row>
    <row r="100" spans="1:13" ht="30" customHeight="1" x14ac:dyDescent="0.3">
      <c r="A100" s="50">
        <v>510</v>
      </c>
      <c r="B100" s="55">
        <v>44778</v>
      </c>
      <c r="C100" s="55">
        <v>44774</v>
      </c>
      <c r="D100" s="52" t="s">
        <v>1757</v>
      </c>
      <c r="E100" s="66" t="str">
        <f>IF(ISBLANK(LeaveTracker[[#This Row],[Employee Name]]),"-----",VLOOKUP(LeaveTracker[[#This Row],[Employee Name]],'List of Employees'!$B$4:$H$767,7))</f>
        <v>LIBRARY</v>
      </c>
      <c r="F100" s="66" t="str">
        <f>IF(ISBLANK(LeaveTracker[[#This Row],[Employee Name]]),"-----",VLOOKUP(LeaveTracker[[#This Row],[Employee Name]],'List of Employees'!$B$4:$H$767,6))</f>
        <v>CASUAL</v>
      </c>
      <c r="G100" s="49">
        <v>44770</v>
      </c>
      <c r="H100" s="49">
        <v>44770</v>
      </c>
      <c r="I100" s="50" t="s">
        <v>297</v>
      </c>
      <c r="J100" s="52" t="s">
        <v>1771</v>
      </c>
      <c r="K100" s="50" t="str">
        <f ca="1">LeaveTracker[[#This Row],[Days]]&amp;" "&amp;LeaveTracker[[#This Row],[Type of Leave]]</f>
        <v>1 OTHER</v>
      </c>
      <c r="L100" s="9">
        <f ca="1">NETWORKDAYS(LeaveTracker[[#This Row],[Start Date]],LeaveTracker[[#This Row],[End Date]],lstHolidays)</f>
        <v>1</v>
      </c>
      <c r="M100" s="9"/>
    </row>
    <row r="101" spans="1:13" ht="30" customHeight="1" x14ac:dyDescent="0.3">
      <c r="A101" s="50">
        <v>511</v>
      </c>
      <c r="B101" s="55">
        <v>44790</v>
      </c>
      <c r="C101" s="55">
        <v>44760</v>
      </c>
      <c r="D101" s="52" t="s">
        <v>1772</v>
      </c>
      <c r="E101" s="66" t="str">
        <f>IF(ISBLANK(LeaveTracker[[#This Row],[Employee Name]]),"-----",VLOOKUP(LeaveTracker[[#This Row],[Employee Name]],'List of Employees'!$B$4:$H$767,7))</f>
        <v>MAHOGANY MARKET</v>
      </c>
      <c r="F101" s="66" t="str">
        <f>IF(ISBLANK(LeaveTracker[[#This Row],[Employee Name]]),"-----",VLOOKUP(LeaveTracker[[#This Row],[Employee Name]],'List of Employees'!$B$4:$H$767,6))</f>
        <v>CASUAL</v>
      </c>
      <c r="G101" s="49">
        <v>44755</v>
      </c>
      <c r="H101" s="49">
        <v>44757</v>
      </c>
      <c r="I101" s="50" t="s">
        <v>81</v>
      </c>
      <c r="J101" s="52"/>
      <c r="K101" s="50" t="str">
        <f ca="1">LeaveTracker[[#This Row],[Days]]&amp;" "&amp;LeaveTracker[[#This Row],[Type of Leave]]</f>
        <v>3 SL</v>
      </c>
      <c r="L101" s="9">
        <f ca="1">NETWORKDAYS(LeaveTracker[[#This Row],[Start Date]],LeaveTracker[[#This Row],[End Date]],lstHolidays)</f>
        <v>3</v>
      </c>
      <c r="M101" s="9"/>
    </row>
    <row r="102" spans="1:13" ht="30" customHeight="1" x14ac:dyDescent="0.3">
      <c r="A102" s="50">
        <v>512</v>
      </c>
      <c r="B102" s="55">
        <v>44790</v>
      </c>
      <c r="C102" s="55">
        <v>44760</v>
      </c>
      <c r="D102" s="52" t="s">
        <v>1773</v>
      </c>
      <c r="E102" s="66" t="str">
        <f>IF(ISBLANK(LeaveTracker[[#This Row],[Employee Name]]),"-----",VLOOKUP(LeaveTracker[[#This Row],[Employee Name]],'List of Employees'!$B$4:$H$767,7))</f>
        <v>PICNIC GROVE</v>
      </c>
      <c r="F102" s="66" t="str">
        <f>IF(ISBLANK(LeaveTracker[[#This Row],[Employee Name]]),"-----",VLOOKUP(LeaveTracker[[#This Row],[Employee Name]],'List of Employees'!$B$4:$H$767,6))</f>
        <v>CASUAL</v>
      </c>
      <c r="G102" s="49">
        <v>44767</v>
      </c>
      <c r="H102" s="49">
        <v>44767</v>
      </c>
      <c r="I102" s="50" t="s">
        <v>297</v>
      </c>
      <c r="J102" s="52" t="s">
        <v>1001</v>
      </c>
      <c r="K102" s="50" t="str">
        <f ca="1">LeaveTracker[[#This Row],[Days]]&amp;" "&amp;LeaveTracker[[#This Row],[Type of Leave]]</f>
        <v>1 OTHER</v>
      </c>
      <c r="L102" s="9">
        <f ca="1">NETWORKDAYS(LeaveTracker[[#This Row],[Start Date]],LeaveTracker[[#This Row],[End Date]],lstHolidays)</f>
        <v>1</v>
      </c>
      <c r="M102" s="9"/>
    </row>
    <row r="103" spans="1:13" ht="30" customHeight="1" x14ac:dyDescent="0.3">
      <c r="A103" s="50">
        <v>512</v>
      </c>
      <c r="B103" s="55">
        <v>44790</v>
      </c>
      <c r="C103" s="55">
        <v>44760</v>
      </c>
      <c r="D103" s="52" t="s">
        <v>1773</v>
      </c>
      <c r="E103" s="66" t="str">
        <f>IF(ISBLANK(LeaveTracker[[#This Row],[Employee Name]]),"-----",VLOOKUP(LeaveTracker[[#This Row],[Employee Name]],'List of Employees'!$B$4:$H$767,7))</f>
        <v>PICNIC GROVE</v>
      </c>
      <c r="F103" s="66" t="str">
        <f>IF(ISBLANK(LeaveTracker[[#This Row],[Employee Name]]),"-----",VLOOKUP(LeaveTracker[[#This Row],[Employee Name]],'List of Employees'!$B$4:$H$767,6))</f>
        <v>CASUAL</v>
      </c>
      <c r="G103" s="49">
        <v>44769</v>
      </c>
      <c r="H103" s="49">
        <v>44769</v>
      </c>
      <c r="I103" s="50" t="s">
        <v>297</v>
      </c>
      <c r="J103" s="52" t="s">
        <v>1001</v>
      </c>
      <c r="K103" s="50" t="str">
        <f ca="1">LeaveTracker[[#This Row],[Days]]&amp;" "&amp;LeaveTracker[[#This Row],[Type of Leave]]</f>
        <v>1 OTHER</v>
      </c>
      <c r="L103" s="9">
        <f ca="1">NETWORKDAYS(LeaveTracker[[#This Row],[Start Date]],LeaveTracker[[#This Row],[End Date]],lstHolidays)</f>
        <v>1</v>
      </c>
      <c r="M103" s="9"/>
    </row>
    <row r="104" spans="1:13" ht="30" customHeight="1" x14ac:dyDescent="0.3">
      <c r="A104" s="50">
        <v>512</v>
      </c>
      <c r="B104" s="55">
        <v>44790</v>
      </c>
      <c r="C104" s="55">
        <v>44760</v>
      </c>
      <c r="D104" s="52" t="s">
        <v>1773</v>
      </c>
      <c r="E104" s="66" t="str">
        <f>IF(ISBLANK(LeaveTracker[[#This Row],[Employee Name]]),"-----",VLOOKUP(LeaveTracker[[#This Row],[Employee Name]],'List of Employees'!$B$4:$H$767,7))</f>
        <v>PICNIC GROVE</v>
      </c>
      <c r="F104" s="66" t="str">
        <f>IF(ISBLANK(LeaveTracker[[#This Row],[Employee Name]]),"-----",VLOOKUP(LeaveTracker[[#This Row],[Employee Name]],'List of Employees'!$B$4:$H$767,6))</f>
        <v>CASUAL</v>
      </c>
      <c r="G104" s="49">
        <v>44771</v>
      </c>
      <c r="H104" s="49">
        <v>44771</v>
      </c>
      <c r="I104" s="50" t="s">
        <v>297</v>
      </c>
      <c r="J104" s="52" t="s">
        <v>1001</v>
      </c>
      <c r="K104" s="50" t="str">
        <f ca="1">LeaveTracker[[#This Row],[Days]]&amp;" "&amp;LeaveTracker[[#This Row],[Type of Leave]]</f>
        <v>1 OTHER</v>
      </c>
      <c r="L104" s="9">
        <f ca="1">NETWORKDAYS(LeaveTracker[[#This Row],[Start Date]],LeaveTracker[[#This Row],[End Date]],lstHolidays)</f>
        <v>1</v>
      </c>
      <c r="M104" s="9"/>
    </row>
    <row r="105" spans="1:13" ht="30" customHeight="1" x14ac:dyDescent="0.3">
      <c r="A105" s="50">
        <v>513</v>
      </c>
      <c r="B105" s="55">
        <v>44790</v>
      </c>
      <c r="C105" s="55">
        <v>44762</v>
      </c>
      <c r="D105" s="52" t="s">
        <v>1774</v>
      </c>
      <c r="E105" s="66" t="str">
        <f>IF(ISBLANK(LeaveTracker[[#This Row],[Employee Name]]),"-----",VLOOKUP(LeaveTracker[[#This Row],[Employee Name]],'List of Employees'!$B$4:$H$767,7))</f>
        <v>PICNIC GROVE</v>
      </c>
      <c r="F105" s="66" t="str">
        <f>IF(ISBLANK(LeaveTracker[[#This Row],[Employee Name]]),"-----",VLOOKUP(LeaveTracker[[#This Row],[Employee Name]],'List of Employees'!$B$4:$H$767,6))</f>
        <v>CASUAL</v>
      </c>
      <c r="G105" s="49">
        <v>44683</v>
      </c>
      <c r="H105" s="49">
        <v>44757</v>
      </c>
      <c r="I105" s="50" t="s">
        <v>81</v>
      </c>
      <c r="J105" s="52"/>
      <c r="K105" s="50" t="str">
        <f ca="1">LeaveTracker[[#This Row],[Days]]&amp;" "&amp;LeaveTracker[[#This Row],[Type of Leave]]</f>
        <v>55 SL</v>
      </c>
      <c r="L105" s="9">
        <f ca="1">NETWORKDAYS(LeaveTracker[[#This Row],[Start Date]],LeaveTracker[[#This Row],[End Date]],lstHolidays)</f>
        <v>55</v>
      </c>
      <c r="M105" s="9"/>
    </row>
    <row r="106" spans="1:13" ht="30" customHeight="1" x14ac:dyDescent="0.3">
      <c r="A106" s="50">
        <v>514</v>
      </c>
      <c r="B106" s="55">
        <v>44790</v>
      </c>
      <c r="C106" s="55">
        <v>44665</v>
      </c>
      <c r="D106" s="52" t="s">
        <v>1775</v>
      </c>
      <c r="E106" s="66" t="str">
        <f>IF(ISBLANK(LeaveTracker[[#This Row],[Employee Name]]),"-----",VLOOKUP(LeaveTracker[[#This Row],[Employee Name]],'List of Employees'!$B$4:$H$767,7))</f>
        <v>PICNIC GROVE</v>
      </c>
      <c r="F106" s="66" t="str">
        <f>IF(ISBLANK(LeaveTracker[[#This Row],[Employee Name]]),"-----",VLOOKUP(LeaveTracker[[#This Row],[Employee Name]],'List of Employees'!$B$4:$H$767,6))</f>
        <v>CASUAL</v>
      </c>
      <c r="G106" s="49">
        <v>44665</v>
      </c>
      <c r="H106" s="49">
        <v>44756</v>
      </c>
      <c r="I106" s="50" t="s">
        <v>76</v>
      </c>
      <c r="J106" s="52"/>
      <c r="K106" s="50" t="str">
        <f ca="1">LeaveTracker[[#This Row],[Days]]&amp;" "&amp;LeaveTracker[[#This Row],[Type of Leave]]</f>
        <v>66 Maternity</v>
      </c>
      <c r="L106" s="9">
        <f ca="1">NETWORKDAYS(LeaveTracker[[#This Row],[Start Date]],LeaveTracker[[#This Row],[End Date]],lstHolidays)</f>
        <v>66</v>
      </c>
      <c r="M106" s="9"/>
    </row>
    <row r="107" spans="1:13" ht="30" customHeight="1" x14ac:dyDescent="0.3">
      <c r="A107" s="50">
        <v>515</v>
      </c>
      <c r="B107" s="55">
        <v>44790</v>
      </c>
      <c r="C107" s="55">
        <v>44751</v>
      </c>
      <c r="D107" s="52" t="s">
        <v>1776</v>
      </c>
      <c r="E107" s="66" t="str">
        <f>IF(ISBLANK(LeaveTracker[[#This Row],[Employee Name]]),"-----",VLOOKUP(LeaveTracker[[#This Row],[Employee Name]],'List of Employees'!$B$4:$H$767,7))</f>
        <v>PICNIC GROVE</v>
      </c>
      <c r="F107" s="66" t="str">
        <f>IF(ISBLANK(LeaveTracker[[#This Row],[Employee Name]]),"-----",VLOOKUP(LeaveTracker[[#This Row],[Employee Name]],'List of Employees'!$B$4:$H$767,6))</f>
        <v>CASUAL</v>
      </c>
      <c r="G107" s="49">
        <v>44743</v>
      </c>
      <c r="H107" s="49">
        <v>44748</v>
      </c>
      <c r="I107" s="50" t="s">
        <v>297</v>
      </c>
      <c r="J107" s="52" t="s">
        <v>298</v>
      </c>
      <c r="K107" s="50" t="str">
        <f ca="1">LeaveTracker[[#This Row],[Days]]&amp;" "&amp;LeaveTracker[[#This Row],[Type of Leave]]</f>
        <v>4 OTHER</v>
      </c>
      <c r="L107" s="9">
        <f ca="1">NETWORKDAYS(LeaveTracker[[#This Row],[Start Date]],LeaveTracker[[#This Row],[End Date]],lstHolidays)</f>
        <v>4</v>
      </c>
      <c r="M107" s="9"/>
    </row>
    <row r="108" spans="1:13" ht="30" customHeight="1" x14ac:dyDescent="0.3">
      <c r="A108" s="50">
        <v>516</v>
      </c>
      <c r="B108" s="55">
        <v>44790</v>
      </c>
      <c r="C108" s="55">
        <v>44713</v>
      </c>
      <c r="D108" s="52" t="s">
        <v>1777</v>
      </c>
      <c r="E108" s="66" t="str">
        <f>IF(ISBLANK(LeaveTracker[[#This Row],[Employee Name]]),"-----",VLOOKUP(LeaveTracker[[#This Row],[Employee Name]],'List of Employees'!$B$4:$H$767,7))</f>
        <v>PICNIC GROVE</v>
      </c>
      <c r="F108" s="66" t="str">
        <f>IF(ISBLANK(LeaveTracker[[#This Row],[Employee Name]]),"-----",VLOOKUP(LeaveTracker[[#This Row],[Employee Name]],'List of Employees'!$B$4:$H$767,6))</f>
        <v>CASUAL</v>
      </c>
      <c r="G108" s="49">
        <v>44718</v>
      </c>
      <c r="H108" s="49">
        <v>44763</v>
      </c>
      <c r="I108" s="50" t="s">
        <v>82</v>
      </c>
      <c r="J108" s="52"/>
      <c r="K108" s="50" t="str">
        <f ca="1">LeaveTracker[[#This Row],[Days]]&amp;" "&amp;LeaveTracker[[#This Row],[Type of Leave]]</f>
        <v>34 VL</v>
      </c>
      <c r="L108" s="9">
        <f ca="1">NETWORKDAYS(LeaveTracker[[#This Row],[Start Date]],LeaveTracker[[#This Row],[End Date]],lstHolidays)</f>
        <v>34</v>
      </c>
      <c r="M108" s="9"/>
    </row>
    <row r="109" spans="1:13" ht="30" customHeight="1" x14ac:dyDescent="0.3">
      <c r="A109" s="50">
        <v>517</v>
      </c>
      <c r="B109" s="55">
        <v>44790</v>
      </c>
      <c r="C109" s="55">
        <v>44716</v>
      </c>
      <c r="D109" s="52" t="s">
        <v>1777</v>
      </c>
      <c r="E109" s="66" t="str">
        <f>IF(ISBLANK(LeaveTracker[[#This Row],[Employee Name]]),"-----",VLOOKUP(LeaveTracker[[#This Row],[Employee Name]],'List of Employees'!$B$4:$H$767,7))</f>
        <v>PICNIC GROVE</v>
      </c>
      <c r="F109" s="66" t="str">
        <f>IF(ISBLANK(LeaveTracker[[#This Row],[Employee Name]]),"-----",VLOOKUP(LeaveTracker[[#This Row],[Employee Name]],'List of Employees'!$B$4:$H$767,6))</f>
        <v>CASUAL</v>
      </c>
      <c r="G109" s="49">
        <v>44713</v>
      </c>
      <c r="H109" s="49">
        <v>44715</v>
      </c>
      <c r="I109" s="50" t="s">
        <v>81</v>
      </c>
      <c r="J109" s="52"/>
      <c r="K109" s="50" t="str">
        <f ca="1">LeaveTracker[[#This Row],[Days]]&amp;" "&amp;LeaveTracker[[#This Row],[Type of Leave]]</f>
        <v>3 SL</v>
      </c>
      <c r="L109" s="9">
        <f ca="1">NETWORKDAYS(LeaveTracker[[#This Row],[Start Date]],LeaveTracker[[#This Row],[End Date]],lstHolidays)</f>
        <v>3</v>
      </c>
      <c r="M109" s="9"/>
    </row>
    <row r="110" spans="1:13" ht="30" customHeight="1" x14ac:dyDescent="0.3">
      <c r="A110" s="50">
        <v>518</v>
      </c>
      <c r="B110" s="55">
        <v>44790</v>
      </c>
      <c r="C110" s="55">
        <v>44712</v>
      </c>
      <c r="D110" s="52" t="s">
        <v>1778</v>
      </c>
      <c r="E110" s="66" t="str">
        <f>IF(ISBLANK(LeaveTracker[[#This Row],[Employee Name]]),"-----",VLOOKUP(LeaveTracker[[#This Row],[Employee Name]],'List of Employees'!$B$4:$H$767,7))</f>
        <v>EEO/CITY MARKET</v>
      </c>
      <c r="F110" s="66" t="str">
        <f>IF(ISBLANK(LeaveTracker[[#This Row],[Employee Name]]),"-----",VLOOKUP(LeaveTracker[[#This Row],[Employee Name]],'List of Employees'!$B$4:$H$767,6))</f>
        <v>CASUAL</v>
      </c>
      <c r="G110" s="49">
        <v>44714</v>
      </c>
      <c r="H110" s="49">
        <v>44714</v>
      </c>
      <c r="I110" s="50" t="s">
        <v>297</v>
      </c>
      <c r="J110" s="52" t="s">
        <v>641</v>
      </c>
      <c r="K110" s="50" t="str">
        <f ca="1">LeaveTracker[[#This Row],[Days]]&amp;" "&amp;LeaveTracker[[#This Row],[Type of Leave]]</f>
        <v>1 OTHER</v>
      </c>
      <c r="L110" s="9">
        <f ca="1">NETWORKDAYS(LeaveTracker[[#This Row],[Start Date]],LeaveTracker[[#This Row],[End Date]],lstHolidays)</f>
        <v>1</v>
      </c>
      <c r="M110" s="9"/>
    </row>
    <row r="111" spans="1:13" ht="30" customHeight="1" x14ac:dyDescent="0.3">
      <c r="A111" s="50">
        <v>519</v>
      </c>
      <c r="B111" s="55">
        <v>44790</v>
      </c>
      <c r="C111" s="55">
        <v>44734</v>
      </c>
      <c r="D111" s="52" t="s">
        <v>1779</v>
      </c>
      <c r="E111" s="66" t="str">
        <f>IF(ISBLANK(LeaveTracker[[#This Row],[Employee Name]]),"-----",VLOOKUP(LeaveTracker[[#This Row],[Employee Name]],'List of Employees'!$B$4:$H$767,7))</f>
        <v>PICNIC GROVE</v>
      </c>
      <c r="F111" s="66" t="str">
        <f>IF(ISBLANK(LeaveTracker[[#This Row],[Employee Name]]),"-----",VLOOKUP(LeaveTracker[[#This Row],[Employee Name]],'List of Employees'!$B$4:$H$767,6))</f>
        <v>CASUAL</v>
      </c>
      <c r="G111" s="49">
        <v>44731</v>
      </c>
      <c r="H111" s="49">
        <v>44732</v>
      </c>
      <c r="I111" s="50" t="s">
        <v>81</v>
      </c>
      <c r="J111" s="52"/>
      <c r="K111" s="50" t="str">
        <f ca="1">LeaveTracker[[#This Row],[Days]]&amp;" "&amp;LeaveTracker[[#This Row],[Type of Leave]]</f>
        <v>1 SL</v>
      </c>
      <c r="L111" s="9">
        <f ca="1">NETWORKDAYS(LeaveTracker[[#This Row],[Start Date]],LeaveTracker[[#This Row],[End Date]],lstHolidays)</f>
        <v>1</v>
      </c>
      <c r="M111" s="9"/>
    </row>
    <row r="112" spans="1:13" ht="30" customHeight="1" x14ac:dyDescent="0.3">
      <c r="A112" s="50">
        <v>520</v>
      </c>
      <c r="B112" s="55">
        <v>44790</v>
      </c>
      <c r="C112" s="55">
        <v>44712</v>
      </c>
      <c r="D112" s="52" t="s">
        <v>1780</v>
      </c>
      <c r="E112" s="66" t="str">
        <f>IF(ISBLANK(LeaveTracker[[#This Row],[Employee Name]]),"-----",VLOOKUP(LeaveTracker[[#This Row],[Employee Name]],'List of Employees'!$B$4:$H$767,7))</f>
        <v>PICNIC GROVE</v>
      </c>
      <c r="F112" s="66" t="str">
        <f>IF(ISBLANK(LeaveTracker[[#This Row],[Employee Name]]),"-----",VLOOKUP(LeaveTracker[[#This Row],[Employee Name]],'List of Employees'!$B$4:$H$767,6))</f>
        <v>CASUAL</v>
      </c>
      <c r="G112" s="49"/>
      <c r="H112" s="49"/>
      <c r="I112" s="50" t="s">
        <v>297</v>
      </c>
      <c r="J112" s="52" t="s">
        <v>688</v>
      </c>
      <c r="K112" s="50" t="str">
        <f ca="1">LeaveTracker[[#This Row],[Days]]&amp;" "&amp;LeaveTracker[[#This Row],[Type of Leave]]</f>
        <v>0 OTHER</v>
      </c>
      <c r="L112" s="9">
        <f ca="1">NETWORKDAYS(LeaveTracker[[#This Row],[Start Date]],LeaveTracker[[#This Row],[End Date]],lstHolidays)</f>
        <v>0</v>
      </c>
      <c r="M112" s="9"/>
    </row>
    <row r="113" spans="1:13" ht="30" customHeight="1" x14ac:dyDescent="0.3">
      <c r="A113" s="50">
        <v>521</v>
      </c>
      <c r="B113" s="55">
        <v>44790</v>
      </c>
      <c r="C113" s="55">
        <v>44671</v>
      </c>
      <c r="D113" s="52" t="s">
        <v>1781</v>
      </c>
      <c r="E113" s="66" t="str">
        <f>IF(ISBLANK(LeaveTracker[[#This Row],[Employee Name]]),"-----",VLOOKUP(LeaveTracker[[#This Row],[Employee Name]],'List of Employees'!$B$4:$H$767,7))</f>
        <v>PICNIC GROVE</v>
      </c>
      <c r="F113" s="66" t="str">
        <f>IF(ISBLANK(LeaveTracker[[#This Row],[Employee Name]]),"-----",VLOOKUP(LeaveTracker[[#This Row],[Employee Name]],'List of Employees'!$B$4:$H$767,6))</f>
        <v>CASUAL</v>
      </c>
      <c r="G113" s="49">
        <v>44669</v>
      </c>
      <c r="H113" s="49">
        <v>44673</v>
      </c>
      <c r="I113" s="50" t="s">
        <v>81</v>
      </c>
      <c r="J113" s="52"/>
      <c r="K113" s="50" t="str">
        <f ca="1">LeaveTracker[[#This Row],[Days]]&amp;" "&amp;LeaveTracker[[#This Row],[Type of Leave]]</f>
        <v>5 SL</v>
      </c>
      <c r="L113" s="9">
        <f ca="1">NETWORKDAYS(LeaveTracker[[#This Row],[Start Date]],LeaveTracker[[#This Row],[End Date]],lstHolidays)</f>
        <v>5</v>
      </c>
      <c r="M113" s="9"/>
    </row>
    <row r="114" spans="1:13" ht="30" customHeight="1" x14ac:dyDescent="0.3">
      <c r="A114" s="50">
        <v>522</v>
      </c>
      <c r="B114" s="55">
        <v>44790</v>
      </c>
      <c r="C114" s="55">
        <v>44709</v>
      </c>
      <c r="D114" s="52" t="s">
        <v>1781</v>
      </c>
      <c r="E114" s="66" t="str">
        <f>IF(ISBLANK(LeaveTracker[[#This Row],[Employee Name]]),"-----",VLOOKUP(LeaveTracker[[#This Row],[Employee Name]],'List of Employees'!$B$4:$H$767,7))</f>
        <v>PICNIC GROVE</v>
      </c>
      <c r="F114" s="66" t="str">
        <f>IF(ISBLANK(LeaveTracker[[#This Row],[Employee Name]]),"-----",VLOOKUP(LeaveTracker[[#This Row],[Employee Name]],'List of Employees'!$B$4:$H$767,6))</f>
        <v>CASUAL</v>
      </c>
      <c r="G114" s="49">
        <v>44699</v>
      </c>
      <c r="H114" s="49">
        <v>44699</v>
      </c>
      <c r="I114" s="50" t="s">
        <v>81</v>
      </c>
      <c r="J114" s="52"/>
      <c r="K114" s="50" t="str">
        <f ca="1">LeaveTracker[[#This Row],[Days]]&amp;" "&amp;LeaveTracker[[#This Row],[Type of Leave]]</f>
        <v>1 SL</v>
      </c>
      <c r="L114" s="9">
        <f ca="1">NETWORKDAYS(LeaveTracker[[#This Row],[Start Date]],LeaveTracker[[#This Row],[End Date]],lstHolidays)</f>
        <v>1</v>
      </c>
      <c r="M114" s="9"/>
    </row>
    <row r="115" spans="1:13" ht="30" customHeight="1" x14ac:dyDescent="0.3">
      <c r="A115" s="50">
        <v>523</v>
      </c>
      <c r="B115" s="55">
        <v>44790</v>
      </c>
      <c r="C115" s="55">
        <v>44683</v>
      </c>
      <c r="D115" s="52" t="s">
        <v>1781</v>
      </c>
      <c r="E115" s="66" t="str">
        <f>IF(ISBLANK(LeaveTracker[[#This Row],[Employee Name]]),"-----",VLOOKUP(LeaveTracker[[#This Row],[Employee Name]],'List of Employees'!$B$4:$H$767,7))</f>
        <v>PICNIC GROVE</v>
      </c>
      <c r="F115" s="66" t="str">
        <f>IF(ISBLANK(LeaveTracker[[#This Row],[Employee Name]]),"-----",VLOOKUP(LeaveTracker[[#This Row],[Employee Name]],'List of Employees'!$B$4:$H$767,6))</f>
        <v>CASUAL</v>
      </c>
      <c r="G115" s="49">
        <v>44676</v>
      </c>
      <c r="H115" s="49">
        <v>44680</v>
      </c>
      <c r="I115" s="50" t="s">
        <v>81</v>
      </c>
      <c r="J115" s="52"/>
      <c r="K115" s="50" t="str">
        <f ca="1">LeaveTracker[[#This Row],[Days]]&amp;" "&amp;LeaveTracker[[#This Row],[Type of Leave]]</f>
        <v>5 SL</v>
      </c>
      <c r="L115" s="9">
        <f ca="1">NETWORKDAYS(LeaveTracker[[#This Row],[Start Date]],LeaveTracker[[#This Row],[End Date]],lstHolidays)</f>
        <v>5</v>
      </c>
      <c r="M115" s="9"/>
    </row>
    <row r="116" spans="1:13" ht="30" customHeight="1" x14ac:dyDescent="0.3">
      <c r="A116" s="50">
        <v>524</v>
      </c>
      <c r="B116" s="55">
        <v>44790</v>
      </c>
      <c r="C116" s="55">
        <v>44725</v>
      </c>
      <c r="D116" s="52" t="s">
        <v>1782</v>
      </c>
      <c r="E116" s="66" t="str">
        <f>IF(ISBLANK(LeaveTracker[[#This Row],[Employee Name]]),"-----",VLOOKUP(LeaveTracker[[#This Row],[Employee Name]],'List of Employees'!$B$4:$H$767,7))</f>
        <v>ONT</v>
      </c>
      <c r="F116" s="66" t="str">
        <f>IF(ISBLANK(LeaveTracker[[#This Row],[Employee Name]]),"-----",VLOOKUP(LeaveTracker[[#This Row],[Employee Name]],'List of Employees'!$B$4:$H$767,6))</f>
        <v>CASUAL</v>
      </c>
      <c r="G116" s="49">
        <v>44742</v>
      </c>
      <c r="H116" s="49">
        <v>44742</v>
      </c>
      <c r="I116" s="50" t="s">
        <v>297</v>
      </c>
      <c r="J116" s="52" t="s">
        <v>1001</v>
      </c>
      <c r="K116" s="50" t="str">
        <f ca="1">LeaveTracker[[#This Row],[Days]]&amp;" "&amp;LeaveTracker[[#This Row],[Type of Leave]]</f>
        <v>1 OTHER</v>
      </c>
      <c r="L116" s="9">
        <f ca="1">NETWORKDAYS(LeaveTracker[[#This Row],[Start Date]],LeaveTracker[[#This Row],[End Date]],lstHolidays)</f>
        <v>1</v>
      </c>
      <c r="M116" s="9"/>
    </row>
    <row r="117" spans="1:13" ht="30" customHeight="1" x14ac:dyDescent="0.3">
      <c r="A117" s="50">
        <v>524</v>
      </c>
      <c r="B117" s="55">
        <v>44790</v>
      </c>
      <c r="C117" s="55">
        <v>44725</v>
      </c>
      <c r="D117" s="52" t="s">
        <v>1782</v>
      </c>
      <c r="E117" s="66" t="str">
        <f>IF(ISBLANK(LeaveTracker[[#This Row],[Employee Name]]),"-----",VLOOKUP(LeaveTracker[[#This Row],[Employee Name]],'List of Employees'!$B$4:$H$767,7))</f>
        <v>ONT</v>
      </c>
      <c r="F117" s="66" t="str">
        <f>IF(ISBLANK(LeaveTracker[[#This Row],[Employee Name]]),"-----",VLOOKUP(LeaveTracker[[#This Row],[Employee Name]],'List of Employees'!$B$4:$H$767,6))</f>
        <v>CASUAL</v>
      </c>
      <c r="G117" s="49">
        <v>44743</v>
      </c>
      <c r="H117" s="49">
        <v>44743</v>
      </c>
      <c r="I117" s="50" t="s">
        <v>297</v>
      </c>
      <c r="J117" s="52" t="s">
        <v>1001</v>
      </c>
      <c r="K117" s="50" t="str">
        <f ca="1">LeaveTracker[[#This Row],[Days]]&amp;" "&amp;LeaveTracker[[#This Row],[Type of Leave]]</f>
        <v>1 OTHER</v>
      </c>
      <c r="L117" s="9">
        <f ca="1">NETWORKDAYS(LeaveTracker[[#This Row],[Start Date]],LeaveTracker[[#This Row],[End Date]],lstHolidays)</f>
        <v>1</v>
      </c>
      <c r="M117" s="9"/>
    </row>
    <row r="118" spans="1:13" ht="30" customHeight="1" x14ac:dyDescent="0.3">
      <c r="A118" s="50">
        <v>525</v>
      </c>
      <c r="B118" s="55">
        <v>44790</v>
      </c>
      <c r="C118" s="55">
        <v>44688</v>
      </c>
      <c r="D118" s="52" t="s">
        <v>1782</v>
      </c>
      <c r="E118" s="66" t="str">
        <f>IF(ISBLANK(LeaveTracker[[#This Row],[Employee Name]]),"-----",VLOOKUP(LeaveTracker[[#This Row],[Employee Name]],'List of Employees'!$B$4:$H$767,7))</f>
        <v>ONT</v>
      </c>
      <c r="F118" s="66" t="str">
        <f>IF(ISBLANK(LeaveTracker[[#This Row],[Employee Name]]),"-----",VLOOKUP(LeaveTracker[[#This Row],[Employee Name]],'List of Employees'!$B$4:$H$767,6))</f>
        <v>CASUAL</v>
      </c>
      <c r="G118" s="49">
        <v>44699</v>
      </c>
      <c r="H118" s="49">
        <v>44701</v>
      </c>
      <c r="I118" s="50" t="s">
        <v>297</v>
      </c>
      <c r="J118" s="52" t="s">
        <v>1001</v>
      </c>
      <c r="K118" s="50" t="str">
        <f ca="1">LeaveTracker[[#This Row],[Days]]&amp;" "&amp;LeaveTracker[[#This Row],[Type of Leave]]</f>
        <v>3 OTHER</v>
      </c>
      <c r="L118" s="9">
        <f ca="1">NETWORKDAYS(LeaveTracker[[#This Row],[Start Date]],LeaveTracker[[#This Row],[End Date]],lstHolidays)</f>
        <v>3</v>
      </c>
      <c r="M118" s="9"/>
    </row>
    <row r="119" spans="1:13" ht="30" customHeight="1" x14ac:dyDescent="0.3">
      <c r="A119" s="50">
        <v>526</v>
      </c>
      <c r="B119" s="55">
        <v>44790</v>
      </c>
      <c r="C119" s="55">
        <v>44732</v>
      </c>
      <c r="D119" s="52" t="s">
        <v>1783</v>
      </c>
      <c r="E119" s="66" t="str">
        <f>IF(ISBLANK(LeaveTracker[[#This Row],[Employee Name]]),"-----",VLOOKUP(LeaveTracker[[#This Row],[Employee Name]],'List of Employees'!$B$4:$H$767,7))</f>
        <v>CTO-LICENSE</v>
      </c>
      <c r="F119" s="66" t="str">
        <f>IF(ISBLANK(LeaveTracker[[#This Row],[Employee Name]]),"-----",VLOOKUP(LeaveTracker[[#This Row],[Employee Name]],'List of Employees'!$B$4:$H$767,6))</f>
        <v>CASUAL</v>
      </c>
      <c r="G119" s="49">
        <v>44729</v>
      </c>
      <c r="H119" s="49">
        <v>44729</v>
      </c>
      <c r="I119" s="50" t="s">
        <v>82</v>
      </c>
      <c r="J119" s="52"/>
      <c r="K119" s="50" t="str">
        <f ca="1">LeaveTracker[[#This Row],[Days]]&amp;" "&amp;LeaveTracker[[#This Row],[Type of Leave]]</f>
        <v>1 VL</v>
      </c>
      <c r="L119" s="9">
        <f ca="1">NETWORKDAYS(LeaveTracker[[#This Row],[Start Date]],LeaveTracker[[#This Row],[End Date]],lstHolidays)</f>
        <v>1</v>
      </c>
      <c r="M119" s="9"/>
    </row>
    <row r="120" spans="1:13" ht="30" customHeight="1" x14ac:dyDescent="0.3">
      <c r="A120" s="50">
        <v>527</v>
      </c>
      <c r="B120" s="55">
        <v>44790</v>
      </c>
      <c r="C120" s="55">
        <v>44719</v>
      </c>
      <c r="D120" s="52" t="s">
        <v>1783</v>
      </c>
      <c r="E120" s="66" t="str">
        <f>IF(ISBLANK(LeaveTracker[[#This Row],[Employee Name]]),"-----",VLOOKUP(LeaveTracker[[#This Row],[Employee Name]],'List of Employees'!$B$4:$H$767,7))</f>
        <v>CTO-LICENSE</v>
      </c>
      <c r="F120" s="66" t="str">
        <f>IF(ISBLANK(LeaveTracker[[#This Row],[Employee Name]]),"-----",VLOOKUP(LeaveTracker[[#This Row],[Employee Name]],'List of Employees'!$B$4:$H$767,6))</f>
        <v>CASUAL</v>
      </c>
      <c r="G120" s="49">
        <v>44718</v>
      </c>
      <c r="H120" s="49">
        <v>44718</v>
      </c>
      <c r="I120" s="50" t="s">
        <v>82</v>
      </c>
      <c r="J120" s="52"/>
      <c r="K120" s="50" t="str">
        <f ca="1">LeaveTracker[[#This Row],[Days]]&amp;" "&amp;LeaveTracker[[#This Row],[Type of Leave]]</f>
        <v>1 VL</v>
      </c>
      <c r="L120" s="9">
        <f ca="1">NETWORKDAYS(LeaveTracker[[#This Row],[Start Date]],LeaveTracker[[#This Row],[End Date]],lstHolidays)</f>
        <v>1</v>
      </c>
      <c r="M120" s="9"/>
    </row>
    <row r="121" spans="1:13" ht="30" customHeight="1" x14ac:dyDescent="0.3">
      <c r="A121" s="50">
        <v>528</v>
      </c>
      <c r="B121" s="55">
        <v>44790</v>
      </c>
      <c r="C121" s="55">
        <v>44718</v>
      </c>
      <c r="D121" s="52" t="s">
        <v>1784</v>
      </c>
      <c r="E121" s="66" t="str">
        <f>IF(ISBLANK(LeaveTracker[[#This Row],[Employee Name]]),"-----",VLOOKUP(LeaveTracker[[#This Row],[Employee Name]],'List of Employees'!$B$4:$H$767,7))</f>
        <v>CENRO</v>
      </c>
      <c r="F121" s="66" t="str">
        <f>IF(ISBLANK(LeaveTracker[[#This Row],[Employee Name]]),"-----",VLOOKUP(LeaveTracker[[#This Row],[Employee Name]],'List of Employees'!$B$4:$H$767,6))</f>
        <v>CASUAL</v>
      </c>
      <c r="G121" s="49">
        <v>44749</v>
      </c>
      <c r="H121" s="49">
        <v>44750</v>
      </c>
      <c r="I121" s="50" t="s">
        <v>297</v>
      </c>
      <c r="J121" s="52" t="s">
        <v>1000</v>
      </c>
      <c r="K121" s="50" t="str">
        <f ca="1">LeaveTracker[[#This Row],[Days]]&amp;" "&amp;LeaveTracker[[#This Row],[Type of Leave]]</f>
        <v>2 OTHER</v>
      </c>
      <c r="L121" s="9">
        <f ca="1">NETWORKDAYS(LeaveTracker[[#This Row],[Start Date]],LeaveTracker[[#This Row],[End Date]],lstHolidays)</f>
        <v>2</v>
      </c>
      <c r="M121" s="9"/>
    </row>
    <row r="122" spans="1:13" ht="30" customHeight="1" x14ac:dyDescent="0.3">
      <c r="A122" s="50">
        <v>529</v>
      </c>
      <c r="B122" s="55">
        <v>44790</v>
      </c>
      <c r="C122" s="55">
        <v>44741</v>
      </c>
      <c r="D122" s="52" t="s">
        <v>1785</v>
      </c>
      <c r="E122" s="66" t="str">
        <f>IF(ISBLANK(LeaveTracker[[#This Row],[Employee Name]]),"-----",VLOOKUP(LeaveTracker[[#This Row],[Employee Name]],'List of Employees'!$B$4:$H$767,7))</f>
        <v>GSO</v>
      </c>
      <c r="F122" s="66" t="str">
        <f>IF(ISBLANK(LeaveTracker[[#This Row],[Employee Name]]),"-----",VLOOKUP(LeaveTracker[[#This Row],[Employee Name]],'List of Employees'!$B$4:$H$767,6))</f>
        <v>CASUAL</v>
      </c>
      <c r="G122" s="49">
        <v>44740</v>
      </c>
      <c r="H122" s="49">
        <v>44740</v>
      </c>
      <c r="I122" s="50" t="s">
        <v>81</v>
      </c>
      <c r="J122" s="52"/>
      <c r="K122" s="50" t="str">
        <f ca="1">LeaveTracker[[#This Row],[Days]]&amp;" "&amp;LeaveTracker[[#This Row],[Type of Leave]]</f>
        <v>1 SL</v>
      </c>
      <c r="L122" s="9">
        <f ca="1">NETWORKDAYS(LeaveTracker[[#This Row],[Start Date]],LeaveTracker[[#This Row],[End Date]],lstHolidays)</f>
        <v>1</v>
      </c>
      <c r="M122" s="9"/>
    </row>
    <row r="123" spans="1:13" ht="30" customHeight="1" x14ac:dyDescent="0.3">
      <c r="A123" s="50">
        <v>530</v>
      </c>
      <c r="B123" s="55">
        <v>44790</v>
      </c>
      <c r="C123" s="55">
        <v>44732</v>
      </c>
      <c r="D123" s="52" t="s">
        <v>1786</v>
      </c>
      <c r="E123" s="66" t="str">
        <f>IF(ISBLANK(LeaveTracker[[#This Row],[Employee Name]]),"-----",VLOOKUP(LeaveTracker[[#This Row],[Employee Name]],'List of Employees'!$B$4:$H$767,7))</f>
        <v>CENRO</v>
      </c>
      <c r="F123" s="66" t="str">
        <f>IF(ISBLANK(LeaveTracker[[#This Row],[Employee Name]]),"-----",VLOOKUP(LeaveTracker[[#This Row],[Employee Name]],'List of Employees'!$B$4:$H$767,6))</f>
        <v>CASUAL</v>
      </c>
      <c r="G123" s="49">
        <v>44732</v>
      </c>
      <c r="H123" s="49">
        <v>44736</v>
      </c>
      <c r="I123" s="50" t="s">
        <v>81</v>
      </c>
      <c r="J123" s="52"/>
      <c r="K123" s="50" t="str">
        <f ca="1">LeaveTracker[[#This Row],[Days]]&amp;" "&amp;LeaveTracker[[#This Row],[Type of Leave]]</f>
        <v>5 SL</v>
      </c>
      <c r="L123" s="9">
        <f ca="1">NETWORKDAYS(LeaveTracker[[#This Row],[Start Date]],LeaveTracker[[#This Row],[End Date]],lstHolidays)</f>
        <v>5</v>
      </c>
      <c r="M123" s="9"/>
    </row>
    <row r="124" spans="1:13" ht="30" customHeight="1" x14ac:dyDescent="0.3">
      <c r="A124" s="50">
        <v>530</v>
      </c>
      <c r="B124" s="55">
        <v>44790</v>
      </c>
      <c r="C124" s="55">
        <v>44732</v>
      </c>
      <c r="D124" s="52" t="s">
        <v>1786</v>
      </c>
      <c r="E124" s="66" t="str">
        <f>IF(ISBLANK(LeaveTracker[[#This Row],[Employee Name]]),"-----",VLOOKUP(LeaveTracker[[#This Row],[Employee Name]],'List of Employees'!$B$4:$H$767,7))</f>
        <v>CENRO</v>
      </c>
      <c r="F124" s="66" t="str">
        <f>IF(ISBLANK(LeaveTracker[[#This Row],[Employee Name]]),"-----",VLOOKUP(LeaveTracker[[#This Row],[Employee Name]],'List of Employees'!$B$4:$H$767,6))</f>
        <v>CASUAL</v>
      </c>
      <c r="G124" s="49">
        <v>44739</v>
      </c>
      <c r="H124" s="49">
        <v>44742</v>
      </c>
      <c r="I124" s="50" t="s">
        <v>81</v>
      </c>
      <c r="J124" s="52"/>
      <c r="K124" s="50" t="str">
        <f ca="1">LeaveTracker[[#This Row],[Days]]&amp;" "&amp;LeaveTracker[[#This Row],[Type of Leave]]</f>
        <v>4 SL</v>
      </c>
      <c r="L124" s="9">
        <f ca="1">NETWORKDAYS(LeaveTracker[[#This Row],[Start Date]],LeaveTracker[[#This Row],[End Date]],lstHolidays)</f>
        <v>4</v>
      </c>
      <c r="M124" s="9"/>
    </row>
    <row r="125" spans="1:13" ht="30" customHeight="1" x14ac:dyDescent="0.3">
      <c r="A125" s="50">
        <v>530</v>
      </c>
      <c r="B125" s="55">
        <v>44790</v>
      </c>
      <c r="C125" s="55">
        <v>44732</v>
      </c>
      <c r="D125" s="52" t="s">
        <v>1786</v>
      </c>
      <c r="E125" s="66" t="str">
        <f>IF(ISBLANK(LeaveTracker[[#This Row],[Employee Name]]),"-----",VLOOKUP(LeaveTracker[[#This Row],[Employee Name]],'List of Employees'!$B$4:$H$767,7))</f>
        <v>CENRO</v>
      </c>
      <c r="F125" s="66" t="str">
        <f>IF(ISBLANK(LeaveTracker[[#This Row],[Employee Name]]),"-----",VLOOKUP(LeaveTracker[[#This Row],[Employee Name]],'List of Employees'!$B$4:$H$767,6))</f>
        <v>CASUAL</v>
      </c>
      <c r="G125" s="49">
        <v>44743</v>
      </c>
      <c r="H125" s="49">
        <v>44749</v>
      </c>
      <c r="I125" s="50" t="s">
        <v>81</v>
      </c>
      <c r="J125" s="52"/>
      <c r="K125" s="50" t="str">
        <f ca="1">LeaveTracker[[#This Row],[Days]]&amp;" "&amp;LeaveTracker[[#This Row],[Type of Leave]]</f>
        <v>5 SL</v>
      </c>
      <c r="L125" s="9">
        <f ca="1">NETWORKDAYS(LeaveTracker[[#This Row],[Start Date]],LeaveTracker[[#This Row],[End Date]],lstHolidays)</f>
        <v>5</v>
      </c>
      <c r="M125" s="9"/>
    </row>
    <row r="126" spans="1:13" ht="30" customHeight="1" x14ac:dyDescent="0.3">
      <c r="A126" s="50">
        <v>531</v>
      </c>
      <c r="B126" s="55">
        <v>44790</v>
      </c>
      <c r="C126" s="55">
        <v>44732</v>
      </c>
      <c r="D126" s="52" t="s">
        <v>1786</v>
      </c>
      <c r="E126" s="66" t="str">
        <f>IF(ISBLANK(LeaveTracker[[#This Row],[Employee Name]]),"-----",VLOOKUP(LeaveTracker[[#This Row],[Employee Name]],'List of Employees'!$B$4:$H$767,7))</f>
        <v>CENRO</v>
      </c>
      <c r="F126" s="66" t="str">
        <f>IF(ISBLANK(LeaveTracker[[#This Row],[Employee Name]]),"-----",VLOOKUP(LeaveTracker[[#This Row],[Employee Name]],'List of Employees'!$B$4:$H$767,6))</f>
        <v>CASUAL</v>
      </c>
      <c r="G126" s="49">
        <v>44723</v>
      </c>
      <c r="H126" s="49">
        <v>44723</v>
      </c>
      <c r="I126" s="50" t="s">
        <v>81</v>
      </c>
      <c r="J126" s="52"/>
      <c r="K126" s="50" t="str">
        <f ca="1">LeaveTracker[[#This Row],[Days]]&amp;" "&amp;LeaveTracker[[#This Row],[Type of Leave]]</f>
        <v>0 SL</v>
      </c>
      <c r="L126" s="9">
        <f ca="1">NETWORKDAYS(LeaveTracker[[#This Row],[Start Date]],LeaveTracker[[#This Row],[End Date]],lstHolidays)</f>
        <v>0</v>
      </c>
      <c r="M126" s="9"/>
    </row>
    <row r="127" spans="1:13" ht="30" customHeight="1" x14ac:dyDescent="0.3">
      <c r="A127" s="50">
        <v>531</v>
      </c>
      <c r="B127" s="55">
        <v>44790</v>
      </c>
      <c r="C127" s="55">
        <v>44732</v>
      </c>
      <c r="D127" s="52" t="s">
        <v>1786</v>
      </c>
      <c r="E127" s="66" t="str">
        <f>IF(ISBLANK(LeaveTracker[[#This Row],[Employee Name]]),"-----",VLOOKUP(LeaveTracker[[#This Row],[Employee Name]],'List of Employees'!$B$4:$H$767,7))</f>
        <v>CENRO</v>
      </c>
      <c r="F127" s="66" t="str">
        <f>IF(ISBLANK(LeaveTracker[[#This Row],[Employee Name]]),"-----",VLOOKUP(LeaveTracker[[#This Row],[Employee Name]],'List of Employees'!$B$4:$H$767,6))</f>
        <v>CASUAL</v>
      </c>
      <c r="G127" s="49">
        <v>44725</v>
      </c>
      <c r="H127" s="49">
        <v>44730</v>
      </c>
      <c r="I127" s="50"/>
      <c r="J127" s="52"/>
      <c r="K127" s="50" t="str">
        <f ca="1">LeaveTracker[[#This Row],[Days]]&amp;" "&amp;LeaveTracker[[#This Row],[Type of Leave]]</f>
        <v xml:space="preserve">5 </v>
      </c>
      <c r="L127" s="9">
        <f ca="1">NETWORKDAYS(LeaveTracker[[#This Row],[Start Date]],LeaveTracker[[#This Row],[End Date]],lstHolidays)</f>
        <v>5</v>
      </c>
      <c r="M127" s="9"/>
    </row>
    <row r="128" spans="1:13" ht="30" customHeight="1" x14ac:dyDescent="0.3">
      <c r="A128" s="50">
        <v>532</v>
      </c>
      <c r="B128" s="55">
        <v>44790</v>
      </c>
      <c r="C128" s="55">
        <v>44753</v>
      </c>
      <c r="D128" s="52" t="s">
        <v>1787</v>
      </c>
      <c r="E128" s="66" t="str">
        <f>IF(ISBLANK(LeaveTracker[[#This Row],[Employee Name]]),"-----",VLOOKUP(LeaveTracker[[#This Row],[Employee Name]],'List of Employees'!$B$4:$H$767,7))</f>
        <v>CENRO</v>
      </c>
      <c r="F128" s="66" t="str">
        <f>IF(ISBLANK(LeaveTracker[[#This Row],[Employee Name]]),"-----",VLOOKUP(LeaveTracker[[#This Row],[Employee Name]],'List of Employees'!$B$4:$H$767,6))</f>
        <v>CASUAL</v>
      </c>
      <c r="G128" s="49">
        <v>44750</v>
      </c>
      <c r="H128" s="49">
        <v>44751</v>
      </c>
      <c r="I128" s="50" t="s">
        <v>81</v>
      </c>
      <c r="J128" s="52"/>
      <c r="K128" s="50" t="str">
        <f ca="1">LeaveTracker[[#This Row],[Days]]&amp;" "&amp;LeaveTracker[[#This Row],[Type of Leave]]</f>
        <v>1 SL</v>
      </c>
      <c r="L128" s="9">
        <f ca="1">NETWORKDAYS(LeaveTracker[[#This Row],[Start Date]],LeaveTracker[[#This Row],[End Date]],lstHolidays)</f>
        <v>1</v>
      </c>
      <c r="M128" s="9"/>
    </row>
    <row r="129" spans="1:13" ht="30" customHeight="1" x14ac:dyDescent="0.3">
      <c r="A129" s="50">
        <v>533</v>
      </c>
      <c r="B129" s="55">
        <v>44790</v>
      </c>
      <c r="C129" s="55">
        <v>44753</v>
      </c>
      <c r="D129" s="52" t="s">
        <v>1788</v>
      </c>
      <c r="E129" s="66" t="str">
        <f>IF(ISBLANK(LeaveTracker[[#This Row],[Employee Name]]),"-----",VLOOKUP(LeaveTracker[[#This Row],[Employee Name]],'List of Employees'!$B$4:$H$767,7))</f>
        <v>CENRO</v>
      </c>
      <c r="F129" s="66" t="str">
        <f>IF(ISBLANK(LeaveTracker[[#This Row],[Employee Name]]),"-----",VLOOKUP(LeaveTracker[[#This Row],[Employee Name]],'List of Employees'!$B$4:$H$767,6))</f>
        <v>CASUAL</v>
      </c>
      <c r="G129" s="49">
        <v>44760</v>
      </c>
      <c r="H129" s="49">
        <v>44765</v>
      </c>
      <c r="I129" s="50" t="s">
        <v>81</v>
      </c>
      <c r="J129" s="52"/>
      <c r="K129" s="50" t="str">
        <f ca="1">LeaveTracker[[#This Row],[Days]]&amp;" "&amp;LeaveTracker[[#This Row],[Type of Leave]]</f>
        <v>5 SL</v>
      </c>
      <c r="L129" s="9">
        <f ca="1">NETWORKDAYS(LeaveTracker[[#This Row],[Start Date]],LeaveTracker[[#This Row],[End Date]],lstHolidays)</f>
        <v>5</v>
      </c>
      <c r="M129" s="9"/>
    </row>
    <row r="130" spans="1:13" ht="30" customHeight="1" x14ac:dyDescent="0.3">
      <c r="A130" s="50">
        <v>533</v>
      </c>
      <c r="B130" s="55">
        <v>44790</v>
      </c>
      <c r="C130" s="55">
        <v>44753</v>
      </c>
      <c r="D130" s="52" t="s">
        <v>1788</v>
      </c>
      <c r="E130" s="66" t="str">
        <f>IF(ISBLANK(LeaveTracker[[#This Row],[Employee Name]]),"-----",VLOOKUP(LeaveTracker[[#This Row],[Employee Name]],'List of Employees'!$B$4:$H$767,7))</f>
        <v>CENRO</v>
      </c>
      <c r="F130" s="66" t="str">
        <f>IF(ISBLANK(LeaveTracker[[#This Row],[Employee Name]]),"-----",VLOOKUP(LeaveTracker[[#This Row],[Employee Name]],'List of Employees'!$B$4:$H$767,6))</f>
        <v>CASUAL</v>
      </c>
      <c r="G130" s="49">
        <v>44767</v>
      </c>
      <c r="H130" s="49">
        <v>44772</v>
      </c>
      <c r="I130" s="50" t="s">
        <v>81</v>
      </c>
      <c r="J130" s="52"/>
      <c r="K130" s="50" t="str">
        <f ca="1">LeaveTracker[[#This Row],[Days]]&amp;" "&amp;LeaveTracker[[#This Row],[Type of Leave]]</f>
        <v>5 SL</v>
      </c>
      <c r="L130" s="9">
        <f ca="1">NETWORKDAYS(LeaveTracker[[#This Row],[Start Date]],LeaveTracker[[#This Row],[End Date]],lstHolidays)</f>
        <v>5</v>
      </c>
      <c r="M130" s="9"/>
    </row>
    <row r="131" spans="1:13" ht="30" customHeight="1" x14ac:dyDescent="0.3">
      <c r="A131" s="50">
        <v>533</v>
      </c>
      <c r="B131" s="55">
        <v>44790</v>
      </c>
      <c r="C131" s="55">
        <v>44753</v>
      </c>
      <c r="D131" s="52" t="s">
        <v>1788</v>
      </c>
      <c r="E131" s="66" t="str">
        <f>IF(ISBLANK(LeaveTracker[[#This Row],[Employee Name]]),"-----",VLOOKUP(LeaveTracker[[#This Row],[Employee Name]],'List of Employees'!$B$4:$H$767,7))</f>
        <v>CENRO</v>
      </c>
      <c r="F131" s="66" t="str">
        <f>IF(ISBLANK(LeaveTracker[[#This Row],[Employee Name]]),"-----",VLOOKUP(LeaveTracker[[#This Row],[Employee Name]],'List of Employees'!$B$4:$H$767,6))</f>
        <v>CASUAL</v>
      </c>
      <c r="G131" s="49">
        <v>44774</v>
      </c>
      <c r="H131" s="49">
        <v>44775</v>
      </c>
      <c r="I131" s="50"/>
      <c r="J131" s="52"/>
      <c r="K131" s="50" t="str">
        <f ca="1">LeaveTracker[[#This Row],[Days]]&amp;" "&amp;LeaveTracker[[#This Row],[Type of Leave]]</f>
        <v xml:space="preserve">2 </v>
      </c>
      <c r="L131" s="9">
        <f ca="1">NETWORKDAYS(LeaveTracker[[#This Row],[Start Date]],LeaveTracker[[#This Row],[End Date]],lstHolidays)</f>
        <v>2</v>
      </c>
      <c r="M131" s="9"/>
    </row>
    <row r="132" spans="1:13" ht="30" customHeight="1" x14ac:dyDescent="0.3">
      <c r="A132" s="50">
        <v>534</v>
      </c>
      <c r="B132" s="55">
        <v>44790</v>
      </c>
      <c r="C132" s="55">
        <v>44720</v>
      </c>
      <c r="D132" s="52" t="s">
        <v>1789</v>
      </c>
      <c r="E132" s="66" t="str">
        <f>IF(ISBLANK(LeaveTracker[[#This Row],[Employee Name]]),"-----",VLOOKUP(LeaveTracker[[#This Row],[Employee Name]],'List of Employees'!$B$4:$H$767,7))</f>
        <v>CENRO</v>
      </c>
      <c r="F132" s="66" t="str">
        <f>IF(ISBLANK(LeaveTracker[[#This Row],[Employee Name]]),"-----",VLOOKUP(LeaveTracker[[#This Row],[Employee Name]],'List of Employees'!$B$4:$H$767,6))</f>
        <v>CASUAL</v>
      </c>
      <c r="G132" s="49">
        <v>44718</v>
      </c>
      <c r="H132" s="49">
        <v>44718</v>
      </c>
      <c r="I132" s="50" t="s">
        <v>81</v>
      </c>
      <c r="J132" s="52"/>
      <c r="K132" s="50" t="str">
        <f ca="1">LeaveTracker[[#This Row],[Days]]&amp;" "&amp;LeaveTracker[[#This Row],[Type of Leave]]</f>
        <v>1 SL</v>
      </c>
      <c r="L132" s="9">
        <f ca="1">NETWORKDAYS(LeaveTracker[[#This Row],[Start Date]],LeaveTracker[[#This Row],[End Date]],lstHolidays)</f>
        <v>1</v>
      </c>
      <c r="M132" s="9"/>
    </row>
    <row r="133" spans="1:13" ht="30" customHeight="1" x14ac:dyDescent="0.3">
      <c r="A133" s="50">
        <v>535</v>
      </c>
      <c r="B133" s="55">
        <v>44790</v>
      </c>
      <c r="C133" s="55">
        <v>44757</v>
      </c>
      <c r="D133" s="52" t="s">
        <v>1790</v>
      </c>
      <c r="E133" s="66" t="str">
        <f>IF(ISBLANK(LeaveTracker[[#This Row],[Employee Name]]),"-----",VLOOKUP(LeaveTracker[[#This Row],[Employee Name]],'List of Employees'!$B$4:$H$767,7))</f>
        <v>CENRO</v>
      </c>
      <c r="F133" s="66" t="str">
        <f>IF(ISBLANK(LeaveTracker[[#This Row],[Employee Name]]),"-----",VLOOKUP(LeaveTracker[[#This Row],[Employee Name]],'List of Employees'!$B$4:$H$767,6))</f>
        <v>CASUAL</v>
      </c>
      <c r="G133" s="49">
        <v>44755</v>
      </c>
      <c r="H133" s="49">
        <v>44756</v>
      </c>
      <c r="I133" s="50" t="s">
        <v>81</v>
      </c>
      <c r="J133" s="52"/>
      <c r="K133" s="50" t="str">
        <f ca="1">LeaveTracker[[#This Row],[Days]]&amp;" "&amp;LeaveTracker[[#This Row],[Type of Leave]]</f>
        <v>2 SL</v>
      </c>
      <c r="L133" s="9">
        <f ca="1">NETWORKDAYS(LeaveTracker[[#This Row],[Start Date]],LeaveTracker[[#This Row],[End Date]],lstHolidays)</f>
        <v>2</v>
      </c>
      <c r="M133" s="9"/>
    </row>
    <row r="134" spans="1:13" ht="30" customHeight="1" x14ac:dyDescent="0.3">
      <c r="A134" s="50">
        <v>535</v>
      </c>
      <c r="B134" s="55">
        <v>44790</v>
      </c>
      <c r="C134" s="55">
        <v>44757</v>
      </c>
      <c r="D134" s="52" t="s">
        <v>1790</v>
      </c>
      <c r="E134" s="66" t="str">
        <f>IF(ISBLANK(LeaveTracker[[#This Row],[Employee Name]]),"-----",VLOOKUP(LeaveTracker[[#This Row],[Employee Name]],'List of Employees'!$B$4:$H$767,7))</f>
        <v>CENRO</v>
      </c>
      <c r="F134" s="66" t="str">
        <f>IF(ISBLANK(LeaveTracker[[#This Row],[Employee Name]]),"-----",VLOOKUP(LeaveTracker[[#This Row],[Employee Name]],'List of Employees'!$B$4:$H$767,6))</f>
        <v>CASUAL</v>
      </c>
      <c r="G134" s="49">
        <v>44758</v>
      </c>
      <c r="H134" s="49">
        <v>44763</v>
      </c>
      <c r="I134" s="50" t="s">
        <v>81</v>
      </c>
      <c r="J134" s="52"/>
      <c r="K134" s="50" t="str">
        <f ca="1">LeaveTracker[[#This Row],[Days]]&amp;" "&amp;LeaveTracker[[#This Row],[Type of Leave]]</f>
        <v>4 SL</v>
      </c>
      <c r="L134" s="9">
        <f ca="1">NETWORKDAYS(LeaveTracker[[#This Row],[Start Date]],LeaveTracker[[#This Row],[End Date]],lstHolidays)</f>
        <v>4</v>
      </c>
      <c r="M134" s="9"/>
    </row>
    <row r="135" spans="1:13" ht="30" customHeight="1" x14ac:dyDescent="0.3">
      <c r="A135" s="50">
        <v>535</v>
      </c>
      <c r="B135" s="55">
        <v>44790</v>
      </c>
      <c r="C135" s="55">
        <v>44757</v>
      </c>
      <c r="D135" s="52" t="s">
        <v>1790</v>
      </c>
      <c r="E135" s="66" t="str">
        <f>IF(ISBLANK(LeaveTracker[[#This Row],[Employee Name]]),"-----",VLOOKUP(LeaveTracker[[#This Row],[Employee Name]],'List of Employees'!$B$4:$H$767,7))</f>
        <v>CENRO</v>
      </c>
      <c r="F135" s="66" t="str">
        <f>IF(ISBLANK(LeaveTracker[[#This Row],[Employee Name]]),"-----",VLOOKUP(LeaveTracker[[#This Row],[Employee Name]],'List of Employees'!$B$4:$H$767,6))</f>
        <v>CASUAL</v>
      </c>
      <c r="G135" s="49">
        <v>44765</v>
      </c>
      <c r="H135" s="49">
        <v>44766</v>
      </c>
      <c r="I135" s="50" t="s">
        <v>81</v>
      </c>
      <c r="J135" s="52"/>
      <c r="K135" s="50" t="str">
        <f ca="1">LeaveTracker[[#This Row],[Days]]&amp;" "&amp;LeaveTracker[[#This Row],[Type of Leave]]</f>
        <v>0 SL</v>
      </c>
      <c r="L135" s="9">
        <f ca="1">NETWORKDAYS(LeaveTracker[[#This Row],[Start Date]],LeaveTracker[[#This Row],[End Date]],lstHolidays)</f>
        <v>0</v>
      </c>
      <c r="M135" s="9"/>
    </row>
    <row r="136" spans="1:13" ht="30" customHeight="1" x14ac:dyDescent="0.3">
      <c r="A136" s="50">
        <v>536</v>
      </c>
      <c r="B136" s="55">
        <v>44790</v>
      </c>
      <c r="C136" s="55">
        <v>44760</v>
      </c>
      <c r="D136" s="52" t="s">
        <v>1791</v>
      </c>
      <c r="E136" s="66" t="str">
        <f>IF(ISBLANK(LeaveTracker[[#This Row],[Employee Name]]),"-----",VLOOKUP(LeaveTracker[[#This Row],[Employee Name]],'List of Employees'!$B$4:$H$767,7))</f>
        <v>CENRO</v>
      </c>
      <c r="F136" s="66" t="str">
        <f>IF(ISBLANK(LeaveTracker[[#This Row],[Employee Name]]),"-----",VLOOKUP(LeaveTracker[[#This Row],[Employee Name]],'List of Employees'!$B$4:$H$767,6))</f>
        <v>CASUAL</v>
      </c>
      <c r="G136" s="49">
        <v>44756</v>
      </c>
      <c r="H136" s="49">
        <v>44757</v>
      </c>
      <c r="I136" s="50" t="s">
        <v>81</v>
      </c>
      <c r="J136" s="52"/>
      <c r="K136" s="50" t="str">
        <f ca="1">LeaveTracker[[#This Row],[Days]]&amp;" "&amp;LeaveTracker[[#This Row],[Type of Leave]]</f>
        <v>2 SL</v>
      </c>
      <c r="L136" s="9">
        <f ca="1">NETWORKDAYS(LeaveTracker[[#This Row],[Start Date]],LeaveTracker[[#This Row],[End Date]],lstHolidays)</f>
        <v>2</v>
      </c>
      <c r="M136" s="9"/>
    </row>
    <row r="137" spans="1:13" ht="30" customHeight="1" x14ac:dyDescent="0.3">
      <c r="A137" s="50">
        <v>537</v>
      </c>
      <c r="B137" s="55">
        <v>44790</v>
      </c>
      <c r="C137" s="55">
        <v>44753</v>
      </c>
      <c r="D137" s="52" t="s">
        <v>1792</v>
      </c>
      <c r="E137" s="66" t="str">
        <f>IF(ISBLANK(LeaveTracker[[#This Row],[Employee Name]]),"-----",VLOOKUP(LeaveTracker[[#This Row],[Employee Name]],'List of Employees'!$B$4:$H$767,7))</f>
        <v>CENRO</v>
      </c>
      <c r="F137" s="66" t="str">
        <f>IF(ISBLANK(LeaveTracker[[#This Row],[Employee Name]]),"-----",VLOOKUP(LeaveTracker[[#This Row],[Employee Name]],'List of Employees'!$B$4:$H$767,6))</f>
        <v>CASUAL</v>
      </c>
      <c r="G137" s="49">
        <v>44749</v>
      </c>
      <c r="H137" s="49">
        <v>44751</v>
      </c>
      <c r="I137" s="50" t="s">
        <v>81</v>
      </c>
      <c r="J137" s="52"/>
      <c r="K137" s="50" t="str">
        <f ca="1">LeaveTracker[[#This Row],[Days]]&amp;" "&amp;LeaveTracker[[#This Row],[Type of Leave]]</f>
        <v>2 SL</v>
      </c>
      <c r="L137" s="9">
        <f ca="1">NETWORKDAYS(LeaveTracker[[#This Row],[Start Date]],LeaveTracker[[#This Row],[End Date]],lstHolidays)</f>
        <v>2</v>
      </c>
      <c r="M137" s="9"/>
    </row>
    <row r="138" spans="1:13" ht="30" customHeight="1" x14ac:dyDescent="0.3">
      <c r="A138" s="50">
        <v>538</v>
      </c>
      <c r="B138" s="55">
        <v>44790</v>
      </c>
      <c r="C138" s="55">
        <v>44732</v>
      </c>
      <c r="D138" s="52" t="s">
        <v>1793</v>
      </c>
      <c r="E138" s="66" t="str">
        <f>IF(ISBLANK(LeaveTracker[[#This Row],[Employee Name]]),"-----",VLOOKUP(LeaveTracker[[#This Row],[Employee Name]],'List of Employees'!$B$4:$H$767,7))</f>
        <v>CENRO</v>
      </c>
      <c r="F138" s="66" t="str">
        <f>IF(ISBLANK(LeaveTracker[[#This Row],[Employee Name]]),"-----",VLOOKUP(LeaveTracker[[#This Row],[Employee Name]],'List of Employees'!$B$4:$H$767,6))</f>
        <v>CASUAL</v>
      </c>
      <c r="G138" s="49">
        <v>44740</v>
      </c>
      <c r="H138" s="49">
        <v>44742</v>
      </c>
      <c r="I138" s="50" t="s">
        <v>81</v>
      </c>
      <c r="J138" s="52"/>
      <c r="K138" s="50" t="str">
        <f ca="1">LeaveTracker[[#This Row],[Days]]&amp;" "&amp;LeaveTracker[[#This Row],[Type of Leave]]</f>
        <v>3 SL</v>
      </c>
      <c r="L138" s="9">
        <f ca="1">NETWORKDAYS(LeaveTracker[[#This Row],[Start Date]],LeaveTracker[[#This Row],[End Date]],lstHolidays)</f>
        <v>3</v>
      </c>
      <c r="M138" s="9"/>
    </row>
    <row r="139" spans="1:13" ht="30" customHeight="1" x14ac:dyDescent="0.3">
      <c r="A139" s="50">
        <v>539</v>
      </c>
      <c r="B139" s="55">
        <v>44790</v>
      </c>
      <c r="C139" s="55">
        <v>44733</v>
      </c>
      <c r="D139" s="52" t="s">
        <v>1794</v>
      </c>
      <c r="E139" s="66" t="str">
        <f>IF(ISBLANK(LeaveTracker[[#This Row],[Employee Name]]),"-----",VLOOKUP(LeaveTracker[[#This Row],[Employee Name]],'List of Employees'!$B$4:$H$767,7))</f>
        <v>CENRO</v>
      </c>
      <c r="F139" s="66" t="str">
        <f>IF(ISBLANK(LeaveTracker[[#This Row],[Employee Name]]),"-----",VLOOKUP(LeaveTracker[[#This Row],[Employee Name]],'List of Employees'!$B$4:$H$767,6))</f>
        <v>CASUAL</v>
      </c>
      <c r="G139" s="49">
        <v>44734</v>
      </c>
      <c r="H139" s="49">
        <v>44734</v>
      </c>
      <c r="I139" s="50" t="s">
        <v>297</v>
      </c>
      <c r="J139" s="52" t="s">
        <v>1000</v>
      </c>
      <c r="K139" s="50" t="str">
        <f ca="1">LeaveTracker[[#This Row],[Days]]&amp;" "&amp;LeaveTracker[[#This Row],[Type of Leave]]</f>
        <v>1 OTHER</v>
      </c>
      <c r="L139" s="9">
        <f ca="1">NETWORKDAYS(LeaveTracker[[#This Row],[Start Date]],LeaveTracker[[#This Row],[End Date]],lstHolidays)</f>
        <v>1</v>
      </c>
      <c r="M139" s="9"/>
    </row>
    <row r="140" spans="1:13" ht="30" customHeight="1" x14ac:dyDescent="0.3">
      <c r="A140" s="50">
        <v>540</v>
      </c>
      <c r="B140" s="55">
        <v>44790</v>
      </c>
      <c r="C140" s="55">
        <v>44727</v>
      </c>
      <c r="D140" s="52" t="s">
        <v>1795</v>
      </c>
      <c r="E140" s="66" t="str">
        <f>IF(ISBLANK(LeaveTracker[[#This Row],[Employee Name]]),"-----",VLOOKUP(LeaveTracker[[#This Row],[Employee Name]],'List of Employees'!$B$4:$H$767,7))</f>
        <v>CENRO</v>
      </c>
      <c r="F140" s="66" t="str">
        <f>IF(ISBLANK(LeaveTracker[[#This Row],[Employee Name]]),"-----",VLOOKUP(LeaveTracker[[#This Row],[Employee Name]],'List of Employees'!$B$4:$H$767,6))</f>
        <v>CASUAL</v>
      </c>
      <c r="G140" s="49">
        <v>44712</v>
      </c>
      <c r="H140" s="49">
        <v>44717</v>
      </c>
      <c r="I140" s="50" t="s">
        <v>81</v>
      </c>
      <c r="J140" s="52"/>
      <c r="K140" s="50" t="str">
        <f ca="1">LeaveTracker[[#This Row],[Days]]&amp;" "&amp;LeaveTracker[[#This Row],[Type of Leave]]</f>
        <v>4 SL</v>
      </c>
      <c r="L140" s="9">
        <f ca="1">NETWORKDAYS(LeaveTracker[[#This Row],[Start Date]],LeaveTracker[[#This Row],[End Date]],lstHolidays)</f>
        <v>4</v>
      </c>
      <c r="M140" s="9"/>
    </row>
    <row r="141" spans="1:13" ht="30" customHeight="1" x14ac:dyDescent="0.3">
      <c r="A141" s="50">
        <v>540</v>
      </c>
      <c r="B141" s="55">
        <v>44790</v>
      </c>
      <c r="C141" s="55">
        <v>44727</v>
      </c>
      <c r="D141" s="52" t="s">
        <v>1795</v>
      </c>
      <c r="E141" s="66" t="str">
        <f>IF(ISBLANK(LeaveTracker[[#This Row],[Employee Name]]),"-----",VLOOKUP(LeaveTracker[[#This Row],[Employee Name]],'List of Employees'!$B$4:$H$767,7))</f>
        <v>CENRO</v>
      </c>
      <c r="F141" s="66" t="str">
        <f>IF(ISBLANK(LeaveTracker[[#This Row],[Employee Name]]),"-----",VLOOKUP(LeaveTracker[[#This Row],[Employee Name]],'List of Employees'!$B$4:$H$767,6))</f>
        <v>CASUAL</v>
      </c>
      <c r="G141" s="49">
        <v>44719</v>
      </c>
      <c r="H141" s="49">
        <v>44724</v>
      </c>
      <c r="I141" s="50" t="s">
        <v>81</v>
      </c>
      <c r="J141" s="52"/>
      <c r="K141" s="50" t="str">
        <f ca="1">LeaveTracker[[#This Row],[Days]]&amp;" "&amp;LeaveTracker[[#This Row],[Type of Leave]]</f>
        <v>4 SL</v>
      </c>
      <c r="L141" s="9">
        <f ca="1">NETWORKDAYS(LeaveTracker[[#This Row],[Start Date]],LeaveTracker[[#This Row],[End Date]],lstHolidays)</f>
        <v>4</v>
      </c>
      <c r="M141" s="9"/>
    </row>
    <row r="142" spans="1:13" ht="30" customHeight="1" x14ac:dyDescent="0.3">
      <c r="A142" s="50">
        <v>540</v>
      </c>
      <c r="B142" s="55">
        <v>44790</v>
      </c>
      <c r="C142" s="55">
        <v>44727</v>
      </c>
      <c r="D142" s="52" t="s">
        <v>1795</v>
      </c>
      <c r="E142" s="66" t="str">
        <f>IF(ISBLANK(LeaveTracker[[#This Row],[Employee Name]]),"-----",VLOOKUP(LeaveTracker[[#This Row],[Employee Name]],'List of Employees'!$B$4:$H$767,7))</f>
        <v>CENRO</v>
      </c>
      <c r="F142" s="66" t="str">
        <f>IF(ISBLANK(LeaveTracker[[#This Row],[Employee Name]]),"-----",VLOOKUP(LeaveTracker[[#This Row],[Employee Name]],'List of Employees'!$B$4:$H$767,6))</f>
        <v>CASUAL</v>
      </c>
      <c r="G142" s="49">
        <v>44726</v>
      </c>
      <c r="H142" s="49">
        <v>44726</v>
      </c>
      <c r="I142" s="50" t="s">
        <v>81</v>
      </c>
      <c r="J142" s="52"/>
      <c r="K142" s="50" t="str">
        <f ca="1">LeaveTracker[[#This Row],[Days]]&amp;" "&amp;LeaveTracker[[#This Row],[Type of Leave]]</f>
        <v>1 SL</v>
      </c>
      <c r="L142" s="9">
        <f ca="1">NETWORKDAYS(LeaveTracker[[#This Row],[Start Date]],LeaveTracker[[#This Row],[End Date]],lstHolidays)</f>
        <v>1</v>
      </c>
      <c r="M142" s="9"/>
    </row>
    <row r="143" spans="1:13" ht="30" customHeight="1" x14ac:dyDescent="0.3">
      <c r="A143" s="50">
        <v>541</v>
      </c>
      <c r="B143" s="55">
        <v>44804</v>
      </c>
      <c r="C143" s="55">
        <v>44719</v>
      </c>
      <c r="D143" s="52" t="s">
        <v>1796</v>
      </c>
      <c r="E143" s="66" t="str">
        <f>IF(ISBLANK(LeaveTracker[[#This Row],[Employee Name]]),"-----",VLOOKUP(LeaveTracker[[#This Row],[Employee Name]],'List of Employees'!$B$4:$H$767,7))</f>
        <v>TCNHS</v>
      </c>
      <c r="F143" s="66" t="str">
        <f>IF(ISBLANK(LeaveTracker[[#This Row],[Employee Name]]),"-----",VLOOKUP(LeaveTracker[[#This Row],[Employee Name]],'List of Employees'!$B$4:$H$767,6))</f>
        <v>CASUAL</v>
      </c>
      <c r="G143" s="49">
        <v>44719</v>
      </c>
      <c r="H143" s="49">
        <v>44721</v>
      </c>
      <c r="I143" s="50" t="s">
        <v>81</v>
      </c>
      <c r="J143" s="52"/>
      <c r="K143" s="50" t="str">
        <f ca="1">LeaveTracker[[#This Row],[Days]]&amp;" "&amp;LeaveTracker[[#This Row],[Type of Leave]]</f>
        <v>3 SL</v>
      </c>
      <c r="L143" s="9">
        <f ca="1">NETWORKDAYS(LeaveTracker[[#This Row],[Start Date]],LeaveTracker[[#This Row],[End Date]],lstHolidays)</f>
        <v>3</v>
      </c>
      <c r="M143" s="9"/>
    </row>
    <row r="144" spans="1:13" ht="30" customHeight="1" x14ac:dyDescent="0.3">
      <c r="A144" s="50">
        <v>542</v>
      </c>
      <c r="B144" s="55">
        <v>44804</v>
      </c>
      <c r="C144" s="55">
        <v>44693</v>
      </c>
      <c r="D144" s="52" t="s">
        <v>1796</v>
      </c>
      <c r="E144" s="66" t="str">
        <f>IF(ISBLANK(LeaveTracker[[#This Row],[Employee Name]]),"-----",VLOOKUP(LeaveTracker[[#This Row],[Employee Name]],'List of Employees'!$B$4:$H$767,7))</f>
        <v>TCNHS</v>
      </c>
      <c r="F144" s="66" t="str">
        <f>IF(ISBLANK(LeaveTracker[[#This Row],[Employee Name]]),"-----",VLOOKUP(LeaveTracker[[#This Row],[Employee Name]],'List of Employees'!$B$4:$H$767,6))</f>
        <v>CASUAL</v>
      </c>
      <c r="G144" s="49">
        <v>44704</v>
      </c>
      <c r="H144" s="49">
        <v>44708</v>
      </c>
      <c r="I144" s="50" t="s">
        <v>82</v>
      </c>
      <c r="J144" s="52"/>
      <c r="K144" s="50" t="str">
        <f ca="1">LeaveTracker[[#This Row],[Days]]&amp;" "&amp;LeaveTracker[[#This Row],[Type of Leave]]</f>
        <v>5 VL</v>
      </c>
      <c r="L144" s="9">
        <f ca="1">NETWORKDAYS(LeaveTracker[[#This Row],[Start Date]],LeaveTracker[[#This Row],[End Date]],lstHolidays)</f>
        <v>5</v>
      </c>
      <c r="M144" s="9"/>
    </row>
    <row r="145" spans="1:13" ht="30" customHeight="1" x14ac:dyDescent="0.3">
      <c r="A145" s="50">
        <v>543</v>
      </c>
      <c r="B145" s="55">
        <v>44804</v>
      </c>
      <c r="C145" s="55">
        <v>44699</v>
      </c>
      <c r="D145" s="52" t="s">
        <v>1797</v>
      </c>
      <c r="E145" s="66" t="str">
        <f>IF(ISBLANK(LeaveTracker[[#This Row],[Employee Name]]),"-----",VLOOKUP(LeaveTracker[[#This Row],[Employee Name]],'List of Employees'!$B$4:$H$767,7))</f>
        <v>TICC</v>
      </c>
      <c r="F145" s="66" t="str">
        <f>IF(ISBLANK(LeaveTracker[[#This Row],[Employee Name]]),"-----",VLOOKUP(LeaveTracker[[#This Row],[Employee Name]],'List of Employees'!$B$4:$H$767,6))</f>
        <v>CASUAL</v>
      </c>
      <c r="G145" s="49">
        <v>44701</v>
      </c>
      <c r="H145" s="49">
        <v>44701</v>
      </c>
      <c r="I145" s="50" t="s">
        <v>1019</v>
      </c>
      <c r="J145" s="52" t="s">
        <v>1019</v>
      </c>
      <c r="K145" s="50" t="str">
        <f ca="1">LeaveTracker[[#This Row],[Days]]&amp;" "&amp;LeaveTracker[[#This Row],[Type of Leave]]</f>
        <v>1 WITHOUTPAY</v>
      </c>
      <c r="L145" s="9">
        <f ca="1">NETWORKDAYS(LeaveTracker[[#This Row],[Start Date]],LeaveTracker[[#This Row],[End Date]],lstHolidays)</f>
        <v>1</v>
      </c>
      <c r="M145" s="9"/>
    </row>
    <row r="146" spans="1:13" ht="30" customHeight="1" x14ac:dyDescent="0.3">
      <c r="A146" s="50">
        <v>544</v>
      </c>
      <c r="B146" s="55">
        <v>44804</v>
      </c>
      <c r="C146" s="55">
        <v>44728</v>
      </c>
      <c r="D146" s="52" t="s">
        <v>1796</v>
      </c>
      <c r="E146" s="66" t="str">
        <f>IF(ISBLANK(LeaveTracker[[#This Row],[Employee Name]]),"-----",VLOOKUP(LeaveTracker[[#This Row],[Employee Name]],'List of Employees'!$B$4:$H$767,7))</f>
        <v>TCNHS</v>
      </c>
      <c r="F146" s="66" t="str">
        <f>IF(ISBLANK(LeaveTracker[[#This Row],[Employee Name]]),"-----",VLOOKUP(LeaveTracker[[#This Row],[Employee Name]],'List of Employees'!$B$4:$H$767,6))</f>
        <v>CASUAL</v>
      </c>
      <c r="G146" s="49">
        <v>44726</v>
      </c>
      <c r="H146" s="49">
        <v>44727</v>
      </c>
      <c r="I146" s="50" t="s">
        <v>81</v>
      </c>
      <c r="J146" s="52"/>
      <c r="K146" s="50" t="str">
        <f ca="1">LeaveTracker[[#This Row],[Days]]&amp;" "&amp;LeaveTracker[[#This Row],[Type of Leave]]</f>
        <v>2 SL</v>
      </c>
      <c r="L146" s="9">
        <f ca="1">NETWORKDAYS(LeaveTracker[[#This Row],[Start Date]],LeaveTracker[[#This Row],[End Date]],lstHolidays)</f>
        <v>2</v>
      </c>
      <c r="M146" s="9"/>
    </row>
    <row r="147" spans="1:13" ht="30" customHeight="1" x14ac:dyDescent="0.3">
      <c r="A147" s="50">
        <v>545</v>
      </c>
      <c r="B147" s="55">
        <v>44804</v>
      </c>
      <c r="C147" s="55">
        <v>44726</v>
      </c>
      <c r="D147" s="52" t="s">
        <v>1796</v>
      </c>
      <c r="E147" s="66" t="str">
        <f>IF(ISBLANK(LeaveTracker[[#This Row],[Employee Name]]),"-----",VLOOKUP(LeaveTracker[[#This Row],[Employee Name]],'List of Employees'!$B$4:$H$767,7))</f>
        <v>TCNHS</v>
      </c>
      <c r="F147" s="66" t="str">
        <f>IF(ISBLANK(LeaveTracker[[#This Row],[Employee Name]]),"-----",VLOOKUP(LeaveTracker[[#This Row],[Employee Name]],'List of Employees'!$B$4:$H$767,6))</f>
        <v>CASUAL</v>
      </c>
      <c r="G147" s="49">
        <v>44722</v>
      </c>
      <c r="H147" s="49">
        <v>44722</v>
      </c>
      <c r="I147" s="50" t="s">
        <v>81</v>
      </c>
      <c r="J147" s="52"/>
      <c r="K147" s="50" t="str">
        <f ca="1">LeaveTracker[[#This Row],[Days]]&amp;" "&amp;LeaveTracker[[#This Row],[Type of Leave]]</f>
        <v>1 SL</v>
      </c>
      <c r="L147" s="9">
        <f ca="1">NETWORKDAYS(LeaveTracker[[#This Row],[Start Date]],LeaveTracker[[#This Row],[End Date]],lstHolidays)</f>
        <v>1</v>
      </c>
      <c r="M147" s="9"/>
    </row>
    <row r="148" spans="1:13" ht="30" customHeight="1" x14ac:dyDescent="0.3">
      <c r="A148" s="50">
        <v>545</v>
      </c>
      <c r="B148" s="55">
        <v>44804</v>
      </c>
      <c r="C148" s="55">
        <v>44726</v>
      </c>
      <c r="D148" s="52" t="s">
        <v>1796</v>
      </c>
      <c r="E148" s="66" t="str">
        <f>IF(ISBLANK(LeaveTracker[[#This Row],[Employee Name]]),"-----",VLOOKUP(LeaveTracker[[#This Row],[Employee Name]],'List of Employees'!$B$4:$H$767,7))</f>
        <v>TCNHS</v>
      </c>
      <c r="F148" s="66" t="str">
        <f>IF(ISBLANK(LeaveTracker[[#This Row],[Employee Name]]),"-----",VLOOKUP(LeaveTracker[[#This Row],[Employee Name]],'List of Employees'!$B$4:$H$767,6))</f>
        <v>CASUAL</v>
      </c>
      <c r="G148" s="49">
        <v>44725</v>
      </c>
      <c r="H148" s="49">
        <v>44725</v>
      </c>
      <c r="I148" s="50" t="s">
        <v>81</v>
      </c>
      <c r="J148" s="52"/>
      <c r="K148" s="50" t="str">
        <f ca="1">LeaveTracker[[#This Row],[Days]]&amp;" "&amp;LeaveTracker[[#This Row],[Type of Leave]]</f>
        <v>1 SL</v>
      </c>
      <c r="L148" s="9">
        <f ca="1">NETWORKDAYS(LeaveTracker[[#This Row],[Start Date]],LeaveTracker[[#This Row],[End Date]],lstHolidays)</f>
        <v>1</v>
      </c>
      <c r="M148" s="9"/>
    </row>
    <row r="149" spans="1:13" ht="30" customHeight="1" x14ac:dyDescent="0.3">
      <c r="A149" s="50">
        <v>546</v>
      </c>
      <c r="B149" s="55">
        <v>44804</v>
      </c>
      <c r="C149" s="55">
        <v>44798</v>
      </c>
      <c r="D149" s="52" t="s">
        <v>1798</v>
      </c>
      <c r="E149" s="66" t="str">
        <f>IF(ISBLANK(LeaveTracker[[#This Row],[Employee Name]]),"-----",VLOOKUP(LeaveTracker[[#This Row],[Employee Name]],'List of Employees'!$B$4:$H$767,7))</f>
        <v>CSWDO</v>
      </c>
      <c r="F149" s="66" t="str">
        <f>IF(ISBLANK(LeaveTracker[[#This Row],[Employee Name]]),"-----",VLOOKUP(LeaveTracker[[#This Row],[Employee Name]],'List of Employees'!$B$4:$H$767,6))</f>
        <v>PERMANENT</v>
      </c>
      <c r="G149" s="49">
        <v>44799</v>
      </c>
      <c r="H149" s="49">
        <v>44799</v>
      </c>
      <c r="I149" s="50" t="s">
        <v>81</v>
      </c>
      <c r="J149" s="52"/>
      <c r="K149" s="50" t="str">
        <f ca="1">LeaveTracker[[#This Row],[Days]]&amp;" "&amp;LeaveTracker[[#This Row],[Type of Leave]]</f>
        <v>1 SL</v>
      </c>
      <c r="L149" s="9">
        <f ca="1">NETWORKDAYS(LeaveTracker[[#This Row],[Start Date]],LeaveTracker[[#This Row],[End Date]],lstHolidays)</f>
        <v>1</v>
      </c>
      <c r="M149" s="9"/>
    </row>
    <row r="150" spans="1:13" ht="30" customHeight="1" x14ac:dyDescent="0.3">
      <c r="A150" s="50">
        <v>547</v>
      </c>
      <c r="B150" s="55">
        <v>44804</v>
      </c>
      <c r="C150" s="55">
        <v>44761</v>
      </c>
      <c r="D150" s="52" t="s">
        <v>1799</v>
      </c>
      <c r="E150" s="66" t="str">
        <f>IF(ISBLANK(LeaveTracker[[#This Row],[Employee Name]]),"-----",VLOOKUP(LeaveTracker[[#This Row],[Employee Name]],'List of Employees'!$B$4:$H$767,7))</f>
        <v>HOUSING</v>
      </c>
      <c r="F150" s="66" t="str">
        <f>IF(ISBLANK(LeaveTracker[[#This Row],[Employee Name]]),"-----",VLOOKUP(LeaveTracker[[#This Row],[Employee Name]],'List of Employees'!$B$4:$H$767,6))</f>
        <v>CASUAL</v>
      </c>
      <c r="G150" s="49">
        <v>44726</v>
      </c>
      <c r="H150" s="49">
        <v>44726</v>
      </c>
      <c r="I150" s="50" t="s">
        <v>81</v>
      </c>
      <c r="J150" s="52"/>
      <c r="K150" s="50" t="str">
        <f ca="1">LeaveTracker[[#This Row],[Days]]&amp;" "&amp;LeaveTracker[[#This Row],[Type of Leave]]</f>
        <v>1 SL</v>
      </c>
      <c r="L150" s="9">
        <f ca="1">NETWORKDAYS(LeaveTracker[[#This Row],[Start Date]],LeaveTracker[[#This Row],[End Date]],lstHolidays)</f>
        <v>1</v>
      </c>
      <c r="M150" s="9"/>
    </row>
    <row r="151" spans="1:13" ht="30" customHeight="1" x14ac:dyDescent="0.3">
      <c r="A151" s="50">
        <v>548</v>
      </c>
      <c r="B151" s="55">
        <v>44804</v>
      </c>
      <c r="C151" s="55">
        <v>44755</v>
      </c>
      <c r="D151" s="52" t="s">
        <v>1800</v>
      </c>
      <c r="E151" s="66" t="str">
        <f>IF(ISBLANK(LeaveTracker[[#This Row],[Employee Name]]),"-----",VLOOKUP(LeaveTracker[[#This Row],[Employee Name]],'List of Employees'!$B$4:$H$767,7))</f>
        <v>CSWDO</v>
      </c>
      <c r="F151" s="66" t="str">
        <f>IF(ISBLANK(LeaveTracker[[#This Row],[Employee Name]]),"-----",VLOOKUP(LeaveTracker[[#This Row],[Employee Name]],'List of Employees'!$B$4:$H$767,6))</f>
        <v>CASUAL</v>
      </c>
      <c r="G151" s="49">
        <v>44754</v>
      </c>
      <c r="H151" s="49">
        <v>44754</v>
      </c>
      <c r="I151" s="50" t="s">
        <v>81</v>
      </c>
      <c r="J151" s="52"/>
      <c r="K151" s="50" t="str">
        <f ca="1">LeaveTracker[[#This Row],[Days]]&amp;" "&amp;LeaveTracker[[#This Row],[Type of Leave]]</f>
        <v>1 SL</v>
      </c>
      <c r="L151" s="9">
        <f ca="1">NETWORKDAYS(LeaveTracker[[#This Row],[Start Date]],LeaveTracker[[#This Row],[End Date]],lstHolidays)</f>
        <v>1</v>
      </c>
      <c r="M151" s="9"/>
    </row>
    <row r="152" spans="1:13" ht="30" customHeight="1" x14ac:dyDescent="0.3">
      <c r="A152" s="50">
        <v>549</v>
      </c>
      <c r="B152" s="55">
        <v>44804</v>
      </c>
      <c r="C152" s="55">
        <v>44734</v>
      </c>
      <c r="D152" s="52" t="s">
        <v>1800</v>
      </c>
      <c r="E152" s="66" t="str">
        <f>IF(ISBLANK(LeaveTracker[[#This Row],[Employee Name]]),"-----",VLOOKUP(LeaveTracker[[#This Row],[Employee Name]],'List of Employees'!$B$4:$H$767,7))</f>
        <v>CSWDO</v>
      </c>
      <c r="F152" s="66" t="str">
        <f>IF(ISBLANK(LeaveTracker[[#This Row],[Employee Name]]),"-----",VLOOKUP(LeaveTracker[[#This Row],[Employee Name]],'List of Employees'!$B$4:$H$767,6))</f>
        <v>CASUAL</v>
      </c>
      <c r="G152" s="49">
        <v>44732</v>
      </c>
      <c r="H152" s="49">
        <v>44732</v>
      </c>
      <c r="I152" s="50" t="s">
        <v>81</v>
      </c>
      <c r="J152" s="52"/>
      <c r="K152" s="50" t="str">
        <f ca="1">LeaveTracker[[#This Row],[Days]]&amp;" "&amp;LeaveTracker[[#This Row],[Type of Leave]]</f>
        <v>1 SL</v>
      </c>
      <c r="L152" s="9">
        <f ca="1">NETWORKDAYS(LeaveTracker[[#This Row],[Start Date]],LeaveTracker[[#This Row],[End Date]],lstHolidays)</f>
        <v>1</v>
      </c>
      <c r="M152" s="9"/>
    </row>
    <row r="153" spans="1:13" ht="30" customHeight="1" x14ac:dyDescent="0.3">
      <c r="A153" s="50">
        <v>550</v>
      </c>
      <c r="B153" s="55">
        <v>44804</v>
      </c>
      <c r="C153" s="55">
        <v>44726</v>
      </c>
      <c r="D153" s="52" t="s">
        <v>1801</v>
      </c>
      <c r="E153" s="66" t="str">
        <f>IF(ISBLANK(LeaveTracker[[#This Row],[Employee Name]]),"-----",VLOOKUP(LeaveTracker[[#This Row],[Employee Name]],'List of Employees'!$B$4:$H$767,7))</f>
        <v>CHO</v>
      </c>
      <c r="F153" s="66" t="str">
        <f>IF(ISBLANK(LeaveTracker[[#This Row],[Employee Name]]),"-----",VLOOKUP(LeaveTracker[[#This Row],[Employee Name]],'List of Employees'!$B$4:$H$767,6))</f>
        <v>CASUAL</v>
      </c>
      <c r="G153" s="49">
        <v>44729</v>
      </c>
      <c r="H153" s="49">
        <v>44729</v>
      </c>
      <c r="I153" s="50" t="s">
        <v>297</v>
      </c>
      <c r="J153" s="52" t="s">
        <v>158</v>
      </c>
      <c r="K153" s="50" t="str">
        <f ca="1">LeaveTracker[[#This Row],[Days]]&amp;" "&amp;LeaveTracker[[#This Row],[Type of Leave]]</f>
        <v>1 OTHER</v>
      </c>
      <c r="L153" s="9">
        <f ca="1">NETWORKDAYS(LeaveTracker[[#This Row],[Start Date]],LeaveTracker[[#This Row],[End Date]],lstHolidays)</f>
        <v>1</v>
      </c>
      <c r="M153" s="9"/>
    </row>
    <row r="154" spans="1:13" ht="30" customHeight="1" x14ac:dyDescent="0.3">
      <c r="A154" s="50">
        <v>551</v>
      </c>
      <c r="B154" s="55">
        <v>44804</v>
      </c>
      <c r="C154" s="55">
        <v>44725</v>
      </c>
      <c r="D154" s="52" t="s">
        <v>1801</v>
      </c>
      <c r="E154" s="66" t="str">
        <f>IF(ISBLANK(LeaveTracker[[#This Row],[Employee Name]]),"-----",VLOOKUP(LeaveTracker[[#This Row],[Employee Name]],'List of Employees'!$B$4:$H$767,7))</f>
        <v>CHO</v>
      </c>
      <c r="F154" s="66" t="str">
        <f>IF(ISBLANK(LeaveTracker[[#This Row],[Employee Name]]),"-----",VLOOKUP(LeaveTracker[[#This Row],[Employee Name]],'List of Employees'!$B$4:$H$767,6))</f>
        <v>CASUAL</v>
      </c>
      <c r="G154" s="49">
        <v>44732</v>
      </c>
      <c r="H154" s="49">
        <v>44736</v>
      </c>
      <c r="I154" s="50" t="s">
        <v>82</v>
      </c>
      <c r="J154" s="52"/>
      <c r="K154" s="50" t="str">
        <f ca="1">LeaveTracker[[#This Row],[Days]]&amp;" "&amp;LeaveTracker[[#This Row],[Type of Leave]]</f>
        <v>5 VL</v>
      </c>
      <c r="L154" s="9">
        <f ca="1">NETWORKDAYS(LeaveTracker[[#This Row],[Start Date]],LeaveTracker[[#This Row],[End Date]],lstHolidays)</f>
        <v>5</v>
      </c>
      <c r="M154" s="9"/>
    </row>
    <row r="155" spans="1:13" ht="30" customHeight="1" x14ac:dyDescent="0.3">
      <c r="A155" s="50">
        <v>552</v>
      </c>
      <c r="B155" s="55">
        <v>44804</v>
      </c>
      <c r="C155" s="55">
        <v>44706</v>
      </c>
      <c r="D155" s="52" t="s">
        <v>1802</v>
      </c>
      <c r="E155" s="66" t="str">
        <f>IF(ISBLANK(LeaveTracker[[#This Row],[Employee Name]]),"-----",VLOOKUP(LeaveTracker[[#This Row],[Employee Name]],'List of Employees'!$B$4:$H$767,7))</f>
        <v>TCNHS</v>
      </c>
      <c r="F155" s="66" t="str">
        <f>IF(ISBLANK(LeaveTracker[[#This Row],[Employee Name]]),"-----",VLOOKUP(LeaveTracker[[#This Row],[Employee Name]],'List of Employees'!$B$4:$H$767,6))</f>
        <v>CASUAL</v>
      </c>
      <c r="G155" s="49">
        <v>44705</v>
      </c>
      <c r="H155" s="49">
        <v>44705</v>
      </c>
      <c r="I155" s="50" t="s">
        <v>81</v>
      </c>
      <c r="J155" s="52"/>
      <c r="K155" s="50" t="str">
        <f ca="1">LeaveTracker[[#This Row],[Days]]&amp;" "&amp;LeaveTracker[[#This Row],[Type of Leave]]</f>
        <v>1 SL</v>
      </c>
      <c r="L155" s="9">
        <f ca="1">NETWORKDAYS(LeaveTracker[[#This Row],[Start Date]],LeaveTracker[[#This Row],[End Date]],lstHolidays)</f>
        <v>1</v>
      </c>
      <c r="M155" s="9"/>
    </row>
    <row r="156" spans="1:13" ht="30" customHeight="1" x14ac:dyDescent="0.3">
      <c r="A156" s="50">
        <v>553</v>
      </c>
      <c r="B156" s="55">
        <v>44804</v>
      </c>
      <c r="C156" s="55">
        <v>44697</v>
      </c>
      <c r="D156" s="52" t="s">
        <v>254</v>
      </c>
      <c r="E156" s="66" t="str">
        <f>IF(ISBLANK(LeaveTracker[[#This Row],[Employee Name]]),"-----",VLOOKUP(LeaveTracker[[#This Row],[Employee Name]],'List of Employees'!$B$4:$H$767,7))</f>
        <v>DA</v>
      </c>
      <c r="F156" s="66" t="str">
        <f>IF(ISBLANK(LeaveTracker[[#This Row],[Employee Name]]),"-----",VLOOKUP(LeaveTracker[[#This Row],[Employee Name]],'List of Employees'!$B$4:$H$767,6))</f>
        <v>PERMANENT</v>
      </c>
      <c r="G156" s="49">
        <v>44694</v>
      </c>
      <c r="H156" s="49">
        <v>44694</v>
      </c>
      <c r="I156" s="50" t="s">
        <v>297</v>
      </c>
      <c r="J156" s="52" t="s">
        <v>1000</v>
      </c>
      <c r="K156" s="50" t="str">
        <f ca="1">LeaveTracker[[#This Row],[Days]]&amp;" "&amp;LeaveTracker[[#This Row],[Type of Leave]]</f>
        <v>1 OTHER</v>
      </c>
      <c r="L156" s="9">
        <f ca="1">NETWORKDAYS(LeaveTracker[[#This Row],[Start Date]],LeaveTracker[[#This Row],[End Date]],lstHolidays)</f>
        <v>1</v>
      </c>
      <c r="M156" s="9"/>
    </row>
    <row r="157" spans="1:13" ht="30" customHeight="1" x14ac:dyDescent="0.3">
      <c r="A157" s="50">
        <v>554</v>
      </c>
      <c r="B157" s="55">
        <v>44804</v>
      </c>
      <c r="C157" s="55">
        <v>44714</v>
      </c>
      <c r="D157" s="52" t="s">
        <v>1803</v>
      </c>
      <c r="E157" s="66" t="str">
        <f>IF(ISBLANK(LeaveTracker[[#This Row],[Employee Name]]),"-----",VLOOKUP(LeaveTracker[[#This Row],[Employee Name]],'List of Employees'!$B$4:$H$767,7))</f>
        <v>ONT</v>
      </c>
      <c r="F157" s="66" t="str">
        <f>IF(ISBLANK(LeaveTracker[[#This Row],[Employee Name]]),"-----",VLOOKUP(LeaveTracker[[#This Row],[Employee Name]],'List of Employees'!$B$4:$H$767,6))</f>
        <v>CASUAL</v>
      </c>
      <c r="G157" s="49">
        <v>44700</v>
      </c>
      <c r="H157" s="49">
        <v>44701</v>
      </c>
      <c r="I157" s="50" t="s">
        <v>81</v>
      </c>
      <c r="J157" s="52"/>
      <c r="K157" s="50" t="str">
        <f ca="1">LeaveTracker[[#This Row],[Days]]&amp;" "&amp;LeaveTracker[[#This Row],[Type of Leave]]</f>
        <v>2 SL</v>
      </c>
      <c r="L157" s="9">
        <f ca="1">NETWORKDAYS(LeaveTracker[[#This Row],[Start Date]],LeaveTracker[[#This Row],[End Date]],lstHolidays)</f>
        <v>2</v>
      </c>
      <c r="M157" s="9"/>
    </row>
    <row r="158" spans="1:13" ht="30" customHeight="1" x14ac:dyDescent="0.3">
      <c r="A158" s="50">
        <v>554</v>
      </c>
      <c r="B158" s="55">
        <v>44804</v>
      </c>
      <c r="C158" s="55">
        <v>44714</v>
      </c>
      <c r="D158" s="52" t="s">
        <v>1803</v>
      </c>
      <c r="E158" s="66" t="str">
        <f>IF(ISBLANK(LeaveTracker[[#This Row],[Employee Name]]),"-----",VLOOKUP(LeaveTracker[[#This Row],[Employee Name]],'List of Employees'!$B$4:$H$767,7))</f>
        <v>ONT</v>
      </c>
      <c r="F158" s="66" t="str">
        <f>IF(ISBLANK(LeaveTracker[[#This Row],[Employee Name]]),"-----",VLOOKUP(LeaveTracker[[#This Row],[Employee Name]],'List of Employees'!$B$4:$H$767,6))</f>
        <v>CASUAL</v>
      </c>
      <c r="G158" s="49">
        <v>44704</v>
      </c>
      <c r="H158" s="49">
        <v>44708</v>
      </c>
      <c r="I158" s="50" t="s">
        <v>81</v>
      </c>
      <c r="J158" s="52"/>
      <c r="K158" s="50" t="str">
        <f ca="1">LeaveTracker[[#This Row],[Days]]&amp;" "&amp;LeaveTracker[[#This Row],[Type of Leave]]</f>
        <v>5 SL</v>
      </c>
      <c r="L158" s="9">
        <f ca="1">NETWORKDAYS(LeaveTracker[[#This Row],[Start Date]],LeaveTracker[[#This Row],[End Date]],lstHolidays)</f>
        <v>5</v>
      </c>
      <c r="M158" s="9"/>
    </row>
    <row r="159" spans="1:13" ht="30" customHeight="1" x14ac:dyDescent="0.3">
      <c r="A159" s="50">
        <v>554</v>
      </c>
      <c r="B159" s="55">
        <v>44804</v>
      </c>
      <c r="C159" s="55">
        <v>44714</v>
      </c>
      <c r="D159" s="52" t="s">
        <v>1803</v>
      </c>
      <c r="E159" s="66" t="str">
        <f>IF(ISBLANK(LeaveTracker[[#This Row],[Employee Name]]),"-----",VLOOKUP(LeaveTracker[[#This Row],[Employee Name]],'List of Employees'!$B$4:$H$767,7))</f>
        <v>ONT</v>
      </c>
      <c r="F159" s="66" t="str">
        <f>IF(ISBLANK(LeaveTracker[[#This Row],[Employee Name]]),"-----",VLOOKUP(LeaveTracker[[#This Row],[Employee Name]],'List of Employees'!$B$4:$H$767,6))</f>
        <v>CASUAL</v>
      </c>
      <c r="G159" s="49">
        <v>44711</v>
      </c>
      <c r="H159" s="49">
        <v>44712</v>
      </c>
      <c r="I159" s="50" t="s">
        <v>81</v>
      </c>
      <c r="J159" s="52"/>
      <c r="K159" s="50" t="str">
        <f ca="1">LeaveTracker[[#This Row],[Days]]&amp;" "&amp;LeaveTracker[[#This Row],[Type of Leave]]</f>
        <v>2 SL</v>
      </c>
      <c r="L159" s="9">
        <f ca="1">NETWORKDAYS(LeaveTracker[[#This Row],[Start Date]],LeaveTracker[[#This Row],[End Date]],lstHolidays)</f>
        <v>2</v>
      </c>
      <c r="M159" s="9"/>
    </row>
    <row r="160" spans="1:13" ht="30" customHeight="1" x14ac:dyDescent="0.3">
      <c r="A160" s="50">
        <v>555</v>
      </c>
      <c r="B160" s="55">
        <v>44804</v>
      </c>
      <c r="C160" s="55">
        <v>44746</v>
      </c>
      <c r="D160" s="52" t="s">
        <v>1804</v>
      </c>
      <c r="E160" s="66" t="str">
        <f>IF(ISBLANK(LeaveTracker[[#This Row],[Employee Name]]),"-----",VLOOKUP(LeaveTracker[[#This Row],[Employee Name]],'List of Employees'!$B$4:$H$767,7))</f>
        <v>TICC</v>
      </c>
      <c r="F160" s="66" t="str">
        <f>IF(ISBLANK(LeaveTracker[[#This Row],[Employee Name]]),"-----",VLOOKUP(LeaveTracker[[#This Row],[Employee Name]],'List of Employees'!$B$4:$H$767,6))</f>
        <v>CASUAL</v>
      </c>
      <c r="G160" s="49">
        <v>44753</v>
      </c>
      <c r="H160" s="49">
        <v>44754</v>
      </c>
      <c r="I160" s="50" t="s">
        <v>82</v>
      </c>
      <c r="J160" s="52"/>
      <c r="K160" s="50" t="str">
        <f ca="1">LeaveTracker[[#This Row],[Days]]&amp;" "&amp;LeaveTracker[[#This Row],[Type of Leave]]</f>
        <v>2 VL</v>
      </c>
      <c r="L160" s="9">
        <f ca="1">NETWORKDAYS(LeaveTracker[[#This Row],[Start Date]],LeaveTracker[[#This Row],[End Date]],lstHolidays)</f>
        <v>2</v>
      </c>
      <c r="M160" s="9"/>
    </row>
    <row r="161" spans="1:13" ht="30" customHeight="1" x14ac:dyDescent="0.3">
      <c r="A161" s="50">
        <v>556</v>
      </c>
      <c r="B161" s="55">
        <v>44804</v>
      </c>
      <c r="C161" s="55">
        <v>44746</v>
      </c>
      <c r="D161" s="52" t="s">
        <v>1804</v>
      </c>
      <c r="E161" s="66" t="str">
        <f>IF(ISBLANK(LeaveTracker[[#This Row],[Employee Name]]),"-----",VLOOKUP(LeaveTracker[[#This Row],[Employee Name]],'List of Employees'!$B$4:$H$767,7))</f>
        <v>TICC</v>
      </c>
      <c r="F161" s="66" t="str">
        <f>IF(ISBLANK(LeaveTracker[[#This Row],[Employee Name]]),"-----",VLOOKUP(LeaveTracker[[#This Row],[Employee Name]],'List of Employees'!$B$4:$H$767,6))</f>
        <v>CASUAL</v>
      </c>
      <c r="G161" s="49">
        <v>44743</v>
      </c>
      <c r="H161" s="49">
        <v>44743</v>
      </c>
      <c r="I161" s="50" t="s">
        <v>81</v>
      </c>
      <c r="J161" s="52"/>
      <c r="K161" s="50" t="str">
        <f ca="1">LeaveTracker[[#This Row],[Days]]&amp;" "&amp;LeaveTracker[[#This Row],[Type of Leave]]</f>
        <v>1 SL</v>
      </c>
      <c r="L161" s="9">
        <f ca="1">NETWORKDAYS(LeaveTracker[[#This Row],[Start Date]],LeaveTracker[[#This Row],[End Date]],lstHolidays)</f>
        <v>1</v>
      </c>
      <c r="M161" s="9"/>
    </row>
    <row r="162" spans="1:13" ht="30" customHeight="1" x14ac:dyDescent="0.3">
      <c r="A162" s="50">
        <v>557</v>
      </c>
      <c r="B162" s="55">
        <v>44804</v>
      </c>
      <c r="C162" s="55">
        <v>44741</v>
      </c>
      <c r="D162" s="52" t="s">
        <v>2287</v>
      </c>
      <c r="E162" s="66" t="str">
        <f>IF(ISBLANK(LeaveTracker[[#This Row],[Employee Name]]),"-----",VLOOKUP(LeaveTracker[[#This Row],[Employee Name]],'List of Employees'!$B$4:$H$767,7))</f>
        <v>TICC</v>
      </c>
      <c r="F162" s="66" t="str">
        <f>IF(ISBLANK(LeaveTracker[[#This Row],[Employee Name]]),"-----",VLOOKUP(LeaveTracker[[#This Row],[Employee Name]],'List of Employees'!$B$4:$H$767,6))</f>
        <v>CASUAL</v>
      </c>
      <c r="G162" s="49">
        <v>44739</v>
      </c>
      <c r="H162" s="49">
        <v>44740</v>
      </c>
      <c r="I162" s="50" t="s">
        <v>81</v>
      </c>
      <c r="J162" s="52"/>
      <c r="K162" s="50" t="str">
        <f ca="1">LeaveTracker[[#This Row],[Days]]&amp;" "&amp;LeaveTracker[[#This Row],[Type of Leave]]</f>
        <v>2 SL</v>
      </c>
      <c r="L162" s="9">
        <f ca="1">NETWORKDAYS(LeaveTracker[[#This Row],[Start Date]],LeaveTracker[[#This Row],[End Date]],lstHolidays)</f>
        <v>2</v>
      </c>
      <c r="M162" s="9"/>
    </row>
    <row r="163" spans="1:13" ht="30" customHeight="1" x14ac:dyDescent="0.3">
      <c r="A163" s="50">
        <v>558</v>
      </c>
      <c r="B163" s="55">
        <v>44804</v>
      </c>
      <c r="C163" s="55">
        <v>44743</v>
      </c>
      <c r="D163" s="52" t="s">
        <v>1805</v>
      </c>
      <c r="E163" s="66" t="str">
        <f>IF(ISBLANK(LeaveTracker[[#This Row],[Employee Name]]),"-----",VLOOKUP(LeaveTracker[[#This Row],[Employee Name]],'List of Employees'!$B$4:$H$767,7))</f>
        <v>TICC/TCCH</v>
      </c>
      <c r="F163" s="66" t="str">
        <f>IF(ISBLANK(LeaveTracker[[#This Row],[Employee Name]]),"-----",VLOOKUP(LeaveTracker[[#This Row],[Employee Name]],'List of Employees'!$B$4:$H$767,6))</f>
        <v>CASUAL</v>
      </c>
      <c r="G163" s="49">
        <v>44741</v>
      </c>
      <c r="H163" s="49">
        <v>44741</v>
      </c>
      <c r="I163" s="50" t="s">
        <v>81</v>
      </c>
      <c r="J163" s="52"/>
      <c r="K163" s="50" t="str">
        <f ca="1">LeaveTracker[[#This Row],[Days]]&amp;" "&amp;LeaveTracker[[#This Row],[Type of Leave]]</f>
        <v>1 SL</v>
      </c>
      <c r="L163" s="9">
        <f ca="1">NETWORKDAYS(LeaveTracker[[#This Row],[Start Date]],LeaveTracker[[#This Row],[End Date]],lstHolidays)</f>
        <v>1</v>
      </c>
      <c r="M163" s="9"/>
    </row>
    <row r="164" spans="1:13" ht="30" customHeight="1" x14ac:dyDescent="0.3">
      <c r="A164" s="50">
        <v>559</v>
      </c>
      <c r="B164" s="55">
        <v>44804</v>
      </c>
      <c r="C164" s="55">
        <v>44746</v>
      </c>
      <c r="D164" s="52" t="s">
        <v>1806</v>
      </c>
      <c r="E164" s="66" t="str">
        <f>IF(ISBLANK(LeaveTracker[[#This Row],[Employee Name]]),"-----",VLOOKUP(LeaveTracker[[#This Row],[Employee Name]],'List of Employees'!$B$4:$H$767,7))</f>
        <v>TICC</v>
      </c>
      <c r="F164" s="66" t="str">
        <f>IF(ISBLANK(LeaveTracker[[#This Row],[Employee Name]]),"-----",VLOOKUP(LeaveTracker[[#This Row],[Employee Name]],'List of Employees'!$B$4:$H$767,6))</f>
        <v>CASUAL</v>
      </c>
      <c r="G164" s="49">
        <v>44740</v>
      </c>
      <c r="H164" s="49">
        <v>44741</v>
      </c>
      <c r="I164" s="50" t="s">
        <v>81</v>
      </c>
      <c r="J164" s="52"/>
      <c r="K164" s="50" t="str">
        <f ca="1">LeaveTracker[[#This Row],[Days]]&amp;" "&amp;LeaveTracker[[#This Row],[Type of Leave]]</f>
        <v>2 SL</v>
      </c>
      <c r="L164" s="9">
        <f ca="1">NETWORKDAYS(LeaveTracker[[#This Row],[Start Date]],LeaveTracker[[#This Row],[End Date]],lstHolidays)</f>
        <v>2</v>
      </c>
      <c r="M164" s="9"/>
    </row>
    <row r="165" spans="1:13" ht="30" customHeight="1" x14ac:dyDescent="0.3">
      <c r="A165" s="50">
        <v>560</v>
      </c>
      <c r="B165" s="55">
        <v>44804</v>
      </c>
      <c r="C165" s="55">
        <v>44741</v>
      </c>
      <c r="D165" s="52" t="s">
        <v>1807</v>
      </c>
      <c r="E165" s="66" t="str">
        <f>IF(ISBLANK(LeaveTracker[[#This Row],[Employee Name]]),"-----",VLOOKUP(LeaveTracker[[#This Row],[Employee Name]],'List of Employees'!$B$4:$H$767,7))</f>
        <v>TICC</v>
      </c>
      <c r="F165" s="66" t="str">
        <f>IF(ISBLANK(LeaveTracker[[#This Row],[Employee Name]]),"-----",VLOOKUP(LeaveTracker[[#This Row],[Employee Name]],'List of Employees'!$B$4:$H$767,6))</f>
        <v>CASUAL</v>
      </c>
      <c r="G165" s="49">
        <v>44739</v>
      </c>
      <c r="H165" s="49">
        <v>44740</v>
      </c>
      <c r="I165" s="50" t="s">
        <v>81</v>
      </c>
      <c r="J165" s="52"/>
      <c r="K165" s="50" t="str">
        <f ca="1">LeaveTracker[[#This Row],[Days]]&amp;" "&amp;LeaveTracker[[#This Row],[Type of Leave]]</f>
        <v>2 SL</v>
      </c>
      <c r="L165" s="9">
        <f ca="1">NETWORKDAYS(LeaveTracker[[#This Row],[Start Date]],LeaveTracker[[#This Row],[End Date]],lstHolidays)</f>
        <v>2</v>
      </c>
      <c r="M165" s="9"/>
    </row>
    <row r="166" spans="1:13" ht="30" customHeight="1" x14ac:dyDescent="0.3">
      <c r="A166" s="50">
        <v>561</v>
      </c>
      <c r="B166" s="55">
        <v>44804</v>
      </c>
      <c r="C166" s="55">
        <v>44739</v>
      </c>
      <c r="D166" s="52" t="s">
        <v>1892</v>
      </c>
      <c r="E166" s="66" t="str">
        <f>IF(ISBLANK(LeaveTracker[[#This Row],[Employee Name]]),"-----",VLOOKUP(LeaveTracker[[#This Row],[Employee Name]],'List of Employees'!$B$4:$H$767,7))</f>
        <v>AGRICULTURE OFFICE</v>
      </c>
      <c r="F166" s="66" t="str">
        <f>IF(ISBLANK(LeaveTracker[[#This Row],[Employee Name]]),"-----",VLOOKUP(LeaveTracker[[#This Row],[Employee Name]],'List of Employees'!$B$4:$H$767,6))</f>
        <v>PERMANENT</v>
      </c>
      <c r="G166" s="49">
        <v>44739</v>
      </c>
      <c r="H166" s="49">
        <v>44739</v>
      </c>
      <c r="I166" s="50" t="s">
        <v>81</v>
      </c>
      <c r="J166" s="52"/>
      <c r="K166" s="50" t="str">
        <f ca="1">LeaveTracker[[#This Row],[Days]]&amp;" "&amp;LeaveTracker[[#This Row],[Type of Leave]]</f>
        <v>1 SL</v>
      </c>
      <c r="L166" s="9">
        <f ca="1">NETWORKDAYS(LeaveTracker[[#This Row],[Start Date]],LeaveTracker[[#This Row],[End Date]],lstHolidays)</f>
        <v>1</v>
      </c>
      <c r="M166" s="9"/>
    </row>
    <row r="167" spans="1:13" ht="30" customHeight="1" x14ac:dyDescent="0.3">
      <c r="A167" s="50">
        <v>562</v>
      </c>
      <c r="B167" s="55">
        <v>44804</v>
      </c>
      <c r="C167" s="55">
        <v>44738</v>
      </c>
      <c r="D167" s="52" t="s">
        <v>1808</v>
      </c>
      <c r="E167" s="66" t="str">
        <f>IF(ISBLANK(LeaveTracker[[#This Row],[Employee Name]]),"-----",VLOOKUP(LeaveTracker[[#This Row],[Employee Name]],'List of Employees'!$B$4:$H$767,7))</f>
        <v>TICC</v>
      </c>
      <c r="F167" s="66" t="str">
        <f>IF(ISBLANK(LeaveTracker[[#This Row],[Employee Name]]),"-----",VLOOKUP(LeaveTracker[[#This Row],[Employee Name]],'List of Employees'!$B$4:$H$767,6))</f>
        <v>JOBCON</v>
      </c>
      <c r="G167" s="49">
        <v>44739</v>
      </c>
      <c r="H167" s="49">
        <v>44739</v>
      </c>
      <c r="I167" s="50" t="s">
        <v>81</v>
      </c>
      <c r="J167" s="52"/>
      <c r="K167" s="50" t="str">
        <f ca="1">LeaveTracker[[#This Row],[Days]]&amp;" "&amp;LeaveTracker[[#This Row],[Type of Leave]]</f>
        <v>1 SL</v>
      </c>
      <c r="L167" s="9">
        <f ca="1">NETWORKDAYS(LeaveTracker[[#This Row],[Start Date]],LeaveTracker[[#This Row],[End Date]],lstHolidays)</f>
        <v>1</v>
      </c>
      <c r="M167" s="9"/>
    </row>
    <row r="168" spans="1:13" ht="30" customHeight="1" x14ac:dyDescent="0.3">
      <c r="A168" s="50">
        <v>563</v>
      </c>
      <c r="B168" s="55">
        <v>44804</v>
      </c>
      <c r="C168" s="55">
        <v>44739</v>
      </c>
      <c r="D168" s="52" t="s">
        <v>343</v>
      </c>
      <c r="E168" s="66" t="str">
        <f>IF(ISBLANK(LeaveTracker[[#This Row],[Employee Name]]),"-----",VLOOKUP(LeaveTracker[[#This Row],[Employee Name]],'List of Employees'!$B$4:$H$767,7))</f>
        <v>ONT</v>
      </c>
      <c r="F168" s="66" t="str">
        <f>IF(ISBLANK(LeaveTracker[[#This Row],[Employee Name]]),"-----",VLOOKUP(LeaveTracker[[#This Row],[Employee Name]],'List of Employees'!$B$4:$H$767,6))</f>
        <v>PERMANENT</v>
      </c>
      <c r="G168" s="49">
        <v>44763</v>
      </c>
      <c r="H168" s="49">
        <v>44763</v>
      </c>
      <c r="I168" s="50" t="s">
        <v>81</v>
      </c>
      <c r="J168" s="52"/>
      <c r="K168" s="50" t="str">
        <f ca="1">LeaveTracker[[#This Row],[Days]]&amp;" "&amp;LeaveTracker[[#This Row],[Type of Leave]]</f>
        <v>1 SL</v>
      </c>
      <c r="L168" s="9">
        <f ca="1">NETWORKDAYS(LeaveTracker[[#This Row],[Start Date]],LeaveTracker[[#This Row],[End Date]],lstHolidays)</f>
        <v>1</v>
      </c>
      <c r="M168" s="9"/>
    </row>
    <row r="169" spans="1:13" ht="30" customHeight="1" x14ac:dyDescent="0.3">
      <c r="A169" s="50">
        <v>564</v>
      </c>
      <c r="B169" s="55">
        <v>44804</v>
      </c>
      <c r="C169" s="55">
        <v>44764</v>
      </c>
      <c r="D169" s="52" t="s">
        <v>1049</v>
      </c>
      <c r="E169" s="66" t="str">
        <f>IF(ISBLANK(LeaveTracker[[#This Row],[Employee Name]]),"-----",VLOOKUP(LeaveTracker[[#This Row],[Employee Name]],'List of Employees'!$B$4:$H$767,7))</f>
        <v>GSO</v>
      </c>
      <c r="F169" s="66" t="str">
        <f>IF(ISBLANK(LeaveTracker[[#This Row],[Employee Name]]),"-----",VLOOKUP(LeaveTracker[[#This Row],[Employee Name]],'List of Employees'!$B$4:$H$767,6))</f>
        <v>PERMANENT</v>
      </c>
      <c r="G169" s="49">
        <v>44761</v>
      </c>
      <c r="H169" s="49">
        <v>44762</v>
      </c>
      <c r="I169" s="50" t="s">
        <v>81</v>
      </c>
      <c r="J169" s="52"/>
      <c r="K169" s="50" t="str">
        <f ca="1">LeaveTracker[[#This Row],[Days]]&amp;" "&amp;LeaveTracker[[#This Row],[Type of Leave]]</f>
        <v>2 SL</v>
      </c>
      <c r="L169" s="9">
        <f ca="1">NETWORKDAYS(LeaveTracker[[#This Row],[Start Date]],LeaveTracker[[#This Row],[End Date]],lstHolidays)</f>
        <v>2</v>
      </c>
      <c r="M169" s="9"/>
    </row>
    <row r="170" spans="1:13" ht="30" customHeight="1" x14ac:dyDescent="0.3">
      <c r="A170" s="50">
        <v>565</v>
      </c>
      <c r="B170" s="55">
        <v>44806</v>
      </c>
      <c r="C170" s="55">
        <v>44742</v>
      </c>
      <c r="D170" s="52" t="s">
        <v>1783</v>
      </c>
      <c r="E170" s="66" t="str">
        <f>IF(ISBLANK(LeaveTracker[[#This Row],[Employee Name]]),"-----",VLOOKUP(LeaveTracker[[#This Row],[Employee Name]],'List of Employees'!$B$4:$H$767,7))</f>
        <v>CTO-LICENSE</v>
      </c>
      <c r="F170" s="66" t="str">
        <f>IF(ISBLANK(LeaveTracker[[#This Row],[Employee Name]]),"-----",VLOOKUP(LeaveTracker[[#This Row],[Employee Name]],'List of Employees'!$B$4:$H$767,6))</f>
        <v>CASUAL</v>
      </c>
      <c r="G170" s="49">
        <v>44750</v>
      </c>
      <c r="H170" s="49">
        <v>44750</v>
      </c>
      <c r="I170" s="50" t="s">
        <v>297</v>
      </c>
      <c r="J170" s="52" t="s">
        <v>1000</v>
      </c>
      <c r="K170" s="50" t="str">
        <f ca="1">LeaveTracker[[#This Row],[Days]]&amp;" "&amp;LeaveTracker[[#This Row],[Type of Leave]]</f>
        <v>1 OTHER</v>
      </c>
      <c r="L170" s="9">
        <f ca="1">NETWORKDAYS(LeaveTracker[[#This Row],[Start Date]],LeaveTracker[[#This Row],[End Date]],lstHolidays)</f>
        <v>1</v>
      </c>
      <c r="M170" s="9"/>
    </row>
    <row r="171" spans="1:13" ht="30" customHeight="1" x14ac:dyDescent="0.3">
      <c r="A171" s="50">
        <v>566</v>
      </c>
      <c r="B171" s="55">
        <v>44806</v>
      </c>
      <c r="C171" s="55">
        <v>44748</v>
      </c>
      <c r="D171" s="52" t="s">
        <v>1809</v>
      </c>
      <c r="E171" s="66" t="str">
        <f>IF(ISBLANK(LeaveTracker[[#This Row],[Employee Name]]),"-----",VLOOKUP(LeaveTracker[[#This Row],[Employee Name]],'List of Employees'!$B$4:$H$767,7))</f>
        <v>CHO</v>
      </c>
      <c r="F171" s="66" t="str">
        <f>IF(ISBLANK(LeaveTracker[[#This Row],[Employee Name]]),"-----",VLOOKUP(LeaveTracker[[#This Row],[Employee Name]],'List of Employees'!$B$4:$H$767,6))</f>
        <v>CASUAL</v>
      </c>
      <c r="G171" s="49">
        <v>44757</v>
      </c>
      <c r="H171" s="49">
        <v>44757</v>
      </c>
      <c r="I171" s="50" t="s">
        <v>82</v>
      </c>
      <c r="J171" s="52"/>
      <c r="K171" s="50" t="str">
        <f ca="1">LeaveTracker[[#This Row],[Days]]&amp;" "&amp;LeaveTracker[[#This Row],[Type of Leave]]</f>
        <v>1 VL</v>
      </c>
      <c r="L171" s="9">
        <f ca="1">NETWORKDAYS(LeaveTracker[[#This Row],[Start Date]],LeaveTracker[[#This Row],[End Date]],lstHolidays)</f>
        <v>1</v>
      </c>
      <c r="M171" s="9"/>
    </row>
    <row r="172" spans="1:13" ht="30" customHeight="1" x14ac:dyDescent="0.3">
      <c r="A172" s="50">
        <v>567</v>
      </c>
      <c r="B172" s="55">
        <v>44806</v>
      </c>
      <c r="C172" s="55">
        <v>44673</v>
      </c>
      <c r="D172" s="52" t="s">
        <v>1810</v>
      </c>
      <c r="E172" s="66" t="str">
        <f>IF(ISBLANK(LeaveTracker[[#This Row],[Employee Name]]),"-----",VLOOKUP(LeaveTracker[[#This Row],[Employee Name]],'List of Employees'!$B$4:$H$767,7))</f>
        <v>ONT</v>
      </c>
      <c r="F172" s="66" t="str">
        <f>IF(ISBLANK(LeaveTracker[[#This Row],[Employee Name]]),"-----",VLOOKUP(LeaveTracker[[#This Row],[Employee Name]],'List of Employees'!$B$4:$H$767,6))</f>
        <v>CASUAL</v>
      </c>
      <c r="G172" s="49">
        <v>44683</v>
      </c>
      <c r="H172" s="49">
        <v>44693</v>
      </c>
      <c r="I172" s="50" t="s">
        <v>82</v>
      </c>
      <c r="J172" s="52"/>
      <c r="K172" s="50" t="str">
        <f ca="1">LeaveTracker[[#This Row],[Days]]&amp;" "&amp;LeaveTracker[[#This Row],[Type of Leave]]</f>
        <v>9 VL</v>
      </c>
      <c r="L172" s="9">
        <f ca="1">NETWORKDAYS(LeaveTracker[[#This Row],[Start Date]],LeaveTracker[[#This Row],[End Date]],lstHolidays)</f>
        <v>9</v>
      </c>
      <c r="M172" s="9"/>
    </row>
    <row r="173" spans="1:13" ht="30" customHeight="1" x14ac:dyDescent="0.3">
      <c r="A173" s="50">
        <v>568</v>
      </c>
      <c r="B173" s="55">
        <v>44806</v>
      </c>
      <c r="C173" s="55">
        <v>44713</v>
      </c>
      <c r="D173" s="52" t="s">
        <v>1811</v>
      </c>
      <c r="E173" s="66" t="str">
        <f>IF(ISBLANK(LeaveTracker[[#This Row],[Employee Name]]),"-----",VLOOKUP(LeaveTracker[[#This Row],[Employee Name]],'List of Employees'!$B$4:$H$767,7))</f>
        <v>ONT</v>
      </c>
      <c r="F173" s="66" t="str">
        <f>IF(ISBLANK(LeaveTracker[[#This Row],[Employee Name]]),"-----",VLOOKUP(LeaveTracker[[#This Row],[Employee Name]],'List of Employees'!$B$4:$H$767,6))</f>
        <v>CASUAL</v>
      </c>
      <c r="G173" s="49">
        <v>44712</v>
      </c>
      <c r="H173" s="49">
        <v>44712</v>
      </c>
      <c r="I173" s="50" t="s">
        <v>81</v>
      </c>
      <c r="J173" s="52"/>
      <c r="K173" s="50" t="str">
        <f ca="1">LeaveTracker[[#This Row],[Days]]&amp;" "&amp;LeaveTracker[[#This Row],[Type of Leave]]</f>
        <v>1 SL</v>
      </c>
      <c r="L173" s="9">
        <f ca="1">NETWORKDAYS(LeaveTracker[[#This Row],[Start Date]],LeaveTracker[[#This Row],[End Date]],lstHolidays)</f>
        <v>1</v>
      </c>
      <c r="M173" s="9"/>
    </row>
    <row r="174" spans="1:13" ht="30" customHeight="1" x14ac:dyDescent="0.3">
      <c r="A174" s="50">
        <v>569</v>
      </c>
      <c r="B174" s="55">
        <v>44806</v>
      </c>
      <c r="C174" s="55">
        <v>44711</v>
      </c>
      <c r="D174" s="52" t="s">
        <v>1811</v>
      </c>
      <c r="E174" s="66" t="str">
        <f>IF(ISBLANK(LeaveTracker[[#This Row],[Employee Name]]),"-----",VLOOKUP(LeaveTracker[[#This Row],[Employee Name]],'List of Employees'!$B$4:$H$767,7))</f>
        <v>ONT</v>
      </c>
      <c r="F174" s="66" t="str">
        <f>IF(ISBLANK(LeaveTracker[[#This Row],[Employee Name]]),"-----",VLOOKUP(LeaveTracker[[#This Row],[Employee Name]],'List of Employees'!$B$4:$H$767,6))</f>
        <v>CASUAL</v>
      </c>
      <c r="G174" s="49">
        <v>44708</v>
      </c>
      <c r="H174" s="49">
        <v>44709</v>
      </c>
      <c r="I174" s="50" t="s">
        <v>81</v>
      </c>
      <c r="J174" s="52"/>
      <c r="K174" s="50" t="str">
        <f ca="1">LeaveTracker[[#This Row],[Days]]&amp;" "&amp;LeaveTracker[[#This Row],[Type of Leave]]</f>
        <v>1 SL</v>
      </c>
      <c r="L174" s="9">
        <f ca="1">NETWORKDAYS(LeaveTracker[[#This Row],[Start Date]],LeaveTracker[[#This Row],[End Date]],lstHolidays)</f>
        <v>1</v>
      </c>
      <c r="M174" s="9"/>
    </row>
    <row r="175" spans="1:13" ht="30" customHeight="1" x14ac:dyDescent="0.3">
      <c r="A175" s="50">
        <v>570</v>
      </c>
      <c r="B175" s="55">
        <v>44806</v>
      </c>
      <c r="C175" s="55">
        <v>44763</v>
      </c>
      <c r="D175" s="52" t="s">
        <v>1812</v>
      </c>
      <c r="E175" s="66" t="str">
        <f>IF(ISBLANK(LeaveTracker[[#This Row],[Employee Name]]),"-----",VLOOKUP(LeaveTracker[[#This Row],[Employee Name]],'List of Employees'!$B$4:$H$767,7))</f>
        <v>CSWDO</v>
      </c>
      <c r="F175" s="66" t="str">
        <f>IF(ISBLANK(LeaveTracker[[#This Row],[Employee Name]]),"-----",VLOOKUP(LeaveTracker[[#This Row],[Employee Name]],'List of Employees'!$B$4:$H$767,6))</f>
        <v>CASUAL</v>
      </c>
      <c r="G175" s="49">
        <v>44762</v>
      </c>
      <c r="H175" s="49">
        <v>44762</v>
      </c>
      <c r="I175" s="50" t="s">
        <v>81</v>
      </c>
      <c r="J175" s="52"/>
      <c r="K175" s="50" t="str">
        <f ca="1">LeaveTracker[[#This Row],[Days]]&amp;" "&amp;LeaveTracker[[#This Row],[Type of Leave]]</f>
        <v>1 SL</v>
      </c>
      <c r="L175" s="9">
        <f ca="1">NETWORKDAYS(LeaveTracker[[#This Row],[Start Date]],LeaveTracker[[#This Row],[End Date]],lstHolidays)</f>
        <v>1</v>
      </c>
      <c r="M175" s="9"/>
    </row>
    <row r="176" spans="1:13" ht="30" customHeight="1" x14ac:dyDescent="0.3">
      <c r="A176" s="50">
        <v>571</v>
      </c>
      <c r="B176" s="55">
        <v>44806</v>
      </c>
      <c r="C176" s="55">
        <v>44734</v>
      </c>
      <c r="D176" s="52" t="s">
        <v>1812</v>
      </c>
      <c r="E176" s="66" t="str">
        <f>IF(ISBLANK(LeaveTracker[[#This Row],[Employee Name]]),"-----",VLOOKUP(LeaveTracker[[#This Row],[Employee Name]],'List of Employees'!$B$4:$H$767,7))</f>
        <v>CSWDO</v>
      </c>
      <c r="F176" s="66" t="str">
        <f>IF(ISBLANK(LeaveTracker[[#This Row],[Employee Name]]),"-----",VLOOKUP(LeaveTracker[[#This Row],[Employee Name]],'List of Employees'!$B$4:$H$767,6))</f>
        <v>CASUAL</v>
      </c>
      <c r="G176" s="49">
        <v>44742</v>
      </c>
      <c r="H176" s="49">
        <v>44742</v>
      </c>
      <c r="I176" s="50" t="s">
        <v>297</v>
      </c>
      <c r="J176" s="52" t="s">
        <v>1000</v>
      </c>
      <c r="K176" s="50" t="str">
        <f ca="1">LeaveTracker[[#This Row],[Days]]&amp;" "&amp;LeaveTracker[[#This Row],[Type of Leave]]</f>
        <v>1 OTHER</v>
      </c>
      <c r="L176" s="9">
        <f ca="1">NETWORKDAYS(LeaveTracker[[#This Row],[Start Date]],LeaveTracker[[#This Row],[End Date]],lstHolidays)</f>
        <v>1</v>
      </c>
      <c r="M176" s="9"/>
    </row>
    <row r="177" spans="1:13" ht="30" customHeight="1" x14ac:dyDescent="0.3">
      <c r="A177" s="50">
        <v>572</v>
      </c>
      <c r="B177" s="55">
        <v>44806</v>
      </c>
      <c r="C177" s="55">
        <v>44767</v>
      </c>
      <c r="D177" s="52" t="s">
        <v>1811</v>
      </c>
      <c r="E177" s="66" t="str">
        <f>IF(ISBLANK(LeaveTracker[[#This Row],[Employee Name]]),"-----",VLOOKUP(LeaveTracker[[#This Row],[Employee Name]],'List of Employees'!$B$4:$H$767,7))</f>
        <v>ONT</v>
      </c>
      <c r="F177" s="66" t="str">
        <f>IF(ISBLANK(LeaveTracker[[#This Row],[Employee Name]]),"-----",VLOOKUP(LeaveTracker[[#This Row],[Employee Name]],'List of Employees'!$B$4:$H$767,6))</f>
        <v>CASUAL</v>
      </c>
      <c r="G177" s="49">
        <v>44751</v>
      </c>
      <c r="H177" s="49">
        <v>44751</v>
      </c>
      <c r="I177" s="50" t="s">
        <v>81</v>
      </c>
      <c r="J177" s="52"/>
      <c r="K177" s="50" t="str">
        <f ca="1">LeaveTracker[[#This Row],[Days]]&amp;" "&amp;LeaveTracker[[#This Row],[Type of Leave]]</f>
        <v>0 SL</v>
      </c>
      <c r="L177" s="9">
        <f ca="1">NETWORKDAYS(LeaveTracker[[#This Row],[Start Date]],LeaveTracker[[#This Row],[End Date]],lstHolidays)</f>
        <v>0</v>
      </c>
      <c r="M177" s="9"/>
    </row>
    <row r="178" spans="1:13" ht="30" customHeight="1" x14ac:dyDescent="0.3">
      <c r="A178" s="50">
        <v>572</v>
      </c>
      <c r="B178" s="55">
        <v>44806</v>
      </c>
      <c r="C178" s="55">
        <v>44767</v>
      </c>
      <c r="D178" s="52" t="s">
        <v>1811</v>
      </c>
      <c r="E178" s="66" t="str">
        <f>IF(ISBLANK(LeaveTracker[[#This Row],[Employee Name]]),"-----",VLOOKUP(LeaveTracker[[#This Row],[Employee Name]],'List of Employees'!$B$4:$H$767,7))</f>
        <v>ONT</v>
      </c>
      <c r="F178" s="66" t="str">
        <f>IF(ISBLANK(LeaveTracker[[#This Row],[Employee Name]]),"-----",VLOOKUP(LeaveTracker[[#This Row],[Employee Name]],'List of Employees'!$B$4:$H$767,6))</f>
        <v>CASUAL</v>
      </c>
      <c r="G178" s="49">
        <v>44758</v>
      </c>
      <c r="H178" s="49">
        <v>44758</v>
      </c>
      <c r="I178" s="50" t="s">
        <v>81</v>
      </c>
      <c r="J178" s="52"/>
      <c r="K178" s="50" t="str">
        <f ca="1">LeaveTracker[[#This Row],[Days]]&amp;" "&amp;LeaveTracker[[#This Row],[Type of Leave]]</f>
        <v>0 SL</v>
      </c>
      <c r="L178" s="9">
        <f ca="1">NETWORKDAYS(LeaveTracker[[#This Row],[Start Date]],LeaveTracker[[#This Row],[End Date]],lstHolidays)</f>
        <v>0</v>
      </c>
      <c r="M178" s="9"/>
    </row>
    <row r="179" spans="1:13" ht="30" customHeight="1" x14ac:dyDescent="0.3">
      <c r="A179" s="50">
        <v>572</v>
      </c>
      <c r="B179" s="55">
        <v>44806</v>
      </c>
      <c r="C179" s="55">
        <v>44767</v>
      </c>
      <c r="D179" s="52" t="s">
        <v>1811</v>
      </c>
      <c r="E179" s="66" t="str">
        <f>IF(ISBLANK(LeaveTracker[[#This Row],[Employee Name]]),"-----",VLOOKUP(LeaveTracker[[#This Row],[Employee Name]],'List of Employees'!$B$4:$H$767,7))</f>
        <v>ONT</v>
      </c>
      <c r="F179" s="66" t="str">
        <f>IF(ISBLANK(LeaveTracker[[#This Row],[Employee Name]]),"-----",VLOOKUP(LeaveTracker[[#This Row],[Employee Name]],'List of Employees'!$B$4:$H$767,6))</f>
        <v>CASUAL</v>
      </c>
      <c r="G179" s="49">
        <v>44765</v>
      </c>
      <c r="H179" s="49">
        <v>44765</v>
      </c>
      <c r="I179" s="50" t="s">
        <v>81</v>
      </c>
      <c r="J179" s="52"/>
      <c r="K179" s="50" t="str">
        <f ca="1">LeaveTracker[[#This Row],[Days]]&amp;" "&amp;LeaveTracker[[#This Row],[Type of Leave]]</f>
        <v>0 SL</v>
      </c>
      <c r="L179" s="9">
        <f ca="1">NETWORKDAYS(LeaveTracker[[#This Row],[Start Date]],LeaveTracker[[#This Row],[End Date]],lstHolidays)</f>
        <v>0</v>
      </c>
      <c r="M179" s="9"/>
    </row>
    <row r="180" spans="1:13" ht="30" customHeight="1" x14ac:dyDescent="0.3">
      <c r="A180" s="50">
        <v>573</v>
      </c>
      <c r="B180" s="55">
        <v>44806</v>
      </c>
      <c r="C180" s="55">
        <v>44706</v>
      </c>
      <c r="D180" s="52" t="s">
        <v>1811</v>
      </c>
      <c r="E180" s="66" t="str">
        <f>IF(ISBLANK(LeaveTracker[[#This Row],[Employee Name]]),"-----",VLOOKUP(LeaveTracker[[#This Row],[Employee Name]],'List of Employees'!$B$4:$H$767,7))</f>
        <v>ONT</v>
      </c>
      <c r="F180" s="66" t="str">
        <f>IF(ISBLANK(LeaveTracker[[#This Row],[Employee Name]]),"-----",VLOOKUP(LeaveTracker[[#This Row],[Employee Name]],'List of Employees'!$B$4:$H$767,6))</f>
        <v>CASUAL</v>
      </c>
      <c r="G180" s="49">
        <v>44697</v>
      </c>
      <c r="H180" s="49">
        <v>44697</v>
      </c>
      <c r="I180" s="50" t="s">
        <v>81</v>
      </c>
      <c r="J180" s="52"/>
      <c r="K180" s="50" t="str">
        <f ca="1">LeaveTracker[[#This Row],[Days]]&amp;" "&amp;LeaveTracker[[#This Row],[Type of Leave]]</f>
        <v>1 SL</v>
      </c>
      <c r="L180" s="9">
        <f ca="1">NETWORKDAYS(LeaveTracker[[#This Row],[Start Date]],LeaveTracker[[#This Row],[End Date]],lstHolidays)</f>
        <v>1</v>
      </c>
      <c r="M180" s="9"/>
    </row>
    <row r="181" spans="1:13" ht="30" customHeight="1" x14ac:dyDescent="0.3">
      <c r="A181" s="50">
        <v>573</v>
      </c>
      <c r="B181" s="55">
        <v>44806</v>
      </c>
      <c r="C181" s="55">
        <v>44706</v>
      </c>
      <c r="D181" s="52" t="s">
        <v>1811</v>
      </c>
      <c r="E181" s="66" t="str">
        <f>IF(ISBLANK(LeaveTracker[[#This Row],[Employee Name]]),"-----",VLOOKUP(LeaveTracker[[#This Row],[Employee Name]],'List of Employees'!$B$4:$H$767,7))</f>
        <v>ONT</v>
      </c>
      <c r="F181" s="66" t="str">
        <f>IF(ISBLANK(LeaveTracker[[#This Row],[Employee Name]]),"-----",VLOOKUP(LeaveTracker[[#This Row],[Employee Name]],'List of Employees'!$B$4:$H$767,6))</f>
        <v>CASUAL</v>
      </c>
      <c r="G181" s="49">
        <v>44702</v>
      </c>
      <c r="H181" s="49">
        <v>44702</v>
      </c>
      <c r="I181" s="50" t="s">
        <v>81</v>
      </c>
      <c r="J181" s="52"/>
      <c r="K181" s="50" t="str">
        <f ca="1">LeaveTracker[[#This Row],[Days]]&amp;" "&amp;LeaveTracker[[#This Row],[Type of Leave]]</f>
        <v>0 SL</v>
      </c>
      <c r="L181" s="9">
        <f ca="1">NETWORKDAYS(LeaveTracker[[#This Row],[Start Date]],LeaveTracker[[#This Row],[End Date]],lstHolidays)</f>
        <v>0</v>
      </c>
      <c r="M181" s="9"/>
    </row>
    <row r="182" spans="1:13" ht="30" customHeight="1" x14ac:dyDescent="0.3">
      <c r="A182" s="50">
        <v>574</v>
      </c>
      <c r="B182" s="55">
        <v>44806</v>
      </c>
      <c r="C182" s="55">
        <v>44740</v>
      </c>
      <c r="D182" s="52" t="s">
        <v>1772</v>
      </c>
      <c r="E182" s="66" t="str">
        <f>IF(ISBLANK(LeaveTracker[[#This Row],[Employee Name]]),"-----",VLOOKUP(LeaveTracker[[#This Row],[Employee Name]],'List of Employees'!$B$4:$H$767,7))</f>
        <v>MAHOGANY MARKET</v>
      </c>
      <c r="F182" s="66" t="str">
        <f>IF(ISBLANK(LeaveTracker[[#This Row],[Employee Name]]),"-----",VLOOKUP(LeaveTracker[[#This Row],[Employee Name]],'List of Employees'!$B$4:$H$767,6))</f>
        <v>CASUAL</v>
      </c>
      <c r="G182" s="49">
        <v>44734</v>
      </c>
      <c r="H182" s="49">
        <v>44735</v>
      </c>
      <c r="I182" s="50" t="s">
        <v>81</v>
      </c>
      <c r="J182" s="52"/>
      <c r="K182" s="50" t="str">
        <f ca="1">LeaveTracker[[#This Row],[Days]]&amp;" "&amp;LeaveTracker[[#This Row],[Type of Leave]]</f>
        <v>2 SL</v>
      </c>
      <c r="L182" s="9">
        <f ca="1">NETWORKDAYS(LeaveTracker[[#This Row],[Start Date]],LeaveTracker[[#This Row],[End Date]],lstHolidays)</f>
        <v>2</v>
      </c>
      <c r="M182" s="9"/>
    </row>
    <row r="183" spans="1:13" ht="30" customHeight="1" x14ac:dyDescent="0.3">
      <c r="A183" s="50">
        <v>575</v>
      </c>
      <c r="B183" s="55">
        <v>44806</v>
      </c>
      <c r="C183" s="55">
        <v>44739</v>
      </c>
      <c r="D183" s="52" t="s">
        <v>1813</v>
      </c>
      <c r="E183" s="66" t="str">
        <f>IF(ISBLANK(LeaveTracker[[#This Row],[Employee Name]]),"-----",VLOOKUP(LeaveTracker[[#This Row],[Employee Name]],'List of Employees'!$B$4:$H$767,7))</f>
        <v>CHO</v>
      </c>
      <c r="F183" s="66" t="str">
        <f>IF(ISBLANK(LeaveTracker[[#This Row],[Employee Name]]),"-----",VLOOKUP(LeaveTracker[[#This Row],[Employee Name]],'List of Employees'!$B$4:$H$767,6))</f>
        <v>CASUAL</v>
      </c>
      <c r="G183" s="49">
        <v>44747</v>
      </c>
      <c r="H183" s="49">
        <v>44747</v>
      </c>
      <c r="I183" s="50" t="s">
        <v>82</v>
      </c>
      <c r="J183" s="52"/>
      <c r="K183" s="50" t="str">
        <f ca="1">LeaveTracker[[#This Row],[Days]]&amp;" "&amp;LeaveTracker[[#This Row],[Type of Leave]]</f>
        <v>1 VL</v>
      </c>
      <c r="L183" s="9">
        <f ca="1">NETWORKDAYS(LeaveTracker[[#This Row],[Start Date]],LeaveTracker[[#This Row],[End Date]],lstHolidays)</f>
        <v>1</v>
      </c>
      <c r="M183" s="9"/>
    </row>
    <row r="184" spans="1:13" ht="30" customHeight="1" x14ac:dyDescent="0.3">
      <c r="A184" s="50">
        <v>576</v>
      </c>
      <c r="B184" s="55">
        <v>44806</v>
      </c>
      <c r="C184" s="55">
        <v>44699</v>
      </c>
      <c r="D184" s="52" t="s">
        <v>1814</v>
      </c>
      <c r="E184" s="66" t="str">
        <f>IF(ISBLANK(LeaveTracker[[#This Row],[Employee Name]]),"-----",VLOOKUP(LeaveTracker[[#This Row],[Employee Name]],'List of Employees'!$B$4:$H$767,7))</f>
        <v>CENRO</v>
      </c>
      <c r="F184" s="66" t="str">
        <f>IF(ISBLANK(LeaveTracker[[#This Row],[Employee Name]]),"-----",VLOOKUP(LeaveTracker[[#This Row],[Employee Name]],'List of Employees'!$B$4:$H$767,6))</f>
        <v>CASUAL</v>
      </c>
      <c r="G184" s="49">
        <v>44697</v>
      </c>
      <c r="H184" s="49">
        <v>44698</v>
      </c>
      <c r="I184" s="50" t="s">
        <v>81</v>
      </c>
      <c r="J184" s="52"/>
      <c r="K184" s="50" t="str">
        <f ca="1">LeaveTracker[[#This Row],[Days]]&amp;" "&amp;LeaveTracker[[#This Row],[Type of Leave]]</f>
        <v>2 SL</v>
      </c>
      <c r="L184" s="9">
        <f ca="1">NETWORKDAYS(LeaveTracker[[#This Row],[Start Date]],LeaveTracker[[#This Row],[End Date]],lstHolidays)</f>
        <v>2</v>
      </c>
      <c r="M184" s="9"/>
    </row>
    <row r="185" spans="1:13" ht="30" customHeight="1" x14ac:dyDescent="0.3">
      <c r="A185" s="50">
        <v>577</v>
      </c>
      <c r="B185" s="55">
        <v>44806</v>
      </c>
      <c r="C185" s="55">
        <v>44760</v>
      </c>
      <c r="D185" s="51" t="s">
        <v>2581</v>
      </c>
      <c r="E185" s="66" t="str">
        <f>IF(ISBLANK(LeaveTracker[[#This Row],[Employee Name]]),"-----",VLOOKUP(LeaveTracker[[#This Row],[Employee Name]],'List of Employees'!$B$4:$H$767,7))</f>
        <v>CCT</v>
      </c>
      <c r="F185" s="66" t="str">
        <f>IF(ISBLANK(LeaveTracker[[#This Row],[Employee Name]]),"-----",VLOOKUP(LeaveTracker[[#This Row],[Employee Name]],'List of Employees'!$B$4:$H$767,6))</f>
        <v>CASUAL</v>
      </c>
      <c r="G185" s="49">
        <v>44766</v>
      </c>
      <c r="H185" s="49">
        <v>44767</v>
      </c>
      <c r="I185" s="50" t="s">
        <v>82</v>
      </c>
      <c r="J185" s="52"/>
      <c r="K185" s="50" t="str">
        <f ca="1">LeaveTracker[[#This Row],[Days]]&amp;" "&amp;LeaveTracker[[#This Row],[Type of Leave]]</f>
        <v>1 VL</v>
      </c>
      <c r="L185" s="9">
        <f ca="1">NETWORKDAYS(LeaveTracker[[#This Row],[Start Date]],LeaveTracker[[#This Row],[End Date]],lstHolidays)</f>
        <v>1</v>
      </c>
      <c r="M185" s="9"/>
    </row>
    <row r="186" spans="1:13" ht="30" customHeight="1" x14ac:dyDescent="0.3">
      <c r="A186" s="50">
        <v>578</v>
      </c>
      <c r="B186" s="55">
        <v>44806</v>
      </c>
      <c r="C186" s="55">
        <v>44755</v>
      </c>
      <c r="D186" s="51" t="s">
        <v>2581</v>
      </c>
      <c r="E186" s="66" t="str">
        <f>IF(ISBLANK(LeaveTracker[[#This Row],[Employee Name]]),"-----",VLOOKUP(LeaveTracker[[#This Row],[Employee Name]],'List of Employees'!$B$4:$H$767,7))</f>
        <v>CCT</v>
      </c>
      <c r="F186" s="66" t="str">
        <f>IF(ISBLANK(LeaveTracker[[#This Row],[Employee Name]]),"-----",VLOOKUP(LeaveTracker[[#This Row],[Employee Name]],'List of Employees'!$B$4:$H$767,6))</f>
        <v>CASUAL</v>
      </c>
      <c r="G186" s="49">
        <v>44754</v>
      </c>
      <c r="H186" s="49">
        <v>44754</v>
      </c>
      <c r="I186" s="50" t="s">
        <v>81</v>
      </c>
      <c r="J186" s="52"/>
      <c r="K186" s="50" t="str">
        <f ca="1">LeaveTracker[[#This Row],[Days]]&amp;" "&amp;LeaveTracker[[#This Row],[Type of Leave]]</f>
        <v>1 SL</v>
      </c>
      <c r="L186" s="9">
        <f ca="1">NETWORKDAYS(LeaveTracker[[#This Row],[Start Date]],LeaveTracker[[#This Row],[End Date]],lstHolidays)</f>
        <v>1</v>
      </c>
      <c r="M186" s="9"/>
    </row>
    <row r="187" spans="1:13" ht="30" customHeight="1" x14ac:dyDescent="0.3">
      <c r="A187" s="50">
        <v>579</v>
      </c>
      <c r="B187" s="55">
        <v>44806</v>
      </c>
      <c r="C187" s="55">
        <v>44747</v>
      </c>
      <c r="D187" s="52" t="s">
        <v>1796</v>
      </c>
      <c r="E187" s="66" t="str">
        <f>IF(ISBLANK(LeaveTracker[[#This Row],[Employee Name]]),"-----",VLOOKUP(LeaveTracker[[#This Row],[Employee Name]],'List of Employees'!$B$4:$H$767,7))</f>
        <v>TCNHS</v>
      </c>
      <c r="F187" s="66" t="str">
        <f>IF(ISBLANK(LeaveTracker[[#This Row],[Employee Name]]),"-----",VLOOKUP(LeaveTracker[[#This Row],[Employee Name]],'List of Employees'!$B$4:$H$767,6))</f>
        <v>CASUAL</v>
      </c>
      <c r="G187" s="49">
        <v>44739</v>
      </c>
      <c r="H187" s="49">
        <v>44741</v>
      </c>
      <c r="I187" s="50" t="s">
        <v>82</v>
      </c>
      <c r="J187" s="52"/>
      <c r="K187" s="50" t="str">
        <f ca="1">LeaveTracker[[#This Row],[Days]]&amp;" "&amp;LeaveTracker[[#This Row],[Type of Leave]]</f>
        <v>3 VL</v>
      </c>
      <c r="L187" s="9">
        <f ca="1">NETWORKDAYS(LeaveTracker[[#This Row],[Start Date]],LeaveTracker[[#This Row],[End Date]],lstHolidays)</f>
        <v>3</v>
      </c>
      <c r="M187" s="9"/>
    </row>
    <row r="188" spans="1:13" ht="30" customHeight="1" x14ac:dyDescent="0.3">
      <c r="A188" s="50">
        <v>580</v>
      </c>
      <c r="B188" s="55">
        <v>44806</v>
      </c>
      <c r="C188" s="55">
        <v>44748</v>
      </c>
      <c r="D188" s="52" t="s">
        <v>1796</v>
      </c>
      <c r="E188" s="66" t="str">
        <f>IF(ISBLANK(LeaveTracker[[#This Row],[Employee Name]]),"-----",VLOOKUP(LeaveTracker[[#This Row],[Employee Name]],'List of Employees'!$B$4:$H$767,7))</f>
        <v>TCNHS</v>
      </c>
      <c r="F188" s="66" t="str">
        <f>IF(ISBLANK(LeaveTracker[[#This Row],[Employee Name]]),"-----",VLOOKUP(LeaveTracker[[#This Row],[Employee Name]],'List of Employees'!$B$4:$H$767,6))</f>
        <v>CASUAL</v>
      </c>
      <c r="G188" s="49">
        <v>44732</v>
      </c>
      <c r="H188" s="49">
        <v>44732</v>
      </c>
      <c r="I188" s="50" t="s">
        <v>81</v>
      </c>
      <c r="J188" s="52"/>
      <c r="K188" s="50" t="str">
        <f ca="1">LeaveTracker[[#This Row],[Days]]&amp;" "&amp;LeaveTracker[[#This Row],[Type of Leave]]</f>
        <v>1 SL</v>
      </c>
      <c r="L188" s="9">
        <f ca="1">NETWORKDAYS(LeaveTracker[[#This Row],[Start Date]],LeaveTracker[[#This Row],[End Date]],lstHolidays)</f>
        <v>1</v>
      </c>
      <c r="M188" s="9"/>
    </row>
    <row r="189" spans="1:13" ht="30" customHeight="1" x14ac:dyDescent="0.3">
      <c r="A189" s="50">
        <v>581</v>
      </c>
      <c r="B189" s="55">
        <v>44806</v>
      </c>
      <c r="C189" s="55">
        <v>44747</v>
      </c>
      <c r="D189" s="52" t="s">
        <v>1816</v>
      </c>
      <c r="E189" s="66" t="str">
        <f>IF(ISBLANK(LeaveTracker[[#This Row],[Employee Name]]),"-----",VLOOKUP(LeaveTracker[[#This Row],[Employee Name]],'List of Employees'!$B$4:$H$767,7))</f>
        <v>CHO</v>
      </c>
      <c r="F189" s="66" t="str">
        <f>IF(ISBLANK(LeaveTracker[[#This Row],[Employee Name]]),"-----",VLOOKUP(LeaveTracker[[#This Row],[Employee Name]],'List of Employees'!$B$4:$H$767,6))</f>
        <v>CASUAL</v>
      </c>
      <c r="G189" s="49">
        <v>44753</v>
      </c>
      <c r="H189" s="49">
        <v>44757</v>
      </c>
      <c r="I189" s="50" t="s">
        <v>82</v>
      </c>
      <c r="J189" s="52"/>
      <c r="K189" s="50" t="str">
        <f ca="1">LeaveTracker[[#This Row],[Days]]&amp;" "&amp;LeaveTracker[[#This Row],[Type of Leave]]</f>
        <v>5 VL</v>
      </c>
      <c r="L189" s="9">
        <f ca="1">NETWORKDAYS(LeaveTracker[[#This Row],[Start Date]],LeaveTracker[[#This Row],[End Date]],lstHolidays)</f>
        <v>5</v>
      </c>
      <c r="M189" s="9"/>
    </row>
    <row r="190" spans="1:13" ht="30" customHeight="1" x14ac:dyDescent="0.3">
      <c r="A190" s="50">
        <v>582</v>
      </c>
      <c r="B190" s="55">
        <v>44806</v>
      </c>
      <c r="C190" s="55">
        <v>44748</v>
      </c>
      <c r="D190" s="52" t="s">
        <v>1817</v>
      </c>
      <c r="E190" s="66" t="str">
        <f>IF(ISBLANK(LeaveTracker[[#This Row],[Employee Name]]),"-----",VLOOKUP(LeaveTracker[[#This Row],[Employee Name]],'List of Employees'!$B$4:$H$767,7))</f>
        <v>EEO/CITY MARKET</v>
      </c>
      <c r="F190" s="66" t="str">
        <f>IF(ISBLANK(LeaveTracker[[#This Row],[Employee Name]]),"-----",VLOOKUP(LeaveTracker[[#This Row],[Employee Name]],'List of Employees'!$B$4:$H$767,6))</f>
        <v>CASUAL</v>
      </c>
      <c r="G190" s="49">
        <v>44746</v>
      </c>
      <c r="H190" s="49">
        <v>44747</v>
      </c>
      <c r="I190" s="50" t="s">
        <v>81</v>
      </c>
      <c r="J190" s="52"/>
      <c r="K190" s="50" t="str">
        <f ca="1">LeaveTracker[[#This Row],[Days]]&amp;" "&amp;LeaveTracker[[#This Row],[Type of Leave]]</f>
        <v>2 SL</v>
      </c>
      <c r="L190" s="9">
        <f ca="1">NETWORKDAYS(LeaveTracker[[#This Row],[Start Date]],LeaveTracker[[#This Row],[End Date]],lstHolidays)</f>
        <v>2</v>
      </c>
      <c r="M190" s="9"/>
    </row>
    <row r="191" spans="1:13" ht="30" customHeight="1" x14ac:dyDescent="0.3">
      <c r="A191" s="50">
        <v>583</v>
      </c>
      <c r="B191" s="55">
        <v>44806</v>
      </c>
      <c r="C191" s="55">
        <v>44747</v>
      </c>
      <c r="D191" s="52" t="s">
        <v>1802</v>
      </c>
      <c r="E191" s="66" t="str">
        <f>IF(ISBLANK(LeaveTracker[[#This Row],[Employee Name]]),"-----",VLOOKUP(LeaveTracker[[#This Row],[Employee Name]],'List of Employees'!$B$4:$H$767,7))</f>
        <v>TCNHS</v>
      </c>
      <c r="F191" s="66" t="str">
        <f>IF(ISBLANK(LeaveTracker[[#This Row],[Employee Name]]),"-----",VLOOKUP(LeaveTracker[[#This Row],[Employee Name]],'List of Employees'!$B$4:$H$767,6))</f>
        <v>CASUAL</v>
      </c>
      <c r="G191" s="49">
        <v>44746</v>
      </c>
      <c r="H191" s="49">
        <v>44746</v>
      </c>
      <c r="I191" s="50" t="s">
        <v>81</v>
      </c>
      <c r="J191" s="52"/>
      <c r="K191" s="50" t="str">
        <f ca="1">LeaveTracker[[#This Row],[Days]]&amp;" "&amp;LeaveTracker[[#This Row],[Type of Leave]]</f>
        <v>1 SL</v>
      </c>
      <c r="L191" s="9">
        <f ca="1">NETWORKDAYS(LeaveTracker[[#This Row],[Start Date]],LeaveTracker[[#This Row],[End Date]],lstHolidays)</f>
        <v>1</v>
      </c>
      <c r="M191" s="9"/>
    </row>
    <row r="192" spans="1:13" ht="30" customHeight="1" x14ac:dyDescent="0.3">
      <c r="A192" s="50">
        <v>584</v>
      </c>
      <c r="B192" s="55">
        <v>44806</v>
      </c>
      <c r="C192" s="55">
        <v>44753</v>
      </c>
      <c r="D192" s="52" t="s">
        <v>1818</v>
      </c>
      <c r="E192" s="66" t="str">
        <f>IF(ISBLANK(LeaveTracker[[#This Row],[Employee Name]]),"-----",VLOOKUP(LeaveTracker[[#This Row],[Employee Name]],'List of Employees'!$B$4:$H$767,7))</f>
        <v>EEO/CITY MARKET</v>
      </c>
      <c r="F192" s="66" t="str">
        <f>IF(ISBLANK(LeaveTracker[[#This Row],[Employee Name]]),"-----",VLOOKUP(LeaveTracker[[#This Row],[Employee Name]],'List of Employees'!$B$4:$H$767,6))</f>
        <v>CASUAL</v>
      </c>
      <c r="G192" s="49">
        <v>44751</v>
      </c>
      <c r="H192" s="49">
        <v>44752</v>
      </c>
      <c r="I192" s="50" t="s">
        <v>81</v>
      </c>
      <c r="J192" s="52"/>
      <c r="K192" s="50" t="str">
        <f ca="1">LeaveTracker[[#This Row],[Days]]&amp;" "&amp;LeaveTracker[[#This Row],[Type of Leave]]</f>
        <v>0 SL</v>
      </c>
      <c r="L192" s="9">
        <f ca="1">NETWORKDAYS(LeaveTracker[[#This Row],[Start Date]],LeaveTracker[[#This Row],[End Date]],lstHolidays)</f>
        <v>0</v>
      </c>
      <c r="M192" s="9"/>
    </row>
    <row r="193" spans="1:13" ht="30" customHeight="1" x14ac:dyDescent="0.3">
      <c r="A193" s="50">
        <v>585</v>
      </c>
      <c r="B193" s="55">
        <v>44806</v>
      </c>
      <c r="C193" s="55">
        <v>44686</v>
      </c>
      <c r="D193" s="52" t="s">
        <v>1816</v>
      </c>
      <c r="E193" s="66" t="str">
        <f>IF(ISBLANK(LeaveTracker[[#This Row],[Employee Name]]),"-----",VLOOKUP(LeaveTracker[[#This Row],[Employee Name]],'List of Employees'!$B$4:$H$767,7))</f>
        <v>CHO</v>
      </c>
      <c r="F193" s="66" t="str">
        <f>IF(ISBLANK(LeaveTracker[[#This Row],[Employee Name]]),"-----",VLOOKUP(LeaveTracker[[#This Row],[Employee Name]],'List of Employees'!$B$4:$H$767,6))</f>
        <v>CASUAL</v>
      </c>
      <c r="G193" s="49">
        <v>44685</v>
      </c>
      <c r="H193" s="49">
        <v>44685</v>
      </c>
      <c r="I193" s="50" t="s">
        <v>81</v>
      </c>
      <c r="J193" s="52"/>
      <c r="K193" s="50" t="str">
        <f ca="1">LeaveTracker[[#This Row],[Days]]&amp;" "&amp;LeaveTracker[[#This Row],[Type of Leave]]</f>
        <v>1 SL</v>
      </c>
      <c r="L193" s="9">
        <f ca="1">NETWORKDAYS(LeaveTracker[[#This Row],[Start Date]],LeaveTracker[[#This Row],[End Date]],lstHolidays)</f>
        <v>1</v>
      </c>
      <c r="M193" s="9"/>
    </row>
    <row r="194" spans="1:13" ht="30" customHeight="1" x14ac:dyDescent="0.3">
      <c r="A194" s="50">
        <v>586</v>
      </c>
      <c r="B194" s="55">
        <v>44806</v>
      </c>
      <c r="C194" s="55">
        <v>44725</v>
      </c>
      <c r="D194" s="51" t="s">
        <v>2581</v>
      </c>
      <c r="E194" s="66" t="str">
        <f>IF(ISBLANK(LeaveTracker[[#This Row],[Employee Name]]),"-----",VLOOKUP(LeaveTracker[[#This Row],[Employee Name]],'List of Employees'!$B$4:$H$767,7))</f>
        <v>CCT</v>
      </c>
      <c r="F194" s="66" t="str">
        <f>IF(ISBLANK(LeaveTracker[[#This Row],[Employee Name]]),"-----",VLOOKUP(LeaveTracker[[#This Row],[Employee Name]],'List of Employees'!$B$4:$H$767,6))</f>
        <v>CASUAL</v>
      </c>
      <c r="G194" s="49">
        <v>44722</v>
      </c>
      <c r="H194" s="49">
        <v>44722</v>
      </c>
      <c r="I194" s="50" t="s">
        <v>81</v>
      </c>
      <c r="J194" s="52"/>
      <c r="K194" s="50" t="str">
        <f ca="1">LeaveTracker[[#This Row],[Days]]&amp;" "&amp;LeaveTracker[[#This Row],[Type of Leave]]</f>
        <v>1 SL</v>
      </c>
      <c r="L194" s="9">
        <f ca="1">NETWORKDAYS(LeaveTracker[[#This Row],[Start Date]],LeaveTracker[[#This Row],[End Date]],lstHolidays)</f>
        <v>1</v>
      </c>
      <c r="M194" s="9"/>
    </row>
    <row r="195" spans="1:13" ht="30" customHeight="1" x14ac:dyDescent="0.3">
      <c r="A195" s="50">
        <v>587</v>
      </c>
      <c r="B195" s="55">
        <v>44806</v>
      </c>
      <c r="C195" s="55">
        <v>44746</v>
      </c>
      <c r="D195" s="52" t="s">
        <v>1819</v>
      </c>
      <c r="E195" s="66" t="str">
        <f>IF(ISBLANK(LeaveTracker[[#This Row],[Employee Name]]),"-----",VLOOKUP(LeaveTracker[[#This Row],[Employee Name]],'List of Employees'!$B$4:$H$767,7))</f>
        <v>GSO</v>
      </c>
      <c r="F195" s="66" t="str">
        <f>IF(ISBLANK(LeaveTracker[[#This Row],[Employee Name]]),"-----",VLOOKUP(LeaveTracker[[#This Row],[Employee Name]],'List of Employees'!$B$4:$H$767,6))</f>
        <v>CASUAL</v>
      </c>
      <c r="G195" s="49">
        <v>44718</v>
      </c>
      <c r="H195" s="49">
        <v>44743</v>
      </c>
      <c r="I195" s="50" t="s">
        <v>81</v>
      </c>
      <c r="J195" s="52"/>
      <c r="K195" s="50" t="str">
        <f ca="1">LeaveTracker[[#This Row],[Days]]&amp;" "&amp;LeaveTracker[[#This Row],[Type of Leave]]</f>
        <v>20 SL</v>
      </c>
      <c r="L195" s="9">
        <f ca="1">NETWORKDAYS(LeaveTracker[[#This Row],[Start Date]],LeaveTracker[[#This Row],[End Date]],lstHolidays)</f>
        <v>20</v>
      </c>
      <c r="M195" s="9"/>
    </row>
    <row r="196" spans="1:13" ht="30" customHeight="1" x14ac:dyDescent="0.3">
      <c r="A196" s="50">
        <v>588</v>
      </c>
      <c r="B196" s="55">
        <v>44806</v>
      </c>
      <c r="C196" s="55">
        <v>44767</v>
      </c>
      <c r="D196" s="52" t="s">
        <v>1820</v>
      </c>
      <c r="E196" s="66" t="str">
        <f>IF(ISBLANK(LeaveTracker[[#This Row],[Employee Name]]),"-----",VLOOKUP(LeaveTracker[[#This Row],[Employee Name]],'List of Employees'!$B$4:$H$767,7))</f>
        <v>SP</v>
      </c>
      <c r="F196" s="66" t="str">
        <f>IF(ISBLANK(LeaveTracker[[#This Row],[Employee Name]]),"-----",VLOOKUP(LeaveTracker[[#This Row],[Employee Name]],'List of Employees'!$B$4:$H$767,6))</f>
        <v>CASUAL</v>
      </c>
      <c r="G196" s="49">
        <v>44753</v>
      </c>
      <c r="H196" s="49">
        <v>44757</v>
      </c>
      <c r="I196" s="50" t="s">
        <v>81</v>
      </c>
      <c r="J196" s="52"/>
      <c r="K196" s="50" t="str">
        <f ca="1">LeaveTracker[[#This Row],[Days]]&amp;" "&amp;LeaveTracker[[#This Row],[Type of Leave]]</f>
        <v>5 SL</v>
      </c>
      <c r="L196" s="9">
        <f ca="1">NETWORKDAYS(LeaveTracker[[#This Row],[Start Date]],LeaveTracker[[#This Row],[End Date]],lstHolidays)</f>
        <v>5</v>
      </c>
      <c r="M196" s="9"/>
    </row>
    <row r="197" spans="1:13" ht="30" customHeight="1" x14ac:dyDescent="0.3">
      <c r="A197" s="50">
        <v>588</v>
      </c>
      <c r="B197" s="55">
        <v>44806</v>
      </c>
      <c r="C197" s="55">
        <v>44767</v>
      </c>
      <c r="D197" s="52" t="s">
        <v>1820</v>
      </c>
      <c r="E197" s="66" t="str">
        <f>IF(ISBLANK(LeaveTracker[[#This Row],[Employee Name]]),"-----",VLOOKUP(LeaveTracker[[#This Row],[Employee Name]],'List of Employees'!$B$4:$H$767,7))</f>
        <v>SP</v>
      </c>
      <c r="F197" s="66" t="str">
        <f>IF(ISBLANK(LeaveTracker[[#This Row],[Employee Name]]),"-----",VLOOKUP(LeaveTracker[[#This Row],[Employee Name]],'List of Employees'!$B$4:$H$767,6))</f>
        <v>CASUAL</v>
      </c>
      <c r="G197" s="49">
        <v>44760</v>
      </c>
      <c r="H197" s="49">
        <v>44764</v>
      </c>
      <c r="I197" s="50" t="s">
        <v>81</v>
      </c>
      <c r="J197" s="52"/>
      <c r="K197" s="50" t="str">
        <f ca="1">LeaveTracker[[#This Row],[Days]]&amp;" "&amp;LeaveTracker[[#This Row],[Type of Leave]]</f>
        <v>5 SL</v>
      </c>
      <c r="L197" s="9">
        <f ca="1">NETWORKDAYS(LeaveTracker[[#This Row],[Start Date]],LeaveTracker[[#This Row],[End Date]],lstHolidays)</f>
        <v>5</v>
      </c>
      <c r="M197" s="9"/>
    </row>
    <row r="198" spans="1:13" ht="30" customHeight="1" x14ac:dyDescent="0.3">
      <c r="A198" s="50">
        <v>589</v>
      </c>
      <c r="B198" s="55">
        <v>44806</v>
      </c>
      <c r="C198" s="55">
        <v>44756</v>
      </c>
      <c r="D198" s="52" t="s">
        <v>1770</v>
      </c>
      <c r="E198" s="66" t="str">
        <f>IF(ISBLANK(LeaveTracker[[#This Row],[Employee Name]]),"-----",VLOOKUP(LeaveTracker[[#This Row],[Employee Name]],'List of Employees'!$B$4:$H$767,7))</f>
        <v>SP</v>
      </c>
      <c r="F198" s="66" t="str">
        <f>IF(ISBLANK(LeaveTracker[[#This Row],[Employee Name]]),"-----",VLOOKUP(LeaveTracker[[#This Row],[Employee Name]],'List of Employees'!$B$4:$H$767,6))</f>
        <v>CASUAL</v>
      </c>
      <c r="G198" s="49">
        <v>44755</v>
      </c>
      <c r="H198" s="49">
        <v>44755</v>
      </c>
      <c r="I198" s="50" t="s">
        <v>81</v>
      </c>
      <c r="J198" s="52"/>
      <c r="K198" s="50" t="str">
        <f ca="1">LeaveTracker[[#This Row],[Days]]&amp;" "&amp;LeaveTracker[[#This Row],[Type of Leave]]</f>
        <v>1 SL</v>
      </c>
      <c r="L198" s="9">
        <f ca="1">NETWORKDAYS(LeaveTracker[[#This Row],[Start Date]],LeaveTracker[[#This Row],[End Date]],lstHolidays)</f>
        <v>1</v>
      </c>
      <c r="M198" s="9"/>
    </row>
    <row r="199" spans="1:13" ht="30" customHeight="1" x14ac:dyDescent="0.3">
      <c r="A199" s="50">
        <v>590</v>
      </c>
      <c r="B199" s="55">
        <v>44806</v>
      </c>
      <c r="C199" s="55">
        <v>44767</v>
      </c>
      <c r="D199" s="52" t="s">
        <v>1821</v>
      </c>
      <c r="E199" s="66" t="str">
        <f>IF(ISBLANK(LeaveTracker[[#This Row],[Employee Name]]),"-----",VLOOKUP(LeaveTracker[[#This Row],[Employee Name]],'List of Employees'!$B$4:$H$767,7))</f>
        <v>SP</v>
      </c>
      <c r="F199" s="66" t="str">
        <f>IF(ISBLANK(LeaveTracker[[#This Row],[Employee Name]]),"-----",VLOOKUP(LeaveTracker[[#This Row],[Employee Name]],'List of Employees'!$B$4:$H$767,6))</f>
        <v>CASUAL</v>
      </c>
      <c r="G199" s="49">
        <v>44760</v>
      </c>
      <c r="H199" s="49">
        <v>44763</v>
      </c>
      <c r="I199" s="50" t="s">
        <v>81</v>
      </c>
      <c r="J199" s="52"/>
      <c r="K199" s="50" t="str">
        <f ca="1">LeaveTracker[[#This Row],[Days]]&amp;" "&amp;LeaveTracker[[#This Row],[Type of Leave]]</f>
        <v>4 SL</v>
      </c>
      <c r="L199" s="9">
        <f ca="1">NETWORKDAYS(LeaveTracker[[#This Row],[Start Date]],LeaveTracker[[#This Row],[End Date]],lstHolidays)</f>
        <v>4</v>
      </c>
      <c r="M199" s="9"/>
    </row>
    <row r="200" spans="1:13" ht="30" customHeight="1" x14ac:dyDescent="0.3">
      <c r="A200" s="50">
        <v>591</v>
      </c>
      <c r="B200" s="55">
        <v>44806</v>
      </c>
      <c r="C200" s="55">
        <v>44727</v>
      </c>
      <c r="D200" s="52" t="s">
        <v>1822</v>
      </c>
      <c r="E200" s="66" t="str">
        <f>IF(ISBLANK(LeaveTracker[[#This Row],[Employee Name]]),"-----",VLOOKUP(LeaveTracker[[#This Row],[Employee Name]],'List of Employees'!$B$4:$H$767,7))</f>
        <v>TCIS</v>
      </c>
      <c r="F200" s="66" t="str">
        <f>IF(ISBLANK(LeaveTracker[[#This Row],[Employee Name]]),"-----",VLOOKUP(LeaveTracker[[#This Row],[Employee Name]],'List of Employees'!$B$4:$H$767,6))</f>
        <v>CASUAL</v>
      </c>
      <c r="G200" s="49">
        <v>44725</v>
      </c>
      <c r="H200" s="49">
        <v>44726</v>
      </c>
      <c r="I200" s="50" t="s">
        <v>81</v>
      </c>
      <c r="J200" s="52"/>
      <c r="K200" s="50" t="str">
        <f ca="1">LeaveTracker[[#This Row],[Days]]&amp;" "&amp;LeaveTracker[[#This Row],[Type of Leave]]</f>
        <v>2 SL</v>
      </c>
      <c r="L200" s="9">
        <f ca="1">NETWORKDAYS(LeaveTracker[[#This Row],[Start Date]],LeaveTracker[[#This Row],[End Date]],lstHolidays)</f>
        <v>2</v>
      </c>
      <c r="M200" s="9"/>
    </row>
    <row r="201" spans="1:13" ht="30" customHeight="1" x14ac:dyDescent="0.3">
      <c r="A201" s="50">
        <v>592</v>
      </c>
      <c r="B201" s="55">
        <v>44806</v>
      </c>
      <c r="C201" s="55">
        <v>44677</v>
      </c>
      <c r="D201" s="52" t="s">
        <v>1822</v>
      </c>
      <c r="E201" s="66" t="str">
        <f>IF(ISBLANK(LeaveTracker[[#This Row],[Employee Name]]),"-----",VLOOKUP(LeaveTracker[[#This Row],[Employee Name]],'List of Employees'!$B$4:$H$767,7))</f>
        <v>TCIS</v>
      </c>
      <c r="F201" s="66" t="str">
        <f>IF(ISBLANK(LeaveTracker[[#This Row],[Employee Name]]),"-----",VLOOKUP(LeaveTracker[[#This Row],[Employee Name]],'List of Employees'!$B$4:$H$767,6))</f>
        <v>CASUAL</v>
      </c>
      <c r="G201" s="49">
        <v>44669</v>
      </c>
      <c r="H201" s="49">
        <v>44673</v>
      </c>
      <c r="I201" s="50" t="s">
        <v>81</v>
      </c>
      <c r="J201" s="52"/>
      <c r="K201" s="50" t="str">
        <f ca="1">LeaveTracker[[#This Row],[Days]]&amp;" "&amp;LeaveTracker[[#This Row],[Type of Leave]]</f>
        <v>5 SL</v>
      </c>
      <c r="L201" s="9">
        <f ca="1">NETWORKDAYS(LeaveTracker[[#This Row],[Start Date]],LeaveTracker[[#This Row],[End Date]],lstHolidays)</f>
        <v>5</v>
      </c>
      <c r="M201" s="9"/>
    </row>
    <row r="202" spans="1:13" ht="30" customHeight="1" x14ac:dyDescent="0.3">
      <c r="A202" s="50">
        <v>593</v>
      </c>
      <c r="B202" s="55">
        <v>44806</v>
      </c>
      <c r="C202" s="55">
        <v>44748</v>
      </c>
      <c r="D202" s="52" t="s">
        <v>1823</v>
      </c>
      <c r="E202" s="66" t="str">
        <f>IF(ISBLANK(LeaveTracker[[#This Row],[Employee Name]]),"-----",VLOOKUP(LeaveTracker[[#This Row],[Employee Name]],'List of Employees'!$B$4:$H$767,7))</f>
        <v>ONT</v>
      </c>
      <c r="F202" s="66" t="str">
        <f>IF(ISBLANK(LeaveTracker[[#This Row],[Employee Name]]),"-----",VLOOKUP(LeaveTracker[[#This Row],[Employee Name]],'List of Employees'!$B$4:$H$767,6))</f>
        <v>CASUAL</v>
      </c>
      <c r="G202" s="49">
        <v>44762</v>
      </c>
      <c r="H202" s="49">
        <v>44763</v>
      </c>
      <c r="I202" s="50" t="s">
        <v>297</v>
      </c>
      <c r="J202" s="52" t="s">
        <v>1001</v>
      </c>
      <c r="K202" s="50" t="str">
        <f ca="1">LeaveTracker[[#This Row],[Days]]&amp;" "&amp;LeaveTracker[[#This Row],[Type of Leave]]</f>
        <v>2 OTHER</v>
      </c>
      <c r="L202" s="9">
        <f ca="1">NETWORKDAYS(LeaveTracker[[#This Row],[Start Date]],LeaveTracker[[#This Row],[End Date]],lstHolidays)</f>
        <v>2</v>
      </c>
      <c r="M202" s="9"/>
    </row>
    <row r="203" spans="1:13" ht="30" customHeight="1" x14ac:dyDescent="0.3">
      <c r="A203" s="50">
        <v>594</v>
      </c>
      <c r="B203" s="55">
        <v>44806</v>
      </c>
      <c r="C203" s="55">
        <v>44697</v>
      </c>
      <c r="D203" s="52" t="s">
        <v>1823</v>
      </c>
      <c r="E203" s="66" t="str">
        <f>IF(ISBLANK(LeaveTracker[[#This Row],[Employee Name]]),"-----",VLOOKUP(LeaveTracker[[#This Row],[Employee Name]],'List of Employees'!$B$4:$H$767,7))</f>
        <v>ONT</v>
      </c>
      <c r="F203" s="66" t="str">
        <f>IF(ISBLANK(LeaveTracker[[#This Row],[Employee Name]]),"-----",VLOOKUP(LeaveTracker[[#This Row],[Employee Name]],'List of Employees'!$B$4:$H$767,6))</f>
        <v>CASUAL</v>
      </c>
      <c r="G203" s="49">
        <v>44737</v>
      </c>
      <c r="H203" s="49">
        <v>44737</v>
      </c>
      <c r="I203" s="50" t="s">
        <v>297</v>
      </c>
      <c r="J203" s="52" t="s">
        <v>1000</v>
      </c>
      <c r="K203" s="50" t="str">
        <f ca="1">LeaveTracker[[#This Row],[Days]]&amp;" "&amp;LeaveTracker[[#This Row],[Type of Leave]]</f>
        <v>0 OTHER</v>
      </c>
      <c r="L203" s="9">
        <f ca="1">NETWORKDAYS(LeaveTracker[[#This Row],[Start Date]],LeaveTracker[[#This Row],[End Date]],lstHolidays)</f>
        <v>0</v>
      </c>
      <c r="M203" s="9"/>
    </row>
    <row r="204" spans="1:13" ht="30" customHeight="1" x14ac:dyDescent="0.3">
      <c r="A204" s="50">
        <v>595</v>
      </c>
      <c r="B204" s="55">
        <v>44806</v>
      </c>
      <c r="C204" s="55">
        <v>44697</v>
      </c>
      <c r="D204" s="52" t="s">
        <v>1823</v>
      </c>
      <c r="E204" s="66" t="str">
        <f>IF(ISBLANK(LeaveTracker[[#This Row],[Employee Name]]),"-----",VLOOKUP(LeaveTracker[[#This Row],[Employee Name]],'List of Employees'!$B$4:$H$767,7))</f>
        <v>ONT</v>
      </c>
      <c r="F204" s="66" t="str">
        <f>IF(ISBLANK(LeaveTracker[[#This Row],[Employee Name]]),"-----",VLOOKUP(LeaveTracker[[#This Row],[Employee Name]],'List of Employees'!$B$4:$H$767,6))</f>
        <v>CASUAL</v>
      </c>
      <c r="G204" s="49">
        <v>44713</v>
      </c>
      <c r="H204" s="49">
        <v>44715</v>
      </c>
      <c r="I204" s="50" t="s">
        <v>297</v>
      </c>
      <c r="J204" s="52" t="s">
        <v>1001</v>
      </c>
      <c r="K204" s="50" t="str">
        <f ca="1">LeaveTracker[[#This Row],[Days]]&amp;" "&amp;LeaveTracker[[#This Row],[Type of Leave]]</f>
        <v>3 OTHER</v>
      </c>
      <c r="L204" s="9">
        <f ca="1">NETWORKDAYS(LeaveTracker[[#This Row],[Start Date]],LeaveTracker[[#This Row],[End Date]],lstHolidays)</f>
        <v>3</v>
      </c>
      <c r="M204" s="9"/>
    </row>
    <row r="205" spans="1:13" ht="30" customHeight="1" x14ac:dyDescent="0.3">
      <c r="A205" s="50">
        <v>596</v>
      </c>
      <c r="B205" s="55">
        <v>44806</v>
      </c>
      <c r="C205" s="55">
        <v>44677</v>
      </c>
      <c r="D205" s="52" t="s">
        <v>1824</v>
      </c>
      <c r="E205" s="66" t="str">
        <f>IF(ISBLANK(LeaveTracker[[#This Row],[Employee Name]]),"-----",VLOOKUP(LeaveTracker[[#This Row],[Employee Name]],'List of Employees'!$B$4:$H$767,7))</f>
        <v>ONT</v>
      </c>
      <c r="F205" s="66" t="str">
        <f>IF(ISBLANK(LeaveTracker[[#This Row],[Employee Name]]),"-----",VLOOKUP(LeaveTracker[[#This Row],[Employee Name]],'List of Employees'!$B$4:$H$767,6))</f>
        <v>CASUAL</v>
      </c>
      <c r="G205" s="49">
        <v>44693</v>
      </c>
      <c r="H205" s="49">
        <v>44694</v>
      </c>
      <c r="I205" s="50" t="s">
        <v>297</v>
      </c>
      <c r="J205" s="52" t="s">
        <v>1001</v>
      </c>
      <c r="K205" s="50" t="str">
        <f ca="1">LeaveTracker[[#This Row],[Days]]&amp;" "&amp;LeaveTracker[[#This Row],[Type of Leave]]</f>
        <v>2 OTHER</v>
      </c>
      <c r="L205" s="9">
        <f ca="1">NETWORKDAYS(LeaveTracker[[#This Row],[Start Date]],LeaveTracker[[#This Row],[End Date]],lstHolidays)</f>
        <v>2</v>
      </c>
      <c r="M205" s="9"/>
    </row>
    <row r="206" spans="1:13" ht="30" customHeight="1" x14ac:dyDescent="0.3">
      <c r="A206" s="50">
        <v>596</v>
      </c>
      <c r="B206" s="55">
        <v>44806</v>
      </c>
      <c r="C206" s="55">
        <v>44677</v>
      </c>
      <c r="D206" s="52" t="s">
        <v>1824</v>
      </c>
      <c r="E206" s="66" t="str">
        <f>IF(ISBLANK(LeaveTracker[[#This Row],[Employee Name]]),"-----",VLOOKUP(LeaveTracker[[#This Row],[Employee Name]],'List of Employees'!$B$4:$H$767,7))</f>
        <v>ONT</v>
      </c>
      <c r="F206" s="66" t="str">
        <f>IF(ISBLANK(LeaveTracker[[#This Row],[Employee Name]]),"-----",VLOOKUP(LeaveTracker[[#This Row],[Employee Name]],'List of Employees'!$B$4:$H$767,6))</f>
        <v>CASUAL</v>
      </c>
      <c r="G206" s="49">
        <v>44697</v>
      </c>
      <c r="H206" s="49">
        <v>44699</v>
      </c>
      <c r="I206" s="50" t="s">
        <v>297</v>
      </c>
      <c r="J206" s="52" t="s">
        <v>1001</v>
      </c>
      <c r="K206" s="50" t="str">
        <f ca="1">LeaveTracker[[#This Row],[Days]]&amp;" "&amp;LeaveTracker[[#This Row],[Type of Leave]]</f>
        <v>3 OTHER</v>
      </c>
      <c r="L206" s="9">
        <f ca="1">NETWORKDAYS(LeaveTracker[[#This Row],[Start Date]],LeaveTracker[[#This Row],[End Date]],lstHolidays)</f>
        <v>3</v>
      </c>
      <c r="M206" s="9"/>
    </row>
    <row r="207" spans="1:13" ht="30" customHeight="1" x14ac:dyDescent="0.3">
      <c r="A207" s="50">
        <v>597</v>
      </c>
      <c r="B207" s="55">
        <v>44806</v>
      </c>
      <c r="C207" s="55">
        <v>44753</v>
      </c>
      <c r="D207" s="52" t="s">
        <v>1825</v>
      </c>
      <c r="E207" s="66" t="str">
        <f>IF(ISBLANK(LeaveTracker[[#This Row],[Employee Name]]),"-----",VLOOKUP(LeaveTracker[[#This Row],[Employee Name]],'List of Employees'!$B$4:$H$767,7))</f>
        <v>CPDO</v>
      </c>
      <c r="F207" s="66" t="str">
        <f>IF(ISBLANK(LeaveTracker[[#This Row],[Employee Name]]),"-----",VLOOKUP(LeaveTracker[[#This Row],[Employee Name]],'List of Employees'!$B$4:$H$767,6))</f>
        <v>CASUAL</v>
      </c>
      <c r="G207" s="49">
        <v>44753</v>
      </c>
      <c r="H207" s="49">
        <v>44753</v>
      </c>
      <c r="I207" s="50" t="s">
        <v>297</v>
      </c>
      <c r="J207" s="52" t="s">
        <v>1032</v>
      </c>
      <c r="K207" s="50" t="str">
        <f ca="1">LeaveTracker[[#This Row],[Days]]&amp;" "&amp;LeaveTracker[[#This Row],[Type of Leave]]</f>
        <v>1 OTHER</v>
      </c>
      <c r="L207" s="9">
        <f ca="1">NETWORKDAYS(LeaveTracker[[#This Row],[Start Date]],LeaveTracker[[#This Row],[End Date]],lstHolidays)</f>
        <v>1</v>
      </c>
      <c r="M207" s="9"/>
    </row>
    <row r="208" spans="1:13" ht="30" customHeight="1" x14ac:dyDescent="0.3">
      <c r="A208" s="50">
        <v>598</v>
      </c>
      <c r="B208" s="55">
        <v>44806</v>
      </c>
      <c r="C208" s="55">
        <v>44739</v>
      </c>
      <c r="D208" s="52" t="s">
        <v>1821</v>
      </c>
      <c r="E208" s="66" t="str">
        <f>IF(ISBLANK(LeaveTracker[[#This Row],[Employee Name]]),"-----",VLOOKUP(LeaveTracker[[#This Row],[Employee Name]],'List of Employees'!$B$4:$H$767,7))</f>
        <v>SP</v>
      </c>
      <c r="F208" s="66" t="str">
        <f>IF(ISBLANK(LeaveTracker[[#This Row],[Employee Name]]),"-----",VLOOKUP(LeaveTracker[[#This Row],[Employee Name]],'List of Employees'!$B$4:$H$767,6))</f>
        <v>CASUAL</v>
      </c>
      <c r="G208" s="49">
        <v>44739</v>
      </c>
      <c r="H208" s="49">
        <v>44740</v>
      </c>
      <c r="I208" s="50" t="s">
        <v>81</v>
      </c>
      <c r="J208" s="52"/>
      <c r="K208" s="50" t="str">
        <f ca="1">LeaveTracker[[#This Row],[Days]]&amp;" "&amp;LeaveTracker[[#This Row],[Type of Leave]]</f>
        <v>2 SL</v>
      </c>
      <c r="L208" s="9">
        <f ca="1">NETWORKDAYS(LeaveTracker[[#This Row],[Start Date]],LeaveTracker[[#This Row],[End Date]],lstHolidays)</f>
        <v>2</v>
      </c>
      <c r="M208" s="9"/>
    </row>
    <row r="209" spans="1:13" ht="30" customHeight="1" x14ac:dyDescent="0.3">
      <c r="A209" s="50">
        <v>599</v>
      </c>
      <c r="B209" s="55">
        <v>44806</v>
      </c>
      <c r="C209" s="55">
        <v>44755</v>
      </c>
      <c r="D209" s="52" t="s">
        <v>1826</v>
      </c>
      <c r="E209" s="66" t="str">
        <f>IF(ISBLANK(LeaveTracker[[#This Row],[Employee Name]]),"-----",VLOOKUP(LeaveTracker[[#This Row],[Employee Name]],'List of Employees'!$B$4:$H$767,7))</f>
        <v>CSWDO</v>
      </c>
      <c r="F209" s="66" t="str">
        <f>IF(ISBLANK(LeaveTracker[[#This Row],[Employee Name]]),"-----",VLOOKUP(LeaveTracker[[#This Row],[Employee Name]],'List of Employees'!$B$4:$H$767,6))</f>
        <v>CASUAL</v>
      </c>
      <c r="G209" s="49">
        <v>44755</v>
      </c>
      <c r="H209" s="49">
        <v>44755</v>
      </c>
      <c r="I209" s="50" t="s">
        <v>297</v>
      </c>
      <c r="J209" s="52" t="s">
        <v>1000</v>
      </c>
      <c r="K209" s="50" t="str">
        <f ca="1">LeaveTracker[[#This Row],[Days]]&amp;" "&amp;LeaveTracker[[#This Row],[Type of Leave]]</f>
        <v>1 OTHER</v>
      </c>
      <c r="L209" s="9">
        <f ca="1">NETWORKDAYS(LeaveTracker[[#This Row],[Start Date]],LeaveTracker[[#This Row],[End Date]],lstHolidays)</f>
        <v>1</v>
      </c>
      <c r="M209" s="9"/>
    </row>
    <row r="210" spans="1:13" ht="30" customHeight="1" x14ac:dyDescent="0.3">
      <c r="A210" s="50">
        <v>600</v>
      </c>
      <c r="B210" s="55">
        <v>44806</v>
      </c>
      <c r="C210" s="55">
        <v>44757</v>
      </c>
      <c r="D210" s="52" t="s">
        <v>1821</v>
      </c>
      <c r="E210" s="66" t="str">
        <f>IF(ISBLANK(LeaveTracker[[#This Row],[Employee Name]]),"-----",VLOOKUP(LeaveTracker[[#This Row],[Employee Name]],'List of Employees'!$B$4:$H$767,7))</f>
        <v>SP</v>
      </c>
      <c r="F210" s="66" t="str">
        <f>IF(ISBLANK(LeaveTracker[[#This Row],[Employee Name]]),"-----",VLOOKUP(LeaveTracker[[#This Row],[Employee Name]],'List of Employees'!$B$4:$H$767,6))</f>
        <v>CASUAL</v>
      </c>
      <c r="G210" s="49">
        <v>44763</v>
      </c>
      <c r="H210" s="49">
        <v>44764</v>
      </c>
      <c r="I210" s="50" t="s">
        <v>297</v>
      </c>
      <c r="J210" s="52" t="s">
        <v>1000</v>
      </c>
      <c r="K210" s="50" t="str">
        <f ca="1">LeaveTracker[[#This Row],[Days]]&amp;" "&amp;LeaveTracker[[#This Row],[Type of Leave]]</f>
        <v>2 OTHER</v>
      </c>
      <c r="L210" s="9">
        <f ca="1">NETWORKDAYS(LeaveTracker[[#This Row],[Start Date]],LeaveTracker[[#This Row],[End Date]],lstHolidays)</f>
        <v>2</v>
      </c>
      <c r="M210" s="9"/>
    </row>
    <row r="211" spans="1:13" ht="30" customHeight="1" x14ac:dyDescent="0.3">
      <c r="A211" s="50">
        <v>601</v>
      </c>
      <c r="B211" s="55">
        <v>44806</v>
      </c>
      <c r="C211" s="55">
        <v>44719</v>
      </c>
      <c r="D211" s="52" t="s">
        <v>1821</v>
      </c>
      <c r="E211" s="66" t="str">
        <f>IF(ISBLANK(LeaveTracker[[#This Row],[Employee Name]]),"-----",VLOOKUP(LeaveTracker[[#This Row],[Employee Name]],'List of Employees'!$B$4:$H$767,7))</f>
        <v>SP</v>
      </c>
      <c r="F211" s="66" t="str">
        <f>IF(ISBLANK(LeaveTracker[[#This Row],[Employee Name]]),"-----",VLOOKUP(LeaveTracker[[#This Row],[Employee Name]],'List of Employees'!$B$4:$H$767,6))</f>
        <v>CASUAL</v>
      </c>
      <c r="G211" s="49">
        <v>44714</v>
      </c>
      <c r="H211" s="49">
        <v>44715</v>
      </c>
      <c r="I211" s="50" t="s">
        <v>81</v>
      </c>
      <c r="J211" s="52"/>
      <c r="K211" s="50" t="str">
        <f ca="1">LeaveTracker[[#This Row],[Days]]&amp;" "&amp;LeaveTracker[[#This Row],[Type of Leave]]</f>
        <v>2 SL</v>
      </c>
      <c r="L211" s="9">
        <f ca="1">NETWORKDAYS(LeaveTracker[[#This Row],[Start Date]],LeaveTracker[[#This Row],[End Date]],lstHolidays)</f>
        <v>2</v>
      </c>
      <c r="M211" s="9"/>
    </row>
    <row r="212" spans="1:13" ht="30" customHeight="1" x14ac:dyDescent="0.3">
      <c r="A212" s="50">
        <v>602</v>
      </c>
      <c r="B212" s="55">
        <v>44806</v>
      </c>
      <c r="C212" s="55">
        <v>44756</v>
      </c>
      <c r="D212" s="52" t="s">
        <v>1826</v>
      </c>
      <c r="E212" s="66" t="str">
        <f>IF(ISBLANK(LeaveTracker[[#This Row],[Employee Name]]),"-----",VLOOKUP(LeaveTracker[[#This Row],[Employee Name]],'List of Employees'!$B$4:$H$767,7))</f>
        <v>CSWDO</v>
      </c>
      <c r="F212" s="66" t="str">
        <f>IF(ISBLANK(LeaveTracker[[#This Row],[Employee Name]]),"-----",VLOOKUP(LeaveTracker[[#This Row],[Employee Name]],'List of Employees'!$B$4:$H$767,6))</f>
        <v>CASUAL</v>
      </c>
      <c r="G212" s="49">
        <v>44754</v>
      </c>
      <c r="H212" s="49">
        <v>44754</v>
      </c>
      <c r="I212" s="50" t="s">
        <v>81</v>
      </c>
      <c r="J212" s="52"/>
      <c r="K212" s="50" t="str">
        <f ca="1">LeaveTracker[[#This Row],[Days]]&amp;" "&amp;LeaveTracker[[#This Row],[Type of Leave]]</f>
        <v>1 SL</v>
      </c>
      <c r="L212" s="9">
        <f ca="1">NETWORKDAYS(LeaveTracker[[#This Row],[Start Date]],LeaveTracker[[#This Row],[End Date]],lstHolidays)</f>
        <v>1</v>
      </c>
      <c r="M212" s="9"/>
    </row>
    <row r="213" spans="1:13" ht="30" customHeight="1" x14ac:dyDescent="0.3">
      <c r="A213" s="50">
        <v>603</v>
      </c>
      <c r="B213" s="55">
        <v>44806</v>
      </c>
      <c r="C213" s="55">
        <v>44705</v>
      </c>
      <c r="D213" s="52" t="s">
        <v>1827</v>
      </c>
      <c r="E213" s="66" t="str">
        <f>IF(ISBLANK(LeaveTracker[[#This Row],[Employee Name]]),"-----",VLOOKUP(LeaveTracker[[#This Row],[Employee Name]],'List of Employees'!$B$4:$H$767,7))</f>
        <v>DA</v>
      </c>
      <c r="F213" s="66" t="str">
        <f>IF(ISBLANK(LeaveTracker[[#This Row],[Employee Name]]),"-----",VLOOKUP(LeaveTracker[[#This Row],[Employee Name]],'List of Employees'!$B$4:$H$767,6))</f>
        <v>CASUAL</v>
      </c>
      <c r="G213" s="49">
        <v>44697</v>
      </c>
      <c r="H213" s="49">
        <v>44700</v>
      </c>
      <c r="I213" s="50" t="s">
        <v>81</v>
      </c>
      <c r="J213" s="52"/>
      <c r="K213" s="50" t="str">
        <f ca="1">LeaveTracker[[#This Row],[Days]]&amp;" "&amp;LeaveTracker[[#This Row],[Type of Leave]]</f>
        <v>4 SL</v>
      </c>
      <c r="L213" s="9">
        <f ca="1">NETWORKDAYS(LeaveTracker[[#This Row],[Start Date]],LeaveTracker[[#This Row],[End Date]],lstHolidays)</f>
        <v>4</v>
      </c>
      <c r="M213" s="9"/>
    </row>
    <row r="214" spans="1:13" ht="30" customHeight="1" x14ac:dyDescent="0.3">
      <c r="A214" s="50">
        <v>604</v>
      </c>
      <c r="B214" s="55">
        <v>44806</v>
      </c>
      <c r="C214" s="55">
        <v>44751</v>
      </c>
      <c r="D214" s="52" t="s">
        <v>1828</v>
      </c>
      <c r="E214" s="66" t="str">
        <f>IF(ISBLANK(LeaveTracker[[#This Row],[Employee Name]]),"-----",VLOOKUP(LeaveTracker[[#This Row],[Employee Name]],'List of Employees'!$B$4:$H$767,7))</f>
        <v>EEO/CITY MARKET</v>
      </c>
      <c r="F214" s="66" t="str">
        <f>IF(ISBLANK(LeaveTracker[[#This Row],[Employee Name]]),"-----",VLOOKUP(LeaveTracker[[#This Row],[Employee Name]],'List of Employees'!$B$4:$H$767,6))</f>
        <v>CASUAL</v>
      </c>
      <c r="G214" s="49">
        <v>44747</v>
      </c>
      <c r="H214" s="49">
        <v>44749</v>
      </c>
      <c r="I214" s="50" t="s">
        <v>81</v>
      </c>
      <c r="J214" s="52"/>
      <c r="K214" s="50" t="str">
        <f ca="1">LeaveTracker[[#This Row],[Days]]&amp;" "&amp;LeaveTracker[[#This Row],[Type of Leave]]</f>
        <v>3 SL</v>
      </c>
      <c r="L214" s="9">
        <f ca="1">NETWORKDAYS(LeaveTracker[[#This Row],[Start Date]],LeaveTracker[[#This Row],[End Date]],lstHolidays)</f>
        <v>3</v>
      </c>
      <c r="M214" s="9"/>
    </row>
    <row r="215" spans="1:13" ht="30" customHeight="1" x14ac:dyDescent="0.3">
      <c r="A215" s="50">
        <v>605</v>
      </c>
      <c r="B215" s="55">
        <v>44806</v>
      </c>
      <c r="C215" s="55">
        <v>44755</v>
      </c>
      <c r="D215" s="52" t="s">
        <v>1829</v>
      </c>
      <c r="E215" s="66" t="str">
        <f>IF(ISBLANK(LeaveTracker[[#This Row],[Employee Name]]),"-----",VLOOKUP(LeaveTracker[[#This Row],[Employee Name]],'List of Employees'!$B$4:$H$767,7))</f>
        <v>ACCOUNTING</v>
      </c>
      <c r="F215" s="66" t="str">
        <f>IF(ISBLANK(LeaveTracker[[#This Row],[Employee Name]]),"-----",VLOOKUP(LeaveTracker[[#This Row],[Employee Name]],'List of Employees'!$B$4:$H$767,6))</f>
        <v>CASUAL</v>
      </c>
      <c r="G215" s="49">
        <v>44753</v>
      </c>
      <c r="H215" s="49">
        <v>44753</v>
      </c>
      <c r="I215" s="50" t="s">
        <v>81</v>
      </c>
      <c r="J215" s="52"/>
      <c r="K215" s="50" t="str">
        <f ca="1">LeaveTracker[[#This Row],[Days]]&amp;" "&amp;LeaveTracker[[#This Row],[Type of Leave]]</f>
        <v>1 SL</v>
      </c>
      <c r="L215" s="9">
        <f ca="1">NETWORKDAYS(LeaveTracker[[#This Row],[Start Date]],LeaveTracker[[#This Row],[End Date]],lstHolidays)</f>
        <v>1</v>
      </c>
      <c r="M215" s="9"/>
    </row>
    <row r="216" spans="1:13" ht="30" customHeight="1" x14ac:dyDescent="0.3">
      <c r="A216" s="50">
        <v>606</v>
      </c>
      <c r="B216" s="55">
        <v>44806</v>
      </c>
      <c r="C216" s="55">
        <v>44701</v>
      </c>
      <c r="D216" s="52" t="s">
        <v>2581</v>
      </c>
      <c r="E216" s="66" t="str">
        <f>IF(ISBLANK(LeaveTracker[[#This Row],[Employee Name]]),"-----",VLOOKUP(LeaveTracker[[#This Row],[Employee Name]],'List of Employees'!$B$4:$H$767,7))</f>
        <v>CCT</v>
      </c>
      <c r="F216" s="66" t="str">
        <f>IF(ISBLANK(LeaveTracker[[#This Row],[Employee Name]]),"-----",VLOOKUP(LeaveTracker[[#This Row],[Employee Name]],'List of Employees'!$B$4:$H$767,6))</f>
        <v>CASUAL</v>
      </c>
      <c r="G216" s="49">
        <v>44707</v>
      </c>
      <c r="H216" s="49">
        <v>44707</v>
      </c>
      <c r="I216" s="50" t="s">
        <v>297</v>
      </c>
      <c r="J216" s="52" t="s">
        <v>1000</v>
      </c>
      <c r="K216" s="50" t="str">
        <f ca="1">LeaveTracker[[#This Row],[Days]]&amp;" "&amp;LeaveTracker[[#This Row],[Type of Leave]]</f>
        <v>1 OTHER</v>
      </c>
      <c r="L216" s="9">
        <f ca="1">NETWORKDAYS(LeaveTracker[[#This Row],[Start Date]],LeaveTracker[[#This Row],[End Date]],lstHolidays)</f>
        <v>1</v>
      </c>
      <c r="M216" s="9"/>
    </row>
    <row r="217" spans="1:13" ht="30" customHeight="1" x14ac:dyDescent="0.3">
      <c r="A217" s="50">
        <v>607</v>
      </c>
      <c r="B217" s="55">
        <v>44806</v>
      </c>
      <c r="C217" s="55">
        <v>44683</v>
      </c>
      <c r="D217" s="52" t="s">
        <v>2581</v>
      </c>
      <c r="E217" s="66" t="str">
        <f>IF(ISBLANK(LeaveTracker[[#This Row],[Employee Name]]),"-----",VLOOKUP(LeaveTracker[[#This Row],[Employee Name]],'List of Employees'!$B$4:$H$767,7))</f>
        <v>CCT</v>
      </c>
      <c r="F217" s="66" t="str">
        <f>IF(ISBLANK(LeaveTracker[[#This Row],[Employee Name]]),"-----",VLOOKUP(LeaveTracker[[#This Row],[Employee Name]],'List of Employees'!$B$4:$H$767,6))</f>
        <v>CASUAL</v>
      </c>
      <c r="G217" s="49">
        <v>44677</v>
      </c>
      <c r="H217" s="49">
        <v>44679</v>
      </c>
      <c r="I217" s="50" t="s">
        <v>81</v>
      </c>
      <c r="J217" s="52"/>
      <c r="K217" s="50" t="str">
        <f ca="1">LeaveTracker[[#This Row],[Days]]&amp;" "&amp;LeaveTracker[[#This Row],[Type of Leave]]</f>
        <v>3 SL</v>
      </c>
      <c r="L217" s="9">
        <f ca="1">NETWORKDAYS(LeaveTracker[[#This Row],[Start Date]],LeaveTracker[[#This Row],[End Date]],lstHolidays)</f>
        <v>3</v>
      </c>
      <c r="M217" s="9"/>
    </row>
    <row r="218" spans="1:13" ht="30" customHeight="1" x14ac:dyDescent="0.3">
      <c r="A218" s="50">
        <v>608</v>
      </c>
      <c r="B218" s="55">
        <v>44811</v>
      </c>
      <c r="C218" s="55">
        <v>44670</v>
      </c>
      <c r="D218" s="52" t="s">
        <v>1769</v>
      </c>
      <c r="E218" s="66" t="str">
        <f>IF(ISBLANK(LeaveTracker[[#This Row],[Employee Name]]),"-----",VLOOKUP(LeaveTracker[[#This Row],[Employee Name]],'List of Employees'!$B$4:$H$767,7))</f>
        <v>GSO</v>
      </c>
      <c r="F218" s="66" t="str">
        <f>IF(ISBLANK(LeaveTracker[[#This Row],[Employee Name]]),"-----",VLOOKUP(LeaveTracker[[#This Row],[Employee Name]],'List of Employees'!$B$4:$H$767,6))</f>
        <v>CASUAL</v>
      </c>
      <c r="G218" s="49">
        <v>44676</v>
      </c>
      <c r="H218" s="49">
        <v>44771</v>
      </c>
      <c r="I218" s="50" t="s">
        <v>82</v>
      </c>
      <c r="J218" s="52"/>
      <c r="K218" s="50" t="str">
        <f ca="1">LeaveTracker[[#This Row],[Days]]&amp;" "&amp;LeaveTracker[[#This Row],[Type of Leave]]</f>
        <v>70 VL</v>
      </c>
      <c r="L218" s="9">
        <f ca="1">NETWORKDAYS(LeaveTracker[[#This Row],[Start Date]],LeaveTracker[[#This Row],[End Date]],lstHolidays)</f>
        <v>70</v>
      </c>
      <c r="M218" s="9"/>
    </row>
    <row r="219" spans="1:13" ht="30" customHeight="1" x14ac:dyDescent="0.3">
      <c r="A219" s="50">
        <v>609</v>
      </c>
      <c r="B219" s="55">
        <v>44811</v>
      </c>
      <c r="C219" s="55">
        <v>44589</v>
      </c>
      <c r="D219" s="52" t="s">
        <v>1757</v>
      </c>
      <c r="E219" s="66" t="str">
        <f>IF(ISBLANK(LeaveTracker[[#This Row],[Employee Name]]),"-----",VLOOKUP(LeaveTracker[[#This Row],[Employee Name]],'List of Employees'!$B$4:$H$767,7))</f>
        <v>LIBRARY</v>
      </c>
      <c r="F219" s="66" t="str">
        <f>IF(ISBLANK(LeaveTracker[[#This Row],[Employee Name]]),"-----",VLOOKUP(LeaveTracker[[#This Row],[Employee Name]],'List of Employees'!$B$4:$H$767,6))</f>
        <v>CASUAL</v>
      </c>
      <c r="G219" s="49">
        <v>44739</v>
      </c>
      <c r="H219" s="49">
        <v>44739</v>
      </c>
      <c r="I219" s="50" t="s">
        <v>297</v>
      </c>
      <c r="J219" s="52" t="s">
        <v>1000</v>
      </c>
      <c r="K219" s="50" t="str">
        <f ca="1">LeaveTracker[[#This Row],[Days]]&amp;" "&amp;LeaveTracker[[#This Row],[Type of Leave]]</f>
        <v>1 OTHER</v>
      </c>
      <c r="L219" s="9">
        <f ca="1">NETWORKDAYS(LeaveTracker[[#This Row],[Start Date]],LeaveTracker[[#This Row],[End Date]],lstHolidays)</f>
        <v>1</v>
      </c>
      <c r="M219" s="9"/>
    </row>
    <row r="220" spans="1:13" ht="30" customHeight="1" x14ac:dyDescent="0.3">
      <c r="A220" s="50">
        <v>610</v>
      </c>
      <c r="B220" s="55">
        <v>44811</v>
      </c>
      <c r="C220" s="55">
        <v>44750</v>
      </c>
      <c r="D220" s="52" t="s">
        <v>1755</v>
      </c>
      <c r="E220" s="66" t="str">
        <f>IF(ISBLANK(LeaveTracker[[#This Row],[Employee Name]]),"-----",VLOOKUP(LeaveTracker[[#This Row],[Employee Name]],'List of Employees'!$B$4:$H$767,7))</f>
        <v>CHARACTER</v>
      </c>
      <c r="F220" s="66" t="str">
        <f>IF(ISBLANK(LeaveTracker[[#This Row],[Employee Name]]),"-----",VLOOKUP(LeaveTracker[[#This Row],[Employee Name]],'List of Employees'!$B$4:$H$767,6))</f>
        <v>CASUAL</v>
      </c>
      <c r="G220" s="49">
        <v>44748</v>
      </c>
      <c r="H220" s="49">
        <v>44748</v>
      </c>
      <c r="I220" s="50" t="s">
        <v>81</v>
      </c>
      <c r="J220" s="52"/>
      <c r="K220" s="50" t="str">
        <f ca="1">LeaveTracker[[#This Row],[Days]]&amp;" "&amp;LeaveTracker[[#This Row],[Type of Leave]]</f>
        <v>1 SL</v>
      </c>
      <c r="L220" s="9">
        <f ca="1">NETWORKDAYS(LeaveTracker[[#This Row],[Start Date]],LeaveTracker[[#This Row],[End Date]],lstHolidays)</f>
        <v>1</v>
      </c>
      <c r="M220" s="9"/>
    </row>
    <row r="221" spans="1:13" ht="30" customHeight="1" x14ac:dyDescent="0.3">
      <c r="A221" s="50">
        <v>611</v>
      </c>
      <c r="B221" s="55">
        <v>44811</v>
      </c>
      <c r="C221" s="55">
        <v>44741</v>
      </c>
      <c r="D221" s="52" t="s">
        <v>1755</v>
      </c>
      <c r="E221" s="66" t="str">
        <f>IF(ISBLANK(LeaveTracker[[#This Row],[Employee Name]]),"-----",VLOOKUP(LeaveTracker[[#This Row],[Employee Name]],'List of Employees'!$B$4:$H$767,7))</f>
        <v>CHARACTER</v>
      </c>
      <c r="F221" s="66" t="str">
        <f>IF(ISBLANK(LeaveTracker[[#This Row],[Employee Name]]),"-----",VLOOKUP(LeaveTracker[[#This Row],[Employee Name]],'List of Employees'!$B$4:$H$767,6))</f>
        <v>CASUAL</v>
      </c>
      <c r="G221" s="49">
        <v>44740</v>
      </c>
      <c r="H221" s="49">
        <v>44740</v>
      </c>
      <c r="I221" s="50" t="s">
        <v>81</v>
      </c>
      <c r="J221" s="52"/>
      <c r="K221" s="50" t="str">
        <f ca="1">LeaveTracker[[#This Row],[Days]]&amp;" "&amp;LeaveTracker[[#This Row],[Type of Leave]]</f>
        <v>1 SL</v>
      </c>
      <c r="L221" s="9">
        <f ca="1">NETWORKDAYS(LeaveTracker[[#This Row],[Start Date]],LeaveTracker[[#This Row],[End Date]],lstHolidays)</f>
        <v>1</v>
      </c>
      <c r="M221" s="9"/>
    </row>
    <row r="222" spans="1:13" ht="30" customHeight="1" x14ac:dyDescent="0.3">
      <c r="A222" s="50">
        <v>612</v>
      </c>
      <c r="B222" s="55">
        <v>44811</v>
      </c>
      <c r="C222" s="55">
        <v>44746</v>
      </c>
      <c r="D222" s="52" t="s">
        <v>1128</v>
      </c>
      <c r="E222" s="66" t="str">
        <f>IF(ISBLANK(LeaveTracker[[#This Row],[Employee Name]]),"-----",VLOOKUP(LeaveTracker[[#This Row],[Employee Name]],'List of Employees'!$B$4:$H$767,7))</f>
        <v>PICNIC GROVE</v>
      </c>
      <c r="F222" s="66" t="str">
        <f>IF(ISBLANK(LeaveTracker[[#This Row],[Employee Name]]),"-----",VLOOKUP(LeaveTracker[[#This Row],[Employee Name]],'List of Employees'!$B$4:$H$767,6))</f>
        <v>CASUAL</v>
      </c>
      <c r="G222" s="49">
        <v>44737</v>
      </c>
      <c r="H222" s="49">
        <v>44741</v>
      </c>
      <c r="I222" s="50" t="s">
        <v>81</v>
      </c>
      <c r="J222" s="52"/>
      <c r="K222" s="50" t="str">
        <f ca="1">LeaveTracker[[#This Row],[Days]]&amp;" "&amp;LeaveTracker[[#This Row],[Type of Leave]]</f>
        <v>3 SL</v>
      </c>
      <c r="L222" s="9">
        <f ca="1">NETWORKDAYS(LeaveTracker[[#This Row],[Start Date]],LeaveTracker[[#This Row],[End Date]],lstHolidays)</f>
        <v>3</v>
      </c>
      <c r="M222" s="9"/>
    </row>
    <row r="223" spans="1:13" ht="30" customHeight="1" x14ac:dyDescent="0.3">
      <c r="A223" s="50">
        <v>612</v>
      </c>
      <c r="B223" s="55">
        <v>44811</v>
      </c>
      <c r="C223" s="55">
        <v>44746</v>
      </c>
      <c r="D223" s="52" t="s">
        <v>1128</v>
      </c>
      <c r="E223" s="66" t="str">
        <f>IF(ISBLANK(LeaveTracker[[#This Row],[Employee Name]]),"-----",VLOOKUP(LeaveTracker[[#This Row],[Employee Name]],'List of Employees'!$B$4:$H$767,7))</f>
        <v>PICNIC GROVE</v>
      </c>
      <c r="F223" s="66" t="str">
        <f>IF(ISBLANK(LeaveTracker[[#This Row],[Employee Name]]),"-----",VLOOKUP(LeaveTracker[[#This Row],[Employee Name]],'List of Employees'!$B$4:$H$767,6))</f>
        <v>CASUAL</v>
      </c>
      <c r="G223" s="49">
        <v>44743</v>
      </c>
      <c r="H223" s="49">
        <v>44743</v>
      </c>
      <c r="I223" s="50" t="s">
        <v>81</v>
      </c>
      <c r="J223" s="52"/>
      <c r="K223" s="50" t="str">
        <f ca="1">LeaveTracker[[#This Row],[Days]]&amp;" "&amp;LeaveTracker[[#This Row],[Type of Leave]]</f>
        <v>1 SL</v>
      </c>
      <c r="L223" s="9">
        <f ca="1">NETWORKDAYS(LeaveTracker[[#This Row],[Start Date]],LeaveTracker[[#This Row],[End Date]],lstHolidays)</f>
        <v>1</v>
      </c>
      <c r="M223" s="9"/>
    </row>
    <row r="224" spans="1:13" ht="30" customHeight="1" x14ac:dyDescent="0.3">
      <c r="A224" s="50">
        <v>613</v>
      </c>
      <c r="B224" s="55">
        <v>44811</v>
      </c>
      <c r="C224" s="55">
        <v>44740</v>
      </c>
      <c r="D224" s="52" t="s">
        <v>1717</v>
      </c>
      <c r="E224" s="66" t="str">
        <f>IF(ISBLANK(LeaveTracker[[#This Row],[Employee Name]]),"-----",VLOOKUP(LeaveTracker[[#This Row],[Employee Name]],'List of Employees'!$B$4:$H$767,7))</f>
        <v>LEGAL</v>
      </c>
      <c r="F224" s="66" t="str">
        <f>IF(ISBLANK(LeaveTracker[[#This Row],[Employee Name]]),"-----",VLOOKUP(LeaveTracker[[#This Row],[Employee Name]],'List of Employees'!$B$4:$H$767,6))</f>
        <v>CASUAL</v>
      </c>
      <c r="G224" s="49">
        <v>44742</v>
      </c>
      <c r="H224" s="49">
        <v>44743</v>
      </c>
      <c r="I224" s="50" t="s">
        <v>297</v>
      </c>
      <c r="J224" s="52" t="s">
        <v>1001</v>
      </c>
      <c r="K224" s="50" t="str">
        <f ca="1">LeaveTracker[[#This Row],[Days]]&amp;" "&amp;LeaveTracker[[#This Row],[Type of Leave]]</f>
        <v>2 OTHER</v>
      </c>
      <c r="L224" s="9">
        <f ca="1">NETWORKDAYS(LeaveTracker[[#This Row],[Start Date]],LeaveTracker[[#This Row],[End Date]],lstHolidays)</f>
        <v>2</v>
      </c>
      <c r="M224" s="9"/>
    </row>
    <row r="225" spans="1:13" ht="30" customHeight="1" x14ac:dyDescent="0.3">
      <c r="A225" s="50">
        <v>614</v>
      </c>
      <c r="B225" s="55">
        <v>44811</v>
      </c>
      <c r="C225" s="55">
        <v>44742</v>
      </c>
      <c r="D225" s="52" t="s">
        <v>1859</v>
      </c>
      <c r="E225" s="66" t="str">
        <f>IF(ISBLANK(LeaveTracker[[#This Row],[Employee Name]]),"-----",VLOOKUP(LeaveTracker[[#This Row],[Employee Name]],'List of Employees'!$B$4:$H$767,7))</f>
        <v>TICC</v>
      </c>
      <c r="F225" s="66" t="str">
        <f>IF(ISBLANK(LeaveTracker[[#This Row],[Employee Name]]),"-----",VLOOKUP(LeaveTracker[[#This Row],[Employee Name]],'List of Employees'!$B$4:$H$767,6))</f>
        <v>CASUAL</v>
      </c>
      <c r="G225" s="49">
        <v>44754</v>
      </c>
      <c r="H225" s="49">
        <v>44756</v>
      </c>
      <c r="I225" s="50" t="s">
        <v>297</v>
      </c>
      <c r="J225" s="52" t="s">
        <v>1001</v>
      </c>
      <c r="K225" s="50" t="str">
        <f ca="1">LeaveTracker[[#This Row],[Days]]&amp;" "&amp;LeaveTracker[[#This Row],[Type of Leave]]</f>
        <v>3 OTHER</v>
      </c>
      <c r="L225" s="9">
        <f ca="1">NETWORKDAYS(LeaveTracker[[#This Row],[Start Date]],LeaveTracker[[#This Row],[End Date]],lstHolidays)</f>
        <v>3</v>
      </c>
      <c r="M225" s="9"/>
    </row>
    <row r="226" spans="1:13" ht="30" customHeight="1" x14ac:dyDescent="0.3">
      <c r="A226" s="50">
        <v>615</v>
      </c>
      <c r="B226" s="55">
        <v>44811</v>
      </c>
      <c r="C226" s="55">
        <v>44753</v>
      </c>
      <c r="D226" s="52" t="s">
        <v>1830</v>
      </c>
      <c r="E226" s="66" t="str">
        <f>IF(ISBLANK(LeaveTracker[[#This Row],[Employee Name]]),"-----",VLOOKUP(LeaveTracker[[#This Row],[Employee Name]],'List of Employees'!$B$4:$H$767,7))</f>
        <v>ONT</v>
      </c>
      <c r="F226" s="66" t="str">
        <f>IF(ISBLANK(LeaveTracker[[#This Row],[Employee Name]]),"-----",VLOOKUP(LeaveTracker[[#This Row],[Employee Name]],'List of Employees'!$B$4:$H$767,6))</f>
        <v>CASUAL</v>
      </c>
      <c r="G226" s="49">
        <v>44753</v>
      </c>
      <c r="H226" s="49">
        <v>44755</v>
      </c>
      <c r="I226" s="50" t="s">
        <v>297</v>
      </c>
      <c r="J226" s="52" t="s">
        <v>1000</v>
      </c>
      <c r="K226" s="50" t="str">
        <f ca="1">LeaveTracker[[#This Row],[Days]]&amp;" "&amp;LeaveTracker[[#This Row],[Type of Leave]]</f>
        <v>3 OTHER</v>
      </c>
      <c r="L226" s="9">
        <f ca="1">NETWORKDAYS(LeaveTracker[[#This Row],[Start Date]],LeaveTracker[[#This Row],[End Date]],lstHolidays)</f>
        <v>3</v>
      </c>
      <c r="M226" s="9"/>
    </row>
    <row r="227" spans="1:13" ht="30" customHeight="1" x14ac:dyDescent="0.3">
      <c r="A227" s="50">
        <v>616</v>
      </c>
      <c r="B227" s="55">
        <v>44811</v>
      </c>
      <c r="C227" s="55">
        <v>44749</v>
      </c>
      <c r="D227" s="52" t="s">
        <v>1831</v>
      </c>
      <c r="E227" s="66" t="str">
        <f>IF(ISBLANK(LeaveTracker[[#This Row],[Employee Name]]),"-----",VLOOKUP(LeaveTracker[[#This Row],[Employee Name]],'List of Employees'!$B$4:$H$767,7))</f>
        <v>CCR</v>
      </c>
      <c r="F227" s="66" t="str">
        <f>IF(ISBLANK(LeaveTracker[[#This Row],[Employee Name]]),"-----",VLOOKUP(LeaveTracker[[#This Row],[Employee Name]],'List of Employees'!$B$4:$H$767,6))</f>
        <v>CASUAL</v>
      </c>
      <c r="G227" s="49">
        <v>44753</v>
      </c>
      <c r="H227" s="49">
        <v>44757</v>
      </c>
      <c r="I227" s="50" t="s">
        <v>82</v>
      </c>
      <c r="J227" s="52"/>
      <c r="K227" s="50" t="str">
        <f ca="1">LeaveTracker[[#This Row],[Days]]&amp;" "&amp;LeaveTracker[[#This Row],[Type of Leave]]</f>
        <v>5 VL</v>
      </c>
      <c r="L227" s="9">
        <f ca="1">NETWORKDAYS(LeaveTracker[[#This Row],[Start Date]],LeaveTracker[[#This Row],[End Date]],lstHolidays)</f>
        <v>5</v>
      </c>
      <c r="M227" s="9"/>
    </row>
    <row r="228" spans="1:13" ht="30" customHeight="1" x14ac:dyDescent="0.3">
      <c r="A228" s="50">
        <v>617</v>
      </c>
      <c r="B228" s="55">
        <v>44811</v>
      </c>
      <c r="C228" s="55">
        <v>44750</v>
      </c>
      <c r="D228" s="52" t="s">
        <v>1832</v>
      </c>
      <c r="E228" s="66" t="str">
        <f>IF(ISBLANK(LeaveTracker[[#This Row],[Employee Name]]),"-----",VLOOKUP(LeaveTracker[[#This Row],[Employee Name]],'List of Employees'!$B$4:$H$767,7))</f>
        <v>CENRO</v>
      </c>
      <c r="F228" s="66" t="str">
        <f>IF(ISBLANK(LeaveTracker[[#This Row],[Employee Name]]),"-----",VLOOKUP(LeaveTracker[[#This Row],[Employee Name]],'List of Employees'!$B$4:$H$767,6))</f>
        <v>CASUAL</v>
      </c>
      <c r="G228" s="49">
        <v>44748</v>
      </c>
      <c r="H228" s="49">
        <v>44749</v>
      </c>
      <c r="I228" s="50" t="s">
        <v>81</v>
      </c>
      <c r="J228" s="52"/>
      <c r="K228" s="50" t="str">
        <f ca="1">LeaveTracker[[#This Row],[Days]]&amp;" "&amp;LeaveTracker[[#This Row],[Type of Leave]]</f>
        <v>2 SL</v>
      </c>
      <c r="L228" s="9">
        <f ca="1">NETWORKDAYS(LeaveTracker[[#This Row],[Start Date]],LeaveTracker[[#This Row],[End Date]],lstHolidays)</f>
        <v>2</v>
      </c>
      <c r="M228" s="9"/>
    </row>
    <row r="229" spans="1:13" ht="30" customHeight="1" x14ac:dyDescent="0.3">
      <c r="A229" s="50">
        <v>618</v>
      </c>
      <c r="B229" s="55">
        <v>44811</v>
      </c>
      <c r="C229" s="55">
        <v>44718</v>
      </c>
      <c r="D229" s="52" t="s">
        <v>1826</v>
      </c>
      <c r="E229" s="66" t="str">
        <f>IF(ISBLANK(LeaveTracker[[#This Row],[Employee Name]]),"-----",VLOOKUP(LeaveTracker[[#This Row],[Employee Name]],'List of Employees'!$B$4:$H$767,7))</f>
        <v>CSWDO</v>
      </c>
      <c r="F229" s="66" t="str">
        <f>IF(ISBLANK(LeaveTracker[[#This Row],[Employee Name]]),"-----",VLOOKUP(LeaveTracker[[#This Row],[Employee Name]],'List of Employees'!$B$4:$H$767,6))</f>
        <v>CASUAL</v>
      </c>
      <c r="G229" s="49">
        <v>44715</v>
      </c>
      <c r="H229" s="49">
        <v>44715</v>
      </c>
      <c r="I229" s="50" t="s">
        <v>81</v>
      </c>
      <c r="J229" s="52"/>
      <c r="K229" s="50" t="str">
        <f ca="1">LeaveTracker[[#This Row],[Days]]&amp;" "&amp;LeaveTracker[[#This Row],[Type of Leave]]</f>
        <v>1 SL</v>
      </c>
      <c r="L229" s="9">
        <f ca="1">NETWORKDAYS(LeaveTracker[[#This Row],[Start Date]],LeaveTracker[[#This Row],[End Date]],lstHolidays)</f>
        <v>1</v>
      </c>
      <c r="M229" s="9"/>
    </row>
    <row r="230" spans="1:13" ht="30" customHeight="1" x14ac:dyDescent="0.3">
      <c r="A230" s="50">
        <v>619</v>
      </c>
      <c r="B230" s="55">
        <v>44811</v>
      </c>
      <c r="C230" s="55">
        <v>44799</v>
      </c>
      <c r="D230" s="52" t="s">
        <v>1833</v>
      </c>
      <c r="E230" s="66" t="str">
        <f>IF(ISBLANK(LeaveTracker[[#This Row],[Employee Name]]),"-----",VLOOKUP(LeaveTracker[[#This Row],[Employee Name]],'List of Employees'!$B$4:$H$767,7))</f>
        <v>BIR</v>
      </c>
      <c r="F230" s="66" t="str">
        <f>IF(ISBLANK(LeaveTracker[[#This Row],[Employee Name]]),"-----",VLOOKUP(LeaveTracker[[#This Row],[Employee Name]],'List of Employees'!$B$4:$H$767,6))</f>
        <v>CASUAL</v>
      </c>
      <c r="G230" s="49">
        <v>44796</v>
      </c>
      <c r="H230" s="49">
        <v>44796</v>
      </c>
      <c r="I230" s="50" t="s">
        <v>81</v>
      </c>
      <c r="J230" s="52"/>
      <c r="K230" s="50" t="str">
        <f ca="1">LeaveTracker[[#This Row],[Days]]&amp;" "&amp;LeaveTracker[[#This Row],[Type of Leave]]</f>
        <v>1 SL</v>
      </c>
      <c r="L230" s="9">
        <f ca="1">NETWORKDAYS(LeaveTracker[[#This Row],[Start Date]],LeaveTracker[[#This Row],[End Date]],lstHolidays)</f>
        <v>1</v>
      </c>
      <c r="M230" s="9"/>
    </row>
    <row r="231" spans="1:13" ht="30" customHeight="1" x14ac:dyDescent="0.3">
      <c r="A231" s="50">
        <v>619</v>
      </c>
      <c r="B231" s="55">
        <v>44811</v>
      </c>
      <c r="C231" s="55">
        <v>44799</v>
      </c>
      <c r="D231" s="52" t="s">
        <v>1833</v>
      </c>
      <c r="E231" s="66" t="str">
        <f>IF(ISBLANK(LeaveTracker[[#This Row],[Employee Name]]),"-----",VLOOKUP(LeaveTracker[[#This Row],[Employee Name]],'List of Employees'!$B$4:$H$767,7))</f>
        <v>BIR</v>
      </c>
      <c r="F231" s="66" t="str">
        <f>IF(ISBLANK(LeaveTracker[[#This Row],[Employee Name]]),"-----",VLOOKUP(LeaveTracker[[#This Row],[Employee Name]],'List of Employees'!$B$4:$H$767,6))</f>
        <v>CASUAL</v>
      </c>
      <c r="G231" s="49">
        <v>44798</v>
      </c>
      <c r="H231" s="49">
        <v>44798</v>
      </c>
      <c r="I231" s="50" t="s">
        <v>81</v>
      </c>
      <c r="J231" s="52"/>
      <c r="K231" s="50" t="str">
        <f ca="1">LeaveTracker[[#This Row],[Days]]&amp;" "&amp;LeaveTracker[[#This Row],[Type of Leave]]</f>
        <v>1 SL</v>
      </c>
      <c r="L231" s="9">
        <f ca="1">NETWORKDAYS(LeaveTracker[[#This Row],[Start Date]],LeaveTracker[[#This Row],[End Date]],lstHolidays)</f>
        <v>1</v>
      </c>
      <c r="M231" s="9"/>
    </row>
    <row r="232" spans="1:13" ht="30" customHeight="1" x14ac:dyDescent="0.3">
      <c r="A232" s="50">
        <v>620</v>
      </c>
      <c r="B232" s="55">
        <v>44811</v>
      </c>
      <c r="C232" s="55">
        <v>44692</v>
      </c>
      <c r="D232" s="52" t="s">
        <v>1833</v>
      </c>
      <c r="E232" s="66" t="str">
        <f>IF(ISBLANK(LeaveTracker[[#This Row],[Employee Name]]),"-----",VLOOKUP(LeaveTracker[[#This Row],[Employee Name]],'List of Employees'!$B$4:$H$767,7))</f>
        <v>BIR</v>
      </c>
      <c r="F232" s="66" t="str">
        <f>IF(ISBLANK(LeaveTracker[[#This Row],[Employee Name]]),"-----",VLOOKUP(LeaveTracker[[#This Row],[Employee Name]],'List of Employees'!$B$4:$H$767,6))</f>
        <v>CASUAL</v>
      </c>
      <c r="G232" s="49">
        <v>44686</v>
      </c>
      <c r="H232" s="49">
        <v>44686</v>
      </c>
      <c r="I232" s="50" t="s">
        <v>81</v>
      </c>
      <c r="J232" s="52"/>
      <c r="K232" s="50" t="str">
        <f ca="1">LeaveTracker[[#This Row],[Days]]&amp;" "&amp;LeaveTracker[[#This Row],[Type of Leave]]</f>
        <v>1 SL</v>
      </c>
      <c r="L232" s="9">
        <f ca="1">NETWORKDAYS(LeaveTracker[[#This Row],[Start Date]],LeaveTracker[[#This Row],[End Date]],lstHolidays)</f>
        <v>1</v>
      </c>
      <c r="M232" s="9"/>
    </row>
    <row r="233" spans="1:13" ht="30" customHeight="1" x14ac:dyDescent="0.3">
      <c r="A233" s="50">
        <v>621</v>
      </c>
      <c r="B233" s="55">
        <v>44811</v>
      </c>
      <c r="C233" s="55">
        <v>44781</v>
      </c>
      <c r="D233" s="52" t="s">
        <v>1767</v>
      </c>
      <c r="E233" s="66" t="str">
        <f>IF(ISBLANK(LeaveTracker[[#This Row],[Employee Name]]),"-----",VLOOKUP(LeaveTracker[[#This Row],[Employee Name]],'List of Employees'!$B$4:$H$767,7))</f>
        <v>CHO</v>
      </c>
      <c r="F233" s="66" t="str">
        <f>IF(ISBLANK(LeaveTracker[[#This Row],[Employee Name]]),"-----",VLOOKUP(LeaveTracker[[#This Row],[Employee Name]],'List of Employees'!$B$4:$H$767,6))</f>
        <v>CASUAL</v>
      </c>
      <c r="G233" s="49">
        <v>44771</v>
      </c>
      <c r="H233" s="49">
        <v>44771</v>
      </c>
      <c r="I233" s="50" t="s">
        <v>81</v>
      </c>
      <c r="J233" s="52"/>
      <c r="K233" s="50" t="str">
        <f ca="1">LeaveTracker[[#This Row],[Days]]&amp;" "&amp;LeaveTracker[[#This Row],[Type of Leave]]</f>
        <v>1 SL</v>
      </c>
      <c r="L233" s="9">
        <f ca="1">NETWORKDAYS(LeaveTracker[[#This Row],[Start Date]],LeaveTracker[[#This Row],[End Date]],lstHolidays)</f>
        <v>1</v>
      </c>
      <c r="M233" s="9"/>
    </row>
    <row r="234" spans="1:13" ht="30" customHeight="1" x14ac:dyDescent="0.3">
      <c r="A234" s="50">
        <v>621</v>
      </c>
      <c r="B234" s="55">
        <v>44811</v>
      </c>
      <c r="C234" s="55">
        <v>44781</v>
      </c>
      <c r="D234" s="52" t="s">
        <v>1767</v>
      </c>
      <c r="E234" s="66" t="str">
        <f>IF(ISBLANK(LeaveTracker[[#This Row],[Employee Name]]),"-----",VLOOKUP(LeaveTracker[[#This Row],[Employee Name]],'List of Employees'!$B$4:$H$767,7))</f>
        <v>CHO</v>
      </c>
      <c r="F234" s="66" t="str">
        <f>IF(ISBLANK(LeaveTracker[[#This Row],[Employee Name]]),"-----",VLOOKUP(LeaveTracker[[#This Row],[Employee Name]],'List of Employees'!$B$4:$H$767,6))</f>
        <v>CASUAL</v>
      </c>
      <c r="G234" s="49">
        <v>44774</v>
      </c>
      <c r="H234" s="49">
        <v>44774</v>
      </c>
      <c r="I234" s="50" t="s">
        <v>81</v>
      </c>
      <c r="J234" s="52"/>
      <c r="K234" s="50" t="str">
        <f ca="1">LeaveTracker[[#This Row],[Days]]&amp;" "&amp;LeaveTracker[[#This Row],[Type of Leave]]</f>
        <v>1 SL</v>
      </c>
      <c r="L234" s="9">
        <f ca="1">NETWORKDAYS(LeaveTracker[[#This Row],[Start Date]],LeaveTracker[[#This Row],[End Date]],lstHolidays)</f>
        <v>1</v>
      </c>
      <c r="M234" s="9"/>
    </row>
    <row r="235" spans="1:13" ht="30" customHeight="1" x14ac:dyDescent="0.3">
      <c r="A235" s="50">
        <v>622</v>
      </c>
      <c r="B235" s="55">
        <v>44811</v>
      </c>
      <c r="C235" s="55">
        <v>44777</v>
      </c>
      <c r="D235" s="52" t="s">
        <v>732</v>
      </c>
      <c r="E235" s="66" t="str">
        <f>IF(ISBLANK(LeaveTracker[[#This Row],[Employee Name]]),"-----",VLOOKUP(LeaveTracker[[#This Row],[Employee Name]],'List of Employees'!$B$4:$H$767,7))</f>
        <v>SP</v>
      </c>
      <c r="F235" s="66" t="str">
        <f>IF(ISBLANK(LeaveTracker[[#This Row],[Employee Name]]),"-----",VLOOKUP(LeaveTracker[[#This Row],[Employee Name]],'List of Employees'!$B$4:$H$767,6))</f>
        <v>PERMANENT</v>
      </c>
      <c r="G235" s="49">
        <v>44789</v>
      </c>
      <c r="H235" s="49">
        <v>44789</v>
      </c>
      <c r="I235" s="50" t="s">
        <v>297</v>
      </c>
      <c r="J235" s="52" t="s">
        <v>1000</v>
      </c>
      <c r="K235" s="50" t="str">
        <f ca="1">LeaveTracker[[#This Row],[Days]]&amp;" "&amp;LeaveTracker[[#This Row],[Type of Leave]]</f>
        <v>1 OTHER</v>
      </c>
      <c r="L235" s="9">
        <f ca="1">NETWORKDAYS(LeaveTracker[[#This Row],[Start Date]],LeaveTracker[[#This Row],[End Date]],lstHolidays)</f>
        <v>1</v>
      </c>
      <c r="M235" s="9"/>
    </row>
    <row r="236" spans="1:13" ht="30" customHeight="1" x14ac:dyDescent="0.3">
      <c r="A236" s="50">
        <v>623</v>
      </c>
      <c r="B236" s="55">
        <v>44811</v>
      </c>
      <c r="C236" s="55">
        <v>44757</v>
      </c>
      <c r="D236" s="52" t="s">
        <v>1834</v>
      </c>
      <c r="E236" s="66" t="str">
        <f>IF(ISBLANK(LeaveTracker[[#This Row],[Employee Name]]),"-----",VLOOKUP(LeaveTracker[[#This Row],[Employee Name]],'List of Employees'!$B$4:$H$767,7))</f>
        <v>CCT</v>
      </c>
      <c r="F236" s="66" t="str">
        <f>IF(ISBLANK(LeaveTracker[[#This Row],[Employee Name]]),"-----",VLOOKUP(LeaveTracker[[#This Row],[Employee Name]],'List of Employees'!$B$4:$H$767,6))</f>
        <v>CASUAL</v>
      </c>
      <c r="G236" s="49">
        <v>44754</v>
      </c>
      <c r="H236" s="49">
        <v>44756</v>
      </c>
      <c r="I236" s="50" t="s">
        <v>81</v>
      </c>
      <c r="J236" s="52"/>
      <c r="K236" s="50" t="str">
        <f ca="1">LeaveTracker[[#This Row],[Days]]&amp;" "&amp;LeaveTracker[[#This Row],[Type of Leave]]</f>
        <v>3 SL</v>
      </c>
      <c r="L236" s="9">
        <f ca="1">NETWORKDAYS(LeaveTracker[[#This Row],[Start Date]],LeaveTracker[[#This Row],[End Date]],lstHolidays)</f>
        <v>3</v>
      </c>
      <c r="M236" s="9"/>
    </row>
    <row r="237" spans="1:13" ht="30" customHeight="1" x14ac:dyDescent="0.3">
      <c r="A237" s="50">
        <v>624</v>
      </c>
      <c r="B237" s="55">
        <v>44811</v>
      </c>
      <c r="C237" s="55">
        <v>44776</v>
      </c>
      <c r="D237" s="52" t="s">
        <v>1835</v>
      </c>
      <c r="E237" s="66" t="str">
        <f>IF(ISBLANK(LeaveTracker[[#This Row],[Employee Name]]),"-----",VLOOKUP(LeaveTracker[[#This Row],[Employee Name]],'List of Employees'!$B$4:$H$767,7))</f>
        <v>VMO/SP</v>
      </c>
      <c r="F237" s="66" t="str">
        <f>IF(ISBLANK(LeaveTracker[[#This Row],[Employee Name]]),"-----",VLOOKUP(LeaveTracker[[#This Row],[Employee Name]],'List of Employees'!$B$4:$H$767,6))</f>
        <v>CASUAL</v>
      </c>
      <c r="G237" s="49">
        <v>44775</v>
      </c>
      <c r="H237" s="49">
        <v>44775</v>
      </c>
      <c r="I237" s="50" t="s">
        <v>81</v>
      </c>
      <c r="J237" s="52"/>
      <c r="K237" s="50" t="str">
        <f ca="1">LeaveTracker[[#This Row],[Days]]&amp;" "&amp;LeaveTracker[[#This Row],[Type of Leave]]</f>
        <v>1 SL</v>
      </c>
      <c r="L237" s="9">
        <f ca="1">NETWORKDAYS(LeaveTracker[[#This Row],[Start Date]],LeaveTracker[[#This Row],[End Date]],lstHolidays)</f>
        <v>1</v>
      </c>
      <c r="M237" s="9"/>
    </row>
    <row r="238" spans="1:13" ht="30" customHeight="1" x14ac:dyDescent="0.3">
      <c r="A238" s="50">
        <v>625</v>
      </c>
      <c r="B238" s="55">
        <v>44811</v>
      </c>
      <c r="C238" s="55">
        <v>44741</v>
      </c>
      <c r="D238" s="52" t="s">
        <v>1836</v>
      </c>
      <c r="E238" s="66" t="str">
        <f>IF(ISBLANK(LeaveTracker[[#This Row],[Employee Name]]),"-----",VLOOKUP(LeaveTracker[[#This Row],[Employee Name]],'List of Employees'!$B$4:$H$767,7))</f>
        <v>EEO/CITY MARKET</v>
      </c>
      <c r="F238" s="66" t="str">
        <f>IF(ISBLANK(LeaveTracker[[#This Row],[Employee Name]]),"-----",VLOOKUP(LeaveTracker[[#This Row],[Employee Name]],'List of Employees'!$B$4:$H$767,6))</f>
        <v>CASUAL</v>
      </c>
      <c r="G238" s="49">
        <v>44740</v>
      </c>
      <c r="H238" s="49">
        <v>44740</v>
      </c>
      <c r="I238" s="50" t="s">
        <v>81</v>
      </c>
      <c r="J238" s="52"/>
      <c r="K238" s="50" t="str">
        <f ca="1">LeaveTracker[[#This Row],[Days]]&amp;" "&amp;LeaveTracker[[#This Row],[Type of Leave]]</f>
        <v>1 SL</v>
      </c>
      <c r="L238" s="9">
        <f ca="1">NETWORKDAYS(LeaveTracker[[#This Row],[Start Date]],LeaveTracker[[#This Row],[End Date]],lstHolidays)</f>
        <v>1</v>
      </c>
      <c r="M238" s="9"/>
    </row>
    <row r="239" spans="1:13" ht="30" customHeight="1" x14ac:dyDescent="0.3">
      <c r="A239" s="50">
        <v>626</v>
      </c>
      <c r="B239" s="55">
        <v>44811</v>
      </c>
      <c r="C239" s="55">
        <v>44747</v>
      </c>
      <c r="D239" s="52" t="s">
        <v>1837</v>
      </c>
      <c r="E239" s="66" t="str">
        <f>IF(ISBLANK(LeaveTracker[[#This Row],[Employee Name]]),"-----",VLOOKUP(LeaveTracker[[#This Row],[Employee Name]],'List of Employees'!$B$4:$H$767,7))</f>
        <v>SUNGAY ELEM SCH</v>
      </c>
      <c r="F239" s="66" t="str">
        <f>IF(ISBLANK(LeaveTracker[[#This Row],[Employee Name]]),"-----",VLOOKUP(LeaveTracker[[#This Row],[Employee Name]],'List of Employees'!$B$4:$H$767,6))</f>
        <v>CASUAL</v>
      </c>
      <c r="G239" s="49">
        <v>44747</v>
      </c>
      <c r="H239" s="49">
        <v>44753</v>
      </c>
      <c r="I239" s="50" t="s">
        <v>82</v>
      </c>
      <c r="J239" s="52"/>
      <c r="K239" s="50" t="str">
        <f ca="1">LeaveTracker[[#This Row],[Days]]&amp;" "&amp;LeaveTracker[[#This Row],[Type of Leave]]</f>
        <v>5 VL</v>
      </c>
      <c r="L239" s="9">
        <f ca="1">NETWORKDAYS(LeaveTracker[[#This Row],[Start Date]],LeaveTracker[[#This Row],[End Date]],lstHolidays)</f>
        <v>5</v>
      </c>
      <c r="M239" s="9"/>
    </row>
    <row r="240" spans="1:13" ht="30" customHeight="1" x14ac:dyDescent="0.3">
      <c r="A240" s="50">
        <v>627</v>
      </c>
      <c r="B240" s="55">
        <v>44811</v>
      </c>
      <c r="C240" s="55">
        <v>44785</v>
      </c>
      <c r="D240" s="52" t="s">
        <v>1821</v>
      </c>
      <c r="E240" s="66" t="str">
        <f>IF(ISBLANK(LeaveTracker[[#This Row],[Employee Name]]),"-----",VLOOKUP(LeaveTracker[[#This Row],[Employee Name]],'List of Employees'!$B$4:$H$767,7))</f>
        <v>SP</v>
      </c>
      <c r="F240" s="66" t="str">
        <f>IF(ISBLANK(LeaveTracker[[#This Row],[Employee Name]]),"-----",VLOOKUP(LeaveTracker[[#This Row],[Employee Name]],'List of Employees'!$B$4:$H$767,6))</f>
        <v>CASUAL</v>
      </c>
      <c r="G240" s="49">
        <v>44777</v>
      </c>
      <c r="H240" s="49">
        <v>44778</v>
      </c>
      <c r="I240" s="50" t="s">
        <v>81</v>
      </c>
      <c r="J240" s="52"/>
      <c r="K240" s="50" t="str">
        <f ca="1">LeaveTracker[[#This Row],[Days]]&amp;" "&amp;LeaveTracker[[#This Row],[Type of Leave]]</f>
        <v>2 SL</v>
      </c>
      <c r="L240" s="9">
        <f ca="1">NETWORKDAYS(LeaveTracker[[#This Row],[Start Date]],LeaveTracker[[#This Row],[End Date]],lstHolidays)</f>
        <v>2</v>
      </c>
      <c r="M240" s="9"/>
    </row>
    <row r="241" spans="1:13" ht="30" customHeight="1" x14ac:dyDescent="0.3">
      <c r="A241" s="50">
        <v>628</v>
      </c>
      <c r="B241" s="55">
        <v>44811</v>
      </c>
      <c r="C241" s="55">
        <v>44781</v>
      </c>
      <c r="D241" s="52" t="s">
        <v>1821</v>
      </c>
      <c r="E241" s="66" t="str">
        <f>IF(ISBLANK(LeaveTracker[[#This Row],[Employee Name]]),"-----",VLOOKUP(LeaveTracker[[#This Row],[Employee Name]],'List of Employees'!$B$4:$H$767,7))</f>
        <v>SP</v>
      </c>
      <c r="F241" s="66" t="str">
        <f>IF(ISBLANK(LeaveTracker[[#This Row],[Employee Name]]),"-----",VLOOKUP(LeaveTracker[[#This Row],[Employee Name]],'List of Employees'!$B$4:$H$767,6))</f>
        <v>CASUAL</v>
      </c>
      <c r="G241" s="49">
        <v>44775</v>
      </c>
      <c r="H241" s="49">
        <v>44776</v>
      </c>
      <c r="I241" s="50" t="s">
        <v>81</v>
      </c>
      <c r="J241" s="52"/>
      <c r="K241" s="50" t="str">
        <f ca="1">LeaveTracker[[#This Row],[Days]]&amp;" "&amp;LeaveTracker[[#This Row],[Type of Leave]]</f>
        <v>2 SL</v>
      </c>
      <c r="L241" s="9">
        <f ca="1">NETWORKDAYS(LeaveTracker[[#This Row],[Start Date]],LeaveTracker[[#This Row],[End Date]],lstHolidays)</f>
        <v>2</v>
      </c>
      <c r="M241" s="9"/>
    </row>
    <row r="242" spans="1:13" ht="30" customHeight="1" x14ac:dyDescent="0.3">
      <c r="A242" s="50">
        <v>629</v>
      </c>
      <c r="B242" s="55">
        <v>44819</v>
      </c>
      <c r="C242" s="55">
        <v>44783</v>
      </c>
      <c r="D242" s="52" t="s">
        <v>1838</v>
      </c>
      <c r="E242" s="66" t="str">
        <f>IF(ISBLANK(LeaveTracker[[#This Row],[Employee Name]]),"-----",VLOOKUP(LeaveTracker[[#This Row],[Employee Name]],'List of Employees'!$B$4:$H$767,7))</f>
        <v>SP</v>
      </c>
      <c r="F242" s="66" t="str">
        <f>IF(ISBLANK(LeaveTracker[[#This Row],[Employee Name]]),"-----",VLOOKUP(LeaveTracker[[#This Row],[Employee Name]],'List of Employees'!$B$4:$H$767,6))</f>
        <v>CASUAL</v>
      </c>
      <c r="G242" s="49"/>
      <c r="H242" s="49"/>
      <c r="I242" s="50" t="s">
        <v>297</v>
      </c>
      <c r="J242" s="52" t="s">
        <v>688</v>
      </c>
      <c r="K242" s="50" t="str">
        <f ca="1">LeaveTracker[[#This Row],[Days]]&amp;" "&amp;LeaveTracker[[#This Row],[Type of Leave]]</f>
        <v>0 OTHER</v>
      </c>
      <c r="L242" s="9">
        <f ca="1">NETWORKDAYS(LeaveTracker[[#This Row],[Start Date]],LeaveTracker[[#This Row],[End Date]],lstHolidays)</f>
        <v>0</v>
      </c>
      <c r="M242" s="9"/>
    </row>
    <row r="243" spans="1:13" ht="30" customHeight="1" x14ac:dyDescent="0.3">
      <c r="A243" s="50">
        <v>630</v>
      </c>
      <c r="B243" s="55">
        <v>44831</v>
      </c>
      <c r="C243" s="55">
        <v>44826</v>
      </c>
      <c r="D243" s="52" t="s">
        <v>1060</v>
      </c>
      <c r="E243" s="66" t="str">
        <f>IF(ISBLANK(LeaveTracker[[#This Row],[Employee Name]]),"-----",VLOOKUP(LeaveTracker[[#This Row],[Employee Name]],'List of Employees'!$B$4:$H$767,7))</f>
        <v>COA</v>
      </c>
      <c r="F243" s="66" t="str">
        <f>IF(ISBLANK(LeaveTracker[[#This Row],[Employee Name]]),"-----",VLOOKUP(LeaveTracker[[#This Row],[Employee Name]],'List of Employees'!$B$4:$H$767,6))</f>
        <v>PERMANENT</v>
      </c>
      <c r="G243" s="49"/>
      <c r="H243" s="49"/>
      <c r="I243" s="50" t="s">
        <v>297</v>
      </c>
      <c r="J243" s="52" t="s">
        <v>688</v>
      </c>
      <c r="K243" s="50" t="str">
        <f ca="1">LeaveTracker[[#This Row],[Days]]&amp;" "&amp;LeaveTracker[[#This Row],[Type of Leave]]</f>
        <v>0 OTHER</v>
      </c>
      <c r="L243" s="9">
        <f ca="1">NETWORKDAYS(LeaveTracker[[#This Row],[Start Date]],LeaveTracker[[#This Row],[End Date]],lstHolidays)</f>
        <v>0</v>
      </c>
      <c r="M243" s="9"/>
    </row>
    <row r="244" spans="1:13" ht="30" customHeight="1" x14ac:dyDescent="0.3">
      <c r="A244" s="50">
        <v>631</v>
      </c>
      <c r="B244" s="55">
        <v>44838</v>
      </c>
      <c r="C244" s="55">
        <v>44757</v>
      </c>
      <c r="D244" s="52" t="s">
        <v>1750</v>
      </c>
      <c r="E244" s="66" t="str">
        <f>IF(ISBLANK(LeaveTracker[[#This Row],[Employee Name]]),"-----",VLOOKUP(LeaveTracker[[#This Row],[Employee Name]],'List of Employees'!$B$4:$H$767,7))</f>
        <v>SP</v>
      </c>
      <c r="F244" s="66" t="str">
        <f>IF(ISBLANK(LeaveTracker[[#This Row],[Employee Name]]),"-----",VLOOKUP(LeaveTracker[[#This Row],[Employee Name]],'List of Employees'!$B$4:$H$767,6))</f>
        <v>CASUAL</v>
      </c>
      <c r="G244" s="49">
        <v>44762</v>
      </c>
      <c r="H244" s="49">
        <v>44764</v>
      </c>
      <c r="I244" s="50" t="s">
        <v>82</v>
      </c>
      <c r="J244" s="52"/>
      <c r="K244" s="50" t="str">
        <f ca="1">LeaveTracker[[#This Row],[Days]]&amp;" "&amp;LeaveTracker[[#This Row],[Type of Leave]]</f>
        <v>3 VL</v>
      </c>
      <c r="L244" s="9">
        <f ca="1">NETWORKDAYS(LeaveTracker[[#This Row],[Start Date]],LeaveTracker[[#This Row],[End Date]],lstHolidays)</f>
        <v>3</v>
      </c>
      <c r="M244" s="9"/>
    </row>
    <row r="245" spans="1:13" ht="30" customHeight="1" x14ac:dyDescent="0.3">
      <c r="A245" s="50">
        <v>632</v>
      </c>
      <c r="B245" s="55">
        <v>44838</v>
      </c>
      <c r="C245" s="55">
        <v>44770</v>
      </c>
      <c r="D245" s="52" t="s">
        <v>1750</v>
      </c>
      <c r="E245" s="66" t="str">
        <f>IF(ISBLANK(LeaveTracker[[#This Row],[Employee Name]]),"-----",VLOOKUP(LeaveTracker[[#This Row],[Employee Name]],'List of Employees'!$B$4:$H$767,7))</f>
        <v>SP</v>
      </c>
      <c r="F245" s="66" t="str">
        <f>IF(ISBLANK(LeaveTracker[[#This Row],[Employee Name]]),"-----",VLOOKUP(LeaveTracker[[#This Row],[Employee Name]],'List of Employees'!$B$4:$H$767,6))</f>
        <v>CASUAL</v>
      </c>
      <c r="G245" s="49">
        <v>44767</v>
      </c>
      <c r="H245" s="49">
        <v>44769</v>
      </c>
      <c r="I245" s="50" t="s">
        <v>81</v>
      </c>
      <c r="J245" s="52"/>
      <c r="K245" s="50" t="str">
        <f ca="1">LeaveTracker[[#This Row],[Days]]&amp;" "&amp;LeaveTracker[[#This Row],[Type of Leave]]</f>
        <v>3 SL</v>
      </c>
      <c r="L245" s="9">
        <f ca="1">NETWORKDAYS(LeaveTracker[[#This Row],[Start Date]],LeaveTracker[[#This Row],[End Date]],lstHolidays)</f>
        <v>3</v>
      </c>
      <c r="M245" s="9"/>
    </row>
    <row r="246" spans="1:13" ht="30" customHeight="1" x14ac:dyDescent="0.3">
      <c r="A246" s="50">
        <v>633</v>
      </c>
      <c r="B246" s="55">
        <v>44838</v>
      </c>
      <c r="C246" s="55">
        <v>44833</v>
      </c>
      <c r="D246" s="52" t="s">
        <v>1750</v>
      </c>
      <c r="E246" s="66" t="str">
        <f>IF(ISBLANK(LeaveTracker[[#This Row],[Employee Name]]),"-----",VLOOKUP(LeaveTracker[[#This Row],[Employee Name]],'List of Employees'!$B$4:$H$767,7))</f>
        <v>SP</v>
      </c>
      <c r="F246" s="66" t="str">
        <f>IF(ISBLANK(LeaveTracker[[#This Row],[Employee Name]]),"-----",VLOOKUP(LeaveTracker[[#This Row],[Employee Name]],'List of Employees'!$B$4:$H$767,6))</f>
        <v>CASUAL</v>
      </c>
      <c r="G246" s="49">
        <v>44832</v>
      </c>
      <c r="H246" s="49">
        <v>44832</v>
      </c>
      <c r="I246" s="50" t="s">
        <v>81</v>
      </c>
      <c r="J246" s="52"/>
      <c r="K246" s="50" t="str">
        <f ca="1">LeaveTracker[[#This Row],[Days]]&amp;" "&amp;LeaveTracker[[#This Row],[Type of Leave]]</f>
        <v>1 SL</v>
      </c>
      <c r="L246" s="9">
        <f ca="1">NETWORKDAYS(LeaveTracker[[#This Row],[Start Date]],LeaveTracker[[#This Row],[End Date]],lstHolidays)</f>
        <v>1</v>
      </c>
      <c r="M246" s="9"/>
    </row>
    <row r="247" spans="1:13" ht="30" customHeight="1" x14ac:dyDescent="0.3">
      <c r="A247" s="50">
        <v>634</v>
      </c>
      <c r="B247" s="55">
        <v>44838</v>
      </c>
      <c r="C247" s="55">
        <v>44774</v>
      </c>
      <c r="D247" s="52" t="s">
        <v>1279</v>
      </c>
      <c r="E247" s="66" t="str">
        <f>IF(ISBLANK(LeaveTracker[[#This Row],[Employee Name]]),"-----",VLOOKUP(LeaveTracker[[#This Row],[Employee Name]],'List of Employees'!$B$4:$H$767,7))</f>
        <v>MO</v>
      </c>
      <c r="F247" s="66" t="str">
        <f>IF(ISBLANK(LeaveTracker[[#This Row],[Employee Name]]),"-----",VLOOKUP(LeaveTracker[[#This Row],[Employee Name]],'List of Employees'!$B$4:$H$767,6))</f>
        <v>PERMANENT</v>
      </c>
      <c r="G247" s="49">
        <v>44770</v>
      </c>
      <c r="H247" s="49">
        <v>44771</v>
      </c>
      <c r="I247" s="50" t="s">
        <v>81</v>
      </c>
      <c r="J247" s="52"/>
      <c r="K247" s="50" t="str">
        <f ca="1">LeaveTracker[[#This Row],[Days]]&amp;" "&amp;LeaveTracker[[#This Row],[Type of Leave]]</f>
        <v>2 SL</v>
      </c>
      <c r="L247" s="9">
        <f ca="1">NETWORKDAYS(LeaveTracker[[#This Row],[Start Date]],LeaveTracker[[#This Row],[End Date]],lstHolidays)</f>
        <v>2</v>
      </c>
      <c r="M247" s="9"/>
    </row>
    <row r="248" spans="1:13" ht="30" customHeight="1" x14ac:dyDescent="0.3">
      <c r="A248" s="50">
        <v>635</v>
      </c>
      <c r="B248" s="55">
        <v>44838</v>
      </c>
      <c r="C248" s="55">
        <v>44795</v>
      </c>
      <c r="D248" s="52" t="s">
        <v>1839</v>
      </c>
      <c r="E248" s="66" t="str">
        <f>IF(ISBLANK(LeaveTracker[[#This Row],[Employee Name]]),"-----",VLOOKUP(LeaveTracker[[#This Row],[Employee Name]],'List of Employees'!$B$4:$H$767,7))</f>
        <v>SP</v>
      </c>
      <c r="F248" s="66" t="str">
        <f>IF(ISBLANK(LeaveTracker[[#This Row],[Employee Name]]),"-----",VLOOKUP(LeaveTracker[[#This Row],[Employee Name]],'List of Employees'!$B$4:$H$767,6))</f>
        <v>CASUAL</v>
      </c>
      <c r="G248" s="49">
        <v>44790</v>
      </c>
      <c r="H248" s="49">
        <v>44790</v>
      </c>
      <c r="I248" s="50" t="s">
        <v>81</v>
      </c>
      <c r="J248" s="52"/>
      <c r="K248" s="50" t="str">
        <f ca="1">LeaveTracker[[#This Row],[Days]]&amp;" "&amp;LeaveTracker[[#This Row],[Type of Leave]]</f>
        <v>1 SL</v>
      </c>
      <c r="L248" s="9">
        <f ca="1">NETWORKDAYS(LeaveTracker[[#This Row],[Start Date]],LeaveTracker[[#This Row],[End Date]],lstHolidays)</f>
        <v>1</v>
      </c>
      <c r="M248" s="9"/>
    </row>
    <row r="249" spans="1:13" ht="30" customHeight="1" x14ac:dyDescent="0.3">
      <c r="A249" s="50">
        <v>636</v>
      </c>
      <c r="B249" s="55">
        <v>44838</v>
      </c>
      <c r="C249" s="55">
        <v>44795</v>
      </c>
      <c r="D249" s="52" t="s">
        <v>1839</v>
      </c>
      <c r="E249" s="66" t="str">
        <f>IF(ISBLANK(LeaveTracker[[#This Row],[Employee Name]]),"-----",VLOOKUP(LeaveTracker[[#This Row],[Employee Name]],'List of Employees'!$B$4:$H$767,7))</f>
        <v>SP</v>
      </c>
      <c r="F249" s="66" t="str">
        <f>IF(ISBLANK(LeaveTracker[[#This Row],[Employee Name]]),"-----",VLOOKUP(LeaveTracker[[#This Row],[Employee Name]],'List of Employees'!$B$4:$H$767,6))</f>
        <v>CASUAL</v>
      </c>
      <c r="G249" s="49">
        <v>44792</v>
      </c>
      <c r="H249" s="49">
        <v>44792</v>
      </c>
      <c r="I249" s="50" t="s">
        <v>81</v>
      </c>
      <c r="J249" s="52"/>
      <c r="K249" s="50" t="str">
        <f ca="1">LeaveTracker[[#This Row],[Days]]&amp;" "&amp;LeaveTracker[[#This Row],[Type of Leave]]</f>
        <v>1 SL</v>
      </c>
      <c r="L249" s="9">
        <f ca="1">NETWORKDAYS(LeaveTracker[[#This Row],[Start Date]],LeaveTracker[[#This Row],[End Date]],lstHolidays)</f>
        <v>1</v>
      </c>
      <c r="M249" s="9"/>
    </row>
    <row r="250" spans="1:13" ht="30" customHeight="1" x14ac:dyDescent="0.3">
      <c r="A250" s="50">
        <v>637</v>
      </c>
      <c r="B250" s="55">
        <v>44838</v>
      </c>
      <c r="C250" s="55">
        <v>44809</v>
      </c>
      <c r="D250" s="52" t="s">
        <v>1839</v>
      </c>
      <c r="E250" s="66" t="str">
        <f>IF(ISBLANK(LeaveTracker[[#This Row],[Employee Name]]),"-----",VLOOKUP(LeaveTracker[[#This Row],[Employee Name]],'List of Employees'!$B$4:$H$767,7))</f>
        <v>SP</v>
      </c>
      <c r="F250" s="66" t="str">
        <f>IF(ISBLANK(LeaveTracker[[#This Row],[Employee Name]]),"-----",VLOOKUP(LeaveTracker[[#This Row],[Employee Name]],'List of Employees'!$B$4:$H$767,6))</f>
        <v>CASUAL</v>
      </c>
      <c r="G250" s="49">
        <v>44806</v>
      </c>
      <c r="H250" s="49">
        <v>44806</v>
      </c>
      <c r="I250" s="50" t="s">
        <v>81</v>
      </c>
      <c r="J250" s="52"/>
      <c r="K250" s="50" t="str">
        <f ca="1">LeaveTracker[[#This Row],[Days]]&amp;" "&amp;LeaveTracker[[#This Row],[Type of Leave]]</f>
        <v>1 SL</v>
      </c>
      <c r="L250" s="9">
        <f ca="1">NETWORKDAYS(LeaveTracker[[#This Row],[Start Date]],LeaveTracker[[#This Row],[End Date]],lstHolidays)</f>
        <v>1</v>
      </c>
      <c r="M250" s="9"/>
    </row>
    <row r="251" spans="1:13" ht="30" customHeight="1" x14ac:dyDescent="0.3">
      <c r="A251" s="50">
        <v>638</v>
      </c>
      <c r="B251" s="55">
        <v>44838</v>
      </c>
      <c r="C251" s="55">
        <v>44811</v>
      </c>
      <c r="D251" s="52" t="s">
        <v>1840</v>
      </c>
      <c r="E251" s="66" t="str">
        <f>IF(ISBLANK(LeaveTracker[[#This Row],[Employee Name]]),"-----",VLOOKUP(LeaveTracker[[#This Row],[Employee Name]],'List of Employees'!$B$4:$H$767,7))</f>
        <v>SP</v>
      </c>
      <c r="F251" s="66" t="str">
        <f>IF(ISBLANK(LeaveTracker[[#This Row],[Employee Name]]),"-----",VLOOKUP(LeaveTracker[[#This Row],[Employee Name]],'List of Employees'!$B$4:$H$767,6))</f>
        <v>CASUAL</v>
      </c>
      <c r="G251" s="49">
        <v>44809</v>
      </c>
      <c r="H251" s="49">
        <v>44810</v>
      </c>
      <c r="I251" s="50" t="s">
        <v>81</v>
      </c>
      <c r="J251" s="52"/>
      <c r="K251" s="50" t="str">
        <f ca="1">LeaveTracker[[#This Row],[Days]]&amp;" "&amp;LeaveTracker[[#This Row],[Type of Leave]]</f>
        <v>2 SL</v>
      </c>
      <c r="L251" s="9">
        <f ca="1">NETWORKDAYS(LeaveTracker[[#This Row],[Start Date]],LeaveTracker[[#This Row],[End Date]],lstHolidays)</f>
        <v>2</v>
      </c>
      <c r="M251" s="9"/>
    </row>
    <row r="252" spans="1:13" ht="30" customHeight="1" x14ac:dyDescent="0.3">
      <c r="A252" s="50">
        <v>639</v>
      </c>
      <c r="B252" s="55">
        <v>44838</v>
      </c>
      <c r="C252" s="55">
        <v>44803</v>
      </c>
      <c r="D252" s="52" t="s">
        <v>1752</v>
      </c>
      <c r="E252" s="66" t="str">
        <f>IF(ISBLANK(LeaveTracker[[#This Row],[Employee Name]]),"-----",VLOOKUP(LeaveTracker[[#This Row],[Employee Name]],'List of Employees'!$B$4:$H$767,7))</f>
        <v>SP</v>
      </c>
      <c r="F252" s="66" t="str">
        <f>IF(ISBLANK(LeaveTracker[[#This Row],[Employee Name]]),"-----",VLOOKUP(LeaveTracker[[#This Row],[Employee Name]],'List of Employees'!$B$4:$H$767,6))</f>
        <v>CASUAL</v>
      </c>
      <c r="G252" s="49">
        <v>44799</v>
      </c>
      <c r="H252" s="49">
        <v>44799</v>
      </c>
      <c r="I252" s="50" t="s">
        <v>81</v>
      </c>
      <c r="J252" s="52"/>
      <c r="K252" s="50" t="str">
        <f ca="1">LeaveTracker[[#This Row],[Days]]&amp;" "&amp;LeaveTracker[[#This Row],[Type of Leave]]</f>
        <v>1 SL</v>
      </c>
      <c r="L252" s="9">
        <f ca="1">NETWORKDAYS(LeaveTracker[[#This Row],[Start Date]],LeaveTracker[[#This Row],[End Date]],lstHolidays)</f>
        <v>1</v>
      </c>
      <c r="M252" s="9"/>
    </row>
    <row r="253" spans="1:13" ht="30" customHeight="1" x14ac:dyDescent="0.3">
      <c r="A253" s="50">
        <v>640</v>
      </c>
      <c r="B253" s="55">
        <v>44838</v>
      </c>
      <c r="C253" s="55">
        <v>44811</v>
      </c>
      <c r="D253" s="52" t="s">
        <v>1841</v>
      </c>
      <c r="E253" s="66" t="str">
        <f>IF(ISBLANK(LeaveTracker[[#This Row],[Employee Name]]),"-----",VLOOKUP(LeaveTracker[[#This Row],[Employee Name]],'List of Employees'!$B$4:$H$767,7))</f>
        <v>TCNHS-ISHS</v>
      </c>
      <c r="F253" s="66" t="str">
        <f>IF(ISBLANK(LeaveTracker[[#This Row],[Employee Name]]),"-----",VLOOKUP(LeaveTracker[[#This Row],[Employee Name]],'List of Employees'!$B$4:$H$767,6))</f>
        <v>CASUAL</v>
      </c>
      <c r="G253" s="49">
        <v>44812</v>
      </c>
      <c r="H253" s="49">
        <v>44813</v>
      </c>
      <c r="I253" s="50" t="s">
        <v>1019</v>
      </c>
      <c r="J253" s="52" t="s">
        <v>1019</v>
      </c>
      <c r="K253" s="50" t="str">
        <f ca="1">LeaveTracker[[#This Row],[Days]]&amp;" "&amp;LeaveTracker[[#This Row],[Type of Leave]]</f>
        <v>2 WITHOUTPAY</v>
      </c>
      <c r="L253" s="9">
        <f ca="1">NETWORKDAYS(LeaveTracker[[#This Row],[Start Date]],LeaveTracker[[#This Row],[End Date]],lstHolidays)</f>
        <v>2</v>
      </c>
      <c r="M253" s="9"/>
    </row>
    <row r="254" spans="1:13" ht="30" customHeight="1" x14ac:dyDescent="0.3">
      <c r="A254" s="50">
        <v>641</v>
      </c>
      <c r="B254" s="55">
        <v>44838</v>
      </c>
      <c r="C254" s="55">
        <v>44769</v>
      </c>
      <c r="D254" s="52" t="s">
        <v>1734</v>
      </c>
      <c r="E254" s="66" t="str">
        <f>IF(ISBLANK(LeaveTracker[[#This Row],[Employee Name]]),"-----",VLOOKUP(LeaveTracker[[#This Row],[Employee Name]],'List of Employees'!$B$4:$H$767,7))</f>
        <v>ONT</v>
      </c>
      <c r="F254" s="66" t="str">
        <f>IF(ISBLANK(LeaveTracker[[#This Row],[Employee Name]]),"-----",VLOOKUP(LeaveTracker[[#This Row],[Employee Name]],'List of Employees'!$B$4:$H$767,6))</f>
        <v>CASUAL</v>
      </c>
      <c r="G254" s="49">
        <v>44762</v>
      </c>
      <c r="H254" s="49">
        <v>44762</v>
      </c>
      <c r="I254" s="50" t="s">
        <v>81</v>
      </c>
      <c r="J254" s="52"/>
      <c r="K254" s="50" t="str">
        <f ca="1">LeaveTracker[[#This Row],[Days]]&amp;" "&amp;LeaveTracker[[#This Row],[Type of Leave]]</f>
        <v>1 SL</v>
      </c>
      <c r="L254" s="9">
        <f ca="1">NETWORKDAYS(LeaveTracker[[#This Row],[Start Date]],LeaveTracker[[#This Row],[End Date]],lstHolidays)</f>
        <v>1</v>
      </c>
      <c r="M254" s="9"/>
    </row>
    <row r="255" spans="1:13" ht="30" customHeight="1" x14ac:dyDescent="0.3">
      <c r="A255" s="50">
        <v>642</v>
      </c>
      <c r="B255" s="55">
        <v>44838</v>
      </c>
      <c r="C255" s="55">
        <v>44770</v>
      </c>
      <c r="D255" s="52" t="s">
        <v>1783</v>
      </c>
      <c r="E255" s="66" t="str">
        <f>IF(ISBLANK(LeaveTracker[[#This Row],[Employee Name]]),"-----",VLOOKUP(LeaveTracker[[#This Row],[Employee Name]],'List of Employees'!$B$4:$H$767,7))</f>
        <v>CTO-LICENSE</v>
      </c>
      <c r="F255" s="66" t="str">
        <f>IF(ISBLANK(LeaveTracker[[#This Row],[Employee Name]]),"-----",VLOOKUP(LeaveTracker[[#This Row],[Employee Name]],'List of Employees'!$B$4:$H$767,6))</f>
        <v>CASUAL</v>
      </c>
      <c r="G255" s="49">
        <v>44769</v>
      </c>
      <c r="H255" s="49">
        <v>44769</v>
      </c>
      <c r="I255" s="50" t="s">
        <v>82</v>
      </c>
      <c r="J255" s="52"/>
      <c r="K255" s="50" t="str">
        <f ca="1">LeaveTracker[[#This Row],[Days]]&amp;" "&amp;LeaveTracker[[#This Row],[Type of Leave]]</f>
        <v>1 VL</v>
      </c>
      <c r="L255" s="9">
        <f ca="1">NETWORKDAYS(LeaveTracker[[#This Row],[Start Date]],LeaveTracker[[#This Row],[End Date]],lstHolidays)</f>
        <v>1</v>
      </c>
      <c r="M255" s="9"/>
    </row>
    <row r="256" spans="1:13" ht="30" customHeight="1" x14ac:dyDescent="0.3">
      <c r="A256" s="50">
        <v>643</v>
      </c>
      <c r="B256" s="55">
        <v>44838</v>
      </c>
      <c r="C256" s="55">
        <v>44767</v>
      </c>
      <c r="D256" s="52" t="s">
        <v>1778</v>
      </c>
      <c r="E256" s="66" t="str">
        <f>IF(ISBLANK(LeaveTracker[[#This Row],[Employee Name]]),"-----",VLOOKUP(LeaveTracker[[#This Row],[Employee Name]],'List of Employees'!$B$4:$H$767,7))</f>
        <v>EEO/CITY MARKET</v>
      </c>
      <c r="F256" s="66" t="str">
        <f>IF(ISBLANK(LeaveTracker[[#This Row],[Employee Name]]),"-----",VLOOKUP(LeaveTracker[[#This Row],[Employee Name]],'List of Employees'!$B$4:$H$767,6))</f>
        <v>CASUAL</v>
      </c>
      <c r="G256" s="49">
        <v>44774</v>
      </c>
      <c r="H256" s="49">
        <v>44777</v>
      </c>
      <c r="I256" s="50" t="s">
        <v>82</v>
      </c>
      <c r="J256" s="52"/>
      <c r="K256" s="50" t="str">
        <f ca="1">LeaveTracker[[#This Row],[Days]]&amp;" "&amp;LeaveTracker[[#This Row],[Type of Leave]]</f>
        <v>4 VL</v>
      </c>
      <c r="L256" s="9">
        <f ca="1">NETWORKDAYS(LeaveTracker[[#This Row],[Start Date]],LeaveTracker[[#This Row],[End Date]],lstHolidays)</f>
        <v>4</v>
      </c>
      <c r="M256" s="9"/>
    </row>
    <row r="257" spans="1:13" ht="30" customHeight="1" x14ac:dyDescent="0.3">
      <c r="A257" s="50">
        <v>643</v>
      </c>
      <c r="B257" s="55">
        <v>44838</v>
      </c>
      <c r="C257" s="55">
        <v>44768</v>
      </c>
      <c r="D257" s="52" t="s">
        <v>1778</v>
      </c>
      <c r="E257" s="66" t="str">
        <f>IF(ISBLANK(LeaveTracker[[#This Row],[Employee Name]]),"-----",VLOOKUP(LeaveTracker[[#This Row],[Employee Name]],'List of Employees'!$B$4:$H$767,7))</f>
        <v>EEO/CITY MARKET</v>
      </c>
      <c r="F257" s="66" t="str">
        <f>IF(ISBLANK(LeaveTracker[[#This Row],[Employee Name]]),"-----",VLOOKUP(LeaveTracker[[#This Row],[Employee Name]],'List of Employees'!$B$4:$H$767,6))</f>
        <v>CASUAL</v>
      </c>
      <c r="G257" s="49">
        <v>44779</v>
      </c>
      <c r="H257" s="49">
        <v>44779</v>
      </c>
      <c r="I257" s="50" t="s">
        <v>82</v>
      </c>
      <c r="J257" s="52"/>
      <c r="K257" s="50" t="str">
        <f ca="1">LeaveTracker[[#This Row],[Days]]&amp;" "&amp;LeaveTracker[[#This Row],[Type of Leave]]</f>
        <v>0 VL</v>
      </c>
      <c r="L257" s="9">
        <f ca="1">NETWORKDAYS(LeaveTracker[[#This Row],[Start Date]],LeaveTracker[[#This Row],[End Date]],lstHolidays)</f>
        <v>0</v>
      </c>
      <c r="M257" s="9"/>
    </row>
    <row r="258" spans="1:13" ht="30" customHeight="1" x14ac:dyDescent="0.3">
      <c r="A258" s="50">
        <v>644</v>
      </c>
      <c r="B258" s="55">
        <v>44838</v>
      </c>
      <c r="C258" s="55">
        <v>44768</v>
      </c>
      <c r="D258" s="52" t="s">
        <v>1728</v>
      </c>
      <c r="E258" s="66" t="str">
        <f>IF(ISBLANK(LeaveTracker[[#This Row],[Employee Name]]),"-----",VLOOKUP(LeaveTracker[[#This Row],[Employee Name]],'List of Employees'!$B$4:$H$767,7))</f>
        <v>ASSESSOR</v>
      </c>
      <c r="F258" s="66" t="str">
        <f>IF(ISBLANK(LeaveTracker[[#This Row],[Employee Name]]),"-----",VLOOKUP(LeaveTracker[[#This Row],[Employee Name]],'List of Employees'!$B$4:$H$767,6))</f>
        <v>CASUAL</v>
      </c>
      <c r="G258" s="49">
        <v>44767</v>
      </c>
      <c r="H258" s="49">
        <v>44767</v>
      </c>
      <c r="I258" s="50" t="s">
        <v>81</v>
      </c>
      <c r="J258" s="52"/>
      <c r="K258" s="50" t="str">
        <f ca="1">LeaveTracker[[#This Row],[Days]]&amp;" "&amp;LeaveTracker[[#This Row],[Type of Leave]]</f>
        <v>1 SL</v>
      </c>
      <c r="L258" s="9">
        <f ca="1">NETWORKDAYS(LeaveTracker[[#This Row],[Start Date]],LeaveTracker[[#This Row],[End Date]],lstHolidays)</f>
        <v>1</v>
      </c>
      <c r="M258" s="9"/>
    </row>
    <row r="259" spans="1:13" ht="30" customHeight="1" x14ac:dyDescent="0.3">
      <c r="A259" s="50">
        <v>645</v>
      </c>
      <c r="B259" s="55">
        <v>44838</v>
      </c>
      <c r="C259" s="55">
        <v>44763</v>
      </c>
      <c r="D259" s="52" t="s">
        <v>1728</v>
      </c>
      <c r="E259" s="66" t="str">
        <f>IF(ISBLANK(LeaveTracker[[#This Row],[Employee Name]]),"-----",VLOOKUP(LeaveTracker[[#This Row],[Employee Name]],'List of Employees'!$B$4:$H$767,7))</f>
        <v>ASSESSOR</v>
      </c>
      <c r="F259" s="66" t="str">
        <f>IF(ISBLANK(LeaveTracker[[#This Row],[Employee Name]]),"-----",VLOOKUP(LeaveTracker[[#This Row],[Employee Name]],'List of Employees'!$B$4:$H$767,6))</f>
        <v>CASUAL</v>
      </c>
      <c r="G259" s="49">
        <v>44762</v>
      </c>
      <c r="H259" s="49">
        <v>44762</v>
      </c>
      <c r="I259" s="50" t="s">
        <v>81</v>
      </c>
      <c r="J259" s="52"/>
      <c r="K259" s="50" t="str">
        <f ca="1">LeaveTracker[[#This Row],[Days]]&amp;" "&amp;LeaveTracker[[#This Row],[Type of Leave]]</f>
        <v>1 SL</v>
      </c>
      <c r="L259" s="9">
        <f ca="1">NETWORKDAYS(LeaveTracker[[#This Row],[Start Date]],LeaveTracker[[#This Row],[End Date]],lstHolidays)</f>
        <v>1</v>
      </c>
      <c r="M259" s="9"/>
    </row>
    <row r="260" spans="1:13" ht="30" customHeight="1" x14ac:dyDescent="0.3">
      <c r="A260" s="50">
        <v>646</v>
      </c>
      <c r="B260" s="55">
        <v>44838</v>
      </c>
      <c r="C260" s="55">
        <v>44739</v>
      </c>
      <c r="D260" s="52" t="s">
        <v>1842</v>
      </c>
      <c r="E260" s="66" t="str">
        <f>IF(ISBLANK(LeaveTracker[[#This Row],[Employee Name]]),"-----",VLOOKUP(LeaveTracker[[#This Row],[Employee Name]],'List of Employees'!$B$4:$H$767,7))</f>
        <v>ASSESSOR</v>
      </c>
      <c r="F260" s="66" t="str">
        <f>IF(ISBLANK(LeaveTracker[[#This Row],[Employee Name]]),"-----",VLOOKUP(LeaveTracker[[#This Row],[Employee Name]],'List of Employees'!$B$4:$H$767,6))</f>
        <v>CASUAL</v>
      </c>
      <c r="G260" s="49">
        <v>44736</v>
      </c>
      <c r="H260" s="49">
        <v>44736</v>
      </c>
      <c r="I260" s="50" t="s">
        <v>81</v>
      </c>
      <c r="J260" s="52"/>
      <c r="K260" s="50" t="str">
        <f ca="1">LeaveTracker[[#This Row],[Days]]&amp;" "&amp;LeaveTracker[[#This Row],[Type of Leave]]</f>
        <v>1 SL</v>
      </c>
      <c r="L260" s="9">
        <f ca="1">NETWORKDAYS(LeaveTracker[[#This Row],[Start Date]],LeaveTracker[[#This Row],[End Date]],lstHolidays)</f>
        <v>1</v>
      </c>
      <c r="M260" s="9"/>
    </row>
    <row r="261" spans="1:13" ht="30" customHeight="1" x14ac:dyDescent="0.3">
      <c r="A261" s="50">
        <v>647</v>
      </c>
      <c r="B261" s="55">
        <v>44838</v>
      </c>
      <c r="C261" s="55">
        <v>44718</v>
      </c>
      <c r="D261" s="52" t="s">
        <v>1842</v>
      </c>
      <c r="E261" s="66" t="str">
        <f>IF(ISBLANK(LeaveTracker[[#This Row],[Employee Name]]),"-----",VLOOKUP(LeaveTracker[[#This Row],[Employee Name]],'List of Employees'!$B$4:$H$767,7))</f>
        <v>ASSESSOR</v>
      </c>
      <c r="F261" s="66" t="str">
        <f>IF(ISBLANK(LeaveTracker[[#This Row],[Employee Name]]),"-----",VLOOKUP(LeaveTracker[[#This Row],[Employee Name]],'List of Employees'!$B$4:$H$767,6))</f>
        <v>CASUAL</v>
      </c>
      <c r="G261" s="49">
        <v>44694</v>
      </c>
      <c r="H261" s="49">
        <v>44697</v>
      </c>
      <c r="I261" s="50" t="s">
        <v>82</v>
      </c>
      <c r="J261" s="52"/>
      <c r="K261" s="50" t="str">
        <f ca="1">LeaveTracker[[#This Row],[Days]]&amp;" "&amp;LeaveTracker[[#This Row],[Type of Leave]]</f>
        <v>2 VL</v>
      </c>
      <c r="L261" s="9">
        <f ca="1">NETWORKDAYS(LeaveTracker[[#This Row],[Start Date]],LeaveTracker[[#This Row],[End Date]],lstHolidays)</f>
        <v>2</v>
      </c>
      <c r="M261" s="9"/>
    </row>
    <row r="262" spans="1:13" ht="30" customHeight="1" x14ac:dyDescent="0.3">
      <c r="A262" s="50">
        <v>648</v>
      </c>
      <c r="B262" s="55">
        <v>44838</v>
      </c>
      <c r="C262" s="55">
        <v>44767</v>
      </c>
      <c r="D262" s="52" t="s">
        <v>1842</v>
      </c>
      <c r="E262" s="66" t="str">
        <f>IF(ISBLANK(LeaveTracker[[#This Row],[Employee Name]]),"-----",VLOOKUP(LeaveTracker[[#This Row],[Employee Name]],'List of Employees'!$B$4:$H$767,7))</f>
        <v>ASSESSOR</v>
      </c>
      <c r="F262" s="66" t="str">
        <f>IF(ISBLANK(LeaveTracker[[#This Row],[Employee Name]]),"-----",VLOOKUP(LeaveTracker[[#This Row],[Employee Name]],'List of Employees'!$B$4:$H$767,6))</f>
        <v>CASUAL</v>
      </c>
      <c r="G262" s="49">
        <v>44771</v>
      </c>
      <c r="H262" s="49">
        <v>44771</v>
      </c>
      <c r="I262" s="50" t="s">
        <v>297</v>
      </c>
      <c r="J262" s="52" t="s">
        <v>158</v>
      </c>
      <c r="K262" s="50" t="str">
        <f ca="1">LeaveTracker[[#This Row],[Days]]&amp;" "&amp;LeaveTracker[[#This Row],[Type of Leave]]</f>
        <v>1 OTHER</v>
      </c>
      <c r="L262" s="9">
        <f ca="1">NETWORKDAYS(LeaveTracker[[#This Row],[Start Date]],LeaveTracker[[#This Row],[End Date]],lstHolidays)</f>
        <v>1</v>
      </c>
      <c r="M262" s="9"/>
    </row>
    <row r="263" spans="1:13" ht="30" customHeight="1" x14ac:dyDescent="0.3">
      <c r="A263" s="50">
        <v>649</v>
      </c>
      <c r="B263" s="55">
        <v>44838</v>
      </c>
      <c r="C263" s="55">
        <v>44770</v>
      </c>
      <c r="D263" s="52" t="s">
        <v>1760</v>
      </c>
      <c r="E263" s="66" t="str">
        <f>IF(ISBLANK(LeaveTracker[[#This Row],[Employee Name]]),"-----",VLOOKUP(LeaveTracker[[#This Row],[Employee Name]],'List of Employees'!$B$4:$H$767,7))</f>
        <v>GSO</v>
      </c>
      <c r="F263" s="66" t="str">
        <f>IF(ISBLANK(LeaveTracker[[#This Row],[Employee Name]]),"-----",VLOOKUP(LeaveTracker[[#This Row],[Employee Name]],'List of Employees'!$B$4:$H$767,6))</f>
        <v>CASUAL</v>
      </c>
      <c r="G263" s="49">
        <v>44768</v>
      </c>
      <c r="H263" s="49">
        <v>44769</v>
      </c>
      <c r="I263" s="50" t="s">
        <v>81</v>
      </c>
      <c r="J263" s="52"/>
      <c r="K263" s="50" t="str">
        <f ca="1">LeaveTracker[[#This Row],[Days]]&amp;" "&amp;LeaveTracker[[#This Row],[Type of Leave]]</f>
        <v>2 SL</v>
      </c>
      <c r="L263" s="9">
        <f ca="1">NETWORKDAYS(LeaveTracker[[#This Row],[Start Date]],LeaveTracker[[#This Row],[End Date]],lstHolidays)</f>
        <v>2</v>
      </c>
      <c r="M263" s="9"/>
    </row>
    <row r="264" spans="1:13" ht="30" customHeight="1" x14ac:dyDescent="0.3">
      <c r="A264" s="50">
        <v>650</v>
      </c>
      <c r="B264" s="55">
        <v>44838</v>
      </c>
      <c r="C264" s="55">
        <v>44770</v>
      </c>
      <c r="D264" s="52" t="s">
        <v>1752</v>
      </c>
      <c r="E264" s="66" t="str">
        <f>IF(ISBLANK(LeaveTracker[[#This Row],[Employee Name]]),"-----",VLOOKUP(LeaveTracker[[#This Row],[Employee Name]],'List of Employees'!$B$4:$H$767,7))</f>
        <v>SP</v>
      </c>
      <c r="F264" s="66" t="str">
        <f>IF(ISBLANK(LeaveTracker[[#This Row],[Employee Name]]),"-----",VLOOKUP(LeaveTracker[[#This Row],[Employee Name]],'List of Employees'!$B$4:$H$767,6))</f>
        <v>CASUAL</v>
      </c>
      <c r="G264" s="49">
        <v>44769</v>
      </c>
      <c r="H264" s="49">
        <v>44769</v>
      </c>
      <c r="I264" s="50" t="s">
        <v>81</v>
      </c>
      <c r="J264" s="52"/>
      <c r="K264" s="50" t="str">
        <f ca="1">LeaveTracker[[#This Row],[Days]]&amp;" "&amp;LeaveTracker[[#This Row],[Type of Leave]]</f>
        <v>1 SL</v>
      </c>
      <c r="L264" s="9">
        <f ca="1">NETWORKDAYS(LeaveTracker[[#This Row],[Start Date]],LeaveTracker[[#This Row],[End Date]],lstHolidays)</f>
        <v>1</v>
      </c>
      <c r="M264" s="9"/>
    </row>
    <row r="265" spans="1:13" ht="30" customHeight="1" x14ac:dyDescent="0.3">
      <c r="A265" s="50">
        <v>651</v>
      </c>
      <c r="B265" s="55">
        <v>44838</v>
      </c>
      <c r="C265" s="55">
        <v>44812</v>
      </c>
      <c r="D265" s="52" t="s">
        <v>1842</v>
      </c>
      <c r="E265" s="66" t="str">
        <f>IF(ISBLANK(LeaveTracker[[#This Row],[Employee Name]]),"-----",VLOOKUP(LeaveTracker[[#This Row],[Employee Name]],'List of Employees'!$B$4:$H$767,7))</f>
        <v>ASSESSOR</v>
      </c>
      <c r="F265" s="66" t="str">
        <f>IF(ISBLANK(LeaveTracker[[#This Row],[Employee Name]]),"-----",VLOOKUP(LeaveTracker[[#This Row],[Employee Name]],'List of Employees'!$B$4:$H$767,6))</f>
        <v>CASUAL</v>
      </c>
      <c r="G265" s="49">
        <v>44810</v>
      </c>
      <c r="H265" s="49">
        <v>44811</v>
      </c>
      <c r="I265" s="50" t="s">
        <v>81</v>
      </c>
      <c r="J265" s="52"/>
      <c r="K265" s="50" t="str">
        <f ca="1">LeaveTracker[[#This Row],[Days]]&amp;" "&amp;LeaveTracker[[#This Row],[Type of Leave]]</f>
        <v>2 SL</v>
      </c>
      <c r="L265" s="9">
        <f ca="1">NETWORKDAYS(LeaveTracker[[#This Row],[Start Date]],LeaveTracker[[#This Row],[End Date]],lstHolidays)</f>
        <v>2</v>
      </c>
      <c r="M265" s="9"/>
    </row>
    <row r="266" spans="1:13" ht="30" customHeight="1" x14ac:dyDescent="0.3">
      <c r="A266" s="50">
        <v>652</v>
      </c>
      <c r="B266" s="55">
        <v>44838</v>
      </c>
      <c r="C266" s="55">
        <v>44811</v>
      </c>
      <c r="D266" s="52" t="s">
        <v>301</v>
      </c>
      <c r="E266" s="66" t="str">
        <f>IF(ISBLANK(LeaveTracker[[#This Row],[Employee Name]]),"-----",VLOOKUP(LeaveTracker[[#This Row],[Employee Name]],'List of Employees'!$B$4:$H$767,7))</f>
        <v>TOPS (ADMIN CSU)</v>
      </c>
      <c r="F266" s="66" t="str">
        <f>IF(ISBLANK(LeaveTracker[[#This Row],[Employee Name]]),"-----",VLOOKUP(LeaveTracker[[#This Row],[Employee Name]],'List of Employees'!$B$4:$H$767,6))</f>
        <v>PERMANENT</v>
      </c>
      <c r="G266" s="49">
        <v>44809</v>
      </c>
      <c r="H266" s="49">
        <v>44810</v>
      </c>
      <c r="I266" s="50" t="s">
        <v>81</v>
      </c>
      <c r="J266" s="52"/>
      <c r="K266" s="50" t="str">
        <f ca="1">LeaveTracker[[#This Row],[Days]]&amp;" "&amp;LeaveTracker[[#This Row],[Type of Leave]]</f>
        <v>2 SL</v>
      </c>
      <c r="L266" s="9">
        <f ca="1">NETWORKDAYS(LeaveTracker[[#This Row],[Start Date]],LeaveTracker[[#This Row],[End Date]],lstHolidays)</f>
        <v>2</v>
      </c>
      <c r="M266" s="9"/>
    </row>
    <row r="267" spans="1:13" ht="30" customHeight="1" x14ac:dyDescent="0.3">
      <c r="A267" s="50">
        <v>653</v>
      </c>
      <c r="B267" s="55">
        <v>44838</v>
      </c>
      <c r="C267" s="55">
        <v>44743</v>
      </c>
      <c r="D267" s="52" t="s">
        <v>1843</v>
      </c>
      <c r="E267" s="66" t="str">
        <f>IF(ISBLANK(LeaveTracker[[#This Row],[Employee Name]]),"-----",VLOOKUP(LeaveTracker[[#This Row],[Employee Name]],'List of Employees'!$B$4:$H$767,7))</f>
        <v>ONT</v>
      </c>
      <c r="F267" s="66" t="str">
        <f>IF(ISBLANK(LeaveTracker[[#This Row],[Employee Name]]),"-----",VLOOKUP(LeaveTracker[[#This Row],[Employee Name]],'List of Employees'!$B$4:$H$767,6))</f>
        <v>CASUAL</v>
      </c>
      <c r="G267" s="49">
        <v>44760</v>
      </c>
      <c r="H267" s="49">
        <v>44764</v>
      </c>
      <c r="I267" s="50" t="s">
        <v>82</v>
      </c>
      <c r="J267" s="52"/>
      <c r="K267" s="50" t="str">
        <f ca="1">LeaveTracker[[#This Row],[Days]]&amp;" "&amp;LeaveTracker[[#This Row],[Type of Leave]]</f>
        <v>5 VL</v>
      </c>
      <c r="L267" s="9">
        <f ca="1">NETWORKDAYS(LeaveTracker[[#This Row],[Start Date]],LeaveTracker[[#This Row],[End Date]],lstHolidays)</f>
        <v>5</v>
      </c>
      <c r="M267" s="9"/>
    </row>
    <row r="268" spans="1:13" ht="30" customHeight="1" x14ac:dyDescent="0.3">
      <c r="A268" s="50">
        <v>654</v>
      </c>
      <c r="B268" s="55">
        <v>44838</v>
      </c>
      <c r="C268" s="55">
        <v>44795</v>
      </c>
      <c r="D268" s="52" t="s">
        <v>1844</v>
      </c>
      <c r="E268" s="66" t="str">
        <f>IF(ISBLANK(LeaveTracker[[#This Row],[Employee Name]]),"-----",VLOOKUP(LeaveTracker[[#This Row],[Employee Name]],'List of Employees'!$B$4:$H$767,7))</f>
        <v>ONT</v>
      </c>
      <c r="F268" s="66" t="str">
        <f>IF(ISBLANK(LeaveTracker[[#This Row],[Employee Name]]),"-----",VLOOKUP(LeaveTracker[[#This Row],[Employee Name]],'List of Employees'!$B$4:$H$767,6))</f>
        <v>CASUAL</v>
      </c>
      <c r="G268" s="49">
        <v>44796</v>
      </c>
      <c r="H268" s="49">
        <v>44799</v>
      </c>
      <c r="I268" s="50" t="s">
        <v>297</v>
      </c>
      <c r="J268" s="52" t="s">
        <v>298</v>
      </c>
      <c r="K268" s="50" t="str">
        <f ca="1">LeaveTracker[[#This Row],[Days]]&amp;" "&amp;LeaveTracker[[#This Row],[Type of Leave]]</f>
        <v>4 OTHER</v>
      </c>
      <c r="L268" s="9">
        <f ca="1">NETWORKDAYS(LeaveTracker[[#This Row],[Start Date]],LeaveTracker[[#This Row],[End Date]],lstHolidays)</f>
        <v>4</v>
      </c>
      <c r="M268" s="9"/>
    </row>
    <row r="269" spans="1:13" ht="30" customHeight="1" x14ac:dyDescent="0.3">
      <c r="A269" s="50">
        <v>655</v>
      </c>
      <c r="B269" s="55">
        <v>44838</v>
      </c>
      <c r="C269" s="55">
        <v>44797</v>
      </c>
      <c r="D269" s="52" t="s">
        <v>1041</v>
      </c>
      <c r="E269" s="66" t="str">
        <f>IF(ISBLANK(LeaveTracker[[#This Row],[Employee Name]]),"-----",VLOOKUP(LeaveTracker[[#This Row],[Employee Name]],'List of Employees'!$B$4:$H$767,7))</f>
        <v>ONT</v>
      </c>
      <c r="F269" s="66" t="str">
        <f>IF(ISBLANK(LeaveTracker[[#This Row],[Employee Name]]),"-----",VLOOKUP(LeaveTracker[[#This Row],[Employee Name]],'List of Employees'!$B$4:$H$767,6))</f>
        <v>PERMANENT</v>
      </c>
      <c r="G269" s="49">
        <v>44790</v>
      </c>
      <c r="H269" s="49">
        <v>44790</v>
      </c>
      <c r="I269" s="50" t="s">
        <v>81</v>
      </c>
      <c r="J269" s="52"/>
      <c r="K269" s="50" t="str">
        <f ca="1">LeaveTracker[[#This Row],[Days]]&amp;" "&amp;LeaveTracker[[#This Row],[Type of Leave]]</f>
        <v>1 SL</v>
      </c>
      <c r="L269" s="9">
        <f ca="1">NETWORKDAYS(LeaveTracker[[#This Row],[Start Date]],LeaveTracker[[#This Row],[End Date]],lstHolidays)</f>
        <v>1</v>
      </c>
      <c r="M269" s="9"/>
    </row>
    <row r="270" spans="1:13" ht="30" customHeight="1" x14ac:dyDescent="0.3">
      <c r="A270" s="50">
        <v>656</v>
      </c>
      <c r="B270" s="55">
        <v>44838</v>
      </c>
      <c r="C270" s="55">
        <v>44797</v>
      </c>
      <c r="D270" s="52" t="s">
        <v>705</v>
      </c>
      <c r="E270" s="66" t="str">
        <f>IF(ISBLANK(LeaveTracker[[#This Row],[Employee Name]]),"-----",VLOOKUP(LeaveTracker[[#This Row],[Employee Name]],'List of Employees'!$B$4:$H$767,7))</f>
        <v>ONT</v>
      </c>
      <c r="F270" s="66" t="str">
        <f>IF(ISBLANK(LeaveTracker[[#This Row],[Employee Name]]),"-----",VLOOKUP(LeaveTracker[[#This Row],[Employee Name]],'List of Employees'!$B$4:$H$767,6))</f>
        <v>CASUAL</v>
      </c>
      <c r="G270" s="49">
        <v>44787</v>
      </c>
      <c r="H270" s="49">
        <v>44788</v>
      </c>
      <c r="I270" s="50" t="s">
        <v>81</v>
      </c>
      <c r="J270" s="52"/>
      <c r="K270" s="50" t="str">
        <f ca="1">LeaveTracker[[#This Row],[Days]]&amp;" "&amp;LeaveTracker[[#This Row],[Type of Leave]]</f>
        <v>1 SL</v>
      </c>
      <c r="L270" s="9">
        <f ca="1">NETWORKDAYS(LeaveTracker[[#This Row],[Start Date]],LeaveTracker[[#This Row],[End Date]],lstHolidays)</f>
        <v>1</v>
      </c>
      <c r="M270" s="9"/>
    </row>
    <row r="271" spans="1:13" ht="30" customHeight="1" x14ac:dyDescent="0.3">
      <c r="A271" s="50">
        <v>656</v>
      </c>
      <c r="B271" s="55">
        <v>44838</v>
      </c>
      <c r="C271" s="55">
        <v>44797</v>
      </c>
      <c r="D271" s="52" t="s">
        <v>705</v>
      </c>
      <c r="E271" s="66" t="str">
        <f>IF(ISBLANK(LeaveTracker[[#This Row],[Employee Name]]),"-----",VLOOKUP(LeaveTracker[[#This Row],[Employee Name]],'List of Employees'!$B$4:$H$767,7))</f>
        <v>ONT</v>
      </c>
      <c r="F271" s="66" t="str">
        <f>IF(ISBLANK(LeaveTracker[[#This Row],[Employee Name]]),"-----",VLOOKUP(LeaveTracker[[#This Row],[Employee Name]],'List of Employees'!$B$4:$H$767,6))</f>
        <v>CASUAL</v>
      </c>
      <c r="G271" s="49">
        <v>44791</v>
      </c>
      <c r="H271" s="49">
        <v>44792</v>
      </c>
      <c r="I271" s="50" t="s">
        <v>81</v>
      </c>
      <c r="J271" s="52"/>
      <c r="K271" s="50" t="str">
        <f ca="1">LeaveTracker[[#This Row],[Days]]&amp;" "&amp;LeaveTracker[[#This Row],[Type of Leave]]</f>
        <v>2 SL</v>
      </c>
      <c r="L271" s="9">
        <f ca="1">NETWORKDAYS(LeaveTracker[[#This Row],[Start Date]],LeaveTracker[[#This Row],[End Date]],lstHolidays)</f>
        <v>2</v>
      </c>
      <c r="M271" s="9"/>
    </row>
    <row r="272" spans="1:13" ht="30" customHeight="1" x14ac:dyDescent="0.3">
      <c r="A272" s="50">
        <v>657</v>
      </c>
      <c r="B272" s="55">
        <v>44844</v>
      </c>
      <c r="C272" s="55">
        <v>44769</v>
      </c>
      <c r="D272" s="52" t="s">
        <v>2614</v>
      </c>
      <c r="E272" s="66" t="str">
        <f>IF(ISBLANK(LeaveTracker[[#This Row],[Employee Name]]),"-----",VLOOKUP(LeaveTracker[[#This Row],[Employee Name]],'List of Employees'!$B$4:$H$767,7))</f>
        <v>CSWDO</v>
      </c>
      <c r="F272" s="66" t="str">
        <f>IF(ISBLANK(LeaveTracker[[#This Row],[Employee Name]]),"-----",VLOOKUP(LeaveTracker[[#This Row],[Employee Name]],'List of Employees'!$B$4:$H$767,6))</f>
        <v>PERMANENT</v>
      </c>
      <c r="G272" s="49">
        <v>44768</v>
      </c>
      <c r="H272" s="49">
        <v>44768</v>
      </c>
      <c r="I272" s="50" t="s">
        <v>81</v>
      </c>
      <c r="J272" s="52"/>
      <c r="K272" s="50" t="str">
        <f ca="1">LeaveTracker[[#This Row],[Days]]&amp;" "&amp;LeaveTracker[[#This Row],[Type of Leave]]</f>
        <v>1 SL</v>
      </c>
      <c r="L272" s="9">
        <f ca="1">NETWORKDAYS(LeaveTracker[[#This Row],[Start Date]],LeaveTracker[[#This Row],[End Date]],lstHolidays)</f>
        <v>1</v>
      </c>
      <c r="M272" s="9"/>
    </row>
    <row r="273" spans="1:13" ht="30" customHeight="1" x14ac:dyDescent="0.3">
      <c r="A273" s="50">
        <v>658</v>
      </c>
      <c r="B273" s="55">
        <v>44844</v>
      </c>
      <c r="C273" s="55">
        <v>44768</v>
      </c>
      <c r="D273" s="52" t="s">
        <v>1833</v>
      </c>
      <c r="E273" s="66" t="str">
        <f>IF(ISBLANK(LeaveTracker[[#This Row],[Employee Name]]),"-----",VLOOKUP(LeaveTracker[[#This Row],[Employee Name]],'List of Employees'!$B$4:$H$767,7))</f>
        <v>BIR</v>
      </c>
      <c r="F273" s="66" t="str">
        <f>IF(ISBLANK(LeaveTracker[[#This Row],[Employee Name]]),"-----",VLOOKUP(LeaveTracker[[#This Row],[Employee Name]],'List of Employees'!$B$4:$H$767,6))</f>
        <v>CASUAL</v>
      </c>
      <c r="G273" s="49">
        <v>44762</v>
      </c>
      <c r="H273" s="49">
        <v>44762</v>
      </c>
      <c r="I273" s="50" t="s">
        <v>297</v>
      </c>
      <c r="J273" s="52" t="s">
        <v>1000</v>
      </c>
      <c r="K273" s="50" t="str">
        <f ca="1">LeaveTracker[[#This Row],[Days]]&amp;" "&amp;LeaveTracker[[#This Row],[Type of Leave]]</f>
        <v>1 OTHER</v>
      </c>
      <c r="L273" s="9">
        <f ca="1">NETWORKDAYS(LeaveTracker[[#This Row],[Start Date]],LeaveTracker[[#This Row],[End Date]],lstHolidays)</f>
        <v>1</v>
      </c>
      <c r="M273" s="9"/>
    </row>
    <row r="274" spans="1:13" ht="30" customHeight="1" x14ac:dyDescent="0.3">
      <c r="A274" s="50">
        <v>658</v>
      </c>
      <c r="B274" s="55">
        <v>44844</v>
      </c>
      <c r="C274" s="55">
        <v>44768</v>
      </c>
      <c r="D274" s="52" t="s">
        <v>1833</v>
      </c>
      <c r="E274" s="66" t="str">
        <f>IF(ISBLANK(LeaveTracker[[#This Row],[Employee Name]]),"-----",VLOOKUP(LeaveTracker[[#This Row],[Employee Name]],'List of Employees'!$B$4:$H$767,7))</f>
        <v>BIR</v>
      </c>
      <c r="F274" s="66" t="str">
        <f>IF(ISBLANK(LeaveTracker[[#This Row],[Employee Name]]),"-----",VLOOKUP(LeaveTracker[[#This Row],[Employee Name]],'List of Employees'!$B$4:$H$767,6))</f>
        <v>CASUAL</v>
      </c>
      <c r="G274" s="49">
        <v>44770</v>
      </c>
      <c r="H274" s="49">
        <v>44770</v>
      </c>
      <c r="I274" s="50" t="s">
        <v>297</v>
      </c>
      <c r="J274" s="52" t="s">
        <v>1000</v>
      </c>
      <c r="K274" s="50" t="str">
        <f ca="1">LeaveTracker[[#This Row],[Days]]&amp;" "&amp;LeaveTracker[[#This Row],[Type of Leave]]</f>
        <v>1 OTHER</v>
      </c>
      <c r="L274" s="9">
        <f ca="1">NETWORKDAYS(LeaveTracker[[#This Row],[Start Date]],LeaveTracker[[#This Row],[End Date]],lstHolidays)</f>
        <v>1</v>
      </c>
      <c r="M274" s="9"/>
    </row>
    <row r="275" spans="1:13" ht="30" customHeight="1" x14ac:dyDescent="0.3">
      <c r="A275" s="50">
        <v>659</v>
      </c>
      <c r="B275" s="55">
        <v>44844</v>
      </c>
      <c r="C275" s="55">
        <v>44767</v>
      </c>
      <c r="D275" s="52" t="s">
        <v>1845</v>
      </c>
      <c r="E275" s="66" t="str">
        <f>IF(ISBLANK(LeaveTracker[[#This Row],[Employee Name]]),"-----",VLOOKUP(LeaveTracker[[#This Row],[Employee Name]],'List of Employees'!$B$4:$H$767,7))</f>
        <v>TICC</v>
      </c>
      <c r="F275" s="66" t="str">
        <f>IF(ISBLANK(LeaveTracker[[#This Row],[Employee Name]]),"-----",VLOOKUP(LeaveTracker[[#This Row],[Employee Name]],'List of Employees'!$B$4:$H$767,6))</f>
        <v>CASUAL</v>
      </c>
      <c r="G275" s="49">
        <v>44778</v>
      </c>
      <c r="H275" s="49">
        <v>44778</v>
      </c>
      <c r="I275" s="50" t="s">
        <v>82</v>
      </c>
      <c r="J275" s="52"/>
      <c r="K275" s="50" t="str">
        <f ca="1">LeaveTracker[[#This Row],[Days]]&amp;" "&amp;LeaveTracker[[#This Row],[Type of Leave]]</f>
        <v>1 VL</v>
      </c>
      <c r="L275" s="9">
        <f ca="1">NETWORKDAYS(LeaveTracker[[#This Row],[Start Date]],LeaveTracker[[#This Row],[End Date]],lstHolidays)</f>
        <v>1</v>
      </c>
      <c r="M275" s="9"/>
    </row>
    <row r="276" spans="1:13" ht="30" customHeight="1" x14ac:dyDescent="0.3">
      <c r="A276" s="50">
        <v>660</v>
      </c>
      <c r="B276" s="55">
        <v>44844</v>
      </c>
      <c r="C276" s="55">
        <v>44767</v>
      </c>
      <c r="D276" s="52" t="s">
        <v>1846</v>
      </c>
      <c r="E276" s="66" t="str">
        <f>IF(ISBLANK(LeaveTracker[[#This Row],[Employee Name]]),"-----",VLOOKUP(LeaveTracker[[#This Row],[Employee Name]],'List of Employees'!$B$4:$H$767,7))</f>
        <v>TICC</v>
      </c>
      <c r="F276" s="66" t="str">
        <f>IF(ISBLANK(LeaveTracker[[#This Row],[Employee Name]]),"-----",VLOOKUP(LeaveTracker[[#This Row],[Employee Name]],'List of Employees'!$B$4:$H$767,6))</f>
        <v>CASUAL</v>
      </c>
      <c r="G276" s="49">
        <v>44763</v>
      </c>
      <c r="H276" s="49">
        <v>44764</v>
      </c>
      <c r="I276" s="50" t="s">
        <v>81</v>
      </c>
      <c r="J276" s="52"/>
      <c r="K276" s="50" t="str">
        <f ca="1">LeaveTracker[[#This Row],[Days]]&amp;" "&amp;LeaveTracker[[#This Row],[Type of Leave]]</f>
        <v>2 SL</v>
      </c>
      <c r="L276" s="9">
        <f ca="1">NETWORKDAYS(LeaveTracker[[#This Row],[Start Date]],LeaveTracker[[#This Row],[End Date]],lstHolidays)</f>
        <v>2</v>
      </c>
      <c r="M276" s="9"/>
    </row>
    <row r="277" spans="1:13" ht="30" customHeight="1" x14ac:dyDescent="0.3">
      <c r="A277" s="50">
        <v>661</v>
      </c>
      <c r="B277" s="55">
        <v>44844</v>
      </c>
      <c r="C277" s="55">
        <v>44767</v>
      </c>
      <c r="D277" s="52" t="s">
        <v>1791</v>
      </c>
      <c r="E277" s="66" t="str">
        <f>IF(ISBLANK(LeaveTracker[[#This Row],[Employee Name]]),"-----",VLOOKUP(LeaveTracker[[#This Row],[Employee Name]],'List of Employees'!$B$4:$H$767,7))</f>
        <v>CENRO</v>
      </c>
      <c r="F277" s="66" t="str">
        <f>IF(ISBLANK(LeaveTracker[[#This Row],[Employee Name]]),"-----",VLOOKUP(LeaveTracker[[#This Row],[Employee Name]],'List of Employees'!$B$4:$H$767,6))</f>
        <v>CASUAL</v>
      </c>
      <c r="G277" s="49">
        <v>44774</v>
      </c>
      <c r="H277" s="49">
        <v>44774</v>
      </c>
      <c r="I277" s="50" t="s">
        <v>297</v>
      </c>
      <c r="J277" s="52" t="s">
        <v>1001</v>
      </c>
      <c r="K277" s="50" t="str">
        <f ca="1">LeaveTracker[[#This Row],[Days]]&amp;" "&amp;LeaveTracker[[#This Row],[Type of Leave]]</f>
        <v>1 OTHER</v>
      </c>
      <c r="L277" s="9">
        <f ca="1">NETWORKDAYS(LeaveTracker[[#This Row],[Start Date]],LeaveTracker[[#This Row],[End Date]],lstHolidays)</f>
        <v>1</v>
      </c>
      <c r="M277" s="9"/>
    </row>
    <row r="278" spans="1:13" ht="30" customHeight="1" x14ac:dyDescent="0.3">
      <c r="A278" s="50">
        <v>662</v>
      </c>
      <c r="B278" s="55">
        <v>44844</v>
      </c>
      <c r="C278" s="55">
        <v>44769</v>
      </c>
      <c r="D278" s="52" t="s">
        <v>1786</v>
      </c>
      <c r="E278" s="66" t="str">
        <f>IF(ISBLANK(LeaveTracker[[#This Row],[Employee Name]]),"-----",VLOOKUP(LeaveTracker[[#This Row],[Employee Name]],'List of Employees'!$B$4:$H$767,7))</f>
        <v>CENRO</v>
      </c>
      <c r="F278" s="66" t="str">
        <f>IF(ISBLANK(LeaveTracker[[#This Row],[Employee Name]]),"-----",VLOOKUP(LeaveTracker[[#This Row],[Employee Name]],'List of Employees'!$B$4:$H$767,6))</f>
        <v>CASUAL</v>
      </c>
      <c r="G278" s="49">
        <v>44767</v>
      </c>
      <c r="H278" s="49">
        <v>44768</v>
      </c>
      <c r="I278" s="50" t="s">
        <v>81</v>
      </c>
      <c r="J278" s="52"/>
      <c r="K278" s="50" t="str">
        <f ca="1">LeaveTracker[[#This Row],[Days]]&amp;" "&amp;LeaveTracker[[#This Row],[Type of Leave]]</f>
        <v>2 SL</v>
      </c>
      <c r="L278" s="9">
        <f ca="1">NETWORKDAYS(LeaveTracker[[#This Row],[Start Date]],LeaveTracker[[#This Row],[End Date]],lstHolidays)</f>
        <v>2</v>
      </c>
      <c r="M278" s="9"/>
    </row>
    <row r="279" spans="1:13" ht="30" customHeight="1" x14ac:dyDescent="0.3">
      <c r="A279" s="50">
        <v>663</v>
      </c>
      <c r="B279" s="55">
        <v>44844</v>
      </c>
      <c r="C279" s="55">
        <v>44770</v>
      </c>
      <c r="D279" s="52" t="s">
        <v>1787</v>
      </c>
      <c r="E279" s="66" t="str">
        <f>IF(ISBLANK(LeaveTracker[[#This Row],[Employee Name]]),"-----",VLOOKUP(LeaveTracker[[#This Row],[Employee Name]],'List of Employees'!$B$4:$H$767,7))</f>
        <v>CENRO</v>
      </c>
      <c r="F279" s="66" t="str">
        <f>IF(ISBLANK(LeaveTracker[[#This Row],[Employee Name]]),"-----",VLOOKUP(LeaveTracker[[#This Row],[Employee Name]],'List of Employees'!$B$4:$H$767,6))</f>
        <v>CASUAL</v>
      </c>
      <c r="G279" s="49">
        <v>44768</v>
      </c>
      <c r="H279" s="49">
        <v>44769</v>
      </c>
      <c r="I279" s="50" t="s">
        <v>82</v>
      </c>
      <c r="J279" s="52"/>
      <c r="K279" s="50" t="str">
        <f ca="1">LeaveTracker[[#This Row],[Days]]&amp;" "&amp;LeaveTracker[[#This Row],[Type of Leave]]</f>
        <v>2 VL</v>
      </c>
      <c r="L279" s="9">
        <f ca="1">NETWORKDAYS(LeaveTracker[[#This Row],[Start Date]],LeaveTracker[[#This Row],[End Date]],lstHolidays)</f>
        <v>2</v>
      </c>
      <c r="M279" s="9"/>
    </row>
    <row r="280" spans="1:13" ht="30" customHeight="1" x14ac:dyDescent="0.3">
      <c r="A280" s="50">
        <v>664</v>
      </c>
      <c r="B280" s="55">
        <v>44844</v>
      </c>
      <c r="C280" s="55">
        <v>44767</v>
      </c>
      <c r="D280" s="52" t="s">
        <v>1788</v>
      </c>
      <c r="E280" s="66" t="str">
        <f>IF(ISBLANK(LeaveTracker[[#This Row],[Employee Name]]),"-----",VLOOKUP(LeaveTracker[[#This Row],[Employee Name]],'List of Employees'!$B$4:$H$767,7))</f>
        <v>CENRO</v>
      </c>
      <c r="F280" s="66" t="str">
        <f>IF(ISBLANK(LeaveTracker[[#This Row],[Employee Name]]),"-----",VLOOKUP(LeaveTracker[[#This Row],[Employee Name]],'List of Employees'!$B$4:$H$767,6))</f>
        <v>CASUAL</v>
      </c>
      <c r="G280" s="49">
        <v>44774</v>
      </c>
      <c r="H280" s="49">
        <v>44778</v>
      </c>
      <c r="I280" s="50" t="s">
        <v>82</v>
      </c>
      <c r="J280" s="52"/>
      <c r="K280" s="50" t="str">
        <f ca="1">LeaveTracker[[#This Row],[Days]]&amp;" "&amp;LeaveTracker[[#This Row],[Type of Leave]]</f>
        <v>5 VL</v>
      </c>
      <c r="L280" s="9">
        <f ca="1">NETWORKDAYS(LeaveTracker[[#This Row],[Start Date]],LeaveTracker[[#This Row],[End Date]],lstHolidays)</f>
        <v>5</v>
      </c>
      <c r="M280" s="9"/>
    </row>
    <row r="281" spans="1:13" ht="30" customHeight="1" x14ac:dyDescent="0.3">
      <c r="A281" s="50">
        <v>664</v>
      </c>
      <c r="B281" s="55">
        <v>44844</v>
      </c>
      <c r="C281" s="55">
        <v>44767</v>
      </c>
      <c r="D281" s="52" t="s">
        <v>1788</v>
      </c>
      <c r="E281" s="66" t="str">
        <f>IF(ISBLANK(LeaveTracker[[#This Row],[Employee Name]]),"-----",VLOOKUP(LeaveTracker[[#This Row],[Employee Name]],'List of Employees'!$B$4:$H$767,7))</f>
        <v>CENRO</v>
      </c>
      <c r="F281" s="66" t="str">
        <f>IF(ISBLANK(LeaveTracker[[#This Row],[Employee Name]]),"-----",VLOOKUP(LeaveTracker[[#This Row],[Employee Name]],'List of Employees'!$B$4:$H$767,6))</f>
        <v>CASUAL</v>
      </c>
      <c r="G281" s="49">
        <v>44781</v>
      </c>
      <c r="H281" s="49">
        <v>44785</v>
      </c>
      <c r="I281" s="50" t="s">
        <v>82</v>
      </c>
      <c r="J281" s="52"/>
      <c r="K281" s="50" t="str">
        <f ca="1">LeaveTracker[[#This Row],[Days]]&amp;" "&amp;LeaveTracker[[#This Row],[Type of Leave]]</f>
        <v>5 VL</v>
      </c>
      <c r="L281" s="9">
        <f ca="1">NETWORKDAYS(LeaveTracker[[#This Row],[Start Date]],LeaveTracker[[#This Row],[End Date]],lstHolidays)</f>
        <v>5</v>
      </c>
      <c r="M281" s="9"/>
    </row>
    <row r="282" spans="1:13" ht="30" customHeight="1" x14ac:dyDescent="0.3">
      <c r="A282" s="50">
        <v>664</v>
      </c>
      <c r="B282" s="55">
        <v>44844</v>
      </c>
      <c r="C282" s="55">
        <v>44768</v>
      </c>
      <c r="D282" s="52" t="s">
        <v>1788</v>
      </c>
      <c r="E282" s="66" t="str">
        <f>IF(ISBLANK(LeaveTracker[[#This Row],[Employee Name]]),"-----",VLOOKUP(LeaveTracker[[#This Row],[Employee Name]],'List of Employees'!$B$4:$H$767,7))</f>
        <v>CENRO</v>
      </c>
      <c r="F282" s="66" t="str">
        <f>IF(ISBLANK(LeaveTracker[[#This Row],[Employee Name]]),"-----",VLOOKUP(LeaveTracker[[#This Row],[Employee Name]],'List of Employees'!$B$4:$H$767,6))</f>
        <v>CASUAL</v>
      </c>
      <c r="G282" s="49">
        <v>44788</v>
      </c>
      <c r="H282" s="49">
        <v>44791</v>
      </c>
      <c r="I282" s="50" t="s">
        <v>82</v>
      </c>
      <c r="J282" s="52"/>
      <c r="K282" s="50" t="str">
        <f ca="1">LeaveTracker[[#This Row],[Days]]&amp;" "&amp;LeaveTracker[[#This Row],[Type of Leave]]</f>
        <v>4 VL</v>
      </c>
      <c r="L282" s="9">
        <f ca="1">NETWORKDAYS(LeaveTracker[[#This Row],[Start Date]],LeaveTracker[[#This Row],[End Date]],lstHolidays)</f>
        <v>4</v>
      </c>
      <c r="M282" s="9"/>
    </row>
    <row r="283" spans="1:13" ht="30" customHeight="1" x14ac:dyDescent="0.3">
      <c r="A283" s="50">
        <v>665</v>
      </c>
      <c r="B283" s="55">
        <v>44844</v>
      </c>
      <c r="C283" s="55">
        <v>44767</v>
      </c>
      <c r="D283" s="52" t="s">
        <v>1754</v>
      </c>
      <c r="E283" s="66" t="str">
        <f>IF(ISBLANK(LeaveTracker[[#This Row],[Employee Name]]),"-----",VLOOKUP(LeaveTracker[[#This Row],[Employee Name]],'List of Employees'!$B$4:$H$767,7))</f>
        <v>GSO</v>
      </c>
      <c r="F283" s="66" t="str">
        <f>IF(ISBLANK(LeaveTracker[[#This Row],[Employee Name]]),"-----",VLOOKUP(LeaveTracker[[#This Row],[Employee Name]],'List of Employees'!$B$4:$H$767,6))</f>
        <v>CASUAL</v>
      </c>
      <c r="G283" s="49">
        <v>44771</v>
      </c>
      <c r="H283" s="49">
        <v>44771</v>
      </c>
      <c r="I283" s="50" t="s">
        <v>82</v>
      </c>
      <c r="J283" s="52"/>
      <c r="K283" s="50" t="str">
        <f ca="1">LeaveTracker[[#This Row],[Days]]&amp;" "&amp;LeaveTracker[[#This Row],[Type of Leave]]</f>
        <v>1 VL</v>
      </c>
      <c r="L283" s="9">
        <f ca="1">NETWORKDAYS(LeaveTracker[[#This Row],[Start Date]],LeaveTracker[[#This Row],[End Date]],lstHolidays)</f>
        <v>1</v>
      </c>
      <c r="M283" s="9"/>
    </row>
    <row r="284" spans="1:13" ht="30" customHeight="1" x14ac:dyDescent="0.3">
      <c r="A284" s="50">
        <v>666</v>
      </c>
      <c r="B284" s="55">
        <v>44844</v>
      </c>
      <c r="C284" s="55">
        <v>44769</v>
      </c>
      <c r="D284" s="52" t="s">
        <v>1823</v>
      </c>
      <c r="E284" s="66" t="str">
        <f>IF(ISBLANK(LeaveTracker[[#This Row],[Employee Name]]),"-----",VLOOKUP(LeaveTracker[[#This Row],[Employee Name]],'List of Employees'!$B$4:$H$767,7))</f>
        <v>ONT</v>
      </c>
      <c r="F284" s="66" t="str">
        <f>IF(ISBLANK(LeaveTracker[[#This Row],[Employee Name]]),"-----",VLOOKUP(LeaveTracker[[#This Row],[Employee Name]],'List of Employees'!$B$4:$H$767,6))</f>
        <v>CASUAL</v>
      </c>
      <c r="G284" s="49">
        <v>44783</v>
      </c>
      <c r="H284" s="49">
        <v>44783</v>
      </c>
      <c r="I284" s="50" t="s">
        <v>297</v>
      </c>
      <c r="J284" s="52" t="s">
        <v>1000</v>
      </c>
      <c r="K284" s="50" t="str">
        <f ca="1">LeaveTracker[[#This Row],[Days]]&amp;" "&amp;LeaveTracker[[#This Row],[Type of Leave]]</f>
        <v>1 OTHER</v>
      </c>
      <c r="L284" s="9">
        <f ca="1">NETWORKDAYS(LeaveTracker[[#This Row],[Start Date]],LeaveTracker[[#This Row],[End Date]],lstHolidays)</f>
        <v>1</v>
      </c>
      <c r="M284" s="9"/>
    </row>
    <row r="285" spans="1:13" ht="30" customHeight="1" x14ac:dyDescent="0.3">
      <c r="A285" s="50">
        <v>667</v>
      </c>
      <c r="B285" s="55">
        <v>44844</v>
      </c>
      <c r="C285" s="55">
        <v>44708</v>
      </c>
      <c r="D285" s="52" t="s">
        <v>1847</v>
      </c>
      <c r="E285" s="66" t="str">
        <f>IF(ISBLANK(LeaveTracker[[#This Row],[Employee Name]]),"-----",VLOOKUP(LeaveTracker[[#This Row],[Employee Name]],'List of Employees'!$B$4:$H$767,7))</f>
        <v>GSO</v>
      </c>
      <c r="F285" s="66" t="str">
        <f>IF(ISBLANK(LeaveTracker[[#This Row],[Employee Name]]),"-----",VLOOKUP(LeaveTracker[[#This Row],[Employee Name]],'List of Employees'!$B$4:$H$767,6))</f>
        <v>CASUAL</v>
      </c>
      <c r="G285" s="49">
        <v>44712</v>
      </c>
      <c r="H285" s="49">
        <v>44742</v>
      </c>
      <c r="I285" s="50" t="s">
        <v>1019</v>
      </c>
      <c r="J285" s="52" t="s">
        <v>1019</v>
      </c>
      <c r="K285" s="50" t="str">
        <f ca="1">LeaveTracker[[#This Row],[Days]]&amp;" "&amp;LeaveTracker[[#This Row],[Type of Leave]]</f>
        <v>23 WITHOUTPAY</v>
      </c>
      <c r="L285" s="9">
        <f ca="1">NETWORKDAYS(LeaveTracker[[#This Row],[Start Date]],LeaveTracker[[#This Row],[End Date]],lstHolidays)</f>
        <v>23</v>
      </c>
      <c r="M285" s="9"/>
    </row>
    <row r="286" spans="1:13" ht="30" customHeight="1" x14ac:dyDescent="0.3">
      <c r="A286" s="50">
        <v>668</v>
      </c>
      <c r="B286" s="55">
        <v>44844</v>
      </c>
      <c r="C286" s="55">
        <v>44768</v>
      </c>
      <c r="D286" s="52" t="s">
        <v>1817</v>
      </c>
      <c r="E286" s="66" t="str">
        <f>IF(ISBLANK(LeaveTracker[[#This Row],[Employee Name]]),"-----",VLOOKUP(LeaveTracker[[#This Row],[Employee Name]],'List of Employees'!$B$4:$H$767,7))</f>
        <v>EEO/CITY MARKET</v>
      </c>
      <c r="F286" s="66" t="str">
        <f>IF(ISBLANK(LeaveTracker[[#This Row],[Employee Name]]),"-----",VLOOKUP(LeaveTracker[[#This Row],[Employee Name]],'List of Employees'!$B$4:$H$767,6))</f>
        <v>CASUAL</v>
      </c>
      <c r="G286" s="49">
        <v>44767</v>
      </c>
      <c r="H286" s="49">
        <v>44767</v>
      </c>
      <c r="I286" s="50" t="s">
        <v>81</v>
      </c>
      <c r="J286" s="52"/>
      <c r="K286" s="50" t="str">
        <f ca="1">LeaveTracker[[#This Row],[Days]]&amp;" "&amp;LeaveTracker[[#This Row],[Type of Leave]]</f>
        <v>1 SL</v>
      </c>
      <c r="L286" s="9">
        <f ca="1">NETWORKDAYS(LeaveTracker[[#This Row],[Start Date]],LeaveTracker[[#This Row],[End Date]],lstHolidays)</f>
        <v>1</v>
      </c>
      <c r="M286" s="9"/>
    </row>
    <row r="287" spans="1:13" ht="30" customHeight="1" x14ac:dyDescent="0.3">
      <c r="A287" s="50">
        <v>669</v>
      </c>
      <c r="B287" s="55">
        <v>44844</v>
      </c>
      <c r="C287" s="55">
        <v>44770</v>
      </c>
      <c r="D287" s="52" t="s">
        <v>1819</v>
      </c>
      <c r="E287" s="66" t="str">
        <f>IF(ISBLANK(LeaveTracker[[#This Row],[Employee Name]]),"-----",VLOOKUP(LeaveTracker[[#This Row],[Employee Name]],'List of Employees'!$B$4:$H$767,7))</f>
        <v>GSO</v>
      </c>
      <c r="F287" s="66" t="str">
        <f>IF(ISBLANK(LeaveTracker[[#This Row],[Employee Name]]),"-----",VLOOKUP(LeaveTracker[[#This Row],[Employee Name]],'List of Employees'!$B$4:$H$767,6))</f>
        <v>CASUAL</v>
      </c>
      <c r="G287" s="49">
        <v>44764</v>
      </c>
      <c r="H287" s="49">
        <v>44764</v>
      </c>
      <c r="I287" s="50" t="s">
        <v>81</v>
      </c>
      <c r="J287" s="52"/>
      <c r="K287" s="50" t="str">
        <f ca="1">LeaveTracker[[#This Row],[Days]]&amp;" "&amp;LeaveTracker[[#This Row],[Type of Leave]]</f>
        <v>1 SL</v>
      </c>
      <c r="L287" s="9">
        <f ca="1">NETWORKDAYS(LeaveTracker[[#This Row],[Start Date]],LeaveTracker[[#This Row],[End Date]],lstHolidays)</f>
        <v>1</v>
      </c>
      <c r="M287" s="9"/>
    </row>
    <row r="288" spans="1:13" ht="30" customHeight="1" x14ac:dyDescent="0.3">
      <c r="A288" s="50">
        <v>669</v>
      </c>
      <c r="B288" s="55">
        <v>44844</v>
      </c>
      <c r="C288" s="55">
        <v>44770</v>
      </c>
      <c r="D288" s="52" t="s">
        <v>1819</v>
      </c>
      <c r="E288" s="66" t="str">
        <f>IF(ISBLANK(LeaveTracker[[#This Row],[Employee Name]]),"-----",VLOOKUP(LeaveTracker[[#This Row],[Employee Name]],'List of Employees'!$B$4:$H$767,7))</f>
        <v>GSO</v>
      </c>
      <c r="F288" s="66" t="str">
        <f>IF(ISBLANK(LeaveTracker[[#This Row],[Employee Name]]),"-----",VLOOKUP(LeaveTracker[[#This Row],[Employee Name]],'List of Employees'!$B$4:$H$767,6))</f>
        <v>CASUAL</v>
      </c>
      <c r="G288" s="49">
        <v>44767</v>
      </c>
      <c r="H288" s="49">
        <v>44769</v>
      </c>
      <c r="I288" s="50" t="s">
        <v>81</v>
      </c>
      <c r="J288" s="52"/>
      <c r="K288" s="50" t="str">
        <f ca="1">LeaveTracker[[#This Row],[Days]]&amp;" "&amp;LeaveTracker[[#This Row],[Type of Leave]]</f>
        <v>3 SL</v>
      </c>
      <c r="L288" s="9">
        <f ca="1">NETWORKDAYS(LeaveTracker[[#This Row],[Start Date]],LeaveTracker[[#This Row],[End Date]],lstHolidays)</f>
        <v>3</v>
      </c>
      <c r="M288" s="9"/>
    </row>
    <row r="289" spans="1:13" ht="30" customHeight="1" x14ac:dyDescent="0.3">
      <c r="A289" s="50">
        <v>670</v>
      </c>
      <c r="B289" s="55">
        <v>44844</v>
      </c>
      <c r="C289" s="55">
        <v>44767</v>
      </c>
      <c r="D289" s="52" t="s">
        <v>1828</v>
      </c>
      <c r="E289" s="66" t="str">
        <f>IF(ISBLANK(LeaveTracker[[#This Row],[Employee Name]]),"-----",VLOOKUP(LeaveTracker[[#This Row],[Employee Name]],'List of Employees'!$B$4:$H$767,7))</f>
        <v>EEO/CITY MARKET</v>
      </c>
      <c r="F289" s="66" t="str">
        <f>IF(ISBLANK(LeaveTracker[[#This Row],[Employee Name]]),"-----",VLOOKUP(LeaveTracker[[#This Row],[Employee Name]],'List of Employees'!$B$4:$H$767,6))</f>
        <v>CASUAL</v>
      </c>
      <c r="G289" s="49">
        <v>44756</v>
      </c>
      <c r="H289" s="49">
        <v>44756</v>
      </c>
      <c r="I289" s="50" t="s">
        <v>81</v>
      </c>
      <c r="J289" s="52"/>
      <c r="K289" s="50" t="str">
        <f ca="1">LeaveTracker[[#This Row],[Days]]&amp;" "&amp;LeaveTracker[[#This Row],[Type of Leave]]</f>
        <v>1 SL</v>
      </c>
      <c r="L289" s="9">
        <f ca="1">NETWORKDAYS(LeaveTracker[[#This Row],[Start Date]],LeaveTracker[[#This Row],[End Date]],lstHolidays)</f>
        <v>1</v>
      </c>
      <c r="M289" s="9"/>
    </row>
    <row r="290" spans="1:13" ht="30" customHeight="1" x14ac:dyDescent="0.3">
      <c r="A290" s="50">
        <v>671</v>
      </c>
      <c r="B290" s="55">
        <v>44844</v>
      </c>
      <c r="C290" s="55">
        <v>44760</v>
      </c>
      <c r="D290" s="52" t="s">
        <v>1825</v>
      </c>
      <c r="E290" s="66" t="str">
        <f>IF(ISBLANK(LeaveTracker[[#This Row],[Employee Name]]),"-----",VLOOKUP(LeaveTracker[[#This Row],[Employee Name]],'List of Employees'!$B$4:$H$767,7))</f>
        <v>CPDO</v>
      </c>
      <c r="F290" s="66" t="str">
        <f>IF(ISBLANK(LeaveTracker[[#This Row],[Employee Name]]),"-----",VLOOKUP(LeaveTracker[[#This Row],[Employee Name]],'List of Employees'!$B$4:$H$767,6))</f>
        <v>CASUAL</v>
      </c>
      <c r="G290" s="49">
        <v>44764</v>
      </c>
      <c r="H290" s="49">
        <v>44764</v>
      </c>
      <c r="I290" s="50" t="s">
        <v>82</v>
      </c>
      <c r="J290" s="52"/>
      <c r="K290" s="50" t="str">
        <f ca="1">LeaveTracker[[#This Row],[Days]]&amp;" "&amp;LeaveTracker[[#This Row],[Type of Leave]]</f>
        <v>1 VL</v>
      </c>
      <c r="L290" s="9">
        <f ca="1">NETWORKDAYS(LeaveTracker[[#This Row],[Start Date]],LeaveTracker[[#This Row],[End Date]],lstHolidays)</f>
        <v>1</v>
      </c>
      <c r="M290" s="9"/>
    </row>
    <row r="291" spans="1:13" ht="30" customHeight="1" x14ac:dyDescent="0.3">
      <c r="A291" s="50">
        <v>671</v>
      </c>
      <c r="B291" s="55">
        <v>44844</v>
      </c>
      <c r="C291" s="55">
        <v>44760</v>
      </c>
      <c r="D291" s="52" t="s">
        <v>1825</v>
      </c>
      <c r="E291" s="66" t="str">
        <f>IF(ISBLANK(LeaveTracker[[#This Row],[Employee Name]]),"-----",VLOOKUP(LeaveTracker[[#This Row],[Employee Name]],'List of Employees'!$B$4:$H$767,7))</f>
        <v>CPDO</v>
      </c>
      <c r="F291" s="66" t="str">
        <f>IF(ISBLANK(LeaveTracker[[#This Row],[Employee Name]]),"-----",VLOOKUP(LeaveTracker[[#This Row],[Employee Name]],'List of Employees'!$B$4:$H$767,6))</f>
        <v>CASUAL</v>
      </c>
      <c r="G291" s="49">
        <v>44767</v>
      </c>
      <c r="H291" s="49">
        <v>44767</v>
      </c>
      <c r="I291" s="50" t="s">
        <v>82</v>
      </c>
      <c r="J291" s="52"/>
      <c r="K291" s="50" t="str">
        <f ca="1">LeaveTracker[[#This Row],[Days]]&amp;" "&amp;LeaveTracker[[#This Row],[Type of Leave]]</f>
        <v>1 VL</v>
      </c>
      <c r="L291" s="9">
        <f ca="1">NETWORKDAYS(LeaveTracker[[#This Row],[Start Date]],LeaveTracker[[#This Row],[End Date]],lstHolidays)</f>
        <v>1</v>
      </c>
      <c r="M291" s="9"/>
    </row>
    <row r="292" spans="1:13" ht="30" customHeight="1" x14ac:dyDescent="0.3">
      <c r="A292" s="50">
        <v>672</v>
      </c>
      <c r="B292" s="55">
        <v>44845</v>
      </c>
      <c r="C292" s="55">
        <v>44676</v>
      </c>
      <c r="D292" s="52" t="s">
        <v>1848</v>
      </c>
      <c r="E292" s="66" t="str">
        <f>IF(ISBLANK(LeaveTracker[[#This Row],[Employee Name]]),"-----",VLOOKUP(LeaveTracker[[#This Row],[Employee Name]],'List of Employees'!$B$4:$H$767,7))</f>
        <v>TCSNHS-ISHS</v>
      </c>
      <c r="F292" s="66" t="str">
        <f>IF(ISBLANK(LeaveTracker[[#This Row],[Employee Name]]),"-----",VLOOKUP(LeaveTracker[[#This Row],[Employee Name]],'List of Employees'!$B$4:$H$767,6))</f>
        <v>CASUAL</v>
      </c>
      <c r="G292" s="49">
        <v>44669</v>
      </c>
      <c r="H292" s="49">
        <v>44670</v>
      </c>
      <c r="I292" s="50" t="s">
        <v>81</v>
      </c>
      <c r="J292" s="52"/>
      <c r="K292" s="50" t="str">
        <f ca="1">LeaveTracker[[#This Row],[Days]]&amp;" "&amp;LeaveTracker[[#This Row],[Type of Leave]]</f>
        <v>2 SL</v>
      </c>
      <c r="L292" s="9">
        <f ca="1">NETWORKDAYS(LeaveTracker[[#This Row],[Start Date]],LeaveTracker[[#This Row],[End Date]],lstHolidays)</f>
        <v>2</v>
      </c>
      <c r="M292" s="9"/>
    </row>
    <row r="293" spans="1:13" ht="30" customHeight="1" x14ac:dyDescent="0.3">
      <c r="A293" s="50">
        <v>673</v>
      </c>
      <c r="B293" s="55">
        <v>44845</v>
      </c>
      <c r="C293" s="55">
        <v>44793</v>
      </c>
      <c r="D293" s="52" t="s">
        <v>1832</v>
      </c>
      <c r="E293" s="66" t="str">
        <f>IF(ISBLANK(LeaveTracker[[#This Row],[Employee Name]]),"-----",VLOOKUP(LeaveTracker[[#This Row],[Employee Name]],'List of Employees'!$B$4:$H$767,7))</f>
        <v>CENRO</v>
      </c>
      <c r="F293" s="66" t="str">
        <f>IF(ISBLANK(LeaveTracker[[#This Row],[Employee Name]]),"-----",VLOOKUP(LeaveTracker[[#This Row],[Employee Name]],'List of Employees'!$B$4:$H$767,6))</f>
        <v>CASUAL</v>
      </c>
      <c r="G293" s="49">
        <v>44774</v>
      </c>
      <c r="H293" s="49">
        <v>44774</v>
      </c>
      <c r="I293" s="50" t="s">
        <v>297</v>
      </c>
      <c r="J293" s="52" t="s">
        <v>1000</v>
      </c>
      <c r="K293" s="50" t="str">
        <f ca="1">LeaveTracker[[#This Row],[Days]]&amp;" "&amp;LeaveTracker[[#This Row],[Type of Leave]]</f>
        <v>1 OTHER</v>
      </c>
      <c r="L293" s="9">
        <f ca="1">NETWORKDAYS(LeaveTracker[[#This Row],[Start Date]],LeaveTracker[[#This Row],[End Date]],lstHolidays)</f>
        <v>1</v>
      </c>
      <c r="M293" s="9"/>
    </row>
    <row r="294" spans="1:13" ht="30" customHeight="1" x14ac:dyDescent="0.3">
      <c r="A294" s="50">
        <v>674</v>
      </c>
      <c r="B294" s="55">
        <v>44845</v>
      </c>
      <c r="C294" s="55">
        <v>44775</v>
      </c>
      <c r="D294" s="52" t="s">
        <v>1759</v>
      </c>
      <c r="E294" s="66" t="str">
        <f>IF(ISBLANK(LeaveTracker[[#This Row],[Employee Name]]),"-----",VLOOKUP(LeaveTracker[[#This Row],[Employee Name]],'List of Employees'!$B$4:$H$767,7))</f>
        <v>EEO/CITY MARKET</v>
      </c>
      <c r="F294" s="66" t="str">
        <f>IF(ISBLANK(LeaveTracker[[#This Row],[Employee Name]]),"-----",VLOOKUP(LeaveTracker[[#This Row],[Employee Name]],'List of Employees'!$B$4:$H$767,6))</f>
        <v>CASUAL</v>
      </c>
      <c r="G294" s="49">
        <v>44777</v>
      </c>
      <c r="H294" s="49">
        <v>44777</v>
      </c>
      <c r="I294" s="50" t="s">
        <v>82</v>
      </c>
      <c r="J294" s="52"/>
      <c r="K294" s="50" t="str">
        <f ca="1">LeaveTracker[[#This Row],[Days]]&amp;" "&amp;LeaveTracker[[#This Row],[Type of Leave]]</f>
        <v>1 VL</v>
      </c>
      <c r="L294" s="9">
        <f ca="1">NETWORKDAYS(LeaveTracker[[#This Row],[Start Date]],LeaveTracker[[#This Row],[End Date]],lstHolidays)</f>
        <v>1</v>
      </c>
      <c r="M294" s="9"/>
    </row>
    <row r="295" spans="1:13" ht="30" customHeight="1" x14ac:dyDescent="0.3">
      <c r="A295" s="50">
        <v>674</v>
      </c>
      <c r="B295" s="55">
        <v>44845</v>
      </c>
      <c r="C295" s="55">
        <v>44775</v>
      </c>
      <c r="D295" s="52" t="s">
        <v>1759</v>
      </c>
      <c r="E295" s="66" t="str">
        <f>IF(ISBLANK(LeaveTracker[[#This Row],[Employee Name]]),"-----",VLOOKUP(LeaveTracker[[#This Row],[Employee Name]],'List of Employees'!$B$4:$H$767,7))</f>
        <v>EEO/CITY MARKET</v>
      </c>
      <c r="F295" s="66" t="str">
        <f>IF(ISBLANK(LeaveTracker[[#This Row],[Employee Name]]),"-----",VLOOKUP(LeaveTracker[[#This Row],[Employee Name]],'List of Employees'!$B$4:$H$767,6))</f>
        <v>CASUAL</v>
      </c>
      <c r="G295" s="49">
        <v>44783</v>
      </c>
      <c r="H295" s="49">
        <v>44784</v>
      </c>
      <c r="I295" s="50" t="s">
        <v>82</v>
      </c>
      <c r="J295" s="52"/>
      <c r="K295" s="50" t="str">
        <f ca="1">LeaveTracker[[#This Row],[Days]]&amp;" "&amp;LeaveTracker[[#This Row],[Type of Leave]]</f>
        <v>2 VL</v>
      </c>
      <c r="L295" s="9">
        <f ca="1">NETWORKDAYS(LeaveTracker[[#This Row],[Start Date]],LeaveTracker[[#This Row],[End Date]],lstHolidays)</f>
        <v>2</v>
      </c>
      <c r="M295" s="9"/>
    </row>
    <row r="296" spans="1:13" ht="30" customHeight="1" x14ac:dyDescent="0.3">
      <c r="A296" s="50">
        <v>675</v>
      </c>
      <c r="B296" s="55">
        <v>44845</v>
      </c>
      <c r="C296" s="55">
        <v>44775</v>
      </c>
      <c r="D296" s="52" t="s">
        <v>1751</v>
      </c>
      <c r="E296" s="66" t="str">
        <f>IF(ISBLANK(LeaveTracker[[#This Row],[Employee Name]]),"-----",VLOOKUP(LeaveTracker[[#This Row],[Employee Name]],'List of Employees'!$B$4:$H$767,7))</f>
        <v>EEO/CITY MARKET</v>
      </c>
      <c r="F296" s="66" t="str">
        <f>IF(ISBLANK(LeaveTracker[[#This Row],[Employee Name]]),"-----",VLOOKUP(LeaveTracker[[#This Row],[Employee Name]],'List of Employees'!$B$4:$H$767,6))</f>
        <v>CASUAL</v>
      </c>
      <c r="G296" s="49">
        <v>44783</v>
      </c>
      <c r="H296" s="49">
        <v>44783</v>
      </c>
      <c r="I296" s="50" t="s">
        <v>82</v>
      </c>
      <c r="J296" s="52"/>
      <c r="K296" s="50" t="str">
        <f ca="1">LeaveTracker[[#This Row],[Days]]&amp;" "&amp;LeaveTracker[[#This Row],[Type of Leave]]</f>
        <v>1 VL</v>
      </c>
      <c r="L296" s="9">
        <f ca="1">NETWORKDAYS(LeaveTracker[[#This Row],[Start Date]],LeaveTracker[[#This Row],[End Date]],lstHolidays)</f>
        <v>1</v>
      </c>
      <c r="M296" s="9"/>
    </row>
    <row r="297" spans="1:13" ht="30" customHeight="1" x14ac:dyDescent="0.3">
      <c r="A297" s="50">
        <v>675</v>
      </c>
      <c r="B297" s="55">
        <v>44845</v>
      </c>
      <c r="C297" s="55">
        <v>44775</v>
      </c>
      <c r="D297" s="52" t="s">
        <v>1751</v>
      </c>
      <c r="E297" s="66" t="str">
        <f>IF(ISBLANK(LeaveTracker[[#This Row],[Employee Name]]),"-----",VLOOKUP(LeaveTracker[[#This Row],[Employee Name]],'List of Employees'!$B$4:$H$767,7))</f>
        <v>EEO/CITY MARKET</v>
      </c>
      <c r="F297" s="66" t="str">
        <f>IF(ISBLANK(LeaveTracker[[#This Row],[Employee Name]]),"-----",VLOOKUP(LeaveTracker[[#This Row],[Employee Name]],'List of Employees'!$B$4:$H$767,6))</f>
        <v>CASUAL</v>
      </c>
      <c r="G297" s="49">
        <v>44791</v>
      </c>
      <c r="H297" s="49">
        <v>44792</v>
      </c>
      <c r="I297" s="50" t="s">
        <v>82</v>
      </c>
      <c r="J297" s="52"/>
      <c r="K297" s="50" t="str">
        <f ca="1">LeaveTracker[[#This Row],[Days]]&amp;" "&amp;LeaveTracker[[#This Row],[Type of Leave]]</f>
        <v>2 VL</v>
      </c>
      <c r="L297" s="9">
        <f ca="1">NETWORKDAYS(LeaveTracker[[#This Row],[Start Date]],LeaveTracker[[#This Row],[End Date]],lstHolidays)</f>
        <v>2</v>
      </c>
      <c r="M297" s="9"/>
    </row>
    <row r="298" spans="1:13" ht="30" customHeight="1" x14ac:dyDescent="0.3">
      <c r="A298" s="50">
        <v>676</v>
      </c>
      <c r="B298" s="55">
        <v>44845</v>
      </c>
      <c r="C298" s="55">
        <v>44754</v>
      </c>
      <c r="D298" s="52" t="s">
        <v>1819</v>
      </c>
      <c r="E298" s="66" t="str">
        <f>IF(ISBLANK(LeaveTracker[[#This Row],[Employee Name]]),"-----",VLOOKUP(LeaveTracker[[#This Row],[Employee Name]],'List of Employees'!$B$4:$H$767,7))</f>
        <v>GSO</v>
      </c>
      <c r="F298" s="66" t="str">
        <f>IF(ISBLANK(LeaveTracker[[#This Row],[Employee Name]]),"-----",VLOOKUP(LeaveTracker[[#This Row],[Employee Name]],'List of Employees'!$B$4:$H$767,6))</f>
        <v>CASUAL</v>
      </c>
      <c r="G298" s="49">
        <v>44753</v>
      </c>
      <c r="H298" s="49">
        <v>44753</v>
      </c>
      <c r="I298" s="50" t="s">
        <v>81</v>
      </c>
      <c r="J298" s="52"/>
      <c r="K298" s="50" t="str">
        <f ca="1">LeaveTracker[[#This Row],[Days]]&amp;" "&amp;LeaveTracker[[#This Row],[Type of Leave]]</f>
        <v>1 SL</v>
      </c>
      <c r="L298" s="9">
        <f ca="1">NETWORKDAYS(LeaveTracker[[#This Row],[Start Date]],LeaveTracker[[#This Row],[End Date]],lstHolidays)</f>
        <v>1</v>
      </c>
      <c r="M298" s="9"/>
    </row>
    <row r="299" spans="1:13" ht="30" customHeight="1" x14ac:dyDescent="0.3">
      <c r="A299" s="50">
        <v>677</v>
      </c>
      <c r="B299" s="55">
        <v>44845</v>
      </c>
      <c r="C299" s="55">
        <v>44685</v>
      </c>
      <c r="D299" s="52" t="s">
        <v>1819</v>
      </c>
      <c r="E299" s="66" t="str">
        <f>IF(ISBLANK(LeaveTracker[[#This Row],[Employee Name]]),"-----",VLOOKUP(LeaveTracker[[#This Row],[Employee Name]],'List of Employees'!$B$4:$H$767,7))</f>
        <v>GSO</v>
      </c>
      <c r="F299" s="66" t="str">
        <f>IF(ISBLANK(LeaveTracker[[#This Row],[Employee Name]]),"-----",VLOOKUP(LeaveTracker[[#This Row],[Employee Name]],'List of Employees'!$B$4:$H$767,6))</f>
        <v>CASUAL</v>
      </c>
      <c r="G299" s="49">
        <v>44691</v>
      </c>
      <c r="H299" s="49">
        <v>44712</v>
      </c>
      <c r="I299" s="50" t="s">
        <v>1019</v>
      </c>
      <c r="J299" s="52" t="s">
        <v>1019</v>
      </c>
      <c r="K299" s="50" t="str">
        <f ca="1">LeaveTracker[[#This Row],[Days]]&amp;" "&amp;LeaveTracker[[#This Row],[Type of Leave]]</f>
        <v>16 WITHOUTPAY</v>
      </c>
      <c r="L299" s="9">
        <f ca="1">NETWORKDAYS(LeaveTracker[[#This Row],[Start Date]],LeaveTracker[[#This Row],[End Date]],lstHolidays)</f>
        <v>16</v>
      </c>
      <c r="M299" s="9"/>
    </row>
    <row r="300" spans="1:13" ht="30" customHeight="1" x14ac:dyDescent="0.3">
      <c r="A300" s="50">
        <v>678</v>
      </c>
      <c r="B300" s="55">
        <v>44845</v>
      </c>
      <c r="C300" s="55">
        <v>44762</v>
      </c>
      <c r="D300" s="52" t="s">
        <v>1819</v>
      </c>
      <c r="E300" s="66" t="str">
        <f>IF(ISBLANK(LeaveTracker[[#This Row],[Employee Name]]),"-----",VLOOKUP(LeaveTracker[[#This Row],[Employee Name]],'List of Employees'!$B$4:$H$767,7))</f>
        <v>GSO</v>
      </c>
      <c r="F300" s="66" t="str">
        <f>IF(ISBLANK(LeaveTracker[[#This Row],[Employee Name]]),"-----",VLOOKUP(LeaveTracker[[#This Row],[Employee Name]],'List of Employees'!$B$4:$H$767,6))</f>
        <v>CASUAL</v>
      </c>
      <c r="G300" s="49">
        <v>44756</v>
      </c>
      <c r="H300" s="49">
        <v>44757</v>
      </c>
      <c r="I300" s="50" t="s">
        <v>1019</v>
      </c>
      <c r="J300" s="52" t="s">
        <v>1019</v>
      </c>
      <c r="K300" s="50" t="str">
        <f ca="1">LeaveTracker[[#This Row],[Days]]&amp;" "&amp;LeaveTracker[[#This Row],[Type of Leave]]</f>
        <v>2 WITHOUTPAY</v>
      </c>
      <c r="L300" s="9">
        <f ca="1">NETWORKDAYS(LeaveTracker[[#This Row],[Start Date]],LeaveTracker[[#This Row],[End Date]],lstHolidays)</f>
        <v>2</v>
      </c>
      <c r="M300" s="9"/>
    </row>
    <row r="301" spans="1:13" ht="30" customHeight="1" x14ac:dyDescent="0.3">
      <c r="A301" s="50">
        <v>678</v>
      </c>
      <c r="B301" s="55">
        <v>44845</v>
      </c>
      <c r="C301" s="55">
        <v>44762</v>
      </c>
      <c r="D301" s="52" t="s">
        <v>1819</v>
      </c>
      <c r="E301" s="66" t="str">
        <f>IF(ISBLANK(LeaveTracker[[#This Row],[Employee Name]]),"-----",VLOOKUP(LeaveTracker[[#This Row],[Employee Name]],'List of Employees'!$B$4:$H$767,7))</f>
        <v>GSO</v>
      </c>
      <c r="F301" s="66" t="str">
        <f>IF(ISBLANK(LeaveTracker[[#This Row],[Employee Name]]),"-----",VLOOKUP(LeaveTracker[[#This Row],[Employee Name]],'List of Employees'!$B$4:$H$767,6))</f>
        <v>CASUAL</v>
      </c>
      <c r="G301" s="49">
        <v>44760</v>
      </c>
      <c r="H301" s="49">
        <v>44761</v>
      </c>
      <c r="I301" s="50" t="s">
        <v>1019</v>
      </c>
      <c r="J301" s="52" t="s">
        <v>1849</v>
      </c>
      <c r="K301" s="50" t="str">
        <f ca="1">LeaveTracker[[#This Row],[Days]]&amp;" "&amp;LeaveTracker[[#This Row],[Type of Leave]]</f>
        <v>2 WITHOUTPAY</v>
      </c>
      <c r="L301" s="9">
        <f ca="1">NETWORKDAYS(LeaveTracker[[#This Row],[Start Date]],LeaveTracker[[#This Row],[End Date]],lstHolidays)</f>
        <v>2</v>
      </c>
      <c r="M301" s="9"/>
    </row>
    <row r="302" spans="1:13" ht="30" customHeight="1" x14ac:dyDescent="0.3">
      <c r="A302" s="50">
        <v>679</v>
      </c>
      <c r="B302" s="55">
        <v>44845</v>
      </c>
      <c r="C302" s="55">
        <v>44782</v>
      </c>
      <c r="D302" s="52" t="s">
        <v>1783</v>
      </c>
      <c r="E302" s="66" t="str">
        <f>IF(ISBLANK(LeaveTracker[[#This Row],[Employee Name]]),"-----",VLOOKUP(LeaveTracker[[#This Row],[Employee Name]],'List of Employees'!$B$4:$H$767,7))</f>
        <v>CTO-LICENSE</v>
      </c>
      <c r="F302" s="66" t="str">
        <f>IF(ISBLANK(LeaveTracker[[#This Row],[Employee Name]]),"-----",VLOOKUP(LeaveTracker[[#This Row],[Employee Name]],'List of Employees'!$B$4:$H$767,6))</f>
        <v>CASUAL</v>
      </c>
      <c r="G302" s="49">
        <v>44781</v>
      </c>
      <c r="H302" s="49">
        <v>44781</v>
      </c>
      <c r="I302" s="50" t="s">
        <v>297</v>
      </c>
      <c r="J302" s="52" t="s">
        <v>1000</v>
      </c>
      <c r="K302" s="50" t="str">
        <f ca="1">LeaveTracker[[#This Row],[Days]]&amp;" "&amp;LeaveTracker[[#This Row],[Type of Leave]]</f>
        <v>1 OTHER</v>
      </c>
      <c r="L302" s="9">
        <f ca="1">NETWORKDAYS(LeaveTracker[[#This Row],[Start Date]],LeaveTracker[[#This Row],[End Date]],lstHolidays)</f>
        <v>1</v>
      </c>
      <c r="M302" s="9"/>
    </row>
    <row r="303" spans="1:13" ht="30" customHeight="1" x14ac:dyDescent="0.3">
      <c r="A303" s="50">
        <v>680</v>
      </c>
      <c r="B303" s="55">
        <v>44845</v>
      </c>
      <c r="C303" s="55">
        <v>44670</v>
      </c>
      <c r="D303" s="52" t="s">
        <v>1819</v>
      </c>
      <c r="E303" s="66" t="str">
        <f>IF(ISBLANK(LeaveTracker[[#This Row],[Employee Name]]),"-----",VLOOKUP(LeaveTracker[[#This Row],[Employee Name]],'List of Employees'!$B$4:$H$767,7))</f>
        <v>GSO</v>
      </c>
      <c r="F303" s="66" t="str">
        <f>IF(ISBLANK(LeaveTracker[[#This Row],[Employee Name]]),"-----",VLOOKUP(LeaveTracker[[#This Row],[Employee Name]],'List of Employees'!$B$4:$H$767,6))</f>
        <v>CASUAL</v>
      </c>
      <c r="G303" s="49">
        <v>44677</v>
      </c>
      <c r="H303" s="49">
        <v>44680</v>
      </c>
      <c r="I303" s="50" t="s">
        <v>1019</v>
      </c>
      <c r="J303" s="52" t="s">
        <v>1019</v>
      </c>
      <c r="K303" s="50" t="str">
        <f ca="1">LeaveTracker[[#This Row],[Days]]&amp;" "&amp;LeaveTracker[[#This Row],[Type of Leave]]</f>
        <v>4 WITHOUTPAY</v>
      </c>
      <c r="L303" s="9">
        <f ca="1">NETWORKDAYS(LeaveTracker[[#This Row],[Start Date]],LeaveTracker[[#This Row],[End Date]],lstHolidays)</f>
        <v>4</v>
      </c>
      <c r="M303" s="9"/>
    </row>
    <row r="304" spans="1:13" ht="30" customHeight="1" x14ac:dyDescent="0.3">
      <c r="A304" s="50">
        <v>680</v>
      </c>
      <c r="B304" s="55">
        <v>44845</v>
      </c>
      <c r="C304" s="55">
        <v>44670</v>
      </c>
      <c r="D304" s="52" t="s">
        <v>1819</v>
      </c>
      <c r="E304" s="66" t="str">
        <f>IF(ISBLANK(LeaveTracker[[#This Row],[Employee Name]]),"-----",VLOOKUP(LeaveTracker[[#This Row],[Employee Name]],'List of Employees'!$B$4:$H$767,7))</f>
        <v>GSO</v>
      </c>
      <c r="F304" s="66" t="str">
        <f>IF(ISBLANK(LeaveTracker[[#This Row],[Employee Name]]),"-----",VLOOKUP(LeaveTracker[[#This Row],[Employee Name]],'List of Employees'!$B$4:$H$767,6))</f>
        <v>CASUAL</v>
      </c>
      <c r="G304" s="49">
        <v>44683</v>
      </c>
      <c r="H304" s="49">
        <v>44687</v>
      </c>
      <c r="I304" s="50" t="s">
        <v>1019</v>
      </c>
      <c r="J304" s="52" t="s">
        <v>1019</v>
      </c>
      <c r="K304" s="50" t="str">
        <f ca="1">LeaveTracker[[#This Row],[Days]]&amp;" "&amp;LeaveTracker[[#This Row],[Type of Leave]]</f>
        <v>5 WITHOUTPAY</v>
      </c>
      <c r="L304" s="9">
        <f ca="1">NETWORKDAYS(LeaveTracker[[#This Row],[Start Date]],LeaveTracker[[#This Row],[End Date]],lstHolidays)</f>
        <v>5</v>
      </c>
      <c r="M304" s="9"/>
    </row>
    <row r="305" spans="1:13" ht="30" customHeight="1" x14ac:dyDescent="0.3">
      <c r="A305" s="50">
        <v>681</v>
      </c>
      <c r="B305" s="55">
        <v>44845</v>
      </c>
      <c r="C305" s="55">
        <v>44781</v>
      </c>
      <c r="D305" s="52" t="s">
        <v>1850</v>
      </c>
      <c r="E305" s="66" t="str">
        <f>IF(ISBLANK(LeaveTracker[[#This Row],[Employee Name]]),"-----",VLOOKUP(LeaveTracker[[#This Row],[Employee Name]],'List of Employees'!$B$4:$H$767,7))</f>
        <v>CHO</v>
      </c>
      <c r="F305" s="66" t="str">
        <f>IF(ISBLANK(LeaveTracker[[#This Row],[Employee Name]]),"-----",VLOOKUP(LeaveTracker[[#This Row],[Employee Name]],'List of Employees'!$B$4:$H$767,6))</f>
        <v>JOBCON</v>
      </c>
      <c r="G305" s="49">
        <v>44774</v>
      </c>
      <c r="H305" s="49">
        <v>44776</v>
      </c>
      <c r="I305" s="50" t="s">
        <v>81</v>
      </c>
      <c r="J305" s="52"/>
      <c r="K305" s="50" t="str">
        <f ca="1">LeaveTracker[[#This Row],[Days]]&amp;" "&amp;LeaveTracker[[#This Row],[Type of Leave]]</f>
        <v>3 SL</v>
      </c>
      <c r="L305" s="9">
        <f ca="1">NETWORKDAYS(LeaveTracker[[#This Row],[Start Date]],LeaveTracker[[#This Row],[End Date]],lstHolidays)</f>
        <v>3</v>
      </c>
      <c r="M305" s="9"/>
    </row>
    <row r="306" spans="1:13" ht="30" customHeight="1" x14ac:dyDescent="0.3">
      <c r="A306" s="50">
        <v>681</v>
      </c>
      <c r="B306" s="55">
        <v>44845</v>
      </c>
      <c r="C306" s="55">
        <v>44781</v>
      </c>
      <c r="D306" s="52" t="s">
        <v>1850</v>
      </c>
      <c r="E306" s="66" t="str">
        <f>IF(ISBLANK(LeaveTracker[[#This Row],[Employee Name]]),"-----",VLOOKUP(LeaveTracker[[#This Row],[Employee Name]],'List of Employees'!$B$4:$H$767,7))</f>
        <v>CHO</v>
      </c>
      <c r="F306" s="66" t="str">
        <f>IF(ISBLANK(LeaveTracker[[#This Row],[Employee Name]]),"-----",VLOOKUP(LeaveTracker[[#This Row],[Employee Name]],'List of Employees'!$B$4:$H$767,6))</f>
        <v>JOBCON</v>
      </c>
      <c r="G306" s="49">
        <v>44778</v>
      </c>
      <c r="H306" s="49">
        <v>44778</v>
      </c>
      <c r="I306" s="50" t="s">
        <v>297</v>
      </c>
      <c r="J306" s="52" t="s">
        <v>158</v>
      </c>
      <c r="K306" s="50" t="str">
        <f ca="1">LeaveTracker[[#This Row],[Days]]&amp;" "&amp;LeaveTracker[[#This Row],[Type of Leave]]</f>
        <v>1 OTHER</v>
      </c>
      <c r="L306" s="9">
        <f ca="1">NETWORKDAYS(LeaveTracker[[#This Row],[Start Date]],LeaveTracker[[#This Row],[End Date]],lstHolidays)</f>
        <v>1</v>
      </c>
      <c r="M306" s="9"/>
    </row>
    <row r="307" spans="1:13" ht="30" customHeight="1" x14ac:dyDescent="0.3">
      <c r="A307" s="50">
        <v>682</v>
      </c>
      <c r="B307" s="55">
        <v>44845</v>
      </c>
      <c r="C307" s="55">
        <v>44776</v>
      </c>
      <c r="D307" s="52" t="s">
        <v>1972</v>
      </c>
      <c r="E307" s="66" t="str">
        <f>IF(ISBLANK(LeaveTracker[[#This Row],[Employee Name]]),"-----",VLOOKUP(LeaveTracker[[#This Row],[Employee Name]],'List of Employees'!$B$4:$H$767,7))</f>
        <v>CHO</v>
      </c>
      <c r="F307" s="66" t="str">
        <f>IF(ISBLANK(LeaveTracker[[#This Row],[Employee Name]]),"-----",VLOOKUP(LeaveTracker[[#This Row],[Employee Name]],'List of Employees'!$B$4:$H$767,6))</f>
        <v>CASUAL</v>
      </c>
      <c r="G307" s="49">
        <v>44776</v>
      </c>
      <c r="H307" s="49">
        <v>44776</v>
      </c>
      <c r="I307" s="50" t="s">
        <v>81</v>
      </c>
      <c r="J307" s="52"/>
      <c r="K307" s="50" t="str">
        <f ca="1">LeaveTracker[[#This Row],[Days]]&amp;" "&amp;LeaveTracker[[#This Row],[Type of Leave]]</f>
        <v>1 SL</v>
      </c>
      <c r="L307" s="9">
        <f ca="1">NETWORKDAYS(LeaveTracker[[#This Row],[Start Date]],LeaveTracker[[#This Row],[End Date]],lstHolidays)</f>
        <v>1</v>
      </c>
      <c r="M307" s="9"/>
    </row>
    <row r="308" spans="1:13" ht="30" customHeight="1" x14ac:dyDescent="0.3">
      <c r="A308" s="50">
        <v>683</v>
      </c>
      <c r="B308" s="55">
        <v>44845</v>
      </c>
      <c r="C308" s="55">
        <v>44685</v>
      </c>
      <c r="D308" s="52" t="s">
        <v>1851</v>
      </c>
      <c r="E308" s="66" t="str">
        <f>IF(ISBLANK(LeaveTracker[[#This Row],[Employee Name]]),"-----",VLOOKUP(LeaveTracker[[#This Row],[Employee Name]],'List of Employees'!$B$4:$H$767,7))</f>
        <v>LCR</v>
      </c>
      <c r="F308" s="66" t="str">
        <f>IF(ISBLANK(LeaveTracker[[#This Row],[Employee Name]]),"-----",VLOOKUP(LeaveTracker[[#This Row],[Employee Name]],'List of Employees'!$B$4:$H$767,6))</f>
        <v>CASUAL</v>
      </c>
      <c r="G308" s="49">
        <v>44683</v>
      </c>
      <c r="H308" s="49">
        <v>44683</v>
      </c>
      <c r="I308" s="50" t="s">
        <v>81</v>
      </c>
      <c r="J308" s="52"/>
      <c r="K308" s="50" t="str">
        <f ca="1">LeaveTracker[[#This Row],[Days]]&amp;" "&amp;LeaveTracker[[#This Row],[Type of Leave]]</f>
        <v>1 SL</v>
      </c>
      <c r="L308" s="9">
        <f ca="1">NETWORKDAYS(LeaveTracker[[#This Row],[Start Date]],LeaveTracker[[#This Row],[End Date]],lstHolidays)</f>
        <v>1</v>
      </c>
      <c r="M308" s="9"/>
    </row>
    <row r="309" spans="1:13" ht="30" customHeight="1" x14ac:dyDescent="0.3">
      <c r="A309" s="50">
        <v>684</v>
      </c>
      <c r="B309" s="55">
        <v>44845</v>
      </c>
      <c r="C309" s="55">
        <v>44719</v>
      </c>
      <c r="D309" s="52" t="s">
        <v>1851</v>
      </c>
      <c r="E309" s="66" t="str">
        <f>IF(ISBLANK(LeaveTracker[[#This Row],[Employee Name]]),"-----",VLOOKUP(LeaveTracker[[#This Row],[Employee Name]],'List of Employees'!$B$4:$H$767,7))</f>
        <v>LCR</v>
      </c>
      <c r="F309" s="66" t="str">
        <f>IF(ISBLANK(LeaveTracker[[#This Row],[Employee Name]]),"-----",VLOOKUP(LeaveTracker[[#This Row],[Employee Name]],'List of Employees'!$B$4:$H$767,6))</f>
        <v>CASUAL</v>
      </c>
      <c r="G309" s="49">
        <v>44718</v>
      </c>
      <c r="H309" s="49">
        <v>44718</v>
      </c>
      <c r="I309" s="50" t="s">
        <v>81</v>
      </c>
      <c r="J309" s="52"/>
      <c r="K309" s="50" t="str">
        <f ca="1">LeaveTracker[[#This Row],[Days]]&amp;" "&amp;LeaveTracker[[#This Row],[Type of Leave]]</f>
        <v>1 SL</v>
      </c>
      <c r="L309" s="9">
        <f ca="1">NETWORKDAYS(LeaveTracker[[#This Row],[Start Date]],LeaveTracker[[#This Row],[End Date]],lstHolidays)</f>
        <v>1</v>
      </c>
      <c r="M309" s="9"/>
    </row>
    <row r="310" spans="1:13" ht="30" customHeight="1" x14ac:dyDescent="0.3">
      <c r="A310" s="50">
        <v>685</v>
      </c>
      <c r="B310" s="55">
        <v>44845</v>
      </c>
      <c r="C310" s="55">
        <v>44700</v>
      </c>
      <c r="D310" s="52" t="s">
        <v>1852</v>
      </c>
      <c r="E310" s="66" t="str">
        <f>IF(ISBLANK(LeaveTracker[[#This Row],[Employee Name]]),"-----",VLOOKUP(LeaveTracker[[#This Row],[Employee Name]],'List of Employees'!$B$4:$H$767,7))</f>
        <v>BPLO</v>
      </c>
      <c r="F310" s="66" t="str">
        <f>IF(ISBLANK(LeaveTracker[[#This Row],[Employee Name]]),"-----",VLOOKUP(LeaveTracker[[#This Row],[Employee Name]],'List of Employees'!$B$4:$H$767,6))</f>
        <v>CASUAL</v>
      </c>
      <c r="G310" s="49">
        <v>44699</v>
      </c>
      <c r="H310" s="49">
        <v>44699</v>
      </c>
      <c r="I310" s="50" t="s">
        <v>81</v>
      </c>
      <c r="J310" s="52"/>
      <c r="K310" s="50" t="str">
        <f ca="1">LeaveTracker[[#This Row],[Days]]&amp;" "&amp;LeaveTracker[[#This Row],[Type of Leave]]</f>
        <v>1 SL</v>
      </c>
      <c r="L310" s="9">
        <f ca="1">NETWORKDAYS(LeaveTracker[[#This Row],[Start Date]],LeaveTracker[[#This Row],[End Date]],lstHolidays)</f>
        <v>1</v>
      </c>
      <c r="M310" s="9"/>
    </row>
    <row r="311" spans="1:13" ht="30" customHeight="1" x14ac:dyDescent="0.3">
      <c r="A311" s="50">
        <v>686</v>
      </c>
      <c r="B311" s="55">
        <v>44845</v>
      </c>
      <c r="C311" s="55">
        <v>44774</v>
      </c>
      <c r="D311" s="52" t="s">
        <v>1852</v>
      </c>
      <c r="E311" s="66" t="str">
        <f>IF(ISBLANK(LeaveTracker[[#This Row],[Employee Name]]),"-----",VLOOKUP(LeaveTracker[[#This Row],[Employee Name]],'List of Employees'!$B$4:$H$767,7))</f>
        <v>BPLO</v>
      </c>
      <c r="F311" s="66" t="str">
        <f>IF(ISBLANK(LeaveTracker[[#This Row],[Employee Name]]),"-----",VLOOKUP(LeaveTracker[[#This Row],[Employee Name]],'List of Employees'!$B$4:$H$767,6))</f>
        <v>CASUAL</v>
      </c>
      <c r="G311" s="49">
        <v>44781</v>
      </c>
      <c r="H311" s="49">
        <v>44781</v>
      </c>
      <c r="I311" s="50" t="s">
        <v>297</v>
      </c>
      <c r="J311" s="52" t="s">
        <v>1000</v>
      </c>
      <c r="K311" s="50" t="str">
        <f ca="1">LeaveTracker[[#This Row],[Days]]&amp;" "&amp;LeaveTracker[[#This Row],[Type of Leave]]</f>
        <v>1 OTHER</v>
      </c>
      <c r="L311" s="9">
        <f ca="1">NETWORKDAYS(LeaveTracker[[#This Row],[Start Date]],LeaveTracker[[#This Row],[End Date]],lstHolidays)</f>
        <v>1</v>
      </c>
      <c r="M311" s="9"/>
    </row>
    <row r="312" spans="1:13" ht="30" customHeight="1" x14ac:dyDescent="0.3">
      <c r="A312" s="50">
        <v>687</v>
      </c>
      <c r="B312" s="55">
        <v>44845</v>
      </c>
      <c r="C312" s="55">
        <v>44692</v>
      </c>
      <c r="D312" s="52" t="s">
        <v>1853</v>
      </c>
      <c r="E312" s="66" t="str">
        <f>IF(ISBLANK(LeaveTracker[[#This Row],[Employee Name]]),"-----",VLOOKUP(LeaveTracker[[#This Row],[Employee Name]],'List of Employees'!$B$4:$H$767,7))</f>
        <v>MO</v>
      </c>
      <c r="F312" s="66" t="str">
        <f>IF(ISBLANK(LeaveTracker[[#This Row],[Employee Name]]),"-----",VLOOKUP(LeaveTracker[[#This Row],[Employee Name]],'List of Employees'!$B$4:$H$767,6))</f>
        <v>CASUAL</v>
      </c>
      <c r="G312" s="49">
        <v>44697</v>
      </c>
      <c r="H312" s="49">
        <v>44697</v>
      </c>
      <c r="I312" s="50" t="s">
        <v>297</v>
      </c>
      <c r="J312" s="52" t="s">
        <v>1001</v>
      </c>
      <c r="K312" s="50" t="str">
        <f ca="1">LeaveTracker[[#This Row],[Days]]&amp;" "&amp;LeaveTracker[[#This Row],[Type of Leave]]</f>
        <v>1 OTHER</v>
      </c>
      <c r="L312" s="9">
        <f ca="1">NETWORKDAYS(LeaveTracker[[#This Row],[Start Date]],LeaveTracker[[#This Row],[End Date]],lstHolidays)</f>
        <v>1</v>
      </c>
      <c r="M312" s="9"/>
    </row>
    <row r="313" spans="1:13" ht="30" customHeight="1" x14ac:dyDescent="0.3">
      <c r="A313" s="50">
        <v>688</v>
      </c>
      <c r="B313" s="55">
        <v>44845</v>
      </c>
      <c r="C313" s="55">
        <v>44774</v>
      </c>
      <c r="D313" s="52" t="s">
        <v>1853</v>
      </c>
      <c r="E313" s="66" t="str">
        <f>IF(ISBLANK(LeaveTracker[[#This Row],[Employee Name]]),"-----",VLOOKUP(LeaveTracker[[#This Row],[Employee Name]],'List of Employees'!$B$4:$H$767,7))</f>
        <v>MO</v>
      </c>
      <c r="F313" s="66" t="str">
        <f>IF(ISBLANK(LeaveTracker[[#This Row],[Employee Name]]),"-----",VLOOKUP(LeaveTracker[[#This Row],[Employee Name]],'List of Employees'!$B$4:$H$767,6))</f>
        <v>CASUAL</v>
      </c>
      <c r="G313" s="49">
        <v>44770</v>
      </c>
      <c r="H313" s="49">
        <v>44771</v>
      </c>
      <c r="I313" s="50" t="s">
        <v>81</v>
      </c>
      <c r="J313" s="52"/>
      <c r="K313" s="50" t="str">
        <f ca="1">LeaveTracker[[#This Row],[Days]]&amp;" "&amp;LeaveTracker[[#This Row],[Type of Leave]]</f>
        <v>2 SL</v>
      </c>
      <c r="L313" s="9">
        <f ca="1">NETWORKDAYS(LeaveTracker[[#This Row],[Start Date]],LeaveTracker[[#This Row],[End Date]],lstHolidays)</f>
        <v>2</v>
      </c>
      <c r="M313" s="9"/>
    </row>
    <row r="314" spans="1:13" ht="30" customHeight="1" x14ac:dyDescent="0.3">
      <c r="A314" s="50">
        <v>689</v>
      </c>
      <c r="B314" s="55">
        <v>44845</v>
      </c>
      <c r="C314" s="55">
        <v>44824</v>
      </c>
      <c r="D314" s="52" t="s">
        <v>1819</v>
      </c>
      <c r="E314" s="66" t="str">
        <f>IF(ISBLANK(LeaveTracker[[#This Row],[Employee Name]]),"-----",VLOOKUP(LeaveTracker[[#This Row],[Employee Name]],'List of Employees'!$B$4:$H$767,7))</f>
        <v>GSO</v>
      </c>
      <c r="F314" s="66" t="str">
        <f>IF(ISBLANK(LeaveTracker[[#This Row],[Employee Name]]),"-----",VLOOKUP(LeaveTracker[[#This Row],[Employee Name]],'List of Employees'!$B$4:$H$767,6))</f>
        <v>CASUAL</v>
      </c>
      <c r="G314" s="49">
        <v>44823</v>
      </c>
      <c r="H314" s="49">
        <v>44823</v>
      </c>
      <c r="I314" s="50" t="s">
        <v>81</v>
      </c>
      <c r="J314" s="52"/>
      <c r="K314" s="50" t="str">
        <f ca="1">LeaveTracker[[#This Row],[Days]]&amp;" "&amp;LeaveTracker[[#This Row],[Type of Leave]]</f>
        <v>1 SL</v>
      </c>
      <c r="L314" s="9">
        <f ca="1">NETWORKDAYS(LeaveTracker[[#This Row],[Start Date]],LeaveTracker[[#This Row],[End Date]],lstHolidays)</f>
        <v>1</v>
      </c>
      <c r="M314" s="9"/>
    </row>
    <row r="315" spans="1:13" ht="30" customHeight="1" x14ac:dyDescent="0.3">
      <c r="A315" s="50">
        <v>690</v>
      </c>
      <c r="B315" s="55">
        <v>44845</v>
      </c>
      <c r="C315" s="55">
        <v>44795</v>
      </c>
      <c r="D315" s="52" t="s">
        <v>1819</v>
      </c>
      <c r="E315" s="66" t="str">
        <f>IF(ISBLANK(LeaveTracker[[#This Row],[Employee Name]]),"-----",VLOOKUP(LeaveTracker[[#This Row],[Employee Name]],'List of Employees'!$B$4:$H$767,7))</f>
        <v>GSO</v>
      </c>
      <c r="F315" s="66" t="str">
        <f>IF(ISBLANK(LeaveTracker[[#This Row],[Employee Name]]),"-----",VLOOKUP(LeaveTracker[[#This Row],[Employee Name]],'List of Employees'!$B$4:$H$767,6))</f>
        <v>CASUAL</v>
      </c>
      <c r="G315" s="49">
        <v>44816</v>
      </c>
      <c r="H315" s="49">
        <v>44820</v>
      </c>
      <c r="I315" s="50" t="s">
        <v>82</v>
      </c>
      <c r="J315" s="52"/>
      <c r="K315" s="50" t="str">
        <f ca="1">LeaveTracker[[#This Row],[Days]]&amp;" "&amp;LeaveTracker[[#This Row],[Type of Leave]]</f>
        <v>5 VL</v>
      </c>
      <c r="L315" s="9">
        <f ca="1">NETWORKDAYS(LeaveTracker[[#This Row],[Start Date]],LeaveTracker[[#This Row],[End Date]],lstHolidays)</f>
        <v>5</v>
      </c>
      <c r="M315" s="9"/>
    </row>
    <row r="316" spans="1:13" ht="30" customHeight="1" x14ac:dyDescent="0.3">
      <c r="A316" s="50">
        <v>691</v>
      </c>
      <c r="B316" s="55">
        <v>44845</v>
      </c>
      <c r="C316" s="55">
        <v>44841</v>
      </c>
      <c r="D316" s="52" t="s">
        <v>1854</v>
      </c>
      <c r="E316" s="66" t="str">
        <f>IF(ISBLANK(LeaveTracker[[#This Row],[Employee Name]]),"-----",VLOOKUP(LeaveTracker[[#This Row],[Employee Name]],'List of Employees'!$B$4:$H$767,7))</f>
        <v>ONT</v>
      </c>
      <c r="F316" s="66" t="str">
        <f>IF(ISBLANK(LeaveTracker[[#This Row],[Employee Name]]),"-----",VLOOKUP(LeaveTracker[[#This Row],[Employee Name]],'List of Employees'!$B$4:$H$767,6))</f>
        <v>CASUAL</v>
      </c>
      <c r="G316" s="49">
        <v>44860</v>
      </c>
      <c r="H316" s="49">
        <v>44862</v>
      </c>
      <c r="I316" s="50" t="s">
        <v>297</v>
      </c>
      <c r="J316" s="52" t="s">
        <v>1001</v>
      </c>
      <c r="K316" s="50" t="str">
        <f ca="1">LeaveTracker[[#This Row],[Days]]&amp;" "&amp;LeaveTracker[[#This Row],[Type of Leave]]</f>
        <v>3 OTHER</v>
      </c>
      <c r="L316" s="9">
        <f ca="1">NETWORKDAYS(LeaveTracker[[#This Row],[Start Date]],LeaveTracker[[#This Row],[End Date]],lstHolidays)</f>
        <v>3</v>
      </c>
      <c r="M316" s="9"/>
    </row>
    <row r="317" spans="1:13" ht="30" customHeight="1" x14ac:dyDescent="0.3">
      <c r="A317" s="50">
        <v>692</v>
      </c>
      <c r="B317" s="55">
        <v>44845</v>
      </c>
      <c r="C317" s="55">
        <v>44841</v>
      </c>
      <c r="D317" s="52" t="s">
        <v>1854</v>
      </c>
      <c r="E317" s="66" t="str">
        <f>IF(ISBLANK(LeaveTracker[[#This Row],[Employee Name]]),"-----",VLOOKUP(LeaveTracker[[#This Row],[Employee Name]],'List of Employees'!$B$4:$H$767,7))</f>
        <v>ONT</v>
      </c>
      <c r="F317" s="66" t="str">
        <f>IF(ISBLANK(LeaveTracker[[#This Row],[Employee Name]]),"-----",VLOOKUP(LeaveTracker[[#This Row],[Employee Name]],'List of Employees'!$B$4:$H$767,6))</f>
        <v>CASUAL</v>
      </c>
      <c r="G317" s="49">
        <v>44855</v>
      </c>
      <c r="H317" s="49">
        <v>44855</v>
      </c>
      <c r="I317" s="50" t="s">
        <v>297</v>
      </c>
      <c r="J317" s="52" t="s">
        <v>1000</v>
      </c>
      <c r="K317" s="50" t="str">
        <f ca="1">LeaveTracker[[#This Row],[Days]]&amp;" "&amp;LeaveTracker[[#This Row],[Type of Leave]]</f>
        <v>1 OTHER</v>
      </c>
      <c r="L317" s="9">
        <f ca="1">NETWORKDAYS(LeaveTracker[[#This Row],[Start Date]],LeaveTracker[[#This Row],[End Date]],lstHolidays)</f>
        <v>1</v>
      </c>
      <c r="M317" s="9"/>
    </row>
    <row r="318" spans="1:13" ht="30" customHeight="1" x14ac:dyDescent="0.3">
      <c r="A318" s="50">
        <v>693</v>
      </c>
      <c r="B318" s="55">
        <v>44845</v>
      </c>
      <c r="C318" s="55">
        <v>44844</v>
      </c>
      <c r="D318" s="52" t="s">
        <v>1855</v>
      </c>
      <c r="E318" s="66" t="str">
        <f>IF(ISBLANK(LeaveTracker[[#This Row],[Employee Name]]),"-----",VLOOKUP(LeaveTracker[[#This Row],[Employee Name]],'List of Employees'!$B$4:$H$767,7))</f>
        <v>TCIS</v>
      </c>
      <c r="F318" s="66" t="str">
        <f>IF(ISBLANK(LeaveTracker[[#This Row],[Employee Name]]),"-----",VLOOKUP(LeaveTracker[[#This Row],[Employee Name]],'List of Employees'!$B$4:$H$767,6))</f>
        <v>JOBCON</v>
      </c>
      <c r="G318" s="49">
        <v>44847</v>
      </c>
      <c r="H318" s="49">
        <v>44848</v>
      </c>
      <c r="I318" s="50" t="s">
        <v>1019</v>
      </c>
      <c r="J318" s="52" t="s">
        <v>1877</v>
      </c>
      <c r="K318" s="50" t="str">
        <f ca="1">LeaveTracker[[#This Row],[Days]]&amp;" "&amp;LeaveTracker[[#This Row],[Type of Leave]]</f>
        <v>2 WITHOUTPAY</v>
      </c>
      <c r="L318" s="9">
        <f ca="1">NETWORKDAYS(LeaveTracker[[#This Row],[Start Date]],LeaveTracker[[#This Row],[End Date]],lstHolidays)</f>
        <v>2</v>
      </c>
      <c r="M318" s="9"/>
    </row>
    <row r="319" spans="1:13" ht="30" customHeight="1" x14ac:dyDescent="0.3">
      <c r="A319" s="50">
        <v>693</v>
      </c>
      <c r="B319" s="55">
        <v>44845</v>
      </c>
      <c r="C319" s="55">
        <v>44844</v>
      </c>
      <c r="D319" s="52" t="s">
        <v>1855</v>
      </c>
      <c r="E319" s="66" t="str">
        <f>IF(ISBLANK(LeaveTracker[[#This Row],[Employee Name]]),"-----",VLOOKUP(LeaveTracker[[#This Row],[Employee Name]],'List of Employees'!$B$4:$H$767,7))</f>
        <v>TCIS</v>
      </c>
      <c r="F319" s="66" t="str">
        <f>IF(ISBLANK(LeaveTracker[[#This Row],[Employee Name]]),"-----",VLOOKUP(LeaveTracker[[#This Row],[Employee Name]],'List of Employees'!$B$4:$H$767,6))</f>
        <v>JOBCON</v>
      </c>
      <c r="G319" s="49">
        <v>44851</v>
      </c>
      <c r="H319" s="49">
        <v>44855</v>
      </c>
      <c r="I319" s="50" t="s">
        <v>1019</v>
      </c>
      <c r="J319" s="52" t="s">
        <v>1877</v>
      </c>
      <c r="K319" s="50" t="str">
        <f ca="1">LeaveTracker[[#This Row],[Days]]&amp;" "&amp;LeaveTracker[[#This Row],[Type of Leave]]</f>
        <v>5 WITHOUTPAY</v>
      </c>
      <c r="L319" s="9">
        <f ca="1">NETWORKDAYS(LeaveTracker[[#This Row],[Start Date]],LeaveTracker[[#This Row],[End Date]],lstHolidays)</f>
        <v>5</v>
      </c>
      <c r="M319" s="9"/>
    </row>
    <row r="320" spans="1:13" ht="30" customHeight="1" x14ac:dyDescent="0.3">
      <c r="A320" s="50">
        <v>693</v>
      </c>
      <c r="B320" s="55">
        <v>44845</v>
      </c>
      <c r="C320" s="55">
        <v>44844</v>
      </c>
      <c r="D320" s="52" t="s">
        <v>1855</v>
      </c>
      <c r="E320" s="66" t="str">
        <f>IF(ISBLANK(LeaveTracker[[#This Row],[Employee Name]]),"-----",VLOOKUP(LeaveTracker[[#This Row],[Employee Name]],'List of Employees'!$B$4:$H$767,7))</f>
        <v>TCIS</v>
      </c>
      <c r="F320" s="66" t="str">
        <f>IF(ISBLANK(LeaveTracker[[#This Row],[Employee Name]]),"-----",VLOOKUP(LeaveTracker[[#This Row],[Employee Name]],'List of Employees'!$B$4:$H$767,6))</f>
        <v>JOBCON</v>
      </c>
      <c r="G320" s="49">
        <v>44858</v>
      </c>
      <c r="H320" s="49">
        <v>44862</v>
      </c>
      <c r="I320" s="50" t="s">
        <v>1019</v>
      </c>
      <c r="J320" s="52" t="s">
        <v>1877</v>
      </c>
      <c r="K320" s="50" t="str">
        <f ca="1">LeaveTracker[[#This Row],[Days]]&amp;" "&amp;LeaveTracker[[#This Row],[Type of Leave]]</f>
        <v>5 WITHOUTPAY</v>
      </c>
      <c r="L320" s="9">
        <f ca="1">NETWORKDAYS(LeaveTracker[[#This Row],[Start Date]],LeaveTracker[[#This Row],[End Date]],lstHolidays)</f>
        <v>5</v>
      </c>
      <c r="M320" s="9"/>
    </row>
    <row r="321" spans="1:13" ht="30" customHeight="1" x14ac:dyDescent="0.3">
      <c r="A321" s="50">
        <v>693</v>
      </c>
      <c r="B321" s="55">
        <v>44845</v>
      </c>
      <c r="C321" s="55">
        <v>44844</v>
      </c>
      <c r="D321" s="52" t="s">
        <v>1855</v>
      </c>
      <c r="E321" s="66" t="str">
        <f>IF(ISBLANK(LeaveTracker[[#This Row],[Employee Name]]),"-----",VLOOKUP(LeaveTracker[[#This Row],[Employee Name]],'List of Employees'!$B$4:$H$767,7))</f>
        <v>TCIS</v>
      </c>
      <c r="F321" s="66" t="str">
        <f>IF(ISBLANK(LeaveTracker[[#This Row],[Employee Name]]),"-----",VLOOKUP(LeaveTracker[[#This Row],[Employee Name]],'List of Employees'!$B$4:$H$767,6))</f>
        <v>JOBCON</v>
      </c>
      <c r="G321" s="49">
        <v>44865</v>
      </c>
      <c r="H321" s="49">
        <v>44865</v>
      </c>
      <c r="I321" s="50" t="s">
        <v>1019</v>
      </c>
      <c r="J321" s="52" t="s">
        <v>1877</v>
      </c>
      <c r="K321" s="50" t="str">
        <f ca="1">LeaveTracker[[#This Row],[Days]]&amp;" "&amp;LeaveTracker[[#This Row],[Type of Leave]]</f>
        <v>1 WITHOUTPAY</v>
      </c>
      <c r="L321" s="9">
        <f ca="1">NETWORKDAYS(LeaveTracker[[#This Row],[Start Date]],LeaveTracker[[#This Row],[End Date]],lstHolidays)</f>
        <v>1</v>
      </c>
      <c r="M321" s="9"/>
    </row>
    <row r="322" spans="1:13" ht="30" customHeight="1" x14ac:dyDescent="0.3">
      <c r="A322" s="50">
        <v>694</v>
      </c>
      <c r="B322" s="55">
        <v>44846</v>
      </c>
      <c r="C322" s="55">
        <v>44827</v>
      </c>
      <c r="D322" s="52" t="s">
        <v>1793</v>
      </c>
      <c r="E322" s="66" t="str">
        <f>IF(ISBLANK(LeaveTracker[[#This Row],[Employee Name]]),"-----",VLOOKUP(LeaveTracker[[#This Row],[Employee Name]],'List of Employees'!$B$4:$H$767,7))</f>
        <v>CENRO</v>
      </c>
      <c r="F322" s="66" t="str">
        <f>IF(ISBLANK(LeaveTracker[[#This Row],[Employee Name]]),"-----",VLOOKUP(LeaveTracker[[#This Row],[Employee Name]],'List of Employees'!$B$4:$H$767,6))</f>
        <v>CASUAL</v>
      </c>
      <c r="G322" s="49">
        <v>44825</v>
      </c>
      <c r="H322" s="49">
        <v>44826</v>
      </c>
      <c r="I322" s="50" t="s">
        <v>81</v>
      </c>
      <c r="J322" s="52"/>
      <c r="K322" s="50" t="str">
        <f ca="1">LeaveTracker[[#This Row],[Days]]&amp;" "&amp;LeaveTracker[[#This Row],[Type of Leave]]</f>
        <v>2 SL</v>
      </c>
      <c r="L322" s="9">
        <f ca="1">NETWORKDAYS(LeaveTracker[[#This Row],[Start Date]],LeaveTracker[[#This Row],[End Date]],lstHolidays)</f>
        <v>2</v>
      </c>
      <c r="M322" s="9"/>
    </row>
    <row r="323" spans="1:13" ht="30" customHeight="1" x14ac:dyDescent="0.3">
      <c r="A323" s="50">
        <v>695</v>
      </c>
      <c r="B323" s="55">
        <v>44846</v>
      </c>
      <c r="C323" s="55">
        <v>44804</v>
      </c>
      <c r="D323" s="52" t="s">
        <v>1809</v>
      </c>
      <c r="E323" s="66" t="str">
        <f>IF(ISBLANK(LeaveTracker[[#This Row],[Employee Name]]),"-----",VLOOKUP(LeaveTracker[[#This Row],[Employee Name]],'List of Employees'!$B$4:$H$767,7))</f>
        <v>CHO</v>
      </c>
      <c r="F323" s="66" t="str">
        <f>IF(ISBLANK(LeaveTracker[[#This Row],[Employee Name]]),"-----",VLOOKUP(LeaveTracker[[#This Row],[Employee Name]],'List of Employees'!$B$4:$H$767,6))</f>
        <v>CASUAL</v>
      </c>
      <c r="G323" s="49">
        <v>44812</v>
      </c>
      <c r="H323" s="49">
        <v>44812</v>
      </c>
      <c r="I323" s="50" t="s">
        <v>82</v>
      </c>
      <c r="J323" s="52"/>
      <c r="K323" s="50" t="str">
        <f ca="1">LeaveTracker[[#This Row],[Days]]&amp;" "&amp;LeaveTracker[[#This Row],[Type of Leave]]</f>
        <v>1 VL</v>
      </c>
      <c r="L323" s="9">
        <f ca="1">NETWORKDAYS(LeaveTracker[[#This Row],[Start Date]],LeaveTracker[[#This Row],[End Date]],lstHolidays)</f>
        <v>1</v>
      </c>
      <c r="M323" s="9"/>
    </row>
    <row r="324" spans="1:13" ht="30" customHeight="1" x14ac:dyDescent="0.3">
      <c r="A324" s="50">
        <v>696</v>
      </c>
      <c r="B324" s="55">
        <v>44846</v>
      </c>
      <c r="C324" s="55">
        <v>44831</v>
      </c>
      <c r="D324" s="52" t="s">
        <v>1726</v>
      </c>
      <c r="E324" s="66" t="str">
        <f>IF(ISBLANK(LeaveTracker[[#This Row],[Employee Name]]),"-----",VLOOKUP(LeaveTracker[[#This Row],[Employee Name]],'List of Employees'!$B$4:$H$767,7))</f>
        <v>TCNHS-ISHS</v>
      </c>
      <c r="F324" s="66" t="str">
        <f>IF(ISBLANK(LeaveTracker[[#This Row],[Employee Name]]),"-----",VLOOKUP(LeaveTracker[[#This Row],[Employee Name]],'List of Employees'!$B$4:$H$767,6))</f>
        <v>CASUAL</v>
      </c>
      <c r="G324" s="49">
        <v>44811</v>
      </c>
      <c r="H324" s="49">
        <v>44811</v>
      </c>
      <c r="I324" s="50" t="s">
        <v>82</v>
      </c>
      <c r="J324" s="52"/>
      <c r="K324" s="50" t="str">
        <f ca="1">LeaveTracker[[#This Row],[Days]]&amp;" "&amp;LeaveTracker[[#This Row],[Type of Leave]]</f>
        <v>1 VL</v>
      </c>
      <c r="L324" s="9">
        <f ca="1">NETWORKDAYS(LeaveTracker[[#This Row],[Start Date]],LeaveTracker[[#This Row],[End Date]],lstHolidays)</f>
        <v>1</v>
      </c>
      <c r="M324" s="9"/>
    </row>
    <row r="325" spans="1:13" ht="30" customHeight="1" x14ac:dyDescent="0.3">
      <c r="A325" s="50">
        <v>697</v>
      </c>
      <c r="B325" s="55">
        <v>44846</v>
      </c>
      <c r="C325" s="55">
        <v>44774</v>
      </c>
      <c r="D325" s="52" t="s">
        <v>2313</v>
      </c>
      <c r="E325" s="66" t="str">
        <f>IF(ISBLANK(LeaveTracker[[#This Row],[Employee Name]]),"-----",VLOOKUP(LeaveTracker[[#This Row],[Employee Name]],'List of Employees'!$B$4:$H$767,7))</f>
        <v>CENRO</v>
      </c>
      <c r="F325" s="66" t="str">
        <f>IF(ISBLANK(LeaveTracker[[#This Row],[Employee Name]]),"-----",VLOOKUP(LeaveTracker[[#This Row],[Employee Name]],'List of Employees'!$B$4:$H$767,6))</f>
        <v>CASUAL</v>
      </c>
      <c r="G325" s="49">
        <v>44770</v>
      </c>
      <c r="H325" s="49">
        <v>44771</v>
      </c>
      <c r="I325" s="50" t="s">
        <v>81</v>
      </c>
      <c r="J325" s="52"/>
      <c r="K325" s="50" t="str">
        <f ca="1">LeaveTracker[[#This Row],[Days]]&amp;" "&amp;LeaveTracker[[#This Row],[Type of Leave]]</f>
        <v>2 SL</v>
      </c>
      <c r="L325" s="9">
        <f ca="1">NETWORKDAYS(LeaveTracker[[#This Row],[Start Date]],LeaveTracker[[#This Row],[End Date]],lstHolidays)</f>
        <v>2</v>
      </c>
      <c r="M325" s="9"/>
    </row>
    <row r="326" spans="1:13" ht="30" customHeight="1" x14ac:dyDescent="0.3">
      <c r="A326" s="50">
        <v>698</v>
      </c>
      <c r="B326" s="55">
        <v>44846</v>
      </c>
      <c r="C326" s="55">
        <v>44777</v>
      </c>
      <c r="D326" s="51" t="s">
        <v>2614</v>
      </c>
      <c r="E326" s="66" t="str">
        <f>IF(ISBLANK(LeaveTracker[[#This Row],[Employee Name]]),"-----",VLOOKUP(LeaveTracker[[#This Row],[Employee Name]],'List of Employees'!$B$4:$H$767,7))</f>
        <v>CSWDO</v>
      </c>
      <c r="F326" s="66" t="str">
        <f>IF(ISBLANK(LeaveTracker[[#This Row],[Employee Name]]),"-----",VLOOKUP(LeaveTracker[[#This Row],[Employee Name]],'List of Employees'!$B$4:$H$767,6))</f>
        <v>PERMANENT</v>
      </c>
      <c r="G326" s="49">
        <v>44783</v>
      </c>
      <c r="H326" s="49">
        <v>44783</v>
      </c>
      <c r="I326" s="50" t="s">
        <v>297</v>
      </c>
      <c r="J326" s="52" t="s">
        <v>1000</v>
      </c>
      <c r="K326" s="50" t="str">
        <f ca="1">LeaveTracker[[#This Row],[Days]]&amp;" "&amp;LeaveTracker[[#This Row],[Type of Leave]]</f>
        <v>1 OTHER</v>
      </c>
      <c r="L326" s="9">
        <f ca="1">NETWORKDAYS(LeaveTracker[[#This Row],[Start Date]],LeaveTracker[[#This Row],[End Date]],lstHolidays)</f>
        <v>1</v>
      </c>
      <c r="M326" s="9"/>
    </row>
    <row r="327" spans="1:13" ht="30" customHeight="1" x14ac:dyDescent="0.3">
      <c r="A327" s="50">
        <v>699</v>
      </c>
      <c r="B327" s="55">
        <v>44846</v>
      </c>
      <c r="C327" s="55">
        <v>44777</v>
      </c>
      <c r="D327" s="52" t="s">
        <v>1804</v>
      </c>
      <c r="E327" s="66" t="str">
        <f>IF(ISBLANK(LeaveTracker[[#This Row],[Employee Name]]),"-----",VLOOKUP(LeaveTracker[[#This Row],[Employee Name]],'List of Employees'!$B$4:$H$767,7))</f>
        <v>TICC</v>
      </c>
      <c r="F327" s="66" t="str">
        <f>IF(ISBLANK(LeaveTracker[[#This Row],[Employee Name]]),"-----",VLOOKUP(LeaveTracker[[#This Row],[Employee Name]],'List of Employees'!$B$4:$H$767,6))</f>
        <v>CASUAL</v>
      </c>
      <c r="G327" s="49">
        <v>44763</v>
      </c>
      <c r="H327" s="49">
        <v>44764</v>
      </c>
      <c r="I327" s="50" t="s">
        <v>81</v>
      </c>
      <c r="J327" s="52"/>
      <c r="K327" s="50" t="str">
        <f ca="1">LeaveTracker[[#This Row],[Days]]&amp;" "&amp;LeaveTracker[[#This Row],[Type of Leave]]</f>
        <v>2 SL</v>
      </c>
      <c r="L327" s="9">
        <f ca="1">NETWORKDAYS(LeaveTracker[[#This Row],[Start Date]],LeaveTracker[[#This Row],[End Date]],lstHolidays)</f>
        <v>2</v>
      </c>
      <c r="M327" s="9"/>
    </row>
    <row r="328" spans="1:13" ht="30" customHeight="1" x14ac:dyDescent="0.3">
      <c r="A328" s="50">
        <v>699</v>
      </c>
      <c r="B328" s="55">
        <v>44846</v>
      </c>
      <c r="C328" s="55">
        <v>44777</v>
      </c>
      <c r="D328" s="52" t="s">
        <v>1804</v>
      </c>
      <c r="E328" s="66" t="str">
        <f>IF(ISBLANK(LeaveTracker[[#This Row],[Employee Name]]),"-----",VLOOKUP(LeaveTracker[[#This Row],[Employee Name]],'List of Employees'!$B$4:$H$767,7))</f>
        <v>TICC</v>
      </c>
      <c r="F328" s="66" t="str">
        <f>IF(ISBLANK(LeaveTracker[[#This Row],[Employee Name]]),"-----",VLOOKUP(LeaveTracker[[#This Row],[Employee Name]],'List of Employees'!$B$4:$H$767,6))</f>
        <v>CASUAL</v>
      </c>
      <c r="G328" s="49">
        <v>44766</v>
      </c>
      <c r="H328" s="49">
        <v>44766</v>
      </c>
      <c r="I328" s="50" t="s">
        <v>81</v>
      </c>
      <c r="J328" s="52"/>
      <c r="K328" s="50" t="str">
        <f ca="1">LeaveTracker[[#This Row],[Days]]&amp;" "&amp;LeaveTracker[[#This Row],[Type of Leave]]</f>
        <v>0 SL</v>
      </c>
      <c r="L328" s="9">
        <f ca="1">NETWORKDAYS(LeaveTracker[[#This Row],[Start Date]],LeaveTracker[[#This Row],[End Date]],lstHolidays)</f>
        <v>0</v>
      </c>
      <c r="M328" s="9"/>
    </row>
    <row r="329" spans="1:13" ht="30" customHeight="1" x14ac:dyDescent="0.3">
      <c r="A329" s="50">
        <v>700</v>
      </c>
      <c r="B329" s="55">
        <v>44846</v>
      </c>
      <c r="C329" s="55">
        <v>44777</v>
      </c>
      <c r="D329" s="52" t="s">
        <v>1857</v>
      </c>
      <c r="E329" s="66" t="str">
        <f>IF(ISBLANK(LeaveTracker[[#This Row],[Employee Name]]),"-----",VLOOKUP(LeaveTracker[[#This Row],[Employee Name]],'List of Employees'!$B$4:$H$767,7))</f>
        <v>TICC</v>
      </c>
      <c r="F329" s="66" t="str">
        <f>IF(ISBLANK(LeaveTracker[[#This Row],[Employee Name]]),"-----",VLOOKUP(LeaveTracker[[#This Row],[Employee Name]],'List of Employees'!$B$4:$H$767,6))</f>
        <v>CASUAL</v>
      </c>
      <c r="G329" s="49">
        <v>44783</v>
      </c>
      <c r="H329" s="49">
        <v>44783</v>
      </c>
      <c r="I329" s="50" t="s">
        <v>297</v>
      </c>
      <c r="J329" s="52" t="s">
        <v>1000</v>
      </c>
      <c r="K329" s="50" t="str">
        <f ca="1">LeaveTracker[[#This Row],[Days]]&amp;" "&amp;LeaveTracker[[#This Row],[Type of Leave]]</f>
        <v>1 OTHER</v>
      </c>
      <c r="L329" s="9">
        <f ca="1">NETWORKDAYS(LeaveTracker[[#This Row],[Start Date]],LeaveTracker[[#This Row],[End Date]],lstHolidays)</f>
        <v>1</v>
      </c>
      <c r="M329" s="9"/>
    </row>
    <row r="330" spans="1:13" ht="30" customHeight="1" x14ac:dyDescent="0.3">
      <c r="A330" s="50">
        <v>701</v>
      </c>
      <c r="B330" s="55">
        <v>44846</v>
      </c>
      <c r="C330" s="55">
        <v>44776</v>
      </c>
      <c r="D330" s="52" t="s">
        <v>1858</v>
      </c>
      <c r="E330" s="66" t="str">
        <f>IF(ISBLANK(LeaveTracker[[#This Row],[Employee Name]]),"-----",VLOOKUP(LeaveTracker[[#This Row],[Employee Name]],'List of Employees'!$B$4:$H$767,7))</f>
        <v>TICC</v>
      </c>
      <c r="F330" s="66" t="str">
        <f>IF(ISBLANK(LeaveTracker[[#This Row],[Employee Name]]),"-----",VLOOKUP(LeaveTracker[[#This Row],[Employee Name]],'List of Employees'!$B$4:$H$767,6))</f>
        <v>CASUAL</v>
      </c>
      <c r="G330" s="49">
        <v>44771</v>
      </c>
      <c r="H330" s="49">
        <v>44771</v>
      </c>
      <c r="I330" s="50" t="s">
        <v>297</v>
      </c>
      <c r="J330" s="52" t="s">
        <v>1000</v>
      </c>
      <c r="K330" s="50" t="str">
        <f ca="1">LeaveTracker[[#This Row],[Days]]&amp;" "&amp;LeaveTracker[[#This Row],[Type of Leave]]</f>
        <v>1 OTHER</v>
      </c>
      <c r="L330" s="9">
        <f ca="1">NETWORKDAYS(LeaveTracker[[#This Row],[Start Date]],LeaveTracker[[#This Row],[End Date]],lstHolidays)</f>
        <v>1</v>
      </c>
      <c r="M330" s="9"/>
    </row>
    <row r="331" spans="1:13" ht="30" customHeight="1" x14ac:dyDescent="0.3">
      <c r="A331" s="50">
        <v>702</v>
      </c>
      <c r="B331" s="55">
        <v>44846</v>
      </c>
      <c r="C331" s="55">
        <v>44776</v>
      </c>
      <c r="D331" s="52" t="s">
        <v>1858</v>
      </c>
      <c r="E331" s="66" t="str">
        <f>IF(ISBLANK(LeaveTracker[[#This Row],[Employee Name]]),"-----",VLOOKUP(LeaveTracker[[#This Row],[Employee Name]],'List of Employees'!$B$4:$H$767,7))</f>
        <v>TICC</v>
      </c>
      <c r="F331" s="66" t="str">
        <f>IF(ISBLANK(LeaveTracker[[#This Row],[Employee Name]]),"-----",VLOOKUP(LeaveTracker[[#This Row],[Employee Name]],'List of Employees'!$B$4:$H$767,6))</f>
        <v>CASUAL</v>
      </c>
      <c r="G331" s="49">
        <v>44774</v>
      </c>
      <c r="H331" s="49">
        <v>44774</v>
      </c>
      <c r="I331" s="50" t="s">
        <v>81</v>
      </c>
      <c r="J331" s="52"/>
      <c r="K331" s="50" t="str">
        <f ca="1">LeaveTracker[[#This Row],[Days]]&amp;" "&amp;LeaveTracker[[#This Row],[Type of Leave]]</f>
        <v>1 SL</v>
      </c>
      <c r="L331" s="9">
        <f ca="1">NETWORKDAYS(LeaveTracker[[#This Row],[Start Date]],LeaveTracker[[#This Row],[End Date]],lstHolidays)</f>
        <v>1</v>
      </c>
      <c r="M331" s="9"/>
    </row>
    <row r="332" spans="1:13" ht="30" customHeight="1" x14ac:dyDescent="0.3">
      <c r="A332" s="50">
        <v>703</v>
      </c>
      <c r="B332" s="55">
        <v>44846</v>
      </c>
      <c r="C332" s="55">
        <v>44774</v>
      </c>
      <c r="D332" s="52" t="s">
        <v>1807</v>
      </c>
      <c r="E332" s="66" t="str">
        <f>IF(ISBLANK(LeaveTracker[[#This Row],[Employee Name]]),"-----",VLOOKUP(LeaveTracker[[#This Row],[Employee Name]],'List of Employees'!$B$4:$H$767,7))</f>
        <v>TICC</v>
      </c>
      <c r="F332" s="66" t="str">
        <f>IF(ISBLANK(LeaveTracker[[#This Row],[Employee Name]]),"-----",VLOOKUP(LeaveTracker[[#This Row],[Employee Name]],'List of Employees'!$B$4:$H$767,6))</f>
        <v>CASUAL</v>
      </c>
      <c r="G332" s="49">
        <v>44773</v>
      </c>
      <c r="H332" s="49">
        <v>44773</v>
      </c>
      <c r="I332" s="50" t="s">
        <v>81</v>
      </c>
      <c r="J332" s="52"/>
      <c r="K332" s="50" t="str">
        <f ca="1">LeaveTracker[[#This Row],[Days]]&amp;" "&amp;LeaveTracker[[#This Row],[Type of Leave]]</f>
        <v>0 SL</v>
      </c>
      <c r="L332" s="9">
        <f ca="1">NETWORKDAYS(LeaveTracker[[#This Row],[Start Date]],LeaveTracker[[#This Row],[End Date]],lstHolidays)</f>
        <v>0</v>
      </c>
      <c r="M332" s="9"/>
    </row>
    <row r="333" spans="1:13" ht="30" customHeight="1" x14ac:dyDescent="0.3">
      <c r="A333" s="50">
        <v>704</v>
      </c>
      <c r="B333" s="55">
        <v>44846</v>
      </c>
      <c r="C333" s="55">
        <v>44774</v>
      </c>
      <c r="D333" s="52" t="s">
        <v>1796</v>
      </c>
      <c r="E333" s="66" t="str">
        <f>IF(ISBLANK(LeaveTracker[[#This Row],[Employee Name]]),"-----",VLOOKUP(LeaveTracker[[#This Row],[Employee Name]],'List of Employees'!$B$4:$H$767,7))</f>
        <v>TCNHS</v>
      </c>
      <c r="F333" s="66" t="str">
        <f>IF(ISBLANK(LeaveTracker[[#This Row],[Employee Name]]),"-----",VLOOKUP(LeaveTracker[[#This Row],[Employee Name]],'List of Employees'!$B$4:$H$767,6))</f>
        <v>CASUAL</v>
      </c>
      <c r="G333" s="49">
        <v>44767</v>
      </c>
      <c r="H333" s="49">
        <v>44769</v>
      </c>
      <c r="I333" s="50" t="s">
        <v>81</v>
      </c>
      <c r="J333" s="52"/>
      <c r="K333" s="50" t="str">
        <f ca="1">LeaveTracker[[#This Row],[Days]]&amp;" "&amp;LeaveTracker[[#This Row],[Type of Leave]]</f>
        <v>3 SL</v>
      </c>
      <c r="L333" s="9">
        <f ca="1">NETWORKDAYS(LeaveTracker[[#This Row],[Start Date]],LeaveTracker[[#This Row],[End Date]],lstHolidays)</f>
        <v>3</v>
      </c>
      <c r="M333" s="9"/>
    </row>
    <row r="334" spans="1:13" ht="30" customHeight="1" x14ac:dyDescent="0.3">
      <c r="A334" s="50">
        <v>705</v>
      </c>
      <c r="B334" s="55">
        <v>44846</v>
      </c>
      <c r="C334" s="55">
        <v>44769</v>
      </c>
      <c r="D334" s="52" t="s">
        <v>1848</v>
      </c>
      <c r="E334" s="66" t="str">
        <f>IF(ISBLANK(LeaveTracker[[#This Row],[Employee Name]]),"-----",VLOOKUP(LeaveTracker[[#This Row],[Employee Name]],'List of Employees'!$B$4:$H$767,7))</f>
        <v>TCSNHS-ISHS</v>
      </c>
      <c r="F334" s="66" t="str">
        <f>IF(ISBLANK(LeaveTracker[[#This Row],[Employee Name]]),"-----",VLOOKUP(LeaveTracker[[#This Row],[Employee Name]],'List of Employees'!$B$4:$H$767,6))</f>
        <v>CASUAL</v>
      </c>
      <c r="G334" s="49">
        <v>44767</v>
      </c>
      <c r="H334" s="49">
        <v>44769</v>
      </c>
      <c r="I334" s="50" t="s">
        <v>297</v>
      </c>
      <c r="J334" s="52" t="s">
        <v>158</v>
      </c>
      <c r="K334" s="50" t="str">
        <f ca="1">LeaveTracker[[#This Row],[Days]]&amp;" "&amp;LeaveTracker[[#This Row],[Type of Leave]]</f>
        <v>3 OTHER</v>
      </c>
      <c r="L334" s="9">
        <f ca="1">NETWORKDAYS(LeaveTracker[[#This Row],[Start Date]],LeaveTracker[[#This Row],[End Date]],lstHolidays)</f>
        <v>3</v>
      </c>
      <c r="M334" s="9"/>
    </row>
    <row r="335" spans="1:13" ht="30" customHeight="1" x14ac:dyDescent="0.3">
      <c r="A335" s="50">
        <v>706</v>
      </c>
      <c r="B335" s="55">
        <v>44846</v>
      </c>
      <c r="C335" s="55">
        <v>44774</v>
      </c>
      <c r="D335" s="52" t="s">
        <v>1859</v>
      </c>
      <c r="E335" s="66" t="str">
        <f>IF(ISBLANK(LeaveTracker[[#This Row],[Employee Name]]),"-----",VLOOKUP(LeaveTracker[[#This Row],[Employee Name]],'List of Employees'!$B$4:$H$767,7))</f>
        <v>TICC</v>
      </c>
      <c r="F335" s="66" t="str">
        <f>IF(ISBLANK(LeaveTracker[[#This Row],[Employee Name]]),"-----",VLOOKUP(LeaveTracker[[#This Row],[Employee Name]],'List of Employees'!$B$4:$H$767,6))</f>
        <v>CASUAL</v>
      </c>
      <c r="G335" s="49">
        <v>44770</v>
      </c>
      <c r="H335" s="49">
        <v>44770</v>
      </c>
      <c r="I335" s="50" t="s">
        <v>81</v>
      </c>
      <c r="J335" s="52"/>
      <c r="K335" s="50" t="str">
        <f ca="1">LeaveTracker[[#This Row],[Days]]&amp;" "&amp;LeaveTracker[[#This Row],[Type of Leave]]</f>
        <v>1 SL</v>
      </c>
      <c r="L335" s="9">
        <f ca="1">NETWORKDAYS(LeaveTracker[[#This Row],[Start Date]],LeaveTracker[[#This Row],[End Date]],lstHolidays)</f>
        <v>1</v>
      </c>
      <c r="M335" s="9"/>
    </row>
    <row r="336" spans="1:13" ht="30" customHeight="1" x14ac:dyDescent="0.3">
      <c r="A336" s="50">
        <v>706</v>
      </c>
      <c r="B336" s="55">
        <v>44846</v>
      </c>
      <c r="C336" s="55">
        <v>44774</v>
      </c>
      <c r="D336" s="52" t="s">
        <v>1859</v>
      </c>
      <c r="E336" s="66" t="str">
        <f>IF(ISBLANK(LeaveTracker[[#This Row],[Employee Name]]),"-----",VLOOKUP(LeaveTracker[[#This Row],[Employee Name]],'List of Employees'!$B$4:$H$767,7))</f>
        <v>TICC</v>
      </c>
      <c r="F336" s="66" t="str">
        <f>IF(ISBLANK(LeaveTracker[[#This Row],[Employee Name]]),"-----",VLOOKUP(LeaveTracker[[#This Row],[Employee Name]],'List of Employees'!$B$4:$H$767,6))</f>
        <v>CASUAL</v>
      </c>
      <c r="G336" s="49">
        <v>44772</v>
      </c>
      <c r="H336" s="49">
        <v>44772</v>
      </c>
      <c r="I336" s="50" t="s">
        <v>81</v>
      </c>
      <c r="J336" s="52"/>
      <c r="K336" s="50" t="str">
        <f ca="1">LeaveTracker[[#This Row],[Days]]&amp;" "&amp;LeaveTracker[[#This Row],[Type of Leave]]</f>
        <v>0 SL</v>
      </c>
      <c r="L336" s="9">
        <f ca="1">NETWORKDAYS(LeaveTracker[[#This Row],[Start Date]],LeaveTracker[[#This Row],[End Date]],lstHolidays)</f>
        <v>0</v>
      </c>
      <c r="M336" s="9"/>
    </row>
    <row r="337" spans="1:13" ht="30" customHeight="1" x14ac:dyDescent="0.3">
      <c r="A337" s="50">
        <v>707</v>
      </c>
      <c r="B337" s="55">
        <v>44846</v>
      </c>
      <c r="C337" s="55">
        <v>44774</v>
      </c>
      <c r="D337" s="52" t="s">
        <v>1860</v>
      </c>
      <c r="E337" s="66" t="str">
        <f>IF(ISBLANK(LeaveTracker[[#This Row],[Employee Name]]),"-----",VLOOKUP(LeaveTracker[[#This Row],[Employee Name]],'List of Employees'!$B$4:$H$767,7))</f>
        <v>TICC</v>
      </c>
      <c r="F337" s="66" t="str">
        <f>IF(ISBLANK(LeaveTracker[[#This Row],[Employee Name]]),"-----",VLOOKUP(LeaveTracker[[#This Row],[Employee Name]],'List of Employees'!$B$4:$H$767,6))</f>
        <v>CASUAL</v>
      </c>
      <c r="G337" s="49">
        <v>44769</v>
      </c>
      <c r="H337" s="49">
        <v>44769</v>
      </c>
      <c r="I337" s="50" t="s">
        <v>81</v>
      </c>
      <c r="J337" s="52"/>
      <c r="K337" s="50" t="str">
        <f ca="1">LeaveTracker[[#This Row],[Days]]&amp;" "&amp;LeaveTracker[[#This Row],[Type of Leave]]</f>
        <v>1 SL</v>
      </c>
      <c r="L337" s="9">
        <f ca="1">NETWORKDAYS(LeaveTracker[[#This Row],[Start Date]],LeaveTracker[[#This Row],[End Date]],lstHolidays)</f>
        <v>1</v>
      </c>
      <c r="M337" s="9"/>
    </row>
    <row r="338" spans="1:13" ht="30" customHeight="1" x14ac:dyDescent="0.3">
      <c r="A338" s="50">
        <v>708</v>
      </c>
      <c r="B338" s="55">
        <v>44846</v>
      </c>
      <c r="C338" s="55">
        <v>44774</v>
      </c>
      <c r="D338" s="52" t="s">
        <v>1861</v>
      </c>
      <c r="E338" s="66" t="str">
        <f>IF(ISBLANK(LeaveTracker[[#This Row],[Employee Name]]),"-----",VLOOKUP(LeaveTracker[[#This Row],[Employee Name]],'List of Employees'!$B$4:$H$767,7))</f>
        <v>MO</v>
      </c>
      <c r="F338" s="66" t="str">
        <f>IF(ISBLANK(LeaveTracker[[#This Row],[Employee Name]]),"-----",VLOOKUP(LeaveTracker[[#This Row],[Employee Name]],'List of Employees'!$B$4:$H$767,6))</f>
        <v>CASUAL</v>
      </c>
      <c r="G338" s="49">
        <v>44770</v>
      </c>
      <c r="H338" s="49">
        <v>44771</v>
      </c>
      <c r="I338" s="50" t="s">
        <v>81</v>
      </c>
      <c r="J338" s="52"/>
      <c r="K338" s="50" t="str">
        <f ca="1">LeaveTracker[[#This Row],[Days]]&amp;" "&amp;LeaveTracker[[#This Row],[Type of Leave]]</f>
        <v>2 SL</v>
      </c>
      <c r="L338" s="9">
        <f ca="1">NETWORKDAYS(LeaveTracker[[#This Row],[Start Date]],LeaveTracker[[#This Row],[End Date]],lstHolidays)</f>
        <v>2</v>
      </c>
      <c r="M338" s="9"/>
    </row>
    <row r="339" spans="1:13" ht="30" customHeight="1" x14ac:dyDescent="0.3">
      <c r="A339" s="50">
        <v>709</v>
      </c>
      <c r="B339" s="55">
        <v>44846</v>
      </c>
      <c r="C339" s="55">
        <v>44774</v>
      </c>
      <c r="D339" s="52" t="s">
        <v>1862</v>
      </c>
      <c r="E339" s="66" t="str">
        <f>IF(ISBLANK(LeaveTracker[[#This Row],[Employee Name]]),"-----",VLOOKUP(LeaveTracker[[#This Row],[Employee Name]],'List of Employees'!$B$4:$H$767,7))</f>
        <v>MO</v>
      </c>
      <c r="F339" s="66" t="str">
        <f>IF(ISBLANK(LeaveTracker[[#This Row],[Employee Name]]),"-----",VLOOKUP(LeaveTracker[[#This Row],[Employee Name]],'List of Employees'!$B$4:$H$767,6))</f>
        <v>CASUAL</v>
      </c>
      <c r="G339" s="49">
        <v>44767</v>
      </c>
      <c r="H339" s="49">
        <v>44767</v>
      </c>
      <c r="I339" s="50" t="s">
        <v>82</v>
      </c>
      <c r="J339" s="52"/>
      <c r="K339" s="50" t="str">
        <f ca="1">LeaveTracker[[#This Row],[Days]]&amp;" "&amp;LeaveTracker[[#This Row],[Type of Leave]]</f>
        <v>1 VL</v>
      </c>
      <c r="L339" s="9">
        <f ca="1">NETWORKDAYS(LeaveTracker[[#This Row],[Start Date]],LeaveTracker[[#This Row],[End Date]],lstHolidays)</f>
        <v>1</v>
      </c>
      <c r="M339" s="9"/>
    </row>
    <row r="340" spans="1:13" ht="30" customHeight="1" x14ac:dyDescent="0.3">
      <c r="A340" s="50">
        <v>710</v>
      </c>
      <c r="B340" s="55">
        <v>44846</v>
      </c>
      <c r="C340" s="55">
        <v>44774</v>
      </c>
      <c r="D340" s="52" t="s">
        <v>1862</v>
      </c>
      <c r="E340" s="66" t="str">
        <f>IF(ISBLANK(LeaveTracker[[#This Row],[Employee Name]]),"-----",VLOOKUP(LeaveTracker[[#This Row],[Employee Name]],'List of Employees'!$B$4:$H$767,7))</f>
        <v>MO</v>
      </c>
      <c r="F340" s="66" t="str">
        <f>IF(ISBLANK(LeaveTracker[[#This Row],[Employee Name]]),"-----",VLOOKUP(LeaveTracker[[#This Row],[Employee Name]],'List of Employees'!$B$4:$H$767,6))</f>
        <v>CASUAL</v>
      </c>
      <c r="G340" s="49">
        <v>44770</v>
      </c>
      <c r="H340" s="49">
        <v>44771</v>
      </c>
      <c r="I340" s="50" t="s">
        <v>81</v>
      </c>
      <c r="J340" s="52"/>
      <c r="K340" s="50" t="str">
        <f ca="1">LeaveTracker[[#This Row],[Days]]&amp;" "&amp;LeaveTracker[[#This Row],[Type of Leave]]</f>
        <v>2 SL</v>
      </c>
      <c r="L340" s="9">
        <f ca="1">NETWORKDAYS(LeaveTracker[[#This Row],[Start Date]],LeaveTracker[[#This Row],[End Date]],lstHolidays)</f>
        <v>2</v>
      </c>
      <c r="M340" s="9"/>
    </row>
    <row r="341" spans="1:13" ht="30" customHeight="1" x14ac:dyDescent="0.3">
      <c r="A341" s="50">
        <v>711</v>
      </c>
      <c r="B341" s="55">
        <v>44846</v>
      </c>
      <c r="C341" s="55">
        <v>44775</v>
      </c>
      <c r="D341" s="52" t="s">
        <v>1863</v>
      </c>
      <c r="E341" s="66" t="str">
        <f>IF(ISBLANK(LeaveTracker[[#This Row],[Employee Name]]),"-----",VLOOKUP(LeaveTracker[[#This Row],[Employee Name]],'List of Employees'!$B$4:$H$767,7))</f>
        <v>CENRO</v>
      </c>
      <c r="F341" s="66" t="str">
        <f>IF(ISBLANK(LeaveTracker[[#This Row],[Employee Name]]),"-----",VLOOKUP(LeaveTracker[[#This Row],[Employee Name]],'List of Employees'!$B$4:$H$767,6))</f>
        <v>CASUAL</v>
      </c>
      <c r="G341" s="49">
        <v>44770</v>
      </c>
      <c r="H341" s="49">
        <v>44770</v>
      </c>
      <c r="I341" s="50" t="s">
        <v>81</v>
      </c>
      <c r="J341" s="52"/>
      <c r="K341" s="50" t="str">
        <f ca="1">LeaveTracker[[#This Row],[Days]]&amp;" "&amp;LeaveTracker[[#This Row],[Type of Leave]]</f>
        <v>1 SL</v>
      </c>
      <c r="L341" s="9">
        <f ca="1">NETWORKDAYS(LeaveTracker[[#This Row],[Start Date]],LeaveTracker[[#This Row],[End Date]],lstHolidays)</f>
        <v>1</v>
      </c>
      <c r="M341" s="9"/>
    </row>
    <row r="342" spans="1:13" ht="30" customHeight="1" x14ac:dyDescent="0.3">
      <c r="A342" s="50">
        <v>712</v>
      </c>
      <c r="B342" s="55">
        <v>44846</v>
      </c>
      <c r="C342" s="55">
        <v>44771</v>
      </c>
      <c r="D342" s="52" t="s">
        <v>1728</v>
      </c>
      <c r="E342" s="66" t="str">
        <f>IF(ISBLANK(LeaveTracker[[#This Row],[Employee Name]]),"-----",VLOOKUP(LeaveTracker[[#This Row],[Employee Name]],'List of Employees'!$B$4:$H$767,7))</f>
        <v>ASSESSOR</v>
      </c>
      <c r="F342" s="66" t="str">
        <f>IF(ISBLANK(LeaveTracker[[#This Row],[Employee Name]]),"-----",VLOOKUP(LeaveTracker[[#This Row],[Employee Name]],'List of Employees'!$B$4:$H$767,6))</f>
        <v>CASUAL</v>
      </c>
      <c r="G342" s="49">
        <v>44778</v>
      </c>
      <c r="H342" s="49">
        <v>44778</v>
      </c>
      <c r="I342" s="50" t="s">
        <v>82</v>
      </c>
      <c r="J342" s="52"/>
      <c r="K342" s="50" t="str">
        <f ca="1">LeaveTracker[[#This Row],[Days]]&amp;" "&amp;LeaveTracker[[#This Row],[Type of Leave]]</f>
        <v>1 VL</v>
      </c>
      <c r="L342" s="9">
        <f ca="1">NETWORKDAYS(LeaveTracker[[#This Row],[Start Date]],LeaveTracker[[#This Row],[End Date]],lstHolidays)</f>
        <v>1</v>
      </c>
      <c r="M342" s="9"/>
    </row>
    <row r="343" spans="1:13" ht="30" customHeight="1" x14ac:dyDescent="0.3">
      <c r="A343" s="50">
        <v>713</v>
      </c>
      <c r="B343" s="55">
        <v>44846</v>
      </c>
      <c r="C343" s="55">
        <v>44770</v>
      </c>
      <c r="D343" s="52" t="s">
        <v>1845</v>
      </c>
      <c r="E343" s="66" t="str">
        <f>IF(ISBLANK(LeaveTracker[[#This Row],[Employee Name]]),"-----",VLOOKUP(LeaveTracker[[#This Row],[Employee Name]],'List of Employees'!$B$4:$H$767,7))</f>
        <v>TICC</v>
      </c>
      <c r="F343" s="66" t="str">
        <f>IF(ISBLANK(LeaveTracker[[#This Row],[Employee Name]]),"-----",VLOOKUP(LeaveTracker[[#This Row],[Employee Name]],'List of Employees'!$B$4:$H$767,6))</f>
        <v>CASUAL</v>
      </c>
      <c r="G343" s="49">
        <v>44769</v>
      </c>
      <c r="H343" s="49">
        <v>44769</v>
      </c>
      <c r="I343" s="50" t="s">
        <v>81</v>
      </c>
      <c r="J343" s="52"/>
      <c r="K343" s="50" t="str">
        <f ca="1">LeaveTracker[[#This Row],[Days]]&amp;" "&amp;LeaveTracker[[#This Row],[Type of Leave]]</f>
        <v>1 SL</v>
      </c>
      <c r="L343" s="9">
        <f ca="1">NETWORKDAYS(LeaveTracker[[#This Row],[Start Date]],LeaveTracker[[#This Row],[End Date]],lstHolidays)</f>
        <v>1</v>
      </c>
      <c r="M343" s="9"/>
    </row>
    <row r="344" spans="1:13" ht="30" customHeight="1" x14ac:dyDescent="0.3">
      <c r="A344" s="50">
        <v>714</v>
      </c>
      <c r="B344" s="55">
        <v>44846</v>
      </c>
      <c r="C344" s="55">
        <v>44776</v>
      </c>
      <c r="D344" s="52" t="s">
        <v>1760</v>
      </c>
      <c r="E344" s="66" t="str">
        <f>IF(ISBLANK(LeaveTracker[[#This Row],[Employee Name]]),"-----",VLOOKUP(LeaveTracker[[#This Row],[Employee Name]],'List of Employees'!$B$4:$H$767,7))</f>
        <v>GSO</v>
      </c>
      <c r="F344" s="66" t="str">
        <f>IF(ISBLANK(LeaveTracker[[#This Row],[Employee Name]]),"-----",VLOOKUP(LeaveTracker[[#This Row],[Employee Name]],'List of Employees'!$B$4:$H$767,6))</f>
        <v>CASUAL</v>
      </c>
      <c r="G344" s="49">
        <v>44775</v>
      </c>
      <c r="H344" s="49">
        <v>44775</v>
      </c>
      <c r="I344" s="50" t="s">
        <v>81</v>
      </c>
      <c r="J344" s="52"/>
      <c r="K344" s="50" t="str">
        <f ca="1">LeaveTracker[[#This Row],[Days]]&amp;" "&amp;LeaveTracker[[#This Row],[Type of Leave]]</f>
        <v>1 SL</v>
      </c>
      <c r="L344" s="9">
        <f ca="1">NETWORKDAYS(LeaveTracker[[#This Row],[Start Date]],LeaveTracker[[#This Row],[End Date]],lstHolidays)</f>
        <v>1</v>
      </c>
      <c r="M344" s="9"/>
    </row>
    <row r="345" spans="1:13" ht="30" customHeight="1" x14ac:dyDescent="0.3">
      <c r="A345" s="50">
        <v>715</v>
      </c>
      <c r="B345" s="55">
        <v>44846</v>
      </c>
      <c r="C345" s="55">
        <v>44705</v>
      </c>
      <c r="D345" s="52" t="s">
        <v>1864</v>
      </c>
      <c r="E345" s="66" t="str">
        <f>IF(ISBLANK(LeaveTracker[[#This Row],[Employee Name]]),"-----",VLOOKUP(LeaveTracker[[#This Row],[Employee Name]],'List of Employees'!$B$4:$H$767,7))</f>
        <v>PICNIC GROVE</v>
      </c>
      <c r="F345" s="66" t="str">
        <f>IF(ISBLANK(LeaveTracker[[#This Row],[Employee Name]]),"-----",VLOOKUP(LeaveTracker[[#This Row],[Employee Name]],'List of Employees'!$B$4:$H$767,6))</f>
        <v>CASUAL</v>
      </c>
      <c r="G345" s="49">
        <v>44702</v>
      </c>
      <c r="H345" s="49">
        <v>44704</v>
      </c>
      <c r="I345" s="50" t="s">
        <v>81</v>
      </c>
      <c r="J345" s="52"/>
      <c r="K345" s="50" t="str">
        <f ca="1">LeaveTracker[[#This Row],[Days]]&amp;" "&amp;LeaveTracker[[#This Row],[Type of Leave]]</f>
        <v>1 SL</v>
      </c>
      <c r="L345" s="9">
        <f ca="1">NETWORKDAYS(LeaveTracker[[#This Row],[Start Date]],LeaveTracker[[#This Row],[End Date]],lstHolidays)</f>
        <v>1</v>
      </c>
      <c r="M345" s="9"/>
    </row>
    <row r="346" spans="1:13" ht="30" customHeight="1" x14ac:dyDescent="0.3">
      <c r="A346" s="50">
        <v>716</v>
      </c>
      <c r="B346" s="55">
        <v>44846</v>
      </c>
      <c r="C346" s="55">
        <v>44774</v>
      </c>
      <c r="D346" s="52" t="s">
        <v>1762</v>
      </c>
      <c r="E346" s="66" t="str">
        <f>IF(ISBLANK(LeaveTracker[[#This Row],[Employee Name]]),"-----",VLOOKUP(LeaveTracker[[#This Row],[Employee Name]],'List of Employees'!$B$4:$H$767,7))</f>
        <v>CENRO</v>
      </c>
      <c r="F346" s="66" t="str">
        <f>IF(ISBLANK(LeaveTracker[[#This Row],[Employee Name]]),"-----",VLOOKUP(LeaveTracker[[#This Row],[Employee Name]],'List of Employees'!$B$4:$H$767,6))</f>
        <v>CASUAL</v>
      </c>
      <c r="G346" s="49">
        <v>44781</v>
      </c>
      <c r="H346" s="49">
        <v>44783</v>
      </c>
      <c r="I346" s="50" t="s">
        <v>297</v>
      </c>
      <c r="J346" s="52" t="s">
        <v>1001</v>
      </c>
      <c r="K346" s="50" t="str">
        <f ca="1">LeaveTracker[[#This Row],[Days]]&amp;" "&amp;LeaveTracker[[#This Row],[Type of Leave]]</f>
        <v>3 OTHER</v>
      </c>
      <c r="L346" s="9">
        <f ca="1">NETWORKDAYS(LeaveTracker[[#This Row],[Start Date]],LeaveTracker[[#This Row],[End Date]],lstHolidays)</f>
        <v>3</v>
      </c>
      <c r="M346" s="9"/>
    </row>
    <row r="347" spans="1:13" ht="30" customHeight="1" x14ac:dyDescent="0.3">
      <c r="A347" s="50">
        <v>717</v>
      </c>
      <c r="B347" s="55">
        <v>44846</v>
      </c>
      <c r="C347" s="55">
        <v>44774</v>
      </c>
      <c r="D347" s="52" t="s">
        <v>2319</v>
      </c>
      <c r="E347" s="66" t="str">
        <f>IF(ISBLANK(LeaveTracker[[#This Row],[Employee Name]]),"-----",VLOOKUP(LeaveTracker[[#This Row],[Employee Name]],'List of Employees'!$B$4:$H$767,7))</f>
        <v>CEO</v>
      </c>
      <c r="F347" s="66" t="str">
        <f>IF(ISBLANK(LeaveTracker[[#This Row],[Employee Name]]),"-----",VLOOKUP(LeaveTracker[[#This Row],[Employee Name]],'List of Employees'!$B$4:$H$767,6))</f>
        <v>CASUAL</v>
      </c>
      <c r="G347" s="49">
        <v>44771</v>
      </c>
      <c r="H347" s="49">
        <v>44771</v>
      </c>
      <c r="I347" s="50" t="s">
        <v>81</v>
      </c>
      <c r="J347" s="52"/>
      <c r="K347" s="50" t="str">
        <f ca="1">LeaveTracker[[#This Row],[Days]]&amp;" "&amp;LeaveTracker[[#This Row],[Type of Leave]]</f>
        <v>1 SL</v>
      </c>
      <c r="L347" s="9">
        <f ca="1">NETWORKDAYS(LeaveTracker[[#This Row],[Start Date]],LeaveTracker[[#This Row],[End Date]],lstHolidays)</f>
        <v>1</v>
      </c>
      <c r="M347" s="9"/>
    </row>
    <row r="348" spans="1:13" ht="30" customHeight="1" x14ac:dyDescent="0.3">
      <c r="A348" s="50">
        <v>718</v>
      </c>
      <c r="B348" s="55">
        <v>44846</v>
      </c>
      <c r="C348" s="55">
        <v>44777</v>
      </c>
      <c r="D348" s="52" t="s">
        <v>1865</v>
      </c>
      <c r="E348" s="66" t="str">
        <f>IF(ISBLANK(LeaveTracker[[#This Row],[Employee Name]]),"-----",VLOOKUP(LeaveTracker[[#This Row],[Employee Name]],'List of Employees'!$B$4:$H$767,7))</f>
        <v>CSWDO</v>
      </c>
      <c r="F348" s="66" t="str">
        <f>IF(ISBLANK(LeaveTracker[[#This Row],[Employee Name]]),"-----",VLOOKUP(LeaveTracker[[#This Row],[Employee Name]],'List of Employees'!$B$4:$H$767,6))</f>
        <v>CASUAL</v>
      </c>
      <c r="G348" s="49">
        <v>44771</v>
      </c>
      <c r="H348" s="49">
        <v>44771</v>
      </c>
      <c r="I348" s="50" t="s">
        <v>81</v>
      </c>
      <c r="J348" s="52"/>
      <c r="K348" s="50" t="str">
        <f ca="1">LeaveTracker[[#This Row],[Days]]&amp;" "&amp;LeaveTracker[[#This Row],[Type of Leave]]</f>
        <v>1 SL</v>
      </c>
      <c r="L348" s="9">
        <f ca="1">NETWORKDAYS(LeaveTracker[[#This Row],[Start Date]],LeaveTracker[[#This Row],[End Date]],lstHolidays)</f>
        <v>1</v>
      </c>
      <c r="M348" s="9"/>
    </row>
    <row r="349" spans="1:13" ht="30" customHeight="1" x14ac:dyDescent="0.3">
      <c r="A349" s="50">
        <v>718</v>
      </c>
      <c r="B349" s="55">
        <v>44846</v>
      </c>
      <c r="C349" s="55">
        <v>44777</v>
      </c>
      <c r="D349" s="52" t="s">
        <v>1865</v>
      </c>
      <c r="E349" s="66" t="str">
        <f>IF(ISBLANK(LeaveTracker[[#This Row],[Employee Name]]),"-----",VLOOKUP(LeaveTracker[[#This Row],[Employee Name]],'List of Employees'!$B$4:$H$767,7))</f>
        <v>CSWDO</v>
      </c>
      <c r="F349" s="66" t="str">
        <f>IF(ISBLANK(LeaveTracker[[#This Row],[Employee Name]]),"-----",VLOOKUP(LeaveTracker[[#This Row],[Employee Name]],'List of Employees'!$B$4:$H$767,6))</f>
        <v>CASUAL</v>
      </c>
      <c r="G349" s="49">
        <v>44774</v>
      </c>
      <c r="H349" s="49">
        <v>44776</v>
      </c>
      <c r="I349" s="50" t="s">
        <v>81</v>
      </c>
      <c r="J349" s="52"/>
      <c r="K349" s="50" t="str">
        <f ca="1">LeaveTracker[[#This Row],[Days]]&amp;" "&amp;LeaveTracker[[#This Row],[Type of Leave]]</f>
        <v>3 SL</v>
      </c>
      <c r="L349" s="9">
        <f ca="1">NETWORKDAYS(LeaveTracker[[#This Row],[Start Date]],LeaveTracker[[#This Row],[End Date]],lstHolidays)</f>
        <v>3</v>
      </c>
      <c r="M349" s="9"/>
    </row>
    <row r="350" spans="1:13" ht="30" customHeight="1" x14ac:dyDescent="0.3">
      <c r="A350" s="50">
        <v>719</v>
      </c>
      <c r="B350" s="55">
        <v>44846</v>
      </c>
      <c r="C350" s="55">
        <v>44790</v>
      </c>
      <c r="D350" s="52" t="s">
        <v>1865</v>
      </c>
      <c r="E350" s="66" t="str">
        <f>IF(ISBLANK(LeaveTracker[[#This Row],[Employee Name]]),"-----",VLOOKUP(LeaveTracker[[#This Row],[Employee Name]],'List of Employees'!$B$4:$H$767,7))</f>
        <v>CSWDO</v>
      </c>
      <c r="F350" s="66" t="str">
        <f>IF(ISBLANK(LeaveTracker[[#This Row],[Employee Name]]),"-----",VLOOKUP(LeaveTracker[[#This Row],[Employee Name]],'List of Employees'!$B$4:$H$767,6))</f>
        <v>CASUAL</v>
      </c>
      <c r="G350" s="49">
        <v>44785</v>
      </c>
      <c r="H350" s="49">
        <v>44785</v>
      </c>
      <c r="I350" s="50" t="s">
        <v>81</v>
      </c>
      <c r="J350" s="52"/>
      <c r="K350" s="50" t="str">
        <f ca="1">LeaveTracker[[#This Row],[Days]]&amp;" "&amp;LeaveTracker[[#This Row],[Type of Leave]]</f>
        <v>1 SL</v>
      </c>
      <c r="L350" s="9">
        <f ca="1">NETWORKDAYS(LeaveTracker[[#This Row],[Start Date]],LeaveTracker[[#This Row],[End Date]],lstHolidays)</f>
        <v>1</v>
      </c>
      <c r="M350" s="9"/>
    </row>
    <row r="351" spans="1:13" ht="30" customHeight="1" x14ac:dyDescent="0.3">
      <c r="A351" s="50">
        <v>719</v>
      </c>
      <c r="B351" s="55">
        <v>44846</v>
      </c>
      <c r="C351" s="55">
        <v>44790</v>
      </c>
      <c r="D351" s="52" t="s">
        <v>1865</v>
      </c>
      <c r="E351" s="66" t="str">
        <f>IF(ISBLANK(LeaveTracker[[#This Row],[Employee Name]]),"-----",VLOOKUP(LeaveTracker[[#This Row],[Employee Name]],'List of Employees'!$B$4:$H$767,7))</f>
        <v>CSWDO</v>
      </c>
      <c r="F351" s="66" t="str">
        <f>IF(ISBLANK(LeaveTracker[[#This Row],[Employee Name]]),"-----",VLOOKUP(LeaveTracker[[#This Row],[Employee Name]],'List of Employees'!$B$4:$H$767,6))</f>
        <v>CASUAL</v>
      </c>
      <c r="G351" s="49">
        <v>44788</v>
      </c>
      <c r="H351" s="49">
        <v>44789</v>
      </c>
      <c r="I351" s="50" t="s">
        <v>81</v>
      </c>
      <c r="J351" s="52"/>
      <c r="K351" s="50" t="str">
        <f ca="1">LeaveTracker[[#This Row],[Days]]&amp;" "&amp;LeaveTracker[[#This Row],[Type of Leave]]</f>
        <v>2 SL</v>
      </c>
      <c r="L351" s="9">
        <f ca="1">NETWORKDAYS(LeaveTracker[[#This Row],[Start Date]],LeaveTracker[[#This Row],[End Date]],lstHolidays)</f>
        <v>2</v>
      </c>
      <c r="M351" s="9"/>
    </row>
    <row r="352" spans="1:13" ht="30" customHeight="1" x14ac:dyDescent="0.3">
      <c r="A352" s="50">
        <v>720</v>
      </c>
      <c r="B352" s="55">
        <v>44846</v>
      </c>
      <c r="C352" s="55">
        <v>44767</v>
      </c>
      <c r="D352" s="52" t="s">
        <v>1759</v>
      </c>
      <c r="E352" s="66" t="str">
        <f>IF(ISBLANK(LeaveTracker[[#This Row],[Employee Name]]),"-----",VLOOKUP(LeaveTracker[[#This Row],[Employee Name]],'List of Employees'!$B$4:$H$767,7))</f>
        <v>EEO/CITY MARKET</v>
      </c>
      <c r="F352" s="66" t="str">
        <f>IF(ISBLANK(LeaveTracker[[#This Row],[Employee Name]]),"-----",VLOOKUP(LeaveTracker[[#This Row],[Employee Name]],'List of Employees'!$B$4:$H$767,6))</f>
        <v>CASUAL</v>
      </c>
      <c r="G352" s="49">
        <v>44756</v>
      </c>
      <c r="H352" s="49">
        <v>44756</v>
      </c>
      <c r="I352" s="50" t="s">
        <v>81</v>
      </c>
      <c r="J352" s="52"/>
      <c r="K352" s="50" t="str">
        <f ca="1">LeaveTracker[[#This Row],[Days]]&amp;" "&amp;LeaveTracker[[#This Row],[Type of Leave]]</f>
        <v>1 SL</v>
      </c>
      <c r="L352" s="9">
        <f ca="1">NETWORKDAYS(LeaveTracker[[#This Row],[Start Date]],LeaveTracker[[#This Row],[End Date]],lstHolidays)</f>
        <v>1</v>
      </c>
      <c r="M352" s="9"/>
    </row>
    <row r="353" spans="1:13" ht="30" customHeight="1" x14ac:dyDescent="0.3">
      <c r="A353" s="50">
        <v>720</v>
      </c>
      <c r="B353" s="55">
        <v>44846</v>
      </c>
      <c r="C353" s="55">
        <v>44767</v>
      </c>
      <c r="D353" s="52" t="s">
        <v>1759</v>
      </c>
      <c r="E353" s="66" t="str">
        <f>IF(ISBLANK(LeaveTracker[[#This Row],[Employee Name]]),"-----",VLOOKUP(LeaveTracker[[#This Row],[Employee Name]],'List of Employees'!$B$4:$H$767,7))</f>
        <v>EEO/CITY MARKET</v>
      </c>
      <c r="F353" s="66" t="str">
        <f>IF(ISBLANK(LeaveTracker[[#This Row],[Employee Name]]),"-----",VLOOKUP(LeaveTracker[[#This Row],[Employee Name]],'List of Employees'!$B$4:$H$767,6))</f>
        <v>CASUAL</v>
      </c>
      <c r="G353" s="49">
        <v>44758</v>
      </c>
      <c r="H353" s="49">
        <v>44758</v>
      </c>
      <c r="I353" s="50" t="s">
        <v>81</v>
      </c>
      <c r="J353" s="52"/>
      <c r="K353" s="50" t="str">
        <f ca="1">LeaveTracker[[#This Row],[Days]]&amp;" "&amp;LeaveTracker[[#This Row],[Type of Leave]]</f>
        <v>0 SL</v>
      </c>
      <c r="L353" s="9">
        <f ca="1">NETWORKDAYS(LeaveTracker[[#This Row],[Start Date]],LeaveTracker[[#This Row],[End Date]],lstHolidays)</f>
        <v>0</v>
      </c>
      <c r="M353" s="9"/>
    </row>
    <row r="354" spans="1:13" ht="30" customHeight="1" x14ac:dyDescent="0.3">
      <c r="A354" s="50">
        <v>720</v>
      </c>
      <c r="B354" s="55">
        <v>44846</v>
      </c>
      <c r="C354" s="55">
        <v>44767</v>
      </c>
      <c r="D354" s="52" t="s">
        <v>1759</v>
      </c>
      <c r="E354" s="66" t="str">
        <f>IF(ISBLANK(LeaveTracker[[#This Row],[Employee Name]]),"-----",VLOOKUP(LeaveTracker[[#This Row],[Employee Name]],'List of Employees'!$B$4:$H$767,7))</f>
        <v>EEO/CITY MARKET</v>
      </c>
      <c r="F354" s="66" t="str">
        <f>IF(ISBLANK(LeaveTracker[[#This Row],[Employee Name]]),"-----",VLOOKUP(LeaveTracker[[#This Row],[Employee Name]],'List of Employees'!$B$4:$H$767,6))</f>
        <v>CASUAL</v>
      </c>
      <c r="G354" s="49">
        <v>44760</v>
      </c>
      <c r="H354" s="49">
        <v>44763</v>
      </c>
      <c r="I354" s="50" t="s">
        <v>81</v>
      </c>
      <c r="J354" s="52"/>
      <c r="K354" s="50" t="str">
        <f ca="1">LeaveTracker[[#This Row],[Days]]&amp;" "&amp;LeaveTracker[[#This Row],[Type of Leave]]</f>
        <v>4 SL</v>
      </c>
      <c r="L354" s="9">
        <f ca="1">NETWORKDAYS(LeaveTracker[[#This Row],[Start Date]],LeaveTracker[[#This Row],[End Date]],lstHolidays)</f>
        <v>4</v>
      </c>
      <c r="M354" s="9"/>
    </row>
    <row r="355" spans="1:13" ht="30" customHeight="1" x14ac:dyDescent="0.3">
      <c r="A355" s="50">
        <v>720</v>
      </c>
      <c r="B355" s="55">
        <v>44846</v>
      </c>
      <c r="C355" s="55">
        <v>44767</v>
      </c>
      <c r="D355" s="52" t="s">
        <v>1759</v>
      </c>
      <c r="E355" s="66" t="str">
        <f>IF(ISBLANK(LeaveTracker[[#This Row],[Employee Name]]),"-----",VLOOKUP(LeaveTracker[[#This Row],[Employee Name]],'List of Employees'!$B$4:$H$767,7))</f>
        <v>EEO/CITY MARKET</v>
      </c>
      <c r="F355" s="66" t="str">
        <f>IF(ISBLANK(LeaveTracker[[#This Row],[Employee Name]]),"-----",VLOOKUP(LeaveTracker[[#This Row],[Employee Name]],'List of Employees'!$B$4:$H$767,6))</f>
        <v>CASUAL</v>
      </c>
      <c r="G355" s="49">
        <v>44769</v>
      </c>
      <c r="H355" s="49">
        <v>44770</v>
      </c>
      <c r="I355" s="50" t="s">
        <v>81</v>
      </c>
      <c r="J355" s="52"/>
      <c r="K355" s="50" t="str">
        <f ca="1">LeaveTracker[[#This Row],[Days]]&amp;" "&amp;LeaveTracker[[#This Row],[Type of Leave]]</f>
        <v>2 SL</v>
      </c>
      <c r="L355" s="9">
        <f ca="1">NETWORKDAYS(LeaveTracker[[#This Row],[Start Date]],LeaveTracker[[#This Row],[End Date]],lstHolidays)</f>
        <v>2</v>
      </c>
      <c r="M355" s="9"/>
    </row>
    <row r="356" spans="1:13" ht="30" customHeight="1" x14ac:dyDescent="0.3">
      <c r="A356" s="50">
        <v>721</v>
      </c>
      <c r="B356" s="55">
        <v>44846</v>
      </c>
      <c r="C356" s="55">
        <v>44756</v>
      </c>
      <c r="D356" s="52" t="s">
        <v>1848</v>
      </c>
      <c r="E356" s="66" t="str">
        <f>IF(ISBLANK(LeaveTracker[[#This Row],[Employee Name]]),"-----",VLOOKUP(LeaveTracker[[#This Row],[Employee Name]],'List of Employees'!$B$4:$H$767,7))</f>
        <v>TCSNHS-ISHS</v>
      </c>
      <c r="F356" s="66" t="str">
        <f>IF(ISBLANK(LeaveTracker[[#This Row],[Employee Name]]),"-----",VLOOKUP(LeaveTracker[[#This Row],[Employee Name]],'List of Employees'!$B$4:$H$767,6))</f>
        <v>CASUAL</v>
      </c>
      <c r="G356" s="49">
        <v>44753</v>
      </c>
      <c r="H356" s="49">
        <v>44755</v>
      </c>
      <c r="I356" s="50" t="s">
        <v>81</v>
      </c>
      <c r="J356" s="52"/>
      <c r="K356" s="50" t="str">
        <f ca="1">LeaveTracker[[#This Row],[Days]]&amp;" "&amp;LeaveTracker[[#This Row],[Type of Leave]]</f>
        <v>3 SL</v>
      </c>
      <c r="L356" s="9">
        <f ca="1">NETWORKDAYS(LeaveTracker[[#This Row],[Start Date]],LeaveTracker[[#This Row],[End Date]],lstHolidays)</f>
        <v>3</v>
      </c>
      <c r="M356" s="9"/>
    </row>
    <row r="357" spans="1:13" ht="30" customHeight="1" x14ac:dyDescent="0.3">
      <c r="A357" s="50">
        <v>722</v>
      </c>
      <c r="B357" s="55">
        <v>44846</v>
      </c>
      <c r="C357" s="55">
        <v>44750</v>
      </c>
      <c r="D357" s="52" t="s">
        <v>1836</v>
      </c>
      <c r="E357" s="66" t="str">
        <f>IF(ISBLANK(LeaveTracker[[#This Row],[Employee Name]]),"-----",VLOOKUP(LeaveTracker[[#This Row],[Employee Name]],'List of Employees'!$B$4:$H$767,7))</f>
        <v>EEO/CITY MARKET</v>
      </c>
      <c r="F357" s="66" t="str">
        <f>IF(ISBLANK(LeaveTracker[[#This Row],[Employee Name]]),"-----",VLOOKUP(LeaveTracker[[#This Row],[Employee Name]],'List of Employees'!$B$4:$H$767,6))</f>
        <v>CASUAL</v>
      </c>
      <c r="G357" s="49">
        <v>44746</v>
      </c>
      <c r="H357" s="49">
        <v>44748</v>
      </c>
      <c r="I357" s="50" t="s">
        <v>81</v>
      </c>
      <c r="J357" s="52"/>
      <c r="K357" s="50" t="str">
        <f ca="1">LeaveTracker[[#This Row],[Days]]&amp;" "&amp;LeaveTracker[[#This Row],[Type of Leave]]</f>
        <v>3 SL</v>
      </c>
      <c r="L357" s="9">
        <f ca="1">NETWORKDAYS(LeaveTracker[[#This Row],[Start Date]],LeaveTracker[[#This Row],[End Date]],lstHolidays)</f>
        <v>3</v>
      </c>
      <c r="M357" s="9"/>
    </row>
    <row r="358" spans="1:13" ht="30" customHeight="1" x14ac:dyDescent="0.3">
      <c r="A358" s="50">
        <v>723</v>
      </c>
      <c r="B358" s="55">
        <v>44846</v>
      </c>
      <c r="C358" s="55">
        <v>44712</v>
      </c>
      <c r="D358" s="52" t="s">
        <v>1753</v>
      </c>
      <c r="E358" s="66" t="str">
        <f>IF(ISBLANK(LeaveTracker[[#This Row],[Employee Name]]),"-----",VLOOKUP(LeaveTracker[[#This Row],[Employee Name]],'List of Employees'!$B$4:$H$767,7))</f>
        <v>TCIS</v>
      </c>
      <c r="F358" s="66" t="str">
        <f>IF(ISBLANK(LeaveTracker[[#This Row],[Employee Name]]),"-----",VLOOKUP(LeaveTracker[[#This Row],[Employee Name]],'List of Employees'!$B$4:$H$767,6))</f>
        <v>JOBCON</v>
      </c>
      <c r="G358" s="49">
        <v>44711</v>
      </c>
      <c r="H358" s="49">
        <v>44711</v>
      </c>
      <c r="I358" s="50" t="s">
        <v>81</v>
      </c>
      <c r="J358" s="52"/>
      <c r="K358" s="50" t="str">
        <f ca="1">LeaveTracker[[#This Row],[Days]]&amp;" "&amp;LeaveTracker[[#This Row],[Type of Leave]]</f>
        <v>1 SL</v>
      </c>
      <c r="L358" s="9">
        <f ca="1">NETWORKDAYS(LeaveTracker[[#This Row],[Start Date]],LeaveTracker[[#This Row],[End Date]],lstHolidays)</f>
        <v>1</v>
      </c>
      <c r="M358" s="9"/>
    </row>
    <row r="359" spans="1:13" ht="30" customHeight="1" x14ac:dyDescent="0.3">
      <c r="A359" s="50">
        <v>724</v>
      </c>
      <c r="B359" s="55">
        <v>44846</v>
      </c>
      <c r="C359" s="55">
        <v>44706</v>
      </c>
      <c r="D359" s="52" t="s">
        <v>1754</v>
      </c>
      <c r="E359" s="66" t="str">
        <f>IF(ISBLANK(LeaveTracker[[#This Row],[Employee Name]]),"-----",VLOOKUP(LeaveTracker[[#This Row],[Employee Name]],'List of Employees'!$B$4:$H$767,7))</f>
        <v>GSO</v>
      </c>
      <c r="F359" s="66" t="str">
        <f>IF(ISBLANK(LeaveTracker[[#This Row],[Employee Name]]),"-----",VLOOKUP(LeaveTracker[[#This Row],[Employee Name]],'List of Employees'!$B$4:$H$767,6))</f>
        <v>CASUAL</v>
      </c>
      <c r="G359" s="49">
        <v>44705</v>
      </c>
      <c r="H359" s="49">
        <v>44705</v>
      </c>
      <c r="I359" s="50" t="s">
        <v>297</v>
      </c>
      <c r="J359" s="52" t="s">
        <v>641</v>
      </c>
      <c r="K359" s="50" t="str">
        <f ca="1">LeaveTracker[[#This Row],[Days]]&amp;" "&amp;LeaveTracker[[#This Row],[Type of Leave]]</f>
        <v>1 OTHER</v>
      </c>
      <c r="L359" s="9">
        <f ca="1">NETWORKDAYS(LeaveTracker[[#This Row],[Start Date]],LeaveTracker[[#This Row],[End Date]],lstHolidays)</f>
        <v>1</v>
      </c>
      <c r="M359" s="9"/>
    </row>
    <row r="360" spans="1:13" ht="30" customHeight="1" x14ac:dyDescent="0.3">
      <c r="A360" s="50">
        <v>725</v>
      </c>
      <c r="B360" s="55">
        <v>44846</v>
      </c>
      <c r="C360" s="55">
        <v>44775</v>
      </c>
      <c r="D360" s="52" t="s">
        <v>1800</v>
      </c>
      <c r="E360" s="66" t="str">
        <f>IF(ISBLANK(LeaveTracker[[#This Row],[Employee Name]]),"-----",VLOOKUP(LeaveTracker[[#This Row],[Employee Name]],'List of Employees'!$B$4:$H$767,7))</f>
        <v>CSWDO</v>
      </c>
      <c r="F360" s="66" t="str">
        <f>IF(ISBLANK(LeaveTracker[[#This Row],[Employee Name]]),"-----",VLOOKUP(LeaveTracker[[#This Row],[Employee Name]],'List of Employees'!$B$4:$H$767,6))</f>
        <v>CASUAL</v>
      </c>
      <c r="G360" s="49">
        <v>44774</v>
      </c>
      <c r="H360" s="49">
        <v>44774</v>
      </c>
      <c r="I360" s="50" t="s">
        <v>81</v>
      </c>
      <c r="J360" s="52"/>
      <c r="K360" s="50" t="str">
        <f ca="1">LeaveTracker[[#This Row],[Days]]&amp;" "&amp;LeaveTracker[[#This Row],[Type of Leave]]</f>
        <v>1 SL</v>
      </c>
      <c r="L360" s="9">
        <f ca="1">NETWORKDAYS(LeaveTracker[[#This Row],[Start Date]],LeaveTracker[[#This Row],[End Date]],lstHolidays)</f>
        <v>1</v>
      </c>
      <c r="M360" s="9"/>
    </row>
    <row r="361" spans="1:13" ht="30" customHeight="1" x14ac:dyDescent="0.3">
      <c r="A361" s="50">
        <v>726</v>
      </c>
      <c r="B361" s="55">
        <v>44846</v>
      </c>
      <c r="C361" s="55">
        <v>44685</v>
      </c>
      <c r="D361" s="52" t="s">
        <v>1866</v>
      </c>
      <c r="E361" s="66" t="str">
        <f>IF(ISBLANK(LeaveTracker[[#This Row],[Employee Name]]),"-----",VLOOKUP(LeaveTracker[[#This Row],[Employee Name]],'List of Employees'!$B$4:$H$767,7))</f>
        <v>CEO</v>
      </c>
      <c r="F361" s="66" t="str">
        <f>IF(ISBLANK(LeaveTracker[[#This Row],[Employee Name]]),"-----",VLOOKUP(LeaveTracker[[#This Row],[Employee Name]],'List of Employees'!$B$4:$H$767,6))</f>
        <v>CASUAL</v>
      </c>
      <c r="G361" s="49">
        <v>44685</v>
      </c>
      <c r="H361" s="49">
        <v>44687</v>
      </c>
      <c r="I361" s="50" t="s">
        <v>77</v>
      </c>
      <c r="J361" s="52"/>
      <c r="K361" s="50" t="str">
        <f ca="1">LeaveTracker[[#This Row],[Days]]&amp;" "&amp;LeaveTracker[[#This Row],[Type of Leave]]</f>
        <v>3 Paternity</v>
      </c>
      <c r="L361" s="9">
        <f ca="1">NETWORKDAYS(LeaveTracker[[#This Row],[Start Date]],LeaveTracker[[#This Row],[End Date]],lstHolidays)</f>
        <v>3</v>
      </c>
      <c r="M361" s="9"/>
    </row>
    <row r="362" spans="1:13" ht="30" customHeight="1" x14ac:dyDescent="0.3">
      <c r="A362" s="50">
        <v>726</v>
      </c>
      <c r="B362" s="55">
        <v>44846</v>
      </c>
      <c r="C362" s="55">
        <v>44685</v>
      </c>
      <c r="D362" s="52" t="s">
        <v>1866</v>
      </c>
      <c r="E362" s="66" t="str">
        <f>IF(ISBLANK(LeaveTracker[[#This Row],[Employee Name]]),"-----",VLOOKUP(LeaveTracker[[#This Row],[Employee Name]],'List of Employees'!$B$4:$H$767,7))</f>
        <v>CEO</v>
      </c>
      <c r="F362" s="66" t="str">
        <f>IF(ISBLANK(LeaveTracker[[#This Row],[Employee Name]]),"-----",VLOOKUP(LeaveTracker[[#This Row],[Employee Name]],'List of Employees'!$B$4:$H$767,6))</f>
        <v>CASUAL</v>
      </c>
      <c r="G362" s="49">
        <v>44691</v>
      </c>
      <c r="H362" s="49">
        <v>44694</v>
      </c>
      <c r="I362" s="50" t="s">
        <v>77</v>
      </c>
      <c r="J362" s="52"/>
      <c r="K362" s="50" t="str">
        <f ca="1">LeaveTracker[[#This Row],[Days]]&amp;" "&amp;LeaveTracker[[#This Row],[Type of Leave]]</f>
        <v>4 Paternity</v>
      </c>
      <c r="L362" s="9">
        <f ca="1">NETWORKDAYS(LeaveTracker[[#This Row],[Start Date]],LeaveTracker[[#This Row],[End Date]],lstHolidays)</f>
        <v>4</v>
      </c>
      <c r="M362" s="9"/>
    </row>
    <row r="363" spans="1:13" ht="30" customHeight="1" x14ac:dyDescent="0.3">
      <c r="A363" s="50">
        <v>727</v>
      </c>
      <c r="B363" s="55">
        <v>44846</v>
      </c>
      <c r="C363" s="55">
        <v>44713</v>
      </c>
      <c r="D363" s="52" t="s">
        <v>1866</v>
      </c>
      <c r="E363" s="66" t="str">
        <f>IF(ISBLANK(LeaveTracker[[#This Row],[Employee Name]]),"-----",VLOOKUP(LeaveTracker[[#This Row],[Employee Name]],'List of Employees'!$B$4:$H$767,7))</f>
        <v>CEO</v>
      </c>
      <c r="F363" s="66" t="str">
        <f>IF(ISBLANK(LeaveTracker[[#This Row],[Employee Name]]),"-----",VLOOKUP(LeaveTracker[[#This Row],[Employee Name]],'List of Employees'!$B$4:$H$767,6))</f>
        <v>CASUAL</v>
      </c>
      <c r="G363" s="49">
        <v>44721</v>
      </c>
      <c r="H363" s="49">
        <v>44721</v>
      </c>
      <c r="I363" s="50" t="s">
        <v>297</v>
      </c>
      <c r="J363" s="52" t="s">
        <v>1000</v>
      </c>
      <c r="K363" s="50" t="str">
        <f ca="1">LeaveTracker[[#This Row],[Days]]&amp;" "&amp;LeaveTracker[[#This Row],[Type of Leave]]</f>
        <v>1 OTHER</v>
      </c>
      <c r="L363" s="9">
        <f ca="1">NETWORKDAYS(LeaveTracker[[#This Row],[Start Date]],LeaveTracker[[#This Row],[End Date]],lstHolidays)</f>
        <v>1</v>
      </c>
      <c r="M363" s="9"/>
    </row>
    <row r="364" spans="1:13" ht="30" customHeight="1" x14ac:dyDescent="0.3">
      <c r="A364" s="50">
        <v>728</v>
      </c>
      <c r="B364" s="55">
        <v>44846</v>
      </c>
      <c r="C364" s="55">
        <v>44845</v>
      </c>
      <c r="D364" s="52" t="s">
        <v>1867</v>
      </c>
      <c r="E364" s="66" t="str">
        <f>IF(ISBLANK(LeaveTracker[[#This Row],[Employee Name]]),"-----",VLOOKUP(LeaveTracker[[#This Row],[Employee Name]],'List of Employees'!$B$4:$H$767,7))</f>
        <v>GSO</v>
      </c>
      <c r="F364" s="66" t="str">
        <f>IF(ISBLANK(LeaveTracker[[#This Row],[Employee Name]]),"-----",VLOOKUP(LeaveTracker[[#This Row],[Employee Name]],'List of Employees'!$B$4:$H$767,6))</f>
        <v>CASUAL</v>
      </c>
      <c r="G364" s="49">
        <v>44840</v>
      </c>
      <c r="H364" s="49">
        <v>44841</v>
      </c>
      <c r="I364" s="50" t="s">
        <v>81</v>
      </c>
      <c r="J364" s="52"/>
      <c r="K364" s="50" t="str">
        <f ca="1">LeaveTracker[[#This Row],[Days]]&amp;" "&amp;LeaveTracker[[#This Row],[Type of Leave]]</f>
        <v>2 SL</v>
      </c>
      <c r="L364" s="9">
        <f ca="1">NETWORKDAYS(LeaveTracker[[#This Row],[Start Date]],LeaveTracker[[#This Row],[End Date]],lstHolidays)</f>
        <v>2</v>
      </c>
      <c r="M364" s="9"/>
    </row>
    <row r="365" spans="1:13" ht="30" customHeight="1" x14ac:dyDescent="0.3">
      <c r="A365" s="50">
        <v>729</v>
      </c>
      <c r="B365" s="55">
        <v>44846</v>
      </c>
      <c r="C365" s="55">
        <v>44844</v>
      </c>
      <c r="D365" s="52" t="s">
        <v>1819</v>
      </c>
      <c r="E365" s="66" t="str">
        <f>IF(ISBLANK(LeaveTracker[[#This Row],[Employee Name]]),"-----",VLOOKUP(LeaveTracker[[#This Row],[Employee Name]],'List of Employees'!$B$4:$H$767,7))</f>
        <v>GSO</v>
      </c>
      <c r="F365" s="66" t="str">
        <f>IF(ISBLANK(LeaveTracker[[#This Row],[Employee Name]]),"-----",VLOOKUP(LeaveTracker[[#This Row],[Employee Name]],'List of Employees'!$B$4:$H$767,6))</f>
        <v>CASUAL</v>
      </c>
      <c r="G365" s="49">
        <v>44838</v>
      </c>
      <c r="H365" s="49">
        <v>44841</v>
      </c>
      <c r="I365" s="50" t="s">
        <v>81</v>
      </c>
      <c r="J365" s="52"/>
      <c r="K365" s="50" t="str">
        <f ca="1">LeaveTracker[[#This Row],[Days]]&amp;" "&amp;LeaveTracker[[#This Row],[Type of Leave]]</f>
        <v>4 SL</v>
      </c>
      <c r="L365" s="9">
        <f ca="1">NETWORKDAYS(LeaveTracker[[#This Row],[Start Date]],LeaveTracker[[#This Row],[End Date]],lstHolidays)</f>
        <v>4</v>
      </c>
      <c r="M365" s="9"/>
    </row>
    <row r="366" spans="1:13" ht="30" customHeight="1" x14ac:dyDescent="0.3">
      <c r="A366" s="50">
        <v>730</v>
      </c>
      <c r="B366" s="55">
        <v>44846</v>
      </c>
      <c r="C366" s="55">
        <v>44816</v>
      </c>
      <c r="D366" s="52" t="s">
        <v>1740</v>
      </c>
      <c r="E366" s="66" t="str">
        <f>IF(ISBLANK(LeaveTracker[[#This Row],[Employee Name]]),"-----",VLOOKUP(LeaveTracker[[#This Row],[Employee Name]],'List of Employees'!$B$4:$H$767,7))</f>
        <v>ACCOUNTING</v>
      </c>
      <c r="F366" s="66" t="str">
        <f>IF(ISBLANK(LeaveTracker[[#This Row],[Employee Name]]),"-----",VLOOKUP(LeaveTracker[[#This Row],[Employee Name]],'List of Employees'!$B$4:$H$767,6))</f>
        <v>CASUAL</v>
      </c>
      <c r="G366" s="49">
        <v>44811</v>
      </c>
      <c r="H366" s="49">
        <v>44811</v>
      </c>
      <c r="I366" s="50" t="s">
        <v>81</v>
      </c>
      <c r="J366" s="52"/>
      <c r="K366" s="50" t="str">
        <f ca="1">LeaveTracker[[#This Row],[Days]]&amp;" "&amp;LeaveTracker[[#This Row],[Type of Leave]]</f>
        <v>1 SL</v>
      </c>
      <c r="L366" s="9">
        <f ca="1">NETWORKDAYS(LeaveTracker[[#This Row],[Start Date]],LeaveTracker[[#This Row],[End Date]],lstHolidays)</f>
        <v>1</v>
      </c>
      <c r="M366" s="9"/>
    </row>
    <row r="367" spans="1:13" ht="30" customHeight="1" x14ac:dyDescent="0.3">
      <c r="A367" s="50">
        <v>731</v>
      </c>
      <c r="B367" s="55">
        <v>44846</v>
      </c>
      <c r="C367" s="55">
        <v>44850</v>
      </c>
      <c r="D367" s="52" t="s">
        <v>1868</v>
      </c>
      <c r="E367" s="66" t="str">
        <f>IF(ISBLANK(LeaveTracker[[#This Row],[Employee Name]]),"-----",VLOOKUP(LeaveTracker[[#This Row],[Employee Name]],'List of Employees'!$B$4:$H$767,7))</f>
        <v>CHO</v>
      </c>
      <c r="F367" s="66" t="str">
        <f>IF(ISBLANK(LeaveTracker[[#This Row],[Employee Name]]),"-----",VLOOKUP(LeaveTracker[[#This Row],[Employee Name]],'List of Employees'!$B$4:$H$767,6))</f>
        <v>CASUAL</v>
      </c>
      <c r="G367" s="49">
        <v>44784</v>
      </c>
      <c r="H367" s="49">
        <v>44784</v>
      </c>
      <c r="I367" s="50" t="s">
        <v>81</v>
      </c>
      <c r="J367" s="52"/>
      <c r="K367" s="50" t="str">
        <f ca="1">LeaveTracker[[#This Row],[Days]]&amp;" "&amp;LeaveTracker[[#This Row],[Type of Leave]]</f>
        <v>1 SL</v>
      </c>
      <c r="L367" s="9">
        <f ca="1">NETWORKDAYS(LeaveTracker[[#This Row],[Start Date]],LeaveTracker[[#This Row],[End Date]],lstHolidays)</f>
        <v>1</v>
      </c>
      <c r="M367" s="9"/>
    </row>
    <row r="368" spans="1:13" ht="30" customHeight="1" x14ac:dyDescent="0.3">
      <c r="A368" s="50">
        <v>732</v>
      </c>
      <c r="B368" s="55">
        <v>44846</v>
      </c>
      <c r="C368" s="55">
        <v>44785</v>
      </c>
      <c r="D368" s="52" t="s">
        <v>1869</v>
      </c>
      <c r="E368" s="66" t="str">
        <f>IF(ISBLANK(LeaveTracker[[#This Row],[Employee Name]]),"-----",VLOOKUP(LeaveTracker[[#This Row],[Employee Name]],'List of Employees'!$B$4:$H$767,7))</f>
        <v>CENRO</v>
      </c>
      <c r="F368" s="66" t="str">
        <f>IF(ISBLANK(LeaveTracker[[#This Row],[Employee Name]]),"-----",VLOOKUP(LeaveTracker[[#This Row],[Employee Name]],'List of Employees'!$B$4:$H$767,6))</f>
        <v>CASUAL</v>
      </c>
      <c r="G368" s="49">
        <v>44782</v>
      </c>
      <c r="H368" s="49">
        <v>44782</v>
      </c>
      <c r="I368" s="50" t="s">
        <v>81</v>
      </c>
      <c r="J368" s="52"/>
      <c r="K368" s="50" t="str">
        <f ca="1">LeaveTracker[[#This Row],[Days]]&amp;" "&amp;LeaveTracker[[#This Row],[Type of Leave]]</f>
        <v>1 SL</v>
      </c>
      <c r="L368" s="9">
        <f ca="1">NETWORKDAYS(LeaveTracker[[#This Row],[Start Date]],LeaveTracker[[#This Row],[End Date]],lstHolidays)</f>
        <v>1</v>
      </c>
      <c r="M368" s="9"/>
    </row>
    <row r="369" spans="1:13" ht="30" customHeight="1" x14ac:dyDescent="0.3">
      <c r="A369" s="50">
        <v>733</v>
      </c>
      <c r="B369" s="55">
        <v>44846</v>
      </c>
      <c r="C369" s="55">
        <v>44785</v>
      </c>
      <c r="D369" s="52" t="s">
        <v>1721</v>
      </c>
      <c r="E369" s="66" t="str">
        <f>IF(ISBLANK(LeaveTracker[[#This Row],[Employee Name]]),"-----",VLOOKUP(LeaveTracker[[#This Row],[Employee Name]],'List of Employees'!$B$4:$H$767,7))</f>
        <v>TCIS</v>
      </c>
      <c r="F369" s="66" t="str">
        <f>IF(ISBLANK(LeaveTracker[[#This Row],[Employee Name]]),"-----",VLOOKUP(LeaveTracker[[#This Row],[Employee Name]],'List of Employees'!$B$4:$H$767,6))</f>
        <v>CASUAL</v>
      </c>
      <c r="G369" s="49">
        <v>44788</v>
      </c>
      <c r="H369" s="49">
        <v>44788</v>
      </c>
      <c r="I369" s="50" t="s">
        <v>82</v>
      </c>
      <c r="J369" s="52"/>
      <c r="K369" s="50" t="str">
        <f ca="1">LeaveTracker[[#This Row],[Days]]&amp;" "&amp;LeaveTracker[[#This Row],[Type of Leave]]</f>
        <v>1 VL</v>
      </c>
      <c r="L369" s="9">
        <f ca="1">NETWORKDAYS(LeaveTracker[[#This Row],[Start Date]],LeaveTracker[[#This Row],[End Date]],lstHolidays)</f>
        <v>1</v>
      </c>
      <c r="M369" s="9"/>
    </row>
    <row r="370" spans="1:13" ht="30" customHeight="1" x14ac:dyDescent="0.3">
      <c r="A370" s="50">
        <v>734</v>
      </c>
      <c r="B370" s="55">
        <v>44846</v>
      </c>
      <c r="C370" s="55">
        <v>44777</v>
      </c>
      <c r="D370" s="52" t="s">
        <v>1826</v>
      </c>
      <c r="E370" s="66" t="str">
        <f>IF(ISBLANK(LeaveTracker[[#This Row],[Employee Name]]),"-----",VLOOKUP(LeaveTracker[[#This Row],[Employee Name]],'List of Employees'!$B$4:$H$767,7))</f>
        <v>CSWDO</v>
      </c>
      <c r="F370" s="66" t="str">
        <f>IF(ISBLANK(LeaveTracker[[#This Row],[Employee Name]]),"-----",VLOOKUP(LeaveTracker[[#This Row],[Employee Name]],'List of Employees'!$B$4:$H$767,6))</f>
        <v>CASUAL</v>
      </c>
      <c r="G370" s="49">
        <v>44782</v>
      </c>
      <c r="H370" s="49">
        <v>44782</v>
      </c>
      <c r="I370" s="50" t="s">
        <v>297</v>
      </c>
      <c r="J370" s="52" t="s">
        <v>1000</v>
      </c>
      <c r="K370" s="50" t="str">
        <f ca="1">LeaveTracker[[#This Row],[Days]]&amp;" "&amp;LeaveTracker[[#This Row],[Type of Leave]]</f>
        <v>1 OTHER</v>
      </c>
      <c r="L370" s="9">
        <f ca="1">NETWORKDAYS(LeaveTracker[[#This Row],[Start Date]],LeaveTracker[[#This Row],[End Date]],lstHolidays)</f>
        <v>1</v>
      </c>
      <c r="M370" s="9"/>
    </row>
    <row r="371" spans="1:13" ht="30" customHeight="1" x14ac:dyDescent="0.3">
      <c r="A371" s="50">
        <v>735</v>
      </c>
      <c r="B371" s="55">
        <v>44846</v>
      </c>
      <c r="C371" s="55">
        <v>44715</v>
      </c>
      <c r="D371" s="52" t="s">
        <v>1862</v>
      </c>
      <c r="E371" s="66" t="str">
        <f>IF(ISBLANK(LeaveTracker[[#This Row],[Employee Name]]),"-----",VLOOKUP(LeaveTracker[[#This Row],[Employee Name]],'List of Employees'!$B$4:$H$767,7))</f>
        <v>MO</v>
      </c>
      <c r="F371" s="66" t="str">
        <f>IF(ISBLANK(LeaveTracker[[#This Row],[Employee Name]]),"-----",VLOOKUP(LeaveTracker[[#This Row],[Employee Name]],'List of Employees'!$B$4:$H$767,6))</f>
        <v>CASUAL</v>
      </c>
      <c r="G371" s="49">
        <v>44720</v>
      </c>
      <c r="H371" s="49">
        <v>44720</v>
      </c>
      <c r="I371" s="50" t="s">
        <v>297</v>
      </c>
      <c r="J371" s="52" t="s">
        <v>1000</v>
      </c>
      <c r="K371" s="50" t="str">
        <f ca="1">LeaveTracker[[#This Row],[Days]]&amp;" "&amp;LeaveTracker[[#This Row],[Type of Leave]]</f>
        <v>1 OTHER</v>
      </c>
      <c r="L371" s="9">
        <f ca="1">NETWORKDAYS(LeaveTracker[[#This Row],[Start Date]],LeaveTracker[[#This Row],[End Date]],lstHolidays)</f>
        <v>1</v>
      </c>
      <c r="M371" s="9"/>
    </row>
    <row r="372" spans="1:13" ht="30" customHeight="1" x14ac:dyDescent="0.3">
      <c r="A372" s="50">
        <v>736</v>
      </c>
      <c r="B372" s="55">
        <v>44846</v>
      </c>
      <c r="C372" s="55">
        <v>44820</v>
      </c>
      <c r="D372" s="52" t="s">
        <v>1799</v>
      </c>
      <c r="E372" s="66" t="str">
        <f>IF(ISBLANK(LeaveTracker[[#This Row],[Employee Name]]),"-----",VLOOKUP(LeaveTracker[[#This Row],[Employee Name]],'List of Employees'!$B$4:$H$767,7))</f>
        <v>HOUSING</v>
      </c>
      <c r="F372" s="66" t="str">
        <f>IF(ISBLANK(LeaveTracker[[#This Row],[Employee Name]]),"-----",VLOOKUP(LeaveTracker[[#This Row],[Employee Name]],'List of Employees'!$B$4:$H$767,6))</f>
        <v>CASUAL</v>
      </c>
      <c r="G372" s="49">
        <v>44817</v>
      </c>
      <c r="H372" s="49">
        <v>44819</v>
      </c>
      <c r="I372" s="50" t="s">
        <v>81</v>
      </c>
      <c r="J372" s="52"/>
      <c r="K372" s="50" t="str">
        <f ca="1">LeaveTracker[[#This Row],[Days]]&amp;" "&amp;LeaveTracker[[#This Row],[Type of Leave]]</f>
        <v>3 SL</v>
      </c>
      <c r="L372" s="9">
        <f ca="1">NETWORKDAYS(LeaveTracker[[#This Row],[Start Date]],LeaveTracker[[#This Row],[End Date]],lstHolidays)</f>
        <v>3</v>
      </c>
      <c r="M372" s="9"/>
    </row>
    <row r="373" spans="1:13" ht="30" customHeight="1" x14ac:dyDescent="0.3">
      <c r="A373" s="50">
        <v>737</v>
      </c>
      <c r="B373" s="55">
        <v>44846</v>
      </c>
      <c r="C373" s="55">
        <v>44806</v>
      </c>
      <c r="D373" s="52" t="s">
        <v>1870</v>
      </c>
      <c r="E373" s="66" t="str">
        <f>IF(ISBLANK(LeaveTracker[[#This Row],[Employee Name]]),"-----",VLOOKUP(LeaveTracker[[#This Row],[Employee Name]],'List of Employees'!$B$4:$H$767,7))</f>
        <v>TICC</v>
      </c>
      <c r="F373" s="66" t="str">
        <f>IF(ISBLANK(LeaveTracker[[#This Row],[Employee Name]]),"-----",VLOOKUP(LeaveTracker[[#This Row],[Employee Name]],'List of Employees'!$B$4:$H$767,6))</f>
        <v>JOBCON</v>
      </c>
      <c r="G373" s="49">
        <v>44805</v>
      </c>
      <c r="H373" s="49">
        <v>44805</v>
      </c>
      <c r="I373" s="50" t="s">
        <v>1019</v>
      </c>
      <c r="J373" s="52" t="s">
        <v>1019</v>
      </c>
      <c r="K373" s="50" t="str">
        <f ca="1">LeaveTracker[[#This Row],[Days]]&amp;" "&amp;LeaveTracker[[#This Row],[Type of Leave]]</f>
        <v>1 WITHOUTPAY</v>
      </c>
      <c r="L373" s="9">
        <f ca="1">NETWORKDAYS(LeaveTracker[[#This Row],[Start Date]],LeaveTracker[[#This Row],[End Date]],lstHolidays)</f>
        <v>1</v>
      </c>
      <c r="M373" s="9"/>
    </row>
    <row r="374" spans="1:13" ht="30" customHeight="1" x14ac:dyDescent="0.3">
      <c r="A374" s="50">
        <v>738</v>
      </c>
      <c r="B374" s="55">
        <v>44846</v>
      </c>
      <c r="C374" s="55">
        <v>44806</v>
      </c>
      <c r="D374" s="52" t="s">
        <v>2287</v>
      </c>
      <c r="E374" s="66" t="str">
        <f>IF(ISBLANK(LeaveTracker[[#This Row],[Employee Name]]),"-----",VLOOKUP(LeaveTracker[[#This Row],[Employee Name]],'List of Employees'!$B$4:$H$767,7))</f>
        <v>TICC</v>
      </c>
      <c r="F374" s="66" t="str">
        <f>IF(ISBLANK(LeaveTracker[[#This Row],[Employee Name]]),"-----",VLOOKUP(LeaveTracker[[#This Row],[Employee Name]],'List of Employees'!$B$4:$H$767,6))</f>
        <v>CASUAL</v>
      </c>
      <c r="G374" s="49">
        <v>44809</v>
      </c>
      <c r="H374" s="49">
        <v>44809</v>
      </c>
      <c r="I374" s="50" t="s">
        <v>1019</v>
      </c>
      <c r="J374" s="52" t="s">
        <v>1877</v>
      </c>
      <c r="K374" s="50" t="str">
        <f ca="1">LeaveTracker[[#This Row],[Days]]&amp;" "&amp;LeaveTracker[[#This Row],[Type of Leave]]</f>
        <v>1 WITHOUTPAY</v>
      </c>
      <c r="L374" s="9">
        <f ca="1">NETWORKDAYS(LeaveTracker[[#This Row],[Start Date]],LeaveTracker[[#This Row],[End Date]],lstHolidays)</f>
        <v>1</v>
      </c>
      <c r="M374" s="9"/>
    </row>
    <row r="375" spans="1:13" ht="30" customHeight="1" x14ac:dyDescent="0.3">
      <c r="A375" s="50">
        <v>739</v>
      </c>
      <c r="B375" s="55">
        <v>44846</v>
      </c>
      <c r="C375" s="55">
        <v>44806</v>
      </c>
      <c r="D375" s="52" t="s">
        <v>1808</v>
      </c>
      <c r="E375" s="66" t="str">
        <f>IF(ISBLANK(LeaveTracker[[#This Row],[Employee Name]]),"-----",VLOOKUP(LeaveTracker[[#This Row],[Employee Name]],'List of Employees'!$B$4:$H$767,7))</f>
        <v>TICC</v>
      </c>
      <c r="F375" s="66" t="str">
        <f>IF(ISBLANK(LeaveTracker[[#This Row],[Employee Name]]),"-----",VLOOKUP(LeaveTracker[[#This Row],[Employee Name]],'List of Employees'!$B$4:$H$767,6))</f>
        <v>JOBCON</v>
      </c>
      <c r="G375" s="49">
        <v>44809</v>
      </c>
      <c r="H375" s="49">
        <v>44809</v>
      </c>
      <c r="I375" s="50" t="s">
        <v>1019</v>
      </c>
      <c r="J375" s="52" t="s">
        <v>1877</v>
      </c>
      <c r="K375" s="50" t="str">
        <f ca="1">LeaveTracker[[#This Row],[Days]]&amp;" "&amp;LeaveTracker[[#This Row],[Type of Leave]]</f>
        <v>1 WITHOUTPAY</v>
      </c>
      <c r="L375" s="9">
        <f ca="1">NETWORKDAYS(LeaveTracker[[#This Row],[Start Date]],LeaveTracker[[#This Row],[End Date]],lstHolidays)</f>
        <v>1</v>
      </c>
      <c r="M375" s="9"/>
    </row>
    <row r="376" spans="1:13" ht="30" customHeight="1" x14ac:dyDescent="0.3">
      <c r="A376" s="50">
        <v>740</v>
      </c>
      <c r="B376" s="55">
        <v>44846</v>
      </c>
      <c r="C376" s="55">
        <v>44795</v>
      </c>
      <c r="D376" s="52" t="s">
        <v>1796</v>
      </c>
      <c r="E376" s="66" t="str">
        <f>IF(ISBLANK(LeaveTracker[[#This Row],[Employee Name]]),"-----",VLOOKUP(LeaveTracker[[#This Row],[Employee Name]],'List of Employees'!$B$4:$H$767,7))</f>
        <v>TCNHS</v>
      </c>
      <c r="F376" s="66" t="str">
        <f>IF(ISBLANK(LeaveTracker[[#This Row],[Employee Name]]),"-----",VLOOKUP(LeaveTracker[[#This Row],[Employee Name]],'List of Employees'!$B$4:$H$767,6))</f>
        <v>CASUAL</v>
      </c>
      <c r="G376" s="49">
        <v>44784</v>
      </c>
      <c r="H376" s="49">
        <v>44785</v>
      </c>
      <c r="I376" s="50" t="s">
        <v>81</v>
      </c>
      <c r="J376" s="52"/>
      <c r="K376" s="50" t="str">
        <f ca="1">LeaveTracker[[#This Row],[Days]]&amp;" "&amp;LeaveTracker[[#This Row],[Type of Leave]]</f>
        <v>2 SL</v>
      </c>
      <c r="L376" s="9">
        <f ca="1">NETWORKDAYS(LeaveTracker[[#This Row],[Start Date]],LeaveTracker[[#This Row],[End Date]],lstHolidays)</f>
        <v>2</v>
      </c>
      <c r="M376" s="9"/>
    </row>
    <row r="377" spans="1:13" ht="30" customHeight="1" x14ac:dyDescent="0.3">
      <c r="A377" s="50">
        <v>741</v>
      </c>
      <c r="B377" s="55">
        <v>44846</v>
      </c>
      <c r="C377" s="55">
        <v>44831</v>
      </c>
      <c r="D377" s="52" t="s">
        <v>1796</v>
      </c>
      <c r="E377" s="66" t="str">
        <f>IF(ISBLANK(LeaveTracker[[#This Row],[Employee Name]]),"-----",VLOOKUP(LeaveTracker[[#This Row],[Employee Name]],'List of Employees'!$B$4:$H$767,7))</f>
        <v>TCNHS</v>
      </c>
      <c r="F377" s="66" t="str">
        <f>IF(ISBLANK(LeaveTracker[[#This Row],[Employee Name]]),"-----",VLOOKUP(LeaveTracker[[#This Row],[Employee Name]],'List of Employees'!$B$4:$H$767,6))</f>
        <v>CASUAL</v>
      </c>
      <c r="G377" s="49">
        <v>44825</v>
      </c>
      <c r="H377" s="49">
        <v>44826</v>
      </c>
      <c r="I377" s="50" t="s">
        <v>81</v>
      </c>
      <c r="J377" s="52"/>
      <c r="K377" s="50" t="str">
        <f ca="1">LeaveTracker[[#This Row],[Days]]&amp;" "&amp;LeaveTracker[[#This Row],[Type of Leave]]</f>
        <v>2 SL</v>
      </c>
      <c r="L377" s="9">
        <f ca="1">NETWORKDAYS(LeaveTracker[[#This Row],[Start Date]],LeaveTracker[[#This Row],[End Date]],lstHolidays)</f>
        <v>2</v>
      </c>
      <c r="M377" s="9"/>
    </row>
    <row r="378" spans="1:13" ht="30" customHeight="1" x14ac:dyDescent="0.3">
      <c r="A378" s="50">
        <v>742</v>
      </c>
      <c r="B378" s="55">
        <v>44846</v>
      </c>
      <c r="C378" s="55">
        <v>44795</v>
      </c>
      <c r="D378" s="52" t="s">
        <v>1796</v>
      </c>
      <c r="E378" s="66" t="str">
        <f>IF(ISBLANK(LeaveTracker[[#This Row],[Employee Name]]),"-----",VLOOKUP(LeaveTracker[[#This Row],[Employee Name]],'List of Employees'!$B$4:$H$767,7))</f>
        <v>TCNHS</v>
      </c>
      <c r="F378" s="66" t="str">
        <f>IF(ISBLANK(LeaveTracker[[#This Row],[Employee Name]]),"-----",VLOOKUP(LeaveTracker[[#This Row],[Employee Name]],'List of Employees'!$B$4:$H$767,6))</f>
        <v>CASUAL</v>
      </c>
      <c r="G378" s="49">
        <v>44782</v>
      </c>
      <c r="H378" s="49">
        <v>44783</v>
      </c>
      <c r="I378" s="50" t="s">
        <v>81</v>
      </c>
      <c r="J378" s="52"/>
      <c r="K378" s="50" t="str">
        <f ca="1">LeaveTracker[[#This Row],[Days]]&amp;" "&amp;LeaveTracker[[#This Row],[Type of Leave]]</f>
        <v>2 SL</v>
      </c>
      <c r="L378" s="9">
        <f ca="1">NETWORKDAYS(LeaveTracker[[#This Row],[Start Date]],LeaveTracker[[#This Row],[End Date]],lstHolidays)</f>
        <v>2</v>
      </c>
      <c r="M378" s="9"/>
    </row>
    <row r="379" spans="1:13" ht="30" customHeight="1" x14ac:dyDescent="0.3">
      <c r="A379" s="50">
        <v>743</v>
      </c>
      <c r="B379" s="55">
        <v>44846</v>
      </c>
      <c r="C379" s="55">
        <v>44831</v>
      </c>
      <c r="D379" s="52" t="s">
        <v>1802</v>
      </c>
      <c r="E379" s="66" t="str">
        <f>IF(ISBLANK(LeaveTracker[[#This Row],[Employee Name]]),"-----",VLOOKUP(LeaveTracker[[#This Row],[Employee Name]],'List of Employees'!$B$4:$H$767,7))</f>
        <v>TCNHS</v>
      </c>
      <c r="F379" s="66" t="str">
        <f>IF(ISBLANK(LeaveTracker[[#This Row],[Employee Name]]),"-----",VLOOKUP(LeaveTracker[[#This Row],[Employee Name]],'List of Employees'!$B$4:$H$767,6))</f>
        <v>CASUAL</v>
      </c>
      <c r="G379" s="49">
        <v>44825</v>
      </c>
      <c r="H379" s="49">
        <v>44826</v>
      </c>
      <c r="I379" s="50" t="s">
        <v>81</v>
      </c>
      <c r="J379" s="52"/>
      <c r="K379" s="50" t="str">
        <f ca="1">LeaveTracker[[#This Row],[Days]]&amp;" "&amp;LeaveTracker[[#This Row],[Type of Leave]]</f>
        <v>2 SL</v>
      </c>
      <c r="L379" s="9">
        <f ca="1">NETWORKDAYS(LeaveTracker[[#This Row],[Start Date]],LeaveTracker[[#This Row],[End Date]],lstHolidays)</f>
        <v>2</v>
      </c>
      <c r="M379" s="9"/>
    </row>
    <row r="380" spans="1:13" ht="30" customHeight="1" x14ac:dyDescent="0.3">
      <c r="A380" s="50">
        <v>744</v>
      </c>
      <c r="B380" s="55">
        <v>44846</v>
      </c>
      <c r="C380" s="55">
        <v>44832</v>
      </c>
      <c r="D380" s="52" t="s">
        <v>1871</v>
      </c>
      <c r="E380" s="66" t="str">
        <f>IF(ISBLANK(LeaveTracker[[#This Row],[Employee Name]]),"-----",VLOOKUP(LeaveTracker[[#This Row],[Employee Name]],'List of Employees'!$B$4:$H$767,7))</f>
        <v>PICNIC GROVE</v>
      </c>
      <c r="F380" s="66" t="str">
        <f>IF(ISBLANK(LeaveTracker[[#This Row],[Employee Name]]),"-----",VLOOKUP(LeaveTracker[[#This Row],[Employee Name]],'List of Employees'!$B$4:$H$767,6))</f>
        <v>CASUAL</v>
      </c>
      <c r="G380" s="49">
        <v>44809</v>
      </c>
      <c r="H380" s="49">
        <v>44813</v>
      </c>
      <c r="I380" s="50" t="s">
        <v>81</v>
      </c>
      <c r="J380" s="52"/>
      <c r="K380" s="50" t="str">
        <f ca="1">LeaveTracker[[#This Row],[Days]]&amp;" "&amp;LeaveTracker[[#This Row],[Type of Leave]]</f>
        <v>5 SL</v>
      </c>
      <c r="L380" s="9">
        <f ca="1">NETWORKDAYS(LeaveTracker[[#This Row],[Start Date]],LeaveTracker[[#This Row],[End Date]],lstHolidays)</f>
        <v>5</v>
      </c>
      <c r="M380" s="9"/>
    </row>
    <row r="381" spans="1:13" ht="30" customHeight="1" x14ac:dyDescent="0.3">
      <c r="A381" s="50">
        <v>744</v>
      </c>
      <c r="B381" s="55">
        <v>44846</v>
      </c>
      <c r="C381" s="55">
        <v>44832</v>
      </c>
      <c r="D381" s="52" t="s">
        <v>1871</v>
      </c>
      <c r="E381" s="66" t="str">
        <f>IF(ISBLANK(LeaveTracker[[#This Row],[Employee Name]]),"-----",VLOOKUP(LeaveTracker[[#This Row],[Employee Name]],'List of Employees'!$B$4:$H$767,7))</f>
        <v>PICNIC GROVE</v>
      </c>
      <c r="F381" s="66" t="str">
        <f>IF(ISBLANK(LeaveTracker[[#This Row],[Employee Name]]),"-----",VLOOKUP(LeaveTracker[[#This Row],[Employee Name]],'List of Employees'!$B$4:$H$767,6))</f>
        <v>CASUAL</v>
      </c>
      <c r="G381" s="49">
        <v>44816</v>
      </c>
      <c r="H381" s="49">
        <v>44818</v>
      </c>
      <c r="I381" s="50" t="s">
        <v>81</v>
      </c>
      <c r="J381" s="52"/>
      <c r="K381" s="50" t="str">
        <f ca="1">LeaveTracker[[#This Row],[Days]]&amp;" "&amp;LeaveTracker[[#This Row],[Type of Leave]]</f>
        <v>3 SL</v>
      </c>
      <c r="L381" s="9">
        <f ca="1">NETWORKDAYS(LeaveTracker[[#This Row],[Start Date]],LeaveTracker[[#This Row],[End Date]],lstHolidays)</f>
        <v>3</v>
      </c>
      <c r="M381" s="9"/>
    </row>
    <row r="382" spans="1:13" ht="30" customHeight="1" x14ac:dyDescent="0.3">
      <c r="A382" s="50">
        <v>745</v>
      </c>
      <c r="B382" s="55">
        <v>44846</v>
      </c>
      <c r="C382" s="55">
        <v>44832</v>
      </c>
      <c r="D382" s="52" t="s">
        <v>1871</v>
      </c>
      <c r="E382" s="66" t="str">
        <f>IF(ISBLANK(LeaveTracker[[#This Row],[Employee Name]]),"-----",VLOOKUP(LeaveTracker[[#This Row],[Employee Name]],'List of Employees'!$B$4:$H$767,7))</f>
        <v>PICNIC GROVE</v>
      </c>
      <c r="F382" s="66" t="str">
        <f>IF(ISBLANK(LeaveTracker[[#This Row],[Employee Name]]),"-----",VLOOKUP(LeaveTracker[[#This Row],[Employee Name]],'List of Employees'!$B$4:$H$767,6))</f>
        <v>CASUAL</v>
      </c>
      <c r="G382" s="49">
        <v>44819</v>
      </c>
      <c r="H382" s="49">
        <v>44820</v>
      </c>
      <c r="I382" s="50" t="s">
        <v>82</v>
      </c>
      <c r="J382" s="52"/>
      <c r="K382" s="50" t="str">
        <f ca="1">LeaveTracker[[#This Row],[Days]]&amp;" "&amp;LeaveTracker[[#This Row],[Type of Leave]]</f>
        <v>2 VL</v>
      </c>
      <c r="L382" s="9">
        <f ca="1">NETWORKDAYS(LeaveTracker[[#This Row],[Start Date]],LeaveTracker[[#This Row],[End Date]],lstHolidays)</f>
        <v>2</v>
      </c>
      <c r="M382" s="9"/>
    </row>
    <row r="383" spans="1:13" ht="30" customHeight="1" x14ac:dyDescent="0.3">
      <c r="A383" s="50">
        <v>745</v>
      </c>
      <c r="B383" s="55">
        <v>44846</v>
      </c>
      <c r="C383" s="55">
        <v>44832</v>
      </c>
      <c r="D383" s="52" t="s">
        <v>1871</v>
      </c>
      <c r="E383" s="66" t="str">
        <f>IF(ISBLANK(LeaveTracker[[#This Row],[Employee Name]]),"-----",VLOOKUP(LeaveTracker[[#This Row],[Employee Name]],'List of Employees'!$B$4:$H$767,7))</f>
        <v>PICNIC GROVE</v>
      </c>
      <c r="F383" s="66" t="str">
        <f>IF(ISBLANK(LeaveTracker[[#This Row],[Employee Name]]),"-----",VLOOKUP(LeaveTracker[[#This Row],[Employee Name]],'List of Employees'!$B$4:$H$767,6))</f>
        <v>CASUAL</v>
      </c>
      <c r="G383" s="49">
        <v>44823</v>
      </c>
      <c r="H383" s="49">
        <v>44827</v>
      </c>
      <c r="I383" s="50" t="s">
        <v>82</v>
      </c>
      <c r="J383" s="52"/>
      <c r="K383" s="50" t="str">
        <f ca="1">LeaveTracker[[#This Row],[Days]]&amp;" "&amp;LeaveTracker[[#This Row],[Type of Leave]]</f>
        <v>5 VL</v>
      </c>
      <c r="L383" s="9">
        <f ca="1">NETWORKDAYS(LeaveTracker[[#This Row],[Start Date]],LeaveTracker[[#This Row],[End Date]],lstHolidays)</f>
        <v>5</v>
      </c>
      <c r="M383" s="9"/>
    </row>
    <row r="384" spans="1:13" ht="30" customHeight="1" x14ac:dyDescent="0.3">
      <c r="A384" s="50">
        <v>745</v>
      </c>
      <c r="B384" s="55">
        <v>44846</v>
      </c>
      <c r="C384" s="55">
        <v>44832</v>
      </c>
      <c r="D384" s="52" t="s">
        <v>1871</v>
      </c>
      <c r="E384" s="66" t="str">
        <f>IF(ISBLANK(LeaveTracker[[#This Row],[Employee Name]]),"-----",VLOOKUP(LeaveTracker[[#This Row],[Employee Name]],'List of Employees'!$B$4:$H$767,7))</f>
        <v>PICNIC GROVE</v>
      </c>
      <c r="F384" s="66" t="str">
        <f>IF(ISBLANK(LeaveTracker[[#This Row],[Employee Name]]),"-----",VLOOKUP(LeaveTracker[[#This Row],[Employee Name]],'List of Employees'!$B$4:$H$767,6))</f>
        <v>CASUAL</v>
      </c>
      <c r="G384" s="49">
        <v>44830</v>
      </c>
      <c r="H384" s="49">
        <v>44831</v>
      </c>
      <c r="I384" s="50" t="s">
        <v>82</v>
      </c>
      <c r="J384" s="52"/>
      <c r="K384" s="50" t="str">
        <f ca="1">LeaveTracker[[#This Row],[Days]]&amp;" "&amp;LeaveTracker[[#This Row],[Type of Leave]]</f>
        <v>2 VL</v>
      </c>
      <c r="L384" s="9">
        <f ca="1">NETWORKDAYS(LeaveTracker[[#This Row],[Start Date]],LeaveTracker[[#This Row],[End Date]],lstHolidays)</f>
        <v>2</v>
      </c>
      <c r="M384" s="9"/>
    </row>
    <row r="385" spans="1:13" ht="30" customHeight="1" x14ac:dyDescent="0.3">
      <c r="A385" s="50">
        <v>746</v>
      </c>
      <c r="B385" s="55">
        <v>44846</v>
      </c>
      <c r="C385" s="55">
        <v>44832</v>
      </c>
      <c r="D385" s="52" t="s">
        <v>1734</v>
      </c>
      <c r="E385" s="66" t="str">
        <f>IF(ISBLANK(LeaveTracker[[#This Row],[Employee Name]]),"-----",VLOOKUP(LeaveTracker[[#This Row],[Employee Name]],'List of Employees'!$B$4:$H$767,7))</f>
        <v>ONT</v>
      </c>
      <c r="F385" s="66" t="str">
        <f>IF(ISBLANK(LeaveTracker[[#This Row],[Employee Name]]),"-----",VLOOKUP(LeaveTracker[[#This Row],[Employee Name]],'List of Employees'!$B$4:$H$767,6))</f>
        <v>CASUAL</v>
      </c>
      <c r="G385" s="49">
        <v>44820</v>
      </c>
      <c r="H385" s="49">
        <v>44820</v>
      </c>
      <c r="I385" s="50" t="s">
        <v>81</v>
      </c>
      <c r="J385" s="52"/>
      <c r="K385" s="50" t="str">
        <f ca="1">LeaveTracker[[#This Row],[Days]]&amp;" "&amp;LeaveTracker[[#This Row],[Type of Leave]]</f>
        <v>1 SL</v>
      </c>
      <c r="L385" s="9">
        <f ca="1">NETWORKDAYS(LeaveTracker[[#This Row],[Start Date]],LeaveTracker[[#This Row],[End Date]],lstHolidays)</f>
        <v>1</v>
      </c>
      <c r="M385" s="9"/>
    </row>
    <row r="386" spans="1:13" ht="30" customHeight="1" x14ac:dyDescent="0.3">
      <c r="A386" s="50">
        <v>747</v>
      </c>
      <c r="B386" s="55">
        <v>44846</v>
      </c>
      <c r="C386" s="55">
        <v>44832</v>
      </c>
      <c r="D386" s="52" t="s">
        <v>1721</v>
      </c>
      <c r="E386" s="66" t="str">
        <f>IF(ISBLANK(LeaveTracker[[#This Row],[Employee Name]]),"-----",VLOOKUP(LeaveTracker[[#This Row],[Employee Name]],'List of Employees'!$B$4:$H$767,7))</f>
        <v>TCIS</v>
      </c>
      <c r="F386" s="66" t="str">
        <f>IF(ISBLANK(LeaveTracker[[#This Row],[Employee Name]]),"-----",VLOOKUP(LeaveTracker[[#This Row],[Employee Name]],'List of Employees'!$B$4:$H$767,6))</f>
        <v>CASUAL</v>
      </c>
      <c r="G386" s="49">
        <v>44826</v>
      </c>
      <c r="H386" s="49">
        <v>44826</v>
      </c>
      <c r="I386" s="50" t="s">
        <v>81</v>
      </c>
      <c r="J386" s="52"/>
      <c r="K386" s="50" t="str">
        <f ca="1">LeaveTracker[[#This Row],[Days]]&amp;" "&amp;LeaveTracker[[#This Row],[Type of Leave]]</f>
        <v>1 SL</v>
      </c>
      <c r="L386" s="9">
        <f ca="1">NETWORKDAYS(LeaveTracker[[#This Row],[Start Date]],LeaveTracker[[#This Row],[End Date]],lstHolidays)</f>
        <v>1</v>
      </c>
      <c r="M386" s="9"/>
    </row>
    <row r="387" spans="1:13" ht="30" customHeight="1" x14ac:dyDescent="0.3">
      <c r="A387" s="50">
        <v>748</v>
      </c>
      <c r="B387" s="55">
        <v>44846</v>
      </c>
      <c r="C387" s="55">
        <v>44832</v>
      </c>
      <c r="D387" s="52" t="s">
        <v>1748</v>
      </c>
      <c r="E387" s="66" t="str">
        <f>IF(ISBLANK(LeaveTracker[[#This Row],[Employee Name]]),"-----",VLOOKUP(LeaveTracker[[#This Row],[Employee Name]],'List of Employees'!$B$4:$H$767,7))</f>
        <v>TCIS</v>
      </c>
      <c r="F387" s="66" t="str">
        <f>IF(ISBLANK(LeaveTracker[[#This Row],[Employee Name]]),"-----",VLOOKUP(LeaveTracker[[#This Row],[Employee Name]],'List of Employees'!$B$4:$H$767,6))</f>
        <v>CASUAL</v>
      </c>
      <c r="G387" s="49">
        <v>44833</v>
      </c>
      <c r="H387" s="49">
        <v>44834</v>
      </c>
      <c r="I387" s="50" t="s">
        <v>82</v>
      </c>
      <c r="J387" s="52" t="s">
        <v>1297</v>
      </c>
      <c r="K387" s="50" t="str">
        <f ca="1">LeaveTracker[[#This Row],[Days]]&amp;" "&amp;LeaveTracker[[#This Row],[Type of Leave]]</f>
        <v>2 VL</v>
      </c>
      <c r="L387" s="9">
        <f ca="1">NETWORKDAYS(LeaveTracker[[#This Row],[Start Date]],LeaveTracker[[#This Row],[End Date]],lstHolidays)</f>
        <v>2</v>
      </c>
      <c r="M387" s="9"/>
    </row>
    <row r="388" spans="1:13" ht="30" customHeight="1" x14ac:dyDescent="0.3">
      <c r="A388" s="50">
        <v>748</v>
      </c>
      <c r="B388" s="55">
        <v>44846</v>
      </c>
      <c r="C388" s="55">
        <v>44832</v>
      </c>
      <c r="D388" s="52" t="s">
        <v>1748</v>
      </c>
      <c r="E388" s="66" t="str">
        <f>IF(ISBLANK(LeaveTracker[[#This Row],[Employee Name]]),"-----",VLOOKUP(LeaveTracker[[#This Row],[Employee Name]],'List of Employees'!$B$4:$H$767,7))</f>
        <v>TCIS</v>
      </c>
      <c r="F388" s="66" t="str">
        <f>IF(ISBLANK(LeaveTracker[[#This Row],[Employee Name]]),"-----",VLOOKUP(LeaveTracker[[#This Row],[Employee Name]],'List of Employees'!$B$4:$H$767,6))</f>
        <v>CASUAL</v>
      </c>
      <c r="G388" s="49">
        <v>44837</v>
      </c>
      <c r="H388" s="49">
        <v>44837</v>
      </c>
      <c r="I388" s="50" t="s">
        <v>82</v>
      </c>
      <c r="J388" s="52" t="s">
        <v>1297</v>
      </c>
      <c r="K388" s="50" t="str">
        <f ca="1">LeaveTracker[[#This Row],[Days]]&amp;" "&amp;LeaveTracker[[#This Row],[Type of Leave]]</f>
        <v>1 VL</v>
      </c>
      <c r="L388" s="9">
        <f ca="1">NETWORKDAYS(LeaveTracker[[#This Row],[Start Date]],LeaveTracker[[#This Row],[End Date]],lstHolidays)</f>
        <v>1</v>
      </c>
      <c r="M388" s="9"/>
    </row>
    <row r="389" spans="1:13" ht="30" customHeight="1" x14ac:dyDescent="0.3">
      <c r="A389" s="50">
        <v>749</v>
      </c>
      <c r="B389" s="55">
        <v>44846</v>
      </c>
      <c r="C389" s="55">
        <v>44832</v>
      </c>
      <c r="D389" s="52" t="s">
        <v>1872</v>
      </c>
      <c r="E389" s="66" t="str">
        <f>IF(ISBLANK(LeaveTracker[[#This Row],[Employee Name]]),"-----",VLOOKUP(LeaveTracker[[#This Row],[Employee Name]],'List of Employees'!$B$4:$H$767,7))</f>
        <v>TCIS</v>
      </c>
      <c r="F389" s="66" t="str">
        <f>IF(ISBLANK(LeaveTracker[[#This Row],[Employee Name]]),"-----",VLOOKUP(LeaveTracker[[#This Row],[Employee Name]],'List of Employees'!$B$4:$H$767,6))</f>
        <v>CASUAL</v>
      </c>
      <c r="G389" s="49">
        <v>44833</v>
      </c>
      <c r="H389" s="49">
        <v>44834</v>
      </c>
      <c r="I389" s="50" t="s">
        <v>82</v>
      </c>
      <c r="J389" s="52"/>
      <c r="K389" s="50" t="str">
        <f ca="1">LeaveTracker[[#This Row],[Days]]&amp;" "&amp;LeaveTracker[[#This Row],[Type of Leave]]</f>
        <v>2 VL</v>
      </c>
      <c r="L389" s="9">
        <f ca="1">NETWORKDAYS(LeaveTracker[[#This Row],[Start Date]],LeaveTracker[[#This Row],[End Date]],lstHolidays)</f>
        <v>2</v>
      </c>
      <c r="M389" s="9"/>
    </row>
    <row r="390" spans="1:13" ht="30" customHeight="1" x14ac:dyDescent="0.3">
      <c r="A390" s="50">
        <v>749</v>
      </c>
      <c r="B390" s="55">
        <v>44846</v>
      </c>
      <c r="C390" s="55">
        <v>44832</v>
      </c>
      <c r="D390" s="52" t="s">
        <v>1872</v>
      </c>
      <c r="E390" s="66" t="str">
        <f>IF(ISBLANK(LeaveTracker[[#This Row],[Employee Name]]),"-----",VLOOKUP(LeaveTracker[[#This Row],[Employee Name]],'List of Employees'!$B$4:$H$767,7))</f>
        <v>TCIS</v>
      </c>
      <c r="F390" s="66" t="str">
        <f>IF(ISBLANK(LeaveTracker[[#This Row],[Employee Name]]),"-----",VLOOKUP(LeaveTracker[[#This Row],[Employee Name]],'List of Employees'!$B$4:$H$767,6))</f>
        <v>CASUAL</v>
      </c>
      <c r="G390" s="49">
        <v>44837</v>
      </c>
      <c r="H390" s="49">
        <v>44837</v>
      </c>
      <c r="I390" s="50" t="s">
        <v>82</v>
      </c>
      <c r="J390" s="52"/>
      <c r="K390" s="50" t="str">
        <f ca="1">LeaveTracker[[#This Row],[Days]]&amp;" "&amp;LeaveTracker[[#This Row],[Type of Leave]]</f>
        <v>1 VL</v>
      </c>
      <c r="L390" s="9">
        <f ca="1">NETWORKDAYS(LeaveTracker[[#This Row],[Start Date]],LeaveTracker[[#This Row],[End Date]],lstHolidays)</f>
        <v>1</v>
      </c>
      <c r="M390" s="9"/>
    </row>
    <row r="391" spans="1:13" ht="30" customHeight="1" x14ac:dyDescent="0.3">
      <c r="A391" s="50">
        <v>750</v>
      </c>
      <c r="B391" s="55">
        <v>44846</v>
      </c>
      <c r="C391" s="55">
        <v>44830</v>
      </c>
      <c r="D391" s="52" t="s">
        <v>1822</v>
      </c>
      <c r="E391" s="66" t="str">
        <f>IF(ISBLANK(LeaveTracker[[#This Row],[Employee Name]]),"-----",VLOOKUP(LeaveTracker[[#This Row],[Employee Name]],'List of Employees'!$B$4:$H$767,7))</f>
        <v>TCIS</v>
      </c>
      <c r="F391" s="66" t="str">
        <f>IF(ISBLANK(LeaveTracker[[#This Row],[Employee Name]]),"-----",VLOOKUP(LeaveTracker[[#This Row],[Employee Name]],'List of Employees'!$B$4:$H$767,6))</f>
        <v>CASUAL</v>
      </c>
      <c r="G391" s="49">
        <v>44824</v>
      </c>
      <c r="H391" s="49">
        <v>44826</v>
      </c>
      <c r="I391" s="50" t="s">
        <v>81</v>
      </c>
      <c r="J391" s="52"/>
      <c r="K391" s="50" t="str">
        <f ca="1">LeaveTracker[[#This Row],[Days]]&amp;" "&amp;LeaveTracker[[#This Row],[Type of Leave]]</f>
        <v>3 SL</v>
      </c>
      <c r="L391" s="9">
        <f ca="1">NETWORKDAYS(LeaveTracker[[#This Row],[Start Date]],LeaveTracker[[#This Row],[End Date]],lstHolidays)</f>
        <v>3</v>
      </c>
      <c r="M391" s="9"/>
    </row>
    <row r="392" spans="1:13" ht="30" customHeight="1" x14ac:dyDescent="0.3">
      <c r="A392" s="50">
        <v>751</v>
      </c>
      <c r="B392" s="55">
        <v>44846</v>
      </c>
      <c r="C392" s="55">
        <v>44832</v>
      </c>
      <c r="D392" s="52" t="s">
        <v>1814</v>
      </c>
      <c r="E392" s="66" t="str">
        <f>IF(ISBLANK(LeaveTracker[[#This Row],[Employee Name]]),"-----",VLOOKUP(LeaveTracker[[#This Row],[Employee Name]],'List of Employees'!$B$4:$H$767,7))</f>
        <v>CENRO</v>
      </c>
      <c r="F392" s="66" t="str">
        <f>IF(ISBLANK(LeaveTracker[[#This Row],[Employee Name]]),"-----",VLOOKUP(LeaveTracker[[#This Row],[Employee Name]],'List of Employees'!$B$4:$H$767,6))</f>
        <v>CASUAL</v>
      </c>
      <c r="G392" s="49">
        <v>44833</v>
      </c>
      <c r="H392" s="49">
        <v>44833</v>
      </c>
      <c r="I392" s="50" t="s">
        <v>297</v>
      </c>
      <c r="J392" s="52" t="s">
        <v>1000</v>
      </c>
      <c r="K392" s="50" t="str">
        <f ca="1">LeaveTracker[[#This Row],[Days]]&amp;" "&amp;LeaveTracker[[#This Row],[Type of Leave]]</f>
        <v>1 OTHER</v>
      </c>
      <c r="L392" s="9">
        <f ca="1">NETWORKDAYS(LeaveTracker[[#This Row],[Start Date]],LeaveTracker[[#This Row],[End Date]],lstHolidays)</f>
        <v>1</v>
      </c>
      <c r="M392" s="9"/>
    </row>
    <row r="393" spans="1:13" ht="30" customHeight="1" x14ac:dyDescent="0.3">
      <c r="A393" s="50">
        <v>752</v>
      </c>
      <c r="B393" s="55">
        <v>44846</v>
      </c>
      <c r="C393" s="55">
        <v>44825</v>
      </c>
      <c r="D393" s="52" t="s">
        <v>1751</v>
      </c>
      <c r="E393" s="66" t="str">
        <f>IF(ISBLANK(LeaveTracker[[#This Row],[Employee Name]]),"-----",VLOOKUP(LeaveTracker[[#This Row],[Employee Name]],'List of Employees'!$B$4:$H$767,7))</f>
        <v>EEO/CITY MARKET</v>
      </c>
      <c r="F393" s="66" t="str">
        <f>IF(ISBLANK(LeaveTracker[[#This Row],[Employee Name]]),"-----",VLOOKUP(LeaveTracker[[#This Row],[Employee Name]],'List of Employees'!$B$4:$H$767,6))</f>
        <v>CASUAL</v>
      </c>
      <c r="G393" s="49">
        <v>44833</v>
      </c>
      <c r="H393" s="49">
        <v>44834</v>
      </c>
      <c r="I393" s="50" t="s">
        <v>82</v>
      </c>
      <c r="J393" s="52"/>
      <c r="K393" s="50" t="str">
        <f ca="1">LeaveTracker[[#This Row],[Days]]&amp;" "&amp;LeaveTracker[[#This Row],[Type of Leave]]</f>
        <v>2 VL</v>
      </c>
      <c r="L393" s="9">
        <f ca="1">NETWORKDAYS(LeaveTracker[[#This Row],[Start Date]],LeaveTracker[[#This Row],[End Date]],lstHolidays)</f>
        <v>2</v>
      </c>
      <c r="M393" s="9"/>
    </row>
    <row r="394" spans="1:13" ht="30" customHeight="1" x14ac:dyDescent="0.3">
      <c r="A394" s="50">
        <v>753</v>
      </c>
      <c r="B394" s="55">
        <v>44846</v>
      </c>
      <c r="C394" s="55">
        <v>44832</v>
      </c>
      <c r="D394" s="52" t="s">
        <v>1828</v>
      </c>
      <c r="E394" s="66" t="str">
        <f>IF(ISBLANK(LeaveTracker[[#This Row],[Employee Name]]),"-----",VLOOKUP(LeaveTracker[[#This Row],[Employee Name]],'List of Employees'!$B$4:$H$767,7))</f>
        <v>EEO/CITY MARKET</v>
      </c>
      <c r="F394" s="66" t="str">
        <f>IF(ISBLANK(LeaveTracker[[#This Row],[Employee Name]]),"-----",VLOOKUP(LeaveTracker[[#This Row],[Employee Name]],'List of Employees'!$B$4:$H$767,6))</f>
        <v>CASUAL</v>
      </c>
      <c r="G394" s="49">
        <v>44833</v>
      </c>
      <c r="H394" s="49">
        <v>44833</v>
      </c>
      <c r="I394" s="50" t="s">
        <v>297</v>
      </c>
      <c r="J394" s="52" t="s">
        <v>1000</v>
      </c>
      <c r="K394" s="50" t="str">
        <f ca="1">LeaveTracker[[#This Row],[Days]]&amp;" "&amp;LeaveTracker[[#This Row],[Type of Leave]]</f>
        <v>1 OTHER</v>
      </c>
      <c r="L394" s="9">
        <f ca="1">NETWORKDAYS(LeaveTracker[[#This Row],[Start Date]],LeaveTracker[[#This Row],[End Date]],lstHolidays)</f>
        <v>1</v>
      </c>
      <c r="M394" s="9"/>
    </row>
    <row r="395" spans="1:13" ht="30" customHeight="1" x14ac:dyDescent="0.3">
      <c r="A395" s="50">
        <v>753</v>
      </c>
      <c r="B395" s="55">
        <v>44846</v>
      </c>
      <c r="C395" s="55">
        <v>44832</v>
      </c>
      <c r="D395" s="52" t="s">
        <v>1828</v>
      </c>
      <c r="E395" s="66" t="str">
        <f>IF(ISBLANK(LeaveTracker[[#This Row],[Employee Name]]),"-----",VLOOKUP(LeaveTracker[[#This Row],[Employee Name]],'List of Employees'!$B$4:$H$767,7))</f>
        <v>EEO/CITY MARKET</v>
      </c>
      <c r="F395" s="66" t="str">
        <f>IF(ISBLANK(LeaveTracker[[#This Row],[Employee Name]]),"-----",VLOOKUP(LeaveTracker[[#This Row],[Employee Name]],'List of Employees'!$B$4:$H$767,6))</f>
        <v>CASUAL</v>
      </c>
      <c r="G395" s="49">
        <v>44835</v>
      </c>
      <c r="H395" s="49">
        <v>44835</v>
      </c>
      <c r="I395" s="50" t="s">
        <v>297</v>
      </c>
      <c r="J395" s="52" t="s">
        <v>1000</v>
      </c>
      <c r="K395" s="50" t="str">
        <f ca="1">LeaveTracker[[#This Row],[Days]]&amp;" "&amp;LeaveTracker[[#This Row],[Type of Leave]]</f>
        <v>0 OTHER</v>
      </c>
      <c r="L395" s="9">
        <f ca="1">NETWORKDAYS(LeaveTracker[[#This Row],[Start Date]],LeaveTracker[[#This Row],[End Date]],lstHolidays)</f>
        <v>0</v>
      </c>
      <c r="M395" s="9"/>
    </row>
    <row r="396" spans="1:13" ht="30" customHeight="1" x14ac:dyDescent="0.3">
      <c r="A396" s="50">
        <v>753</v>
      </c>
      <c r="B396" s="55">
        <v>44846</v>
      </c>
      <c r="C396" s="55">
        <v>44832</v>
      </c>
      <c r="D396" s="52" t="s">
        <v>1828</v>
      </c>
      <c r="E396" s="66" t="str">
        <f>IF(ISBLANK(LeaveTracker[[#This Row],[Employee Name]]),"-----",VLOOKUP(LeaveTracker[[#This Row],[Employee Name]],'List of Employees'!$B$4:$H$767,7))</f>
        <v>EEO/CITY MARKET</v>
      </c>
      <c r="F396" s="66" t="str">
        <f>IF(ISBLANK(LeaveTracker[[#This Row],[Employee Name]]),"-----",VLOOKUP(LeaveTracker[[#This Row],[Employee Name]],'List of Employees'!$B$4:$H$767,6))</f>
        <v>CASUAL</v>
      </c>
      <c r="G396" s="49">
        <v>44837</v>
      </c>
      <c r="H396" s="49">
        <v>44837</v>
      </c>
      <c r="I396" s="50" t="s">
        <v>297</v>
      </c>
      <c r="J396" s="52" t="s">
        <v>1000</v>
      </c>
      <c r="K396" s="50" t="str">
        <f ca="1">LeaveTracker[[#This Row],[Days]]&amp;" "&amp;LeaveTracker[[#This Row],[Type of Leave]]</f>
        <v>1 OTHER</v>
      </c>
      <c r="L396" s="9">
        <f ca="1">NETWORKDAYS(LeaveTracker[[#This Row],[Start Date]],LeaveTracker[[#This Row],[End Date]],lstHolidays)</f>
        <v>1</v>
      </c>
      <c r="M396" s="9"/>
    </row>
    <row r="397" spans="1:13" ht="30" customHeight="1" x14ac:dyDescent="0.3">
      <c r="A397" s="50">
        <v>754</v>
      </c>
      <c r="B397" s="55">
        <v>44846</v>
      </c>
      <c r="C397" s="55">
        <v>44832</v>
      </c>
      <c r="D397" s="52" t="s">
        <v>1812</v>
      </c>
      <c r="E397" s="66" t="str">
        <f>IF(ISBLANK(LeaveTracker[[#This Row],[Employee Name]]),"-----",VLOOKUP(LeaveTracker[[#This Row],[Employee Name]],'List of Employees'!$B$4:$H$767,7))</f>
        <v>CSWDO</v>
      </c>
      <c r="F397" s="66" t="str">
        <f>IF(ISBLANK(LeaveTracker[[#This Row],[Employee Name]]),"-----",VLOOKUP(LeaveTracker[[#This Row],[Employee Name]],'List of Employees'!$B$4:$H$767,6))</f>
        <v>CASUAL</v>
      </c>
      <c r="G397" s="49">
        <v>44831</v>
      </c>
      <c r="H397" s="49">
        <v>44831</v>
      </c>
      <c r="I397" s="50" t="s">
        <v>81</v>
      </c>
      <c r="J397" s="52"/>
      <c r="K397" s="50" t="str">
        <f ca="1">LeaveTracker[[#This Row],[Days]]&amp;" "&amp;LeaveTracker[[#This Row],[Type of Leave]]</f>
        <v>1 SL</v>
      </c>
      <c r="L397" s="9">
        <f ca="1">NETWORKDAYS(LeaveTracker[[#This Row],[Start Date]],LeaveTracker[[#This Row],[End Date]],lstHolidays)</f>
        <v>1</v>
      </c>
      <c r="M397" s="9"/>
    </row>
    <row r="398" spans="1:13" ht="30" customHeight="1" x14ac:dyDescent="0.3">
      <c r="A398" s="50">
        <v>755</v>
      </c>
      <c r="B398" s="55">
        <v>44846</v>
      </c>
      <c r="C398" s="55">
        <v>44831</v>
      </c>
      <c r="D398" s="52" t="s">
        <v>1844</v>
      </c>
      <c r="E398" s="66" t="str">
        <f>IF(ISBLANK(LeaveTracker[[#This Row],[Employee Name]]),"-----",VLOOKUP(LeaveTracker[[#This Row],[Employee Name]],'List of Employees'!$B$4:$H$767,7))</f>
        <v>ONT</v>
      </c>
      <c r="F398" s="66" t="str">
        <f>IF(ISBLANK(LeaveTracker[[#This Row],[Employee Name]]),"-----",VLOOKUP(LeaveTracker[[#This Row],[Employee Name]],'List of Employees'!$B$4:$H$767,6))</f>
        <v>CASUAL</v>
      </c>
      <c r="G398" s="49">
        <v>44827</v>
      </c>
      <c r="H398" s="49">
        <v>44827</v>
      </c>
      <c r="I398" s="50" t="s">
        <v>81</v>
      </c>
      <c r="J398" s="52"/>
      <c r="K398" s="50" t="str">
        <f ca="1">LeaveTracker[[#This Row],[Days]]&amp;" "&amp;LeaveTracker[[#This Row],[Type of Leave]]</f>
        <v>1 SL</v>
      </c>
      <c r="L398" s="9">
        <f ca="1">NETWORKDAYS(LeaveTracker[[#This Row],[Start Date]],LeaveTracker[[#This Row],[End Date]],lstHolidays)</f>
        <v>1</v>
      </c>
      <c r="M398" s="9"/>
    </row>
    <row r="399" spans="1:13" ht="30" customHeight="1" x14ac:dyDescent="0.3">
      <c r="A399" s="50">
        <v>756</v>
      </c>
      <c r="B399" s="55">
        <v>44846</v>
      </c>
      <c r="C399" s="55">
        <v>44830</v>
      </c>
      <c r="D399" s="52" t="s">
        <v>1858</v>
      </c>
      <c r="E399" s="66" t="str">
        <f>IF(ISBLANK(LeaveTracker[[#This Row],[Employee Name]]),"-----",VLOOKUP(LeaveTracker[[#This Row],[Employee Name]],'List of Employees'!$B$4:$H$767,7))</f>
        <v>TICC</v>
      </c>
      <c r="F399" s="66" t="str">
        <f>IF(ISBLANK(LeaveTracker[[#This Row],[Employee Name]]),"-----",VLOOKUP(LeaveTracker[[#This Row],[Employee Name]],'List of Employees'!$B$4:$H$767,6))</f>
        <v>CASUAL</v>
      </c>
      <c r="G399" s="49">
        <v>44824</v>
      </c>
      <c r="H399" s="49">
        <v>44825</v>
      </c>
      <c r="I399" s="50" t="s">
        <v>81</v>
      </c>
      <c r="J399" s="52"/>
      <c r="K399" s="50" t="str">
        <f ca="1">LeaveTracker[[#This Row],[Days]]&amp;" "&amp;LeaveTracker[[#This Row],[Type of Leave]]</f>
        <v>2 SL</v>
      </c>
      <c r="L399" s="9">
        <f ca="1">NETWORKDAYS(LeaveTracker[[#This Row],[Start Date]],LeaveTracker[[#This Row],[End Date]],lstHolidays)</f>
        <v>2</v>
      </c>
      <c r="M399" s="9"/>
    </row>
    <row r="400" spans="1:13" ht="30" customHeight="1" x14ac:dyDescent="0.3">
      <c r="A400" s="50">
        <v>757</v>
      </c>
      <c r="B400" s="55">
        <v>44846</v>
      </c>
      <c r="C400" s="55">
        <v>44827</v>
      </c>
      <c r="D400" s="52" t="s">
        <v>1860</v>
      </c>
      <c r="E400" s="66" t="str">
        <f>IF(ISBLANK(LeaveTracker[[#This Row],[Employee Name]]),"-----",VLOOKUP(LeaveTracker[[#This Row],[Employee Name]],'List of Employees'!$B$4:$H$767,7))</f>
        <v>TICC</v>
      </c>
      <c r="F400" s="66" t="str">
        <f>IF(ISBLANK(LeaveTracker[[#This Row],[Employee Name]]),"-----",VLOOKUP(LeaveTracker[[#This Row],[Employee Name]],'List of Employees'!$B$4:$H$767,6))</f>
        <v>CASUAL</v>
      </c>
      <c r="G400" s="49">
        <v>44826</v>
      </c>
      <c r="H400" s="49">
        <v>44826</v>
      </c>
      <c r="I400" s="50" t="s">
        <v>81</v>
      </c>
      <c r="J400" s="52"/>
      <c r="K400" s="50" t="str">
        <f ca="1">LeaveTracker[[#This Row],[Days]]&amp;" "&amp;LeaveTracker[[#This Row],[Type of Leave]]</f>
        <v>1 SL</v>
      </c>
      <c r="L400" s="9">
        <f ca="1">NETWORKDAYS(LeaveTracker[[#This Row],[Start Date]],LeaveTracker[[#This Row],[End Date]],lstHolidays)</f>
        <v>1</v>
      </c>
      <c r="M400" s="9"/>
    </row>
    <row r="401" spans="1:13" ht="30" customHeight="1" x14ac:dyDescent="0.3">
      <c r="A401" s="50">
        <v>758</v>
      </c>
      <c r="B401" s="55">
        <v>44846</v>
      </c>
      <c r="C401" s="55">
        <v>44831</v>
      </c>
      <c r="D401" s="52" t="s">
        <v>1804</v>
      </c>
      <c r="E401" s="66" t="str">
        <f>IF(ISBLANK(LeaveTracker[[#This Row],[Employee Name]]),"-----",VLOOKUP(LeaveTracker[[#This Row],[Employee Name]],'List of Employees'!$B$4:$H$767,7))</f>
        <v>TICC</v>
      </c>
      <c r="F401" s="66" t="str">
        <f>IF(ISBLANK(LeaveTracker[[#This Row],[Employee Name]]),"-----",VLOOKUP(LeaveTracker[[#This Row],[Employee Name]],'List of Employees'!$B$4:$H$767,6))</f>
        <v>CASUAL</v>
      </c>
      <c r="G401" s="49">
        <v>44826</v>
      </c>
      <c r="H401" s="49">
        <v>44827</v>
      </c>
      <c r="I401" s="50" t="s">
        <v>81</v>
      </c>
      <c r="J401" s="52"/>
      <c r="K401" s="50" t="str">
        <f ca="1">LeaveTracker[[#This Row],[Days]]&amp;" "&amp;LeaveTracker[[#This Row],[Type of Leave]]</f>
        <v>2 SL</v>
      </c>
      <c r="L401" s="9">
        <f ca="1">NETWORKDAYS(LeaveTracker[[#This Row],[Start Date]],LeaveTracker[[#This Row],[End Date]],lstHolidays)</f>
        <v>2</v>
      </c>
      <c r="M401" s="9"/>
    </row>
    <row r="402" spans="1:13" ht="30" customHeight="1" x14ac:dyDescent="0.3">
      <c r="A402" s="50">
        <v>759</v>
      </c>
      <c r="B402" s="55">
        <v>44846</v>
      </c>
      <c r="C402" s="55">
        <v>44831</v>
      </c>
      <c r="D402" s="52" t="s">
        <v>2287</v>
      </c>
      <c r="E402" s="66" t="str">
        <f>IF(ISBLANK(LeaveTracker[[#This Row],[Employee Name]]),"-----",VLOOKUP(LeaveTracker[[#This Row],[Employee Name]],'List of Employees'!$B$4:$H$767,7))</f>
        <v>TICC</v>
      </c>
      <c r="F402" s="66" t="str">
        <f>IF(ISBLANK(LeaveTracker[[#This Row],[Employee Name]]),"-----",VLOOKUP(LeaveTracker[[#This Row],[Employee Name]],'List of Employees'!$B$4:$H$767,6))</f>
        <v>CASUAL</v>
      </c>
      <c r="G402" s="49">
        <v>44827</v>
      </c>
      <c r="H402" s="49">
        <v>44828</v>
      </c>
      <c r="I402" s="50" t="s">
        <v>81</v>
      </c>
      <c r="J402" s="52"/>
      <c r="K402" s="50" t="str">
        <f ca="1">LeaveTracker[[#This Row],[Days]]&amp;" "&amp;LeaveTracker[[#This Row],[Type of Leave]]</f>
        <v>1 SL</v>
      </c>
      <c r="L402" s="9">
        <f ca="1">NETWORKDAYS(LeaveTracker[[#This Row],[Start Date]],LeaveTracker[[#This Row],[End Date]],lstHolidays)</f>
        <v>1</v>
      </c>
      <c r="M402" s="9"/>
    </row>
    <row r="403" spans="1:13" ht="30" customHeight="1" x14ac:dyDescent="0.3">
      <c r="A403" s="50">
        <v>760</v>
      </c>
      <c r="B403" s="55">
        <v>44846</v>
      </c>
      <c r="C403" s="55">
        <v>44831</v>
      </c>
      <c r="D403" s="52" t="s">
        <v>1845</v>
      </c>
      <c r="E403" s="66" t="str">
        <f>IF(ISBLANK(LeaveTracker[[#This Row],[Employee Name]]),"-----",VLOOKUP(LeaveTracker[[#This Row],[Employee Name]],'List of Employees'!$B$4:$H$767,7))</f>
        <v>TICC</v>
      </c>
      <c r="F403" s="66" t="str">
        <f>IF(ISBLANK(LeaveTracker[[#This Row],[Employee Name]]),"-----",VLOOKUP(LeaveTracker[[#This Row],[Employee Name]],'List of Employees'!$B$4:$H$767,6))</f>
        <v>CASUAL</v>
      </c>
      <c r="G403" s="49">
        <v>44827</v>
      </c>
      <c r="H403" s="49">
        <v>44827</v>
      </c>
      <c r="I403" s="50" t="s">
        <v>81</v>
      </c>
      <c r="J403" s="52"/>
      <c r="K403" s="50" t="str">
        <f ca="1">LeaveTracker[[#This Row],[Days]]&amp;" "&amp;LeaveTracker[[#This Row],[Type of Leave]]</f>
        <v>1 SL</v>
      </c>
      <c r="L403" s="9">
        <f ca="1">NETWORKDAYS(LeaveTracker[[#This Row],[Start Date]],LeaveTracker[[#This Row],[End Date]],lstHolidays)</f>
        <v>1</v>
      </c>
      <c r="M403" s="9"/>
    </row>
    <row r="404" spans="1:13" ht="30" customHeight="1" x14ac:dyDescent="0.3">
      <c r="A404" s="50">
        <v>761</v>
      </c>
      <c r="B404" s="55">
        <v>44846</v>
      </c>
      <c r="C404" s="55">
        <v>44827</v>
      </c>
      <c r="D404" s="52" t="s">
        <v>1816</v>
      </c>
      <c r="E404" s="66" t="str">
        <f>IF(ISBLANK(LeaveTracker[[#This Row],[Employee Name]]),"-----",VLOOKUP(LeaveTracker[[#This Row],[Employee Name]],'List of Employees'!$B$4:$H$767,7))</f>
        <v>CHO</v>
      </c>
      <c r="F404" s="66" t="str">
        <f>IF(ISBLANK(LeaveTracker[[#This Row],[Employee Name]]),"-----",VLOOKUP(LeaveTracker[[#This Row],[Employee Name]],'List of Employees'!$B$4:$H$767,6))</f>
        <v>CASUAL</v>
      </c>
      <c r="G404" s="49">
        <v>44826</v>
      </c>
      <c r="H404" s="49">
        <v>44826</v>
      </c>
      <c r="I404" s="50" t="s">
        <v>81</v>
      </c>
      <c r="J404" s="52"/>
      <c r="K404" s="50" t="str">
        <f ca="1">LeaveTracker[[#This Row],[Days]]&amp;" "&amp;LeaveTracker[[#This Row],[Type of Leave]]</f>
        <v>1 SL</v>
      </c>
      <c r="L404" s="9">
        <f ca="1">NETWORKDAYS(LeaveTracker[[#This Row],[Start Date]],LeaveTracker[[#This Row],[End Date]],lstHolidays)</f>
        <v>1</v>
      </c>
      <c r="M404" s="9"/>
    </row>
    <row r="405" spans="1:13" ht="30" customHeight="1" x14ac:dyDescent="0.3">
      <c r="A405" s="50">
        <v>762</v>
      </c>
      <c r="B405" s="55">
        <v>44846</v>
      </c>
      <c r="C405" s="55">
        <v>44827</v>
      </c>
      <c r="D405" s="52" t="s">
        <v>1816</v>
      </c>
      <c r="E405" s="66" t="str">
        <f>IF(ISBLANK(LeaveTracker[[#This Row],[Employee Name]]),"-----",VLOOKUP(LeaveTracker[[#This Row],[Employee Name]],'List of Employees'!$B$4:$H$767,7))</f>
        <v>CHO</v>
      </c>
      <c r="F405" s="66" t="str">
        <f>IF(ISBLANK(LeaveTracker[[#This Row],[Employee Name]]),"-----",VLOOKUP(LeaveTracker[[#This Row],[Employee Name]],'List of Employees'!$B$4:$H$767,6))</f>
        <v>CASUAL</v>
      </c>
      <c r="G405" s="49">
        <v>44819</v>
      </c>
      <c r="H405" s="49">
        <v>44819</v>
      </c>
      <c r="I405" s="50" t="s">
        <v>81</v>
      </c>
      <c r="J405" s="52"/>
      <c r="K405" s="50" t="str">
        <f ca="1">LeaveTracker[[#This Row],[Days]]&amp;" "&amp;LeaveTracker[[#This Row],[Type of Leave]]</f>
        <v>1 SL</v>
      </c>
      <c r="L405" s="9">
        <f ca="1">NETWORKDAYS(LeaveTracker[[#This Row],[Start Date]],LeaveTracker[[#This Row],[End Date]],lstHolidays)</f>
        <v>1</v>
      </c>
      <c r="M405" s="9"/>
    </row>
    <row r="406" spans="1:13" ht="30" customHeight="1" x14ac:dyDescent="0.3">
      <c r="A406" s="50">
        <v>763</v>
      </c>
      <c r="B406" s="55">
        <v>44846</v>
      </c>
      <c r="C406" s="55">
        <v>44830</v>
      </c>
      <c r="D406" s="52" t="s">
        <v>1779</v>
      </c>
      <c r="E406" s="66" t="str">
        <f>IF(ISBLANK(LeaveTracker[[#This Row],[Employee Name]]),"-----",VLOOKUP(LeaveTracker[[#This Row],[Employee Name]],'List of Employees'!$B$4:$H$767,7))</f>
        <v>PICNIC GROVE</v>
      </c>
      <c r="F406" s="66" t="str">
        <f>IF(ISBLANK(LeaveTracker[[#This Row],[Employee Name]]),"-----",VLOOKUP(LeaveTracker[[#This Row],[Employee Name]],'List of Employees'!$B$4:$H$767,6))</f>
        <v>CASUAL</v>
      </c>
      <c r="G406" s="49">
        <v>44821</v>
      </c>
      <c r="H406" s="49">
        <v>44825</v>
      </c>
      <c r="I406" s="50" t="s">
        <v>81</v>
      </c>
      <c r="J406" s="52"/>
      <c r="K406" s="50" t="str">
        <f ca="1">LeaveTracker[[#This Row],[Days]]&amp;" "&amp;LeaveTracker[[#This Row],[Type of Leave]]</f>
        <v>3 SL</v>
      </c>
      <c r="L406" s="9">
        <f ca="1">NETWORKDAYS(LeaveTracker[[#This Row],[Start Date]],LeaveTracker[[#This Row],[End Date]],lstHolidays)</f>
        <v>3</v>
      </c>
      <c r="M406" s="9"/>
    </row>
    <row r="407" spans="1:13" ht="30" customHeight="1" x14ac:dyDescent="0.3">
      <c r="A407" s="50">
        <v>764</v>
      </c>
      <c r="B407" s="55">
        <v>44846</v>
      </c>
      <c r="C407" s="55">
        <v>44830</v>
      </c>
      <c r="D407" s="52" t="s">
        <v>1873</v>
      </c>
      <c r="E407" s="66" t="str">
        <f>IF(ISBLANK(LeaveTracker[[#This Row],[Employee Name]]),"-----",VLOOKUP(LeaveTracker[[#This Row],[Employee Name]],'List of Employees'!$B$4:$H$767,7))</f>
        <v>CHO</v>
      </c>
      <c r="F407" s="66" t="str">
        <f>IF(ISBLANK(LeaveTracker[[#This Row],[Employee Name]]),"-----",VLOOKUP(LeaveTracker[[#This Row],[Employee Name]],'List of Employees'!$B$4:$H$767,6))</f>
        <v>CASUAL</v>
      </c>
      <c r="G407" s="49">
        <v>44825</v>
      </c>
      <c r="H407" s="49">
        <v>44827</v>
      </c>
      <c r="I407" s="50" t="s">
        <v>81</v>
      </c>
      <c r="J407" s="52"/>
      <c r="K407" s="50" t="str">
        <f ca="1">LeaveTracker[[#This Row],[Days]]&amp;" "&amp;LeaveTracker[[#This Row],[Type of Leave]]</f>
        <v>3 SL</v>
      </c>
      <c r="L407" s="9">
        <f ca="1">NETWORKDAYS(LeaveTracker[[#This Row],[Start Date]],LeaveTracker[[#This Row],[End Date]],lstHolidays)</f>
        <v>3</v>
      </c>
      <c r="M407" s="9"/>
    </row>
    <row r="408" spans="1:13" ht="30" customHeight="1" x14ac:dyDescent="0.3">
      <c r="A408" s="50">
        <v>765</v>
      </c>
      <c r="B408" s="55">
        <v>44846</v>
      </c>
      <c r="C408" s="55">
        <v>44844</v>
      </c>
      <c r="D408" s="52" t="s">
        <v>1874</v>
      </c>
      <c r="E408" s="66" t="str">
        <f>IF(ISBLANK(LeaveTracker[[#This Row],[Employee Name]]),"-----",VLOOKUP(LeaveTracker[[#This Row],[Employee Name]],'List of Employees'!$B$4:$H$767,7))</f>
        <v>TOPS-CSU</v>
      </c>
      <c r="F408" s="66" t="str">
        <f>IF(ISBLANK(LeaveTracker[[#This Row],[Employee Name]]),"-----",VLOOKUP(LeaveTracker[[#This Row],[Employee Name]],'List of Employees'!$B$4:$H$767,6))</f>
        <v>CASUAL</v>
      </c>
      <c r="G408" s="49">
        <v>44851</v>
      </c>
      <c r="H408" s="49">
        <v>44855</v>
      </c>
      <c r="I408" s="50" t="s">
        <v>82</v>
      </c>
      <c r="J408" s="52"/>
      <c r="K408" s="50" t="str">
        <f ca="1">LeaveTracker[[#This Row],[Days]]&amp;" "&amp;LeaveTracker[[#This Row],[Type of Leave]]</f>
        <v>5 VL</v>
      </c>
      <c r="L408" s="9">
        <f ca="1">NETWORKDAYS(LeaveTracker[[#This Row],[Start Date]],LeaveTracker[[#This Row],[End Date]],lstHolidays)</f>
        <v>5</v>
      </c>
      <c r="M408" s="9"/>
    </row>
    <row r="409" spans="1:13" ht="30" customHeight="1" x14ac:dyDescent="0.3">
      <c r="A409" s="50">
        <v>765</v>
      </c>
      <c r="B409" s="55">
        <v>44846</v>
      </c>
      <c r="C409" s="55">
        <v>44844</v>
      </c>
      <c r="D409" s="52" t="s">
        <v>1874</v>
      </c>
      <c r="E409" s="66" t="str">
        <f>IF(ISBLANK(LeaveTracker[[#This Row],[Employee Name]]),"-----",VLOOKUP(LeaveTracker[[#This Row],[Employee Name]],'List of Employees'!$B$4:$H$767,7))</f>
        <v>TOPS-CSU</v>
      </c>
      <c r="F409" s="66" t="str">
        <f>IF(ISBLANK(LeaveTracker[[#This Row],[Employee Name]]),"-----",VLOOKUP(LeaveTracker[[#This Row],[Employee Name]],'List of Employees'!$B$4:$H$767,6))</f>
        <v>CASUAL</v>
      </c>
      <c r="G409" s="49">
        <v>44858</v>
      </c>
      <c r="H409" s="49">
        <v>44862</v>
      </c>
      <c r="I409" s="50" t="s">
        <v>82</v>
      </c>
      <c r="J409" s="52"/>
      <c r="K409" s="50" t="str">
        <f ca="1">LeaveTracker[[#This Row],[Days]]&amp;" "&amp;LeaveTracker[[#This Row],[Type of Leave]]</f>
        <v>5 VL</v>
      </c>
      <c r="L409" s="9">
        <f ca="1">NETWORKDAYS(LeaveTracker[[#This Row],[Start Date]],LeaveTracker[[#This Row],[End Date]],lstHolidays)</f>
        <v>5</v>
      </c>
      <c r="M409" s="9"/>
    </row>
    <row r="410" spans="1:13" ht="30" customHeight="1" x14ac:dyDescent="0.3">
      <c r="A410" s="50">
        <v>766</v>
      </c>
      <c r="B410" s="55">
        <v>44846</v>
      </c>
      <c r="C410" s="55">
        <v>44805</v>
      </c>
      <c r="D410" s="52" t="s">
        <v>1875</v>
      </c>
      <c r="E410" s="66" t="str">
        <f>IF(ISBLANK(LeaveTracker[[#This Row],[Employee Name]]),"-----",VLOOKUP(LeaveTracker[[#This Row],[Employee Name]],'List of Employees'!$B$4:$H$767,7))</f>
        <v>CTO-LICENSE</v>
      </c>
      <c r="F410" s="66" t="str">
        <f>IF(ISBLANK(LeaveTracker[[#This Row],[Employee Name]]),"-----",VLOOKUP(LeaveTracker[[#This Row],[Employee Name]],'List of Employees'!$B$4:$H$767,6))</f>
        <v>CASUAL</v>
      </c>
      <c r="G410" s="49">
        <v>44803</v>
      </c>
      <c r="H410" s="49">
        <v>44803</v>
      </c>
      <c r="I410" s="50" t="s">
        <v>81</v>
      </c>
      <c r="J410" s="52"/>
      <c r="K410" s="50" t="str">
        <f ca="1">LeaveTracker[[#This Row],[Days]]&amp;" "&amp;LeaveTracker[[#This Row],[Type of Leave]]</f>
        <v>1 SL</v>
      </c>
      <c r="L410" s="9">
        <f ca="1">NETWORKDAYS(LeaveTracker[[#This Row],[Start Date]],LeaveTracker[[#This Row],[End Date]],lstHolidays)</f>
        <v>1</v>
      </c>
      <c r="M410" s="9"/>
    </row>
    <row r="411" spans="1:13" ht="30" customHeight="1" x14ac:dyDescent="0.3">
      <c r="A411" s="50">
        <v>767</v>
      </c>
      <c r="B411" s="55">
        <v>44858</v>
      </c>
      <c r="C411" s="55">
        <v>44743</v>
      </c>
      <c r="D411" s="52" t="s">
        <v>1876</v>
      </c>
      <c r="E411" s="66" t="str">
        <f>IF(ISBLANK(LeaveTracker[[#This Row],[Employee Name]]),"-----",VLOOKUP(LeaveTracker[[#This Row],[Employee Name]],'List of Employees'!$B$4:$H$767,7))</f>
        <v>CTO</v>
      </c>
      <c r="F411" s="66" t="str">
        <f>IF(ISBLANK(LeaveTracker[[#This Row],[Employee Name]]),"-----",VLOOKUP(LeaveTracker[[#This Row],[Employee Name]],'List of Employees'!$B$4:$H$767,6))</f>
        <v>JOBCON</v>
      </c>
      <c r="G411" s="49">
        <v>44732</v>
      </c>
      <c r="H411" s="49">
        <v>44735</v>
      </c>
      <c r="I411" s="50" t="s">
        <v>1019</v>
      </c>
      <c r="J411" s="52" t="s">
        <v>1877</v>
      </c>
      <c r="K411" s="50" t="str">
        <f ca="1">LeaveTracker[[#This Row],[Days]]&amp;" "&amp;LeaveTracker[[#This Row],[Type of Leave]]</f>
        <v>4 WITHOUTPAY</v>
      </c>
      <c r="L411" s="9">
        <f ca="1">NETWORKDAYS(LeaveTracker[[#This Row],[Start Date]],LeaveTracker[[#This Row],[End Date]],lstHolidays)</f>
        <v>4</v>
      </c>
      <c r="M411" s="9"/>
    </row>
    <row r="412" spans="1:13" ht="30" customHeight="1" x14ac:dyDescent="0.3">
      <c r="A412" s="50">
        <v>768</v>
      </c>
      <c r="B412" s="55">
        <v>44858</v>
      </c>
      <c r="C412" s="55">
        <v>44743</v>
      </c>
      <c r="D412" s="52" t="s">
        <v>1876</v>
      </c>
      <c r="E412" s="66" t="str">
        <f>IF(ISBLANK(LeaveTracker[[#This Row],[Employee Name]]),"-----",VLOOKUP(LeaveTracker[[#This Row],[Employee Name]],'List of Employees'!$B$4:$H$767,7))</f>
        <v>CTO</v>
      </c>
      <c r="F412" s="66" t="str">
        <f>IF(ISBLANK(LeaveTracker[[#This Row],[Employee Name]]),"-----",VLOOKUP(LeaveTracker[[#This Row],[Employee Name]],'List of Employees'!$B$4:$H$767,6))</f>
        <v>JOBCON</v>
      </c>
      <c r="G412" s="49">
        <v>44742</v>
      </c>
      <c r="H412" s="49">
        <v>44742</v>
      </c>
      <c r="I412" s="50" t="s">
        <v>1019</v>
      </c>
      <c r="J412" s="52" t="s">
        <v>1877</v>
      </c>
      <c r="K412" s="50" t="str">
        <f ca="1">LeaveTracker[[#This Row],[Days]]&amp;" "&amp;LeaveTracker[[#This Row],[Type of Leave]]</f>
        <v>1 WITHOUTPAY</v>
      </c>
      <c r="L412" s="9">
        <f ca="1">NETWORKDAYS(LeaveTracker[[#This Row],[Start Date]],LeaveTracker[[#This Row],[End Date]],lstHolidays)</f>
        <v>1</v>
      </c>
      <c r="M412" s="9"/>
    </row>
    <row r="413" spans="1:13" ht="30" customHeight="1" x14ac:dyDescent="0.3">
      <c r="A413" s="50">
        <v>768</v>
      </c>
      <c r="B413" s="55">
        <v>44858</v>
      </c>
      <c r="C413" s="55">
        <v>44679</v>
      </c>
      <c r="D413" s="52" t="s">
        <v>1804</v>
      </c>
      <c r="E413" s="66" t="str">
        <f>IF(ISBLANK(LeaveTracker[[#This Row],[Employee Name]]),"-----",VLOOKUP(LeaveTracker[[#This Row],[Employee Name]],'List of Employees'!$B$4:$H$767,7))</f>
        <v>TICC</v>
      </c>
      <c r="F413" s="66" t="str">
        <f>IF(ISBLANK(LeaveTracker[[#This Row],[Employee Name]]),"-----",VLOOKUP(LeaveTracker[[#This Row],[Employee Name]],'List of Employees'!$B$4:$H$767,6))</f>
        <v>CASUAL</v>
      </c>
      <c r="G413" s="49">
        <v>44678</v>
      </c>
      <c r="H413" s="49">
        <v>44678</v>
      </c>
      <c r="I413" s="50" t="s">
        <v>81</v>
      </c>
      <c r="J413" s="52"/>
      <c r="K413" s="50" t="str">
        <f ca="1">LeaveTracker[[#This Row],[Days]]&amp;" "&amp;LeaveTracker[[#This Row],[Type of Leave]]</f>
        <v>1 SL</v>
      </c>
      <c r="L413" s="9">
        <f ca="1">NETWORKDAYS(LeaveTracker[[#This Row],[Start Date]],LeaveTracker[[#This Row],[End Date]],lstHolidays)</f>
        <v>1</v>
      </c>
      <c r="M413" s="9"/>
    </row>
    <row r="414" spans="1:13" ht="30" customHeight="1" x14ac:dyDescent="0.3">
      <c r="A414" s="50">
        <v>769</v>
      </c>
      <c r="B414" s="55">
        <v>44858</v>
      </c>
      <c r="C414" s="55">
        <v>44707</v>
      </c>
      <c r="D414" s="52" t="s">
        <v>1804</v>
      </c>
      <c r="E414" s="66" t="str">
        <f>IF(ISBLANK(LeaveTracker[[#This Row],[Employee Name]]),"-----",VLOOKUP(LeaveTracker[[#This Row],[Employee Name]],'List of Employees'!$B$4:$H$767,7))</f>
        <v>TICC</v>
      </c>
      <c r="F414" s="66" t="str">
        <f>IF(ISBLANK(LeaveTracker[[#This Row],[Employee Name]]),"-----",VLOOKUP(LeaveTracker[[#This Row],[Employee Name]],'List of Employees'!$B$4:$H$767,6))</f>
        <v>CASUAL</v>
      </c>
      <c r="G414" s="49">
        <v>44706</v>
      </c>
      <c r="H414" s="49">
        <v>44706</v>
      </c>
      <c r="I414" s="50" t="s">
        <v>81</v>
      </c>
      <c r="J414" s="52"/>
      <c r="K414" s="50" t="str">
        <f ca="1">LeaveTracker[[#This Row],[Days]]&amp;" "&amp;LeaveTracker[[#This Row],[Type of Leave]]</f>
        <v>1 SL</v>
      </c>
      <c r="L414" s="9">
        <f ca="1">NETWORKDAYS(LeaveTracker[[#This Row],[Start Date]],LeaveTracker[[#This Row],[End Date]],lstHolidays)</f>
        <v>1</v>
      </c>
      <c r="M414" s="9"/>
    </row>
    <row r="415" spans="1:13" ht="30" customHeight="1" x14ac:dyDescent="0.3">
      <c r="A415" s="50">
        <v>770</v>
      </c>
      <c r="B415" s="55">
        <v>44858</v>
      </c>
      <c r="C415" s="55">
        <v>44713</v>
      </c>
      <c r="D415" s="52" t="s">
        <v>1804</v>
      </c>
      <c r="E415" s="66" t="str">
        <f>IF(ISBLANK(LeaveTracker[[#This Row],[Employee Name]]),"-----",VLOOKUP(LeaveTracker[[#This Row],[Employee Name]],'List of Employees'!$B$4:$H$767,7))</f>
        <v>TICC</v>
      </c>
      <c r="F415" s="66" t="str">
        <f>IF(ISBLANK(LeaveTracker[[#This Row],[Employee Name]]),"-----",VLOOKUP(LeaveTracker[[#This Row],[Employee Name]],'List of Employees'!$B$4:$H$767,6))</f>
        <v>CASUAL</v>
      </c>
      <c r="G415" s="49">
        <v>44720</v>
      </c>
      <c r="H415" s="49">
        <v>44720</v>
      </c>
      <c r="I415" s="50" t="s">
        <v>82</v>
      </c>
      <c r="J415" s="52"/>
      <c r="K415" s="50" t="str">
        <f ca="1">LeaveTracker[[#This Row],[Days]]&amp;" "&amp;LeaveTracker[[#This Row],[Type of Leave]]</f>
        <v>1 VL</v>
      </c>
      <c r="L415" s="9">
        <f ca="1">NETWORKDAYS(LeaveTracker[[#This Row],[Start Date]],LeaveTracker[[#This Row],[End Date]],lstHolidays)</f>
        <v>1</v>
      </c>
      <c r="M415" s="9"/>
    </row>
    <row r="416" spans="1:13" ht="30" customHeight="1" x14ac:dyDescent="0.3">
      <c r="A416" s="50">
        <v>771</v>
      </c>
      <c r="B416" s="55">
        <v>44858</v>
      </c>
      <c r="C416" s="55">
        <v>44767</v>
      </c>
      <c r="D416" s="52" t="s">
        <v>1804</v>
      </c>
      <c r="E416" s="66" t="str">
        <f>IF(ISBLANK(LeaveTracker[[#This Row],[Employee Name]]),"-----",VLOOKUP(LeaveTracker[[#This Row],[Employee Name]],'List of Employees'!$B$4:$H$767,7))</f>
        <v>TICC</v>
      </c>
      <c r="F416" s="66" t="str">
        <f>IF(ISBLANK(LeaveTracker[[#This Row],[Employee Name]]),"-----",VLOOKUP(LeaveTracker[[#This Row],[Employee Name]],'List of Employees'!$B$4:$H$767,6))</f>
        <v>CASUAL</v>
      </c>
      <c r="G416" s="49">
        <v>44760</v>
      </c>
      <c r="H416" s="49">
        <v>44762</v>
      </c>
      <c r="I416" s="50" t="s">
        <v>81</v>
      </c>
      <c r="J416" s="52"/>
      <c r="K416" s="50" t="str">
        <f ca="1">LeaveTracker[[#This Row],[Days]]&amp;" "&amp;LeaveTracker[[#This Row],[Type of Leave]]</f>
        <v>3 SL</v>
      </c>
      <c r="L416" s="9">
        <f ca="1">NETWORKDAYS(LeaveTracker[[#This Row],[Start Date]],LeaveTracker[[#This Row],[End Date]],lstHolidays)</f>
        <v>3</v>
      </c>
      <c r="M416" s="9"/>
    </row>
    <row r="417" spans="1:13" ht="30" customHeight="1" x14ac:dyDescent="0.3">
      <c r="A417" s="50">
        <v>772</v>
      </c>
      <c r="B417" s="55">
        <v>44858</v>
      </c>
      <c r="C417" s="55">
        <v>44742</v>
      </c>
      <c r="D417" s="52" t="s">
        <v>1878</v>
      </c>
      <c r="E417" s="66" t="str">
        <f>IF(ISBLANK(LeaveTracker[[#This Row],[Employee Name]]),"-----",VLOOKUP(LeaveTracker[[#This Row],[Employee Name]],'List of Employees'!$B$4:$H$767,7))</f>
        <v>VMO/SP</v>
      </c>
      <c r="F417" s="66" t="str">
        <f>IF(ISBLANK(LeaveTracker[[#This Row],[Employee Name]]),"-----",VLOOKUP(LeaveTracker[[#This Row],[Employee Name]],'List of Employees'!$B$4:$H$767,6))</f>
        <v>CASUAL</v>
      </c>
      <c r="G417" s="49"/>
      <c r="H417" s="49"/>
      <c r="I417" s="50" t="s">
        <v>297</v>
      </c>
      <c r="J417" s="52" t="s">
        <v>688</v>
      </c>
      <c r="K417" s="50" t="str">
        <f ca="1">LeaveTracker[[#This Row],[Days]]&amp;" "&amp;LeaveTracker[[#This Row],[Type of Leave]]</f>
        <v>0 OTHER</v>
      </c>
      <c r="L417" s="9">
        <f ca="1">NETWORKDAYS(LeaveTracker[[#This Row],[Start Date]],LeaveTracker[[#This Row],[End Date]],lstHolidays)</f>
        <v>0</v>
      </c>
      <c r="M417" s="9"/>
    </row>
    <row r="418" spans="1:13" ht="30" customHeight="1" x14ac:dyDescent="0.3">
      <c r="A418" s="50">
        <v>773</v>
      </c>
      <c r="B418" s="55">
        <v>44858</v>
      </c>
      <c r="C418" s="55">
        <v>44649</v>
      </c>
      <c r="D418" s="52" t="s">
        <v>1879</v>
      </c>
      <c r="E418" s="66" t="str">
        <f>IF(ISBLANK(LeaveTracker[[#This Row],[Employee Name]]),"-----",VLOOKUP(LeaveTracker[[#This Row],[Employee Name]],'List of Employees'!$B$4:$H$767,7))</f>
        <v>CENRO</v>
      </c>
      <c r="F418" s="66" t="str">
        <f>IF(ISBLANK(LeaveTracker[[#This Row],[Employee Name]]),"-----",VLOOKUP(LeaveTracker[[#This Row],[Employee Name]],'List of Employees'!$B$4:$H$767,6))</f>
        <v>CASUAL</v>
      </c>
      <c r="G418" s="49"/>
      <c r="H418" s="49"/>
      <c r="I418" s="50" t="s">
        <v>297</v>
      </c>
      <c r="J418" s="52" t="s">
        <v>688</v>
      </c>
      <c r="K418" s="50" t="str">
        <f ca="1">LeaveTracker[[#This Row],[Days]]&amp;" "&amp;LeaveTracker[[#This Row],[Type of Leave]]</f>
        <v>0 OTHER</v>
      </c>
      <c r="L418" s="9">
        <f ca="1">NETWORKDAYS(LeaveTracker[[#This Row],[Start Date]],LeaveTracker[[#This Row],[End Date]],lstHolidays)</f>
        <v>0</v>
      </c>
      <c r="M418" s="9"/>
    </row>
    <row r="419" spans="1:13" ht="30" customHeight="1" x14ac:dyDescent="0.3">
      <c r="A419" s="50">
        <v>774</v>
      </c>
      <c r="B419" s="55">
        <v>44859</v>
      </c>
      <c r="C419" s="55">
        <v>44683</v>
      </c>
      <c r="D419" s="52" t="s">
        <v>1721</v>
      </c>
      <c r="E419" s="66" t="str">
        <f>IF(ISBLANK(LeaveTracker[[#This Row],[Employee Name]]),"-----",VLOOKUP(LeaveTracker[[#This Row],[Employee Name]],'List of Employees'!$B$4:$H$767,7))</f>
        <v>TCIS</v>
      </c>
      <c r="F419" s="66" t="str">
        <f>IF(ISBLANK(LeaveTracker[[#This Row],[Employee Name]]),"-----",VLOOKUP(LeaveTracker[[#This Row],[Employee Name]],'List of Employees'!$B$4:$H$767,6))</f>
        <v>CASUAL</v>
      </c>
      <c r="G419" s="49">
        <v>44678</v>
      </c>
      <c r="H419" s="49">
        <v>44678</v>
      </c>
      <c r="I419" s="50" t="s">
        <v>82</v>
      </c>
      <c r="J419" s="52"/>
      <c r="K419" s="50" t="str">
        <f ca="1">LeaveTracker[[#This Row],[Days]]&amp;" "&amp;LeaveTracker[[#This Row],[Type of Leave]]</f>
        <v>1 VL</v>
      </c>
      <c r="L419" s="9">
        <f ca="1">NETWORKDAYS(LeaveTracker[[#This Row],[Start Date]],LeaveTracker[[#This Row],[End Date]],lstHolidays)</f>
        <v>1</v>
      </c>
      <c r="M419" s="9"/>
    </row>
    <row r="420" spans="1:13" ht="30" customHeight="1" x14ac:dyDescent="0.3">
      <c r="A420" s="50">
        <v>774</v>
      </c>
      <c r="B420" s="55">
        <v>44859</v>
      </c>
      <c r="C420" s="55">
        <v>44683</v>
      </c>
      <c r="D420" s="52" t="s">
        <v>1721</v>
      </c>
      <c r="E420" s="66" t="str">
        <f>IF(ISBLANK(LeaveTracker[[#This Row],[Employee Name]]),"-----",VLOOKUP(LeaveTracker[[#This Row],[Employee Name]],'List of Employees'!$B$4:$H$767,7))</f>
        <v>TCIS</v>
      </c>
      <c r="F420" s="66" t="str">
        <f>IF(ISBLANK(LeaveTracker[[#This Row],[Employee Name]]),"-----",VLOOKUP(LeaveTracker[[#This Row],[Employee Name]],'List of Employees'!$B$4:$H$767,6))</f>
        <v>CASUAL</v>
      </c>
      <c r="G420" s="49">
        <v>44680</v>
      </c>
      <c r="H420" s="49">
        <v>44680</v>
      </c>
      <c r="I420" s="50" t="s">
        <v>82</v>
      </c>
      <c r="J420" s="52"/>
      <c r="K420" s="50" t="str">
        <f ca="1">LeaveTracker[[#This Row],[Days]]&amp;" "&amp;LeaveTracker[[#This Row],[Type of Leave]]</f>
        <v>1 VL</v>
      </c>
      <c r="L420" s="9">
        <f ca="1">NETWORKDAYS(LeaveTracker[[#This Row],[Start Date]],LeaveTracker[[#This Row],[End Date]],lstHolidays)</f>
        <v>1</v>
      </c>
      <c r="M420" s="9"/>
    </row>
    <row r="421" spans="1:13" ht="30" customHeight="1" x14ac:dyDescent="0.3">
      <c r="A421" s="50">
        <v>775</v>
      </c>
      <c r="B421" s="55">
        <v>44859</v>
      </c>
      <c r="C421" s="55">
        <v>44761</v>
      </c>
      <c r="D421" s="52" t="s">
        <v>1762</v>
      </c>
      <c r="E421" s="66" t="str">
        <f>IF(ISBLANK(LeaveTracker[[#This Row],[Employee Name]]),"-----",VLOOKUP(LeaveTracker[[#This Row],[Employee Name]],'List of Employees'!$B$4:$H$767,7))</f>
        <v>CENRO</v>
      </c>
      <c r="F421" s="66" t="str">
        <f>IF(ISBLANK(LeaveTracker[[#This Row],[Employee Name]]),"-----",VLOOKUP(LeaveTracker[[#This Row],[Employee Name]],'List of Employees'!$B$4:$H$767,6))</f>
        <v>CASUAL</v>
      </c>
      <c r="G421" s="49">
        <v>44760</v>
      </c>
      <c r="H421" s="49">
        <v>44760</v>
      </c>
      <c r="I421" s="50" t="s">
        <v>82</v>
      </c>
      <c r="J421" s="52"/>
      <c r="K421" s="50" t="str">
        <f ca="1">LeaveTracker[[#This Row],[Days]]&amp;" "&amp;LeaveTracker[[#This Row],[Type of Leave]]</f>
        <v>1 VL</v>
      </c>
      <c r="L421" s="9">
        <f ca="1">NETWORKDAYS(LeaveTracker[[#This Row],[Start Date]],LeaveTracker[[#This Row],[End Date]],lstHolidays)</f>
        <v>1</v>
      </c>
      <c r="M421" s="9"/>
    </row>
    <row r="422" spans="1:13" ht="30" customHeight="1" x14ac:dyDescent="0.3">
      <c r="A422" s="50">
        <v>776</v>
      </c>
      <c r="B422" s="55">
        <v>44859</v>
      </c>
      <c r="C422" s="55">
        <v>44694</v>
      </c>
      <c r="D422" s="52" t="s">
        <v>1880</v>
      </c>
      <c r="E422" s="66" t="str">
        <f>IF(ISBLANK(LeaveTracker[[#This Row],[Employee Name]]),"-----",VLOOKUP(LeaveTracker[[#This Row],[Employee Name]],'List of Employees'!$B$4:$H$767,7))</f>
        <v>GSO</v>
      </c>
      <c r="F422" s="66" t="str">
        <f>IF(ISBLANK(LeaveTracker[[#This Row],[Employee Name]]),"-----",VLOOKUP(LeaveTracker[[#This Row],[Employee Name]],'List of Employees'!$B$4:$H$767,6))</f>
        <v>PERMANENT</v>
      </c>
      <c r="G422" s="49">
        <v>44698</v>
      </c>
      <c r="H422" s="49">
        <v>44698</v>
      </c>
      <c r="I422" s="50" t="s">
        <v>297</v>
      </c>
      <c r="J422" s="52" t="s">
        <v>1000</v>
      </c>
      <c r="K422" s="50" t="str">
        <f ca="1">LeaveTracker[[#This Row],[Days]]&amp;" "&amp;LeaveTracker[[#This Row],[Type of Leave]]</f>
        <v>1 OTHER</v>
      </c>
      <c r="L422" s="9">
        <f ca="1">NETWORKDAYS(LeaveTracker[[#This Row],[Start Date]],LeaveTracker[[#This Row],[End Date]],lstHolidays)</f>
        <v>1</v>
      </c>
      <c r="M422" s="9"/>
    </row>
    <row r="423" spans="1:13" ht="30" customHeight="1" x14ac:dyDescent="0.3">
      <c r="A423" s="50">
        <v>777</v>
      </c>
      <c r="B423" s="55">
        <v>44859</v>
      </c>
      <c r="C423" s="55">
        <v>44699</v>
      </c>
      <c r="D423" s="52" t="s">
        <v>1762</v>
      </c>
      <c r="E423" s="66" t="str">
        <f>IF(ISBLANK(LeaveTracker[[#This Row],[Employee Name]]),"-----",VLOOKUP(LeaveTracker[[#This Row],[Employee Name]],'List of Employees'!$B$4:$H$767,7))</f>
        <v>CENRO</v>
      </c>
      <c r="F423" s="66" t="str">
        <f>IF(ISBLANK(LeaveTracker[[#This Row],[Employee Name]]),"-----",VLOOKUP(LeaveTracker[[#This Row],[Employee Name]],'List of Employees'!$B$4:$H$767,6))</f>
        <v>CASUAL</v>
      </c>
      <c r="G423" s="49">
        <v>44697</v>
      </c>
      <c r="H423" s="49">
        <v>44698</v>
      </c>
      <c r="I423" s="50" t="s">
        <v>81</v>
      </c>
      <c r="J423" s="52"/>
      <c r="K423" s="50" t="str">
        <f ca="1">LeaveTracker[[#This Row],[Days]]&amp;" "&amp;LeaveTracker[[#This Row],[Type of Leave]]</f>
        <v>2 SL</v>
      </c>
      <c r="L423" s="9">
        <f ca="1">NETWORKDAYS(LeaveTracker[[#This Row],[Start Date]],LeaveTracker[[#This Row],[End Date]],lstHolidays)</f>
        <v>2</v>
      </c>
      <c r="M423" s="9"/>
    </row>
    <row r="424" spans="1:13" ht="30" customHeight="1" x14ac:dyDescent="0.3">
      <c r="A424" s="50">
        <v>778</v>
      </c>
      <c r="B424" s="55">
        <v>44859</v>
      </c>
      <c r="C424" s="55">
        <v>44721</v>
      </c>
      <c r="D424" s="52" t="s">
        <v>1846</v>
      </c>
      <c r="E424" s="66" t="str">
        <f>IF(ISBLANK(LeaveTracker[[#This Row],[Employee Name]]),"-----",VLOOKUP(LeaveTracker[[#This Row],[Employee Name]],'List of Employees'!$B$4:$H$767,7))</f>
        <v>TICC</v>
      </c>
      <c r="F424" s="66" t="str">
        <f>IF(ISBLANK(LeaveTracker[[#This Row],[Employee Name]]),"-----",VLOOKUP(LeaveTracker[[#This Row],[Employee Name]],'List of Employees'!$B$4:$H$767,6))</f>
        <v>CASUAL</v>
      </c>
      <c r="G424" s="49">
        <v>44736</v>
      </c>
      <c r="H424" s="49">
        <v>44736</v>
      </c>
      <c r="I424" s="50" t="s">
        <v>82</v>
      </c>
      <c r="J424" s="52"/>
      <c r="K424" s="50" t="str">
        <f ca="1">LeaveTracker[[#This Row],[Days]]&amp;" "&amp;LeaveTracker[[#This Row],[Type of Leave]]</f>
        <v>1 VL</v>
      </c>
      <c r="L424" s="9">
        <f ca="1">NETWORKDAYS(LeaveTracker[[#This Row],[Start Date]],LeaveTracker[[#This Row],[End Date]],lstHolidays)</f>
        <v>1</v>
      </c>
      <c r="M424" s="9"/>
    </row>
    <row r="425" spans="1:13" ht="30" customHeight="1" x14ac:dyDescent="0.3">
      <c r="A425" s="50">
        <v>778</v>
      </c>
      <c r="B425" s="55">
        <v>44859</v>
      </c>
      <c r="C425" s="55">
        <v>44721</v>
      </c>
      <c r="D425" s="52" t="s">
        <v>1846</v>
      </c>
      <c r="E425" s="66" t="str">
        <f>IF(ISBLANK(LeaveTracker[[#This Row],[Employee Name]]),"-----",VLOOKUP(LeaveTracker[[#This Row],[Employee Name]],'List of Employees'!$B$4:$H$767,7))</f>
        <v>TICC</v>
      </c>
      <c r="F425" s="66" t="str">
        <f>IF(ISBLANK(LeaveTracker[[#This Row],[Employee Name]]),"-----",VLOOKUP(LeaveTracker[[#This Row],[Employee Name]],'List of Employees'!$B$4:$H$767,6))</f>
        <v>CASUAL</v>
      </c>
      <c r="G425" s="49">
        <v>44739</v>
      </c>
      <c r="H425" s="49">
        <v>44742</v>
      </c>
      <c r="I425" s="50" t="s">
        <v>82</v>
      </c>
      <c r="J425" s="52"/>
      <c r="K425" s="50" t="str">
        <f ca="1">LeaveTracker[[#This Row],[Days]]&amp;" "&amp;LeaveTracker[[#This Row],[Type of Leave]]</f>
        <v>4 VL</v>
      </c>
      <c r="L425" s="9">
        <f ca="1">NETWORKDAYS(LeaveTracker[[#This Row],[Start Date]],LeaveTracker[[#This Row],[End Date]],lstHolidays)</f>
        <v>4</v>
      </c>
      <c r="M425" s="9"/>
    </row>
    <row r="426" spans="1:13" ht="30" customHeight="1" x14ac:dyDescent="0.3">
      <c r="A426" s="50">
        <v>779</v>
      </c>
      <c r="B426" s="55">
        <v>44859</v>
      </c>
      <c r="C426" s="55">
        <v>44721</v>
      </c>
      <c r="D426" s="52" t="s">
        <v>1846</v>
      </c>
      <c r="E426" s="66" t="str">
        <f>IF(ISBLANK(LeaveTracker[[#This Row],[Employee Name]]),"-----",VLOOKUP(LeaveTracker[[#This Row],[Employee Name]],'List of Employees'!$B$4:$H$767,7))</f>
        <v>TICC</v>
      </c>
      <c r="F426" s="66" t="str">
        <f>IF(ISBLANK(LeaveTracker[[#This Row],[Employee Name]]),"-----",VLOOKUP(LeaveTracker[[#This Row],[Employee Name]],'List of Employees'!$B$4:$H$767,6))</f>
        <v>CASUAL</v>
      </c>
      <c r="G426" s="49">
        <v>44728</v>
      </c>
      <c r="H426" s="49">
        <v>44729</v>
      </c>
      <c r="I426" s="50" t="s">
        <v>297</v>
      </c>
      <c r="J426" s="52" t="s">
        <v>1001</v>
      </c>
      <c r="K426" s="50" t="str">
        <f ca="1">LeaveTracker[[#This Row],[Days]]&amp;" "&amp;LeaveTracker[[#This Row],[Type of Leave]]</f>
        <v>2 OTHER</v>
      </c>
      <c r="L426" s="9">
        <f ca="1">NETWORKDAYS(LeaveTracker[[#This Row],[Start Date]],LeaveTracker[[#This Row],[End Date]],lstHolidays)</f>
        <v>2</v>
      </c>
      <c r="M426" s="9"/>
    </row>
    <row r="427" spans="1:13" ht="30" customHeight="1" x14ac:dyDescent="0.3">
      <c r="A427" s="50">
        <v>779</v>
      </c>
      <c r="B427" s="55">
        <v>44859</v>
      </c>
      <c r="C427" s="55">
        <v>44721</v>
      </c>
      <c r="D427" s="52" t="s">
        <v>1846</v>
      </c>
      <c r="E427" s="66" t="str">
        <f>IF(ISBLANK(LeaveTracker[[#This Row],[Employee Name]]),"-----",VLOOKUP(LeaveTracker[[#This Row],[Employee Name]],'List of Employees'!$B$4:$H$767,7))</f>
        <v>TICC</v>
      </c>
      <c r="F427" s="66" t="str">
        <f>IF(ISBLANK(LeaveTracker[[#This Row],[Employee Name]]),"-----",VLOOKUP(LeaveTracker[[#This Row],[Employee Name]],'List of Employees'!$B$4:$H$767,6))</f>
        <v>CASUAL</v>
      </c>
      <c r="G427" s="49">
        <v>44732</v>
      </c>
      <c r="H427" s="49">
        <v>44732</v>
      </c>
      <c r="I427" s="50" t="s">
        <v>297</v>
      </c>
      <c r="J427" s="52" t="s">
        <v>1001</v>
      </c>
      <c r="K427" s="50" t="str">
        <f ca="1">LeaveTracker[[#This Row],[Days]]&amp;" "&amp;LeaveTracker[[#This Row],[Type of Leave]]</f>
        <v>1 OTHER</v>
      </c>
      <c r="L427" s="9">
        <f ca="1">NETWORKDAYS(LeaveTracker[[#This Row],[Start Date]],LeaveTracker[[#This Row],[End Date]],lstHolidays)</f>
        <v>1</v>
      </c>
      <c r="M427" s="9"/>
    </row>
    <row r="428" spans="1:13" ht="30" customHeight="1" x14ac:dyDescent="0.3">
      <c r="A428" s="50">
        <v>779</v>
      </c>
      <c r="B428" s="55">
        <v>44859</v>
      </c>
      <c r="C428" s="55">
        <v>44721</v>
      </c>
      <c r="D428" s="52" t="s">
        <v>1846</v>
      </c>
      <c r="E428" s="66" t="str">
        <f>IF(ISBLANK(LeaveTracker[[#This Row],[Employee Name]]),"-----",VLOOKUP(LeaveTracker[[#This Row],[Employee Name]],'List of Employees'!$B$4:$H$767,7))</f>
        <v>TICC</v>
      </c>
      <c r="F428" s="66" t="str">
        <f>IF(ISBLANK(LeaveTracker[[#This Row],[Employee Name]]),"-----",VLOOKUP(LeaveTracker[[#This Row],[Employee Name]],'List of Employees'!$B$4:$H$767,6))</f>
        <v>CASUAL</v>
      </c>
      <c r="G428" s="49">
        <v>44734</v>
      </c>
      <c r="H428" s="49">
        <v>44735</v>
      </c>
      <c r="I428" s="50" t="s">
        <v>297</v>
      </c>
      <c r="J428" s="52" t="s">
        <v>1001</v>
      </c>
      <c r="K428" s="50" t="str">
        <f ca="1">LeaveTracker[[#This Row],[Days]]&amp;" "&amp;LeaveTracker[[#This Row],[Type of Leave]]</f>
        <v>2 OTHER</v>
      </c>
      <c r="L428" s="9">
        <f ca="1">NETWORKDAYS(LeaveTracker[[#This Row],[Start Date]],LeaveTracker[[#This Row],[End Date]],lstHolidays)</f>
        <v>2</v>
      </c>
      <c r="M428" s="9"/>
    </row>
    <row r="429" spans="1:13" ht="30" customHeight="1" x14ac:dyDescent="0.3">
      <c r="A429" s="50">
        <v>780</v>
      </c>
      <c r="B429" s="55">
        <v>44859</v>
      </c>
      <c r="C429" s="55">
        <v>44720</v>
      </c>
      <c r="D429" s="52" t="s">
        <v>1846</v>
      </c>
      <c r="E429" s="66" t="str">
        <f>IF(ISBLANK(LeaveTracker[[#This Row],[Employee Name]]),"-----",VLOOKUP(LeaveTracker[[#This Row],[Employee Name]],'List of Employees'!$B$4:$H$767,7))</f>
        <v>TICC</v>
      </c>
      <c r="F429" s="66" t="str">
        <f>IF(ISBLANK(LeaveTracker[[#This Row],[Employee Name]]),"-----",VLOOKUP(LeaveTracker[[#This Row],[Employee Name]],'List of Employees'!$B$4:$H$767,6))</f>
        <v>CASUAL</v>
      </c>
      <c r="G429" s="49">
        <v>44714</v>
      </c>
      <c r="H429" s="49">
        <v>44714</v>
      </c>
      <c r="I429" s="50" t="s">
        <v>81</v>
      </c>
      <c r="J429" s="52"/>
      <c r="K429" s="50" t="str">
        <f ca="1">LeaveTracker[[#This Row],[Days]]&amp;" "&amp;LeaveTracker[[#This Row],[Type of Leave]]</f>
        <v>1 SL</v>
      </c>
      <c r="L429" s="9">
        <f ca="1">NETWORKDAYS(LeaveTracker[[#This Row],[Start Date]],LeaveTracker[[#This Row],[End Date]],lstHolidays)</f>
        <v>1</v>
      </c>
      <c r="M429" s="9"/>
    </row>
    <row r="430" spans="1:13" ht="30" customHeight="1" x14ac:dyDescent="0.3">
      <c r="A430" s="50">
        <v>781</v>
      </c>
      <c r="B430" s="55">
        <v>44859</v>
      </c>
      <c r="C430" s="55">
        <v>44739</v>
      </c>
      <c r="D430" s="52" t="s">
        <v>1859</v>
      </c>
      <c r="E430" s="66" t="str">
        <f>IF(ISBLANK(LeaveTracker[[#This Row],[Employee Name]]),"-----",VLOOKUP(LeaveTracker[[#This Row],[Employee Name]],'List of Employees'!$B$4:$H$767,7))</f>
        <v>TICC</v>
      </c>
      <c r="F430" s="66" t="str">
        <f>IF(ISBLANK(LeaveTracker[[#This Row],[Employee Name]]),"-----",VLOOKUP(LeaveTracker[[#This Row],[Employee Name]],'List of Employees'!$B$4:$H$767,6))</f>
        <v>CASUAL</v>
      </c>
      <c r="G430" s="49">
        <v>44737</v>
      </c>
      <c r="H430" s="49">
        <v>44737</v>
      </c>
      <c r="I430" s="50" t="s">
        <v>81</v>
      </c>
      <c r="J430" s="52"/>
      <c r="K430" s="50" t="str">
        <f ca="1">LeaveTracker[[#This Row],[Days]]&amp;" "&amp;LeaveTracker[[#This Row],[Type of Leave]]</f>
        <v>0 SL</v>
      </c>
      <c r="L430" s="9">
        <f ca="1">NETWORKDAYS(LeaveTracker[[#This Row],[Start Date]],LeaveTracker[[#This Row],[End Date]],lstHolidays)</f>
        <v>0</v>
      </c>
      <c r="M430" s="9"/>
    </row>
    <row r="431" spans="1:13" ht="30" customHeight="1" x14ac:dyDescent="0.3">
      <c r="A431" s="50">
        <v>782</v>
      </c>
      <c r="B431" s="55">
        <v>44859</v>
      </c>
      <c r="C431" s="55">
        <v>44737</v>
      </c>
      <c r="D431" s="52" t="s">
        <v>1860</v>
      </c>
      <c r="E431" s="66" t="str">
        <f>IF(ISBLANK(LeaveTracker[[#This Row],[Employee Name]]),"-----",VLOOKUP(LeaveTracker[[#This Row],[Employee Name]],'List of Employees'!$B$4:$H$767,7))</f>
        <v>TICC</v>
      </c>
      <c r="F431" s="66" t="str">
        <f>IF(ISBLANK(LeaveTracker[[#This Row],[Employee Name]]),"-----",VLOOKUP(LeaveTracker[[#This Row],[Employee Name]],'List of Employees'!$B$4:$H$767,6))</f>
        <v>CASUAL</v>
      </c>
      <c r="G431" s="49">
        <v>44753</v>
      </c>
      <c r="H431" s="49">
        <v>44753</v>
      </c>
      <c r="I431" s="50" t="s">
        <v>297</v>
      </c>
      <c r="J431" s="42" t="s">
        <v>752</v>
      </c>
      <c r="K431" s="50" t="str">
        <f ca="1">LeaveTracker[[#This Row],[Days]]&amp;" "&amp;LeaveTracker[[#This Row],[Type of Leave]]</f>
        <v>1 OTHER</v>
      </c>
      <c r="L431" s="9">
        <f ca="1">NETWORKDAYS(LeaveTracker[[#This Row],[Start Date]],LeaveTracker[[#This Row],[End Date]],lstHolidays)</f>
        <v>1</v>
      </c>
      <c r="M431" s="9"/>
    </row>
    <row r="432" spans="1:13" ht="30" customHeight="1" x14ac:dyDescent="0.3">
      <c r="A432" s="50">
        <v>783</v>
      </c>
      <c r="B432" s="55">
        <v>44859</v>
      </c>
      <c r="C432" s="55">
        <v>44737</v>
      </c>
      <c r="D432" s="52" t="s">
        <v>1860</v>
      </c>
      <c r="E432" s="66" t="str">
        <f>IF(ISBLANK(LeaveTracker[[#This Row],[Employee Name]]),"-----",VLOOKUP(LeaveTracker[[#This Row],[Employee Name]],'List of Employees'!$B$4:$H$767,7))</f>
        <v>TICC</v>
      </c>
      <c r="F432" s="66" t="str">
        <f>IF(ISBLANK(LeaveTracker[[#This Row],[Employee Name]]),"-----",VLOOKUP(LeaveTracker[[#This Row],[Employee Name]],'List of Employees'!$B$4:$H$767,6))</f>
        <v>CASUAL</v>
      </c>
      <c r="G432" s="49">
        <v>44761</v>
      </c>
      <c r="H432" s="49">
        <v>44761</v>
      </c>
      <c r="I432" s="50" t="s">
        <v>297</v>
      </c>
      <c r="J432" s="52" t="s">
        <v>158</v>
      </c>
      <c r="K432" s="50" t="str">
        <f ca="1">LeaveTracker[[#This Row],[Days]]&amp;" "&amp;LeaveTracker[[#This Row],[Type of Leave]]</f>
        <v>1 OTHER</v>
      </c>
      <c r="L432" s="9">
        <f ca="1">NETWORKDAYS(LeaveTracker[[#This Row],[Start Date]],LeaveTracker[[#This Row],[End Date]],lstHolidays)</f>
        <v>1</v>
      </c>
      <c r="M432" s="9"/>
    </row>
    <row r="433" spans="1:13" ht="30" customHeight="1" x14ac:dyDescent="0.3">
      <c r="A433" s="50">
        <v>784</v>
      </c>
      <c r="B433" s="55">
        <v>44859</v>
      </c>
      <c r="C433" s="55">
        <v>44725</v>
      </c>
      <c r="D433" s="52" t="s">
        <v>1860</v>
      </c>
      <c r="E433" s="66" t="str">
        <f>IF(ISBLANK(LeaveTracker[[#This Row],[Employee Name]]),"-----",VLOOKUP(LeaveTracker[[#This Row],[Employee Name]],'List of Employees'!$B$4:$H$767,7))</f>
        <v>TICC</v>
      </c>
      <c r="F433" s="66" t="str">
        <f>IF(ISBLANK(LeaveTracker[[#This Row],[Employee Name]]),"-----",VLOOKUP(LeaveTracker[[#This Row],[Employee Name]],'List of Employees'!$B$4:$H$767,6))</f>
        <v>CASUAL</v>
      </c>
      <c r="G433" s="49">
        <v>44721</v>
      </c>
      <c r="H433" s="49">
        <v>44722</v>
      </c>
      <c r="I433" s="50" t="s">
        <v>81</v>
      </c>
      <c r="J433" s="52"/>
      <c r="K433" s="50" t="str">
        <f ca="1">LeaveTracker[[#This Row],[Days]]&amp;" "&amp;LeaveTracker[[#This Row],[Type of Leave]]</f>
        <v>2 SL</v>
      </c>
      <c r="L433" s="9">
        <f ca="1">NETWORKDAYS(LeaveTracker[[#This Row],[Start Date]],LeaveTracker[[#This Row],[End Date]],lstHolidays)</f>
        <v>2</v>
      </c>
      <c r="M433" s="9"/>
    </row>
    <row r="434" spans="1:13" ht="30" customHeight="1" x14ac:dyDescent="0.3">
      <c r="A434" s="50">
        <v>785</v>
      </c>
      <c r="B434" s="55">
        <v>44859</v>
      </c>
      <c r="C434" s="55">
        <v>44733</v>
      </c>
      <c r="D434" s="52" t="s">
        <v>1860</v>
      </c>
      <c r="E434" s="66" t="str">
        <f>IF(ISBLANK(LeaveTracker[[#This Row],[Employee Name]]),"-----",VLOOKUP(LeaveTracker[[#This Row],[Employee Name]],'List of Employees'!$B$4:$H$767,7))</f>
        <v>TICC</v>
      </c>
      <c r="F434" s="66" t="str">
        <f>IF(ISBLANK(LeaveTracker[[#This Row],[Employee Name]]),"-----",VLOOKUP(LeaveTracker[[#This Row],[Employee Name]],'List of Employees'!$B$4:$H$767,6))</f>
        <v>CASUAL</v>
      </c>
      <c r="G434" s="49">
        <v>44732</v>
      </c>
      <c r="H434" s="49">
        <v>44732</v>
      </c>
      <c r="I434" s="50" t="s">
        <v>81</v>
      </c>
      <c r="J434" s="52"/>
      <c r="K434" s="50" t="str">
        <f ca="1">LeaveTracker[[#This Row],[Days]]&amp;" "&amp;LeaveTracker[[#This Row],[Type of Leave]]</f>
        <v>1 SL</v>
      </c>
      <c r="L434" s="9">
        <f ca="1">NETWORKDAYS(LeaveTracker[[#This Row],[Start Date]],LeaveTracker[[#This Row],[End Date]],lstHolidays)</f>
        <v>1</v>
      </c>
      <c r="M434" s="9"/>
    </row>
    <row r="435" spans="1:13" ht="30" customHeight="1" x14ac:dyDescent="0.3">
      <c r="A435" s="50">
        <v>786</v>
      </c>
      <c r="B435" s="55">
        <v>44859</v>
      </c>
      <c r="C435" s="55">
        <v>44726</v>
      </c>
      <c r="D435" s="52" t="s">
        <v>1845</v>
      </c>
      <c r="E435" s="66" t="str">
        <f>IF(ISBLANK(LeaveTracker[[#This Row],[Employee Name]]),"-----",VLOOKUP(LeaveTracker[[#This Row],[Employee Name]],'List of Employees'!$B$4:$H$767,7))</f>
        <v>TICC</v>
      </c>
      <c r="F435" s="66" t="str">
        <f>IF(ISBLANK(LeaveTracker[[#This Row],[Employee Name]]),"-----",VLOOKUP(LeaveTracker[[#This Row],[Employee Name]],'List of Employees'!$B$4:$H$767,6))</f>
        <v>CASUAL</v>
      </c>
      <c r="G435" s="49">
        <v>44741</v>
      </c>
      <c r="H435" s="49">
        <v>44741</v>
      </c>
      <c r="I435" s="50" t="s">
        <v>297</v>
      </c>
      <c r="J435" s="42" t="s">
        <v>752</v>
      </c>
      <c r="K435" s="50" t="str">
        <f ca="1">LeaveTracker[[#This Row],[Days]]&amp;" "&amp;LeaveTracker[[#This Row],[Type of Leave]]</f>
        <v>1 OTHER</v>
      </c>
      <c r="L435" s="9">
        <f ca="1">NETWORKDAYS(LeaveTracker[[#This Row],[Start Date]],LeaveTracker[[#This Row],[End Date]],lstHolidays)</f>
        <v>1</v>
      </c>
      <c r="M435" s="9"/>
    </row>
    <row r="436" spans="1:13" ht="30" customHeight="1" x14ac:dyDescent="0.3">
      <c r="A436" s="50">
        <v>787</v>
      </c>
      <c r="B436" s="55">
        <v>44859</v>
      </c>
      <c r="C436" s="55">
        <v>44722</v>
      </c>
      <c r="D436" s="52" t="s">
        <v>1807</v>
      </c>
      <c r="E436" s="66" t="str">
        <f>IF(ISBLANK(LeaveTracker[[#This Row],[Employee Name]]),"-----",VLOOKUP(LeaveTracker[[#This Row],[Employee Name]],'List of Employees'!$B$4:$H$767,7))</f>
        <v>TICC</v>
      </c>
      <c r="F436" s="66" t="str">
        <f>IF(ISBLANK(LeaveTracker[[#This Row],[Employee Name]]),"-----",VLOOKUP(LeaveTracker[[#This Row],[Employee Name]],'List of Employees'!$B$4:$H$767,6))</f>
        <v>CASUAL</v>
      </c>
      <c r="G436" s="49">
        <v>44717</v>
      </c>
      <c r="H436" s="49">
        <v>44717</v>
      </c>
      <c r="I436" s="50" t="s">
        <v>81</v>
      </c>
      <c r="J436" s="52"/>
      <c r="K436" s="50" t="str">
        <f ca="1">LeaveTracker[[#This Row],[Days]]&amp;" "&amp;LeaveTracker[[#This Row],[Type of Leave]]</f>
        <v>0 SL</v>
      </c>
      <c r="L436" s="9">
        <f ca="1">NETWORKDAYS(LeaveTracker[[#This Row],[Start Date]],LeaveTracker[[#This Row],[End Date]],lstHolidays)</f>
        <v>0</v>
      </c>
      <c r="M436" s="9"/>
    </row>
    <row r="437" spans="1:13" ht="30" customHeight="1" x14ac:dyDescent="0.3">
      <c r="A437" s="50">
        <v>788</v>
      </c>
      <c r="B437" s="55">
        <v>44859</v>
      </c>
      <c r="C437" s="55">
        <v>44727</v>
      </c>
      <c r="D437" s="52" t="s">
        <v>1881</v>
      </c>
      <c r="E437" s="66" t="str">
        <f>IF(ISBLANK(LeaveTracker[[#This Row],[Employee Name]]),"-----",VLOOKUP(LeaveTracker[[#This Row],[Employee Name]],'List of Employees'!$B$4:$H$767,7))</f>
        <v>TICC</v>
      </c>
      <c r="F437" s="66" t="str">
        <f>IF(ISBLANK(LeaveTracker[[#This Row],[Employee Name]]),"-----",VLOOKUP(LeaveTracker[[#This Row],[Employee Name]],'List of Employees'!$B$4:$H$767,6))</f>
        <v>CASUAL</v>
      </c>
      <c r="G437" s="49">
        <v>44725</v>
      </c>
      <c r="H437" s="49">
        <v>44725</v>
      </c>
      <c r="I437" s="50" t="s">
        <v>81</v>
      </c>
      <c r="J437" s="52"/>
      <c r="K437" s="50" t="str">
        <f ca="1">LeaveTracker[[#This Row],[Days]]&amp;" "&amp;LeaveTracker[[#This Row],[Type of Leave]]</f>
        <v>1 SL</v>
      </c>
      <c r="L437" s="9">
        <f ca="1">NETWORKDAYS(LeaveTracker[[#This Row],[Start Date]],LeaveTracker[[#This Row],[End Date]],lstHolidays)</f>
        <v>1</v>
      </c>
      <c r="M437" s="9"/>
    </row>
    <row r="438" spans="1:13" ht="30" customHeight="1" x14ac:dyDescent="0.3">
      <c r="A438" s="50">
        <v>789</v>
      </c>
      <c r="B438" s="55">
        <v>44859</v>
      </c>
      <c r="C438" s="55">
        <v>44734</v>
      </c>
      <c r="D438" s="52" t="s">
        <v>2313</v>
      </c>
      <c r="E438" s="66" t="str">
        <f>IF(ISBLANK(LeaveTracker[[#This Row],[Employee Name]]),"-----",VLOOKUP(LeaveTracker[[#This Row],[Employee Name]],'List of Employees'!$B$4:$H$767,7))</f>
        <v>CENRO</v>
      </c>
      <c r="F438" s="66" t="str">
        <f>IF(ISBLANK(LeaveTracker[[#This Row],[Employee Name]]),"-----",VLOOKUP(LeaveTracker[[#This Row],[Employee Name]],'List of Employees'!$B$4:$H$767,6))</f>
        <v>CASUAL</v>
      </c>
      <c r="G438" s="49">
        <v>44730</v>
      </c>
      <c r="H438" s="49">
        <v>44731</v>
      </c>
      <c r="I438" s="50" t="s">
        <v>81</v>
      </c>
      <c r="J438" s="52"/>
      <c r="K438" s="50" t="str">
        <f ca="1">LeaveTracker[[#This Row],[Days]]&amp;" "&amp;LeaveTracker[[#This Row],[Type of Leave]]</f>
        <v>0 SL</v>
      </c>
      <c r="L438" s="9">
        <f ca="1">NETWORKDAYS(LeaveTracker[[#This Row],[Start Date]],LeaveTracker[[#This Row],[End Date]],lstHolidays)</f>
        <v>0</v>
      </c>
      <c r="M438" s="9"/>
    </row>
    <row r="439" spans="1:13" ht="30" customHeight="1" x14ac:dyDescent="0.3">
      <c r="A439" s="50">
        <v>790</v>
      </c>
      <c r="B439" s="55">
        <v>44859</v>
      </c>
      <c r="C439" s="55">
        <v>44730</v>
      </c>
      <c r="D439" s="52" t="s">
        <v>1832</v>
      </c>
      <c r="E439" s="66" t="str">
        <f>IF(ISBLANK(LeaveTracker[[#This Row],[Employee Name]]),"-----",VLOOKUP(LeaveTracker[[#This Row],[Employee Name]],'List of Employees'!$B$4:$H$767,7))</f>
        <v>CENRO</v>
      </c>
      <c r="F439" s="66" t="str">
        <f>IF(ISBLANK(LeaveTracker[[#This Row],[Employee Name]]),"-----",VLOOKUP(LeaveTracker[[#This Row],[Employee Name]],'List of Employees'!$B$4:$H$767,6))</f>
        <v>CASUAL</v>
      </c>
      <c r="G439" s="49">
        <v>44758</v>
      </c>
      <c r="H439" s="49">
        <v>44758</v>
      </c>
      <c r="I439" s="50" t="s">
        <v>82</v>
      </c>
      <c r="J439" s="52"/>
      <c r="K439" s="50" t="str">
        <f ca="1">LeaveTracker[[#This Row],[Days]]&amp;" "&amp;LeaveTracker[[#This Row],[Type of Leave]]</f>
        <v>0 VL</v>
      </c>
      <c r="L439" s="9">
        <f ca="1">NETWORKDAYS(LeaveTracker[[#This Row],[Start Date]],LeaveTracker[[#This Row],[End Date]],lstHolidays)</f>
        <v>0</v>
      </c>
      <c r="M439" s="9"/>
    </row>
    <row r="440" spans="1:13" ht="30" customHeight="1" x14ac:dyDescent="0.3">
      <c r="A440" s="50">
        <v>791</v>
      </c>
      <c r="B440" s="55">
        <v>44859</v>
      </c>
      <c r="C440" s="55">
        <v>44736</v>
      </c>
      <c r="D440" s="52" t="s">
        <v>1832</v>
      </c>
      <c r="E440" s="66" t="str">
        <f>IF(ISBLANK(LeaveTracker[[#This Row],[Employee Name]]),"-----",VLOOKUP(LeaveTracker[[#This Row],[Employee Name]],'List of Employees'!$B$4:$H$767,7))</f>
        <v>CENRO</v>
      </c>
      <c r="F440" s="66" t="str">
        <f>IF(ISBLANK(LeaveTracker[[#This Row],[Employee Name]]),"-----",VLOOKUP(LeaveTracker[[#This Row],[Employee Name]],'List of Employees'!$B$4:$H$767,6))</f>
        <v>CASUAL</v>
      </c>
      <c r="G440" s="49">
        <v>44732</v>
      </c>
      <c r="H440" s="49">
        <v>44732</v>
      </c>
      <c r="I440" s="50" t="s">
        <v>81</v>
      </c>
      <c r="J440" s="52"/>
      <c r="K440" s="50" t="str">
        <f ca="1">LeaveTracker[[#This Row],[Days]]&amp;" "&amp;LeaveTracker[[#This Row],[Type of Leave]]</f>
        <v>1 SL</v>
      </c>
      <c r="L440" s="9">
        <f ca="1">NETWORKDAYS(LeaveTracker[[#This Row],[Start Date]],LeaveTracker[[#This Row],[End Date]],lstHolidays)</f>
        <v>1</v>
      </c>
      <c r="M440" s="9"/>
    </row>
    <row r="441" spans="1:13" ht="30" customHeight="1" x14ac:dyDescent="0.3">
      <c r="A441" s="50">
        <v>791</v>
      </c>
      <c r="B441" s="55">
        <v>44859</v>
      </c>
      <c r="C441" s="55">
        <v>44736</v>
      </c>
      <c r="D441" s="52" t="s">
        <v>1832</v>
      </c>
      <c r="E441" s="66" t="str">
        <f>IF(ISBLANK(LeaveTracker[[#This Row],[Employee Name]]),"-----",VLOOKUP(LeaveTracker[[#This Row],[Employee Name]],'List of Employees'!$B$4:$H$767,7))</f>
        <v>CENRO</v>
      </c>
      <c r="F441" s="66" t="str">
        <f>IF(ISBLANK(LeaveTracker[[#This Row],[Employee Name]]),"-----",VLOOKUP(LeaveTracker[[#This Row],[Employee Name]],'List of Employees'!$B$4:$H$767,6))</f>
        <v>CASUAL</v>
      </c>
      <c r="G441" s="49">
        <v>44734</v>
      </c>
      <c r="H441" s="49">
        <v>44735</v>
      </c>
      <c r="I441" s="50" t="s">
        <v>81</v>
      </c>
      <c r="J441" s="52"/>
      <c r="K441" s="50" t="str">
        <f ca="1">LeaveTracker[[#This Row],[Days]]&amp;" "&amp;LeaveTracker[[#This Row],[Type of Leave]]</f>
        <v>2 SL</v>
      </c>
      <c r="L441" s="9">
        <f ca="1">NETWORKDAYS(LeaveTracker[[#This Row],[Start Date]],LeaveTracker[[#This Row],[End Date]],lstHolidays)</f>
        <v>2</v>
      </c>
      <c r="M441" s="9"/>
    </row>
    <row r="442" spans="1:13" ht="30" customHeight="1" x14ac:dyDescent="0.3">
      <c r="A442" s="50">
        <v>792</v>
      </c>
      <c r="B442" s="55">
        <v>44859</v>
      </c>
      <c r="C442" s="55">
        <v>44761</v>
      </c>
      <c r="D442" s="52" t="s">
        <v>1880</v>
      </c>
      <c r="E442" s="66" t="str">
        <f>IF(ISBLANK(LeaveTracker[[#This Row],[Employee Name]]),"-----",VLOOKUP(LeaveTracker[[#This Row],[Employee Name]],'List of Employees'!$B$4:$H$767,7))</f>
        <v>GSO</v>
      </c>
      <c r="F442" s="66" t="str">
        <f>IF(ISBLANK(LeaveTracker[[#This Row],[Employee Name]]),"-----",VLOOKUP(LeaveTracker[[#This Row],[Employee Name]],'List of Employees'!$B$4:$H$767,6))</f>
        <v>PERMANENT</v>
      </c>
      <c r="G442" s="49">
        <v>44775</v>
      </c>
      <c r="H442" s="49">
        <v>44778</v>
      </c>
      <c r="I442" s="50" t="s">
        <v>82</v>
      </c>
      <c r="J442" s="52"/>
      <c r="K442" s="50" t="str">
        <f ca="1">LeaveTracker[[#This Row],[Days]]&amp;" "&amp;LeaveTracker[[#This Row],[Type of Leave]]</f>
        <v>4 VL</v>
      </c>
      <c r="L442" s="9">
        <f ca="1">NETWORKDAYS(LeaveTracker[[#This Row],[Start Date]],LeaveTracker[[#This Row],[End Date]],lstHolidays)</f>
        <v>4</v>
      </c>
      <c r="M442" s="9"/>
    </row>
    <row r="443" spans="1:13" ht="30" customHeight="1" x14ac:dyDescent="0.3">
      <c r="A443" s="50">
        <v>793</v>
      </c>
      <c r="B443" s="55">
        <v>44859</v>
      </c>
      <c r="C443" s="55">
        <v>44747</v>
      </c>
      <c r="D443" s="52" t="s">
        <v>1859</v>
      </c>
      <c r="E443" s="66" t="str">
        <f>IF(ISBLANK(LeaveTracker[[#This Row],[Employee Name]]),"-----",VLOOKUP(LeaveTracker[[#This Row],[Employee Name]],'List of Employees'!$B$4:$H$767,7))</f>
        <v>TICC</v>
      </c>
      <c r="F443" s="66" t="str">
        <f>IF(ISBLANK(LeaveTracker[[#This Row],[Employee Name]]),"-----",VLOOKUP(LeaveTracker[[#This Row],[Employee Name]],'List of Employees'!$B$4:$H$767,6))</f>
        <v>CASUAL</v>
      </c>
      <c r="G443" s="49">
        <v>44744</v>
      </c>
      <c r="H443" s="49">
        <v>44744</v>
      </c>
      <c r="I443" s="50" t="s">
        <v>81</v>
      </c>
      <c r="J443" s="52"/>
      <c r="K443" s="50" t="str">
        <f ca="1">LeaveTracker[[#This Row],[Days]]&amp;" "&amp;LeaveTracker[[#This Row],[Type of Leave]]</f>
        <v>0 SL</v>
      </c>
      <c r="L443" s="9">
        <f ca="1">NETWORKDAYS(LeaveTracker[[#This Row],[Start Date]],LeaveTracker[[#This Row],[End Date]],lstHolidays)</f>
        <v>0</v>
      </c>
      <c r="M443" s="9"/>
    </row>
    <row r="444" spans="1:13" ht="30" customHeight="1" x14ac:dyDescent="0.3">
      <c r="A444" s="50">
        <v>793</v>
      </c>
      <c r="B444" s="55">
        <v>44859</v>
      </c>
      <c r="C444" s="55">
        <v>44747</v>
      </c>
      <c r="D444" s="52" t="s">
        <v>1859</v>
      </c>
      <c r="E444" s="66" t="str">
        <f>IF(ISBLANK(LeaveTracker[[#This Row],[Employee Name]]),"-----",VLOOKUP(LeaveTracker[[#This Row],[Employee Name]],'List of Employees'!$B$4:$H$767,7))</f>
        <v>TICC</v>
      </c>
      <c r="F444" s="66" t="str">
        <f>IF(ISBLANK(LeaveTracker[[#This Row],[Employee Name]]),"-----",VLOOKUP(LeaveTracker[[#This Row],[Employee Name]],'List of Employees'!$B$4:$H$767,6))</f>
        <v>CASUAL</v>
      </c>
      <c r="G444" s="49">
        <v>44746</v>
      </c>
      <c r="H444" s="49">
        <v>44746</v>
      </c>
      <c r="I444" s="50" t="s">
        <v>81</v>
      </c>
      <c r="J444" s="52"/>
      <c r="K444" s="50" t="str">
        <f ca="1">LeaveTracker[[#This Row],[Days]]&amp;" "&amp;LeaveTracker[[#This Row],[Type of Leave]]</f>
        <v>1 SL</v>
      </c>
      <c r="L444" s="9">
        <f ca="1">NETWORKDAYS(LeaveTracker[[#This Row],[Start Date]],LeaveTracker[[#This Row],[End Date]],lstHolidays)</f>
        <v>1</v>
      </c>
      <c r="M444" s="9"/>
    </row>
    <row r="445" spans="1:13" ht="30" customHeight="1" x14ac:dyDescent="0.3">
      <c r="A445" s="50">
        <v>794</v>
      </c>
      <c r="B445" s="55">
        <v>44859</v>
      </c>
      <c r="C445" s="55">
        <v>44764</v>
      </c>
      <c r="D445" s="52" t="s">
        <v>1805</v>
      </c>
      <c r="E445" s="66" t="str">
        <f>IF(ISBLANK(LeaveTracker[[#This Row],[Employee Name]]),"-----",VLOOKUP(LeaveTracker[[#This Row],[Employee Name]],'List of Employees'!$B$4:$H$767,7))</f>
        <v>TICC/TCCH</v>
      </c>
      <c r="F445" s="66" t="str">
        <f>IF(ISBLANK(LeaveTracker[[#This Row],[Employee Name]]),"-----",VLOOKUP(LeaveTracker[[#This Row],[Employee Name]],'List of Employees'!$B$4:$H$767,6))</f>
        <v>CASUAL</v>
      </c>
      <c r="G445" s="49">
        <v>44762</v>
      </c>
      <c r="H445" s="49">
        <v>44762</v>
      </c>
      <c r="I445" s="50" t="s">
        <v>81</v>
      </c>
      <c r="J445" s="52"/>
      <c r="K445" s="50" t="str">
        <f ca="1">LeaveTracker[[#This Row],[Days]]&amp;" "&amp;LeaveTracker[[#This Row],[Type of Leave]]</f>
        <v>1 SL</v>
      </c>
      <c r="L445" s="9">
        <f ca="1">NETWORKDAYS(LeaveTracker[[#This Row],[Start Date]],LeaveTracker[[#This Row],[End Date]],lstHolidays)</f>
        <v>1</v>
      </c>
      <c r="M445" s="9"/>
    </row>
    <row r="446" spans="1:13" ht="30" customHeight="1" x14ac:dyDescent="0.3">
      <c r="A446" s="50">
        <v>795</v>
      </c>
      <c r="B446" s="55">
        <v>44859</v>
      </c>
      <c r="C446" s="55">
        <v>44756</v>
      </c>
      <c r="D446" s="52" t="s">
        <v>1807</v>
      </c>
      <c r="E446" s="66" t="str">
        <f>IF(ISBLANK(LeaveTracker[[#This Row],[Employee Name]]),"-----",VLOOKUP(LeaveTracker[[#This Row],[Employee Name]],'List of Employees'!$B$4:$H$767,7))</f>
        <v>TICC</v>
      </c>
      <c r="F446" s="66" t="str">
        <f>IF(ISBLANK(LeaveTracker[[#This Row],[Employee Name]]),"-----",VLOOKUP(LeaveTracker[[#This Row],[Employee Name]],'List of Employees'!$B$4:$H$767,6))</f>
        <v>CASUAL</v>
      </c>
      <c r="G446" s="49">
        <v>44749</v>
      </c>
      <c r="H446" s="49">
        <v>44751</v>
      </c>
      <c r="I446" s="50" t="s">
        <v>81</v>
      </c>
      <c r="J446" s="52"/>
      <c r="K446" s="50" t="str">
        <f ca="1">LeaveTracker[[#This Row],[Days]]&amp;" "&amp;LeaveTracker[[#This Row],[Type of Leave]]</f>
        <v>2 SL</v>
      </c>
      <c r="L446" s="9">
        <f ca="1">NETWORKDAYS(LeaveTracker[[#This Row],[Start Date]],LeaveTracker[[#This Row],[End Date]],lstHolidays)</f>
        <v>2</v>
      </c>
      <c r="M446" s="9"/>
    </row>
    <row r="447" spans="1:13" ht="30" customHeight="1" x14ac:dyDescent="0.3">
      <c r="A447" s="50">
        <v>796</v>
      </c>
      <c r="B447" s="55">
        <v>44859</v>
      </c>
      <c r="C447" s="55">
        <v>44757</v>
      </c>
      <c r="D447" s="52" t="s">
        <v>1814</v>
      </c>
      <c r="E447" s="66" t="str">
        <f>IF(ISBLANK(LeaveTracker[[#This Row],[Employee Name]]),"-----",VLOOKUP(LeaveTracker[[#This Row],[Employee Name]],'List of Employees'!$B$4:$H$767,7))</f>
        <v>CENRO</v>
      </c>
      <c r="F447" s="66" t="str">
        <f>IF(ISBLANK(LeaveTracker[[#This Row],[Employee Name]]),"-----",VLOOKUP(LeaveTracker[[#This Row],[Employee Name]],'List of Employees'!$B$4:$H$767,6))</f>
        <v>CASUAL</v>
      </c>
      <c r="G447" s="49">
        <v>44755</v>
      </c>
      <c r="H447" s="49">
        <v>44756</v>
      </c>
      <c r="I447" s="50" t="s">
        <v>81</v>
      </c>
      <c r="J447" s="52"/>
      <c r="K447" s="50" t="str">
        <f ca="1">LeaveTracker[[#This Row],[Days]]&amp;" "&amp;LeaveTracker[[#This Row],[Type of Leave]]</f>
        <v>2 SL</v>
      </c>
      <c r="L447" s="9">
        <f ca="1">NETWORKDAYS(LeaveTracker[[#This Row],[Start Date]],LeaveTracker[[#This Row],[End Date]],lstHolidays)</f>
        <v>2</v>
      </c>
      <c r="M447" s="9"/>
    </row>
    <row r="448" spans="1:13" ht="30" customHeight="1" x14ac:dyDescent="0.3">
      <c r="A448" s="50">
        <v>797</v>
      </c>
      <c r="B448" s="55">
        <v>44859</v>
      </c>
      <c r="C448" s="55">
        <v>44692</v>
      </c>
      <c r="D448" s="52" t="s">
        <v>1882</v>
      </c>
      <c r="E448" s="66" t="str">
        <f>IF(ISBLANK(LeaveTracker[[#This Row],[Employee Name]]),"-----",VLOOKUP(LeaveTracker[[#This Row],[Employee Name]],'List of Employees'!$B$4:$H$767,7))</f>
        <v>ONT</v>
      </c>
      <c r="F448" s="66" t="str">
        <f>IF(ISBLANK(LeaveTracker[[#This Row],[Employee Name]]),"-----",VLOOKUP(LeaveTracker[[#This Row],[Employee Name]],'List of Employees'!$B$4:$H$767,6))</f>
        <v>PERMANENT</v>
      </c>
      <c r="G448" s="49">
        <v>44699</v>
      </c>
      <c r="H448" s="49">
        <v>44699</v>
      </c>
      <c r="I448" s="50" t="s">
        <v>82</v>
      </c>
      <c r="J448" s="52"/>
      <c r="K448" s="50" t="str">
        <f ca="1">LeaveTracker[[#This Row],[Days]]&amp;" "&amp;LeaveTracker[[#This Row],[Type of Leave]]</f>
        <v>1 VL</v>
      </c>
      <c r="L448" s="9">
        <f ca="1">NETWORKDAYS(LeaveTracker[[#This Row],[Start Date]],LeaveTracker[[#This Row],[End Date]],lstHolidays)</f>
        <v>1</v>
      </c>
      <c r="M448" s="9"/>
    </row>
    <row r="449" spans="1:13" ht="30" customHeight="1" x14ac:dyDescent="0.3">
      <c r="A449" s="50">
        <v>798</v>
      </c>
      <c r="B449" s="55">
        <v>44859</v>
      </c>
      <c r="C449" s="55">
        <v>44720</v>
      </c>
      <c r="D449" s="52" t="s">
        <v>1883</v>
      </c>
      <c r="E449" s="66" t="str">
        <f>IF(ISBLANK(LeaveTracker[[#This Row],[Employee Name]]),"-----",VLOOKUP(LeaveTracker[[#This Row],[Employee Name]],'List of Employees'!$B$4:$H$767,7))</f>
        <v>PICNIC GROVE</v>
      </c>
      <c r="F449" s="66" t="str">
        <f>IF(ISBLANK(LeaveTracker[[#This Row],[Employee Name]]),"-----",VLOOKUP(LeaveTracker[[#This Row],[Employee Name]],'List of Employees'!$B$4:$H$767,6))</f>
        <v>CASUAL</v>
      </c>
      <c r="G449" s="49"/>
      <c r="H449" s="49"/>
      <c r="I449" s="50" t="s">
        <v>297</v>
      </c>
      <c r="J449" s="52" t="s">
        <v>688</v>
      </c>
      <c r="K449" s="50" t="str">
        <f ca="1">LeaveTracker[[#This Row],[Days]]&amp;" "&amp;LeaveTracker[[#This Row],[Type of Leave]]</f>
        <v>0 OTHER</v>
      </c>
      <c r="L449" s="9">
        <f ca="1">NETWORKDAYS(LeaveTracker[[#This Row],[Start Date]],LeaveTracker[[#This Row],[End Date]],lstHolidays)</f>
        <v>0</v>
      </c>
      <c r="M449" s="9"/>
    </row>
    <row r="450" spans="1:13" ht="30" customHeight="1" x14ac:dyDescent="0.3">
      <c r="A450" s="50">
        <v>799</v>
      </c>
      <c r="B450" s="55">
        <v>44861</v>
      </c>
      <c r="C450" s="55">
        <v>44818</v>
      </c>
      <c r="D450" s="52" t="s">
        <v>1884</v>
      </c>
      <c r="E450" s="66" t="str">
        <f>IF(ISBLANK(LeaveTracker[[#This Row],[Employee Name]]),"-----",VLOOKUP(LeaveTracker[[#This Row],[Employee Name]],'List of Employees'!$B$4:$H$767,7))</f>
        <v>TERMINAL</v>
      </c>
      <c r="F450" s="66" t="str">
        <f>IF(ISBLANK(LeaveTracker[[#This Row],[Employee Name]]),"-----",VLOOKUP(LeaveTracker[[#This Row],[Employee Name]],'List of Employees'!$B$4:$H$767,6))</f>
        <v>JOBCON</v>
      </c>
      <c r="G450" s="49">
        <v>44817</v>
      </c>
      <c r="H450" s="49">
        <v>44921</v>
      </c>
      <c r="I450" s="50" t="s">
        <v>1019</v>
      </c>
      <c r="J450" s="52" t="s">
        <v>1885</v>
      </c>
      <c r="K450" s="50" t="str">
        <f ca="1">LeaveTracker[[#This Row],[Days]]&amp;" "&amp;LeaveTracker[[#This Row],[Type of Leave]]</f>
        <v>72 WITHOUTPAY</v>
      </c>
      <c r="L450" s="9">
        <f ca="1">NETWORKDAYS(LeaveTracker[[#This Row],[Start Date]],LeaveTracker[[#This Row],[End Date]],lstHolidays)</f>
        <v>72</v>
      </c>
      <c r="M450" s="9"/>
    </row>
    <row r="451" spans="1:13" ht="30" customHeight="1" x14ac:dyDescent="0.3">
      <c r="A451" s="50">
        <v>800</v>
      </c>
      <c r="B451" s="55">
        <v>44861</v>
      </c>
      <c r="C451" s="55">
        <v>44831</v>
      </c>
      <c r="D451" s="52" t="s">
        <v>1886</v>
      </c>
      <c r="E451" s="66" t="str">
        <f>IF(ISBLANK(LeaveTracker[[#This Row],[Employee Name]]),"-----",VLOOKUP(LeaveTracker[[#This Row],[Employee Name]],'List of Employees'!$B$4:$H$767,7))</f>
        <v>CHO</v>
      </c>
      <c r="F451" s="66" t="str">
        <f>IF(ISBLANK(LeaveTracker[[#This Row],[Employee Name]]),"-----",VLOOKUP(LeaveTracker[[#This Row],[Employee Name]],'List of Employees'!$B$4:$H$767,6))</f>
        <v>JOBCON</v>
      </c>
      <c r="G451" s="49">
        <v>44831</v>
      </c>
      <c r="H451" s="49">
        <v>44837</v>
      </c>
      <c r="I451" s="50" t="s">
        <v>1019</v>
      </c>
      <c r="J451" s="52" t="s">
        <v>1887</v>
      </c>
      <c r="K451" s="50" t="str">
        <f ca="1">LeaveTracker[[#This Row],[Days]]&amp;" "&amp;LeaveTracker[[#This Row],[Type of Leave]]</f>
        <v>5 WITHOUTPAY</v>
      </c>
      <c r="L451" s="9">
        <f ca="1">NETWORKDAYS(LeaveTracker[[#This Row],[Start Date]],LeaveTracker[[#This Row],[End Date]],lstHolidays)</f>
        <v>5</v>
      </c>
      <c r="M451" s="9"/>
    </row>
    <row r="452" spans="1:13" ht="30" customHeight="1" x14ac:dyDescent="0.3">
      <c r="A452" s="50">
        <v>801</v>
      </c>
      <c r="B452" s="55">
        <v>44861</v>
      </c>
      <c r="C452" s="55">
        <v>44831</v>
      </c>
      <c r="D452" s="52" t="s">
        <v>1888</v>
      </c>
      <c r="E452" s="66" t="str">
        <f>IF(ISBLANK(LeaveTracker[[#This Row],[Employee Name]]),"-----",VLOOKUP(LeaveTracker[[#This Row],[Employee Name]],'List of Employees'!$B$4:$H$767,7))</f>
        <v>CHO</v>
      </c>
      <c r="F452" s="66" t="str">
        <f>IF(ISBLANK(LeaveTracker[[#This Row],[Employee Name]]),"-----",VLOOKUP(LeaveTracker[[#This Row],[Employee Name]],'List of Employees'!$B$4:$H$767,6))</f>
        <v>JOBCON</v>
      </c>
      <c r="G452" s="49">
        <v>44824</v>
      </c>
      <c r="H452" s="49">
        <v>44827</v>
      </c>
      <c r="I452" s="50" t="s">
        <v>1019</v>
      </c>
      <c r="J452" s="52" t="s">
        <v>1887</v>
      </c>
      <c r="K452" s="50" t="str">
        <f ca="1">LeaveTracker[[#This Row],[Days]]&amp;" "&amp;LeaveTracker[[#This Row],[Type of Leave]]</f>
        <v>4 WITHOUTPAY</v>
      </c>
      <c r="L452" s="9">
        <f ca="1">NETWORKDAYS(LeaveTracker[[#This Row],[Start Date]],LeaveTracker[[#This Row],[End Date]],lstHolidays)</f>
        <v>4</v>
      </c>
      <c r="M452" s="9"/>
    </row>
    <row r="453" spans="1:13" ht="30" customHeight="1" x14ac:dyDescent="0.3">
      <c r="A453" s="50">
        <v>802</v>
      </c>
      <c r="B453" s="55">
        <v>44861</v>
      </c>
      <c r="C453" s="55">
        <v>44825</v>
      </c>
      <c r="D453" s="52" t="s">
        <v>1889</v>
      </c>
      <c r="E453" s="66" t="str">
        <f>IF(ISBLANK(LeaveTracker[[#This Row],[Employee Name]]),"-----",VLOOKUP(LeaveTracker[[#This Row],[Employee Name]],'List of Employees'!$B$4:$H$767,7))</f>
        <v>EEO/CITY MARKET</v>
      </c>
      <c r="F453" s="66" t="str">
        <f>IF(ISBLANK(LeaveTracker[[#This Row],[Employee Name]]),"-----",VLOOKUP(LeaveTracker[[#This Row],[Employee Name]],'List of Employees'!$B$4:$H$767,6))</f>
        <v>JOBCON</v>
      </c>
      <c r="G453" s="49">
        <v>44832</v>
      </c>
      <c r="H453" s="49">
        <v>44832</v>
      </c>
      <c r="I453" s="50" t="s">
        <v>1019</v>
      </c>
      <c r="J453" s="52" t="s">
        <v>158</v>
      </c>
      <c r="K453" s="50" t="str">
        <f ca="1">LeaveTracker[[#This Row],[Days]]&amp;" "&amp;LeaveTracker[[#This Row],[Type of Leave]]</f>
        <v>1 WITHOUTPAY</v>
      </c>
      <c r="L453" s="9">
        <f ca="1">NETWORKDAYS(LeaveTracker[[#This Row],[Start Date]],LeaveTracker[[#This Row],[End Date]],lstHolidays)</f>
        <v>1</v>
      </c>
      <c r="M453" s="9"/>
    </row>
    <row r="454" spans="1:13" ht="30" customHeight="1" x14ac:dyDescent="0.3">
      <c r="A454" s="50">
        <v>803</v>
      </c>
      <c r="B454" s="55">
        <v>44861</v>
      </c>
      <c r="C454" s="55">
        <v>44817</v>
      </c>
      <c r="D454" s="52" t="s">
        <v>1876</v>
      </c>
      <c r="E454" s="66" t="str">
        <f>IF(ISBLANK(LeaveTracker[[#This Row],[Employee Name]]),"-----",VLOOKUP(LeaveTracker[[#This Row],[Employee Name]],'List of Employees'!$B$4:$H$767,7))</f>
        <v>CTO</v>
      </c>
      <c r="F454" s="66" t="str">
        <f>IF(ISBLANK(LeaveTracker[[#This Row],[Employee Name]]),"-----",VLOOKUP(LeaveTracker[[#This Row],[Employee Name]],'List of Employees'!$B$4:$H$767,6))</f>
        <v>JOBCON</v>
      </c>
      <c r="G454" s="49">
        <v>44819</v>
      </c>
      <c r="H454" s="49">
        <v>44820</v>
      </c>
      <c r="I454" s="50" t="s">
        <v>1019</v>
      </c>
      <c r="J454" s="52" t="s">
        <v>1890</v>
      </c>
      <c r="K454" s="50" t="str">
        <f ca="1">LeaveTracker[[#This Row],[Days]]&amp;" "&amp;LeaveTracker[[#This Row],[Type of Leave]]</f>
        <v>2 WITHOUTPAY</v>
      </c>
      <c r="L454" s="9">
        <f ca="1">NETWORKDAYS(LeaveTracker[[#This Row],[Start Date]],LeaveTracker[[#This Row],[End Date]],lstHolidays)</f>
        <v>2</v>
      </c>
      <c r="M454" s="9"/>
    </row>
    <row r="455" spans="1:13" ht="30" customHeight="1" x14ac:dyDescent="0.3">
      <c r="A455" s="50">
        <v>804</v>
      </c>
      <c r="B455" s="55">
        <v>44861</v>
      </c>
      <c r="C455" s="55">
        <v>44818</v>
      </c>
      <c r="D455" s="52" t="s">
        <v>1876</v>
      </c>
      <c r="E455" s="66" t="str">
        <f>IF(ISBLANK(LeaveTracker[[#This Row],[Employee Name]]),"-----",VLOOKUP(LeaveTracker[[#This Row],[Employee Name]],'List of Employees'!$B$4:$H$767,7))</f>
        <v>CTO</v>
      </c>
      <c r="F455" s="66" t="str">
        <f>IF(ISBLANK(LeaveTracker[[#This Row],[Employee Name]]),"-----",VLOOKUP(LeaveTracker[[#This Row],[Employee Name]],'List of Employees'!$B$4:$H$767,6))</f>
        <v>JOBCON</v>
      </c>
      <c r="G455" s="49">
        <v>44823</v>
      </c>
      <c r="H455" s="49">
        <v>44824</v>
      </c>
      <c r="I455" s="50" t="s">
        <v>1019</v>
      </c>
      <c r="J455" s="52" t="s">
        <v>1890</v>
      </c>
      <c r="K455" s="50" t="str">
        <f ca="1">LeaveTracker[[#This Row],[Days]]&amp;" "&amp;LeaveTracker[[#This Row],[Type of Leave]]</f>
        <v>2 WITHOUTPAY</v>
      </c>
      <c r="L455" s="9">
        <f ca="1">NETWORKDAYS(LeaveTracker[[#This Row],[Start Date]],LeaveTracker[[#This Row],[End Date]],lstHolidays)</f>
        <v>2</v>
      </c>
      <c r="M455" s="9"/>
    </row>
    <row r="456" spans="1:13" ht="30" customHeight="1" x14ac:dyDescent="0.3">
      <c r="A456" s="50">
        <v>805</v>
      </c>
      <c r="B456" s="55">
        <v>44861</v>
      </c>
      <c r="C456" s="55">
        <v>44792</v>
      </c>
      <c r="D456" s="52" t="s">
        <v>1870</v>
      </c>
      <c r="E456" s="66" t="str">
        <f>IF(ISBLANK(LeaveTracker[[#This Row],[Employee Name]]),"-----",VLOOKUP(LeaveTracker[[#This Row],[Employee Name]],'List of Employees'!$B$4:$H$767,7))</f>
        <v>TICC</v>
      </c>
      <c r="F456" s="66" t="str">
        <f>IF(ISBLANK(LeaveTracker[[#This Row],[Employee Name]]),"-----",VLOOKUP(LeaveTracker[[#This Row],[Employee Name]],'List of Employees'!$B$4:$H$767,6))</f>
        <v>JOBCON</v>
      </c>
      <c r="G456" s="49">
        <v>44789</v>
      </c>
      <c r="H456" s="49">
        <v>44790</v>
      </c>
      <c r="I456" s="50" t="s">
        <v>1019</v>
      </c>
      <c r="J456" s="52" t="s">
        <v>1877</v>
      </c>
      <c r="K456" s="50" t="str">
        <f ca="1">LeaveTracker[[#This Row],[Days]]&amp;" "&amp;LeaveTracker[[#This Row],[Type of Leave]]</f>
        <v>2 WITHOUTPAY</v>
      </c>
      <c r="L456" s="9">
        <f ca="1">NETWORKDAYS(LeaveTracker[[#This Row],[Start Date]],LeaveTracker[[#This Row],[End Date]],lstHolidays)</f>
        <v>2</v>
      </c>
      <c r="M456" s="9"/>
    </row>
    <row r="457" spans="1:13" ht="30" customHeight="1" x14ac:dyDescent="0.3">
      <c r="A457" s="50">
        <v>806</v>
      </c>
      <c r="B457" s="55">
        <v>44861</v>
      </c>
      <c r="C457" s="55">
        <v>44803</v>
      </c>
      <c r="D457" s="52" t="s">
        <v>1740</v>
      </c>
      <c r="E457" s="66" t="str">
        <f>IF(ISBLANK(LeaveTracker[[#This Row],[Employee Name]]),"-----",VLOOKUP(LeaveTracker[[#This Row],[Employee Name]],'List of Employees'!$B$4:$H$767,7))</f>
        <v>ACCOUNTING</v>
      </c>
      <c r="F457" s="66" t="str">
        <f>IF(ISBLANK(LeaveTracker[[#This Row],[Employee Name]]),"-----",VLOOKUP(LeaveTracker[[#This Row],[Employee Name]],'List of Employees'!$B$4:$H$767,6))</f>
        <v>CASUAL</v>
      </c>
      <c r="G457" s="49">
        <v>44796</v>
      </c>
      <c r="H457" s="49">
        <v>44796</v>
      </c>
      <c r="I457" s="50" t="s">
        <v>81</v>
      </c>
      <c r="J457" s="52"/>
      <c r="K457" s="50" t="str">
        <f ca="1">LeaveTracker[[#This Row],[Days]]&amp;" "&amp;LeaveTracker[[#This Row],[Type of Leave]]</f>
        <v>1 SL</v>
      </c>
      <c r="L457" s="9">
        <f ca="1">NETWORKDAYS(LeaveTracker[[#This Row],[Start Date]],LeaveTracker[[#This Row],[End Date]],lstHolidays)</f>
        <v>1</v>
      </c>
      <c r="M457" s="9"/>
    </row>
    <row r="458" spans="1:13" ht="30" customHeight="1" x14ac:dyDescent="0.3">
      <c r="A458" s="50">
        <v>806</v>
      </c>
      <c r="B458" s="55">
        <v>44861</v>
      </c>
      <c r="C458" s="55">
        <v>44804</v>
      </c>
      <c r="D458" s="52" t="s">
        <v>1740</v>
      </c>
      <c r="E458" s="66" t="str">
        <f>IF(ISBLANK(LeaveTracker[[#This Row],[Employee Name]]),"-----",VLOOKUP(LeaveTracker[[#This Row],[Employee Name]],'List of Employees'!$B$4:$H$767,7))</f>
        <v>ACCOUNTING</v>
      </c>
      <c r="F458" s="66" t="str">
        <f>IF(ISBLANK(LeaveTracker[[#This Row],[Employee Name]]),"-----",VLOOKUP(LeaveTracker[[#This Row],[Employee Name]],'List of Employees'!$B$4:$H$767,6))</f>
        <v>CASUAL</v>
      </c>
      <c r="G458" s="49">
        <v>44799</v>
      </c>
      <c r="H458" s="49">
        <v>44799</v>
      </c>
      <c r="I458" s="50" t="s">
        <v>81</v>
      </c>
      <c r="J458" s="52"/>
      <c r="K458" s="50" t="str">
        <f ca="1">LeaveTracker[[#This Row],[Days]]&amp;" "&amp;LeaveTracker[[#This Row],[Type of Leave]]</f>
        <v>1 SL</v>
      </c>
      <c r="L458" s="9">
        <f ca="1">NETWORKDAYS(LeaveTracker[[#This Row],[Start Date]],LeaveTracker[[#This Row],[End Date]],lstHolidays)</f>
        <v>1</v>
      </c>
      <c r="M458" s="9"/>
    </row>
    <row r="459" spans="1:13" ht="30" customHeight="1" x14ac:dyDescent="0.3">
      <c r="A459" s="50">
        <v>807</v>
      </c>
      <c r="B459" s="55">
        <v>44861</v>
      </c>
      <c r="C459" s="55">
        <v>44790</v>
      </c>
      <c r="D459" s="52" t="s">
        <v>1740</v>
      </c>
      <c r="E459" s="66" t="str">
        <f>IF(ISBLANK(LeaveTracker[[#This Row],[Employee Name]]),"-----",VLOOKUP(LeaveTracker[[#This Row],[Employee Name]],'List of Employees'!$B$4:$H$767,7))</f>
        <v>ACCOUNTING</v>
      </c>
      <c r="F459" s="66" t="str">
        <f>IF(ISBLANK(LeaveTracker[[#This Row],[Employee Name]]),"-----",VLOOKUP(LeaveTracker[[#This Row],[Employee Name]],'List of Employees'!$B$4:$H$767,6))</f>
        <v>CASUAL</v>
      </c>
      <c r="G459" s="49">
        <v>44785</v>
      </c>
      <c r="H459" s="49">
        <v>44785</v>
      </c>
      <c r="I459" s="50" t="s">
        <v>81</v>
      </c>
      <c r="J459" s="52"/>
      <c r="K459" s="50" t="str">
        <f ca="1">LeaveTracker[[#This Row],[Days]]&amp;" "&amp;LeaveTracker[[#This Row],[Type of Leave]]</f>
        <v>1 SL</v>
      </c>
      <c r="L459" s="9">
        <f ca="1">NETWORKDAYS(LeaveTracker[[#This Row],[Start Date]],LeaveTracker[[#This Row],[End Date]],lstHolidays)</f>
        <v>1</v>
      </c>
      <c r="M459" s="9"/>
    </row>
    <row r="460" spans="1:13" ht="30" customHeight="1" x14ac:dyDescent="0.3">
      <c r="A460" s="50">
        <v>807</v>
      </c>
      <c r="B460" s="55">
        <v>44861</v>
      </c>
      <c r="C460" s="55">
        <v>44791</v>
      </c>
      <c r="D460" s="52" t="s">
        <v>1740</v>
      </c>
      <c r="E460" s="66" t="str">
        <f>IF(ISBLANK(LeaveTracker[[#This Row],[Employee Name]]),"-----",VLOOKUP(LeaveTracker[[#This Row],[Employee Name]],'List of Employees'!$B$4:$H$767,7))</f>
        <v>ACCOUNTING</v>
      </c>
      <c r="F460" s="66" t="str">
        <f>IF(ISBLANK(LeaveTracker[[#This Row],[Employee Name]]),"-----",VLOOKUP(LeaveTracker[[#This Row],[Employee Name]],'List of Employees'!$B$4:$H$767,6))</f>
        <v>CASUAL</v>
      </c>
      <c r="G460" s="49">
        <v>44789</v>
      </c>
      <c r="H460" s="49">
        <v>44789</v>
      </c>
      <c r="I460" s="50" t="s">
        <v>81</v>
      </c>
      <c r="J460" s="52"/>
      <c r="K460" s="50" t="str">
        <f ca="1">LeaveTracker[[#This Row],[Days]]&amp;" "&amp;LeaveTracker[[#This Row],[Type of Leave]]</f>
        <v>1 SL</v>
      </c>
      <c r="L460" s="9">
        <f ca="1">NETWORKDAYS(LeaveTracker[[#This Row],[Start Date]],LeaveTracker[[#This Row],[End Date]],lstHolidays)</f>
        <v>1</v>
      </c>
      <c r="M460" s="9"/>
    </row>
    <row r="461" spans="1:13" ht="30" customHeight="1" x14ac:dyDescent="0.3">
      <c r="A461" s="50">
        <v>808</v>
      </c>
      <c r="B461" s="55">
        <v>44861</v>
      </c>
      <c r="C461" s="55">
        <v>44795</v>
      </c>
      <c r="D461" s="52" t="s">
        <v>1788</v>
      </c>
      <c r="E461" s="66" t="str">
        <f>IF(ISBLANK(LeaveTracker[[#This Row],[Employee Name]]),"-----",VLOOKUP(LeaveTracker[[#This Row],[Employee Name]],'List of Employees'!$B$4:$H$767,7))</f>
        <v>CENRO</v>
      </c>
      <c r="F461" s="66" t="str">
        <f>IF(ISBLANK(LeaveTracker[[#This Row],[Employee Name]]),"-----",VLOOKUP(LeaveTracker[[#This Row],[Employee Name]],'List of Employees'!$B$4:$H$767,6))</f>
        <v>CASUAL</v>
      </c>
      <c r="G461" s="49">
        <v>44802</v>
      </c>
      <c r="H461" s="49">
        <v>44804</v>
      </c>
      <c r="I461" s="50" t="s">
        <v>82</v>
      </c>
      <c r="J461" s="52" t="s">
        <v>1001</v>
      </c>
      <c r="K461" s="50" t="str">
        <f ca="1">LeaveTracker[[#This Row],[Days]]&amp;" "&amp;LeaveTracker[[#This Row],[Type of Leave]]</f>
        <v>2 VL</v>
      </c>
      <c r="L461" s="9">
        <f ca="1">NETWORKDAYS(LeaveTracker[[#This Row],[Start Date]],LeaveTracker[[#This Row],[End Date]],lstHolidays)</f>
        <v>2</v>
      </c>
      <c r="M461" s="9"/>
    </row>
    <row r="462" spans="1:13" ht="30" customHeight="1" x14ac:dyDescent="0.3">
      <c r="A462" s="50">
        <v>808</v>
      </c>
      <c r="B462" s="55">
        <v>44861</v>
      </c>
      <c r="C462" s="55">
        <v>44796</v>
      </c>
      <c r="D462" s="52" t="s">
        <v>1788</v>
      </c>
      <c r="E462" s="66" t="str">
        <f>IF(ISBLANK(LeaveTracker[[#This Row],[Employee Name]]),"-----",VLOOKUP(LeaveTracker[[#This Row],[Employee Name]],'List of Employees'!$B$4:$H$767,7))</f>
        <v>CENRO</v>
      </c>
      <c r="F462" s="66" t="str">
        <f>IF(ISBLANK(LeaveTracker[[#This Row],[Employee Name]]),"-----",VLOOKUP(LeaveTracker[[#This Row],[Employee Name]],'List of Employees'!$B$4:$H$767,6))</f>
        <v>CASUAL</v>
      </c>
      <c r="G462" s="49">
        <v>44805</v>
      </c>
      <c r="H462" s="49">
        <v>44806</v>
      </c>
      <c r="I462" s="50" t="s">
        <v>82</v>
      </c>
      <c r="J462" s="52" t="s">
        <v>1001</v>
      </c>
      <c r="K462" s="50" t="str">
        <f ca="1">LeaveTracker[[#This Row],[Days]]&amp;" "&amp;LeaveTracker[[#This Row],[Type of Leave]]</f>
        <v>2 VL</v>
      </c>
      <c r="L462" s="9">
        <f ca="1">NETWORKDAYS(LeaveTracker[[#This Row],[Start Date]],LeaveTracker[[#This Row],[End Date]],lstHolidays)</f>
        <v>2</v>
      </c>
      <c r="M462" s="9"/>
    </row>
    <row r="463" spans="1:13" ht="30" customHeight="1" x14ac:dyDescent="0.3">
      <c r="A463" s="50">
        <v>809</v>
      </c>
      <c r="B463" s="55">
        <v>44861</v>
      </c>
      <c r="C463" s="55">
        <v>44800</v>
      </c>
      <c r="D463" s="52" t="s">
        <v>1891</v>
      </c>
      <c r="E463" s="66" t="str">
        <f>IF(ISBLANK(LeaveTracker[[#This Row],[Employee Name]]),"-----",VLOOKUP(LeaveTracker[[#This Row],[Employee Name]],'List of Employees'!$B$4:$H$767,7))</f>
        <v>PICNIC GROVE</v>
      </c>
      <c r="F463" s="66" t="str">
        <f>IF(ISBLANK(LeaveTracker[[#This Row],[Employee Name]]),"-----",VLOOKUP(LeaveTracker[[#This Row],[Employee Name]],'List of Employees'!$B$4:$H$767,6))</f>
        <v>CASUAL</v>
      </c>
      <c r="G463" s="49">
        <v>44795</v>
      </c>
      <c r="H463" s="49">
        <v>44797</v>
      </c>
      <c r="I463" s="50" t="s">
        <v>81</v>
      </c>
      <c r="J463" s="52"/>
      <c r="K463" s="50" t="str">
        <f ca="1">LeaveTracker[[#This Row],[Days]]&amp;" "&amp;LeaveTracker[[#This Row],[Type of Leave]]</f>
        <v>3 SL</v>
      </c>
      <c r="L463" s="9">
        <f ca="1">NETWORKDAYS(LeaveTracker[[#This Row],[Start Date]],LeaveTracker[[#This Row],[End Date]],lstHolidays)</f>
        <v>3</v>
      </c>
      <c r="M463" s="9"/>
    </row>
    <row r="464" spans="1:13" ht="30" customHeight="1" x14ac:dyDescent="0.3">
      <c r="A464" s="50">
        <v>810</v>
      </c>
      <c r="B464" s="55">
        <v>44861</v>
      </c>
      <c r="C464" s="55">
        <v>44794</v>
      </c>
      <c r="D464" s="52" t="s">
        <v>1891</v>
      </c>
      <c r="E464" s="66" t="str">
        <f>IF(ISBLANK(LeaveTracker[[#This Row],[Employee Name]]),"-----",VLOOKUP(LeaveTracker[[#This Row],[Employee Name]],'List of Employees'!$B$4:$H$767,7))</f>
        <v>PICNIC GROVE</v>
      </c>
      <c r="F464" s="66" t="str">
        <f>IF(ISBLANK(LeaveTracker[[#This Row],[Employee Name]]),"-----",VLOOKUP(LeaveTracker[[#This Row],[Employee Name]],'List of Employees'!$B$4:$H$767,6))</f>
        <v>CASUAL</v>
      </c>
      <c r="G464" s="49">
        <v>44791</v>
      </c>
      <c r="H464" s="49">
        <v>44793</v>
      </c>
      <c r="I464" s="50" t="s">
        <v>81</v>
      </c>
      <c r="J464" s="52"/>
      <c r="K464" s="50" t="str">
        <f ca="1">LeaveTracker[[#This Row],[Days]]&amp;" "&amp;LeaveTracker[[#This Row],[Type of Leave]]</f>
        <v>2 SL</v>
      </c>
      <c r="L464" s="9">
        <f ca="1">NETWORKDAYS(LeaveTracker[[#This Row],[Start Date]],LeaveTracker[[#This Row],[End Date]],lstHolidays)</f>
        <v>2</v>
      </c>
      <c r="M464" s="9"/>
    </row>
    <row r="465" spans="1:13" ht="30" customHeight="1" x14ac:dyDescent="0.3">
      <c r="A465" s="50">
        <v>811</v>
      </c>
      <c r="B465" s="55">
        <v>44861</v>
      </c>
      <c r="C465" s="55">
        <v>44798</v>
      </c>
      <c r="D465" s="52" t="s">
        <v>1783</v>
      </c>
      <c r="E465" s="66" t="str">
        <f>IF(ISBLANK(LeaveTracker[[#This Row],[Employee Name]]),"-----",VLOOKUP(LeaveTracker[[#This Row],[Employee Name]],'List of Employees'!$B$4:$H$767,7))</f>
        <v>CTO-LICENSE</v>
      </c>
      <c r="F465" s="66" t="str">
        <f>IF(ISBLANK(LeaveTracker[[#This Row],[Employee Name]]),"-----",VLOOKUP(LeaveTracker[[#This Row],[Employee Name]],'List of Employees'!$B$4:$H$767,6))</f>
        <v>CASUAL</v>
      </c>
      <c r="G465" s="49">
        <v>44795</v>
      </c>
      <c r="H465" s="49">
        <v>44795</v>
      </c>
      <c r="I465" s="50" t="s">
        <v>81</v>
      </c>
      <c r="J465" s="52"/>
      <c r="K465" s="50" t="str">
        <f ca="1">LeaveTracker[[#This Row],[Days]]&amp;" "&amp;LeaveTracker[[#This Row],[Type of Leave]]</f>
        <v>1 SL</v>
      </c>
      <c r="L465" s="9">
        <f ca="1">NETWORKDAYS(LeaveTracker[[#This Row],[Start Date]],LeaveTracker[[#This Row],[End Date]],lstHolidays)</f>
        <v>1</v>
      </c>
      <c r="M465" s="9"/>
    </row>
    <row r="466" spans="1:13" ht="30" customHeight="1" x14ac:dyDescent="0.3">
      <c r="A466" s="50">
        <v>812</v>
      </c>
      <c r="B466" s="55">
        <v>44861</v>
      </c>
      <c r="C466" s="55">
        <v>44805</v>
      </c>
      <c r="D466" s="52" t="s">
        <v>1783</v>
      </c>
      <c r="E466" s="66" t="str">
        <f>IF(ISBLANK(LeaveTracker[[#This Row],[Employee Name]]),"-----",VLOOKUP(LeaveTracker[[#This Row],[Employee Name]],'List of Employees'!$B$4:$H$767,7))</f>
        <v>CTO-LICENSE</v>
      </c>
      <c r="F466" s="66" t="str">
        <f>IF(ISBLANK(LeaveTracker[[#This Row],[Employee Name]]),"-----",VLOOKUP(LeaveTracker[[#This Row],[Employee Name]],'List of Employees'!$B$4:$H$767,6))</f>
        <v>CASUAL</v>
      </c>
      <c r="G466" s="49">
        <v>44805</v>
      </c>
      <c r="H466" s="49">
        <v>44805</v>
      </c>
      <c r="I466" s="50" t="s">
        <v>297</v>
      </c>
      <c r="J466" s="52" t="s">
        <v>1000</v>
      </c>
      <c r="K466" s="50" t="str">
        <f ca="1">LeaveTracker[[#This Row],[Days]]&amp;" "&amp;LeaveTracker[[#This Row],[Type of Leave]]</f>
        <v>1 OTHER</v>
      </c>
      <c r="L466" s="9">
        <f ca="1">NETWORKDAYS(LeaveTracker[[#This Row],[Start Date]],LeaveTracker[[#This Row],[End Date]],lstHolidays)</f>
        <v>1</v>
      </c>
      <c r="M466" s="9"/>
    </row>
    <row r="467" spans="1:13" ht="30" customHeight="1" x14ac:dyDescent="0.3">
      <c r="A467" s="50">
        <v>813</v>
      </c>
      <c r="B467" s="55">
        <v>44861</v>
      </c>
      <c r="C467" s="55">
        <v>44799</v>
      </c>
      <c r="D467" s="52" t="s">
        <v>1892</v>
      </c>
      <c r="E467" s="66" t="str">
        <f>IF(ISBLANK(LeaveTracker[[#This Row],[Employee Name]]),"-----",VLOOKUP(LeaveTracker[[#This Row],[Employee Name]],'List of Employees'!$B$4:$H$767,7))</f>
        <v>AGRICULTURE OFFICE</v>
      </c>
      <c r="F467" s="66" t="str">
        <f>IF(ISBLANK(LeaveTracker[[#This Row],[Employee Name]]),"-----",VLOOKUP(LeaveTracker[[#This Row],[Employee Name]],'List of Employees'!$B$4:$H$767,6))</f>
        <v>PERMANENT</v>
      </c>
      <c r="G467" s="49">
        <v>44797</v>
      </c>
      <c r="H467" s="49">
        <v>44797</v>
      </c>
      <c r="I467" s="50" t="s">
        <v>1019</v>
      </c>
      <c r="J467" s="52" t="s">
        <v>1877</v>
      </c>
      <c r="K467" s="50" t="str">
        <f ca="1">LeaveTracker[[#This Row],[Days]]&amp;" "&amp;LeaveTracker[[#This Row],[Type of Leave]]</f>
        <v>1 WITHOUTPAY</v>
      </c>
      <c r="L467" s="9">
        <f ca="1">NETWORKDAYS(LeaveTracker[[#This Row],[Start Date]],LeaveTracker[[#This Row],[End Date]],lstHolidays)</f>
        <v>1</v>
      </c>
      <c r="M467" s="9"/>
    </row>
    <row r="468" spans="1:13" ht="30" customHeight="1" x14ac:dyDescent="0.3">
      <c r="A468" s="50">
        <v>814</v>
      </c>
      <c r="B468" s="55">
        <v>44861</v>
      </c>
      <c r="C468" s="55">
        <v>44796</v>
      </c>
      <c r="D468" s="52" t="s">
        <v>1893</v>
      </c>
      <c r="E468" s="66" t="str">
        <f>IF(ISBLANK(LeaveTracker[[#This Row],[Employee Name]]),"-----",VLOOKUP(LeaveTracker[[#This Row],[Employee Name]],'List of Employees'!$B$4:$H$767,7))</f>
        <v>CENRO</v>
      </c>
      <c r="F468" s="66" t="str">
        <f>IF(ISBLANK(LeaveTracker[[#This Row],[Employee Name]]),"-----",VLOOKUP(LeaveTracker[[#This Row],[Employee Name]],'List of Employees'!$B$4:$H$767,6))</f>
        <v>CASUAL</v>
      </c>
      <c r="G468" s="49">
        <v>44796</v>
      </c>
      <c r="H468" s="49">
        <v>44796</v>
      </c>
      <c r="I468" s="50" t="s">
        <v>81</v>
      </c>
      <c r="J468" s="52"/>
      <c r="K468" s="50" t="str">
        <f ca="1">LeaveTracker[[#This Row],[Days]]&amp;" "&amp;LeaveTracker[[#This Row],[Type of Leave]]</f>
        <v>1 SL</v>
      </c>
      <c r="L468" s="9">
        <f ca="1">NETWORKDAYS(LeaveTracker[[#This Row],[Start Date]],LeaveTracker[[#This Row],[End Date]],lstHolidays)</f>
        <v>1</v>
      </c>
      <c r="M468" s="9"/>
    </row>
    <row r="469" spans="1:13" ht="30" customHeight="1" x14ac:dyDescent="0.3">
      <c r="A469" s="50">
        <v>814</v>
      </c>
      <c r="B469" s="55">
        <v>44861</v>
      </c>
      <c r="C469" s="55">
        <v>44797</v>
      </c>
      <c r="D469" s="52" t="s">
        <v>1893</v>
      </c>
      <c r="E469" s="66" t="str">
        <f>IF(ISBLANK(LeaveTracker[[#This Row],[Employee Name]]),"-----",VLOOKUP(LeaveTracker[[#This Row],[Employee Name]],'List of Employees'!$B$4:$H$767,7))</f>
        <v>CENRO</v>
      </c>
      <c r="F469" s="66" t="str">
        <f>IF(ISBLANK(LeaveTracker[[#This Row],[Employee Name]]),"-----",VLOOKUP(LeaveTracker[[#This Row],[Employee Name]],'List of Employees'!$B$4:$H$767,6))</f>
        <v>CASUAL</v>
      </c>
      <c r="G469" s="49">
        <v>44800</v>
      </c>
      <c r="H469" s="49">
        <v>44800</v>
      </c>
      <c r="I469" s="50" t="s">
        <v>81</v>
      </c>
      <c r="J469" s="52"/>
      <c r="K469" s="50" t="str">
        <f ca="1">LeaveTracker[[#This Row],[Days]]&amp;" "&amp;LeaveTracker[[#This Row],[Type of Leave]]</f>
        <v>0 SL</v>
      </c>
      <c r="L469" s="9">
        <f ca="1">NETWORKDAYS(LeaveTracker[[#This Row],[Start Date]],LeaveTracker[[#This Row],[End Date]],lstHolidays)</f>
        <v>0</v>
      </c>
      <c r="M469" s="9"/>
    </row>
    <row r="470" spans="1:13" ht="30" customHeight="1" x14ac:dyDescent="0.3">
      <c r="A470" s="50">
        <v>815</v>
      </c>
      <c r="B470" s="55">
        <v>44861</v>
      </c>
      <c r="C470" s="55">
        <v>44783</v>
      </c>
      <c r="D470" s="52" t="s">
        <v>1734</v>
      </c>
      <c r="E470" s="66" t="str">
        <f>IF(ISBLANK(LeaveTracker[[#This Row],[Employee Name]]),"-----",VLOOKUP(LeaveTracker[[#This Row],[Employee Name]],'List of Employees'!$B$4:$H$767,7))</f>
        <v>ONT</v>
      </c>
      <c r="F470" s="66" t="str">
        <f>IF(ISBLANK(LeaveTracker[[#This Row],[Employee Name]]),"-----",VLOOKUP(LeaveTracker[[#This Row],[Employee Name]],'List of Employees'!$B$4:$H$767,6))</f>
        <v>CASUAL</v>
      </c>
      <c r="G470" s="49">
        <v>44791</v>
      </c>
      <c r="H470" s="49">
        <v>44792</v>
      </c>
      <c r="I470" s="50" t="s">
        <v>82</v>
      </c>
      <c r="J470" s="52"/>
      <c r="K470" s="50" t="str">
        <f ca="1">LeaveTracker[[#This Row],[Days]]&amp;" "&amp;LeaveTracker[[#This Row],[Type of Leave]]</f>
        <v>2 VL</v>
      </c>
      <c r="L470" s="9">
        <f ca="1">NETWORKDAYS(LeaveTracker[[#This Row],[Start Date]],LeaveTracker[[#This Row],[End Date]],lstHolidays)</f>
        <v>2</v>
      </c>
      <c r="M470" s="9"/>
    </row>
    <row r="471" spans="1:13" ht="30" customHeight="1" x14ac:dyDescent="0.3">
      <c r="A471" s="50">
        <v>816</v>
      </c>
      <c r="B471" s="55">
        <v>44861</v>
      </c>
      <c r="C471" s="55">
        <v>44779</v>
      </c>
      <c r="D471" s="52" t="s">
        <v>1894</v>
      </c>
      <c r="E471" s="66" t="str">
        <f>IF(ISBLANK(LeaveTracker[[#This Row],[Employee Name]]),"-----",VLOOKUP(LeaveTracker[[#This Row],[Employee Name]],'List of Employees'!$B$4:$H$767,7))</f>
        <v>TICC</v>
      </c>
      <c r="F471" s="66" t="str">
        <f>IF(ISBLANK(LeaveTracker[[#This Row],[Employee Name]]),"-----",VLOOKUP(LeaveTracker[[#This Row],[Employee Name]],'List of Employees'!$B$4:$H$767,6))</f>
        <v>CASUAL</v>
      </c>
      <c r="G471" s="49">
        <v>44792</v>
      </c>
      <c r="H471" s="49">
        <v>44792</v>
      </c>
      <c r="I471" s="50" t="s">
        <v>297</v>
      </c>
      <c r="J471" s="52" t="s">
        <v>1000</v>
      </c>
      <c r="K471" s="50" t="str">
        <f ca="1">LeaveTracker[[#This Row],[Days]]&amp;" "&amp;LeaveTracker[[#This Row],[Type of Leave]]</f>
        <v>1 OTHER</v>
      </c>
      <c r="L471" s="9">
        <f ca="1">NETWORKDAYS(LeaveTracker[[#This Row],[Start Date]],LeaveTracker[[#This Row],[End Date]],lstHolidays)</f>
        <v>1</v>
      </c>
      <c r="M471" s="9"/>
    </row>
    <row r="472" spans="1:13" ht="30" customHeight="1" x14ac:dyDescent="0.3">
      <c r="A472" s="50">
        <v>817</v>
      </c>
      <c r="B472" s="55">
        <v>44861</v>
      </c>
      <c r="C472" s="55">
        <v>44789</v>
      </c>
      <c r="D472" s="52" t="s">
        <v>1895</v>
      </c>
      <c r="E472" s="66" t="str">
        <f>IF(ISBLANK(LeaveTracker[[#This Row],[Employee Name]]),"-----",VLOOKUP(LeaveTracker[[#This Row],[Employee Name]],'List of Employees'!$B$4:$H$767,7))</f>
        <v>ONT</v>
      </c>
      <c r="F472" s="66" t="str">
        <f>IF(ISBLANK(LeaveTracker[[#This Row],[Employee Name]]),"-----",VLOOKUP(LeaveTracker[[#This Row],[Employee Name]],'List of Employees'!$B$4:$H$767,6))</f>
        <v>CASUAL</v>
      </c>
      <c r="G472" s="49">
        <v>44795</v>
      </c>
      <c r="H472" s="49">
        <v>44799</v>
      </c>
      <c r="I472" s="50" t="s">
        <v>82</v>
      </c>
      <c r="J472" s="52"/>
      <c r="K472" s="50" t="str">
        <f ca="1">LeaveTracker[[#This Row],[Days]]&amp;" "&amp;LeaveTracker[[#This Row],[Type of Leave]]</f>
        <v>5 VL</v>
      </c>
      <c r="L472" s="9">
        <f ca="1">NETWORKDAYS(LeaveTracker[[#This Row],[Start Date]],LeaveTracker[[#This Row],[End Date]],lstHolidays)</f>
        <v>5</v>
      </c>
      <c r="M472" s="9"/>
    </row>
    <row r="473" spans="1:13" ht="30" customHeight="1" x14ac:dyDescent="0.3">
      <c r="A473" s="50">
        <v>817</v>
      </c>
      <c r="B473" s="55">
        <v>44861</v>
      </c>
      <c r="C473" s="55">
        <v>44790</v>
      </c>
      <c r="D473" s="52" t="s">
        <v>1895</v>
      </c>
      <c r="E473" s="66" t="str">
        <f>IF(ISBLANK(LeaveTracker[[#This Row],[Employee Name]]),"-----",VLOOKUP(LeaveTracker[[#This Row],[Employee Name]],'List of Employees'!$B$4:$H$767,7))</f>
        <v>ONT</v>
      </c>
      <c r="F473" s="66" t="str">
        <f>IF(ISBLANK(LeaveTracker[[#This Row],[Employee Name]]),"-----",VLOOKUP(LeaveTracker[[#This Row],[Employee Name]],'List of Employees'!$B$4:$H$767,6))</f>
        <v>CASUAL</v>
      </c>
      <c r="G473" s="49">
        <v>44802</v>
      </c>
      <c r="H473" s="49">
        <v>44804</v>
      </c>
      <c r="I473" s="50" t="s">
        <v>82</v>
      </c>
      <c r="J473" s="52"/>
      <c r="K473" s="50" t="str">
        <f ca="1">LeaveTracker[[#This Row],[Days]]&amp;" "&amp;LeaveTracker[[#This Row],[Type of Leave]]</f>
        <v>2 VL</v>
      </c>
      <c r="L473" s="9">
        <f ca="1">NETWORKDAYS(LeaveTracker[[#This Row],[Start Date]],LeaveTracker[[#This Row],[End Date]],lstHolidays)</f>
        <v>2</v>
      </c>
      <c r="M473" s="9"/>
    </row>
    <row r="474" spans="1:13" ht="30" customHeight="1" x14ac:dyDescent="0.3">
      <c r="A474" s="50">
        <v>818</v>
      </c>
      <c r="B474" s="55">
        <v>44861</v>
      </c>
      <c r="C474" s="55">
        <v>44790</v>
      </c>
      <c r="D474" s="52" t="s">
        <v>1805</v>
      </c>
      <c r="E474" s="66" t="str">
        <f>IF(ISBLANK(LeaveTracker[[#This Row],[Employee Name]]),"-----",VLOOKUP(LeaveTracker[[#This Row],[Employee Name]],'List of Employees'!$B$4:$H$767,7))</f>
        <v>TICC/TCCH</v>
      </c>
      <c r="F474" s="66" t="str">
        <f>IF(ISBLANK(LeaveTracker[[#This Row],[Employee Name]]),"-----",VLOOKUP(LeaveTracker[[#This Row],[Employee Name]],'List of Employees'!$B$4:$H$767,6))</f>
        <v>CASUAL</v>
      </c>
      <c r="G474" s="49">
        <v>44788</v>
      </c>
      <c r="H474" s="49">
        <v>44788</v>
      </c>
      <c r="I474" s="50" t="s">
        <v>81</v>
      </c>
      <c r="J474" s="52"/>
      <c r="K474" s="50" t="str">
        <f ca="1">LeaveTracker[[#This Row],[Days]]&amp;" "&amp;LeaveTracker[[#This Row],[Type of Leave]]</f>
        <v>1 SL</v>
      </c>
      <c r="L474" s="9">
        <f ca="1">NETWORKDAYS(LeaveTracker[[#This Row],[Start Date]],LeaveTracker[[#This Row],[End Date]],lstHolidays)</f>
        <v>1</v>
      </c>
      <c r="M474" s="9"/>
    </row>
    <row r="475" spans="1:13" ht="30" customHeight="1" x14ac:dyDescent="0.3">
      <c r="A475" s="50">
        <v>819</v>
      </c>
      <c r="B475" s="55">
        <v>44861</v>
      </c>
      <c r="C475" s="55">
        <v>44760</v>
      </c>
      <c r="D475" s="52" t="s">
        <v>1726</v>
      </c>
      <c r="E475" s="66" t="str">
        <f>IF(ISBLANK(LeaveTracker[[#This Row],[Employee Name]]),"-----",VLOOKUP(LeaveTracker[[#This Row],[Employee Name]],'List of Employees'!$B$4:$H$767,7))</f>
        <v>TCNHS-ISHS</v>
      </c>
      <c r="F475" s="66" t="str">
        <f>IF(ISBLANK(LeaveTracker[[#This Row],[Employee Name]]),"-----",VLOOKUP(LeaveTracker[[#This Row],[Employee Name]],'List of Employees'!$B$4:$H$767,6))</f>
        <v>CASUAL</v>
      </c>
      <c r="G475" s="49">
        <v>44767</v>
      </c>
      <c r="H475" s="49">
        <v>44767</v>
      </c>
      <c r="I475" s="50" t="s">
        <v>82</v>
      </c>
      <c r="J475" s="52"/>
      <c r="K475" s="50" t="str">
        <f ca="1">LeaveTracker[[#This Row],[Days]]&amp;" "&amp;LeaveTracker[[#This Row],[Type of Leave]]</f>
        <v>1 VL</v>
      </c>
      <c r="L475" s="9">
        <f ca="1">NETWORKDAYS(LeaveTracker[[#This Row],[Start Date]],LeaveTracker[[#This Row],[End Date]],lstHolidays)</f>
        <v>1</v>
      </c>
      <c r="M475" s="9"/>
    </row>
    <row r="476" spans="1:13" ht="30" customHeight="1" x14ac:dyDescent="0.3">
      <c r="A476" s="50">
        <v>819</v>
      </c>
      <c r="B476" s="55">
        <v>44861</v>
      </c>
      <c r="C476" s="55">
        <v>44761</v>
      </c>
      <c r="D476" s="52" t="s">
        <v>1726</v>
      </c>
      <c r="E476" s="66" t="str">
        <f>IF(ISBLANK(LeaveTracker[[#This Row],[Employee Name]]),"-----",VLOOKUP(LeaveTracker[[#This Row],[Employee Name]],'List of Employees'!$B$4:$H$767,7))</f>
        <v>TCNHS-ISHS</v>
      </c>
      <c r="F476" s="66" t="str">
        <f>IF(ISBLANK(LeaveTracker[[#This Row],[Employee Name]]),"-----",VLOOKUP(LeaveTracker[[#This Row],[Employee Name]],'List of Employees'!$B$4:$H$767,6))</f>
        <v>CASUAL</v>
      </c>
      <c r="G476" s="49">
        <v>44771</v>
      </c>
      <c r="H476" s="49">
        <v>44771</v>
      </c>
      <c r="I476" s="50" t="s">
        <v>82</v>
      </c>
      <c r="J476" s="52"/>
      <c r="K476" s="50" t="str">
        <f ca="1">LeaveTracker[[#This Row],[Days]]&amp;" "&amp;LeaveTracker[[#This Row],[Type of Leave]]</f>
        <v>1 VL</v>
      </c>
      <c r="L476" s="9">
        <f ca="1">NETWORKDAYS(LeaveTracker[[#This Row],[Start Date]],LeaveTracker[[#This Row],[End Date]],lstHolidays)</f>
        <v>1</v>
      </c>
      <c r="M476" s="9"/>
    </row>
    <row r="477" spans="1:13" ht="30" customHeight="1" x14ac:dyDescent="0.3">
      <c r="A477" s="50">
        <v>820</v>
      </c>
      <c r="B477" s="55">
        <v>44861</v>
      </c>
      <c r="C477" s="55">
        <v>44789</v>
      </c>
      <c r="D477" s="52" t="s">
        <v>1728</v>
      </c>
      <c r="E477" s="66" t="str">
        <f>IF(ISBLANK(LeaveTracker[[#This Row],[Employee Name]]),"-----",VLOOKUP(LeaveTracker[[#This Row],[Employee Name]],'List of Employees'!$B$4:$H$767,7))</f>
        <v>ASSESSOR</v>
      </c>
      <c r="F477" s="66" t="str">
        <f>IF(ISBLANK(LeaveTracker[[#This Row],[Employee Name]]),"-----",VLOOKUP(LeaveTracker[[#This Row],[Employee Name]],'List of Employees'!$B$4:$H$767,6))</f>
        <v>CASUAL</v>
      </c>
      <c r="G477" s="49">
        <v>44795</v>
      </c>
      <c r="H477" s="49">
        <v>44795</v>
      </c>
      <c r="I477" s="50" t="s">
        <v>82</v>
      </c>
      <c r="J477" s="52"/>
      <c r="K477" s="50" t="str">
        <f ca="1">LeaveTracker[[#This Row],[Days]]&amp;" "&amp;LeaveTracker[[#This Row],[Type of Leave]]</f>
        <v>1 VL</v>
      </c>
      <c r="L477" s="9">
        <f ca="1">NETWORKDAYS(LeaveTracker[[#This Row],[Start Date]],LeaveTracker[[#This Row],[End Date]],lstHolidays)</f>
        <v>1</v>
      </c>
      <c r="M477" s="9"/>
    </row>
    <row r="478" spans="1:13" ht="30" customHeight="1" x14ac:dyDescent="0.3">
      <c r="A478" s="50">
        <v>821</v>
      </c>
      <c r="B478" s="55">
        <v>44861</v>
      </c>
      <c r="C478" s="55">
        <v>44789</v>
      </c>
      <c r="D478" s="52" t="s">
        <v>1728</v>
      </c>
      <c r="E478" s="66" t="str">
        <f>IF(ISBLANK(LeaveTracker[[#This Row],[Employee Name]]),"-----",VLOOKUP(LeaveTracker[[#This Row],[Employee Name]],'List of Employees'!$B$4:$H$767,7))</f>
        <v>ASSESSOR</v>
      </c>
      <c r="F478" s="66" t="str">
        <f>IF(ISBLANK(LeaveTracker[[#This Row],[Employee Name]]),"-----",VLOOKUP(LeaveTracker[[#This Row],[Employee Name]],'List of Employees'!$B$4:$H$767,6))</f>
        <v>CASUAL</v>
      </c>
      <c r="G478" s="49">
        <v>44788</v>
      </c>
      <c r="H478" s="49">
        <v>44788</v>
      </c>
      <c r="I478" s="50" t="s">
        <v>81</v>
      </c>
      <c r="J478" s="52"/>
      <c r="K478" s="50" t="str">
        <f ca="1">LeaveTracker[[#This Row],[Days]]&amp;" "&amp;LeaveTracker[[#This Row],[Type of Leave]]</f>
        <v>1 SL</v>
      </c>
      <c r="L478" s="9">
        <f ca="1">NETWORKDAYS(LeaveTracker[[#This Row],[Start Date]],LeaveTracker[[#This Row],[End Date]],lstHolidays)</f>
        <v>1</v>
      </c>
      <c r="M478" s="9"/>
    </row>
    <row r="479" spans="1:13" ht="30" customHeight="1" x14ac:dyDescent="0.3">
      <c r="A479" s="50">
        <v>822</v>
      </c>
      <c r="B479" s="55">
        <v>44861</v>
      </c>
      <c r="C479" s="55">
        <v>44803</v>
      </c>
      <c r="D479" s="52" t="s">
        <v>1805</v>
      </c>
      <c r="E479" s="66" t="str">
        <f>IF(ISBLANK(LeaveTracker[[#This Row],[Employee Name]]),"-----",VLOOKUP(LeaveTracker[[#This Row],[Employee Name]],'List of Employees'!$B$4:$H$767,7))</f>
        <v>TICC/TCCH</v>
      </c>
      <c r="F479" s="66" t="str">
        <f>IF(ISBLANK(LeaveTracker[[#This Row],[Employee Name]]),"-----",VLOOKUP(LeaveTracker[[#This Row],[Employee Name]],'List of Employees'!$B$4:$H$767,6))</f>
        <v>CASUAL</v>
      </c>
      <c r="G479" s="49">
        <v>44809</v>
      </c>
      <c r="H479" s="49">
        <v>44810</v>
      </c>
      <c r="I479" s="50" t="s">
        <v>82</v>
      </c>
      <c r="J479" s="52"/>
      <c r="K479" s="50" t="str">
        <f ca="1">LeaveTracker[[#This Row],[Days]]&amp;" "&amp;LeaveTracker[[#This Row],[Type of Leave]]</f>
        <v>2 VL</v>
      </c>
      <c r="L479" s="9">
        <f ca="1">NETWORKDAYS(LeaveTracker[[#This Row],[Start Date]],LeaveTracker[[#This Row],[End Date]],lstHolidays)</f>
        <v>2</v>
      </c>
      <c r="M479" s="9"/>
    </row>
    <row r="480" spans="1:13" ht="30" customHeight="1" x14ac:dyDescent="0.3">
      <c r="A480" s="50">
        <v>822</v>
      </c>
      <c r="B480" s="55">
        <v>44861</v>
      </c>
      <c r="C480" s="55">
        <v>44803</v>
      </c>
      <c r="D480" s="52" t="s">
        <v>1805</v>
      </c>
      <c r="E480" s="66" t="str">
        <f>IF(ISBLANK(LeaveTracker[[#This Row],[Employee Name]]),"-----",VLOOKUP(LeaveTracker[[#This Row],[Employee Name]],'List of Employees'!$B$4:$H$767,7))</f>
        <v>TICC/TCCH</v>
      </c>
      <c r="F480" s="66" t="str">
        <f>IF(ISBLANK(LeaveTracker[[#This Row],[Employee Name]]),"-----",VLOOKUP(LeaveTracker[[#This Row],[Employee Name]],'List of Employees'!$B$4:$H$767,6))</f>
        <v>CASUAL</v>
      </c>
      <c r="G480" s="49">
        <v>44814</v>
      </c>
      <c r="H480" s="49">
        <v>44814</v>
      </c>
      <c r="I480" s="50" t="s">
        <v>82</v>
      </c>
      <c r="J480" s="52"/>
      <c r="K480" s="50" t="str">
        <f ca="1">LeaveTracker[[#This Row],[Days]]&amp;" "&amp;LeaveTracker[[#This Row],[Type of Leave]]</f>
        <v>0 VL</v>
      </c>
      <c r="L480" s="9">
        <f ca="1">NETWORKDAYS(LeaveTracker[[#This Row],[Start Date]],LeaveTracker[[#This Row],[End Date]],lstHolidays)</f>
        <v>0</v>
      </c>
      <c r="M480" s="9"/>
    </row>
    <row r="481" spans="1:13" ht="30" customHeight="1" x14ac:dyDescent="0.3">
      <c r="A481" s="50">
        <v>823</v>
      </c>
      <c r="B481" s="55">
        <v>44861</v>
      </c>
      <c r="C481" s="55">
        <v>44803</v>
      </c>
      <c r="D481" s="52" t="s">
        <v>1896</v>
      </c>
      <c r="E481" s="66" t="str">
        <f>IF(ISBLANK(LeaveTracker[[#This Row],[Employee Name]]),"-----",VLOOKUP(LeaveTracker[[#This Row],[Employee Name]],'List of Employees'!$B$4:$H$767,7))</f>
        <v>MAHOGANY MARKET</v>
      </c>
      <c r="F481" s="66" t="str">
        <f>IF(ISBLANK(LeaveTracker[[#This Row],[Employee Name]]),"-----",VLOOKUP(LeaveTracker[[#This Row],[Employee Name]],'List of Employees'!$B$4:$H$767,6))</f>
        <v>CASUAL</v>
      </c>
      <c r="G481" s="49">
        <v>44808</v>
      </c>
      <c r="H481" s="49">
        <v>44808</v>
      </c>
      <c r="I481" s="50" t="s">
        <v>297</v>
      </c>
      <c r="J481" s="42" t="s">
        <v>752</v>
      </c>
      <c r="K481" s="50" t="str">
        <f ca="1">LeaveTracker[[#This Row],[Days]]&amp;" "&amp;LeaveTracker[[#This Row],[Type of Leave]]</f>
        <v>0 OTHER</v>
      </c>
      <c r="L481" s="9">
        <f ca="1">NETWORKDAYS(LeaveTracker[[#This Row],[Start Date]],LeaveTracker[[#This Row],[End Date]],lstHolidays)</f>
        <v>0</v>
      </c>
      <c r="M481" s="9"/>
    </row>
    <row r="482" spans="1:13" ht="30" customHeight="1" x14ac:dyDescent="0.3">
      <c r="A482" s="50">
        <v>824</v>
      </c>
      <c r="B482" s="55">
        <v>44861</v>
      </c>
      <c r="C482" s="55">
        <v>44803</v>
      </c>
      <c r="D482" s="52" t="s">
        <v>1897</v>
      </c>
      <c r="E482" s="66" t="str">
        <f>IF(ISBLANK(LeaveTracker[[#This Row],[Employee Name]]),"-----",VLOOKUP(LeaveTracker[[#This Row],[Employee Name]],'List of Employees'!$B$4:$H$767,7))</f>
        <v>TICC</v>
      </c>
      <c r="F482" s="66" t="str">
        <f>IF(ISBLANK(LeaveTracker[[#This Row],[Employee Name]]),"-----",VLOOKUP(LeaveTracker[[#This Row],[Employee Name]],'List of Employees'!$B$4:$H$767,6))</f>
        <v>JOBCON</v>
      </c>
      <c r="G482" s="49">
        <v>44802</v>
      </c>
      <c r="H482" s="49">
        <v>44802</v>
      </c>
      <c r="I482" s="50" t="s">
        <v>1019</v>
      </c>
      <c r="J482" s="52" t="s">
        <v>1877</v>
      </c>
      <c r="K482" s="50" t="str">
        <f ca="1">LeaveTracker[[#This Row],[Days]]&amp;" "&amp;LeaveTracker[[#This Row],[Type of Leave]]</f>
        <v>0 WITHOUTPAY</v>
      </c>
      <c r="L482" s="9">
        <f ca="1">NETWORKDAYS(LeaveTracker[[#This Row],[Start Date]],LeaveTracker[[#This Row],[End Date]],lstHolidays)</f>
        <v>0</v>
      </c>
      <c r="M482" s="9"/>
    </row>
    <row r="483" spans="1:13" ht="30" customHeight="1" x14ac:dyDescent="0.3">
      <c r="A483" s="50">
        <v>825</v>
      </c>
      <c r="B483" s="55">
        <v>44861</v>
      </c>
      <c r="C483" s="55">
        <v>44796</v>
      </c>
      <c r="D483" s="52" t="s">
        <v>1744</v>
      </c>
      <c r="E483" s="66" t="str">
        <f>IF(ISBLANK(LeaveTracker[[#This Row],[Employee Name]]),"-----",VLOOKUP(LeaveTracker[[#This Row],[Employee Name]],'List of Employees'!$B$4:$H$767,7))</f>
        <v>MAHOGANY MARKET</v>
      </c>
      <c r="F483" s="66" t="str">
        <f>IF(ISBLANK(LeaveTracker[[#This Row],[Employee Name]]),"-----",VLOOKUP(LeaveTracker[[#This Row],[Employee Name]],'List of Employees'!$B$4:$H$767,6))</f>
        <v>CASUAL</v>
      </c>
      <c r="G483" s="49">
        <v>44795</v>
      </c>
      <c r="H483" s="49">
        <v>44795</v>
      </c>
      <c r="I483" s="50" t="s">
        <v>297</v>
      </c>
      <c r="J483" s="52" t="s">
        <v>1898</v>
      </c>
      <c r="K483" s="50" t="str">
        <f ca="1">LeaveTracker[[#This Row],[Days]]&amp;" "&amp;LeaveTracker[[#This Row],[Type of Leave]]</f>
        <v>1 OTHER</v>
      </c>
      <c r="L483" s="9">
        <f ca="1">NETWORKDAYS(LeaveTracker[[#This Row],[Start Date]],LeaveTracker[[#This Row],[End Date]],lstHolidays)</f>
        <v>1</v>
      </c>
      <c r="M483" s="9"/>
    </row>
    <row r="484" spans="1:13" ht="30" customHeight="1" x14ac:dyDescent="0.3">
      <c r="A484" s="50">
        <v>826</v>
      </c>
      <c r="B484" s="55">
        <v>44861</v>
      </c>
      <c r="C484" s="55">
        <v>44783</v>
      </c>
      <c r="D484" s="52" t="s">
        <v>1899</v>
      </c>
      <c r="E484" s="66" t="str">
        <f>IF(ISBLANK(LeaveTracker[[#This Row],[Employee Name]]),"-----",VLOOKUP(LeaveTracker[[#This Row],[Employee Name]],'List of Employees'!$B$4:$H$767,7))</f>
        <v>COOP</v>
      </c>
      <c r="F484" s="66" t="str">
        <f>IF(ISBLANK(LeaveTracker[[#This Row],[Employee Name]]),"-----",VLOOKUP(LeaveTracker[[#This Row],[Employee Name]],'List of Employees'!$B$4:$H$767,6))</f>
        <v>JOBCON</v>
      </c>
      <c r="G484" s="49">
        <v>44782</v>
      </c>
      <c r="H484" s="49">
        <v>44782</v>
      </c>
      <c r="I484" s="50" t="s">
        <v>81</v>
      </c>
      <c r="J484" s="52"/>
      <c r="K484" s="50" t="str">
        <f ca="1">LeaveTracker[[#This Row],[Days]]&amp;" "&amp;LeaveTracker[[#This Row],[Type of Leave]]</f>
        <v>1 SL</v>
      </c>
      <c r="L484" s="9">
        <f ca="1">NETWORKDAYS(LeaveTracker[[#This Row],[Start Date]],LeaveTracker[[#This Row],[End Date]],lstHolidays)</f>
        <v>1</v>
      </c>
      <c r="M484" s="9"/>
    </row>
    <row r="485" spans="1:13" ht="30" customHeight="1" x14ac:dyDescent="0.3">
      <c r="A485" s="50">
        <v>827</v>
      </c>
      <c r="B485" s="55">
        <v>44861</v>
      </c>
      <c r="C485" s="55">
        <v>44783</v>
      </c>
      <c r="D485" s="52" t="s">
        <v>1832</v>
      </c>
      <c r="E485" s="66" t="str">
        <f>IF(ISBLANK(LeaveTracker[[#This Row],[Employee Name]]),"-----",VLOOKUP(LeaveTracker[[#This Row],[Employee Name]],'List of Employees'!$B$4:$H$767,7))</f>
        <v>CENRO</v>
      </c>
      <c r="F485" s="66" t="str">
        <f>IF(ISBLANK(LeaveTracker[[#This Row],[Employee Name]]),"-----",VLOOKUP(LeaveTracker[[#This Row],[Employee Name]],'List of Employees'!$B$4:$H$767,6))</f>
        <v>CASUAL</v>
      </c>
      <c r="G485" s="49">
        <v>44779</v>
      </c>
      <c r="H485" s="49">
        <v>44779</v>
      </c>
      <c r="I485" s="50" t="s">
        <v>81</v>
      </c>
      <c r="J485" s="52"/>
      <c r="K485" s="50" t="str">
        <f ca="1">LeaveTracker[[#This Row],[Days]]&amp;" "&amp;LeaveTracker[[#This Row],[Type of Leave]]</f>
        <v>0 SL</v>
      </c>
      <c r="L485" s="9">
        <f ca="1">NETWORKDAYS(LeaveTracker[[#This Row],[Start Date]],LeaveTracker[[#This Row],[End Date]],lstHolidays)</f>
        <v>0</v>
      </c>
      <c r="M485" s="9"/>
    </row>
    <row r="486" spans="1:13" ht="30" customHeight="1" x14ac:dyDescent="0.3">
      <c r="A486" s="50">
        <v>827</v>
      </c>
      <c r="B486" s="55">
        <v>44861</v>
      </c>
      <c r="C486" s="55">
        <v>44783</v>
      </c>
      <c r="D486" s="52" t="s">
        <v>1832</v>
      </c>
      <c r="E486" s="66" t="str">
        <f>IF(ISBLANK(LeaveTracker[[#This Row],[Employee Name]]),"-----",VLOOKUP(LeaveTracker[[#This Row],[Employee Name]],'List of Employees'!$B$4:$H$767,7))</f>
        <v>CENRO</v>
      </c>
      <c r="F486" s="66" t="str">
        <f>IF(ISBLANK(LeaveTracker[[#This Row],[Employee Name]]),"-----",VLOOKUP(LeaveTracker[[#This Row],[Employee Name]],'List of Employees'!$B$4:$H$767,6))</f>
        <v>CASUAL</v>
      </c>
      <c r="G486" s="49">
        <v>44781</v>
      </c>
      <c r="H486" s="49">
        <v>44782</v>
      </c>
      <c r="I486" s="50" t="s">
        <v>81</v>
      </c>
      <c r="J486" s="52"/>
      <c r="K486" s="50" t="str">
        <f ca="1">LeaveTracker[[#This Row],[Days]]&amp;" "&amp;LeaveTracker[[#This Row],[Type of Leave]]</f>
        <v>2 SL</v>
      </c>
      <c r="L486" s="9">
        <f ca="1">NETWORKDAYS(LeaveTracker[[#This Row],[Start Date]],LeaveTracker[[#This Row],[End Date]],lstHolidays)</f>
        <v>2</v>
      </c>
      <c r="M486" s="9"/>
    </row>
    <row r="487" spans="1:13" ht="30" customHeight="1" x14ac:dyDescent="0.3">
      <c r="A487" s="50">
        <v>828</v>
      </c>
      <c r="B487" s="55">
        <v>44861</v>
      </c>
      <c r="C487" s="55">
        <v>44782</v>
      </c>
      <c r="D487" s="52" t="s">
        <v>1751</v>
      </c>
      <c r="E487" s="66" t="str">
        <f>IF(ISBLANK(LeaveTracker[[#This Row],[Employee Name]]),"-----",VLOOKUP(LeaveTracker[[#This Row],[Employee Name]],'List of Employees'!$B$4:$H$767,7))</f>
        <v>EEO/CITY MARKET</v>
      </c>
      <c r="F487" s="66" t="str">
        <f>IF(ISBLANK(LeaveTracker[[#This Row],[Employee Name]]),"-----",VLOOKUP(LeaveTracker[[#This Row],[Employee Name]],'List of Employees'!$B$4:$H$767,6))</f>
        <v>CASUAL</v>
      </c>
      <c r="G487" s="49">
        <v>44793</v>
      </c>
      <c r="H487" s="49">
        <v>44793</v>
      </c>
      <c r="I487" s="50" t="s">
        <v>297</v>
      </c>
      <c r="J487" s="52" t="s">
        <v>158</v>
      </c>
      <c r="K487" s="50" t="str">
        <f ca="1">LeaveTracker[[#This Row],[Days]]&amp;" "&amp;LeaveTracker[[#This Row],[Type of Leave]]</f>
        <v>0 OTHER</v>
      </c>
      <c r="L487" s="9">
        <f ca="1">NETWORKDAYS(LeaveTracker[[#This Row],[Start Date]],LeaveTracker[[#This Row],[End Date]],lstHolidays)</f>
        <v>0</v>
      </c>
      <c r="M487" s="9"/>
    </row>
    <row r="488" spans="1:13" ht="30" customHeight="1" x14ac:dyDescent="0.3">
      <c r="A488" s="50">
        <v>829</v>
      </c>
      <c r="B488" s="55">
        <v>44861</v>
      </c>
      <c r="C488" s="55">
        <v>44783</v>
      </c>
      <c r="D488" s="52" t="s">
        <v>1845</v>
      </c>
      <c r="E488" s="66" t="str">
        <f>IF(ISBLANK(LeaveTracker[[#This Row],[Employee Name]]),"-----",VLOOKUP(LeaveTracker[[#This Row],[Employee Name]],'List of Employees'!$B$4:$H$767,7))</f>
        <v>TICC</v>
      </c>
      <c r="F488" s="66" t="str">
        <f>IF(ISBLANK(LeaveTracker[[#This Row],[Employee Name]]),"-----",VLOOKUP(LeaveTracker[[#This Row],[Employee Name]],'List of Employees'!$B$4:$H$767,6))</f>
        <v>CASUAL</v>
      </c>
      <c r="G488" s="49">
        <v>44795</v>
      </c>
      <c r="H488" s="49">
        <v>44795</v>
      </c>
      <c r="I488" s="50" t="s">
        <v>297</v>
      </c>
      <c r="J488" s="52" t="s">
        <v>1000</v>
      </c>
      <c r="K488" s="50" t="str">
        <f ca="1">LeaveTracker[[#This Row],[Days]]&amp;" "&amp;LeaveTracker[[#This Row],[Type of Leave]]</f>
        <v>1 OTHER</v>
      </c>
      <c r="L488" s="9">
        <f ca="1">NETWORKDAYS(LeaveTracker[[#This Row],[Start Date]],LeaveTracker[[#This Row],[End Date]],lstHolidays)</f>
        <v>1</v>
      </c>
      <c r="M488" s="9"/>
    </row>
    <row r="489" spans="1:13" ht="30" customHeight="1" x14ac:dyDescent="0.3">
      <c r="A489" s="50">
        <v>830</v>
      </c>
      <c r="B489" s="55">
        <v>44861</v>
      </c>
      <c r="C489" s="55">
        <v>44802</v>
      </c>
      <c r="D489" s="52" t="s">
        <v>1869</v>
      </c>
      <c r="E489" s="66" t="str">
        <f>IF(ISBLANK(LeaveTracker[[#This Row],[Employee Name]]),"-----",VLOOKUP(LeaveTracker[[#This Row],[Employee Name]],'List of Employees'!$B$4:$H$767,7))</f>
        <v>CENRO</v>
      </c>
      <c r="F489" s="66" t="str">
        <f>IF(ISBLANK(LeaveTracker[[#This Row],[Employee Name]]),"-----",VLOOKUP(LeaveTracker[[#This Row],[Employee Name]],'List of Employees'!$B$4:$H$767,6))</f>
        <v>CASUAL</v>
      </c>
      <c r="G489" s="49">
        <v>44790</v>
      </c>
      <c r="H489" s="49">
        <v>44790</v>
      </c>
      <c r="I489" s="50" t="s">
        <v>81</v>
      </c>
      <c r="J489" s="52"/>
      <c r="K489" s="50" t="str">
        <f ca="1">LeaveTracker[[#This Row],[Days]]&amp;" "&amp;LeaveTracker[[#This Row],[Type of Leave]]</f>
        <v>1 SL</v>
      </c>
      <c r="L489" s="9">
        <f ca="1">NETWORKDAYS(LeaveTracker[[#This Row],[Start Date]],LeaveTracker[[#This Row],[End Date]],lstHolidays)</f>
        <v>1</v>
      </c>
      <c r="M489" s="9"/>
    </row>
    <row r="490" spans="1:13" ht="30" customHeight="1" x14ac:dyDescent="0.3">
      <c r="A490" s="50">
        <v>830</v>
      </c>
      <c r="B490" s="55">
        <v>44861</v>
      </c>
      <c r="C490" s="55">
        <v>44802</v>
      </c>
      <c r="D490" s="52" t="s">
        <v>1869</v>
      </c>
      <c r="E490" s="66" t="str">
        <f>IF(ISBLANK(LeaveTracker[[#This Row],[Employee Name]]),"-----",VLOOKUP(LeaveTracker[[#This Row],[Employee Name]],'List of Employees'!$B$4:$H$767,7))</f>
        <v>CENRO</v>
      </c>
      <c r="F490" s="66" t="str">
        <f>IF(ISBLANK(LeaveTracker[[#This Row],[Employee Name]]),"-----",VLOOKUP(LeaveTracker[[#This Row],[Employee Name]],'List of Employees'!$B$4:$H$767,6))</f>
        <v>CASUAL</v>
      </c>
      <c r="G490" s="49">
        <v>44800</v>
      </c>
      <c r="H490" s="49">
        <v>44800</v>
      </c>
      <c r="I490" s="50" t="s">
        <v>81</v>
      </c>
      <c r="J490" s="52"/>
      <c r="K490" s="50" t="str">
        <f ca="1">LeaveTracker[[#This Row],[Days]]&amp;" "&amp;LeaveTracker[[#This Row],[Type of Leave]]</f>
        <v>0 SL</v>
      </c>
      <c r="L490" s="9">
        <f ca="1">NETWORKDAYS(LeaveTracker[[#This Row],[Start Date]],LeaveTracker[[#This Row],[End Date]],lstHolidays)</f>
        <v>0</v>
      </c>
      <c r="M490" s="9"/>
    </row>
    <row r="491" spans="1:13" ht="30" customHeight="1" x14ac:dyDescent="0.3">
      <c r="A491" s="50">
        <v>831</v>
      </c>
      <c r="B491" s="55">
        <v>44861</v>
      </c>
      <c r="C491" s="55">
        <v>44785</v>
      </c>
      <c r="D491" s="52" t="s">
        <v>1900</v>
      </c>
      <c r="E491" s="66" t="str">
        <f>IF(ISBLANK(LeaveTracker[[#This Row],[Employee Name]]),"-----",VLOOKUP(LeaveTracker[[#This Row],[Employee Name]],'List of Employees'!$B$4:$H$767,7))</f>
        <v>ONT</v>
      </c>
      <c r="F491" s="66" t="str">
        <f>IF(ISBLANK(LeaveTracker[[#This Row],[Employee Name]]),"-----",VLOOKUP(LeaveTracker[[#This Row],[Employee Name]],'List of Employees'!$B$4:$H$767,6))</f>
        <v>CASUAL</v>
      </c>
      <c r="G491" s="49">
        <v>44779</v>
      </c>
      <c r="H491" s="49">
        <v>44782</v>
      </c>
      <c r="I491" s="50" t="s">
        <v>81</v>
      </c>
      <c r="J491" s="52"/>
      <c r="K491" s="50" t="str">
        <f ca="1">LeaveTracker[[#This Row],[Days]]&amp;" "&amp;LeaveTracker[[#This Row],[Type of Leave]]</f>
        <v>2 SL</v>
      </c>
      <c r="L491" s="9">
        <f ca="1">NETWORKDAYS(LeaveTracker[[#This Row],[Start Date]],LeaveTracker[[#This Row],[End Date]],lstHolidays)</f>
        <v>2</v>
      </c>
      <c r="M491" s="9"/>
    </row>
    <row r="492" spans="1:13" ht="30" customHeight="1" x14ac:dyDescent="0.3">
      <c r="A492" s="50">
        <v>832</v>
      </c>
      <c r="B492" s="55">
        <v>44861</v>
      </c>
      <c r="C492" s="55">
        <v>44792</v>
      </c>
      <c r="D492" s="52" t="s">
        <v>1787</v>
      </c>
      <c r="E492" s="66" t="str">
        <f>IF(ISBLANK(LeaveTracker[[#This Row],[Employee Name]]),"-----",VLOOKUP(LeaveTracker[[#This Row],[Employee Name]],'List of Employees'!$B$4:$H$767,7))</f>
        <v>CENRO</v>
      </c>
      <c r="F492" s="66" t="str">
        <f>IF(ISBLANK(LeaveTracker[[#This Row],[Employee Name]]),"-----",VLOOKUP(LeaveTracker[[#This Row],[Employee Name]],'List of Employees'!$B$4:$H$767,6))</f>
        <v>CASUAL</v>
      </c>
      <c r="G492" s="49">
        <v>44789</v>
      </c>
      <c r="H492" s="49">
        <v>44791</v>
      </c>
      <c r="I492" s="50" t="s">
        <v>81</v>
      </c>
      <c r="J492" s="52"/>
      <c r="K492" s="50" t="str">
        <f ca="1">LeaveTracker[[#This Row],[Days]]&amp;" "&amp;LeaveTracker[[#This Row],[Type of Leave]]</f>
        <v>3 SL</v>
      </c>
      <c r="L492" s="9">
        <f ca="1">NETWORKDAYS(LeaveTracker[[#This Row],[Start Date]],LeaveTracker[[#This Row],[End Date]],lstHolidays)</f>
        <v>3</v>
      </c>
      <c r="M492" s="9"/>
    </row>
    <row r="493" spans="1:13" ht="30" customHeight="1" x14ac:dyDescent="0.3">
      <c r="A493" s="50">
        <v>833</v>
      </c>
      <c r="B493" s="55">
        <v>44861</v>
      </c>
      <c r="C493" s="55">
        <v>44804</v>
      </c>
      <c r="D493" s="52" t="s">
        <v>1901</v>
      </c>
      <c r="E493" s="66" t="str">
        <f>IF(ISBLANK(LeaveTracker[[#This Row],[Employee Name]]),"-----",VLOOKUP(LeaveTracker[[#This Row],[Employee Name]],'List of Employees'!$B$4:$H$767,7))</f>
        <v>CENRO</v>
      </c>
      <c r="F493" s="66" t="str">
        <f>IF(ISBLANK(LeaveTracker[[#This Row],[Employee Name]]),"-----",VLOOKUP(LeaveTracker[[#This Row],[Employee Name]],'List of Employees'!$B$4:$H$767,6))</f>
        <v>CASUAL</v>
      </c>
      <c r="G493" s="49">
        <v>44803</v>
      </c>
      <c r="H493" s="49">
        <v>44803</v>
      </c>
      <c r="I493" s="50" t="s">
        <v>81</v>
      </c>
      <c r="J493" s="52"/>
      <c r="K493" s="50" t="str">
        <f ca="1">LeaveTracker[[#This Row],[Days]]&amp;" "&amp;LeaveTracker[[#This Row],[Type of Leave]]</f>
        <v>1 SL</v>
      </c>
      <c r="L493" s="9">
        <f ca="1">NETWORKDAYS(LeaveTracker[[#This Row],[Start Date]],LeaveTracker[[#This Row],[End Date]],lstHolidays)</f>
        <v>1</v>
      </c>
      <c r="M493" s="9"/>
    </row>
    <row r="494" spans="1:13" ht="30" customHeight="1" x14ac:dyDescent="0.3">
      <c r="A494" s="50">
        <v>834</v>
      </c>
      <c r="B494" s="55">
        <v>44861</v>
      </c>
      <c r="C494" s="55">
        <v>44792</v>
      </c>
      <c r="D494" s="52" t="s">
        <v>1755</v>
      </c>
      <c r="E494" s="66" t="str">
        <f>IF(ISBLANK(LeaveTracker[[#This Row],[Employee Name]]),"-----",VLOOKUP(LeaveTracker[[#This Row],[Employee Name]],'List of Employees'!$B$4:$H$767,7))</f>
        <v>CHARACTER</v>
      </c>
      <c r="F494" s="66" t="str">
        <f>IF(ISBLANK(LeaveTracker[[#This Row],[Employee Name]]),"-----",VLOOKUP(LeaveTracker[[#This Row],[Employee Name]],'List of Employees'!$B$4:$H$767,6))</f>
        <v>CASUAL</v>
      </c>
      <c r="G494" s="49">
        <v>44789</v>
      </c>
      <c r="H494" s="49">
        <v>44790</v>
      </c>
      <c r="I494" s="50" t="s">
        <v>81</v>
      </c>
      <c r="J494" s="52"/>
      <c r="K494" s="50" t="str">
        <f ca="1">LeaveTracker[[#This Row],[Days]]&amp;" "&amp;LeaveTracker[[#This Row],[Type of Leave]]</f>
        <v>2 SL</v>
      </c>
      <c r="L494" s="9">
        <f ca="1">NETWORKDAYS(LeaveTracker[[#This Row],[Start Date]],LeaveTracker[[#This Row],[End Date]],lstHolidays)</f>
        <v>2</v>
      </c>
      <c r="M494" s="9"/>
    </row>
    <row r="495" spans="1:13" ht="30" customHeight="1" x14ac:dyDescent="0.3">
      <c r="A495" s="50">
        <v>835</v>
      </c>
      <c r="B495" s="55">
        <v>44861</v>
      </c>
      <c r="C495" s="55">
        <v>44784</v>
      </c>
      <c r="D495" s="52" t="s">
        <v>1760</v>
      </c>
      <c r="E495" s="66" t="str">
        <f>IF(ISBLANK(LeaveTracker[[#This Row],[Employee Name]]),"-----",VLOOKUP(LeaveTracker[[#This Row],[Employee Name]],'List of Employees'!$B$4:$H$767,7))</f>
        <v>GSO</v>
      </c>
      <c r="F495" s="66" t="str">
        <f>IF(ISBLANK(LeaveTracker[[#This Row],[Employee Name]]),"-----",VLOOKUP(LeaveTracker[[#This Row],[Employee Name]],'List of Employees'!$B$4:$H$767,6))</f>
        <v>CASUAL</v>
      </c>
      <c r="G495" s="49">
        <v>44781</v>
      </c>
      <c r="H495" s="49">
        <v>44783</v>
      </c>
      <c r="I495" s="50" t="s">
        <v>81</v>
      </c>
      <c r="J495" s="52"/>
      <c r="K495" s="50" t="str">
        <f ca="1">LeaveTracker[[#This Row],[Days]]&amp;" "&amp;LeaveTracker[[#This Row],[Type of Leave]]</f>
        <v>3 SL</v>
      </c>
      <c r="L495" s="9">
        <f ca="1">NETWORKDAYS(LeaveTracker[[#This Row],[Start Date]],LeaveTracker[[#This Row],[End Date]],lstHolidays)</f>
        <v>3</v>
      </c>
      <c r="M495" s="9"/>
    </row>
    <row r="496" spans="1:13" ht="30" customHeight="1" x14ac:dyDescent="0.3">
      <c r="A496" s="50">
        <v>836</v>
      </c>
      <c r="B496" s="55">
        <v>44861</v>
      </c>
      <c r="C496" s="55">
        <v>44795</v>
      </c>
      <c r="D496" s="52" t="s">
        <v>1867</v>
      </c>
      <c r="E496" s="66" t="str">
        <f>IF(ISBLANK(LeaveTracker[[#This Row],[Employee Name]]),"-----",VLOOKUP(LeaveTracker[[#This Row],[Employee Name]],'List of Employees'!$B$4:$H$767,7))</f>
        <v>GSO</v>
      </c>
      <c r="F496" s="66" t="str">
        <f>IF(ISBLANK(LeaveTracker[[#This Row],[Employee Name]]),"-----",VLOOKUP(LeaveTracker[[#This Row],[Employee Name]],'List of Employees'!$B$4:$H$767,6))</f>
        <v>CASUAL</v>
      </c>
      <c r="G496" s="49">
        <v>44792</v>
      </c>
      <c r="H496" s="49">
        <v>44792</v>
      </c>
      <c r="I496" s="50" t="s">
        <v>81</v>
      </c>
      <c r="J496" s="52"/>
      <c r="K496" s="50" t="str">
        <f ca="1">LeaveTracker[[#This Row],[Days]]&amp;" "&amp;LeaveTracker[[#This Row],[Type of Leave]]</f>
        <v>1 SL</v>
      </c>
      <c r="L496" s="9">
        <f ca="1">NETWORKDAYS(LeaveTracker[[#This Row],[Start Date]],LeaveTracker[[#This Row],[End Date]],lstHolidays)</f>
        <v>1</v>
      </c>
      <c r="M496" s="9"/>
    </row>
    <row r="497" spans="1:13" ht="30" customHeight="1" x14ac:dyDescent="0.3">
      <c r="A497" s="50">
        <v>837</v>
      </c>
      <c r="B497" s="55">
        <v>44861</v>
      </c>
      <c r="C497" s="55">
        <v>44788</v>
      </c>
      <c r="D497" s="52" t="s">
        <v>1867</v>
      </c>
      <c r="E497" s="66" t="str">
        <f>IF(ISBLANK(LeaveTracker[[#This Row],[Employee Name]]),"-----",VLOOKUP(LeaveTracker[[#This Row],[Employee Name]],'List of Employees'!$B$4:$H$767,7))</f>
        <v>GSO</v>
      </c>
      <c r="F497" s="66" t="str">
        <f>IF(ISBLANK(LeaveTracker[[#This Row],[Employee Name]]),"-----",VLOOKUP(LeaveTracker[[#This Row],[Employee Name]],'List of Employees'!$B$4:$H$767,6))</f>
        <v>CASUAL</v>
      </c>
      <c r="G497" s="49">
        <v>44784</v>
      </c>
      <c r="H497" s="49">
        <v>44785</v>
      </c>
      <c r="I497" s="50" t="s">
        <v>81</v>
      </c>
      <c r="J497" s="52"/>
      <c r="K497" s="50" t="str">
        <f ca="1">LeaveTracker[[#This Row],[Days]]&amp;" "&amp;LeaveTracker[[#This Row],[Type of Leave]]</f>
        <v>2 SL</v>
      </c>
      <c r="L497" s="9">
        <f ca="1">NETWORKDAYS(LeaveTracker[[#This Row],[Start Date]],LeaveTracker[[#This Row],[End Date]],lstHolidays)</f>
        <v>2</v>
      </c>
      <c r="M497" s="9"/>
    </row>
    <row r="498" spans="1:13" ht="30" customHeight="1" x14ac:dyDescent="0.3">
      <c r="A498" s="50">
        <v>838</v>
      </c>
      <c r="B498" s="55">
        <v>44861</v>
      </c>
      <c r="C498" s="55">
        <v>44788</v>
      </c>
      <c r="D498" s="52" t="s">
        <v>2319</v>
      </c>
      <c r="E498" s="66" t="str">
        <f>IF(ISBLANK(LeaveTracker[[#This Row],[Employee Name]]),"-----",VLOOKUP(LeaveTracker[[#This Row],[Employee Name]],'List of Employees'!$B$4:$H$767,7))</f>
        <v>CEO</v>
      </c>
      <c r="F498" s="66" t="str">
        <f>IF(ISBLANK(LeaveTracker[[#This Row],[Employee Name]]),"-----",VLOOKUP(LeaveTracker[[#This Row],[Employee Name]],'List of Employees'!$B$4:$H$767,6))</f>
        <v>CASUAL</v>
      </c>
      <c r="G498" s="49">
        <v>44795</v>
      </c>
      <c r="H498" s="49">
        <v>44796</v>
      </c>
      <c r="I498" s="50" t="s">
        <v>82</v>
      </c>
      <c r="J498" s="52"/>
      <c r="K498" s="50" t="str">
        <f ca="1">LeaveTracker[[#This Row],[Days]]&amp;" "&amp;LeaveTracker[[#This Row],[Type of Leave]]</f>
        <v>2 VL</v>
      </c>
      <c r="L498" s="9">
        <f ca="1">NETWORKDAYS(LeaveTracker[[#This Row],[Start Date]],LeaveTracker[[#This Row],[End Date]],lstHolidays)</f>
        <v>2</v>
      </c>
      <c r="M498" s="9"/>
    </row>
    <row r="499" spans="1:13" ht="30" customHeight="1" x14ac:dyDescent="0.3">
      <c r="A499" s="50">
        <v>839</v>
      </c>
      <c r="B499" s="55">
        <v>44861</v>
      </c>
      <c r="C499" s="55">
        <v>44774</v>
      </c>
      <c r="D499" s="52" t="s">
        <v>1753</v>
      </c>
      <c r="E499" s="66" t="str">
        <f>IF(ISBLANK(LeaveTracker[[#This Row],[Employee Name]]),"-----",VLOOKUP(LeaveTracker[[#This Row],[Employee Name]],'List of Employees'!$B$4:$H$767,7))</f>
        <v>TCIS</v>
      </c>
      <c r="F499" s="66" t="str">
        <f>IF(ISBLANK(LeaveTracker[[#This Row],[Employee Name]]),"-----",VLOOKUP(LeaveTracker[[#This Row],[Employee Name]],'List of Employees'!$B$4:$H$767,6))</f>
        <v>JOBCON</v>
      </c>
      <c r="G499" s="49">
        <v>44767</v>
      </c>
      <c r="H499" s="49">
        <v>44769</v>
      </c>
      <c r="I499" s="50" t="s">
        <v>81</v>
      </c>
      <c r="J499" s="52"/>
      <c r="K499" s="50" t="str">
        <f ca="1">LeaveTracker[[#This Row],[Days]]&amp;" "&amp;LeaveTracker[[#This Row],[Type of Leave]]</f>
        <v>3 SL</v>
      </c>
      <c r="L499" s="9">
        <f ca="1">NETWORKDAYS(LeaveTracker[[#This Row],[Start Date]],LeaveTracker[[#This Row],[End Date]],lstHolidays)</f>
        <v>3</v>
      </c>
      <c r="M499" s="9"/>
    </row>
    <row r="500" spans="1:13" ht="30" customHeight="1" x14ac:dyDescent="0.3">
      <c r="A500" s="50">
        <v>840</v>
      </c>
      <c r="B500" s="55">
        <v>44861</v>
      </c>
      <c r="C500" s="55">
        <v>44778</v>
      </c>
      <c r="D500" s="52" t="s">
        <v>1852</v>
      </c>
      <c r="E500" s="66" t="str">
        <f>IF(ISBLANK(LeaveTracker[[#This Row],[Employee Name]]),"-----",VLOOKUP(LeaveTracker[[#This Row],[Employee Name]],'List of Employees'!$B$4:$H$767,7))</f>
        <v>BPLO</v>
      </c>
      <c r="F500" s="66" t="str">
        <f>IF(ISBLANK(LeaveTracker[[#This Row],[Employee Name]]),"-----",VLOOKUP(LeaveTracker[[#This Row],[Employee Name]],'List of Employees'!$B$4:$H$767,6))</f>
        <v>CASUAL</v>
      </c>
      <c r="G500" s="49">
        <v>44776</v>
      </c>
      <c r="H500" s="49">
        <v>44776</v>
      </c>
      <c r="I500" s="50" t="s">
        <v>81</v>
      </c>
      <c r="J500" s="52"/>
      <c r="K500" s="50" t="str">
        <f ca="1">LeaveTracker[[#This Row],[Days]]&amp;" "&amp;LeaveTracker[[#This Row],[Type of Leave]]</f>
        <v>1 SL</v>
      </c>
      <c r="L500" s="9">
        <f ca="1">NETWORKDAYS(LeaveTracker[[#This Row],[Start Date]],LeaveTracker[[#This Row],[End Date]],lstHolidays)</f>
        <v>1</v>
      </c>
      <c r="M500" s="9"/>
    </row>
    <row r="501" spans="1:13" ht="30" customHeight="1" x14ac:dyDescent="0.3">
      <c r="A501" s="50">
        <v>841</v>
      </c>
      <c r="B501" s="55">
        <v>44861</v>
      </c>
      <c r="C501" s="55">
        <v>44807</v>
      </c>
      <c r="D501" s="52" t="s">
        <v>1902</v>
      </c>
      <c r="E501" s="66" t="str">
        <f>IF(ISBLANK(LeaveTracker[[#This Row],[Employee Name]]),"-----",VLOOKUP(LeaveTracker[[#This Row],[Employee Name]],'List of Employees'!$B$4:$H$767,7))</f>
        <v>CENRO</v>
      </c>
      <c r="F501" s="66" t="str">
        <f>IF(ISBLANK(LeaveTracker[[#This Row],[Employee Name]]),"-----",VLOOKUP(LeaveTracker[[#This Row],[Employee Name]],'List of Employees'!$B$4:$H$767,6))</f>
        <v>CASUAL</v>
      </c>
      <c r="G501" s="49">
        <v>44776</v>
      </c>
      <c r="H501" s="49">
        <v>44778</v>
      </c>
      <c r="I501" s="50" t="s">
        <v>81</v>
      </c>
      <c r="J501" s="52"/>
      <c r="K501" s="50" t="str">
        <f ca="1">LeaveTracker[[#This Row],[Days]]&amp;" "&amp;LeaveTracker[[#This Row],[Type of Leave]]</f>
        <v>3 SL</v>
      </c>
      <c r="L501" s="9">
        <f ca="1">NETWORKDAYS(LeaveTracker[[#This Row],[Start Date]],LeaveTracker[[#This Row],[End Date]],lstHolidays)</f>
        <v>3</v>
      </c>
      <c r="M501" s="9"/>
    </row>
    <row r="502" spans="1:13" ht="30" customHeight="1" x14ac:dyDescent="0.3">
      <c r="A502" s="50">
        <v>842</v>
      </c>
      <c r="B502" s="55">
        <v>44861</v>
      </c>
      <c r="C502" s="55">
        <v>44778</v>
      </c>
      <c r="D502" s="52" t="s">
        <v>1882</v>
      </c>
      <c r="E502" s="66" t="str">
        <f>IF(ISBLANK(LeaveTracker[[#This Row],[Employee Name]]),"-----",VLOOKUP(LeaveTracker[[#This Row],[Employee Name]],'List of Employees'!$B$4:$H$767,7))</f>
        <v>ONT</v>
      </c>
      <c r="F502" s="66" t="str">
        <f>IF(ISBLANK(LeaveTracker[[#This Row],[Employee Name]]),"-----",VLOOKUP(LeaveTracker[[#This Row],[Employee Name]],'List of Employees'!$B$4:$H$767,6))</f>
        <v>PERMANENT</v>
      </c>
      <c r="G502" s="49">
        <v>44788</v>
      </c>
      <c r="H502" s="49">
        <v>44789</v>
      </c>
      <c r="I502" s="50" t="s">
        <v>297</v>
      </c>
      <c r="J502" s="52" t="s">
        <v>1001</v>
      </c>
      <c r="K502" s="50" t="str">
        <f ca="1">LeaveTracker[[#This Row],[Days]]&amp;" "&amp;LeaveTracker[[#This Row],[Type of Leave]]</f>
        <v>2 OTHER</v>
      </c>
      <c r="L502" s="9">
        <f ca="1">NETWORKDAYS(LeaveTracker[[#This Row],[Start Date]],LeaveTracker[[#This Row],[End Date]],lstHolidays)</f>
        <v>2</v>
      </c>
      <c r="M502" s="9"/>
    </row>
    <row r="503" spans="1:13" ht="30" customHeight="1" x14ac:dyDescent="0.3">
      <c r="A503" s="50">
        <v>843</v>
      </c>
      <c r="B503" s="55">
        <v>44861</v>
      </c>
      <c r="C503" s="55">
        <v>44785</v>
      </c>
      <c r="D503" s="52" t="s">
        <v>1852</v>
      </c>
      <c r="E503" s="66" t="str">
        <f>IF(ISBLANK(LeaveTracker[[#This Row],[Employee Name]]),"-----",VLOOKUP(LeaveTracker[[#This Row],[Employee Name]],'List of Employees'!$B$4:$H$767,7))</f>
        <v>BPLO</v>
      </c>
      <c r="F503" s="66" t="str">
        <f>IF(ISBLANK(LeaveTracker[[#This Row],[Employee Name]]),"-----",VLOOKUP(LeaveTracker[[#This Row],[Employee Name]],'List of Employees'!$B$4:$H$767,6))</f>
        <v>CASUAL</v>
      </c>
      <c r="G503" s="49">
        <v>44782</v>
      </c>
      <c r="H503" s="49">
        <v>44784</v>
      </c>
      <c r="I503" s="50" t="s">
        <v>81</v>
      </c>
      <c r="J503" s="52"/>
      <c r="K503" s="50" t="str">
        <f ca="1">LeaveTracker[[#This Row],[Days]]&amp;" "&amp;LeaveTracker[[#This Row],[Type of Leave]]</f>
        <v>3 SL</v>
      </c>
      <c r="L503" s="9">
        <f ca="1">NETWORKDAYS(LeaveTracker[[#This Row],[Start Date]],LeaveTracker[[#This Row],[End Date]],lstHolidays)</f>
        <v>3</v>
      </c>
      <c r="M503" s="9"/>
    </row>
    <row r="504" spans="1:13" ht="30" customHeight="1" x14ac:dyDescent="0.3">
      <c r="A504" s="50">
        <v>844</v>
      </c>
      <c r="B504" s="55">
        <v>44861</v>
      </c>
      <c r="C504" s="55">
        <v>44781</v>
      </c>
      <c r="D504" s="52" t="s">
        <v>1802</v>
      </c>
      <c r="E504" s="66" t="str">
        <f>IF(ISBLANK(LeaveTracker[[#This Row],[Employee Name]]),"-----",VLOOKUP(LeaveTracker[[#This Row],[Employee Name]],'List of Employees'!$B$4:$H$767,7))</f>
        <v>TCNHS</v>
      </c>
      <c r="F504" s="66" t="str">
        <f>IF(ISBLANK(LeaveTracker[[#This Row],[Employee Name]]),"-----",VLOOKUP(LeaveTracker[[#This Row],[Employee Name]],'List of Employees'!$B$4:$H$767,6))</f>
        <v>CASUAL</v>
      </c>
      <c r="G504" s="49">
        <v>44775</v>
      </c>
      <c r="H504" s="49">
        <v>44775</v>
      </c>
      <c r="I504" s="50" t="s">
        <v>81</v>
      </c>
      <c r="J504" s="52"/>
      <c r="K504" s="50" t="str">
        <f ca="1">LeaveTracker[[#This Row],[Days]]&amp;" "&amp;LeaveTracker[[#This Row],[Type of Leave]]</f>
        <v>1 SL</v>
      </c>
      <c r="L504" s="9">
        <f ca="1">NETWORKDAYS(LeaveTracker[[#This Row],[Start Date]],LeaveTracker[[#This Row],[End Date]],lstHolidays)</f>
        <v>1</v>
      </c>
      <c r="M504" s="9"/>
    </row>
    <row r="505" spans="1:13" ht="30" customHeight="1" x14ac:dyDescent="0.3">
      <c r="A505" s="50">
        <v>844</v>
      </c>
      <c r="B505" s="55">
        <v>44861</v>
      </c>
      <c r="C505" s="55">
        <v>44781</v>
      </c>
      <c r="D505" s="52" t="s">
        <v>1802</v>
      </c>
      <c r="E505" s="66" t="str">
        <f>IF(ISBLANK(LeaveTracker[[#This Row],[Employee Name]]),"-----",VLOOKUP(LeaveTracker[[#This Row],[Employee Name]],'List of Employees'!$B$4:$H$767,7))</f>
        <v>TCNHS</v>
      </c>
      <c r="F505" s="66" t="str">
        <f>IF(ISBLANK(LeaveTracker[[#This Row],[Employee Name]]),"-----",VLOOKUP(LeaveTracker[[#This Row],[Employee Name]],'List of Employees'!$B$4:$H$767,6))</f>
        <v>CASUAL</v>
      </c>
      <c r="G505" s="49">
        <v>44778</v>
      </c>
      <c r="H505" s="49">
        <v>44778</v>
      </c>
      <c r="I505" s="50" t="s">
        <v>81</v>
      </c>
      <c r="J505" s="52"/>
      <c r="K505" s="50" t="str">
        <f ca="1">LeaveTracker[[#This Row],[Days]]&amp;" "&amp;LeaveTracker[[#This Row],[Type of Leave]]</f>
        <v>1 SL</v>
      </c>
      <c r="L505" s="9">
        <f ca="1">NETWORKDAYS(LeaveTracker[[#This Row],[Start Date]],LeaveTracker[[#This Row],[End Date]],lstHolidays)</f>
        <v>1</v>
      </c>
      <c r="M505" s="9"/>
    </row>
    <row r="506" spans="1:13" ht="30" customHeight="1" x14ac:dyDescent="0.3">
      <c r="A506" s="50">
        <v>845</v>
      </c>
      <c r="B506" s="55">
        <v>44861</v>
      </c>
      <c r="C506" s="55">
        <v>44778</v>
      </c>
      <c r="D506" s="52" t="s">
        <v>1903</v>
      </c>
      <c r="E506" s="66" t="str">
        <f>IF(ISBLANK(LeaveTracker[[#This Row],[Employee Name]]),"-----",VLOOKUP(LeaveTracker[[#This Row],[Employee Name]],'List of Employees'!$B$4:$H$767,7))</f>
        <v>TCNHS - ISHS</v>
      </c>
      <c r="F506" s="66" t="str">
        <f>IF(ISBLANK(LeaveTracker[[#This Row],[Employee Name]]),"-----",VLOOKUP(LeaveTracker[[#This Row],[Employee Name]],'List of Employees'!$B$4:$H$767,6))</f>
        <v>CASUAL</v>
      </c>
      <c r="G506" s="49">
        <v>44795</v>
      </c>
      <c r="H506" s="49">
        <v>44799</v>
      </c>
      <c r="I506" s="50" t="s">
        <v>1019</v>
      </c>
      <c r="J506" s="52" t="s">
        <v>1890</v>
      </c>
      <c r="K506" s="50" t="str">
        <f ca="1">LeaveTracker[[#This Row],[Days]]&amp;" "&amp;LeaveTracker[[#This Row],[Type of Leave]]</f>
        <v>5 WITHOUTPAY</v>
      </c>
      <c r="L506" s="9">
        <f ca="1">NETWORKDAYS(LeaveTracker[[#This Row],[Start Date]],LeaveTracker[[#This Row],[End Date]],lstHolidays)</f>
        <v>5</v>
      </c>
      <c r="M506" s="9"/>
    </row>
    <row r="507" spans="1:13" ht="30" customHeight="1" x14ac:dyDescent="0.3">
      <c r="A507" s="50">
        <v>845</v>
      </c>
      <c r="B507" s="55">
        <v>44861</v>
      </c>
      <c r="C507" s="55">
        <v>44778</v>
      </c>
      <c r="D507" s="52" t="s">
        <v>1903</v>
      </c>
      <c r="E507" s="66" t="str">
        <f>IF(ISBLANK(LeaveTracker[[#This Row],[Employee Name]]),"-----",VLOOKUP(LeaveTracker[[#This Row],[Employee Name]],'List of Employees'!$B$4:$H$767,7))</f>
        <v>TCNHS - ISHS</v>
      </c>
      <c r="F507" s="66" t="str">
        <f>IF(ISBLANK(LeaveTracker[[#This Row],[Employee Name]]),"-----",VLOOKUP(LeaveTracker[[#This Row],[Employee Name]],'List of Employees'!$B$4:$H$767,6))</f>
        <v>CASUAL</v>
      </c>
      <c r="G507" s="49">
        <v>44803</v>
      </c>
      <c r="H507" s="49">
        <v>44804</v>
      </c>
      <c r="I507" s="50" t="s">
        <v>1019</v>
      </c>
      <c r="J507" s="52" t="s">
        <v>1890</v>
      </c>
      <c r="K507" s="50" t="str">
        <f ca="1">LeaveTracker[[#This Row],[Days]]&amp;" "&amp;LeaveTracker[[#This Row],[Type of Leave]]</f>
        <v>2 WITHOUTPAY</v>
      </c>
      <c r="L507" s="9">
        <f ca="1">NETWORKDAYS(LeaveTracker[[#This Row],[Start Date]],LeaveTracker[[#This Row],[End Date]],lstHolidays)</f>
        <v>2</v>
      </c>
      <c r="M507" s="9"/>
    </row>
    <row r="508" spans="1:13" ht="30" customHeight="1" x14ac:dyDescent="0.3">
      <c r="A508" s="50">
        <v>846</v>
      </c>
      <c r="B508" s="55">
        <v>44861</v>
      </c>
      <c r="C508" s="55">
        <v>44798</v>
      </c>
      <c r="D508" s="52" t="s">
        <v>1785</v>
      </c>
      <c r="E508" s="66" t="str">
        <f>IF(ISBLANK(LeaveTracker[[#This Row],[Employee Name]]),"-----",VLOOKUP(LeaveTracker[[#This Row],[Employee Name]],'List of Employees'!$B$4:$H$767,7))</f>
        <v>GSO</v>
      </c>
      <c r="F508" s="66" t="str">
        <f>IF(ISBLANK(LeaveTracker[[#This Row],[Employee Name]]),"-----",VLOOKUP(LeaveTracker[[#This Row],[Employee Name]],'List of Employees'!$B$4:$H$767,6))</f>
        <v>CASUAL</v>
      </c>
      <c r="G508" s="49">
        <v>44797</v>
      </c>
      <c r="H508" s="49">
        <v>44797</v>
      </c>
      <c r="I508" s="50" t="s">
        <v>81</v>
      </c>
      <c r="J508" s="52"/>
      <c r="K508" s="50" t="str">
        <f ca="1">LeaveTracker[[#This Row],[Days]]&amp;" "&amp;LeaveTracker[[#This Row],[Type of Leave]]</f>
        <v>1 SL</v>
      </c>
      <c r="L508" s="9">
        <f ca="1">NETWORKDAYS(LeaveTracker[[#This Row],[Start Date]],LeaveTracker[[#This Row],[End Date]],lstHolidays)</f>
        <v>1</v>
      </c>
      <c r="M508" s="9"/>
    </row>
    <row r="509" spans="1:13" ht="30" customHeight="1" x14ac:dyDescent="0.3">
      <c r="A509" s="50">
        <v>847</v>
      </c>
      <c r="B509" s="55">
        <v>44861</v>
      </c>
      <c r="C509" s="55">
        <v>44796</v>
      </c>
      <c r="D509" s="52" t="s">
        <v>1785</v>
      </c>
      <c r="E509" s="66" t="str">
        <f>IF(ISBLANK(LeaveTracker[[#This Row],[Employee Name]]),"-----",VLOOKUP(LeaveTracker[[#This Row],[Employee Name]],'List of Employees'!$B$4:$H$767,7))</f>
        <v>GSO</v>
      </c>
      <c r="F509" s="66" t="str">
        <f>IF(ISBLANK(LeaveTracker[[#This Row],[Employee Name]]),"-----",VLOOKUP(LeaveTracker[[#This Row],[Employee Name]],'List of Employees'!$B$4:$H$767,6))</f>
        <v>CASUAL</v>
      </c>
      <c r="G509" s="49">
        <v>44803</v>
      </c>
      <c r="H509" s="49">
        <v>44803</v>
      </c>
      <c r="I509" s="50" t="s">
        <v>297</v>
      </c>
      <c r="J509" s="52" t="s">
        <v>1001</v>
      </c>
      <c r="K509" s="50" t="str">
        <f ca="1">LeaveTracker[[#This Row],[Days]]&amp;" "&amp;LeaveTracker[[#This Row],[Type of Leave]]</f>
        <v>1 OTHER</v>
      </c>
      <c r="L509" s="9">
        <f ca="1">NETWORKDAYS(LeaveTracker[[#This Row],[Start Date]],LeaveTracker[[#This Row],[End Date]],lstHolidays)</f>
        <v>1</v>
      </c>
      <c r="M509" s="9"/>
    </row>
    <row r="510" spans="1:13" ht="30" customHeight="1" x14ac:dyDescent="0.3">
      <c r="A510" s="50">
        <v>848</v>
      </c>
      <c r="B510" s="55">
        <v>44861</v>
      </c>
      <c r="C510" s="55">
        <v>44782</v>
      </c>
      <c r="D510" s="52" t="s">
        <v>1860</v>
      </c>
      <c r="E510" s="66" t="str">
        <f>IF(ISBLANK(LeaveTracker[[#This Row],[Employee Name]]),"-----",VLOOKUP(LeaveTracker[[#This Row],[Employee Name]],'List of Employees'!$B$4:$H$767,7))</f>
        <v>TICC</v>
      </c>
      <c r="F510" s="66" t="str">
        <f>IF(ISBLANK(LeaveTracker[[#This Row],[Employee Name]]),"-----",VLOOKUP(LeaveTracker[[#This Row],[Employee Name]],'List of Employees'!$B$4:$H$767,6))</f>
        <v>CASUAL</v>
      </c>
      <c r="G510" s="49">
        <v>44781</v>
      </c>
      <c r="H510" s="49">
        <v>44781</v>
      </c>
      <c r="I510" s="50" t="s">
        <v>81</v>
      </c>
      <c r="J510" s="52"/>
      <c r="K510" s="50" t="str">
        <f ca="1">LeaveTracker[[#This Row],[Days]]&amp;" "&amp;LeaveTracker[[#This Row],[Type of Leave]]</f>
        <v>1 SL</v>
      </c>
      <c r="L510" s="9">
        <f ca="1">NETWORKDAYS(LeaveTracker[[#This Row],[Start Date]],LeaveTracker[[#This Row],[End Date]],lstHolidays)</f>
        <v>1</v>
      </c>
      <c r="M510" s="9"/>
    </row>
    <row r="511" spans="1:13" ht="30" customHeight="1" x14ac:dyDescent="0.3">
      <c r="A511" s="50">
        <v>849</v>
      </c>
      <c r="B511" s="55">
        <v>44861</v>
      </c>
      <c r="C511" s="55">
        <v>44785</v>
      </c>
      <c r="D511" s="52" t="s">
        <v>1860</v>
      </c>
      <c r="E511" s="66" t="str">
        <f>IF(ISBLANK(LeaveTracker[[#This Row],[Employee Name]]),"-----",VLOOKUP(LeaveTracker[[#This Row],[Employee Name]],'List of Employees'!$B$4:$H$767,7))</f>
        <v>TICC</v>
      </c>
      <c r="F511" s="66" t="str">
        <f>IF(ISBLANK(LeaveTracker[[#This Row],[Employee Name]]),"-----",VLOOKUP(LeaveTracker[[#This Row],[Employee Name]],'List of Employees'!$B$4:$H$767,6))</f>
        <v>CASUAL</v>
      </c>
      <c r="G511" s="49">
        <v>44784</v>
      </c>
      <c r="H511" s="49">
        <v>44784</v>
      </c>
      <c r="I511" s="50" t="s">
        <v>81</v>
      </c>
      <c r="J511" s="52"/>
      <c r="K511" s="50" t="str">
        <f ca="1">LeaveTracker[[#This Row],[Days]]&amp;" "&amp;LeaveTracker[[#This Row],[Type of Leave]]</f>
        <v>1 SL</v>
      </c>
      <c r="L511" s="9">
        <f ca="1">NETWORKDAYS(LeaveTracker[[#This Row],[Start Date]],LeaveTracker[[#This Row],[End Date]],lstHolidays)</f>
        <v>1</v>
      </c>
      <c r="M511" s="9"/>
    </row>
    <row r="512" spans="1:13" ht="30" customHeight="1" x14ac:dyDescent="0.3">
      <c r="A512" s="50">
        <v>850</v>
      </c>
      <c r="B512" s="55">
        <v>44861</v>
      </c>
      <c r="C512" s="55">
        <v>44775</v>
      </c>
      <c r="D512" s="52" t="s">
        <v>1904</v>
      </c>
      <c r="E512" s="66" t="str">
        <f>IF(ISBLANK(LeaveTracker[[#This Row],[Employee Name]]),"-----",VLOOKUP(LeaveTracker[[#This Row],[Employee Name]],'List of Employees'!$B$4:$H$767,7))</f>
        <v>ONT</v>
      </c>
      <c r="F512" s="66" t="str">
        <f>IF(ISBLANK(LeaveTracker[[#This Row],[Employee Name]]),"-----",VLOOKUP(LeaveTracker[[#This Row],[Employee Name]],'List of Employees'!$B$4:$H$767,6))</f>
        <v>CASUAL</v>
      </c>
      <c r="G512" s="49">
        <v>44768</v>
      </c>
      <c r="H512" s="49">
        <v>44768</v>
      </c>
      <c r="I512" s="50" t="s">
        <v>81</v>
      </c>
      <c r="J512" s="52"/>
      <c r="K512" s="50" t="str">
        <f ca="1">LeaveTracker[[#This Row],[Days]]&amp;" "&amp;LeaveTracker[[#This Row],[Type of Leave]]</f>
        <v>1 SL</v>
      </c>
      <c r="L512" s="9">
        <f ca="1">NETWORKDAYS(LeaveTracker[[#This Row],[Start Date]],LeaveTracker[[#This Row],[End Date]],lstHolidays)</f>
        <v>1</v>
      </c>
      <c r="M512" s="9"/>
    </row>
    <row r="513" spans="1:13" ht="30" customHeight="1" x14ac:dyDescent="0.3">
      <c r="A513" s="50">
        <v>850</v>
      </c>
      <c r="B513" s="55">
        <v>44861</v>
      </c>
      <c r="C513" s="55">
        <v>44775</v>
      </c>
      <c r="D513" s="52" t="s">
        <v>1904</v>
      </c>
      <c r="E513" s="66" t="str">
        <f>IF(ISBLANK(LeaveTracker[[#This Row],[Employee Name]]),"-----",VLOOKUP(LeaveTracker[[#This Row],[Employee Name]],'List of Employees'!$B$4:$H$767,7))</f>
        <v>ONT</v>
      </c>
      <c r="F513" s="66" t="str">
        <f>IF(ISBLANK(LeaveTracker[[#This Row],[Employee Name]]),"-----",VLOOKUP(LeaveTracker[[#This Row],[Employee Name]],'List of Employees'!$B$4:$H$767,6))</f>
        <v>CASUAL</v>
      </c>
      <c r="G513" s="49">
        <v>44770</v>
      </c>
      <c r="H513" s="49">
        <v>44771</v>
      </c>
      <c r="I513" s="50" t="s">
        <v>81</v>
      </c>
      <c r="J513" s="52"/>
      <c r="K513" s="50" t="str">
        <f ca="1">LeaveTracker[[#This Row],[Days]]&amp;" "&amp;LeaveTracker[[#This Row],[Type of Leave]]</f>
        <v>2 SL</v>
      </c>
      <c r="L513" s="9">
        <f ca="1">NETWORKDAYS(LeaveTracker[[#This Row],[Start Date]],LeaveTracker[[#This Row],[End Date]],lstHolidays)</f>
        <v>2</v>
      </c>
      <c r="M513" s="9"/>
    </row>
    <row r="514" spans="1:13" ht="30" customHeight="1" x14ac:dyDescent="0.3">
      <c r="A514" s="50">
        <v>851</v>
      </c>
      <c r="B514" s="55">
        <v>44861</v>
      </c>
      <c r="C514" s="55">
        <v>44783</v>
      </c>
      <c r="D514" s="52" t="s">
        <v>1799</v>
      </c>
      <c r="E514" s="66" t="str">
        <f>IF(ISBLANK(LeaveTracker[[#This Row],[Employee Name]]),"-----",VLOOKUP(LeaveTracker[[#This Row],[Employee Name]],'List of Employees'!$B$4:$H$767,7))</f>
        <v>HOUSING</v>
      </c>
      <c r="F514" s="66" t="str">
        <f>IF(ISBLANK(LeaveTracker[[#This Row],[Employee Name]]),"-----",VLOOKUP(LeaveTracker[[#This Row],[Employee Name]],'List of Employees'!$B$4:$H$767,6))</f>
        <v>CASUAL</v>
      </c>
      <c r="G514" s="49">
        <v>44782</v>
      </c>
      <c r="H514" s="49">
        <v>44782</v>
      </c>
      <c r="I514" s="50" t="s">
        <v>81</v>
      </c>
      <c r="J514" s="52"/>
      <c r="K514" s="50" t="str">
        <f ca="1">LeaveTracker[[#This Row],[Days]]&amp;" "&amp;LeaveTracker[[#This Row],[Type of Leave]]</f>
        <v>1 SL</v>
      </c>
      <c r="L514" s="9">
        <f ca="1">NETWORKDAYS(LeaveTracker[[#This Row],[Start Date]],LeaveTracker[[#This Row],[End Date]],lstHolidays)</f>
        <v>1</v>
      </c>
      <c r="M514" s="9"/>
    </row>
    <row r="515" spans="1:13" ht="30" customHeight="1" x14ac:dyDescent="0.3">
      <c r="A515" s="50">
        <v>852</v>
      </c>
      <c r="B515" s="55">
        <v>44861</v>
      </c>
      <c r="C515" s="55">
        <v>44789</v>
      </c>
      <c r="D515" s="52" t="s">
        <v>1786</v>
      </c>
      <c r="E515" s="66" t="str">
        <f>IF(ISBLANK(LeaveTracker[[#This Row],[Employee Name]]),"-----",VLOOKUP(LeaveTracker[[#This Row],[Employee Name]],'List of Employees'!$B$4:$H$767,7))</f>
        <v>CENRO</v>
      </c>
      <c r="F515" s="66" t="str">
        <f>IF(ISBLANK(LeaveTracker[[#This Row],[Employee Name]]),"-----",VLOOKUP(LeaveTracker[[#This Row],[Employee Name]],'List of Employees'!$B$4:$H$767,6))</f>
        <v>CASUAL</v>
      </c>
      <c r="G515" s="49">
        <v>44781</v>
      </c>
      <c r="H515" s="49">
        <v>44785</v>
      </c>
      <c r="I515" s="50" t="s">
        <v>81</v>
      </c>
      <c r="J515" s="52"/>
      <c r="K515" s="50" t="str">
        <f ca="1">LeaveTracker[[#This Row],[Days]]&amp;" "&amp;LeaveTracker[[#This Row],[Type of Leave]]</f>
        <v>5 SL</v>
      </c>
      <c r="L515" s="9">
        <f ca="1">NETWORKDAYS(LeaveTracker[[#This Row],[Start Date]],LeaveTracker[[#This Row],[End Date]],lstHolidays)</f>
        <v>5</v>
      </c>
      <c r="M515" s="9"/>
    </row>
    <row r="516" spans="1:13" ht="30" customHeight="1" x14ac:dyDescent="0.3">
      <c r="A516" s="50">
        <v>853</v>
      </c>
      <c r="B516" s="55">
        <v>44861</v>
      </c>
      <c r="C516" s="55">
        <v>44792</v>
      </c>
      <c r="D516" s="52" t="s">
        <v>1790</v>
      </c>
      <c r="E516" s="66" t="str">
        <f>IF(ISBLANK(LeaveTracker[[#This Row],[Employee Name]]),"-----",VLOOKUP(LeaveTracker[[#This Row],[Employee Name]],'List of Employees'!$B$4:$H$767,7))</f>
        <v>CENRO</v>
      </c>
      <c r="F516" s="66" t="str">
        <f>IF(ISBLANK(LeaveTracker[[#This Row],[Employee Name]]),"-----",VLOOKUP(LeaveTracker[[#This Row],[Employee Name]],'List of Employees'!$B$4:$H$767,6))</f>
        <v>CASUAL</v>
      </c>
      <c r="G516" s="49">
        <v>44780</v>
      </c>
      <c r="H516" s="49">
        <v>44781</v>
      </c>
      <c r="I516" s="50" t="s">
        <v>81</v>
      </c>
      <c r="J516" s="52"/>
      <c r="K516" s="50" t="str">
        <f ca="1">LeaveTracker[[#This Row],[Days]]&amp;" "&amp;LeaveTracker[[#This Row],[Type of Leave]]</f>
        <v>1 SL</v>
      </c>
      <c r="L516" s="9">
        <f ca="1">NETWORKDAYS(LeaveTracker[[#This Row],[Start Date]],LeaveTracker[[#This Row],[End Date]],lstHolidays)</f>
        <v>1</v>
      </c>
      <c r="M516" s="9"/>
    </row>
    <row r="517" spans="1:13" ht="30" customHeight="1" x14ac:dyDescent="0.3">
      <c r="A517" s="50">
        <v>854</v>
      </c>
      <c r="B517" s="55">
        <v>44861</v>
      </c>
      <c r="C517" s="55">
        <v>44778</v>
      </c>
      <c r="D517" s="52" t="s">
        <v>1796</v>
      </c>
      <c r="E517" s="66" t="str">
        <f>IF(ISBLANK(LeaveTracker[[#This Row],[Employee Name]]),"-----",VLOOKUP(LeaveTracker[[#This Row],[Employee Name]],'List of Employees'!$B$4:$H$767,7))</f>
        <v>TCNHS</v>
      </c>
      <c r="F517" s="66" t="str">
        <f>IF(ISBLANK(LeaveTracker[[#This Row],[Employee Name]]),"-----",VLOOKUP(LeaveTracker[[#This Row],[Employee Name]],'List of Employees'!$B$4:$H$767,6))</f>
        <v>CASUAL</v>
      </c>
      <c r="G517" s="49">
        <v>44788</v>
      </c>
      <c r="H517" s="49">
        <v>44792</v>
      </c>
      <c r="I517" s="50" t="s">
        <v>82</v>
      </c>
      <c r="J517" s="52"/>
      <c r="K517" s="50" t="str">
        <f ca="1">LeaveTracker[[#This Row],[Days]]&amp;" "&amp;LeaveTracker[[#This Row],[Type of Leave]]</f>
        <v>5 VL</v>
      </c>
      <c r="L517" s="9">
        <f ca="1">NETWORKDAYS(LeaveTracker[[#This Row],[Start Date]],LeaveTracker[[#This Row],[End Date]],lstHolidays)</f>
        <v>5</v>
      </c>
      <c r="M517" s="9"/>
    </row>
    <row r="518" spans="1:13" ht="30" customHeight="1" x14ac:dyDescent="0.3">
      <c r="A518" s="50">
        <v>855</v>
      </c>
      <c r="B518" s="55">
        <v>44861</v>
      </c>
      <c r="C518" s="55">
        <v>44789</v>
      </c>
      <c r="D518" s="52" t="s">
        <v>1814</v>
      </c>
      <c r="E518" s="66" t="str">
        <f>IF(ISBLANK(LeaveTracker[[#This Row],[Employee Name]]),"-----",VLOOKUP(LeaveTracker[[#This Row],[Employee Name]],'List of Employees'!$B$4:$H$767,7))</f>
        <v>CENRO</v>
      </c>
      <c r="F518" s="66" t="str">
        <f>IF(ISBLANK(LeaveTracker[[#This Row],[Employee Name]]),"-----",VLOOKUP(LeaveTracker[[#This Row],[Employee Name]],'List of Employees'!$B$4:$H$767,6))</f>
        <v>CASUAL</v>
      </c>
      <c r="G518" s="49">
        <v>44784</v>
      </c>
      <c r="H518" s="49">
        <v>44785</v>
      </c>
      <c r="I518" s="50" t="s">
        <v>81</v>
      </c>
      <c r="J518" s="52"/>
      <c r="K518" s="50" t="str">
        <f ca="1">LeaveTracker[[#This Row],[Days]]&amp;" "&amp;LeaveTracker[[#This Row],[Type of Leave]]</f>
        <v>2 SL</v>
      </c>
      <c r="L518" s="9">
        <f ca="1">NETWORKDAYS(LeaveTracker[[#This Row],[Start Date]],LeaveTracker[[#This Row],[End Date]],lstHolidays)</f>
        <v>2</v>
      </c>
      <c r="M518" s="9"/>
    </row>
    <row r="519" spans="1:13" ht="30" customHeight="1" x14ac:dyDescent="0.3">
      <c r="A519" s="50">
        <v>855</v>
      </c>
      <c r="B519" s="55">
        <v>44861</v>
      </c>
      <c r="C519" s="55">
        <v>44789</v>
      </c>
      <c r="D519" s="52" t="s">
        <v>1814</v>
      </c>
      <c r="E519" s="66" t="str">
        <f>IF(ISBLANK(LeaveTracker[[#This Row],[Employee Name]]),"-----",VLOOKUP(LeaveTracker[[#This Row],[Employee Name]],'List of Employees'!$B$4:$H$767,7))</f>
        <v>CENRO</v>
      </c>
      <c r="F519" s="66" t="str">
        <f>IF(ISBLANK(LeaveTracker[[#This Row],[Employee Name]]),"-----",VLOOKUP(LeaveTracker[[#This Row],[Employee Name]],'List of Employees'!$B$4:$H$767,6))</f>
        <v>CASUAL</v>
      </c>
      <c r="G519" s="49">
        <v>44788</v>
      </c>
      <c r="H519" s="49">
        <v>44788</v>
      </c>
      <c r="I519" s="50" t="s">
        <v>81</v>
      </c>
      <c r="J519" s="52"/>
      <c r="K519" s="50" t="str">
        <f ca="1">LeaveTracker[[#This Row],[Days]]&amp;" "&amp;LeaveTracker[[#This Row],[Type of Leave]]</f>
        <v>1 SL</v>
      </c>
      <c r="L519" s="9">
        <f ca="1">NETWORKDAYS(LeaveTracker[[#This Row],[Start Date]],LeaveTracker[[#This Row],[End Date]],lstHolidays)</f>
        <v>1</v>
      </c>
      <c r="M519" s="9"/>
    </row>
    <row r="520" spans="1:13" ht="30" customHeight="1" x14ac:dyDescent="0.3">
      <c r="A520" s="50">
        <v>856</v>
      </c>
      <c r="B520" s="55">
        <v>44861</v>
      </c>
      <c r="C520" s="55">
        <v>44778</v>
      </c>
      <c r="D520" s="52" t="s">
        <v>1905</v>
      </c>
      <c r="E520" s="66" t="str">
        <f>IF(ISBLANK(LeaveTracker[[#This Row],[Employee Name]]),"-----",VLOOKUP(LeaveTracker[[#This Row],[Employee Name]],'List of Employees'!$B$4:$H$767,7))</f>
        <v>CENRO</v>
      </c>
      <c r="F520" s="66" t="str">
        <f>IF(ISBLANK(LeaveTracker[[#This Row],[Employee Name]]),"-----",VLOOKUP(LeaveTracker[[#This Row],[Employee Name]],'List of Employees'!$B$4:$H$767,6))</f>
        <v>CASUAL</v>
      </c>
      <c r="G520" s="49">
        <v>44777</v>
      </c>
      <c r="H520" s="49">
        <v>44777</v>
      </c>
      <c r="I520" s="50" t="s">
        <v>81</v>
      </c>
      <c r="J520" s="52"/>
      <c r="K520" s="50" t="str">
        <f ca="1">LeaveTracker[[#This Row],[Days]]&amp;" "&amp;LeaveTracker[[#This Row],[Type of Leave]]</f>
        <v>1 SL</v>
      </c>
      <c r="L520" s="9">
        <f ca="1">NETWORKDAYS(LeaveTracker[[#This Row],[Start Date]],LeaveTracker[[#This Row],[End Date]],lstHolidays)</f>
        <v>1</v>
      </c>
      <c r="M520" s="9"/>
    </row>
    <row r="521" spans="1:13" ht="30" customHeight="1" x14ac:dyDescent="0.3">
      <c r="A521" s="50">
        <v>857</v>
      </c>
      <c r="B521" s="55">
        <v>44861</v>
      </c>
      <c r="C521" s="55">
        <v>44792</v>
      </c>
      <c r="D521" s="52" t="s">
        <v>1906</v>
      </c>
      <c r="E521" s="66" t="str">
        <f>IF(ISBLANK(LeaveTracker[[#This Row],[Employee Name]]),"-----",VLOOKUP(LeaveTracker[[#This Row],[Employee Name]],'List of Employees'!$B$4:$H$767,7))</f>
        <v>CSWDO</v>
      </c>
      <c r="F521" s="66" t="str">
        <f>IF(ISBLANK(LeaveTracker[[#This Row],[Employee Name]]),"-----",VLOOKUP(LeaveTracker[[#This Row],[Employee Name]],'List of Employees'!$B$4:$H$767,6))</f>
        <v>CASUAL</v>
      </c>
      <c r="G521" s="49">
        <v>44788</v>
      </c>
      <c r="H521" s="49">
        <v>44791</v>
      </c>
      <c r="I521" s="50" t="s">
        <v>81</v>
      </c>
      <c r="J521" s="52"/>
      <c r="K521" s="50" t="str">
        <f ca="1">LeaveTracker[[#This Row],[Days]]&amp;" "&amp;LeaveTracker[[#This Row],[Type of Leave]]</f>
        <v>4 SL</v>
      </c>
      <c r="L521" s="9">
        <f ca="1">NETWORKDAYS(LeaveTracker[[#This Row],[Start Date]],LeaveTracker[[#This Row],[End Date]],lstHolidays)</f>
        <v>4</v>
      </c>
      <c r="M521" s="9"/>
    </row>
    <row r="522" spans="1:13" ht="30" customHeight="1" x14ac:dyDescent="0.3">
      <c r="A522" s="50">
        <v>858</v>
      </c>
      <c r="B522" s="55">
        <v>44861</v>
      </c>
      <c r="C522" s="55">
        <v>44799</v>
      </c>
      <c r="D522" s="52" t="s">
        <v>1223</v>
      </c>
      <c r="E522" s="66">
        <f>IF(ISBLANK(LeaveTracker[[#This Row],[Employee Name]]),"-----",VLOOKUP(LeaveTracker[[#This Row],[Employee Name]],'List of Employees'!$B$4:$H$767,7))</f>
        <v>0</v>
      </c>
      <c r="F522" s="66" t="str">
        <f>IF(ISBLANK(LeaveTracker[[#This Row],[Employee Name]]),"-----",VLOOKUP(LeaveTracker[[#This Row],[Employee Name]],'List of Employees'!$B$4:$H$767,6))</f>
        <v>PERMANENT</v>
      </c>
      <c r="G522" s="49">
        <v>44805</v>
      </c>
      <c r="H522" s="49">
        <v>44805</v>
      </c>
      <c r="I522" s="50" t="s">
        <v>297</v>
      </c>
      <c r="J522" s="52" t="s">
        <v>1000</v>
      </c>
      <c r="K522" s="50" t="str">
        <f ca="1">LeaveTracker[[#This Row],[Days]]&amp;" "&amp;LeaveTracker[[#This Row],[Type of Leave]]</f>
        <v>1 OTHER</v>
      </c>
      <c r="L522" s="9">
        <f ca="1">NETWORKDAYS(LeaveTracker[[#This Row],[Start Date]],LeaveTracker[[#This Row],[End Date]],lstHolidays)</f>
        <v>1</v>
      </c>
      <c r="M522" s="9"/>
    </row>
    <row r="523" spans="1:13" ht="30" customHeight="1" x14ac:dyDescent="0.3">
      <c r="A523" s="50">
        <v>859</v>
      </c>
      <c r="B523" s="55">
        <v>44861</v>
      </c>
      <c r="C523" s="55">
        <v>44789</v>
      </c>
      <c r="D523" s="51" t="s">
        <v>2581</v>
      </c>
      <c r="E523" s="66" t="str">
        <f>IF(ISBLANK(LeaveTracker[[#This Row],[Employee Name]]),"-----",VLOOKUP(LeaveTracker[[#This Row],[Employee Name]],'List of Employees'!$B$4:$H$767,7))</f>
        <v>CCT</v>
      </c>
      <c r="F523" s="66" t="str">
        <f>IF(ISBLANK(LeaveTracker[[#This Row],[Employee Name]]),"-----",VLOOKUP(LeaveTracker[[#This Row],[Employee Name]],'List of Employees'!$B$4:$H$767,6))</f>
        <v>CASUAL</v>
      </c>
      <c r="G523" s="49">
        <v>44788</v>
      </c>
      <c r="H523" s="49">
        <v>44788</v>
      </c>
      <c r="I523" s="50" t="s">
        <v>81</v>
      </c>
      <c r="J523" s="52"/>
      <c r="K523" s="50" t="str">
        <f ca="1">LeaveTracker[[#This Row],[Days]]&amp;" "&amp;LeaveTracker[[#This Row],[Type of Leave]]</f>
        <v>1 SL</v>
      </c>
      <c r="L523" s="9">
        <f ca="1">NETWORKDAYS(LeaveTracker[[#This Row],[Start Date]],LeaveTracker[[#This Row],[End Date]],lstHolidays)</f>
        <v>1</v>
      </c>
      <c r="M523" s="9"/>
    </row>
    <row r="524" spans="1:13" ht="30" customHeight="1" x14ac:dyDescent="0.3">
      <c r="A524" s="50">
        <v>860</v>
      </c>
      <c r="B524" s="55">
        <v>44861</v>
      </c>
      <c r="C524" s="55">
        <v>44782</v>
      </c>
      <c r="D524" s="51" t="s">
        <v>2581</v>
      </c>
      <c r="E524" s="66" t="str">
        <f>IF(ISBLANK(LeaveTracker[[#This Row],[Employee Name]]),"-----",VLOOKUP(LeaveTracker[[#This Row],[Employee Name]],'List of Employees'!$B$4:$H$767,7))</f>
        <v>CCT</v>
      </c>
      <c r="F524" s="66" t="str">
        <f>IF(ISBLANK(LeaveTracker[[#This Row],[Employee Name]]),"-----",VLOOKUP(LeaveTracker[[#This Row],[Employee Name]],'List of Employees'!$B$4:$H$767,6))</f>
        <v>CASUAL</v>
      </c>
      <c r="G524" s="49">
        <v>44781</v>
      </c>
      <c r="H524" s="49">
        <v>44781</v>
      </c>
      <c r="I524" s="50" t="s">
        <v>81</v>
      </c>
      <c r="J524" s="52"/>
      <c r="K524" s="50" t="str">
        <f ca="1">LeaveTracker[[#This Row],[Days]]&amp;" "&amp;LeaveTracker[[#This Row],[Type of Leave]]</f>
        <v>1 SL</v>
      </c>
      <c r="L524" s="9">
        <f ca="1">NETWORKDAYS(LeaveTracker[[#This Row],[Start Date]],LeaveTracker[[#This Row],[End Date]],lstHolidays)</f>
        <v>1</v>
      </c>
      <c r="M524" s="9"/>
    </row>
    <row r="525" spans="1:13" ht="30" customHeight="1" x14ac:dyDescent="0.3">
      <c r="A525" s="50">
        <v>861</v>
      </c>
      <c r="B525" s="55">
        <v>44861</v>
      </c>
      <c r="C525" s="55">
        <v>44790</v>
      </c>
      <c r="D525" s="52" t="s">
        <v>1223</v>
      </c>
      <c r="E525" s="66">
        <f>IF(ISBLANK(LeaveTracker[[#This Row],[Employee Name]]),"-----",VLOOKUP(LeaveTracker[[#This Row],[Employee Name]],'List of Employees'!$B$4:$H$767,7))</f>
        <v>0</v>
      </c>
      <c r="F525" s="66" t="str">
        <f>IF(ISBLANK(LeaveTracker[[#This Row],[Employee Name]]),"-----",VLOOKUP(LeaveTracker[[#This Row],[Employee Name]],'List of Employees'!$B$4:$H$767,6))</f>
        <v>PERMANENT</v>
      </c>
      <c r="G525" s="49">
        <v>44788</v>
      </c>
      <c r="H525" s="49">
        <v>44789</v>
      </c>
      <c r="I525" s="50" t="s">
        <v>81</v>
      </c>
      <c r="J525" s="52"/>
      <c r="K525" s="50" t="str">
        <f ca="1">LeaveTracker[[#This Row],[Days]]&amp;" "&amp;LeaveTracker[[#This Row],[Type of Leave]]</f>
        <v>2 SL</v>
      </c>
      <c r="L525" s="9">
        <f ca="1">NETWORKDAYS(LeaveTracker[[#This Row],[Start Date]],LeaveTracker[[#This Row],[End Date]],lstHolidays)</f>
        <v>2</v>
      </c>
      <c r="M525" s="9"/>
    </row>
    <row r="526" spans="1:13" ht="30" customHeight="1" x14ac:dyDescent="0.3">
      <c r="A526" s="50">
        <v>862</v>
      </c>
      <c r="B526" s="55">
        <v>44861</v>
      </c>
      <c r="C526" s="55">
        <v>44802</v>
      </c>
      <c r="D526" s="52" t="s">
        <v>1863</v>
      </c>
      <c r="E526" s="66" t="str">
        <f>IF(ISBLANK(LeaveTracker[[#This Row],[Employee Name]]),"-----",VLOOKUP(LeaveTracker[[#This Row],[Employee Name]],'List of Employees'!$B$4:$H$767,7))</f>
        <v>CENRO</v>
      </c>
      <c r="F526" s="66" t="str">
        <f>IF(ISBLANK(LeaveTracker[[#This Row],[Employee Name]]),"-----",VLOOKUP(LeaveTracker[[#This Row],[Employee Name]],'List of Employees'!$B$4:$H$767,6))</f>
        <v>CASUAL</v>
      </c>
      <c r="G526" s="49">
        <v>44795</v>
      </c>
      <c r="H526" s="49">
        <v>44795</v>
      </c>
      <c r="I526" s="50" t="s">
        <v>81</v>
      </c>
      <c r="J526" s="52"/>
      <c r="K526" s="50" t="str">
        <f ca="1">LeaveTracker[[#This Row],[Days]]&amp;" "&amp;LeaveTracker[[#This Row],[Type of Leave]]</f>
        <v>1 SL</v>
      </c>
      <c r="L526" s="9">
        <f ca="1">NETWORKDAYS(LeaveTracker[[#This Row],[Start Date]],LeaveTracker[[#This Row],[End Date]],lstHolidays)</f>
        <v>1</v>
      </c>
      <c r="M526" s="9"/>
    </row>
    <row r="527" spans="1:13" ht="30" customHeight="1" x14ac:dyDescent="0.3">
      <c r="A527" s="50">
        <v>862</v>
      </c>
      <c r="B527" s="55">
        <v>44861</v>
      </c>
      <c r="C527" s="55">
        <v>44802</v>
      </c>
      <c r="D527" s="52" t="s">
        <v>1863</v>
      </c>
      <c r="E527" s="66" t="str">
        <f>IF(ISBLANK(LeaveTracker[[#This Row],[Employee Name]]),"-----",VLOOKUP(LeaveTracker[[#This Row],[Employee Name]],'List of Employees'!$B$4:$H$767,7))</f>
        <v>CENRO</v>
      </c>
      <c r="F527" s="66" t="str">
        <f>IF(ISBLANK(LeaveTracker[[#This Row],[Employee Name]]),"-----",VLOOKUP(LeaveTracker[[#This Row],[Employee Name]],'List of Employees'!$B$4:$H$767,6))</f>
        <v>CASUAL</v>
      </c>
      <c r="G527" s="49">
        <v>44800</v>
      </c>
      <c r="H527" s="49">
        <v>44800</v>
      </c>
      <c r="I527" s="50" t="s">
        <v>81</v>
      </c>
      <c r="J527" s="52"/>
      <c r="K527" s="50" t="str">
        <f ca="1">LeaveTracker[[#This Row],[Days]]&amp;" "&amp;LeaveTracker[[#This Row],[Type of Leave]]</f>
        <v>0 SL</v>
      </c>
      <c r="L527" s="9">
        <f ca="1">NETWORKDAYS(LeaveTracker[[#This Row],[Start Date]],LeaveTracker[[#This Row],[End Date]],lstHolidays)</f>
        <v>0</v>
      </c>
      <c r="M527" s="9"/>
    </row>
    <row r="528" spans="1:13" ht="30" customHeight="1" x14ac:dyDescent="0.3">
      <c r="A528" s="50">
        <v>863</v>
      </c>
      <c r="B528" s="55">
        <v>44861</v>
      </c>
      <c r="C528" s="55">
        <v>44816</v>
      </c>
      <c r="D528" s="52" t="s">
        <v>1863</v>
      </c>
      <c r="E528" s="66" t="str">
        <f>IF(ISBLANK(LeaveTracker[[#This Row],[Employee Name]]),"-----",VLOOKUP(LeaveTracker[[#This Row],[Employee Name]],'List of Employees'!$B$4:$H$767,7))</f>
        <v>CENRO</v>
      </c>
      <c r="F528" s="66" t="str">
        <f>IF(ISBLANK(LeaveTracker[[#This Row],[Employee Name]]),"-----",VLOOKUP(LeaveTracker[[#This Row],[Employee Name]],'List of Employees'!$B$4:$H$767,6))</f>
        <v>CASUAL</v>
      </c>
      <c r="G528" s="49">
        <v>44783</v>
      </c>
      <c r="H528" s="49">
        <v>44783</v>
      </c>
      <c r="I528" s="50" t="s">
        <v>81</v>
      </c>
      <c r="J528" s="52"/>
      <c r="K528" s="50" t="str">
        <f ca="1">LeaveTracker[[#This Row],[Days]]&amp;" "&amp;LeaveTracker[[#This Row],[Type of Leave]]</f>
        <v>1 SL</v>
      </c>
      <c r="L528" s="9">
        <f ca="1">NETWORKDAYS(LeaveTracker[[#This Row],[Start Date]],LeaveTracker[[#This Row],[End Date]],lstHolidays)</f>
        <v>1</v>
      </c>
      <c r="M528" s="9"/>
    </row>
    <row r="529" spans="1:13" ht="30" customHeight="1" x14ac:dyDescent="0.3">
      <c r="A529" s="50">
        <v>864</v>
      </c>
      <c r="B529" s="55">
        <v>44861</v>
      </c>
      <c r="C529" s="55">
        <v>44784</v>
      </c>
      <c r="D529" s="52" t="s">
        <v>1907</v>
      </c>
      <c r="E529" s="66" t="str">
        <f>IF(ISBLANK(LeaveTracker[[#This Row],[Employee Name]]),"-----",VLOOKUP(LeaveTracker[[#This Row],[Employee Name]],'List of Employees'!$B$4:$H$767,7))</f>
        <v>INTERNAL</v>
      </c>
      <c r="F529" s="66" t="str">
        <f>IF(ISBLANK(LeaveTracker[[#This Row],[Employee Name]]),"-----",VLOOKUP(LeaveTracker[[#This Row],[Employee Name]],'List of Employees'!$B$4:$H$767,6))</f>
        <v>CASUAL</v>
      </c>
      <c r="G529" s="49">
        <v>44799</v>
      </c>
      <c r="H529" s="49">
        <v>44799</v>
      </c>
      <c r="I529" s="50" t="s">
        <v>297</v>
      </c>
      <c r="J529" s="52" t="s">
        <v>1000</v>
      </c>
      <c r="K529" s="50" t="str">
        <f ca="1">LeaveTracker[[#This Row],[Days]]&amp;" "&amp;LeaveTracker[[#This Row],[Type of Leave]]</f>
        <v>1 OTHER</v>
      </c>
      <c r="L529" s="9">
        <f ca="1">NETWORKDAYS(LeaveTracker[[#This Row],[Start Date]],LeaveTracker[[#This Row],[End Date]],lstHolidays)</f>
        <v>1</v>
      </c>
      <c r="M529" s="9"/>
    </row>
    <row r="530" spans="1:13" ht="30" customHeight="1" x14ac:dyDescent="0.3">
      <c r="A530" s="50">
        <v>865</v>
      </c>
      <c r="B530" s="55">
        <v>44861</v>
      </c>
      <c r="C530" s="55">
        <v>44788</v>
      </c>
      <c r="D530" s="52" t="s">
        <v>1794</v>
      </c>
      <c r="E530" s="66" t="str">
        <f>IF(ISBLANK(LeaveTracker[[#This Row],[Employee Name]]),"-----",VLOOKUP(LeaveTracker[[#This Row],[Employee Name]],'List of Employees'!$B$4:$H$767,7))</f>
        <v>CENRO</v>
      </c>
      <c r="F530" s="66" t="str">
        <f>IF(ISBLANK(LeaveTracker[[#This Row],[Employee Name]]),"-----",VLOOKUP(LeaveTracker[[#This Row],[Employee Name]],'List of Employees'!$B$4:$H$767,6))</f>
        <v>CASUAL</v>
      </c>
      <c r="G530" s="49">
        <v>44777</v>
      </c>
      <c r="H530" s="49">
        <v>44779</v>
      </c>
      <c r="I530" s="50" t="s">
        <v>77</v>
      </c>
      <c r="J530" s="52"/>
      <c r="K530" s="50" t="str">
        <f ca="1">LeaveTracker[[#This Row],[Days]]&amp;" "&amp;LeaveTracker[[#This Row],[Type of Leave]]</f>
        <v>2 Paternity</v>
      </c>
      <c r="L530" s="9">
        <f ca="1">NETWORKDAYS(LeaveTracker[[#This Row],[Start Date]],LeaveTracker[[#This Row],[End Date]],lstHolidays)</f>
        <v>2</v>
      </c>
      <c r="M530" s="9"/>
    </row>
    <row r="531" spans="1:13" ht="30" customHeight="1" x14ac:dyDescent="0.3">
      <c r="A531" s="50">
        <v>865</v>
      </c>
      <c r="B531" s="55">
        <v>44861</v>
      </c>
      <c r="C531" s="55">
        <v>44788</v>
      </c>
      <c r="D531" s="52" t="s">
        <v>1794</v>
      </c>
      <c r="E531" s="66" t="str">
        <f>IF(ISBLANK(LeaveTracker[[#This Row],[Employee Name]]),"-----",VLOOKUP(LeaveTracker[[#This Row],[Employee Name]],'List of Employees'!$B$4:$H$767,7))</f>
        <v>CENRO</v>
      </c>
      <c r="F531" s="66" t="str">
        <f>IF(ISBLANK(LeaveTracker[[#This Row],[Employee Name]]),"-----",VLOOKUP(LeaveTracker[[#This Row],[Employee Name]],'List of Employees'!$B$4:$H$767,6))</f>
        <v>CASUAL</v>
      </c>
      <c r="G531" s="49">
        <v>44781</v>
      </c>
      <c r="H531" s="49">
        <v>44786</v>
      </c>
      <c r="I531" s="50" t="s">
        <v>77</v>
      </c>
      <c r="J531" s="52"/>
      <c r="K531" s="50" t="str">
        <f ca="1">LeaveTracker[[#This Row],[Days]]&amp;" "&amp;LeaveTracker[[#This Row],[Type of Leave]]</f>
        <v>5 Paternity</v>
      </c>
      <c r="L531" s="9">
        <f ca="1">NETWORKDAYS(LeaveTracker[[#This Row],[Start Date]],LeaveTracker[[#This Row],[End Date]],lstHolidays)</f>
        <v>5</v>
      </c>
      <c r="M531" s="9"/>
    </row>
    <row r="532" spans="1:13" ht="30" customHeight="1" x14ac:dyDescent="0.3">
      <c r="A532" s="50">
        <v>866</v>
      </c>
      <c r="B532" s="55">
        <v>44861</v>
      </c>
      <c r="C532" s="55">
        <v>44797</v>
      </c>
      <c r="D532" s="52" t="s">
        <v>1791</v>
      </c>
      <c r="E532" s="66" t="str">
        <f>IF(ISBLANK(LeaveTracker[[#This Row],[Employee Name]]),"-----",VLOOKUP(LeaveTracker[[#This Row],[Employee Name]],'List of Employees'!$B$4:$H$767,7))</f>
        <v>CENRO</v>
      </c>
      <c r="F532" s="66" t="str">
        <f>IF(ISBLANK(LeaveTracker[[#This Row],[Employee Name]]),"-----",VLOOKUP(LeaveTracker[[#This Row],[Employee Name]],'List of Employees'!$B$4:$H$767,6))</f>
        <v>CASUAL</v>
      </c>
      <c r="G532" s="49">
        <v>44807</v>
      </c>
      <c r="H532" s="49">
        <v>44809</v>
      </c>
      <c r="I532" s="50" t="s">
        <v>82</v>
      </c>
      <c r="J532" s="52"/>
      <c r="K532" s="50" t="str">
        <f ca="1">LeaveTracker[[#This Row],[Days]]&amp;" "&amp;LeaveTracker[[#This Row],[Type of Leave]]</f>
        <v>1 VL</v>
      </c>
      <c r="L532" s="9">
        <f ca="1">NETWORKDAYS(LeaveTracker[[#This Row],[Start Date]],LeaveTracker[[#This Row],[End Date]],lstHolidays)</f>
        <v>1</v>
      </c>
      <c r="M532" s="9"/>
    </row>
    <row r="533" spans="1:13" ht="30" customHeight="1" x14ac:dyDescent="0.3">
      <c r="A533" s="50">
        <v>867</v>
      </c>
      <c r="B533" s="55">
        <v>44861</v>
      </c>
      <c r="C533" s="55">
        <v>44804</v>
      </c>
      <c r="D533" s="52" t="s">
        <v>1829</v>
      </c>
      <c r="E533" s="66" t="str">
        <f>IF(ISBLANK(LeaveTracker[[#This Row],[Employee Name]]),"-----",VLOOKUP(LeaveTracker[[#This Row],[Employee Name]],'List of Employees'!$B$4:$H$767,7))</f>
        <v>ACCOUNTING</v>
      </c>
      <c r="F533" s="66" t="str">
        <f>IF(ISBLANK(LeaveTracker[[#This Row],[Employee Name]]),"-----",VLOOKUP(LeaveTracker[[#This Row],[Employee Name]],'List of Employees'!$B$4:$H$767,6))</f>
        <v>CASUAL</v>
      </c>
      <c r="G533" s="49">
        <v>44811</v>
      </c>
      <c r="H533" s="49">
        <v>44812</v>
      </c>
      <c r="I533" s="50" t="s">
        <v>82</v>
      </c>
      <c r="J533" s="52"/>
      <c r="K533" s="50" t="str">
        <f ca="1">LeaveTracker[[#This Row],[Days]]&amp;" "&amp;LeaveTracker[[#This Row],[Type of Leave]]</f>
        <v>2 VL</v>
      </c>
      <c r="L533" s="9">
        <f ca="1">NETWORKDAYS(LeaveTracker[[#This Row],[Start Date]],LeaveTracker[[#This Row],[End Date]],lstHolidays)</f>
        <v>2</v>
      </c>
      <c r="M533" s="9"/>
    </row>
    <row r="534" spans="1:13" ht="30" customHeight="1" x14ac:dyDescent="0.3">
      <c r="A534" s="50">
        <v>868</v>
      </c>
      <c r="B534" s="55">
        <v>44861</v>
      </c>
      <c r="C534" s="55">
        <v>44777</v>
      </c>
      <c r="D534" s="52" t="s">
        <v>1829</v>
      </c>
      <c r="E534" s="66" t="str">
        <f>IF(ISBLANK(LeaveTracker[[#This Row],[Employee Name]]),"-----",VLOOKUP(LeaveTracker[[#This Row],[Employee Name]],'List of Employees'!$B$4:$H$767,7))</f>
        <v>ACCOUNTING</v>
      </c>
      <c r="F534" s="66" t="str">
        <f>IF(ISBLANK(LeaveTracker[[#This Row],[Employee Name]]),"-----",VLOOKUP(LeaveTracker[[#This Row],[Employee Name]],'List of Employees'!$B$4:$H$767,6))</f>
        <v>CASUAL</v>
      </c>
      <c r="G534" s="49">
        <v>44775</v>
      </c>
      <c r="H534" s="49">
        <v>44775</v>
      </c>
      <c r="I534" s="50" t="s">
        <v>81</v>
      </c>
      <c r="J534" s="52"/>
      <c r="K534" s="50" t="str">
        <f ca="1">LeaveTracker[[#This Row],[Days]]&amp;" "&amp;LeaveTracker[[#This Row],[Type of Leave]]</f>
        <v>1 SL</v>
      </c>
      <c r="L534" s="9">
        <f ca="1">NETWORKDAYS(LeaveTracker[[#This Row],[Start Date]],LeaveTracker[[#This Row],[End Date]],lstHolidays)</f>
        <v>1</v>
      </c>
      <c r="M534" s="9"/>
    </row>
    <row r="535" spans="1:13" ht="30" customHeight="1" x14ac:dyDescent="0.3">
      <c r="A535" s="50">
        <v>869</v>
      </c>
      <c r="B535" s="55">
        <v>44861</v>
      </c>
      <c r="C535" s="55">
        <v>44777</v>
      </c>
      <c r="D535" s="52" t="s">
        <v>1829</v>
      </c>
      <c r="E535" s="66" t="str">
        <f>IF(ISBLANK(LeaveTracker[[#This Row],[Employee Name]]),"-----",VLOOKUP(LeaveTracker[[#This Row],[Employee Name]],'List of Employees'!$B$4:$H$767,7))</f>
        <v>ACCOUNTING</v>
      </c>
      <c r="F535" s="66" t="str">
        <f>IF(ISBLANK(LeaveTracker[[#This Row],[Employee Name]]),"-----",VLOOKUP(LeaveTracker[[#This Row],[Employee Name]],'List of Employees'!$B$4:$H$767,6))</f>
        <v>CASUAL</v>
      </c>
      <c r="G535" s="49">
        <v>44767</v>
      </c>
      <c r="H535" s="49">
        <v>44767</v>
      </c>
      <c r="I535" s="50" t="s">
        <v>81</v>
      </c>
      <c r="J535" s="52"/>
      <c r="K535" s="50" t="str">
        <f ca="1">LeaveTracker[[#This Row],[Days]]&amp;" "&amp;LeaveTracker[[#This Row],[Type of Leave]]</f>
        <v>1 SL</v>
      </c>
      <c r="L535" s="9">
        <f ca="1">NETWORKDAYS(LeaveTracker[[#This Row],[Start Date]],LeaveTracker[[#This Row],[End Date]],lstHolidays)</f>
        <v>1</v>
      </c>
      <c r="M535" s="9"/>
    </row>
    <row r="536" spans="1:13" ht="30" customHeight="1" x14ac:dyDescent="0.3">
      <c r="A536" s="50">
        <v>870</v>
      </c>
      <c r="B536" s="55">
        <v>44861</v>
      </c>
      <c r="C536" s="55">
        <v>44784</v>
      </c>
      <c r="D536" s="52" t="s">
        <v>1829</v>
      </c>
      <c r="E536" s="66" t="str">
        <f>IF(ISBLANK(LeaveTracker[[#This Row],[Employee Name]]),"-----",VLOOKUP(LeaveTracker[[#This Row],[Employee Name]],'List of Employees'!$B$4:$H$767,7))</f>
        <v>ACCOUNTING</v>
      </c>
      <c r="F536" s="66" t="str">
        <f>IF(ISBLANK(LeaveTracker[[#This Row],[Employee Name]]),"-----",VLOOKUP(LeaveTracker[[#This Row],[Employee Name]],'List of Employees'!$B$4:$H$767,6))</f>
        <v>CASUAL</v>
      </c>
      <c r="G536" s="49">
        <v>44795</v>
      </c>
      <c r="H536" s="49">
        <v>44795</v>
      </c>
      <c r="I536" s="50" t="s">
        <v>82</v>
      </c>
      <c r="J536" s="52"/>
      <c r="K536" s="50" t="str">
        <f ca="1">LeaveTracker[[#This Row],[Days]]&amp;" "&amp;LeaveTracker[[#This Row],[Type of Leave]]</f>
        <v>1 VL</v>
      </c>
      <c r="L536" s="9">
        <f ca="1">NETWORKDAYS(LeaveTracker[[#This Row],[Start Date]],LeaveTracker[[#This Row],[End Date]],lstHolidays)</f>
        <v>1</v>
      </c>
      <c r="M536" s="9"/>
    </row>
    <row r="537" spans="1:13" ht="30" customHeight="1" x14ac:dyDescent="0.3">
      <c r="A537" s="50">
        <v>871</v>
      </c>
      <c r="B537" s="55">
        <v>44861</v>
      </c>
      <c r="C537" s="55">
        <v>44788</v>
      </c>
      <c r="D537" s="52" t="s">
        <v>1908</v>
      </c>
      <c r="E537" s="66" t="str">
        <f>IF(ISBLANK(LeaveTracker[[#This Row],[Employee Name]]),"-----",VLOOKUP(LeaveTracker[[#This Row],[Employee Name]],'List of Employees'!$B$4:$H$767,7))</f>
        <v>TICC</v>
      </c>
      <c r="F537" s="66" t="str">
        <f>IF(ISBLANK(LeaveTracker[[#This Row],[Employee Name]]),"-----",VLOOKUP(LeaveTracker[[#This Row],[Employee Name]],'List of Employees'!$B$4:$H$767,6))</f>
        <v>JOBCON</v>
      </c>
      <c r="G537" s="49">
        <v>44788</v>
      </c>
      <c r="H537" s="49">
        <v>44788</v>
      </c>
      <c r="I537" s="50" t="s">
        <v>1019</v>
      </c>
      <c r="J537" s="52" t="s">
        <v>1877</v>
      </c>
      <c r="K537" s="50" t="str">
        <f ca="1">LeaveTracker[[#This Row],[Days]]&amp;" "&amp;LeaveTracker[[#This Row],[Type of Leave]]</f>
        <v>1 WITHOUTPAY</v>
      </c>
      <c r="L537" s="9">
        <f ca="1">NETWORKDAYS(LeaveTracker[[#This Row],[Start Date]],LeaveTracker[[#This Row],[End Date]],lstHolidays)</f>
        <v>1</v>
      </c>
      <c r="M537" s="9"/>
    </row>
    <row r="538" spans="1:13" ht="30" customHeight="1" x14ac:dyDescent="0.3">
      <c r="A538" s="50">
        <v>872</v>
      </c>
      <c r="B538" s="55">
        <v>44861</v>
      </c>
      <c r="C538" s="55">
        <v>44791</v>
      </c>
      <c r="D538" s="52" t="s">
        <v>1825</v>
      </c>
      <c r="E538" s="66" t="str">
        <f>IF(ISBLANK(LeaveTracker[[#This Row],[Employee Name]]),"-----",VLOOKUP(LeaveTracker[[#This Row],[Employee Name]],'List of Employees'!$B$4:$H$767,7))</f>
        <v>CPDO</v>
      </c>
      <c r="F538" s="66" t="str">
        <f>IF(ISBLANK(LeaveTracker[[#This Row],[Employee Name]]),"-----",VLOOKUP(LeaveTracker[[#This Row],[Employee Name]],'List of Employees'!$B$4:$H$767,6))</f>
        <v>CASUAL</v>
      </c>
      <c r="G538" s="49">
        <v>44804</v>
      </c>
      <c r="H538" s="49">
        <v>44804</v>
      </c>
      <c r="I538" s="50" t="s">
        <v>297</v>
      </c>
      <c r="J538" s="52" t="s">
        <v>1000</v>
      </c>
      <c r="K538" s="50" t="str">
        <f ca="1">LeaveTracker[[#This Row],[Days]]&amp;" "&amp;LeaveTracker[[#This Row],[Type of Leave]]</f>
        <v>1 OTHER</v>
      </c>
      <c r="L538" s="9">
        <f ca="1">NETWORKDAYS(LeaveTracker[[#This Row],[Start Date]],LeaveTracker[[#This Row],[End Date]],lstHolidays)</f>
        <v>1</v>
      </c>
      <c r="M538" s="9"/>
    </row>
    <row r="539" spans="1:13" ht="30" customHeight="1" x14ac:dyDescent="0.3">
      <c r="A539" s="50">
        <v>873</v>
      </c>
      <c r="B539" s="55">
        <v>44861</v>
      </c>
      <c r="C539" s="55">
        <v>44803</v>
      </c>
      <c r="D539" s="52" t="s">
        <v>1909</v>
      </c>
      <c r="E539" s="66" t="str">
        <f>IF(ISBLANK(LeaveTracker[[#This Row],[Employee Name]]),"-----",VLOOKUP(LeaveTracker[[#This Row],[Employee Name]],'List of Employees'!$B$4:$H$767,7))</f>
        <v>PICNIC GROVE</v>
      </c>
      <c r="F539" s="66" t="str">
        <f>IF(ISBLANK(LeaveTracker[[#This Row],[Employee Name]]),"-----",VLOOKUP(LeaveTracker[[#This Row],[Employee Name]],'List of Employees'!$B$4:$H$767,6))</f>
        <v>CASUAL</v>
      </c>
      <c r="G539" s="49">
        <v>44794</v>
      </c>
      <c r="H539" s="49">
        <v>44895</v>
      </c>
      <c r="I539" s="50" t="s">
        <v>81</v>
      </c>
      <c r="J539" s="52"/>
      <c r="K539" s="50" t="str">
        <f ca="1">LeaveTracker[[#This Row],[Days]]&amp;" "&amp;LeaveTracker[[#This Row],[Type of Leave]]</f>
        <v>71 SL</v>
      </c>
      <c r="L539" s="9">
        <f ca="1">NETWORKDAYS(LeaveTracker[[#This Row],[Start Date]],LeaveTracker[[#This Row],[End Date]],lstHolidays)</f>
        <v>71</v>
      </c>
      <c r="M539" s="9"/>
    </row>
    <row r="540" spans="1:13" ht="30" customHeight="1" x14ac:dyDescent="0.3">
      <c r="A540" s="50">
        <v>874</v>
      </c>
      <c r="B540" s="55">
        <v>44861</v>
      </c>
      <c r="C540" s="55">
        <v>44788</v>
      </c>
      <c r="D540" s="52" t="s">
        <v>1833</v>
      </c>
      <c r="E540" s="66" t="str">
        <f>IF(ISBLANK(LeaveTracker[[#This Row],[Employee Name]]),"-----",VLOOKUP(LeaveTracker[[#This Row],[Employee Name]],'List of Employees'!$B$4:$H$767,7))</f>
        <v>BIR</v>
      </c>
      <c r="F540" s="66" t="str">
        <f>IF(ISBLANK(LeaveTracker[[#This Row],[Employee Name]]),"-----",VLOOKUP(LeaveTracker[[#This Row],[Employee Name]],'List of Employees'!$B$4:$H$767,6))</f>
        <v>CASUAL</v>
      </c>
      <c r="G540" s="49">
        <v>44776</v>
      </c>
      <c r="H540" s="49">
        <v>44778</v>
      </c>
      <c r="I540" s="50" t="s">
        <v>82</v>
      </c>
      <c r="J540" s="52"/>
      <c r="K540" s="50" t="str">
        <f ca="1">LeaveTracker[[#This Row],[Days]]&amp;" "&amp;LeaveTracker[[#This Row],[Type of Leave]]</f>
        <v>3 VL</v>
      </c>
      <c r="L540" s="9">
        <f ca="1">NETWORKDAYS(LeaveTracker[[#This Row],[Start Date]],LeaveTracker[[#This Row],[End Date]],lstHolidays)</f>
        <v>3</v>
      </c>
      <c r="M540" s="9"/>
    </row>
    <row r="541" spans="1:13" ht="30" customHeight="1" x14ac:dyDescent="0.3">
      <c r="A541" s="50">
        <v>874</v>
      </c>
      <c r="B541" s="55">
        <v>44861</v>
      </c>
      <c r="C541" s="55">
        <v>44788</v>
      </c>
      <c r="D541" s="52" t="s">
        <v>1833</v>
      </c>
      <c r="E541" s="66" t="str">
        <f>IF(ISBLANK(LeaveTracker[[#This Row],[Employee Name]]),"-----",VLOOKUP(LeaveTracker[[#This Row],[Employee Name]],'List of Employees'!$B$4:$H$767,7))</f>
        <v>BIR</v>
      </c>
      <c r="F541" s="66" t="str">
        <f>IF(ISBLANK(LeaveTracker[[#This Row],[Employee Name]]),"-----",VLOOKUP(LeaveTracker[[#This Row],[Employee Name]],'List of Employees'!$B$4:$H$767,6))</f>
        <v>CASUAL</v>
      </c>
      <c r="G541" s="49">
        <v>44781</v>
      </c>
      <c r="H541" s="49">
        <v>44785</v>
      </c>
      <c r="I541" s="50" t="s">
        <v>82</v>
      </c>
      <c r="J541" s="52"/>
      <c r="K541" s="50" t="str">
        <f ca="1">LeaveTracker[[#This Row],[Days]]&amp;" "&amp;LeaveTracker[[#This Row],[Type of Leave]]</f>
        <v>5 VL</v>
      </c>
      <c r="L541" s="9">
        <f ca="1">NETWORKDAYS(LeaveTracker[[#This Row],[Start Date]],LeaveTracker[[#This Row],[End Date]],lstHolidays)</f>
        <v>5</v>
      </c>
      <c r="M541" s="9"/>
    </row>
    <row r="542" spans="1:13" ht="30" customHeight="1" x14ac:dyDescent="0.3">
      <c r="A542" s="50">
        <v>875</v>
      </c>
      <c r="B542" s="55">
        <v>44861</v>
      </c>
      <c r="C542" s="55">
        <v>44795</v>
      </c>
      <c r="D542" s="52" t="s">
        <v>1833</v>
      </c>
      <c r="E542" s="66" t="str">
        <f>IF(ISBLANK(LeaveTracker[[#This Row],[Employee Name]]),"-----",VLOOKUP(LeaveTracker[[#This Row],[Employee Name]],'List of Employees'!$B$4:$H$767,7))</f>
        <v>BIR</v>
      </c>
      <c r="F542" s="66" t="str">
        <f>IF(ISBLANK(LeaveTracker[[#This Row],[Employee Name]]),"-----",VLOOKUP(LeaveTracker[[#This Row],[Employee Name]],'List of Employees'!$B$4:$H$767,6))</f>
        <v>CASUAL</v>
      </c>
      <c r="G542" s="49">
        <v>44795</v>
      </c>
      <c r="H542" s="49">
        <v>44795</v>
      </c>
      <c r="I542" s="50" t="s">
        <v>81</v>
      </c>
      <c r="J542" s="52"/>
      <c r="K542" s="50" t="str">
        <f ca="1">LeaveTracker[[#This Row],[Days]]&amp;" "&amp;LeaveTracker[[#This Row],[Type of Leave]]</f>
        <v>1 SL</v>
      </c>
      <c r="L542" s="9">
        <f ca="1">NETWORKDAYS(LeaveTracker[[#This Row],[Start Date]],LeaveTracker[[#This Row],[End Date]],lstHolidays)</f>
        <v>1</v>
      </c>
      <c r="M542" s="9"/>
    </row>
    <row r="543" spans="1:13" ht="30" customHeight="1" x14ac:dyDescent="0.3">
      <c r="A543" s="50">
        <v>876</v>
      </c>
      <c r="B543" s="55">
        <v>44861</v>
      </c>
      <c r="C543" s="55">
        <v>44803</v>
      </c>
      <c r="D543" s="52" t="s">
        <v>1049</v>
      </c>
      <c r="E543" s="66" t="str">
        <f>IF(ISBLANK(LeaveTracker[[#This Row],[Employee Name]]),"-----",VLOOKUP(LeaveTracker[[#This Row],[Employee Name]],'List of Employees'!$B$4:$H$767,7))</f>
        <v>GSO</v>
      </c>
      <c r="F543" s="66" t="str">
        <f>IF(ISBLANK(LeaveTracker[[#This Row],[Employee Name]]),"-----",VLOOKUP(LeaveTracker[[#This Row],[Employee Name]],'List of Employees'!$B$4:$H$767,6))</f>
        <v>PERMANENT</v>
      </c>
      <c r="G543" s="49">
        <v>44805</v>
      </c>
      <c r="H543" s="49">
        <v>44805</v>
      </c>
      <c r="I543" s="50" t="s">
        <v>82</v>
      </c>
      <c r="J543" s="52"/>
      <c r="K543" s="50" t="str">
        <f ca="1">LeaveTracker[[#This Row],[Days]]&amp;" "&amp;LeaveTracker[[#This Row],[Type of Leave]]</f>
        <v>1 VL</v>
      </c>
      <c r="L543" s="9">
        <f ca="1">NETWORKDAYS(LeaveTracker[[#This Row],[Start Date]],LeaveTracker[[#This Row],[End Date]],lstHolidays)</f>
        <v>1</v>
      </c>
      <c r="M543" s="9"/>
    </row>
    <row r="544" spans="1:13" ht="30" customHeight="1" x14ac:dyDescent="0.3">
      <c r="A544" s="50">
        <v>877</v>
      </c>
      <c r="B544" s="55">
        <v>44861</v>
      </c>
      <c r="C544" s="55">
        <v>44803</v>
      </c>
      <c r="D544" s="52" t="s">
        <v>1910</v>
      </c>
      <c r="E544" s="66" t="str">
        <f>IF(ISBLANK(LeaveTracker[[#This Row],[Employee Name]]),"-----",VLOOKUP(LeaveTracker[[#This Row],[Employee Name]],'List of Employees'!$B$4:$H$767,7))</f>
        <v>CENRO</v>
      </c>
      <c r="F544" s="66" t="str">
        <f>IF(ISBLANK(LeaveTracker[[#This Row],[Employee Name]]),"-----",VLOOKUP(LeaveTracker[[#This Row],[Employee Name]],'List of Employees'!$B$4:$H$767,6))</f>
        <v>CASUAL</v>
      </c>
      <c r="G544" s="49">
        <v>44800</v>
      </c>
      <c r="H544" s="49">
        <v>44800</v>
      </c>
      <c r="I544" s="50" t="s">
        <v>81</v>
      </c>
      <c r="J544" s="52"/>
      <c r="K544" s="50" t="str">
        <f ca="1">LeaveTracker[[#This Row],[Days]]&amp;" "&amp;LeaveTracker[[#This Row],[Type of Leave]]</f>
        <v>0 SL</v>
      </c>
      <c r="L544" s="9">
        <f ca="1">NETWORKDAYS(LeaveTracker[[#This Row],[Start Date]],LeaveTracker[[#This Row],[End Date]],lstHolidays)</f>
        <v>0</v>
      </c>
      <c r="M544" s="9"/>
    </row>
    <row r="545" spans="1:13" ht="30" customHeight="1" x14ac:dyDescent="0.3">
      <c r="A545" s="50">
        <v>877</v>
      </c>
      <c r="B545" s="55">
        <v>44861</v>
      </c>
      <c r="C545" s="55">
        <v>44803</v>
      </c>
      <c r="D545" s="52" t="s">
        <v>1910</v>
      </c>
      <c r="E545" s="66" t="str">
        <f>IF(ISBLANK(LeaveTracker[[#This Row],[Employee Name]]),"-----",VLOOKUP(LeaveTracker[[#This Row],[Employee Name]],'List of Employees'!$B$4:$H$767,7))</f>
        <v>CENRO</v>
      </c>
      <c r="F545" s="66" t="str">
        <f>IF(ISBLANK(LeaveTracker[[#This Row],[Employee Name]]),"-----",VLOOKUP(LeaveTracker[[#This Row],[Employee Name]],'List of Employees'!$B$4:$H$767,6))</f>
        <v>CASUAL</v>
      </c>
      <c r="G545" s="49">
        <v>44803</v>
      </c>
      <c r="H545" s="49">
        <v>44803</v>
      </c>
      <c r="I545" s="50" t="s">
        <v>81</v>
      </c>
      <c r="J545" s="52"/>
      <c r="K545" s="50" t="str">
        <f ca="1">LeaveTracker[[#This Row],[Days]]&amp;" "&amp;LeaveTracker[[#This Row],[Type of Leave]]</f>
        <v>1 SL</v>
      </c>
      <c r="L545" s="9">
        <f ca="1">NETWORKDAYS(LeaveTracker[[#This Row],[Start Date]],LeaveTracker[[#This Row],[End Date]],lstHolidays)</f>
        <v>1</v>
      </c>
      <c r="M545" s="9"/>
    </row>
    <row r="546" spans="1:13" ht="30" customHeight="1" x14ac:dyDescent="0.3">
      <c r="A546" s="50">
        <v>878</v>
      </c>
      <c r="B546" s="55">
        <v>44861</v>
      </c>
      <c r="C546" s="55">
        <v>44785</v>
      </c>
      <c r="D546" s="52" t="s">
        <v>1850</v>
      </c>
      <c r="E546" s="66" t="str">
        <f>IF(ISBLANK(LeaveTracker[[#This Row],[Employee Name]]),"-----",VLOOKUP(LeaveTracker[[#This Row],[Employee Name]],'List of Employees'!$B$4:$H$767,7))</f>
        <v>CHO</v>
      </c>
      <c r="F546" s="66" t="str">
        <f>IF(ISBLANK(LeaveTracker[[#This Row],[Employee Name]]),"-----",VLOOKUP(LeaveTracker[[#This Row],[Employee Name]],'List of Employees'!$B$4:$H$767,6))</f>
        <v>JOBCON</v>
      </c>
      <c r="G546" s="49">
        <v>44782</v>
      </c>
      <c r="H546" s="49">
        <v>44783</v>
      </c>
      <c r="I546" s="50" t="s">
        <v>81</v>
      </c>
      <c r="J546" s="52"/>
      <c r="K546" s="50" t="str">
        <f ca="1">LeaveTracker[[#This Row],[Days]]&amp;" "&amp;LeaveTracker[[#This Row],[Type of Leave]]</f>
        <v>2 SL</v>
      </c>
      <c r="L546" s="9">
        <f ca="1">NETWORKDAYS(LeaveTracker[[#This Row],[Start Date]],LeaveTracker[[#This Row],[End Date]],lstHolidays)</f>
        <v>2</v>
      </c>
      <c r="M546" s="9"/>
    </row>
    <row r="547" spans="1:13" ht="30" customHeight="1" x14ac:dyDescent="0.3">
      <c r="A547" s="50">
        <v>879</v>
      </c>
      <c r="B547" s="55">
        <v>44861</v>
      </c>
      <c r="C547" s="55">
        <v>44775</v>
      </c>
      <c r="D547" s="52" t="s">
        <v>1866</v>
      </c>
      <c r="E547" s="66" t="str">
        <f>IF(ISBLANK(LeaveTracker[[#This Row],[Employee Name]]),"-----",VLOOKUP(LeaveTracker[[#This Row],[Employee Name]],'List of Employees'!$B$4:$H$767,7))</f>
        <v>CEO</v>
      </c>
      <c r="F547" s="66" t="str">
        <f>IF(ISBLANK(LeaveTracker[[#This Row],[Employee Name]]),"-----",VLOOKUP(LeaveTracker[[#This Row],[Employee Name]],'List of Employees'!$B$4:$H$767,6))</f>
        <v>CASUAL</v>
      </c>
      <c r="G547" s="49">
        <v>44774</v>
      </c>
      <c r="H547" s="49">
        <v>44774</v>
      </c>
      <c r="I547" s="50" t="s">
        <v>297</v>
      </c>
      <c r="J547" s="52" t="s">
        <v>1000</v>
      </c>
      <c r="K547" s="50" t="str">
        <f ca="1">LeaveTracker[[#This Row],[Days]]&amp;" "&amp;LeaveTracker[[#This Row],[Type of Leave]]</f>
        <v>1 OTHER</v>
      </c>
      <c r="L547" s="9">
        <f ca="1">NETWORKDAYS(LeaveTracker[[#This Row],[Start Date]],LeaveTracker[[#This Row],[End Date]],lstHolidays)</f>
        <v>1</v>
      </c>
      <c r="M547" s="9"/>
    </row>
    <row r="548" spans="1:13" ht="30" customHeight="1" x14ac:dyDescent="0.3">
      <c r="A548" s="50">
        <v>880</v>
      </c>
      <c r="B548" s="55">
        <v>44861</v>
      </c>
      <c r="C548" s="55">
        <v>44781</v>
      </c>
      <c r="D548" s="52" t="s">
        <v>1866</v>
      </c>
      <c r="E548" s="66" t="str">
        <f>IF(ISBLANK(LeaveTracker[[#This Row],[Employee Name]]),"-----",VLOOKUP(LeaveTracker[[#This Row],[Employee Name]],'List of Employees'!$B$4:$H$767,7))</f>
        <v>CEO</v>
      </c>
      <c r="F548" s="66" t="str">
        <f>IF(ISBLANK(LeaveTracker[[#This Row],[Employee Name]]),"-----",VLOOKUP(LeaveTracker[[#This Row],[Employee Name]],'List of Employees'!$B$4:$H$767,6))</f>
        <v>CASUAL</v>
      </c>
      <c r="G548" s="49">
        <v>44776</v>
      </c>
      <c r="H548" s="49">
        <v>44778</v>
      </c>
      <c r="I548" s="50" t="s">
        <v>81</v>
      </c>
      <c r="J548" s="52"/>
      <c r="K548" s="50" t="str">
        <f ca="1">LeaveTracker[[#This Row],[Days]]&amp;" "&amp;LeaveTracker[[#This Row],[Type of Leave]]</f>
        <v>3 SL</v>
      </c>
      <c r="L548" s="9">
        <f ca="1">NETWORKDAYS(LeaveTracker[[#This Row],[Start Date]],LeaveTracker[[#This Row],[End Date]],lstHolidays)</f>
        <v>3</v>
      </c>
      <c r="M548" s="9"/>
    </row>
    <row r="549" spans="1:13" ht="30" customHeight="1" x14ac:dyDescent="0.3">
      <c r="A549" s="50">
        <v>881</v>
      </c>
      <c r="B549" s="55">
        <v>44861</v>
      </c>
      <c r="C549" s="55">
        <v>44796</v>
      </c>
      <c r="D549" s="52" t="s">
        <v>1846</v>
      </c>
      <c r="E549" s="66" t="str">
        <f>IF(ISBLANK(LeaveTracker[[#This Row],[Employee Name]]),"-----",VLOOKUP(LeaveTracker[[#This Row],[Employee Name]],'List of Employees'!$B$4:$H$767,7))</f>
        <v>TICC</v>
      </c>
      <c r="F549" s="66" t="str">
        <f>IF(ISBLANK(LeaveTracker[[#This Row],[Employee Name]]),"-----",VLOOKUP(LeaveTracker[[#This Row],[Employee Name]],'List of Employees'!$B$4:$H$767,6))</f>
        <v>CASUAL</v>
      </c>
      <c r="G549" s="49">
        <v>44795</v>
      </c>
      <c r="H549" s="49">
        <v>44795</v>
      </c>
      <c r="I549" s="50" t="s">
        <v>81</v>
      </c>
      <c r="J549" s="52"/>
      <c r="K549" s="50" t="str">
        <f ca="1">LeaveTracker[[#This Row],[Days]]&amp;" "&amp;LeaveTracker[[#This Row],[Type of Leave]]</f>
        <v>1 SL</v>
      </c>
      <c r="L549" s="9">
        <f ca="1">NETWORKDAYS(LeaveTracker[[#This Row],[Start Date]],LeaveTracker[[#This Row],[End Date]],lstHolidays)</f>
        <v>1</v>
      </c>
      <c r="M549" s="9"/>
    </row>
    <row r="550" spans="1:13" ht="30" customHeight="1" x14ac:dyDescent="0.3">
      <c r="A550" s="50">
        <v>882</v>
      </c>
      <c r="B550" s="55">
        <v>44861</v>
      </c>
      <c r="C550" s="55">
        <v>44785</v>
      </c>
      <c r="D550" s="52" t="s">
        <v>1857</v>
      </c>
      <c r="E550" s="66" t="str">
        <f>IF(ISBLANK(LeaveTracker[[#This Row],[Employee Name]]),"-----",VLOOKUP(LeaveTracker[[#This Row],[Employee Name]],'List of Employees'!$B$4:$H$767,7))</f>
        <v>TICC</v>
      </c>
      <c r="F550" s="66" t="str">
        <f>IF(ISBLANK(LeaveTracker[[#This Row],[Employee Name]]),"-----",VLOOKUP(LeaveTracker[[#This Row],[Employee Name]],'List of Employees'!$B$4:$H$767,6))</f>
        <v>CASUAL</v>
      </c>
      <c r="G550" s="49">
        <v>44789</v>
      </c>
      <c r="H550" s="49">
        <v>44789</v>
      </c>
      <c r="I550" s="50" t="s">
        <v>82</v>
      </c>
      <c r="J550" s="52"/>
      <c r="K550" s="50" t="str">
        <f ca="1">LeaveTracker[[#This Row],[Days]]&amp;" "&amp;LeaveTracker[[#This Row],[Type of Leave]]</f>
        <v>1 VL</v>
      </c>
      <c r="L550" s="9">
        <f ca="1">NETWORKDAYS(LeaveTracker[[#This Row],[Start Date]],LeaveTracker[[#This Row],[End Date]],lstHolidays)</f>
        <v>1</v>
      </c>
      <c r="M550" s="9"/>
    </row>
    <row r="551" spans="1:13" ht="30" customHeight="1" x14ac:dyDescent="0.3">
      <c r="A551" s="50">
        <v>883</v>
      </c>
      <c r="B551" s="55">
        <v>44861</v>
      </c>
      <c r="C551" s="55">
        <v>44804</v>
      </c>
      <c r="D551" s="52" t="s">
        <v>1812</v>
      </c>
      <c r="E551" s="66" t="str">
        <f>IF(ISBLANK(LeaveTracker[[#This Row],[Employee Name]]),"-----",VLOOKUP(LeaveTracker[[#This Row],[Employee Name]],'List of Employees'!$B$4:$H$767,7))</f>
        <v>CSWDO</v>
      </c>
      <c r="F551" s="66" t="str">
        <f>IF(ISBLANK(LeaveTracker[[#This Row],[Employee Name]]),"-----",VLOOKUP(LeaveTracker[[#This Row],[Employee Name]],'List of Employees'!$B$4:$H$767,6))</f>
        <v>CASUAL</v>
      </c>
      <c r="G551" s="49">
        <v>44803</v>
      </c>
      <c r="H551" s="49">
        <v>44803</v>
      </c>
      <c r="I551" s="50" t="s">
        <v>81</v>
      </c>
      <c r="J551" s="52"/>
      <c r="K551" s="50" t="str">
        <f ca="1">LeaveTracker[[#This Row],[Days]]&amp;" "&amp;LeaveTracker[[#This Row],[Type of Leave]]</f>
        <v>1 SL</v>
      </c>
      <c r="L551" s="9">
        <f ca="1">NETWORKDAYS(LeaveTracker[[#This Row],[Start Date]],LeaveTracker[[#This Row],[End Date]],lstHolidays)</f>
        <v>1</v>
      </c>
      <c r="M551" s="9"/>
    </row>
    <row r="552" spans="1:13" ht="30" customHeight="1" x14ac:dyDescent="0.3">
      <c r="A552" s="50">
        <v>884</v>
      </c>
      <c r="B552" s="55">
        <v>44880</v>
      </c>
      <c r="C552" s="55">
        <v>44848</v>
      </c>
      <c r="D552" s="52" t="s">
        <v>1820</v>
      </c>
      <c r="E552" s="66" t="str">
        <f>IF(ISBLANK(LeaveTracker[[#This Row],[Employee Name]]),"-----",VLOOKUP(LeaveTracker[[#This Row],[Employee Name]],'List of Employees'!$B$4:$H$767,7))</f>
        <v>SP</v>
      </c>
      <c r="F552" s="66" t="str">
        <f>IF(ISBLANK(LeaveTracker[[#This Row],[Employee Name]]),"-----",VLOOKUP(LeaveTracker[[#This Row],[Employee Name]],'List of Employees'!$B$4:$H$767,6))</f>
        <v>CASUAL</v>
      </c>
      <c r="G552" s="49">
        <v>44859</v>
      </c>
      <c r="H552" s="49">
        <v>44859</v>
      </c>
      <c r="I552" s="50" t="s">
        <v>82</v>
      </c>
      <c r="J552" s="52"/>
      <c r="K552" s="50" t="str">
        <f ca="1">LeaveTracker[[#This Row],[Days]]&amp;" "&amp;LeaveTracker[[#This Row],[Type of Leave]]</f>
        <v>1 VL</v>
      </c>
      <c r="L552" s="9">
        <f ca="1">NETWORKDAYS(LeaveTracker[[#This Row],[Start Date]],LeaveTracker[[#This Row],[End Date]],lstHolidays)</f>
        <v>1</v>
      </c>
      <c r="M552" s="9"/>
    </row>
    <row r="553" spans="1:13" ht="30" customHeight="1" x14ac:dyDescent="0.3">
      <c r="A553" s="50">
        <v>884</v>
      </c>
      <c r="B553" s="55">
        <v>44880</v>
      </c>
      <c r="C553" s="55">
        <v>44848</v>
      </c>
      <c r="D553" s="52" t="s">
        <v>1820</v>
      </c>
      <c r="E553" s="66" t="str">
        <f>IF(ISBLANK(LeaveTracker[[#This Row],[Employee Name]]),"-----",VLOOKUP(LeaveTracker[[#This Row],[Employee Name]],'List of Employees'!$B$4:$H$767,7))</f>
        <v>SP</v>
      </c>
      <c r="F553" s="66" t="str">
        <f>IF(ISBLANK(LeaveTracker[[#This Row],[Employee Name]]),"-----",VLOOKUP(LeaveTracker[[#This Row],[Employee Name]],'List of Employees'!$B$4:$H$767,6))</f>
        <v>CASUAL</v>
      </c>
      <c r="G553" s="49">
        <v>44854</v>
      </c>
      <c r="H553" s="49">
        <v>44854</v>
      </c>
      <c r="I553" s="50" t="s">
        <v>82</v>
      </c>
      <c r="J553" s="52"/>
      <c r="K553" s="50" t="str">
        <f ca="1">LeaveTracker[[#This Row],[Days]]&amp;" "&amp;LeaveTracker[[#This Row],[Type of Leave]]</f>
        <v>1 VL</v>
      </c>
      <c r="L553" s="9">
        <f ca="1">NETWORKDAYS(LeaveTracker[[#This Row],[Start Date]],LeaveTracker[[#This Row],[End Date]],lstHolidays)</f>
        <v>1</v>
      </c>
      <c r="M553" s="9"/>
    </row>
    <row r="554" spans="1:13" ht="30" customHeight="1" x14ac:dyDescent="0.3">
      <c r="A554" s="50">
        <v>884</v>
      </c>
      <c r="B554" s="55">
        <v>44880</v>
      </c>
      <c r="C554" s="55">
        <v>44848</v>
      </c>
      <c r="D554" s="52" t="s">
        <v>1820</v>
      </c>
      <c r="E554" s="66" t="str">
        <f>IF(ISBLANK(LeaveTracker[[#This Row],[Employee Name]]),"-----",VLOOKUP(LeaveTracker[[#This Row],[Employee Name]],'List of Employees'!$B$4:$H$767,7))</f>
        <v>SP</v>
      </c>
      <c r="F554" s="66" t="str">
        <f>IF(ISBLANK(LeaveTracker[[#This Row],[Employee Name]]),"-----",VLOOKUP(LeaveTracker[[#This Row],[Employee Name]],'List of Employees'!$B$4:$H$767,6))</f>
        <v>CASUAL</v>
      </c>
      <c r="G554" s="49">
        <v>44852</v>
      </c>
      <c r="H554" s="49">
        <v>44852</v>
      </c>
      <c r="I554" s="50" t="s">
        <v>82</v>
      </c>
      <c r="J554" s="52"/>
      <c r="K554" s="50" t="str">
        <f ca="1">LeaveTracker[[#This Row],[Days]]&amp;" "&amp;LeaveTracker[[#This Row],[Type of Leave]]</f>
        <v>1 VL</v>
      </c>
      <c r="L554" s="9">
        <f ca="1">NETWORKDAYS(LeaveTracker[[#This Row],[Start Date]],LeaveTracker[[#This Row],[End Date]],lstHolidays)</f>
        <v>1</v>
      </c>
      <c r="M554" s="9"/>
    </row>
    <row r="555" spans="1:13" ht="30" customHeight="1" x14ac:dyDescent="0.3">
      <c r="A555" s="50">
        <v>885</v>
      </c>
      <c r="B555" s="55">
        <v>44880</v>
      </c>
      <c r="C555" s="55">
        <v>44854</v>
      </c>
      <c r="D555" s="52" t="s">
        <v>1770</v>
      </c>
      <c r="E555" s="66" t="str">
        <f>IF(ISBLANK(LeaveTracker[[#This Row],[Employee Name]]),"-----",VLOOKUP(LeaveTracker[[#This Row],[Employee Name]],'List of Employees'!$B$4:$H$767,7))</f>
        <v>SP</v>
      </c>
      <c r="F555" s="66" t="str">
        <f>IF(ISBLANK(LeaveTracker[[#This Row],[Employee Name]]),"-----",VLOOKUP(LeaveTracker[[#This Row],[Employee Name]],'List of Employees'!$B$4:$H$767,6))</f>
        <v>CASUAL</v>
      </c>
      <c r="G555" s="49">
        <v>44853</v>
      </c>
      <c r="H555" s="49">
        <v>44853</v>
      </c>
      <c r="I555" s="50" t="s">
        <v>81</v>
      </c>
      <c r="J555" s="52"/>
      <c r="K555" s="50" t="str">
        <f ca="1">LeaveTracker[[#This Row],[Days]]&amp;" "&amp;LeaveTracker[[#This Row],[Type of Leave]]</f>
        <v>1 SL</v>
      </c>
      <c r="L555" s="9">
        <f ca="1">NETWORKDAYS(LeaveTracker[[#This Row],[Start Date]],LeaveTracker[[#This Row],[End Date]],lstHolidays)</f>
        <v>1</v>
      </c>
      <c r="M555" s="9"/>
    </row>
    <row r="556" spans="1:13" ht="30" customHeight="1" x14ac:dyDescent="0.3">
      <c r="A556" s="50">
        <v>886</v>
      </c>
      <c r="B556" s="55">
        <v>44880</v>
      </c>
      <c r="C556" s="55">
        <v>44883</v>
      </c>
      <c r="D556" s="52" t="s">
        <v>1820</v>
      </c>
      <c r="E556" s="66" t="str">
        <f>IF(ISBLANK(LeaveTracker[[#This Row],[Employee Name]]),"-----",VLOOKUP(LeaveTracker[[#This Row],[Employee Name]],'List of Employees'!$B$4:$H$767,7))</f>
        <v>SP</v>
      </c>
      <c r="F556" s="66" t="str">
        <f>IF(ISBLANK(LeaveTracker[[#This Row],[Employee Name]]),"-----",VLOOKUP(LeaveTracker[[#This Row],[Employee Name]],'List of Employees'!$B$4:$H$767,6))</f>
        <v>CASUAL</v>
      </c>
      <c r="G556" s="49">
        <v>44883</v>
      </c>
      <c r="H556" s="49">
        <v>44883</v>
      </c>
      <c r="I556" s="50" t="s">
        <v>82</v>
      </c>
      <c r="J556" s="52"/>
      <c r="K556" s="50" t="str">
        <f ca="1">LeaveTracker[[#This Row],[Days]]&amp;" "&amp;LeaveTracker[[#This Row],[Type of Leave]]</f>
        <v>1 VL</v>
      </c>
      <c r="L556" s="9">
        <f ca="1">NETWORKDAYS(LeaveTracker[[#This Row],[Start Date]],LeaveTracker[[#This Row],[End Date]],lstHolidays)</f>
        <v>1</v>
      </c>
      <c r="M556" s="9"/>
    </row>
    <row r="557" spans="1:13" ht="30" customHeight="1" x14ac:dyDescent="0.3">
      <c r="A557" s="50">
        <v>886</v>
      </c>
      <c r="B557" s="55">
        <v>44880</v>
      </c>
      <c r="C557" s="55">
        <v>44883</v>
      </c>
      <c r="D557" s="52" t="s">
        <v>1820</v>
      </c>
      <c r="E557" s="66" t="str">
        <f>IF(ISBLANK(LeaveTracker[[#This Row],[Employee Name]]),"-----",VLOOKUP(LeaveTracker[[#This Row],[Employee Name]],'List of Employees'!$B$4:$H$767,7))</f>
        <v>SP</v>
      </c>
      <c r="F557" s="66" t="str">
        <f>IF(ISBLANK(LeaveTracker[[#This Row],[Employee Name]]),"-----",VLOOKUP(LeaveTracker[[#This Row],[Employee Name]],'List of Employees'!$B$4:$H$767,6))</f>
        <v>CASUAL</v>
      </c>
      <c r="G557" s="49">
        <v>44887</v>
      </c>
      <c r="H557" s="49">
        <v>44887</v>
      </c>
      <c r="I557" s="50" t="s">
        <v>82</v>
      </c>
      <c r="J557" s="52"/>
      <c r="K557" s="50" t="str">
        <f ca="1">LeaveTracker[[#This Row],[Days]]&amp;" "&amp;LeaveTracker[[#This Row],[Type of Leave]]</f>
        <v>1 VL</v>
      </c>
      <c r="L557" s="9">
        <f ca="1">NETWORKDAYS(LeaveTracker[[#This Row],[Start Date]],LeaveTracker[[#This Row],[End Date]],lstHolidays)</f>
        <v>1</v>
      </c>
      <c r="M557" s="9"/>
    </row>
    <row r="558" spans="1:13" ht="30" customHeight="1" x14ac:dyDescent="0.3">
      <c r="A558" s="50">
        <v>886</v>
      </c>
      <c r="B558" s="55">
        <v>44880</v>
      </c>
      <c r="C558" s="55">
        <v>44883</v>
      </c>
      <c r="D558" s="52" t="s">
        <v>1820</v>
      </c>
      <c r="E558" s="66" t="str">
        <f>IF(ISBLANK(LeaveTracker[[#This Row],[Employee Name]]),"-----",VLOOKUP(LeaveTracker[[#This Row],[Employee Name]],'List of Employees'!$B$4:$H$767,7))</f>
        <v>SP</v>
      </c>
      <c r="F558" s="66" t="str">
        <f>IF(ISBLANK(LeaveTracker[[#This Row],[Employee Name]]),"-----",VLOOKUP(LeaveTracker[[#This Row],[Employee Name]],'List of Employees'!$B$4:$H$767,6))</f>
        <v>CASUAL</v>
      </c>
      <c r="G558" s="49">
        <v>44894</v>
      </c>
      <c r="H558" s="49">
        <v>44894</v>
      </c>
      <c r="I558" s="50" t="s">
        <v>82</v>
      </c>
      <c r="J558" s="52"/>
      <c r="K558" s="50" t="str">
        <f ca="1">LeaveTracker[[#This Row],[Days]]&amp;" "&amp;LeaveTracker[[#This Row],[Type of Leave]]</f>
        <v>1 VL</v>
      </c>
      <c r="L558" s="9">
        <f ca="1">NETWORKDAYS(LeaveTracker[[#This Row],[Start Date]],LeaveTracker[[#This Row],[End Date]],lstHolidays)</f>
        <v>1</v>
      </c>
      <c r="M558" s="9"/>
    </row>
    <row r="559" spans="1:13" ht="30" customHeight="1" x14ac:dyDescent="0.3">
      <c r="A559" s="50">
        <v>887</v>
      </c>
      <c r="B559" s="55">
        <v>44880</v>
      </c>
      <c r="C559" s="55">
        <v>44841</v>
      </c>
      <c r="D559" s="52" t="s">
        <v>1839</v>
      </c>
      <c r="E559" s="66" t="str">
        <f>IF(ISBLANK(LeaveTracker[[#This Row],[Employee Name]]),"-----",VLOOKUP(LeaveTracker[[#This Row],[Employee Name]],'List of Employees'!$B$4:$H$767,7))</f>
        <v>SP</v>
      </c>
      <c r="F559" s="66" t="str">
        <f>IF(ISBLANK(LeaveTracker[[#This Row],[Employee Name]]),"-----",VLOOKUP(LeaveTracker[[#This Row],[Employee Name]],'List of Employees'!$B$4:$H$767,6))</f>
        <v>CASUAL</v>
      </c>
      <c r="G559" s="49">
        <v>44840</v>
      </c>
      <c r="H559" s="49">
        <v>44840</v>
      </c>
      <c r="I559" s="50" t="s">
        <v>81</v>
      </c>
      <c r="J559" s="52"/>
      <c r="K559" s="50" t="str">
        <f ca="1">LeaveTracker[[#This Row],[Days]]&amp;" "&amp;LeaveTracker[[#This Row],[Type of Leave]]</f>
        <v>1 SL</v>
      </c>
      <c r="L559" s="9">
        <f ca="1">NETWORKDAYS(LeaveTracker[[#This Row],[Start Date]],LeaveTracker[[#This Row],[End Date]],lstHolidays)</f>
        <v>1</v>
      </c>
      <c r="M559" s="9"/>
    </row>
    <row r="560" spans="1:13" ht="30" customHeight="1" x14ac:dyDescent="0.3">
      <c r="A560" s="50">
        <v>888</v>
      </c>
      <c r="B560" s="55">
        <v>44880</v>
      </c>
      <c r="C560" s="55">
        <v>44859</v>
      </c>
      <c r="D560" s="52" t="s">
        <v>1736</v>
      </c>
      <c r="E560" s="66">
        <f>IF(ISBLANK(LeaveTracker[[#This Row],[Employee Name]]),"-----",VLOOKUP(LeaveTracker[[#This Row],[Employee Name]],'List of Employees'!$B$4:$H$767,7))</f>
        <v>0</v>
      </c>
      <c r="F560" s="66" t="str">
        <f>IF(ISBLANK(LeaveTracker[[#This Row],[Employee Name]]),"-----",VLOOKUP(LeaveTracker[[#This Row],[Employee Name]],'List of Employees'!$B$4:$H$767,6))</f>
        <v>CASUAL</v>
      </c>
      <c r="G560" s="49">
        <v>44860</v>
      </c>
      <c r="H560" s="49">
        <v>44862</v>
      </c>
      <c r="I560" s="50" t="s">
        <v>81</v>
      </c>
      <c r="J560" s="52"/>
      <c r="K560" s="50" t="str">
        <f ca="1">LeaveTracker[[#This Row],[Days]]&amp;" "&amp;LeaveTracker[[#This Row],[Type of Leave]]</f>
        <v>3 SL</v>
      </c>
      <c r="L560" s="9">
        <f ca="1">NETWORKDAYS(LeaveTracker[[#This Row],[Start Date]],LeaveTracker[[#This Row],[End Date]],lstHolidays)</f>
        <v>3</v>
      </c>
      <c r="M560" s="9"/>
    </row>
    <row r="561" spans="1:13" ht="30" customHeight="1" x14ac:dyDescent="0.3">
      <c r="A561" s="50">
        <v>889</v>
      </c>
      <c r="B561" s="55">
        <v>44880</v>
      </c>
      <c r="C561" s="55">
        <v>44854</v>
      </c>
      <c r="D561" s="52" t="s">
        <v>1736</v>
      </c>
      <c r="E561" s="66">
        <f>IF(ISBLANK(LeaveTracker[[#This Row],[Employee Name]]),"-----",VLOOKUP(LeaveTracker[[#This Row],[Employee Name]],'List of Employees'!$B$4:$H$767,7))</f>
        <v>0</v>
      </c>
      <c r="F561" s="66" t="str">
        <f>IF(ISBLANK(LeaveTracker[[#This Row],[Employee Name]]),"-----",VLOOKUP(LeaveTracker[[#This Row],[Employee Name]],'List of Employees'!$B$4:$H$767,6))</f>
        <v>CASUAL</v>
      </c>
      <c r="G561" s="49">
        <v>44854</v>
      </c>
      <c r="H561" s="49">
        <v>44855</v>
      </c>
      <c r="I561" s="50" t="s">
        <v>81</v>
      </c>
      <c r="J561" s="52"/>
      <c r="K561" s="50" t="str">
        <f ca="1">LeaveTracker[[#This Row],[Days]]&amp;" "&amp;LeaveTracker[[#This Row],[Type of Leave]]</f>
        <v>2 SL</v>
      </c>
      <c r="L561" s="9">
        <f ca="1">NETWORKDAYS(LeaveTracker[[#This Row],[Start Date]],LeaveTracker[[#This Row],[End Date]],lstHolidays)</f>
        <v>2</v>
      </c>
      <c r="M561" s="9"/>
    </row>
    <row r="562" spans="1:13" ht="30" customHeight="1" x14ac:dyDescent="0.3">
      <c r="A562" s="50">
        <v>890</v>
      </c>
      <c r="B562" s="55">
        <v>44880</v>
      </c>
      <c r="C562" s="55">
        <v>44809</v>
      </c>
      <c r="D562" s="52" t="s">
        <v>1874</v>
      </c>
      <c r="E562" s="66" t="str">
        <f>IF(ISBLANK(LeaveTracker[[#This Row],[Employee Name]]),"-----",VLOOKUP(LeaveTracker[[#This Row],[Employee Name]],'List of Employees'!$B$4:$H$767,7))</f>
        <v>TOPS-CSU</v>
      </c>
      <c r="F562" s="66" t="str">
        <f>IF(ISBLANK(LeaveTracker[[#This Row],[Employee Name]]),"-----",VLOOKUP(LeaveTracker[[#This Row],[Employee Name]],'List of Employees'!$B$4:$H$767,6))</f>
        <v>CASUAL</v>
      </c>
      <c r="G562" s="49">
        <v>44816</v>
      </c>
      <c r="H562" s="49">
        <v>44820</v>
      </c>
      <c r="I562" s="50" t="s">
        <v>82</v>
      </c>
      <c r="J562" s="52"/>
      <c r="K562" s="50" t="str">
        <f ca="1">LeaveTracker[[#This Row],[Days]]&amp;" "&amp;LeaveTracker[[#This Row],[Type of Leave]]</f>
        <v>5 VL</v>
      </c>
      <c r="L562" s="9">
        <f ca="1">NETWORKDAYS(LeaveTracker[[#This Row],[Start Date]],LeaveTracker[[#This Row],[End Date]],lstHolidays)</f>
        <v>5</v>
      </c>
      <c r="M562" s="9"/>
    </row>
    <row r="563" spans="1:13" ht="30" customHeight="1" x14ac:dyDescent="0.3">
      <c r="A563" s="50">
        <v>890</v>
      </c>
      <c r="B563" s="55">
        <v>44880</v>
      </c>
      <c r="C563" s="55">
        <v>44809</v>
      </c>
      <c r="D563" s="52" t="s">
        <v>1874</v>
      </c>
      <c r="E563" s="66" t="str">
        <f>IF(ISBLANK(LeaveTracker[[#This Row],[Employee Name]]),"-----",VLOOKUP(LeaveTracker[[#This Row],[Employee Name]],'List of Employees'!$B$4:$H$767,7))</f>
        <v>TOPS-CSU</v>
      </c>
      <c r="F563" s="66" t="str">
        <f>IF(ISBLANK(LeaveTracker[[#This Row],[Employee Name]]),"-----",VLOOKUP(LeaveTracker[[#This Row],[Employee Name]],'List of Employees'!$B$4:$H$767,6))</f>
        <v>CASUAL</v>
      </c>
      <c r="G563" s="49">
        <v>44823</v>
      </c>
      <c r="H563" s="49">
        <v>44827</v>
      </c>
      <c r="I563" s="50" t="s">
        <v>82</v>
      </c>
      <c r="J563" s="52"/>
      <c r="K563" s="50" t="str">
        <f ca="1">LeaveTracker[[#This Row],[Days]]&amp;" "&amp;LeaveTracker[[#This Row],[Type of Leave]]</f>
        <v>5 VL</v>
      </c>
      <c r="L563" s="9">
        <f ca="1">NETWORKDAYS(LeaveTracker[[#This Row],[Start Date]],LeaveTracker[[#This Row],[End Date]],lstHolidays)</f>
        <v>5</v>
      </c>
      <c r="M563" s="9"/>
    </row>
    <row r="564" spans="1:13" ht="30" customHeight="1" x14ac:dyDescent="0.3">
      <c r="A564" s="50">
        <v>890</v>
      </c>
      <c r="B564" s="55">
        <v>44880</v>
      </c>
      <c r="C564" s="55">
        <v>44809</v>
      </c>
      <c r="D564" s="52" t="s">
        <v>1874</v>
      </c>
      <c r="E564" s="66" t="str">
        <f>IF(ISBLANK(LeaveTracker[[#This Row],[Employee Name]]),"-----",VLOOKUP(LeaveTracker[[#This Row],[Employee Name]],'List of Employees'!$B$4:$H$767,7))</f>
        <v>TOPS-CSU</v>
      </c>
      <c r="F564" s="66" t="str">
        <f>IF(ISBLANK(LeaveTracker[[#This Row],[Employee Name]]),"-----",VLOOKUP(LeaveTracker[[#This Row],[Employee Name]],'List of Employees'!$B$4:$H$767,6))</f>
        <v>CASUAL</v>
      </c>
      <c r="G564" s="49">
        <v>44830</v>
      </c>
      <c r="H564" s="49">
        <v>44834</v>
      </c>
      <c r="I564" s="50" t="s">
        <v>82</v>
      </c>
      <c r="J564" s="52"/>
      <c r="K564" s="50" t="str">
        <f ca="1">LeaveTracker[[#This Row],[Days]]&amp;" "&amp;LeaveTracker[[#This Row],[Type of Leave]]</f>
        <v>5 VL</v>
      </c>
      <c r="L564" s="9">
        <f ca="1">NETWORKDAYS(LeaveTracker[[#This Row],[Start Date]],LeaveTracker[[#This Row],[End Date]],lstHolidays)</f>
        <v>5</v>
      </c>
      <c r="M564" s="9"/>
    </row>
    <row r="565" spans="1:13" ht="30" customHeight="1" x14ac:dyDescent="0.3">
      <c r="A565" s="50">
        <v>891</v>
      </c>
      <c r="B565" s="55">
        <v>44880</v>
      </c>
      <c r="C565" s="55">
        <v>44816</v>
      </c>
      <c r="D565" s="52" t="s">
        <v>1784</v>
      </c>
      <c r="E565" s="66" t="str">
        <f>IF(ISBLANK(LeaveTracker[[#This Row],[Employee Name]]),"-----",VLOOKUP(LeaveTracker[[#This Row],[Employee Name]],'List of Employees'!$B$4:$H$767,7))</f>
        <v>CENRO</v>
      </c>
      <c r="F565" s="66" t="str">
        <f>IF(ISBLANK(LeaveTracker[[#This Row],[Employee Name]]),"-----",VLOOKUP(LeaveTracker[[#This Row],[Employee Name]],'List of Employees'!$B$4:$H$767,6))</f>
        <v>CASUAL</v>
      </c>
      <c r="G565" s="49">
        <v>44825</v>
      </c>
      <c r="H565" s="49">
        <v>44826</v>
      </c>
      <c r="I565" s="50" t="s">
        <v>82</v>
      </c>
      <c r="J565" s="52" t="s">
        <v>1001</v>
      </c>
      <c r="K565" s="50" t="str">
        <f ca="1">LeaveTracker[[#This Row],[Days]]&amp;" "&amp;LeaveTracker[[#This Row],[Type of Leave]]</f>
        <v>2 VL</v>
      </c>
      <c r="L565" s="9">
        <f ca="1">NETWORKDAYS(LeaveTracker[[#This Row],[Start Date]],LeaveTracker[[#This Row],[End Date]],lstHolidays)</f>
        <v>2</v>
      </c>
      <c r="M565" s="9"/>
    </row>
    <row r="566" spans="1:13" ht="30" customHeight="1" x14ac:dyDescent="0.3">
      <c r="A566" s="50">
        <v>892</v>
      </c>
      <c r="B566" s="55">
        <v>44880</v>
      </c>
      <c r="C566" s="55">
        <v>44824</v>
      </c>
      <c r="D566" s="52" t="s">
        <v>1851</v>
      </c>
      <c r="E566" s="66" t="str">
        <f>IF(ISBLANK(LeaveTracker[[#This Row],[Employee Name]]),"-----",VLOOKUP(LeaveTracker[[#This Row],[Employee Name]],'List of Employees'!$B$4:$H$767,7))</f>
        <v>LCR</v>
      </c>
      <c r="F566" s="66" t="str">
        <f>IF(ISBLANK(LeaveTracker[[#This Row],[Employee Name]]),"-----",VLOOKUP(LeaveTracker[[#This Row],[Employee Name]],'List of Employees'!$B$4:$H$767,6))</f>
        <v>CASUAL</v>
      </c>
      <c r="G566" s="49">
        <v>44823</v>
      </c>
      <c r="H566" s="49">
        <v>44823</v>
      </c>
      <c r="I566" s="50" t="s">
        <v>81</v>
      </c>
      <c r="J566" s="52"/>
      <c r="K566" s="50" t="str">
        <f ca="1">LeaveTracker[[#This Row],[Days]]&amp;" "&amp;LeaveTracker[[#This Row],[Type of Leave]]</f>
        <v>1 SL</v>
      </c>
      <c r="L566" s="9">
        <f ca="1">NETWORKDAYS(LeaveTracker[[#This Row],[Start Date]],LeaveTracker[[#This Row],[End Date]],lstHolidays)</f>
        <v>1</v>
      </c>
      <c r="M566" s="9"/>
    </row>
    <row r="567" spans="1:13" ht="30" customHeight="1" x14ac:dyDescent="0.3">
      <c r="A567" s="50">
        <v>893</v>
      </c>
      <c r="B567" s="55">
        <v>44880</v>
      </c>
      <c r="C567" s="55">
        <v>44819</v>
      </c>
      <c r="D567" s="52" t="s">
        <v>1911</v>
      </c>
      <c r="E567" s="66" t="str">
        <f>IF(ISBLANK(LeaveTracker[[#This Row],[Employee Name]]),"-----",VLOOKUP(LeaveTracker[[#This Row],[Employee Name]],'List of Employees'!$B$4:$H$767,7))</f>
        <v>TICC</v>
      </c>
      <c r="F567" s="66" t="str">
        <f>IF(ISBLANK(LeaveTracker[[#This Row],[Employee Name]]),"-----",VLOOKUP(LeaveTracker[[#This Row],[Employee Name]],'List of Employees'!$B$4:$H$767,6))</f>
        <v>CASUAL</v>
      </c>
      <c r="G567" s="49">
        <v>44814</v>
      </c>
      <c r="H567" s="49">
        <v>44814</v>
      </c>
      <c r="I567" s="50" t="s">
        <v>81</v>
      </c>
      <c r="J567" s="52"/>
      <c r="K567" s="50" t="str">
        <f ca="1">LeaveTracker[[#This Row],[Days]]&amp;" "&amp;LeaveTracker[[#This Row],[Type of Leave]]</f>
        <v>0 SL</v>
      </c>
      <c r="L567" s="9">
        <f ca="1">NETWORKDAYS(LeaveTracker[[#This Row],[Start Date]],LeaveTracker[[#This Row],[End Date]],lstHolidays)</f>
        <v>0</v>
      </c>
      <c r="M567" s="9"/>
    </row>
    <row r="568" spans="1:13" ht="30" customHeight="1" x14ac:dyDescent="0.3">
      <c r="A568" s="50">
        <v>894</v>
      </c>
      <c r="B568" s="55">
        <v>44880</v>
      </c>
      <c r="C568" s="55">
        <v>44814</v>
      </c>
      <c r="D568" s="52" t="s">
        <v>1912</v>
      </c>
      <c r="E568" s="66" t="str">
        <f>IF(ISBLANK(LeaveTracker[[#This Row],[Employee Name]]),"-----",VLOOKUP(LeaveTracker[[#This Row],[Employee Name]],'List of Employees'!$B$4:$H$767,7))</f>
        <v>PICNIC GROVE</v>
      </c>
      <c r="F568" s="66" t="str">
        <f>IF(ISBLANK(LeaveTracker[[#This Row],[Employee Name]]),"-----",VLOOKUP(LeaveTracker[[#This Row],[Employee Name]],'List of Employees'!$B$4:$H$767,6))</f>
        <v>CASUAL</v>
      </c>
      <c r="G568" s="49">
        <v>44823</v>
      </c>
      <c r="H568" s="49">
        <v>44827</v>
      </c>
      <c r="I568" s="50" t="s">
        <v>82</v>
      </c>
      <c r="J568" s="52"/>
      <c r="K568" s="50" t="str">
        <f ca="1">LeaveTracker[[#This Row],[Days]]&amp;" "&amp;LeaveTracker[[#This Row],[Type of Leave]]</f>
        <v>5 VL</v>
      </c>
      <c r="L568" s="9">
        <f ca="1">NETWORKDAYS(LeaveTracker[[#This Row],[Start Date]],LeaveTracker[[#This Row],[End Date]],lstHolidays)</f>
        <v>5</v>
      </c>
      <c r="M568" s="9"/>
    </row>
    <row r="569" spans="1:13" ht="30" customHeight="1" x14ac:dyDescent="0.3">
      <c r="A569" s="50">
        <v>895</v>
      </c>
      <c r="B569" s="55">
        <v>44880</v>
      </c>
      <c r="C569" s="55">
        <v>44825</v>
      </c>
      <c r="D569" s="52" t="s">
        <v>1803</v>
      </c>
      <c r="E569" s="66" t="str">
        <f>IF(ISBLANK(LeaveTracker[[#This Row],[Employee Name]]),"-----",VLOOKUP(LeaveTracker[[#This Row],[Employee Name]],'List of Employees'!$B$4:$H$767,7))</f>
        <v>ONT</v>
      </c>
      <c r="F569" s="66" t="str">
        <f>IF(ISBLANK(LeaveTracker[[#This Row],[Employee Name]]),"-----",VLOOKUP(LeaveTracker[[#This Row],[Employee Name]],'List of Employees'!$B$4:$H$767,6))</f>
        <v>CASUAL</v>
      </c>
      <c r="G569" s="49">
        <v>44813</v>
      </c>
      <c r="H569" s="49">
        <v>44815</v>
      </c>
      <c r="I569" s="50" t="s">
        <v>81</v>
      </c>
      <c r="J569" s="52"/>
      <c r="K569" s="50" t="str">
        <f ca="1">LeaveTracker[[#This Row],[Days]]&amp;" "&amp;LeaveTracker[[#This Row],[Type of Leave]]</f>
        <v>1 SL</v>
      </c>
      <c r="L569" s="9">
        <f ca="1">NETWORKDAYS(LeaveTracker[[#This Row],[Start Date]],LeaveTracker[[#This Row],[End Date]],lstHolidays)</f>
        <v>1</v>
      </c>
      <c r="M569" s="9"/>
    </row>
    <row r="570" spans="1:13" ht="30" customHeight="1" x14ac:dyDescent="0.3">
      <c r="A570" s="50">
        <v>895</v>
      </c>
      <c r="B570" s="55">
        <v>44880</v>
      </c>
      <c r="C570" s="55">
        <v>44825</v>
      </c>
      <c r="D570" s="52" t="s">
        <v>1803</v>
      </c>
      <c r="E570" s="66" t="str">
        <f>IF(ISBLANK(LeaveTracker[[#This Row],[Employee Name]]),"-----",VLOOKUP(LeaveTracker[[#This Row],[Employee Name]],'List of Employees'!$B$4:$H$767,7))</f>
        <v>ONT</v>
      </c>
      <c r="F570" s="66" t="str">
        <f>IF(ISBLANK(LeaveTracker[[#This Row],[Employee Name]]),"-----",VLOOKUP(LeaveTracker[[#This Row],[Employee Name]],'List of Employees'!$B$4:$H$767,6))</f>
        <v>CASUAL</v>
      </c>
      <c r="G570" s="49">
        <v>44818</v>
      </c>
      <c r="H570" s="49">
        <v>44818</v>
      </c>
      <c r="I570" s="50" t="s">
        <v>81</v>
      </c>
      <c r="J570" s="52"/>
      <c r="K570" s="50" t="str">
        <f ca="1">LeaveTracker[[#This Row],[Days]]&amp;" "&amp;LeaveTracker[[#This Row],[Type of Leave]]</f>
        <v>1 SL</v>
      </c>
      <c r="L570" s="9">
        <f ca="1">NETWORKDAYS(LeaveTracker[[#This Row],[Start Date]],LeaveTracker[[#This Row],[End Date]],lstHolidays)</f>
        <v>1</v>
      </c>
      <c r="M570" s="9"/>
    </row>
    <row r="571" spans="1:13" ht="30" customHeight="1" x14ac:dyDescent="0.3">
      <c r="A571" s="50">
        <v>896</v>
      </c>
      <c r="B571" s="55">
        <v>44880</v>
      </c>
      <c r="C571" s="55">
        <v>44809</v>
      </c>
      <c r="D571" s="52" t="s">
        <v>1913</v>
      </c>
      <c r="E571" s="66" t="str">
        <f>IF(ISBLANK(LeaveTracker[[#This Row],[Employee Name]]),"-----",VLOOKUP(LeaveTracker[[#This Row],[Employee Name]],'List of Employees'!$B$4:$H$767,7))</f>
        <v>CHO</v>
      </c>
      <c r="F571" s="66" t="str">
        <f>IF(ISBLANK(LeaveTracker[[#This Row],[Employee Name]]),"-----",VLOOKUP(LeaveTracker[[#This Row],[Employee Name]],'List of Employees'!$B$4:$H$767,6))</f>
        <v>PERMANENT</v>
      </c>
      <c r="G571" s="49">
        <v>44820</v>
      </c>
      <c r="H571" s="49">
        <v>44820</v>
      </c>
      <c r="I571" s="50" t="s">
        <v>82</v>
      </c>
      <c r="J571" s="52"/>
      <c r="K571" s="50" t="str">
        <f ca="1">LeaveTracker[[#This Row],[Days]]&amp;" "&amp;LeaveTracker[[#This Row],[Type of Leave]]</f>
        <v>1 VL</v>
      </c>
      <c r="L571" s="9">
        <f ca="1">NETWORKDAYS(LeaveTracker[[#This Row],[Start Date]],LeaveTracker[[#This Row],[End Date]],lstHolidays)</f>
        <v>1</v>
      </c>
      <c r="M571" s="9"/>
    </row>
    <row r="572" spans="1:13" ht="30" customHeight="1" x14ac:dyDescent="0.3">
      <c r="A572" s="50">
        <v>897</v>
      </c>
      <c r="B572" s="55">
        <v>44880</v>
      </c>
      <c r="C572" s="55">
        <v>44823</v>
      </c>
      <c r="D572" s="52" t="s">
        <v>1860</v>
      </c>
      <c r="E572" s="66" t="str">
        <f>IF(ISBLANK(LeaveTracker[[#This Row],[Employee Name]]),"-----",VLOOKUP(LeaveTracker[[#This Row],[Employee Name]],'List of Employees'!$B$4:$H$767,7))</f>
        <v>TICC</v>
      </c>
      <c r="F572" s="66" t="str">
        <f>IF(ISBLANK(LeaveTracker[[#This Row],[Employee Name]]),"-----",VLOOKUP(LeaveTracker[[#This Row],[Employee Name]],'List of Employees'!$B$4:$H$767,6))</f>
        <v>CASUAL</v>
      </c>
      <c r="G572" s="49">
        <v>44819</v>
      </c>
      <c r="H572" s="49">
        <v>44819</v>
      </c>
      <c r="I572" s="50" t="s">
        <v>81</v>
      </c>
      <c r="J572" s="52"/>
      <c r="K572" s="50" t="str">
        <f ca="1">LeaveTracker[[#This Row],[Days]]&amp;" "&amp;LeaveTracker[[#This Row],[Type of Leave]]</f>
        <v>1 SL</v>
      </c>
      <c r="L572" s="9">
        <f ca="1">NETWORKDAYS(LeaveTracker[[#This Row],[Start Date]],LeaveTracker[[#This Row],[End Date]],lstHolidays)</f>
        <v>1</v>
      </c>
      <c r="M572" s="9"/>
    </row>
    <row r="573" spans="1:13" ht="30" customHeight="1" x14ac:dyDescent="0.3">
      <c r="A573" s="50">
        <v>898</v>
      </c>
      <c r="B573" s="55">
        <v>44880</v>
      </c>
      <c r="C573" s="55">
        <v>44823</v>
      </c>
      <c r="D573" s="52" t="s">
        <v>1902</v>
      </c>
      <c r="E573" s="66" t="str">
        <f>IF(ISBLANK(LeaveTracker[[#This Row],[Employee Name]]),"-----",VLOOKUP(LeaveTracker[[#This Row],[Employee Name]],'List of Employees'!$B$4:$H$767,7))</f>
        <v>CENRO</v>
      </c>
      <c r="F573" s="66" t="str">
        <f>IF(ISBLANK(LeaveTracker[[#This Row],[Employee Name]]),"-----",VLOOKUP(LeaveTracker[[#This Row],[Employee Name]],'List of Employees'!$B$4:$H$767,6))</f>
        <v>CASUAL</v>
      </c>
      <c r="G573" s="49">
        <v>44805</v>
      </c>
      <c r="H573" s="49">
        <v>44806</v>
      </c>
      <c r="I573" s="50" t="s">
        <v>81</v>
      </c>
      <c r="J573" s="52"/>
      <c r="K573" s="50" t="str">
        <f ca="1">LeaveTracker[[#This Row],[Days]]&amp;" "&amp;LeaveTracker[[#This Row],[Type of Leave]]</f>
        <v>2 SL</v>
      </c>
      <c r="L573" s="9">
        <f ca="1">NETWORKDAYS(LeaveTracker[[#This Row],[Start Date]],LeaveTracker[[#This Row],[End Date]],lstHolidays)</f>
        <v>2</v>
      </c>
      <c r="M573" s="9"/>
    </row>
    <row r="574" spans="1:13" ht="30" customHeight="1" x14ac:dyDescent="0.3">
      <c r="A574" s="50">
        <v>898</v>
      </c>
      <c r="B574" s="55">
        <v>44880</v>
      </c>
      <c r="C574" s="55">
        <v>44823</v>
      </c>
      <c r="D574" s="52" t="s">
        <v>1902</v>
      </c>
      <c r="E574" s="66" t="str">
        <f>IF(ISBLANK(LeaveTracker[[#This Row],[Employee Name]]),"-----",VLOOKUP(LeaveTracker[[#This Row],[Employee Name]],'List of Employees'!$B$4:$H$767,7))</f>
        <v>CENRO</v>
      </c>
      <c r="F574" s="66" t="str">
        <f>IF(ISBLANK(LeaveTracker[[#This Row],[Employee Name]]),"-----",VLOOKUP(LeaveTracker[[#This Row],[Employee Name]],'List of Employees'!$B$4:$H$767,6))</f>
        <v>CASUAL</v>
      </c>
      <c r="G574" s="49">
        <v>44809</v>
      </c>
      <c r="H574" s="49">
        <v>44813</v>
      </c>
      <c r="I574" s="50" t="s">
        <v>81</v>
      </c>
      <c r="J574" s="52"/>
      <c r="K574" s="50" t="str">
        <f ca="1">LeaveTracker[[#This Row],[Days]]&amp;" "&amp;LeaveTracker[[#This Row],[Type of Leave]]</f>
        <v>5 SL</v>
      </c>
      <c r="L574" s="9">
        <f ca="1">NETWORKDAYS(LeaveTracker[[#This Row],[Start Date]],LeaveTracker[[#This Row],[End Date]],lstHolidays)</f>
        <v>5</v>
      </c>
      <c r="M574" s="9"/>
    </row>
    <row r="575" spans="1:13" ht="30" customHeight="1" x14ac:dyDescent="0.3">
      <c r="A575" s="50">
        <v>898</v>
      </c>
      <c r="B575" s="55">
        <v>44880</v>
      </c>
      <c r="C575" s="55">
        <v>44823</v>
      </c>
      <c r="D575" s="52" t="s">
        <v>1902</v>
      </c>
      <c r="E575" s="66" t="str">
        <f>IF(ISBLANK(LeaveTracker[[#This Row],[Employee Name]]),"-----",VLOOKUP(LeaveTracker[[#This Row],[Employee Name]],'List of Employees'!$B$4:$H$767,7))</f>
        <v>CENRO</v>
      </c>
      <c r="F575" s="66" t="str">
        <f>IF(ISBLANK(LeaveTracker[[#This Row],[Employee Name]]),"-----",VLOOKUP(LeaveTracker[[#This Row],[Employee Name]],'List of Employees'!$B$4:$H$767,6))</f>
        <v>CASUAL</v>
      </c>
      <c r="G575" s="49">
        <v>44816</v>
      </c>
      <c r="H575" s="49">
        <v>44820</v>
      </c>
      <c r="I575" s="50" t="s">
        <v>81</v>
      </c>
      <c r="J575" s="52"/>
      <c r="K575" s="50" t="str">
        <f ca="1">LeaveTracker[[#This Row],[Days]]&amp;" "&amp;LeaveTracker[[#This Row],[Type of Leave]]</f>
        <v>5 SL</v>
      </c>
      <c r="L575" s="9">
        <f ca="1">NETWORKDAYS(LeaveTracker[[#This Row],[Start Date]],LeaveTracker[[#This Row],[End Date]],lstHolidays)</f>
        <v>5</v>
      </c>
      <c r="M575" s="9"/>
    </row>
    <row r="576" spans="1:13" ht="30" customHeight="1" x14ac:dyDescent="0.3">
      <c r="A576" s="50">
        <v>898</v>
      </c>
      <c r="B576" s="55">
        <v>44880</v>
      </c>
      <c r="C576" s="55">
        <v>44823</v>
      </c>
      <c r="D576" s="52" t="s">
        <v>1902</v>
      </c>
      <c r="E576" s="66" t="str">
        <f>IF(ISBLANK(LeaveTracker[[#This Row],[Employee Name]]),"-----",VLOOKUP(LeaveTracker[[#This Row],[Employee Name]],'List of Employees'!$B$4:$H$767,7))</f>
        <v>CENRO</v>
      </c>
      <c r="F576" s="66" t="str">
        <f>IF(ISBLANK(LeaveTracker[[#This Row],[Employee Name]]),"-----",VLOOKUP(LeaveTracker[[#This Row],[Employee Name]],'List of Employees'!$B$4:$H$767,6))</f>
        <v>CASUAL</v>
      </c>
      <c r="G576" s="49">
        <v>44823</v>
      </c>
      <c r="H576" s="49">
        <v>44827</v>
      </c>
      <c r="I576" s="50" t="s">
        <v>81</v>
      </c>
      <c r="J576" s="52"/>
      <c r="K576" s="50" t="str">
        <f ca="1">LeaveTracker[[#This Row],[Days]]&amp;" "&amp;LeaveTracker[[#This Row],[Type of Leave]]</f>
        <v>5 SL</v>
      </c>
      <c r="L576" s="9">
        <f ca="1">NETWORKDAYS(LeaveTracker[[#This Row],[Start Date]],LeaveTracker[[#This Row],[End Date]],lstHolidays)</f>
        <v>5</v>
      </c>
      <c r="M576" s="9"/>
    </row>
    <row r="577" spans="1:13" ht="30" customHeight="1" x14ac:dyDescent="0.3">
      <c r="A577" s="50">
        <v>898</v>
      </c>
      <c r="B577" s="55">
        <v>44880</v>
      </c>
      <c r="C577" s="55">
        <v>44823</v>
      </c>
      <c r="D577" s="52" t="s">
        <v>1902</v>
      </c>
      <c r="E577" s="66" t="str">
        <f>IF(ISBLANK(LeaveTracker[[#This Row],[Employee Name]]),"-----",VLOOKUP(LeaveTracker[[#This Row],[Employee Name]],'List of Employees'!$B$4:$H$767,7))</f>
        <v>CENRO</v>
      </c>
      <c r="F577" s="66" t="str">
        <f>IF(ISBLANK(LeaveTracker[[#This Row],[Employee Name]]),"-----",VLOOKUP(LeaveTracker[[#This Row],[Employee Name]],'List of Employees'!$B$4:$H$767,6))</f>
        <v>CASUAL</v>
      </c>
      <c r="G577" s="49">
        <v>44830</v>
      </c>
      <c r="H577" s="49">
        <v>44834</v>
      </c>
      <c r="I577" s="50" t="s">
        <v>81</v>
      </c>
      <c r="J577" s="52"/>
      <c r="K577" s="50" t="str">
        <f ca="1">LeaveTracker[[#This Row],[Days]]&amp;" "&amp;LeaveTracker[[#This Row],[Type of Leave]]</f>
        <v>5 SL</v>
      </c>
      <c r="L577" s="9">
        <f ca="1">NETWORKDAYS(LeaveTracker[[#This Row],[Start Date]],LeaveTracker[[#This Row],[End Date]],lstHolidays)</f>
        <v>5</v>
      </c>
      <c r="M577" s="9"/>
    </row>
    <row r="578" spans="1:13" ht="30" customHeight="1" x14ac:dyDescent="0.3">
      <c r="A578" s="50">
        <v>898</v>
      </c>
      <c r="B578" s="55">
        <v>44880</v>
      </c>
      <c r="C578" s="55">
        <v>44823</v>
      </c>
      <c r="D578" s="52" t="s">
        <v>1902</v>
      </c>
      <c r="E578" s="66" t="str">
        <f>IF(ISBLANK(LeaveTracker[[#This Row],[Employee Name]]),"-----",VLOOKUP(LeaveTracker[[#This Row],[Employee Name]],'List of Employees'!$B$4:$H$767,7))</f>
        <v>CENRO</v>
      </c>
      <c r="F578" s="66" t="str">
        <f>IF(ISBLANK(LeaveTracker[[#This Row],[Employee Name]]),"-----",VLOOKUP(LeaveTracker[[#This Row],[Employee Name]],'List of Employees'!$B$4:$H$767,6))</f>
        <v>CASUAL</v>
      </c>
      <c r="G578" s="49">
        <v>44837</v>
      </c>
      <c r="H578" s="49">
        <v>44841</v>
      </c>
      <c r="I578" s="50" t="s">
        <v>81</v>
      </c>
      <c r="J578" s="52"/>
      <c r="K578" s="50" t="str">
        <f ca="1">LeaveTracker[[#This Row],[Days]]&amp;" "&amp;LeaveTracker[[#This Row],[Type of Leave]]</f>
        <v>5 SL</v>
      </c>
      <c r="L578" s="9">
        <f ca="1">NETWORKDAYS(LeaveTracker[[#This Row],[Start Date]],LeaveTracker[[#This Row],[End Date]],lstHolidays)</f>
        <v>5</v>
      </c>
      <c r="M578" s="9"/>
    </row>
    <row r="579" spans="1:13" ht="30" customHeight="1" x14ac:dyDescent="0.3">
      <c r="A579" s="50">
        <v>898</v>
      </c>
      <c r="B579" s="55">
        <v>44880</v>
      </c>
      <c r="C579" s="55">
        <v>44823</v>
      </c>
      <c r="D579" s="52" t="s">
        <v>1902</v>
      </c>
      <c r="E579" s="66" t="str">
        <f>IF(ISBLANK(LeaveTracker[[#This Row],[Employee Name]]),"-----",VLOOKUP(LeaveTracker[[#This Row],[Employee Name]],'List of Employees'!$B$4:$H$767,7))</f>
        <v>CENRO</v>
      </c>
      <c r="F579" s="66" t="str">
        <f>IF(ISBLANK(LeaveTracker[[#This Row],[Employee Name]]),"-----",VLOOKUP(LeaveTracker[[#This Row],[Employee Name]],'List of Employees'!$B$4:$H$767,6))</f>
        <v>CASUAL</v>
      </c>
      <c r="G579" s="49">
        <v>44844</v>
      </c>
      <c r="H579" s="49">
        <v>44846</v>
      </c>
      <c r="I579" s="50" t="s">
        <v>81</v>
      </c>
      <c r="J579" s="52"/>
      <c r="K579" s="50" t="str">
        <f ca="1">LeaveTracker[[#This Row],[Days]]&amp;" "&amp;LeaveTracker[[#This Row],[Type of Leave]]</f>
        <v>3 SL</v>
      </c>
      <c r="L579" s="9">
        <f ca="1">NETWORKDAYS(LeaveTracker[[#This Row],[Start Date]],LeaveTracker[[#This Row],[End Date]],lstHolidays)</f>
        <v>3</v>
      </c>
      <c r="M579" s="9"/>
    </row>
    <row r="580" spans="1:13" ht="30" customHeight="1" x14ac:dyDescent="0.3">
      <c r="A580" s="50">
        <v>899</v>
      </c>
      <c r="B580" s="55">
        <v>44880</v>
      </c>
      <c r="C580" s="55">
        <v>44805</v>
      </c>
      <c r="D580" s="52" t="s">
        <v>1902</v>
      </c>
      <c r="E580" s="66" t="str">
        <f>IF(ISBLANK(LeaveTracker[[#This Row],[Employee Name]]),"-----",VLOOKUP(LeaveTracker[[#This Row],[Employee Name]],'List of Employees'!$B$4:$H$767,7))</f>
        <v>CENRO</v>
      </c>
      <c r="F580" s="66" t="str">
        <f>IF(ISBLANK(LeaveTracker[[#This Row],[Employee Name]]),"-----",VLOOKUP(LeaveTracker[[#This Row],[Employee Name]],'List of Employees'!$B$4:$H$767,6))</f>
        <v>CASUAL</v>
      </c>
      <c r="G580" s="49">
        <v>44793</v>
      </c>
      <c r="H580" s="49">
        <v>44793</v>
      </c>
      <c r="I580" s="50" t="s">
        <v>81</v>
      </c>
      <c r="J580" s="52"/>
      <c r="K580" s="50" t="str">
        <f ca="1">LeaveTracker[[#This Row],[Days]]&amp;" "&amp;LeaveTracker[[#This Row],[Type of Leave]]</f>
        <v>0 SL</v>
      </c>
      <c r="L580" s="9">
        <f ca="1">NETWORKDAYS(LeaveTracker[[#This Row],[Start Date]],LeaveTracker[[#This Row],[End Date]],lstHolidays)</f>
        <v>0</v>
      </c>
      <c r="M580" s="9"/>
    </row>
    <row r="581" spans="1:13" ht="30" customHeight="1" x14ac:dyDescent="0.3">
      <c r="A581" s="50">
        <v>899</v>
      </c>
      <c r="B581" s="55">
        <v>44880</v>
      </c>
      <c r="C581" s="55">
        <v>44805</v>
      </c>
      <c r="D581" s="52" t="s">
        <v>1902</v>
      </c>
      <c r="E581" s="66" t="str">
        <f>IF(ISBLANK(LeaveTracker[[#This Row],[Employee Name]]),"-----",VLOOKUP(LeaveTracker[[#This Row],[Employee Name]],'List of Employees'!$B$4:$H$767,7))</f>
        <v>CENRO</v>
      </c>
      <c r="F581" s="66" t="str">
        <f>IF(ISBLANK(LeaveTracker[[#This Row],[Employee Name]]),"-----",VLOOKUP(LeaveTracker[[#This Row],[Employee Name]],'List of Employees'!$B$4:$H$767,6))</f>
        <v>CASUAL</v>
      </c>
      <c r="G581" s="49">
        <v>44795</v>
      </c>
      <c r="H581" s="49">
        <v>44800</v>
      </c>
      <c r="I581" s="50" t="s">
        <v>81</v>
      </c>
      <c r="J581" s="52"/>
      <c r="K581" s="50" t="str">
        <f ca="1">LeaveTracker[[#This Row],[Days]]&amp;" "&amp;LeaveTracker[[#This Row],[Type of Leave]]</f>
        <v>5 SL</v>
      </c>
      <c r="L581" s="9">
        <f ca="1">NETWORKDAYS(LeaveTracker[[#This Row],[Start Date]],LeaveTracker[[#This Row],[End Date]],lstHolidays)</f>
        <v>5</v>
      </c>
      <c r="M581" s="9"/>
    </row>
    <row r="582" spans="1:13" ht="30" customHeight="1" x14ac:dyDescent="0.3">
      <c r="A582" s="50">
        <v>899</v>
      </c>
      <c r="B582" s="55">
        <v>44880</v>
      </c>
      <c r="C582" s="55">
        <v>44825</v>
      </c>
      <c r="D582" s="52" t="s">
        <v>1836</v>
      </c>
      <c r="E582" s="66" t="str">
        <f>IF(ISBLANK(LeaveTracker[[#This Row],[Employee Name]]),"-----",VLOOKUP(LeaveTracker[[#This Row],[Employee Name]],'List of Employees'!$B$4:$H$767,7))</f>
        <v>EEO/CITY MARKET</v>
      </c>
      <c r="F582" s="66" t="str">
        <f>IF(ISBLANK(LeaveTracker[[#This Row],[Employee Name]]),"-----",VLOOKUP(LeaveTracker[[#This Row],[Employee Name]],'List of Employees'!$B$4:$H$767,6))</f>
        <v>CASUAL</v>
      </c>
      <c r="G582" s="49">
        <v>44832</v>
      </c>
      <c r="H582" s="49">
        <v>44832</v>
      </c>
      <c r="I582" s="50" t="s">
        <v>297</v>
      </c>
      <c r="J582" s="52" t="s">
        <v>1000</v>
      </c>
      <c r="K582" s="50" t="str">
        <f ca="1">LeaveTracker[[#This Row],[Days]]&amp;" "&amp;LeaveTracker[[#This Row],[Type of Leave]]</f>
        <v>1 OTHER</v>
      </c>
      <c r="L582" s="9">
        <f ca="1">NETWORKDAYS(LeaveTracker[[#This Row],[Start Date]],LeaveTracker[[#This Row],[End Date]],lstHolidays)</f>
        <v>1</v>
      </c>
      <c r="M582" s="9"/>
    </row>
    <row r="583" spans="1:13" ht="30" customHeight="1" x14ac:dyDescent="0.3">
      <c r="A583" s="50">
        <v>900</v>
      </c>
      <c r="B583" s="55">
        <v>44880</v>
      </c>
      <c r="C583" s="55">
        <v>44833</v>
      </c>
      <c r="D583" s="52" t="s">
        <v>1836</v>
      </c>
      <c r="E583" s="66" t="str">
        <f>IF(ISBLANK(LeaveTracker[[#This Row],[Employee Name]]),"-----",VLOOKUP(LeaveTracker[[#This Row],[Employee Name]],'List of Employees'!$B$4:$H$767,7))</f>
        <v>EEO/CITY MARKET</v>
      </c>
      <c r="F583" s="66" t="str">
        <f>IF(ISBLANK(LeaveTracker[[#This Row],[Employee Name]]),"-----",VLOOKUP(LeaveTracker[[#This Row],[Employee Name]],'List of Employees'!$B$4:$H$767,6))</f>
        <v>CASUAL</v>
      </c>
      <c r="G583" s="49">
        <v>44820</v>
      </c>
      <c r="H583" s="49">
        <v>44821</v>
      </c>
      <c r="I583" s="50" t="s">
        <v>81</v>
      </c>
      <c r="J583" s="52"/>
      <c r="K583" s="50" t="str">
        <f ca="1">LeaveTracker[[#This Row],[Days]]&amp;" "&amp;LeaveTracker[[#This Row],[Type of Leave]]</f>
        <v>1 SL</v>
      </c>
      <c r="L583" s="9">
        <f ca="1">NETWORKDAYS(LeaveTracker[[#This Row],[Start Date]],LeaveTracker[[#This Row],[End Date]],lstHolidays)</f>
        <v>1</v>
      </c>
      <c r="M583" s="9"/>
    </row>
    <row r="584" spans="1:13" ht="30" customHeight="1" x14ac:dyDescent="0.3">
      <c r="A584" s="50">
        <v>901</v>
      </c>
      <c r="B584" s="55">
        <v>44880</v>
      </c>
      <c r="C584" s="55">
        <v>44819</v>
      </c>
      <c r="D584" s="52" t="s">
        <v>1836</v>
      </c>
      <c r="E584" s="66" t="str">
        <f>IF(ISBLANK(LeaveTracker[[#This Row],[Employee Name]]),"-----",VLOOKUP(LeaveTracker[[#This Row],[Employee Name]],'List of Employees'!$B$4:$H$767,7))</f>
        <v>EEO/CITY MARKET</v>
      </c>
      <c r="F584" s="66" t="str">
        <f>IF(ISBLANK(LeaveTracker[[#This Row],[Employee Name]]),"-----",VLOOKUP(LeaveTracker[[#This Row],[Employee Name]],'List of Employees'!$B$4:$H$767,6))</f>
        <v>CASUAL</v>
      </c>
      <c r="G584" s="49">
        <v>44814</v>
      </c>
      <c r="H584" s="49">
        <v>44814</v>
      </c>
      <c r="I584" s="50" t="s">
        <v>81</v>
      </c>
      <c r="J584" s="52"/>
      <c r="K584" s="50" t="str">
        <f ca="1">LeaveTracker[[#This Row],[Days]]&amp;" "&amp;LeaveTracker[[#This Row],[Type of Leave]]</f>
        <v>0 SL</v>
      </c>
      <c r="L584" s="9">
        <f ca="1">NETWORKDAYS(LeaveTracker[[#This Row],[Start Date]],LeaveTracker[[#This Row],[End Date]],lstHolidays)</f>
        <v>0</v>
      </c>
      <c r="M584" s="9"/>
    </row>
    <row r="585" spans="1:13" ht="30" customHeight="1" x14ac:dyDescent="0.3">
      <c r="A585" s="50">
        <v>901</v>
      </c>
      <c r="B585" s="55">
        <v>44880</v>
      </c>
      <c r="C585" s="55">
        <v>44819</v>
      </c>
      <c r="D585" s="52" t="s">
        <v>1836</v>
      </c>
      <c r="E585" s="66" t="str">
        <f>IF(ISBLANK(LeaveTracker[[#This Row],[Employee Name]]),"-----",VLOOKUP(LeaveTracker[[#This Row],[Employee Name]],'List of Employees'!$B$4:$H$767,7))</f>
        <v>EEO/CITY MARKET</v>
      </c>
      <c r="F585" s="66" t="str">
        <f>IF(ISBLANK(LeaveTracker[[#This Row],[Employee Name]]),"-----",VLOOKUP(LeaveTracker[[#This Row],[Employee Name]],'List of Employees'!$B$4:$H$767,6))</f>
        <v>CASUAL</v>
      </c>
      <c r="G585" s="49">
        <v>44816</v>
      </c>
      <c r="H585" s="49">
        <v>44818</v>
      </c>
      <c r="I585" s="50" t="s">
        <v>81</v>
      </c>
      <c r="J585" s="52"/>
      <c r="K585" s="50" t="str">
        <f ca="1">LeaveTracker[[#This Row],[Days]]&amp;" "&amp;LeaveTracker[[#This Row],[Type of Leave]]</f>
        <v>3 SL</v>
      </c>
      <c r="L585" s="9">
        <f ca="1">NETWORKDAYS(LeaveTracker[[#This Row],[Start Date]],LeaveTracker[[#This Row],[End Date]],lstHolidays)</f>
        <v>3</v>
      </c>
      <c r="M585" s="9"/>
    </row>
    <row r="586" spans="1:13" ht="30" customHeight="1" x14ac:dyDescent="0.3">
      <c r="A586" s="50">
        <v>902</v>
      </c>
      <c r="B586" s="55">
        <v>44880</v>
      </c>
      <c r="C586" s="55">
        <v>44809</v>
      </c>
      <c r="D586" s="52" t="s">
        <v>1804</v>
      </c>
      <c r="E586" s="66" t="str">
        <f>IF(ISBLANK(LeaveTracker[[#This Row],[Employee Name]]),"-----",VLOOKUP(LeaveTracker[[#This Row],[Employee Name]],'List of Employees'!$B$4:$H$767,7))</f>
        <v>TICC</v>
      </c>
      <c r="F586" s="66" t="str">
        <f>IF(ISBLANK(LeaveTracker[[#This Row],[Employee Name]]),"-----",VLOOKUP(LeaveTracker[[#This Row],[Employee Name]],'List of Employees'!$B$4:$H$767,6))</f>
        <v>CASUAL</v>
      </c>
      <c r="G586" s="49">
        <v>44805</v>
      </c>
      <c r="H586" s="49">
        <v>44806</v>
      </c>
      <c r="I586" s="50" t="s">
        <v>81</v>
      </c>
      <c r="J586" s="52"/>
      <c r="K586" s="50" t="str">
        <f ca="1">LeaveTracker[[#This Row],[Days]]&amp;" "&amp;LeaveTracker[[#This Row],[Type of Leave]]</f>
        <v>2 SL</v>
      </c>
      <c r="L586" s="9">
        <f ca="1">NETWORKDAYS(LeaveTracker[[#This Row],[Start Date]],LeaveTracker[[#This Row],[End Date]],lstHolidays)</f>
        <v>2</v>
      </c>
      <c r="M586" s="9"/>
    </row>
    <row r="587" spans="1:13" ht="30" customHeight="1" x14ac:dyDescent="0.3">
      <c r="A587" s="50">
        <v>903</v>
      </c>
      <c r="B587" s="55">
        <v>44880</v>
      </c>
      <c r="C587" s="55">
        <v>44826</v>
      </c>
      <c r="D587" s="52" t="s">
        <v>1868</v>
      </c>
      <c r="E587" s="66" t="str">
        <f>IF(ISBLANK(LeaveTracker[[#This Row],[Employee Name]]),"-----",VLOOKUP(LeaveTracker[[#This Row],[Employee Name]],'List of Employees'!$B$4:$H$767,7))</f>
        <v>CHO</v>
      </c>
      <c r="F587" s="66" t="str">
        <f>IF(ISBLANK(LeaveTracker[[#This Row],[Employee Name]]),"-----",VLOOKUP(LeaveTracker[[#This Row],[Employee Name]],'List of Employees'!$B$4:$H$767,6))</f>
        <v>CASUAL</v>
      </c>
      <c r="G587" s="49">
        <v>44824</v>
      </c>
      <c r="H587" s="49">
        <v>44824</v>
      </c>
      <c r="I587" s="50" t="s">
        <v>81</v>
      </c>
      <c r="J587" s="52"/>
      <c r="K587" s="50" t="str">
        <f ca="1">LeaveTracker[[#This Row],[Days]]&amp;" "&amp;LeaveTracker[[#This Row],[Type of Leave]]</f>
        <v>1 SL</v>
      </c>
      <c r="L587" s="9">
        <f ca="1">NETWORKDAYS(LeaveTracker[[#This Row],[Start Date]],LeaveTracker[[#This Row],[End Date]],lstHolidays)</f>
        <v>1</v>
      </c>
      <c r="M587" s="9"/>
    </row>
    <row r="588" spans="1:13" ht="30" customHeight="1" x14ac:dyDescent="0.3">
      <c r="A588" s="50">
        <v>904</v>
      </c>
      <c r="B588" s="55">
        <v>44880</v>
      </c>
      <c r="C588" s="55">
        <v>44823</v>
      </c>
      <c r="D588" s="52" t="s">
        <v>1857</v>
      </c>
      <c r="E588" s="66" t="str">
        <f>IF(ISBLANK(LeaveTracker[[#This Row],[Employee Name]]),"-----",VLOOKUP(LeaveTracker[[#This Row],[Employee Name]],'List of Employees'!$B$4:$H$767,7))</f>
        <v>TICC</v>
      </c>
      <c r="F588" s="66" t="str">
        <f>IF(ISBLANK(LeaveTracker[[#This Row],[Employee Name]]),"-----",VLOOKUP(LeaveTracker[[#This Row],[Employee Name]],'List of Employees'!$B$4:$H$767,6))</f>
        <v>CASUAL</v>
      </c>
      <c r="G588" s="49">
        <v>44819</v>
      </c>
      <c r="H588" s="49">
        <v>44819</v>
      </c>
      <c r="I588" s="50" t="s">
        <v>81</v>
      </c>
      <c r="J588" s="52"/>
      <c r="K588" s="50" t="str">
        <f ca="1">LeaveTracker[[#This Row],[Days]]&amp;" "&amp;LeaveTracker[[#This Row],[Type of Leave]]</f>
        <v>1 SL</v>
      </c>
      <c r="L588" s="9">
        <f ca="1">NETWORKDAYS(LeaveTracker[[#This Row],[Start Date]],LeaveTracker[[#This Row],[End Date]],lstHolidays)</f>
        <v>1</v>
      </c>
      <c r="M588" s="9"/>
    </row>
    <row r="589" spans="1:13" ht="30" customHeight="1" x14ac:dyDescent="0.3">
      <c r="A589" s="50">
        <v>905</v>
      </c>
      <c r="B589" s="55">
        <v>44880</v>
      </c>
      <c r="C589" s="55">
        <v>44834</v>
      </c>
      <c r="D589" s="52" t="s">
        <v>1857</v>
      </c>
      <c r="E589" s="66" t="str">
        <f>IF(ISBLANK(LeaveTracker[[#This Row],[Employee Name]]),"-----",VLOOKUP(LeaveTracker[[#This Row],[Employee Name]],'List of Employees'!$B$4:$H$767,7))</f>
        <v>TICC</v>
      </c>
      <c r="F589" s="66" t="str">
        <f>IF(ISBLANK(LeaveTracker[[#This Row],[Employee Name]]),"-----",VLOOKUP(LeaveTracker[[#This Row],[Employee Name]],'List of Employees'!$B$4:$H$767,6))</f>
        <v>CASUAL</v>
      </c>
      <c r="G589" s="49">
        <v>44810</v>
      </c>
      <c r="H589" s="49">
        <v>44810</v>
      </c>
      <c r="I589" s="50" t="s">
        <v>81</v>
      </c>
      <c r="J589" s="52"/>
      <c r="K589" s="50" t="str">
        <f ca="1">LeaveTracker[[#This Row],[Days]]&amp;" "&amp;LeaveTracker[[#This Row],[Type of Leave]]</f>
        <v>1 SL</v>
      </c>
      <c r="L589" s="9">
        <f ca="1">NETWORKDAYS(LeaveTracker[[#This Row],[Start Date]],LeaveTracker[[#This Row],[End Date]],lstHolidays)</f>
        <v>1</v>
      </c>
      <c r="M589" s="9"/>
    </row>
    <row r="590" spans="1:13" ht="30" customHeight="1" x14ac:dyDescent="0.3">
      <c r="A590" s="50">
        <v>905</v>
      </c>
      <c r="B590" s="55">
        <v>44880</v>
      </c>
      <c r="C590" s="55">
        <v>44834</v>
      </c>
      <c r="D590" s="52" t="s">
        <v>1857</v>
      </c>
      <c r="E590" s="66" t="str">
        <f>IF(ISBLANK(LeaveTracker[[#This Row],[Employee Name]]),"-----",VLOOKUP(LeaveTracker[[#This Row],[Employee Name]],'List of Employees'!$B$4:$H$767,7))</f>
        <v>TICC</v>
      </c>
      <c r="F590" s="66" t="str">
        <f>IF(ISBLANK(LeaveTracker[[#This Row],[Employee Name]]),"-----",VLOOKUP(LeaveTracker[[#This Row],[Employee Name]],'List of Employees'!$B$4:$H$767,6))</f>
        <v>CASUAL</v>
      </c>
      <c r="G590" s="49">
        <v>44816</v>
      </c>
      <c r="H590" s="49">
        <v>44816</v>
      </c>
      <c r="I590" s="50" t="s">
        <v>81</v>
      </c>
      <c r="J590" s="52"/>
      <c r="K590" s="50" t="str">
        <f ca="1">LeaveTracker[[#This Row],[Days]]&amp;" "&amp;LeaveTracker[[#This Row],[Type of Leave]]</f>
        <v>1 SL</v>
      </c>
      <c r="L590" s="9">
        <f ca="1">NETWORKDAYS(LeaveTracker[[#This Row],[Start Date]],LeaveTracker[[#This Row],[End Date]],lstHolidays)</f>
        <v>1</v>
      </c>
      <c r="M590" s="9"/>
    </row>
    <row r="591" spans="1:13" ht="30" customHeight="1" x14ac:dyDescent="0.3">
      <c r="A591" s="50">
        <v>906</v>
      </c>
      <c r="B591" s="55">
        <v>44880</v>
      </c>
      <c r="C591" s="55">
        <v>44810</v>
      </c>
      <c r="D591" s="52" t="s">
        <v>1296</v>
      </c>
      <c r="E591" s="66" t="str">
        <f>IF(ISBLANK(LeaveTracker[[#This Row],[Employee Name]]),"-----",VLOOKUP(LeaveTracker[[#This Row],[Employee Name]],'List of Employees'!$B$4:$H$767,7))</f>
        <v>ONT</v>
      </c>
      <c r="F591" s="66" t="str">
        <f>IF(ISBLANK(LeaveTracker[[#This Row],[Employee Name]]),"-----",VLOOKUP(LeaveTracker[[#This Row],[Employee Name]],'List of Employees'!$B$4:$H$767,6))</f>
        <v>CASUAL</v>
      </c>
      <c r="G591" s="49">
        <v>44782</v>
      </c>
      <c r="H591" s="49">
        <v>44783</v>
      </c>
      <c r="I591" s="50" t="s">
        <v>81</v>
      </c>
      <c r="J591" s="52"/>
      <c r="K591" s="50" t="str">
        <f ca="1">LeaveTracker[[#This Row],[Days]]&amp;" "&amp;LeaveTracker[[#This Row],[Type of Leave]]</f>
        <v>2 SL</v>
      </c>
      <c r="L591" s="9">
        <f ca="1">NETWORKDAYS(LeaveTracker[[#This Row],[Start Date]],LeaveTracker[[#This Row],[End Date]],lstHolidays)</f>
        <v>2</v>
      </c>
      <c r="M591" s="9"/>
    </row>
    <row r="592" spans="1:13" ht="30" customHeight="1" x14ac:dyDescent="0.3">
      <c r="A592" s="50">
        <v>907</v>
      </c>
      <c r="B592" s="55">
        <v>44880</v>
      </c>
      <c r="C592" s="55">
        <v>44833</v>
      </c>
      <c r="D592" s="52" t="s">
        <v>1296</v>
      </c>
      <c r="E592" s="66" t="str">
        <f>IF(ISBLANK(LeaveTracker[[#This Row],[Employee Name]]),"-----",VLOOKUP(LeaveTracker[[#This Row],[Employee Name]],'List of Employees'!$B$4:$H$767,7))</f>
        <v>ONT</v>
      </c>
      <c r="F592" s="66" t="str">
        <f>IF(ISBLANK(LeaveTracker[[#This Row],[Employee Name]]),"-----",VLOOKUP(LeaveTracker[[#This Row],[Employee Name]],'List of Employees'!$B$4:$H$767,6))</f>
        <v>CASUAL</v>
      </c>
      <c r="G592" s="49">
        <v>44806</v>
      </c>
      <c r="H592" s="49">
        <v>44807</v>
      </c>
      <c r="I592" s="50" t="s">
        <v>81</v>
      </c>
      <c r="J592" s="52"/>
      <c r="K592" s="50" t="str">
        <f ca="1">LeaveTracker[[#This Row],[Days]]&amp;" "&amp;LeaveTracker[[#This Row],[Type of Leave]]</f>
        <v>1 SL</v>
      </c>
      <c r="L592" s="9">
        <f ca="1">NETWORKDAYS(LeaveTracker[[#This Row],[Start Date]],LeaveTracker[[#This Row],[End Date]],lstHolidays)</f>
        <v>1</v>
      </c>
      <c r="M592" s="9"/>
    </row>
    <row r="593" spans="1:13" ht="30" customHeight="1" x14ac:dyDescent="0.3">
      <c r="A593" s="50">
        <v>908</v>
      </c>
      <c r="B593" s="55">
        <v>44880</v>
      </c>
      <c r="C593" s="55">
        <v>44816</v>
      </c>
      <c r="D593" s="52" t="s">
        <v>1772</v>
      </c>
      <c r="E593" s="66" t="str">
        <f>IF(ISBLANK(LeaveTracker[[#This Row],[Employee Name]]),"-----",VLOOKUP(LeaveTracker[[#This Row],[Employee Name]],'List of Employees'!$B$4:$H$767,7))</f>
        <v>MAHOGANY MARKET</v>
      </c>
      <c r="F593" s="66" t="str">
        <f>IF(ISBLANK(LeaveTracker[[#This Row],[Employee Name]]),"-----",VLOOKUP(LeaveTracker[[#This Row],[Employee Name]],'List of Employees'!$B$4:$H$767,6))</f>
        <v>CASUAL</v>
      </c>
      <c r="G593" s="49">
        <v>44812</v>
      </c>
      <c r="H593" s="49">
        <v>44814</v>
      </c>
      <c r="I593" s="50" t="s">
        <v>81</v>
      </c>
      <c r="J593" s="52"/>
      <c r="K593" s="50" t="str">
        <f ca="1">LeaveTracker[[#This Row],[Days]]&amp;" "&amp;LeaveTracker[[#This Row],[Type of Leave]]</f>
        <v>2 SL</v>
      </c>
      <c r="L593" s="9">
        <f ca="1">NETWORKDAYS(LeaveTracker[[#This Row],[Start Date]],LeaveTracker[[#This Row],[End Date]],lstHolidays)</f>
        <v>2</v>
      </c>
      <c r="M593" s="9"/>
    </row>
    <row r="594" spans="1:13" ht="30" customHeight="1" x14ac:dyDescent="0.3">
      <c r="A594" s="50">
        <v>909</v>
      </c>
      <c r="B594" s="55">
        <v>44880</v>
      </c>
      <c r="C594" s="55">
        <v>44833</v>
      </c>
      <c r="D594" s="52" t="s">
        <v>1049</v>
      </c>
      <c r="E594" s="66" t="str">
        <f>IF(ISBLANK(LeaveTracker[[#This Row],[Employee Name]]),"-----",VLOOKUP(LeaveTracker[[#This Row],[Employee Name]],'List of Employees'!$B$4:$H$767,7))</f>
        <v>GSO</v>
      </c>
      <c r="F594" s="66" t="str">
        <f>IF(ISBLANK(LeaveTracker[[#This Row],[Employee Name]]),"-----",VLOOKUP(LeaveTracker[[#This Row],[Employee Name]],'List of Employees'!$B$4:$H$767,6))</f>
        <v>PERMANENT</v>
      </c>
      <c r="G594" s="49">
        <v>44832</v>
      </c>
      <c r="H594" s="49">
        <v>44832</v>
      </c>
      <c r="I594" s="50" t="s">
        <v>81</v>
      </c>
      <c r="J594" s="52"/>
      <c r="K594" s="50" t="str">
        <f ca="1">LeaveTracker[[#This Row],[Days]]&amp;" "&amp;LeaveTracker[[#This Row],[Type of Leave]]</f>
        <v>1 SL</v>
      </c>
      <c r="L594" s="9">
        <f ca="1">NETWORKDAYS(LeaveTracker[[#This Row],[Start Date]],LeaveTracker[[#This Row],[End Date]],lstHolidays)</f>
        <v>1</v>
      </c>
      <c r="M594" s="9"/>
    </row>
    <row r="595" spans="1:13" ht="30" customHeight="1" x14ac:dyDescent="0.3">
      <c r="A595" s="50">
        <v>910</v>
      </c>
      <c r="B595" s="55">
        <v>44880</v>
      </c>
      <c r="C595" s="55">
        <v>44817</v>
      </c>
      <c r="D595" s="52" t="s">
        <v>1822</v>
      </c>
      <c r="E595" s="66" t="str">
        <f>IF(ISBLANK(LeaveTracker[[#This Row],[Employee Name]]),"-----",VLOOKUP(LeaveTracker[[#This Row],[Employee Name]],'List of Employees'!$B$4:$H$767,7))</f>
        <v>TCIS</v>
      </c>
      <c r="F595" s="66" t="str">
        <f>IF(ISBLANK(LeaveTracker[[#This Row],[Employee Name]]),"-----",VLOOKUP(LeaveTracker[[#This Row],[Employee Name]],'List of Employees'!$B$4:$H$767,6))</f>
        <v>CASUAL</v>
      </c>
      <c r="G595" s="49">
        <v>44818</v>
      </c>
      <c r="H595" s="49">
        <v>44818</v>
      </c>
      <c r="I595" s="50" t="s">
        <v>81</v>
      </c>
      <c r="J595" s="52"/>
      <c r="K595" s="50" t="str">
        <f ca="1">LeaveTracker[[#This Row],[Days]]&amp;" "&amp;LeaveTracker[[#This Row],[Type of Leave]]</f>
        <v>1 SL</v>
      </c>
      <c r="L595" s="9">
        <f ca="1">NETWORKDAYS(LeaveTracker[[#This Row],[Start Date]],LeaveTracker[[#This Row],[End Date]],lstHolidays)</f>
        <v>1</v>
      </c>
      <c r="M595" s="9"/>
    </row>
    <row r="596" spans="1:13" ht="30" customHeight="1" x14ac:dyDescent="0.3">
      <c r="A596" s="50">
        <v>911</v>
      </c>
      <c r="B596" s="55">
        <v>44880</v>
      </c>
      <c r="C596" s="55">
        <v>44832</v>
      </c>
      <c r="D596" s="52" t="s">
        <v>1813</v>
      </c>
      <c r="E596" s="66" t="str">
        <f>IF(ISBLANK(LeaveTracker[[#This Row],[Employee Name]]),"-----",VLOOKUP(LeaveTracker[[#This Row],[Employee Name]],'List of Employees'!$B$4:$H$767,7))</f>
        <v>CHO</v>
      </c>
      <c r="F596" s="66" t="str">
        <f>IF(ISBLANK(LeaveTracker[[#This Row],[Employee Name]]),"-----",VLOOKUP(LeaveTracker[[#This Row],[Employee Name]],'List of Employees'!$B$4:$H$767,6))</f>
        <v>CASUAL</v>
      </c>
      <c r="G596" s="49">
        <v>44844</v>
      </c>
      <c r="H596" s="49">
        <v>44844</v>
      </c>
      <c r="I596" s="50" t="s">
        <v>297</v>
      </c>
      <c r="J596" s="52" t="s">
        <v>1000</v>
      </c>
      <c r="K596" s="50" t="str">
        <f ca="1">LeaveTracker[[#This Row],[Days]]&amp;" "&amp;LeaveTracker[[#This Row],[Type of Leave]]</f>
        <v>1 OTHER</v>
      </c>
      <c r="L596" s="9">
        <f ca="1">NETWORKDAYS(LeaveTracker[[#This Row],[Start Date]],LeaveTracker[[#This Row],[End Date]],lstHolidays)</f>
        <v>1</v>
      </c>
      <c r="M596" s="9"/>
    </row>
    <row r="597" spans="1:13" ht="30" customHeight="1" x14ac:dyDescent="0.3">
      <c r="A597" s="50">
        <v>912</v>
      </c>
      <c r="B597" s="55">
        <v>44880</v>
      </c>
      <c r="C597" s="55">
        <v>44821</v>
      </c>
      <c r="D597" s="52" t="s">
        <v>1036</v>
      </c>
      <c r="E597" s="66" t="str">
        <f>IF(ISBLANK(LeaveTracker[[#This Row],[Employee Name]]),"-----",VLOOKUP(LeaveTracker[[#This Row],[Employee Name]],'List of Employees'!$B$4:$H$767,7))</f>
        <v>ONT</v>
      </c>
      <c r="F597" s="66" t="str">
        <f>IF(ISBLANK(LeaveTracker[[#This Row],[Employee Name]]),"-----",VLOOKUP(LeaveTracker[[#This Row],[Employee Name]],'List of Employees'!$B$4:$H$767,6))</f>
        <v>PERMANENT</v>
      </c>
      <c r="G597" s="49">
        <v>44837</v>
      </c>
      <c r="H597" s="49">
        <v>44838</v>
      </c>
      <c r="I597" s="50" t="s">
        <v>82</v>
      </c>
      <c r="J597" s="52"/>
      <c r="K597" s="50" t="str">
        <f ca="1">LeaveTracker[[#This Row],[Days]]&amp;" "&amp;LeaveTracker[[#This Row],[Type of Leave]]</f>
        <v>2 VL</v>
      </c>
      <c r="L597" s="9">
        <f ca="1">NETWORKDAYS(LeaveTracker[[#This Row],[Start Date]],LeaveTracker[[#This Row],[End Date]],lstHolidays)</f>
        <v>2</v>
      </c>
      <c r="M597" s="9"/>
    </row>
    <row r="598" spans="1:13" ht="30" customHeight="1" x14ac:dyDescent="0.3">
      <c r="A598" s="50">
        <v>913</v>
      </c>
      <c r="B598" s="55">
        <v>44880</v>
      </c>
      <c r="C598" s="55">
        <v>44820</v>
      </c>
      <c r="D598" s="52" t="s">
        <v>1302</v>
      </c>
      <c r="E598" s="66" t="str">
        <f>IF(ISBLANK(LeaveTracker[[#This Row],[Employee Name]]),"-----",VLOOKUP(LeaveTracker[[#This Row],[Employee Name]],'List of Employees'!$B$4:$H$767,7))</f>
        <v>ONT</v>
      </c>
      <c r="F598" s="66" t="str">
        <f>IF(ISBLANK(LeaveTracker[[#This Row],[Employee Name]]),"-----",VLOOKUP(LeaveTracker[[#This Row],[Employee Name]],'List of Employees'!$B$4:$H$767,6))</f>
        <v>PERMANENT</v>
      </c>
      <c r="G598" s="49">
        <v>44842</v>
      </c>
      <c r="H598" s="49">
        <v>44843</v>
      </c>
      <c r="I598" s="50" t="s">
        <v>297</v>
      </c>
      <c r="J598" s="52" t="s">
        <v>1000</v>
      </c>
      <c r="K598" s="50" t="str">
        <f ca="1">LeaveTracker[[#This Row],[Days]]&amp;" "&amp;LeaveTracker[[#This Row],[Type of Leave]]</f>
        <v>0 OTHER</v>
      </c>
      <c r="L598" s="9">
        <f ca="1">NETWORKDAYS(LeaveTracker[[#This Row],[Start Date]],LeaveTracker[[#This Row],[End Date]],lstHolidays)</f>
        <v>0</v>
      </c>
      <c r="M598" s="9"/>
    </row>
    <row r="599" spans="1:13" ht="30" customHeight="1" x14ac:dyDescent="0.3">
      <c r="A599" s="50">
        <v>914</v>
      </c>
      <c r="B599" s="55">
        <v>44880</v>
      </c>
      <c r="C599" s="55">
        <v>44820</v>
      </c>
      <c r="D599" s="52" t="s">
        <v>1302</v>
      </c>
      <c r="E599" s="66" t="str">
        <f>IF(ISBLANK(LeaveTracker[[#This Row],[Employee Name]]),"-----",VLOOKUP(LeaveTracker[[#This Row],[Employee Name]],'List of Employees'!$B$4:$H$767,7))</f>
        <v>ONT</v>
      </c>
      <c r="F599" s="66" t="str">
        <f>IF(ISBLANK(LeaveTracker[[#This Row],[Employee Name]]),"-----",VLOOKUP(LeaveTracker[[#This Row],[Employee Name]],'List of Employees'!$B$4:$H$767,6))</f>
        <v>PERMANENT</v>
      </c>
      <c r="G599" s="49">
        <v>44857</v>
      </c>
      <c r="H599" s="49">
        <v>44858</v>
      </c>
      <c r="I599" s="50" t="s">
        <v>82</v>
      </c>
      <c r="J599" s="52"/>
      <c r="K599" s="50" t="str">
        <f ca="1">LeaveTracker[[#This Row],[Days]]&amp;" "&amp;LeaveTracker[[#This Row],[Type of Leave]]</f>
        <v>1 VL</v>
      </c>
      <c r="L599" s="9">
        <f ca="1">NETWORKDAYS(LeaveTracker[[#This Row],[Start Date]],LeaveTracker[[#This Row],[End Date]],lstHolidays)</f>
        <v>1</v>
      </c>
      <c r="M599" s="9"/>
    </row>
    <row r="600" spans="1:13" ht="30" customHeight="1" x14ac:dyDescent="0.3">
      <c r="A600" s="50">
        <v>915</v>
      </c>
      <c r="B600" s="55">
        <v>44880</v>
      </c>
      <c r="C600" s="55">
        <v>44806</v>
      </c>
      <c r="D600" s="52" t="s">
        <v>1740</v>
      </c>
      <c r="E600" s="66" t="str">
        <f>IF(ISBLANK(LeaveTracker[[#This Row],[Employee Name]]),"-----",VLOOKUP(LeaveTracker[[#This Row],[Employee Name]],'List of Employees'!$B$4:$H$767,7))</f>
        <v>ACCOUNTING</v>
      </c>
      <c r="F600" s="66" t="str">
        <f>IF(ISBLANK(LeaveTracker[[#This Row],[Employee Name]]),"-----",VLOOKUP(LeaveTracker[[#This Row],[Employee Name]],'List of Employees'!$B$4:$H$767,6))</f>
        <v>CASUAL</v>
      </c>
      <c r="G600" s="49">
        <v>44805</v>
      </c>
      <c r="H600" s="49">
        <v>44805</v>
      </c>
      <c r="I600" s="50" t="s">
        <v>81</v>
      </c>
      <c r="J600" s="52"/>
      <c r="K600" s="50" t="str">
        <f ca="1">LeaveTracker[[#This Row],[Days]]&amp;" "&amp;LeaveTracker[[#This Row],[Type of Leave]]</f>
        <v>1 SL</v>
      </c>
      <c r="L600" s="9">
        <f ca="1">NETWORKDAYS(LeaveTracker[[#This Row],[Start Date]],LeaveTracker[[#This Row],[End Date]],lstHolidays)</f>
        <v>1</v>
      </c>
      <c r="M600" s="9"/>
    </row>
    <row r="601" spans="1:13" ht="30" customHeight="1" x14ac:dyDescent="0.3">
      <c r="A601" s="50">
        <v>916</v>
      </c>
      <c r="B601" s="55">
        <v>44880</v>
      </c>
      <c r="C601" s="55">
        <v>44823</v>
      </c>
      <c r="D601" s="52" t="s">
        <v>1789</v>
      </c>
      <c r="E601" s="66" t="str">
        <f>IF(ISBLANK(LeaveTracker[[#This Row],[Employee Name]]),"-----",VLOOKUP(LeaveTracker[[#This Row],[Employee Name]],'List of Employees'!$B$4:$H$767,7))</f>
        <v>CENRO</v>
      </c>
      <c r="F601" s="66" t="str">
        <f>IF(ISBLANK(LeaveTracker[[#This Row],[Employee Name]]),"-----",VLOOKUP(LeaveTracker[[#This Row],[Employee Name]],'List of Employees'!$B$4:$H$767,6))</f>
        <v>CASUAL</v>
      </c>
      <c r="G601" s="49">
        <v>44831</v>
      </c>
      <c r="H601" s="49">
        <v>44831</v>
      </c>
      <c r="I601" s="50" t="s">
        <v>82</v>
      </c>
      <c r="J601" s="52" t="s">
        <v>1001</v>
      </c>
      <c r="K601" s="50" t="str">
        <f ca="1">LeaveTracker[[#This Row],[Days]]&amp;" "&amp;LeaveTracker[[#This Row],[Type of Leave]]</f>
        <v>1 VL</v>
      </c>
      <c r="L601" s="9">
        <f ca="1">NETWORKDAYS(LeaveTracker[[#This Row],[Start Date]],LeaveTracker[[#This Row],[End Date]],lstHolidays)</f>
        <v>1</v>
      </c>
      <c r="M601" s="9"/>
    </row>
    <row r="602" spans="1:13" ht="30" customHeight="1" x14ac:dyDescent="0.3">
      <c r="A602" s="50">
        <v>917</v>
      </c>
      <c r="B602" s="55">
        <v>44880</v>
      </c>
      <c r="C602" s="55">
        <v>44823</v>
      </c>
      <c r="D602" s="52" t="s">
        <v>1781</v>
      </c>
      <c r="E602" s="66" t="str">
        <f>IF(ISBLANK(LeaveTracker[[#This Row],[Employee Name]]),"-----",VLOOKUP(LeaveTracker[[#This Row],[Employee Name]],'List of Employees'!$B$4:$H$767,7))</f>
        <v>PICNIC GROVE</v>
      </c>
      <c r="F602" s="66" t="str">
        <f>IF(ISBLANK(LeaveTracker[[#This Row],[Employee Name]]),"-----",VLOOKUP(LeaveTracker[[#This Row],[Employee Name]],'List of Employees'!$B$4:$H$767,6))</f>
        <v>CASUAL</v>
      </c>
      <c r="G602" s="49">
        <v>44816</v>
      </c>
      <c r="H602" s="49">
        <v>44818</v>
      </c>
      <c r="I602" s="50" t="s">
        <v>81</v>
      </c>
      <c r="J602" s="52"/>
      <c r="K602" s="50" t="str">
        <f ca="1">LeaveTracker[[#This Row],[Days]]&amp;" "&amp;LeaveTracker[[#This Row],[Type of Leave]]</f>
        <v>3 SL</v>
      </c>
      <c r="L602" s="9">
        <f ca="1">NETWORKDAYS(LeaveTracker[[#This Row],[Start Date]],LeaveTracker[[#This Row],[End Date]],lstHolidays)</f>
        <v>3</v>
      </c>
      <c r="M602" s="9"/>
    </row>
    <row r="603" spans="1:13" ht="30" customHeight="1" x14ac:dyDescent="0.3">
      <c r="A603" s="50">
        <v>917</v>
      </c>
      <c r="B603" s="55">
        <v>44880</v>
      </c>
      <c r="C603" s="55">
        <v>44823</v>
      </c>
      <c r="D603" s="52" t="s">
        <v>1781</v>
      </c>
      <c r="E603" s="66" t="str">
        <f>IF(ISBLANK(LeaveTracker[[#This Row],[Employee Name]]),"-----",VLOOKUP(LeaveTracker[[#This Row],[Employee Name]],'List of Employees'!$B$4:$H$767,7))</f>
        <v>PICNIC GROVE</v>
      </c>
      <c r="F603" s="66" t="str">
        <f>IF(ISBLANK(LeaveTracker[[#This Row],[Employee Name]]),"-----",VLOOKUP(LeaveTracker[[#This Row],[Employee Name]],'List of Employees'!$B$4:$H$767,6))</f>
        <v>CASUAL</v>
      </c>
      <c r="G603" s="49">
        <v>44821</v>
      </c>
      <c r="H603" s="49">
        <v>44821</v>
      </c>
      <c r="I603" s="50" t="s">
        <v>81</v>
      </c>
      <c r="J603" s="52"/>
      <c r="K603" s="50" t="str">
        <f ca="1">LeaveTracker[[#This Row],[Days]]&amp;" "&amp;LeaveTracker[[#This Row],[Type of Leave]]</f>
        <v>0 SL</v>
      </c>
      <c r="L603" s="9">
        <f ca="1">NETWORKDAYS(LeaveTracker[[#This Row],[Start Date]],LeaveTracker[[#This Row],[End Date]],lstHolidays)</f>
        <v>0</v>
      </c>
      <c r="M603" s="9"/>
    </row>
    <row r="604" spans="1:13" ht="30" customHeight="1" x14ac:dyDescent="0.3">
      <c r="A604" s="50">
        <v>918</v>
      </c>
      <c r="B604" s="55">
        <v>44880</v>
      </c>
      <c r="C604" s="55">
        <v>44823</v>
      </c>
      <c r="D604" s="52" t="s">
        <v>1783</v>
      </c>
      <c r="E604" s="66" t="str">
        <f>IF(ISBLANK(LeaveTracker[[#This Row],[Employee Name]]),"-----",VLOOKUP(LeaveTracker[[#This Row],[Employee Name]],'List of Employees'!$B$4:$H$767,7))</f>
        <v>CTO-LICENSE</v>
      </c>
      <c r="F604" s="66" t="str">
        <f>IF(ISBLANK(LeaveTracker[[#This Row],[Employee Name]]),"-----",VLOOKUP(LeaveTracker[[#This Row],[Employee Name]],'List of Employees'!$B$4:$H$767,6))</f>
        <v>CASUAL</v>
      </c>
      <c r="G604" s="49">
        <v>44820</v>
      </c>
      <c r="H604" s="49">
        <v>44820</v>
      </c>
      <c r="I604" s="50" t="s">
        <v>81</v>
      </c>
      <c r="J604" s="52"/>
      <c r="K604" s="50" t="str">
        <f ca="1">LeaveTracker[[#This Row],[Days]]&amp;" "&amp;LeaveTracker[[#This Row],[Type of Leave]]</f>
        <v>1 SL</v>
      </c>
      <c r="L604" s="9">
        <f ca="1">NETWORKDAYS(LeaveTracker[[#This Row],[Start Date]],LeaveTracker[[#This Row],[End Date]],lstHolidays)</f>
        <v>1</v>
      </c>
      <c r="M604" s="9"/>
    </row>
    <row r="605" spans="1:13" ht="30" customHeight="1" x14ac:dyDescent="0.3">
      <c r="A605" s="50">
        <v>919</v>
      </c>
      <c r="B605" s="55">
        <v>44880</v>
      </c>
      <c r="C605" s="55">
        <v>44834</v>
      </c>
      <c r="D605" s="52" t="s">
        <v>1789</v>
      </c>
      <c r="E605" s="66" t="str">
        <f>IF(ISBLANK(LeaveTracker[[#This Row],[Employee Name]]),"-----",VLOOKUP(LeaveTracker[[#This Row],[Employee Name]],'List of Employees'!$B$4:$H$767,7))</f>
        <v>CENRO</v>
      </c>
      <c r="F605" s="66" t="str">
        <f>IF(ISBLANK(LeaveTracker[[#This Row],[Employee Name]]),"-----",VLOOKUP(LeaveTracker[[#This Row],[Employee Name]],'List of Employees'!$B$4:$H$767,6))</f>
        <v>CASUAL</v>
      </c>
      <c r="G605" s="49">
        <v>44841</v>
      </c>
      <c r="H605" s="49">
        <v>44841</v>
      </c>
      <c r="I605" s="50" t="s">
        <v>82</v>
      </c>
      <c r="J605" s="52" t="s">
        <v>1001</v>
      </c>
      <c r="K605" s="50" t="str">
        <f ca="1">LeaveTracker[[#This Row],[Days]]&amp;" "&amp;LeaveTracker[[#This Row],[Type of Leave]]</f>
        <v>1 VL</v>
      </c>
      <c r="L605" s="9">
        <f ca="1">NETWORKDAYS(LeaveTracker[[#This Row],[Start Date]],LeaveTracker[[#This Row],[End Date]],lstHolidays)</f>
        <v>1</v>
      </c>
      <c r="M605" s="9"/>
    </row>
    <row r="606" spans="1:13" ht="30" customHeight="1" x14ac:dyDescent="0.3">
      <c r="A606" s="50">
        <v>920</v>
      </c>
      <c r="B606" s="55">
        <v>44880</v>
      </c>
      <c r="C606" s="55">
        <v>44818</v>
      </c>
      <c r="D606" s="52" t="s">
        <v>1809</v>
      </c>
      <c r="E606" s="66" t="str">
        <f>IF(ISBLANK(LeaveTracker[[#This Row],[Employee Name]]),"-----",VLOOKUP(LeaveTracker[[#This Row],[Employee Name]],'List of Employees'!$B$4:$H$767,7))</f>
        <v>CHO</v>
      </c>
      <c r="F606" s="66" t="str">
        <f>IF(ISBLANK(LeaveTracker[[#This Row],[Employee Name]]),"-----",VLOOKUP(LeaveTracker[[#This Row],[Employee Name]],'List of Employees'!$B$4:$H$767,6))</f>
        <v>CASUAL</v>
      </c>
      <c r="G606" s="49">
        <v>44816</v>
      </c>
      <c r="H606" s="49">
        <v>44817</v>
      </c>
      <c r="I606" s="50" t="s">
        <v>81</v>
      </c>
      <c r="J606" s="52"/>
      <c r="K606" s="50" t="str">
        <f ca="1">LeaveTracker[[#This Row],[Days]]&amp;" "&amp;LeaveTracker[[#This Row],[Type of Leave]]</f>
        <v>2 SL</v>
      </c>
      <c r="L606" s="9">
        <f ca="1">NETWORKDAYS(LeaveTracker[[#This Row],[Start Date]],LeaveTracker[[#This Row],[End Date]],lstHolidays)</f>
        <v>2</v>
      </c>
      <c r="M606" s="9"/>
    </row>
    <row r="607" spans="1:13" ht="30" customHeight="1" x14ac:dyDescent="0.3">
      <c r="A607" s="50">
        <v>921</v>
      </c>
      <c r="B607" s="55">
        <v>44880</v>
      </c>
      <c r="C607" s="55">
        <v>44818</v>
      </c>
      <c r="D607" s="52" t="s">
        <v>1858</v>
      </c>
      <c r="E607" s="66" t="str">
        <f>IF(ISBLANK(LeaveTracker[[#This Row],[Employee Name]]),"-----",VLOOKUP(LeaveTracker[[#This Row],[Employee Name]],'List of Employees'!$B$4:$H$767,7))</f>
        <v>TICC</v>
      </c>
      <c r="F607" s="66" t="str">
        <f>IF(ISBLANK(LeaveTracker[[#This Row],[Employee Name]]),"-----",VLOOKUP(LeaveTracker[[#This Row],[Employee Name]],'List of Employees'!$B$4:$H$767,6))</f>
        <v>CASUAL</v>
      </c>
      <c r="G607" s="49">
        <v>44830</v>
      </c>
      <c r="H607" s="49">
        <v>44830</v>
      </c>
      <c r="I607" s="50" t="s">
        <v>82</v>
      </c>
      <c r="J607" s="52"/>
      <c r="K607" s="50" t="str">
        <f ca="1">LeaveTracker[[#This Row],[Days]]&amp;" "&amp;LeaveTracker[[#This Row],[Type of Leave]]</f>
        <v>1 VL</v>
      </c>
      <c r="L607" s="9">
        <f ca="1">NETWORKDAYS(LeaveTracker[[#This Row],[Start Date]],LeaveTracker[[#This Row],[End Date]],lstHolidays)</f>
        <v>1</v>
      </c>
      <c r="M607" s="9"/>
    </row>
    <row r="608" spans="1:13" ht="30" customHeight="1" x14ac:dyDescent="0.3">
      <c r="A608" s="50">
        <v>921</v>
      </c>
      <c r="B608" s="55">
        <v>44880</v>
      </c>
      <c r="C608" s="55">
        <v>44818</v>
      </c>
      <c r="D608" s="52" t="s">
        <v>1858</v>
      </c>
      <c r="E608" s="66" t="str">
        <f>IF(ISBLANK(LeaveTracker[[#This Row],[Employee Name]]),"-----",VLOOKUP(LeaveTracker[[#This Row],[Employee Name]],'List of Employees'!$B$4:$H$767,7))</f>
        <v>TICC</v>
      </c>
      <c r="F608" s="66" t="str">
        <f>IF(ISBLANK(LeaveTracker[[#This Row],[Employee Name]]),"-----",VLOOKUP(LeaveTracker[[#This Row],[Employee Name]],'List of Employees'!$B$4:$H$767,6))</f>
        <v>CASUAL</v>
      </c>
      <c r="G608" s="49">
        <v>44833</v>
      </c>
      <c r="H608" s="49">
        <v>44833</v>
      </c>
      <c r="I608" s="50" t="s">
        <v>82</v>
      </c>
      <c r="J608" s="52"/>
      <c r="K608" s="50" t="str">
        <f ca="1">LeaveTracker[[#This Row],[Days]]&amp;" "&amp;LeaveTracker[[#This Row],[Type of Leave]]</f>
        <v>1 VL</v>
      </c>
      <c r="L608" s="9">
        <f ca="1">NETWORKDAYS(LeaveTracker[[#This Row],[Start Date]],LeaveTracker[[#This Row],[End Date]],lstHolidays)</f>
        <v>1</v>
      </c>
      <c r="M608" s="9"/>
    </row>
    <row r="609" spans="1:13" ht="30" customHeight="1" x14ac:dyDescent="0.3">
      <c r="A609" s="50">
        <v>922</v>
      </c>
      <c r="B609" s="55">
        <v>44880</v>
      </c>
      <c r="C609" s="55">
        <v>44818</v>
      </c>
      <c r="D609" s="52" t="s">
        <v>1858</v>
      </c>
      <c r="E609" s="66" t="str">
        <f>IF(ISBLANK(LeaveTracker[[#This Row],[Employee Name]]),"-----",VLOOKUP(LeaveTracker[[#This Row],[Employee Name]],'List of Employees'!$B$4:$H$767,7))</f>
        <v>TICC</v>
      </c>
      <c r="F609" s="66" t="str">
        <f>IF(ISBLANK(LeaveTracker[[#This Row],[Employee Name]]),"-----",VLOOKUP(LeaveTracker[[#This Row],[Employee Name]],'List of Employees'!$B$4:$H$767,6))</f>
        <v>CASUAL</v>
      </c>
      <c r="G609" s="49">
        <v>44832</v>
      </c>
      <c r="H609" s="49">
        <v>44832</v>
      </c>
      <c r="I609" s="50" t="s">
        <v>297</v>
      </c>
      <c r="J609" s="52" t="s">
        <v>1000</v>
      </c>
      <c r="K609" s="50" t="str">
        <f ca="1">LeaveTracker[[#This Row],[Days]]&amp;" "&amp;LeaveTracker[[#This Row],[Type of Leave]]</f>
        <v>1 OTHER</v>
      </c>
      <c r="L609" s="9">
        <f ca="1">NETWORKDAYS(LeaveTracker[[#This Row],[Start Date]],LeaveTracker[[#This Row],[End Date]],lstHolidays)</f>
        <v>1</v>
      </c>
      <c r="M609" s="9"/>
    </row>
    <row r="610" spans="1:13" ht="30" customHeight="1" x14ac:dyDescent="0.3">
      <c r="A610" s="50">
        <v>923</v>
      </c>
      <c r="B610" s="55">
        <v>44880</v>
      </c>
      <c r="C610" s="55">
        <v>44810</v>
      </c>
      <c r="D610" s="52" t="s">
        <v>1818</v>
      </c>
      <c r="E610" s="66" t="str">
        <f>IF(ISBLANK(LeaveTracker[[#This Row],[Employee Name]]),"-----",VLOOKUP(LeaveTracker[[#This Row],[Employee Name]],'List of Employees'!$B$4:$H$767,7))</f>
        <v>EEO/CITY MARKET</v>
      </c>
      <c r="F610" s="66" t="str">
        <f>IF(ISBLANK(LeaveTracker[[#This Row],[Employee Name]]),"-----",VLOOKUP(LeaveTracker[[#This Row],[Employee Name]],'List of Employees'!$B$4:$H$767,6))</f>
        <v>CASUAL</v>
      </c>
      <c r="G610" s="49">
        <v>44815</v>
      </c>
      <c r="H610" s="49">
        <v>44815</v>
      </c>
      <c r="I610" s="50" t="s">
        <v>82</v>
      </c>
      <c r="J610" s="52"/>
      <c r="K610" s="50" t="str">
        <f ca="1">LeaveTracker[[#This Row],[Days]]&amp;" "&amp;LeaveTracker[[#This Row],[Type of Leave]]</f>
        <v>0 VL</v>
      </c>
      <c r="L610" s="9">
        <f ca="1">NETWORKDAYS(LeaveTracker[[#This Row],[Start Date]],LeaveTracker[[#This Row],[End Date]],lstHolidays)</f>
        <v>0</v>
      </c>
      <c r="M610" s="9"/>
    </row>
    <row r="611" spans="1:13" ht="30" customHeight="1" x14ac:dyDescent="0.3">
      <c r="A611" s="50">
        <v>924</v>
      </c>
      <c r="B611" s="55">
        <v>44880</v>
      </c>
      <c r="C611" s="55">
        <v>44816</v>
      </c>
      <c r="D611" s="52" t="s">
        <v>1914</v>
      </c>
      <c r="E611" s="66" t="str">
        <f>IF(ISBLANK(LeaveTracker[[#This Row],[Employee Name]]),"-----",VLOOKUP(LeaveTracker[[#This Row],[Employee Name]],'List of Employees'!$B$4:$H$767,7))</f>
        <v>ONT</v>
      </c>
      <c r="F611" s="66" t="str">
        <f>IF(ISBLANK(LeaveTracker[[#This Row],[Employee Name]]),"-----",VLOOKUP(LeaveTracker[[#This Row],[Employee Name]],'List of Employees'!$B$4:$H$767,6))</f>
        <v>CASUAL</v>
      </c>
      <c r="G611" s="49">
        <v>44832</v>
      </c>
      <c r="H611" s="49">
        <v>44834</v>
      </c>
      <c r="I611" s="50" t="s">
        <v>82</v>
      </c>
      <c r="J611" s="52"/>
      <c r="K611" s="50" t="str">
        <f ca="1">LeaveTracker[[#This Row],[Days]]&amp;" "&amp;LeaveTracker[[#This Row],[Type of Leave]]</f>
        <v>3 VL</v>
      </c>
      <c r="L611" s="9">
        <f ca="1">NETWORKDAYS(LeaveTracker[[#This Row],[Start Date]],LeaveTracker[[#This Row],[End Date]],lstHolidays)</f>
        <v>3</v>
      </c>
      <c r="M611" s="9"/>
    </row>
    <row r="612" spans="1:13" ht="30" customHeight="1" x14ac:dyDescent="0.3">
      <c r="A612" s="50">
        <v>925</v>
      </c>
      <c r="B612" s="55">
        <v>44880</v>
      </c>
      <c r="C612" s="55">
        <v>44816</v>
      </c>
      <c r="D612" s="52" t="s">
        <v>1734</v>
      </c>
      <c r="E612" s="66" t="str">
        <f>IF(ISBLANK(LeaveTracker[[#This Row],[Employee Name]]),"-----",VLOOKUP(LeaveTracker[[#This Row],[Employee Name]],'List of Employees'!$B$4:$H$767,7))</f>
        <v>ONT</v>
      </c>
      <c r="F612" s="66" t="str">
        <f>IF(ISBLANK(LeaveTracker[[#This Row],[Employee Name]]),"-----",VLOOKUP(LeaveTracker[[#This Row],[Employee Name]],'List of Employees'!$B$4:$H$767,6))</f>
        <v>CASUAL</v>
      </c>
      <c r="G612" s="49">
        <v>44809</v>
      </c>
      <c r="H612" s="49">
        <v>44809</v>
      </c>
      <c r="I612" s="50" t="s">
        <v>81</v>
      </c>
      <c r="J612" s="52"/>
      <c r="K612" s="50" t="str">
        <f ca="1">LeaveTracker[[#This Row],[Days]]&amp;" "&amp;LeaveTracker[[#This Row],[Type of Leave]]</f>
        <v>1 SL</v>
      </c>
      <c r="L612" s="44">
        <f ca="1">NETWORKDAYS(LeaveTracker[[#This Row],[Start Date]],LeaveTracker[[#This Row],[End Date]],lstHolidays)</f>
        <v>1</v>
      </c>
      <c r="M612" s="9"/>
    </row>
    <row r="613" spans="1:13" ht="30" customHeight="1" x14ac:dyDescent="0.3">
      <c r="A613" s="50">
        <v>926</v>
      </c>
      <c r="B613" s="55">
        <v>44880</v>
      </c>
      <c r="C613" s="55">
        <v>44823</v>
      </c>
      <c r="D613" s="52" t="s">
        <v>1805</v>
      </c>
      <c r="E613" s="66" t="str">
        <f>IF(ISBLANK(LeaveTracker[[#This Row],[Employee Name]]),"-----",VLOOKUP(LeaveTracker[[#This Row],[Employee Name]],'List of Employees'!$B$4:$H$767,7))</f>
        <v>TICC/TCCH</v>
      </c>
      <c r="F613" s="66" t="str">
        <f>IF(ISBLANK(LeaveTracker[[#This Row],[Employee Name]]),"-----",VLOOKUP(LeaveTracker[[#This Row],[Employee Name]],'List of Employees'!$B$4:$H$767,6))</f>
        <v>CASUAL</v>
      </c>
      <c r="G613" s="49">
        <v>44813</v>
      </c>
      <c r="H613" s="49">
        <v>44813</v>
      </c>
      <c r="I613" s="50" t="s">
        <v>81</v>
      </c>
      <c r="J613" s="52"/>
      <c r="K613" s="50" t="str">
        <f ca="1">LeaveTracker[[#This Row],[Days]]&amp;" "&amp;LeaveTracker[[#This Row],[Type of Leave]]</f>
        <v>1 SL</v>
      </c>
      <c r="L613" s="9">
        <f ca="1">NETWORKDAYS(LeaveTracker[[#This Row],[Start Date]],LeaveTracker[[#This Row],[End Date]],lstHolidays)</f>
        <v>1</v>
      </c>
      <c r="M613" s="9"/>
    </row>
    <row r="614" spans="1:13" ht="30" customHeight="1" x14ac:dyDescent="0.3">
      <c r="A614" s="50">
        <v>926</v>
      </c>
      <c r="B614" s="55">
        <v>44880</v>
      </c>
      <c r="C614" s="55">
        <v>44823</v>
      </c>
      <c r="D614" s="52" t="s">
        <v>1805</v>
      </c>
      <c r="E614" s="66" t="str">
        <f>IF(ISBLANK(LeaveTracker[[#This Row],[Employee Name]]),"-----",VLOOKUP(LeaveTracker[[#This Row],[Employee Name]],'List of Employees'!$B$4:$H$767,7))</f>
        <v>TICC/TCCH</v>
      </c>
      <c r="F614" s="66" t="str">
        <f>IF(ISBLANK(LeaveTracker[[#This Row],[Employee Name]]),"-----",VLOOKUP(LeaveTracker[[#This Row],[Employee Name]],'List of Employees'!$B$4:$H$767,6))</f>
        <v>CASUAL</v>
      </c>
      <c r="G614" s="49">
        <v>44815</v>
      </c>
      <c r="H614" s="49">
        <v>44819</v>
      </c>
      <c r="I614" s="50" t="s">
        <v>81</v>
      </c>
      <c r="J614" s="52"/>
      <c r="K614" s="50" t="str">
        <f ca="1">LeaveTracker[[#This Row],[Days]]&amp;" "&amp;LeaveTracker[[#This Row],[Type of Leave]]</f>
        <v>4 SL</v>
      </c>
      <c r="L614" s="9">
        <f ca="1">NETWORKDAYS(LeaveTracker[[#This Row],[Start Date]],LeaveTracker[[#This Row],[End Date]],lstHolidays)</f>
        <v>4</v>
      </c>
      <c r="M614" s="9"/>
    </row>
    <row r="615" spans="1:13" ht="30" customHeight="1" x14ac:dyDescent="0.3">
      <c r="A615" s="50">
        <v>927</v>
      </c>
      <c r="B615" s="55">
        <v>44880</v>
      </c>
      <c r="C615" s="55">
        <v>44805</v>
      </c>
      <c r="D615" s="52" t="s">
        <v>1805</v>
      </c>
      <c r="E615" s="66" t="str">
        <f>IF(ISBLANK(LeaveTracker[[#This Row],[Employee Name]]),"-----",VLOOKUP(LeaveTracker[[#This Row],[Employee Name]],'List of Employees'!$B$4:$H$767,7))</f>
        <v>TICC/TCCH</v>
      </c>
      <c r="F615" s="66" t="str">
        <f>IF(ISBLANK(LeaveTracker[[#This Row],[Employee Name]]),"-----",VLOOKUP(LeaveTracker[[#This Row],[Employee Name]],'List of Employees'!$B$4:$H$767,6))</f>
        <v>CASUAL</v>
      </c>
      <c r="G615" s="49">
        <v>44804</v>
      </c>
      <c r="H615" s="49">
        <v>44804</v>
      </c>
      <c r="I615" s="50" t="s">
        <v>81</v>
      </c>
      <c r="J615" s="52"/>
      <c r="K615" s="50" t="str">
        <f ca="1">LeaveTracker[[#This Row],[Days]]&amp;" "&amp;LeaveTracker[[#This Row],[Type of Leave]]</f>
        <v>1 SL</v>
      </c>
      <c r="L615" s="9">
        <f ca="1">NETWORKDAYS(LeaveTracker[[#This Row],[Start Date]],LeaveTracker[[#This Row],[End Date]],lstHolidays)</f>
        <v>1</v>
      </c>
      <c r="M615" s="9"/>
    </row>
    <row r="616" spans="1:13" ht="30" customHeight="1" x14ac:dyDescent="0.3">
      <c r="A616" s="50">
        <v>928</v>
      </c>
      <c r="B616" s="55">
        <v>44880</v>
      </c>
      <c r="C616" s="55">
        <v>44809</v>
      </c>
      <c r="D616" s="52" t="s">
        <v>1721</v>
      </c>
      <c r="E616" s="66" t="str">
        <f>IF(ISBLANK(LeaveTracker[[#This Row],[Employee Name]]),"-----",VLOOKUP(LeaveTracker[[#This Row],[Employee Name]],'List of Employees'!$B$4:$H$767,7))</f>
        <v>TCIS</v>
      </c>
      <c r="F616" s="66" t="str">
        <f>IF(ISBLANK(LeaveTracker[[#This Row],[Employee Name]]),"-----",VLOOKUP(LeaveTracker[[#This Row],[Employee Name]],'List of Employees'!$B$4:$H$767,6))</f>
        <v>CASUAL</v>
      </c>
      <c r="G616" s="49">
        <v>44805</v>
      </c>
      <c r="H616" s="49">
        <v>44806</v>
      </c>
      <c r="I616" s="50" t="s">
        <v>81</v>
      </c>
      <c r="J616" s="52"/>
      <c r="K616" s="50" t="str">
        <f ca="1">LeaveTracker[[#This Row],[Days]]&amp;" "&amp;LeaveTracker[[#This Row],[Type of Leave]]</f>
        <v>2 SL</v>
      </c>
      <c r="L616" s="9">
        <f ca="1">NETWORKDAYS(LeaveTracker[[#This Row],[Start Date]],LeaveTracker[[#This Row],[End Date]],lstHolidays)</f>
        <v>2</v>
      </c>
      <c r="M616" s="9"/>
    </row>
    <row r="617" spans="1:13" ht="30" customHeight="1" x14ac:dyDescent="0.3">
      <c r="A617" s="50">
        <v>929</v>
      </c>
      <c r="B617" s="55">
        <v>44880</v>
      </c>
      <c r="C617" s="55">
        <v>44820</v>
      </c>
      <c r="D617" s="52" t="s">
        <v>1915</v>
      </c>
      <c r="E617" s="66" t="str">
        <f>IF(ISBLANK(LeaveTracker[[#This Row],[Employee Name]]),"-----",VLOOKUP(LeaveTracker[[#This Row],[Employee Name]],'List of Employees'!$B$4:$H$767,7))</f>
        <v>FIRE DEPARTMENT</v>
      </c>
      <c r="F617" s="66" t="str">
        <f>IF(ISBLANK(LeaveTracker[[#This Row],[Employee Name]]),"-----",VLOOKUP(LeaveTracker[[#This Row],[Employee Name]],'List of Employees'!$B$4:$H$767,6))</f>
        <v>CASUAL</v>
      </c>
      <c r="G617" s="49">
        <v>44825</v>
      </c>
      <c r="H617" s="49">
        <v>44827</v>
      </c>
      <c r="I617" s="50" t="s">
        <v>82</v>
      </c>
      <c r="J617" s="52"/>
      <c r="K617" s="50" t="str">
        <f ca="1">LeaveTracker[[#This Row],[Days]]&amp;" "&amp;LeaveTracker[[#This Row],[Type of Leave]]</f>
        <v>3 VL</v>
      </c>
      <c r="L617" s="9">
        <f ca="1">NETWORKDAYS(LeaveTracker[[#This Row],[Start Date]],LeaveTracker[[#This Row],[End Date]],lstHolidays)</f>
        <v>3</v>
      </c>
      <c r="M617" s="9"/>
    </row>
    <row r="618" spans="1:13" ht="30" customHeight="1" x14ac:dyDescent="0.3">
      <c r="A618" s="50">
        <v>929</v>
      </c>
      <c r="B618" s="55">
        <v>44880</v>
      </c>
      <c r="C618" s="55">
        <v>44820</v>
      </c>
      <c r="D618" s="52" t="s">
        <v>1915</v>
      </c>
      <c r="E618" s="66" t="str">
        <f>IF(ISBLANK(LeaveTracker[[#This Row],[Employee Name]]),"-----",VLOOKUP(LeaveTracker[[#This Row],[Employee Name]],'List of Employees'!$B$4:$H$767,7))</f>
        <v>FIRE DEPARTMENT</v>
      </c>
      <c r="F618" s="66" t="str">
        <f>IF(ISBLANK(LeaveTracker[[#This Row],[Employee Name]]),"-----",VLOOKUP(LeaveTracker[[#This Row],[Employee Name]],'List of Employees'!$B$4:$H$767,6))</f>
        <v>CASUAL</v>
      </c>
      <c r="G618" s="49">
        <v>44831</v>
      </c>
      <c r="H618" s="49">
        <v>44833</v>
      </c>
      <c r="I618" s="50" t="s">
        <v>82</v>
      </c>
      <c r="J618" s="52"/>
      <c r="K618" s="50" t="str">
        <f ca="1">LeaveTracker[[#This Row],[Days]]&amp;" "&amp;LeaveTracker[[#This Row],[Type of Leave]]</f>
        <v>3 VL</v>
      </c>
      <c r="L618" s="9">
        <f ca="1">NETWORKDAYS(LeaveTracker[[#This Row],[Start Date]],LeaveTracker[[#This Row],[End Date]],lstHolidays)</f>
        <v>3</v>
      </c>
      <c r="M618" s="9"/>
    </row>
    <row r="619" spans="1:13" ht="30" customHeight="1" x14ac:dyDescent="0.3">
      <c r="A619" s="50">
        <v>930</v>
      </c>
      <c r="B619" s="55">
        <v>44880</v>
      </c>
      <c r="C619" s="55">
        <v>44820</v>
      </c>
      <c r="D619" s="52" t="s">
        <v>1728</v>
      </c>
      <c r="E619" s="66" t="str">
        <f>IF(ISBLANK(LeaveTracker[[#This Row],[Employee Name]]),"-----",VLOOKUP(LeaveTracker[[#This Row],[Employee Name]],'List of Employees'!$B$4:$H$767,7))</f>
        <v>ASSESSOR</v>
      </c>
      <c r="F619" s="66" t="str">
        <f>IF(ISBLANK(LeaveTracker[[#This Row],[Employee Name]]),"-----",VLOOKUP(LeaveTracker[[#This Row],[Employee Name]],'List of Employees'!$B$4:$H$767,6))</f>
        <v>CASUAL</v>
      </c>
      <c r="G619" s="49">
        <v>44819</v>
      </c>
      <c r="H619" s="49">
        <v>44819</v>
      </c>
      <c r="I619" s="50" t="s">
        <v>81</v>
      </c>
      <c r="J619" s="52"/>
      <c r="K619" s="50" t="str">
        <f ca="1">LeaveTracker[[#This Row],[Days]]&amp;" "&amp;LeaveTracker[[#This Row],[Type of Leave]]</f>
        <v>1 SL</v>
      </c>
      <c r="L619" s="9">
        <f ca="1">NETWORKDAYS(LeaveTracker[[#This Row],[Start Date]],LeaveTracker[[#This Row],[End Date]],lstHolidays)</f>
        <v>1</v>
      </c>
      <c r="M619" s="9"/>
    </row>
    <row r="620" spans="1:13" ht="30" customHeight="1" x14ac:dyDescent="0.3">
      <c r="A620" s="50">
        <v>931</v>
      </c>
      <c r="B620" s="55">
        <v>44880</v>
      </c>
      <c r="C620" s="55">
        <v>44818</v>
      </c>
      <c r="D620" s="52" t="s">
        <v>1728</v>
      </c>
      <c r="E620" s="66" t="str">
        <f>IF(ISBLANK(LeaveTracker[[#This Row],[Employee Name]]),"-----",VLOOKUP(LeaveTracker[[#This Row],[Employee Name]],'List of Employees'!$B$4:$H$767,7))</f>
        <v>ASSESSOR</v>
      </c>
      <c r="F620" s="66" t="str">
        <f>IF(ISBLANK(LeaveTracker[[#This Row],[Employee Name]]),"-----",VLOOKUP(LeaveTracker[[#This Row],[Employee Name]],'List of Employees'!$B$4:$H$767,6))</f>
        <v>CASUAL</v>
      </c>
      <c r="G620" s="49">
        <v>44825</v>
      </c>
      <c r="H620" s="49">
        <v>44825</v>
      </c>
      <c r="I620" s="50" t="s">
        <v>82</v>
      </c>
      <c r="J620" s="52"/>
      <c r="K620" s="50" t="str">
        <f ca="1">LeaveTracker[[#This Row],[Days]]&amp;" "&amp;LeaveTracker[[#This Row],[Type of Leave]]</f>
        <v>1 VL</v>
      </c>
      <c r="L620" s="9">
        <f ca="1">NETWORKDAYS(LeaveTracker[[#This Row],[Start Date]],LeaveTracker[[#This Row],[End Date]],lstHolidays)</f>
        <v>1</v>
      </c>
      <c r="M620" s="9"/>
    </row>
    <row r="621" spans="1:13" ht="30" customHeight="1" x14ac:dyDescent="0.3">
      <c r="A621" s="50">
        <v>932</v>
      </c>
      <c r="B621" s="55">
        <v>44880</v>
      </c>
      <c r="C621" s="55">
        <v>44816</v>
      </c>
      <c r="D621" s="52" t="s">
        <v>1916</v>
      </c>
      <c r="E621" s="66" t="str">
        <f>IF(ISBLANK(LeaveTracker[[#This Row],[Employee Name]]),"-----",VLOOKUP(LeaveTracker[[#This Row],[Employee Name]],'List of Employees'!$B$4:$H$767,7))</f>
        <v>ONT</v>
      </c>
      <c r="F621" s="66" t="str">
        <f>IF(ISBLANK(LeaveTracker[[#This Row],[Employee Name]]),"-----",VLOOKUP(LeaveTracker[[#This Row],[Employee Name]],'List of Employees'!$B$4:$H$767,6))</f>
        <v>CASUAL</v>
      </c>
      <c r="G621" s="49">
        <v>44839</v>
      </c>
      <c r="H621" s="49">
        <v>44841</v>
      </c>
      <c r="I621" s="50" t="s">
        <v>297</v>
      </c>
      <c r="J621" s="52" t="s">
        <v>1000</v>
      </c>
      <c r="K621" s="50" t="str">
        <f ca="1">LeaveTracker[[#This Row],[Days]]&amp;" "&amp;LeaveTracker[[#This Row],[Type of Leave]]</f>
        <v>3 OTHER</v>
      </c>
      <c r="L621" s="9">
        <f ca="1">NETWORKDAYS(LeaveTracker[[#This Row],[Start Date]],LeaveTracker[[#This Row],[End Date]],lstHolidays)</f>
        <v>3</v>
      </c>
      <c r="M621" s="9"/>
    </row>
    <row r="622" spans="1:13" ht="30" customHeight="1" x14ac:dyDescent="0.3">
      <c r="A622" s="50">
        <v>933</v>
      </c>
      <c r="B622" s="55">
        <v>44880</v>
      </c>
      <c r="C622" s="55">
        <v>44816</v>
      </c>
      <c r="D622" s="52" t="s">
        <v>1896</v>
      </c>
      <c r="E622" s="66" t="str">
        <f>IF(ISBLANK(LeaveTracker[[#This Row],[Employee Name]]),"-----",VLOOKUP(LeaveTracker[[#This Row],[Employee Name]],'List of Employees'!$B$4:$H$767,7))</f>
        <v>MAHOGANY MARKET</v>
      </c>
      <c r="F622" s="66" t="str">
        <f>IF(ISBLANK(LeaveTracker[[#This Row],[Employee Name]]),"-----",VLOOKUP(LeaveTracker[[#This Row],[Employee Name]],'List of Employees'!$B$4:$H$767,6))</f>
        <v>CASUAL</v>
      </c>
      <c r="G622" s="49">
        <v>44815</v>
      </c>
      <c r="H622" s="49">
        <v>44815</v>
      </c>
      <c r="I622" s="50" t="s">
        <v>81</v>
      </c>
      <c r="J622" s="52"/>
      <c r="K622" s="50" t="str">
        <f ca="1">LeaveTracker[[#This Row],[Days]]&amp;" "&amp;LeaveTracker[[#This Row],[Type of Leave]]</f>
        <v>0 SL</v>
      </c>
      <c r="L622" s="9">
        <f ca="1">NETWORKDAYS(LeaveTracker[[#This Row],[Start Date]],LeaveTracker[[#This Row],[End Date]],lstHolidays)</f>
        <v>0</v>
      </c>
      <c r="M622" s="9"/>
    </row>
    <row r="623" spans="1:13" ht="30" customHeight="1" x14ac:dyDescent="0.3">
      <c r="A623" s="50">
        <v>934</v>
      </c>
      <c r="B623" s="55">
        <v>44880</v>
      </c>
      <c r="C623" s="55">
        <v>44834</v>
      </c>
      <c r="D623" s="52" t="s">
        <v>1896</v>
      </c>
      <c r="E623" s="66" t="str">
        <f>IF(ISBLANK(LeaveTracker[[#This Row],[Employee Name]]),"-----",VLOOKUP(LeaveTracker[[#This Row],[Employee Name]],'List of Employees'!$B$4:$H$767,7))</f>
        <v>MAHOGANY MARKET</v>
      </c>
      <c r="F623" s="66" t="str">
        <f>IF(ISBLANK(LeaveTracker[[#This Row],[Employee Name]]),"-----",VLOOKUP(LeaveTracker[[#This Row],[Employee Name]],'List of Employees'!$B$4:$H$767,6))</f>
        <v>CASUAL</v>
      </c>
      <c r="G623" s="49">
        <v>44834</v>
      </c>
      <c r="H623" s="49">
        <v>44838</v>
      </c>
      <c r="I623" s="50" t="s">
        <v>81</v>
      </c>
      <c r="J623" s="52"/>
      <c r="K623" s="50" t="str">
        <f ca="1">LeaveTracker[[#This Row],[Days]]&amp;" "&amp;LeaveTracker[[#This Row],[Type of Leave]]</f>
        <v>3 SL</v>
      </c>
      <c r="L623" s="9">
        <f ca="1">NETWORKDAYS(LeaveTracker[[#This Row],[Start Date]],LeaveTracker[[#This Row],[End Date]],lstHolidays)</f>
        <v>3</v>
      </c>
      <c r="M623" s="9"/>
    </row>
    <row r="624" spans="1:13" ht="30" customHeight="1" x14ac:dyDescent="0.3">
      <c r="A624" s="50">
        <v>934</v>
      </c>
      <c r="B624" s="55">
        <v>44880</v>
      </c>
      <c r="C624" s="55">
        <v>44834</v>
      </c>
      <c r="D624" s="52" t="s">
        <v>1896</v>
      </c>
      <c r="E624" s="66" t="str">
        <f>IF(ISBLANK(LeaveTracker[[#This Row],[Employee Name]]),"-----",VLOOKUP(LeaveTracker[[#This Row],[Employee Name]],'List of Employees'!$B$4:$H$767,7))</f>
        <v>MAHOGANY MARKET</v>
      </c>
      <c r="F624" s="66" t="str">
        <f>IF(ISBLANK(LeaveTracker[[#This Row],[Employee Name]]),"-----",VLOOKUP(LeaveTracker[[#This Row],[Employee Name]],'List of Employees'!$B$4:$H$767,6))</f>
        <v>CASUAL</v>
      </c>
      <c r="G624" s="49">
        <v>44841</v>
      </c>
      <c r="H624" s="49">
        <v>44841</v>
      </c>
      <c r="I624" s="50" t="s">
        <v>81</v>
      </c>
      <c r="J624" s="52"/>
      <c r="K624" s="50" t="str">
        <f ca="1">LeaveTracker[[#This Row],[Days]]&amp;" "&amp;LeaveTracker[[#This Row],[Type of Leave]]</f>
        <v>1 SL</v>
      </c>
      <c r="L624" s="9">
        <f ca="1">NETWORKDAYS(LeaveTracker[[#This Row],[Start Date]],LeaveTracker[[#This Row],[End Date]],lstHolidays)</f>
        <v>1</v>
      </c>
      <c r="M624" s="9"/>
    </row>
    <row r="625" spans="1:13" ht="30" customHeight="1" x14ac:dyDescent="0.3">
      <c r="A625" s="50">
        <v>935</v>
      </c>
      <c r="B625" s="55">
        <v>44880</v>
      </c>
      <c r="C625" s="55">
        <v>44820</v>
      </c>
      <c r="D625" s="52" t="s">
        <v>1917</v>
      </c>
      <c r="E625" s="66" t="str">
        <f>IF(ISBLANK(LeaveTracker[[#This Row],[Employee Name]]),"-----",VLOOKUP(LeaveTracker[[#This Row],[Employee Name]],'List of Employees'!$B$4:$H$767,7))</f>
        <v>ONT</v>
      </c>
      <c r="F625" s="66" t="str">
        <f>IF(ISBLANK(LeaveTracker[[#This Row],[Employee Name]]),"-----",VLOOKUP(LeaveTracker[[#This Row],[Employee Name]],'List of Employees'!$B$4:$H$767,6))</f>
        <v>CASUAL</v>
      </c>
      <c r="G625" s="49">
        <v>44813</v>
      </c>
      <c r="H625" s="49">
        <v>44813</v>
      </c>
      <c r="I625" s="50" t="s">
        <v>81</v>
      </c>
      <c r="J625" s="52"/>
      <c r="K625" s="50" t="str">
        <f ca="1">LeaveTracker[[#This Row],[Days]]&amp;" "&amp;LeaveTracker[[#This Row],[Type of Leave]]</f>
        <v>1 SL</v>
      </c>
      <c r="L625" s="9">
        <f ca="1">NETWORKDAYS(LeaveTracker[[#This Row],[Start Date]],LeaveTracker[[#This Row],[End Date]],lstHolidays)</f>
        <v>1</v>
      </c>
      <c r="M625" s="9"/>
    </row>
    <row r="626" spans="1:13" ht="30" customHeight="1" x14ac:dyDescent="0.3">
      <c r="A626" s="50">
        <v>935</v>
      </c>
      <c r="B626" s="55">
        <v>44880</v>
      </c>
      <c r="C626" s="55">
        <v>44820</v>
      </c>
      <c r="D626" s="52" t="s">
        <v>1917</v>
      </c>
      <c r="E626" s="66" t="str">
        <f>IF(ISBLANK(LeaveTracker[[#This Row],[Employee Name]]),"-----",VLOOKUP(LeaveTracker[[#This Row],[Employee Name]],'List of Employees'!$B$4:$H$767,7))</f>
        <v>ONT</v>
      </c>
      <c r="F626" s="66" t="str">
        <f>IF(ISBLANK(LeaveTracker[[#This Row],[Employee Name]]),"-----",VLOOKUP(LeaveTracker[[#This Row],[Employee Name]],'List of Employees'!$B$4:$H$767,6))</f>
        <v>CASUAL</v>
      </c>
      <c r="G626" s="49">
        <v>44815</v>
      </c>
      <c r="H626" s="49">
        <v>44815</v>
      </c>
      <c r="I626" s="50" t="s">
        <v>81</v>
      </c>
      <c r="J626" s="52"/>
      <c r="K626" s="50" t="str">
        <f ca="1">LeaveTracker[[#This Row],[Days]]&amp;" "&amp;LeaveTracker[[#This Row],[Type of Leave]]</f>
        <v>0 SL</v>
      </c>
      <c r="L626" s="9">
        <f ca="1">NETWORKDAYS(LeaveTracker[[#This Row],[Start Date]],LeaveTracker[[#This Row],[End Date]],lstHolidays)</f>
        <v>0</v>
      </c>
      <c r="M626" s="9"/>
    </row>
    <row r="627" spans="1:13" ht="30" customHeight="1" x14ac:dyDescent="0.3">
      <c r="A627" s="50">
        <v>935</v>
      </c>
      <c r="B627" s="55">
        <v>44880</v>
      </c>
      <c r="C627" s="55">
        <v>44820</v>
      </c>
      <c r="D627" s="52" t="s">
        <v>1917</v>
      </c>
      <c r="E627" s="66" t="str">
        <f>IF(ISBLANK(LeaveTracker[[#This Row],[Employee Name]]),"-----",VLOOKUP(LeaveTracker[[#This Row],[Employee Name]],'List of Employees'!$B$4:$H$767,7))</f>
        <v>ONT</v>
      </c>
      <c r="F627" s="66" t="str">
        <f>IF(ISBLANK(LeaveTracker[[#This Row],[Employee Name]]),"-----",VLOOKUP(LeaveTracker[[#This Row],[Employee Name]],'List of Employees'!$B$4:$H$767,6))</f>
        <v>CASUAL</v>
      </c>
      <c r="G627" s="49">
        <v>44818</v>
      </c>
      <c r="H627" s="49">
        <v>44818</v>
      </c>
      <c r="I627" s="50" t="s">
        <v>81</v>
      </c>
      <c r="J627" s="52"/>
      <c r="K627" s="50" t="str">
        <f ca="1">LeaveTracker[[#This Row],[Days]]&amp;" "&amp;LeaveTracker[[#This Row],[Type of Leave]]</f>
        <v>1 SL</v>
      </c>
      <c r="L627" s="9">
        <f ca="1">NETWORKDAYS(LeaveTracker[[#This Row],[Start Date]],LeaveTracker[[#This Row],[End Date]],lstHolidays)</f>
        <v>1</v>
      </c>
      <c r="M627" s="9"/>
    </row>
    <row r="628" spans="1:13" ht="30" customHeight="1" x14ac:dyDescent="0.3">
      <c r="A628" s="50">
        <v>936</v>
      </c>
      <c r="B628" s="55">
        <v>44880</v>
      </c>
      <c r="C628" s="55">
        <v>44833</v>
      </c>
      <c r="D628" s="52" t="s">
        <v>1744</v>
      </c>
      <c r="E628" s="66" t="str">
        <f>IF(ISBLANK(LeaveTracker[[#This Row],[Employee Name]]),"-----",VLOOKUP(LeaveTracker[[#This Row],[Employee Name]],'List of Employees'!$B$4:$H$767,7))</f>
        <v>MAHOGANY MARKET</v>
      </c>
      <c r="F628" s="66" t="str">
        <f>IF(ISBLANK(LeaveTracker[[#This Row],[Employee Name]]),"-----",VLOOKUP(LeaveTracker[[#This Row],[Employee Name]],'List of Employees'!$B$4:$H$767,6))</f>
        <v>CASUAL</v>
      </c>
      <c r="G628" s="49">
        <v>44831</v>
      </c>
      <c r="H628" s="49">
        <v>44832</v>
      </c>
      <c r="I628" s="50" t="s">
        <v>81</v>
      </c>
      <c r="J628" s="52"/>
      <c r="K628" s="50" t="str">
        <f ca="1">LeaveTracker[[#This Row],[Days]]&amp;" "&amp;LeaveTracker[[#This Row],[Type of Leave]]</f>
        <v>2 SL</v>
      </c>
      <c r="L628" s="9">
        <f ca="1">NETWORKDAYS(LeaveTracker[[#This Row],[Start Date]],LeaveTracker[[#This Row],[End Date]],lstHolidays)</f>
        <v>2</v>
      </c>
      <c r="M628" s="9"/>
    </row>
    <row r="629" spans="1:13" ht="30" customHeight="1" x14ac:dyDescent="0.3">
      <c r="A629" s="50">
        <v>937</v>
      </c>
      <c r="B629" s="55">
        <v>44880</v>
      </c>
      <c r="C629" s="55">
        <v>44818</v>
      </c>
      <c r="D629" s="52" t="s">
        <v>1859</v>
      </c>
      <c r="E629" s="66" t="str">
        <f>IF(ISBLANK(LeaveTracker[[#This Row],[Employee Name]]),"-----",VLOOKUP(LeaveTracker[[#This Row],[Employee Name]],'List of Employees'!$B$4:$H$767,7))</f>
        <v>TICC</v>
      </c>
      <c r="F629" s="66" t="str">
        <f>IF(ISBLANK(LeaveTracker[[#This Row],[Employee Name]]),"-----",VLOOKUP(LeaveTracker[[#This Row],[Employee Name]],'List of Employees'!$B$4:$H$767,6))</f>
        <v>CASUAL</v>
      </c>
      <c r="G629" s="49">
        <v>44813</v>
      </c>
      <c r="H629" s="49">
        <v>44813</v>
      </c>
      <c r="I629" s="50" t="s">
        <v>81</v>
      </c>
      <c r="J629" s="52"/>
      <c r="K629" s="50" t="str">
        <f ca="1">LeaveTracker[[#This Row],[Days]]&amp;" "&amp;LeaveTracker[[#This Row],[Type of Leave]]</f>
        <v>1 SL</v>
      </c>
      <c r="L629" s="9">
        <f ca="1">NETWORKDAYS(LeaveTracker[[#This Row],[Start Date]],LeaveTracker[[#This Row],[End Date]],lstHolidays)</f>
        <v>1</v>
      </c>
      <c r="M629" s="9"/>
    </row>
    <row r="630" spans="1:13" ht="30" customHeight="1" x14ac:dyDescent="0.3">
      <c r="A630" s="50">
        <v>938</v>
      </c>
      <c r="B630" s="55">
        <v>44880</v>
      </c>
      <c r="C630" s="55">
        <v>44810</v>
      </c>
      <c r="D630" s="52" t="s">
        <v>1859</v>
      </c>
      <c r="E630" s="66" t="str">
        <f>IF(ISBLANK(LeaveTracker[[#This Row],[Employee Name]]),"-----",VLOOKUP(LeaveTracker[[#This Row],[Employee Name]],'List of Employees'!$B$4:$H$767,7))</f>
        <v>TICC</v>
      </c>
      <c r="F630" s="66" t="str">
        <f>IF(ISBLANK(LeaveTracker[[#This Row],[Employee Name]]),"-----",VLOOKUP(LeaveTracker[[#This Row],[Employee Name]],'List of Employees'!$B$4:$H$767,6))</f>
        <v>CASUAL</v>
      </c>
      <c r="G630" s="49">
        <v>44806</v>
      </c>
      <c r="H630" s="49">
        <v>44806</v>
      </c>
      <c r="I630" s="50" t="s">
        <v>81</v>
      </c>
      <c r="J630" s="52"/>
      <c r="K630" s="50" t="str">
        <f ca="1">LeaveTracker[[#This Row],[Days]]&amp;" "&amp;LeaveTracker[[#This Row],[Type of Leave]]</f>
        <v>1 SL</v>
      </c>
      <c r="L630" s="9">
        <f ca="1">NETWORKDAYS(LeaveTracker[[#This Row],[Start Date]],LeaveTracker[[#This Row],[End Date]],lstHolidays)</f>
        <v>1</v>
      </c>
      <c r="M630" s="9"/>
    </row>
    <row r="631" spans="1:13" ht="30" customHeight="1" x14ac:dyDescent="0.3">
      <c r="A631" s="50">
        <v>939</v>
      </c>
      <c r="B631" s="55">
        <v>44880</v>
      </c>
      <c r="C631" s="55">
        <v>44809</v>
      </c>
      <c r="D631" s="52" t="s">
        <v>1717</v>
      </c>
      <c r="E631" s="66" t="str">
        <f>IF(ISBLANK(LeaveTracker[[#This Row],[Employee Name]]),"-----",VLOOKUP(LeaveTracker[[#This Row],[Employee Name]],'List of Employees'!$B$4:$H$767,7))</f>
        <v>LEGAL</v>
      </c>
      <c r="F631" s="66" t="str">
        <f>IF(ISBLANK(LeaveTracker[[#This Row],[Employee Name]]),"-----",VLOOKUP(LeaveTracker[[#This Row],[Employee Name]],'List of Employees'!$B$4:$H$767,6))</f>
        <v>CASUAL</v>
      </c>
      <c r="G631" s="49">
        <v>44809</v>
      </c>
      <c r="H631" s="49">
        <v>44809</v>
      </c>
      <c r="I631" s="50" t="s">
        <v>82</v>
      </c>
      <c r="J631" s="52"/>
      <c r="K631" s="50" t="str">
        <f ca="1">LeaveTracker[[#This Row],[Days]]&amp;" "&amp;LeaveTracker[[#This Row],[Type of Leave]]</f>
        <v>1 VL</v>
      </c>
      <c r="L631" s="9">
        <f ca="1">NETWORKDAYS(LeaveTracker[[#This Row],[Start Date]],LeaveTracker[[#This Row],[End Date]],lstHolidays)</f>
        <v>1</v>
      </c>
      <c r="M631" s="9"/>
    </row>
    <row r="632" spans="1:13" ht="30" customHeight="1" x14ac:dyDescent="0.3">
      <c r="A632" s="50">
        <v>939</v>
      </c>
      <c r="B632" s="55">
        <v>44880</v>
      </c>
      <c r="C632" s="55">
        <v>44809</v>
      </c>
      <c r="D632" s="52" t="s">
        <v>1717</v>
      </c>
      <c r="E632" s="66" t="str">
        <f>IF(ISBLANK(LeaveTracker[[#This Row],[Employee Name]]),"-----",VLOOKUP(LeaveTracker[[#This Row],[Employee Name]],'List of Employees'!$B$4:$H$767,7))</f>
        <v>LEGAL</v>
      </c>
      <c r="F632" s="66" t="str">
        <f>IF(ISBLANK(LeaveTracker[[#This Row],[Employee Name]]),"-----",VLOOKUP(LeaveTracker[[#This Row],[Employee Name]],'List of Employees'!$B$4:$H$767,6))</f>
        <v>CASUAL</v>
      </c>
      <c r="G632" s="49">
        <v>44810</v>
      </c>
      <c r="H632" s="49">
        <v>44810</v>
      </c>
      <c r="I632" s="50" t="s">
        <v>297</v>
      </c>
      <c r="J632" s="52" t="s">
        <v>1000</v>
      </c>
      <c r="K632" s="50" t="str">
        <f ca="1">LeaveTracker[[#This Row],[Days]]&amp;" "&amp;LeaveTracker[[#This Row],[Type of Leave]]</f>
        <v>1 OTHER</v>
      </c>
      <c r="L632" s="9">
        <f ca="1">NETWORKDAYS(LeaveTracker[[#This Row],[Start Date]],LeaveTracker[[#This Row],[End Date]],lstHolidays)</f>
        <v>1</v>
      </c>
      <c r="M632" s="9"/>
    </row>
    <row r="633" spans="1:13" ht="30" customHeight="1" x14ac:dyDescent="0.3">
      <c r="A633" s="50">
        <v>939</v>
      </c>
      <c r="B633" s="55">
        <v>44880</v>
      </c>
      <c r="C633" s="55">
        <v>44809</v>
      </c>
      <c r="D633" s="52" t="s">
        <v>1717</v>
      </c>
      <c r="E633" s="66" t="str">
        <f>IF(ISBLANK(LeaveTracker[[#This Row],[Employee Name]]),"-----",VLOOKUP(LeaveTracker[[#This Row],[Employee Name]],'List of Employees'!$B$4:$H$767,7))</f>
        <v>LEGAL</v>
      </c>
      <c r="F633" s="66" t="str">
        <f>IF(ISBLANK(LeaveTracker[[#This Row],[Employee Name]]),"-----",VLOOKUP(LeaveTracker[[#This Row],[Employee Name]],'List of Employees'!$B$4:$H$767,6))</f>
        <v>CASUAL</v>
      </c>
      <c r="G633" s="49">
        <v>44823</v>
      </c>
      <c r="H633" s="49">
        <v>44824</v>
      </c>
      <c r="I633" s="50" t="s">
        <v>297</v>
      </c>
      <c r="J633" s="52" t="s">
        <v>1000</v>
      </c>
      <c r="K633" s="50" t="str">
        <f ca="1">LeaveTracker[[#This Row],[Days]]&amp;" "&amp;LeaveTracker[[#This Row],[Type of Leave]]</f>
        <v>2 OTHER</v>
      </c>
      <c r="L633" s="9">
        <f ca="1">NETWORKDAYS(LeaveTracker[[#This Row],[Start Date]],LeaveTracker[[#This Row],[End Date]],lstHolidays)</f>
        <v>2</v>
      </c>
      <c r="M633" s="9"/>
    </row>
    <row r="634" spans="1:13" ht="30" customHeight="1" x14ac:dyDescent="0.3">
      <c r="A634" s="50">
        <v>940</v>
      </c>
      <c r="B634" s="55">
        <v>44880</v>
      </c>
      <c r="C634" s="55">
        <v>44810</v>
      </c>
      <c r="D634" s="52" t="s">
        <v>1845</v>
      </c>
      <c r="E634" s="66" t="str">
        <f>IF(ISBLANK(LeaveTracker[[#This Row],[Employee Name]]),"-----",VLOOKUP(LeaveTracker[[#This Row],[Employee Name]],'List of Employees'!$B$4:$H$767,7))</f>
        <v>TICC</v>
      </c>
      <c r="F634" s="66" t="str">
        <f>IF(ISBLANK(LeaveTracker[[#This Row],[Employee Name]]),"-----",VLOOKUP(LeaveTracker[[#This Row],[Employee Name]],'List of Employees'!$B$4:$H$767,6))</f>
        <v>CASUAL</v>
      </c>
      <c r="G634" s="49">
        <v>44823</v>
      </c>
      <c r="H634" s="49">
        <v>44823</v>
      </c>
      <c r="I634" s="50" t="s">
        <v>297</v>
      </c>
      <c r="J634" s="52" t="s">
        <v>1000</v>
      </c>
      <c r="K634" s="50" t="str">
        <f ca="1">LeaveTracker[[#This Row],[Days]]&amp;" "&amp;LeaveTracker[[#This Row],[Type of Leave]]</f>
        <v>1 OTHER</v>
      </c>
      <c r="L634" s="9">
        <f ca="1">NETWORKDAYS(LeaveTracker[[#This Row],[Start Date]],LeaveTracker[[#This Row],[End Date]],lstHolidays)</f>
        <v>1</v>
      </c>
      <c r="M634" s="9"/>
    </row>
    <row r="635" spans="1:13" ht="30" customHeight="1" x14ac:dyDescent="0.3">
      <c r="A635" s="50">
        <v>941</v>
      </c>
      <c r="B635" s="55">
        <v>44880</v>
      </c>
      <c r="C635" s="55">
        <v>44805</v>
      </c>
      <c r="D635" s="52" t="s">
        <v>2511</v>
      </c>
      <c r="E635" s="66" t="str">
        <f>IF(ISBLANK(LeaveTracker[[#This Row],[Employee Name]]),"-----",VLOOKUP(LeaveTracker[[#This Row],[Employee Name]],'List of Employees'!$B$4:$H$767,7))</f>
        <v>ONT</v>
      </c>
      <c r="F635" s="66" t="str">
        <f>IF(ISBLANK(LeaveTracker[[#This Row],[Employee Name]]),"-----",VLOOKUP(LeaveTracker[[#This Row],[Employee Name]],'List of Employees'!$B$4:$H$767,6))</f>
        <v>CASUAL</v>
      </c>
      <c r="G635" s="49">
        <v>44774</v>
      </c>
      <c r="H635" s="49">
        <v>44792</v>
      </c>
      <c r="I635" s="50" t="s">
        <v>81</v>
      </c>
      <c r="J635" s="52"/>
      <c r="K635" s="50" t="str">
        <f ca="1">LeaveTracker[[#This Row],[Days]]&amp;" "&amp;LeaveTracker[[#This Row],[Type of Leave]]</f>
        <v>15 SL</v>
      </c>
      <c r="L635" s="9">
        <f ca="1">NETWORKDAYS(LeaveTracker[[#This Row],[Start Date]],LeaveTracker[[#This Row],[End Date]],lstHolidays)</f>
        <v>15</v>
      </c>
      <c r="M635" s="9"/>
    </row>
    <row r="636" spans="1:13" ht="30" customHeight="1" x14ac:dyDescent="0.3">
      <c r="A636" s="50">
        <v>942</v>
      </c>
      <c r="B636" s="55">
        <v>44880</v>
      </c>
      <c r="C636" s="55">
        <v>44827</v>
      </c>
      <c r="D636" s="52" t="s">
        <v>1744</v>
      </c>
      <c r="E636" s="66" t="str">
        <f>IF(ISBLANK(LeaveTracker[[#This Row],[Employee Name]]),"-----",VLOOKUP(LeaveTracker[[#This Row],[Employee Name]],'List of Employees'!$B$4:$H$767,7))</f>
        <v>MAHOGANY MARKET</v>
      </c>
      <c r="F636" s="66" t="str">
        <f>IF(ISBLANK(LeaveTracker[[#This Row],[Employee Name]]),"-----",VLOOKUP(LeaveTracker[[#This Row],[Employee Name]],'List of Employees'!$B$4:$H$767,6))</f>
        <v>CASUAL</v>
      </c>
      <c r="G636" s="49">
        <v>44826</v>
      </c>
      <c r="H636" s="49">
        <v>44826</v>
      </c>
      <c r="I636" s="50" t="s">
        <v>81</v>
      </c>
      <c r="J636" s="52"/>
      <c r="K636" s="50" t="str">
        <f ca="1">LeaveTracker[[#This Row],[Days]]&amp;" "&amp;LeaveTracker[[#This Row],[Type of Leave]]</f>
        <v>1 SL</v>
      </c>
      <c r="L636" s="9">
        <f ca="1">NETWORKDAYS(LeaveTracker[[#This Row],[Start Date]],LeaveTracker[[#This Row],[End Date]],lstHolidays)</f>
        <v>1</v>
      </c>
      <c r="M636" s="9"/>
    </row>
    <row r="637" spans="1:13" ht="30" customHeight="1" x14ac:dyDescent="0.3">
      <c r="A637" s="50">
        <v>943</v>
      </c>
      <c r="B637" s="55">
        <v>44880</v>
      </c>
      <c r="C637" s="55">
        <v>44825</v>
      </c>
      <c r="D637" s="52" t="s">
        <v>1744</v>
      </c>
      <c r="E637" s="66" t="str">
        <f>IF(ISBLANK(LeaveTracker[[#This Row],[Employee Name]]),"-----",VLOOKUP(LeaveTracker[[#This Row],[Employee Name]],'List of Employees'!$B$4:$H$767,7))</f>
        <v>MAHOGANY MARKET</v>
      </c>
      <c r="F637" s="66" t="str">
        <f>IF(ISBLANK(LeaveTracker[[#This Row],[Employee Name]]),"-----",VLOOKUP(LeaveTracker[[#This Row],[Employee Name]],'List of Employees'!$B$4:$H$767,6))</f>
        <v>CASUAL</v>
      </c>
      <c r="G637" s="49">
        <v>44834</v>
      </c>
      <c r="H637" s="49">
        <v>44834</v>
      </c>
      <c r="I637" s="50" t="s">
        <v>297</v>
      </c>
      <c r="J637" s="52" t="s">
        <v>1000</v>
      </c>
      <c r="K637" s="50" t="str">
        <f ca="1">LeaveTracker[[#This Row],[Days]]&amp;" "&amp;LeaveTracker[[#This Row],[Type of Leave]]</f>
        <v>1 OTHER</v>
      </c>
      <c r="L637" s="9">
        <f ca="1">NETWORKDAYS(LeaveTracker[[#This Row],[Start Date]],LeaveTracker[[#This Row],[End Date]],lstHolidays)</f>
        <v>1</v>
      </c>
      <c r="M637" s="9"/>
    </row>
    <row r="638" spans="1:13" ht="30" customHeight="1" x14ac:dyDescent="0.3">
      <c r="A638" s="50">
        <v>944</v>
      </c>
      <c r="B638" s="55">
        <v>44880</v>
      </c>
      <c r="C638" s="55">
        <v>44807</v>
      </c>
      <c r="D638" s="52" t="s">
        <v>1917</v>
      </c>
      <c r="E638" s="66" t="str">
        <f>IF(ISBLANK(LeaveTracker[[#This Row],[Employee Name]]),"-----",VLOOKUP(LeaveTracker[[#This Row],[Employee Name]],'List of Employees'!$B$4:$H$767,7))</f>
        <v>ONT</v>
      </c>
      <c r="F638" s="66" t="str">
        <f>IF(ISBLANK(LeaveTracker[[#This Row],[Employee Name]]),"-----",VLOOKUP(LeaveTracker[[#This Row],[Employee Name]],'List of Employees'!$B$4:$H$767,6))</f>
        <v>CASUAL</v>
      </c>
      <c r="G638" s="49">
        <v>44812</v>
      </c>
      <c r="H638" s="49">
        <v>44812</v>
      </c>
      <c r="I638" s="50" t="s">
        <v>297</v>
      </c>
      <c r="J638" s="52" t="s">
        <v>1000</v>
      </c>
      <c r="K638" s="50" t="str">
        <f ca="1">LeaveTracker[[#This Row],[Days]]&amp;" "&amp;LeaveTracker[[#This Row],[Type of Leave]]</f>
        <v>1 OTHER</v>
      </c>
      <c r="L638" s="9">
        <f ca="1">NETWORKDAYS(LeaveTracker[[#This Row],[Start Date]],LeaveTracker[[#This Row],[End Date]],lstHolidays)</f>
        <v>1</v>
      </c>
      <c r="M638" s="9"/>
    </row>
    <row r="639" spans="1:13" ht="30" customHeight="1" x14ac:dyDescent="0.3">
      <c r="A639" s="50">
        <v>945</v>
      </c>
      <c r="B639" s="55">
        <v>44880</v>
      </c>
      <c r="C639" s="55">
        <v>44811</v>
      </c>
      <c r="D639" s="52" t="s">
        <v>1832</v>
      </c>
      <c r="E639" s="66" t="str">
        <f>IF(ISBLANK(LeaveTracker[[#This Row],[Employee Name]]),"-----",VLOOKUP(LeaveTracker[[#This Row],[Employee Name]],'List of Employees'!$B$4:$H$767,7))</f>
        <v>CENRO</v>
      </c>
      <c r="F639" s="66" t="str">
        <f>IF(ISBLANK(LeaveTracker[[#This Row],[Employee Name]]),"-----",VLOOKUP(LeaveTracker[[#This Row],[Employee Name]],'List of Employees'!$B$4:$H$767,6))</f>
        <v>CASUAL</v>
      </c>
      <c r="G639" s="49">
        <v>44810</v>
      </c>
      <c r="H639" s="49">
        <v>44810</v>
      </c>
      <c r="I639" s="50" t="s">
        <v>81</v>
      </c>
      <c r="J639" s="52"/>
      <c r="K639" s="50" t="str">
        <f ca="1">LeaveTracker[[#This Row],[Days]]&amp;" "&amp;LeaveTracker[[#This Row],[Type of Leave]]</f>
        <v>1 SL</v>
      </c>
      <c r="L639" s="9">
        <f ca="1">NETWORKDAYS(LeaveTracker[[#This Row],[Start Date]],LeaveTracker[[#This Row],[End Date]],lstHolidays)</f>
        <v>1</v>
      </c>
      <c r="M639" s="9"/>
    </row>
    <row r="640" spans="1:13" ht="30" customHeight="1" x14ac:dyDescent="0.3">
      <c r="A640" s="50">
        <v>946</v>
      </c>
      <c r="B640" s="55">
        <v>44880</v>
      </c>
      <c r="C640" s="55">
        <v>44785</v>
      </c>
      <c r="D640" s="52" t="s">
        <v>1900</v>
      </c>
      <c r="E640" s="66" t="str">
        <f>IF(ISBLANK(LeaveTracker[[#This Row],[Employee Name]]),"-----",VLOOKUP(LeaveTracker[[#This Row],[Employee Name]],'List of Employees'!$B$4:$H$767,7))</f>
        <v>ONT</v>
      </c>
      <c r="F640" s="66" t="str">
        <f>IF(ISBLANK(LeaveTracker[[#This Row],[Employee Name]]),"-----",VLOOKUP(LeaveTracker[[#This Row],[Employee Name]],'List of Employees'!$B$4:$H$767,6))</f>
        <v>CASUAL</v>
      </c>
      <c r="G640" s="49">
        <v>44779</v>
      </c>
      <c r="H640" s="49">
        <v>44782</v>
      </c>
      <c r="I640" s="50" t="s">
        <v>81</v>
      </c>
      <c r="J640" s="52"/>
      <c r="K640" s="50" t="str">
        <f ca="1">LeaveTracker[[#This Row],[Days]]&amp;" "&amp;LeaveTracker[[#This Row],[Type of Leave]]</f>
        <v>2 SL</v>
      </c>
      <c r="L640" s="9">
        <f ca="1">NETWORKDAYS(LeaveTracker[[#This Row],[Start Date]],LeaveTracker[[#This Row],[End Date]],lstHolidays)</f>
        <v>2</v>
      </c>
      <c r="M640" s="9"/>
    </row>
    <row r="641" spans="1:13" ht="30" customHeight="1" x14ac:dyDescent="0.3">
      <c r="A641" s="50">
        <v>947</v>
      </c>
      <c r="B641" s="55">
        <v>44880</v>
      </c>
      <c r="C641" s="55">
        <v>44816</v>
      </c>
      <c r="D641" s="51" t="s">
        <v>2614</v>
      </c>
      <c r="E641" s="66" t="str">
        <f>IF(ISBLANK(LeaveTracker[[#This Row],[Employee Name]]),"-----",VLOOKUP(LeaveTracker[[#This Row],[Employee Name]],'List of Employees'!$B$4:$H$767,7))</f>
        <v>CSWDO</v>
      </c>
      <c r="F641" s="66" t="str">
        <f>IF(ISBLANK(LeaveTracker[[#This Row],[Employee Name]]),"-----",VLOOKUP(LeaveTracker[[#This Row],[Employee Name]],'List of Employees'!$B$4:$H$767,6))</f>
        <v>PERMANENT</v>
      </c>
      <c r="G641" s="49">
        <v>44813</v>
      </c>
      <c r="H641" s="49">
        <v>44813</v>
      </c>
      <c r="I641" s="50" t="s">
        <v>81</v>
      </c>
      <c r="J641" s="52"/>
      <c r="K641" s="50" t="str">
        <f ca="1">LeaveTracker[[#This Row],[Days]]&amp;" "&amp;LeaveTracker[[#This Row],[Type of Leave]]</f>
        <v>1 SL</v>
      </c>
      <c r="L641" s="9">
        <f ca="1">NETWORKDAYS(LeaveTracker[[#This Row],[Start Date]],LeaveTracker[[#This Row],[End Date]],lstHolidays)</f>
        <v>1</v>
      </c>
      <c r="M641" s="9"/>
    </row>
    <row r="642" spans="1:13" ht="30" customHeight="1" x14ac:dyDescent="0.3">
      <c r="A642" s="50">
        <v>948</v>
      </c>
      <c r="B642" s="55">
        <v>44880</v>
      </c>
      <c r="C642" s="55">
        <v>44833</v>
      </c>
      <c r="D642" s="52" t="s">
        <v>1770</v>
      </c>
      <c r="E642" s="66" t="str">
        <f>IF(ISBLANK(LeaveTracker[[#This Row],[Employee Name]]),"-----",VLOOKUP(LeaveTracker[[#This Row],[Employee Name]],'List of Employees'!$B$4:$H$767,7))</f>
        <v>SP</v>
      </c>
      <c r="F642" s="66" t="str">
        <f>IF(ISBLANK(LeaveTracker[[#This Row],[Employee Name]]),"-----",VLOOKUP(LeaveTracker[[#This Row],[Employee Name]],'List of Employees'!$B$4:$H$767,6))</f>
        <v>CASUAL</v>
      </c>
      <c r="G642" s="49">
        <v>44832</v>
      </c>
      <c r="H642" s="49">
        <v>44832</v>
      </c>
      <c r="I642" s="50" t="s">
        <v>81</v>
      </c>
      <c r="J642" s="52"/>
      <c r="K642" s="50" t="str">
        <f ca="1">LeaveTracker[[#This Row],[Days]]&amp;" "&amp;LeaveTracker[[#This Row],[Type of Leave]]</f>
        <v>1 SL</v>
      </c>
      <c r="L642" s="9">
        <f ca="1">NETWORKDAYS(LeaveTracker[[#This Row],[Start Date]],LeaveTracker[[#This Row],[End Date]],lstHolidays)</f>
        <v>1</v>
      </c>
      <c r="M642" s="9"/>
    </row>
    <row r="643" spans="1:13" ht="30" customHeight="1" x14ac:dyDescent="0.3">
      <c r="A643" s="50">
        <v>949</v>
      </c>
      <c r="B643" s="55">
        <v>44880</v>
      </c>
      <c r="C643" s="55">
        <v>44827</v>
      </c>
      <c r="D643" s="52" t="s">
        <v>1767</v>
      </c>
      <c r="E643" s="66" t="str">
        <f>IF(ISBLANK(LeaveTracker[[#This Row],[Employee Name]]),"-----",VLOOKUP(LeaveTracker[[#This Row],[Employee Name]],'List of Employees'!$B$4:$H$767,7))</f>
        <v>CHO</v>
      </c>
      <c r="F643" s="66" t="str">
        <f>IF(ISBLANK(LeaveTracker[[#This Row],[Employee Name]]),"-----",VLOOKUP(LeaveTracker[[#This Row],[Employee Name]],'List of Employees'!$B$4:$H$767,6))</f>
        <v>CASUAL</v>
      </c>
      <c r="G643" s="49">
        <v>44832</v>
      </c>
      <c r="H643" s="49">
        <v>44833</v>
      </c>
      <c r="I643" s="50" t="s">
        <v>82</v>
      </c>
      <c r="J643" s="52"/>
      <c r="K643" s="50" t="str">
        <f ca="1">LeaveTracker[[#This Row],[Days]]&amp;" "&amp;LeaveTracker[[#This Row],[Type of Leave]]</f>
        <v>2 VL</v>
      </c>
      <c r="L643" s="9">
        <f ca="1">NETWORKDAYS(LeaveTracker[[#This Row],[Start Date]],LeaveTracker[[#This Row],[End Date]],lstHolidays)</f>
        <v>2</v>
      </c>
      <c r="M643" s="9"/>
    </row>
    <row r="644" spans="1:13" ht="30" customHeight="1" x14ac:dyDescent="0.3">
      <c r="A644" s="50">
        <v>950</v>
      </c>
      <c r="B644" s="55">
        <v>44880</v>
      </c>
      <c r="C644" s="55">
        <v>44816</v>
      </c>
      <c r="D644" s="52" t="s">
        <v>2319</v>
      </c>
      <c r="E644" s="66" t="str">
        <f>IF(ISBLANK(LeaveTracker[[#This Row],[Employee Name]]),"-----",VLOOKUP(LeaveTracker[[#This Row],[Employee Name]],'List of Employees'!$B$4:$H$767,7))</f>
        <v>CEO</v>
      </c>
      <c r="F644" s="66" t="str">
        <f>IF(ISBLANK(LeaveTracker[[#This Row],[Employee Name]]),"-----",VLOOKUP(LeaveTracker[[#This Row],[Employee Name]],'List of Employees'!$B$4:$H$767,6))</f>
        <v>CASUAL</v>
      </c>
      <c r="G644" s="49">
        <v>44813</v>
      </c>
      <c r="H644" s="49">
        <v>44813</v>
      </c>
      <c r="I644" s="50" t="s">
        <v>81</v>
      </c>
      <c r="J644" s="52"/>
      <c r="K644" s="50" t="str">
        <f ca="1">LeaveTracker[[#This Row],[Days]]&amp;" "&amp;LeaveTracker[[#This Row],[Type of Leave]]</f>
        <v>1 SL</v>
      </c>
      <c r="L644" s="9">
        <f ca="1">NETWORKDAYS(LeaveTracker[[#This Row],[Start Date]],LeaveTracker[[#This Row],[End Date]],lstHolidays)</f>
        <v>1</v>
      </c>
      <c r="M644" s="9"/>
    </row>
    <row r="645" spans="1:13" ht="30" customHeight="1" x14ac:dyDescent="0.3">
      <c r="A645" s="50">
        <v>951</v>
      </c>
      <c r="B645" s="55">
        <v>44880</v>
      </c>
      <c r="C645" s="55">
        <v>44834</v>
      </c>
      <c r="D645" s="52" t="s">
        <v>1760</v>
      </c>
      <c r="E645" s="66" t="str">
        <f>IF(ISBLANK(LeaveTracker[[#This Row],[Employee Name]]),"-----",VLOOKUP(LeaveTracker[[#This Row],[Employee Name]],'List of Employees'!$B$4:$H$767,7))</f>
        <v>GSO</v>
      </c>
      <c r="F645" s="66" t="str">
        <f>IF(ISBLANK(LeaveTracker[[#This Row],[Employee Name]]),"-----",VLOOKUP(LeaveTracker[[#This Row],[Employee Name]],'List of Employees'!$B$4:$H$767,6))</f>
        <v>CASUAL</v>
      </c>
      <c r="G645" s="49">
        <v>44833</v>
      </c>
      <c r="H645" s="49">
        <v>44833</v>
      </c>
      <c r="I645" s="50" t="s">
        <v>81</v>
      </c>
      <c r="J645" s="52"/>
      <c r="K645" s="50" t="str">
        <f ca="1">LeaveTracker[[#This Row],[Days]]&amp;" "&amp;LeaveTracker[[#This Row],[Type of Leave]]</f>
        <v>1 SL</v>
      </c>
      <c r="L645" s="9">
        <f ca="1">NETWORKDAYS(LeaveTracker[[#This Row],[Start Date]],LeaveTracker[[#This Row],[End Date]],lstHolidays)</f>
        <v>1</v>
      </c>
      <c r="M645" s="9"/>
    </row>
    <row r="646" spans="1:13" ht="30" customHeight="1" x14ac:dyDescent="0.3">
      <c r="A646" s="50">
        <v>952</v>
      </c>
      <c r="B646" s="55">
        <v>44880</v>
      </c>
      <c r="C646" s="55">
        <v>44805</v>
      </c>
      <c r="D646" s="52" t="s">
        <v>1867</v>
      </c>
      <c r="E646" s="66" t="str">
        <f>IF(ISBLANK(LeaveTracker[[#This Row],[Employee Name]]),"-----",VLOOKUP(LeaveTracker[[#This Row],[Employee Name]],'List of Employees'!$B$4:$H$767,7))</f>
        <v>GSO</v>
      </c>
      <c r="F646" s="66" t="str">
        <f>IF(ISBLANK(LeaveTracker[[#This Row],[Employee Name]]),"-----",VLOOKUP(LeaveTracker[[#This Row],[Employee Name]],'List of Employees'!$B$4:$H$767,6))</f>
        <v>CASUAL</v>
      </c>
      <c r="G646" s="49">
        <v>44803</v>
      </c>
      <c r="H646" s="49">
        <v>44804</v>
      </c>
      <c r="I646" s="50" t="s">
        <v>81</v>
      </c>
      <c r="J646" s="52"/>
      <c r="K646" s="50" t="str">
        <f ca="1">LeaveTracker[[#This Row],[Days]]&amp;" "&amp;LeaveTracker[[#This Row],[Type of Leave]]</f>
        <v>2 SL</v>
      </c>
      <c r="L646" s="9">
        <f ca="1">NETWORKDAYS(LeaveTracker[[#This Row],[Start Date]],LeaveTracker[[#This Row],[End Date]],lstHolidays)</f>
        <v>2</v>
      </c>
      <c r="M646" s="9"/>
    </row>
    <row r="647" spans="1:13" ht="30" customHeight="1" x14ac:dyDescent="0.3">
      <c r="A647" s="50">
        <v>953</v>
      </c>
      <c r="B647" s="55">
        <v>44880</v>
      </c>
      <c r="C647" s="55">
        <v>44816</v>
      </c>
      <c r="D647" s="52" t="s">
        <v>1867</v>
      </c>
      <c r="E647" s="66" t="str">
        <f>IF(ISBLANK(LeaveTracker[[#This Row],[Employee Name]]),"-----",VLOOKUP(LeaveTracker[[#This Row],[Employee Name]],'List of Employees'!$B$4:$H$767,7))</f>
        <v>GSO</v>
      </c>
      <c r="F647" s="66" t="str">
        <f>IF(ISBLANK(LeaveTracker[[#This Row],[Employee Name]]),"-----",VLOOKUP(LeaveTracker[[#This Row],[Employee Name]],'List of Employees'!$B$4:$H$767,6))</f>
        <v>CASUAL</v>
      </c>
      <c r="G647" s="49">
        <v>44809</v>
      </c>
      <c r="H647" s="49">
        <v>44813</v>
      </c>
      <c r="I647" s="50" t="s">
        <v>81</v>
      </c>
      <c r="J647" s="52"/>
      <c r="K647" s="50" t="str">
        <f ca="1">LeaveTracker[[#This Row],[Days]]&amp;" "&amp;LeaveTracker[[#This Row],[Type of Leave]]</f>
        <v>5 SL</v>
      </c>
      <c r="L647" s="9">
        <f ca="1">NETWORKDAYS(LeaveTracker[[#This Row],[Start Date]],LeaveTracker[[#This Row],[End Date]],lstHolidays)</f>
        <v>5</v>
      </c>
      <c r="M647" s="9"/>
    </row>
    <row r="648" spans="1:13" ht="30" customHeight="1" x14ac:dyDescent="0.3">
      <c r="A648" s="50">
        <v>954</v>
      </c>
      <c r="B648" s="55">
        <v>44880</v>
      </c>
      <c r="C648" s="55">
        <v>44824</v>
      </c>
      <c r="D648" s="52" t="s">
        <v>1867</v>
      </c>
      <c r="E648" s="66" t="str">
        <f>IF(ISBLANK(LeaveTracker[[#This Row],[Employee Name]]),"-----",VLOOKUP(LeaveTracker[[#This Row],[Employee Name]],'List of Employees'!$B$4:$H$767,7))</f>
        <v>GSO</v>
      </c>
      <c r="F648" s="66" t="str">
        <f>IF(ISBLANK(LeaveTracker[[#This Row],[Employee Name]]),"-----",VLOOKUP(LeaveTracker[[#This Row],[Employee Name]],'List of Employees'!$B$4:$H$767,6))</f>
        <v>CASUAL</v>
      </c>
      <c r="G648" s="49">
        <v>44823</v>
      </c>
      <c r="H648" s="49">
        <v>44823</v>
      </c>
      <c r="I648" s="50" t="s">
        <v>81</v>
      </c>
      <c r="J648" s="52"/>
      <c r="K648" s="50" t="str">
        <f ca="1">LeaveTracker[[#This Row],[Days]]&amp;" "&amp;LeaveTracker[[#This Row],[Type of Leave]]</f>
        <v>1 SL</v>
      </c>
      <c r="L648" s="9">
        <f ca="1">NETWORKDAYS(LeaveTracker[[#This Row],[Start Date]],LeaveTracker[[#This Row],[End Date]],lstHolidays)</f>
        <v>1</v>
      </c>
      <c r="M648" s="9"/>
    </row>
    <row r="649" spans="1:13" ht="30" customHeight="1" x14ac:dyDescent="0.3">
      <c r="A649" s="50">
        <v>955</v>
      </c>
      <c r="B649" s="55">
        <v>44880</v>
      </c>
      <c r="C649" s="55">
        <v>44809</v>
      </c>
      <c r="D649" s="52" t="s">
        <v>1799</v>
      </c>
      <c r="E649" s="66" t="str">
        <f>IF(ISBLANK(LeaveTracker[[#This Row],[Employee Name]]),"-----",VLOOKUP(LeaveTracker[[#This Row],[Employee Name]],'List of Employees'!$B$4:$H$767,7))</f>
        <v>HOUSING</v>
      </c>
      <c r="F649" s="66" t="str">
        <f>IF(ISBLANK(LeaveTracker[[#This Row],[Employee Name]]),"-----",VLOOKUP(LeaveTracker[[#This Row],[Employee Name]],'List of Employees'!$B$4:$H$767,6))</f>
        <v>CASUAL</v>
      </c>
      <c r="G649" s="49">
        <v>44806</v>
      </c>
      <c r="H649" s="49">
        <v>44806</v>
      </c>
      <c r="I649" s="50" t="s">
        <v>81</v>
      </c>
      <c r="J649" s="52"/>
      <c r="K649" s="50" t="str">
        <f ca="1">LeaveTracker[[#This Row],[Days]]&amp;" "&amp;LeaveTracker[[#This Row],[Type of Leave]]</f>
        <v>1 SL</v>
      </c>
      <c r="L649" s="9">
        <f ca="1">NETWORKDAYS(LeaveTracker[[#This Row],[Start Date]],LeaveTracker[[#This Row],[End Date]],lstHolidays)</f>
        <v>1</v>
      </c>
      <c r="M649" s="9"/>
    </row>
    <row r="650" spans="1:13" ht="30" customHeight="1" x14ac:dyDescent="0.3">
      <c r="A650" s="50">
        <v>956</v>
      </c>
      <c r="B650" s="55">
        <v>44880</v>
      </c>
      <c r="C650" s="55">
        <v>44830</v>
      </c>
      <c r="D650" s="52" t="s">
        <v>1918</v>
      </c>
      <c r="E650" s="66" t="str">
        <f>IF(ISBLANK(LeaveTracker[[#This Row],[Employee Name]]),"-----",VLOOKUP(LeaveTracker[[#This Row],[Employee Name]],'List of Employees'!$B$4:$H$767,7))</f>
        <v>HOUSING</v>
      </c>
      <c r="F650" s="66" t="str">
        <f>IF(ISBLANK(LeaveTracker[[#This Row],[Employee Name]]),"-----",VLOOKUP(LeaveTracker[[#This Row],[Employee Name]],'List of Employees'!$B$4:$H$767,6))</f>
        <v>CASUAL</v>
      </c>
      <c r="G650" s="49">
        <v>44839</v>
      </c>
      <c r="H650" s="49">
        <v>44839</v>
      </c>
      <c r="I650" s="50" t="s">
        <v>297</v>
      </c>
      <c r="J650" s="52" t="s">
        <v>1000</v>
      </c>
      <c r="K650" s="50" t="str">
        <f ca="1">LeaveTracker[[#This Row],[Days]]&amp;" "&amp;LeaveTracker[[#This Row],[Type of Leave]]</f>
        <v>1 OTHER</v>
      </c>
      <c r="L650" s="9">
        <f ca="1">NETWORKDAYS(LeaveTracker[[#This Row],[Start Date]],LeaveTracker[[#This Row],[End Date]],lstHolidays)</f>
        <v>1</v>
      </c>
      <c r="M650" s="9"/>
    </row>
    <row r="651" spans="1:13" ht="30" customHeight="1" x14ac:dyDescent="0.3">
      <c r="A651" s="50">
        <v>957</v>
      </c>
      <c r="B651" s="55">
        <v>44880</v>
      </c>
      <c r="C651" s="55">
        <v>44806</v>
      </c>
      <c r="D651" s="52" t="s">
        <v>1918</v>
      </c>
      <c r="E651" s="66" t="str">
        <f>IF(ISBLANK(LeaveTracker[[#This Row],[Employee Name]]),"-----",VLOOKUP(LeaveTracker[[#This Row],[Employee Name]],'List of Employees'!$B$4:$H$767,7))</f>
        <v>HOUSING</v>
      </c>
      <c r="F651" s="66" t="str">
        <f>IF(ISBLANK(LeaveTracker[[#This Row],[Employee Name]]),"-----",VLOOKUP(LeaveTracker[[#This Row],[Employee Name]],'List of Employees'!$B$4:$H$767,6))</f>
        <v>CASUAL</v>
      </c>
      <c r="G651" s="49">
        <v>44805</v>
      </c>
      <c r="H651" s="49">
        <v>44805</v>
      </c>
      <c r="I651" s="50" t="s">
        <v>297</v>
      </c>
      <c r="J651" s="52" t="s">
        <v>1000</v>
      </c>
      <c r="K651" s="50" t="str">
        <f ca="1">LeaveTracker[[#This Row],[Days]]&amp;" "&amp;LeaveTracker[[#This Row],[Type of Leave]]</f>
        <v>1 OTHER</v>
      </c>
      <c r="L651" s="9">
        <f ca="1">NETWORKDAYS(LeaveTracker[[#This Row],[Start Date]],LeaveTracker[[#This Row],[End Date]],lstHolidays)</f>
        <v>1</v>
      </c>
      <c r="M651" s="9"/>
    </row>
    <row r="652" spans="1:13" ht="30" customHeight="1" x14ac:dyDescent="0.3">
      <c r="A652" s="50">
        <v>958</v>
      </c>
      <c r="B652" s="55">
        <v>44880</v>
      </c>
      <c r="C652" s="55">
        <v>44825</v>
      </c>
      <c r="D652" s="52" t="s">
        <v>1919</v>
      </c>
      <c r="E652" s="66" t="str">
        <f>IF(ISBLANK(LeaveTracker[[#This Row],[Employee Name]]),"-----",VLOOKUP(LeaveTracker[[#This Row],[Employee Name]],'List of Employees'!$B$4:$H$767,7))</f>
        <v>CPDO</v>
      </c>
      <c r="F652" s="66" t="str">
        <f>IF(ISBLANK(LeaveTracker[[#This Row],[Employee Name]]),"-----",VLOOKUP(LeaveTracker[[#This Row],[Employee Name]],'List of Employees'!$B$4:$H$767,6))</f>
        <v>PERMANENT</v>
      </c>
      <c r="G652" s="49">
        <v>44826</v>
      </c>
      <c r="H652" s="49">
        <v>44826</v>
      </c>
      <c r="I652" s="50" t="s">
        <v>297</v>
      </c>
      <c r="J652" s="52" t="s">
        <v>1000</v>
      </c>
      <c r="K652" s="50" t="str">
        <f ca="1">LeaveTracker[[#This Row],[Days]]&amp;" "&amp;LeaveTracker[[#This Row],[Type of Leave]]</f>
        <v>1 OTHER</v>
      </c>
      <c r="L652" s="9">
        <f ca="1">NETWORKDAYS(LeaveTracker[[#This Row],[Start Date]],LeaveTracker[[#This Row],[End Date]],lstHolidays)</f>
        <v>1</v>
      </c>
      <c r="M652" s="9"/>
    </row>
    <row r="653" spans="1:13" ht="30" customHeight="1" x14ac:dyDescent="0.3">
      <c r="A653" s="50">
        <v>959</v>
      </c>
      <c r="B653" s="55">
        <v>44880</v>
      </c>
      <c r="C653" s="55">
        <v>44811</v>
      </c>
      <c r="D653" s="51" t="s">
        <v>2581</v>
      </c>
      <c r="E653" s="66" t="str">
        <f>IF(ISBLANK(LeaveTracker[[#This Row],[Employee Name]]),"-----",VLOOKUP(LeaveTracker[[#This Row],[Employee Name]],'List of Employees'!$B$4:$H$767,7))</f>
        <v>CCT</v>
      </c>
      <c r="F653" s="66" t="str">
        <f>IF(ISBLANK(LeaveTracker[[#This Row],[Employee Name]]),"-----",VLOOKUP(LeaveTracker[[#This Row],[Employee Name]],'List of Employees'!$B$4:$H$767,6))</f>
        <v>CASUAL</v>
      </c>
      <c r="G653" s="49">
        <v>44806</v>
      </c>
      <c r="H653" s="49">
        <v>44806</v>
      </c>
      <c r="I653" s="50" t="s">
        <v>81</v>
      </c>
      <c r="J653" s="52"/>
      <c r="K653" s="50" t="str">
        <f ca="1">LeaveTracker[[#This Row],[Days]]&amp;" "&amp;LeaveTracker[[#This Row],[Type of Leave]]</f>
        <v>1 SL</v>
      </c>
      <c r="L653" s="9">
        <f ca="1">NETWORKDAYS(LeaveTracker[[#This Row],[Start Date]],LeaveTracker[[#This Row],[End Date]],lstHolidays)</f>
        <v>1</v>
      </c>
      <c r="M653" s="9"/>
    </row>
    <row r="654" spans="1:13" ht="30" customHeight="1" x14ac:dyDescent="0.3">
      <c r="A654" s="50">
        <v>959</v>
      </c>
      <c r="B654" s="55">
        <v>44880</v>
      </c>
      <c r="C654" s="55">
        <v>44811</v>
      </c>
      <c r="D654" s="51" t="s">
        <v>2581</v>
      </c>
      <c r="E654" s="66" t="str">
        <f>IF(ISBLANK(LeaveTracker[[#This Row],[Employee Name]]),"-----",VLOOKUP(LeaveTracker[[#This Row],[Employee Name]],'List of Employees'!$B$4:$H$767,7))</f>
        <v>CCT</v>
      </c>
      <c r="F654" s="66" t="str">
        <f>IF(ISBLANK(LeaveTracker[[#This Row],[Employee Name]]),"-----",VLOOKUP(LeaveTracker[[#This Row],[Employee Name]],'List of Employees'!$B$4:$H$767,6))</f>
        <v>CASUAL</v>
      </c>
      <c r="G654" s="49">
        <v>44809</v>
      </c>
      <c r="H654" s="49">
        <v>44810</v>
      </c>
      <c r="I654" s="50" t="s">
        <v>81</v>
      </c>
      <c r="J654" s="52"/>
      <c r="K654" s="50" t="str">
        <f ca="1">LeaveTracker[[#This Row],[Days]]&amp;" "&amp;LeaveTracker[[#This Row],[Type of Leave]]</f>
        <v>2 SL</v>
      </c>
      <c r="L654" s="9">
        <f ca="1">NETWORKDAYS(LeaveTracker[[#This Row],[Start Date]],LeaveTracker[[#This Row],[End Date]],lstHolidays)</f>
        <v>2</v>
      </c>
      <c r="M654" s="9"/>
    </row>
    <row r="655" spans="1:13" ht="30" customHeight="1" x14ac:dyDescent="0.3">
      <c r="A655" s="50">
        <v>960</v>
      </c>
      <c r="B655" s="55">
        <v>44880</v>
      </c>
      <c r="C655" s="55">
        <v>44830</v>
      </c>
      <c r="D655" s="52" t="s">
        <v>1807</v>
      </c>
      <c r="E655" s="66" t="str">
        <f>IF(ISBLANK(LeaveTracker[[#This Row],[Employee Name]]),"-----",VLOOKUP(LeaveTracker[[#This Row],[Employee Name]],'List of Employees'!$B$4:$H$767,7))</f>
        <v>TICC</v>
      </c>
      <c r="F655" s="66" t="str">
        <f>IF(ISBLANK(LeaveTracker[[#This Row],[Employee Name]]),"-----",VLOOKUP(LeaveTracker[[#This Row],[Employee Name]],'List of Employees'!$B$4:$H$767,6))</f>
        <v>CASUAL</v>
      </c>
      <c r="G655" s="49">
        <v>44823</v>
      </c>
      <c r="H655" s="49">
        <v>44823</v>
      </c>
      <c r="I655" s="50" t="s">
        <v>81</v>
      </c>
      <c r="J655" s="52"/>
      <c r="K655" s="50" t="str">
        <f ca="1">LeaveTracker[[#This Row],[Days]]&amp;" "&amp;LeaveTracker[[#This Row],[Type of Leave]]</f>
        <v>1 SL</v>
      </c>
      <c r="L655" s="9">
        <f ca="1">NETWORKDAYS(LeaveTracker[[#This Row],[Start Date]],LeaveTracker[[#This Row],[End Date]],lstHolidays)</f>
        <v>1</v>
      </c>
      <c r="M655" s="9"/>
    </row>
    <row r="656" spans="1:13" ht="30" customHeight="1" x14ac:dyDescent="0.3">
      <c r="A656" s="50">
        <v>961</v>
      </c>
      <c r="B656" s="55">
        <v>44880</v>
      </c>
      <c r="C656" s="55">
        <v>44819</v>
      </c>
      <c r="D656" s="52" t="s">
        <v>1807</v>
      </c>
      <c r="E656" s="66" t="str">
        <f>IF(ISBLANK(LeaveTracker[[#This Row],[Employee Name]]),"-----",VLOOKUP(LeaveTracker[[#This Row],[Employee Name]],'List of Employees'!$B$4:$H$767,7))</f>
        <v>TICC</v>
      </c>
      <c r="F656" s="66" t="str">
        <f>IF(ISBLANK(LeaveTracker[[#This Row],[Employee Name]]),"-----",VLOOKUP(LeaveTracker[[#This Row],[Employee Name]],'List of Employees'!$B$4:$H$767,6))</f>
        <v>CASUAL</v>
      </c>
      <c r="G656" s="49">
        <v>44814</v>
      </c>
      <c r="H656" s="49">
        <v>44814</v>
      </c>
      <c r="I656" s="50" t="s">
        <v>81</v>
      </c>
      <c r="J656" s="52"/>
      <c r="K656" s="50" t="str">
        <f ca="1">LeaveTracker[[#This Row],[Days]]&amp;" "&amp;LeaveTracker[[#This Row],[Type of Leave]]</f>
        <v>0 SL</v>
      </c>
      <c r="L656" s="9">
        <f ca="1">NETWORKDAYS(LeaveTracker[[#This Row],[Start Date]],LeaveTracker[[#This Row],[End Date]],lstHolidays)</f>
        <v>0</v>
      </c>
      <c r="M656" s="9"/>
    </row>
    <row r="657" spans="1:13" ht="30" customHeight="1" x14ac:dyDescent="0.3">
      <c r="A657" s="50">
        <v>962</v>
      </c>
      <c r="B657" s="55">
        <v>44880</v>
      </c>
      <c r="C657" s="55">
        <v>44807</v>
      </c>
      <c r="D657" s="52" t="s">
        <v>1828</v>
      </c>
      <c r="E657" s="66" t="str">
        <f>IF(ISBLANK(LeaveTracker[[#This Row],[Employee Name]]),"-----",VLOOKUP(LeaveTracker[[#This Row],[Employee Name]],'List of Employees'!$B$4:$H$767,7))</f>
        <v>EEO/CITY MARKET</v>
      </c>
      <c r="F657" s="66" t="str">
        <f>IF(ISBLANK(LeaveTracker[[#This Row],[Employee Name]]),"-----",VLOOKUP(LeaveTracker[[#This Row],[Employee Name]],'List of Employees'!$B$4:$H$767,6))</f>
        <v>CASUAL</v>
      </c>
      <c r="G657" s="49">
        <v>44805</v>
      </c>
      <c r="H657" s="49">
        <v>44805</v>
      </c>
      <c r="I657" s="50" t="s">
        <v>81</v>
      </c>
      <c r="J657" s="52"/>
      <c r="K657" s="50" t="str">
        <f ca="1">LeaveTracker[[#This Row],[Days]]&amp;" "&amp;LeaveTracker[[#This Row],[Type of Leave]]</f>
        <v>1 SL</v>
      </c>
      <c r="L657" s="9">
        <f ca="1">NETWORKDAYS(LeaveTracker[[#This Row],[Start Date]],LeaveTracker[[#This Row],[End Date]],lstHolidays)</f>
        <v>1</v>
      </c>
      <c r="M657" s="9"/>
    </row>
    <row r="658" spans="1:13" ht="30" customHeight="1" x14ac:dyDescent="0.3">
      <c r="A658" s="50">
        <v>963</v>
      </c>
      <c r="B658" s="55">
        <v>44880</v>
      </c>
      <c r="C658" s="55">
        <v>44832</v>
      </c>
      <c r="D658" s="52" t="s">
        <v>1920</v>
      </c>
      <c r="E658" s="66" t="str">
        <f>IF(ISBLANK(LeaveTracker[[#This Row],[Employee Name]]),"-----",VLOOKUP(LeaveTracker[[#This Row],[Employee Name]],'List of Employees'!$B$4:$H$767,7))</f>
        <v>TCIS</v>
      </c>
      <c r="F658" s="66" t="str">
        <f>IF(ISBLANK(LeaveTracker[[#This Row],[Employee Name]]),"-----",VLOOKUP(LeaveTracker[[#This Row],[Employee Name]],'List of Employees'!$B$4:$H$767,6))</f>
        <v>JOBCON</v>
      </c>
      <c r="G658" s="49">
        <v>44833</v>
      </c>
      <c r="H658" s="49">
        <v>44834</v>
      </c>
      <c r="I658" s="50" t="s">
        <v>297</v>
      </c>
      <c r="J658" s="52" t="s">
        <v>1000</v>
      </c>
      <c r="K658" s="50" t="str">
        <f ca="1">LeaveTracker[[#This Row],[Days]]&amp;" "&amp;LeaveTracker[[#This Row],[Type of Leave]]</f>
        <v>2 OTHER</v>
      </c>
      <c r="L658" s="9">
        <f ca="1">NETWORKDAYS(LeaveTracker[[#This Row],[Start Date]],LeaveTracker[[#This Row],[End Date]],lstHolidays)</f>
        <v>2</v>
      </c>
      <c r="M658" s="9"/>
    </row>
    <row r="659" spans="1:13" ht="30" customHeight="1" x14ac:dyDescent="0.3">
      <c r="A659" s="50">
        <v>963</v>
      </c>
      <c r="B659" s="55">
        <v>44880</v>
      </c>
      <c r="C659" s="55">
        <v>44832</v>
      </c>
      <c r="D659" s="52" t="s">
        <v>1920</v>
      </c>
      <c r="E659" s="66" t="str">
        <f>IF(ISBLANK(LeaveTracker[[#This Row],[Employee Name]]),"-----",VLOOKUP(LeaveTracker[[#This Row],[Employee Name]],'List of Employees'!$B$4:$H$767,7))</f>
        <v>TCIS</v>
      </c>
      <c r="F659" s="66" t="str">
        <f>IF(ISBLANK(LeaveTracker[[#This Row],[Employee Name]]),"-----",VLOOKUP(LeaveTracker[[#This Row],[Employee Name]],'List of Employees'!$B$4:$H$767,6))</f>
        <v>JOBCON</v>
      </c>
      <c r="G659" s="49">
        <v>44837</v>
      </c>
      <c r="H659" s="49">
        <v>44837</v>
      </c>
      <c r="I659" s="50" t="s">
        <v>297</v>
      </c>
      <c r="J659" s="52" t="s">
        <v>1000</v>
      </c>
      <c r="K659" s="50" t="str">
        <f ca="1">LeaveTracker[[#This Row],[Days]]&amp;" "&amp;LeaveTracker[[#This Row],[Type of Leave]]</f>
        <v>1 OTHER</v>
      </c>
      <c r="L659" s="9">
        <f ca="1">NETWORKDAYS(LeaveTracker[[#This Row],[Start Date]],LeaveTracker[[#This Row],[End Date]],lstHolidays)</f>
        <v>1</v>
      </c>
      <c r="M659" s="9"/>
    </row>
    <row r="660" spans="1:13" ht="30" customHeight="1" x14ac:dyDescent="0.3">
      <c r="A660" s="50">
        <v>964</v>
      </c>
      <c r="B660" s="55">
        <v>44880</v>
      </c>
      <c r="C660" s="55">
        <v>44823</v>
      </c>
      <c r="D660" s="52" t="s">
        <v>1907</v>
      </c>
      <c r="E660" s="66" t="str">
        <f>IF(ISBLANK(LeaveTracker[[#This Row],[Employee Name]]),"-----",VLOOKUP(LeaveTracker[[#This Row],[Employee Name]],'List of Employees'!$B$4:$H$767,7))</f>
        <v>INTERNAL</v>
      </c>
      <c r="F660" s="66" t="str">
        <f>IF(ISBLANK(LeaveTracker[[#This Row],[Employee Name]]),"-----",VLOOKUP(LeaveTracker[[#This Row],[Employee Name]],'List of Employees'!$B$4:$H$767,6))</f>
        <v>CASUAL</v>
      </c>
      <c r="G660" s="49">
        <v>44846</v>
      </c>
      <c r="H660" s="49">
        <v>44846</v>
      </c>
      <c r="I660" s="50" t="s">
        <v>297</v>
      </c>
      <c r="J660" s="52" t="s">
        <v>1000</v>
      </c>
      <c r="K660" s="50" t="str">
        <f ca="1">LeaveTracker[[#This Row],[Days]]&amp;" "&amp;LeaveTracker[[#This Row],[Type of Leave]]</f>
        <v>1 OTHER</v>
      </c>
      <c r="L660" s="9">
        <f ca="1">NETWORKDAYS(LeaveTracker[[#This Row],[Start Date]],LeaveTracker[[#This Row],[End Date]],lstHolidays)</f>
        <v>1</v>
      </c>
      <c r="M660" s="9"/>
    </row>
    <row r="661" spans="1:13" ht="30" customHeight="1" x14ac:dyDescent="0.3">
      <c r="A661" s="50">
        <v>964</v>
      </c>
      <c r="B661" s="55">
        <v>44880</v>
      </c>
      <c r="C661" s="55">
        <v>44823</v>
      </c>
      <c r="D661" s="52" t="s">
        <v>1907</v>
      </c>
      <c r="E661" s="66" t="str">
        <f>IF(ISBLANK(LeaveTracker[[#This Row],[Employee Name]]),"-----",VLOOKUP(LeaveTracker[[#This Row],[Employee Name]],'List of Employees'!$B$4:$H$767,7))</f>
        <v>INTERNAL</v>
      </c>
      <c r="F661" s="66" t="str">
        <f>IF(ISBLANK(LeaveTracker[[#This Row],[Employee Name]]),"-----",VLOOKUP(LeaveTracker[[#This Row],[Employee Name]],'List of Employees'!$B$4:$H$767,6))</f>
        <v>CASUAL</v>
      </c>
      <c r="G661" s="49">
        <v>44848</v>
      </c>
      <c r="H661" s="49">
        <v>44848</v>
      </c>
      <c r="I661" s="50" t="s">
        <v>297</v>
      </c>
      <c r="J661" s="52" t="s">
        <v>1000</v>
      </c>
      <c r="K661" s="50" t="str">
        <f ca="1">LeaveTracker[[#This Row],[Days]]&amp;" "&amp;LeaveTracker[[#This Row],[Type of Leave]]</f>
        <v>1 OTHER</v>
      </c>
      <c r="L661" s="9">
        <f ca="1">NETWORKDAYS(LeaveTracker[[#This Row],[Start Date]],LeaveTracker[[#This Row],[End Date]],lstHolidays)</f>
        <v>1</v>
      </c>
      <c r="M661" s="9"/>
    </row>
    <row r="662" spans="1:13" ht="30" customHeight="1" x14ac:dyDescent="0.3">
      <c r="A662" s="50">
        <v>965</v>
      </c>
      <c r="B662" s="55">
        <v>44880</v>
      </c>
      <c r="C662" s="55">
        <v>44823</v>
      </c>
      <c r="D662" s="52" t="s">
        <v>1792</v>
      </c>
      <c r="E662" s="66" t="str">
        <f>IF(ISBLANK(LeaveTracker[[#This Row],[Employee Name]]),"-----",VLOOKUP(LeaveTracker[[#This Row],[Employee Name]],'List of Employees'!$B$4:$H$767,7))</f>
        <v>CENRO</v>
      </c>
      <c r="F662" s="66" t="str">
        <f>IF(ISBLANK(LeaveTracker[[#This Row],[Employee Name]]),"-----",VLOOKUP(LeaveTracker[[#This Row],[Employee Name]],'List of Employees'!$B$4:$H$767,6))</f>
        <v>CASUAL</v>
      </c>
      <c r="G662" s="49">
        <v>44833</v>
      </c>
      <c r="H662" s="49">
        <v>44834</v>
      </c>
      <c r="I662" s="50" t="s">
        <v>82</v>
      </c>
      <c r="J662" s="52" t="s">
        <v>1001</v>
      </c>
      <c r="K662" s="50" t="str">
        <f ca="1">LeaveTracker[[#This Row],[Days]]&amp;" "&amp;LeaveTracker[[#This Row],[Type of Leave]]</f>
        <v>2 VL</v>
      </c>
      <c r="L662" s="9">
        <f ca="1">NETWORKDAYS(LeaveTracker[[#This Row],[Start Date]],LeaveTracker[[#This Row],[End Date]],lstHolidays)</f>
        <v>2</v>
      </c>
      <c r="M662" s="9"/>
    </row>
    <row r="663" spans="1:13" ht="30" customHeight="1" x14ac:dyDescent="0.3">
      <c r="A663" s="50">
        <v>966</v>
      </c>
      <c r="B663" s="55">
        <v>44880</v>
      </c>
      <c r="C663" s="55">
        <v>44816</v>
      </c>
      <c r="D663" s="52" t="s">
        <v>1829</v>
      </c>
      <c r="E663" s="66" t="str">
        <f>IF(ISBLANK(LeaveTracker[[#This Row],[Employee Name]]),"-----",VLOOKUP(LeaveTracker[[#This Row],[Employee Name]],'List of Employees'!$B$4:$H$767,7))</f>
        <v>ACCOUNTING</v>
      </c>
      <c r="F663" s="66" t="str">
        <f>IF(ISBLANK(LeaveTracker[[#This Row],[Employee Name]]),"-----",VLOOKUP(LeaveTracker[[#This Row],[Employee Name]],'List of Employees'!$B$4:$H$767,6))</f>
        <v>CASUAL</v>
      </c>
      <c r="G663" s="49">
        <v>44806</v>
      </c>
      <c r="H663" s="49">
        <v>44806</v>
      </c>
      <c r="I663" s="50" t="s">
        <v>81</v>
      </c>
      <c r="J663" s="52"/>
      <c r="K663" s="50" t="str">
        <f ca="1">LeaveTracker[[#This Row],[Days]]&amp;" "&amp;LeaveTracker[[#This Row],[Type of Leave]]</f>
        <v>1 SL</v>
      </c>
      <c r="L663" s="9">
        <f ca="1">NETWORKDAYS(LeaveTracker[[#This Row],[Start Date]],LeaveTracker[[#This Row],[End Date]],lstHolidays)</f>
        <v>1</v>
      </c>
      <c r="M663" s="9"/>
    </row>
    <row r="664" spans="1:13" ht="30" customHeight="1" x14ac:dyDescent="0.3">
      <c r="A664" s="50">
        <v>966</v>
      </c>
      <c r="B664" s="55">
        <v>44880</v>
      </c>
      <c r="C664" s="55">
        <v>44816</v>
      </c>
      <c r="D664" s="52" t="s">
        <v>1829</v>
      </c>
      <c r="E664" s="66" t="str">
        <f>IF(ISBLANK(LeaveTracker[[#This Row],[Employee Name]]),"-----",VLOOKUP(LeaveTracker[[#This Row],[Employee Name]],'List of Employees'!$B$4:$H$767,7))</f>
        <v>ACCOUNTING</v>
      </c>
      <c r="F664" s="66" t="str">
        <f>IF(ISBLANK(LeaveTracker[[#This Row],[Employee Name]]),"-----",VLOOKUP(LeaveTracker[[#This Row],[Employee Name]],'List of Employees'!$B$4:$H$767,6))</f>
        <v>CASUAL</v>
      </c>
      <c r="G664" s="49">
        <v>44813</v>
      </c>
      <c r="H664" s="49">
        <v>44813</v>
      </c>
      <c r="I664" s="50" t="s">
        <v>81</v>
      </c>
      <c r="J664" s="52"/>
      <c r="K664" s="50" t="str">
        <f ca="1">LeaveTracker[[#This Row],[Days]]&amp;" "&amp;LeaveTracker[[#This Row],[Type of Leave]]</f>
        <v>1 SL</v>
      </c>
      <c r="L664" s="9">
        <f ca="1">NETWORKDAYS(LeaveTracker[[#This Row],[Start Date]],LeaveTracker[[#This Row],[End Date]],lstHolidays)</f>
        <v>1</v>
      </c>
      <c r="M664" s="9"/>
    </row>
    <row r="665" spans="1:13" ht="30" customHeight="1" x14ac:dyDescent="0.3">
      <c r="A665" s="50">
        <v>967</v>
      </c>
      <c r="B665" s="55">
        <v>44880</v>
      </c>
      <c r="C665" s="55">
        <v>44826</v>
      </c>
      <c r="D665" s="52" t="s">
        <v>1829</v>
      </c>
      <c r="E665" s="66" t="str">
        <f>IF(ISBLANK(LeaveTracker[[#This Row],[Employee Name]]),"-----",VLOOKUP(LeaveTracker[[#This Row],[Employee Name]],'List of Employees'!$B$4:$H$767,7))</f>
        <v>ACCOUNTING</v>
      </c>
      <c r="F665" s="66" t="str">
        <f>IF(ISBLANK(LeaveTracker[[#This Row],[Employee Name]]),"-----",VLOOKUP(LeaveTracker[[#This Row],[Employee Name]],'List of Employees'!$B$4:$H$767,6))</f>
        <v>CASUAL</v>
      </c>
      <c r="G665" s="49">
        <v>44832</v>
      </c>
      <c r="H665" s="49">
        <v>44832</v>
      </c>
      <c r="I665" s="50" t="s">
        <v>82</v>
      </c>
      <c r="J665" s="52"/>
      <c r="K665" s="50" t="str">
        <f ca="1">LeaveTracker[[#This Row],[Days]]&amp;" "&amp;LeaveTracker[[#This Row],[Type of Leave]]</f>
        <v>1 VL</v>
      </c>
      <c r="L665" s="9">
        <f ca="1">NETWORKDAYS(LeaveTracker[[#This Row],[Start Date]],LeaveTracker[[#This Row],[End Date]],lstHolidays)</f>
        <v>1</v>
      </c>
      <c r="M665" s="9"/>
    </row>
    <row r="666" spans="1:13" ht="30" customHeight="1" x14ac:dyDescent="0.3">
      <c r="A666" s="50">
        <v>968</v>
      </c>
      <c r="B666" s="55">
        <v>44880</v>
      </c>
      <c r="C666" s="55">
        <v>44810</v>
      </c>
      <c r="D666" s="52" t="s">
        <v>1824</v>
      </c>
      <c r="E666" s="66" t="str">
        <f>IF(ISBLANK(LeaveTracker[[#This Row],[Employee Name]]),"-----",VLOOKUP(LeaveTracker[[#This Row],[Employee Name]],'List of Employees'!$B$4:$H$767,7))</f>
        <v>ONT</v>
      </c>
      <c r="F666" s="66" t="str">
        <f>IF(ISBLANK(LeaveTracker[[#This Row],[Employee Name]]),"-----",VLOOKUP(LeaveTracker[[#This Row],[Employee Name]],'List of Employees'!$B$4:$H$767,6))</f>
        <v>CASUAL</v>
      </c>
      <c r="G666" s="49">
        <v>44809</v>
      </c>
      <c r="H666" s="49">
        <v>44809</v>
      </c>
      <c r="I666" s="50" t="s">
        <v>81</v>
      </c>
      <c r="J666" s="52"/>
      <c r="K666" s="50" t="str">
        <f ca="1">LeaveTracker[[#This Row],[Days]]&amp;" "&amp;LeaveTracker[[#This Row],[Type of Leave]]</f>
        <v>1 SL</v>
      </c>
      <c r="L666" s="9">
        <f ca="1">NETWORKDAYS(LeaveTracker[[#This Row],[Start Date]],LeaveTracker[[#This Row],[End Date]],lstHolidays)</f>
        <v>1</v>
      </c>
      <c r="M666" s="9"/>
    </row>
    <row r="667" spans="1:13" ht="30" customHeight="1" x14ac:dyDescent="0.3">
      <c r="A667" s="50">
        <v>969</v>
      </c>
      <c r="B667" s="55">
        <v>44880</v>
      </c>
      <c r="C667" s="55">
        <v>44810</v>
      </c>
      <c r="D667" s="52" t="s">
        <v>1824</v>
      </c>
      <c r="E667" s="66" t="str">
        <f>IF(ISBLANK(LeaveTracker[[#This Row],[Employee Name]]),"-----",VLOOKUP(LeaveTracker[[#This Row],[Employee Name]],'List of Employees'!$B$4:$H$767,7))</f>
        <v>ONT</v>
      </c>
      <c r="F667" s="66" t="str">
        <f>IF(ISBLANK(LeaveTracker[[#This Row],[Employee Name]]),"-----",VLOOKUP(LeaveTracker[[#This Row],[Employee Name]],'List of Employees'!$B$4:$H$767,6))</f>
        <v>CASUAL</v>
      </c>
      <c r="G667" s="49">
        <v>44820</v>
      </c>
      <c r="H667" s="49">
        <v>44820</v>
      </c>
      <c r="I667" s="50" t="s">
        <v>297</v>
      </c>
      <c r="J667" s="52" t="s">
        <v>1000</v>
      </c>
      <c r="K667" s="50" t="str">
        <f ca="1">LeaveTracker[[#This Row],[Days]]&amp;" "&amp;LeaveTracker[[#This Row],[Type of Leave]]</f>
        <v>1 OTHER</v>
      </c>
      <c r="L667" s="9">
        <f ca="1">NETWORKDAYS(LeaveTracker[[#This Row],[Start Date]],LeaveTracker[[#This Row],[End Date]],lstHolidays)</f>
        <v>1</v>
      </c>
      <c r="M667" s="9"/>
    </row>
    <row r="668" spans="1:13" ht="30" customHeight="1" x14ac:dyDescent="0.3">
      <c r="A668" s="50">
        <v>970</v>
      </c>
      <c r="B668" s="55">
        <v>44880</v>
      </c>
      <c r="C668" s="55">
        <v>44809</v>
      </c>
      <c r="D668" s="52" t="s">
        <v>1824</v>
      </c>
      <c r="E668" s="66" t="str">
        <f>IF(ISBLANK(LeaveTracker[[#This Row],[Employee Name]]),"-----",VLOOKUP(LeaveTracker[[#This Row],[Employee Name]],'List of Employees'!$B$4:$H$767,7))</f>
        <v>ONT</v>
      </c>
      <c r="F668" s="66" t="str">
        <f>IF(ISBLANK(LeaveTracker[[#This Row],[Employee Name]]),"-----",VLOOKUP(LeaveTracker[[#This Row],[Employee Name]],'List of Employees'!$B$4:$H$767,6))</f>
        <v>CASUAL</v>
      </c>
      <c r="G668" s="49">
        <v>44816</v>
      </c>
      <c r="H668" s="49">
        <v>44816</v>
      </c>
      <c r="I668" s="50" t="s">
        <v>82</v>
      </c>
      <c r="J668" s="52"/>
      <c r="K668" s="50" t="str">
        <f ca="1">LeaveTracker[[#This Row],[Days]]&amp;" "&amp;LeaveTracker[[#This Row],[Type of Leave]]</f>
        <v>1 VL</v>
      </c>
      <c r="L668" s="9">
        <f ca="1">NETWORKDAYS(LeaveTracker[[#This Row],[Start Date]],LeaveTracker[[#This Row],[End Date]],lstHolidays)</f>
        <v>1</v>
      </c>
      <c r="M668" s="9"/>
    </row>
    <row r="669" spans="1:13" ht="30" customHeight="1" x14ac:dyDescent="0.3">
      <c r="A669" s="50">
        <v>970</v>
      </c>
      <c r="B669" s="55">
        <v>44880</v>
      </c>
      <c r="C669" s="55">
        <v>44809</v>
      </c>
      <c r="D669" s="52" t="s">
        <v>1824</v>
      </c>
      <c r="E669" s="66" t="str">
        <f>IF(ISBLANK(LeaveTracker[[#This Row],[Employee Name]]),"-----",VLOOKUP(LeaveTracker[[#This Row],[Employee Name]],'List of Employees'!$B$4:$H$767,7))</f>
        <v>ONT</v>
      </c>
      <c r="F669" s="66" t="str">
        <f>IF(ISBLANK(LeaveTracker[[#This Row],[Employee Name]]),"-----",VLOOKUP(LeaveTracker[[#This Row],[Employee Name]],'List of Employees'!$B$4:$H$767,6))</f>
        <v>CASUAL</v>
      </c>
      <c r="G669" s="49">
        <v>44820</v>
      </c>
      <c r="H669" s="49">
        <v>44820</v>
      </c>
      <c r="I669" s="50" t="s">
        <v>82</v>
      </c>
      <c r="J669" s="52"/>
      <c r="K669" s="50" t="str">
        <f ca="1">LeaveTracker[[#This Row],[Days]]&amp;" "&amp;LeaveTracker[[#This Row],[Type of Leave]]</f>
        <v>1 VL</v>
      </c>
      <c r="L669" s="9">
        <f ca="1">NETWORKDAYS(LeaveTracker[[#This Row],[Start Date]],LeaveTracker[[#This Row],[End Date]],lstHolidays)</f>
        <v>1</v>
      </c>
      <c r="M669" s="9"/>
    </row>
    <row r="670" spans="1:13" ht="30" customHeight="1" x14ac:dyDescent="0.3">
      <c r="A670" s="50">
        <v>971</v>
      </c>
      <c r="B670" s="55">
        <v>44880</v>
      </c>
      <c r="C670" s="55">
        <v>44834</v>
      </c>
      <c r="D670" s="52" t="s">
        <v>1826</v>
      </c>
      <c r="E670" s="66" t="str">
        <f>IF(ISBLANK(LeaveTracker[[#This Row],[Employee Name]]),"-----",VLOOKUP(LeaveTracker[[#This Row],[Employee Name]],'List of Employees'!$B$4:$H$767,7))</f>
        <v>CSWDO</v>
      </c>
      <c r="F670" s="66" t="str">
        <f>IF(ISBLANK(LeaveTracker[[#This Row],[Employee Name]]),"-----",VLOOKUP(LeaveTracker[[#This Row],[Employee Name]],'List of Employees'!$B$4:$H$767,6))</f>
        <v>CASUAL</v>
      </c>
      <c r="G670" s="49">
        <v>44833</v>
      </c>
      <c r="H670" s="49">
        <v>44833</v>
      </c>
      <c r="I670" s="50" t="s">
        <v>81</v>
      </c>
      <c r="J670" s="52"/>
      <c r="K670" s="50" t="str">
        <f ca="1">LeaveTracker[[#This Row],[Days]]&amp;" "&amp;LeaveTracker[[#This Row],[Type of Leave]]</f>
        <v>1 SL</v>
      </c>
      <c r="L670" s="9">
        <f ca="1">NETWORKDAYS(LeaveTracker[[#This Row],[Start Date]],LeaveTracker[[#This Row],[End Date]],lstHolidays)</f>
        <v>1</v>
      </c>
      <c r="M670" s="9"/>
    </row>
    <row r="671" spans="1:13" ht="30" customHeight="1" x14ac:dyDescent="0.3">
      <c r="A671" s="50">
        <v>972</v>
      </c>
      <c r="B671" s="55">
        <v>44882</v>
      </c>
      <c r="C671" s="55">
        <v>44860</v>
      </c>
      <c r="D671" s="52" t="s">
        <v>1899</v>
      </c>
      <c r="E671" s="66" t="str">
        <f>IF(ISBLANK(LeaveTracker[[#This Row],[Employee Name]]),"-----",VLOOKUP(LeaveTracker[[#This Row],[Employee Name]],'List of Employees'!$B$4:$H$767,7))</f>
        <v>COOP</v>
      </c>
      <c r="F671" s="66" t="str">
        <f>IF(ISBLANK(LeaveTracker[[#This Row],[Employee Name]]),"-----",VLOOKUP(LeaveTracker[[#This Row],[Employee Name]],'List of Employees'!$B$4:$H$767,6))</f>
        <v>JOBCON</v>
      </c>
      <c r="G671" s="49">
        <v>44861</v>
      </c>
      <c r="H671" s="49">
        <v>44861</v>
      </c>
      <c r="I671" s="50" t="s">
        <v>1019</v>
      </c>
      <c r="J671" s="52" t="s">
        <v>1890</v>
      </c>
      <c r="K671" s="50" t="str">
        <f ca="1">LeaveTracker[[#This Row],[Days]]&amp;" "&amp;LeaveTracker[[#This Row],[Type of Leave]]</f>
        <v>1 WITHOUTPAY</v>
      </c>
      <c r="L671" s="9">
        <f ca="1">NETWORKDAYS(LeaveTracker[[#This Row],[Start Date]],LeaveTracker[[#This Row],[End Date]],lstHolidays)</f>
        <v>1</v>
      </c>
      <c r="M671" s="9"/>
    </row>
    <row r="672" spans="1:13" ht="30" customHeight="1" x14ac:dyDescent="0.3">
      <c r="A672" s="50">
        <v>973</v>
      </c>
      <c r="B672" s="55">
        <v>44882</v>
      </c>
      <c r="C672" s="55">
        <v>44854</v>
      </c>
      <c r="D672" s="52" t="s">
        <v>1921</v>
      </c>
      <c r="E672" s="66" t="str">
        <f>IF(ISBLANK(LeaveTracker[[#This Row],[Employee Name]]),"-----",VLOOKUP(LeaveTracker[[#This Row],[Employee Name]],'List of Employees'!$B$4:$H$767,7))</f>
        <v>TCIS</v>
      </c>
      <c r="F672" s="66" t="str">
        <f>IF(ISBLANK(LeaveTracker[[#This Row],[Employee Name]]),"-----",VLOOKUP(LeaveTracker[[#This Row],[Employee Name]],'List of Employees'!$B$4:$H$767,6))</f>
        <v>JOBCON</v>
      </c>
      <c r="G672" s="49">
        <v>44832</v>
      </c>
      <c r="H672" s="49">
        <v>44841</v>
      </c>
      <c r="I672" s="50" t="s">
        <v>1019</v>
      </c>
      <c r="J672" s="52" t="s">
        <v>1877</v>
      </c>
      <c r="K672" s="50" t="str">
        <f ca="1">LeaveTracker[[#This Row],[Days]]&amp;" "&amp;LeaveTracker[[#This Row],[Type of Leave]]</f>
        <v>8 WITHOUTPAY</v>
      </c>
      <c r="L672" s="9">
        <f ca="1">NETWORKDAYS(LeaveTracker[[#This Row],[Start Date]],LeaveTracker[[#This Row],[End Date]],lstHolidays)</f>
        <v>8</v>
      </c>
      <c r="M672" s="9"/>
    </row>
    <row r="673" spans="1:13" ht="30" customHeight="1" x14ac:dyDescent="0.3">
      <c r="A673" s="50">
        <v>974</v>
      </c>
      <c r="B673" s="55">
        <v>44882</v>
      </c>
      <c r="C673" s="55">
        <v>44848</v>
      </c>
      <c r="D673" s="52" t="s">
        <v>1835</v>
      </c>
      <c r="E673" s="66" t="str">
        <f>IF(ISBLANK(LeaveTracker[[#This Row],[Employee Name]]),"-----",VLOOKUP(LeaveTracker[[#This Row],[Employee Name]],'List of Employees'!$B$4:$H$767,7))</f>
        <v>VMO/SP</v>
      </c>
      <c r="F673" s="66" t="str">
        <f>IF(ISBLANK(LeaveTracker[[#This Row],[Employee Name]]),"-----",VLOOKUP(LeaveTracker[[#This Row],[Employee Name]],'List of Employees'!$B$4:$H$767,6))</f>
        <v>CASUAL</v>
      </c>
      <c r="G673" s="49">
        <v>44855</v>
      </c>
      <c r="H673" s="49">
        <v>44855</v>
      </c>
      <c r="I673" s="50" t="s">
        <v>297</v>
      </c>
      <c r="J673" s="52" t="s">
        <v>1000</v>
      </c>
      <c r="K673" s="50" t="str">
        <f ca="1">LeaveTracker[[#This Row],[Days]]&amp;" "&amp;LeaveTracker[[#This Row],[Type of Leave]]</f>
        <v>1 OTHER</v>
      </c>
      <c r="L673" s="9">
        <f ca="1">NETWORKDAYS(LeaveTracker[[#This Row],[Start Date]],LeaveTracker[[#This Row],[End Date]],lstHolidays)</f>
        <v>1</v>
      </c>
      <c r="M673" s="9"/>
    </row>
    <row r="674" spans="1:13" ht="30" customHeight="1" x14ac:dyDescent="0.3">
      <c r="A674" s="50">
        <v>975</v>
      </c>
      <c r="B674" s="55">
        <v>44882</v>
      </c>
      <c r="C674" s="55">
        <v>44858</v>
      </c>
      <c r="D674" s="52" t="s">
        <v>1922</v>
      </c>
      <c r="E674" s="66" t="str">
        <f>IF(ISBLANK(LeaveTracker[[#This Row],[Employee Name]]),"-----",VLOOKUP(LeaveTracker[[#This Row],[Employee Name]],'List of Employees'!$B$4:$H$767,7))</f>
        <v>CENRO</v>
      </c>
      <c r="F674" s="66" t="str">
        <f>IF(ISBLANK(LeaveTracker[[#This Row],[Employee Name]]),"-----",VLOOKUP(LeaveTracker[[#This Row],[Employee Name]],'List of Employees'!$B$4:$H$767,6))</f>
        <v>CASUAL</v>
      </c>
      <c r="G674" s="49">
        <v>44854</v>
      </c>
      <c r="H674" s="49">
        <v>44855</v>
      </c>
      <c r="I674" s="50" t="s">
        <v>81</v>
      </c>
      <c r="J674" s="52"/>
      <c r="K674" s="50" t="str">
        <f ca="1">LeaveTracker[[#This Row],[Days]]&amp;" "&amp;LeaveTracker[[#This Row],[Type of Leave]]</f>
        <v>2 SL</v>
      </c>
      <c r="L674" s="9">
        <f ca="1">NETWORKDAYS(LeaveTracker[[#This Row],[Start Date]],LeaveTracker[[#This Row],[End Date]],lstHolidays)</f>
        <v>2</v>
      </c>
      <c r="M674" s="9"/>
    </row>
    <row r="675" spans="1:13" ht="30" customHeight="1" x14ac:dyDescent="0.3">
      <c r="A675" s="50">
        <v>976</v>
      </c>
      <c r="B675" s="55">
        <v>44882</v>
      </c>
      <c r="C675" s="55">
        <v>44868</v>
      </c>
      <c r="D675" s="52" t="s">
        <v>1923</v>
      </c>
      <c r="E675" s="66" t="str">
        <f>IF(ISBLANK(LeaveTracker[[#This Row],[Employee Name]]),"-----",VLOOKUP(LeaveTracker[[#This Row],[Employee Name]],'List of Employees'!$B$4:$H$767,7))</f>
        <v>PICNIC GROVE</v>
      </c>
      <c r="F675" s="66" t="str">
        <f>IF(ISBLANK(LeaveTracker[[#This Row],[Employee Name]]),"-----",VLOOKUP(LeaveTracker[[#This Row],[Employee Name]],'List of Employees'!$B$4:$H$767,6))</f>
        <v>CASUAL</v>
      </c>
      <c r="G675" s="49">
        <v>44850</v>
      </c>
      <c r="H675" s="49">
        <v>44860</v>
      </c>
      <c r="I675" s="50"/>
      <c r="J675" s="52"/>
      <c r="K675" s="50" t="str">
        <f ca="1">LeaveTracker[[#This Row],[Days]]&amp;" "&amp;LeaveTracker[[#This Row],[Type of Leave]]</f>
        <v xml:space="preserve">8 </v>
      </c>
      <c r="L675" s="9">
        <f ca="1">NETWORKDAYS(LeaveTracker[[#This Row],[Start Date]],LeaveTracker[[#This Row],[End Date]],lstHolidays)</f>
        <v>8</v>
      </c>
      <c r="M675" s="9"/>
    </row>
    <row r="676" spans="1:13" ht="30" customHeight="1" x14ac:dyDescent="0.3">
      <c r="A676" s="50">
        <v>977</v>
      </c>
      <c r="B676" s="55">
        <v>44882</v>
      </c>
      <c r="C676" s="55">
        <v>44847</v>
      </c>
      <c r="D676" s="52" t="s">
        <v>1924</v>
      </c>
      <c r="E676" s="66">
        <f>IF(ISBLANK(LeaveTracker[[#This Row],[Employee Name]]),"-----",VLOOKUP(LeaveTracker[[#This Row],[Employee Name]],'List of Employees'!$B$4:$H$767,7))</f>
        <v>0</v>
      </c>
      <c r="F676" s="66" t="str">
        <f>IF(ISBLANK(LeaveTracker[[#This Row],[Employee Name]]),"-----",VLOOKUP(LeaveTracker[[#This Row],[Employee Name]],'List of Employees'!$B$4:$H$767,6))</f>
        <v>JOBCON</v>
      </c>
      <c r="G676" s="49">
        <v>44841</v>
      </c>
      <c r="H676" s="49">
        <v>44841</v>
      </c>
      <c r="I676" s="50" t="s">
        <v>81</v>
      </c>
      <c r="J676" s="52"/>
      <c r="K676" s="50" t="str">
        <f ca="1">LeaveTracker[[#This Row],[Days]]&amp;" "&amp;LeaveTracker[[#This Row],[Type of Leave]]</f>
        <v>1 SL</v>
      </c>
      <c r="L676" s="9">
        <f ca="1">NETWORKDAYS(LeaveTracker[[#This Row],[Start Date]],LeaveTracker[[#This Row],[End Date]],lstHolidays)</f>
        <v>1</v>
      </c>
      <c r="M676" s="9"/>
    </row>
    <row r="677" spans="1:13" ht="30" customHeight="1" x14ac:dyDescent="0.3">
      <c r="A677" s="50">
        <v>978</v>
      </c>
      <c r="B677" s="55">
        <v>44882</v>
      </c>
      <c r="C677" s="55">
        <v>44872</v>
      </c>
      <c r="D677" s="52" t="s">
        <v>1873</v>
      </c>
      <c r="E677" s="66" t="str">
        <f>IF(ISBLANK(LeaveTracker[[#This Row],[Employee Name]]),"-----",VLOOKUP(LeaveTracker[[#This Row],[Employee Name]],'List of Employees'!$B$4:$H$767,7))</f>
        <v>CHO</v>
      </c>
      <c r="F677" s="66" t="str">
        <f>IF(ISBLANK(LeaveTracker[[#This Row],[Employee Name]]),"-----",VLOOKUP(LeaveTracker[[#This Row],[Employee Name]],'List of Employees'!$B$4:$H$767,6))</f>
        <v>CASUAL</v>
      </c>
      <c r="G677" s="49">
        <v>44869</v>
      </c>
      <c r="H677" s="49">
        <v>44869</v>
      </c>
      <c r="I677" s="50" t="s">
        <v>81</v>
      </c>
      <c r="J677" s="52"/>
      <c r="K677" s="50" t="str">
        <f ca="1">LeaveTracker[[#This Row],[Days]]&amp;" "&amp;LeaveTracker[[#This Row],[Type of Leave]]</f>
        <v>1 SL</v>
      </c>
      <c r="L677" s="9">
        <f ca="1">NETWORKDAYS(LeaveTracker[[#This Row],[Start Date]],LeaveTracker[[#This Row],[End Date]],lstHolidays)</f>
        <v>1</v>
      </c>
      <c r="M677" s="9"/>
    </row>
    <row r="678" spans="1:13" ht="30" customHeight="1" x14ac:dyDescent="0.3">
      <c r="A678" s="50">
        <v>979</v>
      </c>
      <c r="B678" s="55">
        <v>44882</v>
      </c>
      <c r="C678" s="55">
        <v>44837</v>
      </c>
      <c r="D678" s="52" t="s">
        <v>1873</v>
      </c>
      <c r="E678" s="66" t="str">
        <f>IF(ISBLANK(LeaveTracker[[#This Row],[Employee Name]]),"-----",VLOOKUP(LeaveTracker[[#This Row],[Employee Name]],'List of Employees'!$B$4:$H$767,7))</f>
        <v>CHO</v>
      </c>
      <c r="F678" s="66" t="str">
        <f>IF(ISBLANK(LeaveTracker[[#This Row],[Employee Name]]),"-----",VLOOKUP(LeaveTracker[[#This Row],[Employee Name]],'List of Employees'!$B$4:$H$767,6))</f>
        <v>CASUAL</v>
      </c>
      <c r="G678" s="49">
        <v>44854</v>
      </c>
      <c r="H678" s="49">
        <v>44855</v>
      </c>
      <c r="I678" s="50" t="s">
        <v>82</v>
      </c>
      <c r="J678" s="52"/>
      <c r="K678" s="50" t="str">
        <f ca="1">LeaveTracker[[#This Row],[Days]]&amp;" "&amp;LeaveTracker[[#This Row],[Type of Leave]]</f>
        <v>2 VL</v>
      </c>
      <c r="L678" s="9">
        <f ca="1">NETWORKDAYS(LeaveTracker[[#This Row],[Start Date]],LeaveTracker[[#This Row],[End Date]],lstHolidays)</f>
        <v>2</v>
      </c>
      <c r="M678" s="9"/>
    </row>
    <row r="679" spans="1:13" ht="30" customHeight="1" x14ac:dyDescent="0.3">
      <c r="A679" s="50">
        <v>980</v>
      </c>
      <c r="B679" s="55">
        <v>44882</v>
      </c>
      <c r="C679" s="55">
        <v>44845</v>
      </c>
      <c r="D679" s="52" t="s">
        <v>1925</v>
      </c>
      <c r="E679" s="66" t="str">
        <f>IF(ISBLANK(LeaveTracker[[#This Row],[Employee Name]]),"-----",VLOOKUP(LeaveTracker[[#This Row],[Employee Name]],'List of Employees'!$B$4:$H$767,7))</f>
        <v>CHO</v>
      </c>
      <c r="F679" s="66" t="str">
        <f>IF(ISBLANK(LeaveTracker[[#This Row],[Employee Name]]),"-----",VLOOKUP(LeaveTracker[[#This Row],[Employee Name]],'List of Employees'!$B$4:$H$767,6))</f>
        <v>CASUAL</v>
      </c>
      <c r="G679" s="49">
        <v>44845</v>
      </c>
      <c r="H679" s="49">
        <v>44853</v>
      </c>
      <c r="I679" s="50" t="s">
        <v>77</v>
      </c>
      <c r="J679" s="52"/>
      <c r="K679" s="50" t="str">
        <f ca="1">LeaveTracker[[#This Row],[Days]]&amp;" "&amp;LeaveTracker[[#This Row],[Type of Leave]]</f>
        <v>7 Paternity</v>
      </c>
      <c r="L679" s="9">
        <f ca="1">NETWORKDAYS(LeaveTracker[[#This Row],[Start Date]],LeaveTracker[[#This Row],[End Date]],lstHolidays)</f>
        <v>7</v>
      </c>
      <c r="M679" s="9"/>
    </row>
    <row r="680" spans="1:13" ht="30" customHeight="1" x14ac:dyDescent="0.3">
      <c r="A680" s="50">
        <v>981</v>
      </c>
      <c r="B680" s="55">
        <v>44882</v>
      </c>
      <c r="C680" s="55">
        <v>44841</v>
      </c>
      <c r="D680" s="52" t="s">
        <v>1731</v>
      </c>
      <c r="E680" s="66" t="str">
        <f>IF(ISBLANK(LeaveTracker[[#This Row],[Employee Name]]),"-----",VLOOKUP(LeaveTracker[[#This Row],[Employee Name]],'List of Employees'!$B$4:$H$767,7))</f>
        <v>LCR</v>
      </c>
      <c r="F680" s="66" t="str">
        <f>IF(ISBLANK(LeaveTracker[[#This Row],[Employee Name]]),"-----",VLOOKUP(LeaveTracker[[#This Row],[Employee Name]],'List of Employees'!$B$4:$H$767,6))</f>
        <v>CASUAL</v>
      </c>
      <c r="G680" s="49">
        <v>44867</v>
      </c>
      <c r="H680" s="49">
        <v>44867</v>
      </c>
      <c r="I680" s="50" t="s">
        <v>297</v>
      </c>
      <c r="J680" s="52" t="s">
        <v>1000</v>
      </c>
      <c r="K680" s="50" t="str">
        <f ca="1">LeaveTracker[[#This Row],[Days]]&amp;" "&amp;LeaveTracker[[#This Row],[Type of Leave]]</f>
        <v>0 OTHER</v>
      </c>
      <c r="L680" s="9">
        <f ca="1">NETWORKDAYS(LeaveTracker[[#This Row],[Start Date]],LeaveTracker[[#This Row],[End Date]],lstHolidays)</f>
        <v>0</v>
      </c>
      <c r="M680" s="9"/>
    </row>
    <row r="681" spans="1:13" ht="30" customHeight="1" x14ac:dyDescent="0.3">
      <c r="A681" s="50">
        <v>981</v>
      </c>
      <c r="B681" s="55">
        <v>44882</v>
      </c>
      <c r="C681" s="55">
        <v>44841</v>
      </c>
      <c r="D681" s="52" t="s">
        <v>1731</v>
      </c>
      <c r="E681" s="66" t="str">
        <f>IF(ISBLANK(LeaveTracker[[#This Row],[Employee Name]]),"-----",VLOOKUP(LeaveTracker[[#This Row],[Employee Name]],'List of Employees'!$B$4:$H$767,7))</f>
        <v>LCR</v>
      </c>
      <c r="F681" s="66" t="str">
        <f>IF(ISBLANK(LeaveTracker[[#This Row],[Employee Name]]),"-----",VLOOKUP(LeaveTracker[[#This Row],[Employee Name]],'List of Employees'!$B$4:$H$767,6))</f>
        <v>CASUAL</v>
      </c>
      <c r="G681" s="49">
        <v>44868</v>
      </c>
      <c r="H681" s="49">
        <v>44869</v>
      </c>
      <c r="I681" s="50" t="s">
        <v>81</v>
      </c>
      <c r="J681" s="52"/>
      <c r="K681" s="50" t="str">
        <f ca="1">LeaveTracker[[#This Row],[Days]]&amp;" "&amp;LeaveTracker[[#This Row],[Type of Leave]]</f>
        <v>2 SL</v>
      </c>
      <c r="L681" s="9">
        <f ca="1">NETWORKDAYS(LeaveTracker[[#This Row],[Start Date]],LeaveTracker[[#This Row],[End Date]],lstHolidays)</f>
        <v>2</v>
      </c>
      <c r="M681" s="9"/>
    </row>
    <row r="682" spans="1:13" ht="30" customHeight="1" x14ac:dyDescent="0.3">
      <c r="A682" s="50">
        <v>982</v>
      </c>
      <c r="B682" s="55">
        <v>44882</v>
      </c>
      <c r="C682" s="55">
        <v>44838</v>
      </c>
      <c r="D682" s="52" t="s">
        <v>1731</v>
      </c>
      <c r="E682" s="66" t="str">
        <f>IF(ISBLANK(LeaveTracker[[#This Row],[Employee Name]]),"-----",VLOOKUP(LeaveTracker[[#This Row],[Employee Name]],'List of Employees'!$B$4:$H$767,7))</f>
        <v>LCR</v>
      </c>
      <c r="F682" s="66" t="str">
        <f>IF(ISBLANK(LeaveTracker[[#This Row],[Employee Name]]),"-----",VLOOKUP(LeaveTracker[[#This Row],[Employee Name]],'List of Employees'!$B$4:$H$767,6))</f>
        <v>CASUAL</v>
      </c>
      <c r="G682" s="49">
        <v>44837</v>
      </c>
      <c r="H682" s="49">
        <v>44837</v>
      </c>
      <c r="I682" s="50" t="s">
        <v>81</v>
      </c>
      <c r="J682" s="52"/>
      <c r="K682" s="50" t="str">
        <f ca="1">LeaveTracker[[#This Row],[Days]]&amp;" "&amp;LeaveTracker[[#This Row],[Type of Leave]]</f>
        <v>1 SL</v>
      </c>
      <c r="L682" s="9">
        <f ca="1">NETWORKDAYS(LeaveTracker[[#This Row],[Start Date]],LeaveTracker[[#This Row],[End Date]],lstHolidays)</f>
        <v>1</v>
      </c>
      <c r="M682" s="9"/>
    </row>
    <row r="683" spans="1:13" ht="30" customHeight="1" x14ac:dyDescent="0.3">
      <c r="A683" s="50">
        <v>983</v>
      </c>
      <c r="B683" s="55">
        <v>44882</v>
      </c>
      <c r="C683" s="55">
        <v>44840</v>
      </c>
      <c r="D683" s="52" t="s">
        <v>1731</v>
      </c>
      <c r="E683" s="66" t="str">
        <f>IF(ISBLANK(LeaveTracker[[#This Row],[Employee Name]]),"-----",VLOOKUP(LeaveTracker[[#This Row],[Employee Name]],'List of Employees'!$B$4:$H$767,7))</f>
        <v>LCR</v>
      </c>
      <c r="F683" s="66" t="str">
        <f>IF(ISBLANK(LeaveTracker[[#This Row],[Employee Name]]),"-----",VLOOKUP(LeaveTracker[[#This Row],[Employee Name]],'List of Employees'!$B$4:$H$767,6))</f>
        <v>CASUAL</v>
      </c>
      <c r="G683" s="49">
        <v>44839</v>
      </c>
      <c r="H683" s="49">
        <v>44839</v>
      </c>
      <c r="I683" s="50" t="s">
        <v>81</v>
      </c>
      <c r="J683" s="52"/>
      <c r="K683" s="50" t="str">
        <f ca="1">LeaveTracker[[#This Row],[Days]]&amp;" "&amp;LeaveTracker[[#This Row],[Type of Leave]]</f>
        <v>1 SL</v>
      </c>
      <c r="L683" s="9">
        <f ca="1">NETWORKDAYS(LeaveTracker[[#This Row],[Start Date]],LeaveTracker[[#This Row],[End Date]],lstHolidays)</f>
        <v>1</v>
      </c>
      <c r="M683" s="9"/>
    </row>
    <row r="684" spans="1:13" ht="30" customHeight="1" x14ac:dyDescent="0.3">
      <c r="A684" s="50">
        <v>984</v>
      </c>
      <c r="B684" s="55">
        <v>44882</v>
      </c>
      <c r="C684" s="55">
        <v>44839</v>
      </c>
      <c r="D684" s="52" t="s">
        <v>1914</v>
      </c>
      <c r="E684" s="66" t="str">
        <f>IF(ISBLANK(LeaveTracker[[#This Row],[Employee Name]]),"-----",VLOOKUP(LeaveTracker[[#This Row],[Employee Name]],'List of Employees'!$B$4:$H$767,7))</f>
        <v>ONT</v>
      </c>
      <c r="F684" s="66" t="str">
        <f>IF(ISBLANK(LeaveTracker[[#This Row],[Employee Name]]),"-----",VLOOKUP(LeaveTracker[[#This Row],[Employee Name]],'List of Employees'!$B$4:$H$767,6))</f>
        <v>CASUAL</v>
      </c>
      <c r="G684" s="49">
        <v>44856</v>
      </c>
      <c r="H684" s="49">
        <v>44858</v>
      </c>
      <c r="I684" s="50" t="s">
        <v>82</v>
      </c>
      <c r="J684" s="52"/>
      <c r="K684" s="50" t="str">
        <f ca="1">LeaveTracker[[#This Row],[Days]]&amp;" "&amp;LeaveTracker[[#This Row],[Type of Leave]]</f>
        <v>1 VL</v>
      </c>
      <c r="L684" s="9">
        <f ca="1">NETWORKDAYS(LeaveTracker[[#This Row],[Start Date]],LeaveTracker[[#This Row],[End Date]],lstHolidays)</f>
        <v>1</v>
      </c>
      <c r="M684" s="9"/>
    </row>
    <row r="685" spans="1:13" ht="30" customHeight="1" x14ac:dyDescent="0.3">
      <c r="A685" s="50">
        <v>985</v>
      </c>
      <c r="B685" s="55">
        <v>44882</v>
      </c>
      <c r="C685" s="55">
        <v>44861</v>
      </c>
      <c r="D685" s="52" t="s">
        <v>2569</v>
      </c>
      <c r="E685" s="66" t="str">
        <f>IF(ISBLANK(LeaveTracker[[#This Row],[Employee Name]]),"-----",VLOOKUP(LeaveTracker[[#This Row],[Employee Name]],'List of Employees'!$B$4:$H$767,7))</f>
        <v>CENRO</v>
      </c>
      <c r="F685" s="66" t="str">
        <f>IF(ISBLANK(LeaveTracker[[#This Row],[Employee Name]]),"-----",VLOOKUP(LeaveTracker[[#This Row],[Employee Name]],'List of Employees'!$B$4:$H$767,6))</f>
        <v>CASUAL</v>
      </c>
      <c r="G685" s="49">
        <v>44853</v>
      </c>
      <c r="H685" s="49">
        <v>44855</v>
      </c>
      <c r="I685" s="50" t="s">
        <v>81</v>
      </c>
      <c r="J685" s="52"/>
      <c r="K685" s="50" t="str">
        <f ca="1">LeaveTracker[[#This Row],[Days]]&amp;" "&amp;LeaveTracker[[#This Row],[Type of Leave]]</f>
        <v>3 SL</v>
      </c>
      <c r="L685" s="9">
        <f ca="1">NETWORKDAYS(LeaveTracker[[#This Row],[Start Date]],LeaveTracker[[#This Row],[End Date]],lstHolidays)</f>
        <v>3</v>
      </c>
      <c r="M685" s="9"/>
    </row>
    <row r="686" spans="1:13" ht="30" customHeight="1" x14ac:dyDescent="0.3">
      <c r="A686" s="50">
        <v>986</v>
      </c>
      <c r="B686" s="55">
        <v>44882</v>
      </c>
      <c r="C686" s="55">
        <v>44847</v>
      </c>
      <c r="D686" s="52" t="s">
        <v>1927</v>
      </c>
      <c r="E686" s="66" t="str">
        <f>IF(ISBLANK(LeaveTracker[[#This Row],[Employee Name]]),"-----",VLOOKUP(LeaveTracker[[#This Row],[Employee Name]],'List of Employees'!$B$4:$H$767,7))</f>
        <v>CSU</v>
      </c>
      <c r="F686" s="66" t="str">
        <f>IF(ISBLANK(LeaveTracker[[#This Row],[Employee Name]]),"-----",VLOOKUP(LeaveTracker[[#This Row],[Employee Name]],'List of Employees'!$B$4:$H$767,6))</f>
        <v>CASUAL</v>
      </c>
      <c r="G686" s="49">
        <v>44858</v>
      </c>
      <c r="H686" s="49">
        <v>44859</v>
      </c>
      <c r="I686" s="50" t="s">
        <v>82</v>
      </c>
      <c r="J686" s="52"/>
      <c r="K686" s="50" t="str">
        <f ca="1">LeaveTracker[[#This Row],[Days]]&amp;" "&amp;LeaveTracker[[#This Row],[Type of Leave]]</f>
        <v>2 VL</v>
      </c>
      <c r="L686" s="9">
        <f ca="1">NETWORKDAYS(LeaveTracker[[#This Row],[Start Date]],LeaveTracker[[#This Row],[End Date]],lstHolidays)</f>
        <v>2</v>
      </c>
      <c r="M686" s="9"/>
    </row>
    <row r="687" spans="1:13" ht="30" customHeight="1" x14ac:dyDescent="0.3">
      <c r="A687" s="50">
        <v>987</v>
      </c>
      <c r="B687" s="55">
        <v>44882</v>
      </c>
      <c r="C687" s="55">
        <v>44881</v>
      </c>
      <c r="D687" s="52" t="s">
        <v>1778</v>
      </c>
      <c r="E687" s="66" t="str">
        <f>IF(ISBLANK(LeaveTracker[[#This Row],[Employee Name]]),"-----",VLOOKUP(LeaveTracker[[#This Row],[Employee Name]],'List of Employees'!$B$4:$H$767,7))</f>
        <v>EEO/CITY MARKET</v>
      </c>
      <c r="F687" s="66" t="str">
        <f>IF(ISBLANK(LeaveTracker[[#This Row],[Employee Name]]),"-----",VLOOKUP(LeaveTracker[[#This Row],[Employee Name]],'List of Employees'!$B$4:$H$767,6))</f>
        <v>CASUAL</v>
      </c>
      <c r="G687" s="49">
        <v>44881</v>
      </c>
      <c r="H687" s="49">
        <v>44883</v>
      </c>
      <c r="I687" s="50" t="s">
        <v>82</v>
      </c>
      <c r="J687" s="52"/>
      <c r="K687" s="50" t="str">
        <f ca="1">LeaveTracker[[#This Row],[Days]]&amp;" "&amp;LeaveTracker[[#This Row],[Type of Leave]]</f>
        <v>3 VL</v>
      </c>
      <c r="L687" s="9">
        <f ca="1">NETWORKDAYS(LeaveTracker[[#This Row],[Start Date]],LeaveTracker[[#This Row],[End Date]],lstHolidays)</f>
        <v>3</v>
      </c>
      <c r="M687" s="9"/>
    </row>
    <row r="688" spans="1:13" ht="30" customHeight="1" x14ac:dyDescent="0.3">
      <c r="A688" s="50">
        <v>988</v>
      </c>
      <c r="B688" s="55">
        <v>44882</v>
      </c>
      <c r="C688" s="55">
        <v>44873</v>
      </c>
      <c r="D688" s="52" t="s">
        <v>1928</v>
      </c>
      <c r="E688" s="66" t="str">
        <f>IF(ISBLANK(LeaveTracker[[#This Row],[Employee Name]]),"-----",VLOOKUP(LeaveTracker[[#This Row],[Employee Name]],'List of Employees'!$B$4:$H$767,7))</f>
        <v>ONT</v>
      </c>
      <c r="F688" s="66" t="str">
        <f>IF(ISBLANK(LeaveTracker[[#This Row],[Employee Name]]),"-----",VLOOKUP(LeaveTracker[[#This Row],[Employee Name]],'List of Employees'!$B$4:$H$767,6))</f>
        <v>CASUAL</v>
      </c>
      <c r="G688" s="49">
        <v>44863</v>
      </c>
      <c r="H688" s="49">
        <v>44863</v>
      </c>
      <c r="I688" s="50" t="s">
        <v>81</v>
      </c>
      <c r="J688" s="52"/>
      <c r="K688" s="50" t="str">
        <f ca="1">LeaveTracker[[#This Row],[Days]]&amp;" "&amp;LeaveTracker[[#This Row],[Type of Leave]]</f>
        <v>0 SL</v>
      </c>
      <c r="L688" s="9">
        <f ca="1">NETWORKDAYS(LeaveTracker[[#This Row],[Start Date]],LeaveTracker[[#This Row],[End Date]],lstHolidays)</f>
        <v>0</v>
      </c>
      <c r="M688" s="9"/>
    </row>
    <row r="689" spans="1:13" ht="30" customHeight="1" x14ac:dyDescent="0.3">
      <c r="A689" s="50">
        <v>989</v>
      </c>
      <c r="B689" s="55">
        <v>44882</v>
      </c>
      <c r="C689" s="55">
        <v>44565</v>
      </c>
      <c r="D689" s="52" t="s">
        <v>1929</v>
      </c>
      <c r="E689" s="66" t="str">
        <f>IF(ISBLANK(LeaveTracker[[#This Row],[Employee Name]]),"-----",VLOOKUP(LeaveTracker[[#This Row],[Employee Name]],'List of Employees'!$B$4:$H$767,7))</f>
        <v>CENRO</v>
      </c>
      <c r="F689" s="66" t="str">
        <f>IF(ISBLANK(LeaveTracker[[#This Row],[Employee Name]]),"-----",VLOOKUP(LeaveTracker[[#This Row],[Employee Name]],'List of Employees'!$B$4:$H$767,6))</f>
        <v>CASUAL</v>
      </c>
      <c r="G689" s="49">
        <v>44876</v>
      </c>
      <c r="H689" s="49">
        <v>44877</v>
      </c>
      <c r="I689" s="50" t="s">
        <v>82</v>
      </c>
      <c r="J689" s="52" t="s">
        <v>1001</v>
      </c>
      <c r="K689" s="50" t="str">
        <f ca="1">LeaveTracker[[#This Row],[Days]]&amp;" "&amp;LeaveTracker[[#This Row],[Type of Leave]]</f>
        <v>1 VL</v>
      </c>
      <c r="L689" s="9">
        <f ca="1">NETWORKDAYS(LeaveTracker[[#This Row],[Start Date]],LeaveTracker[[#This Row],[End Date]],lstHolidays)</f>
        <v>1</v>
      </c>
      <c r="M689" s="9"/>
    </row>
    <row r="690" spans="1:13" ht="30" customHeight="1" x14ac:dyDescent="0.3">
      <c r="A690" s="50">
        <v>990</v>
      </c>
      <c r="B690" s="55">
        <v>44882</v>
      </c>
      <c r="C690" s="55">
        <v>44869</v>
      </c>
      <c r="D690" s="52" t="s">
        <v>1929</v>
      </c>
      <c r="E690" s="66" t="str">
        <f>IF(ISBLANK(LeaveTracker[[#This Row],[Employee Name]]),"-----",VLOOKUP(LeaveTracker[[#This Row],[Employee Name]],'List of Employees'!$B$4:$H$767,7))</f>
        <v>CENRO</v>
      </c>
      <c r="F690" s="66" t="str">
        <f>IF(ISBLANK(LeaveTracker[[#This Row],[Employee Name]]),"-----",VLOOKUP(LeaveTracker[[#This Row],[Employee Name]],'List of Employees'!$B$4:$H$767,6))</f>
        <v>CASUAL</v>
      </c>
      <c r="G690" s="49">
        <v>44875</v>
      </c>
      <c r="H690" s="49">
        <v>44875</v>
      </c>
      <c r="I690" s="50" t="s">
        <v>297</v>
      </c>
      <c r="J690" s="52" t="s">
        <v>1000</v>
      </c>
      <c r="K690" s="50" t="str">
        <f ca="1">LeaveTracker[[#This Row],[Days]]&amp;" "&amp;LeaveTracker[[#This Row],[Type of Leave]]</f>
        <v>1 OTHER</v>
      </c>
      <c r="L690" s="9">
        <f ca="1">NETWORKDAYS(LeaveTracker[[#This Row],[Start Date]],LeaveTracker[[#This Row],[End Date]],lstHolidays)</f>
        <v>1</v>
      </c>
      <c r="M690" s="9"/>
    </row>
    <row r="691" spans="1:13" ht="30" customHeight="1" x14ac:dyDescent="0.3">
      <c r="A691" s="50">
        <v>991</v>
      </c>
      <c r="B691" s="55">
        <v>44882</v>
      </c>
      <c r="C691" s="55">
        <v>44869</v>
      </c>
      <c r="D691" s="52" t="s">
        <v>2188</v>
      </c>
      <c r="E691" s="66" t="str">
        <f>IF(ISBLANK(LeaveTracker[[#This Row],[Employee Name]]),"-----",VLOOKUP(LeaveTracker[[#This Row],[Employee Name]],'List of Employees'!$B$4:$H$767,7))</f>
        <v>CENRO</v>
      </c>
      <c r="F691" s="66" t="str">
        <f>IF(ISBLANK(LeaveTracker[[#This Row],[Employee Name]]),"-----",VLOOKUP(LeaveTracker[[#This Row],[Employee Name]],'List of Employees'!$B$4:$H$767,6))</f>
        <v>CASUAL</v>
      </c>
      <c r="G691" s="49">
        <v>44875</v>
      </c>
      <c r="H691" s="49">
        <v>44877</v>
      </c>
      <c r="I691" s="50" t="s">
        <v>82</v>
      </c>
      <c r="J691" s="52" t="s">
        <v>1001</v>
      </c>
      <c r="K691" s="50" t="str">
        <f ca="1">LeaveTracker[[#This Row],[Days]]&amp;" "&amp;LeaveTracker[[#This Row],[Type of Leave]]</f>
        <v>2 VL</v>
      </c>
      <c r="L691" s="9">
        <f ca="1">NETWORKDAYS(LeaveTracker[[#This Row],[Start Date]],LeaveTracker[[#This Row],[End Date]],lstHolidays)</f>
        <v>2</v>
      </c>
      <c r="M691" s="9"/>
    </row>
    <row r="692" spans="1:13" ht="30" customHeight="1" x14ac:dyDescent="0.3">
      <c r="A692" s="50">
        <v>992</v>
      </c>
      <c r="B692" s="55">
        <v>44882</v>
      </c>
      <c r="C692" s="55">
        <v>44868</v>
      </c>
      <c r="D692" s="52" t="s">
        <v>1931</v>
      </c>
      <c r="E692" s="66" t="str">
        <f>IF(ISBLANK(LeaveTracker[[#This Row],[Employee Name]]),"-----",VLOOKUP(LeaveTracker[[#This Row],[Employee Name]],'List of Employees'!$B$4:$H$767,7))</f>
        <v>CENRO</v>
      </c>
      <c r="F692" s="66" t="str">
        <f>IF(ISBLANK(LeaveTracker[[#This Row],[Employee Name]]),"-----",VLOOKUP(LeaveTracker[[#This Row],[Employee Name]],'List of Employees'!$B$4:$H$767,6))</f>
        <v>CASUAL</v>
      </c>
      <c r="G692" s="49">
        <v>44866</v>
      </c>
      <c r="H692" s="49">
        <v>44866</v>
      </c>
      <c r="I692" s="50" t="s">
        <v>81</v>
      </c>
      <c r="J692" s="52"/>
      <c r="K692" s="50" t="str">
        <f ca="1">LeaveTracker[[#This Row],[Days]]&amp;" "&amp;LeaveTracker[[#This Row],[Type of Leave]]</f>
        <v>1 SL</v>
      </c>
      <c r="L692" s="9">
        <f ca="1">NETWORKDAYS(LeaveTracker[[#This Row],[Start Date]],LeaveTracker[[#This Row],[End Date]],lstHolidays)</f>
        <v>1</v>
      </c>
      <c r="M692" s="9"/>
    </row>
    <row r="693" spans="1:13" ht="30" customHeight="1" x14ac:dyDescent="0.3">
      <c r="A693" s="50">
        <v>993</v>
      </c>
      <c r="B693" s="55">
        <v>44882</v>
      </c>
      <c r="C693" s="55">
        <v>44874</v>
      </c>
      <c r="D693" s="52" t="s">
        <v>1932</v>
      </c>
      <c r="E693" s="66" t="str">
        <f>IF(ISBLANK(LeaveTracker[[#This Row],[Employee Name]]),"-----",VLOOKUP(LeaveTracker[[#This Row],[Employee Name]],'List of Employees'!$B$4:$H$767,7))</f>
        <v>CSWDO</v>
      </c>
      <c r="F693" s="66" t="str">
        <f>IF(ISBLANK(LeaveTracker[[#This Row],[Employee Name]]),"-----",VLOOKUP(LeaveTracker[[#This Row],[Employee Name]],'List of Employees'!$B$4:$H$767,6))</f>
        <v>CASUAL</v>
      </c>
      <c r="G693" s="49">
        <v>44914</v>
      </c>
      <c r="H693" s="49">
        <v>44924</v>
      </c>
      <c r="I693" s="50" t="s">
        <v>82</v>
      </c>
      <c r="J693" s="52"/>
      <c r="K693" s="50" t="str">
        <f ca="1">LeaveTracker[[#This Row],[Days]]&amp;" "&amp;LeaveTracker[[#This Row],[Type of Leave]]</f>
        <v>8 VL</v>
      </c>
      <c r="L693" s="44">
        <f ca="1">NETWORKDAYS(LeaveTracker[[#This Row],[Start Date]],LeaveTracker[[#This Row],[End Date]],lstHolidays)</f>
        <v>8</v>
      </c>
      <c r="M693" s="9"/>
    </row>
    <row r="694" spans="1:13" ht="30" customHeight="1" x14ac:dyDescent="0.3">
      <c r="A694" s="50">
        <v>994</v>
      </c>
      <c r="B694" s="55">
        <v>44882</v>
      </c>
      <c r="C694" s="55">
        <v>44867</v>
      </c>
      <c r="D694" s="52" t="s">
        <v>1892</v>
      </c>
      <c r="E694" s="66" t="str">
        <f>IF(ISBLANK(LeaveTracker[[#This Row],[Employee Name]]),"-----",VLOOKUP(LeaveTracker[[#This Row],[Employee Name]],'List of Employees'!$B$4:$H$767,7))</f>
        <v>AGRICULTURE OFFICE</v>
      </c>
      <c r="F694" s="66" t="str">
        <f>IF(ISBLANK(LeaveTracker[[#This Row],[Employee Name]]),"-----",VLOOKUP(LeaveTracker[[#This Row],[Employee Name]],'List of Employees'!$B$4:$H$767,6))</f>
        <v>PERMANENT</v>
      </c>
      <c r="G694" s="49">
        <v>44864</v>
      </c>
      <c r="H694" s="49">
        <v>44864</v>
      </c>
      <c r="I694" s="50" t="s">
        <v>1019</v>
      </c>
      <c r="J694" s="52" t="s">
        <v>1877</v>
      </c>
      <c r="K694" s="50" t="str">
        <f ca="1">LeaveTracker[[#This Row],[Days]]&amp;" "&amp;LeaveTracker[[#This Row],[Type of Leave]]</f>
        <v>0 WITHOUTPAY</v>
      </c>
      <c r="L694" s="9">
        <f ca="1">NETWORKDAYS(LeaveTracker[[#This Row],[Start Date]],LeaveTracker[[#This Row],[End Date]],lstHolidays)</f>
        <v>0</v>
      </c>
      <c r="M694" s="9"/>
    </row>
    <row r="695" spans="1:13" ht="30" customHeight="1" x14ac:dyDescent="0.3">
      <c r="A695" s="50">
        <v>995</v>
      </c>
      <c r="B695" s="55">
        <v>44882</v>
      </c>
      <c r="C695" s="55">
        <v>44859</v>
      </c>
      <c r="D695" s="52" t="s">
        <v>1728</v>
      </c>
      <c r="E695" s="66" t="str">
        <f>IF(ISBLANK(LeaveTracker[[#This Row],[Employee Name]]),"-----",VLOOKUP(LeaveTracker[[#This Row],[Employee Name]],'List of Employees'!$B$4:$H$767,7))</f>
        <v>ASSESSOR</v>
      </c>
      <c r="F695" s="66" t="str">
        <f>IF(ISBLANK(LeaveTracker[[#This Row],[Employee Name]]),"-----",VLOOKUP(LeaveTracker[[#This Row],[Employee Name]],'List of Employees'!$B$4:$H$767,6))</f>
        <v>CASUAL</v>
      </c>
      <c r="G695" s="49">
        <v>44858</v>
      </c>
      <c r="H695" s="49">
        <v>44858</v>
      </c>
      <c r="I695" s="50" t="s">
        <v>297</v>
      </c>
      <c r="J695" s="52" t="s">
        <v>1000</v>
      </c>
      <c r="K695" s="50" t="str">
        <f ca="1">LeaveTracker[[#This Row],[Days]]&amp;" "&amp;LeaveTracker[[#This Row],[Type of Leave]]</f>
        <v>1 OTHER</v>
      </c>
      <c r="L695" s="9">
        <f ca="1">NETWORKDAYS(LeaveTracker[[#This Row],[Start Date]],LeaveTracker[[#This Row],[End Date]],lstHolidays)</f>
        <v>1</v>
      </c>
      <c r="M695" s="9"/>
    </row>
    <row r="696" spans="1:13" ht="30" customHeight="1" x14ac:dyDescent="0.3">
      <c r="A696" s="50">
        <v>996</v>
      </c>
      <c r="B696" s="55">
        <v>44882</v>
      </c>
      <c r="C696" s="55">
        <v>44851</v>
      </c>
      <c r="D696" s="52" t="s">
        <v>1728</v>
      </c>
      <c r="E696" s="66" t="str">
        <f>IF(ISBLANK(LeaveTracker[[#This Row],[Employee Name]]),"-----",VLOOKUP(LeaveTracker[[#This Row],[Employee Name]],'List of Employees'!$B$4:$H$767,7))</f>
        <v>ASSESSOR</v>
      </c>
      <c r="F696" s="66" t="str">
        <f>IF(ISBLANK(LeaveTracker[[#This Row],[Employee Name]]),"-----",VLOOKUP(LeaveTracker[[#This Row],[Employee Name]],'List of Employees'!$B$4:$H$767,6))</f>
        <v>CASUAL</v>
      </c>
      <c r="G696" s="49">
        <v>44847</v>
      </c>
      <c r="H696" s="49">
        <v>44847</v>
      </c>
      <c r="I696" s="50" t="s">
        <v>81</v>
      </c>
      <c r="J696" s="52"/>
      <c r="K696" s="50" t="str">
        <f ca="1">LeaveTracker[[#This Row],[Days]]&amp;" "&amp;LeaveTracker[[#This Row],[Type of Leave]]</f>
        <v>1 SL</v>
      </c>
      <c r="L696" s="9">
        <f ca="1">NETWORKDAYS(LeaveTracker[[#This Row],[Start Date]],LeaveTracker[[#This Row],[End Date]],lstHolidays)</f>
        <v>1</v>
      </c>
      <c r="M696" s="9"/>
    </row>
    <row r="697" spans="1:13" ht="30" customHeight="1" x14ac:dyDescent="0.3">
      <c r="A697" s="50">
        <v>997</v>
      </c>
      <c r="B697" s="55">
        <v>44882</v>
      </c>
      <c r="C697" s="55">
        <v>44793</v>
      </c>
      <c r="D697" s="52" t="s">
        <v>1805</v>
      </c>
      <c r="E697" s="66" t="str">
        <f>IF(ISBLANK(LeaveTracker[[#This Row],[Employee Name]]),"-----",VLOOKUP(LeaveTracker[[#This Row],[Employee Name]],'List of Employees'!$B$4:$H$767,7))</f>
        <v>TICC/TCCH</v>
      </c>
      <c r="F697" s="66" t="str">
        <f>IF(ISBLANK(LeaveTracker[[#This Row],[Employee Name]]),"-----",VLOOKUP(LeaveTracker[[#This Row],[Employee Name]],'List of Employees'!$B$4:$H$767,6))</f>
        <v>CASUAL</v>
      </c>
      <c r="G697" s="49">
        <v>44771</v>
      </c>
      <c r="H697" s="49">
        <v>44777</v>
      </c>
      <c r="I697" s="50" t="s">
        <v>81</v>
      </c>
      <c r="J697" s="52"/>
      <c r="K697" s="50" t="str">
        <f ca="1">LeaveTracker[[#This Row],[Days]]&amp;" "&amp;LeaveTracker[[#This Row],[Type of Leave]]</f>
        <v>5 SL</v>
      </c>
      <c r="L697" s="9">
        <f ca="1">NETWORKDAYS(LeaveTracker[[#This Row],[Start Date]],LeaveTracker[[#This Row],[End Date]],lstHolidays)</f>
        <v>5</v>
      </c>
      <c r="M697" s="9"/>
    </row>
    <row r="698" spans="1:13" ht="30" customHeight="1" x14ac:dyDescent="0.3">
      <c r="A698" s="50">
        <v>997</v>
      </c>
      <c r="B698" s="55">
        <v>44882</v>
      </c>
      <c r="C698" s="55">
        <v>44793</v>
      </c>
      <c r="D698" s="52" t="s">
        <v>1805</v>
      </c>
      <c r="E698" s="66" t="str">
        <f>IF(ISBLANK(LeaveTracker[[#This Row],[Employee Name]]),"-----",VLOOKUP(LeaveTracker[[#This Row],[Employee Name]],'List of Employees'!$B$4:$H$767,7))</f>
        <v>TICC/TCCH</v>
      </c>
      <c r="F698" s="66" t="str">
        <f>IF(ISBLANK(LeaveTracker[[#This Row],[Employee Name]]),"-----",VLOOKUP(LeaveTracker[[#This Row],[Employee Name]],'List of Employees'!$B$4:$H$767,6))</f>
        <v>CASUAL</v>
      </c>
      <c r="G698" s="49">
        <v>44785</v>
      </c>
      <c r="H698" s="49">
        <v>44791</v>
      </c>
      <c r="I698" s="50" t="s">
        <v>81</v>
      </c>
      <c r="J698" s="52"/>
      <c r="K698" s="50" t="str">
        <f ca="1">LeaveTracker[[#This Row],[Days]]&amp;" "&amp;LeaveTracker[[#This Row],[Type of Leave]]</f>
        <v>5 SL</v>
      </c>
      <c r="L698" s="9">
        <f ca="1">NETWORKDAYS(LeaveTracker[[#This Row],[Start Date]],LeaveTracker[[#This Row],[End Date]],lstHolidays)</f>
        <v>5</v>
      </c>
      <c r="M698" s="9"/>
    </row>
    <row r="699" spans="1:13" ht="30" customHeight="1" x14ac:dyDescent="0.3">
      <c r="A699" s="50">
        <v>997</v>
      </c>
      <c r="B699" s="55">
        <v>44882</v>
      </c>
      <c r="C699" s="55">
        <v>44793</v>
      </c>
      <c r="D699" s="52" t="s">
        <v>1805</v>
      </c>
      <c r="E699" s="66" t="str">
        <f>IF(ISBLANK(LeaveTracker[[#This Row],[Employee Name]]),"-----",VLOOKUP(LeaveTracker[[#This Row],[Employee Name]],'List of Employees'!$B$4:$H$767,7))</f>
        <v>TICC/TCCH</v>
      </c>
      <c r="F699" s="66" t="str">
        <f>IF(ISBLANK(LeaveTracker[[#This Row],[Employee Name]]),"-----",VLOOKUP(LeaveTracker[[#This Row],[Employee Name]],'List of Employees'!$B$4:$H$767,6))</f>
        <v>CASUAL</v>
      </c>
      <c r="G699" s="49">
        <v>44799</v>
      </c>
      <c r="H699" s="49">
        <v>44800</v>
      </c>
      <c r="I699" s="50" t="s">
        <v>81</v>
      </c>
      <c r="J699" s="52"/>
      <c r="K699" s="50" t="str">
        <f ca="1">LeaveTracker[[#This Row],[Days]]&amp;" "&amp;LeaveTracker[[#This Row],[Type of Leave]]</f>
        <v>1 SL</v>
      </c>
      <c r="L699" s="9">
        <f ca="1">NETWORKDAYS(LeaveTracker[[#This Row],[Start Date]],LeaveTracker[[#This Row],[End Date]],lstHolidays)</f>
        <v>1</v>
      </c>
      <c r="M699" s="9"/>
    </row>
    <row r="700" spans="1:13" ht="30" customHeight="1" x14ac:dyDescent="0.3">
      <c r="A700" s="50">
        <v>998</v>
      </c>
      <c r="B700" s="55">
        <v>44882</v>
      </c>
      <c r="C700" s="55">
        <v>44860</v>
      </c>
      <c r="D700" s="52" t="s">
        <v>1805</v>
      </c>
      <c r="E700" s="66" t="str">
        <f>IF(ISBLANK(LeaveTracker[[#This Row],[Employee Name]]),"-----",VLOOKUP(LeaveTracker[[#This Row],[Employee Name]],'List of Employees'!$B$4:$H$767,7))</f>
        <v>TICC/TCCH</v>
      </c>
      <c r="F700" s="66" t="str">
        <f>IF(ISBLANK(LeaveTracker[[#This Row],[Employee Name]]),"-----",VLOOKUP(LeaveTracker[[#This Row],[Employee Name]],'List of Employees'!$B$4:$H$767,6))</f>
        <v>CASUAL</v>
      </c>
      <c r="G700" s="49">
        <v>44859</v>
      </c>
      <c r="H700" s="49">
        <v>44859</v>
      </c>
      <c r="I700" s="50" t="s">
        <v>81</v>
      </c>
      <c r="J700" s="52"/>
      <c r="K700" s="50" t="str">
        <f ca="1">LeaveTracker[[#This Row],[Days]]&amp;" "&amp;LeaveTracker[[#This Row],[Type of Leave]]</f>
        <v>1 SL</v>
      </c>
      <c r="L700" s="9">
        <f ca="1">NETWORKDAYS(LeaveTracker[[#This Row],[Start Date]],LeaveTracker[[#This Row],[End Date]],lstHolidays)</f>
        <v>1</v>
      </c>
      <c r="M700" s="9"/>
    </row>
    <row r="701" spans="1:13" ht="30" customHeight="1" x14ac:dyDescent="0.3">
      <c r="A701" s="50">
        <v>999</v>
      </c>
      <c r="B701" s="55">
        <v>44882</v>
      </c>
      <c r="C701" s="55">
        <v>44849</v>
      </c>
      <c r="D701" s="52" t="s">
        <v>1734</v>
      </c>
      <c r="E701" s="66" t="str">
        <f>IF(ISBLANK(LeaveTracker[[#This Row],[Employee Name]]),"-----",VLOOKUP(LeaveTracker[[#This Row],[Employee Name]],'List of Employees'!$B$4:$H$767,7))</f>
        <v>ONT</v>
      </c>
      <c r="F701" s="66" t="str">
        <f>IF(ISBLANK(LeaveTracker[[#This Row],[Employee Name]]),"-----",VLOOKUP(LeaveTracker[[#This Row],[Employee Name]],'List of Employees'!$B$4:$H$767,6))</f>
        <v>CASUAL</v>
      </c>
      <c r="G701" s="49">
        <v>44854</v>
      </c>
      <c r="H701" s="49">
        <v>44855</v>
      </c>
      <c r="I701" s="50" t="s">
        <v>297</v>
      </c>
      <c r="J701" s="52" t="s">
        <v>1000</v>
      </c>
      <c r="K701" s="50" t="str">
        <f ca="1">LeaveTracker[[#This Row],[Days]]&amp;" "&amp;LeaveTracker[[#This Row],[Type of Leave]]</f>
        <v>2 OTHER</v>
      </c>
      <c r="L701" s="9">
        <f ca="1">NETWORKDAYS(LeaveTracker[[#This Row],[Start Date]],LeaveTracker[[#This Row],[End Date]],lstHolidays)</f>
        <v>2</v>
      </c>
      <c r="M701" s="9"/>
    </row>
    <row r="702" spans="1:13" ht="30" customHeight="1" x14ac:dyDescent="0.3">
      <c r="A702" s="50">
        <v>1000</v>
      </c>
      <c r="B702" s="55">
        <v>44882</v>
      </c>
      <c r="C702" s="55">
        <v>44874</v>
      </c>
      <c r="D702" s="52" t="s">
        <v>1818</v>
      </c>
      <c r="E702" s="66" t="str">
        <f>IF(ISBLANK(LeaveTracker[[#This Row],[Employee Name]]),"-----",VLOOKUP(LeaveTracker[[#This Row],[Employee Name]],'List of Employees'!$B$4:$H$767,7))</f>
        <v>EEO/CITY MARKET</v>
      </c>
      <c r="F702" s="66" t="str">
        <f>IF(ISBLANK(LeaveTracker[[#This Row],[Employee Name]]),"-----",VLOOKUP(LeaveTracker[[#This Row],[Employee Name]],'List of Employees'!$B$4:$H$767,6))</f>
        <v>CASUAL</v>
      </c>
      <c r="G702" s="49">
        <v>44873</v>
      </c>
      <c r="H702" s="49">
        <v>44873</v>
      </c>
      <c r="I702" s="50" t="s">
        <v>81</v>
      </c>
      <c r="J702" s="52"/>
      <c r="K702" s="50" t="str">
        <f ca="1">LeaveTracker[[#This Row],[Days]]&amp;" "&amp;LeaveTracker[[#This Row],[Type of Leave]]</f>
        <v>1 SL</v>
      </c>
      <c r="L702" s="9">
        <f ca="1">NETWORKDAYS(LeaveTracker[[#This Row],[Start Date]],LeaveTracker[[#This Row],[End Date]],lstHolidays)</f>
        <v>1</v>
      </c>
      <c r="M702" s="9"/>
    </row>
    <row r="703" spans="1:13" ht="30" customHeight="1" x14ac:dyDescent="0.3">
      <c r="A703" s="50">
        <v>1001</v>
      </c>
      <c r="B703" s="55">
        <v>44882</v>
      </c>
      <c r="C703" s="55">
        <v>44852</v>
      </c>
      <c r="D703" s="52" t="s">
        <v>1302</v>
      </c>
      <c r="E703" s="66" t="str">
        <f>IF(ISBLANK(LeaveTracker[[#This Row],[Employee Name]]),"-----",VLOOKUP(LeaveTracker[[#This Row],[Employee Name]],'List of Employees'!$B$4:$H$767,7))</f>
        <v>ONT</v>
      </c>
      <c r="F703" s="66" t="str">
        <f>IF(ISBLANK(LeaveTracker[[#This Row],[Employee Name]]),"-----",VLOOKUP(LeaveTracker[[#This Row],[Employee Name]],'List of Employees'!$B$4:$H$767,6))</f>
        <v>PERMANENT</v>
      </c>
      <c r="G703" s="49">
        <v>44882</v>
      </c>
      <c r="H703" s="49">
        <v>44886</v>
      </c>
      <c r="I703" s="50" t="s">
        <v>82</v>
      </c>
      <c r="J703" s="52" t="s">
        <v>1001</v>
      </c>
      <c r="K703" s="50" t="str">
        <f ca="1">LeaveTracker[[#This Row],[Days]]&amp;" "&amp;LeaveTracker[[#This Row],[Type of Leave]]</f>
        <v>3 VL</v>
      </c>
      <c r="L703" s="9">
        <f ca="1">NETWORKDAYS(LeaveTracker[[#This Row],[Start Date]],LeaveTracker[[#This Row],[End Date]],lstHolidays)</f>
        <v>3</v>
      </c>
      <c r="M703" s="9"/>
    </row>
    <row r="704" spans="1:13" ht="30" customHeight="1" x14ac:dyDescent="0.3">
      <c r="A704" s="50">
        <v>1002</v>
      </c>
      <c r="B704" s="55">
        <v>44882</v>
      </c>
      <c r="C704" s="55">
        <v>44862</v>
      </c>
      <c r="D704" s="52" t="s">
        <v>1302</v>
      </c>
      <c r="E704" s="66" t="str">
        <f>IF(ISBLANK(LeaveTracker[[#This Row],[Employee Name]]),"-----",VLOOKUP(LeaveTracker[[#This Row],[Employee Name]],'List of Employees'!$B$4:$H$767,7))</f>
        <v>ONT</v>
      </c>
      <c r="F704" s="66" t="str">
        <f>IF(ISBLANK(LeaveTracker[[#This Row],[Employee Name]]),"-----",VLOOKUP(LeaveTracker[[#This Row],[Employee Name]],'List of Employees'!$B$4:$H$767,6))</f>
        <v>PERMANENT</v>
      </c>
      <c r="G704" s="49">
        <v>44868</v>
      </c>
      <c r="H704" s="49">
        <v>44869</v>
      </c>
      <c r="I704" s="50" t="s">
        <v>82</v>
      </c>
      <c r="J704" s="52"/>
      <c r="K704" s="50" t="str">
        <f ca="1">LeaveTracker[[#This Row],[Days]]&amp;" "&amp;LeaveTracker[[#This Row],[Type of Leave]]</f>
        <v>2 VL</v>
      </c>
      <c r="L704" s="9">
        <f ca="1">NETWORKDAYS(LeaveTracker[[#This Row],[Start Date]],LeaveTracker[[#This Row],[End Date]],lstHolidays)</f>
        <v>2</v>
      </c>
      <c r="M704" s="9"/>
    </row>
    <row r="705" spans="1:13" ht="30" customHeight="1" x14ac:dyDescent="0.3">
      <c r="A705" s="50">
        <v>1003</v>
      </c>
      <c r="B705" s="55">
        <v>44882</v>
      </c>
      <c r="C705" s="55">
        <v>44869</v>
      </c>
      <c r="D705" s="52" t="s">
        <v>1933</v>
      </c>
      <c r="E705" s="66" t="str">
        <f>IF(ISBLANK(LeaveTracker[[#This Row],[Employee Name]]),"-----",VLOOKUP(LeaveTracker[[#This Row],[Employee Name]],'List of Employees'!$B$4:$H$767,7))</f>
        <v>GSO</v>
      </c>
      <c r="F705" s="66" t="str">
        <f>IF(ISBLANK(LeaveTracker[[#This Row],[Employee Name]]),"-----",VLOOKUP(LeaveTracker[[#This Row],[Employee Name]],'List of Employees'!$B$4:$H$767,6))</f>
        <v>CASUAL</v>
      </c>
      <c r="G705" s="49">
        <v>44876</v>
      </c>
      <c r="H705" s="49">
        <v>44879</v>
      </c>
      <c r="I705" s="50" t="s">
        <v>82</v>
      </c>
      <c r="J705" s="52"/>
      <c r="K705" s="50" t="str">
        <f ca="1">LeaveTracker[[#This Row],[Days]]&amp;" "&amp;LeaveTracker[[#This Row],[Type of Leave]]</f>
        <v>2 VL</v>
      </c>
      <c r="L705" s="9">
        <f ca="1">NETWORKDAYS(LeaveTracker[[#This Row],[Start Date]],LeaveTracker[[#This Row],[End Date]],lstHolidays)</f>
        <v>2</v>
      </c>
      <c r="M705" s="9"/>
    </row>
    <row r="706" spans="1:13" ht="30" customHeight="1" x14ac:dyDescent="0.3">
      <c r="A706" s="50">
        <v>1004</v>
      </c>
      <c r="B706" s="55">
        <v>44882</v>
      </c>
      <c r="C706" s="55">
        <v>44862</v>
      </c>
      <c r="D706" s="52" t="s">
        <v>1809</v>
      </c>
      <c r="E706" s="66" t="str">
        <f>IF(ISBLANK(LeaveTracker[[#This Row],[Employee Name]]),"-----",VLOOKUP(LeaveTracker[[#This Row],[Employee Name]],'List of Employees'!$B$4:$H$767,7))</f>
        <v>CHO</v>
      </c>
      <c r="F706" s="66" t="str">
        <f>IF(ISBLANK(LeaveTracker[[#This Row],[Employee Name]]),"-----",VLOOKUP(LeaveTracker[[#This Row],[Employee Name]],'List of Employees'!$B$4:$H$767,6))</f>
        <v>CASUAL</v>
      </c>
      <c r="G706" s="49">
        <v>44872</v>
      </c>
      <c r="H706" s="49">
        <v>44872</v>
      </c>
      <c r="I706" s="50" t="s">
        <v>297</v>
      </c>
      <c r="J706" s="52" t="s">
        <v>1000</v>
      </c>
      <c r="K706" s="50" t="str">
        <f ca="1">LeaveTracker[[#This Row],[Days]]&amp;" "&amp;LeaveTracker[[#This Row],[Type of Leave]]</f>
        <v>1 OTHER</v>
      </c>
      <c r="L706" s="9">
        <f ca="1">NETWORKDAYS(LeaveTracker[[#This Row],[Start Date]],LeaveTracker[[#This Row],[End Date]],lstHolidays)</f>
        <v>1</v>
      </c>
      <c r="M706" s="9"/>
    </row>
    <row r="707" spans="1:13" ht="30" customHeight="1" x14ac:dyDescent="0.3">
      <c r="A707" s="50">
        <v>1005</v>
      </c>
      <c r="B707" s="55">
        <v>44882</v>
      </c>
      <c r="C707" s="55">
        <v>44882</v>
      </c>
      <c r="D707" s="52" t="s">
        <v>1809</v>
      </c>
      <c r="E707" s="66" t="str">
        <f>IF(ISBLANK(LeaveTracker[[#This Row],[Employee Name]]),"-----",VLOOKUP(LeaveTracker[[#This Row],[Employee Name]],'List of Employees'!$B$4:$H$767,7))</f>
        <v>CHO</v>
      </c>
      <c r="F707" s="66" t="str">
        <f>IF(ISBLANK(LeaveTracker[[#This Row],[Employee Name]]),"-----",VLOOKUP(LeaveTracker[[#This Row],[Employee Name]],'List of Employees'!$B$4:$H$767,6))</f>
        <v>CASUAL</v>
      </c>
      <c r="G707" s="49">
        <v>44858</v>
      </c>
      <c r="H707" s="49">
        <v>44858</v>
      </c>
      <c r="I707" s="50" t="s">
        <v>82</v>
      </c>
      <c r="J707" s="52"/>
      <c r="K707" s="50" t="str">
        <f ca="1">LeaveTracker[[#This Row],[Days]]&amp;" "&amp;LeaveTracker[[#This Row],[Type of Leave]]</f>
        <v>1 VL</v>
      </c>
      <c r="L707" s="9">
        <f ca="1">NETWORKDAYS(LeaveTracker[[#This Row],[Start Date]],LeaveTracker[[#This Row],[End Date]],lstHolidays)</f>
        <v>1</v>
      </c>
      <c r="M707" s="9"/>
    </row>
    <row r="708" spans="1:13" ht="30" customHeight="1" x14ac:dyDescent="0.3">
      <c r="A708" s="50">
        <v>1006</v>
      </c>
      <c r="B708" s="55">
        <v>44882</v>
      </c>
      <c r="C708" s="55">
        <v>44849</v>
      </c>
      <c r="D708" s="52" t="s">
        <v>1891</v>
      </c>
      <c r="E708" s="66" t="str">
        <f>IF(ISBLANK(LeaveTracker[[#This Row],[Employee Name]]),"-----",VLOOKUP(LeaveTracker[[#This Row],[Employee Name]],'List of Employees'!$B$4:$H$767,7))</f>
        <v>PICNIC GROVE</v>
      </c>
      <c r="F708" s="66" t="str">
        <f>IF(ISBLANK(LeaveTracker[[#This Row],[Employee Name]]),"-----",VLOOKUP(LeaveTracker[[#This Row],[Employee Name]],'List of Employees'!$B$4:$H$767,6))</f>
        <v>CASUAL</v>
      </c>
      <c r="G708" s="49">
        <v>44855</v>
      </c>
      <c r="H708" s="49">
        <v>44865</v>
      </c>
      <c r="I708" s="50" t="s">
        <v>82</v>
      </c>
      <c r="J708" s="52"/>
      <c r="K708" s="50" t="str">
        <f ca="1">LeaveTracker[[#This Row],[Days]]&amp;" "&amp;LeaveTracker[[#This Row],[Type of Leave]]</f>
        <v>7 VL</v>
      </c>
      <c r="L708" s="9">
        <f ca="1">NETWORKDAYS(LeaveTracker[[#This Row],[Start Date]],LeaveTracker[[#This Row],[End Date]],lstHolidays)</f>
        <v>7</v>
      </c>
      <c r="M708" s="9"/>
    </row>
    <row r="709" spans="1:13" ht="30" customHeight="1" x14ac:dyDescent="0.3">
      <c r="A709" s="50">
        <v>1007</v>
      </c>
      <c r="B709" s="55">
        <v>44882</v>
      </c>
      <c r="C709" s="55">
        <v>44834</v>
      </c>
      <c r="D709" s="52" t="s">
        <v>1841</v>
      </c>
      <c r="E709" s="66" t="str">
        <f>IF(ISBLANK(LeaveTracker[[#This Row],[Employee Name]]),"-----",VLOOKUP(LeaveTracker[[#This Row],[Employee Name]],'List of Employees'!$B$4:$H$767,7))</f>
        <v>TCNHS-ISHS</v>
      </c>
      <c r="F709" s="66" t="str">
        <f>IF(ISBLANK(LeaveTracker[[#This Row],[Employee Name]]),"-----",VLOOKUP(LeaveTracker[[#This Row],[Employee Name]],'List of Employees'!$B$4:$H$767,6))</f>
        <v>CASUAL</v>
      </c>
      <c r="G709" s="49">
        <v>44837</v>
      </c>
      <c r="H709" s="49">
        <v>44837</v>
      </c>
      <c r="I709" s="50" t="s">
        <v>81</v>
      </c>
      <c r="J709" s="52"/>
      <c r="K709" s="50" t="str">
        <f ca="1">LeaveTracker[[#This Row],[Days]]&amp;" "&amp;LeaveTracker[[#This Row],[Type of Leave]]</f>
        <v>1 SL</v>
      </c>
      <c r="L709" s="9">
        <f ca="1">NETWORKDAYS(LeaveTracker[[#This Row],[Start Date]],LeaveTracker[[#This Row],[End Date]],lstHolidays)</f>
        <v>1</v>
      </c>
      <c r="M709" s="9"/>
    </row>
    <row r="710" spans="1:13" ht="30" customHeight="1" x14ac:dyDescent="0.3">
      <c r="A710" s="50">
        <v>1008</v>
      </c>
      <c r="B710" s="55">
        <v>44882</v>
      </c>
      <c r="C710" s="55">
        <v>44852</v>
      </c>
      <c r="D710" s="52" t="s">
        <v>1783</v>
      </c>
      <c r="E710" s="66" t="str">
        <f>IF(ISBLANK(LeaveTracker[[#This Row],[Employee Name]]),"-----",VLOOKUP(LeaveTracker[[#This Row],[Employee Name]],'List of Employees'!$B$4:$H$767,7))</f>
        <v>CTO-LICENSE</v>
      </c>
      <c r="F710" s="66" t="str">
        <f>IF(ISBLANK(LeaveTracker[[#This Row],[Employee Name]]),"-----",VLOOKUP(LeaveTracker[[#This Row],[Employee Name]],'List of Employees'!$B$4:$H$767,6))</f>
        <v>CASUAL</v>
      </c>
      <c r="G710" s="49">
        <v>44848</v>
      </c>
      <c r="H710" s="49">
        <v>44848</v>
      </c>
      <c r="I710" s="50" t="s">
        <v>81</v>
      </c>
      <c r="J710" s="52"/>
      <c r="K710" s="50" t="str">
        <f ca="1">LeaveTracker[[#This Row],[Days]]&amp;" "&amp;LeaveTracker[[#This Row],[Type of Leave]]</f>
        <v>1 SL</v>
      </c>
      <c r="L710" s="9">
        <f ca="1">NETWORKDAYS(LeaveTracker[[#This Row],[Start Date]],LeaveTracker[[#This Row],[End Date]],lstHolidays)</f>
        <v>1</v>
      </c>
      <c r="M710" s="9"/>
    </row>
    <row r="711" spans="1:13" ht="30" customHeight="1" x14ac:dyDescent="0.3">
      <c r="A711" s="50">
        <v>1009</v>
      </c>
      <c r="B711" s="55">
        <v>44882</v>
      </c>
      <c r="C711" s="55">
        <v>44838</v>
      </c>
      <c r="D711" s="52" t="s">
        <v>1789</v>
      </c>
      <c r="E711" s="66" t="str">
        <f>IF(ISBLANK(LeaveTracker[[#This Row],[Employee Name]]),"-----",VLOOKUP(LeaveTracker[[#This Row],[Employee Name]],'List of Employees'!$B$4:$H$767,7))</f>
        <v>CENRO</v>
      </c>
      <c r="F711" s="66" t="str">
        <f>IF(ISBLANK(LeaveTracker[[#This Row],[Employee Name]]),"-----",VLOOKUP(LeaveTracker[[#This Row],[Employee Name]],'List of Employees'!$B$4:$H$767,6))</f>
        <v>CASUAL</v>
      </c>
      <c r="G711" s="49">
        <v>44837</v>
      </c>
      <c r="H711" s="49">
        <v>44837</v>
      </c>
      <c r="I711" s="50" t="s">
        <v>81</v>
      </c>
      <c r="J711" s="52"/>
      <c r="K711" s="50" t="str">
        <f ca="1">LeaveTracker[[#This Row],[Days]]&amp;" "&amp;LeaveTracker[[#This Row],[Type of Leave]]</f>
        <v>1 SL</v>
      </c>
      <c r="L711" s="9">
        <f ca="1">NETWORKDAYS(LeaveTracker[[#This Row],[Start Date]],LeaveTracker[[#This Row],[End Date]],lstHolidays)</f>
        <v>1</v>
      </c>
      <c r="M711" s="9"/>
    </row>
    <row r="712" spans="1:13" ht="30" customHeight="1" x14ac:dyDescent="0.3">
      <c r="A712" s="50">
        <v>1010</v>
      </c>
      <c r="B712" s="55">
        <v>44882</v>
      </c>
      <c r="C712" s="55">
        <v>44859</v>
      </c>
      <c r="D712" s="52" t="s">
        <v>1933</v>
      </c>
      <c r="E712" s="66" t="str">
        <f>IF(ISBLANK(LeaveTracker[[#This Row],[Employee Name]]),"-----",VLOOKUP(LeaveTracker[[#This Row],[Employee Name]],'List of Employees'!$B$4:$H$767,7))</f>
        <v>GSO</v>
      </c>
      <c r="F712" s="66" t="str">
        <f>IF(ISBLANK(LeaveTracker[[#This Row],[Employee Name]]),"-----",VLOOKUP(LeaveTracker[[#This Row],[Employee Name]],'List of Employees'!$B$4:$H$767,6))</f>
        <v>CASUAL</v>
      </c>
      <c r="G712" s="49">
        <v>44868</v>
      </c>
      <c r="H712" s="49">
        <v>44868</v>
      </c>
      <c r="I712" s="50" t="s">
        <v>297</v>
      </c>
      <c r="J712" s="52" t="s">
        <v>273</v>
      </c>
      <c r="K712" s="50" t="str">
        <f ca="1">LeaveTracker[[#This Row],[Days]]&amp;" "&amp;LeaveTracker[[#This Row],[Type of Leave]]</f>
        <v>1 OTHER</v>
      </c>
      <c r="L712" s="9">
        <f ca="1">NETWORKDAYS(LeaveTracker[[#This Row],[Start Date]],LeaveTracker[[#This Row],[End Date]],lstHolidays)</f>
        <v>1</v>
      </c>
      <c r="M712" s="9"/>
    </row>
    <row r="713" spans="1:13" ht="30" customHeight="1" x14ac:dyDescent="0.3">
      <c r="A713" s="50">
        <v>1011</v>
      </c>
      <c r="B713" s="55">
        <v>44882</v>
      </c>
      <c r="C713" s="55">
        <v>44859</v>
      </c>
      <c r="D713" s="52" t="s">
        <v>1933</v>
      </c>
      <c r="E713" s="66" t="str">
        <f>IF(ISBLANK(LeaveTracker[[#This Row],[Employee Name]]),"-----",VLOOKUP(LeaveTracker[[#This Row],[Employee Name]],'List of Employees'!$B$4:$H$767,7))</f>
        <v>GSO</v>
      </c>
      <c r="F713" s="66" t="str">
        <f>IF(ISBLANK(LeaveTracker[[#This Row],[Employee Name]]),"-----",VLOOKUP(LeaveTracker[[#This Row],[Employee Name]],'List of Employees'!$B$4:$H$767,6))</f>
        <v>CASUAL</v>
      </c>
      <c r="G713" s="49">
        <v>44867</v>
      </c>
      <c r="H713" s="49">
        <v>44867</v>
      </c>
      <c r="I713" s="50" t="s">
        <v>297</v>
      </c>
      <c r="J713" s="52" t="s">
        <v>1001</v>
      </c>
      <c r="K713" s="50" t="str">
        <f ca="1">LeaveTracker[[#This Row],[Days]]&amp;" "&amp;LeaveTracker[[#This Row],[Type of Leave]]</f>
        <v>0 OTHER</v>
      </c>
      <c r="L713" s="9">
        <f ca="1">NETWORKDAYS(LeaveTracker[[#This Row],[Start Date]],LeaveTracker[[#This Row],[End Date]],lstHolidays)</f>
        <v>0</v>
      </c>
      <c r="M713" s="9"/>
    </row>
    <row r="714" spans="1:13" ht="30" customHeight="1" x14ac:dyDescent="0.3">
      <c r="A714" s="50">
        <v>1012</v>
      </c>
      <c r="B714" s="55">
        <v>44882</v>
      </c>
      <c r="C714" s="55">
        <v>44872</v>
      </c>
      <c r="D714" s="52" t="s">
        <v>1740</v>
      </c>
      <c r="E714" s="66" t="str">
        <f>IF(ISBLANK(LeaveTracker[[#This Row],[Employee Name]]),"-----",VLOOKUP(LeaveTracker[[#This Row],[Employee Name]],'List of Employees'!$B$4:$H$767,7))</f>
        <v>ACCOUNTING</v>
      </c>
      <c r="F714" s="66" t="str">
        <f>IF(ISBLANK(LeaveTracker[[#This Row],[Employee Name]]),"-----",VLOOKUP(LeaveTracker[[#This Row],[Employee Name]],'List of Employees'!$B$4:$H$767,6))</f>
        <v>CASUAL</v>
      </c>
      <c r="G714" s="49">
        <v>44893</v>
      </c>
      <c r="H714" s="49">
        <v>44893</v>
      </c>
      <c r="I714" s="50" t="s">
        <v>297</v>
      </c>
      <c r="J714" s="52" t="s">
        <v>1000</v>
      </c>
      <c r="K714" s="50" t="str">
        <f ca="1">LeaveTracker[[#This Row],[Days]]&amp;" "&amp;LeaveTracker[[#This Row],[Type of Leave]]</f>
        <v>1 OTHER</v>
      </c>
      <c r="L714" s="9">
        <f ca="1">NETWORKDAYS(LeaveTracker[[#This Row],[Start Date]],LeaveTracker[[#This Row],[End Date]],lstHolidays)</f>
        <v>1</v>
      </c>
      <c r="M714" s="9"/>
    </row>
    <row r="715" spans="1:13" ht="30" customHeight="1" x14ac:dyDescent="0.3">
      <c r="A715" s="50">
        <v>1012</v>
      </c>
      <c r="B715" s="55">
        <v>44882</v>
      </c>
      <c r="C715" s="55">
        <v>44872</v>
      </c>
      <c r="D715" s="52" t="s">
        <v>1740</v>
      </c>
      <c r="E715" s="66" t="str">
        <f>IF(ISBLANK(LeaveTracker[[#This Row],[Employee Name]]),"-----",VLOOKUP(LeaveTracker[[#This Row],[Employee Name]],'List of Employees'!$B$4:$H$767,7))</f>
        <v>ACCOUNTING</v>
      </c>
      <c r="F715" s="66" t="str">
        <f>IF(ISBLANK(LeaveTracker[[#This Row],[Employee Name]]),"-----",VLOOKUP(LeaveTracker[[#This Row],[Employee Name]],'List of Employees'!$B$4:$H$767,6))</f>
        <v>CASUAL</v>
      </c>
      <c r="G715" s="49">
        <v>44894</v>
      </c>
      <c r="H715" s="49">
        <v>44894</v>
      </c>
      <c r="I715" s="50" t="s">
        <v>82</v>
      </c>
      <c r="J715" s="52"/>
      <c r="K715" s="50" t="str">
        <f ca="1">LeaveTracker[[#This Row],[Days]]&amp;" "&amp;LeaveTracker[[#This Row],[Type of Leave]]</f>
        <v>1 VL</v>
      </c>
      <c r="L715" s="9">
        <f ca="1">NETWORKDAYS(LeaveTracker[[#This Row],[Start Date]],LeaveTracker[[#This Row],[End Date]],lstHolidays)</f>
        <v>1</v>
      </c>
      <c r="M715" s="9"/>
    </row>
    <row r="716" spans="1:13" ht="30" customHeight="1" x14ac:dyDescent="0.3">
      <c r="A716" s="50">
        <v>1013</v>
      </c>
      <c r="B716" s="55">
        <v>44882</v>
      </c>
      <c r="C716" s="55">
        <v>44868</v>
      </c>
      <c r="D716" s="52" t="s">
        <v>1740</v>
      </c>
      <c r="E716" s="66" t="str">
        <f>IF(ISBLANK(LeaveTracker[[#This Row],[Employee Name]]),"-----",VLOOKUP(LeaveTracker[[#This Row],[Employee Name]],'List of Employees'!$B$4:$H$767,7))</f>
        <v>ACCOUNTING</v>
      </c>
      <c r="F716" s="66" t="str">
        <f>IF(ISBLANK(LeaveTracker[[#This Row],[Employee Name]]),"-----",VLOOKUP(LeaveTracker[[#This Row],[Employee Name]],'List of Employees'!$B$4:$H$767,6))</f>
        <v>CASUAL</v>
      </c>
      <c r="G716" s="49">
        <v>44888</v>
      </c>
      <c r="H716" s="49">
        <v>44890</v>
      </c>
      <c r="I716" s="50" t="s">
        <v>82</v>
      </c>
      <c r="J716" s="52"/>
      <c r="K716" s="50" t="str">
        <f ca="1">LeaveTracker[[#This Row],[Days]]&amp;" "&amp;LeaveTracker[[#This Row],[Type of Leave]]</f>
        <v>3 VL</v>
      </c>
      <c r="L716" s="9">
        <f ca="1">NETWORKDAYS(LeaveTracker[[#This Row],[Start Date]],LeaveTracker[[#This Row],[End Date]],lstHolidays)</f>
        <v>3</v>
      </c>
      <c r="M716" s="9"/>
    </row>
    <row r="717" spans="1:13" ht="30" customHeight="1" x14ac:dyDescent="0.3">
      <c r="A717" s="50">
        <v>1014</v>
      </c>
      <c r="B717" s="55">
        <v>44882</v>
      </c>
      <c r="C717" s="55">
        <v>44867</v>
      </c>
      <c r="D717" s="52" t="s">
        <v>1740</v>
      </c>
      <c r="E717" s="66" t="str">
        <f>IF(ISBLANK(LeaveTracker[[#This Row],[Employee Name]]),"-----",VLOOKUP(LeaveTracker[[#This Row],[Employee Name]],'List of Employees'!$B$4:$H$767,7))</f>
        <v>ACCOUNTING</v>
      </c>
      <c r="F717" s="66" t="str">
        <f>IF(ISBLANK(LeaveTracker[[#This Row],[Employee Name]]),"-----",VLOOKUP(LeaveTracker[[#This Row],[Employee Name]],'List of Employees'!$B$4:$H$767,6))</f>
        <v>CASUAL</v>
      </c>
      <c r="G717" s="49">
        <v>44861</v>
      </c>
      <c r="H717" s="49">
        <v>44862</v>
      </c>
      <c r="I717" s="50" t="s">
        <v>81</v>
      </c>
      <c r="J717" s="52"/>
      <c r="K717" s="50" t="str">
        <f ca="1">LeaveTracker[[#This Row],[Days]]&amp;" "&amp;LeaveTracker[[#This Row],[Type of Leave]]</f>
        <v>2 SL</v>
      </c>
      <c r="L717" s="9">
        <f ca="1">NETWORKDAYS(LeaveTracker[[#This Row],[Start Date]],LeaveTracker[[#This Row],[End Date]],lstHolidays)</f>
        <v>2</v>
      </c>
      <c r="M717" s="9"/>
    </row>
    <row r="718" spans="1:13" ht="30" customHeight="1" x14ac:dyDescent="0.3">
      <c r="A718" s="50">
        <v>1015</v>
      </c>
      <c r="B718" s="55">
        <v>44882</v>
      </c>
      <c r="C718" s="55">
        <v>44848</v>
      </c>
      <c r="D718" s="52" t="s">
        <v>1740</v>
      </c>
      <c r="E718" s="66" t="str">
        <f>IF(ISBLANK(LeaveTracker[[#This Row],[Employee Name]]),"-----",VLOOKUP(LeaveTracker[[#This Row],[Employee Name]],'List of Employees'!$B$4:$H$767,7))</f>
        <v>ACCOUNTING</v>
      </c>
      <c r="F718" s="66" t="str">
        <f>IF(ISBLANK(LeaveTracker[[#This Row],[Employee Name]]),"-----",VLOOKUP(LeaveTracker[[#This Row],[Employee Name]],'List of Employees'!$B$4:$H$767,6))</f>
        <v>CASUAL</v>
      </c>
      <c r="G718" s="49">
        <v>44855</v>
      </c>
      <c r="H718" s="49">
        <v>44855</v>
      </c>
      <c r="I718" s="50" t="s">
        <v>82</v>
      </c>
      <c r="J718" s="52"/>
      <c r="K718" s="50" t="str">
        <f ca="1">LeaveTracker[[#This Row],[Days]]&amp;" "&amp;LeaveTracker[[#This Row],[Type of Leave]]</f>
        <v>1 VL</v>
      </c>
      <c r="L718" s="9">
        <f ca="1">NETWORKDAYS(LeaveTracker[[#This Row],[Start Date]],LeaveTracker[[#This Row],[End Date]],lstHolidays)</f>
        <v>1</v>
      </c>
      <c r="M718" s="9"/>
    </row>
    <row r="719" spans="1:13" ht="30" customHeight="1" x14ac:dyDescent="0.3">
      <c r="A719" s="50">
        <v>1016</v>
      </c>
      <c r="B719" s="55">
        <v>44882</v>
      </c>
      <c r="C719" s="55">
        <v>44858</v>
      </c>
      <c r="D719" s="52" t="s">
        <v>1740</v>
      </c>
      <c r="E719" s="66" t="str">
        <f>IF(ISBLANK(LeaveTracker[[#This Row],[Employee Name]]),"-----",VLOOKUP(LeaveTracker[[#This Row],[Employee Name]],'List of Employees'!$B$4:$H$767,7))</f>
        <v>ACCOUNTING</v>
      </c>
      <c r="F719" s="66" t="str">
        <f>IF(ISBLANK(LeaveTracker[[#This Row],[Employee Name]]),"-----",VLOOKUP(LeaveTracker[[#This Row],[Employee Name]],'List of Employees'!$B$4:$H$767,6))</f>
        <v>CASUAL</v>
      </c>
      <c r="G719" s="49">
        <v>44854</v>
      </c>
      <c r="H719" s="49">
        <v>44854</v>
      </c>
      <c r="I719" s="50" t="s">
        <v>81</v>
      </c>
      <c r="J719" s="52"/>
      <c r="K719" s="50" t="str">
        <f ca="1">LeaveTracker[[#This Row],[Days]]&amp;" "&amp;LeaveTracker[[#This Row],[Type of Leave]]</f>
        <v>1 SL</v>
      </c>
      <c r="L719" s="9">
        <f ca="1">NETWORKDAYS(LeaveTracker[[#This Row],[Start Date]],LeaveTracker[[#This Row],[End Date]],lstHolidays)</f>
        <v>1</v>
      </c>
      <c r="M719" s="9"/>
    </row>
    <row r="720" spans="1:13" ht="30" customHeight="1" x14ac:dyDescent="0.3">
      <c r="A720" s="50">
        <v>1017</v>
      </c>
      <c r="B720" s="55">
        <v>44882</v>
      </c>
      <c r="C720" s="55">
        <v>44840</v>
      </c>
      <c r="D720" s="52" t="s">
        <v>1740</v>
      </c>
      <c r="E720" s="66" t="str">
        <f>IF(ISBLANK(LeaveTracker[[#This Row],[Employee Name]]),"-----",VLOOKUP(LeaveTracker[[#This Row],[Employee Name]],'List of Employees'!$B$4:$H$767,7))</f>
        <v>ACCOUNTING</v>
      </c>
      <c r="F720" s="66" t="str">
        <f>IF(ISBLANK(LeaveTracker[[#This Row],[Employee Name]]),"-----",VLOOKUP(LeaveTracker[[#This Row],[Employee Name]],'List of Employees'!$B$4:$H$767,6))</f>
        <v>CASUAL</v>
      </c>
      <c r="G720" s="49">
        <v>44845</v>
      </c>
      <c r="H720" s="49">
        <v>44845</v>
      </c>
      <c r="I720" s="50" t="s">
        <v>297</v>
      </c>
      <c r="J720" s="52" t="s">
        <v>1000</v>
      </c>
      <c r="K720" s="50" t="str">
        <f ca="1">LeaveTracker[[#This Row],[Days]]&amp;" "&amp;LeaveTracker[[#This Row],[Type of Leave]]</f>
        <v>1 OTHER</v>
      </c>
      <c r="L720" s="9">
        <f ca="1">NETWORKDAYS(LeaveTracker[[#This Row],[Start Date]],LeaveTracker[[#This Row],[End Date]],lstHolidays)</f>
        <v>1</v>
      </c>
      <c r="M720" s="9"/>
    </row>
    <row r="721" spans="1:13" ht="30" customHeight="1" x14ac:dyDescent="0.3">
      <c r="A721" s="50">
        <v>1018</v>
      </c>
      <c r="B721" s="55">
        <v>44882</v>
      </c>
      <c r="C721" s="55">
        <v>44844</v>
      </c>
      <c r="D721" s="52" t="s">
        <v>1740</v>
      </c>
      <c r="E721" s="66" t="str">
        <f>IF(ISBLANK(LeaveTracker[[#This Row],[Employee Name]]),"-----",VLOOKUP(LeaveTracker[[#This Row],[Employee Name]],'List of Employees'!$B$4:$H$767,7))</f>
        <v>ACCOUNTING</v>
      </c>
      <c r="F721" s="66" t="str">
        <f>IF(ISBLANK(LeaveTracker[[#This Row],[Employee Name]]),"-----",VLOOKUP(LeaveTracker[[#This Row],[Employee Name]],'List of Employees'!$B$4:$H$767,6))</f>
        <v>CASUAL</v>
      </c>
      <c r="G721" s="49">
        <v>44841</v>
      </c>
      <c r="H721" s="49">
        <v>44841</v>
      </c>
      <c r="I721" s="50" t="s">
        <v>81</v>
      </c>
      <c r="J721" s="52"/>
      <c r="K721" s="50" t="str">
        <f ca="1">LeaveTracker[[#This Row],[Days]]&amp;" "&amp;LeaveTracker[[#This Row],[Type of Leave]]</f>
        <v>1 SL</v>
      </c>
      <c r="L721" s="9">
        <f ca="1">NETWORKDAYS(LeaveTracker[[#This Row],[Start Date]],LeaveTracker[[#This Row],[End Date]],lstHolidays)</f>
        <v>1</v>
      </c>
      <c r="M721" s="9"/>
    </row>
    <row r="722" spans="1:13" ht="30" customHeight="1" x14ac:dyDescent="0.3">
      <c r="A722" s="50">
        <v>1019</v>
      </c>
      <c r="B722" s="55">
        <v>44882</v>
      </c>
      <c r="C722" s="55">
        <v>44846</v>
      </c>
      <c r="D722" s="52" t="s">
        <v>1858</v>
      </c>
      <c r="E722" s="66" t="str">
        <f>IF(ISBLANK(LeaveTracker[[#This Row],[Employee Name]]),"-----",VLOOKUP(LeaveTracker[[#This Row],[Employee Name]],'List of Employees'!$B$4:$H$767,7))</f>
        <v>TICC</v>
      </c>
      <c r="F722" s="66" t="str">
        <f>IF(ISBLANK(LeaveTracker[[#This Row],[Employee Name]]),"-----",VLOOKUP(LeaveTracker[[#This Row],[Employee Name]],'List of Employees'!$B$4:$H$767,6))</f>
        <v>CASUAL</v>
      </c>
      <c r="G722" s="49">
        <v>44844</v>
      </c>
      <c r="H722" s="49">
        <v>44844</v>
      </c>
      <c r="I722" s="50" t="s">
        <v>81</v>
      </c>
      <c r="J722" s="52"/>
      <c r="K722" s="50" t="str">
        <f ca="1">LeaveTracker[[#This Row],[Days]]&amp;" "&amp;LeaveTracker[[#This Row],[Type of Leave]]</f>
        <v>1 SL</v>
      </c>
      <c r="L722" s="9">
        <f ca="1">NETWORKDAYS(LeaveTracker[[#This Row],[Start Date]],LeaveTracker[[#This Row],[End Date]],lstHolidays)</f>
        <v>1</v>
      </c>
      <c r="M722" s="9"/>
    </row>
    <row r="723" spans="1:13" ht="30" customHeight="1" x14ac:dyDescent="0.3">
      <c r="A723" s="50">
        <v>1020</v>
      </c>
      <c r="B723" s="55">
        <v>44882</v>
      </c>
      <c r="C723" s="55">
        <v>44873</v>
      </c>
      <c r="D723" s="52" t="s">
        <v>1859</v>
      </c>
      <c r="E723" s="66" t="str">
        <f>IF(ISBLANK(LeaveTracker[[#This Row],[Employee Name]]),"-----",VLOOKUP(LeaveTracker[[#This Row],[Employee Name]],'List of Employees'!$B$4:$H$767,7))</f>
        <v>TICC</v>
      </c>
      <c r="F723" s="66" t="str">
        <f>IF(ISBLANK(LeaveTracker[[#This Row],[Employee Name]]),"-----",VLOOKUP(LeaveTracker[[#This Row],[Employee Name]],'List of Employees'!$B$4:$H$767,6))</f>
        <v>CASUAL</v>
      </c>
      <c r="G723" s="49">
        <v>44843</v>
      </c>
      <c r="H723" s="49">
        <v>44843</v>
      </c>
      <c r="I723" s="50" t="s">
        <v>81</v>
      </c>
      <c r="J723" s="52"/>
      <c r="K723" s="50" t="str">
        <f ca="1">LeaveTracker[[#This Row],[Days]]&amp;" "&amp;LeaveTracker[[#This Row],[Type of Leave]]</f>
        <v>0 SL</v>
      </c>
      <c r="L723" s="9">
        <f ca="1">NETWORKDAYS(LeaveTracker[[#This Row],[Start Date]],LeaveTracker[[#This Row],[End Date]],lstHolidays)</f>
        <v>0</v>
      </c>
      <c r="M723" s="9"/>
    </row>
    <row r="724" spans="1:13" ht="30" customHeight="1" x14ac:dyDescent="0.3">
      <c r="A724" s="50">
        <v>1021</v>
      </c>
      <c r="B724" s="55">
        <v>44882</v>
      </c>
      <c r="C724" s="55">
        <v>44851</v>
      </c>
      <c r="D724" s="52" t="s">
        <v>1858</v>
      </c>
      <c r="E724" s="66" t="str">
        <f>IF(ISBLANK(LeaveTracker[[#This Row],[Employee Name]]),"-----",VLOOKUP(LeaveTracker[[#This Row],[Employee Name]],'List of Employees'!$B$4:$H$767,7))</f>
        <v>TICC</v>
      </c>
      <c r="F724" s="66" t="str">
        <f>IF(ISBLANK(LeaveTracker[[#This Row],[Employee Name]]),"-----",VLOOKUP(LeaveTracker[[#This Row],[Employee Name]],'List of Employees'!$B$4:$H$767,6))</f>
        <v>CASUAL</v>
      </c>
      <c r="G724" s="49">
        <v>44848</v>
      </c>
      <c r="H724" s="49">
        <v>44848</v>
      </c>
      <c r="I724" s="50" t="s">
        <v>81</v>
      </c>
      <c r="J724" s="52"/>
      <c r="K724" s="50" t="str">
        <f ca="1">LeaveTracker[[#This Row],[Days]]&amp;" "&amp;LeaveTracker[[#This Row],[Type of Leave]]</f>
        <v>1 SL</v>
      </c>
      <c r="L724" s="9">
        <f ca="1">NETWORKDAYS(LeaveTracker[[#This Row],[Start Date]],LeaveTracker[[#This Row],[End Date]],lstHolidays)</f>
        <v>1</v>
      </c>
      <c r="M724" s="9"/>
    </row>
    <row r="725" spans="1:13" ht="30" customHeight="1" x14ac:dyDescent="0.3">
      <c r="A725" s="50">
        <v>1022</v>
      </c>
      <c r="B725" s="55">
        <v>44882</v>
      </c>
      <c r="C725" s="55">
        <v>44854</v>
      </c>
      <c r="D725" s="52" t="s">
        <v>1858</v>
      </c>
      <c r="E725" s="66" t="str">
        <f>IF(ISBLANK(LeaveTracker[[#This Row],[Employee Name]]),"-----",VLOOKUP(LeaveTracker[[#This Row],[Employee Name]],'List of Employees'!$B$4:$H$767,7))</f>
        <v>TICC</v>
      </c>
      <c r="F725" s="66" t="str">
        <f>IF(ISBLANK(LeaveTracker[[#This Row],[Employee Name]]),"-----",VLOOKUP(LeaveTracker[[#This Row],[Employee Name]],'List of Employees'!$B$4:$H$767,6))</f>
        <v>CASUAL</v>
      </c>
      <c r="G725" s="49">
        <v>44874</v>
      </c>
      <c r="H725" s="49">
        <v>44875</v>
      </c>
      <c r="I725" s="50" t="s">
        <v>82</v>
      </c>
      <c r="J725" s="52"/>
      <c r="K725" s="50" t="str">
        <f ca="1">LeaveTracker[[#This Row],[Days]]&amp;" "&amp;LeaveTracker[[#This Row],[Type of Leave]]</f>
        <v>2 VL</v>
      </c>
      <c r="L725" s="9">
        <f ca="1">NETWORKDAYS(LeaveTracker[[#This Row],[Start Date]],LeaveTracker[[#This Row],[End Date]],lstHolidays)</f>
        <v>2</v>
      </c>
      <c r="M725" s="9"/>
    </row>
    <row r="726" spans="1:13" ht="30" customHeight="1" x14ac:dyDescent="0.3">
      <c r="A726" s="50">
        <v>1023</v>
      </c>
      <c r="B726" s="55">
        <v>44882</v>
      </c>
      <c r="C726" s="55">
        <v>44867</v>
      </c>
      <c r="D726" s="52" t="s">
        <v>1882</v>
      </c>
      <c r="E726" s="66" t="str">
        <f>IF(ISBLANK(LeaveTracker[[#This Row],[Employee Name]]),"-----",VLOOKUP(LeaveTracker[[#This Row],[Employee Name]],'List of Employees'!$B$4:$H$767,7))</f>
        <v>ONT</v>
      </c>
      <c r="F726" s="66" t="str">
        <f>IF(ISBLANK(LeaveTracker[[#This Row],[Employee Name]]),"-----",VLOOKUP(LeaveTracker[[#This Row],[Employee Name]],'List of Employees'!$B$4:$H$767,6))</f>
        <v>PERMANENT</v>
      </c>
      <c r="G726" s="49">
        <v>44886</v>
      </c>
      <c r="H726" s="49">
        <v>44888</v>
      </c>
      <c r="I726" s="50" t="s">
        <v>82</v>
      </c>
      <c r="J726" s="52"/>
      <c r="K726" s="50" t="str">
        <f ca="1">LeaveTracker[[#This Row],[Days]]&amp;" "&amp;LeaveTracker[[#This Row],[Type of Leave]]</f>
        <v>3 VL</v>
      </c>
      <c r="L726" s="9">
        <f ca="1">NETWORKDAYS(LeaveTracker[[#This Row],[Start Date]],LeaveTracker[[#This Row],[End Date]],lstHolidays)</f>
        <v>3</v>
      </c>
      <c r="M726" s="9"/>
    </row>
    <row r="727" spans="1:13" ht="30" customHeight="1" x14ac:dyDescent="0.3">
      <c r="A727" s="50">
        <v>1024</v>
      </c>
      <c r="B727" s="55">
        <v>44882</v>
      </c>
      <c r="C727" s="55">
        <v>44844</v>
      </c>
      <c r="D727" s="52" t="s">
        <v>2287</v>
      </c>
      <c r="E727" s="66" t="str">
        <f>IF(ISBLANK(LeaveTracker[[#This Row],[Employee Name]]),"-----",VLOOKUP(LeaveTracker[[#This Row],[Employee Name]],'List of Employees'!$B$4:$H$767,7))</f>
        <v>TICC</v>
      </c>
      <c r="F727" s="66" t="str">
        <f>IF(ISBLANK(LeaveTracker[[#This Row],[Employee Name]]),"-----",VLOOKUP(LeaveTracker[[#This Row],[Employee Name]],'List of Employees'!$B$4:$H$767,6))</f>
        <v>CASUAL</v>
      </c>
      <c r="G727" s="49">
        <v>44833</v>
      </c>
      <c r="H727" s="49">
        <v>44834</v>
      </c>
      <c r="I727" s="50" t="s">
        <v>81</v>
      </c>
      <c r="J727" s="52"/>
      <c r="K727" s="50" t="str">
        <f ca="1">LeaveTracker[[#This Row],[Days]]&amp;" "&amp;LeaveTracker[[#This Row],[Type of Leave]]</f>
        <v>2 SL</v>
      </c>
      <c r="L727" s="9">
        <f ca="1">NETWORKDAYS(LeaveTracker[[#This Row],[Start Date]],LeaveTracker[[#This Row],[End Date]],lstHolidays)</f>
        <v>2</v>
      </c>
      <c r="M727" s="9"/>
    </row>
    <row r="728" spans="1:13" ht="30" customHeight="1" x14ac:dyDescent="0.3">
      <c r="A728" s="50">
        <v>1025</v>
      </c>
      <c r="B728" s="55">
        <v>44882</v>
      </c>
      <c r="C728" s="55">
        <v>44844</v>
      </c>
      <c r="D728" s="52" t="s">
        <v>1934</v>
      </c>
      <c r="E728" s="66" t="str">
        <f>IF(ISBLANK(LeaveTracker[[#This Row],[Employee Name]]),"-----",VLOOKUP(LeaveTracker[[#This Row],[Employee Name]],'List of Employees'!$B$4:$H$767,7))</f>
        <v>TICC</v>
      </c>
      <c r="F728" s="66" t="str">
        <f>IF(ISBLANK(LeaveTracker[[#This Row],[Employee Name]]),"-----",VLOOKUP(LeaveTracker[[#This Row],[Employee Name]],'List of Employees'!$B$4:$H$767,6))</f>
        <v>JOBCON</v>
      </c>
      <c r="G728" s="49">
        <v>44843</v>
      </c>
      <c r="H728" s="49">
        <v>44843</v>
      </c>
      <c r="I728" s="50" t="s">
        <v>1019</v>
      </c>
      <c r="J728" s="52" t="s">
        <v>1877</v>
      </c>
      <c r="K728" s="50" t="str">
        <f ca="1">LeaveTracker[[#This Row],[Days]]&amp;" "&amp;LeaveTracker[[#This Row],[Type of Leave]]</f>
        <v>0 WITHOUTPAY</v>
      </c>
      <c r="L728" s="9">
        <f ca="1">NETWORKDAYS(LeaveTracker[[#This Row],[Start Date]],LeaveTracker[[#This Row],[End Date]],lstHolidays)</f>
        <v>0</v>
      </c>
      <c r="M728" s="9"/>
    </row>
    <row r="729" spans="1:13" ht="30" customHeight="1" x14ac:dyDescent="0.3">
      <c r="A729" s="50">
        <v>1026</v>
      </c>
      <c r="B729" s="55">
        <v>44882</v>
      </c>
      <c r="C729" s="55">
        <v>44846</v>
      </c>
      <c r="D729" s="52" t="s">
        <v>1785</v>
      </c>
      <c r="E729" s="66" t="str">
        <f>IF(ISBLANK(LeaveTracker[[#This Row],[Employee Name]]),"-----",VLOOKUP(LeaveTracker[[#This Row],[Employee Name]],'List of Employees'!$B$4:$H$767,7))</f>
        <v>GSO</v>
      </c>
      <c r="F729" s="66" t="str">
        <f>IF(ISBLANK(LeaveTracker[[#This Row],[Employee Name]]),"-----",VLOOKUP(LeaveTracker[[#This Row],[Employee Name]],'List of Employees'!$B$4:$H$767,6))</f>
        <v>CASUAL</v>
      </c>
      <c r="G729" s="49">
        <v>44853</v>
      </c>
      <c r="H729" s="49">
        <v>44853</v>
      </c>
      <c r="I729" s="50" t="s">
        <v>82</v>
      </c>
      <c r="J729" s="52" t="s">
        <v>1001</v>
      </c>
      <c r="K729" s="50" t="str">
        <f ca="1">LeaveTracker[[#This Row],[Days]]&amp;" "&amp;LeaveTracker[[#This Row],[Type of Leave]]</f>
        <v>1 VL</v>
      </c>
      <c r="L729" s="9">
        <f ca="1">NETWORKDAYS(LeaveTracker[[#This Row],[Start Date]],LeaveTracker[[#This Row],[End Date]],lstHolidays)</f>
        <v>1</v>
      </c>
      <c r="M729" s="9"/>
    </row>
    <row r="730" spans="1:13" ht="30" customHeight="1" x14ac:dyDescent="0.3">
      <c r="A730" s="50">
        <v>1026</v>
      </c>
      <c r="B730" s="55">
        <v>44882</v>
      </c>
      <c r="C730" s="55">
        <v>44846</v>
      </c>
      <c r="D730" s="52" t="s">
        <v>1785</v>
      </c>
      <c r="E730" s="66" t="str">
        <f>IF(ISBLANK(LeaveTracker[[#This Row],[Employee Name]]),"-----",VLOOKUP(LeaveTracker[[#This Row],[Employee Name]],'List of Employees'!$B$4:$H$767,7))</f>
        <v>GSO</v>
      </c>
      <c r="F730" s="66" t="str">
        <f>IF(ISBLANK(LeaveTracker[[#This Row],[Employee Name]]),"-----",VLOOKUP(LeaveTracker[[#This Row],[Employee Name]],'List of Employees'!$B$4:$H$767,6))</f>
        <v>CASUAL</v>
      </c>
      <c r="G730" s="49">
        <v>44855</v>
      </c>
      <c r="H730" s="49">
        <v>44855</v>
      </c>
      <c r="I730" s="50" t="s">
        <v>297</v>
      </c>
      <c r="J730" s="52" t="s">
        <v>1000</v>
      </c>
      <c r="K730" s="50" t="str">
        <f ca="1">LeaveTracker[[#This Row],[Days]]&amp;" "&amp;LeaveTracker[[#This Row],[Type of Leave]]</f>
        <v>1 OTHER</v>
      </c>
      <c r="L730" s="9">
        <f ca="1">NETWORKDAYS(LeaveTracker[[#This Row],[Start Date]],LeaveTracker[[#This Row],[End Date]],lstHolidays)</f>
        <v>1</v>
      </c>
      <c r="M730" s="9"/>
    </row>
    <row r="731" spans="1:13" ht="30" customHeight="1" x14ac:dyDescent="0.3">
      <c r="A731" s="50">
        <v>1027</v>
      </c>
      <c r="B731" s="55">
        <v>44882</v>
      </c>
      <c r="C731" s="55">
        <v>44861</v>
      </c>
      <c r="D731" s="52" t="s">
        <v>1785</v>
      </c>
      <c r="E731" s="66" t="str">
        <f>IF(ISBLANK(LeaveTracker[[#This Row],[Employee Name]]),"-----",VLOOKUP(LeaveTracker[[#This Row],[Employee Name]],'List of Employees'!$B$4:$H$767,7))</f>
        <v>GSO</v>
      </c>
      <c r="F731" s="66" t="str">
        <f>IF(ISBLANK(LeaveTracker[[#This Row],[Employee Name]]),"-----",VLOOKUP(LeaveTracker[[#This Row],[Employee Name]],'List of Employees'!$B$4:$H$767,6))</f>
        <v>CASUAL</v>
      </c>
      <c r="G731" s="49">
        <v>44860</v>
      </c>
      <c r="H731" s="49">
        <v>44860</v>
      </c>
      <c r="I731" s="50" t="s">
        <v>297</v>
      </c>
      <c r="J731" s="52" t="s">
        <v>1000</v>
      </c>
      <c r="K731" s="50" t="str">
        <f ca="1">LeaveTracker[[#This Row],[Days]]&amp;" "&amp;LeaveTracker[[#This Row],[Type of Leave]]</f>
        <v>1 OTHER</v>
      </c>
      <c r="L731" s="9">
        <f ca="1">NETWORKDAYS(LeaveTracker[[#This Row],[Start Date]],LeaveTracker[[#This Row],[End Date]],lstHolidays)</f>
        <v>1</v>
      </c>
      <c r="M731" s="9"/>
    </row>
    <row r="732" spans="1:13" ht="30" customHeight="1" x14ac:dyDescent="0.3">
      <c r="A732" s="50">
        <v>1028</v>
      </c>
      <c r="B732" s="55">
        <v>44882</v>
      </c>
      <c r="C732" s="55">
        <v>44858</v>
      </c>
      <c r="D732" s="52" t="s">
        <v>1902</v>
      </c>
      <c r="E732" s="66" t="str">
        <f>IF(ISBLANK(LeaveTracker[[#This Row],[Employee Name]]),"-----",VLOOKUP(LeaveTracker[[#This Row],[Employee Name]],'List of Employees'!$B$4:$H$767,7))</f>
        <v>CENRO</v>
      </c>
      <c r="F732" s="66" t="str">
        <f>IF(ISBLANK(LeaveTracker[[#This Row],[Employee Name]]),"-----",VLOOKUP(LeaveTracker[[#This Row],[Employee Name]],'List of Employees'!$B$4:$H$767,6))</f>
        <v>CASUAL</v>
      </c>
      <c r="G732" s="49">
        <v>44847</v>
      </c>
      <c r="H732" s="49">
        <v>44862</v>
      </c>
      <c r="I732" s="50" t="s">
        <v>81</v>
      </c>
      <c r="J732" s="52"/>
      <c r="K732" s="50" t="str">
        <f ca="1">LeaveTracker[[#This Row],[Days]]&amp;" "&amp;LeaveTracker[[#This Row],[Type of Leave]]</f>
        <v>12 SL</v>
      </c>
      <c r="L732" s="9">
        <f ca="1">NETWORKDAYS(LeaveTracker[[#This Row],[Start Date]],LeaveTracker[[#This Row],[End Date]],lstHolidays)</f>
        <v>12</v>
      </c>
      <c r="M732" s="9"/>
    </row>
    <row r="733" spans="1:13" ht="30" customHeight="1" x14ac:dyDescent="0.3">
      <c r="A733" s="50">
        <v>1029</v>
      </c>
      <c r="B733" s="55">
        <v>44882</v>
      </c>
      <c r="C733" s="55">
        <v>44874</v>
      </c>
      <c r="D733" s="52" t="s">
        <v>1902</v>
      </c>
      <c r="E733" s="66" t="str">
        <f>IF(ISBLANK(LeaveTracker[[#This Row],[Employee Name]]),"-----",VLOOKUP(LeaveTracker[[#This Row],[Employee Name]],'List of Employees'!$B$4:$H$767,7))</f>
        <v>CENRO</v>
      </c>
      <c r="F733" s="66" t="str">
        <f>IF(ISBLANK(LeaveTracker[[#This Row],[Employee Name]]),"-----",VLOOKUP(LeaveTracker[[#This Row],[Employee Name]],'List of Employees'!$B$4:$H$767,6))</f>
        <v>CASUAL</v>
      </c>
      <c r="G733" s="49">
        <v>44867</v>
      </c>
      <c r="H733" s="49">
        <v>44894</v>
      </c>
      <c r="I733" s="50" t="s">
        <v>81</v>
      </c>
      <c r="J733" s="52"/>
      <c r="K733" s="50" t="str">
        <f ca="1">LeaveTracker[[#This Row],[Days]]&amp;" "&amp;LeaveTracker[[#This Row],[Type of Leave]]</f>
        <v>19 SL</v>
      </c>
      <c r="L733" s="9">
        <f ca="1">NETWORKDAYS(LeaveTracker[[#This Row],[Start Date]],LeaveTracker[[#This Row],[End Date]],lstHolidays)</f>
        <v>19</v>
      </c>
      <c r="M733" s="9"/>
    </row>
    <row r="734" spans="1:13" ht="30" customHeight="1" x14ac:dyDescent="0.3">
      <c r="A734" s="50">
        <v>1030</v>
      </c>
      <c r="B734" s="55">
        <v>44882</v>
      </c>
      <c r="C734" s="55">
        <v>44859</v>
      </c>
      <c r="D734" s="52" t="s">
        <v>1860</v>
      </c>
      <c r="E734" s="66" t="str">
        <f>IF(ISBLANK(LeaveTracker[[#This Row],[Employee Name]]),"-----",VLOOKUP(LeaveTracker[[#This Row],[Employee Name]],'List of Employees'!$B$4:$H$767,7))</f>
        <v>TICC</v>
      </c>
      <c r="F734" s="66" t="str">
        <f>IF(ISBLANK(LeaveTracker[[#This Row],[Employee Name]]),"-----",VLOOKUP(LeaveTracker[[#This Row],[Employee Name]],'List of Employees'!$B$4:$H$767,6))</f>
        <v>CASUAL</v>
      </c>
      <c r="G734" s="49">
        <v>44872</v>
      </c>
      <c r="H734" s="49">
        <v>44872</v>
      </c>
      <c r="I734" s="50" t="s">
        <v>82</v>
      </c>
      <c r="J734" s="52"/>
      <c r="K734" s="50" t="str">
        <f ca="1">LeaveTracker[[#This Row],[Days]]&amp;" "&amp;LeaveTracker[[#This Row],[Type of Leave]]</f>
        <v>1 VL</v>
      </c>
      <c r="L734" s="9">
        <f ca="1">NETWORKDAYS(LeaveTracker[[#This Row],[Start Date]],LeaveTracker[[#This Row],[End Date]],lstHolidays)</f>
        <v>1</v>
      </c>
      <c r="M734" s="9"/>
    </row>
    <row r="735" spans="1:13" ht="30" customHeight="1" x14ac:dyDescent="0.3">
      <c r="A735" s="50">
        <v>1030</v>
      </c>
      <c r="B735" s="55">
        <v>44882</v>
      </c>
      <c r="C735" s="55">
        <v>44859</v>
      </c>
      <c r="D735" s="52" t="s">
        <v>1860</v>
      </c>
      <c r="E735" s="66" t="str">
        <f>IF(ISBLANK(LeaveTracker[[#This Row],[Employee Name]]),"-----",VLOOKUP(LeaveTracker[[#This Row],[Employee Name]],'List of Employees'!$B$4:$H$767,7))</f>
        <v>TICC</v>
      </c>
      <c r="F735" s="66" t="str">
        <f>IF(ISBLANK(LeaveTracker[[#This Row],[Employee Name]]),"-----",VLOOKUP(LeaveTracker[[#This Row],[Employee Name]],'List of Employees'!$B$4:$H$767,6))</f>
        <v>CASUAL</v>
      </c>
      <c r="G735" s="49">
        <v>44893</v>
      </c>
      <c r="H735" s="49">
        <v>44893</v>
      </c>
      <c r="I735" s="50" t="s">
        <v>82</v>
      </c>
      <c r="J735" s="52"/>
      <c r="K735" s="50" t="str">
        <f ca="1">LeaveTracker[[#This Row],[Days]]&amp;" "&amp;LeaveTracker[[#This Row],[Type of Leave]]</f>
        <v>1 VL</v>
      </c>
      <c r="L735" s="9">
        <f ca="1">NETWORKDAYS(LeaveTracker[[#This Row],[Start Date]],LeaveTracker[[#This Row],[End Date]],lstHolidays)</f>
        <v>1</v>
      </c>
      <c r="M735" s="9"/>
    </row>
    <row r="736" spans="1:13" ht="30" customHeight="1" x14ac:dyDescent="0.3">
      <c r="A736" s="50">
        <v>1031</v>
      </c>
      <c r="B736" s="55">
        <v>44882</v>
      </c>
      <c r="C736" s="55">
        <v>44869</v>
      </c>
      <c r="D736" s="52" t="s">
        <v>1860</v>
      </c>
      <c r="E736" s="66" t="str">
        <f>IF(ISBLANK(LeaveTracker[[#This Row],[Employee Name]]),"-----",VLOOKUP(LeaveTracker[[#This Row],[Employee Name]],'List of Employees'!$B$4:$H$767,7))</f>
        <v>TICC</v>
      </c>
      <c r="F736" s="66" t="str">
        <f>IF(ISBLANK(LeaveTracker[[#This Row],[Employee Name]]),"-----",VLOOKUP(LeaveTracker[[#This Row],[Employee Name]],'List of Employees'!$B$4:$H$767,6))</f>
        <v>CASUAL</v>
      </c>
      <c r="G736" s="49">
        <v>44867</v>
      </c>
      <c r="H736" s="49">
        <v>44868</v>
      </c>
      <c r="I736" s="50" t="s">
        <v>81</v>
      </c>
      <c r="J736" s="52"/>
      <c r="K736" s="50" t="str">
        <f ca="1">LeaveTracker[[#This Row],[Days]]&amp;" "&amp;LeaveTracker[[#This Row],[Type of Leave]]</f>
        <v>1 SL</v>
      </c>
      <c r="L736" s="9">
        <f ca="1">NETWORKDAYS(LeaveTracker[[#This Row],[Start Date]],LeaveTracker[[#This Row],[End Date]],lstHolidays)</f>
        <v>1</v>
      </c>
      <c r="M736" s="9"/>
    </row>
    <row r="737" spans="1:13" ht="30" customHeight="1" x14ac:dyDescent="0.3">
      <c r="A737" s="50">
        <v>1032</v>
      </c>
      <c r="B737" s="55">
        <v>44882</v>
      </c>
      <c r="C737" s="55">
        <v>44859</v>
      </c>
      <c r="D737" s="52" t="s">
        <v>1860</v>
      </c>
      <c r="E737" s="66" t="str">
        <f>IF(ISBLANK(LeaveTracker[[#This Row],[Employee Name]]),"-----",VLOOKUP(LeaveTracker[[#This Row],[Employee Name]],'List of Employees'!$B$4:$H$767,7))</f>
        <v>TICC</v>
      </c>
      <c r="F737" s="66" t="str">
        <f>IF(ISBLANK(LeaveTracker[[#This Row],[Employee Name]]),"-----",VLOOKUP(LeaveTracker[[#This Row],[Employee Name]],'List of Employees'!$B$4:$H$767,6))</f>
        <v>CASUAL</v>
      </c>
      <c r="G737" s="49">
        <v>44858</v>
      </c>
      <c r="H737" s="49">
        <v>44858</v>
      </c>
      <c r="I737" s="50" t="s">
        <v>81</v>
      </c>
      <c r="J737" s="52"/>
      <c r="K737" s="50" t="str">
        <f ca="1">LeaveTracker[[#This Row],[Days]]&amp;" "&amp;LeaveTracker[[#This Row],[Type of Leave]]</f>
        <v>1 SL</v>
      </c>
      <c r="L737" s="9">
        <f ca="1">NETWORKDAYS(LeaveTracker[[#This Row],[Start Date]],LeaveTracker[[#This Row],[End Date]],lstHolidays)</f>
        <v>1</v>
      </c>
      <c r="M737" s="9"/>
    </row>
    <row r="738" spans="1:13" ht="30" customHeight="1" x14ac:dyDescent="0.3">
      <c r="A738" s="50">
        <v>1033</v>
      </c>
      <c r="B738" s="55">
        <v>44882</v>
      </c>
      <c r="C738" s="55">
        <v>44859</v>
      </c>
      <c r="D738" s="52" t="s">
        <v>1819</v>
      </c>
      <c r="E738" s="66" t="str">
        <f>IF(ISBLANK(LeaveTracker[[#This Row],[Employee Name]]),"-----",VLOOKUP(LeaveTracker[[#This Row],[Employee Name]],'List of Employees'!$B$4:$H$767,7))</f>
        <v>GSO</v>
      </c>
      <c r="F738" s="66" t="str">
        <f>IF(ISBLANK(LeaveTracker[[#This Row],[Employee Name]]),"-----",VLOOKUP(LeaveTracker[[#This Row],[Employee Name]],'List of Employees'!$B$4:$H$767,6))</f>
        <v>CASUAL</v>
      </c>
      <c r="G738" s="49">
        <v>44858</v>
      </c>
      <c r="H738" s="49">
        <v>44858</v>
      </c>
      <c r="I738" s="50" t="s">
        <v>81</v>
      </c>
      <c r="J738" s="52"/>
      <c r="K738" s="50" t="str">
        <f ca="1">LeaveTracker[[#This Row],[Days]]&amp;" "&amp;LeaveTracker[[#This Row],[Type of Leave]]</f>
        <v>1 SL</v>
      </c>
      <c r="L738" s="9">
        <f ca="1">NETWORKDAYS(LeaveTracker[[#This Row],[Start Date]],LeaveTracker[[#This Row],[End Date]],lstHolidays)</f>
        <v>1</v>
      </c>
      <c r="M738" s="9"/>
    </row>
    <row r="739" spans="1:13" ht="30" customHeight="1" x14ac:dyDescent="0.3">
      <c r="A739" s="50">
        <v>1034</v>
      </c>
      <c r="B739" s="55">
        <v>44882</v>
      </c>
      <c r="C739" s="55">
        <v>44838</v>
      </c>
      <c r="D739" s="52" t="s">
        <v>1753</v>
      </c>
      <c r="E739" s="66" t="str">
        <f>IF(ISBLANK(LeaveTracker[[#This Row],[Employee Name]]),"-----",VLOOKUP(LeaveTracker[[#This Row],[Employee Name]],'List of Employees'!$B$4:$H$767,7))</f>
        <v>TCIS</v>
      </c>
      <c r="F739" s="66" t="str">
        <f>IF(ISBLANK(LeaveTracker[[#This Row],[Employee Name]]),"-----",VLOOKUP(LeaveTracker[[#This Row],[Employee Name]],'List of Employees'!$B$4:$H$767,6))</f>
        <v>JOBCON</v>
      </c>
      <c r="G739" s="49">
        <v>44837</v>
      </c>
      <c r="H739" s="49">
        <v>44837</v>
      </c>
      <c r="I739" s="50" t="s">
        <v>81</v>
      </c>
      <c r="J739" s="52"/>
      <c r="K739" s="50" t="str">
        <f ca="1">LeaveTracker[[#This Row],[Days]]&amp;" "&amp;LeaveTracker[[#This Row],[Type of Leave]]</f>
        <v>1 SL</v>
      </c>
      <c r="L739" s="9">
        <f ca="1">NETWORKDAYS(LeaveTracker[[#This Row],[Start Date]],LeaveTracker[[#This Row],[End Date]],lstHolidays)</f>
        <v>1</v>
      </c>
      <c r="M739" s="9"/>
    </row>
    <row r="740" spans="1:13" ht="30" customHeight="1" x14ac:dyDescent="0.3">
      <c r="A740" s="50">
        <v>1035</v>
      </c>
      <c r="B740" s="55">
        <v>44882</v>
      </c>
      <c r="C740" s="55">
        <v>44876</v>
      </c>
      <c r="D740" s="52" t="s">
        <v>1865</v>
      </c>
      <c r="E740" s="66" t="str">
        <f>IF(ISBLANK(LeaveTracker[[#This Row],[Employee Name]]),"-----",VLOOKUP(LeaveTracker[[#This Row],[Employee Name]],'List of Employees'!$B$4:$H$767,7))</f>
        <v>CSWDO</v>
      </c>
      <c r="F740" s="66" t="str">
        <f>IF(ISBLANK(LeaveTracker[[#This Row],[Employee Name]]),"-----",VLOOKUP(LeaveTracker[[#This Row],[Employee Name]],'List of Employees'!$B$4:$H$767,6))</f>
        <v>CASUAL</v>
      </c>
      <c r="G740" s="49">
        <v>44922</v>
      </c>
      <c r="H740" s="49">
        <v>44924</v>
      </c>
      <c r="I740" s="50" t="s">
        <v>297</v>
      </c>
      <c r="J740" s="52" t="s">
        <v>1000</v>
      </c>
      <c r="K740" s="50" t="str">
        <f ca="1">LeaveTracker[[#This Row],[Days]]&amp;" "&amp;LeaveTracker[[#This Row],[Type of Leave]]</f>
        <v>3 OTHER</v>
      </c>
      <c r="L740" s="9">
        <f ca="1">NETWORKDAYS(LeaveTracker[[#This Row],[Start Date]],LeaveTracker[[#This Row],[End Date]],lstHolidays)</f>
        <v>3</v>
      </c>
      <c r="M740" s="9"/>
    </row>
    <row r="741" spans="1:13" ht="30" customHeight="1" x14ac:dyDescent="0.3">
      <c r="A741" s="50">
        <v>1036</v>
      </c>
      <c r="B741" s="55">
        <v>44882</v>
      </c>
      <c r="C741" s="55">
        <v>44876</v>
      </c>
      <c r="D741" s="52" t="s">
        <v>1865</v>
      </c>
      <c r="E741" s="66" t="str">
        <f>IF(ISBLANK(LeaveTracker[[#This Row],[Employee Name]]),"-----",VLOOKUP(LeaveTracker[[#This Row],[Employee Name]],'List of Employees'!$B$4:$H$767,7))</f>
        <v>CSWDO</v>
      </c>
      <c r="F741" s="66" t="str">
        <f>IF(ISBLANK(LeaveTracker[[#This Row],[Employee Name]]),"-----",VLOOKUP(LeaveTracker[[#This Row],[Employee Name]],'List of Employees'!$B$4:$H$767,6))</f>
        <v>CASUAL</v>
      </c>
      <c r="G741" s="49">
        <v>44921</v>
      </c>
      <c r="H741" s="49">
        <v>44921</v>
      </c>
      <c r="I741" s="50" t="s">
        <v>82</v>
      </c>
      <c r="J741" s="52" t="s">
        <v>1001</v>
      </c>
      <c r="K741" s="50" t="str">
        <f ca="1">LeaveTracker[[#This Row],[Days]]&amp;" "&amp;LeaveTracker[[#This Row],[Type of Leave]]</f>
        <v>0 VL</v>
      </c>
      <c r="L741" s="9">
        <f ca="1">NETWORKDAYS(LeaveTracker[[#This Row],[Start Date]],LeaveTracker[[#This Row],[End Date]],lstHolidays)</f>
        <v>0</v>
      </c>
      <c r="M741" s="9"/>
    </row>
    <row r="742" spans="1:13" ht="30" customHeight="1" x14ac:dyDescent="0.3">
      <c r="A742" s="50">
        <v>1037</v>
      </c>
      <c r="B742" s="55">
        <v>44882</v>
      </c>
      <c r="C742" s="55">
        <v>44853</v>
      </c>
      <c r="D742" s="52" t="s">
        <v>2319</v>
      </c>
      <c r="E742" s="66" t="str">
        <f>IF(ISBLANK(LeaveTracker[[#This Row],[Employee Name]]),"-----",VLOOKUP(LeaveTracker[[#This Row],[Employee Name]],'List of Employees'!$B$4:$H$767,7))</f>
        <v>CEO</v>
      </c>
      <c r="F742" s="66" t="str">
        <f>IF(ISBLANK(LeaveTracker[[#This Row],[Employee Name]]),"-----",VLOOKUP(LeaveTracker[[#This Row],[Employee Name]],'List of Employees'!$B$4:$H$767,6))</f>
        <v>CASUAL</v>
      </c>
      <c r="G742" s="49">
        <v>44852</v>
      </c>
      <c r="H742" s="49">
        <v>44852</v>
      </c>
      <c r="I742" s="50" t="s">
        <v>81</v>
      </c>
      <c r="J742" s="52"/>
      <c r="K742" s="50" t="str">
        <f ca="1">LeaveTracker[[#This Row],[Days]]&amp;" "&amp;LeaveTracker[[#This Row],[Type of Leave]]</f>
        <v>1 SL</v>
      </c>
      <c r="L742" s="9">
        <f ca="1">NETWORKDAYS(LeaveTracker[[#This Row],[Start Date]],LeaveTracker[[#This Row],[End Date]],lstHolidays)</f>
        <v>1</v>
      </c>
      <c r="M742" s="9"/>
    </row>
    <row r="743" spans="1:13" ht="30" customHeight="1" x14ac:dyDescent="0.3">
      <c r="A743" s="50">
        <v>1038</v>
      </c>
      <c r="B743" s="55">
        <v>44882</v>
      </c>
      <c r="C743" s="55">
        <v>44840</v>
      </c>
      <c r="D743" s="52" t="s">
        <v>1762</v>
      </c>
      <c r="E743" s="66" t="str">
        <f>IF(ISBLANK(LeaveTracker[[#This Row],[Employee Name]]),"-----",VLOOKUP(LeaveTracker[[#This Row],[Employee Name]],'List of Employees'!$B$4:$H$767,7))</f>
        <v>CENRO</v>
      </c>
      <c r="F743" s="66" t="str">
        <f>IF(ISBLANK(LeaveTracker[[#This Row],[Employee Name]]),"-----",VLOOKUP(LeaveTracker[[#This Row],[Employee Name]],'List of Employees'!$B$4:$H$767,6))</f>
        <v>CASUAL</v>
      </c>
      <c r="G743" s="49">
        <v>44839</v>
      </c>
      <c r="H743" s="49">
        <v>44839</v>
      </c>
      <c r="I743" s="50" t="s">
        <v>81</v>
      </c>
      <c r="J743" s="52"/>
      <c r="K743" s="50" t="str">
        <f ca="1">LeaveTracker[[#This Row],[Days]]&amp;" "&amp;LeaveTracker[[#This Row],[Type of Leave]]</f>
        <v>1 SL</v>
      </c>
      <c r="L743" s="9">
        <f ca="1">NETWORKDAYS(LeaveTracker[[#This Row],[Start Date]],LeaveTracker[[#This Row],[End Date]],lstHolidays)</f>
        <v>1</v>
      </c>
      <c r="M743" s="9"/>
    </row>
    <row r="744" spans="1:13" ht="30" customHeight="1" x14ac:dyDescent="0.3">
      <c r="A744" s="50">
        <v>1039</v>
      </c>
      <c r="B744" s="55">
        <v>44882</v>
      </c>
      <c r="C744" s="55">
        <v>44846</v>
      </c>
      <c r="D744" s="52" t="s">
        <v>1760</v>
      </c>
      <c r="E744" s="66" t="str">
        <f>IF(ISBLANK(LeaveTracker[[#This Row],[Employee Name]]),"-----",VLOOKUP(LeaveTracker[[#This Row],[Employee Name]],'List of Employees'!$B$4:$H$767,7))</f>
        <v>GSO</v>
      </c>
      <c r="F744" s="66" t="str">
        <f>IF(ISBLANK(LeaveTracker[[#This Row],[Employee Name]]),"-----",VLOOKUP(LeaveTracker[[#This Row],[Employee Name]],'List of Employees'!$B$4:$H$767,6))</f>
        <v>CASUAL</v>
      </c>
      <c r="G744" s="49">
        <v>44841</v>
      </c>
      <c r="H744" s="49">
        <v>44845</v>
      </c>
      <c r="I744" s="50" t="s">
        <v>81</v>
      </c>
      <c r="J744" s="52"/>
      <c r="K744" s="50" t="str">
        <f ca="1">LeaveTracker[[#This Row],[Days]]&amp;" "&amp;LeaveTracker[[#This Row],[Type of Leave]]</f>
        <v>3 SL</v>
      </c>
      <c r="L744" s="9">
        <f ca="1">NETWORKDAYS(LeaveTracker[[#This Row],[Start Date]],LeaveTracker[[#This Row],[End Date]],lstHolidays)</f>
        <v>3</v>
      </c>
      <c r="M744" s="9"/>
    </row>
    <row r="745" spans="1:13" ht="30" customHeight="1" x14ac:dyDescent="0.3">
      <c r="A745" s="50">
        <v>1040</v>
      </c>
      <c r="B745" s="55">
        <v>44882</v>
      </c>
      <c r="C745" s="55">
        <v>44848</v>
      </c>
      <c r="D745" s="52" t="s">
        <v>1867</v>
      </c>
      <c r="E745" s="66" t="str">
        <f>IF(ISBLANK(LeaveTracker[[#This Row],[Employee Name]]),"-----",VLOOKUP(LeaveTracker[[#This Row],[Employee Name]],'List of Employees'!$B$4:$H$767,7))</f>
        <v>GSO</v>
      </c>
      <c r="F745" s="66" t="str">
        <f>IF(ISBLANK(LeaveTracker[[#This Row],[Employee Name]]),"-----",VLOOKUP(LeaveTracker[[#This Row],[Employee Name]],'List of Employees'!$B$4:$H$767,6))</f>
        <v>CASUAL</v>
      </c>
      <c r="G745" s="49">
        <v>44847</v>
      </c>
      <c r="H745" s="49">
        <v>44847</v>
      </c>
      <c r="I745" s="50" t="s">
        <v>81</v>
      </c>
      <c r="J745" s="52"/>
      <c r="K745" s="50" t="str">
        <f ca="1">LeaveTracker[[#This Row],[Days]]&amp;" "&amp;LeaveTracker[[#This Row],[Type of Leave]]</f>
        <v>1 SL</v>
      </c>
      <c r="L745" s="9">
        <f ca="1">NETWORKDAYS(LeaveTracker[[#This Row],[Start Date]],LeaveTracker[[#This Row],[End Date]],lstHolidays)</f>
        <v>1</v>
      </c>
      <c r="M745" s="9"/>
    </row>
    <row r="746" spans="1:13" ht="30" customHeight="1" x14ac:dyDescent="0.3">
      <c r="A746" s="50">
        <v>1041</v>
      </c>
      <c r="B746" s="55">
        <v>44882</v>
      </c>
      <c r="C746" s="55">
        <v>44868</v>
      </c>
      <c r="D746" s="52" t="s">
        <v>1760</v>
      </c>
      <c r="E746" s="66" t="str">
        <f>IF(ISBLANK(LeaveTracker[[#This Row],[Employee Name]]),"-----",VLOOKUP(LeaveTracker[[#This Row],[Employee Name]],'List of Employees'!$B$4:$H$767,7))</f>
        <v>GSO</v>
      </c>
      <c r="F746" s="66" t="str">
        <f>IF(ISBLANK(LeaveTracker[[#This Row],[Employee Name]]),"-----",VLOOKUP(LeaveTracker[[#This Row],[Employee Name]],'List of Employees'!$B$4:$H$767,6))</f>
        <v>CASUAL</v>
      </c>
      <c r="G746" s="49">
        <v>44867</v>
      </c>
      <c r="H746" s="49">
        <v>44867</v>
      </c>
      <c r="I746" s="50" t="s">
        <v>81</v>
      </c>
      <c r="J746" s="52"/>
      <c r="K746" s="50" t="str">
        <f ca="1">LeaveTracker[[#This Row],[Days]]&amp;" "&amp;LeaveTracker[[#This Row],[Type of Leave]]</f>
        <v>0 SL</v>
      </c>
      <c r="L746" s="9">
        <f ca="1">NETWORKDAYS(LeaveTracker[[#This Row],[Start Date]],LeaveTracker[[#This Row],[End Date]],lstHolidays)</f>
        <v>0</v>
      </c>
      <c r="M746" s="9"/>
    </row>
    <row r="747" spans="1:13" ht="30" customHeight="1" x14ac:dyDescent="0.3">
      <c r="A747" s="50">
        <v>1042</v>
      </c>
      <c r="B747" s="55">
        <v>44882</v>
      </c>
      <c r="C747" s="55">
        <v>44852</v>
      </c>
      <c r="D747" s="52" t="s">
        <v>1760</v>
      </c>
      <c r="E747" s="66" t="str">
        <f>IF(ISBLANK(LeaveTracker[[#This Row],[Employee Name]]),"-----",VLOOKUP(LeaveTracker[[#This Row],[Employee Name]],'List of Employees'!$B$4:$H$767,7))</f>
        <v>GSO</v>
      </c>
      <c r="F747" s="66" t="str">
        <f>IF(ISBLANK(LeaveTracker[[#This Row],[Employee Name]]),"-----",VLOOKUP(LeaveTracker[[#This Row],[Employee Name]],'List of Employees'!$B$4:$H$767,6))</f>
        <v>CASUAL</v>
      </c>
      <c r="G747" s="49">
        <v>44851</v>
      </c>
      <c r="H747" s="49">
        <v>44851</v>
      </c>
      <c r="I747" s="50" t="s">
        <v>81</v>
      </c>
      <c r="J747" s="52"/>
      <c r="K747" s="50" t="str">
        <f ca="1">LeaveTracker[[#This Row],[Days]]&amp;" "&amp;LeaveTracker[[#This Row],[Type of Leave]]</f>
        <v>1 SL</v>
      </c>
      <c r="L747" s="9">
        <f ca="1">NETWORKDAYS(LeaveTracker[[#This Row],[Start Date]],LeaveTracker[[#This Row],[End Date]],lstHolidays)</f>
        <v>1</v>
      </c>
      <c r="M747" s="9"/>
    </row>
    <row r="748" spans="1:13" ht="30" customHeight="1" x14ac:dyDescent="0.3">
      <c r="A748" s="50">
        <v>1043</v>
      </c>
      <c r="B748" s="55">
        <v>44882</v>
      </c>
      <c r="C748" s="55">
        <v>44872</v>
      </c>
      <c r="D748" s="52" t="s">
        <v>1900</v>
      </c>
      <c r="E748" s="66" t="str">
        <f>IF(ISBLANK(LeaveTracker[[#This Row],[Employee Name]]),"-----",VLOOKUP(LeaveTracker[[#This Row],[Employee Name]],'List of Employees'!$B$4:$H$767,7))</f>
        <v>ONT</v>
      </c>
      <c r="F748" s="66" t="str">
        <f>IF(ISBLANK(LeaveTracker[[#This Row],[Employee Name]]),"-----",VLOOKUP(LeaveTracker[[#This Row],[Employee Name]],'List of Employees'!$B$4:$H$767,6))</f>
        <v>CASUAL</v>
      </c>
      <c r="G748" s="49">
        <v>44882</v>
      </c>
      <c r="H748" s="49">
        <v>44886</v>
      </c>
      <c r="I748" s="50" t="s">
        <v>82</v>
      </c>
      <c r="J748" s="52" t="s">
        <v>1001</v>
      </c>
      <c r="K748" s="50" t="str">
        <f ca="1">LeaveTracker[[#This Row],[Days]]&amp;" "&amp;LeaveTracker[[#This Row],[Type of Leave]]</f>
        <v>3 VL</v>
      </c>
      <c r="L748" s="9">
        <f ca="1">NETWORKDAYS(LeaveTracker[[#This Row],[Start Date]],LeaveTracker[[#This Row],[End Date]],lstHolidays)</f>
        <v>3</v>
      </c>
      <c r="M748" s="9"/>
    </row>
    <row r="749" spans="1:13" ht="30" customHeight="1" x14ac:dyDescent="0.3">
      <c r="A749" s="50">
        <v>1044</v>
      </c>
      <c r="B749" s="55">
        <v>44882</v>
      </c>
      <c r="C749" s="55">
        <v>44860</v>
      </c>
      <c r="D749" s="52" t="s">
        <v>1901</v>
      </c>
      <c r="E749" s="66" t="str">
        <f>IF(ISBLANK(LeaveTracker[[#This Row],[Employee Name]]),"-----",VLOOKUP(LeaveTracker[[#This Row],[Employee Name]],'List of Employees'!$B$4:$H$767,7))</f>
        <v>CENRO</v>
      </c>
      <c r="F749" s="66" t="str">
        <f>IF(ISBLANK(LeaveTracker[[#This Row],[Employee Name]]),"-----",VLOOKUP(LeaveTracker[[#This Row],[Employee Name]],'List of Employees'!$B$4:$H$767,6))</f>
        <v>CASUAL</v>
      </c>
      <c r="G749" s="49">
        <v>44874</v>
      </c>
      <c r="H749" s="49">
        <v>44879</v>
      </c>
      <c r="I749" s="50" t="s">
        <v>82</v>
      </c>
      <c r="J749" s="52" t="s">
        <v>1001</v>
      </c>
      <c r="K749" s="50" t="str">
        <f ca="1">LeaveTracker[[#This Row],[Days]]&amp;" "&amp;LeaveTracker[[#This Row],[Type of Leave]]</f>
        <v>4 VL</v>
      </c>
      <c r="L749" s="9">
        <f ca="1">NETWORKDAYS(LeaveTracker[[#This Row],[Start Date]],LeaveTracker[[#This Row],[End Date]],lstHolidays)</f>
        <v>4</v>
      </c>
      <c r="M749" s="9"/>
    </row>
    <row r="750" spans="1:13" ht="30" customHeight="1" x14ac:dyDescent="0.3">
      <c r="A750" s="50">
        <v>1045</v>
      </c>
      <c r="B750" s="55">
        <v>44882</v>
      </c>
      <c r="C750" s="55">
        <v>44859</v>
      </c>
      <c r="D750" s="52" t="s">
        <v>1901</v>
      </c>
      <c r="E750" s="66" t="str">
        <f>IF(ISBLANK(LeaveTracker[[#This Row],[Employee Name]]),"-----",VLOOKUP(LeaveTracker[[#This Row],[Employee Name]],'List of Employees'!$B$4:$H$767,7))</f>
        <v>CENRO</v>
      </c>
      <c r="F750" s="66" t="str">
        <f>IF(ISBLANK(LeaveTracker[[#This Row],[Employee Name]]),"-----",VLOOKUP(LeaveTracker[[#This Row],[Employee Name]],'List of Employees'!$B$4:$H$767,6))</f>
        <v>CASUAL</v>
      </c>
      <c r="G750" s="49">
        <v>44858</v>
      </c>
      <c r="H750" s="49">
        <v>44858</v>
      </c>
      <c r="I750" s="50" t="s">
        <v>81</v>
      </c>
      <c r="J750" s="52"/>
      <c r="K750" s="50" t="str">
        <f ca="1">LeaveTracker[[#This Row],[Days]]&amp;" "&amp;LeaveTracker[[#This Row],[Type of Leave]]</f>
        <v>1 SL</v>
      </c>
      <c r="L750" s="9">
        <f ca="1">NETWORKDAYS(LeaveTracker[[#This Row],[Start Date]],LeaveTracker[[#This Row],[End Date]],lstHolidays)</f>
        <v>1</v>
      </c>
      <c r="M750" s="9"/>
    </row>
    <row r="751" spans="1:13" ht="30" customHeight="1" x14ac:dyDescent="0.3">
      <c r="A751" s="50">
        <v>1046</v>
      </c>
      <c r="B751" s="55">
        <v>44882</v>
      </c>
      <c r="C751" s="55">
        <v>44876</v>
      </c>
      <c r="D751" s="51" t="s">
        <v>2614</v>
      </c>
      <c r="E751" s="66" t="str">
        <f>IF(ISBLANK(LeaveTracker[[#This Row],[Employee Name]]),"-----",VLOOKUP(LeaveTracker[[#This Row],[Employee Name]],'List of Employees'!$B$4:$H$767,7))</f>
        <v>CSWDO</v>
      </c>
      <c r="F751" s="66" t="str">
        <f>IF(ISBLANK(LeaveTracker[[#This Row],[Employee Name]]),"-----",VLOOKUP(LeaveTracker[[#This Row],[Employee Name]],'List of Employees'!$B$4:$H$767,6))</f>
        <v>PERMANENT</v>
      </c>
      <c r="G751" s="49">
        <v>44910</v>
      </c>
      <c r="H751" s="49">
        <v>44911</v>
      </c>
      <c r="I751" s="50" t="s">
        <v>82</v>
      </c>
      <c r="J751" s="52"/>
      <c r="K751" s="50" t="str">
        <f ca="1">LeaveTracker[[#This Row],[Days]]&amp;" "&amp;LeaveTracker[[#This Row],[Type of Leave]]</f>
        <v>2 VL</v>
      </c>
      <c r="L751" s="9">
        <f ca="1">NETWORKDAYS(LeaveTracker[[#This Row],[Start Date]],LeaveTracker[[#This Row],[End Date]],lstHolidays)</f>
        <v>2</v>
      </c>
      <c r="M751" s="9"/>
    </row>
    <row r="752" spans="1:13" ht="30" customHeight="1" x14ac:dyDescent="0.3">
      <c r="A752" s="50">
        <v>1047</v>
      </c>
      <c r="B752" s="55">
        <v>44882</v>
      </c>
      <c r="C752" s="55">
        <v>44861</v>
      </c>
      <c r="D752" s="52" t="s">
        <v>1832</v>
      </c>
      <c r="E752" s="66" t="str">
        <f>IF(ISBLANK(LeaveTracker[[#This Row],[Employee Name]]),"-----",VLOOKUP(LeaveTracker[[#This Row],[Employee Name]],'List of Employees'!$B$4:$H$767,7))</f>
        <v>CENRO</v>
      </c>
      <c r="F752" s="66" t="str">
        <f>IF(ISBLANK(LeaveTracker[[#This Row],[Employee Name]]),"-----",VLOOKUP(LeaveTracker[[#This Row],[Employee Name]],'List of Employees'!$B$4:$H$767,6))</f>
        <v>CASUAL</v>
      </c>
      <c r="G752" s="49">
        <v>44872</v>
      </c>
      <c r="H752" s="49">
        <v>44876</v>
      </c>
      <c r="I752" s="50" t="s">
        <v>82</v>
      </c>
      <c r="J752" s="52" t="s">
        <v>1001</v>
      </c>
      <c r="K752" s="50" t="str">
        <f ca="1">LeaveTracker[[#This Row],[Days]]&amp;" "&amp;LeaveTracker[[#This Row],[Type of Leave]]</f>
        <v>5 VL</v>
      </c>
      <c r="L752" s="9">
        <f ca="1">NETWORKDAYS(LeaveTracker[[#This Row],[Start Date]],LeaveTracker[[#This Row],[End Date]],lstHolidays)</f>
        <v>5</v>
      </c>
      <c r="M752" s="9"/>
    </row>
    <row r="753" spans="1:13" ht="30" customHeight="1" x14ac:dyDescent="0.3">
      <c r="A753" s="50">
        <v>1048</v>
      </c>
      <c r="B753" s="55">
        <v>44882</v>
      </c>
      <c r="C753" s="55">
        <v>44855</v>
      </c>
      <c r="D753" s="52" t="s">
        <v>1832</v>
      </c>
      <c r="E753" s="66" t="str">
        <f>IF(ISBLANK(LeaveTracker[[#This Row],[Employee Name]]),"-----",VLOOKUP(LeaveTracker[[#This Row],[Employee Name]],'List of Employees'!$B$4:$H$767,7))</f>
        <v>CENRO</v>
      </c>
      <c r="F753" s="66" t="str">
        <f>IF(ISBLANK(LeaveTracker[[#This Row],[Employee Name]]),"-----",VLOOKUP(LeaveTracker[[#This Row],[Employee Name]],'List of Employees'!$B$4:$H$767,6))</f>
        <v>CASUAL</v>
      </c>
      <c r="G753" s="49">
        <v>44854</v>
      </c>
      <c r="H753" s="49">
        <v>44854</v>
      </c>
      <c r="I753" s="50" t="s">
        <v>297</v>
      </c>
      <c r="J753" s="52" t="s">
        <v>1000</v>
      </c>
      <c r="K753" s="50" t="str">
        <f ca="1">LeaveTracker[[#This Row],[Days]]&amp;" "&amp;LeaveTracker[[#This Row],[Type of Leave]]</f>
        <v>1 OTHER</v>
      </c>
      <c r="L753" s="9">
        <f ca="1">NETWORKDAYS(LeaveTracker[[#This Row],[Start Date]],LeaveTracker[[#This Row],[End Date]],lstHolidays)</f>
        <v>1</v>
      </c>
      <c r="M753" s="9"/>
    </row>
    <row r="754" spans="1:13" ht="30" customHeight="1" x14ac:dyDescent="0.3">
      <c r="A754" s="50">
        <v>1049</v>
      </c>
      <c r="B754" s="55">
        <v>44882</v>
      </c>
      <c r="C754" s="55">
        <v>44878</v>
      </c>
      <c r="D754" s="52" t="s">
        <v>1869</v>
      </c>
      <c r="E754" s="66" t="str">
        <f>IF(ISBLANK(LeaveTracker[[#This Row],[Employee Name]]),"-----",VLOOKUP(LeaveTracker[[#This Row],[Employee Name]],'List of Employees'!$B$4:$H$767,7))</f>
        <v>CENRO</v>
      </c>
      <c r="F754" s="66" t="str">
        <f>IF(ISBLANK(LeaveTracker[[#This Row],[Employee Name]]),"-----",VLOOKUP(LeaveTracker[[#This Row],[Employee Name]],'List of Employees'!$B$4:$H$767,6))</f>
        <v>CASUAL</v>
      </c>
      <c r="G754" s="49">
        <v>44838</v>
      </c>
      <c r="H754" s="49">
        <v>44838</v>
      </c>
      <c r="I754" s="50" t="s">
        <v>81</v>
      </c>
      <c r="J754" s="52"/>
      <c r="K754" s="50" t="str">
        <f ca="1">LeaveTracker[[#This Row],[Days]]&amp;" "&amp;LeaveTracker[[#This Row],[Type of Leave]]</f>
        <v>1 SL</v>
      </c>
      <c r="L754" s="9">
        <f ca="1">NETWORKDAYS(LeaveTracker[[#This Row],[Start Date]],LeaveTracker[[#This Row],[End Date]],lstHolidays)</f>
        <v>1</v>
      </c>
      <c r="M754" s="9"/>
    </row>
    <row r="755" spans="1:13" ht="30" customHeight="1" x14ac:dyDescent="0.3">
      <c r="A755" s="50">
        <v>1049</v>
      </c>
      <c r="B755" s="55">
        <v>44882</v>
      </c>
      <c r="C755" s="55">
        <v>44878</v>
      </c>
      <c r="D755" s="52" t="s">
        <v>1869</v>
      </c>
      <c r="E755" s="66" t="str">
        <f>IF(ISBLANK(LeaveTracker[[#This Row],[Employee Name]]),"-----",VLOOKUP(LeaveTracker[[#This Row],[Employee Name]],'List of Employees'!$B$4:$H$767,7))</f>
        <v>CENRO</v>
      </c>
      <c r="F755" s="66" t="str">
        <f>IF(ISBLANK(LeaveTracker[[#This Row],[Employee Name]]),"-----",VLOOKUP(LeaveTracker[[#This Row],[Employee Name]],'List of Employees'!$B$4:$H$767,6))</f>
        <v>CASUAL</v>
      </c>
      <c r="G755" s="49">
        <v>44841</v>
      </c>
      <c r="H755" s="49">
        <v>44841</v>
      </c>
      <c r="I755" s="50" t="s">
        <v>81</v>
      </c>
      <c r="J755" s="52"/>
      <c r="K755" s="50" t="str">
        <f ca="1">LeaveTracker[[#This Row],[Days]]&amp;" "&amp;LeaveTracker[[#This Row],[Type of Leave]]</f>
        <v>1 SL</v>
      </c>
      <c r="L755" s="9">
        <f ca="1">NETWORKDAYS(LeaveTracker[[#This Row],[Start Date]],LeaveTracker[[#This Row],[End Date]],lstHolidays)</f>
        <v>1</v>
      </c>
      <c r="M755" s="9"/>
    </row>
    <row r="756" spans="1:13" ht="30" customHeight="1" x14ac:dyDescent="0.3">
      <c r="A756" s="50">
        <v>1049</v>
      </c>
      <c r="B756" s="55">
        <v>44882</v>
      </c>
      <c r="C756" s="55">
        <v>44878</v>
      </c>
      <c r="D756" s="52" t="s">
        <v>1869</v>
      </c>
      <c r="E756" s="66" t="str">
        <f>IF(ISBLANK(LeaveTracker[[#This Row],[Employee Name]]),"-----",VLOOKUP(LeaveTracker[[#This Row],[Employee Name]],'List of Employees'!$B$4:$H$767,7))</f>
        <v>CENRO</v>
      </c>
      <c r="F756" s="66" t="str">
        <f>IF(ISBLANK(LeaveTracker[[#This Row],[Employee Name]]),"-----",VLOOKUP(LeaveTracker[[#This Row],[Employee Name]],'List of Employees'!$B$4:$H$767,6))</f>
        <v>CASUAL</v>
      </c>
      <c r="G756" s="49">
        <v>44846</v>
      </c>
      <c r="H756" s="49">
        <v>44846</v>
      </c>
      <c r="I756" s="50" t="s">
        <v>81</v>
      </c>
      <c r="J756" s="52"/>
      <c r="K756" s="50" t="str">
        <f ca="1">LeaveTracker[[#This Row],[Days]]&amp;" "&amp;LeaveTracker[[#This Row],[Type of Leave]]</f>
        <v>1 SL</v>
      </c>
      <c r="L756" s="9">
        <f ca="1">NETWORKDAYS(LeaveTracker[[#This Row],[Start Date]],LeaveTracker[[#This Row],[End Date]],lstHolidays)</f>
        <v>1</v>
      </c>
      <c r="M756" s="9"/>
    </row>
    <row r="757" spans="1:13" ht="30" customHeight="1" x14ac:dyDescent="0.3">
      <c r="A757" s="50">
        <v>1050</v>
      </c>
      <c r="B757" s="55">
        <v>44882</v>
      </c>
      <c r="C757" s="55">
        <v>44839</v>
      </c>
      <c r="D757" s="52" t="s">
        <v>1897</v>
      </c>
      <c r="E757" s="66" t="str">
        <f>IF(ISBLANK(LeaveTracker[[#This Row],[Employee Name]]),"-----",VLOOKUP(LeaveTracker[[#This Row],[Employee Name]],'List of Employees'!$B$4:$H$767,7))</f>
        <v>TICC</v>
      </c>
      <c r="F757" s="66" t="str">
        <f>IF(ISBLANK(LeaveTracker[[#This Row],[Employee Name]]),"-----",VLOOKUP(LeaveTracker[[#This Row],[Employee Name]],'List of Employees'!$B$4:$H$767,6))</f>
        <v>JOBCON</v>
      </c>
      <c r="G757" s="49">
        <v>44836</v>
      </c>
      <c r="H757" s="49">
        <v>44836</v>
      </c>
      <c r="I757" s="50" t="s">
        <v>81</v>
      </c>
      <c r="J757" s="52"/>
      <c r="K757" s="50" t="str">
        <f ca="1">LeaveTracker[[#This Row],[Days]]&amp;" "&amp;LeaveTracker[[#This Row],[Type of Leave]]</f>
        <v>0 SL</v>
      </c>
      <c r="L757" s="9">
        <f ca="1">NETWORKDAYS(LeaveTracker[[#This Row],[Start Date]],LeaveTracker[[#This Row],[End Date]],lstHolidays)</f>
        <v>0</v>
      </c>
      <c r="M757" s="9"/>
    </row>
    <row r="758" spans="1:13" ht="30" customHeight="1" x14ac:dyDescent="0.3">
      <c r="A758" s="50">
        <v>1051</v>
      </c>
      <c r="B758" s="55">
        <v>44882</v>
      </c>
      <c r="C758" s="55">
        <v>44868</v>
      </c>
      <c r="D758" s="52" t="s">
        <v>1717</v>
      </c>
      <c r="E758" s="66" t="str">
        <f>IF(ISBLANK(LeaveTracker[[#This Row],[Employee Name]]),"-----",VLOOKUP(LeaveTracker[[#This Row],[Employee Name]],'List of Employees'!$B$4:$H$767,7))</f>
        <v>LEGAL</v>
      </c>
      <c r="F758" s="66" t="str">
        <f>IF(ISBLANK(LeaveTracker[[#This Row],[Employee Name]]),"-----",VLOOKUP(LeaveTracker[[#This Row],[Employee Name]],'List of Employees'!$B$4:$H$767,6))</f>
        <v>CASUAL</v>
      </c>
      <c r="G758" s="49">
        <v>44876</v>
      </c>
      <c r="H758" s="49">
        <v>44879</v>
      </c>
      <c r="I758" s="50" t="s">
        <v>82</v>
      </c>
      <c r="J758" s="52"/>
      <c r="K758" s="50" t="str">
        <f ca="1">LeaveTracker[[#This Row],[Days]]&amp;" "&amp;LeaveTracker[[#This Row],[Type of Leave]]</f>
        <v>2 VL</v>
      </c>
      <c r="L758" s="9">
        <f ca="1">NETWORKDAYS(LeaveTracker[[#This Row],[Start Date]],LeaveTracker[[#This Row],[End Date]],lstHolidays)</f>
        <v>2</v>
      </c>
      <c r="M758" s="9"/>
    </row>
    <row r="759" spans="1:13" ht="30" customHeight="1" x14ac:dyDescent="0.3">
      <c r="A759" s="50">
        <v>1052</v>
      </c>
      <c r="B759" s="55">
        <v>44882</v>
      </c>
      <c r="C759" s="55">
        <v>44872</v>
      </c>
      <c r="D759" s="52" t="s">
        <v>1744</v>
      </c>
      <c r="E759" s="66" t="str">
        <f>IF(ISBLANK(LeaveTracker[[#This Row],[Employee Name]]),"-----",VLOOKUP(LeaveTracker[[#This Row],[Employee Name]],'List of Employees'!$B$4:$H$767,7))</f>
        <v>MAHOGANY MARKET</v>
      </c>
      <c r="F759" s="66" t="str">
        <f>IF(ISBLANK(LeaveTracker[[#This Row],[Employee Name]]),"-----",VLOOKUP(LeaveTracker[[#This Row],[Employee Name]],'List of Employees'!$B$4:$H$767,6))</f>
        <v>CASUAL</v>
      </c>
      <c r="G759" s="49">
        <v>44868</v>
      </c>
      <c r="H759" s="49">
        <v>44868</v>
      </c>
      <c r="I759" s="50" t="s">
        <v>81</v>
      </c>
      <c r="J759" s="52"/>
      <c r="K759" s="50" t="str">
        <f ca="1">LeaveTracker[[#This Row],[Days]]&amp;" "&amp;LeaveTracker[[#This Row],[Type of Leave]]</f>
        <v>1 SL</v>
      </c>
      <c r="L759" s="9">
        <f ca="1">NETWORKDAYS(LeaveTracker[[#This Row],[Start Date]],LeaveTracker[[#This Row],[End Date]],lstHolidays)</f>
        <v>1</v>
      </c>
      <c r="M759" s="9"/>
    </row>
    <row r="760" spans="1:13" ht="30" customHeight="1" x14ac:dyDescent="0.3">
      <c r="A760" s="50">
        <v>1053</v>
      </c>
      <c r="B760" s="55">
        <v>44882</v>
      </c>
      <c r="C760" s="55">
        <v>44838</v>
      </c>
      <c r="D760" s="52" t="s">
        <v>1859</v>
      </c>
      <c r="E760" s="66" t="str">
        <f>IF(ISBLANK(LeaveTracker[[#This Row],[Employee Name]]),"-----",VLOOKUP(LeaveTracker[[#This Row],[Employee Name]],'List of Employees'!$B$4:$H$767,7))</f>
        <v>TICC</v>
      </c>
      <c r="F760" s="66" t="str">
        <f>IF(ISBLANK(LeaveTracker[[#This Row],[Employee Name]]),"-----",VLOOKUP(LeaveTracker[[#This Row],[Employee Name]],'List of Employees'!$B$4:$H$767,6))</f>
        <v>CASUAL</v>
      </c>
      <c r="G760" s="49">
        <v>44829</v>
      </c>
      <c r="H760" s="49">
        <v>44829</v>
      </c>
      <c r="I760" s="50" t="s">
        <v>81</v>
      </c>
      <c r="J760" s="52"/>
      <c r="K760" s="50" t="str">
        <f ca="1">LeaveTracker[[#This Row],[Days]]&amp;" "&amp;LeaveTracker[[#This Row],[Type of Leave]]</f>
        <v>0 SL</v>
      </c>
      <c r="L760" s="9">
        <f ca="1">NETWORKDAYS(LeaveTracker[[#This Row],[Start Date]],LeaveTracker[[#This Row],[End Date]],lstHolidays)</f>
        <v>0</v>
      </c>
      <c r="M760" s="9"/>
    </row>
    <row r="761" spans="1:13" ht="30" customHeight="1" x14ac:dyDescent="0.3">
      <c r="A761" s="50">
        <v>1054</v>
      </c>
      <c r="B761" s="55">
        <v>44882</v>
      </c>
      <c r="C761" s="55">
        <v>44839</v>
      </c>
      <c r="D761" s="52" t="s">
        <v>1751</v>
      </c>
      <c r="E761" s="66" t="str">
        <f>IF(ISBLANK(LeaveTracker[[#This Row],[Employee Name]]),"-----",VLOOKUP(LeaveTracker[[#This Row],[Employee Name]],'List of Employees'!$B$4:$H$767,7))</f>
        <v>EEO/CITY MARKET</v>
      </c>
      <c r="F761" s="66" t="str">
        <f>IF(ISBLANK(LeaveTracker[[#This Row],[Employee Name]]),"-----",VLOOKUP(LeaveTracker[[#This Row],[Employee Name]],'List of Employees'!$B$4:$H$767,6))</f>
        <v>CASUAL</v>
      </c>
      <c r="G761" s="49">
        <v>44853</v>
      </c>
      <c r="H761" s="49">
        <v>44853</v>
      </c>
      <c r="I761" s="50" t="s">
        <v>297</v>
      </c>
      <c r="J761" s="52" t="s">
        <v>1000</v>
      </c>
      <c r="K761" s="50" t="str">
        <f ca="1">LeaveTracker[[#This Row],[Days]]&amp;" "&amp;LeaveTracker[[#This Row],[Type of Leave]]</f>
        <v>1 OTHER</v>
      </c>
      <c r="L761" s="9">
        <f ca="1">NETWORKDAYS(LeaveTracker[[#This Row],[Start Date]],LeaveTracker[[#This Row],[End Date]],lstHolidays)</f>
        <v>1</v>
      </c>
      <c r="M761" s="9"/>
    </row>
    <row r="762" spans="1:13" ht="30" customHeight="1" x14ac:dyDescent="0.3">
      <c r="A762" s="50">
        <v>1055</v>
      </c>
      <c r="B762" s="55">
        <v>44882</v>
      </c>
      <c r="C762" s="55">
        <v>44854</v>
      </c>
      <c r="D762" s="52" t="s">
        <v>1751</v>
      </c>
      <c r="E762" s="66" t="str">
        <f>IF(ISBLANK(LeaveTracker[[#This Row],[Employee Name]]),"-----",VLOOKUP(LeaveTracker[[#This Row],[Employee Name]],'List of Employees'!$B$4:$H$767,7))</f>
        <v>EEO/CITY MARKET</v>
      </c>
      <c r="F762" s="66" t="str">
        <f>IF(ISBLANK(LeaveTracker[[#This Row],[Employee Name]]),"-----",VLOOKUP(LeaveTracker[[#This Row],[Employee Name]],'List of Employees'!$B$4:$H$767,6))</f>
        <v>CASUAL</v>
      </c>
      <c r="G762" s="49">
        <v>44860</v>
      </c>
      <c r="H762" s="49">
        <v>44861</v>
      </c>
      <c r="I762" s="50" t="s">
        <v>297</v>
      </c>
      <c r="J762" s="52" t="s">
        <v>1000</v>
      </c>
      <c r="K762" s="50" t="str">
        <f ca="1">LeaveTracker[[#This Row],[Days]]&amp;" "&amp;LeaveTracker[[#This Row],[Type of Leave]]</f>
        <v>2 OTHER</v>
      </c>
      <c r="L762" s="9">
        <f ca="1">NETWORKDAYS(LeaveTracker[[#This Row],[Start Date]],LeaveTracker[[#This Row],[End Date]],lstHolidays)</f>
        <v>2</v>
      </c>
      <c r="M762" s="9"/>
    </row>
    <row r="763" spans="1:13" ht="30" customHeight="1" x14ac:dyDescent="0.3">
      <c r="A763" s="50">
        <v>1056</v>
      </c>
      <c r="B763" s="55">
        <v>44882</v>
      </c>
      <c r="C763" s="55">
        <v>44853</v>
      </c>
      <c r="D763" s="52" t="s">
        <v>1845</v>
      </c>
      <c r="E763" s="66" t="str">
        <f>IF(ISBLANK(LeaveTracker[[#This Row],[Employee Name]]),"-----",VLOOKUP(LeaveTracker[[#This Row],[Employee Name]],'List of Employees'!$B$4:$H$767,7))</f>
        <v>TICC</v>
      </c>
      <c r="F763" s="66" t="str">
        <f>IF(ISBLANK(LeaveTracker[[#This Row],[Employee Name]]),"-----",VLOOKUP(LeaveTracker[[#This Row],[Employee Name]],'List of Employees'!$B$4:$H$767,6))</f>
        <v>CASUAL</v>
      </c>
      <c r="G763" s="49">
        <v>44858</v>
      </c>
      <c r="H763" s="49">
        <v>44858</v>
      </c>
      <c r="I763" s="50" t="s">
        <v>82</v>
      </c>
      <c r="J763" s="52"/>
      <c r="K763" s="50" t="str">
        <f ca="1">LeaveTracker[[#This Row],[Days]]&amp;" "&amp;LeaveTracker[[#This Row],[Type of Leave]]</f>
        <v>1 VL</v>
      </c>
      <c r="L763" s="9">
        <f ca="1">NETWORKDAYS(LeaveTracker[[#This Row],[Start Date]],LeaveTracker[[#This Row],[End Date]],lstHolidays)</f>
        <v>1</v>
      </c>
      <c r="M763" s="9"/>
    </row>
    <row r="764" spans="1:13" ht="30" customHeight="1" x14ac:dyDescent="0.3">
      <c r="A764" s="50">
        <v>1057</v>
      </c>
      <c r="B764" s="55">
        <v>44882</v>
      </c>
      <c r="C764" s="55">
        <v>44854</v>
      </c>
      <c r="D764" s="52" t="s">
        <v>1917</v>
      </c>
      <c r="E764" s="66" t="str">
        <f>IF(ISBLANK(LeaveTracker[[#This Row],[Employee Name]]),"-----",VLOOKUP(LeaveTracker[[#This Row],[Employee Name]],'List of Employees'!$B$4:$H$767,7))</f>
        <v>ONT</v>
      </c>
      <c r="F764" s="66" t="str">
        <f>IF(ISBLANK(LeaveTracker[[#This Row],[Employee Name]]),"-----",VLOOKUP(LeaveTracker[[#This Row],[Employee Name]],'List of Employees'!$B$4:$H$767,6))</f>
        <v>CASUAL</v>
      </c>
      <c r="G764" s="49">
        <v>44868</v>
      </c>
      <c r="H764" s="49">
        <v>44872</v>
      </c>
      <c r="I764" s="50" t="s">
        <v>82</v>
      </c>
      <c r="J764" s="52" t="s">
        <v>1001</v>
      </c>
      <c r="K764" s="50" t="str">
        <f ca="1">LeaveTracker[[#This Row],[Days]]&amp;" "&amp;LeaveTracker[[#This Row],[Type of Leave]]</f>
        <v>3 VL</v>
      </c>
      <c r="L764" s="9">
        <f ca="1">NETWORKDAYS(LeaveTracker[[#This Row],[Start Date]],LeaveTracker[[#This Row],[End Date]],lstHolidays)</f>
        <v>3</v>
      </c>
      <c r="M764" s="9"/>
    </row>
    <row r="765" spans="1:13" ht="30" customHeight="1" x14ac:dyDescent="0.3">
      <c r="A765" s="50">
        <v>1058</v>
      </c>
      <c r="B765" s="55">
        <v>44882</v>
      </c>
      <c r="C765" s="55">
        <v>44854</v>
      </c>
      <c r="D765" s="52" t="s">
        <v>1917</v>
      </c>
      <c r="E765" s="66" t="str">
        <f>IF(ISBLANK(LeaveTracker[[#This Row],[Employee Name]]),"-----",VLOOKUP(LeaveTracker[[#This Row],[Employee Name]],'List of Employees'!$B$4:$H$767,7))</f>
        <v>ONT</v>
      </c>
      <c r="F765" s="66" t="str">
        <f>IF(ISBLANK(LeaveTracker[[#This Row],[Employee Name]]),"-----",VLOOKUP(LeaveTracker[[#This Row],[Employee Name]],'List of Employees'!$B$4:$H$767,6))</f>
        <v>CASUAL</v>
      </c>
      <c r="G765" s="49">
        <v>44860</v>
      </c>
      <c r="H765" s="49">
        <v>44860</v>
      </c>
      <c r="I765" s="50" t="s">
        <v>81</v>
      </c>
      <c r="J765" s="52"/>
      <c r="K765" s="50" t="str">
        <f ca="1">LeaveTracker[[#This Row],[Days]]&amp;" "&amp;LeaveTracker[[#This Row],[Type of Leave]]</f>
        <v>1 SL</v>
      </c>
      <c r="L765" s="9">
        <f ca="1">NETWORKDAYS(LeaveTracker[[#This Row],[Start Date]],LeaveTracker[[#This Row],[End Date]],lstHolidays)</f>
        <v>1</v>
      </c>
      <c r="M765" s="9"/>
    </row>
    <row r="766" spans="1:13" ht="30" customHeight="1" x14ac:dyDescent="0.3">
      <c r="A766" s="50">
        <v>1059</v>
      </c>
      <c r="B766" s="55">
        <v>44882</v>
      </c>
      <c r="C766" s="55">
        <v>44844</v>
      </c>
      <c r="D766" s="52" t="s">
        <v>1721</v>
      </c>
      <c r="E766" s="66" t="str">
        <f>IF(ISBLANK(LeaveTracker[[#This Row],[Employee Name]]),"-----",VLOOKUP(LeaveTracker[[#This Row],[Employee Name]],'List of Employees'!$B$4:$H$767,7))</f>
        <v>TCIS</v>
      </c>
      <c r="F766" s="66" t="str">
        <f>IF(ISBLANK(LeaveTracker[[#This Row],[Employee Name]]),"-----",VLOOKUP(LeaveTracker[[#This Row],[Employee Name]],'List of Employees'!$B$4:$H$767,6))</f>
        <v>CASUAL</v>
      </c>
      <c r="G766" s="49">
        <v>44868</v>
      </c>
      <c r="H766" s="49">
        <v>44876</v>
      </c>
      <c r="I766" s="50" t="s">
        <v>82</v>
      </c>
      <c r="J766" s="52"/>
      <c r="K766" s="50" t="str">
        <f ca="1">LeaveTracker[[#This Row],[Days]]&amp;" "&amp;LeaveTracker[[#This Row],[Type of Leave]]</f>
        <v>7 VL</v>
      </c>
      <c r="L766" s="9">
        <f ca="1">NETWORKDAYS(LeaveTracker[[#This Row],[Start Date]],LeaveTracker[[#This Row],[End Date]],lstHolidays)</f>
        <v>7</v>
      </c>
      <c r="M766" s="9"/>
    </row>
    <row r="767" spans="1:13" ht="30" customHeight="1" x14ac:dyDescent="0.3">
      <c r="A767" s="50">
        <v>1060</v>
      </c>
      <c r="B767" s="55">
        <v>44882</v>
      </c>
      <c r="C767" s="55">
        <v>44844</v>
      </c>
      <c r="D767" s="52" t="s">
        <v>1721</v>
      </c>
      <c r="E767" s="66" t="str">
        <f>IF(ISBLANK(LeaveTracker[[#This Row],[Employee Name]]),"-----",VLOOKUP(LeaveTracker[[#This Row],[Employee Name]],'List of Employees'!$B$4:$H$767,7))</f>
        <v>TCIS</v>
      </c>
      <c r="F767" s="66" t="str">
        <f>IF(ISBLANK(LeaveTracker[[#This Row],[Employee Name]]),"-----",VLOOKUP(LeaveTracker[[#This Row],[Employee Name]],'List of Employees'!$B$4:$H$767,6))</f>
        <v>CASUAL</v>
      </c>
      <c r="G767" s="49">
        <v>44851</v>
      </c>
      <c r="H767" s="49">
        <v>44865</v>
      </c>
      <c r="I767" s="50" t="s">
        <v>82</v>
      </c>
      <c r="J767" s="52"/>
      <c r="K767" s="50" t="str">
        <f ca="1">LeaveTracker[[#This Row],[Days]]&amp;" "&amp;LeaveTracker[[#This Row],[Type of Leave]]</f>
        <v>11 VL</v>
      </c>
      <c r="L767" s="9">
        <f ca="1">NETWORKDAYS(LeaveTracker[[#This Row],[Start Date]],LeaveTracker[[#This Row],[End Date]],lstHolidays)</f>
        <v>11</v>
      </c>
      <c r="M767" s="9"/>
    </row>
    <row r="768" spans="1:13" ht="30" customHeight="1" x14ac:dyDescent="0.3">
      <c r="A768" s="50">
        <v>1061</v>
      </c>
      <c r="B768" s="55">
        <v>44882</v>
      </c>
      <c r="C768" s="55">
        <v>44859</v>
      </c>
      <c r="D768" s="52" t="s">
        <v>1916</v>
      </c>
      <c r="E768" s="66" t="str">
        <f>IF(ISBLANK(LeaveTracker[[#This Row],[Employee Name]]),"-----",VLOOKUP(LeaveTracker[[#This Row],[Employee Name]],'List of Employees'!$B$4:$H$767,7))</f>
        <v>ONT</v>
      </c>
      <c r="F768" s="66" t="str">
        <f>IF(ISBLANK(LeaveTracker[[#This Row],[Employee Name]]),"-----",VLOOKUP(LeaveTracker[[#This Row],[Employee Name]],'List of Employees'!$B$4:$H$767,6))</f>
        <v>CASUAL</v>
      </c>
      <c r="G768" s="49">
        <v>44882</v>
      </c>
      <c r="H768" s="49">
        <v>44882</v>
      </c>
      <c r="I768" s="50" t="s">
        <v>82</v>
      </c>
      <c r="J768" s="52"/>
      <c r="K768" s="50" t="str">
        <f ca="1">LeaveTracker[[#This Row],[Days]]&amp;" "&amp;LeaveTracker[[#This Row],[Type of Leave]]</f>
        <v>1 VL</v>
      </c>
      <c r="L768" s="9">
        <f ca="1">NETWORKDAYS(LeaveTracker[[#This Row],[Start Date]],LeaveTracker[[#This Row],[End Date]],lstHolidays)</f>
        <v>1</v>
      </c>
      <c r="M768" s="9"/>
    </row>
    <row r="769" spans="1:13" ht="30" customHeight="1" x14ac:dyDescent="0.3">
      <c r="A769" s="50">
        <v>1061</v>
      </c>
      <c r="B769" s="55">
        <v>44882</v>
      </c>
      <c r="C769" s="55">
        <v>44859</v>
      </c>
      <c r="D769" s="52" t="s">
        <v>1916</v>
      </c>
      <c r="E769" s="66" t="str">
        <f>IF(ISBLANK(LeaveTracker[[#This Row],[Employee Name]]),"-----",VLOOKUP(LeaveTracker[[#This Row],[Employee Name]],'List of Employees'!$B$4:$H$767,7))</f>
        <v>ONT</v>
      </c>
      <c r="F769" s="66" t="str">
        <f>IF(ISBLANK(LeaveTracker[[#This Row],[Employee Name]]),"-----",VLOOKUP(LeaveTracker[[#This Row],[Employee Name]],'List of Employees'!$B$4:$H$767,6))</f>
        <v>CASUAL</v>
      </c>
      <c r="G769" s="49">
        <v>44889</v>
      </c>
      <c r="H769" s="49">
        <v>44889</v>
      </c>
      <c r="I769" s="50" t="s">
        <v>82</v>
      </c>
      <c r="J769" s="52"/>
      <c r="K769" s="50" t="str">
        <f ca="1">LeaveTracker[[#This Row],[Days]]&amp;" "&amp;LeaveTracker[[#This Row],[Type of Leave]]</f>
        <v>1 VL</v>
      </c>
      <c r="L769" s="9">
        <f ca="1">NETWORKDAYS(LeaveTracker[[#This Row],[Start Date]],LeaveTracker[[#This Row],[End Date]],lstHolidays)</f>
        <v>1</v>
      </c>
      <c r="M769" s="9"/>
    </row>
    <row r="770" spans="1:13" ht="30" customHeight="1" x14ac:dyDescent="0.3">
      <c r="A770" s="50">
        <v>1062</v>
      </c>
      <c r="B770" s="55">
        <v>44882</v>
      </c>
      <c r="C770" s="55">
        <v>44860</v>
      </c>
      <c r="D770" s="52" t="s">
        <v>1935</v>
      </c>
      <c r="E770" s="66" t="str">
        <f>IF(ISBLANK(LeaveTracker[[#This Row],[Employee Name]]),"-----",VLOOKUP(LeaveTracker[[#This Row],[Employee Name]],'List of Employees'!$B$4:$H$767,7))</f>
        <v>BPLO</v>
      </c>
      <c r="F770" s="66" t="str">
        <f>IF(ISBLANK(LeaveTracker[[#This Row],[Employee Name]]),"-----",VLOOKUP(LeaveTracker[[#This Row],[Employee Name]],'List of Employees'!$B$4:$H$767,6))</f>
        <v>JOBCON</v>
      </c>
      <c r="G770" s="49">
        <v>44858</v>
      </c>
      <c r="H770" s="49">
        <v>44859</v>
      </c>
      <c r="I770" s="50" t="s">
        <v>1019</v>
      </c>
      <c r="J770" s="52" t="s">
        <v>1890</v>
      </c>
      <c r="K770" s="50" t="str">
        <f ca="1">LeaveTracker[[#This Row],[Days]]&amp;" "&amp;LeaveTracker[[#This Row],[Type of Leave]]</f>
        <v>2 WITHOUTPAY</v>
      </c>
      <c r="L770" s="9">
        <f ca="1">NETWORKDAYS(LeaveTracker[[#This Row],[Start Date]],LeaveTracker[[#This Row],[End Date]],lstHolidays)</f>
        <v>2</v>
      </c>
      <c r="M770" s="9"/>
    </row>
    <row r="771" spans="1:13" ht="30" customHeight="1" x14ac:dyDescent="0.3">
      <c r="A771" s="50">
        <v>1062</v>
      </c>
      <c r="B771" s="55">
        <v>44882</v>
      </c>
      <c r="C771" s="55">
        <v>44860</v>
      </c>
      <c r="D771" s="52" t="s">
        <v>1935</v>
      </c>
      <c r="E771" s="66" t="str">
        <f>IF(ISBLANK(LeaveTracker[[#This Row],[Employee Name]]),"-----",VLOOKUP(LeaveTracker[[#This Row],[Employee Name]],'List of Employees'!$B$4:$H$767,7))</f>
        <v>BPLO</v>
      </c>
      <c r="F771" s="66" t="str">
        <f>IF(ISBLANK(LeaveTracker[[#This Row],[Employee Name]]),"-----",VLOOKUP(LeaveTracker[[#This Row],[Employee Name]],'List of Employees'!$B$4:$H$767,6))</f>
        <v>JOBCON</v>
      </c>
      <c r="G771" s="49">
        <v>44861</v>
      </c>
      <c r="H771" s="49">
        <v>44861</v>
      </c>
      <c r="I771" s="50" t="s">
        <v>1019</v>
      </c>
      <c r="J771" s="52" t="s">
        <v>1890</v>
      </c>
      <c r="K771" s="50" t="str">
        <f ca="1">LeaveTracker[[#This Row],[Days]]&amp;" "&amp;LeaveTracker[[#This Row],[Type of Leave]]</f>
        <v>1 WITHOUTPAY</v>
      </c>
      <c r="L771" s="9">
        <f ca="1">NETWORKDAYS(LeaveTracker[[#This Row],[Start Date]],LeaveTracker[[#This Row],[End Date]],lstHolidays)</f>
        <v>1</v>
      </c>
      <c r="M771" s="9"/>
    </row>
    <row r="772" spans="1:13" ht="30" customHeight="1" x14ac:dyDescent="0.3">
      <c r="A772" s="50">
        <v>1063</v>
      </c>
      <c r="B772" s="55">
        <v>44882</v>
      </c>
      <c r="C772" s="55">
        <v>44853</v>
      </c>
      <c r="D772" s="52" t="s">
        <v>1812</v>
      </c>
      <c r="E772" s="66" t="str">
        <f>IF(ISBLANK(LeaveTracker[[#This Row],[Employee Name]]),"-----",VLOOKUP(LeaveTracker[[#This Row],[Employee Name]],'List of Employees'!$B$4:$H$767,7))</f>
        <v>CSWDO</v>
      </c>
      <c r="F772" s="66" t="str">
        <f>IF(ISBLANK(LeaveTracker[[#This Row],[Employee Name]]),"-----",VLOOKUP(LeaveTracker[[#This Row],[Employee Name]],'List of Employees'!$B$4:$H$767,6))</f>
        <v>CASUAL</v>
      </c>
      <c r="G772" s="49">
        <v>44852</v>
      </c>
      <c r="H772" s="49">
        <v>44852</v>
      </c>
      <c r="I772" s="50" t="s">
        <v>81</v>
      </c>
      <c r="J772" s="52"/>
      <c r="K772" s="50" t="str">
        <f ca="1">LeaveTracker[[#This Row],[Days]]&amp;" "&amp;LeaveTracker[[#This Row],[Type of Leave]]</f>
        <v>1 SL</v>
      </c>
      <c r="L772" s="9">
        <f ca="1">NETWORKDAYS(LeaveTracker[[#This Row],[Start Date]],LeaveTracker[[#This Row],[End Date]],lstHolidays)</f>
        <v>1</v>
      </c>
      <c r="M772" s="9"/>
    </row>
    <row r="773" spans="1:13" ht="30" customHeight="1" x14ac:dyDescent="0.3">
      <c r="A773" s="50">
        <v>1064</v>
      </c>
      <c r="B773" s="55">
        <v>44882</v>
      </c>
      <c r="C773" s="55">
        <v>44837</v>
      </c>
      <c r="D773" s="52" t="s">
        <v>1857</v>
      </c>
      <c r="E773" s="66" t="str">
        <f>IF(ISBLANK(LeaveTracker[[#This Row],[Employee Name]]),"-----",VLOOKUP(LeaveTracker[[#This Row],[Employee Name]],'List of Employees'!$B$4:$H$767,7))</f>
        <v>TICC</v>
      </c>
      <c r="F773" s="66" t="str">
        <f>IF(ISBLANK(LeaveTracker[[#This Row],[Employee Name]]),"-----",VLOOKUP(LeaveTracker[[#This Row],[Employee Name]],'List of Employees'!$B$4:$H$767,6))</f>
        <v>CASUAL</v>
      </c>
      <c r="G773" s="49">
        <v>44834</v>
      </c>
      <c r="H773" s="49">
        <v>44834</v>
      </c>
      <c r="I773" s="50" t="s">
        <v>81</v>
      </c>
      <c r="J773" s="52"/>
      <c r="K773" s="50" t="str">
        <f ca="1">LeaveTracker[[#This Row],[Days]]&amp;" "&amp;LeaveTracker[[#This Row],[Type of Leave]]</f>
        <v>1 SL</v>
      </c>
      <c r="L773" s="9">
        <f ca="1">NETWORKDAYS(LeaveTracker[[#This Row],[Start Date]],LeaveTracker[[#This Row],[End Date]],lstHolidays)</f>
        <v>1</v>
      </c>
      <c r="M773" s="9"/>
    </row>
    <row r="774" spans="1:13" ht="30" customHeight="1" x14ac:dyDescent="0.3">
      <c r="A774" s="50">
        <v>1065</v>
      </c>
      <c r="B774" s="55">
        <v>44882</v>
      </c>
      <c r="C774" s="55">
        <v>44859</v>
      </c>
      <c r="D774" s="52" t="s">
        <v>1857</v>
      </c>
      <c r="E774" s="66" t="str">
        <f>IF(ISBLANK(LeaveTracker[[#This Row],[Employee Name]]),"-----",VLOOKUP(LeaveTracker[[#This Row],[Employee Name]],'List of Employees'!$B$4:$H$767,7))</f>
        <v>TICC</v>
      </c>
      <c r="F774" s="66" t="str">
        <f>IF(ISBLANK(LeaveTracker[[#This Row],[Employee Name]]),"-----",VLOOKUP(LeaveTracker[[#This Row],[Employee Name]],'List of Employees'!$B$4:$H$767,6))</f>
        <v>CASUAL</v>
      </c>
      <c r="G774" s="49">
        <v>44858</v>
      </c>
      <c r="H774" s="49">
        <v>44858</v>
      </c>
      <c r="I774" s="50" t="s">
        <v>81</v>
      </c>
      <c r="J774" s="52"/>
      <c r="K774" s="50" t="str">
        <f ca="1">LeaveTracker[[#This Row],[Days]]&amp;" "&amp;LeaveTracker[[#This Row],[Type of Leave]]</f>
        <v>1 SL</v>
      </c>
      <c r="L774" s="9">
        <f ca="1">NETWORKDAYS(LeaveTracker[[#This Row],[Start Date]],LeaveTracker[[#This Row],[End Date]],lstHolidays)</f>
        <v>1</v>
      </c>
      <c r="M774" s="9"/>
    </row>
    <row r="775" spans="1:13" ht="30" customHeight="1" x14ac:dyDescent="0.3">
      <c r="A775" s="50">
        <v>1066</v>
      </c>
      <c r="B775" s="55">
        <v>44882</v>
      </c>
      <c r="C775" s="55">
        <v>44874</v>
      </c>
      <c r="D775" s="52" t="s">
        <v>1857</v>
      </c>
      <c r="E775" s="66" t="str">
        <f>IF(ISBLANK(LeaveTracker[[#This Row],[Employee Name]]),"-----",VLOOKUP(LeaveTracker[[#This Row],[Employee Name]],'List of Employees'!$B$4:$H$767,7))</f>
        <v>TICC</v>
      </c>
      <c r="F775" s="66" t="str">
        <f>IF(ISBLANK(LeaveTracker[[#This Row],[Employee Name]]),"-----",VLOOKUP(LeaveTracker[[#This Row],[Employee Name]],'List of Employees'!$B$4:$H$767,6))</f>
        <v>CASUAL</v>
      </c>
      <c r="G775" s="49">
        <v>44880</v>
      </c>
      <c r="H775" s="49">
        <v>44880</v>
      </c>
      <c r="I775" s="50" t="s">
        <v>82</v>
      </c>
      <c r="J775" s="52"/>
      <c r="K775" s="50" t="str">
        <f ca="1">LeaveTracker[[#This Row],[Days]]&amp;" "&amp;LeaveTracker[[#This Row],[Type of Leave]]</f>
        <v>1 VL</v>
      </c>
      <c r="L775" s="9">
        <f ca="1">NETWORKDAYS(LeaveTracker[[#This Row],[Start Date]],LeaveTracker[[#This Row],[End Date]],lstHolidays)</f>
        <v>1</v>
      </c>
      <c r="M775" s="9"/>
    </row>
    <row r="776" spans="1:13" ht="30" customHeight="1" x14ac:dyDescent="0.3">
      <c r="A776" s="50">
        <v>1067</v>
      </c>
      <c r="B776" s="55">
        <v>44882</v>
      </c>
      <c r="C776" s="55">
        <v>44847</v>
      </c>
      <c r="D776" s="52" t="s">
        <v>1857</v>
      </c>
      <c r="E776" s="66" t="str">
        <f>IF(ISBLANK(LeaveTracker[[#This Row],[Employee Name]]),"-----",VLOOKUP(LeaveTracker[[#This Row],[Employee Name]],'List of Employees'!$B$4:$H$767,7))</f>
        <v>TICC</v>
      </c>
      <c r="F776" s="66" t="str">
        <f>IF(ISBLANK(LeaveTracker[[#This Row],[Employee Name]]),"-----",VLOOKUP(LeaveTracker[[#This Row],[Employee Name]],'List of Employees'!$B$4:$H$767,6))</f>
        <v>CASUAL</v>
      </c>
      <c r="G776" s="49">
        <v>44846</v>
      </c>
      <c r="H776" s="49">
        <v>44846</v>
      </c>
      <c r="I776" s="50" t="s">
        <v>81</v>
      </c>
      <c r="J776" s="52"/>
      <c r="K776" s="50" t="str">
        <f ca="1">LeaveTracker[[#This Row],[Days]]&amp;" "&amp;LeaveTracker[[#This Row],[Type of Leave]]</f>
        <v>1 SL</v>
      </c>
      <c r="L776" s="9">
        <f ca="1">NETWORKDAYS(LeaveTracker[[#This Row],[Start Date]],LeaveTracker[[#This Row],[End Date]],lstHolidays)</f>
        <v>1</v>
      </c>
      <c r="M776" s="9"/>
    </row>
    <row r="777" spans="1:13" ht="30" customHeight="1" x14ac:dyDescent="0.3">
      <c r="A777" s="50">
        <v>1068</v>
      </c>
      <c r="B777" s="55">
        <v>44882</v>
      </c>
      <c r="C777" s="55">
        <v>44853</v>
      </c>
      <c r="D777" s="52" t="s">
        <v>1866</v>
      </c>
      <c r="E777" s="66" t="str">
        <f>IF(ISBLANK(LeaveTracker[[#This Row],[Employee Name]]),"-----",VLOOKUP(LeaveTracker[[#This Row],[Employee Name]],'List of Employees'!$B$4:$H$767,7))</f>
        <v>CEO</v>
      </c>
      <c r="F777" s="66" t="str">
        <f>IF(ISBLANK(LeaveTracker[[#This Row],[Employee Name]]),"-----",VLOOKUP(LeaveTracker[[#This Row],[Employee Name]],'List of Employees'!$B$4:$H$767,6))</f>
        <v>CASUAL</v>
      </c>
      <c r="G777" s="49">
        <v>44852</v>
      </c>
      <c r="H777" s="49">
        <v>44852</v>
      </c>
      <c r="I777" s="50" t="s">
        <v>81</v>
      </c>
      <c r="J777" s="52"/>
      <c r="K777" s="50" t="str">
        <f ca="1">LeaveTracker[[#This Row],[Days]]&amp;" "&amp;LeaveTracker[[#This Row],[Type of Leave]]</f>
        <v>1 SL</v>
      </c>
      <c r="L777" s="9">
        <f ca="1">NETWORKDAYS(LeaveTracker[[#This Row],[Start Date]],LeaveTracker[[#This Row],[End Date]],lstHolidays)</f>
        <v>1</v>
      </c>
      <c r="M777" s="9"/>
    </row>
    <row r="778" spans="1:13" ht="30" customHeight="1" x14ac:dyDescent="0.3">
      <c r="A778" s="50">
        <v>1069</v>
      </c>
      <c r="B778" s="55">
        <v>44882</v>
      </c>
      <c r="C778" s="55">
        <v>44851</v>
      </c>
      <c r="D778" s="52" t="s">
        <v>1850</v>
      </c>
      <c r="E778" s="66" t="str">
        <f>IF(ISBLANK(LeaveTracker[[#This Row],[Employee Name]]),"-----",VLOOKUP(LeaveTracker[[#This Row],[Employee Name]],'List of Employees'!$B$4:$H$767,7))</f>
        <v>CHO</v>
      </c>
      <c r="F778" s="66" t="str">
        <f>IF(ISBLANK(LeaveTracker[[#This Row],[Employee Name]]),"-----",VLOOKUP(LeaveTracker[[#This Row],[Employee Name]],'List of Employees'!$B$4:$H$767,6))</f>
        <v>JOBCON</v>
      </c>
      <c r="G778" s="49">
        <v>44844</v>
      </c>
      <c r="H778" s="49">
        <v>44848</v>
      </c>
      <c r="I778" s="50" t="s">
        <v>297</v>
      </c>
      <c r="J778" s="52" t="s">
        <v>1936</v>
      </c>
      <c r="K778" s="50" t="str">
        <f ca="1">LeaveTracker[[#This Row],[Days]]&amp;" "&amp;LeaveTracker[[#This Row],[Type of Leave]]</f>
        <v>5 OTHER</v>
      </c>
      <c r="L778" s="9">
        <f ca="1">NETWORKDAYS(LeaveTracker[[#This Row],[Start Date]],LeaveTracker[[#This Row],[End Date]],lstHolidays)</f>
        <v>5</v>
      </c>
      <c r="M778" s="9"/>
    </row>
    <row r="779" spans="1:13" ht="30" customHeight="1" x14ac:dyDescent="0.3">
      <c r="A779" s="50">
        <v>1070</v>
      </c>
      <c r="B779" s="55">
        <v>44882</v>
      </c>
      <c r="C779" s="55">
        <v>44855</v>
      </c>
      <c r="D779" s="52" t="s">
        <v>1910</v>
      </c>
      <c r="E779" s="66" t="str">
        <f>IF(ISBLANK(LeaveTracker[[#This Row],[Employee Name]]),"-----",VLOOKUP(LeaveTracker[[#This Row],[Employee Name]],'List of Employees'!$B$4:$H$767,7))</f>
        <v>CENRO</v>
      </c>
      <c r="F779" s="66" t="str">
        <f>IF(ISBLANK(LeaveTracker[[#This Row],[Employee Name]]),"-----",VLOOKUP(LeaveTracker[[#This Row],[Employee Name]],'List of Employees'!$B$4:$H$767,6))</f>
        <v>CASUAL</v>
      </c>
      <c r="G779" s="49">
        <v>44862</v>
      </c>
      <c r="H779" s="49">
        <v>44867</v>
      </c>
      <c r="I779" s="50" t="s">
        <v>82</v>
      </c>
      <c r="J779" s="52"/>
      <c r="K779" s="50" t="str">
        <f ca="1">LeaveTracker[[#This Row],[Days]]&amp;" "&amp;LeaveTracker[[#This Row],[Type of Leave]]</f>
        <v>3 VL</v>
      </c>
      <c r="L779" s="9">
        <f ca="1">NETWORKDAYS(LeaveTracker[[#This Row],[Start Date]],LeaveTracker[[#This Row],[End Date]],lstHolidays)</f>
        <v>3</v>
      </c>
      <c r="M779" s="9"/>
    </row>
    <row r="780" spans="1:13" ht="30" customHeight="1" x14ac:dyDescent="0.3">
      <c r="A780" s="50">
        <v>1071</v>
      </c>
      <c r="B780" s="55">
        <v>44882</v>
      </c>
      <c r="C780" s="55">
        <v>44862</v>
      </c>
      <c r="D780" s="52" t="s">
        <v>1049</v>
      </c>
      <c r="E780" s="66" t="str">
        <f>IF(ISBLANK(LeaveTracker[[#This Row],[Employee Name]]),"-----",VLOOKUP(LeaveTracker[[#This Row],[Employee Name]],'List of Employees'!$B$4:$H$767,7))</f>
        <v>GSO</v>
      </c>
      <c r="F780" s="66" t="str">
        <f>IF(ISBLANK(LeaveTracker[[#This Row],[Employee Name]]),"-----",VLOOKUP(LeaveTracker[[#This Row],[Employee Name]],'List of Employees'!$B$4:$H$767,6))</f>
        <v>PERMANENT</v>
      </c>
      <c r="G780" s="49">
        <v>44852</v>
      </c>
      <c r="H780" s="49">
        <v>44861</v>
      </c>
      <c r="I780" s="50" t="s">
        <v>81</v>
      </c>
      <c r="J780" s="52"/>
      <c r="K780" s="50" t="str">
        <f ca="1">LeaveTracker[[#This Row],[Days]]&amp;" "&amp;LeaveTracker[[#This Row],[Type of Leave]]</f>
        <v>8 SL</v>
      </c>
      <c r="L780" s="9">
        <f ca="1">NETWORKDAYS(LeaveTracker[[#This Row],[Start Date]],LeaveTracker[[#This Row],[End Date]],lstHolidays)</f>
        <v>8</v>
      </c>
      <c r="M780" s="9"/>
    </row>
    <row r="781" spans="1:13" ht="30" customHeight="1" x14ac:dyDescent="0.3">
      <c r="A781" s="50">
        <v>1072</v>
      </c>
      <c r="B781" s="55">
        <v>44882</v>
      </c>
      <c r="C781" s="55">
        <v>44875</v>
      </c>
      <c r="D781" s="52" t="s">
        <v>1049</v>
      </c>
      <c r="E781" s="66" t="str">
        <f>IF(ISBLANK(LeaveTracker[[#This Row],[Employee Name]]),"-----",VLOOKUP(LeaveTracker[[#This Row],[Employee Name]],'List of Employees'!$B$4:$H$767,7))</f>
        <v>GSO</v>
      </c>
      <c r="F781" s="66" t="str">
        <f>IF(ISBLANK(LeaveTracker[[#This Row],[Employee Name]]),"-----",VLOOKUP(LeaveTracker[[#This Row],[Employee Name]],'List of Employees'!$B$4:$H$767,6))</f>
        <v>PERMANENT</v>
      </c>
      <c r="G781" s="49">
        <v>44872</v>
      </c>
      <c r="H781" s="49">
        <v>44873</v>
      </c>
      <c r="I781" s="50" t="s">
        <v>82</v>
      </c>
      <c r="J781" s="52"/>
      <c r="K781" s="50" t="str">
        <f ca="1">LeaveTracker[[#This Row],[Days]]&amp;" "&amp;LeaveTracker[[#This Row],[Type of Leave]]</f>
        <v>2 VL</v>
      </c>
      <c r="L781" s="9">
        <f ca="1">NETWORKDAYS(LeaveTracker[[#This Row],[Start Date]],LeaveTracker[[#This Row],[End Date]],lstHolidays)</f>
        <v>2</v>
      </c>
      <c r="M781" s="9"/>
    </row>
    <row r="782" spans="1:13" ht="30" customHeight="1" x14ac:dyDescent="0.3">
      <c r="A782" s="50">
        <v>1073</v>
      </c>
      <c r="B782" s="55">
        <v>44882</v>
      </c>
      <c r="C782" s="55">
        <v>44848</v>
      </c>
      <c r="D782" s="52" t="s">
        <v>1833</v>
      </c>
      <c r="E782" s="66" t="str">
        <f>IF(ISBLANK(LeaveTracker[[#This Row],[Employee Name]]),"-----",VLOOKUP(LeaveTracker[[#This Row],[Employee Name]],'List of Employees'!$B$4:$H$767,7))</f>
        <v>BIR</v>
      </c>
      <c r="F782" s="66" t="str">
        <f>IF(ISBLANK(LeaveTracker[[#This Row],[Employee Name]]),"-----",VLOOKUP(LeaveTracker[[#This Row],[Employee Name]],'List of Employees'!$B$4:$H$767,6))</f>
        <v>CASUAL</v>
      </c>
      <c r="G782" s="49">
        <v>44838</v>
      </c>
      <c r="H782" s="49">
        <v>44838</v>
      </c>
      <c r="I782" s="50" t="s">
        <v>81</v>
      </c>
      <c r="J782" s="52"/>
      <c r="K782" s="50" t="str">
        <f ca="1">LeaveTracker[[#This Row],[Days]]&amp;" "&amp;LeaveTracker[[#This Row],[Type of Leave]]</f>
        <v>1 SL</v>
      </c>
      <c r="L782" s="9">
        <f ca="1">NETWORKDAYS(LeaveTracker[[#This Row],[Start Date]],LeaveTracker[[#This Row],[End Date]],lstHolidays)</f>
        <v>1</v>
      </c>
      <c r="M782" s="9"/>
    </row>
    <row r="783" spans="1:13" ht="30" customHeight="1" x14ac:dyDescent="0.3">
      <c r="A783" s="50">
        <v>1073</v>
      </c>
      <c r="B783" s="55">
        <v>44882</v>
      </c>
      <c r="C783" s="55">
        <v>44848</v>
      </c>
      <c r="D783" s="52" t="s">
        <v>1833</v>
      </c>
      <c r="E783" s="66" t="str">
        <f>IF(ISBLANK(LeaveTracker[[#This Row],[Employee Name]]),"-----",VLOOKUP(LeaveTracker[[#This Row],[Employee Name]],'List of Employees'!$B$4:$H$767,7))</f>
        <v>BIR</v>
      </c>
      <c r="F783" s="66" t="str">
        <f>IF(ISBLANK(LeaveTracker[[#This Row],[Employee Name]]),"-----",VLOOKUP(LeaveTracker[[#This Row],[Employee Name]],'List of Employees'!$B$4:$H$767,6))</f>
        <v>CASUAL</v>
      </c>
      <c r="G783" s="49">
        <v>44845</v>
      </c>
      <c r="H783" s="49">
        <v>44845</v>
      </c>
      <c r="I783" s="50" t="s">
        <v>81</v>
      </c>
      <c r="J783" s="52"/>
      <c r="K783" s="50" t="str">
        <f ca="1">LeaveTracker[[#This Row],[Days]]&amp;" "&amp;LeaveTracker[[#This Row],[Type of Leave]]</f>
        <v>1 SL</v>
      </c>
      <c r="L783" s="9">
        <f ca="1">NETWORKDAYS(LeaveTracker[[#This Row],[Start Date]],LeaveTracker[[#This Row],[End Date]],lstHolidays)</f>
        <v>1</v>
      </c>
      <c r="M783" s="9"/>
    </row>
    <row r="784" spans="1:13" ht="30" customHeight="1" x14ac:dyDescent="0.3">
      <c r="A784" s="50">
        <v>1074</v>
      </c>
      <c r="B784" s="55">
        <v>44882</v>
      </c>
      <c r="C784" s="55">
        <v>44861</v>
      </c>
      <c r="D784" s="52" t="s">
        <v>1833</v>
      </c>
      <c r="E784" s="66" t="str">
        <f>IF(ISBLANK(LeaveTracker[[#This Row],[Employee Name]]),"-----",VLOOKUP(LeaveTracker[[#This Row],[Employee Name]],'List of Employees'!$B$4:$H$767,7))</f>
        <v>BIR</v>
      </c>
      <c r="F784" s="66" t="str">
        <f>IF(ISBLANK(LeaveTracker[[#This Row],[Employee Name]]),"-----",VLOOKUP(LeaveTracker[[#This Row],[Employee Name]],'List of Employees'!$B$4:$H$767,6))</f>
        <v>CASUAL</v>
      </c>
      <c r="G784" s="49">
        <v>44851</v>
      </c>
      <c r="H784" s="49">
        <v>44851</v>
      </c>
      <c r="I784" s="50" t="s">
        <v>81</v>
      </c>
      <c r="J784" s="52"/>
      <c r="K784" s="50" t="str">
        <f ca="1">LeaveTracker[[#This Row],[Days]]&amp;" "&amp;LeaveTracker[[#This Row],[Type of Leave]]</f>
        <v>1 SL</v>
      </c>
      <c r="L784" s="9">
        <f ca="1">NETWORKDAYS(LeaveTracker[[#This Row],[Start Date]],LeaveTracker[[#This Row],[End Date]],lstHolidays)</f>
        <v>1</v>
      </c>
      <c r="M784" s="9"/>
    </row>
    <row r="785" spans="1:13" ht="30" customHeight="1" x14ac:dyDescent="0.3">
      <c r="A785" s="50">
        <v>1074</v>
      </c>
      <c r="B785" s="55">
        <v>44882</v>
      </c>
      <c r="C785" s="55">
        <v>44861</v>
      </c>
      <c r="D785" s="52" t="s">
        <v>1833</v>
      </c>
      <c r="E785" s="66" t="str">
        <f>IF(ISBLANK(LeaveTracker[[#This Row],[Employee Name]]),"-----",VLOOKUP(LeaveTracker[[#This Row],[Employee Name]],'List of Employees'!$B$4:$H$767,7))</f>
        <v>BIR</v>
      </c>
      <c r="F785" s="66" t="str">
        <f>IF(ISBLANK(LeaveTracker[[#This Row],[Employee Name]]),"-----",VLOOKUP(LeaveTracker[[#This Row],[Employee Name]],'List of Employees'!$B$4:$H$767,6))</f>
        <v>CASUAL</v>
      </c>
      <c r="G785" s="49">
        <v>44855</v>
      </c>
      <c r="H785" s="49">
        <v>44855</v>
      </c>
      <c r="I785" s="50" t="s">
        <v>81</v>
      </c>
      <c r="J785" s="52"/>
      <c r="K785" s="50" t="str">
        <f ca="1">LeaveTracker[[#This Row],[Days]]&amp;" "&amp;LeaveTracker[[#This Row],[Type of Leave]]</f>
        <v>1 SL</v>
      </c>
      <c r="L785" s="9">
        <f ca="1">NETWORKDAYS(LeaveTracker[[#This Row],[Start Date]],LeaveTracker[[#This Row],[End Date]],lstHolidays)</f>
        <v>1</v>
      </c>
      <c r="M785" s="9"/>
    </row>
    <row r="786" spans="1:13" ht="30" customHeight="1" x14ac:dyDescent="0.3">
      <c r="A786" s="50">
        <v>1075</v>
      </c>
      <c r="B786" s="55">
        <v>44882</v>
      </c>
      <c r="C786" s="55">
        <v>44853</v>
      </c>
      <c r="D786" s="52" t="s">
        <v>1833</v>
      </c>
      <c r="E786" s="66" t="str">
        <f>IF(ISBLANK(LeaveTracker[[#This Row],[Employee Name]]),"-----",VLOOKUP(LeaveTracker[[#This Row],[Employee Name]],'List of Employees'!$B$4:$H$767,7))</f>
        <v>BIR</v>
      </c>
      <c r="F786" s="66" t="str">
        <f>IF(ISBLANK(LeaveTracker[[#This Row],[Employee Name]]),"-----",VLOOKUP(LeaveTracker[[#This Row],[Employee Name]],'List of Employees'!$B$4:$H$767,6))</f>
        <v>CASUAL</v>
      </c>
      <c r="G786" s="49">
        <v>44851</v>
      </c>
      <c r="H786" s="49">
        <v>44851</v>
      </c>
      <c r="I786" s="50" t="s">
        <v>81</v>
      </c>
      <c r="J786" s="52"/>
      <c r="K786" s="50" t="str">
        <f ca="1">LeaveTracker[[#This Row],[Days]]&amp;" "&amp;LeaveTracker[[#This Row],[Type of Leave]]</f>
        <v>1 SL</v>
      </c>
      <c r="L786" s="9">
        <f ca="1">NETWORKDAYS(LeaveTracker[[#This Row],[Start Date]],LeaveTracker[[#This Row],[End Date]],lstHolidays)</f>
        <v>1</v>
      </c>
      <c r="M786" s="9"/>
    </row>
    <row r="787" spans="1:13" ht="30" customHeight="1" x14ac:dyDescent="0.3">
      <c r="A787" s="50">
        <v>1076</v>
      </c>
      <c r="B787" s="55">
        <v>44882</v>
      </c>
      <c r="C787" s="55">
        <v>44874</v>
      </c>
      <c r="D787" s="52" t="s">
        <v>1792</v>
      </c>
      <c r="E787" s="66" t="str">
        <f>IF(ISBLANK(LeaveTracker[[#This Row],[Employee Name]]),"-----",VLOOKUP(LeaveTracker[[#This Row],[Employee Name]],'List of Employees'!$B$4:$H$767,7))</f>
        <v>CENRO</v>
      </c>
      <c r="F787" s="66" t="str">
        <f>IF(ISBLANK(LeaveTracker[[#This Row],[Employee Name]]),"-----",VLOOKUP(LeaveTracker[[#This Row],[Employee Name]],'List of Employees'!$B$4:$H$767,6))</f>
        <v>CASUAL</v>
      </c>
      <c r="G787" s="49">
        <v>44878</v>
      </c>
      <c r="H787" s="49">
        <v>44878</v>
      </c>
      <c r="I787" s="50" t="s">
        <v>297</v>
      </c>
      <c r="J787" s="52" t="s">
        <v>1000</v>
      </c>
      <c r="K787" s="50" t="str">
        <f ca="1">LeaveTracker[[#This Row],[Days]]&amp;" "&amp;LeaveTracker[[#This Row],[Type of Leave]]</f>
        <v>0 OTHER</v>
      </c>
      <c r="L787" s="9">
        <f ca="1">NETWORKDAYS(LeaveTracker[[#This Row],[Start Date]],LeaveTracker[[#This Row],[End Date]],lstHolidays)</f>
        <v>0</v>
      </c>
      <c r="M787" s="9"/>
    </row>
    <row r="788" spans="1:13" ht="30" customHeight="1" x14ac:dyDescent="0.3">
      <c r="A788" s="50">
        <v>1077</v>
      </c>
      <c r="B788" s="55">
        <v>44882</v>
      </c>
      <c r="C788" s="55">
        <v>44849</v>
      </c>
      <c r="D788" s="52" t="s">
        <v>1824</v>
      </c>
      <c r="E788" s="66" t="str">
        <f>IF(ISBLANK(LeaveTracker[[#This Row],[Employee Name]]),"-----",VLOOKUP(LeaveTracker[[#This Row],[Employee Name]],'List of Employees'!$B$4:$H$767,7))</f>
        <v>ONT</v>
      </c>
      <c r="F788" s="66" t="str">
        <f>IF(ISBLANK(LeaveTracker[[#This Row],[Employee Name]]),"-----",VLOOKUP(LeaveTracker[[#This Row],[Employee Name]],'List of Employees'!$B$4:$H$767,6))</f>
        <v>CASUAL</v>
      </c>
      <c r="G788" s="49">
        <v>44862</v>
      </c>
      <c r="H788" s="49">
        <v>44862</v>
      </c>
      <c r="I788" s="50" t="s">
        <v>82</v>
      </c>
      <c r="J788" s="52"/>
      <c r="K788" s="50" t="str">
        <f ca="1">LeaveTracker[[#This Row],[Days]]&amp;" "&amp;LeaveTracker[[#This Row],[Type of Leave]]</f>
        <v>1 VL</v>
      </c>
      <c r="L788" s="9">
        <f ca="1">NETWORKDAYS(LeaveTracker[[#This Row],[Start Date]],LeaveTracker[[#This Row],[End Date]],lstHolidays)</f>
        <v>1</v>
      </c>
      <c r="M788" s="9"/>
    </row>
    <row r="789" spans="1:13" ht="30" customHeight="1" x14ac:dyDescent="0.3">
      <c r="A789" s="50">
        <v>1078</v>
      </c>
      <c r="B789" s="55">
        <v>44882</v>
      </c>
      <c r="C789" s="55">
        <v>44852</v>
      </c>
      <c r="D789" s="52" t="s">
        <v>1907</v>
      </c>
      <c r="E789" s="66" t="str">
        <f>IF(ISBLANK(LeaveTracker[[#This Row],[Employee Name]]),"-----",VLOOKUP(LeaveTracker[[#This Row],[Employee Name]],'List of Employees'!$B$4:$H$767,7))</f>
        <v>INTERNAL</v>
      </c>
      <c r="F789" s="66" t="str">
        <f>IF(ISBLANK(LeaveTracker[[#This Row],[Employee Name]]),"-----",VLOOKUP(LeaveTracker[[#This Row],[Employee Name]],'List of Employees'!$B$4:$H$767,6))</f>
        <v>CASUAL</v>
      </c>
      <c r="G789" s="49">
        <v>44858</v>
      </c>
      <c r="H789" s="49">
        <v>44858</v>
      </c>
      <c r="I789" s="50" t="s">
        <v>82</v>
      </c>
      <c r="J789" s="52"/>
      <c r="K789" s="50" t="str">
        <f ca="1">LeaveTracker[[#This Row],[Days]]&amp;" "&amp;LeaveTracker[[#This Row],[Type of Leave]]</f>
        <v>1 VL</v>
      </c>
      <c r="L789" s="9">
        <f ca="1">NETWORKDAYS(LeaveTracker[[#This Row],[Start Date]],LeaveTracker[[#This Row],[End Date]],lstHolidays)</f>
        <v>1</v>
      </c>
      <c r="M789" s="9"/>
    </row>
    <row r="790" spans="1:13" ht="30" customHeight="1" x14ac:dyDescent="0.3">
      <c r="A790" s="50">
        <v>1079</v>
      </c>
      <c r="B790" s="55">
        <v>44882</v>
      </c>
      <c r="C790" s="55">
        <v>44833</v>
      </c>
      <c r="D790" s="52" t="s">
        <v>1937</v>
      </c>
      <c r="E790" s="66" t="str">
        <f>IF(ISBLANK(LeaveTracker[[#This Row],[Employee Name]]),"-----",VLOOKUP(LeaveTracker[[#This Row],[Employee Name]],'List of Employees'!$B$4:$H$767,7))</f>
        <v>ONT</v>
      </c>
      <c r="F790" s="66" t="str">
        <f>IF(ISBLANK(LeaveTracker[[#This Row],[Employee Name]]),"-----",VLOOKUP(LeaveTracker[[#This Row],[Employee Name]],'List of Employees'!$B$4:$H$767,6))</f>
        <v>CASUAL</v>
      </c>
      <c r="G790" s="49">
        <v>44846</v>
      </c>
      <c r="H790" s="49">
        <v>44856</v>
      </c>
      <c r="I790" s="50" t="s">
        <v>1019</v>
      </c>
      <c r="J790" s="52" t="s">
        <v>1890</v>
      </c>
      <c r="K790" s="50" t="str">
        <f ca="1">LeaveTracker[[#This Row],[Days]]&amp;" "&amp;LeaveTracker[[#This Row],[Type of Leave]]</f>
        <v>8 WITHOUTPAY</v>
      </c>
      <c r="L790" s="9">
        <f ca="1">NETWORKDAYS(LeaveTracker[[#This Row],[Start Date]],LeaveTracker[[#This Row],[End Date]],lstHolidays)</f>
        <v>8</v>
      </c>
      <c r="M790" s="9"/>
    </row>
    <row r="791" spans="1:13" ht="30" customHeight="1" x14ac:dyDescent="0.3">
      <c r="A791" s="50">
        <v>1080</v>
      </c>
      <c r="B791" s="55">
        <v>44882</v>
      </c>
      <c r="C791" s="55">
        <v>44861</v>
      </c>
      <c r="D791" s="52" t="s">
        <v>1791</v>
      </c>
      <c r="E791" s="66" t="str">
        <f>IF(ISBLANK(LeaveTracker[[#This Row],[Employee Name]]),"-----",VLOOKUP(LeaveTracker[[#This Row],[Employee Name]],'List of Employees'!$B$4:$H$767,7))</f>
        <v>CENRO</v>
      </c>
      <c r="F791" s="66" t="str">
        <f>IF(ISBLANK(LeaveTracker[[#This Row],[Employee Name]]),"-----",VLOOKUP(LeaveTracker[[#This Row],[Employee Name]],'List of Employees'!$B$4:$H$767,6))</f>
        <v>CASUAL</v>
      </c>
      <c r="G791" s="49">
        <v>44868</v>
      </c>
      <c r="H791" s="49">
        <v>44868</v>
      </c>
      <c r="I791" s="50" t="s">
        <v>82</v>
      </c>
      <c r="J791" s="52" t="s">
        <v>1001</v>
      </c>
      <c r="K791" s="50" t="str">
        <f ca="1">LeaveTracker[[#This Row],[Days]]&amp;" "&amp;LeaveTracker[[#This Row],[Type of Leave]]</f>
        <v>1 VL</v>
      </c>
      <c r="L791" s="9">
        <f ca="1">NETWORKDAYS(LeaveTracker[[#This Row],[Start Date]],LeaveTracker[[#This Row],[End Date]],lstHolidays)</f>
        <v>1</v>
      </c>
      <c r="M791" s="9"/>
    </row>
    <row r="792" spans="1:13" ht="30" customHeight="1" x14ac:dyDescent="0.3">
      <c r="A792" s="50">
        <v>1081</v>
      </c>
      <c r="B792" s="55">
        <v>44882</v>
      </c>
      <c r="C792" s="55">
        <v>44867</v>
      </c>
      <c r="D792" s="52" t="s">
        <v>1829</v>
      </c>
      <c r="E792" s="66" t="str">
        <f>IF(ISBLANK(LeaveTracker[[#This Row],[Employee Name]]),"-----",VLOOKUP(LeaveTracker[[#This Row],[Employee Name]],'List of Employees'!$B$4:$H$767,7))</f>
        <v>ACCOUNTING</v>
      </c>
      <c r="F792" s="66" t="str">
        <f>IF(ISBLANK(LeaveTracker[[#This Row],[Employee Name]]),"-----",VLOOKUP(LeaveTracker[[#This Row],[Employee Name]],'List of Employees'!$B$4:$H$767,6))</f>
        <v>CASUAL</v>
      </c>
      <c r="G792" s="49">
        <v>44872</v>
      </c>
      <c r="H792" s="49">
        <v>44872</v>
      </c>
      <c r="I792" s="50" t="s">
        <v>82</v>
      </c>
      <c r="J792" s="52"/>
      <c r="K792" s="50" t="str">
        <f ca="1">LeaveTracker[[#This Row],[Days]]&amp;" "&amp;LeaveTracker[[#This Row],[Type of Leave]]</f>
        <v>1 VL</v>
      </c>
      <c r="L792" s="9">
        <f ca="1">NETWORKDAYS(LeaveTracker[[#This Row],[Start Date]],LeaveTracker[[#This Row],[End Date]],lstHolidays)</f>
        <v>1</v>
      </c>
      <c r="M792" s="9"/>
    </row>
    <row r="793" spans="1:13" ht="30" customHeight="1" x14ac:dyDescent="0.3">
      <c r="A793" s="50">
        <v>1082</v>
      </c>
      <c r="B793" s="55">
        <v>44882</v>
      </c>
      <c r="C793" s="55">
        <v>44854</v>
      </c>
      <c r="D793" s="52" t="s">
        <v>1829</v>
      </c>
      <c r="E793" s="66" t="str">
        <f>IF(ISBLANK(LeaveTracker[[#This Row],[Employee Name]]),"-----",VLOOKUP(LeaveTracker[[#This Row],[Employee Name]],'List of Employees'!$B$4:$H$767,7))</f>
        <v>ACCOUNTING</v>
      </c>
      <c r="F793" s="66" t="str">
        <f>IF(ISBLANK(LeaveTracker[[#This Row],[Employee Name]]),"-----",VLOOKUP(LeaveTracker[[#This Row],[Employee Name]],'List of Employees'!$B$4:$H$767,6))</f>
        <v>CASUAL</v>
      </c>
      <c r="G793" s="49">
        <v>44861</v>
      </c>
      <c r="H793" s="49">
        <v>44861</v>
      </c>
      <c r="I793" s="50" t="s">
        <v>82</v>
      </c>
      <c r="J793" s="52"/>
      <c r="K793" s="50" t="str">
        <f ca="1">LeaveTracker[[#This Row],[Days]]&amp;" "&amp;LeaveTracker[[#This Row],[Type of Leave]]</f>
        <v>1 VL</v>
      </c>
      <c r="L793" s="9">
        <f ca="1">NETWORKDAYS(LeaveTracker[[#This Row],[Start Date]],LeaveTracker[[#This Row],[End Date]],lstHolidays)</f>
        <v>1</v>
      </c>
      <c r="M793" s="9"/>
    </row>
    <row r="794" spans="1:13" ht="30" customHeight="1" x14ac:dyDescent="0.3">
      <c r="A794" s="50">
        <v>1083</v>
      </c>
      <c r="B794" s="55">
        <v>44882</v>
      </c>
      <c r="C794" s="55">
        <v>44851</v>
      </c>
      <c r="D794" s="52" t="s">
        <v>1829</v>
      </c>
      <c r="E794" s="66" t="str">
        <f>IF(ISBLANK(LeaveTracker[[#This Row],[Employee Name]]),"-----",VLOOKUP(LeaveTracker[[#This Row],[Employee Name]],'List of Employees'!$B$4:$H$767,7))</f>
        <v>ACCOUNTING</v>
      </c>
      <c r="F794" s="66" t="str">
        <f>IF(ISBLANK(LeaveTracker[[#This Row],[Employee Name]]),"-----",VLOOKUP(LeaveTracker[[#This Row],[Employee Name]],'List of Employees'!$B$4:$H$767,6))</f>
        <v>CASUAL</v>
      </c>
      <c r="G794" s="49">
        <v>44844</v>
      </c>
      <c r="H794" s="49">
        <v>44844</v>
      </c>
      <c r="I794" s="50" t="s">
        <v>81</v>
      </c>
      <c r="J794" s="52"/>
      <c r="K794" s="50" t="str">
        <f ca="1">LeaveTracker[[#This Row],[Days]]&amp;" "&amp;LeaveTracker[[#This Row],[Type of Leave]]</f>
        <v>1 SL</v>
      </c>
      <c r="L794" s="9">
        <f ca="1">NETWORKDAYS(LeaveTracker[[#This Row],[Start Date]],LeaveTracker[[#This Row],[End Date]],lstHolidays)</f>
        <v>1</v>
      </c>
      <c r="M794" s="9"/>
    </row>
    <row r="795" spans="1:13" ht="30" customHeight="1" x14ac:dyDescent="0.3">
      <c r="A795" s="50">
        <v>1083</v>
      </c>
      <c r="B795" s="55">
        <v>44882</v>
      </c>
      <c r="C795" s="55">
        <v>44851</v>
      </c>
      <c r="D795" s="52" t="s">
        <v>1829</v>
      </c>
      <c r="E795" s="66" t="str">
        <f>IF(ISBLANK(LeaveTracker[[#This Row],[Employee Name]]),"-----",VLOOKUP(LeaveTracker[[#This Row],[Employee Name]],'List of Employees'!$B$4:$H$767,7))</f>
        <v>ACCOUNTING</v>
      </c>
      <c r="F795" s="66" t="str">
        <f>IF(ISBLANK(LeaveTracker[[#This Row],[Employee Name]]),"-----",VLOOKUP(LeaveTracker[[#This Row],[Employee Name]],'List of Employees'!$B$4:$H$767,6))</f>
        <v>CASUAL</v>
      </c>
      <c r="G795" s="49">
        <v>44847</v>
      </c>
      <c r="H795" s="49">
        <v>44848</v>
      </c>
      <c r="I795" s="50" t="s">
        <v>81</v>
      </c>
      <c r="J795" s="52"/>
      <c r="K795" s="50" t="str">
        <f ca="1">LeaveTracker[[#This Row],[Days]]&amp;" "&amp;LeaveTracker[[#This Row],[Type of Leave]]</f>
        <v>2 SL</v>
      </c>
      <c r="L795" s="9">
        <f ca="1">NETWORKDAYS(LeaveTracker[[#This Row],[Start Date]],LeaveTracker[[#This Row],[End Date]],lstHolidays)</f>
        <v>2</v>
      </c>
      <c r="M795" s="9"/>
    </row>
    <row r="796" spans="1:13" ht="30" customHeight="1" x14ac:dyDescent="0.3">
      <c r="A796" s="50">
        <v>1084</v>
      </c>
      <c r="B796" s="55">
        <v>44882</v>
      </c>
      <c r="C796" s="55">
        <v>44851</v>
      </c>
      <c r="D796" s="52" t="s">
        <v>1794</v>
      </c>
      <c r="E796" s="66" t="str">
        <f>IF(ISBLANK(LeaveTracker[[#This Row],[Employee Name]]),"-----",VLOOKUP(LeaveTracker[[#This Row],[Employee Name]],'List of Employees'!$B$4:$H$767,7))</f>
        <v>CENRO</v>
      </c>
      <c r="F796" s="66" t="str">
        <f>IF(ISBLANK(LeaveTracker[[#This Row],[Employee Name]]),"-----",VLOOKUP(LeaveTracker[[#This Row],[Employee Name]],'List of Employees'!$B$4:$H$767,6))</f>
        <v>CASUAL</v>
      </c>
      <c r="G796" s="49">
        <v>44861</v>
      </c>
      <c r="H796" s="49">
        <v>44862</v>
      </c>
      <c r="I796" s="50" t="s">
        <v>82</v>
      </c>
      <c r="J796" s="52" t="s">
        <v>1001</v>
      </c>
      <c r="K796" s="50" t="str">
        <f ca="1">LeaveTracker[[#This Row],[Days]]&amp;" "&amp;LeaveTracker[[#This Row],[Type of Leave]]</f>
        <v>2 VL</v>
      </c>
      <c r="L796" s="9">
        <f ca="1">NETWORKDAYS(LeaveTracker[[#This Row],[Start Date]],LeaveTracker[[#This Row],[End Date]],lstHolidays)</f>
        <v>2</v>
      </c>
      <c r="M796" s="9"/>
    </row>
    <row r="797" spans="1:13" ht="30" customHeight="1" x14ac:dyDescent="0.3">
      <c r="A797" s="50">
        <v>1085</v>
      </c>
      <c r="B797" s="55">
        <v>44882</v>
      </c>
      <c r="C797" s="55">
        <v>44854</v>
      </c>
      <c r="D797" s="52" t="s">
        <v>1828</v>
      </c>
      <c r="E797" s="66" t="str">
        <f>IF(ISBLANK(LeaveTracker[[#This Row],[Employee Name]]),"-----",VLOOKUP(LeaveTracker[[#This Row],[Employee Name]],'List of Employees'!$B$4:$H$767,7))</f>
        <v>EEO/CITY MARKET</v>
      </c>
      <c r="F797" s="66" t="str">
        <f>IF(ISBLANK(LeaveTracker[[#This Row],[Employee Name]]),"-----",VLOOKUP(LeaveTracker[[#This Row],[Employee Name]],'List of Employees'!$B$4:$H$767,6))</f>
        <v>CASUAL</v>
      </c>
      <c r="G797" s="49">
        <v>44863</v>
      </c>
      <c r="H797" s="49">
        <v>44863</v>
      </c>
      <c r="I797" s="50" t="s">
        <v>297</v>
      </c>
      <c r="J797" s="52" t="s">
        <v>1000</v>
      </c>
      <c r="K797" s="50" t="str">
        <f ca="1">LeaveTracker[[#This Row],[Days]]&amp;" "&amp;LeaveTracker[[#This Row],[Type of Leave]]</f>
        <v>0 OTHER</v>
      </c>
      <c r="L797" s="9">
        <f ca="1">NETWORKDAYS(LeaveTracker[[#This Row],[Start Date]],LeaveTracker[[#This Row],[End Date]],lstHolidays)</f>
        <v>0</v>
      </c>
      <c r="M797" s="9"/>
    </row>
    <row r="798" spans="1:13" ht="30" customHeight="1" x14ac:dyDescent="0.3">
      <c r="A798" s="50">
        <v>1086</v>
      </c>
      <c r="B798" s="55">
        <v>44882</v>
      </c>
      <c r="C798" s="55">
        <v>44855</v>
      </c>
      <c r="D798" s="52" t="s">
        <v>1828</v>
      </c>
      <c r="E798" s="66" t="str">
        <f>IF(ISBLANK(LeaveTracker[[#This Row],[Employee Name]]),"-----",VLOOKUP(LeaveTracker[[#This Row],[Employee Name]],'List of Employees'!$B$4:$H$767,7))</f>
        <v>EEO/CITY MARKET</v>
      </c>
      <c r="F798" s="66" t="str">
        <f>IF(ISBLANK(LeaveTracker[[#This Row],[Employee Name]]),"-----",VLOOKUP(LeaveTracker[[#This Row],[Employee Name]],'List of Employees'!$B$4:$H$767,6))</f>
        <v>CASUAL</v>
      </c>
      <c r="G798" s="49">
        <v>44854</v>
      </c>
      <c r="H798" s="49">
        <v>44854</v>
      </c>
      <c r="I798" s="50" t="s">
        <v>81</v>
      </c>
      <c r="J798" s="52"/>
      <c r="K798" s="50" t="str">
        <f ca="1">LeaveTracker[[#This Row],[Days]]&amp;" "&amp;LeaveTracker[[#This Row],[Type of Leave]]</f>
        <v>1 SL</v>
      </c>
      <c r="L798" s="9">
        <f ca="1">NETWORKDAYS(LeaveTracker[[#This Row],[Start Date]],LeaveTracker[[#This Row],[End Date]],lstHolidays)</f>
        <v>1</v>
      </c>
      <c r="M798" s="9"/>
    </row>
    <row r="799" spans="1:13" ht="30" customHeight="1" x14ac:dyDescent="0.3">
      <c r="A799" s="50">
        <v>1087</v>
      </c>
      <c r="B799" s="55">
        <v>44882</v>
      </c>
      <c r="C799" s="55">
        <v>44872</v>
      </c>
      <c r="D799" s="52" t="s">
        <v>1905</v>
      </c>
      <c r="E799" s="66" t="str">
        <f>IF(ISBLANK(LeaveTracker[[#This Row],[Employee Name]]),"-----",VLOOKUP(LeaveTracker[[#This Row],[Employee Name]],'List of Employees'!$B$4:$H$767,7))</f>
        <v>CENRO</v>
      </c>
      <c r="F799" s="66" t="str">
        <f>IF(ISBLANK(LeaveTracker[[#This Row],[Employee Name]]),"-----",VLOOKUP(LeaveTracker[[#This Row],[Employee Name]],'List of Employees'!$B$4:$H$767,6))</f>
        <v>CASUAL</v>
      </c>
      <c r="G799" s="49">
        <v>44879</v>
      </c>
      <c r="H799" s="49">
        <v>44881</v>
      </c>
      <c r="I799" s="50" t="s">
        <v>82</v>
      </c>
      <c r="J799" s="52" t="s">
        <v>1001</v>
      </c>
      <c r="K799" s="50" t="str">
        <f ca="1">LeaveTracker[[#This Row],[Days]]&amp;" "&amp;LeaveTracker[[#This Row],[Type of Leave]]</f>
        <v>3 VL</v>
      </c>
      <c r="L799" s="9">
        <f ca="1">NETWORKDAYS(LeaveTracker[[#This Row],[Start Date]],LeaveTracker[[#This Row],[End Date]],lstHolidays)</f>
        <v>3</v>
      </c>
      <c r="M799" s="9"/>
    </row>
    <row r="800" spans="1:13" ht="30" customHeight="1" x14ac:dyDescent="0.3">
      <c r="A800" s="50">
        <v>1088</v>
      </c>
      <c r="B800" s="55">
        <v>44882</v>
      </c>
      <c r="C800" s="55">
        <v>44838</v>
      </c>
      <c r="D800" s="52" t="s">
        <v>1807</v>
      </c>
      <c r="E800" s="66" t="str">
        <f>IF(ISBLANK(LeaveTracker[[#This Row],[Employee Name]]),"-----",VLOOKUP(LeaveTracker[[#This Row],[Employee Name]],'List of Employees'!$B$4:$H$767,7))</f>
        <v>TICC</v>
      </c>
      <c r="F800" s="66" t="str">
        <f>IF(ISBLANK(LeaveTracker[[#This Row],[Employee Name]]),"-----",VLOOKUP(LeaveTracker[[#This Row],[Employee Name]],'List of Employees'!$B$4:$H$767,6))</f>
        <v>CASUAL</v>
      </c>
      <c r="G800" s="49">
        <v>44832</v>
      </c>
      <c r="H800" s="49">
        <v>44833</v>
      </c>
      <c r="I800" s="50" t="s">
        <v>81</v>
      </c>
      <c r="J800" s="52"/>
      <c r="K800" s="50" t="str">
        <f ca="1">LeaveTracker[[#This Row],[Days]]&amp;" "&amp;LeaveTracker[[#This Row],[Type of Leave]]</f>
        <v>2 SL</v>
      </c>
      <c r="L800" s="9">
        <f ca="1">NETWORKDAYS(LeaveTracker[[#This Row],[Start Date]],LeaveTracker[[#This Row],[End Date]],lstHolidays)</f>
        <v>2</v>
      </c>
      <c r="M800" s="9"/>
    </row>
    <row r="801" spans="1:13" ht="30" customHeight="1" x14ac:dyDescent="0.3">
      <c r="A801" s="50">
        <v>1089</v>
      </c>
      <c r="B801" s="55">
        <v>44882</v>
      </c>
      <c r="C801" s="55">
        <v>44855</v>
      </c>
      <c r="D801" s="51" t="s">
        <v>2581</v>
      </c>
      <c r="E801" s="66" t="str">
        <f>IF(ISBLANK(LeaveTracker[[#This Row],[Employee Name]]),"-----",VLOOKUP(LeaveTracker[[#This Row],[Employee Name]],'List of Employees'!$B$4:$H$767,7))</f>
        <v>CCT</v>
      </c>
      <c r="F801" s="66" t="str">
        <f>IF(ISBLANK(LeaveTracker[[#This Row],[Employee Name]]),"-----",VLOOKUP(LeaveTracker[[#This Row],[Employee Name]],'List of Employees'!$B$4:$H$767,6))</f>
        <v>CASUAL</v>
      </c>
      <c r="G801" s="49">
        <v>44853</v>
      </c>
      <c r="H801" s="49">
        <v>44854</v>
      </c>
      <c r="I801" s="50" t="s">
        <v>81</v>
      </c>
      <c r="J801" s="52"/>
      <c r="K801" s="50" t="str">
        <f ca="1">LeaveTracker[[#This Row],[Days]]&amp;" "&amp;LeaveTracker[[#This Row],[Type of Leave]]</f>
        <v>2 SL</v>
      </c>
      <c r="L801" s="9">
        <f ca="1">NETWORKDAYS(LeaveTracker[[#This Row],[Start Date]],LeaveTracker[[#This Row],[End Date]],lstHolidays)</f>
        <v>2</v>
      </c>
      <c r="M801" s="9"/>
    </row>
    <row r="802" spans="1:13" ht="30" customHeight="1" x14ac:dyDescent="0.3">
      <c r="A802" s="50">
        <v>1090</v>
      </c>
      <c r="B802" s="55">
        <v>44882</v>
      </c>
      <c r="C802" s="55">
        <v>44873</v>
      </c>
      <c r="D802" s="51" t="s">
        <v>2581</v>
      </c>
      <c r="E802" s="66" t="str">
        <f>IF(ISBLANK(LeaveTracker[[#This Row],[Employee Name]]),"-----",VLOOKUP(LeaveTracker[[#This Row],[Employee Name]],'List of Employees'!$B$4:$H$767,7))</f>
        <v>CCT</v>
      </c>
      <c r="F802" s="66" t="str">
        <f>IF(ISBLANK(LeaveTracker[[#This Row],[Employee Name]]),"-----",VLOOKUP(LeaveTracker[[#This Row],[Employee Name]],'List of Employees'!$B$4:$H$767,6))</f>
        <v>CASUAL</v>
      </c>
      <c r="G802" s="49">
        <v>44872</v>
      </c>
      <c r="H802" s="49">
        <v>44872</v>
      </c>
      <c r="I802" s="50" t="s">
        <v>81</v>
      </c>
      <c r="J802" s="52"/>
      <c r="K802" s="50" t="str">
        <f ca="1">LeaveTracker[[#This Row],[Days]]&amp;" "&amp;LeaveTracker[[#This Row],[Type of Leave]]</f>
        <v>1 SL</v>
      </c>
      <c r="L802" s="9">
        <f ca="1">NETWORKDAYS(LeaveTracker[[#This Row],[Start Date]],LeaveTracker[[#This Row],[End Date]],lstHolidays)</f>
        <v>1</v>
      </c>
      <c r="M802" s="9"/>
    </row>
    <row r="803" spans="1:13" ht="30" customHeight="1" x14ac:dyDescent="0.3">
      <c r="A803" s="50">
        <v>1091</v>
      </c>
      <c r="B803" s="55">
        <v>44882</v>
      </c>
      <c r="C803" s="55">
        <v>44867</v>
      </c>
      <c r="D803" s="51" t="s">
        <v>2581</v>
      </c>
      <c r="E803" s="66" t="str">
        <f>IF(ISBLANK(LeaveTracker[[#This Row],[Employee Name]]),"-----",VLOOKUP(LeaveTracker[[#This Row],[Employee Name]],'List of Employees'!$B$4:$H$767,7))</f>
        <v>CCT</v>
      </c>
      <c r="F803" s="66" t="str">
        <f>IF(ISBLANK(LeaveTracker[[#This Row],[Employee Name]]),"-----",VLOOKUP(LeaveTracker[[#This Row],[Employee Name]],'List of Employees'!$B$4:$H$767,6))</f>
        <v>CASUAL</v>
      </c>
      <c r="G803" s="49">
        <v>44862</v>
      </c>
      <c r="H803" s="49">
        <v>44862</v>
      </c>
      <c r="I803" s="50" t="s">
        <v>81</v>
      </c>
      <c r="J803" s="52"/>
      <c r="K803" s="50" t="str">
        <f ca="1">LeaveTracker[[#This Row],[Days]]&amp;" "&amp;LeaveTracker[[#This Row],[Type of Leave]]</f>
        <v>1 SL</v>
      </c>
      <c r="L803" s="9">
        <f ca="1">NETWORKDAYS(LeaveTracker[[#This Row],[Start Date]],LeaveTracker[[#This Row],[End Date]],lstHolidays)</f>
        <v>1</v>
      </c>
      <c r="M803" s="9"/>
    </row>
    <row r="804" spans="1:13" ht="30" customHeight="1" x14ac:dyDescent="0.3">
      <c r="A804" s="50">
        <v>1092</v>
      </c>
      <c r="B804" s="55">
        <v>44882</v>
      </c>
      <c r="C804" s="55">
        <v>44851</v>
      </c>
      <c r="D804" s="52" t="s">
        <v>1814</v>
      </c>
      <c r="E804" s="66" t="str">
        <f>IF(ISBLANK(LeaveTracker[[#This Row],[Employee Name]]),"-----",VLOOKUP(LeaveTracker[[#This Row],[Employee Name]],'List of Employees'!$B$4:$H$767,7))</f>
        <v>CENRO</v>
      </c>
      <c r="F804" s="66" t="str">
        <f>IF(ISBLANK(LeaveTracker[[#This Row],[Employee Name]]),"-----",VLOOKUP(LeaveTracker[[#This Row],[Employee Name]],'List of Employees'!$B$4:$H$767,6))</f>
        <v>CASUAL</v>
      </c>
      <c r="G804" s="49">
        <v>44858</v>
      </c>
      <c r="H804" s="49">
        <v>44861</v>
      </c>
      <c r="I804" s="50" t="s">
        <v>82</v>
      </c>
      <c r="J804" s="52" t="s">
        <v>1001</v>
      </c>
      <c r="K804" s="50" t="str">
        <f ca="1">LeaveTracker[[#This Row],[Days]]&amp;" "&amp;LeaveTracker[[#This Row],[Type of Leave]]</f>
        <v>4 VL</v>
      </c>
      <c r="L804" s="9">
        <f ca="1">NETWORKDAYS(LeaveTracker[[#This Row],[Start Date]],LeaveTracker[[#This Row],[End Date]],lstHolidays)</f>
        <v>4</v>
      </c>
      <c r="M804" s="9"/>
    </row>
    <row r="805" spans="1:13" ht="30" customHeight="1" x14ac:dyDescent="0.3">
      <c r="A805" s="50">
        <v>1093</v>
      </c>
      <c r="B805" s="55">
        <v>44882</v>
      </c>
      <c r="C805" s="55">
        <v>44859</v>
      </c>
      <c r="D805" s="52" t="s">
        <v>1863</v>
      </c>
      <c r="E805" s="66" t="str">
        <f>IF(ISBLANK(LeaveTracker[[#This Row],[Employee Name]]),"-----",VLOOKUP(LeaveTracker[[#This Row],[Employee Name]],'List of Employees'!$B$4:$H$767,7))</f>
        <v>CENRO</v>
      </c>
      <c r="F805" s="66" t="str">
        <f>IF(ISBLANK(LeaveTracker[[#This Row],[Employee Name]]),"-----",VLOOKUP(LeaveTracker[[#This Row],[Employee Name]],'List of Employees'!$B$4:$H$767,6))</f>
        <v>CASUAL</v>
      </c>
      <c r="G805" s="49">
        <v>44858</v>
      </c>
      <c r="H805" s="49">
        <v>44858</v>
      </c>
      <c r="I805" s="50" t="s">
        <v>81</v>
      </c>
      <c r="J805" s="52"/>
      <c r="K805" s="50" t="str">
        <f ca="1">LeaveTracker[[#This Row],[Days]]&amp;" "&amp;LeaveTracker[[#This Row],[Type of Leave]]</f>
        <v>1 SL</v>
      </c>
      <c r="L805" s="9">
        <f ca="1">NETWORKDAYS(LeaveTracker[[#This Row],[Start Date]],LeaveTracker[[#This Row],[End Date]],lstHolidays)</f>
        <v>1</v>
      </c>
      <c r="M805" s="9"/>
    </row>
    <row r="806" spans="1:13" ht="30" customHeight="1" x14ac:dyDescent="0.3">
      <c r="A806" s="50">
        <v>1094</v>
      </c>
      <c r="B806" s="55">
        <v>44882</v>
      </c>
      <c r="C806" s="55">
        <v>44847</v>
      </c>
      <c r="D806" s="52" t="s">
        <v>1863</v>
      </c>
      <c r="E806" s="66" t="str">
        <f>IF(ISBLANK(LeaveTracker[[#This Row],[Employee Name]]),"-----",VLOOKUP(LeaveTracker[[#This Row],[Employee Name]],'List of Employees'!$B$4:$H$767,7))</f>
        <v>CENRO</v>
      </c>
      <c r="F806" s="66" t="str">
        <f>IF(ISBLANK(LeaveTracker[[#This Row],[Employee Name]]),"-----",VLOOKUP(LeaveTracker[[#This Row],[Employee Name]],'List of Employees'!$B$4:$H$767,6))</f>
        <v>CASUAL</v>
      </c>
      <c r="G806" s="49">
        <v>44846</v>
      </c>
      <c r="H806" s="49">
        <v>44846</v>
      </c>
      <c r="I806" s="50" t="s">
        <v>81</v>
      </c>
      <c r="J806" s="52"/>
      <c r="K806" s="50" t="str">
        <f ca="1">LeaveTracker[[#This Row],[Days]]&amp;" "&amp;LeaveTracker[[#This Row],[Type of Leave]]</f>
        <v>1 SL</v>
      </c>
      <c r="L806" s="9">
        <f ca="1">NETWORKDAYS(LeaveTracker[[#This Row],[Start Date]],LeaveTracker[[#This Row],[End Date]],lstHolidays)</f>
        <v>1</v>
      </c>
      <c r="M806" s="9"/>
    </row>
    <row r="807" spans="1:13" ht="30" customHeight="1" x14ac:dyDescent="0.3">
      <c r="A807" s="50">
        <v>1095</v>
      </c>
      <c r="B807" s="55">
        <v>44882</v>
      </c>
      <c r="C807" s="55">
        <v>44840</v>
      </c>
      <c r="D807" s="52" t="s">
        <v>1863</v>
      </c>
      <c r="E807" s="66" t="str">
        <f>IF(ISBLANK(LeaveTracker[[#This Row],[Employee Name]]),"-----",VLOOKUP(LeaveTracker[[#This Row],[Employee Name]],'List of Employees'!$B$4:$H$767,7))</f>
        <v>CENRO</v>
      </c>
      <c r="F807" s="66" t="str">
        <f>IF(ISBLANK(LeaveTracker[[#This Row],[Employee Name]]),"-----",VLOOKUP(LeaveTracker[[#This Row],[Employee Name]],'List of Employees'!$B$4:$H$767,6))</f>
        <v>CASUAL</v>
      </c>
      <c r="G807" s="49">
        <v>44838</v>
      </c>
      <c r="H807" s="49">
        <v>44839</v>
      </c>
      <c r="I807" s="50" t="s">
        <v>81</v>
      </c>
      <c r="J807" s="52"/>
      <c r="K807" s="50" t="str">
        <f ca="1">LeaveTracker[[#This Row],[Days]]&amp;" "&amp;LeaveTracker[[#This Row],[Type of Leave]]</f>
        <v>2 SL</v>
      </c>
      <c r="L807" s="9">
        <f ca="1">NETWORKDAYS(LeaveTracker[[#This Row],[Start Date]],LeaveTracker[[#This Row],[End Date]],lstHolidays)</f>
        <v>2</v>
      </c>
      <c r="M807" s="9"/>
    </row>
    <row r="808" spans="1:13" ht="30" customHeight="1" x14ac:dyDescent="0.3">
      <c r="A808" s="50">
        <v>1096</v>
      </c>
      <c r="B808" s="55">
        <v>44882</v>
      </c>
      <c r="C808" s="55">
        <v>44874</v>
      </c>
      <c r="D808" s="52" t="s">
        <v>1863</v>
      </c>
      <c r="E808" s="66" t="str">
        <f>IF(ISBLANK(LeaveTracker[[#This Row],[Employee Name]]),"-----",VLOOKUP(LeaveTracker[[#This Row],[Employee Name]],'List of Employees'!$B$4:$H$767,7))</f>
        <v>CENRO</v>
      </c>
      <c r="F808" s="66" t="str">
        <f>IF(ISBLANK(LeaveTracker[[#This Row],[Employee Name]]),"-----",VLOOKUP(LeaveTracker[[#This Row],[Employee Name]],'List of Employees'!$B$4:$H$767,6))</f>
        <v>CASUAL</v>
      </c>
      <c r="G808" s="49">
        <v>44872</v>
      </c>
      <c r="H808" s="49">
        <v>44873</v>
      </c>
      <c r="I808" s="50" t="s">
        <v>81</v>
      </c>
      <c r="J808" s="52"/>
      <c r="K808" s="50" t="str">
        <f ca="1">LeaveTracker[[#This Row],[Days]]&amp;" "&amp;LeaveTracker[[#This Row],[Type of Leave]]</f>
        <v>2 SL</v>
      </c>
      <c r="L808" s="9">
        <f ca="1">NETWORKDAYS(LeaveTracker[[#This Row],[Start Date]],LeaveTracker[[#This Row],[End Date]],lstHolidays)</f>
        <v>2</v>
      </c>
      <c r="M808" s="9"/>
    </row>
    <row r="809" spans="1:13" ht="30" customHeight="1" x14ac:dyDescent="0.3">
      <c r="A809" s="50">
        <v>1097</v>
      </c>
      <c r="B809" s="55">
        <v>44882</v>
      </c>
      <c r="C809" s="55">
        <v>44851</v>
      </c>
      <c r="D809" s="52" t="s">
        <v>1799</v>
      </c>
      <c r="E809" s="66" t="str">
        <f>IF(ISBLANK(LeaveTracker[[#This Row],[Employee Name]]),"-----",VLOOKUP(LeaveTracker[[#This Row],[Employee Name]],'List of Employees'!$B$4:$H$767,7))</f>
        <v>HOUSING</v>
      </c>
      <c r="F809" s="66" t="str">
        <f>IF(ISBLANK(LeaveTracker[[#This Row],[Employee Name]]),"-----",VLOOKUP(LeaveTracker[[#This Row],[Employee Name]],'List of Employees'!$B$4:$H$767,6))</f>
        <v>CASUAL</v>
      </c>
      <c r="G809" s="49">
        <v>44855</v>
      </c>
      <c r="H809" s="49">
        <v>44855</v>
      </c>
      <c r="I809" s="50" t="s">
        <v>82</v>
      </c>
      <c r="J809" s="52"/>
      <c r="K809" s="50" t="str">
        <f ca="1">LeaveTracker[[#This Row],[Days]]&amp;" "&amp;LeaveTracker[[#This Row],[Type of Leave]]</f>
        <v>1 VL</v>
      </c>
      <c r="L809" s="9">
        <f ca="1">NETWORKDAYS(LeaveTracker[[#This Row],[Start Date]],LeaveTracker[[#This Row],[End Date]],lstHolidays)</f>
        <v>1</v>
      </c>
      <c r="M809" s="9"/>
    </row>
    <row r="810" spans="1:13" ht="30" customHeight="1" x14ac:dyDescent="0.3">
      <c r="A810" s="50">
        <v>1098</v>
      </c>
      <c r="B810" s="55">
        <v>44882</v>
      </c>
      <c r="C810" s="55">
        <v>44851</v>
      </c>
      <c r="D810" s="52" t="s">
        <v>1799</v>
      </c>
      <c r="E810" s="66" t="str">
        <f>IF(ISBLANK(LeaveTracker[[#This Row],[Employee Name]]),"-----",VLOOKUP(LeaveTracker[[#This Row],[Employee Name]],'List of Employees'!$B$4:$H$767,7))</f>
        <v>HOUSING</v>
      </c>
      <c r="F810" s="66" t="str">
        <f>IF(ISBLANK(LeaveTracker[[#This Row],[Employee Name]]),"-----",VLOOKUP(LeaveTracker[[#This Row],[Employee Name]],'List of Employees'!$B$4:$H$767,6))</f>
        <v>CASUAL</v>
      </c>
      <c r="G810" s="49">
        <v>44858</v>
      </c>
      <c r="H810" s="49">
        <v>44858</v>
      </c>
      <c r="I810" s="50" t="s">
        <v>297</v>
      </c>
      <c r="J810" s="52" t="s">
        <v>1000</v>
      </c>
      <c r="K810" s="50" t="str">
        <f ca="1">LeaveTracker[[#This Row],[Days]]&amp;" "&amp;LeaveTracker[[#This Row],[Type of Leave]]</f>
        <v>1 OTHER</v>
      </c>
      <c r="L810" s="9">
        <f ca="1">NETWORKDAYS(LeaveTracker[[#This Row],[Start Date]],LeaveTracker[[#This Row],[End Date]],lstHolidays)</f>
        <v>1</v>
      </c>
      <c r="M810" s="9"/>
    </row>
    <row r="811" spans="1:13" ht="30" customHeight="1" x14ac:dyDescent="0.3">
      <c r="A811" s="50">
        <v>1099</v>
      </c>
      <c r="B811" s="55">
        <v>44882</v>
      </c>
      <c r="C811" s="55">
        <v>44869</v>
      </c>
      <c r="D811" s="52" t="s">
        <v>1800</v>
      </c>
      <c r="E811" s="66" t="str">
        <f>IF(ISBLANK(LeaveTracker[[#This Row],[Employee Name]]),"-----",VLOOKUP(LeaveTracker[[#This Row],[Employee Name]],'List of Employees'!$B$4:$H$767,7))</f>
        <v>CSWDO</v>
      </c>
      <c r="F811" s="66" t="str">
        <f>IF(ISBLANK(LeaveTracker[[#This Row],[Employee Name]]),"-----",VLOOKUP(LeaveTracker[[#This Row],[Employee Name]],'List of Employees'!$B$4:$H$767,6))</f>
        <v>CASUAL</v>
      </c>
      <c r="G811" s="49">
        <v>44868</v>
      </c>
      <c r="H811" s="49">
        <v>44868</v>
      </c>
      <c r="I811" s="50" t="s">
        <v>81</v>
      </c>
      <c r="J811" s="52"/>
      <c r="K811" s="50" t="str">
        <f ca="1">LeaveTracker[[#This Row],[Days]]&amp;" "&amp;LeaveTracker[[#This Row],[Type of Leave]]</f>
        <v>1 SL</v>
      </c>
      <c r="L811" s="9">
        <f ca="1">NETWORKDAYS(LeaveTracker[[#This Row],[Start Date]],LeaveTracker[[#This Row],[End Date]],lstHolidays)</f>
        <v>1</v>
      </c>
      <c r="M811" s="9"/>
    </row>
    <row r="812" spans="1:13" ht="30" customHeight="1" x14ac:dyDescent="0.3">
      <c r="A812" s="50">
        <v>1100</v>
      </c>
      <c r="B812" s="55">
        <v>44882</v>
      </c>
      <c r="C812" s="55">
        <v>44851</v>
      </c>
      <c r="D812" s="52" t="s">
        <v>1800</v>
      </c>
      <c r="E812" s="66" t="str">
        <f>IF(ISBLANK(LeaveTracker[[#This Row],[Employee Name]]),"-----",VLOOKUP(LeaveTracker[[#This Row],[Employee Name]],'List of Employees'!$B$4:$H$767,7))</f>
        <v>CSWDO</v>
      </c>
      <c r="F812" s="66" t="str">
        <f>IF(ISBLANK(LeaveTracker[[#This Row],[Employee Name]]),"-----",VLOOKUP(LeaveTracker[[#This Row],[Employee Name]],'List of Employees'!$B$4:$H$767,6))</f>
        <v>CASUAL</v>
      </c>
      <c r="G812" s="49">
        <v>44848</v>
      </c>
      <c r="H812" s="49">
        <v>44848</v>
      </c>
      <c r="I812" s="50" t="s">
        <v>81</v>
      </c>
      <c r="J812" s="52"/>
      <c r="K812" s="50" t="str">
        <f ca="1">LeaveTracker[[#This Row],[Days]]&amp;" "&amp;LeaveTracker[[#This Row],[Type of Leave]]</f>
        <v>1 SL</v>
      </c>
      <c r="L812" s="9">
        <f ca="1">NETWORKDAYS(LeaveTracker[[#This Row],[Start Date]],LeaveTracker[[#This Row],[End Date]],lstHolidays)</f>
        <v>1</v>
      </c>
      <c r="M812" s="9"/>
    </row>
    <row r="813" spans="1:13" ht="30" customHeight="1" x14ac:dyDescent="0.3">
      <c r="A813" s="50">
        <v>1101</v>
      </c>
      <c r="B813" s="55">
        <v>44882</v>
      </c>
      <c r="C813" s="55">
        <v>44879</v>
      </c>
      <c r="D813" s="52" t="s">
        <v>1800</v>
      </c>
      <c r="E813" s="66" t="str">
        <f>IF(ISBLANK(LeaveTracker[[#This Row],[Employee Name]]),"-----",VLOOKUP(LeaveTracker[[#This Row],[Employee Name]],'List of Employees'!$B$4:$H$767,7))</f>
        <v>CSWDO</v>
      </c>
      <c r="F813" s="66" t="str">
        <f>IF(ISBLANK(LeaveTracker[[#This Row],[Employee Name]]),"-----",VLOOKUP(LeaveTracker[[#This Row],[Employee Name]],'List of Employees'!$B$4:$H$767,6))</f>
        <v>CASUAL</v>
      </c>
      <c r="G813" s="49">
        <v>44888</v>
      </c>
      <c r="H813" s="49">
        <v>44888</v>
      </c>
      <c r="I813" s="50" t="s">
        <v>297</v>
      </c>
      <c r="J813" s="52" t="s">
        <v>1000</v>
      </c>
      <c r="K813" s="50" t="str">
        <f ca="1">LeaveTracker[[#This Row],[Days]]&amp;" "&amp;LeaveTracker[[#This Row],[Type of Leave]]</f>
        <v>1 OTHER</v>
      </c>
      <c r="L813" s="9">
        <f ca="1">NETWORKDAYS(LeaveTracker[[#This Row],[Start Date]],LeaveTracker[[#This Row],[End Date]],lstHolidays)</f>
        <v>1</v>
      </c>
      <c r="M813" s="9"/>
    </row>
    <row r="814" spans="1:13" ht="30" customHeight="1" x14ac:dyDescent="0.3">
      <c r="A814" s="50">
        <v>1102</v>
      </c>
      <c r="B814" s="55">
        <v>44882</v>
      </c>
      <c r="C814" s="55">
        <v>44876</v>
      </c>
      <c r="D814" s="52" t="s">
        <v>1826</v>
      </c>
      <c r="E814" s="66" t="str">
        <f>IF(ISBLANK(LeaveTracker[[#This Row],[Employee Name]]),"-----",VLOOKUP(LeaveTracker[[#This Row],[Employee Name]],'List of Employees'!$B$4:$H$767,7))</f>
        <v>CSWDO</v>
      </c>
      <c r="F814" s="66" t="str">
        <f>IF(ISBLANK(LeaveTracker[[#This Row],[Employee Name]]),"-----",VLOOKUP(LeaveTracker[[#This Row],[Employee Name]],'List of Employees'!$B$4:$H$767,6))</f>
        <v>CASUAL</v>
      </c>
      <c r="G814" s="49">
        <v>44921</v>
      </c>
      <c r="H814" s="49">
        <v>44924</v>
      </c>
      <c r="I814" s="50" t="s">
        <v>82</v>
      </c>
      <c r="J814" s="52" t="s">
        <v>1001</v>
      </c>
      <c r="K814" s="50" t="str">
        <f ca="1">LeaveTracker[[#This Row],[Days]]&amp;" "&amp;LeaveTracker[[#This Row],[Type of Leave]]</f>
        <v>3 VL</v>
      </c>
      <c r="L814" s="9">
        <f ca="1">NETWORKDAYS(LeaveTracker[[#This Row],[Start Date]],LeaveTracker[[#This Row],[End Date]],lstHolidays)</f>
        <v>3</v>
      </c>
      <c r="M814" s="9"/>
    </row>
    <row r="815" spans="1:13" ht="30" customHeight="1" x14ac:dyDescent="0.3">
      <c r="A815" s="50">
        <v>1103</v>
      </c>
      <c r="B815" s="55">
        <v>44882</v>
      </c>
      <c r="C815" s="55">
        <v>44875</v>
      </c>
      <c r="D815" s="52" t="s">
        <v>1804</v>
      </c>
      <c r="E815" s="66" t="str">
        <f>IF(ISBLANK(LeaveTracker[[#This Row],[Employee Name]]),"-----",VLOOKUP(LeaveTracker[[#This Row],[Employee Name]],'List of Employees'!$B$4:$H$767,7))</f>
        <v>TICC</v>
      </c>
      <c r="F815" s="66" t="str">
        <f>IF(ISBLANK(LeaveTracker[[#This Row],[Employee Name]]),"-----",VLOOKUP(LeaveTracker[[#This Row],[Employee Name]],'List of Employees'!$B$4:$H$767,6))</f>
        <v>CASUAL</v>
      </c>
      <c r="G815" s="49">
        <v>44872</v>
      </c>
      <c r="H815" s="49">
        <v>44874</v>
      </c>
      <c r="I815" s="50" t="s">
        <v>81</v>
      </c>
      <c r="J815" s="52"/>
      <c r="K815" s="50" t="str">
        <f ca="1">LeaveTracker[[#This Row],[Days]]&amp;" "&amp;LeaveTracker[[#This Row],[Type of Leave]]</f>
        <v>3 SL</v>
      </c>
      <c r="L815" s="9">
        <f ca="1">NETWORKDAYS(LeaveTracker[[#This Row],[Start Date]],LeaveTracker[[#This Row],[End Date]],lstHolidays)</f>
        <v>3</v>
      </c>
      <c r="M815" s="9"/>
    </row>
    <row r="816" spans="1:13" ht="30" customHeight="1" x14ac:dyDescent="0.3">
      <c r="A816" s="50">
        <v>1104</v>
      </c>
      <c r="B816" s="55">
        <v>44882</v>
      </c>
      <c r="C816" s="55">
        <v>44844</v>
      </c>
      <c r="D816" s="52" t="s">
        <v>1804</v>
      </c>
      <c r="E816" s="66" t="str">
        <f>IF(ISBLANK(LeaveTracker[[#This Row],[Employee Name]]),"-----",VLOOKUP(LeaveTracker[[#This Row],[Employee Name]],'List of Employees'!$B$4:$H$767,7))</f>
        <v>TICC</v>
      </c>
      <c r="F816" s="66" t="str">
        <f>IF(ISBLANK(LeaveTracker[[#This Row],[Employee Name]]),"-----",VLOOKUP(LeaveTracker[[#This Row],[Employee Name]],'List of Employees'!$B$4:$H$767,6))</f>
        <v>CASUAL</v>
      </c>
      <c r="G816" s="49">
        <v>44852</v>
      </c>
      <c r="H816" s="49">
        <v>44854</v>
      </c>
      <c r="I816" s="50" t="s">
        <v>82</v>
      </c>
      <c r="J816" s="52"/>
      <c r="K816" s="50" t="str">
        <f ca="1">LeaveTracker[[#This Row],[Days]]&amp;" "&amp;LeaveTracker[[#This Row],[Type of Leave]]</f>
        <v>3 VL</v>
      </c>
      <c r="L816" s="9">
        <f ca="1">NETWORKDAYS(LeaveTracker[[#This Row],[Start Date]],LeaveTracker[[#This Row],[End Date]],lstHolidays)</f>
        <v>3</v>
      </c>
      <c r="M816" s="9"/>
    </row>
    <row r="817" spans="1:13" ht="30" customHeight="1" x14ac:dyDescent="0.3">
      <c r="A817" s="50">
        <v>1105</v>
      </c>
      <c r="B817" s="55">
        <v>44882</v>
      </c>
      <c r="C817" s="55">
        <v>44860</v>
      </c>
      <c r="D817" s="52" t="s">
        <v>1868</v>
      </c>
      <c r="E817" s="66" t="str">
        <f>IF(ISBLANK(LeaveTracker[[#This Row],[Employee Name]]),"-----",VLOOKUP(LeaveTracker[[#This Row],[Employee Name]],'List of Employees'!$B$4:$H$767,7))</f>
        <v>CHO</v>
      </c>
      <c r="F817" s="66" t="str">
        <f>IF(ISBLANK(LeaveTracker[[#This Row],[Employee Name]]),"-----",VLOOKUP(LeaveTracker[[#This Row],[Employee Name]],'List of Employees'!$B$4:$H$767,6))</f>
        <v>CASUAL</v>
      </c>
      <c r="G817" s="49">
        <v>44858</v>
      </c>
      <c r="H817" s="49">
        <v>44859</v>
      </c>
      <c r="I817" s="50" t="s">
        <v>81</v>
      </c>
      <c r="J817" s="52"/>
      <c r="K817" s="50" t="str">
        <f ca="1">LeaveTracker[[#This Row],[Days]]&amp;" "&amp;LeaveTracker[[#This Row],[Type of Leave]]</f>
        <v>2 SL</v>
      </c>
      <c r="L817" s="9">
        <f ca="1">NETWORKDAYS(LeaveTracker[[#This Row],[Start Date]],LeaveTracker[[#This Row],[End Date]],lstHolidays)</f>
        <v>2</v>
      </c>
      <c r="M817" s="9"/>
    </row>
    <row r="818" spans="1:13" ht="30" customHeight="1" x14ac:dyDescent="0.3">
      <c r="A818" s="50">
        <v>1106</v>
      </c>
      <c r="B818" s="55">
        <v>44882</v>
      </c>
      <c r="C818" s="55">
        <v>44867</v>
      </c>
      <c r="D818" s="52" t="s">
        <v>1846</v>
      </c>
      <c r="E818" s="66" t="str">
        <f>IF(ISBLANK(LeaveTracker[[#This Row],[Employee Name]]),"-----",VLOOKUP(LeaveTracker[[#This Row],[Employee Name]],'List of Employees'!$B$4:$H$767,7))</f>
        <v>TICC</v>
      </c>
      <c r="F818" s="66" t="str">
        <f>IF(ISBLANK(LeaveTracker[[#This Row],[Employee Name]]),"-----",VLOOKUP(LeaveTracker[[#This Row],[Employee Name]],'List of Employees'!$B$4:$H$767,6))</f>
        <v>CASUAL</v>
      </c>
      <c r="G818" s="49">
        <v>44874</v>
      </c>
      <c r="H818" s="49">
        <v>44880</v>
      </c>
      <c r="I818" s="50" t="s">
        <v>82</v>
      </c>
      <c r="J818" s="52"/>
      <c r="K818" s="50" t="str">
        <f ca="1">LeaveTracker[[#This Row],[Days]]&amp;" "&amp;LeaveTracker[[#This Row],[Type of Leave]]</f>
        <v>5 VL</v>
      </c>
      <c r="L818" s="9">
        <f ca="1">NETWORKDAYS(LeaveTracker[[#This Row],[Start Date]],LeaveTracker[[#This Row],[End Date]],lstHolidays)</f>
        <v>5</v>
      </c>
      <c r="M818" s="9"/>
    </row>
    <row r="819" spans="1:13" ht="30" customHeight="1" x14ac:dyDescent="0.3">
      <c r="A819" s="50">
        <v>1107</v>
      </c>
      <c r="B819" s="55">
        <v>44882</v>
      </c>
      <c r="C819" s="55">
        <v>44840</v>
      </c>
      <c r="D819" s="52" t="s">
        <v>1740</v>
      </c>
      <c r="E819" s="66" t="str">
        <f>IF(ISBLANK(LeaveTracker[[#This Row],[Employee Name]]),"-----",VLOOKUP(LeaveTracker[[#This Row],[Employee Name]],'List of Employees'!$B$4:$H$767,7))</f>
        <v>ACCOUNTING</v>
      </c>
      <c r="F819" s="66" t="str">
        <f>IF(ISBLANK(LeaveTracker[[#This Row],[Employee Name]]),"-----",VLOOKUP(LeaveTracker[[#This Row],[Employee Name]],'List of Employees'!$B$4:$H$767,6))</f>
        <v>CASUAL</v>
      </c>
      <c r="G819" s="49">
        <v>44838</v>
      </c>
      <c r="H819" s="49">
        <v>44839</v>
      </c>
      <c r="I819" s="50" t="s">
        <v>81</v>
      </c>
      <c r="J819" s="52"/>
      <c r="K819" s="50" t="str">
        <f ca="1">LeaveTracker[[#This Row],[Days]]&amp;" "&amp;LeaveTracker[[#This Row],[Type of Leave]]</f>
        <v>2 SL</v>
      </c>
      <c r="L819" s="9">
        <f ca="1">NETWORKDAYS(LeaveTracker[[#This Row],[Start Date]],LeaveTracker[[#This Row],[End Date]],lstHolidays)</f>
        <v>2</v>
      </c>
      <c r="M819" s="9"/>
    </row>
    <row r="820" spans="1:13" ht="30" customHeight="1" x14ac:dyDescent="0.3">
      <c r="A820" s="50">
        <v>1108</v>
      </c>
      <c r="B820" s="55">
        <v>44882</v>
      </c>
      <c r="C820" s="55">
        <v>44838</v>
      </c>
      <c r="D820" s="52" t="s">
        <v>1753</v>
      </c>
      <c r="E820" s="66" t="str">
        <f>IF(ISBLANK(LeaveTracker[[#This Row],[Employee Name]]),"-----",VLOOKUP(LeaveTracker[[#This Row],[Employee Name]],'List of Employees'!$B$4:$H$767,7))</f>
        <v>TCIS</v>
      </c>
      <c r="F820" s="66" t="str">
        <f>IF(ISBLANK(LeaveTracker[[#This Row],[Employee Name]]),"-----",VLOOKUP(LeaveTracker[[#This Row],[Employee Name]],'List of Employees'!$B$4:$H$767,6))</f>
        <v>JOBCON</v>
      </c>
      <c r="G820" s="49">
        <v>44817</v>
      </c>
      <c r="H820" s="49">
        <v>44817</v>
      </c>
      <c r="I820" s="50" t="s">
        <v>81</v>
      </c>
      <c r="J820" s="52"/>
      <c r="K820" s="50" t="str">
        <f ca="1">LeaveTracker[[#This Row],[Days]]&amp;" "&amp;LeaveTracker[[#This Row],[Type of Leave]]</f>
        <v>1 SL</v>
      </c>
      <c r="L820" s="9">
        <f ca="1">NETWORKDAYS(LeaveTracker[[#This Row],[Start Date]],LeaveTracker[[#This Row],[End Date]],lstHolidays)</f>
        <v>1</v>
      </c>
      <c r="M820" s="9"/>
    </row>
    <row r="821" spans="1:13" ht="30" customHeight="1" x14ac:dyDescent="0.3">
      <c r="A821" s="50">
        <v>1109</v>
      </c>
      <c r="B821" s="55">
        <v>44882</v>
      </c>
      <c r="C821" s="55">
        <v>44862</v>
      </c>
      <c r="D821" s="52" t="s">
        <v>1916</v>
      </c>
      <c r="E821" s="66" t="str">
        <f>IF(ISBLANK(LeaveTracker[[#This Row],[Employee Name]]),"-----",VLOOKUP(LeaveTracker[[#This Row],[Employee Name]],'List of Employees'!$B$4:$H$767,7))</f>
        <v>ONT</v>
      </c>
      <c r="F821" s="66" t="str">
        <f>IF(ISBLANK(LeaveTracker[[#This Row],[Employee Name]]),"-----",VLOOKUP(LeaveTracker[[#This Row],[Employee Name]],'List of Employees'!$B$4:$H$767,6))</f>
        <v>CASUAL</v>
      </c>
      <c r="G821" s="49">
        <v>44868</v>
      </c>
      <c r="H821" s="49">
        <v>44868</v>
      </c>
      <c r="I821" s="50" t="s">
        <v>82</v>
      </c>
      <c r="J821" s="52"/>
      <c r="K821" s="50" t="str">
        <f ca="1">LeaveTracker[[#This Row],[Days]]&amp;" "&amp;LeaveTracker[[#This Row],[Type of Leave]]</f>
        <v>1 VL</v>
      </c>
      <c r="L821" s="9">
        <f ca="1">NETWORKDAYS(LeaveTracker[[#This Row],[Start Date]],LeaveTracker[[#This Row],[End Date]],lstHolidays)</f>
        <v>1</v>
      </c>
      <c r="M821" s="9"/>
    </row>
    <row r="822" spans="1:13" ht="30" customHeight="1" x14ac:dyDescent="0.3">
      <c r="A822" s="50">
        <v>1109</v>
      </c>
      <c r="B822" s="55">
        <v>44882</v>
      </c>
      <c r="C822" s="55">
        <v>44862</v>
      </c>
      <c r="D822" s="52" t="s">
        <v>1916</v>
      </c>
      <c r="E822" s="66" t="str">
        <f>IF(ISBLANK(LeaveTracker[[#This Row],[Employee Name]]),"-----",VLOOKUP(LeaveTracker[[#This Row],[Employee Name]],'List of Employees'!$B$4:$H$767,7))</f>
        <v>ONT</v>
      </c>
      <c r="F822" s="66" t="str">
        <f>IF(ISBLANK(LeaveTracker[[#This Row],[Employee Name]]),"-----",VLOOKUP(LeaveTracker[[#This Row],[Employee Name]],'List of Employees'!$B$4:$H$767,6))</f>
        <v>CASUAL</v>
      </c>
      <c r="G822" s="49">
        <v>44872</v>
      </c>
      <c r="H822" s="49">
        <v>44872</v>
      </c>
      <c r="I822" s="50" t="s">
        <v>82</v>
      </c>
      <c r="J822" s="52"/>
      <c r="K822" s="50" t="str">
        <f ca="1">LeaveTracker[[#This Row],[Days]]&amp;" "&amp;LeaveTracker[[#This Row],[Type of Leave]]</f>
        <v>1 VL</v>
      </c>
      <c r="L822" s="9">
        <f ca="1">NETWORKDAYS(LeaveTracker[[#This Row],[Start Date]],LeaveTracker[[#This Row],[End Date]],lstHolidays)</f>
        <v>1</v>
      </c>
      <c r="M822" s="9"/>
    </row>
    <row r="823" spans="1:13" ht="30" customHeight="1" x14ac:dyDescent="0.3">
      <c r="A823" s="50">
        <v>1109</v>
      </c>
      <c r="B823" s="55">
        <v>44882</v>
      </c>
      <c r="C823" s="55">
        <v>44862</v>
      </c>
      <c r="D823" s="52" t="s">
        <v>1916</v>
      </c>
      <c r="E823" s="66" t="str">
        <f>IF(ISBLANK(LeaveTracker[[#This Row],[Employee Name]]),"-----",VLOOKUP(LeaveTracker[[#This Row],[Employee Name]],'List of Employees'!$B$4:$H$767,7))</f>
        <v>ONT</v>
      </c>
      <c r="F823" s="66" t="str">
        <f>IF(ISBLANK(LeaveTracker[[#This Row],[Employee Name]]),"-----",VLOOKUP(LeaveTracker[[#This Row],[Employee Name]],'List of Employees'!$B$4:$H$767,6))</f>
        <v>CASUAL</v>
      </c>
      <c r="G823" s="49">
        <v>44875</v>
      </c>
      <c r="H823" s="49">
        <v>44875</v>
      </c>
      <c r="I823" s="50" t="s">
        <v>82</v>
      </c>
      <c r="J823" s="52"/>
      <c r="K823" s="50" t="str">
        <f ca="1">LeaveTracker[[#This Row],[Days]]&amp;" "&amp;LeaveTracker[[#This Row],[Type of Leave]]</f>
        <v>1 VL</v>
      </c>
      <c r="L823" s="9">
        <f ca="1">NETWORKDAYS(LeaveTracker[[#This Row],[Start Date]],LeaveTracker[[#This Row],[End Date]],lstHolidays)</f>
        <v>1</v>
      </c>
      <c r="M823" s="9"/>
    </row>
    <row r="824" spans="1:13" ht="30" customHeight="1" x14ac:dyDescent="0.3">
      <c r="A824" s="50">
        <v>1110</v>
      </c>
      <c r="B824" s="55">
        <v>44893</v>
      </c>
      <c r="C824" s="55">
        <v>44872</v>
      </c>
      <c r="D824" s="52" t="s">
        <v>1938</v>
      </c>
      <c r="E824" s="66" t="str">
        <f>IF(ISBLANK(LeaveTracker[[#This Row],[Employee Name]]),"-----",VLOOKUP(LeaveTracker[[#This Row],[Employee Name]],'List of Employees'!$B$4:$H$767,7))</f>
        <v>CHO</v>
      </c>
      <c r="F824" s="66" t="str">
        <f>IF(ISBLANK(LeaveTracker[[#This Row],[Employee Name]]),"-----",VLOOKUP(LeaveTracker[[#This Row],[Employee Name]],'List of Employees'!$B$4:$H$767,6))</f>
        <v>CASUAL</v>
      </c>
      <c r="G824" s="49">
        <v>44810</v>
      </c>
      <c r="H824" s="49">
        <v>44914</v>
      </c>
      <c r="I824" s="50" t="s">
        <v>76</v>
      </c>
      <c r="J824" s="52"/>
      <c r="K824" s="50" t="str">
        <f ca="1">LeaveTracker[[#This Row],[Days]]&amp;" "&amp;LeaveTracker[[#This Row],[Type of Leave]]</f>
        <v>73 Maternity</v>
      </c>
      <c r="L824" s="9">
        <f ca="1">NETWORKDAYS(LeaveTracker[[#This Row],[Start Date]],LeaveTracker[[#This Row],[End Date]],lstHolidays)</f>
        <v>73</v>
      </c>
      <c r="M824" s="9"/>
    </row>
    <row r="825" spans="1:13" ht="30" customHeight="1" x14ac:dyDescent="0.3">
      <c r="A825" s="50">
        <v>1111</v>
      </c>
      <c r="B825" s="55">
        <v>44893</v>
      </c>
      <c r="C825" s="55">
        <v>44886</v>
      </c>
      <c r="D825" s="52" t="s">
        <v>1833</v>
      </c>
      <c r="E825" s="66" t="str">
        <f>IF(ISBLANK(LeaveTracker[[#This Row],[Employee Name]]),"-----",VLOOKUP(LeaveTracker[[#This Row],[Employee Name]],'List of Employees'!$B$4:$H$767,7))</f>
        <v>BIR</v>
      </c>
      <c r="F825" s="66" t="str">
        <f>IF(ISBLANK(LeaveTracker[[#This Row],[Employee Name]]),"-----",VLOOKUP(LeaveTracker[[#This Row],[Employee Name]],'List of Employees'!$B$4:$H$767,6))</f>
        <v>CASUAL</v>
      </c>
      <c r="G825" s="49">
        <v>44876</v>
      </c>
      <c r="H825" s="49">
        <v>44876</v>
      </c>
      <c r="I825" s="50" t="s">
        <v>82</v>
      </c>
      <c r="J825" s="52"/>
      <c r="K825" s="50" t="str">
        <f ca="1">LeaveTracker[[#This Row],[Days]]&amp;" "&amp;LeaveTracker[[#This Row],[Type of Leave]]</f>
        <v>1 VL</v>
      </c>
      <c r="L825" s="9">
        <f ca="1">NETWORKDAYS(LeaveTracker[[#This Row],[Start Date]],LeaveTracker[[#This Row],[End Date]],lstHolidays)</f>
        <v>1</v>
      </c>
      <c r="M825" s="9"/>
    </row>
    <row r="826" spans="1:13" ht="30" customHeight="1" x14ac:dyDescent="0.3">
      <c r="A826" s="50">
        <v>1111</v>
      </c>
      <c r="B826" s="55">
        <v>44893</v>
      </c>
      <c r="C826" s="55">
        <v>44886</v>
      </c>
      <c r="D826" s="52" t="s">
        <v>1833</v>
      </c>
      <c r="E826" s="66" t="str">
        <f>IF(ISBLANK(LeaveTracker[[#This Row],[Employee Name]]),"-----",VLOOKUP(LeaveTracker[[#This Row],[Employee Name]],'List of Employees'!$B$4:$H$767,7))</f>
        <v>BIR</v>
      </c>
      <c r="F826" s="66" t="str">
        <f>IF(ISBLANK(LeaveTracker[[#This Row],[Employee Name]]),"-----",VLOOKUP(LeaveTracker[[#This Row],[Employee Name]],'List of Employees'!$B$4:$H$767,6))</f>
        <v>CASUAL</v>
      </c>
      <c r="G826" s="49">
        <v>44882</v>
      </c>
      <c r="H826" s="49">
        <v>44882</v>
      </c>
      <c r="I826" s="50" t="s">
        <v>82</v>
      </c>
      <c r="J826" s="52"/>
      <c r="K826" s="50" t="str">
        <f ca="1">LeaveTracker[[#This Row],[Days]]&amp;" "&amp;LeaveTracker[[#This Row],[Type of Leave]]</f>
        <v>1 VL</v>
      </c>
      <c r="L826" s="9">
        <f ca="1">NETWORKDAYS(LeaveTracker[[#This Row],[Start Date]],LeaveTracker[[#This Row],[End Date]],lstHolidays)</f>
        <v>1</v>
      </c>
      <c r="M826" s="9"/>
    </row>
    <row r="827" spans="1:13" ht="30" customHeight="1" x14ac:dyDescent="0.3">
      <c r="A827" s="50">
        <v>1112</v>
      </c>
      <c r="B827" s="55">
        <v>44893</v>
      </c>
      <c r="C827" s="55">
        <v>44882</v>
      </c>
      <c r="D827" s="52" t="s">
        <v>1939</v>
      </c>
      <c r="E827" s="66" t="str">
        <f>IF(ISBLANK(LeaveTracker[[#This Row],[Employee Name]]),"-----",VLOOKUP(LeaveTracker[[#This Row],[Employee Name]],'List of Employees'!$B$4:$H$767,7))</f>
        <v>PICNIC GROVE</v>
      </c>
      <c r="F827" s="66" t="str">
        <f>IF(ISBLANK(LeaveTracker[[#This Row],[Employee Name]]),"-----",VLOOKUP(LeaveTracker[[#This Row],[Employee Name]],'List of Employees'!$B$4:$H$767,6))</f>
        <v>CASUAL</v>
      </c>
      <c r="G827" s="49">
        <v>44872</v>
      </c>
      <c r="H827" s="49">
        <v>44874</v>
      </c>
      <c r="I827" s="50" t="s">
        <v>81</v>
      </c>
      <c r="J827" s="52"/>
      <c r="K827" s="50" t="str">
        <f ca="1">LeaveTracker[[#This Row],[Days]]&amp;" "&amp;LeaveTracker[[#This Row],[Type of Leave]]</f>
        <v>3 SL</v>
      </c>
      <c r="L827" s="9">
        <f ca="1">NETWORKDAYS(LeaveTracker[[#This Row],[Start Date]],LeaveTracker[[#This Row],[End Date]],lstHolidays)</f>
        <v>3</v>
      </c>
      <c r="M827" s="9"/>
    </row>
    <row r="828" spans="1:13" ht="30" customHeight="1" x14ac:dyDescent="0.3">
      <c r="A828" s="50">
        <v>1113</v>
      </c>
      <c r="B828" s="55">
        <v>44893</v>
      </c>
      <c r="C828" s="55">
        <v>44882</v>
      </c>
      <c r="D828" s="52" t="s">
        <v>1909</v>
      </c>
      <c r="E828" s="66" t="str">
        <f>IF(ISBLANK(LeaveTracker[[#This Row],[Employee Name]]),"-----",VLOOKUP(LeaveTracker[[#This Row],[Employee Name]],'List of Employees'!$B$4:$H$767,7))</f>
        <v>PICNIC GROVE</v>
      </c>
      <c r="F828" s="66" t="str">
        <f>IF(ISBLANK(LeaveTracker[[#This Row],[Employee Name]]),"-----",VLOOKUP(LeaveTracker[[#This Row],[Employee Name]],'List of Employees'!$B$4:$H$767,6))</f>
        <v>CASUAL</v>
      </c>
      <c r="G828" s="49">
        <v>44896</v>
      </c>
      <c r="H828" s="49">
        <v>44926</v>
      </c>
      <c r="I828" s="50" t="s">
        <v>81</v>
      </c>
      <c r="J828" s="52"/>
      <c r="K828" s="50" t="str">
        <f ca="1">LeaveTracker[[#This Row],[Days]]&amp;" "&amp;LeaveTracker[[#This Row],[Type of Leave]]</f>
        <v>19 SL</v>
      </c>
      <c r="L828" s="9">
        <f ca="1">NETWORKDAYS(LeaveTracker[[#This Row],[Start Date]],LeaveTracker[[#This Row],[End Date]],lstHolidays)</f>
        <v>19</v>
      </c>
      <c r="M828" s="9"/>
    </row>
    <row r="829" spans="1:13" ht="30" customHeight="1" x14ac:dyDescent="0.3">
      <c r="A829" s="50">
        <v>1114</v>
      </c>
      <c r="B829" s="55">
        <v>44893</v>
      </c>
      <c r="C829" s="55">
        <v>44875</v>
      </c>
      <c r="D829" s="52" t="s">
        <v>1940</v>
      </c>
      <c r="E829" s="66" t="str">
        <f>IF(ISBLANK(LeaveTracker[[#This Row],[Employee Name]]),"-----",VLOOKUP(LeaveTracker[[#This Row],[Employee Name]],'List of Employees'!$B$4:$H$767,7))</f>
        <v>SP/VMO</v>
      </c>
      <c r="F829" s="66" t="str">
        <f>IF(ISBLANK(LeaveTracker[[#This Row],[Employee Name]]),"-----",VLOOKUP(LeaveTracker[[#This Row],[Employee Name]],'List of Employees'!$B$4:$H$767,6))</f>
        <v>CASUAL</v>
      </c>
      <c r="G829" s="49">
        <v>44881</v>
      </c>
      <c r="H829" s="49">
        <v>44883</v>
      </c>
      <c r="I829" s="50" t="s">
        <v>82</v>
      </c>
      <c r="J829" s="52" t="s">
        <v>1001</v>
      </c>
      <c r="K829" s="50" t="str">
        <f ca="1">LeaveTracker[[#This Row],[Days]]&amp;" "&amp;LeaveTracker[[#This Row],[Type of Leave]]</f>
        <v>3 VL</v>
      </c>
      <c r="L829" s="9">
        <f ca="1">NETWORKDAYS(LeaveTracker[[#This Row],[Start Date]],LeaveTracker[[#This Row],[End Date]],lstHolidays)</f>
        <v>3</v>
      </c>
      <c r="M829" s="9"/>
    </row>
    <row r="830" spans="1:13" ht="30" customHeight="1" x14ac:dyDescent="0.3">
      <c r="A830" s="50">
        <v>1115</v>
      </c>
      <c r="B830" s="55">
        <v>44893</v>
      </c>
      <c r="C830" s="55">
        <v>44848</v>
      </c>
      <c r="D830" s="52" t="s">
        <v>1941</v>
      </c>
      <c r="E830" s="66" t="str">
        <f>IF(ISBLANK(LeaveTracker[[#This Row],[Employee Name]]),"-----",VLOOKUP(LeaveTracker[[#This Row],[Employee Name]],'List of Employees'!$B$4:$H$767,7))</f>
        <v>CHO</v>
      </c>
      <c r="F830" s="66" t="str">
        <f>IF(ISBLANK(LeaveTracker[[#This Row],[Employee Name]]),"-----",VLOOKUP(LeaveTracker[[#This Row],[Employee Name]],'List of Employees'!$B$4:$H$767,6))</f>
        <v>JOBCON</v>
      </c>
      <c r="G830" s="49">
        <v>44845</v>
      </c>
      <c r="H830" s="49">
        <v>44847</v>
      </c>
      <c r="I830" s="50" t="s">
        <v>297</v>
      </c>
      <c r="J830" s="52" t="s">
        <v>1936</v>
      </c>
      <c r="K830" s="50" t="str">
        <f ca="1">LeaveTracker[[#This Row],[Days]]&amp;" "&amp;LeaveTracker[[#This Row],[Type of Leave]]</f>
        <v>3 OTHER</v>
      </c>
      <c r="L830" s="9">
        <f ca="1">NETWORKDAYS(LeaveTracker[[#This Row],[Start Date]],LeaveTracker[[#This Row],[End Date]],lstHolidays)</f>
        <v>3</v>
      </c>
      <c r="M830" s="9"/>
    </row>
    <row r="831" spans="1:13" ht="30" customHeight="1" x14ac:dyDescent="0.3">
      <c r="A831" s="50">
        <v>1116</v>
      </c>
      <c r="B831" s="55">
        <v>44893</v>
      </c>
      <c r="C831" s="55">
        <v>44867</v>
      </c>
      <c r="D831" s="52" t="s">
        <v>1808</v>
      </c>
      <c r="E831" s="66" t="str">
        <f>IF(ISBLANK(LeaveTracker[[#This Row],[Employee Name]]),"-----",VLOOKUP(LeaveTracker[[#This Row],[Employee Name]],'List of Employees'!$B$4:$H$767,7))</f>
        <v>TICC</v>
      </c>
      <c r="F831" s="66" t="str">
        <f>IF(ISBLANK(LeaveTracker[[#This Row],[Employee Name]]),"-----",VLOOKUP(LeaveTracker[[#This Row],[Employee Name]],'List of Employees'!$B$4:$H$767,6))</f>
        <v>JOBCON</v>
      </c>
      <c r="G831" s="49">
        <v>44862</v>
      </c>
      <c r="H831" s="49">
        <v>44862</v>
      </c>
      <c r="I831" s="50" t="s">
        <v>1019</v>
      </c>
      <c r="J831" s="52" t="s">
        <v>1877</v>
      </c>
      <c r="K831" s="50" t="str">
        <f ca="1">LeaveTracker[[#This Row],[Days]]&amp;" "&amp;LeaveTracker[[#This Row],[Type of Leave]]</f>
        <v>1 WITHOUTPAY</v>
      </c>
      <c r="L831" s="9">
        <f ca="1">NETWORKDAYS(LeaveTracker[[#This Row],[Start Date]],LeaveTracker[[#This Row],[End Date]],lstHolidays)</f>
        <v>1</v>
      </c>
      <c r="M831" s="9"/>
    </row>
    <row r="832" spans="1:13" ht="30" customHeight="1" x14ac:dyDescent="0.3">
      <c r="A832" s="50">
        <v>1117</v>
      </c>
      <c r="B832" s="55">
        <v>44893</v>
      </c>
      <c r="C832" s="55">
        <v>44867</v>
      </c>
      <c r="D832" s="52" t="s">
        <v>1942</v>
      </c>
      <c r="E832" s="66" t="str">
        <f>IF(ISBLANK(LeaveTracker[[#This Row],[Employee Name]]),"-----",VLOOKUP(LeaveTracker[[#This Row],[Employee Name]],'List of Employees'!$B$4:$H$767,7))</f>
        <v>TICC</v>
      </c>
      <c r="F832" s="66" t="str">
        <f>IF(ISBLANK(LeaveTracker[[#This Row],[Employee Name]]),"-----",VLOOKUP(LeaveTracker[[#This Row],[Employee Name]],'List of Employees'!$B$4:$H$767,6))</f>
        <v>JOBCON</v>
      </c>
      <c r="G832" s="49">
        <v>44865</v>
      </c>
      <c r="H832" s="49">
        <v>44865</v>
      </c>
      <c r="I832" s="50" t="s">
        <v>1019</v>
      </c>
      <c r="J832" s="52" t="s">
        <v>1877</v>
      </c>
      <c r="K832" s="50" t="str">
        <f ca="1">LeaveTracker[[#This Row],[Days]]&amp;" "&amp;LeaveTracker[[#This Row],[Type of Leave]]</f>
        <v>1 WITHOUTPAY</v>
      </c>
      <c r="L832" s="9">
        <f ca="1">NETWORKDAYS(LeaveTracker[[#This Row],[Start Date]],LeaveTracker[[#This Row],[End Date]],lstHolidays)</f>
        <v>1</v>
      </c>
      <c r="M832" s="9"/>
    </row>
    <row r="833" spans="1:13" ht="30" customHeight="1" x14ac:dyDescent="0.3">
      <c r="A833" s="50">
        <v>1118</v>
      </c>
      <c r="B833" s="55">
        <v>44893</v>
      </c>
      <c r="C833" s="55">
        <v>44845</v>
      </c>
      <c r="D833" s="52" t="s">
        <v>1943</v>
      </c>
      <c r="E833" s="66" t="str">
        <f>IF(ISBLANK(LeaveTracker[[#This Row],[Employee Name]]),"-----",VLOOKUP(LeaveTracker[[#This Row],[Employee Name]],'List of Employees'!$B$4:$H$767,7))</f>
        <v>TCNHS-ISHS</v>
      </c>
      <c r="F833" s="66" t="str">
        <f>IF(ISBLANK(LeaveTracker[[#This Row],[Employee Name]]),"-----",VLOOKUP(LeaveTracker[[#This Row],[Employee Name]],'List of Employees'!$B$4:$H$767,6))</f>
        <v>JOBCON</v>
      </c>
      <c r="G833" s="49">
        <v>44838</v>
      </c>
      <c r="H833" s="49">
        <v>44838</v>
      </c>
      <c r="I833" s="50" t="s">
        <v>1019</v>
      </c>
      <c r="J833" s="52" t="s">
        <v>1877</v>
      </c>
      <c r="K833" s="50" t="str">
        <f ca="1">LeaveTracker[[#This Row],[Days]]&amp;" "&amp;LeaveTracker[[#This Row],[Type of Leave]]</f>
        <v>1 WITHOUTPAY</v>
      </c>
      <c r="L833" s="9">
        <f ca="1">NETWORKDAYS(LeaveTracker[[#This Row],[Start Date]],LeaveTracker[[#This Row],[End Date]],lstHolidays)</f>
        <v>1</v>
      </c>
      <c r="M833" s="9"/>
    </row>
    <row r="834" spans="1:13" ht="30" customHeight="1" x14ac:dyDescent="0.3">
      <c r="A834" s="50">
        <v>1119</v>
      </c>
      <c r="B834" s="55">
        <v>44893</v>
      </c>
      <c r="C834" s="55">
        <v>44872</v>
      </c>
      <c r="D834" s="52" t="s">
        <v>1823</v>
      </c>
      <c r="E834" s="66" t="str">
        <f>IF(ISBLANK(LeaveTracker[[#This Row],[Employee Name]]),"-----",VLOOKUP(LeaveTracker[[#This Row],[Employee Name]],'List of Employees'!$B$4:$H$767,7))</f>
        <v>ONT</v>
      </c>
      <c r="F834" s="66" t="str">
        <f>IF(ISBLANK(LeaveTracker[[#This Row],[Employee Name]]),"-----",VLOOKUP(LeaveTracker[[#This Row],[Employee Name]],'List of Employees'!$B$4:$H$767,6))</f>
        <v>CASUAL</v>
      </c>
      <c r="G834" s="49">
        <v>44884</v>
      </c>
      <c r="H834" s="49">
        <v>44894</v>
      </c>
      <c r="I834" s="50" t="s">
        <v>82</v>
      </c>
      <c r="J834" s="52"/>
      <c r="K834" s="50" t="str">
        <f ca="1">LeaveTracker[[#This Row],[Days]]&amp;" "&amp;LeaveTracker[[#This Row],[Type of Leave]]</f>
        <v>7 VL</v>
      </c>
      <c r="L834" s="9">
        <f ca="1">NETWORKDAYS(LeaveTracker[[#This Row],[Start Date]],LeaveTracker[[#This Row],[End Date]],lstHolidays)</f>
        <v>7</v>
      </c>
      <c r="M834" s="9"/>
    </row>
    <row r="835" spans="1:13" ht="30" customHeight="1" x14ac:dyDescent="0.3">
      <c r="A835" s="50">
        <v>1120</v>
      </c>
      <c r="B835" s="55">
        <v>44893</v>
      </c>
      <c r="C835" s="55">
        <v>44859</v>
      </c>
      <c r="D835" s="52" t="s">
        <v>1823</v>
      </c>
      <c r="E835" s="66" t="str">
        <f>IF(ISBLANK(LeaveTracker[[#This Row],[Employee Name]]),"-----",VLOOKUP(LeaveTracker[[#This Row],[Employee Name]],'List of Employees'!$B$4:$H$767,7))</f>
        <v>ONT</v>
      </c>
      <c r="F835" s="66" t="str">
        <f>IF(ISBLANK(LeaveTracker[[#This Row],[Employee Name]]),"-----",VLOOKUP(LeaveTracker[[#This Row],[Employee Name]],'List of Employees'!$B$4:$H$767,6))</f>
        <v>CASUAL</v>
      </c>
      <c r="G835" s="49">
        <v>44849</v>
      </c>
      <c r="H835" s="49">
        <v>44851</v>
      </c>
      <c r="I835" s="50" t="s">
        <v>81</v>
      </c>
      <c r="J835" s="52"/>
      <c r="K835" s="50" t="str">
        <f ca="1">LeaveTracker[[#This Row],[Days]]&amp;" "&amp;LeaveTracker[[#This Row],[Type of Leave]]</f>
        <v>1 SL</v>
      </c>
      <c r="L835" s="9">
        <f ca="1">NETWORKDAYS(LeaveTracker[[#This Row],[Start Date]],LeaveTracker[[#This Row],[End Date]],lstHolidays)</f>
        <v>1</v>
      </c>
      <c r="M835" s="9"/>
    </row>
    <row r="836" spans="1:13" ht="30" customHeight="1" x14ac:dyDescent="0.3">
      <c r="A836" s="50">
        <v>1121</v>
      </c>
      <c r="B836" s="55">
        <v>44893</v>
      </c>
      <c r="C836" s="55">
        <v>44851</v>
      </c>
      <c r="D836" s="52" t="s">
        <v>1823</v>
      </c>
      <c r="E836" s="66" t="str">
        <f>IF(ISBLANK(LeaveTracker[[#This Row],[Employee Name]]),"-----",VLOOKUP(LeaveTracker[[#This Row],[Employee Name]],'List of Employees'!$B$4:$H$767,7))</f>
        <v>ONT</v>
      </c>
      <c r="F836" s="66" t="str">
        <f>IF(ISBLANK(LeaveTracker[[#This Row],[Employee Name]]),"-----",VLOOKUP(LeaveTracker[[#This Row],[Employee Name]],'List of Employees'!$B$4:$H$767,6))</f>
        <v>CASUAL</v>
      </c>
      <c r="G836" s="49">
        <v>44839</v>
      </c>
      <c r="H836" s="49">
        <v>44842</v>
      </c>
      <c r="I836" s="50" t="s">
        <v>81</v>
      </c>
      <c r="J836" s="52"/>
      <c r="K836" s="50" t="str">
        <f ca="1">LeaveTracker[[#This Row],[Days]]&amp;" "&amp;LeaveTracker[[#This Row],[Type of Leave]]</f>
        <v>3 SL</v>
      </c>
      <c r="L836" s="9">
        <f ca="1">NETWORKDAYS(LeaveTracker[[#This Row],[Start Date]],LeaveTracker[[#This Row],[End Date]],lstHolidays)</f>
        <v>3</v>
      </c>
      <c r="M836" s="9"/>
    </row>
    <row r="837" spans="1:13" ht="30" customHeight="1" x14ac:dyDescent="0.3">
      <c r="A837" s="50">
        <v>1122</v>
      </c>
      <c r="B837" s="55">
        <v>44893</v>
      </c>
      <c r="C837" s="55">
        <v>44844</v>
      </c>
      <c r="D837" s="52" t="s">
        <v>1939</v>
      </c>
      <c r="E837" s="66" t="str">
        <f>IF(ISBLANK(LeaveTracker[[#This Row],[Employee Name]]),"-----",VLOOKUP(LeaveTracker[[#This Row],[Employee Name]],'List of Employees'!$B$4:$H$767,7))</f>
        <v>PICNIC GROVE</v>
      </c>
      <c r="F837" s="66" t="str">
        <f>IF(ISBLANK(LeaveTracker[[#This Row],[Employee Name]]),"-----",VLOOKUP(LeaveTracker[[#This Row],[Employee Name]],'List of Employees'!$B$4:$H$767,6))</f>
        <v>CASUAL</v>
      </c>
      <c r="G837" s="49">
        <v>44830</v>
      </c>
      <c r="H837" s="49">
        <v>44841</v>
      </c>
      <c r="I837" s="50" t="s">
        <v>81</v>
      </c>
      <c r="J837" s="52"/>
      <c r="K837" s="50" t="str">
        <f ca="1">LeaveTracker[[#This Row],[Days]]&amp;" "&amp;LeaveTracker[[#This Row],[Type of Leave]]</f>
        <v>10 SL</v>
      </c>
      <c r="L837" s="9">
        <f ca="1">NETWORKDAYS(LeaveTracker[[#This Row],[Start Date]],LeaveTracker[[#This Row],[End Date]],lstHolidays)</f>
        <v>10</v>
      </c>
      <c r="M837" s="9"/>
    </row>
    <row r="838" spans="1:13" ht="30" customHeight="1" x14ac:dyDescent="0.3">
      <c r="A838" s="50">
        <v>1123</v>
      </c>
      <c r="B838" s="55">
        <v>44893</v>
      </c>
      <c r="C838" s="55">
        <v>44870</v>
      </c>
      <c r="D838" s="52" t="s">
        <v>1939</v>
      </c>
      <c r="E838" s="66" t="str">
        <f>IF(ISBLANK(LeaveTracker[[#This Row],[Employee Name]]),"-----",VLOOKUP(LeaveTracker[[#This Row],[Employee Name]],'List of Employees'!$B$4:$H$767,7))</f>
        <v>PICNIC GROVE</v>
      </c>
      <c r="F838" s="66" t="str">
        <f>IF(ISBLANK(LeaveTracker[[#This Row],[Employee Name]]),"-----",VLOOKUP(LeaveTracker[[#This Row],[Employee Name]],'List of Employees'!$B$4:$H$767,6))</f>
        <v>CASUAL</v>
      </c>
      <c r="G838" s="49">
        <v>44875</v>
      </c>
      <c r="H838" s="49">
        <v>44875</v>
      </c>
      <c r="I838" s="50" t="s">
        <v>82</v>
      </c>
      <c r="J838" s="52"/>
      <c r="K838" s="50" t="str">
        <f ca="1">LeaveTracker[[#This Row],[Days]]&amp;" "&amp;LeaveTracker[[#This Row],[Type of Leave]]</f>
        <v>1 VL</v>
      </c>
      <c r="L838" s="9">
        <f ca="1">NETWORKDAYS(LeaveTracker[[#This Row],[Start Date]],LeaveTracker[[#This Row],[End Date]],lstHolidays)</f>
        <v>1</v>
      </c>
      <c r="M838" s="9"/>
    </row>
    <row r="839" spans="1:13" ht="30" customHeight="1" x14ac:dyDescent="0.3">
      <c r="A839" s="50">
        <v>1123</v>
      </c>
      <c r="B839" s="55">
        <v>44893</v>
      </c>
      <c r="C839" s="55">
        <v>44870</v>
      </c>
      <c r="D839" s="52" t="s">
        <v>1939</v>
      </c>
      <c r="E839" s="66" t="str">
        <f>IF(ISBLANK(LeaveTracker[[#This Row],[Employee Name]]),"-----",VLOOKUP(LeaveTracker[[#This Row],[Employee Name]],'List of Employees'!$B$4:$H$767,7))</f>
        <v>PICNIC GROVE</v>
      </c>
      <c r="F839" s="66" t="str">
        <f>IF(ISBLANK(LeaveTracker[[#This Row],[Employee Name]]),"-----",VLOOKUP(LeaveTracker[[#This Row],[Employee Name]],'List of Employees'!$B$4:$H$767,6))</f>
        <v>CASUAL</v>
      </c>
      <c r="G839" s="49">
        <v>44877</v>
      </c>
      <c r="H839" s="49">
        <v>44880</v>
      </c>
      <c r="I839" s="50" t="s">
        <v>82</v>
      </c>
      <c r="J839" s="52"/>
      <c r="K839" s="50" t="str">
        <f ca="1">LeaveTracker[[#This Row],[Days]]&amp;" "&amp;LeaveTracker[[#This Row],[Type of Leave]]</f>
        <v>2 VL</v>
      </c>
      <c r="L839" s="9">
        <f ca="1">NETWORKDAYS(LeaveTracker[[#This Row],[Start Date]],LeaveTracker[[#This Row],[End Date]],lstHolidays)</f>
        <v>2</v>
      </c>
      <c r="M839" s="9"/>
    </row>
    <row r="840" spans="1:13" ht="30" customHeight="1" x14ac:dyDescent="0.3">
      <c r="A840" s="50">
        <v>1124</v>
      </c>
      <c r="B840" s="55">
        <v>44893</v>
      </c>
      <c r="C840" s="55">
        <v>44837</v>
      </c>
      <c r="D840" s="52" t="s">
        <v>1944</v>
      </c>
      <c r="E840" s="66" t="str">
        <f>IF(ISBLANK(LeaveTracker[[#This Row],[Employee Name]]),"-----",VLOOKUP(LeaveTracker[[#This Row],[Employee Name]],'List of Employees'!$B$4:$H$767,7))</f>
        <v>GSO</v>
      </c>
      <c r="F840" s="66" t="str">
        <f>IF(ISBLANK(LeaveTracker[[#This Row],[Employee Name]]),"-----",VLOOKUP(LeaveTracker[[#This Row],[Employee Name]],'List of Employees'!$B$4:$H$767,6))</f>
        <v>PERMANENT</v>
      </c>
      <c r="G840" s="49">
        <v>44848</v>
      </c>
      <c r="H840" s="49">
        <v>44848</v>
      </c>
      <c r="I840" s="50" t="s">
        <v>297</v>
      </c>
      <c r="J840" s="52" t="s">
        <v>158</v>
      </c>
      <c r="K840" s="50" t="str">
        <f ca="1">LeaveTracker[[#This Row],[Days]]&amp;" "&amp;LeaveTracker[[#This Row],[Type of Leave]]</f>
        <v>1 OTHER</v>
      </c>
      <c r="L840" s="9">
        <f ca="1">NETWORKDAYS(LeaveTracker[[#This Row],[Start Date]],LeaveTracker[[#This Row],[End Date]],lstHolidays)</f>
        <v>1</v>
      </c>
      <c r="M840" s="9"/>
    </row>
    <row r="841" spans="1:13" ht="30" customHeight="1" x14ac:dyDescent="0.3">
      <c r="A841" s="50">
        <v>1125</v>
      </c>
      <c r="B841" s="55">
        <v>44893</v>
      </c>
      <c r="C841" s="55">
        <v>44861</v>
      </c>
      <c r="D841" s="52" t="s">
        <v>1944</v>
      </c>
      <c r="E841" s="66" t="str">
        <f>IF(ISBLANK(LeaveTracker[[#This Row],[Employee Name]]),"-----",VLOOKUP(LeaveTracker[[#This Row],[Employee Name]],'List of Employees'!$B$4:$H$767,7))</f>
        <v>GSO</v>
      </c>
      <c r="F841" s="66" t="str">
        <f>IF(ISBLANK(LeaveTracker[[#This Row],[Employee Name]]),"-----",VLOOKUP(LeaveTracker[[#This Row],[Employee Name]],'List of Employees'!$B$4:$H$767,6))</f>
        <v>PERMANENT</v>
      </c>
      <c r="G841" s="49">
        <v>44881</v>
      </c>
      <c r="H841" s="49">
        <v>44895</v>
      </c>
      <c r="I841" s="50" t="s">
        <v>82</v>
      </c>
      <c r="J841" s="52"/>
      <c r="K841" s="50" t="str">
        <f ca="1">LeaveTracker[[#This Row],[Days]]&amp;" "&amp;LeaveTracker[[#This Row],[Type of Leave]]</f>
        <v>11 VL</v>
      </c>
      <c r="L841" s="9">
        <f ca="1">NETWORKDAYS(LeaveTracker[[#This Row],[Start Date]],LeaveTracker[[#This Row],[End Date]],lstHolidays)</f>
        <v>11</v>
      </c>
      <c r="M841" s="9"/>
    </row>
    <row r="842" spans="1:13" ht="30" customHeight="1" x14ac:dyDescent="0.3">
      <c r="A842" s="50">
        <v>1126</v>
      </c>
      <c r="B842" s="55">
        <v>44893</v>
      </c>
      <c r="C842" s="55">
        <v>44838</v>
      </c>
      <c r="D842" s="52" t="s">
        <v>2420</v>
      </c>
      <c r="E842" s="66" t="str">
        <f>IF(ISBLANK(LeaveTracker[[#This Row],[Employee Name]]),"-----",VLOOKUP(LeaveTracker[[#This Row],[Employee Name]],'List of Employees'!$B$4:$H$767,7))</f>
        <v>ONT</v>
      </c>
      <c r="F842" s="66" t="str">
        <f>IF(ISBLANK(LeaveTracker[[#This Row],[Employee Name]]),"-----",VLOOKUP(LeaveTracker[[#This Row],[Employee Name]],'List of Employees'!$B$4:$H$767,6))</f>
        <v>CASUAL</v>
      </c>
      <c r="G842" s="49">
        <v>44851</v>
      </c>
      <c r="H842" s="49">
        <v>44852</v>
      </c>
      <c r="I842" s="50" t="s">
        <v>297</v>
      </c>
      <c r="J842" s="52" t="s">
        <v>1000</v>
      </c>
      <c r="K842" s="50" t="str">
        <f ca="1">LeaveTracker[[#This Row],[Days]]&amp;" "&amp;LeaveTracker[[#This Row],[Type of Leave]]</f>
        <v>2 OTHER</v>
      </c>
      <c r="L842" s="9">
        <f ca="1">NETWORKDAYS(LeaveTracker[[#This Row],[Start Date]],LeaveTracker[[#This Row],[End Date]],lstHolidays)</f>
        <v>2</v>
      </c>
      <c r="M842" s="9"/>
    </row>
    <row r="843" spans="1:13" ht="30" customHeight="1" x14ac:dyDescent="0.3">
      <c r="A843" s="50">
        <v>1127</v>
      </c>
      <c r="B843" s="55">
        <v>44893</v>
      </c>
      <c r="C843" s="55">
        <v>44839</v>
      </c>
      <c r="D843" s="52" t="s">
        <v>1946</v>
      </c>
      <c r="E843" s="66" t="str">
        <f>IF(ISBLANK(LeaveTracker[[#This Row],[Employee Name]]),"-----",VLOOKUP(LeaveTracker[[#This Row],[Employee Name]],'List of Employees'!$B$4:$H$767,7))</f>
        <v>PICNIC GROVE</v>
      </c>
      <c r="F843" s="66" t="str">
        <f>IF(ISBLANK(LeaveTracker[[#This Row],[Employee Name]]),"-----",VLOOKUP(LeaveTracker[[#This Row],[Employee Name]],'List of Employees'!$B$4:$H$767,6))</f>
        <v>CASUAL</v>
      </c>
      <c r="G843" s="49">
        <v>44832</v>
      </c>
      <c r="H843" s="49">
        <v>44836</v>
      </c>
      <c r="I843" s="50" t="s">
        <v>81</v>
      </c>
      <c r="J843" s="52"/>
      <c r="K843" s="50" t="str">
        <f ca="1">LeaveTracker[[#This Row],[Days]]&amp;" "&amp;LeaveTracker[[#This Row],[Type of Leave]]</f>
        <v>3 SL</v>
      </c>
      <c r="L843" s="9">
        <f ca="1">NETWORKDAYS(LeaveTracker[[#This Row],[Start Date]],LeaveTracker[[#This Row],[End Date]],lstHolidays)</f>
        <v>3</v>
      </c>
      <c r="M843" s="9"/>
    </row>
    <row r="844" spans="1:13" ht="30" customHeight="1" x14ac:dyDescent="0.3">
      <c r="A844" s="50">
        <v>1128</v>
      </c>
      <c r="B844" s="55">
        <v>44893</v>
      </c>
      <c r="C844" s="55">
        <v>44867</v>
      </c>
      <c r="D844" s="52" t="s">
        <v>1947</v>
      </c>
      <c r="E844" s="66" t="str">
        <f>IF(ISBLANK(LeaveTracker[[#This Row],[Employee Name]]),"-----",VLOOKUP(LeaveTracker[[#This Row],[Employee Name]],'List of Employees'!$B$4:$H$767,7))</f>
        <v>TICC</v>
      </c>
      <c r="F844" s="66" t="str">
        <f>IF(ISBLANK(LeaveTracker[[#This Row],[Employee Name]]),"-----",VLOOKUP(LeaveTracker[[#This Row],[Employee Name]],'List of Employees'!$B$4:$H$767,6))</f>
        <v>JOBCON</v>
      </c>
      <c r="G844" s="49">
        <v>44850</v>
      </c>
      <c r="H844" s="49">
        <v>44852</v>
      </c>
      <c r="I844" s="50" t="s">
        <v>1019</v>
      </c>
      <c r="J844" s="52" t="s">
        <v>1877</v>
      </c>
      <c r="K844" s="50" t="str">
        <f ca="1">LeaveTracker[[#This Row],[Days]]&amp;" "&amp;LeaveTracker[[#This Row],[Type of Leave]]</f>
        <v>2 WITHOUTPAY</v>
      </c>
      <c r="L844" s="9">
        <f ca="1">NETWORKDAYS(LeaveTracker[[#This Row],[Start Date]],LeaveTracker[[#This Row],[End Date]],lstHolidays)</f>
        <v>2</v>
      </c>
      <c r="M844" s="9"/>
    </row>
    <row r="845" spans="1:13" ht="30" customHeight="1" x14ac:dyDescent="0.3">
      <c r="A845" s="50">
        <v>1129</v>
      </c>
      <c r="B845" s="55">
        <v>44893</v>
      </c>
      <c r="C845" s="55">
        <v>44881</v>
      </c>
      <c r="D845" s="52" t="s">
        <v>685</v>
      </c>
      <c r="E845" s="66">
        <f>IF(ISBLANK(LeaveTracker[[#This Row],[Employee Name]]),"-----",VLOOKUP(LeaveTracker[[#This Row],[Employee Name]],'List of Employees'!$B$4:$H$767,7))</f>
        <v>0</v>
      </c>
      <c r="F845" s="66" t="str">
        <f>IF(ISBLANK(LeaveTracker[[#This Row],[Employee Name]]),"-----",VLOOKUP(LeaveTracker[[#This Row],[Employee Name]],'List of Employees'!$B$4:$H$767,6))</f>
        <v>JOBCON</v>
      </c>
      <c r="G845" s="49">
        <v>44874</v>
      </c>
      <c r="H845" s="49">
        <v>44880</v>
      </c>
      <c r="I845" s="50" t="s">
        <v>297</v>
      </c>
      <c r="J845" s="52" t="s">
        <v>1936</v>
      </c>
      <c r="K845" s="50" t="str">
        <f ca="1">LeaveTracker[[#This Row],[Days]]&amp;" "&amp;LeaveTracker[[#This Row],[Type of Leave]]</f>
        <v>5 OTHER</v>
      </c>
      <c r="L845" s="9">
        <f ca="1">NETWORKDAYS(LeaveTracker[[#This Row],[Start Date]],LeaveTracker[[#This Row],[End Date]],lstHolidays)</f>
        <v>5</v>
      </c>
      <c r="M845" s="9"/>
    </row>
    <row r="846" spans="1:13" ht="30" customHeight="1" x14ac:dyDescent="0.3">
      <c r="A846" s="50">
        <v>1130</v>
      </c>
      <c r="B846" s="55">
        <v>44893</v>
      </c>
      <c r="C846" s="55">
        <v>44862</v>
      </c>
      <c r="D846" s="52" t="s">
        <v>1317</v>
      </c>
      <c r="E846" s="66" t="str">
        <f>IF(ISBLANK(LeaveTracker[[#This Row],[Employee Name]]),"-----",VLOOKUP(LeaveTracker[[#This Row],[Employee Name]],'List of Employees'!$B$4:$H$767,7))</f>
        <v>CHO</v>
      </c>
      <c r="F846" s="66" t="str">
        <f>IF(ISBLANK(LeaveTracker[[#This Row],[Employee Name]]),"-----",VLOOKUP(LeaveTracker[[#This Row],[Employee Name]],'List of Employees'!$B$4:$H$767,6))</f>
        <v>PERMANENT</v>
      </c>
      <c r="G846" s="49">
        <v>44867</v>
      </c>
      <c r="H846" s="49">
        <v>44868</v>
      </c>
      <c r="I846" s="50" t="s">
        <v>82</v>
      </c>
      <c r="J846" s="52"/>
      <c r="K846" s="50" t="str">
        <f ca="1">LeaveTracker[[#This Row],[Days]]&amp;" "&amp;LeaveTracker[[#This Row],[Type of Leave]]</f>
        <v>1 VL</v>
      </c>
      <c r="L846" s="9">
        <f ca="1">NETWORKDAYS(LeaveTracker[[#This Row],[Start Date]],LeaveTracker[[#This Row],[End Date]],lstHolidays)</f>
        <v>1</v>
      </c>
      <c r="M846" s="9"/>
    </row>
    <row r="847" spans="1:13" ht="30" customHeight="1" x14ac:dyDescent="0.3">
      <c r="A847" s="50">
        <v>1131</v>
      </c>
      <c r="B847" s="55">
        <v>44893</v>
      </c>
      <c r="C847" s="55">
        <v>44886</v>
      </c>
      <c r="D847" s="52" t="s">
        <v>1317</v>
      </c>
      <c r="E847" s="66" t="str">
        <f>IF(ISBLANK(LeaveTracker[[#This Row],[Employee Name]]),"-----",VLOOKUP(LeaveTracker[[#This Row],[Employee Name]],'List of Employees'!$B$4:$H$767,7))</f>
        <v>CHO</v>
      </c>
      <c r="F847" s="66" t="str">
        <f>IF(ISBLANK(LeaveTracker[[#This Row],[Employee Name]]),"-----",VLOOKUP(LeaveTracker[[#This Row],[Employee Name]],'List of Employees'!$B$4:$H$767,6))</f>
        <v>PERMANENT</v>
      </c>
      <c r="G847" s="49">
        <v>44851</v>
      </c>
      <c r="H847" s="49">
        <v>44853</v>
      </c>
      <c r="I847" s="50" t="s">
        <v>81</v>
      </c>
      <c r="J847" s="52"/>
      <c r="K847" s="50" t="str">
        <f ca="1">LeaveTracker[[#This Row],[Days]]&amp;" "&amp;LeaveTracker[[#This Row],[Type of Leave]]</f>
        <v>3 SL</v>
      </c>
      <c r="L847" s="9">
        <f ca="1">NETWORKDAYS(LeaveTracker[[#This Row],[Start Date]],LeaveTracker[[#This Row],[End Date]],lstHolidays)</f>
        <v>3</v>
      </c>
      <c r="M847" s="9"/>
    </row>
    <row r="848" spans="1:13" ht="30" customHeight="1" x14ac:dyDescent="0.3">
      <c r="A848" s="50">
        <v>1132</v>
      </c>
      <c r="B848" s="55">
        <v>44893</v>
      </c>
      <c r="C848" s="55">
        <v>44851</v>
      </c>
      <c r="D848" s="52" t="s">
        <v>1948</v>
      </c>
      <c r="E848" s="66" t="str">
        <f>IF(ISBLANK(LeaveTracker[[#This Row],[Employee Name]]),"-----",VLOOKUP(LeaveTracker[[#This Row],[Employee Name]],'List of Employees'!$B$4:$H$767,7))</f>
        <v>CENRO</v>
      </c>
      <c r="F848" s="66" t="str">
        <f>IF(ISBLANK(LeaveTracker[[#This Row],[Employee Name]]),"-----",VLOOKUP(LeaveTracker[[#This Row],[Employee Name]],'List of Employees'!$B$4:$H$767,6))</f>
        <v>CASUAL</v>
      </c>
      <c r="G848" s="49">
        <v>44858</v>
      </c>
      <c r="H848" s="49">
        <v>44859</v>
      </c>
      <c r="I848" s="50" t="s">
        <v>82</v>
      </c>
      <c r="J848" s="52" t="s">
        <v>1001</v>
      </c>
      <c r="K848" s="50" t="str">
        <f ca="1">LeaveTracker[[#This Row],[Days]]&amp;" "&amp;LeaveTracker[[#This Row],[Type of Leave]]</f>
        <v>2 VL</v>
      </c>
      <c r="L848" s="9">
        <f ca="1">NETWORKDAYS(LeaveTracker[[#This Row],[Start Date]],LeaveTracker[[#This Row],[End Date]],lstHolidays)</f>
        <v>2</v>
      </c>
      <c r="M848" s="9"/>
    </row>
    <row r="849" spans="1:13" ht="30" customHeight="1" x14ac:dyDescent="0.3">
      <c r="A849" s="50">
        <v>1133</v>
      </c>
      <c r="B849" s="55">
        <v>44893</v>
      </c>
      <c r="C849" s="55">
        <v>44839</v>
      </c>
      <c r="D849" s="52" t="s">
        <v>2459</v>
      </c>
      <c r="E849" s="66" t="str">
        <f>IF(ISBLANK(LeaveTracker[[#This Row],[Employee Name]]),"-----",VLOOKUP(LeaveTracker[[#This Row],[Employee Name]],'List of Employees'!$B$4:$H$767,7))</f>
        <v>CCT</v>
      </c>
      <c r="F849" s="66" t="str">
        <f>IF(ISBLANK(LeaveTracker[[#This Row],[Employee Name]]),"-----",VLOOKUP(LeaveTracker[[#This Row],[Employee Name]],'List of Employees'!$B$4:$H$767,6))</f>
        <v>CASUAL</v>
      </c>
      <c r="G849" s="49">
        <v>44837</v>
      </c>
      <c r="H849" s="49">
        <v>44838</v>
      </c>
      <c r="I849" s="50" t="s">
        <v>81</v>
      </c>
      <c r="J849" s="52"/>
      <c r="K849" s="50" t="str">
        <f ca="1">LeaveTracker[[#This Row],[Days]]&amp;" "&amp;LeaveTracker[[#This Row],[Type of Leave]]</f>
        <v>2 SL</v>
      </c>
      <c r="L849" s="9">
        <f ca="1">NETWORKDAYS(LeaveTracker[[#This Row],[Start Date]],LeaveTracker[[#This Row],[End Date]],lstHolidays)</f>
        <v>2</v>
      </c>
      <c r="M849" s="9"/>
    </row>
    <row r="850" spans="1:13" ht="30" customHeight="1" x14ac:dyDescent="0.3">
      <c r="A850" s="50">
        <v>1134</v>
      </c>
      <c r="B850" s="55">
        <v>44893</v>
      </c>
      <c r="C850" s="55">
        <v>44721</v>
      </c>
      <c r="D850" s="52" t="s">
        <v>1949</v>
      </c>
      <c r="E850" s="66" t="str">
        <f>IF(ISBLANK(LeaveTracker[[#This Row],[Employee Name]]),"-----",VLOOKUP(LeaveTracker[[#This Row],[Employee Name]],'List of Employees'!$B$4:$H$767,7))</f>
        <v>TICC</v>
      </c>
      <c r="F850" s="66" t="str">
        <f>IF(ISBLANK(LeaveTracker[[#This Row],[Employee Name]]),"-----",VLOOKUP(LeaveTracker[[#This Row],[Employee Name]],'List of Employees'!$B$4:$H$767,6))</f>
        <v>CASUAL</v>
      </c>
      <c r="G850" s="49">
        <v>44719</v>
      </c>
      <c r="H850" s="49">
        <v>44719</v>
      </c>
      <c r="I850" s="50" t="s">
        <v>81</v>
      </c>
      <c r="J850" s="52"/>
      <c r="K850" s="50" t="str">
        <f ca="1">LeaveTracker[[#This Row],[Days]]&amp;" "&amp;LeaveTracker[[#This Row],[Type of Leave]]</f>
        <v>1 SL</v>
      </c>
      <c r="L850" s="9">
        <f ca="1">NETWORKDAYS(LeaveTracker[[#This Row],[Start Date]],LeaveTracker[[#This Row],[End Date]],lstHolidays)</f>
        <v>1</v>
      </c>
      <c r="M850" s="9"/>
    </row>
    <row r="851" spans="1:13" ht="30" customHeight="1" x14ac:dyDescent="0.3">
      <c r="A851" s="50">
        <v>1135</v>
      </c>
      <c r="B851" s="55">
        <v>44893</v>
      </c>
      <c r="C851" s="55">
        <v>44853</v>
      </c>
      <c r="D851" s="52" t="s">
        <v>1950</v>
      </c>
      <c r="E851" s="66" t="str">
        <f>IF(ISBLANK(LeaveTracker[[#This Row],[Employee Name]]),"-----",VLOOKUP(LeaveTracker[[#This Row],[Employee Name]],'List of Employees'!$B$4:$H$767,7))</f>
        <v>EEO/CITY MARKET</v>
      </c>
      <c r="F851" s="66" t="str">
        <f>IF(ISBLANK(LeaveTracker[[#This Row],[Employee Name]]),"-----",VLOOKUP(LeaveTracker[[#This Row],[Employee Name]],'List of Employees'!$B$4:$H$767,6))</f>
        <v>CASUAL</v>
      </c>
      <c r="G851" s="49">
        <v>44852</v>
      </c>
      <c r="H851" s="49">
        <v>44852</v>
      </c>
      <c r="I851" s="50" t="s">
        <v>297</v>
      </c>
      <c r="J851" s="52" t="s">
        <v>1000</v>
      </c>
      <c r="K851" s="50" t="str">
        <f ca="1">LeaveTracker[[#This Row],[Days]]&amp;" "&amp;LeaveTracker[[#This Row],[Type of Leave]]</f>
        <v>1 OTHER</v>
      </c>
      <c r="L851" s="9">
        <f ca="1">NETWORKDAYS(LeaveTracker[[#This Row],[Start Date]],LeaveTracker[[#This Row],[End Date]],lstHolidays)</f>
        <v>1</v>
      </c>
      <c r="M851" s="9"/>
    </row>
    <row r="852" spans="1:13" ht="30" customHeight="1" x14ac:dyDescent="0.3">
      <c r="A852" s="50">
        <v>1136</v>
      </c>
      <c r="B852" s="55">
        <v>44893</v>
      </c>
      <c r="C852" s="55">
        <v>44844</v>
      </c>
      <c r="D852" s="52" t="s">
        <v>1950</v>
      </c>
      <c r="E852" s="66" t="str">
        <f>IF(ISBLANK(LeaveTracker[[#This Row],[Employee Name]]),"-----",VLOOKUP(LeaveTracker[[#This Row],[Employee Name]],'List of Employees'!$B$4:$H$767,7))</f>
        <v>EEO/CITY MARKET</v>
      </c>
      <c r="F852" s="66" t="str">
        <f>IF(ISBLANK(LeaveTracker[[#This Row],[Employee Name]]),"-----",VLOOKUP(LeaveTracker[[#This Row],[Employee Name]],'List of Employees'!$B$4:$H$767,6))</f>
        <v>CASUAL</v>
      </c>
      <c r="G852" s="49">
        <v>44840</v>
      </c>
      <c r="H852" s="49">
        <v>44840</v>
      </c>
      <c r="I852" s="50" t="s">
        <v>81</v>
      </c>
      <c r="J852" s="52"/>
      <c r="K852" s="50" t="str">
        <f ca="1">LeaveTracker[[#This Row],[Days]]&amp;" "&amp;LeaveTracker[[#This Row],[Type of Leave]]</f>
        <v>1 SL</v>
      </c>
      <c r="L852" s="9">
        <f ca="1">NETWORKDAYS(LeaveTracker[[#This Row],[Start Date]],LeaveTracker[[#This Row],[End Date]],lstHolidays)</f>
        <v>1</v>
      </c>
      <c r="M852" s="9"/>
    </row>
    <row r="853" spans="1:13" ht="30" customHeight="1" x14ac:dyDescent="0.3">
      <c r="A853" s="50">
        <v>1137</v>
      </c>
      <c r="B853" s="55">
        <v>44893</v>
      </c>
      <c r="C853" s="55">
        <v>44621</v>
      </c>
      <c r="D853" s="52" t="s">
        <v>1951</v>
      </c>
      <c r="E853" s="66" t="str">
        <f>IF(ISBLANK(LeaveTracker[[#This Row],[Employee Name]]),"-----",VLOOKUP(LeaveTracker[[#This Row],[Employee Name]],'List of Employees'!$B$4:$H$767,7))</f>
        <v>TCIS</v>
      </c>
      <c r="F853" s="66" t="str">
        <f>IF(ISBLANK(LeaveTracker[[#This Row],[Employee Name]]),"-----",VLOOKUP(LeaveTracker[[#This Row],[Employee Name]],'List of Employees'!$B$4:$H$767,6))</f>
        <v>CASUAL</v>
      </c>
      <c r="G853" s="49">
        <v>44652</v>
      </c>
      <c r="H853" s="49">
        <v>44680</v>
      </c>
      <c r="I853" s="50" t="s">
        <v>82</v>
      </c>
      <c r="J853" s="52"/>
      <c r="K853" s="50" t="str">
        <f ca="1">LeaveTracker[[#This Row],[Days]]&amp;" "&amp;LeaveTracker[[#This Row],[Type of Leave]]</f>
        <v>21 VL</v>
      </c>
      <c r="L853" s="9">
        <f ca="1">NETWORKDAYS(LeaveTracker[[#This Row],[Start Date]],LeaveTracker[[#This Row],[End Date]],lstHolidays)</f>
        <v>21</v>
      </c>
      <c r="M853" s="9"/>
    </row>
    <row r="854" spans="1:13" ht="30" customHeight="1" x14ac:dyDescent="0.3">
      <c r="A854" s="50">
        <v>1138</v>
      </c>
      <c r="B854" s="55">
        <v>44893</v>
      </c>
      <c r="C854" s="55">
        <v>44752</v>
      </c>
      <c r="D854" s="52" t="s">
        <v>1952</v>
      </c>
      <c r="E854" s="66" t="str">
        <f>IF(ISBLANK(LeaveTracker[[#This Row],[Employee Name]]),"-----",VLOOKUP(LeaveTracker[[#This Row],[Employee Name]],'List of Employees'!$B$4:$H$767,7))</f>
        <v>ONT</v>
      </c>
      <c r="F854" s="66" t="str">
        <f>IF(ISBLANK(LeaveTracker[[#This Row],[Employee Name]]),"-----",VLOOKUP(LeaveTracker[[#This Row],[Employee Name]],'List of Employees'!$B$4:$H$767,6))</f>
        <v>PERMANENT</v>
      </c>
      <c r="G854" s="49">
        <v>44845</v>
      </c>
      <c r="H854" s="49">
        <v>44845</v>
      </c>
      <c r="I854" s="50" t="s">
        <v>297</v>
      </c>
      <c r="J854" s="52" t="s">
        <v>1000</v>
      </c>
      <c r="K854" s="50" t="str">
        <f ca="1">LeaveTracker[[#This Row],[Days]]&amp;" "&amp;LeaveTracker[[#This Row],[Type of Leave]]</f>
        <v>1 OTHER</v>
      </c>
      <c r="L854" s="9">
        <f ca="1">NETWORKDAYS(LeaveTracker[[#This Row],[Start Date]],LeaveTracker[[#This Row],[End Date]],lstHolidays)</f>
        <v>1</v>
      </c>
      <c r="M854" s="9"/>
    </row>
    <row r="855" spans="1:13" ht="30" customHeight="1" x14ac:dyDescent="0.3">
      <c r="A855" s="50">
        <v>1139</v>
      </c>
      <c r="B855" s="55">
        <v>44893</v>
      </c>
      <c r="C855" s="55">
        <v>44845</v>
      </c>
      <c r="D855" s="52" t="s">
        <v>1903</v>
      </c>
      <c r="E855" s="66" t="str">
        <f>IF(ISBLANK(LeaveTracker[[#This Row],[Employee Name]]),"-----",VLOOKUP(LeaveTracker[[#This Row],[Employee Name]],'List of Employees'!$B$4:$H$767,7))</f>
        <v>TCNHS - ISHS</v>
      </c>
      <c r="F855" s="66" t="str">
        <f>IF(ISBLANK(LeaveTracker[[#This Row],[Employee Name]]),"-----",VLOOKUP(LeaveTracker[[#This Row],[Employee Name]],'List of Employees'!$B$4:$H$767,6))</f>
        <v>CASUAL</v>
      </c>
      <c r="G855" s="49">
        <v>44805</v>
      </c>
      <c r="H855" s="49">
        <v>44805</v>
      </c>
      <c r="I855" s="50" t="s">
        <v>81</v>
      </c>
      <c r="J855" s="52"/>
      <c r="K855" s="50" t="str">
        <f ca="1">LeaveTracker[[#This Row],[Days]]&amp;" "&amp;LeaveTracker[[#This Row],[Type of Leave]]</f>
        <v>1 SL</v>
      </c>
      <c r="L855" s="9">
        <f ca="1">NETWORKDAYS(LeaveTracker[[#This Row],[Start Date]],LeaveTracker[[#This Row],[End Date]],lstHolidays)</f>
        <v>1</v>
      </c>
      <c r="M855" s="9"/>
    </row>
    <row r="856" spans="1:13" ht="30" customHeight="1" x14ac:dyDescent="0.3">
      <c r="A856" s="50">
        <v>1139</v>
      </c>
      <c r="B856" s="55">
        <v>44893</v>
      </c>
      <c r="C856" s="55">
        <v>44845</v>
      </c>
      <c r="D856" s="52" t="s">
        <v>1903</v>
      </c>
      <c r="E856" s="66" t="str">
        <f>IF(ISBLANK(LeaveTracker[[#This Row],[Employee Name]]),"-----",VLOOKUP(LeaveTracker[[#This Row],[Employee Name]],'List of Employees'!$B$4:$H$767,7))</f>
        <v>TCNHS - ISHS</v>
      </c>
      <c r="F856" s="66" t="str">
        <f>IF(ISBLANK(LeaveTracker[[#This Row],[Employee Name]]),"-----",VLOOKUP(LeaveTracker[[#This Row],[Employee Name]],'List of Employees'!$B$4:$H$767,6))</f>
        <v>CASUAL</v>
      </c>
      <c r="G856" s="49">
        <v>44834</v>
      </c>
      <c r="H856" s="49">
        <v>44834</v>
      </c>
      <c r="I856" s="50" t="s">
        <v>81</v>
      </c>
      <c r="J856" s="52"/>
      <c r="K856" s="50" t="str">
        <f ca="1">LeaveTracker[[#This Row],[Days]]&amp;" "&amp;LeaveTracker[[#This Row],[Type of Leave]]</f>
        <v>1 SL</v>
      </c>
      <c r="L856" s="9">
        <f ca="1">NETWORKDAYS(LeaveTracker[[#This Row],[Start Date]],LeaveTracker[[#This Row],[End Date]],lstHolidays)</f>
        <v>1</v>
      </c>
      <c r="M856" s="9"/>
    </row>
    <row r="857" spans="1:13" ht="30" customHeight="1" x14ac:dyDescent="0.3">
      <c r="A857" s="50">
        <v>1140</v>
      </c>
      <c r="B857" s="55">
        <v>44893</v>
      </c>
      <c r="C857" s="55">
        <v>44868</v>
      </c>
      <c r="D857" s="52" t="s">
        <v>1953</v>
      </c>
      <c r="E857" s="66" t="str">
        <f>IF(ISBLANK(LeaveTracker[[#This Row],[Employee Name]]),"-----",VLOOKUP(LeaveTracker[[#This Row],[Employee Name]],'List of Employees'!$B$4:$H$767,7))</f>
        <v>CENRO</v>
      </c>
      <c r="F857" s="66" t="str">
        <f>IF(ISBLANK(LeaveTracker[[#This Row],[Employee Name]]),"-----",VLOOKUP(LeaveTracker[[#This Row],[Employee Name]],'List of Employees'!$B$4:$H$767,6))</f>
        <v>CASUAL</v>
      </c>
      <c r="G857" s="49">
        <v>44866</v>
      </c>
      <c r="H857" s="49">
        <v>44867</v>
      </c>
      <c r="I857" s="50" t="s">
        <v>81</v>
      </c>
      <c r="J857" s="52"/>
      <c r="K857" s="50" t="str">
        <f ca="1">LeaveTracker[[#This Row],[Days]]&amp;" "&amp;LeaveTracker[[#This Row],[Type of Leave]]</f>
        <v>1 SL</v>
      </c>
      <c r="L857" s="9">
        <f ca="1">NETWORKDAYS(LeaveTracker[[#This Row],[Start Date]],LeaveTracker[[#This Row],[End Date]],lstHolidays)</f>
        <v>1</v>
      </c>
      <c r="M857" s="9"/>
    </row>
    <row r="858" spans="1:13" ht="30" customHeight="1" x14ac:dyDescent="0.3">
      <c r="A858" s="50">
        <v>1141</v>
      </c>
      <c r="B858" s="55">
        <v>44893</v>
      </c>
      <c r="C858" s="55">
        <v>44860</v>
      </c>
      <c r="D858" s="52" t="s">
        <v>1953</v>
      </c>
      <c r="E858" s="66" t="str">
        <f>IF(ISBLANK(LeaveTracker[[#This Row],[Employee Name]]),"-----",VLOOKUP(LeaveTracker[[#This Row],[Employee Name]],'List of Employees'!$B$4:$H$767,7))</f>
        <v>CENRO</v>
      </c>
      <c r="F858" s="66" t="str">
        <f>IF(ISBLANK(LeaveTracker[[#This Row],[Employee Name]]),"-----",VLOOKUP(LeaveTracker[[#This Row],[Employee Name]],'List of Employees'!$B$4:$H$767,6))</f>
        <v>CASUAL</v>
      </c>
      <c r="G858" s="49">
        <v>44844</v>
      </c>
      <c r="H858" s="49">
        <v>44856</v>
      </c>
      <c r="I858" s="50" t="s">
        <v>82</v>
      </c>
      <c r="J858" s="52"/>
      <c r="K858" s="50" t="str">
        <f ca="1">LeaveTracker[[#This Row],[Days]]&amp;" "&amp;LeaveTracker[[#This Row],[Type of Leave]]</f>
        <v>10 VL</v>
      </c>
      <c r="L858" s="9">
        <f ca="1">NETWORKDAYS(LeaveTracker[[#This Row],[Start Date]],LeaveTracker[[#This Row],[End Date]],lstHolidays)</f>
        <v>10</v>
      </c>
      <c r="M858" s="9"/>
    </row>
    <row r="859" spans="1:13" ht="30" customHeight="1" x14ac:dyDescent="0.3">
      <c r="A859" s="50">
        <v>1142</v>
      </c>
      <c r="B859" s="55">
        <v>44893</v>
      </c>
      <c r="C859" s="55">
        <v>44860</v>
      </c>
      <c r="D859" s="52" t="s">
        <v>1953</v>
      </c>
      <c r="E859" s="66" t="str">
        <f>IF(ISBLANK(LeaveTracker[[#This Row],[Employee Name]]),"-----",VLOOKUP(LeaveTracker[[#This Row],[Employee Name]],'List of Employees'!$B$4:$H$767,7))</f>
        <v>CENRO</v>
      </c>
      <c r="F859" s="66" t="str">
        <f>IF(ISBLANK(LeaveTracker[[#This Row],[Employee Name]]),"-----",VLOOKUP(LeaveTracker[[#This Row],[Employee Name]],'List of Employees'!$B$4:$H$767,6))</f>
        <v>CASUAL</v>
      </c>
      <c r="G859" s="49">
        <v>44858</v>
      </c>
      <c r="H859" s="49">
        <v>44859</v>
      </c>
      <c r="I859" s="50" t="s">
        <v>81</v>
      </c>
      <c r="J859" s="52"/>
      <c r="K859" s="50" t="str">
        <f ca="1">LeaveTracker[[#This Row],[Days]]&amp;" "&amp;LeaveTracker[[#This Row],[Type of Leave]]</f>
        <v>2 SL</v>
      </c>
      <c r="L859" s="9">
        <f ca="1">NETWORKDAYS(LeaveTracker[[#This Row],[Start Date]],LeaveTracker[[#This Row],[End Date]],lstHolidays)</f>
        <v>2</v>
      </c>
      <c r="M859" s="9"/>
    </row>
    <row r="860" spans="1:13" ht="30" customHeight="1" x14ac:dyDescent="0.3">
      <c r="A860" s="50">
        <v>1143</v>
      </c>
      <c r="B860" s="55">
        <v>44893</v>
      </c>
      <c r="C860" s="55">
        <v>44837</v>
      </c>
      <c r="D860" s="52" t="s">
        <v>1953</v>
      </c>
      <c r="E860" s="66" t="str">
        <f>IF(ISBLANK(LeaveTracker[[#This Row],[Employee Name]]),"-----",VLOOKUP(LeaveTracker[[#This Row],[Employee Name]],'List of Employees'!$B$4:$H$767,7))</f>
        <v>CENRO</v>
      </c>
      <c r="F860" s="66" t="str">
        <f>IF(ISBLANK(LeaveTracker[[#This Row],[Employee Name]]),"-----",VLOOKUP(LeaveTracker[[#This Row],[Employee Name]],'List of Employees'!$B$4:$H$767,6))</f>
        <v>CASUAL</v>
      </c>
      <c r="G860" s="49">
        <v>44835</v>
      </c>
      <c r="H860" s="49">
        <v>44835</v>
      </c>
      <c r="I860" s="50" t="s">
        <v>81</v>
      </c>
      <c r="J860" s="52"/>
      <c r="K860" s="50" t="str">
        <f ca="1">LeaveTracker[[#This Row],[Days]]&amp;" "&amp;LeaveTracker[[#This Row],[Type of Leave]]</f>
        <v>0 SL</v>
      </c>
      <c r="L860" s="9">
        <f ca="1">NETWORKDAYS(LeaveTracker[[#This Row],[Start Date]],LeaveTracker[[#This Row],[End Date]],lstHolidays)</f>
        <v>0</v>
      </c>
      <c r="M860" s="9"/>
    </row>
    <row r="861" spans="1:13" ht="30" customHeight="1" x14ac:dyDescent="0.3">
      <c r="A861" s="50">
        <v>1144</v>
      </c>
      <c r="B861" s="55">
        <v>44893</v>
      </c>
      <c r="C861" s="55">
        <v>44837</v>
      </c>
      <c r="D861" s="52" t="s">
        <v>1953</v>
      </c>
      <c r="E861" s="66" t="str">
        <f>IF(ISBLANK(LeaveTracker[[#This Row],[Employee Name]]),"-----",VLOOKUP(LeaveTracker[[#This Row],[Employee Name]],'List of Employees'!$B$4:$H$767,7))</f>
        <v>CENRO</v>
      </c>
      <c r="F861" s="66" t="str">
        <f>IF(ISBLANK(LeaveTracker[[#This Row],[Employee Name]]),"-----",VLOOKUP(LeaveTracker[[#This Row],[Employee Name]],'List of Employees'!$B$4:$H$767,6))</f>
        <v>CASUAL</v>
      </c>
      <c r="G861" s="49">
        <v>44832</v>
      </c>
      <c r="H861" s="49">
        <v>44832</v>
      </c>
      <c r="I861" s="50" t="s">
        <v>81</v>
      </c>
      <c r="J861" s="52"/>
      <c r="K861" s="50" t="str">
        <f ca="1">LeaveTracker[[#This Row],[Days]]&amp;" "&amp;LeaveTracker[[#This Row],[Type of Leave]]</f>
        <v>1 SL</v>
      </c>
      <c r="L861" s="9">
        <f ca="1">NETWORKDAYS(LeaveTracker[[#This Row],[Start Date]],LeaveTracker[[#This Row],[End Date]],lstHolidays)</f>
        <v>1</v>
      </c>
      <c r="M861" s="9"/>
    </row>
    <row r="862" spans="1:13" ht="30" customHeight="1" x14ac:dyDescent="0.3">
      <c r="A862" s="50">
        <v>1144</v>
      </c>
      <c r="B862" s="55">
        <v>44893</v>
      </c>
      <c r="C862" s="55">
        <v>44837</v>
      </c>
      <c r="D862" s="52" t="s">
        <v>1953</v>
      </c>
      <c r="E862" s="66" t="str">
        <f>IF(ISBLANK(LeaveTracker[[#This Row],[Employee Name]]),"-----",VLOOKUP(LeaveTracker[[#This Row],[Employee Name]],'List of Employees'!$B$4:$H$767,7))</f>
        <v>CENRO</v>
      </c>
      <c r="F862" s="66" t="str">
        <f>IF(ISBLANK(LeaveTracker[[#This Row],[Employee Name]]),"-----",VLOOKUP(LeaveTracker[[#This Row],[Employee Name]],'List of Employees'!$B$4:$H$767,6))</f>
        <v>CASUAL</v>
      </c>
      <c r="G862" s="49">
        <v>44834</v>
      </c>
      <c r="H862" s="49">
        <v>44834</v>
      </c>
      <c r="I862" s="50" t="s">
        <v>81</v>
      </c>
      <c r="J862" s="52"/>
      <c r="K862" s="50" t="str">
        <f ca="1">LeaveTracker[[#This Row],[Days]]&amp;" "&amp;LeaveTracker[[#This Row],[Type of Leave]]</f>
        <v>1 SL</v>
      </c>
      <c r="L862" s="9">
        <f ca="1">NETWORKDAYS(LeaveTracker[[#This Row],[Start Date]],LeaveTracker[[#This Row],[End Date]],lstHolidays)</f>
        <v>1</v>
      </c>
      <c r="M862" s="9"/>
    </row>
    <row r="863" spans="1:13" ht="30" customHeight="1" x14ac:dyDescent="0.3">
      <c r="A863" s="50">
        <v>1145</v>
      </c>
      <c r="B863" s="55">
        <v>44893</v>
      </c>
      <c r="C863" s="55">
        <v>44868</v>
      </c>
      <c r="D863" s="52" t="s">
        <v>1854</v>
      </c>
      <c r="E863" s="66" t="str">
        <f>IF(ISBLANK(LeaveTracker[[#This Row],[Employee Name]]),"-----",VLOOKUP(LeaveTracker[[#This Row],[Employee Name]],'List of Employees'!$B$4:$H$767,7))</f>
        <v>ONT</v>
      </c>
      <c r="F863" s="66" t="str">
        <f>IF(ISBLANK(LeaveTracker[[#This Row],[Employee Name]]),"-----",VLOOKUP(LeaveTracker[[#This Row],[Employee Name]],'List of Employees'!$B$4:$H$767,6))</f>
        <v>CASUAL</v>
      </c>
      <c r="G863" s="49">
        <v>44890</v>
      </c>
      <c r="H863" s="49">
        <v>44893</v>
      </c>
      <c r="I863" s="50" t="s">
        <v>82</v>
      </c>
      <c r="J863" s="52"/>
      <c r="K863" s="50" t="str">
        <f ca="1">LeaveTracker[[#This Row],[Days]]&amp;" "&amp;LeaveTracker[[#This Row],[Type of Leave]]</f>
        <v>2 VL</v>
      </c>
      <c r="L863" s="9">
        <f ca="1">NETWORKDAYS(LeaveTracker[[#This Row],[Start Date]],LeaveTracker[[#This Row],[End Date]],lstHolidays)</f>
        <v>2</v>
      </c>
      <c r="M863" s="9"/>
    </row>
    <row r="864" spans="1:13" ht="30" customHeight="1" x14ac:dyDescent="0.3">
      <c r="A864" s="50">
        <v>1146</v>
      </c>
      <c r="B864" s="55">
        <v>44893</v>
      </c>
      <c r="C864" s="55">
        <v>44873</v>
      </c>
      <c r="D864" s="52" t="s">
        <v>1954</v>
      </c>
      <c r="E864" s="66" t="str">
        <f>IF(ISBLANK(LeaveTracker[[#This Row],[Employee Name]]),"-----",VLOOKUP(LeaveTracker[[#This Row],[Employee Name]],'List of Employees'!$B$4:$H$767,7))</f>
        <v>CENRO</v>
      </c>
      <c r="F864" s="66" t="str">
        <f>IF(ISBLANK(LeaveTracker[[#This Row],[Employee Name]]),"-----",VLOOKUP(LeaveTracker[[#This Row],[Employee Name]],'List of Employees'!$B$4:$H$767,6))</f>
        <v>CASUAL</v>
      </c>
      <c r="G864" s="49">
        <v>44882</v>
      </c>
      <c r="H864" s="49">
        <v>44884</v>
      </c>
      <c r="I864" s="50" t="s">
        <v>82</v>
      </c>
      <c r="J864" s="52" t="s">
        <v>1001</v>
      </c>
      <c r="K864" s="50" t="str">
        <f ca="1">LeaveTracker[[#This Row],[Days]]&amp;" "&amp;LeaveTracker[[#This Row],[Type of Leave]]</f>
        <v>2 VL</v>
      </c>
      <c r="L864" s="9">
        <f ca="1">NETWORKDAYS(LeaveTracker[[#This Row],[Start Date]],LeaveTracker[[#This Row],[End Date]],lstHolidays)</f>
        <v>2</v>
      </c>
      <c r="M864" s="9"/>
    </row>
    <row r="865" spans="1:13" ht="30" customHeight="1" x14ac:dyDescent="0.3">
      <c r="A865" s="50">
        <v>1147</v>
      </c>
      <c r="B865" s="55">
        <v>44893</v>
      </c>
      <c r="C865" s="55">
        <v>44846</v>
      </c>
      <c r="D865" s="52" t="s">
        <v>1765</v>
      </c>
      <c r="E865" s="66" t="str">
        <f>IF(ISBLANK(LeaveTracker[[#This Row],[Employee Name]]),"-----",VLOOKUP(LeaveTracker[[#This Row],[Employee Name]],'List of Employees'!$B$4:$H$767,7))</f>
        <v>GSO</v>
      </c>
      <c r="F865" s="66" t="str">
        <f>IF(ISBLANK(LeaveTracker[[#This Row],[Employee Name]]),"-----",VLOOKUP(LeaveTracker[[#This Row],[Employee Name]],'List of Employees'!$B$4:$H$767,6))</f>
        <v>CASUAL</v>
      </c>
      <c r="G865" s="49">
        <v>44844</v>
      </c>
      <c r="H865" s="49">
        <v>44845</v>
      </c>
      <c r="I865" s="50" t="s">
        <v>81</v>
      </c>
      <c r="J865" s="52"/>
      <c r="K865" s="50" t="str">
        <f ca="1">LeaveTracker[[#This Row],[Days]]&amp;" "&amp;LeaveTracker[[#This Row],[Type of Leave]]</f>
        <v>2 SL</v>
      </c>
      <c r="L865" s="9">
        <f ca="1">NETWORKDAYS(LeaveTracker[[#This Row],[Start Date]],LeaveTracker[[#This Row],[End Date]],lstHolidays)</f>
        <v>2</v>
      </c>
      <c r="M865" s="9"/>
    </row>
    <row r="866" spans="1:13" ht="30" customHeight="1" x14ac:dyDescent="0.3">
      <c r="A866" s="50">
        <v>1148</v>
      </c>
      <c r="B866" s="55">
        <v>44893</v>
      </c>
      <c r="C866" s="55">
        <v>44872</v>
      </c>
      <c r="D866" s="52" t="s">
        <v>1765</v>
      </c>
      <c r="E866" s="66" t="str">
        <f>IF(ISBLANK(LeaveTracker[[#This Row],[Employee Name]]),"-----",VLOOKUP(LeaveTracker[[#This Row],[Employee Name]],'List of Employees'!$B$4:$H$767,7))</f>
        <v>GSO</v>
      </c>
      <c r="F866" s="66" t="str">
        <f>IF(ISBLANK(LeaveTracker[[#This Row],[Employee Name]]),"-----",VLOOKUP(LeaveTracker[[#This Row],[Employee Name]],'List of Employees'!$B$4:$H$767,6))</f>
        <v>CASUAL</v>
      </c>
      <c r="G866" s="49">
        <v>44867</v>
      </c>
      <c r="H866" s="49">
        <v>44869</v>
      </c>
      <c r="I866" s="50" t="s">
        <v>81</v>
      </c>
      <c r="J866" s="52"/>
      <c r="K866" s="50" t="str">
        <f ca="1">LeaveTracker[[#This Row],[Days]]&amp;" "&amp;LeaveTracker[[#This Row],[Type of Leave]]</f>
        <v>2 SL</v>
      </c>
      <c r="L866" s="9">
        <f ca="1">NETWORKDAYS(LeaveTracker[[#This Row],[Start Date]],LeaveTracker[[#This Row],[End Date]],lstHolidays)</f>
        <v>2</v>
      </c>
      <c r="M866" s="9"/>
    </row>
    <row r="867" spans="1:13" ht="30" customHeight="1" x14ac:dyDescent="0.3">
      <c r="A867" s="50">
        <v>1149</v>
      </c>
      <c r="B867" s="55">
        <v>44893</v>
      </c>
      <c r="C867" s="55">
        <v>44846</v>
      </c>
      <c r="D867" s="52" t="s">
        <v>1955</v>
      </c>
      <c r="E867" s="66" t="str">
        <f>IF(ISBLANK(LeaveTracker[[#This Row],[Employee Name]]),"-----",VLOOKUP(LeaveTracker[[#This Row],[Employee Name]],'List of Employees'!$B$4:$H$767,7))</f>
        <v>TERMINAL</v>
      </c>
      <c r="F867" s="66" t="str">
        <f>IF(ISBLANK(LeaveTracker[[#This Row],[Employee Name]]),"-----",VLOOKUP(LeaveTracker[[#This Row],[Employee Name]],'List of Employees'!$B$4:$H$767,6))</f>
        <v>CASUAL</v>
      </c>
      <c r="G867" s="49">
        <v>44858</v>
      </c>
      <c r="H867" s="49">
        <v>44862</v>
      </c>
      <c r="I867" s="50" t="s">
        <v>82</v>
      </c>
      <c r="J867" s="52" t="s">
        <v>1001</v>
      </c>
      <c r="K867" s="50" t="str">
        <f ca="1">LeaveTracker[[#This Row],[Days]]&amp;" "&amp;LeaveTracker[[#This Row],[Type of Leave]]</f>
        <v>5 VL</v>
      </c>
      <c r="L867" s="9">
        <f ca="1">NETWORKDAYS(LeaveTracker[[#This Row],[Start Date]],LeaveTracker[[#This Row],[End Date]],lstHolidays)</f>
        <v>5</v>
      </c>
      <c r="M867" s="9"/>
    </row>
    <row r="868" spans="1:13" ht="30" customHeight="1" x14ac:dyDescent="0.3">
      <c r="A868" s="50">
        <v>1150</v>
      </c>
      <c r="B868" s="55">
        <v>44893</v>
      </c>
      <c r="C868" s="55">
        <v>44844</v>
      </c>
      <c r="D868" s="52" t="s">
        <v>1956</v>
      </c>
      <c r="E868" s="66" t="str">
        <f>IF(ISBLANK(LeaveTracker[[#This Row],[Employee Name]]),"-----",VLOOKUP(LeaveTracker[[#This Row],[Employee Name]],'List of Employees'!$B$4:$H$767,7))</f>
        <v>CHO</v>
      </c>
      <c r="F868" s="66" t="str">
        <f>IF(ISBLANK(LeaveTracker[[#This Row],[Employee Name]]),"-----",VLOOKUP(LeaveTracker[[#This Row],[Employee Name]],'List of Employees'!$B$4:$H$767,6))</f>
        <v>JOBCON</v>
      </c>
      <c r="G868" s="49">
        <v>44844</v>
      </c>
      <c r="H868" s="49">
        <v>44846</v>
      </c>
      <c r="I868" s="50" t="s">
        <v>1019</v>
      </c>
      <c r="J868" s="52" t="s">
        <v>1877</v>
      </c>
      <c r="K868" s="50" t="str">
        <f ca="1">LeaveTracker[[#This Row],[Days]]&amp;" "&amp;LeaveTracker[[#This Row],[Type of Leave]]</f>
        <v>3 WITHOUTPAY</v>
      </c>
      <c r="L868" s="9">
        <f ca="1">NETWORKDAYS(LeaveTracker[[#This Row],[Start Date]],LeaveTracker[[#This Row],[End Date]],lstHolidays)</f>
        <v>3</v>
      </c>
      <c r="M868" s="9"/>
    </row>
    <row r="869" spans="1:13" ht="30" customHeight="1" x14ac:dyDescent="0.3">
      <c r="A869" s="50">
        <v>1151</v>
      </c>
      <c r="B869" s="55">
        <v>44893</v>
      </c>
      <c r="C869" s="55">
        <v>44851</v>
      </c>
      <c r="D869" s="52" t="s">
        <v>1957</v>
      </c>
      <c r="E869" s="66" t="str">
        <f>IF(ISBLANK(LeaveTracker[[#This Row],[Employee Name]]),"-----",VLOOKUP(LeaveTracker[[#This Row],[Employee Name]],'List of Employees'!$B$4:$H$767,7))</f>
        <v>ONT</v>
      </c>
      <c r="F869" s="66" t="str">
        <f>IF(ISBLANK(LeaveTracker[[#This Row],[Employee Name]]),"-----",VLOOKUP(LeaveTracker[[#This Row],[Employee Name]],'List of Employees'!$B$4:$H$767,6))</f>
        <v>CASUAL</v>
      </c>
      <c r="G869" s="49">
        <v>44850</v>
      </c>
      <c r="H869" s="49">
        <v>44850</v>
      </c>
      <c r="I869" s="50" t="s">
        <v>81</v>
      </c>
      <c r="J869" s="52"/>
      <c r="K869" s="50" t="str">
        <f ca="1">LeaveTracker[[#This Row],[Days]]&amp;" "&amp;LeaveTracker[[#This Row],[Type of Leave]]</f>
        <v>0 SL</v>
      </c>
      <c r="L869" s="9">
        <f ca="1">NETWORKDAYS(LeaveTracker[[#This Row],[Start Date]],LeaveTracker[[#This Row],[End Date]],lstHolidays)</f>
        <v>0</v>
      </c>
      <c r="M869" s="9"/>
    </row>
    <row r="870" spans="1:13" ht="30" customHeight="1" x14ac:dyDescent="0.3">
      <c r="A870" s="50">
        <v>1152</v>
      </c>
      <c r="B870" s="55">
        <v>44893</v>
      </c>
      <c r="C870" s="55">
        <v>44851</v>
      </c>
      <c r="D870" s="52" t="s">
        <v>1958</v>
      </c>
      <c r="E870" s="66" t="str">
        <f>IF(ISBLANK(LeaveTracker[[#This Row],[Employee Name]]),"-----",VLOOKUP(LeaveTracker[[#This Row],[Employee Name]],'List of Employees'!$B$4:$H$767,7))</f>
        <v>CENRO</v>
      </c>
      <c r="F870" s="66" t="str">
        <f>IF(ISBLANK(LeaveTracker[[#This Row],[Employee Name]]),"-----",VLOOKUP(LeaveTracker[[#This Row],[Employee Name]],'List of Employees'!$B$4:$H$767,6))</f>
        <v>CASUAL</v>
      </c>
      <c r="G870" s="49">
        <v>44858</v>
      </c>
      <c r="H870" s="49">
        <v>44861</v>
      </c>
      <c r="I870" s="50" t="s">
        <v>82</v>
      </c>
      <c r="J870" s="52" t="s">
        <v>1001</v>
      </c>
      <c r="K870" s="50" t="str">
        <f ca="1">LeaveTracker[[#This Row],[Days]]&amp;" "&amp;LeaveTracker[[#This Row],[Type of Leave]]</f>
        <v>4 VL</v>
      </c>
      <c r="L870" s="9">
        <f ca="1">NETWORKDAYS(LeaveTracker[[#This Row],[Start Date]],LeaveTracker[[#This Row],[End Date]],lstHolidays)</f>
        <v>4</v>
      </c>
      <c r="M870" s="9"/>
    </row>
    <row r="871" spans="1:13" ht="30" customHeight="1" x14ac:dyDescent="0.3">
      <c r="A871" s="50">
        <v>1153</v>
      </c>
      <c r="B871" s="55">
        <v>44893</v>
      </c>
      <c r="C871" s="55">
        <v>44848</v>
      </c>
      <c r="D871" s="51" t="s">
        <v>1972</v>
      </c>
      <c r="E871" s="66" t="str">
        <f>IF(ISBLANK(LeaveTracker[[#This Row],[Employee Name]]),"-----",VLOOKUP(LeaveTracker[[#This Row],[Employee Name]],'List of Employees'!$B$4:$H$767,7))</f>
        <v>CHO</v>
      </c>
      <c r="F871" s="66" t="str">
        <f>IF(ISBLANK(LeaveTracker[[#This Row],[Employee Name]]),"-----",VLOOKUP(LeaveTracker[[#This Row],[Employee Name]],'List of Employees'!$B$4:$H$767,6))</f>
        <v>CASUAL</v>
      </c>
      <c r="G871" s="49">
        <v>44847</v>
      </c>
      <c r="H871" s="49">
        <v>44847</v>
      </c>
      <c r="I871" s="50" t="s">
        <v>81</v>
      </c>
      <c r="J871" s="52"/>
      <c r="K871" s="50" t="str">
        <f ca="1">LeaveTracker[[#This Row],[Days]]&amp;" "&amp;LeaveTracker[[#This Row],[Type of Leave]]</f>
        <v>1 SL</v>
      </c>
      <c r="L871" s="9">
        <f ca="1">NETWORKDAYS(LeaveTracker[[#This Row],[Start Date]],LeaveTracker[[#This Row],[End Date]],lstHolidays)</f>
        <v>1</v>
      </c>
      <c r="M871" s="9"/>
    </row>
    <row r="872" spans="1:13" ht="30" customHeight="1" x14ac:dyDescent="0.3">
      <c r="A872" s="50">
        <v>1154</v>
      </c>
      <c r="B872" s="55">
        <v>44893</v>
      </c>
      <c r="C872" s="55">
        <v>44867</v>
      </c>
      <c r="D872" s="52" t="s">
        <v>1831</v>
      </c>
      <c r="E872" s="66" t="str">
        <f>IF(ISBLANK(LeaveTracker[[#This Row],[Employee Name]]),"-----",VLOOKUP(LeaveTracker[[#This Row],[Employee Name]],'List of Employees'!$B$4:$H$767,7))</f>
        <v>CCR</v>
      </c>
      <c r="F872" s="66" t="str">
        <f>IF(ISBLANK(LeaveTracker[[#This Row],[Employee Name]]),"-----",VLOOKUP(LeaveTracker[[#This Row],[Employee Name]],'List of Employees'!$B$4:$H$767,6))</f>
        <v>CASUAL</v>
      </c>
      <c r="G872" s="49">
        <v>44853</v>
      </c>
      <c r="H872" s="49">
        <v>44854</v>
      </c>
      <c r="I872" s="50" t="s">
        <v>81</v>
      </c>
      <c r="J872" s="52"/>
      <c r="K872" s="50" t="str">
        <f ca="1">LeaveTracker[[#This Row],[Days]]&amp;" "&amp;LeaveTracker[[#This Row],[Type of Leave]]</f>
        <v>2 SL</v>
      </c>
      <c r="L872" s="9">
        <f ca="1">NETWORKDAYS(LeaveTracker[[#This Row],[Start Date]],LeaveTracker[[#This Row],[End Date]],lstHolidays)</f>
        <v>2</v>
      </c>
      <c r="M872" s="9"/>
    </row>
    <row r="873" spans="1:13" ht="30" customHeight="1" x14ac:dyDescent="0.3">
      <c r="A873" s="50">
        <v>1155</v>
      </c>
      <c r="B873" s="55">
        <v>44893</v>
      </c>
      <c r="C873" s="55">
        <v>44839</v>
      </c>
      <c r="D873" s="52" t="s">
        <v>1959</v>
      </c>
      <c r="E873" s="66" t="str">
        <f>IF(ISBLANK(LeaveTracker[[#This Row],[Employee Name]]),"-----",VLOOKUP(LeaveTracker[[#This Row],[Employee Name]],'List of Employees'!$B$4:$H$767,7))</f>
        <v>ONT</v>
      </c>
      <c r="F873" s="66" t="str">
        <f>IF(ISBLANK(LeaveTracker[[#This Row],[Employee Name]]),"-----",VLOOKUP(LeaveTracker[[#This Row],[Employee Name]],'List of Employees'!$B$4:$H$767,6))</f>
        <v>CASUAL</v>
      </c>
      <c r="G873" s="49">
        <v>44832</v>
      </c>
      <c r="H873" s="49">
        <v>44834</v>
      </c>
      <c r="I873" s="50" t="s">
        <v>81</v>
      </c>
      <c r="J873" s="52"/>
      <c r="K873" s="50" t="str">
        <f ca="1">LeaveTracker[[#This Row],[Days]]&amp;" "&amp;LeaveTracker[[#This Row],[Type of Leave]]</f>
        <v>3 SL</v>
      </c>
      <c r="L873" s="9">
        <f ca="1">NETWORKDAYS(LeaveTracker[[#This Row],[Start Date]],LeaveTracker[[#This Row],[End Date]],lstHolidays)</f>
        <v>3</v>
      </c>
      <c r="M873" s="9"/>
    </row>
    <row r="874" spans="1:13" ht="30" customHeight="1" x14ac:dyDescent="0.3">
      <c r="A874" s="50">
        <v>1156</v>
      </c>
      <c r="B874" s="55">
        <v>44893</v>
      </c>
      <c r="C874" s="55">
        <v>44844</v>
      </c>
      <c r="D874" s="52" t="s">
        <v>1947</v>
      </c>
      <c r="E874" s="66" t="str">
        <f>IF(ISBLANK(LeaveTracker[[#This Row],[Employee Name]]),"-----",VLOOKUP(LeaveTracker[[#This Row],[Employee Name]],'List of Employees'!$B$4:$H$767,7))</f>
        <v>TICC</v>
      </c>
      <c r="F874" s="66" t="str">
        <f>IF(ISBLANK(LeaveTracker[[#This Row],[Employee Name]]),"-----",VLOOKUP(LeaveTracker[[#This Row],[Employee Name]],'List of Employees'!$B$4:$H$767,6))</f>
        <v>JOBCON</v>
      </c>
      <c r="G874" s="49">
        <v>44837</v>
      </c>
      <c r="H874" s="49">
        <v>44837</v>
      </c>
      <c r="I874" s="50" t="s">
        <v>1019</v>
      </c>
      <c r="J874" s="52" t="s">
        <v>1877</v>
      </c>
      <c r="K874" s="50" t="str">
        <f ca="1">LeaveTracker[[#This Row],[Days]]&amp;" "&amp;LeaveTracker[[#This Row],[Type of Leave]]</f>
        <v>1 WITHOUTPAY</v>
      </c>
      <c r="L874" s="9">
        <f ca="1">NETWORKDAYS(LeaveTracker[[#This Row],[Start Date]],LeaveTracker[[#This Row],[End Date]],lstHolidays)</f>
        <v>1</v>
      </c>
      <c r="M874" s="9"/>
    </row>
    <row r="875" spans="1:13" ht="30" customHeight="1" x14ac:dyDescent="0.3">
      <c r="A875" s="50">
        <v>1157</v>
      </c>
      <c r="B875" s="55">
        <v>44893</v>
      </c>
      <c r="C875" s="55">
        <v>44851</v>
      </c>
      <c r="D875" s="52" t="s">
        <v>1757</v>
      </c>
      <c r="E875" s="66" t="str">
        <f>IF(ISBLANK(LeaveTracker[[#This Row],[Employee Name]]),"-----",VLOOKUP(LeaveTracker[[#This Row],[Employee Name]],'List of Employees'!$B$4:$H$767,7))</f>
        <v>LIBRARY</v>
      </c>
      <c r="F875" s="66" t="str">
        <f>IF(ISBLANK(LeaveTracker[[#This Row],[Employee Name]]),"-----",VLOOKUP(LeaveTracker[[#This Row],[Employee Name]],'List of Employees'!$B$4:$H$767,6))</f>
        <v>CASUAL</v>
      </c>
      <c r="G875" s="49">
        <v>44848</v>
      </c>
      <c r="H875" s="49">
        <v>44848</v>
      </c>
      <c r="I875" s="50" t="s">
        <v>81</v>
      </c>
      <c r="J875" s="52"/>
      <c r="K875" s="50" t="str">
        <f ca="1">LeaveTracker[[#This Row],[Days]]&amp;" "&amp;LeaveTracker[[#This Row],[Type of Leave]]</f>
        <v>1 SL</v>
      </c>
      <c r="L875" s="9">
        <f ca="1">NETWORKDAYS(LeaveTracker[[#This Row],[Start Date]],LeaveTracker[[#This Row],[End Date]],lstHolidays)</f>
        <v>1</v>
      </c>
      <c r="M875" s="9"/>
    </row>
    <row r="876" spans="1:13" ht="30" customHeight="1" x14ac:dyDescent="0.3">
      <c r="A876" s="32">
        <v>1121</v>
      </c>
      <c r="B876" s="33">
        <v>43789</v>
      </c>
      <c r="C876" s="21">
        <v>43776</v>
      </c>
      <c r="D876" s="20" t="s">
        <v>111</v>
      </c>
      <c r="E876" s="66" t="str">
        <f>IF(ISBLANK(LeaveTracker[[#This Row],[Employee Name]]),"-----",VLOOKUP(LeaveTracker[[#This Row],[Employee Name]],'List of Employees'!$B$4:$H$767,7))</f>
        <v>ONT</v>
      </c>
      <c r="F876" s="66" t="str">
        <f>IF(ISBLANK(LeaveTracker[[#This Row],[Employee Name]]),"-----",VLOOKUP(LeaveTracker[[#This Row],[Employee Name]],'List of Employees'!$B$4:$H$767,6))</f>
        <v>PERMANENT</v>
      </c>
      <c r="G876" s="21">
        <v>43776</v>
      </c>
      <c r="H876" s="21">
        <v>43777</v>
      </c>
      <c r="I876" s="20" t="s">
        <v>82</v>
      </c>
      <c r="J876" s="40"/>
      <c r="K876" s="50" t="str">
        <f ca="1">LeaveTracker[[#This Row],[Days]]&amp;" "&amp;LeaveTracker[[#This Row],[Type of Leave]]</f>
        <v>2 VL</v>
      </c>
      <c r="L876" s="23">
        <f ca="1">NETWORKDAYS(LeaveTracker[[#This Row],[Start Date]],LeaveTracker[[#This Row],[End Date]],lstHolidays)</f>
        <v>2</v>
      </c>
      <c r="M876" s="27"/>
    </row>
    <row r="877" spans="1:13" ht="30" customHeight="1" x14ac:dyDescent="0.3">
      <c r="A877" s="32">
        <v>1122</v>
      </c>
      <c r="B877" s="33">
        <v>43789</v>
      </c>
      <c r="C877" s="22">
        <v>43769</v>
      </c>
      <c r="D877" s="20" t="s">
        <v>112</v>
      </c>
      <c r="E877" s="66" t="str">
        <f>IF(ISBLANK(LeaveTracker[[#This Row],[Employee Name]]),"-----",VLOOKUP(LeaveTracker[[#This Row],[Employee Name]],'List of Employees'!$B$4:$H$767,7))</f>
        <v>ONT</v>
      </c>
      <c r="F877" s="66" t="str">
        <f>IF(ISBLANK(LeaveTracker[[#This Row],[Employee Name]]),"-----",VLOOKUP(LeaveTracker[[#This Row],[Employee Name]],'List of Employees'!$B$4:$H$767,6))</f>
        <v>PERMANENT</v>
      </c>
      <c r="G877" s="21">
        <v>43768</v>
      </c>
      <c r="H877" s="21">
        <v>43768</v>
      </c>
      <c r="I877" s="20" t="s">
        <v>81</v>
      </c>
      <c r="J877" s="41"/>
      <c r="K877" s="50" t="str">
        <f ca="1">LeaveTracker[[#This Row],[Days]]&amp;" "&amp;LeaveTracker[[#This Row],[Type of Leave]]</f>
        <v>1 SL</v>
      </c>
      <c r="L877" s="23">
        <f ca="1">NETWORKDAYS(LeaveTracker[[#This Row],[Start Date]],LeaveTracker[[#This Row],[End Date]],lstHolidays)</f>
        <v>1</v>
      </c>
      <c r="M877" s="27"/>
    </row>
    <row r="878" spans="1:13" ht="30" customHeight="1" x14ac:dyDescent="0.3">
      <c r="A878" s="32">
        <v>1123</v>
      </c>
      <c r="B878" s="33">
        <v>43789</v>
      </c>
      <c r="C878" s="22">
        <v>43766</v>
      </c>
      <c r="D878" s="20" t="s">
        <v>104</v>
      </c>
      <c r="E878" s="66" t="str">
        <f>IF(ISBLANK(LeaveTracker[[#This Row],[Employee Name]]),"-----",VLOOKUP(LeaveTracker[[#This Row],[Employee Name]],'List of Employees'!$B$4:$H$767,7))</f>
        <v>CSWDO</v>
      </c>
      <c r="F878" s="66" t="str">
        <f>IF(ISBLANK(LeaveTracker[[#This Row],[Employee Name]]),"-----",VLOOKUP(LeaveTracker[[#This Row],[Employee Name]],'List of Employees'!$B$4:$H$767,6))</f>
        <v>PERMANENT</v>
      </c>
      <c r="G878" s="24">
        <v>43763</v>
      </c>
      <c r="H878" s="24">
        <v>43763</v>
      </c>
      <c r="I878" s="20" t="s">
        <v>81</v>
      </c>
      <c r="J878" s="41"/>
      <c r="K878" s="50" t="str">
        <f ca="1">LeaveTracker[[#This Row],[Days]]&amp;" "&amp;LeaveTracker[[#This Row],[Type of Leave]]</f>
        <v>1 SL</v>
      </c>
      <c r="L878" s="23">
        <f ca="1">NETWORKDAYS(LeaveTracker[[#This Row],[Start Date]],LeaveTracker[[#This Row],[End Date]],lstHolidays)</f>
        <v>1</v>
      </c>
      <c r="M878" s="27"/>
    </row>
    <row r="879" spans="1:13" ht="30" customHeight="1" x14ac:dyDescent="0.3">
      <c r="A879" s="32">
        <v>1124</v>
      </c>
      <c r="B879" s="33">
        <v>43789</v>
      </c>
      <c r="C879" s="22">
        <v>43756</v>
      </c>
      <c r="D879" s="20" t="s">
        <v>104</v>
      </c>
      <c r="E879" s="66" t="str">
        <f>IF(ISBLANK(LeaveTracker[[#This Row],[Employee Name]]),"-----",VLOOKUP(LeaveTracker[[#This Row],[Employee Name]],'List of Employees'!$B$4:$H$767,7))</f>
        <v>CSWDO</v>
      </c>
      <c r="F879" s="66" t="str">
        <f>IF(ISBLANK(LeaveTracker[[#This Row],[Employee Name]]),"-----",VLOOKUP(LeaveTracker[[#This Row],[Employee Name]],'List of Employees'!$B$4:$H$767,6))</f>
        <v>PERMANENT</v>
      </c>
      <c r="G879" s="24">
        <v>43762</v>
      </c>
      <c r="H879" s="24">
        <v>43762</v>
      </c>
      <c r="I879" s="20" t="s">
        <v>82</v>
      </c>
      <c r="J879" s="41"/>
      <c r="K879" s="50" t="str">
        <f ca="1">LeaveTracker[[#This Row],[Days]]&amp;" "&amp;LeaveTracker[[#This Row],[Type of Leave]]</f>
        <v>1 VL</v>
      </c>
      <c r="L879" s="23">
        <f ca="1">NETWORKDAYS(LeaveTracker[[#This Row],[Start Date]],LeaveTracker[[#This Row],[End Date]],lstHolidays)</f>
        <v>1</v>
      </c>
      <c r="M879" s="27"/>
    </row>
    <row r="880" spans="1:13" ht="30" customHeight="1" x14ac:dyDescent="0.3">
      <c r="A880" s="32">
        <v>1125</v>
      </c>
      <c r="B880" s="33">
        <v>43789</v>
      </c>
      <c r="C880" s="22">
        <v>43756</v>
      </c>
      <c r="D880" s="20" t="s">
        <v>104</v>
      </c>
      <c r="E880" s="66" t="str">
        <f>IF(ISBLANK(LeaveTracker[[#This Row],[Employee Name]]),"-----",VLOOKUP(LeaveTracker[[#This Row],[Employee Name]],'List of Employees'!$B$4:$H$767,7))</f>
        <v>CSWDO</v>
      </c>
      <c r="F880" s="66" t="str">
        <f>IF(ISBLANK(LeaveTracker[[#This Row],[Employee Name]]),"-----",VLOOKUP(LeaveTracker[[#This Row],[Employee Name]],'List of Employees'!$B$4:$H$767,6))</f>
        <v>PERMANENT</v>
      </c>
      <c r="G880" s="24">
        <v>43761</v>
      </c>
      <c r="H880" s="24">
        <v>43761</v>
      </c>
      <c r="I880" s="20" t="s">
        <v>1</v>
      </c>
      <c r="J880" s="41" t="s">
        <v>105</v>
      </c>
      <c r="K880" s="50" t="str">
        <f ca="1">LeaveTracker[[#This Row],[Days]]&amp;" "&amp;LeaveTracker[[#This Row],[Type of Leave]]</f>
        <v>1 Other</v>
      </c>
      <c r="L880" s="23">
        <f ca="1">NETWORKDAYS(LeaveTracker[[#This Row],[Start Date]],LeaveTracker[[#This Row],[End Date]],lstHolidays)</f>
        <v>1</v>
      </c>
      <c r="M880" s="27"/>
    </row>
    <row r="881" spans="1:13" ht="30" customHeight="1" x14ac:dyDescent="0.3">
      <c r="A881" s="32">
        <v>1126</v>
      </c>
      <c r="B881" s="33">
        <v>43789</v>
      </c>
      <c r="C881" s="22">
        <v>43766</v>
      </c>
      <c r="D881" s="20" t="s">
        <v>110</v>
      </c>
      <c r="E881" s="66" t="str">
        <f>IF(ISBLANK(LeaveTracker[[#This Row],[Employee Name]]),"-----",VLOOKUP(LeaveTracker[[#This Row],[Employee Name]],'List of Employees'!$B$4:$H$767,7))</f>
        <v>ADMIN OFFICE</v>
      </c>
      <c r="F881" s="66" t="str">
        <f>IF(ISBLANK(LeaveTracker[[#This Row],[Employee Name]]),"-----",VLOOKUP(LeaveTracker[[#This Row],[Employee Name]],'List of Employees'!$B$4:$H$767,6))</f>
        <v>PERMANENT</v>
      </c>
      <c r="G881" s="24">
        <v>43763</v>
      </c>
      <c r="H881" s="24">
        <v>43763</v>
      </c>
      <c r="I881" s="20" t="s">
        <v>81</v>
      </c>
      <c r="J881" s="41"/>
      <c r="K881" s="50" t="str">
        <f ca="1">LeaveTracker[[#This Row],[Days]]&amp;" "&amp;LeaveTracker[[#This Row],[Type of Leave]]</f>
        <v>1 SL</v>
      </c>
      <c r="L881" s="23">
        <f ca="1">NETWORKDAYS(LeaveTracker[[#This Row],[Start Date]],LeaveTracker[[#This Row],[End Date]],lstHolidays)</f>
        <v>1</v>
      </c>
      <c r="M881" s="27"/>
    </row>
    <row r="882" spans="1:13" ht="30" customHeight="1" x14ac:dyDescent="0.3">
      <c r="A882" s="32">
        <v>1127</v>
      </c>
      <c r="B882" s="33">
        <v>43789</v>
      </c>
      <c r="C882" s="22">
        <v>43756</v>
      </c>
      <c r="D882" s="20" t="s">
        <v>110</v>
      </c>
      <c r="E882" s="66" t="str">
        <f>IF(ISBLANK(LeaveTracker[[#This Row],[Employee Name]]),"-----",VLOOKUP(LeaveTracker[[#This Row],[Employee Name]],'List of Employees'!$B$4:$H$767,7))</f>
        <v>ADMIN OFFICE</v>
      </c>
      <c r="F882" s="66" t="str">
        <f>IF(ISBLANK(LeaveTracker[[#This Row],[Employee Name]]),"-----",VLOOKUP(LeaveTracker[[#This Row],[Employee Name]],'List of Employees'!$B$4:$H$767,6))</f>
        <v>PERMANENT</v>
      </c>
      <c r="G882" s="24">
        <v>43761</v>
      </c>
      <c r="H882" s="24">
        <v>43762</v>
      </c>
      <c r="I882" s="20" t="s">
        <v>1</v>
      </c>
      <c r="J882" s="41" t="s">
        <v>105</v>
      </c>
      <c r="K882" s="50" t="str">
        <f ca="1">LeaveTracker[[#This Row],[Days]]&amp;" "&amp;LeaveTracker[[#This Row],[Type of Leave]]</f>
        <v>2 Other</v>
      </c>
      <c r="L882" s="23">
        <f ca="1">NETWORKDAYS(LeaveTracker[[#This Row],[Start Date]],LeaveTracker[[#This Row],[End Date]],lstHolidays)</f>
        <v>2</v>
      </c>
      <c r="M882" s="27"/>
    </row>
    <row r="883" spans="1:13" ht="30" customHeight="1" x14ac:dyDescent="0.3">
      <c r="A883" s="32">
        <v>1128</v>
      </c>
      <c r="B883" s="33">
        <v>43789</v>
      </c>
      <c r="C883" s="22">
        <v>43739</v>
      </c>
      <c r="D883" s="20" t="s">
        <v>116</v>
      </c>
      <c r="E883" s="66" t="str">
        <f>IF(ISBLANK(LeaveTracker[[#This Row],[Employee Name]]),"-----",VLOOKUP(LeaveTracker[[#This Row],[Employee Name]],'List of Employees'!$B$4:$H$767,7))</f>
        <v>CHARACTER OFFICE</v>
      </c>
      <c r="F883" s="66" t="str">
        <f>IF(ISBLANK(LeaveTracker[[#This Row],[Employee Name]]),"-----",VLOOKUP(LeaveTracker[[#This Row],[Employee Name]],'List of Employees'!$B$4:$H$767,6))</f>
        <v>PERMANENT</v>
      </c>
      <c r="G883" s="24">
        <v>43738</v>
      </c>
      <c r="H883" s="24">
        <v>43738</v>
      </c>
      <c r="I883" s="20" t="s">
        <v>81</v>
      </c>
      <c r="J883" s="41"/>
      <c r="K883" s="50" t="str">
        <f ca="1">LeaveTracker[[#This Row],[Days]]&amp;" "&amp;LeaveTracker[[#This Row],[Type of Leave]]</f>
        <v>1 SL</v>
      </c>
      <c r="L883" s="23">
        <f ca="1">NETWORKDAYS(LeaveTracker[[#This Row],[Start Date]],LeaveTracker[[#This Row],[End Date]],lstHolidays)</f>
        <v>1</v>
      </c>
      <c r="M883" s="27"/>
    </row>
    <row r="884" spans="1:13" ht="30" customHeight="1" x14ac:dyDescent="0.3">
      <c r="A884" s="32">
        <v>1129</v>
      </c>
      <c r="B884" s="33">
        <v>43789</v>
      </c>
      <c r="C884" s="22">
        <v>43724</v>
      </c>
      <c r="D884" s="19" t="s">
        <v>116</v>
      </c>
      <c r="E884" s="66" t="str">
        <f>IF(ISBLANK(LeaveTracker[[#This Row],[Employee Name]]),"-----",VLOOKUP(LeaveTracker[[#This Row],[Employee Name]],'List of Employees'!$B$4:$H$767,7))</f>
        <v>CHARACTER OFFICE</v>
      </c>
      <c r="F884" s="66" t="str">
        <f>IF(ISBLANK(LeaveTracker[[#This Row],[Employee Name]]),"-----",VLOOKUP(LeaveTracker[[#This Row],[Employee Name]],'List of Employees'!$B$4:$H$767,6))</f>
        <v>PERMANENT</v>
      </c>
      <c r="G884" s="24">
        <v>43720</v>
      </c>
      <c r="H884" s="24">
        <v>43721</v>
      </c>
      <c r="I884" s="20" t="s">
        <v>81</v>
      </c>
      <c r="K884" s="50" t="str">
        <f ca="1">LeaveTracker[[#This Row],[Days]]&amp;" "&amp;LeaveTracker[[#This Row],[Type of Leave]]</f>
        <v>2 SL</v>
      </c>
      <c r="L884" s="23">
        <f ca="1">NETWORKDAYS(LeaveTracker[[#This Row],[Start Date]],LeaveTracker[[#This Row],[End Date]],lstHolidays)</f>
        <v>2</v>
      </c>
      <c r="M884" s="27"/>
    </row>
    <row r="885" spans="1:13" ht="30" customHeight="1" x14ac:dyDescent="0.3">
      <c r="A885" s="32">
        <v>1130</v>
      </c>
      <c r="B885" s="33">
        <v>43789</v>
      </c>
      <c r="C885" s="22">
        <v>43745</v>
      </c>
      <c r="D885" s="19" t="s">
        <v>121</v>
      </c>
      <c r="E885" s="66" t="str">
        <f>IF(ISBLANK(LeaveTracker[[#This Row],[Employee Name]]),"-----",VLOOKUP(LeaveTracker[[#This Row],[Employee Name]],'List of Employees'!$B$4:$H$767,7))</f>
        <v>CHARACTER OFFICE</v>
      </c>
      <c r="F885" s="66" t="str">
        <f>IF(ISBLANK(LeaveTracker[[#This Row],[Employee Name]]),"-----",VLOOKUP(LeaveTracker[[#This Row],[Employee Name]],'List of Employees'!$B$4:$H$767,6))</f>
        <v>PERMANENT</v>
      </c>
      <c r="G885" s="24">
        <v>43740</v>
      </c>
      <c r="H885" s="24">
        <v>43740</v>
      </c>
      <c r="I885" s="20" t="s">
        <v>81</v>
      </c>
      <c r="K885" s="50" t="str">
        <f ca="1">LeaveTracker[[#This Row],[Days]]&amp;" "&amp;LeaveTracker[[#This Row],[Type of Leave]]</f>
        <v>1 SL</v>
      </c>
      <c r="L885" s="23">
        <f ca="1">NETWORKDAYS(LeaveTracker[[#This Row],[Start Date]],LeaveTracker[[#This Row],[End Date]],lstHolidays)</f>
        <v>1</v>
      </c>
      <c r="M885" s="27"/>
    </row>
    <row r="886" spans="1:13" ht="30" customHeight="1" x14ac:dyDescent="0.3">
      <c r="A886" s="32">
        <v>1131</v>
      </c>
      <c r="B886" s="33">
        <v>43789</v>
      </c>
      <c r="C886" s="22">
        <v>43724</v>
      </c>
      <c r="D886" s="19" t="s">
        <v>127</v>
      </c>
      <c r="E886" s="66" t="str">
        <f>IF(ISBLANK(LeaveTracker[[#This Row],[Employee Name]]),"-----",VLOOKUP(LeaveTracker[[#This Row],[Employee Name]],'List of Employees'!$B$4:$H$767,7))</f>
        <v>MO</v>
      </c>
      <c r="F886" s="66" t="str">
        <f>IF(ISBLANK(LeaveTracker[[#This Row],[Employee Name]]),"-----",VLOOKUP(LeaveTracker[[#This Row],[Employee Name]],'List of Employees'!$B$4:$H$767,6))</f>
        <v>PERMANENT</v>
      </c>
      <c r="G886" s="24">
        <v>43721</v>
      </c>
      <c r="H886" s="24">
        <v>43721</v>
      </c>
      <c r="I886" s="20" t="s">
        <v>81</v>
      </c>
      <c r="K886" s="50" t="str">
        <f ca="1">LeaveTracker[[#This Row],[Days]]&amp;" "&amp;LeaveTracker[[#This Row],[Type of Leave]]</f>
        <v>1 SL</v>
      </c>
      <c r="L886" s="23">
        <f ca="1">NETWORKDAYS(LeaveTracker[[#This Row],[Start Date]],LeaveTracker[[#This Row],[End Date]],lstHolidays)</f>
        <v>1</v>
      </c>
      <c r="M886" s="27"/>
    </row>
    <row r="887" spans="1:13" ht="30" customHeight="1" x14ac:dyDescent="0.3">
      <c r="A887" s="32">
        <v>1132</v>
      </c>
      <c r="B887" s="33">
        <v>43789</v>
      </c>
      <c r="C887" s="22">
        <v>43773</v>
      </c>
      <c r="D887" s="19" t="s">
        <v>131</v>
      </c>
      <c r="E887" s="66" t="str">
        <f>IF(ISBLANK(LeaveTracker[[#This Row],[Employee Name]]),"-----",VLOOKUP(LeaveTracker[[#This Row],[Employee Name]],'List of Employees'!$B$4:$H$767,7))</f>
        <v>FPTMNHS</v>
      </c>
      <c r="F887" s="66" t="str">
        <f>IF(ISBLANK(LeaveTracker[[#This Row],[Employee Name]]),"-----",VLOOKUP(LeaveTracker[[#This Row],[Employee Name]],'List of Employees'!$B$4:$H$767,6))</f>
        <v>PERMANENT</v>
      </c>
      <c r="G887" s="24">
        <v>43770</v>
      </c>
      <c r="H887" s="24">
        <v>43799</v>
      </c>
      <c r="I887" s="20" t="s">
        <v>81</v>
      </c>
      <c r="K887" s="50" t="str">
        <f ca="1">LeaveTracker[[#This Row],[Days]]&amp;" "&amp;LeaveTracker[[#This Row],[Type of Leave]]</f>
        <v>20 SL</v>
      </c>
      <c r="L887" s="23">
        <f ca="1">NETWORKDAYS(LeaveTracker[[#This Row],[Start Date]],LeaveTracker[[#This Row],[End Date]],lstHolidays)</f>
        <v>20</v>
      </c>
      <c r="M887" s="27"/>
    </row>
    <row r="888" spans="1:13" ht="30" customHeight="1" x14ac:dyDescent="0.3">
      <c r="A888" s="32">
        <v>1133</v>
      </c>
      <c r="B888" s="33">
        <v>43789</v>
      </c>
      <c r="C888" s="22">
        <v>43755</v>
      </c>
      <c r="D888" s="19" t="s">
        <v>136</v>
      </c>
      <c r="E888" s="66" t="str">
        <f>IF(ISBLANK(LeaveTracker[[#This Row],[Employee Name]]),"-----",VLOOKUP(LeaveTracker[[#This Row],[Employee Name]],'List of Employees'!$B$4:$H$767,7))</f>
        <v>CHO</v>
      </c>
      <c r="F888" s="66" t="str">
        <f>IF(ISBLANK(LeaveTracker[[#This Row],[Employee Name]]),"-----",VLOOKUP(LeaveTracker[[#This Row],[Employee Name]],'List of Employees'!$B$4:$H$767,6))</f>
        <v>PERMANENT</v>
      </c>
      <c r="G888" s="24">
        <v>43766</v>
      </c>
      <c r="H888" s="24">
        <v>43768</v>
      </c>
      <c r="I888" s="20" t="s">
        <v>82</v>
      </c>
      <c r="K888" s="50" t="str">
        <f ca="1">LeaveTracker[[#This Row],[Days]]&amp;" "&amp;LeaveTracker[[#This Row],[Type of Leave]]</f>
        <v>3 VL</v>
      </c>
      <c r="L888" s="23">
        <f ca="1">NETWORKDAYS(LeaveTracker[[#This Row],[Start Date]],LeaveTracker[[#This Row],[End Date]],lstHolidays)</f>
        <v>3</v>
      </c>
      <c r="M888" s="27"/>
    </row>
    <row r="889" spans="1:13" ht="30" customHeight="1" x14ac:dyDescent="0.3">
      <c r="A889" s="32">
        <v>1134</v>
      </c>
      <c r="B889" s="33">
        <v>43789</v>
      </c>
      <c r="C889" s="22">
        <v>43756</v>
      </c>
      <c r="D889" s="19" t="s">
        <v>795</v>
      </c>
      <c r="E889" s="66" t="str">
        <f>IF(ISBLANK(LeaveTracker[[#This Row],[Employee Name]]),"-----",VLOOKUP(LeaveTracker[[#This Row],[Employee Name]],'List of Employees'!$B$4:$H$767,7))</f>
        <v>ONT</v>
      </c>
      <c r="F889" s="66" t="str">
        <f>IF(ISBLANK(LeaveTracker[[#This Row],[Employee Name]]),"-----",VLOOKUP(LeaveTracker[[#This Row],[Employee Name]],'List of Employees'!$B$4:$H$767,6))</f>
        <v>PERMANENT</v>
      </c>
      <c r="G889" s="24">
        <v>43759</v>
      </c>
      <c r="H889" s="24">
        <v>43760</v>
      </c>
      <c r="I889" s="20" t="s">
        <v>82</v>
      </c>
      <c r="K889" s="50" t="str">
        <f ca="1">LeaveTracker[[#This Row],[Days]]&amp;" "&amp;LeaveTracker[[#This Row],[Type of Leave]]</f>
        <v>2 VL</v>
      </c>
      <c r="L889" s="23">
        <f ca="1">NETWORKDAYS(LeaveTracker[[#This Row],[Start Date]],LeaveTracker[[#This Row],[End Date]],lstHolidays)</f>
        <v>2</v>
      </c>
      <c r="M889" s="27"/>
    </row>
    <row r="890" spans="1:13" ht="30" customHeight="1" x14ac:dyDescent="0.3">
      <c r="A890" s="32">
        <v>1135</v>
      </c>
      <c r="B890" s="33">
        <v>43789</v>
      </c>
      <c r="C890" s="22">
        <v>43759</v>
      </c>
      <c r="D890" s="19" t="s">
        <v>147</v>
      </c>
      <c r="E890" s="66" t="str">
        <f>IF(ISBLANK(LeaveTracker[[#This Row],[Employee Name]]),"-----",VLOOKUP(LeaveTracker[[#This Row],[Employee Name]],'List of Employees'!$B$4:$H$767,7))</f>
        <v>CPDO</v>
      </c>
      <c r="F890" s="66" t="str">
        <f>IF(ISBLANK(LeaveTracker[[#This Row],[Employee Name]]),"-----",VLOOKUP(LeaveTracker[[#This Row],[Employee Name]],'List of Employees'!$B$4:$H$767,6))</f>
        <v>PERMANENT</v>
      </c>
      <c r="G890" s="24">
        <v>43766</v>
      </c>
      <c r="H890" s="24">
        <v>43768</v>
      </c>
      <c r="I890" s="20" t="s">
        <v>82</v>
      </c>
      <c r="K890" s="50" t="str">
        <f ca="1">LeaveTracker[[#This Row],[Days]]&amp;" "&amp;LeaveTracker[[#This Row],[Type of Leave]]</f>
        <v>3 VL</v>
      </c>
      <c r="L890" s="23">
        <f ca="1">NETWORKDAYS(LeaveTracker[[#This Row],[Start Date]],LeaveTracker[[#This Row],[End Date]],lstHolidays)</f>
        <v>3</v>
      </c>
      <c r="M890" s="27"/>
    </row>
    <row r="891" spans="1:13" ht="30" customHeight="1" x14ac:dyDescent="0.3">
      <c r="A891" s="32">
        <v>1136</v>
      </c>
      <c r="B891" s="33">
        <v>43789</v>
      </c>
      <c r="C891" s="22">
        <v>43742</v>
      </c>
      <c r="D891" s="19" t="s">
        <v>153</v>
      </c>
      <c r="E891" s="66" t="str">
        <f>IF(ISBLANK(LeaveTracker[[#This Row],[Employee Name]]),"-----",VLOOKUP(LeaveTracker[[#This Row],[Employee Name]],'List of Employees'!$B$4:$H$767,7))</f>
        <v>BPLO</v>
      </c>
      <c r="F891" s="66" t="str">
        <f>IF(ISBLANK(LeaveTracker[[#This Row],[Employee Name]]),"-----",VLOOKUP(LeaveTracker[[#This Row],[Employee Name]],'List of Employees'!$B$4:$H$767,6))</f>
        <v>PERMANENT</v>
      </c>
      <c r="G891" s="24">
        <v>43767</v>
      </c>
      <c r="H891" s="24">
        <v>43768</v>
      </c>
      <c r="I891" s="20" t="s">
        <v>81</v>
      </c>
      <c r="K891" s="50" t="str">
        <f ca="1">LeaveTracker[[#This Row],[Days]]&amp;" "&amp;LeaveTracker[[#This Row],[Type of Leave]]</f>
        <v>2 SL</v>
      </c>
      <c r="L891" s="23">
        <f ca="1">NETWORKDAYS(LeaveTracker[[#This Row],[Start Date]],LeaveTracker[[#This Row],[End Date]],lstHolidays)</f>
        <v>2</v>
      </c>
      <c r="M891" s="27"/>
    </row>
    <row r="892" spans="1:13" ht="30" customHeight="1" x14ac:dyDescent="0.3">
      <c r="A892" s="32">
        <v>1137</v>
      </c>
      <c r="B892" s="33">
        <v>43789</v>
      </c>
      <c r="C892" s="22">
        <v>43769</v>
      </c>
      <c r="D892" s="19" t="s">
        <v>157</v>
      </c>
      <c r="E892" s="66" t="str">
        <f>IF(ISBLANK(LeaveTracker[[#This Row],[Employee Name]]),"-----",VLOOKUP(LeaveTracker[[#This Row],[Employee Name]],'List of Employees'!$B$4:$H$767,7))</f>
        <v>PIO</v>
      </c>
      <c r="F892" s="66" t="str">
        <f>IF(ISBLANK(LeaveTracker[[#This Row],[Employee Name]]),"-----",VLOOKUP(LeaveTracker[[#This Row],[Employee Name]],'List of Employees'!$B$4:$H$767,6))</f>
        <v>PERMANENT</v>
      </c>
      <c r="G892" s="24">
        <v>43774</v>
      </c>
      <c r="H892" s="24">
        <v>43774</v>
      </c>
      <c r="I892" s="20" t="s">
        <v>1</v>
      </c>
      <c r="J892" s="42" t="s">
        <v>158</v>
      </c>
      <c r="K892" s="50" t="str">
        <f ca="1">LeaveTracker[[#This Row],[Days]]&amp;" "&amp;LeaveTracker[[#This Row],[Type of Leave]]</f>
        <v>1 Other</v>
      </c>
      <c r="L892" s="23">
        <f ca="1">NETWORKDAYS(LeaveTracker[[#This Row],[Start Date]],LeaveTracker[[#This Row],[End Date]],lstHolidays)</f>
        <v>1</v>
      </c>
      <c r="M892" s="27"/>
    </row>
    <row r="893" spans="1:13" ht="30" customHeight="1" x14ac:dyDescent="0.3">
      <c r="A893" s="32">
        <v>1138</v>
      </c>
      <c r="B893" s="33">
        <v>43789</v>
      </c>
      <c r="C893" s="22">
        <v>43753</v>
      </c>
      <c r="D893" s="19" t="s">
        <v>163</v>
      </c>
      <c r="E893" s="66" t="str">
        <f>IF(ISBLANK(LeaveTracker[[#This Row],[Employee Name]]),"-----",VLOOKUP(LeaveTracker[[#This Row],[Employee Name]],'List of Employees'!$B$4:$H$767,7))</f>
        <v>CHO</v>
      </c>
      <c r="F893" s="66" t="str">
        <f>IF(ISBLANK(LeaveTracker[[#This Row],[Employee Name]]),"-----",VLOOKUP(LeaveTracker[[#This Row],[Employee Name]],'List of Employees'!$B$4:$H$767,6))</f>
        <v>PERMANENT</v>
      </c>
      <c r="G893" s="24">
        <v>43749</v>
      </c>
      <c r="H893" s="24">
        <v>43749</v>
      </c>
      <c r="I893" s="20" t="s">
        <v>81</v>
      </c>
      <c r="K893" s="50" t="str">
        <f ca="1">LeaveTracker[[#This Row],[Days]]&amp;" "&amp;LeaveTracker[[#This Row],[Type of Leave]]</f>
        <v>1 SL</v>
      </c>
      <c r="L893" s="23">
        <f ca="1">NETWORKDAYS(LeaveTracker[[#This Row],[Start Date]],LeaveTracker[[#This Row],[End Date]],lstHolidays)</f>
        <v>1</v>
      </c>
      <c r="M893" s="27"/>
    </row>
    <row r="894" spans="1:13" ht="30" customHeight="1" x14ac:dyDescent="0.3">
      <c r="A894" s="32">
        <v>1139</v>
      </c>
      <c r="B894" s="33">
        <v>43789</v>
      </c>
      <c r="C894" s="22">
        <v>43745</v>
      </c>
      <c r="D894" s="19" t="s">
        <v>167</v>
      </c>
      <c r="E894" s="66" t="str">
        <f>IF(ISBLANK(LeaveTracker[[#This Row],[Employee Name]]),"-----",VLOOKUP(LeaveTracker[[#This Row],[Employee Name]],'List of Employees'!$B$4:$H$767,7))</f>
        <v>CHO</v>
      </c>
      <c r="F894" s="66" t="str">
        <f>IF(ISBLANK(LeaveTracker[[#This Row],[Employee Name]]),"-----",VLOOKUP(LeaveTracker[[#This Row],[Employee Name]],'List of Employees'!$B$4:$H$767,6))</f>
        <v>PERMANENT</v>
      </c>
      <c r="G894" s="24">
        <v>43752</v>
      </c>
      <c r="H894" s="24">
        <v>43756</v>
      </c>
      <c r="I894" s="20" t="s">
        <v>82</v>
      </c>
      <c r="K894" s="50" t="str">
        <f ca="1">LeaveTracker[[#This Row],[Days]]&amp;" "&amp;LeaveTracker[[#This Row],[Type of Leave]]</f>
        <v>5 VL</v>
      </c>
      <c r="L894" s="23">
        <f ca="1">NETWORKDAYS(LeaveTracker[[#This Row],[Start Date]],LeaveTracker[[#This Row],[End Date]],lstHolidays)</f>
        <v>5</v>
      </c>
      <c r="M894" s="27"/>
    </row>
    <row r="895" spans="1:13" ht="30" customHeight="1" x14ac:dyDescent="0.3">
      <c r="A895" s="32">
        <v>1140</v>
      </c>
      <c r="B895" s="33">
        <v>43789</v>
      </c>
      <c r="C895" s="22">
        <v>43774</v>
      </c>
      <c r="D895" s="19" t="s">
        <v>171</v>
      </c>
      <c r="E895" s="66" t="str">
        <f>IF(ISBLANK(LeaveTracker[[#This Row],[Employee Name]]),"-----",VLOOKUP(LeaveTracker[[#This Row],[Employee Name]],'List of Employees'!$B$4:$H$767,7))</f>
        <v>HRMO</v>
      </c>
      <c r="F895" s="66" t="str">
        <f>IF(ISBLANK(LeaveTracker[[#This Row],[Employee Name]]),"-----",VLOOKUP(LeaveTracker[[#This Row],[Employee Name]],'List of Employees'!$B$4:$H$767,6))</f>
        <v>PERMANENT</v>
      </c>
      <c r="G895" s="24">
        <v>43780</v>
      </c>
      <c r="H895" s="24">
        <v>43780</v>
      </c>
      <c r="I895" s="20" t="s">
        <v>1</v>
      </c>
      <c r="J895" s="42" t="s">
        <v>158</v>
      </c>
      <c r="K895" s="50" t="str">
        <f ca="1">LeaveTracker[[#This Row],[Days]]&amp;" "&amp;LeaveTracker[[#This Row],[Type of Leave]]</f>
        <v>1 Other</v>
      </c>
      <c r="L895" s="23">
        <f ca="1">NETWORKDAYS(LeaveTracker[[#This Row],[Start Date]],LeaveTracker[[#This Row],[End Date]],lstHolidays)</f>
        <v>1</v>
      </c>
      <c r="M895" s="27"/>
    </row>
    <row r="896" spans="1:13" ht="30" customHeight="1" x14ac:dyDescent="0.3">
      <c r="A896" s="32">
        <v>1141</v>
      </c>
      <c r="B896" s="33">
        <v>43789</v>
      </c>
      <c r="C896" s="22">
        <v>43712</v>
      </c>
      <c r="D896" s="19" t="s">
        <v>175</v>
      </c>
      <c r="E896" s="66" t="str">
        <f>IF(ISBLANK(LeaveTracker[[#This Row],[Employee Name]]),"-----",VLOOKUP(LeaveTracker[[#This Row],[Employee Name]],'List of Employees'!$B$4:$H$767,7))</f>
        <v>HRMO</v>
      </c>
      <c r="F896" s="66" t="str">
        <f>IF(ISBLANK(LeaveTracker[[#This Row],[Employee Name]]),"-----",VLOOKUP(LeaveTracker[[#This Row],[Employee Name]],'List of Employees'!$B$4:$H$767,6))</f>
        <v>PERMANENT</v>
      </c>
      <c r="G896" s="24">
        <v>43713</v>
      </c>
      <c r="H896" s="24">
        <v>43718</v>
      </c>
      <c r="I896" s="20" t="s">
        <v>82</v>
      </c>
      <c r="K896" s="50" t="str">
        <f ca="1">LeaveTracker[[#This Row],[Days]]&amp;" "&amp;LeaveTracker[[#This Row],[Type of Leave]]</f>
        <v>4 VL</v>
      </c>
      <c r="L896" s="23">
        <f ca="1">NETWORKDAYS(LeaveTracker[[#This Row],[Start Date]],LeaveTracker[[#This Row],[End Date]],lstHolidays)</f>
        <v>4</v>
      </c>
      <c r="M896" s="27"/>
    </row>
    <row r="897" spans="1:13" ht="30" customHeight="1" x14ac:dyDescent="0.3">
      <c r="A897" s="32">
        <v>1142</v>
      </c>
      <c r="B897" s="33">
        <v>43789</v>
      </c>
      <c r="C897" s="22">
        <v>43742</v>
      </c>
      <c r="D897" s="19" t="s">
        <v>179</v>
      </c>
      <c r="E897" s="66" t="str">
        <f>IF(ISBLANK(LeaveTracker[[#This Row],[Employee Name]]),"-----",VLOOKUP(LeaveTracker[[#This Row],[Employee Name]],'List of Employees'!$B$4:$H$767,7))</f>
        <v>DOE</v>
      </c>
      <c r="F897" s="66" t="str">
        <f>IF(ISBLANK(LeaveTracker[[#This Row],[Employee Name]]),"-----",VLOOKUP(LeaveTracker[[#This Row],[Employee Name]],'List of Employees'!$B$4:$H$767,6))</f>
        <v>PERMANENT</v>
      </c>
      <c r="G897" s="24">
        <v>43767</v>
      </c>
      <c r="H897" s="24">
        <v>43769</v>
      </c>
      <c r="I897" s="20" t="s">
        <v>81</v>
      </c>
      <c r="K897" s="50" t="str">
        <f ca="1">LeaveTracker[[#This Row],[Days]]&amp;" "&amp;LeaveTracker[[#This Row],[Type of Leave]]</f>
        <v>3 SL</v>
      </c>
      <c r="L897" s="23">
        <f ca="1">NETWORKDAYS(LeaveTracker[[#This Row],[Start Date]],LeaveTracker[[#This Row],[End Date]],lstHolidays)</f>
        <v>3</v>
      </c>
      <c r="M897" s="27"/>
    </row>
    <row r="898" spans="1:13" ht="30" customHeight="1" x14ac:dyDescent="0.3">
      <c r="A898" s="32">
        <v>1143</v>
      </c>
      <c r="B898" s="33">
        <v>43789</v>
      </c>
      <c r="C898" s="22">
        <v>43759</v>
      </c>
      <c r="D898" s="20" t="s">
        <v>179</v>
      </c>
      <c r="E898" s="66" t="str">
        <f>IF(ISBLANK(LeaveTracker[[#This Row],[Employee Name]]),"-----",VLOOKUP(LeaveTracker[[#This Row],[Employee Name]],'List of Employees'!$B$4:$H$767,7))</f>
        <v>DOE</v>
      </c>
      <c r="F898" s="66" t="str">
        <f>IF(ISBLANK(LeaveTracker[[#This Row],[Employee Name]]),"-----",VLOOKUP(LeaveTracker[[#This Row],[Employee Name]],'List of Employees'!$B$4:$H$767,6))</f>
        <v>PERMANENT</v>
      </c>
      <c r="G898" s="24">
        <v>43766</v>
      </c>
      <c r="H898" s="24">
        <v>43766</v>
      </c>
      <c r="I898" s="20" t="s">
        <v>1</v>
      </c>
      <c r="J898" s="42" t="s">
        <v>158</v>
      </c>
      <c r="K898" s="50" t="str">
        <f ca="1">LeaveTracker[[#This Row],[Days]]&amp;" "&amp;LeaveTracker[[#This Row],[Type of Leave]]</f>
        <v>1 Other</v>
      </c>
      <c r="L898" s="23">
        <f ca="1">NETWORKDAYS(LeaveTracker[[#This Row],[Start Date]],LeaveTracker[[#This Row],[End Date]],lstHolidays)</f>
        <v>1</v>
      </c>
      <c r="M898" s="27"/>
    </row>
    <row r="899" spans="1:13" ht="30" customHeight="1" x14ac:dyDescent="0.3">
      <c r="A899" s="32">
        <v>1144</v>
      </c>
      <c r="B899" s="33">
        <v>43789</v>
      </c>
      <c r="C899" s="24">
        <v>43761</v>
      </c>
      <c r="D899" s="19" t="s">
        <v>183</v>
      </c>
      <c r="E899" s="66" t="str">
        <f>IF(ISBLANK(LeaveTracker[[#This Row],[Employee Name]]),"-----",VLOOKUP(LeaveTracker[[#This Row],[Employee Name]],'List of Employees'!$B$4:$H$767,7))</f>
        <v>CBO</v>
      </c>
      <c r="F899" s="66" t="str">
        <f>IF(ISBLANK(LeaveTracker[[#This Row],[Employee Name]]),"-----",VLOOKUP(LeaveTracker[[#This Row],[Employee Name]],'List of Employees'!$B$4:$H$767,6))</f>
        <v>PERMANENT</v>
      </c>
      <c r="G899" s="24">
        <v>43761</v>
      </c>
      <c r="H899" s="24">
        <v>43763</v>
      </c>
      <c r="I899" s="20" t="s">
        <v>82</v>
      </c>
      <c r="K899" s="50" t="str">
        <f ca="1">LeaveTracker[[#This Row],[Days]]&amp;" "&amp;LeaveTracker[[#This Row],[Type of Leave]]</f>
        <v>3 VL</v>
      </c>
      <c r="L899" s="23">
        <f ca="1">NETWORKDAYS(LeaveTracker[[#This Row],[Start Date]],LeaveTracker[[#This Row],[End Date]],lstHolidays)</f>
        <v>3</v>
      </c>
      <c r="M899" s="27"/>
    </row>
    <row r="900" spans="1:13" ht="30" customHeight="1" x14ac:dyDescent="0.3">
      <c r="A900" s="32">
        <v>1145</v>
      </c>
      <c r="B900" s="33">
        <v>43789</v>
      </c>
      <c r="C900" s="22">
        <v>43766</v>
      </c>
      <c r="D900" s="19" t="s">
        <v>2617</v>
      </c>
      <c r="E900" s="66" t="str">
        <f>IF(ISBLANK(LeaveTracker[[#This Row],[Employee Name]]),"-----",VLOOKUP(LeaveTracker[[#This Row],[Employee Name]],'List of Employees'!$B$4:$H$767,7))</f>
        <v>CBO</v>
      </c>
      <c r="F900" s="66" t="str">
        <f>IF(ISBLANK(LeaveTracker[[#This Row],[Employee Name]]),"-----",VLOOKUP(LeaveTracker[[#This Row],[Employee Name]],'List of Employees'!$B$4:$H$767,6))</f>
        <v>PERMANENT</v>
      </c>
      <c r="G900" s="24">
        <v>43759</v>
      </c>
      <c r="H900" s="24">
        <v>43761</v>
      </c>
      <c r="I900" s="20" t="s">
        <v>81</v>
      </c>
      <c r="K900" s="50" t="str">
        <f ca="1">LeaveTracker[[#This Row],[Days]]&amp;" "&amp;LeaveTracker[[#This Row],[Type of Leave]]</f>
        <v>3 SL</v>
      </c>
      <c r="L900" s="23">
        <f ca="1">NETWORKDAYS(LeaveTracker[[#This Row],[Start Date]],LeaveTracker[[#This Row],[End Date]],lstHolidays)</f>
        <v>3</v>
      </c>
      <c r="M900" s="27"/>
    </row>
    <row r="901" spans="1:13" ht="30" customHeight="1" x14ac:dyDescent="0.3">
      <c r="A901" s="32">
        <v>1146</v>
      </c>
      <c r="B901" s="33">
        <v>43789</v>
      </c>
      <c r="C901" s="22">
        <v>43766</v>
      </c>
      <c r="D901" s="19" t="s">
        <v>188</v>
      </c>
      <c r="E901" s="66" t="str">
        <f>IF(ISBLANK(LeaveTracker[[#This Row],[Employee Name]]),"-----",VLOOKUP(LeaveTracker[[#This Row],[Employee Name]],'List of Employees'!$B$4:$H$767,7))</f>
        <v>ONT</v>
      </c>
      <c r="F901" s="66" t="str">
        <f>IF(ISBLANK(LeaveTracker[[#This Row],[Employee Name]]),"-----",VLOOKUP(LeaveTracker[[#This Row],[Employee Name]],'List of Employees'!$B$4:$H$767,6))</f>
        <v>PERMANENT</v>
      </c>
      <c r="G901" s="24">
        <v>43760</v>
      </c>
      <c r="H901" s="24">
        <v>43763</v>
      </c>
      <c r="I901" s="20" t="s">
        <v>81</v>
      </c>
      <c r="K901" s="50" t="str">
        <f ca="1">LeaveTracker[[#This Row],[Days]]&amp;" "&amp;LeaveTracker[[#This Row],[Type of Leave]]</f>
        <v>4 SL</v>
      </c>
      <c r="L901" s="23">
        <f ca="1">NETWORKDAYS(LeaveTracker[[#This Row],[Start Date]],LeaveTracker[[#This Row],[End Date]],lstHolidays)</f>
        <v>4</v>
      </c>
      <c r="M901" s="27"/>
    </row>
    <row r="902" spans="1:13" ht="30" customHeight="1" x14ac:dyDescent="0.3">
      <c r="A902" s="32">
        <v>1147</v>
      </c>
      <c r="B902" s="33">
        <v>43789</v>
      </c>
      <c r="C902" s="22">
        <v>43753</v>
      </c>
      <c r="D902" s="20" t="s">
        <v>769</v>
      </c>
      <c r="E902" s="66" t="str">
        <f>IF(ISBLANK(LeaveTracker[[#This Row],[Employee Name]]),"-----",VLOOKUP(LeaveTracker[[#This Row],[Employee Name]],'List of Employees'!$B$4:$H$767,7))</f>
        <v>ONT</v>
      </c>
      <c r="F902" s="66" t="str">
        <f>IF(ISBLANK(LeaveTracker[[#This Row],[Employee Name]]),"-----",VLOOKUP(LeaveTracker[[#This Row],[Employee Name]],'List of Employees'!$B$4:$H$767,6))</f>
        <v>PERMANENT</v>
      </c>
      <c r="G902" s="24">
        <v>43757</v>
      </c>
      <c r="H902" s="24">
        <v>43758</v>
      </c>
      <c r="I902" s="20" t="s">
        <v>82</v>
      </c>
      <c r="K902" s="50" t="str">
        <f>LeaveTracker[[#This Row],[Days]]&amp;" "&amp;LeaveTracker[[#This Row],[Type of Leave]]</f>
        <v>2 VL</v>
      </c>
      <c r="L902" s="23">
        <v>2</v>
      </c>
      <c r="M902" s="27"/>
    </row>
    <row r="903" spans="1:13" ht="30" customHeight="1" x14ac:dyDescent="0.3">
      <c r="A903" s="32">
        <v>1148</v>
      </c>
      <c r="B903" s="33">
        <v>43789</v>
      </c>
      <c r="C903" s="22">
        <v>43775</v>
      </c>
      <c r="D903" s="19" t="s">
        <v>194</v>
      </c>
      <c r="E903" s="66" t="str">
        <f>IF(ISBLANK(LeaveTracker[[#This Row],[Employee Name]]),"-----",VLOOKUP(LeaveTracker[[#This Row],[Employee Name]],'List of Employees'!$B$4:$H$767,7))</f>
        <v>CCT</v>
      </c>
      <c r="F903" s="66" t="str">
        <f>IF(ISBLANK(LeaveTracker[[#This Row],[Employee Name]]),"-----",VLOOKUP(LeaveTracker[[#This Row],[Employee Name]],'List of Employees'!$B$4:$H$767,6))</f>
        <v>PERMANENT</v>
      </c>
      <c r="G903" s="24">
        <v>43776</v>
      </c>
      <c r="H903" s="24">
        <v>43784</v>
      </c>
      <c r="I903" s="20" t="s">
        <v>81</v>
      </c>
      <c r="K903" s="50" t="str">
        <f ca="1">LeaveTracker[[#This Row],[Days]]&amp;" "&amp;LeaveTracker[[#This Row],[Type of Leave]]</f>
        <v>7 SL</v>
      </c>
      <c r="L903" s="23">
        <f ca="1">NETWORKDAYS(LeaveTracker[[#This Row],[Start Date]],LeaveTracker[[#This Row],[End Date]],lstHolidays)</f>
        <v>7</v>
      </c>
      <c r="M903" s="27"/>
    </row>
    <row r="904" spans="1:13" ht="30" customHeight="1" x14ac:dyDescent="0.3">
      <c r="A904" s="32">
        <v>1149</v>
      </c>
      <c r="B904" s="33">
        <v>43789</v>
      </c>
      <c r="C904" s="22">
        <v>43747</v>
      </c>
      <c r="D904" s="19" t="s">
        <v>199</v>
      </c>
      <c r="E904" s="66" t="str">
        <f>IF(ISBLANK(LeaveTracker[[#This Row],[Employee Name]]),"-----",VLOOKUP(LeaveTracker[[#This Row],[Employee Name]],'List of Employees'!$B$4:$H$767,7))</f>
        <v>PICNIC GROVE</v>
      </c>
      <c r="F904" s="66" t="str">
        <f>IF(ISBLANK(LeaveTracker[[#This Row],[Employee Name]]),"-----",VLOOKUP(LeaveTracker[[#This Row],[Employee Name]],'List of Employees'!$B$4:$H$767,6))</f>
        <v>PERMANENT</v>
      </c>
      <c r="G904" s="24">
        <v>43766</v>
      </c>
      <c r="H904" s="24">
        <v>43766</v>
      </c>
      <c r="I904" s="20" t="s">
        <v>1</v>
      </c>
      <c r="J904" s="42" t="s">
        <v>158</v>
      </c>
      <c r="K904" s="50" t="str">
        <f ca="1">LeaveTracker[[#This Row],[Days]]&amp;" "&amp;LeaveTracker[[#This Row],[Type of Leave]]</f>
        <v>1 Other</v>
      </c>
      <c r="L904" s="23">
        <f ca="1">NETWORKDAYS(LeaveTracker[[#This Row],[Start Date]],LeaveTracker[[#This Row],[End Date]],lstHolidays)</f>
        <v>1</v>
      </c>
      <c r="M904" s="27"/>
    </row>
    <row r="905" spans="1:13" ht="30" customHeight="1" x14ac:dyDescent="0.3">
      <c r="A905" s="32">
        <v>1150</v>
      </c>
      <c r="B905" s="33">
        <v>43789</v>
      </c>
      <c r="C905" s="22">
        <v>43727</v>
      </c>
      <c r="D905" s="19" t="s">
        <v>202</v>
      </c>
      <c r="E905" s="66" t="str">
        <f>IF(ISBLANK(LeaveTracker[[#This Row],[Employee Name]]),"-----",VLOOKUP(LeaveTracker[[#This Row],[Employee Name]],'List of Employees'!$B$4:$H$767,7))</f>
        <v>ONT</v>
      </c>
      <c r="F905" s="66" t="str">
        <f>IF(ISBLANK(LeaveTracker[[#This Row],[Employee Name]]),"-----",VLOOKUP(LeaveTracker[[#This Row],[Employee Name]],'List of Employees'!$B$4:$H$767,6))</f>
        <v>PERMANENT</v>
      </c>
      <c r="G905" s="24">
        <v>43737</v>
      </c>
      <c r="H905" s="24">
        <v>43737</v>
      </c>
      <c r="I905" s="20" t="s">
        <v>1</v>
      </c>
      <c r="J905" s="42" t="s">
        <v>158</v>
      </c>
      <c r="K905" s="50" t="str">
        <f>LeaveTracker[[#This Row],[Days]]&amp;" "&amp;LeaveTracker[[#This Row],[Type of Leave]]</f>
        <v>1 Other</v>
      </c>
      <c r="L905" s="23">
        <v>1</v>
      </c>
      <c r="M905" s="27"/>
    </row>
    <row r="906" spans="1:13" ht="30" customHeight="1" x14ac:dyDescent="0.3">
      <c r="A906" s="32">
        <v>1151</v>
      </c>
      <c r="B906" s="33">
        <v>43789</v>
      </c>
      <c r="C906" s="22">
        <v>43753</v>
      </c>
      <c r="D906" s="19" t="s">
        <v>205</v>
      </c>
      <c r="E906" s="66" t="str">
        <f>IF(ISBLANK(LeaveTracker[[#This Row],[Employee Name]]),"-----",VLOOKUP(LeaveTracker[[#This Row],[Employee Name]],'List of Employees'!$B$4:$H$767,7))</f>
        <v>ONT</v>
      </c>
      <c r="F906" s="66" t="str">
        <f>IF(ISBLANK(LeaveTracker[[#This Row],[Employee Name]]),"-----",VLOOKUP(LeaveTracker[[#This Row],[Employee Name]],'List of Employees'!$B$4:$H$767,6))</f>
        <v>PERMANENT</v>
      </c>
      <c r="G906" s="24">
        <v>43761</v>
      </c>
      <c r="H906" s="24">
        <v>43763</v>
      </c>
      <c r="I906" s="20" t="s">
        <v>82</v>
      </c>
      <c r="K906" s="50" t="str">
        <f ca="1">LeaveTracker[[#This Row],[Days]]&amp;" "&amp;LeaveTracker[[#This Row],[Type of Leave]]</f>
        <v>3 VL</v>
      </c>
      <c r="L906" s="23">
        <f ca="1">NETWORKDAYS(LeaveTracker[[#This Row],[Start Date]],LeaveTracker[[#This Row],[End Date]],lstHolidays)</f>
        <v>3</v>
      </c>
      <c r="M906" s="27"/>
    </row>
    <row r="907" spans="1:13" ht="30" customHeight="1" x14ac:dyDescent="0.3">
      <c r="A907" s="32">
        <v>1152</v>
      </c>
      <c r="B907" s="33">
        <v>43789</v>
      </c>
      <c r="C907" s="22">
        <v>43742</v>
      </c>
      <c r="D907" s="19" t="s">
        <v>209</v>
      </c>
      <c r="E907" s="66" t="str">
        <f>IF(ISBLANK(LeaveTracker[[#This Row],[Employee Name]]),"-----",VLOOKUP(LeaveTracker[[#This Row],[Employee Name]],'List of Employees'!$B$4:$H$767,7))</f>
        <v>PDAO</v>
      </c>
      <c r="F907" s="66" t="str">
        <f>IF(ISBLANK(LeaveTracker[[#This Row],[Employee Name]]),"-----",VLOOKUP(LeaveTracker[[#This Row],[Employee Name]],'List of Employees'!$B$4:$H$767,6))</f>
        <v>PERMANENT</v>
      </c>
      <c r="G907" s="24">
        <v>43738</v>
      </c>
      <c r="H907" s="24">
        <v>43738</v>
      </c>
      <c r="I907" s="20" t="s">
        <v>81</v>
      </c>
      <c r="K907" s="50" t="str">
        <f ca="1">LeaveTracker[[#This Row],[Days]]&amp;" "&amp;LeaveTracker[[#This Row],[Type of Leave]]</f>
        <v>1 SL</v>
      </c>
      <c r="L907" s="23">
        <f ca="1">NETWORKDAYS(LeaveTracker[[#This Row],[Start Date]],LeaveTracker[[#This Row],[End Date]],lstHolidays)</f>
        <v>1</v>
      </c>
      <c r="M907" s="27"/>
    </row>
    <row r="908" spans="1:13" ht="30" customHeight="1" x14ac:dyDescent="0.3">
      <c r="A908" s="32">
        <v>1153</v>
      </c>
      <c r="B908" s="33">
        <v>43789</v>
      </c>
      <c r="C908" s="22">
        <v>43759</v>
      </c>
      <c r="D908" s="19" t="s">
        <v>1798</v>
      </c>
      <c r="E908" s="66" t="str">
        <f>IF(ISBLANK(LeaveTracker[[#This Row],[Employee Name]]),"-----",VLOOKUP(LeaveTracker[[#This Row],[Employee Name]],'List of Employees'!$B$4:$H$767,7))</f>
        <v>CSWDO</v>
      </c>
      <c r="F908" s="66" t="str">
        <f>IF(ISBLANK(LeaveTracker[[#This Row],[Employee Name]]),"-----",VLOOKUP(LeaveTracker[[#This Row],[Employee Name]],'List of Employees'!$B$4:$H$767,6))</f>
        <v>PERMANENT</v>
      </c>
      <c r="G908" s="24">
        <v>43761</v>
      </c>
      <c r="H908" s="24">
        <v>43761</v>
      </c>
      <c r="I908" s="20" t="s">
        <v>1</v>
      </c>
      <c r="J908" s="42" t="s">
        <v>213</v>
      </c>
      <c r="K908" s="50" t="str">
        <f ca="1">LeaveTracker[[#This Row],[Days]]&amp;" "&amp;LeaveTracker[[#This Row],[Type of Leave]]</f>
        <v>1 Other</v>
      </c>
      <c r="L908" s="23">
        <f ca="1">NETWORKDAYS(LeaveTracker[[#This Row],[Start Date]],LeaveTracker[[#This Row],[End Date]],lstHolidays)</f>
        <v>1</v>
      </c>
      <c r="M908" s="27"/>
    </row>
    <row r="909" spans="1:13" ht="30" customHeight="1" x14ac:dyDescent="0.3">
      <c r="A909" s="32">
        <v>1154</v>
      </c>
      <c r="B909" s="33">
        <v>43789</v>
      </c>
      <c r="C909" s="24">
        <v>43755</v>
      </c>
      <c r="D909" s="19" t="s">
        <v>216</v>
      </c>
      <c r="E909" s="66" t="str">
        <f>IF(ISBLANK(LeaveTracker[[#This Row],[Employee Name]]),"-----",VLOOKUP(LeaveTracker[[#This Row],[Employee Name]],'List of Employees'!$B$4:$H$767,7))</f>
        <v>CSWDO</v>
      </c>
      <c r="F909" s="66" t="str">
        <f>IF(ISBLANK(LeaveTracker[[#This Row],[Employee Name]]),"-----",VLOOKUP(LeaveTracker[[#This Row],[Employee Name]],'List of Employees'!$B$4:$H$767,6))</f>
        <v>PERMANENT</v>
      </c>
      <c r="G909" s="24">
        <v>43755</v>
      </c>
      <c r="H909" s="24">
        <v>43759</v>
      </c>
      <c r="I909" s="20" t="s">
        <v>81</v>
      </c>
      <c r="K909" s="50" t="str">
        <f ca="1">LeaveTracker[[#This Row],[Days]]&amp;" "&amp;LeaveTracker[[#This Row],[Type of Leave]]</f>
        <v>3 SL</v>
      </c>
      <c r="L909" s="23">
        <f ca="1">NETWORKDAYS(LeaveTracker[[#This Row],[Start Date]],LeaveTracker[[#This Row],[End Date]],lstHolidays)</f>
        <v>3</v>
      </c>
      <c r="M909" s="27"/>
    </row>
    <row r="910" spans="1:13" ht="30" customHeight="1" x14ac:dyDescent="0.3">
      <c r="A910" s="32">
        <v>1155</v>
      </c>
      <c r="B910" s="33">
        <v>43789</v>
      </c>
      <c r="C910" s="22">
        <v>43753</v>
      </c>
      <c r="D910" s="20" t="s">
        <v>216</v>
      </c>
      <c r="E910" s="66" t="str">
        <f>IF(ISBLANK(LeaveTracker[[#This Row],[Employee Name]]),"-----",VLOOKUP(LeaveTracker[[#This Row],[Employee Name]],'List of Employees'!$B$4:$H$767,7))</f>
        <v>CSWDO</v>
      </c>
      <c r="F910" s="66" t="str">
        <f>IF(ISBLANK(LeaveTracker[[#This Row],[Employee Name]]),"-----",VLOOKUP(LeaveTracker[[#This Row],[Employee Name]],'List of Employees'!$B$4:$H$767,6))</f>
        <v>PERMANENT</v>
      </c>
      <c r="G910" s="24">
        <v>43749</v>
      </c>
      <c r="H910" s="24">
        <v>43752</v>
      </c>
      <c r="I910" s="20" t="s">
        <v>81</v>
      </c>
      <c r="K910" s="50" t="str">
        <f ca="1">LeaveTracker[[#This Row],[Days]]&amp;" "&amp;LeaveTracker[[#This Row],[Type of Leave]]</f>
        <v>2 SL</v>
      </c>
      <c r="L910" s="23">
        <f ca="1">NETWORKDAYS(LeaveTracker[[#This Row],[Start Date]],LeaveTracker[[#This Row],[End Date]],lstHolidays)</f>
        <v>2</v>
      </c>
      <c r="M910" s="27"/>
    </row>
    <row r="911" spans="1:13" ht="30" customHeight="1" x14ac:dyDescent="0.3">
      <c r="A911" s="32">
        <v>1156</v>
      </c>
      <c r="B911" s="33">
        <v>43789</v>
      </c>
      <c r="C911" s="22">
        <v>43759</v>
      </c>
      <c r="D911" s="19" t="s">
        <v>219</v>
      </c>
      <c r="E911" s="66" t="str">
        <f>IF(ISBLANK(LeaveTracker[[#This Row],[Employee Name]]),"-----",VLOOKUP(LeaveTracker[[#This Row],[Employee Name]],'List of Employees'!$B$4:$H$767,7))</f>
        <v>CSWDO</v>
      </c>
      <c r="F911" s="66" t="str">
        <f>IF(ISBLANK(LeaveTracker[[#This Row],[Employee Name]]),"-----",VLOOKUP(LeaveTracker[[#This Row],[Employee Name]],'List of Employees'!$B$4:$H$767,6))</f>
        <v>PERMANENT</v>
      </c>
      <c r="G911" s="24">
        <v>43761</v>
      </c>
      <c r="H911" s="24">
        <v>43762</v>
      </c>
      <c r="I911" s="20" t="s">
        <v>82</v>
      </c>
      <c r="K911" s="50" t="str">
        <f ca="1">LeaveTracker[[#This Row],[Days]]&amp;" "&amp;LeaveTracker[[#This Row],[Type of Leave]]</f>
        <v>2 VL</v>
      </c>
      <c r="L911" s="23">
        <f ca="1">NETWORKDAYS(LeaveTracker[[#This Row],[Start Date]],LeaveTracker[[#This Row],[End Date]],lstHolidays)</f>
        <v>2</v>
      </c>
      <c r="M911" s="27"/>
    </row>
    <row r="912" spans="1:13" ht="30" customHeight="1" x14ac:dyDescent="0.3">
      <c r="A912" s="32">
        <v>1157</v>
      </c>
      <c r="B912" s="33">
        <v>43789</v>
      </c>
      <c r="C912" s="22">
        <v>43766</v>
      </c>
      <c r="D912" s="19" t="s">
        <v>223</v>
      </c>
      <c r="E912" s="66" t="str">
        <f>IF(ISBLANK(LeaveTracker[[#This Row],[Employee Name]]),"-----",VLOOKUP(LeaveTracker[[#This Row],[Employee Name]],'List of Employees'!$B$4:$H$767,7))</f>
        <v>CSWDO</v>
      </c>
      <c r="F912" s="66" t="str">
        <f>IF(ISBLANK(LeaveTracker[[#This Row],[Employee Name]]),"-----",VLOOKUP(LeaveTracker[[#This Row],[Employee Name]],'List of Employees'!$B$4:$H$767,6))</f>
        <v>PERMANENT</v>
      </c>
      <c r="G912" s="24">
        <v>43763</v>
      </c>
      <c r="H912" s="24">
        <v>43763</v>
      </c>
      <c r="I912" s="20" t="s">
        <v>81</v>
      </c>
      <c r="K912" s="50" t="str">
        <f ca="1">LeaveTracker[[#This Row],[Days]]&amp;" "&amp;LeaveTracker[[#This Row],[Type of Leave]]</f>
        <v>1 SL</v>
      </c>
      <c r="L912" s="23">
        <f ca="1">NETWORKDAYS(LeaveTracker[[#This Row],[Start Date]],LeaveTracker[[#This Row],[End Date]],lstHolidays)</f>
        <v>1</v>
      </c>
      <c r="M912" s="27"/>
    </row>
    <row r="913" spans="1:13" ht="30" customHeight="1" x14ac:dyDescent="0.3">
      <c r="A913" s="32">
        <v>1158</v>
      </c>
      <c r="B913" s="33">
        <v>43789</v>
      </c>
      <c r="C913" s="22">
        <v>43755</v>
      </c>
      <c r="D913" s="20" t="s">
        <v>223</v>
      </c>
      <c r="E913" s="66" t="str">
        <f>IF(ISBLANK(LeaveTracker[[#This Row],[Employee Name]]),"-----",VLOOKUP(LeaveTracker[[#This Row],[Employee Name]],'List of Employees'!$B$4:$H$767,7))</f>
        <v>CSWDO</v>
      </c>
      <c r="F913" s="66" t="str">
        <f>IF(ISBLANK(LeaveTracker[[#This Row],[Employee Name]]),"-----",VLOOKUP(LeaveTracker[[#This Row],[Employee Name]],'List of Employees'!$B$4:$H$767,6))</f>
        <v>PERMANENT</v>
      </c>
      <c r="G913" s="24">
        <v>43762</v>
      </c>
      <c r="H913" s="24">
        <v>43762</v>
      </c>
      <c r="I913" s="20" t="s">
        <v>1</v>
      </c>
      <c r="J913" s="42" t="s">
        <v>752</v>
      </c>
      <c r="K913" s="50" t="str">
        <f ca="1">LeaveTracker[[#This Row],[Days]]&amp;" "&amp;LeaveTracker[[#This Row],[Type of Leave]]</f>
        <v>1 Other</v>
      </c>
      <c r="L913" s="23">
        <f ca="1">NETWORKDAYS(LeaveTracker[[#This Row],[Start Date]],LeaveTracker[[#This Row],[End Date]],lstHolidays)</f>
        <v>1</v>
      </c>
      <c r="M913" s="27"/>
    </row>
    <row r="914" spans="1:13" ht="30" customHeight="1" x14ac:dyDescent="0.3">
      <c r="A914" s="32">
        <v>1159</v>
      </c>
      <c r="B914" s="33">
        <v>43789</v>
      </c>
      <c r="C914" s="22">
        <v>43759</v>
      </c>
      <c r="D914" s="20" t="s">
        <v>223</v>
      </c>
      <c r="E914" s="66" t="str">
        <f>IF(ISBLANK(LeaveTracker[[#This Row],[Employee Name]]),"-----",VLOOKUP(LeaveTracker[[#This Row],[Employee Name]],'List of Employees'!$B$4:$H$767,7))</f>
        <v>CSWDO</v>
      </c>
      <c r="F914" s="66" t="str">
        <f>IF(ISBLANK(LeaveTracker[[#This Row],[Employee Name]]),"-----",VLOOKUP(LeaveTracker[[#This Row],[Employee Name]],'List of Employees'!$B$4:$H$767,6))</f>
        <v>PERMANENT</v>
      </c>
      <c r="G914" s="24">
        <v>43756</v>
      </c>
      <c r="H914" s="24">
        <v>43756</v>
      </c>
      <c r="I914" s="20" t="s">
        <v>81</v>
      </c>
      <c r="K914" s="50" t="str">
        <f ca="1">LeaveTracker[[#This Row],[Days]]&amp;" "&amp;LeaveTracker[[#This Row],[Type of Leave]]</f>
        <v>1 SL</v>
      </c>
      <c r="L914" s="23">
        <f ca="1">NETWORKDAYS(LeaveTracker[[#This Row],[Start Date]],LeaveTracker[[#This Row],[End Date]],lstHolidays)</f>
        <v>1</v>
      </c>
      <c r="M914" s="27"/>
    </row>
    <row r="915" spans="1:13" ht="30" customHeight="1" x14ac:dyDescent="0.3">
      <c r="A915" s="32">
        <v>1160</v>
      </c>
      <c r="B915" s="33">
        <v>43789</v>
      </c>
      <c r="C915" s="22">
        <v>43756</v>
      </c>
      <c r="D915" s="19" t="s">
        <v>227</v>
      </c>
      <c r="E915" s="66" t="str">
        <f>IF(ISBLANK(LeaveTracker[[#This Row],[Employee Name]]),"-----",VLOOKUP(LeaveTracker[[#This Row],[Employee Name]],'List of Employees'!$B$4:$H$767,7))</f>
        <v>CSWDO</v>
      </c>
      <c r="F915" s="66" t="str">
        <f>IF(ISBLANK(LeaveTracker[[#This Row],[Employee Name]]),"-----",VLOOKUP(LeaveTracker[[#This Row],[Employee Name]],'List of Employees'!$B$4:$H$767,6))</f>
        <v>PERMANENT</v>
      </c>
      <c r="G915" s="24">
        <v>43759</v>
      </c>
      <c r="H915" s="24">
        <v>43763</v>
      </c>
      <c r="I915" s="20" t="s">
        <v>82</v>
      </c>
      <c r="K915" s="50" t="str">
        <f ca="1">LeaveTracker[[#This Row],[Days]]&amp;" "&amp;LeaveTracker[[#This Row],[Type of Leave]]</f>
        <v>5 VL</v>
      </c>
      <c r="L915" s="23">
        <f ca="1">NETWORKDAYS(LeaveTracker[[#This Row],[Start Date]],LeaveTracker[[#This Row],[End Date]],lstHolidays)</f>
        <v>5</v>
      </c>
      <c r="M915" s="27"/>
    </row>
    <row r="916" spans="1:13" ht="30" customHeight="1" x14ac:dyDescent="0.3">
      <c r="A916" s="32">
        <v>1161</v>
      </c>
      <c r="B916" s="33">
        <v>43789</v>
      </c>
      <c r="C916" s="22">
        <v>43759</v>
      </c>
      <c r="D916" s="20" t="s">
        <v>227</v>
      </c>
      <c r="E916" s="66" t="str">
        <f>IF(ISBLANK(LeaveTracker[[#This Row],[Employee Name]]),"-----",VLOOKUP(LeaveTracker[[#This Row],[Employee Name]],'List of Employees'!$B$4:$H$767,7))</f>
        <v>CSWDO</v>
      </c>
      <c r="F916" s="66" t="str">
        <f>IF(ISBLANK(LeaveTracker[[#This Row],[Employee Name]]),"-----",VLOOKUP(LeaveTracker[[#This Row],[Employee Name]],'List of Employees'!$B$4:$H$767,6))</f>
        <v>PERMANENT</v>
      </c>
      <c r="G916" s="24">
        <v>43754</v>
      </c>
      <c r="H916" s="24">
        <v>43756</v>
      </c>
      <c r="I916" s="20" t="s">
        <v>81</v>
      </c>
      <c r="K916" s="50" t="str">
        <f ca="1">LeaveTracker[[#This Row],[Days]]&amp;" "&amp;LeaveTracker[[#This Row],[Type of Leave]]</f>
        <v>3 SL</v>
      </c>
      <c r="L916" s="23">
        <f ca="1">NETWORKDAYS(LeaveTracker[[#This Row],[Start Date]],LeaveTracker[[#This Row],[End Date]],lstHolidays)</f>
        <v>3</v>
      </c>
      <c r="M916" s="27"/>
    </row>
    <row r="917" spans="1:13" ht="30" customHeight="1" x14ac:dyDescent="0.3">
      <c r="A917" s="32">
        <v>1162</v>
      </c>
      <c r="B917" s="33">
        <v>43789</v>
      </c>
      <c r="C917" s="22">
        <v>43773</v>
      </c>
      <c r="D917" s="20" t="s">
        <v>230</v>
      </c>
      <c r="E917" s="66" t="str">
        <f>IF(ISBLANK(LeaveTracker[[#This Row],[Employee Name]]),"-----",VLOOKUP(LeaveTracker[[#This Row],[Employee Name]],'List of Employees'!$B$4:$H$767,7))</f>
        <v>CSWDO</v>
      </c>
      <c r="F917" s="66" t="str">
        <f>IF(ISBLANK(LeaveTracker[[#This Row],[Employee Name]]),"-----",VLOOKUP(LeaveTracker[[#This Row],[Employee Name]],'List of Employees'!$B$4:$H$767,6))</f>
        <v>PERMANENT</v>
      </c>
      <c r="G917" s="24">
        <v>43808</v>
      </c>
      <c r="H917" s="24">
        <v>43809</v>
      </c>
      <c r="I917" s="20" t="s">
        <v>82</v>
      </c>
      <c r="K917" s="50" t="str">
        <f ca="1">LeaveTracker[[#This Row],[Days]]&amp;" "&amp;LeaveTracker[[#This Row],[Type of Leave]]</f>
        <v>2 VL</v>
      </c>
      <c r="L917" s="23">
        <f ca="1">NETWORKDAYS(LeaveTracker[[#This Row],[Start Date]],LeaveTracker[[#This Row],[End Date]],lstHolidays)</f>
        <v>2</v>
      </c>
      <c r="M917" s="27"/>
    </row>
    <row r="918" spans="1:13" ht="30" customHeight="1" x14ac:dyDescent="0.3">
      <c r="A918" s="32">
        <v>1163</v>
      </c>
      <c r="B918" s="33">
        <v>43789</v>
      </c>
      <c r="C918" s="22">
        <v>43752</v>
      </c>
      <c r="D918" s="20" t="s">
        <v>230</v>
      </c>
      <c r="E918" s="66" t="str">
        <f>IF(ISBLANK(LeaveTracker[[#This Row],[Employee Name]]),"-----",VLOOKUP(LeaveTracker[[#This Row],[Employee Name]],'List of Employees'!$B$4:$H$767,7))</f>
        <v>CSWDO</v>
      </c>
      <c r="F918" s="66" t="str">
        <f>IF(ISBLANK(LeaveTracker[[#This Row],[Employee Name]]),"-----",VLOOKUP(LeaveTracker[[#This Row],[Employee Name]],'List of Employees'!$B$4:$H$767,6))</f>
        <v>PERMANENT</v>
      </c>
      <c r="G918" s="24">
        <v>43766</v>
      </c>
      <c r="H918" s="24">
        <v>43766</v>
      </c>
      <c r="I918" s="20" t="s">
        <v>82</v>
      </c>
      <c r="K918" s="50" t="str">
        <f ca="1">LeaveTracker[[#This Row],[Days]]&amp;" "&amp;LeaveTracker[[#This Row],[Type of Leave]]</f>
        <v>1 VL</v>
      </c>
      <c r="L918" s="23">
        <f ca="1">NETWORKDAYS(LeaveTracker[[#This Row],[Start Date]],LeaveTracker[[#This Row],[End Date]],lstHolidays)</f>
        <v>1</v>
      </c>
      <c r="M918" s="27"/>
    </row>
    <row r="919" spans="1:13" ht="30" customHeight="1" x14ac:dyDescent="0.3">
      <c r="A919" s="32">
        <v>1164</v>
      </c>
      <c r="B919" s="33">
        <v>43789</v>
      </c>
      <c r="C919" s="22">
        <v>43749</v>
      </c>
      <c r="D919" s="20" t="s">
        <v>768</v>
      </c>
      <c r="E919" s="66" t="str">
        <f>IF(ISBLANK(LeaveTracker[[#This Row],[Employee Name]]),"-----",VLOOKUP(LeaveTracker[[#This Row],[Employee Name]],'List of Employees'!$B$4:$H$767,7))</f>
        <v>CSWDO</v>
      </c>
      <c r="F919" s="66" t="str">
        <f>IF(ISBLANK(LeaveTracker[[#This Row],[Employee Name]]),"-----",VLOOKUP(LeaveTracker[[#This Row],[Employee Name]],'List of Employees'!$B$4:$H$767,6))</f>
        <v>PERMANENT</v>
      </c>
      <c r="G919" s="24">
        <v>43753</v>
      </c>
      <c r="H919" s="24">
        <v>43753</v>
      </c>
      <c r="I919" s="20" t="s">
        <v>82</v>
      </c>
      <c r="K919" s="50" t="str">
        <f ca="1">LeaveTracker[[#This Row],[Days]]&amp;" "&amp;LeaveTracker[[#This Row],[Type of Leave]]</f>
        <v>1 VL</v>
      </c>
      <c r="L919" s="23">
        <f ca="1">NETWORKDAYS(LeaveTracker[[#This Row],[Start Date]],LeaveTracker[[#This Row],[End Date]],lstHolidays)</f>
        <v>1</v>
      </c>
      <c r="M919" s="27"/>
    </row>
    <row r="920" spans="1:13" ht="30" customHeight="1" x14ac:dyDescent="0.3">
      <c r="A920" s="32">
        <v>1165</v>
      </c>
      <c r="B920" s="33">
        <v>43789</v>
      </c>
      <c r="C920" s="22">
        <v>43749</v>
      </c>
      <c r="D920" s="19" t="s">
        <v>237</v>
      </c>
      <c r="E920" s="66" t="str">
        <f>IF(ISBLANK(LeaveTracker[[#This Row],[Employee Name]]),"-----",VLOOKUP(LeaveTracker[[#This Row],[Employee Name]],'List of Employees'!$B$4:$H$767,7))</f>
        <v>CSWDO</v>
      </c>
      <c r="F920" s="66" t="str">
        <f>IF(ISBLANK(LeaveTracker[[#This Row],[Employee Name]]),"-----",VLOOKUP(LeaveTracker[[#This Row],[Employee Name]],'List of Employees'!$B$4:$H$767,6))</f>
        <v>PERMANENT</v>
      </c>
      <c r="G920" s="24">
        <v>43753</v>
      </c>
      <c r="H920" s="24">
        <v>43753</v>
      </c>
      <c r="I920" s="20" t="s">
        <v>81</v>
      </c>
      <c r="K920" s="50" t="str">
        <f ca="1">LeaveTracker[[#This Row],[Days]]&amp;" "&amp;LeaveTracker[[#This Row],[Type of Leave]]</f>
        <v>1 SL</v>
      </c>
      <c r="L920" s="23">
        <f ca="1">NETWORKDAYS(LeaveTracker[[#This Row],[Start Date]],LeaveTracker[[#This Row],[End Date]],lstHolidays)</f>
        <v>1</v>
      </c>
      <c r="M920" s="27"/>
    </row>
    <row r="921" spans="1:13" ht="30" customHeight="1" x14ac:dyDescent="0.3">
      <c r="A921" s="32">
        <v>1166</v>
      </c>
      <c r="B921" s="33">
        <v>43789</v>
      </c>
      <c r="C921" s="22">
        <v>43773</v>
      </c>
      <c r="D921" s="19" t="s">
        <v>241</v>
      </c>
      <c r="E921" s="66" t="str">
        <f>IF(ISBLANK(LeaveTracker[[#This Row],[Employee Name]]),"-----",VLOOKUP(LeaveTracker[[#This Row],[Employee Name]],'List of Employees'!$B$4:$H$767,7))</f>
        <v>TCCH/TICC</v>
      </c>
      <c r="F921" s="66" t="str">
        <f>IF(ISBLANK(LeaveTracker[[#This Row],[Employee Name]]),"-----",VLOOKUP(LeaveTracker[[#This Row],[Employee Name]],'List of Employees'!$B$4:$H$767,6))</f>
        <v>PERMANENT</v>
      </c>
      <c r="G921" s="24">
        <v>43777</v>
      </c>
      <c r="H921" s="24">
        <v>43777</v>
      </c>
      <c r="I921" s="20" t="s">
        <v>82</v>
      </c>
      <c r="K921" s="50" t="str">
        <f ca="1">LeaveTracker[[#This Row],[Days]]&amp;" "&amp;LeaveTracker[[#This Row],[Type of Leave]]</f>
        <v>1 VL</v>
      </c>
      <c r="L921" s="23">
        <f ca="1">NETWORKDAYS(LeaveTracker[[#This Row],[Start Date]],LeaveTracker[[#This Row],[End Date]],lstHolidays)</f>
        <v>1</v>
      </c>
      <c r="M921" s="27"/>
    </row>
    <row r="922" spans="1:13" ht="30" customHeight="1" x14ac:dyDescent="0.3">
      <c r="A922" s="32">
        <v>1167</v>
      </c>
      <c r="B922" s="33">
        <v>43789</v>
      </c>
      <c r="C922" s="22">
        <v>43754</v>
      </c>
      <c r="D922" s="20" t="s">
        <v>241</v>
      </c>
      <c r="E922" s="66" t="str">
        <f>IF(ISBLANK(LeaveTracker[[#This Row],[Employee Name]]),"-----",VLOOKUP(LeaveTracker[[#This Row],[Employee Name]],'List of Employees'!$B$4:$H$767,7))</f>
        <v>TCCH/TICC</v>
      </c>
      <c r="F922" s="66" t="str">
        <f>IF(ISBLANK(LeaveTracker[[#This Row],[Employee Name]]),"-----",VLOOKUP(LeaveTracker[[#This Row],[Employee Name]],'List of Employees'!$B$4:$H$767,6))</f>
        <v>PERMANENT</v>
      </c>
      <c r="G922" s="24">
        <v>43752</v>
      </c>
      <c r="H922" s="24">
        <v>43753</v>
      </c>
      <c r="I922" s="20" t="s">
        <v>81</v>
      </c>
      <c r="K922" s="50" t="str">
        <f ca="1">LeaveTracker[[#This Row],[Days]]&amp;" "&amp;LeaveTracker[[#This Row],[Type of Leave]]</f>
        <v>2 SL</v>
      </c>
      <c r="L922" s="23">
        <f ca="1">NETWORKDAYS(LeaveTracker[[#This Row],[Start Date]],LeaveTracker[[#This Row],[End Date]],lstHolidays)</f>
        <v>2</v>
      </c>
      <c r="M922" s="27"/>
    </row>
    <row r="923" spans="1:13" ht="30" customHeight="1" x14ac:dyDescent="0.3">
      <c r="A923" s="32">
        <v>1168</v>
      </c>
      <c r="B923" s="33">
        <v>43789</v>
      </c>
      <c r="C923" s="22">
        <v>43731</v>
      </c>
      <c r="D923" s="20" t="s">
        <v>241</v>
      </c>
      <c r="E923" s="66" t="str">
        <f>IF(ISBLANK(LeaveTracker[[#This Row],[Employee Name]]),"-----",VLOOKUP(LeaveTracker[[#This Row],[Employee Name]],'List of Employees'!$B$4:$H$767,7))</f>
        <v>TCCH/TICC</v>
      </c>
      <c r="F923" s="66" t="str">
        <f>IF(ISBLANK(LeaveTracker[[#This Row],[Employee Name]]),"-----",VLOOKUP(LeaveTracker[[#This Row],[Employee Name]],'List of Employees'!$B$4:$H$767,6))</f>
        <v>PERMANENT</v>
      </c>
      <c r="G923" s="24">
        <v>43728</v>
      </c>
      <c r="H923" s="24">
        <v>43728</v>
      </c>
      <c r="I923" s="20" t="s">
        <v>81</v>
      </c>
      <c r="K923" s="50" t="str">
        <f ca="1">LeaveTracker[[#This Row],[Days]]&amp;" "&amp;LeaveTracker[[#This Row],[Type of Leave]]</f>
        <v>1 SL</v>
      </c>
      <c r="L923" s="23">
        <f ca="1">NETWORKDAYS(LeaveTracker[[#This Row],[Start Date]],LeaveTracker[[#This Row],[End Date]],lstHolidays)</f>
        <v>1</v>
      </c>
      <c r="M923" s="27"/>
    </row>
    <row r="924" spans="1:13" ht="30" customHeight="1" x14ac:dyDescent="0.3">
      <c r="A924" s="32">
        <v>1169</v>
      </c>
      <c r="B924" s="33">
        <v>43789</v>
      </c>
      <c r="C924" s="22">
        <v>43712</v>
      </c>
      <c r="D924" s="20" t="s">
        <v>241</v>
      </c>
      <c r="E924" s="66" t="str">
        <f>IF(ISBLANK(LeaveTracker[[#This Row],[Employee Name]]),"-----",VLOOKUP(LeaveTracker[[#This Row],[Employee Name]],'List of Employees'!$B$4:$H$767,7))</f>
        <v>TCCH/TICC</v>
      </c>
      <c r="F924" s="66" t="str">
        <f>IF(ISBLANK(LeaveTracker[[#This Row],[Employee Name]]),"-----",VLOOKUP(LeaveTracker[[#This Row],[Employee Name]],'List of Employees'!$B$4:$H$767,6))</f>
        <v>PERMANENT</v>
      </c>
      <c r="G924" s="24">
        <v>43711</v>
      </c>
      <c r="H924" s="24">
        <v>43711</v>
      </c>
      <c r="I924" s="20" t="s">
        <v>81</v>
      </c>
      <c r="K924" s="50" t="str">
        <f ca="1">LeaveTracker[[#This Row],[Days]]&amp;" "&amp;LeaveTracker[[#This Row],[Type of Leave]]</f>
        <v>1 SL</v>
      </c>
      <c r="L924" s="23">
        <f ca="1">NETWORKDAYS(LeaveTracker[[#This Row],[Start Date]],LeaveTracker[[#This Row],[End Date]],lstHolidays)</f>
        <v>1</v>
      </c>
      <c r="M924" s="27"/>
    </row>
    <row r="925" spans="1:13" ht="30" customHeight="1" x14ac:dyDescent="0.3">
      <c r="A925" s="32">
        <v>1170</v>
      </c>
      <c r="B925" s="33">
        <v>43789</v>
      </c>
      <c r="C925" s="22">
        <v>43745</v>
      </c>
      <c r="D925" s="19" t="s">
        <v>245</v>
      </c>
      <c r="E925" s="66" t="str">
        <f>IF(ISBLANK(LeaveTracker[[#This Row],[Employee Name]]),"-----",VLOOKUP(LeaveTracker[[#This Row],[Employee Name]],'List of Employees'!$B$4:$H$767,7))</f>
        <v>TCCH/TICC</v>
      </c>
      <c r="F925" s="66" t="str">
        <f>IF(ISBLANK(LeaveTracker[[#This Row],[Employee Name]]),"-----",VLOOKUP(LeaveTracker[[#This Row],[Employee Name]],'List of Employees'!$B$4:$H$767,6))</f>
        <v>PERMANENT</v>
      </c>
      <c r="G925" s="24">
        <v>43741</v>
      </c>
      <c r="H925" s="24">
        <v>43741</v>
      </c>
      <c r="I925" s="20" t="s">
        <v>81</v>
      </c>
      <c r="K925" s="50" t="str">
        <f ca="1">LeaveTracker[[#This Row],[Days]]&amp;" "&amp;LeaveTracker[[#This Row],[Type of Leave]]</f>
        <v>1 SL</v>
      </c>
      <c r="L925" s="23">
        <f ca="1">NETWORKDAYS(LeaveTracker[[#This Row],[Start Date]],LeaveTracker[[#This Row],[End Date]],lstHolidays)</f>
        <v>1</v>
      </c>
      <c r="M925" s="27"/>
    </row>
    <row r="926" spans="1:13" ht="30" customHeight="1" x14ac:dyDescent="0.3">
      <c r="A926" s="32">
        <v>1171</v>
      </c>
      <c r="B926" s="33">
        <v>43789</v>
      </c>
      <c r="C926" s="22">
        <v>43728</v>
      </c>
      <c r="D926" s="20" t="s">
        <v>245</v>
      </c>
      <c r="E926" s="66" t="str">
        <f>IF(ISBLANK(LeaveTracker[[#This Row],[Employee Name]]),"-----",VLOOKUP(LeaveTracker[[#This Row],[Employee Name]],'List of Employees'!$B$4:$H$767,7))</f>
        <v>TCCH/TICC</v>
      </c>
      <c r="F926" s="66" t="str">
        <f>IF(ISBLANK(LeaveTracker[[#This Row],[Employee Name]]),"-----",VLOOKUP(LeaveTracker[[#This Row],[Employee Name]],'List of Employees'!$B$4:$H$767,6))</f>
        <v>PERMANENT</v>
      </c>
      <c r="G926" s="24">
        <v>43735</v>
      </c>
      <c r="H926" s="24">
        <v>43735</v>
      </c>
      <c r="I926" s="20" t="s">
        <v>82</v>
      </c>
      <c r="K926" s="50" t="str">
        <f ca="1">LeaveTracker[[#This Row],[Days]]&amp;" "&amp;LeaveTracker[[#This Row],[Type of Leave]]</f>
        <v>1 VL</v>
      </c>
      <c r="L926" s="23">
        <f ca="1">NETWORKDAYS(LeaveTracker[[#This Row],[Start Date]],LeaveTracker[[#This Row],[End Date]],lstHolidays)</f>
        <v>1</v>
      </c>
      <c r="M926" s="27"/>
    </row>
    <row r="927" spans="1:13" ht="30" customHeight="1" x14ac:dyDescent="0.3">
      <c r="A927" s="32">
        <v>1172</v>
      </c>
      <c r="B927" s="33">
        <v>43789</v>
      </c>
      <c r="C927" s="22">
        <v>43714</v>
      </c>
      <c r="D927" s="20" t="s">
        <v>245</v>
      </c>
      <c r="E927" s="66" t="str">
        <f>IF(ISBLANK(LeaveTracker[[#This Row],[Employee Name]]),"-----",VLOOKUP(LeaveTracker[[#This Row],[Employee Name]],'List of Employees'!$B$4:$H$767,7))</f>
        <v>TCCH/TICC</v>
      </c>
      <c r="F927" s="66" t="str">
        <f>IF(ISBLANK(LeaveTracker[[#This Row],[Employee Name]]),"-----",VLOOKUP(LeaveTracker[[#This Row],[Employee Name]],'List of Employees'!$B$4:$H$767,6))</f>
        <v>PERMANENT</v>
      </c>
      <c r="G927" s="24">
        <v>43710</v>
      </c>
      <c r="H927" s="24">
        <v>43710</v>
      </c>
      <c r="I927" s="20" t="s">
        <v>81</v>
      </c>
      <c r="K927" s="50" t="str">
        <f ca="1">LeaveTracker[[#This Row],[Days]]&amp;" "&amp;LeaveTracker[[#This Row],[Type of Leave]]</f>
        <v>1 SL</v>
      </c>
      <c r="L927" s="23">
        <f ca="1">NETWORKDAYS(LeaveTracker[[#This Row],[Start Date]],LeaveTracker[[#This Row],[End Date]],lstHolidays)</f>
        <v>1</v>
      </c>
      <c r="M927" s="27"/>
    </row>
    <row r="928" spans="1:13" ht="30" customHeight="1" x14ac:dyDescent="0.3">
      <c r="A928" s="32">
        <v>1172</v>
      </c>
      <c r="B928" s="33">
        <v>43789</v>
      </c>
      <c r="C928" s="22">
        <v>43714</v>
      </c>
      <c r="D928" s="20" t="s">
        <v>245</v>
      </c>
      <c r="E928" s="66" t="str">
        <f>IF(ISBLANK(LeaveTracker[[#This Row],[Employee Name]]),"-----",VLOOKUP(LeaveTracker[[#This Row],[Employee Name]],'List of Employees'!$B$4:$H$767,7))</f>
        <v>TCCH/TICC</v>
      </c>
      <c r="F928" s="66" t="str">
        <f>IF(ISBLANK(LeaveTracker[[#This Row],[Employee Name]]),"-----",VLOOKUP(LeaveTracker[[#This Row],[Employee Name]],'List of Employees'!$B$4:$H$767,6))</f>
        <v>PERMANENT</v>
      </c>
      <c r="G928" s="24">
        <v>43713</v>
      </c>
      <c r="H928" s="24">
        <v>43713</v>
      </c>
      <c r="I928" s="20" t="s">
        <v>81</v>
      </c>
      <c r="K928" s="50" t="str">
        <f ca="1">LeaveTracker[[#This Row],[Days]]&amp;" "&amp;LeaveTracker[[#This Row],[Type of Leave]]</f>
        <v>1 SL</v>
      </c>
      <c r="L928" s="23">
        <f ca="1">NETWORKDAYS(LeaveTracker[[#This Row],[Start Date]],LeaveTracker[[#This Row],[End Date]],lstHolidays)</f>
        <v>1</v>
      </c>
      <c r="M928" s="27"/>
    </row>
    <row r="929" spans="1:13" ht="30" customHeight="1" x14ac:dyDescent="0.3">
      <c r="A929" s="32">
        <v>1173</v>
      </c>
      <c r="B929" s="33">
        <v>43789</v>
      </c>
      <c r="C929" s="22">
        <v>43749</v>
      </c>
      <c r="D929" s="19" t="s">
        <v>248</v>
      </c>
      <c r="E929" s="66" t="str">
        <f>IF(ISBLANK(LeaveTracker[[#This Row],[Employee Name]]),"-----",VLOOKUP(LeaveTracker[[#This Row],[Employee Name]],'List of Employees'!$B$4:$H$767,7))</f>
        <v>TCCH/TICC</v>
      </c>
      <c r="F929" s="66" t="str">
        <f>IF(ISBLANK(LeaveTracker[[#This Row],[Employee Name]]),"-----",VLOOKUP(LeaveTracker[[#This Row],[Employee Name]],'List of Employees'!$B$4:$H$767,6))</f>
        <v>PERMANENT</v>
      </c>
      <c r="G929" s="24">
        <v>43748</v>
      </c>
      <c r="H929" s="24">
        <v>43748</v>
      </c>
      <c r="I929" s="20" t="s">
        <v>81</v>
      </c>
      <c r="K929" s="50" t="str">
        <f ca="1">LeaveTracker[[#This Row],[Days]]&amp;" "&amp;LeaveTracker[[#This Row],[Type of Leave]]</f>
        <v>1 SL</v>
      </c>
      <c r="L929" s="23">
        <f ca="1">NETWORKDAYS(LeaveTracker[[#This Row],[Start Date]],LeaveTracker[[#This Row],[End Date]],lstHolidays)</f>
        <v>1</v>
      </c>
      <c r="M929" s="27"/>
    </row>
    <row r="930" spans="1:13" ht="30" customHeight="1" x14ac:dyDescent="0.3">
      <c r="A930" s="32">
        <v>1174</v>
      </c>
      <c r="B930" s="33">
        <v>43789</v>
      </c>
      <c r="C930" s="22">
        <v>43731</v>
      </c>
      <c r="D930" s="20" t="s">
        <v>248</v>
      </c>
      <c r="E930" s="66" t="str">
        <f>IF(ISBLANK(LeaveTracker[[#This Row],[Employee Name]]),"-----",VLOOKUP(LeaveTracker[[#This Row],[Employee Name]],'List of Employees'!$B$4:$H$767,7))</f>
        <v>TCCH/TICC</v>
      </c>
      <c r="F930" s="66" t="str">
        <f>IF(ISBLANK(LeaveTracker[[#This Row],[Employee Name]]),"-----",VLOOKUP(LeaveTracker[[#This Row],[Employee Name]],'List of Employees'!$B$4:$H$767,6))</f>
        <v>PERMANENT</v>
      </c>
      <c r="G930" s="24">
        <v>43739</v>
      </c>
      <c r="H930" s="24">
        <v>43742</v>
      </c>
      <c r="I930" s="20" t="s">
        <v>82</v>
      </c>
      <c r="K930" s="50" t="str">
        <f ca="1">LeaveTracker[[#This Row],[Days]]&amp;" "&amp;LeaveTracker[[#This Row],[Type of Leave]]</f>
        <v>4 VL</v>
      </c>
      <c r="L930" s="23">
        <f ca="1">NETWORKDAYS(LeaveTracker[[#This Row],[Start Date]],LeaveTracker[[#This Row],[End Date]],lstHolidays)</f>
        <v>4</v>
      </c>
      <c r="M930" s="27"/>
    </row>
    <row r="931" spans="1:13" ht="30" customHeight="1" x14ac:dyDescent="0.3">
      <c r="A931" s="32">
        <v>1175</v>
      </c>
      <c r="B931" s="33">
        <v>43789</v>
      </c>
      <c r="C931" s="22">
        <v>43731</v>
      </c>
      <c r="D931" s="20" t="s">
        <v>248</v>
      </c>
      <c r="E931" s="66" t="str">
        <f>IF(ISBLANK(LeaveTracker[[#This Row],[Employee Name]]),"-----",VLOOKUP(LeaveTracker[[#This Row],[Employee Name]],'List of Employees'!$B$4:$H$767,7))</f>
        <v>TCCH/TICC</v>
      </c>
      <c r="F931" s="66" t="str">
        <f>IF(ISBLANK(LeaveTracker[[#This Row],[Employee Name]]),"-----",VLOOKUP(LeaveTracker[[#This Row],[Employee Name]],'List of Employees'!$B$4:$H$767,6))</f>
        <v>PERMANENT</v>
      </c>
      <c r="G931" s="24">
        <v>43727</v>
      </c>
      <c r="H931" s="24">
        <v>43728</v>
      </c>
      <c r="I931" s="20" t="s">
        <v>81</v>
      </c>
      <c r="K931" s="50" t="str">
        <f ca="1">LeaveTracker[[#This Row],[Days]]&amp;" "&amp;LeaveTracker[[#This Row],[Type of Leave]]</f>
        <v>2 SL</v>
      </c>
      <c r="L931" s="23">
        <f ca="1">NETWORKDAYS(LeaveTracker[[#This Row],[Start Date]],LeaveTracker[[#This Row],[End Date]],lstHolidays)</f>
        <v>2</v>
      </c>
      <c r="M931" s="27"/>
    </row>
    <row r="932" spans="1:13" ht="30" customHeight="1" x14ac:dyDescent="0.3">
      <c r="A932" s="32">
        <v>1176</v>
      </c>
      <c r="B932" s="33">
        <v>43789</v>
      </c>
      <c r="C932" s="22">
        <v>43725</v>
      </c>
      <c r="D932" s="20" t="s">
        <v>248</v>
      </c>
      <c r="E932" s="66" t="str">
        <f>IF(ISBLANK(LeaveTracker[[#This Row],[Employee Name]]),"-----",VLOOKUP(LeaveTracker[[#This Row],[Employee Name]],'List of Employees'!$B$4:$H$767,7))</f>
        <v>TCCH/TICC</v>
      </c>
      <c r="F932" s="66" t="str">
        <f>IF(ISBLANK(LeaveTracker[[#This Row],[Employee Name]]),"-----",VLOOKUP(LeaveTracker[[#This Row],[Employee Name]],'List of Employees'!$B$4:$H$767,6))</f>
        <v>PERMANENT</v>
      </c>
      <c r="G932" s="24">
        <v>43721</v>
      </c>
      <c r="H932" s="24">
        <v>43724</v>
      </c>
      <c r="I932" s="20" t="s">
        <v>81</v>
      </c>
      <c r="K932" s="50" t="str">
        <f ca="1">LeaveTracker[[#This Row],[Days]]&amp;" "&amp;LeaveTracker[[#This Row],[Type of Leave]]</f>
        <v>2 SL</v>
      </c>
      <c r="L932" s="23">
        <f ca="1">NETWORKDAYS(LeaveTracker[[#This Row],[Start Date]],LeaveTracker[[#This Row],[End Date]],lstHolidays)</f>
        <v>2</v>
      </c>
      <c r="M932" s="27"/>
    </row>
    <row r="933" spans="1:13" ht="30" customHeight="1" x14ac:dyDescent="0.3">
      <c r="A933" s="32">
        <v>1177</v>
      </c>
      <c r="B933" s="33">
        <v>43789</v>
      </c>
      <c r="C933" s="22">
        <v>43766</v>
      </c>
      <c r="D933" s="19" t="s">
        <v>251</v>
      </c>
      <c r="E933" s="66" t="str">
        <f>IF(ISBLANK(LeaveTracker[[#This Row],[Employee Name]]),"-----",VLOOKUP(LeaveTracker[[#This Row],[Employee Name]],'List of Employees'!$B$4:$H$767,7))</f>
        <v>TCCH/TICC</v>
      </c>
      <c r="F933" s="66" t="str">
        <f>IF(ISBLANK(LeaveTracker[[#This Row],[Employee Name]]),"-----",VLOOKUP(LeaveTracker[[#This Row],[Employee Name]],'List of Employees'!$B$4:$H$767,6))</f>
        <v>PERMANENT</v>
      </c>
      <c r="G933" s="24">
        <v>43762</v>
      </c>
      <c r="H933" s="24">
        <v>43763</v>
      </c>
      <c r="I933" s="20" t="s">
        <v>81</v>
      </c>
      <c r="K933" s="50" t="str">
        <f ca="1">LeaveTracker[[#This Row],[Days]]&amp;" "&amp;LeaveTracker[[#This Row],[Type of Leave]]</f>
        <v>2 SL</v>
      </c>
      <c r="L933" s="23">
        <f ca="1">NETWORKDAYS(LeaveTracker[[#This Row],[Start Date]],LeaveTracker[[#This Row],[End Date]],lstHolidays)</f>
        <v>2</v>
      </c>
      <c r="M933" s="27"/>
    </row>
    <row r="934" spans="1:13" ht="30" customHeight="1" x14ac:dyDescent="0.3">
      <c r="A934" s="32">
        <v>1178</v>
      </c>
      <c r="B934" s="33">
        <v>43789</v>
      </c>
      <c r="C934" s="22">
        <v>43760</v>
      </c>
      <c r="D934" s="19" t="s">
        <v>254</v>
      </c>
      <c r="E934" s="66" t="str">
        <f>IF(ISBLANK(LeaveTracker[[#This Row],[Employee Name]]),"-----",VLOOKUP(LeaveTracker[[#This Row],[Employee Name]],'List of Employees'!$B$4:$H$767,7))</f>
        <v>DA</v>
      </c>
      <c r="F934" s="66" t="str">
        <f>IF(ISBLANK(LeaveTracker[[#This Row],[Employee Name]]),"-----",VLOOKUP(LeaveTracker[[#This Row],[Employee Name]],'List of Employees'!$B$4:$H$767,6))</f>
        <v>PERMANENT</v>
      </c>
      <c r="G934" s="24">
        <v>43762</v>
      </c>
      <c r="H934" s="24">
        <v>43762</v>
      </c>
      <c r="I934" s="20" t="s">
        <v>1</v>
      </c>
      <c r="J934" s="42" t="s">
        <v>158</v>
      </c>
      <c r="K934" s="50" t="str">
        <f ca="1">LeaveTracker[[#This Row],[Days]]&amp;" "&amp;LeaveTracker[[#This Row],[Type of Leave]]</f>
        <v>1 Other</v>
      </c>
      <c r="L934" s="23">
        <f ca="1">NETWORKDAYS(LeaveTracker[[#This Row],[Start Date]],LeaveTracker[[#This Row],[End Date]],lstHolidays)</f>
        <v>1</v>
      </c>
      <c r="M934" s="27"/>
    </row>
    <row r="935" spans="1:13" ht="30" customHeight="1" x14ac:dyDescent="0.3">
      <c r="A935" s="32">
        <v>1179</v>
      </c>
      <c r="B935" s="33">
        <v>43789</v>
      </c>
      <c r="C935" s="22">
        <v>43704</v>
      </c>
      <c r="D935" s="19" t="s">
        <v>257</v>
      </c>
      <c r="E935" s="66" t="str">
        <f>IF(ISBLANK(LeaveTracker[[#This Row],[Employee Name]]),"-----",VLOOKUP(LeaveTracker[[#This Row],[Employee Name]],'List of Employees'!$B$4:$H$767,7))</f>
        <v>NUTRITION OFFICE</v>
      </c>
      <c r="F935" s="66" t="str">
        <f>IF(ISBLANK(LeaveTracker[[#This Row],[Employee Name]]),"-----",VLOOKUP(LeaveTracker[[#This Row],[Employee Name]],'List of Employees'!$B$4:$H$767,6))</f>
        <v>PERMANENT</v>
      </c>
      <c r="G935" s="24">
        <v>43727</v>
      </c>
      <c r="H935" s="24">
        <v>43728</v>
      </c>
      <c r="I935" s="20" t="s">
        <v>81</v>
      </c>
      <c r="K935" s="50" t="str">
        <f ca="1">LeaveTracker[[#This Row],[Days]]&amp;" "&amp;LeaveTracker[[#This Row],[Type of Leave]]</f>
        <v>2 SL</v>
      </c>
      <c r="L935" s="23">
        <f ca="1">NETWORKDAYS(LeaveTracker[[#This Row],[Start Date]],LeaveTracker[[#This Row],[End Date]],lstHolidays)</f>
        <v>2</v>
      </c>
      <c r="M935" s="27"/>
    </row>
    <row r="936" spans="1:13" ht="30" customHeight="1" x14ac:dyDescent="0.3">
      <c r="A936" s="32">
        <v>1180</v>
      </c>
      <c r="B936" s="33">
        <v>43789</v>
      </c>
      <c r="C936" s="22">
        <v>43731</v>
      </c>
      <c r="D936" s="19" t="s">
        <v>260</v>
      </c>
      <c r="E936" s="66" t="str">
        <f>IF(ISBLANK(LeaveTracker[[#This Row],[Employee Name]]),"-----",VLOOKUP(LeaveTracker[[#This Row],[Employee Name]],'List of Employees'!$B$4:$H$767,7))</f>
        <v>NUTRITION OFFICE</v>
      </c>
      <c r="F936" s="66" t="str">
        <f>IF(ISBLANK(LeaveTracker[[#This Row],[Employee Name]]),"-----",VLOOKUP(LeaveTracker[[#This Row],[Employee Name]],'List of Employees'!$B$4:$H$767,6))</f>
        <v>PERMANENT</v>
      </c>
      <c r="G936" s="24">
        <v>43724</v>
      </c>
      <c r="H936" s="24">
        <v>43728</v>
      </c>
      <c r="I936" s="20" t="s">
        <v>81</v>
      </c>
      <c r="K936" s="50" t="str">
        <f ca="1">LeaveTracker[[#This Row],[Days]]&amp;" "&amp;LeaveTracker[[#This Row],[Type of Leave]]</f>
        <v>5 SL</v>
      </c>
      <c r="L936" s="23">
        <f ca="1">NETWORKDAYS(LeaveTracker[[#This Row],[Start Date]],LeaveTracker[[#This Row],[End Date]],lstHolidays)</f>
        <v>5</v>
      </c>
      <c r="M936" s="27"/>
    </row>
    <row r="937" spans="1:13" ht="30" customHeight="1" x14ac:dyDescent="0.3">
      <c r="A937" s="32">
        <v>1181</v>
      </c>
      <c r="B937" s="33">
        <v>43789</v>
      </c>
      <c r="C937" s="22">
        <v>43775</v>
      </c>
      <c r="D937" s="19" t="s">
        <v>264</v>
      </c>
      <c r="E937" s="66" t="str">
        <f>IF(ISBLANK(LeaveTracker[[#This Row],[Employee Name]]),"-----",VLOOKUP(LeaveTracker[[#This Row],[Employee Name]],'List of Employees'!$B$4:$H$767,7))</f>
        <v>MO</v>
      </c>
      <c r="F937" s="66" t="str">
        <f>IF(ISBLANK(LeaveTracker[[#This Row],[Employee Name]]),"-----",VLOOKUP(LeaveTracker[[#This Row],[Employee Name]],'List of Employees'!$B$4:$H$767,6))</f>
        <v>PERMANENT</v>
      </c>
      <c r="G937" s="24">
        <v>43774</v>
      </c>
      <c r="H937" s="24">
        <v>43774</v>
      </c>
      <c r="I937" s="20" t="s">
        <v>81</v>
      </c>
      <c r="K937" s="50" t="str">
        <f ca="1">LeaveTracker[[#This Row],[Days]]&amp;" "&amp;LeaveTracker[[#This Row],[Type of Leave]]</f>
        <v>1 SL</v>
      </c>
      <c r="L937" s="23">
        <f ca="1">NETWORKDAYS(LeaveTracker[[#This Row],[Start Date]],LeaveTracker[[#This Row],[End Date]],lstHolidays)</f>
        <v>1</v>
      </c>
      <c r="M937" s="27"/>
    </row>
    <row r="938" spans="1:13" ht="30" customHeight="1" x14ac:dyDescent="0.3">
      <c r="A938" s="32">
        <v>1182</v>
      </c>
      <c r="B938" s="33">
        <v>43789</v>
      </c>
      <c r="C938" s="22">
        <v>43759</v>
      </c>
      <c r="D938" s="19" t="s">
        <v>267</v>
      </c>
      <c r="E938" s="66" t="str">
        <f>IF(ISBLANK(LeaveTracker[[#This Row],[Employee Name]]),"-----",VLOOKUP(LeaveTracker[[#This Row],[Employee Name]],'List of Employees'!$B$4:$H$767,7))</f>
        <v>PICNIC GROVE</v>
      </c>
      <c r="F938" s="66" t="str">
        <f>IF(ISBLANK(LeaveTracker[[#This Row],[Employee Name]]),"-----",VLOOKUP(LeaveTracker[[#This Row],[Employee Name]],'List of Employees'!$B$4:$H$767,6))</f>
        <v>PERMANENT</v>
      </c>
      <c r="G938" s="24">
        <v>43805</v>
      </c>
      <c r="H938" s="24">
        <v>43805</v>
      </c>
      <c r="I938" s="20" t="s">
        <v>82</v>
      </c>
      <c r="K938" s="50" t="str">
        <f ca="1">LeaveTracker[[#This Row],[Days]]&amp;" "&amp;LeaveTracker[[#This Row],[Type of Leave]]</f>
        <v>1 VL</v>
      </c>
      <c r="L938" s="23">
        <f ca="1">NETWORKDAYS(LeaveTracker[[#This Row],[Start Date]],LeaveTracker[[#This Row],[End Date]],lstHolidays)</f>
        <v>1</v>
      </c>
      <c r="M938" s="27"/>
    </row>
    <row r="939" spans="1:13" ht="30" customHeight="1" x14ac:dyDescent="0.3">
      <c r="A939" s="32">
        <v>1182</v>
      </c>
      <c r="B939" s="33">
        <v>43789</v>
      </c>
      <c r="C939" s="22">
        <v>43760</v>
      </c>
      <c r="D939" s="19" t="s">
        <v>267</v>
      </c>
      <c r="E939" s="66" t="str">
        <f>IF(ISBLANK(LeaveTracker[[#This Row],[Employee Name]]),"-----",VLOOKUP(LeaveTracker[[#This Row],[Employee Name]],'List of Employees'!$B$4:$H$767,7))</f>
        <v>PICNIC GROVE</v>
      </c>
      <c r="F939" s="66" t="str">
        <f>IF(ISBLANK(LeaveTracker[[#This Row],[Employee Name]]),"-----",VLOOKUP(LeaveTracker[[#This Row],[Employee Name]],'List of Employees'!$B$4:$H$767,6))</f>
        <v>PERMANENT</v>
      </c>
      <c r="G939" s="24">
        <v>43812</v>
      </c>
      <c r="H939" s="24">
        <v>43812</v>
      </c>
      <c r="I939" s="20" t="s">
        <v>82</v>
      </c>
      <c r="K939" s="50" t="str">
        <f ca="1">LeaveTracker[[#This Row],[Days]]&amp;" "&amp;LeaveTracker[[#This Row],[Type of Leave]]</f>
        <v>1 VL</v>
      </c>
      <c r="L939" s="23">
        <f ca="1">NETWORKDAYS(LeaveTracker[[#This Row],[Start Date]],LeaveTracker[[#This Row],[End Date]],lstHolidays)</f>
        <v>1</v>
      </c>
      <c r="M939" s="27"/>
    </row>
    <row r="940" spans="1:13" ht="30" customHeight="1" x14ac:dyDescent="0.3">
      <c r="A940" s="32">
        <v>1182</v>
      </c>
      <c r="B940" s="33">
        <v>43789</v>
      </c>
      <c r="C940" s="22">
        <v>43761</v>
      </c>
      <c r="D940" s="19" t="s">
        <v>267</v>
      </c>
      <c r="E940" s="66" t="str">
        <f>IF(ISBLANK(LeaveTracker[[#This Row],[Employee Name]]),"-----",VLOOKUP(LeaveTracker[[#This Row],[Employee Name]],'List of Employees'!$B$4:$H$767,7))</f>
        <v>PICNIC GROVE</v>
      </c>
      <c r="F940" s="66" t="str">
        <f>IF(ISBLANK(LeaveTracker[[#This Row],[Employee Name]]),"-----",VLOOKUP(LeaveTracker[[#This Row],[Employee Name]],'List of Employees'!$B$4:$H$767,6))</f>
        <v>PERMANENT</v>
      </c>
      <c r="G940" s="24">
        <v>43819</v>
      </c>
      <c r="H940" s="24">
        <v>43819</v>
      </c>
      <c r="I940" s="20" t="s">
        <v>82</v>
      </c>
      <c r="K940" s="50" t="str">
        <f ca="1">LeaveTracker[[#This Row],[Days]]&amp;" "&amp;LeaveTracker[[#This Row],[Type of Leave]]</f>
        <v>1 VL</v>
      </c>
      <c r="L940" s="23">
        <f ca="1">NETWORKDAYS(LeaveTracker[[#This Row],[Start Date]],LeaveTracker[[#This Row],[End Date]],lstHolidays)</f>
        <v>1</v>
      </c>
      <c r="M940" s="27"/>
    </row>
    <row r="941" spans="1:13" ht="30" customHeight="1" x14ac:dyDescent="0.3">
      <c r="A941" s="32">
        <v>1183</v>
      </c>
      <c r="B941" s="33">
        <v>43789</v>
      </c>
      <c r="C941" s="22">
        <v>43758</v>
      </c>
      <c r="D941" s="20" t="s">
        <v>267</v>
      </c>
      <c r="E941" s="66" t="str">
        <f>IF(ISBLANK(LeaveTracker[[#This Row],[Employee Name]]),"-----",VLOOKUP(LeaveTracker[[#This Row],[Employee Name]],'List of Employees'!$B$4:$H$767,7))</f>
        <v>PICNIC GROVE</v>
      </c>
      <c r="F941" s="66" t="str">
        <f>IF(ISBLANK(LeaveTracker[[#This Row],[Employee Name]]),"-----",VLOOKUP(LeaveTracker[[#This Row],[Employee Name]],'List of Employees'!$B$4:$H$767,6))</f>
        <v>PERMANENT</v>
      </c>
      <c r="G941" s="24">
        <v>43791</v>
      </c>
      <c r="H941" s="24">
        <v>43791</v>
      </c>
      <c r="I941" s="20" t="s">
        <v>82</v>
      </c>
      <c r="K941" s="50" t="str">
        <f ca="1">LeaveTracker[[#This Row],[Days]]&amp;" "&amp;LeaveTracker[[#This Row],[Type of Leave]]</f>
        <v>1 VL</v>
      </c>
      <c r="L941" s="23">
        <f ca="1">NETWORKDAYS(LeaveTracker[[#This Row],[Start Date]],LeaveTracker[[#This Row],[End Date]],lstHolidays)</f>
        <v>1</v>
      </c>
      <c r="M941" s="27"/>
    </row>
    <row r="942" spans="1:13" ht="30" customHeight="1" x14ac:dyDescent="0.3">
      <c r="A942" s="32">
        <v>1183</v>
      </c>
      <c r="B942" s="33">
        <v>43789</v>
      </c>
      <c r="C942" s="22">
        <v>43758</v>
      </c>
      <c r="D942" s="20" t="s">
        <v>267</v>
      </c>
      <c r="E942" s="66" t="str">
        <f>IF(ISBLANK(LeaveTracker[[#This Row],[Employee Name]]),"-----",VLOOKUP(LeaveTracker[[#This Row],[Employee Name]],'List of Employees'!$B$4:$H$767,7))</f>
        <v>PICNIC GROVE</v>
      </c>
      <c r="F942" s="66" t="str">
        <f>IF(ISBLANK(LeaveTracker[[#This Row],[Employee Name]]),"-----",VLOOKUP(LeaveTracker[[#This Row],[Employee Name]],'List of Employees'!$B$4:$H$767,6))</f>
        <v>PERMANENT</v>
      </c>
      <c r="G942" s="24">
        <v>43798</v>
      </c>
      <c r="H942" s="24">
        <v>43798</v>
      </c>
      <c r="I942" s="20" t="s">
        <v>82</v>
      </c>
      <c r="K942" s="50" t="str">
        <f ca="1">LeaveTracker[[#This Row],[Days]]&amp;" "&amp;LeaveTracker[[#This Row],[Type of Leave]]</f>
        <v>1 VL</v>
      </c>
      <c r="L942" s="23">
        <f ca="1">NETWORKDAYS(LeaveTracker[[#This Row],[Start Date]],LeaveTracker[[#This Row],[End Date]],lstHolidays)</f>
        <v>1</v>
      </c>
      <c r="M942" s="27"/>
    </row>
    <row r="943" spans="1:13" ht="30" customHeight="1" x14ac:dyDescent="0.3">
      <c r="A943" s="32">
        <v>1184</v>
      </c>
      <c r="B943" s="33">
        <v>43791</v>
      </c>
      <c r="C943" s="22">
        <v>43780</v>
      </c>
      <c r="D943" s="19" t="s">
        <v>272</v>
      </c>
      <c r="E943" s="66" t="str">
        <f>IF(ISBLANK(LeaveTracker[[#This Row],[Employee Name]]),"-----",VLOOKUP(LeaveTracker[[#This Row],[Employee Name]],'List of Employees'!$B$4:$H$767,7))</f>
        <v>CEO</v>
      </c>
      <c r="F943" s="66" t="str">
        <f>IF(ISBLANK(LeaveTracker[[#This Row],[Employee Name]]),"-----",VLOOKUP(LeaveTracker[[#This Row],[Employee Name]],'List of Employees'!$B$4:$H$767,6))</f>
        <v>PERMANENT</v>
      </c>
      <c r="G943" s="24">
        <v>43872</v>
      </c>
      <c r="H943" s="24">
        <v>43875</v>
      </c>
      <c r="I943" s="20" t="s">
        <v>82</v>
      </c>
      <c r="K943" s="50" t="str">
        <f ca="1">LeaveTracker[[#This Row],[Days]]&amp;" "&amp;LeaveTracker[[#This Row],[Type of Leave]]</f>
        <v>4 VL</v>
      </c>
      <c r="L943" s="23">
        <f ca="1">NETWORKDAYS(LeaveTracker[[#This Row],[Start Date]],LeaveTracker[[#This Row],[End Date]],lstHolidays)</f>
        <v>4</v>
      </c>
      <c r="M943" s="27"/>
    </row>
    <row r="944" spans="1:13" ht="30" customHeight="1" x14ac:dyDescent="0.3">
      <c r="A944" s="32">
        <v>1185</v>
      </c>
      <c r="B944" s="33">
        <v>43791</v>
      </c>
      <c r="C944" s="22">
        <v>43758</v>
      </c>
      <c r="D944" s="20" t="s">
        <v>267</v>
      </c>
      <c r="E944" s="66" t="str">
        <f>IF(ISBLANK(LeaveTracker[[#This Row],[Employee Name]]),"-----",VLOOKUP(LeaveTracker[[#This Row],[Employee Name]],'List of Employees'!$B$4:$H$767,7))</f>
        <v>PICNIC GROVE</v>
      </c>
      <c r="F944" s="66" t="str">
        <f>IF(ISBLANK(LeaveTracker[[#This Row],[Employee Name]]),"-----",VLOOKUP(LeaveTracker[[#This Row],[Employee Name]],'List of Employees'!$B$4:$H$767,6))</f>
        <v>PERMANENT</v>
      </c>
      <c r="G944" s="24">
        <v>43763</v>
      </c>
      <c r="H944" s="24">
        <v>43763</v>
      </c>
      <c r="I944" s="20" t="s">
        <v>1</v>
      </c>
      <c r="J944" s="42" t="s">
        <v>273</v>
      </c>
      <c r="K944" s="50" t="str">
        <f ca="1">LeaveTracker[[#This Row],[Days]]&amp;" "&amp;LeaveTracker[[#This Row],[Type of Leave]]</f>
        <v>1 Other</v>
      </c>
      <c r="L944" s="23">
        <f ca="1">NETWORKDAYS(LeaveTracker[[#This Row],[Start Date]],LeaveTracker[[#This Row],[End Date]],lstHolidays)</f>
        <v>1</v>
      </c>
      <c r="M944" s="27"/>
    </row>
    <row r="945" spans="1:13" ht="30" customHeight="1" x14ac:dyDescent="0.3">
      <c r="A945" s="32">
        <v>1185</v>
      </c>
      <c r="B945" s="33">
        <v>43791</v>
      </c>
      <c r="C945" s="22">
        <v>43758</v>
      </c>
      <c r="D945" s="20" t="s">
        <v>267</v>
      </c>
      <c r="E945" s="66" t="str">
        <f>IF(ISBLANK(LeaveTracker[[#This Row],[Employee Name]]),"-----",VLOOKUP(LeaveTracker[[#This Row],[Employee Name]],'List of Employees'!$B$4:$H$767,7))</f>
        <v>PICNIC GROVE</v>
      </c>
      <c r="F945" s="66" t="str">
        <f>IF(ISBLANK(LeaveTracker[[#This Row],[Employee Name]]),"-----",VLOOKUP(LeaveTracker[[#This Row],[Employee Name]],'List of Employees'!$B$4:$H$767,6))</f>
        <v>PERMANENT</v>
      </c>
      <c r="G945" s="24">
        <v>43777</v>
      </c>
      <c r="H945" s="24">
        <v>43778</v>
      </c>
      <c r="I945" s="20" t="s">
        <v>1</v>
      </c>
      <c r="J945" s="42" t="s">
        <v>273</v>
      </c>
      <c r="K945" s="50" t="str">
        <f ca="1">LeaveTracker[[#This Row],[Days]]&amp;" "&amp;LeaveTracker[[#This Row],[Type of Leave]]</f>
        <v>1 Other</v>
      </c>
      <c r="L945" s="23">
        <f ca="1">NETWORKDAYS(LeaveTracker[[#This Row],[Start Date]],LeaveTracker[[#This Row],[End Date]],lstHolidays)</f>
        <v>1</v>
      </c>
      <c r="M945" s="27"/>
    </row>
    <row r="946" spans="1:13" ht="30" customHeight="1" x14ac:dyDescent="0.3">
      <c r="A946" s="32">
        <v>1185</v>
      </c>
      <c r="B946" s="33">
        <v>43791</v>
      </c>
      <c r="C946" s="22">
        <v>43758</v>
      </c>
      <c r="D946" s="20" t="s">
        <v>267</v>
      </c>
      <c r="E946" s="66" t="str">
        <f>IF(ISBLANK(LeaveTracker[[#This Row],[Employee Name]]),"-----",VLOOKUP(LeaveTracker[[#This Row],[Employee Name]],'List of Employees'!$B$4:$H$767,7))</f>
        <v>PICNIC GROVE</v>
      </c>
      <c r="F946" s="66" t="str">
        <f>IF(ISBLANK(LeaveTracker[[#This Row],[Employee Name]]),"-----",VLOOKUP(LeaveTracker[[#This Row],[Employee Name]],'List of Employees'!$B$4:$H$767,6))</f>
        <v>PERMANENT</v>
      </c>
      <c r="G946" s="24">
        <v>43784</v>
      </c>
      <c r="H946" s="24">
        <v>43784</v>
      </c>
      <c r="I946" s="20" t="s">
        <v>1</v>
      </c>
      <c r="J946" s="42" t="s">
        <v>273</v>
      </c>
      <c r="K946" s="50" t="str">
        <f ca="1">LeaveTracker[[#This Row],[Days]]&amp;" "&amp;LeaveTracker[[#This Row],[Type of Leave]]</f>
        <v>1 Other</v>
      </c>
      <c r="L946" s="23">
        <f ca="1">NETWORKDAYS(LeaveTracker[[#This Row],[Start Date]],LeaveTracker[[#This Row],[End Date]],lstHolidays)</f>
        <v>1</v>
      </c>
      <c r="M946" s="27"/>
    </row>
    <row r="947" spans="1:13" ht="30" customHeight="1" x14ac:dyDescent="0.3">
      <c r="A947" s="32">
        <v>1186</v>
      </c>
      <c r="B947" s="33">
        <v>43791</v>
      </c>
      <c r="C947" s="22">
        <v>43762</v>
      </c>
      <c r="D947" s="19" t="s">
        <v>277</v>
      </c>
      <c r="E947" s="66" t="str">
        <f>IF(ISBLANK(LeaveTracker[[#This Row],[Employee Name]]),"-----",VLOOKUP(LeaveTracker[[#This Row],[Employee Name]],'List of Employees'!$B$4:$H$767,7))</f>
        <v>PICNIC GROVE</v>
      </c>
      <c r="F947" s="66" t="str">
        <f>IF(ISBLANK(LeaveTracker[[#This Row],[Employee Name]]),"-----",VLOOKUP(LeaveTracker[[#This Row],[Employee Name]],'List of Employees'!$B$4:$H$767,6))</f>
        <v>PERMANENT</v>
      </c>
      <c r="G947" s="24">
        <v>43774</v>
      </c>
      <c r="H947" s="24">
        <v>43774</v>
      </c>
      <c r="I947" s="20" t="s">
        <v>82</v>
      </c>
      <c r="K947" s="50" t="str">
        <f ca="1">LeaveTracker[[#This Row],[Days]]&amp;" "&amp;LeaveTracker[[#This Row],[Type of Leave]]</f>
        <v>1 VL</v>
      </c>
      <c r="L947" s="23">
        <f ca="1">NETWORKDAYS(LeaveTracker[[#This Row],[Start Date]],LeaveTracker[[#This Row],[End Date]],lstHolidays)</f>
        <v>1</v>
      </c>
      <c r="M947" s="27"/>
    </row>
    <row r="948" spans="1:13" ht="30" customHeight="1" x14ac:dyDescent="0.3">
      <c r="A948" s="32">
        <v>1186</v>
      </c>
      <c r="B948" s="33">
        <v>43791</v>
      </c>
      <c r="C948" s="22">
        <v>43763</v>
      </c>
      <c r="D948" s="19" t="s">
        <v>277</v>
      </c>
      <c r="E948" s="66" t="str">
        <f>IF(ISBLANK(LeaveTracker[[#This Row],[Employee Name]]),"-----",VLOOKUP(LeaveTracker[[#This Row],[Employee Name]],'List of Employees'!$B$4:$H$767,7))</f>
        <v>PICNIC GROVE</v>
      </c>
      <c r="F948" s="66" t="str">
        <f>IF(ISBLANK(LeaveTracker[[#This Row],[Employee Name]]),"-----",VLOOKUP(LeaveTracker[[#This Row],[Employee Name]],'List of Employees'!$B$4:$H$767,6))</f>
        <v>PERMANENT</v>
      </c>
      <c r="G948" s="24">
        <v>43781</v>
      </c>
      <c r="H948" s="24">
        <v>43781</v>
      </c>
      <c r="I948" s="20" t="s">
        <v>82</v>
      </c>
      <c r="K948" s="50" t="str">
        <f ca="1">LeaveTracker[[#This Row],[Days]]&amp;" "&amp;LeaveTracker[[#This Row],[Type of Leave]]</f>
        <v>1 VL</v>
      </c>
      <c r="L948" s="23">
        <f ca="1">NETWORKDAYS(LeaveTracker[[#This Row],[Start Date]],LeaveTracker[[#This Row],[End Date]],lstHolidays)</f>
        <v>1</v>
      </c>
      <c r="M948" s="27"/>
    </row>
    <row r="949" spans="1:13" ht="30" customHeight="1" x14ac:dyDescent="0.3">
      <c r="A949" s="32">
        <v>1186</v>
      </c>
      <c r="B949" s="33">
        <v>43791</v>
      </c>
      <c r="C949" s="22">
        <v>43764</v>
      </c>
      <c r="D949" s="19" t="s">
        <v>277</v>
      </c>
      <c r="E949" s="66" t="str">
        <f>IF(ISBLANK(LeaveTracker[[#This Row],[Employee Name]]),"-----",VLOOKUP(LeaveTracker[[#This Row],[Employee Name]],'List of Employees'!$B$4:$H$767,7))</f>
        <v>PICNIC GROVE</v>
      </c>
      <c r="F949" s="66" t="str">
        <f>IF(ISBLANK(LeaveTracker[[#This Row],[Employee Name]]),"-----",VLOOKUP(LeaveTracker[[#This Row],[Employee Name]],'List of Employees'!$B$4:$H$767,6))</f>
        <v>PERMANENT</v>
      </c>
      <c r="G949" s="24">
        <v>43788</v>
      </c>
      <c r="H949" s="24">
        <v>43788</v>
      </c>
      <c r="I949" s="20" t="s">
        <v>82</v>
      </c>
      <c r="K949" s="50" t="str">
        <f ca="1">LeaveTracker[[#This Row],[Days]]&amp;" "&amp;LeaveTracker[[#This Row],[Type of Leave]]</f>
        <v>1 VL</v>
      </c>
      <c r="L949" s="23">
        <f ca="1">NETWORKDAYS(LeaveTracker[[#This Row],[Start Date]],LeaveTracker[[#This Row],[End Date]],lstHolidays)</f>
        <v>1</v>
      </c>
      <c r="M949" s="27"/>
    </row>
    <row r="950" spans="1:13" ht="30" customHeight="1" x14ac:dyDescent="0.3">
      <c r="A950" s="32">
        <v>1186</v>
      </c>
      <c r="B950" s="33">
        <v>43791</v>
      </c>
      <c r="C950" s="22">
        <v>43765</v>
      </c>
      <c r="D950" s="19" t="s">
        <v>277</v>
      </c>
      <c r="E950" s="66" t="str">
        <f>IF(ISBLANK(LeaveTracker[[#This Row],[Employee Name]]),"-----",VLOOKUP(LeaveTracker[[#This Row],[Employee Name]],'List of Employees'!$B$4:$H$767,7))</f>
        <v>PICNIC GROVE</v>
      </c>
      <c r="F950" s="66" t="str">
        <f>IF(ISBLANK(LeaveTracker[[#This Row],[Employee Name]]),"-----",VLOOKUP(LeaveTracker[[#This Row],[Employee Name]],'List of Employees'!$B$4:$H$767,6))</f>
        <v>PERMANENT</v>
      </c>
      <c r="G950" s="24">
        <v>43795</v>
      </c>
      <c r="H950" s="24">
        <v>43795</v>
      </c>
      <c r="I950" s="20" t="s">
        <v>82</v>
      </c>
      <c r="K950" s="50" t="str">
        <f ca="1">LeaveTracker[[#This Row],[Days]]&amp;" "&amp;LeaveTracker[[#This Row],[Type of Leave]]</f>
        <v>1 VL</v>
      </c>
      <c r="L950" s="23">
        <f ca="1">NETWORKDAYS(LeaveTracker[[#This Row],[Start Date]],LeaveTracker[[#This Row],[End Date]],lstHolidays)</f>
        <v>1</v>
      </c>
      <c r="M950" s="27"/>
    </row>
    <row r="951" spans="1:13" ht="30" customHeight="1" x14ac:dyDescent="0.3">
      <c r="A951" s="32">
        <v>1186</v>
      </c>
      <c r="B951" s="33">
        <v>43791</v>
      </c>
      <c r="C951" s="22">
        <v>43766</v>
      </c>
      <c r="D951" s="19" t="s">
        <v>277</v>
      </c>
      <c r="E951" s="66" t="str">
        <f>IF(ISBLANK(LeaveTracker[[#This Row],[Employee Name]]),"-----",VLOOKUP(LeaveTracker[[#This Row],[Employee Name]],'List of Employees'!$B$4:$H$767,7))</f>
        <v>PICNIC GROVE</v>
      </c>
      <c r="F951" s="66" t="str">
        <f>IF(ISBLANK(LeaveTracker[[#This Row],[Employee Name]]),"-----",VLOOKUP(LeaveTracker[[#This Row],[Employee Name]],'List of Employees'!$B$4:$H$767,6))</f>
        <v>PERMANENT</v>
      </c>
      <c r="G951" s="24">
        <v>43797</v>
      </c>
      <c r="H951" s="24">
        <v>43797</v>
      </c>
      <c r="I951" s="20" t="s">
        <v>82</v>
      </c>
      <c r="K951" s="50" t="str">
        <f ca="1">LeaveTracker[[#This Row],[Days]]&amp;" "&amp;LeaveTracker[[#This Row],[Type of Leave]]</f>
        <v>1 VL</v>
      </c>
      <c r="L951" s="23">
        <f ca="1">NETWORKDAYS(LeaveTracker[[#This Row],[Start Date]],LeaveTracker[[#This Row],[End Date]],lstHolidays)</f>
        <v>1</v>
      </c>
      <c r="M951" s="27"/>
    </row>
    <row r="952" spans="1:13" ht="30" customHeight="1" x14ac:dyDescent="0.3">
      <c r="A952" s="32">
        <v>1187</v>
      </c>
      <c r="B952" s="33">
        <v>43791</v>
      </c>
      <c r="C952" s="22">
        <v>43764</v>
      </c>
      <c r="D952" s="19" t="s">
        <v>279</v>
      </c>
      <c r="E952" s="66" t="str">
        <f>IF(ISBLANK(LeaveTracker[[#This Row],[Employee Name]]),"-----",VLOOKUP(LeaveTracker[[#This Row],[Employee Name]],'List of Employees'!$B$4:$H$767,7))</f>
        <v>PICNIC GROVE</v>
      </c>
      <c r="F952" s="66" t="str">
        <f>IF(ISBLANK(LeaveTracker[[#This Row],[Employee Name]]),"-----",VLOOKUP(LeaveTracker[[#This Row],[Employee Name]],'List of Employees'!$B$4:$H$767,6))</f>
        <v>PERMANENT</v>
      </c>
      <c r="G952" s="24">
        <v>43772</v>
      </c>
      <c r="H952" s="24">
        <v>43772</v>
      </c>
      <c r="I952" s="20" t="s">
        <v>1</v>
      </c>
      <c r="J952" s="42" t="s">
        <v>158</v>
      </c>
      <c r="K952" s="50" t="str">
        <f>LeaveTracker[[#This Row],[Days]]&amp;" "&amp;LeaveTracker[[#This Row],[Type of Leave]]</f>
        <v>1 Other</v>
      </c>
      <c r="L952" s="23">
        <v>1</v>
      </c>
      <c r="M952" s="27"/>
    </row>
    <row r="953" spans="1:13" ht="30" customHeight="1" x14ac:dyDescent="0.3">
      <c r="A953" s="32">
        <v>1188</v>
      </c>
      <c r="B953" s="33">
        <v>43791</v>
      </c>
      <c r="C953" s="22">
        <v>43759</v>
      </c>
      <c r="D953" s="19" t="s">
        <v>282</v>
      </c>
      <c r="E953" s="66" t="str">
        <f>IF(ISBLANK(LeaveTracker[[#This Row],[Employee Name]]),"-----",VLOOKUP(LeaveTracker[[#This Row],[Employee Name]],'List of Employees'!$B$4:$H$767,7))</f>
        <v>PICNIC GROVE</v>
      </c>
      <c r="F953" s="66" t="str">
        <f>IF(ISBLANK(LeaveTracker[[#This Row],[Employee Name]]),"-----",VLOOKUP(LeaveTracker[[#This Row],[Employee Name]],'List of Employees'!$B$4:$H$767,6))</f>
        <v>PERMANENT</v>
      </c>
      <c r="G953" s="24">
        <v>43822</v>
      </c>
      <c r="H953" s="24">
        <v>43822</v>
      </c>
      <c r="I953" s="20" t="s">
        <v>1</v>
      </c>
      <c r="J953" s="42" t="s">
        <v>105</v>
      </c>
      <c r="K953" s="50" t="str">
        <f ca="1">LeaveTracker[[#This Row],[Days]]&amp;" "&amp;LeaveTracker[[#This Row],[Type of Leave]]</f>
        <v>1 Other</v>
      </c>
      <c r="L953" s="23">
        <f ca="1">NETWORKDAYS(LeaveTracker[[#This Row],[Start Date]],LeaveTracker[[#This Row],[End Date]],lstHolidays)</f>
        <v>1</v>
      </c>
      <c r="M953" s="27"/>
    </row>
    <row r="954" spans="1:13" ht="30" customHeight="1" x14ac:dyDescent="0.3">
      <c r="A954" s="32">
        <v>1189</v>
      </c>
      <c r="B954" s="33">
        <v>43791</v>
      </c>
      <c r="C954" s="22">
        <v>43763</v>
      </c>
      <c r="D954" s="20" t="s">
        <v>282</v>
      </c>
      <c r="E954" s="66" t="str">
        <f>IF(ISBLANK(LeaveTracker[[#This Row],[Employee Name]]),"-----",VLOOKUP(LeaveTracker[[#This Row],[Employee Name]],'List of Employees'!$B$4:$H$767,7))</f>
        <v>PICNIC GROVE</v>
      </c>
      <c r="F954" s="66" t="str">
        <f>IF(ISBLANK(LeaveTracker[[#This Row],[Employee Name]]),"-----",VLOOKUP(LeaveTracker[[#This Row],[Employee Name]],'List of Employees'!$B$4:$H$767,6))</f>
        <v>PERMANENT</v>
      </c>
      <c r="G954" s="24">
        <v>43802</v>
      </c>
      <c r="H954" s="24">
        <v>43803</v>
      </c>
      <c r="I954" s="20" t="s">
        <v>82</v>
      </c>
      <c r="K954" s="50" t="str">
        <f ca="1">LeaveTracker[[#This Row],[Days]]&amp;" "&amp;LeaveTracker[[#This Row],[Type of Leave]]</f>
        <v>2 VL</v>
      </c>
      <c r="L954" s="23">
        <f ca="1">NETWORKDAYS(LeaveTracker[[#This Row],[Start Date]],LeaveTracker[[#This Row],[End Date]],lstHolidays)</f>
        <v>2</v>
      </c>
      <c r="M954" s="27"/>
    </row>
    <row r="955" spans="1:13" ht="30" customHeight="1" x14ac:dyDescent="0.3">
      <c r="A955" s="32">
        <v>1190</v>
      </c>
      <c r="B955" s="33">
        <v>43791</v>
      </c>
      <c r="C955" s="22">
        <v>43761</v>
      </c>
      <c r="D955" s="19" t="s">
        <v>286</v>
      </c>
      <c r="E955" s="66" t="str">
        <f>IF(ISBLANK(LeaveTracker[[#This Row],[Employee Name]]),"-----",VLOOKUP(LeaveTracker[[#This Row],[Employee Name]],'List of Employees'!$B$4:$H$767,7))</f>
        <v>EEO/ CITY MARKET</v>
      </c>
      <c r="F955" s="66" t="str">
        <f>IF(ISBLANK(LeaveTracker[[#This Row],[Employee Name]]),"-----",VLOOKUP(LeaveTracker[[#This Row],[Employee Name]],'List of Employees'!$B$4:$H$767,6))</f>
        <v>PERMANENT</v>
      </c>
      <c r="G955" s="24">
        <v>43762</v>
      </c>
      <c r="H955" s="24">
        <v>43762</v>
      </c>
      <c r="I955" s="20" t="s">
        <v>1</v>
      </c>
      <c r="J955" s="42" t="s">
        <v>105</v>
      </c>
      <c r="K955" s="50" t="str">
        <f ca="1">LeaveTracker[[#This Row],[Days]]&amp;" "&amp;LeaveTracker[[#This Row],[Type of Leave]]</f>
        <v>1 Other</v>
      </c>
      <c r="L955" s="23">
        <f ca="1">NETWORKDAYS(LeaveTracker[[#This Row],[Start Date]],LeaveTracker[[#This Row],[End Date]],lstHolidays)</f>
        <v>1</v>
      </c>
      <c r="M955" s="27"/>
    </row>
    <row r="956" spans="1:13" ht="30" customHeight="1" x14ac:dyDescent="0.3">
      <c r="A956" s="32">
        <v>1191</v>
      </c>
      <c r="B956" s="33">
        <v>43791</v>
      </c>
      <c r="C956" s="22">
        <v>43761</v>
      </c>
      <c r="D956" s="20" t="s">
        <v>286</v>
      </c>
      <c r="E956" s="66" t="str">
        <f>IF(ISBLANK(LeaveTracker[[#This Row],[Employee Name]]),"-----",VLOOKUP(LeaveTracker[[#This Row],[Employee Name]],'List of Employees'!$B$4:$H$767,7))</f>
        <v>EEO/ CITY MARKET</v>
      </c>
      <c r="F956" s="66" t="str">
        <f>IF(ISBLANK(LeaveTracker[[#This Row],[Employee Name]]),"-----",VLOOKUP(LeaveTracker[[#This Row],[Employee Name]],'List of Employees'!$B$4:$H$767,6))</f>
        <v>PERMANENT</v>
      </c>
      <c r="G956" s="21">
        <v>43758</v>
      </c>
      <c r="H956" s="24">
        <v>43758</v>
      </c>
      <c r="I956" s="20" t="s">
        <v>81</v>
      </c>
      <c r="K956" s="50" t="str">
        <f>LeaveTracker[[#This Row],[Days]]&amp;" "&amp;LeaveTracker[[#This Row],[Type of Leave]]</f>
        <v>1 SL</v>
      </c>
      <c r="L956" s="23">
        <v>1</v>
      </c>
      <c r="M956" s="27"/>
    </row>
    <row r="957" spans="1:13" ht="30" customHeight="1" x14ac:dyDescent="0.3">
      <c r="A957" s="32">
        <v>1192</v>
      </c>
      <c r="B957" s="33">
        <v>43791</v>
      </c>
      <c r="C957" s="22">
        <v>43749</v>
      </c>
      <c r="D957" s="20" t="s">
        <v>286</v>
      </c>
      <c r="E957" s="66" t="str">
        <f>IF(ISBLANK(LeaveTracker[[#This Row],[Employee Name]]),"-----",VLOOKUP(LeaveTracker[[#This Row],[Employee Name]],'List of Employees'!$B$4:$H$767,7))</f>
        <v>EEO/ CITY MARKET</v>
      </c>
      <c r="F957" s="66" t="str">
        <f>IF(ISBLANK(LeaveTracker[[#This Row],[Employee Name]]),"-----",VLOOKUP(LeaveTracker[[#This Row],[Employee Name]],'List of Employees'!$B$4:$H$767,6))</f>
        <v>PERMANENT</v>
      </c>
      <c r="G957" s="24">
        <v>43740</v>
      </c>
      <c r="H957" s="24">
        <v>43750</v>
      </c>
      <c r="I957" s="20" t="s">
        <v>81</v>
      </c>
      <c r="K957" s="50" t="str">
        <f ca="1">LeaveTracker[[#This Row],[Days]]&amp;" "&amp;LeaveTracker[[#This Row],[Type of Leave]]</f>
        <v>8 SL</v>
      </c>
      <c r="L957" s="23">
        <f ca="1">NETWORKDAYS(LeaveTracker[[#This Row],[Start Date]],LeaveTracker[[#This Row],[End Date]],lstHolidays)</f>
        <v>8</v>
      </c>
      <c r="M957" s="27"/>
    </row>
    <row r="958" spans="1:13" ht="30" customHeight="1" x14ac:dyDescent="0.3">
      <c r="A958" s="32">
        <v>1193</v>
      </c>
      <c r="B958" s="33">
        <v>43791</v>
      </c>
      <c r="C958" s="22">
        <v>43725</v>
      </c>
      <c r="D958" s="20" t="s">
        <v>286</v>
      </c>
      <c r="E958" s="66" t="str">
        <f>IF(ISBLANK(LeaveTracker[[#This Row],[Employee Name]]),"-----",VLOOKUP(LeaveTracker[[#This Row],[Employee Name]],'List of Employees'!$B$4:$H$767,7))</f>
        <v>EEO/ CITY MARKET</v>
      </c>
      <c r="F958" s="66" t="str">
        <f>IF(ISBLANK(LeaveTracker[[#This Row],[Employee Name]]),"-----",VLOOKUP(LeaveTracker[[#This Row],[Employee Name]],'List of Employees'!$B$4:$H$767,6))</f>
        <v>PERMANENT</v>
      </c>
      <c r="G958" s="24">
        <v>43715</v>
      </c>
      <c r="H958" s="24">
        <v>43715</v>
      </c>
      <c r="I958" s="20" t="s">
        <v>81</v>
      </c>
      <c r="K958" s="50" t="str">
        <f>LeaveTracker[[#This Row],[Days]]&amp;" "&amp;LeaveTracker[[#This Row],[Type of Leave]]</f>
        <v>1 SL</v>
      </c>
      <c r="L958" s="23">
        <v>1</v>
      </c>
      <c r="M958" s="27"/>
    </row>
    <row r="959" spans="1:13" ht="30" customHeight="1" x14ac:dyDescent="0.3">
      <c r="A959" s="32">
        <v>1193</v>
      </c>
      <c r="B959" s="33">
        <v>43791</v>
      </c>
      <c r="C959" s="22">
        <v>43725</v>
      </c>
      <c r="D959" s="20" t="s">
        <v>286</v>
      </c>
      <c r="E959" s="66" t="str">
        <f>IF(ISBLANK(LeaveTracker[[#This Row],[Employee Name]]),"-----",VLOOKUP(LeaveTracker[[#This Row],[Employee Name]],'List of Employees'!$B$4:$H$767,7))</f>
        <v>EEO/ CITY MARKET</v>
      </c>
      <c r="F959" s="66" t="str">
        <f>IF(ISBLANK(LeaveTracker[[#This Row],[Employee Name]]),"-----",VLOOKUP(LeaveTracker[[#This Row],[Employee Name]],'List of Employees'!$B$4:$H$767,6))</f>
        <v>PERMANENT</v>
      </c>
      <c r="G959" s="24">
        <v>43719</v>
      </c>
      <c r="H959" s="24">
        <v>43722</v>
      </c>
      <c r="I959" s="20" t="s">
        <v>81</v>
      </c>
      <c r="K959" s="50" t="str">
        <f ca="1">LeaveTracker[[#This Row],[Days]]&amp;" "&amp;LeaveTracker[[#This Row],[Type of Leave]]</f>
        <v>3 SL</v>
      </c>
      <c r="L959" s="23">
        <f ca="1">NETWORKDAYS(LeaveTracker[[#This Row],[Start Date]],LeaveTracker[[#This Row],[End Date]],lstHolidays)</f>
        <v>3</v>
      </c>
      <c r="M959" s="27"/>
    </row>
    <row r="960" spans="1:13" ht="30" customHeight="1" x14ac:dyDescent="0.3">
      <c r="A960" s="32">
        <v>1193</v>
      </c>
      <c r="B960" s="33">
        <v>43791</v>
      </c>
      <c r="C960" s="22">
        <v>43725</v>
      </c>
      <c r="D960" s="20" t="s">
        <v>286</v>
      </c>
      <c r="E960" s="66" t="str">
        <f>IF(ISBLANK(LeaveTracker[[#This Row],[Employee Name]]),"-----",VLOOKUP(LeaveTracker[[#This Row],[Employee Name]],'List of Employees'!$B$4:$H$767,7))</f>
        <v>EEO/ CITY MARKET</v>
      </c>
      <c r="F960" s="66" t="str">
        <f>IF(ISBLANK(LeaveTracker[[#This Row],[Employee Name]]),"-----",VLOOKUP(LeaveTracker[[#This Row],[Employee Name]],'List of Employees'!$B$4:$H$767,6))</f>
        <v>PERMANENT</v>
      </c>
      <c r="G960" s="24">
        <v>43726</v>
      </c>
      <c r="H960" s="24">
        <v>43727</v>
      </c>
      <c r="I960" s="20" t="s">
        <v>81</v>
      </c>
      <c r="K960" s="50" t="str">
        <f ca="1">LeaveTracker[[#This Row],[Days]]&amp;" "&amp;LeaveTracker[[#This Row],[Type of Leave]]</f>
        <v>2 SL</v>
      </c>
      <c r="L960" s="23">
        <f ca="1">NETWORKDAYS(LeaveTracker[[#This Row],[Start Date]],LeaveTracker[[#This Row],[End Date]],lstHolidays)</f>
        <v>2</v>
      </c>
      <c r="M960" s="27"/>
    </row>
    <row r="961" spans="1:13" ht="30" customHeight="1" x14ac:dyDescent="0.3">
      <c r="A961" s="32">
        <v>1194</v>
      </c>
      <c r="B961" s="33">
        <v>43791</v>
      </c>
      <c r="C961" s="22">
        <v>43760</v>
      </c>
      <c r="D961" s="19" t="s">
        <v>289</v>
      </c>
      <c r="E961" s="66" t="str">
        <f>IF(ISBLANK(LeaveTracker[[#This Row],[Employee Name]]),"-----",VLOOKUP(LeaveTracker[[#This Row],[Employee Name]],'List of Employees'!$B$4:$H$767,7))</f>
        <v>CENRO</v>
      </c>
      <c r="F961" s="66" t="str">
        <f>IF(ISBLANK(LeaveTracker[[#This Row],[Employee Name]]),"-----",VLOOKUP(LeaveTracker[[#This Row],[Employee Name]],'List of Employees'!$B$4:$H$767,6))</f>
        <v>PERMANENT</v>
      </c>
      <c r="G961" s="24">
        <v>43766</v>
      </c>
      <c r="H961" s="24">
        <v>43769</v>
      </c>
      <c r="I961" s="20" t="s">
        <v>82</v>
      </c>
      <c r="K961" s="50" t="str">
        <f ca="1">LeaveTracker[[#This Row],[Days]]&amp;" "&amp;LeaveTracker[[#This Row],[Type of Leave]]</f>
        <v>4 VL</v>
      </c>
      <c r="L961" s="23">
        <f ca="1">NETWORKDAYS(LeaveTracker[[#This Row],[Start Date]],LeaveTracker[[#This Row],[End Date]],lstHolidays)</f>
        <v>4</v>
      </c>
      <c r="M961" s="27"/>
    </row>
    <row r="962" spans="1:13" ht="30" customHeight="1" x14ac:dyDescent="0.3">
      <c r="A962" s="32">
        <v>1194</v>
      </c>
      <c r="B962" s="33">
        <v>43791</v>
      </c>
      <c r="C962" s="22">
        <v>43760</v>
      </c>
      <c r="D962" s="20" t="s">
        <v>289</v>
      </c>
      <c r="E962" s="66" t="str">
        <f>IF(ISBLANK(LeaveTracker[[#This Row],[Employee Name]]),"-----",VLOOKUP(LeaveTracker[[#This Row],[Employee Name]],'List of Employees'!$B$4:$H$767,7))</f>
        <v>CENRO</v>
      </c>
      <c r="F962" s="66" t="str">
        <f>IF(ISBLANK(LeaveTracker[[#This Row],[Employee Name]]),"-----",VLOOKUP(LeaveTracker[[#This Row],[Employee Name]],'List of Employees'!$B$4:$H$767,6))</f>
        <v>PERMANENT</v>
      </c>
      <c r="G962" s="24">
        <v>43773</v>
      </c>
      <c r="H962" s="24">
        <v>43777</v>
      </c>
      <c r="I962" s="20" t="s">
        <v>82</v>
      </c>
      <c r="K962" s="50" t="str">
        <f ca="1">LeaveTracker[[#This Row],[Days]]&amp;" "&amp;LeaveTracker[[#This Row],[Type of Leave]]</f>
        <v>5 VL</v>
      </c>
      <c r="L962" s="23">
        <f ca="1">NETWORKDAYS(LeaveTracker[[#This Row],[Start Date]],LeaveTracker[[#This Row],[End Date]],lstHolidays)</f>
        <v>5</v>
      </c>
      <c r="M962" s="27"/>
    </row>
    <row r="963" spans="1:13" ht="30" customHeight="1" x14ac:dyDescent="0.3">
      <c r="A963" s="32">
        <v>1194</v>
      </c>
      <c r="B963" s="33">
        <v>43791</v>
      </c>
      <c r="C963" s="22">
        <v>43760</v>
      </c>
      <c r="D963" s="20" t="s">
        <v>289</v>
      </c>
      <c r="E963" s="66" t="str">
        <f>IF(ISBLANK(LeaveTracker[[#This Row],[Employee Name]]),"-----",VLOOKUP(LeaveTracker[[#This Row],[Employee Name]],'List of Employees'!$B$4:$H$767,7))</f>
        <v>CENRO</v>
      </c>
      <c r="F963" s="66" t="str">
        <f>IF(ISBLANK(LeaveTracker[[#This Row],[Employee Name]]),"-----",VLOOKUP(LeaveTracker[[#This Row],[Employee Name]],'List of Employees'!$B$4:$H$767,6))</f>
        <v>PERMANENT</v>
      </c>
      <c r="G963" s="24">
        <v>43780</v>
      </c>
      <c r="H963" s="24">
        <v>43784</v>
      </c>
      <c r="I963" s="20" t="s">
        <v>82</v>
      </c>
      <c r="K963" s="50" t="str">
        <f ca="1">LeaveTracker[[#This Row],[Days]]&amp;" "&amp;LeaveTracker[[#This Row],[Type of Leave]]</f>
        <v>5 VL</v>
      </c>
      <c r="L963" s="23">
        <f ca="1">NETWORKDAYS(LeaveTracker[[#This Row],[Start Date]],LeaveTracker[[#This Row],[End Date]],lstHolidays)</f>
        <v>5</v>
      </c>
      <c r="M963" s="27"/>
    </row>
    <row r="964" spans="1:13" ht="30" customHeight="1" x14ac:dyDescent="0.3">
      <c r="A964" s="32">
        <v>1195</v>
      </c>
      <c r="B964" s="33">
        <v>43791</v>
      </c>
      <c r="C964" s="22">
        <v>43760</v>
      </c>
      <c r="D964" s="20" t="s">
        <v>289</v>
      </c>
      <c r="E964" s="66" t="str">
        <f>IF(ISBLANK(LeaveTracker[[#This Row],[Employee Name]]),"-----",VLOOKUP(LeaveTracker[[#This Row],[Employee Name]],'List of Employees'!$B$4:$H$767,7))</f>
        <v>CENRO</v>
      </c>
      <c r="F964" s="66" t="str">
        <f>IF(ISBLANK(LeaveTracker[[#This Row],[Employee Name]]),"-----",VLOOKUP(LeaveTracker[[#This Row],[Employee Name]],'List of Employees'!$B$4:$H$767,6))</f>
        <v>PERMANENT</v>
      </c>
      <c r="G964" s="24">
        <v>43759</v>
      </c>
      <c r="H964" s="24">
        <v>43759</v>
      </c>
      <c r="I964" s="20" t="s">
        <v>81</v>
      </c>
      <c r="K964" s="50" t="str">
        <f ca="1">LeaveTracker[[#This Row],[Days]]&amp;" "&amp;LeaveTracker[[#This Row],[Type of Leave]]</f>
        <v>1 SL</v>
      </c>
      <c r="L964" s="23">
        <f ca="1">NETWORKDAYS(LeaveTracker[[#This Row],[Start Date]],LeaveTracker[[#This Row],[End Date]],lstHolidays)</f>
        <v>1</v>
      </c>
      <c r="M964" s="27"/>
    </row>
    <row r="965" spans="1:13" ht="30" customHeight="1" x14ac:dyDescent="0.3">
      <c r="A965" s="32">
        <v>1196</v>
      </c>
      <c r="B965" s="33">
        <v>43791</v>
      </c>
      <c r="C965" s="22">
        <v>43755</v>
      </c>
      <c r="D965" s="19" t="s">
        <v>296</v>
      </c>
      <c r="E965" s="66" t="str">
        <f>IF(ISBLANK(LeaveTracker[[#This Row],[Employee Name]]),"-----",VLOOKUP(LeaveTracker[[#This Row],[Employee Name]],'List of Employees'!$B$4:$H$767,7))</f>
        <v>TOPS (ADMIN CSU)</v>
      </c>
      <c r="F965" s="66" t="str">
        <f>IF(ISBLANK(LeaveTracker[[#This Row],[Employee Name]]),"-----",VLOOKUP(LeaveTracker[[#This Row],[Employee Name]],'List of Employees'!$B$4:$H$767,6))</f>
        <v>PERMANENT</v>
      </c>
      <c r="G965" s="24">
        <v>43759</v>
      </c>
      <c r="H965" s="24">
        <v>43763</v>
      </c>
      <c r="I965" s="20" t="s">
        <v>297</v>
      </c>
      <c r="J965" s="42" t="s">
        <v>298</v>
      </c>
      <c r="K965" s="50" t="str">
        <f ca="1">LeaveTracker[[#This Row],[Days]]&amp;" "&amp;LeaveTracker[[#This Row],[Type of Leave]]</f>
        <v>5 OTHER</v>
      </c>
      <c r="L965" s="23">
        <f ca="1">NETWORKDAYS(LeaveTracker[[#This Row],[Start Date]],LeaveTracker[[#This Row],[End Date]],lstHolidays)</f>
        <v>5</v>
      </c>
      <c r="M965" s="27"/>
    </row>
    <row r="966" spans="1:13" ht="30" customHeight="1" x14ac:dyDescent="0.3">
      <c r="A966" s="32">
        <v>1197</v>
      </c>
      <c r="B966" s="33">
        <v>43791</v>
      </c>
      <c r="C966" s="22">
        <v>43733</v>
      </c>
      <c r="D966" s="20" t="s">
        <v>301</v>
      </c>
      <c r="E966" s="66" t="str">
        <f>IF(ISBLANK(LeaveTracker[[#This Row],[Employee Name]]),"-----",VLOOKUP(LeaveTracker[[#This Row],[Employee Name]],'List of Employees'!$B$4:$H$767,7))</f>
        <v>TOPS (ADMIN CSU)</v>
      </c>
      <c r="F966" s="66" t="str">
        <f>IF(ISBLANK(LeaveTracker[[#This Row],[Employee Name]]),"-----",VLOOKUP(LeaveTracker[[#This Row],[Employee Name]],'List of Employees'!$B$4:$H$767,6))</f>
        <v>PERMANENT</v>
      </c>
      <c r="G966" s="24">
        <v>43731</v>
      </c>
      <c r="H966" s="24">
        <v>43732</v>
      </c>
      <c r="I966" s="20" t="s">
        <v>81</v>
      </c>
      <c r="K966" s="50" t="str">
        <f ca="1">LeaveTracker[[#This Row],[Days]]&amp;" "&amp;LeaveTracker[[#This Row],[Type of Leave]]</f>
        <v>2 SL</v>
      </c>
      <c r="L966" s="23">
        <f ca="1">NETWORKDAYS(LeaveTracker[[#This Row],[Start Date]],LeaveTracker[[#This Row],[End Date]],lstHolidays)</f>
        <v>2</v>
      </c>
      <c r="M966" s="27"/>
    </row>
    <row r="967" spans="1:13" ht="30" customHeight="1" x14ac:dyDescent="0.3">
      <c r="A967" s="32">
        <v>1198</v>
      </c>
      <c r="B967" s="33">
        <v>43791</v>
      </c>
      <c r="C967" s="22">
        <v>43754</v>
      </c>
      <c r="D967" s="19" t="s">
        <v>303</v>
      </c>
      <c r="E967" s="66" t="str">
        <f>IF(ISBLANK(LeaveTracker[[#This Row],[Employee Name]]),"-----",VLOOKUP(LeaveTracker[[#This Row],[Employee Name]],'List of Employees'!$B$4:$H$767,7))</f>
        <v>TOPS (ADMIN CSU)</v>
      </c>
      <c r="F967" s="66" t="str">
        <f>IF(ISBLANK(LeaveTracker[[#This Row],[Employee Name]]),"-----",VLOOKUP(LeaveTracker[[#This Row],[Employee Name]],'List of Employees'!$B$4:$H$767,6))</f>
        <v>PERMANENT</v>
      </c>
      <c r="G967" s="24">
        <v>43761</v>
      </c>
      <c r="H967" s="24">
        <v>43763</v>
      </c>
      <c r="I967" s="20" t="s">
        <v>1</v>
      </c>
      <c r="J967" s="42" t="s">
        <v>1001</v>
      </c>
      <c r="K967" s="50" t="str">
        <f ca="1">LeaveTracker[[#This Row],[Days]]&amp;" "&amp;LeaveTracker[[#This Row],[Type of Leave]]</f>
        <v>3 Other</v>
      </c>
      <c r="L967" s="23">
        <f ca="1">NETWORKDAYS(LeaveTracker[[#This Row],[Start Date]],LeaveTracker[[#This Row],[End Date]],lstHolidays)</f>
        <v>3</v>
      </c>
      <c r="M967" s="27"/>
    </row>
    <row r="968" spans="1:13" ht="30" customHeight="1" x14ac:dyDescent="0.3">
      <c r="A968" s="32">
        <v>1198</v>
      </c>
      <c r="B968" s="33">
        <v>43791</v>
      </c>
      <c r="C968" s="22">
        <v>43754</v>
      </c>
      <c r="D968" s="19" t="s">
        <v>303</v>
      </c>
      <c r="E968" s="66" t="str">
        <f>IF(ISBLANK(LeaveTracker[[#This Row],[Employee Name]]),"-----",VLOOKUP(LeaveTracker[[#This Row],[Employee Name]],'List of Employees'!$B$4:$H$767,7))</f>
        <v>TOPS (ADMIN CSU)</v>
      </c>
      <c r="F968" s="66" t="str">
        <f>IF(ISBLANK(LeaveTracker[[#This Row],[Employee Name]]),"-----",VLOOKUP(LeaveTracker[[#This Row],[Employee Name]],'List of Employees'!$B$4:$H$767,6))</f>
        <v>PERMANENT</v>
      </c>
      <c r="G968" s="24">
        <v>43805</v>
      </c>
      <c r="H968" s="24">
        <v>43805</v>
      </c>
      <c r="I968" s="20" t="s">
        <v>1</v>
      </c>
      <c r="J968" s="42" t="s">
        <v>1001</v>
      </c>
      <c r="K968" s="50" t="str">
        <f ca="1">LeaveTracker[[#This Row],[Days]]&amp;" "&amp;LeaveTracker[[#This Row],[Type of Leave]]</f>
        <v>1 Other</v>
      </c>
      <c r="L968" s="23">
        <f ca="1">NETWORKDAYS(LeaveTracker[[#This Row],[Start Date]],LeaveTracker[[#This Row],[End Date]],lstHolidays)</f>
        <v>1</v>
      </c>
      <c r="M968" s="27"/>
    </row>
    <row r="969" spans="1:13" ht="30" customHeight="1" x14ac:dyDescent="0.3">
      <c r="A969" s="32">
        <v>1198</v>
      </c>
      <c r="B969" s="33">
        <v>43791</v>
      </c>
      <c r="C969" s="22">
        <v>43754</v>
      </c>
      <c r="D969" s="19" t="s">
        <v>303</v>
      </c>
      <c r="E969" s="66" t="str">
        <f>IF(ISBLANK(LeaveTracker[[#This Row],[Employee Name]]),"-----",VLOOKUP(LeaveTracker[[#This Row],[Employee Name]],'List of Employees'!$B$4:$H$767,7))</f>
        <v>TOPS (ADMIN CSU)</v>
      </c>
      <c r="F969" s="66" t="str">
        <f>IF(ISBLANK(LeaveTracker[[#This Row],[Employee Name]]),"-----",VLOOKUP(LeaveTracker[[#This Row],[Employee Name]],'List of Employees'!$B$4:$H$767,6))</f>
        <v>PERMANENT</v>
      </c>
      <c r="G969" s="24">
        <v>43819</v>
      </c>
      <c r="H969" s="24">
        <v>43819</v>
      </c>
      <c r="I969" s="20" t="s">
        <v>1</v>
      </c>
      <c r="J969" s="42" t="s">
        <v>1001</v>
      </c>
      <c r="K969" s="50" t="str">
        <f ca="1">LeaveTracker[[#This Row],[Days]]&amp;" "&amp;LeaveTracker[[#This Row],[Type of Leave]]</f>
        <v>1 Other</v>
      </c>
      <c r="L969" s="23">
        <f ca="1">NETWORKDAYS(LeaveTracker[[#This Row],[Start Date]],LeaveTracker[[#This Row],[End Date]],lstHolidays)</f>
        <v>1</v>
      </c>
      <c r="M969" s="27"/>
    </row>
    <row r="970" spans="1:13" ht="30" customHeight="1" x14ac:dyDescent="0.3">
      <c r="A970" s="32">
        <v>1199</v>
      </c>
      <c r="B970" s="33">
        <v>43791</v>
      </c>
      <c r="C970" s="22">
        <v>43737</v>
      </c>
      <c r="D970" s="20" t="s">
        <v>308</v>
      </c>
      <c r="E970" s="66" t="str">
        <f>IF(ISBLANK(LeaveTracker[[#This Row],[Employee Name]]),"-----",VLOOKUP(LeaveTracker[[#This Row],[Employee Name]],'List of Employees'!$B$4:$H$767,7))</f>
        <v>ADMIN OFFICE - HALL OF JUSTICE</v>
      </c>
      <c r="F970" s="66" t="str">
        <f>IF(ISBLANK(LeaveTracker[[#This Row],[Employee Name]]),"-----",VLOOKUP(LeaveTracker[[#This Row],[Employee Name]],'List of Employees'!$B$4:$H$767,6))</f>
        <v>PERMANENT</v>
      </c>
      <c r="G970" s="24">
        <v>43731</v>
      </c>
      <c r="H970" s="24">
        <v>43735</v>
      </c>
      <c r="I970" s="20" t="s">
        <v>82</v>
      </c>
      <c r="K970" s="50" t="str">
        <f ca="1">LeaveTracker[[#This Row],[Days]]&amp;" "&amp;LeaveTracker[[#This Row],[Type of Leave]]</f>
        <v>5 VL</v>
      </c>
      <c r="L970" s="23">
        <f ca="1">NETWORKDAYS(LeaveTracker[[#This Row],[Start Date]],LeaveTracker[[#This Row],[End Date]],lstHolidays)</f>
        <v>5</v>
      </c>
      <c r="M970" s="27"/>
    </row>
    <row r="971" spans="1:13" ht="30" customHeight="1" x14ac:dyDescent="0.3">
      <c r="A971" s="32">
        <v>1200</v>
      </c>
      <c r="B971" s="33">
        <v>43791</v>
      </c>
      <c r="C971" s="22">
        <v>43759</v>
      </c>
      <c r="D971" s="19" t="s">
        <v>312</v>
      </c>
      <c r="E971" s="66" t="str">
        <f>IF(ISBLANK(LeaveTracker[[#This Row],[Employee Name]]),"-----",VLOOKUP(LeaveTracker[[#This Row],[Employee Name]],'List of Employees'!$B$4:$H$767,7))</f>
        <v>CEO</v>
      </c>
      <c r="F971" s="66" t="str">
        <f>IF(ISBLANK(LeaveTracker[[#This Row],[Employee Name]]),"-----",VLOOKUP(LeaveTracker[[#This Row],[Employee Name]],'List of Employees'!$B$4:$H$767,6))</f>
        <v>PERMANENT</v>
      </c>
      <c r="G971" s="24">
        <v>43766</v>
      </c>
      <c r="H971" s="24">
        <v>43767</v>
      </c>
      <c r="I971" s="20" t="s">
        <v>82</v>
      </c>
      <c r="K971" s="50" t="str">
        <f ca="1">LeaveTracker[[#This Row],[Days]]&amp;" "&amp;LeaveTracker[[#This Row],[Type of Leave]]</f>
        <v>2 VL</v>
      </c>
      <c r="L971" s="23">
        <f ca="1">NETWORKDAYS(LeaveTracker[[#This Row],[Start Date]],LeaveTracker[[#This Row],[End Date]],lstHolidays)</f>
        <v>2</v>
      </c>
      <c r="M971" s="27"/>
    </row>
    <row r="972" spans="1:13" ht="30" customHeight="1" x14ac:dyDescent="0.3">
      <c r="A972" s="32">
        <v>1201</v>
      </c>
      <c r="B972" s="33">
        <v>43791</v>
      </c>
      <c r="C972" s="22">
        <v>43759</v>
      </c>
      <c r="D972" s="19" t="s">
        <v>314</v>
      </c>
      <c r="E972" s="66" t="str">
        <f>IF(ISBLANK(LeaveTracker[[#This Row],[Employee Name]]),"-----",VLOOKUP(LeaveTracker[[#This Row],[Employee Name]],'List of Employees'!$B$4:$H$767,7))</f>
        <v>CEO</v>
      </c>
      <c r="F972" s="66" t="str">
        <f>IF(ISBLANK(LeaveTracker[[#This Row],[Employee Name]]),"-----",VLOOKUP(LeaveTracker[[#This Row],[Employee Name]],'List of Employees'!$B$4:$H$767,6))</f>
        <v>PERMANENT</v>
      </c>
      <c r="G972" s="24">
        <v>43755</v>
      </c>
      <c r="H972" s="24">
        <v>43755</v>
      </c>
      <c r="I972" s="20" t="s">
        <v>81</v>
      </c>
      <c r="K972" s="50" t="str">
        <f ca="1">LeaveTracker[[#This Row],[Days]]&amp;" "&amp;LeaveTracker[[#This Row],[Type of Leave]]</f>
        <v>1 SL</v>
      </c>
      <c r="L972" s="23">
        <f ca="1">NETWORKDAYS(LeaveTracker[[#This Row],[Start Date]],LeaveTracker[[#This Row],[End Date]],lstHolidays)</f>
        <v>1</v>
      </c>
      <c r="M972" s="27"/>
    </row>
    <row r="973" spans="1:13" ht="30" customHeight="1" x14ac:dyDescent="0.3">
      <c r="A973" s="32">
        <v>1202</v>
      </c>
      <c r="B973" s="33">
        <v>43791</v>
      </c>
      <c r="C973" s="22">
        <v>43754</v>
      </c>
      <c r="D973" s="20" t="s">
        <v>314</v>
      </c>
      <c r="E973" s="66" t="str">
        <f>IF(ISBLANK(LeaveTracker[[#This Row],[Employee Name]]),"-----",VLOOKUP(LeaveTracker[[#This Row],[Employee Name]],'List of Employees'!$B$4:$H$767,7))</f>
        <v>CEO</v>
      </c>
      <c r="F973" s="66" t="str">
        <f>IF(ISBLANK(LeaveTracker[[#This Row],[Employee Name]]),"-----",VLOOKUP(LeaveTracker[[#This Row],[Employee Name]],'List of Employees'!$B$4:$H$767,6))</f>
        <v>PERMANENT</v>
      </c>
      <c r="G973" s="24">
        <v>43746</v>
      </c>
      <c r="H973" s="24">
        <v>43746</v>
      </c>
      <c r="I973" s="20" t="s">
        <v>81</v>
      </c>
      <c r="K973" s="50" t="str">
        <f ca="1">LeaveTracker[[#This Row],[Days]]&amp;" "&amp;LeaveTracker[[#This Row],[Type of Leave]]</f>
        <v>1 SL</v>
      </c>
      <c r="L973" s="23">
        <f ca="1">NETWORKDAYS(LeaveTracker[[#This Row],[Start Date]],LeaveTracker[[#This Row],[End Date]],lstHolidays)</f>
        <v>1</v>
      </c>
      <c r="M973" s="27"/>
    </row>
    <row r="974" spans="1:13" ht="30" customHeight="1" x14ac:dyDescent="0.3">
      <c r="A974" s="32">
        <v>1203</v>
      </c>
      <c r="B974" s="33">
        <v>43791</v>
      </c>
      <c r="C974" s="22">
        <v>43754</v>
      </c>
      <c r="D974" s="20" t="s">
        <v>314</v>
      </c>
      <c r="E974" s="66" t="str">
        <f>IF(ISBLANK(LeaveTracker[[#This Row],[Employee Name]]),"-----",VLOOKUP(LeaveTracker[[#This Row],[Employee Name]],'List of Employees'!$B$4:$H$767,7))</f>
        <v>CEO</v>
      </c>
      <c r="F974" s="66" t="str">
        <f>IF(ISBLANK(LeaveTracker[[#This Row],[Employee Name]]),"-----",VLOOKUP(LeaveTracker[[#This Row],[Employee Name]],'List of Employees'!$B$4:$H$767,6))</f>
        <v>PERMANENT</v>
      </c>
      <c r="G974" s="24">
        <v>43727</v>
      </c>
      <c r="H974" s="24">
        <v>43727</v>
      </c>
      <c r="I974" s="20" t="s">
        <v>81</v>
      </c>
      <c r="K974" s="50" t="str">
        <f ca="1">LeaveTracker[[#This Row],[Days]]&amp;" "&amp;LeaveTracker[[#This Row],[Type of Leave]]</f>
        <v>1 SL</v>
      </c>
      <c r="L974" s="23">
        <f ca="1">NETWORKDAYS(LeaveTracker[[#This Row],[Start Date]],LeaveTracker[[#This Row],[End Date]],lstHolidays)</f>
        <v>1</v>
      </c>
      <c r="M974" s="27"/>
    </row>
    <row r="975" spans="1:13" ht="30" customHeight="1" x14ac:dyDescent="0.3">
      <c r="A975" s="32">
        <v>1204</v>
      </c>
      <c r="B975" s="33">
        <v>43791</v>
      </c>
      <c r="C975" s="22">
        <v>43754</v>
      </c>
      <c r="D975" s="19" t="s">
        <v>318</v>
      </c>
      <c r="E975" s="66" t="str">
        <f>IF(ISBLANK(LeaveTracker[[#This Row],[Employee Name]]),"-----",VLOOKUP(LeaveTracker[[#This Row],[Employee Name]],'List of Employees'!$B$4:$H$767,7))</f>
        <v>CEO</v>
      </c>
      <c r="F975" s="66" t="str">
        <f>IF(ISBLANK(LeaveTracker[[#This Row],[Employee Name]]),"-----",VLOOKUP(LeaveTracker[[#This Row],[Employee Name]],'List of Employees'!$B$4:$H$767,6))</f>
        <v>PERMANENT</v>
      </c>
      <c r="G975" s="24">
        <v>43746</v>
      </c>
      <c r="H975" s="24">
        <v>43746</v>
      </c>
      <c r="I975" s="20" t="s">
        <v>81</v>
      </c>
      <c r="K975" s="50" t="str">
        <f ca="1">LeaveTracker[[#This Row],[Days]]&amp;" "&amp;LeaveTracker[[#This Row],[Type of Leave]]</f>
        <v>1 SL</v>
      </c>
      <c r="L975" s="23">
        <f ca="1">NETWORKDAYS(LeaveTracker[[#This Row],[Start Date]],LeaveTracker[[#This Row],[End Date]],lstHolidays)</f>
        <v>1</v>
      </c>
      <c r="M975" s="27"/>
    </row>
    <row r="976" spans="1:13" ht="30" customHeight="1" x14ac:dyDescent="0.3">
      <c r="A976" s="32">
        <v>1205</v>
      </c>
      <c r="B976" s="33">
        <v>43791</v>
      </c>
      <c r="C976" s="22">
        <v>43754</v>
      </c>
      <c r="D976" s="20" t="s">
        <v>318</v>
      </c>
      <c r="E976" s="66" t="str">
        <f>IF(ISBLANK(LeaveTracker[[#This Row],[Employee Name]]),"-----",VLOOKUP(LeaveTracker[[#This Row],[Employee Name]],'List of Employees'!$B$4:$H$767,7))</f>
        <v>CEO</v>
      </c>
      <c r="F976" s="66" t="str">
        <f>IF(ISBLANK(LeaveTracker[[#This Row],[Employee Name]]),"-----",VLOOKUP(LeaveTracker[[#This Row],[Employee Name]],'List of Employees'!$B$4:$H$767,6))</f>
        <v>PERMANENT</v>
      </c>
      <c r="G976" s="24">
        <v>43754</v>
      </c>
      <c r="H976" s="24">
        <v>43754</v>
      </c>
      <c r="I976" s="20" t="s">
        <v>81</v>
      </c>
      <c r="K976" s="50" t="str">
        <f ca="1">LeaveTracker[[#This Row],[Days]]&amp;" "&amp;LeaveTracker[[#This Row],[Type of Leave]]</f>
        <v>1 SL</v>
      </c>
      <c r="L976" s="23">
        <f ca="1">NETWORKDAYS(LeaveTracker[[#This Row],[Start Date]],LeaveTracker[[#This Row],[End Date]],lstHolidays)</f>
        <v>1</v>
      </c>
      <c r="M976" s="27"/>
    </row>
    <row r="977" spans="1:13" ht="30" customHeight="1" x14ac:dyDescent="0.3">
      <c r="A977" s="32">
        <v>1206</v>
      </c>
      <c r="B977" s="33">
        <v>43791</v>
      </c>
      <c r="C977" s="22">
        <v>43759</v>
      </c>
      <c r="D977" s="20" t="s">
        <v>318</v>
      </c>
      <c r="E977" s="66" t="str">
        <f>IF(ISBLANK(LeaveTracker[[#This Row],[Employee Name]]),"-----",VLOOKUP(LeaveTracker[[#This Row],[Employee Name]],'List of Employees'!$B$4:$H$767,7))</f>
        <v>CEO</v>
      </c>
      <c r="F977" s="66" t="str">
        <f>IF(ISBLANK(LeaveTracker[[#This Row],[Employee Name]]),"-----",VLOOKUP(LeaveTracker[[#This Row],[Employee Name]],'List of Employees'!$B$4:$H$767,6))</f>
        <v>PERMANENT</v>
      </c>
      <c r="G977" s="24">
        <v>43755</v>
      </c>
      <c r="H977" s="24">
        <v>43755</v>
      </c>
      <c r="I977" s="20" t="s">
        <v>81</v>
      </c>
      <c r="K977" s="50" t="str">
        <f ca="1">LeaveTracker[[#This Row],[Days]]&amp;" "&amp;LeaveTracker[[#This Row],[Type of Leave]]</f>
        <v>1 SL</v>
      </c>
      <c r="L977" s="23">
        <f ca="1">NETWORKDAYS(LeaveTracker[[#This Row],[Start Date]],LeaveTracker[[#This Row],[End Date]],lstHolidays)</f>
        <v>1</v>
      </c>
      <c r="M977" s="27"/>
    </row>
    <row r="978" spans="1:13" ht="30" customHeight="1" x14ac:dyDescent="0.3">
      <c r="A978" s="32">
        <v>1207</v>
      </c>
      <c r="B978" s="33">
        <v>43791</v>
      </c>
      <c r="C978" s="22">
        <v>43759</v>
      </c>
      <c r="D978" s="19" t="s">
        <v>322</v>
      </c>
      <c r="E978" s="66" t="str">
        <f>IF(ISBLANK(LeaveTracker[[#This Row],[Employee Name]]),"-----",VLOOKUP(LeaveTracker[[#This Row],[Employee Name]],'List of Employees'!$B$4:$H$767,7))</f>
        <v>CEO</v>
      </c>
      <c r="F978" s="66" t="str">
        <f>IF(ISBLANK(LeaveTracker[[#This Row],[Employee Name]]),"-----",VLOOKUP(LeaveTracker[[#This Row],[Employee Name]],'List of Employees'!$B$4:$H$767,6))</f>
        <v>PERMANENT</v>
      </c>
      <c r="G978" s="24">
        <v>43756</v>
      </c>
      <c r="H978" s="24">
        <v>43756</v>
      </c>
      <c r="I978" s="20" t="s">
        <v>81</v>
      </c>
      <c r="K978" s="50" t="str">
        <f ca="1">LeaveTracker[[#This Row],[Days]]&amp;" "&amp;LeaveTracker[[#This Row],[Type of Leave]]</f>
        <v>1 SL</v>
      </c>
      <c r="L978" s="23">
        <f ca="1">NETWORKDAYS(LeaveTracker[[#This Row],[Start Date]],LeaveTracker[[#This Row],[End Date]],lstHolidays)</f>
        <v>1</v>
      </c>
      <c r="M978" s="27"/>
    </row>
    <row r="979" spans="1:13" ht="30" customHeight="1" x14ac:dyDescent="0.3">
      <c r="A979" s="32">
        <v>1208</v>
      </c>
      <c r="B979" s="33">
        <v>43791</v>
      </c>
      <c r="C979" s="22">
        <v>43769</v>
      </c>
      <c r="D979" s="19" t="s">
        <v>326</v>
      </c>
      <c r="E979" s="66" t="str">
        <f>IF(ISBLANK(LeaveTracker[[#This Row],[Employee Name]]),"-----",VLOOKUP(LeaveTracker[[#This Row],[Employee Name]],'List of Employees'!$B$4:$H$767,7))</f>
        <v>LEGAL</v>
      </c>
      <c r="F979" s="66" t="str">
        <f>IF(ISBLANK(LeaveTracker[[#This Row],[Employee Name]]),"-----",VLOOKUP(LeaveTracker[[#This Row],[Employee Name]],'List of Employees'!$B$4:$H$767,6))</f>
        <v>PERMANENT</v>
      </c>
      <c r="G979" s="24">
        <v>43760</v>
      </c>
      <c r="H979" s="24">
        <v>43763</v>
      </c>
      <c r="I979" s="20" t="s">
        <v>81</v>
      </c>
      <c r="K979" s="50" t="str">
        <f ca="1">LeaveTracker[[#This Row],[Days]]&amp;" "&amp;LeaveTracker[[#This Row],[Type of Leave]]</f>
        <v>4 SL</v>
      </c>
      <c r="L979" s="23">
        <f ca="1">NETWORKDAYS(LeaveTracker[[#This Row],[Start Date]],LeaveTracker[[#This Row],[End Date]],lstHolidays)</f>
        <v>4</v>
      </c>
      <c r="M979" s="27"/>
    </row>
    <row r="980" spans="1:13" ht="30" customHeight="1" x14ac:dyDescent="0.3">
      <c r="A980" s="32">
        <v>1208</v>
      </c>
      <c r="B980" s="33">
        <v>43791</v>
      </c>
      <c r="C980" s="22">
        <v>43769</v>
      </c>
      <c r="D980" s="19" t="s">
        <v>326</v>
      </c>
      <c r="E980" s="66" t="str">
        <f>IF(ISBLANK(LeaveTracker[[#This Row],[Employee Name]]),"-----",VLOOKUP(LeaveTracker[[#This Row],[Employee Name]],'List of Employees'!$B$4:$H$767,7))</f>
        <v>LEGAL</v>
      </c>
      <c r="F980" s="66" t="str">
        <f>IF(ISBLANK(LeaveTracker[[#This Row],[Employee Name]]),"-----",VLOOKUP(LeaveTracker[[#This Row],[Employee Name]],'List of Employees'!$B$4:$H$767,6))</f>
        <v>PERMANENT</v>
      </c>
      <c r="G980" s="24">
        <v>43766</v>
      </c>
      <c r="H980" s="24">
        <v>43769</v>
      </c>
      <c r="I980" s="20" t="s">
        <v>81</v>
      </c>
      <c r="K980" s="50" t="str">
        <f ca="1">LeaveTracker[[#This Row],[Days]]&amp;" "&amp;LeaveTracker[[#This Row],[Type of Leave]]</f>
        <v>4 SL</v>
      </c>
      <c r="L980" s="23">
        <f ca="1">NETWORKDAYS(LeaveTracker[[#This Row],[Start Date]],LeaveTracker[[#This Row],[End Date]],lstHolidays)</f>
        <v>4</v>
      </c>
      <c r="M980" s="27"/>
    </row>
    <row r="981" spans="1:13" ht="30" customHeight="1" x14ac:dyDescent="0.3">
      <c r="A981" s="32">
        <v>1209</v>
      </c>
      <c r="B981" s="33">
        <v>43791</v>
      </c>
      <c r="C981" s="22">
        <v>43740</v>
      </c>
      <c r="D981" s="20" t="s">
        <v>326</v>
      </c>
      <c r="E981" s="66" t="str">
        <f>IF(ISBLANK(LeaveTracker[[#This Row],[Employee Name]]),"-----",VLOOKUP(LeaveTracker[[#This Row],[Employee Name]],'List of Employees'!$B$4:$H$767,7))</f>
        <v>LEGAL</v>
      </c>
      <c r="F981" s="66" t="str">
        <f>IF(ISBLANK(LeaveTracker[[#This Row],[Employee Name]]),"-----",VLOOKUP(LeaveTracker[[#This Row],[Employee Name]],'List of Employees'!$B$4:$H$767,6))</f>
        <v>PERMANENT</v>
      </c>
      <c r="G981" s="24">
        <v>43734</v>
      </c>
      <c r="H981" s="24">
        <v>43735</v>
      </c>
      <c r="I981" s="20" t="s">
        <v>81</v>
      </c>
      <c r="K981" s="50" t="str">
        <f ca="1">LeaveTracker[[#This Row],[Days]]&amp;" "&amp;LeaveTracker[[#This Row],[Type of Leave]]</f>
        <v>2 SL</v>
      </c>
      <c r="L981" s="23">
        <f ca="1">NETWORKDAYS(LeaveTracker[[#This Row],[Start Date]],LeaveTracker[[#This Row],[End Date]],lstHolidays)</f>
        <v>2</v>
      </c>
      <c r="M981" s="27"/>
    </row>
    <row r="982" spans="1:13" ht="30" customHeight="1" x14ac:dyDescent="0.3">
      <c r="A982" s="32">
        <v>1209</v>
      </c>
      <c r="B982" s="33">
        <v>43791</v>
      </c>
      <c r="C982" s="22">
        <v>43740</v>
      </c>
      <c r="D982" s="20" t="s">
        <v>326</v>
      </c>
      <c r="E982" s="66" t="str">
        <f>IF(ISBLANK(LeaveTracker[[#This Row],[Employee Name]]),"-----",VLOOKUP(LeaveTracker[[#This Row],[Employee Name]],'List of Employees'!$B$4:$H$767,7))</f>
        <v>LEGAL</v>
      </c>
      <c r="F982" s="66" t="str">
        <f>IF(ISBLANK(LeaveTracker[[#This Row],[Employee Name]]),"-----",VLOOKUP(LeaveTracker[[#This Row],[Employee Name]],'List of Employees'!$B$4:$H$767,6))</f>
        <v>PERMANENT</v>
      </c>
      <c r="G982" s="24">
        <v>43739</v>
      </c>
      <c r="H982" s="24">
        <v>43739</v>
      </c>
      <c r="I982" s="20" t="s">
        <v>81</v>
      </c>
      <c r="K982" s="50" t="str">
        <f ca="1">LeaveTracker[[#This Row],[Days]]&amp;" "&amp;LeaveTracker[[#This Row],[Type of Leave]]</f>
        <v>1 SL</v>
      </c>
      <c r="L982" s="23">
        <f ca="1">NETWORKDAYS(LeaveTracker[[#This Row],[Start Date]],LeaveTracker[[#This Row],[End Date]],lstHolidays)</f>
        <v>1</v>
      </c>
      <c r="M982" s="27"/>
    </row>
    <row r="983" spans="1:13" ht="30" customHeight="1" x14ac:dyDescent="0.3">
      <c r="A983" s="32">
        <v>1210</v>
      </c>
      <c r="B983" s="33">
        <v>43791</v>
      </c>
      <c r="C983" s="22">
        <v>43768</v>
      </c>
      <c r="D983" s="19" t="s">
        <v>331</v>
      </c>
      <c r="E983" s="66" t="str">
        <f>IF(ISBLANK(LeaveTracker[[#This Row],[Employee Name]]),"-----",VLOOKUP(LeaveTracker[[#This Row],[Employee Name]],'List of Employees'!$B$4:$H$767,7))</f>
        <v>INTERNAL</v>
      </c>
      <c r="F983" s="66" t="str">
        <f>IF(ISBLANK(LeaveTracker[[#This Row],[Employee Name]]),"-----",VLOOKUP(LeaveTracker[[#This Row],[Employee Name]],'List of Employees'!$B$4:$H$767,6))</f>
        <v>PERMANENT</v>
      </c>
      <c r="G983" s="24">
        <v>43766</v>
      </c>
      <c r="H983" s="24">
        <v>43767</v>
      </c>
      <c r="I983" s="20" t="s">
        <v>81</v>
      </c>
      <c r="K983" s="50" t="str">
        <f ca="1">LeaveTracker[[#This Row],[Days]]&amp;" "&amp;LeaveTracker[[#This Row],[Type of Leave]]</f>
        <v>2 SL</v>
      </c>
      <c r="L983" s="23">
        <f ca="1">NETWORKDAYS(LeaveTracker[[#This Row],[Start Date]],LeaveTracker[[#This Row],[End Date]],lstHolidays)</f>
        <v>2</v>
      </c>
      <c r="M983" s="27"/>
    </row>
    <row r="984" spans="1:13" ht="30" customHeight="1" x14ac:dyDescent="0.3">
      <c r="A984" s="32">
        <v>1211</v>
      </c>
      <c r="B984" s="33">
        <v>43791</v>
      </c>
      <c r="C984" s="22">
        <v>43733</v>
      </c>
      <c r="D984" s="19" t="s">
        <v>335</v>
      </c>
      <c r="E984" s="66" t="str">
        <f>IF(ISBLANK(LeaveTracker[[#This Row],[Employee Name]]),"-----",VLOOKUP(LeaveTracker[[#This Row],[Employee Name]],'List of Employees'!$B$4:$H$767,7))</f>
        <v>COMELEC</v>
      </c>
      <c r="F984" s="66" t="str">
        <f>IF(ISBLANK(LeaveTracker[[#This Row],[Employee Name]]),"-----",VLOOKUP(LeaveTracker[[#This Row],[Employee Name]],'List of Employees'!$B$4:$H$767,6))</f>
        <v>PERMANENT</v>
      </c>
      <c r="G984" s="24">
        <v>43732</v>
      </c>
      <c r="H984" s="24">
        <v>43732</v>
      </c>
      <c r="I984" s="20" t="s">
        <v>81</v>
      </c>
      <c r="K984" s="50" t="str">
        <f ca="1">LeaveTracker[[#This Row],[Days]]&amp;" "&amp;LeaveTracker[[#This Row],[Type of Leave]]</f>
        <v>1 SL</v>
      </c>
      <c r="L984" s="23">
        <f ca="1">NETWORKDAYS(LeaveTracker[[#This Row],[Start Date]],LeaveTracker[[#This Row],[End Date]],lstHolidays)</f>
        <v>1</v>
      </c>
      <c r="M984" s="27"/>
    </row>
    <row r="985" spans="1:13" ht="30" customHeight="1" x14ac:dyDescent="0.3">
      <c r="A985" s="32">
        <v>1212</v>
      </c>
      <c r="B985" s="33">
        <v>43791</v>
      </c>
      <c r="C985" s="22">
        <v>43725</v>
      </c>
      <c r="D985" s="19" t="s">
        <v>337</v>
      </c>
      <c r="E985" s="66" t="str">
        <f>IF(ISBLANK(LeaveTracker[[#This Row],[Employee Name]]),"-----",VLOOKUP(LeaveTracker[[#This Row],[Employee Name]],'List of Employees'!$B$4:$H$767,7))</f>
        <v>COMELEC</v>
      </c>
      <c r="F985" s="66" t="str">
        <f>IF(ISBLANK(LeaveTracker[[#This Row],[Employee Name]]),"-----",VLOOKUP(LeaveTracker[[#This Row],[Employee Name]],'List of Employees'!$B$4:$H$767,6))</f>
        <v>PERMANENT</v>
      </c>
      <c r="G985" s="24">
        <v>43718</v>
      </c>
      <c r="H985" s="24">
        <v>43720</v>
      </c>
      <c r="I985" s="20" t="s">
        <v>81</v>
      </c>
      <c r="K985" s="50" t="str">
        <f ca="1">LeaveTracker[[#This Row],[Days]]&amp;" "&amp;LeaveTracker[[#This Row],[Type of Leave]]</f>
        <v>3 SL</v>
      </c>
      <c r="L985" s="23">
        <f ca="1">NETWORKDAYS(LeaveTracker[[#This Row],[Start Date]],LeaveTracker[[#This Row],[End Date]],lstHolidays)</f>
        <v>3</v>
      </c>
      <c r="M985" s="27"/>
    </row>
    <row r="986" spans="1:13" ht="30" customHeight="1" x14ac:dyDescent="0.3">
      <c r="A986" s="32">
        <v>1213</v>
      </c>
      <c r="B986" s="33">
        <v>43791</v>
      </c>
      <c r="C986" s="22">
        <v>43775</v>
      </c>
      <c r="D986" s="19" t="s">
        <v>340</v>
      </c>
      <c r="E986" s="66" t="str">
        <f>IF(ISBLANK(LeaveTracker[[#This Row],[Employee Name]]),"-----",VLOOKUP(LeaveTracker[[#This Row],[Employee Name]],'List of Employees'!$B$4:$H$767,7))</f>
        <v>MO</v>
      </c>
      <c r="F986" s="66" t="str">
        <f>IF(ISBLANK(LeaveTracker[[#This Row],[Employee Name]]),"-----",VLOOKUP(LeaveTracker[[#This Row],[Employee Name]],'List of Employees'!$B$4:$H$767,6))</f>
        <v>PERMANENT</v>
      </c>
      <c r="G986" s="24">
        <v>43773</v>
      </c>
      <c r="H986" s="24">
        <v>43774</v>
      </c>
      <c r="I986" s="20" t="s">
        <v>81</v>
      </c>
      <c r="K986" s="50" t="str">
        <f ca="1">LeaveTracker[[#This Row],[Days]]&amp;" "&amp;LeaveTracker[[#This Row],[Type of Leave]]</f>
        <v>2 SL</v>
      </c>
      <c r="L986" s="23">
        <f ca="1">NETWORKDAYS(LeaveTracker[[#This Row],[Start Date]],LeaveTracker[[#This Row],[End Date]],lstHolidays)</f>
        <v>2</v>
      </c>
      <c r="M986" s="27"/>
    </row>
    <row r="987" spans="1:13" ht="30" customHeight="1" x14ac:dyDescent="0.3">
      <c r="A987" s="32">
        <v>1214</v>
      </c>
      <c r="B987" s="33">
        <v>43791</v>
      </c>
      <c r="C987" s="22">
        <v>43759</v>
      </c>
      <c r="D987" s="19" t="s">
        <v>343</v>
      </c>
      <c r="E987" s="66" t="str">
        <f>IF(ISBLANK(LeaveTracker[[#This Row],[Employee Name]]),"-----",VLOOKUP(LeaveTracker[[#This Row],[Employee Name]],'List of Employees'!$B$4:$H$767,7))</f>
        <v>ONT</v>
      </c>
      <c r="F987" s="66" t="str">
        <f>IF(ISBLANK(LeaveTracker[[#This Row],[Employee Name]]),"-----",VLOOKUP(LeaveTracker[[#This Row],[Employee Name]],'List of Employees'!$B$4:$H$767,6))</f>
        <v>PERMANENT</v>
      </c>
      <c r="G987" s="24">
        <v>43773</v>
      </c>
      <c r="H987" s="24">
        <v>43777</v>
      </c>
      <c r="I987" s="20" t="s">
        <v>1</v>
      </c>
      <c r="J987" s="42" t="s">
        <v>1001</v>
      </c>
      <c r="K987" s="50" t="str">
        <f ca="1">LeaveTracker[[#This Row],[Days]]&amp;" "&amp;LeaveTracker[[#This Row],[Type of Leave]]</f>
        <v>5 Other</v>
      </c>
      <c r="L987" s="23">
        <f ca="1">NETWORKDAYS(LeaveTracker[[#This Row],[Start Date]],LeaveTracker[[#This Row],[End Date]],lstHolidays)</f>
        <v>5</v>
      </c>
      <c r="M987" s="27"/>
    </row>
    <row r="988" spans="1:13" ht="30" customHeight="1" x14ac:dyDescent="0.3">
      <c r="A988" s="32">
        <v>1215</v>
      </c>
      <c r="B988" s="33">
        <v>43791</v>
      </c>
      <c r="C988" s="22">
        <v>43768</v>
      </c>
      <c r="D988" s="19" t="s">
        <v>346</v>
      </c>
      <c r="E988" s="66" t="str">
        <f>IF(ISBLANK(LeaveTracker[[#This Row],[Employee Name]]),"-----",VLOOKUP(LeaveTracker[[#This Row],[Employee Name]],'List of Employees'!$B$4:$H$767,7))</f>
        <v>PICNIC GROVE</v>
      </c>
      <c r="F988" s="66" t="str">
        <f>IF(ISBLANK(LeaveTracker[[#This Row],[Employee Name]]),"-----",VLOOKUP(LeaveTracker[[#This Row],[Employee Name]],'List of Employees'!$B$4:$H$767,6))</f>
        <v>PERMANENT</v>
      </c>
      <c r="G988" s="24">
        <v>43766</v>
      </c>
      <c r="H988" s="24">
        <v>43767</v>
      </c>
      <c r="I988" s="20" t="s">
        <v>81</v>
      </c>
      <c r="K988" s="50" t="str">
        <f ca="1">LeaveTracker[[#This Row],[Days]]&amp;" "&amp;LeaveTracker[[#This Row],[Type of Leave]]</f>
        <v>2 SL</v>
      </c>
      <c r="L988" s="23">
        <f ca="1">NETWORKDAYS(LeaveTracker[[#This Row],[Start Date]],LeaveTracker[[#This Row],[End Date]],lstHolidays)</f>
        <v>2</v>
      </c>
      <c r="M988" s="27"/>
    </row>
    <row r="989" spans="1:13" ht="30" customHeight="1" x14ac:dyDescent="0.3">
      <c r="A989" s="32">
        <v>1216</v>
      </c>
      <c r="B989" s="33">
        <v>43791</v>
      </c>
      <c r="C989" s="22">
        <v>43752</v>
      </c>
      <c r="D989" s="20" t="s">
        <v>346</v>
      </c>
      <c r="E989" s="66" t="str">
        <f>IF(ISBLANK(LeaveTracker[[#This Row],[Employee Name]]),"-----",VLOOKUP(LeaveTracker[[#This Row],[Employee Name]],'List of Employees'!$B$4:$H$767,7))</f>
        <v>PICNIC GROVE</v>
      </c>
      <c r="F989" s="66" t="str">
        <f>IF(ISBLANK(LeaveTracker[[#This Row],[Employee Name]]),"-----",VLOOKUP(LeaveTracker[[#This Row],[Employee Name]],'List of Employees'!$B$4:$H$767,6))</f>
        <v>PERMANENT</v>
      </c>
      <c r="G989" s="24">
        <v>43748</v>
      </c>
      <c r="H989" s="24">
        <v>43749</v>
      </c>
      <c r="I989" s="20" t="s">
        <v>81</v>
      </c>
      <c r="K989" s="50" t="str">
        <f ca="1">LeaveTracker[[#This Row],[Days]]&amp;" "&amp;LeaveTracker[[#This Row],[Type of Leave]]</f>
        <v>2 SL</v>
      </c>
      <c r="L989" s="23">
        <f ca="1">NETWORKDAYS(LeaveTracker[[#This Row],[Start Date]],LeaveTracker[[#This Row],[End Date]],lstHolidays)</f>
        <v>2</v>
      </c>
      <c r="M989" s="27"/>
    </row>
    <row r="990" spans="1:13" ht="30" customHeight="1" x14ac:dyDescent="0.3">
      <c r="A990" s="32">
        <v>1217</v>
      </c>
      <c r="B990" s="33">
        <v>43791</v>
      </c>
      <c r="C990" s="22">
        <v>43745</v>
      </c>
      <c r="D990" s="20" t="s">
        <v>346</v>
      </c>
      <c r="E990" s="66" t="str">
        <f>IF(ISBLANK(LeaveTracker[[#This Row],[Employee Name]]),"-----",VLOOKUP(LeaveTracker[[#This Row],[Employee Name]],'List of Employees'!$B$4:$H$767,7))</f>
        <v>PICNIC GROVE</v>
      </c>
      <c r="F990" s="66" t="str">
        <f>IF(ISBLANK(LeaveTracker[[#This Row],[Employee Name]]),"-----",VLOOKUP(LeaveTracker[[#This Row],[Employee Name]],'List of Employees'!$B$4:$H$767,6))</f>
        <v>PERMANENT</v>
      </c>
      <c r="G990" s="24">
        <v>43740</v>
      </c>
      <c r="H990" s="24">
        <v>43742</v>
      </c>
      <c r="I990" s="20" t="s">
        <v>81</v>
      </c>
      <c r="K990" s="50" t="str">
        <f ca="1">LeaveTracker[[#This Row],[Days]]&amp;" "&amp;LeaveTracker[[#This Row],[Type of Leave]]</f>
        <v>3 SL</v>
      </c>
      <c r="L990" s="23">
        <f ca="1">NETWORKDAYS(LeaveTracker[[#This Row],[Start Date]],LeaveTracker[[#This Row],[End Date]],lstHolidays)</f>
        <v>3</v>
      </c>
      <c r="M990" s="27"/>
    </row>
    <row r="991" spans="1:13" ht="30" customHeight="1" x14ac:dyDescent="0.3">
      <c r="A991" s="32">
        <v>1218</v>
      </c>
      <c r="B991" s="33">
        <v>43791</v>
      </c>
      <c r="C991" s="22">
        <v>43739</v>
      </c>
      <c r="D991" s="20" t="s">
        <v>346</v>
      </c>
      <c r="E991" s="66" t="str">
        <f>IF(ISBLANK(LeaveTracker[[#This Row],[Employee Name]]),"-----",VLOOKUP(LeaveTracker[[#This Row],[Employee Name]],'List of Employees'!$B$4:$H$767,7))</f>
        <v>PICNIC GROVE</v>
      </c>
      <c r="F991" s="66" t="str">
        <f>IF(ISBLANK(LeaveTracker[[#This Row],[Employee Name]]),"-----",VLOOKUP(LeaveTracker[[#This Row],[Employee Name]],'List of Employees'!$B$4:$H$767,6))</f>
        <v>PERMANENT</v>
      </c>
      <c r="G991" s="24">
        <v>43719</v>
      </c>
      <c r="H991" s="24">
        <v>43719</v>
      </c>
      <c r="I991" s="20" t="s">
        <v>81</v>
      </c>
      <c r="K991" s="50" t="str">
        <f ca="1">LeaveTracker[[#This Row],[Days]]&amp;" "&amp;LeaveTracker[[#This Row],[Type of Leave]]</f>
        <v>1 SL</v>
      </c>
      <c r="L991" s="23">
        <f ca="1">NETWORKDAYS(LeaveTracker[[#This Row],[Start Date]],LeaveTracker[[#This Row],[End Date]],lstHolidays)</f>
        <v>1</v>
      </c>
      <c r="M991" s="27"/>
    </row>
    <row r="992" spans="1:13" ht="30" customHeight="1" x14ac:dyDescent="0.3">
      <c r="A992" s="32">
        <v>1218</v>
      </c>
      <c r="B992" s="33">
        <v>43791</v>
      </c>
      <c r="C992" s="22">
        <v>43739</v>
      </c>
      <c r="D992" s="20" t="s">
        <v>346</v>
      </c>
      <c r="E992" s="66" t="str">
        <f>IF(ISBLANK(LeaveTracker[[#This Row],[Employee Name]]),"-----",VLOOKUP(LeaveTracker[[#This Row],[Employee Name]],'List of Employees'!$B$4:$H$767,7))</f>
        <v>PICNIC GROVE</v>
      </c>
      <c r="F992" s="66" t="str">
        <f>IF(ISBLANK(LeaveTracker[[#This Row],[Employee Name]]),"-----",VLOOKUP(LeaveTracker[[#This Row],[Employee Name]],'List of Employees'!$B$4:$H$767,6))</f>
        <v>PERMANENT</v>
      </c>
      <c r="G992" s="24">
        <v>43727</v>
      </c>
      <c r="H992" s="24">
        <v>43727</v>
      </c>
      <c r="I992" s="20" t="s">
        <v>81</v>
      </c>
      <c r="K992" s="50" t="str">
        <f ca="1">LeaveTracker[[#This Row],[Days]]&amp;" "&amp;LeaveTracker[[#This Row],[Type of Leave]]</f>
        <v>1 SL</v>
      </c>
      <c r="L992" s="23">
        <f ca="1">NETWORKDAYS(LeaveTracker[[#This Row],[Start Date]],LeaveTracker[[#This Row],[End Date]],lstHolidays)</f>
        <v>1</v>
      </c>
      <c r="M992" s="27"/>
    </row>
    <row r="993" spans="1:13" ht="30" customHeight="1" x14ac:dyDescent="0.3">
      <c r="A993" s="32">
        <v>1218</v>
      </c>
      <c r="B993" s="33">
        <v>43791</v>
      </c>
      <c r="C993" s="22">
        <v>43739</v>
      </c>
      <c r="D993" s="20" t="s">
        <v>346</v>
      </c>
      <c r="E993" s="66" t="str">
        <f>IF(ISBLANK(LeaveTracker[[#This Row],[Employee Name]]),"-----",VLOOKUP(LeaveTracker[[#This Row],[Employee Name]],'List of Employees'!$B$4:$H$767,7))</f>
        <v>PICNIC GROVE</v>
      </c>
      <c r="F993" s="66" t="str">
        <f>IF(ISBLANK(LeaveTracker[[#This Row],[Employee Name]]),"-----",VLOOKUP(LeaveTracker[[#This Row],[Employee Name]],'List of Employees'!$B$4:$H$767,6))</f>
        <v>PERMANENT</v>
      </c>
      <c r="G993" s="24">
        <v>43738</v>
      </c>
      <c r="H993" s="24">
        <v>43738</v>
      </c>
      <c r="I993" s="20" t="s">
        <v>81</v>
      </c>
      <c r="K993" s="50" t="str">
        <f ca="1">LeaveTracker[[#This Row],[Days]]&amp;" "&amp;LeaveTracker[[#This Row],[Type of Leave]]</f>
        <v>1 SL</v>
      </c>
      <c r="L993" s="23">
        <f ca="1">NETWORKDAYS(LeaveTracker[[#This Row],[Start Date]],LeaveTracker[[#This Row],[End Date]],lstHolidays)</f>
        <v>1</v>
      </c>
      <c r="M993" s="27"/>
    </row>
    <row r="994" spans="1:13" ht="30" customHeight="1" x14ac:dyDescent="0.3">
      <c r="A994" s="32">
        <v>1219</v>
      </c>
      <c r="B994" s="33">
        <v>43791</v>
      </c>
      <c r="C994" s="22">
        <v>43726</v>
      </c>
      <c r="D994" s="20" t="s">
        <v>346</v>
      </c>
      <c r="E994" s="66" t="str">
        <f>IF(ISBLANK(LeaveTracker[[#This Row],[Employee Name]]),"-----",VLOOKUP(LeaveTracker[[#This Row],[Employee Name]],'List of Employees'!$B$4:$H$767,7))</f>
        <v>PICNIC GROVE</v>
      </c>
      <c r="F994" s="66" t="str">
        <f>IF(ISBLANK(LeaveTracker[[#This Row],[Employee Name]]),"-----",VLOOKUP(LeaveTracker[[#This Row],[Employee Name]],'List of Employees'!$B$4:$H$767,6))</f>
        <v>PERMANENT</v>
      </c>
      <c r="G994" s="24">
        <v>43724</v>
      </c>
      <c r="H994" s="24">
        <v>43725</v>
      </c>
      <c r="I994" s="20" t="s">
        <v>81</v>
      </c>
      <c r="K994" s="50" t="str">
        <f ca="1">LeaveTracker[[#This Row],[Days]]&amp;" "&amp;LeaveTracker[[#This Row],[Type of Leave]]</f>
        <v>2 SL</v>
      </c>
      <c r="L994" s="23">
        <f ca="1">NETWORKDAYS(LeaveTracker[[#This Row],[Start Date]],LeaveTracker[[#This Row],[End Date]],lstHolidays)</f>
        <v>2</v>
      </c>
      <c r="M994" s="27"/>
    </row>
    <row r="995" spans="1:13" ht="30" customHeight="1" x14ac:dyDescent="0.3">
      <c r="A995" s="32">
        <v>1220</v>
      </c>
      <c r="B995" s="33">
        <v>43791</v>
      </c>
      <c r="C995" s="22">
        <v>43745</v>
      </c>
      <c r="D995" s="19" t="s">
        <v>350</v>
      </c>
      <c r="E995" s="66" t="str">
        <f>IF(ISBLANK(LeaveTracker[[#This Row],[Employee Name]]),"-----",VLOOKUP(LeaveTracker[[#This Row],[Employee Name]],'List of Employees'!$B$4:$H$767,7))</f>
        <v>LCR</v>
      </c>
      <c r="F995" s="66" t="str">
        <f>IF(ISBLANK(LeaveTracker[[#This Row],[Employee Name]]),"-----",VLOOKUP(LeaveTracker[[#This Row],[Employee Name]],'List of Employees'!$B$4:$H$767,6))</f>
        <v>PERMANENT</v>
      </c>
      <c r="G995" s="24">
        <v>43740</v>
      </c>
      <c r="H995" s="24">
        <v>43740</v>
      </c>
      <c r="I995" s="20" t="s">
        <v>81</v>
      </c>
      <c r="K995" s="50" t="str">
        <f ca="1">LeaveTracker[[#This Row],[Days]]&amp;" "&amp;LeaveTracker[[#This Row],[Type of Leave]]</f>
        <v>1 SL</v>
      </c>
      <c r="L995" s="23">
        <f ca="1">NETWORKDAYS(LeaveTracker[[#This Row],[Start Date]],LeaveTracker[[#This Row],[End Date]],lstHolidays)</f>
        <v>1</v>
      </c>
      <c r="M995" s="27"/>
    </row>
    <row r="996" spans="1:13" ht="30" customHeight="1" x14ac:dyDescent="0.3">
      <c r="A996" s="32">
        <v>1221</v>
      </c>
      <c r="B996" s="33">
        <v>43791</v>
      </c>
      <c r="C996" s="22">
        <v>43767</v>
      </c>
      <c r="D996" s="19" t="s">
        <v>354</v>
      </c>
      <c r="E996" s="66" t="str">
        <f>IF(ISBLANK(LeaveTracker[[#This Row],[Employee Name]]),"-----",VLOOKUP(LeaveTracker[[#This Row],[Employee Name]],'List of Employees'!$B$4:$H$767,7))</f>
        <v>LCR</v>
      </c>
      <c r="F996" s="66" t="str">
        <f>IF(ISBLANK(LeaveTracker[[#This Row],[Employee Name]]),"-----",VLOOKUP(LeaveTracker[[#This Row],[Employee Name]],'List of Employees'!$B$4:$H$767,6))</f>
        <v>PERMANENT</v>
      </c>
      <c r="G996" s="24">
        <v>43759</v>
      </c>
      <c r="H996" s="24">
        <v>43759</v>
      </c>
      <c r="I996" s="20" t="s">
        <v>81</v>
      </c>
      <c r="K996" s="50" t="str">
        <f ca="1">LeaveTracker[[#This Row],[Days]]&amp;" "&amp;LeaveTracker[[#This Row],[Type of Leave]]</f>
        <v>1 SL</v>
      </c>
      <c r="L996" s="23">
        <f ca="1">NETWORKDAYS(LeaveTracker[[#This Row],[Start Date]],LeaveTracker[[#This Row],[End Date]],lstHolidays)</f>
        <v>1</v>
      </c>
      <c r="M996" s="27"/>
    </row>
    <row r="997" spans="1:13" ht="30" customHeight="1" x14ac:dyDescent="0.3">
      <c r="A997" s="32">
        <v>1221</v>
      </c>
      <c r="B997" s="33">
        <v>43791</v>
      </c>
      <c r="C997" s="22">
        <v>43767</v>
      </c>
      <c r="D997" s="19" t="s">
        <v>354</v>
      </c>
      <c r="E997" s="66" t="str">
        <f>IF(ISBLANK(LeaveTracker[[#This Row],[Employee Name]]),"-----",VLOOKUP(LeaveTracker[[#This Row],[Employee Name]],'List of Employees'!$B$4:$H$767,7))</f>
        <v>LCR</v>
      </c>
      <c r="F997" s="66" t="str">
        <f>IF(ISBLANK(LeaveTracker[[#This Row],[Employee Name]]),"-----",VLOOKUP(LeaveTracker[[#This Row],[Employee Name]],'List of Employees'!$B$4:$H$767,6))</f>
        <v>PERMANENT</v>
      </c>
      <c r="G997" s="24">
        <v>43766</v>
      </c>
      <c r="H997" s="24">
        <v>43766</v>
      </c>
      <c r="I997" s="20" t="s">
        <v>81</v>
      </c>
      <c r="K997" s="50" t="str">
        <f ca="1">LeaveTracker[[#This Row],[Days]]&amp;" "&amp;LeaveTracker[[#This Row],[Type of Leave]]</f>
        <v>1 SL</v>
      </c>
      <c r="L997" s="23">
        <f ca="1">NETWORKDAYS(LeaveTracker[[#This Row],[Start Date]],LeaveTracker[[#This Row],[End Date]],lstHolidays)</f>
        <v>1</v>
      </c>
      <c r="M997" s="27"/>
    </row>
    <row r="998" spans="1:13" ht="30" customHeight="1" x14ac:dyDescent="0.3">
      <c r="A998" s="32">
        <v>1222</v>
      </c>
      <c r="B998" s="33">
        <v>43794</v>
      </c>
      <c r="C998" s="22">
        <v>43763</v>
      </c>
      <c r="D998" s="19" t="s">
        <v>357</v>
      </c>
      <c r="E998" s="66" t="str">
        <f>IF(ISBLANK(LeaveTracker[[#This Row],[Employee Name]]),"-----",VLOOKUP(LeaveTracker[[#This Row],[Employee Name]],'List of Employees'!$B$4:$H$767,7))</f>
        <v>VMO</v>
      </c>
      <c r="F998" s="66" t="str">
        <f>IF(ISBLANK(LeaveTracker[[#This Row],[Employee Name]]),"-----",VLOOKUP(LeaveTracker[[#This Row],[Employee Name]],'List of Employees'!$B$4:$H$767,6))</f>
        <v>PERMANENT</v>
      </c>
      <c r="G998" s="24">
        <v>43762</v>
      </c>
      <c r="H998" s="24">
        <v>43762</v>
      </c>
      <c r="I998" s="20" t="s">
        <v>81</v>
      </c>
      <c r="K998" s="50" t="str">
        <f ca="1">LeaveTracker[[#This Row],[Days]]&amp;" "&amp;LeaveTracker[[#This Row],[Type of Leave]]</f>
        <v>1 SL</v>
      </c>
      <c r="L998" s="23">
        <f ca="1">NETWORKDAYS(LeaveTracker[[#This Row],[Start Date]],LeaveTracker[[#This Row],[End Date]],lstHolidays)</f>
        <v>1</v>
      </c>
      <c r="M998" s="27"/>
    </row>
    <row r="999" spans="1:13" ht="30" customHeight="1" x14ac:dyDescent="0.3">
      <c r="A999" s="32">
        <v>1223</v>
      </c>
      <c r="B999" s="33">
        <v>43794</v>
      </c>
      <c r="C999" s="22">
        <v>43756</v>
      </c>
      <c r="D999" s="19" t="s">
        <v>361</v>
      </c>
      <c r="E999" s="66" t="str">
        <f>IF(ISBLANK(LeaveTracker[[#This Row],[Employee Name]]),"-----",VLOOKUP(LeaveTracker[[#This Row],[Employee Name]],'List of Employees'!$B$4:$H$767,7))</f>
        <v>SP</v>
      </c>
      <c r="F999" s="66" t="str">
        <f>IF(ISBLANK(LeaveTracker[[#This Row],[Employee Name]]),"-----",VLOOKUP(LeaveTracker[[#This Row],[Employee Name]],'List of Employees'!$B$4:$H$767,6))</f>
        <v>PERMANENT</v>
      </c>
      <c r="G999" s="24">
        <v>43752</v>
      </c>
      <c r="H999" s="24">
        <v>43753</v>
      </c>
      <c r="I999" s="20" t="s">
        <v>1</v>
      </c>
      <c r="J999" s="42" t="s">
        <v>105</v>
      </c>
      <c r="K999" s="50" t="str">
        <f ca="1">LeaveTracker[[#This Row],[Days]]&amp;" "&amp;LeaveTracker[[#This Row],[Type of Leave]]</f>
        <v>2 Other</v>
      </c>
      <c r="L999" s="23">
        <f ca="1">NETWORKDAYS(LeaveTracker[[#This Row],[Start Date]],LeaveTracker[[#This Row],[End Date]],lstHolidays)</f>
        <v>2</v>
      </c>
      <c r="M999" s="27"/>
    </row>
    <row r="1000" spans="1:13" ht="30" customHeight="1" x14ac:dyDescent="0.3">
      <c r="A1000" s="32">
        <v>1224</v>
      </c>
      <c r="B1000" s="33">
        <v>43794</v>
      </c>
      <c r="C1000" s="22">
        <v>43769</v>
      </c>
      <c r="D1000" s="19" t="s">
        <v>366</v>
      </c>
      <c r="E1000" s="66" t="str">
        <f>IF(ISBLANK(LeaveTracker[[#This Row],[Employee Name]]),"-----",VLOOKUP(LeaveTracker[[#This Row],[Employee Name]],'List of Employees'!$B$4:$H$767,7))</f>
        <v>CCT</v>
      </c>
      <c r="F1000" s="66" t="str">
        <f>IF(ISBLANK(LeaveTracker[[#This Row],[Employee Name]]),"-----",VLOOKUP(LeaveTracker[[#This Row],[Employee Name]],'List of Employees'!$B$4:$H$767,6))</f>
        <v>PERMANENT</v>
      </c>
      <c r="G1000" s="24">
        <v>43768</v>
      </c>
      <c r="H1000" s="24">
        <v>43768</v>
      </c>
      <c r="I1000" s="19" t="s">
        <v>81</v>
      </c>
      <c r="K1000" s="50" t="str">
        <f ca="1">LeaveTracker[[#This Row],[Days]]&amp;" "&amp;LeaveTracker[[#This Row],[Type of Leave]]</f>
        <v>1 SL</v>
      </c>
      <c r="L1000" s="23">
        <f ca="1">NETWORKDAYS(LeaveTracker[[#This Row],[Start Date]],LeaveTracker[[#This Row],[End Date]],lstHolidays)</f>
        <v>1</v>
      </c>
      <c r="M1000" s="27"/>
    </row>
    <row r="1001" spans="1:13" ht="30" customHeight="1" x14ac:dyDescent="0.3">
      <c r="A1001" s="32">
        <v>1225</v>
      </c>
      <c r="B1001" s="33">
        <v>43794</v>
      </c>
      <c r="C1001" s="22">
        <v>43763</v>
      </c>
      <c r="D1001" s="20" t="s">
        <v>370</v>
      </c>
      <c r="E1001" s="66" t="str">
        <f>IF(ISBLANK(LeaveTracker[[#This Row],[Employee Name]]),"-----",VLOOKUP(LeaveTracker[[#This Row],[Employee Name]],'List of Employees'!$B$4:$H$767,7))</f>
        <v>LIBRARY</v>
      </c>
      <c r="F1001" s="66" t="str">
        <f>IF(ISBLANK(LeaveTracker[[#This Row],[Employee Name]]),"-----",VLOOKUP(LeaveTracker[[#This Row],[Employee Name]],'List of Employees'!$B$4:$H$767,6))</f>
        <v>PERMANENT</v>
      </c>
      <c r="G1001" s="24">
        <v>43776</v>
      </c>
      <c r="H1001" s="24">
        <v>43777</v>
      </c>
      <c r="I1001" s="19" t="s">
        <v>82</v>
      </c>
      <c r="K1001" s="50" t="str">
        <f ca="1">LeaveTracker[[#This Row],[Days]]&amp;" "&amp;LeaveTracker[[#This Row],[Type of Leave]]</f>
        <v>2 VL</v>
      </c>
      <c r="L1001" s="23">
        <f ca="1">NETWORKDAYS(LeaveTracker[[#This Row],[Start Date]],LeaveTracker[[#This Row],[End Date]],lstHolidays)</f>
        <v>2</v>
      </c>
      <c r="M1001" s="27"/>
    </row>
    <row r="1002" spans="1:13" ht="30" customHeight="1" x14ac:dyDescent="0.3">
      <c r="A1002" s="32">
        <v>1225</v>
      </c>
      <c r="B1002" s="33">
        <v>43794</v>
      </c>
      <c r="C1002" s="22">
        <v>43763</v>
      </c>
      <c r="D1002" s="20" t="s">
        <v>370</v>
      </c>
      <c r="E1002" s="66" t="str">
        <f>IF(ISBLANK(LeaveTracker[[#This Row],[Employee Name]]),"-----",VLOOKUP(LeaveTracker[[#This Row],[Employee Name]],'List of Employees'!$B$4:$H$767,7))</f>
        <v>LIBRARY</v>
      </c>
      <c r="F1002" s="66" t="str">
        <f>IF(ISBLANK(LeaveTracker[[#This Row],[Employee Name]]),"-----",VLOOKUP(LeaveTracker[[#This Row],[Employee Name]],'List of Employees'!$B$4:$H$767,6))</f>
        <v>PERMANENT</v>
      </c>
      <c r="G1002" s="24">
        <v>43780</v>
      </c>
      <c r="H1002" s="24">
        <v>43781</v>
      </c>
      <c r="I1002" s="20" t="s">
        <v>82</v>
      </c>
      <c r="K1002" s="50" t="str">
        <f ca="1">LeaveTracker[[#This Row],[Days]]&amp;" "&amp;LeaveTracker[[#This Row],[Type of Leave]]</f>
        <v>2 VL</v>
      </c>
      <c r="L1002" s="23">
        <f ca="1">NETWORKDAYS(LeaveTracker[[#This Row],[Start Date]],LeaveTracker[[#This Row],[End Date]],lstHolidays)</f>
        <v>2</v>
      </c>
      <c r="M1002" s="27"/>
    </row>
    <row r="1003" spans="1:13" ht="30" customHeight="1" x14ac:dyDescent="0.3">
      <c r="A1003" s="32">
        <v>1226</v>
      </c>
      <c r="B1003" s="33">
        <v>43794</v>
      </c>
      <c r="C1003" s="22">
        <v>43760</v>
      </c>
      <c r="D1003" s="19" t="s">
        <v>366</v>
      </c>
      <c r="E1003" s="66" t="str">
        <f>IF(ISBLANK(LeaveTracker[[#This Row],[Employee Name]]),"-----",VLOOKUP(LeaveTracker[[#This Row],[Employee Name]],'List of Employees'!$B$4:$H$767,7))</f>
        <v>CCT</v>
      </c>
      <c r="F1003" s="66" t="str">
        <f>IF(ISBLANK(LeaveTracker[[#This Row],[Employee Name]]),"-----",VLOOKUP(LeaveTracker[[#This Row],[Employee Name]],'List of Employees'!$B$4:$H$767,6))</f>
        <v>PERMANENT</v>
      </c>
      <c r="G1003" s="24">
        <v>43749</v>
      </c>
      <c r="H1003" s="24">
        <v>43749</v>
      </c>
      <c r="I1003" s="19" t="s">
        <v>81</v>
      </c>
      <c r="K1003" s="50" t="str">
        <f ca="1">LeaveTracker[[#This Row],[Days]]&amp;" "&amp;LeaveTracker[[#This Row],[Type of Leave]]</f>
        <v>1 SL</v>
      </c>
      <c r="L1003" s="23">
        <f ca="1">NETWORKDAYS(LeaveTracker[[#This Row],[Start Date]],LeaveTracker[[#This Row],[End Date]],lstHolidays)</f>
        <v>1</v>
      </c>
      <c r="M1003" s="27"/>
    </row>
    <row r="1004" spans="1:13" ht="30" customHeight="1" x14ac:dyDescent="0.3">
      <c r="A1004" s="32">
        <v>1226</v>
      </c>
      <c r="B1004" s="33">
        <v>43794</v>
      </c>
      <c r="C1004" s="22">
        <v>43760</v>
      </c>
      <c r="D1004" s="19" t="s">
        <v>366</v>
      </c>
      <c r="E1004" s="66" t="str">
        <f>IF(ISBLANK(LeaveTracker[[#This Row],[Employee Name]]),"-----",VLOOKUP(LeaveTracker[[#This Row],[Employee Name]],'List of Employees'!$B$4:$H$767,7))</f>
        <v>CCT</v>
      </c>
      <c r="F1004" s="66" t="str">
        <f>IF(ISBLANK(LeaveTracker[[#This Row],[Employee Name]]),"-----",VLOOKUP(LeaveTracker[[#This Row],[Employee Name]],'List of Employees'!$B$4:$H$767,6))</f>
        <v>PERMANENT</v>
      </c>
      <c r="G1004" s="24">
        <v>43756</v>
      </c>
      <c r="H1004" s="24">
        <v>43756</v>
      </c>
      <c r="I1004" s="19" t="s">
        <v>81</v>
      </c>
      <c r="K1004" s="50" t="str">
        <f ca="1">LeaveTracker[[#This Row],[Days]]&amp;" "&amp;LeaveTracker[[#This Row],[Type of Leave]]</f>
        <v>1 SL</v>
      </c>
      <c r="L1004" s="23">
        <f ca="1">NETWORKDAYS(LeaveTracker[[#This Row],[Start Date]],LeaveTracker[[#This Row],[End Date]],lstHolidays)</f>
        <v>1</v>
      </c>
      <c r="M1004" s="27"/>
    </row>
    <row r="1005" spans="1:13" ht="30" customHeight="1" x14ac:dyDescent="0.3">
      <c r="A1005" s="32">
        <v>1227</v>
      </c>
      <c r="B1005" s="33">
        <v>43794</v>
      </c>
      <c r="C1005" s="22">
        <v>43763</v>
      </c>
      <c r="D1005" s="20" t="s">
        <v>370</v>
      </c>
      <c r="E1005" s="66" t="str">
        <f>IF(ISBLANK(LeaveTracker[[#This Row],[Employee Name]]),"-----",VLOOKUP(LeaveTracker[[#This Row],[Employee Name]],'List of Employees'!$B$4:$H$767,7))</f>
        <v>LIBRARY</v>
      </c>
      <c r="F1005" s="66" t="str">
        <f>IF(ISBLANK(LeaveTracker[[#This Row],[Employee Name]]),"-----",VLOOKUP(LeaveTracker[[#This Row],[Employee Name]],'List of Employees'!$B$4:$H$767,6))</f>
        <v>PERMANENT</v>
      </c>
      <c r="G1005" s="24">
        <v>43775</v>
      </c>
      <c r="H1005" s="24">
        <v>43775</v>
      </c>
      <c r="I1005" s="19" t="s">
        <v>1</v>
      </c>
      <c r="J1005" s="42" t="s">
        <v>158</v>
      </c>
      <c r="K1005" s="50" t="str">
        <f ca="1">LeaveTracker[[#This Row],[Days]]&amp;" "&amp;LeaveTracker[[#This Row],[Type of Leave]]</f>
        <v>1 Other</v>
      </c>
      <c r="L1005" s="23">
        <f ca="1">NETWORKDAYS(LeaveTracker[[#This Row],[Start Date]],LeaveTracker[[#This Row],[End Date]],lstHolidays)</f>
        <v>1</v>
      </c>
      <c r="M1005" s="27"/>
    </row>
    <row r="1006" spans="1:13" ht="30" customHeight="1" x14ac:dyDescent="0.3">
      <c r="A1006" s="32">
        <v>1228</v>
      </c>
      <c r="B1006" s="33">
        <v>43794</v>
      </c>
      <c r="C1006" s="22">
        <v>43717</v>
      </c>
      <c r="D1006" s="20" t="s">
        <v>370</v>
      </c>
      <c r="E1006" s="66" t="str">
        <f>IF(ISBLANK(LeaveTracker[[#This Row],[Employee Name]]),"-----",VLOOKUP(LeaveTracker[[#This Row],[Employee Name]],'List of Employees'!$B$4:$H$767,7))</f>
        <v>LIBRARY</v>
      </c>
      <c r="F1006" s="66" t="str">
        <f>IF(ISBLANK(LeaveTracker[[#This Row],[Employee Name]]),"-----",VLOOKUP(LeaveTracker[[#This Row],[Employee Name]],'List of Employees'!$B$4:$H$767,6))</f>
        <v>PERMANENT</v>
      </c>
      <c r="G1006" s="24">
        <v>43735</v>
      </c>
      <c r="H1006" s="24">
        <v>43735</v>
      </c>
      <c r="I1006" s="19" t="s">
        <v>82</v>
      </c>
      <c r="K1006" s="50" t="str">
        <f ca="1">LeaveTracker[[#This Row],[Days]]&amp;" "&amp;LeaveTracker[[#This Row],[Type of Leave]]</f>
        <v>1 VL</v>
      </c>
      <c r="L1006" s="23">
        <f ca="1">NETWORKDAYS(LeaveTracker[[#This Row],[Start Date]],LeaveTracker[[#This Row],[End Date]],lstHolidays)</f>
        <v>1</v>
      </c>
      <c r="M1006" s="27"/>
    </row>
    <row r="1007" spans="1:13" ht="30" customHeight="1" x14ac:dyDescent="0.3">
      <c r="A1007" s="32">
        <v>1228</v>
      </c>
      <c r="B1007" s="33">
        <v>43794</v>
      </c>
      <c r="C1007" s="22">
        <v>43717</v>
      </c>
      <c r="D1007" s="19" t="s">
        <v>370</v>
      </c>
      <c r="E1007" s="66" t="str">
        <f>IF(ISBLANK(LeaveTracker[[#This Row],[Employee Name]]),"-----",VLOOKUP(LeaveTracker[[#This Row],[Employee Name]],'List of Employees'!$B$4:$H$767,7))</f>
        <v>LIBRARY</v>
      </c>
      <c r="F1007" s="66" t="str">
        <f>IF(ISBLANK(LeaveTracker[[#This Row],[Employee Name]]),"-----",VLOOKUP(LeaveTracker[[#This Row],[Employee Name]],'List of Employees'!$B$4:$H$767,6))</f>
        <v>PERMANENT</v>
      </c>
      <c r="G1007" s="24">
        <v>43738</v>
      </c>
      <c r="H1007" s="24">
        <v>43738</v>
      </c>
      <c r="I1007" s="19" t="s">
        <v>82</v>
      </c>
      <c r="K1007" s="50" t="str">
        <f ca="1">LeaveTracker[[#This Row],[Days]]&amp;" "&amp;LeaveTracker[[#This Row],[Type of Leave]]</f>
        <v>1 VL</v>
      </c>
      <c r="L1007" s="23">
        <f ca="1">NETWORKDAYS(LeaveTracker[[#This Row],[Start Date]],LeaveTracker[[#This Row],[End Date]],lstHolidays)</f>
        <v>1</v>
      </c>
      <c r="M1007" s="27"/>
    </row>
    <row r="1008" spans="1:13" ht="30" customHeight="1" x14ac:dyDescent="0.3">
      <c r="A1008" s="32">
        <v>1229</v>
      </c>
      <c r="B1008" s="33">
        <v>43794</v>
      </c>
      <c r="C1008" s="22">
        <v>43731</v>
      </c>
      <c r="D1008" s="19" t="s">
        <v>370</v>
      </c>
      <c r="E1008" s="66" t="str">
        <f>IF(ISBLANK(LeaveTracker[[#This Row],[Employee Name]]),"-----",VLOOKUP(LeaveTracker[[#This Row],[Employee Name]],'List of Employees'!$B$4:$H$767,7))</f>
        <v>LIBRARY</v>
      </c>
      <c r="F1008" s="66" t="str">
        <f>IF(ISBLANK(LeaveTracker[[#This Row],[Employee Name]]),"-----",VLOOKUP(LeaveTracker[[#This Row],[Employee Name]],'List of Employees'!$B$4:$H$767,6))</f>
        <v>PERMANENT</v>
      </c>
      <c r="G1008" s="24">
        <v>43733</v>
      </c>
      <c r="H1008" s="24">
        <v>43734</v>
      </c>
      <c r="I1008" s="19" t="s">
        <v>81</v>
      </c>
      <c r="K1008" s="50" t="str">
        <f ca="1">LeaveTracker[[#This Row],[Days]]&amp;" "&amp;LeaveTracker[[#This Row],[Type of Leave]]</f>
        <v>2 SL</v>
      </c>
      <c r="L1008" s="23">
        <f ca="1">NETWORKDAYS(LeaveTracker[[#This Row],[Start Date]],LeaveTracker[[#This Row],[End Date]],lstHolidays)</f>
        <v>2</v>
      </c>
      <c r="M1008" s="27"/>
    </row>
    <row r="1009" spans="1:13" ht="30" customHeight="1" x14ac:dyDescent="0.3">
      <c r="A1009" s="32">
        <v>1230</v>
      </c>
      <c r="B1009" s="33">
        <v>43794</v>
      </c>
      <c r="C1009" s="22">
        <v>43760</v>
      </c>
      <c r="D1009" s="19" t="s">
        <v>370</v>
      </c>
      <c r="E1009" s="66" t="str">
        <f>IF(ISBLANK(LeaveTracker[[#This Row],[Employee Name]]),"-----",VLOOKUP(LeaveTracker[[#This Row],[Employee Name]],'List of Employees'!$B$4:$H$767,7))</f>
        <v>LIBRARY</v>
      </c>
      <c r="F1009" s="66" t="str">
        <f>IF(ISBLANK(LeaveTracker[[#This Row],[Employee Name]]),"-----",VLOOKUP(LeaveTracker[[#This Row],[Employee Name]],'List of Employees'!$B$4:$H$767,6))</f>
        <v>PERMANENT</v>
      </c>
      <c r="G1009" s="24">
        <v>43773</v>
      </c>
      <c r="H1009" s="24">
        <v>43778</v>
      </c>
      <c r="I1009" s="19" t="s">
        <v>82</v>
      </c>
      <c r="K1009" s="50" t="str">
        <f ca="1">LeaveTracker[[#This Row],[Days]]&amp;" "&amp;LeaveTracker[[#This Row],[Type of Leave]]</f>
        <v>5 VL</v>
      </c>
      <c r="L1009" s="23">
        <f ca="1">NETWORKDAYS(LeaveTracker[[#This Row],[Start Date]],LeaveTracker[[#This Row],[End Date]],lstHolidays)</f>
        <v>5</v>
      </c>
      <c r="M1009" s="27"/>
    </row>
    <row r="1010" spans="1:13" ht="30" customHeight="1" x14ac:dyDescent="0.3">
      <c r="A1010" s="32">
        <v>1231</v>
      </c>
      <c r="B1010" s="33">
        <v>43794</v>
      </c>
      <c r="C1010" s="22">
        <v>43710</v>
      </c>
      <c r="D1010" s="19" t="s">
        <v>370</v>
      </c>
      <c r="E1010" s="66" t="str">
        <f>IF(ISBLANK(LeaveTracker[[#This Row],[Employee Name]]),"-----",VLOOKUP(LeaveTracker[[#This Row],[Employee Name]],'List of Employees'!$B$4:$H$767,7))</f>
        <v>LIBRARY</v>
      </c>
      <c r="F1010" s="66" t="str">
        <f>IF(ISBLANK(LeaveTracker[[#This Row],[Employee Name]]),"-----",VLOOKUP(LeaveTracker[[#This Row],[Employee Name]],'List of Employees'!$B$4:$H$767,6))</f>
        <v>PERMANENT</v>
      </c>
      <c r="G1010" s="24">
        <v>43724</v>
      </c>
      <c r="H1010" s="24">
        <v>43726</v>
      </c>
      <c r="I1010" s="19" t="s">
        <v>82</v>
      </c>
      <c r="K1010" s="50" t="str">
        <f ca="1">LeaveTracker[[#This Row],[Days]]&amp;" "&amp;LeaveTracker[[#This Row],[Type of Leave]]</f>
        <v>3 VL</v>
      </c>
      <c r="L1010" s="23">
        <f ca="1">NETWORKDAYS(LeaveTracker[[#This Row],[Start Date]],LeaveTracker[[#This Row],[End Date]],lstHolidays)</f>
        <v>3</v>
      </c>
      <c r="M1010" s="27"/>
    </row>
    <row r="1011" spans="1:13" ht="30" customHeight="1" x14ac:dyDescent="0.3">
      <c r="A1011" s="32">
        <v>1232</v>
      </c>
      <c r="B1011" s="33">
        <v>43794</v>
      </c>
      <c r="C1011" s="22">
        <v>43735</v>
      </c>
      <c r="D1011" s="19" t="s">
        <v>374</v>
      </c>
      <c r="E1011" s="66" t="str">
        <f>IF(ISBLANK(LeaveTracker[[#This Row],[Employee Name]]),"-----",VLOOKUP(LeaveTracker[[#This Row],[Employee Name]],'List of Employees'!$B$4:$H$767,7))</f>
        <v>CCT</v>
      </c>
      <c r="F1011" s="66" t="str">
        <f>IF(ISBLANK(LeaveTracker[[#This Row],[Employee Name]]),"-----",VLOOKUP(LeaveTracker[[#This Row],[Employee Name]],'List of Employees'!$B$4:$H$767,6))</f>
        <v>PERMANENT</v>
      </c>
      <c r="G1011" s="24">
        <v>43731</v>
      </c>
      <c r="H1011" s="24">
        <v>43732</v>
      </c>
      <c r="I1011" s="19" t="s">
        <v>81</v>
      </c>
      <c r="K1011" s="50" t="str">
        <f ca="1">LeaveTracker[[#This Row],[Days]]&amp;" "&amp;LeaveTracker[[#This Row],[Type of Leave]]</f>
        <v>2 SL</v>
      </c>
      <c r="L1011" s="23">
        <f ca="1">NETWORKDAYS(LeaveTracker[[#This Row],[Start Date]],LeaveTracker[[#This Row],[End Date]],lstHolidays)</f>
        <v>2</v>
      </c>
      <c r="M1011" s="27"/>
    </row>
    <row r="1012" spans="1:13" ht="30" customHeight="1" x14ac:dyDescent="0.3">
      <c r="A1012" s="32">
        <v>1233</v>
      </c>
      <c r="B1012" s="33">
        <v>43794</v>
      </c>
      <c r="C1012" s="22">
        <v>43732</v>
      </c>
      <c r="D1012" s="19" t="s">
        <v>379</v>
      </c>
      <c r="E1012" s="66" t="str">
        <f>IF(ISBLANK(LeaveTracker[[#This Row],[Employee Name]]),"-----",VLOOKUP(LeaveTracker[[#This Row],[Employee Name]],'List of Employees'!$B$4:$H$767,7))</f>
        <v>CCT</v>
      </c>
      <c r="F1012" s="66" t="str">
        <f>IF(ISBLANK(LeaveTracker[[#This Row],[Employee Name]]),"-----",VLOOKUP(LeaveTracker[[#This Row],[Employee Name]],'List of Employees'!$B$4:$H$767,6))</f>
        <v>PERMANENT</v>
      </c>
      <c r="G1012" s="24">
        <v>43731</v>
      </c>
      <c r="H1012" s="24">
        <v>43731</v>
      </c>
      <c r="I1012" s="19" t="s">
        <v>81</v>
      </c>
      <c r="K1012" s="50" t="str">
        <f ca="1">LeaveTracker[[#This Row],[Days]]&amp;" "&amp;LeaveTracker[[#This Row],[Type of Leave]]</f>
        <v>1 SL</v>
      </c>
      <c r="L1012" s="23">
        <f ca="1">NETWORKDAYS(LeaveTracker[[#This Row],[Start Date]],LeaveTracker[[#This Row],[End Date]],lstHolidays)</f>
        <v>1</v>
      </c>
      <c r="M1012" s="27"/>
    </row>
    <row r="1013" spans="1:13" ht="30" customHeight="1" x14ac:dyDescent="0.3">
      <c r="A1013" s="32">
        <v>1234</v>
      </c>
      <c r="B1013" s="33">
        <v>43794</v>
      </c>
      <c r="C1013" s="22">
        <v>43759</v>
      </c>
      <c r="D1013" s="19" t="s">
        <v>381</v>
      </c>
      <c r="E1013" s="66" t="str">
        <f>IF(ISBLANK(LeaveTracker[[#This Row],[Employee Name]]),"-----",VLOOKUP(LeaveTracker[[#This Row],[Employee Name]],'List of Employees'!$B$4:$H$767,7))</f>
        <v>ONT</v>
      </c>
      <c r="F1013" s="66" t="str">
        <f>IF(ISBLANK(LeaveTracker[[#This Row],[Employee Name]]),"-----",VLOOKUP(LeaveTracker[[#This Row],[Employee Name]],'List of Employees'!$B$4:$H$767,6))</f>
        <v>PERMANENT</v>
      </c>
      <c r="G1013" s="24">
        <v>43766</v>
      </c>
      <c r="H1013" s="24">
        <v>43769</v>
      </c>
      <c r="I1013" s="19" t="s">
        <v>82</v>
      </c>
      <c r="K1013" s="50" t="str">
        <f ca="1">LeaveTracker[[#This Row],[Days]]&amp;" "&amp;LeaveTracker[[#This Row],[Type of Leave]]</f>
        <v>4 VL</v>
      </c>
      <c r="L1013" s="23">
        <f ca="1">NETWORKDAYS(LeaveTracker[[#This Row],[Start Date]],LeaveTracker[[#This Row],[End Date]],lstHolidays)</f>
        <v>4</v>
      </c>
      <c r="M1013" s="27"/>
    </row>
    <row r="1014" spans="1:13" ht="30" customHeight="1" x14ac:dyDescent="0.3">
      <c r="A1014" s="32">
        <v>1235</v>
      </c>
      <c r="B1014" s="33">
        <v>43794</v>
      </c>
      <c r="C1014" s="22">
        <v>43760</v>
      </c>
      <c r="D1014" s="19" t="s">
        <v>1022</v>
      </c>
      <c r="E1014" s="66" t="str">
        <f>IF(ISBLANK(LeaveTracker[[#This Row],[Employee Name]]),"-----",VLOOKUP(LeaveTracker[[#This Row],[Employee Name]],'List of Employees'!$B$4:$H$767,7))</f>
        <v>ONT</v>
      </c>
      <c r="F1014" s="66" t="str">
        <f>IF(ISBLANK(LeaveTracker[[#This Row],[Employee Name]]),"-----",VLOOKUP(LeaveTracker[[#This Row],[Employee Name]],'List of Employees'!$B$4:$H$767,6))</f>
        <v>PERMANENT</v>
      </c>
      <c r="G1014" s="24">
        <v>43753</v>
      </c>
      <c r="H1014" s="24">
        <v>43753</v>
      </c>
      <c r="I1014" s="19" t="s">
        <v>81</v>
      </c>
      <c r="K1014" s="50" t="str">
        <f ca="1">LeaveTracker[[#This Row],[Days]]&amp;" "&amp;LeaveTracker[[#This Row],[Type of Leave]]</f>
        <v>1 SL</v>
      </c>
      <c r="L1014" s="23">
        <f ca="1">NETWORKDAYS(LeaveTracker[[#This Row],[Start Date]],LeaveTracker[[#This Row],[End Date]],lstHolidays)</f>
        <v>1</v>
      </c>
      <c r="M1014" s="27"/>
    </row>
    <row r="1015" spans="1:13" ht="30" customHeight="1" x14ac:dyDescent="0.3">
      <c r="A1015" s="32">
        <v>1235</v>
      </c>
      <c r="B1015" s="33">
        <v>43794</v>
      </c>
      <c r="C1015" s="22">
        <v>43760</v>
      </c>
      <c r="D1015" s="19" t="s">
        <v>1022</v>
      </c>
      <c r="E1015" s="66" t="str">
        <f>IF(ISBLANK(LeaveTracker[[#This Row],[Employee Name]]),"-----",VLOOKUP(LeaveTracker[[#This Row],[Employee Name]],'List of Employees'!$B$4:$H$767,7))</f>
        <v>ONT</v>
      </c>
      <c r="F1015" s="66" t="str">
        <f>IF(ISBLANK(LeaveTracker[[#This Row],[Employee Name]]),"-----",VLOOKUP(LeaveTracker[[#This Row],[Employee Name]],'List of Employees'!$B$4:$H$767,6))</f>
        <v>PERMANENT</v>
      </c>
      <c r="G1015" s="24">
        <v>43755</v>
      </c>
      <c r="H1015" s="24">
        <v>43756</v>
      </c>
      <c r="I1015" s="19" t="s">
        <v>81</v>
      </c>
      <c r="K1015" s="50" t="str">
        <f ca="1">LeaveTracker[[#This Row],[Days]]&amp;" "&amp;LeaveTracker[[#This Row],[Type of Leave]]</f>
        <v>2 SL</v>
      </c>
      <c r="L1015" s="23">
        <f ca="1">NETWORKDAYS(LeaveTracker[[#This Row],[Start Date]],LeaveTracker[[#This Row],[End Date]],lstHolidays)</f>
        <v>2</v>
      </c>
      <c r="M1015" s="27"/>
    </row>
    <row r="1016" spans="1:13" ht="30" customHeight="1" x14ac:dyDescent="0.3">
      <c r="A1016" s="32">
        <v>1236</v>
      </c>
      <c r="B1016" s="33">
        <v>43794</v>
      </c>
      <c r="C1016" s="22">
        <v>43760</v>
      </c>
      <c r="D1016" s="19" t="s">
        <v>384</v>
      </c>
      <c r="E1016" s="66" t="str">
        <f>IF(ISBLANK(LeaveTracker[[#This Row],[Employee Name]]),"-----",VLOOKUP(LeaveTracker[[#This Row],[Employee Name]],'List of Employees'!$B$4:$H$767,7))</f>
        <v>ONT</v>
      </c>
      <c r="F1016" s="66" t="str">
        <f>IF(ISBLANK(LeaveTracker[[#This Row],[Employee Name]]),"-----",VLOOKUP(LeaveTracker[[#This Row],[Employee Name]],'List of Employees'!$B$4:$H$767,6))</f>
        <v>PERMANENT</v>
      </c>
      <c r="G1016" s="24">
        <v>43765</v>
      </c>
      <c r="H1016" s="24">
        <v>43768</v>
      </c>
      <c r="I1016" s="19" t="s">
        <v>82</v>
      </c>
      <c r="J1016" s="42" t="s">
        <v>398</v>
      </c>
      <c r="K1016" s="50" t="str">
        <f ca="1">LeaveTracker[[#This Row],[Days]]&amp;" "&amp;LeaveTracker[[#This Row],[Type of Leave]]</f>
        <v>3 VL</v>
      </c>
      <c r="L1016" s="23">
        <f ca="1">NETWORKDAYS(LeaveTracker[[#This Row],[Start Date]],LeaveTracker[[#This Row],[End Date]],lstHolidays)</f>
        <v>3</v>
      </c>
      <c r="M1016" s="27"/>
    </row>
    <row r="1017" spans="1:13" ht="30" customHeight="1" x14ac:dyDescent="0.3">
      <c r="A1017" s="32">
        <v>1237</v>
      </c>
      <c r="B1017" s="33">
        <v>43794</v>
      </c>
      <c r="C1017" s="22">
        <v>43775</v>
      </c>
      <c r="D1017" s="19" t="s">
        <v>387</v>
      </c>
      <c r="E1017" s="66" t="str">
        <f>IF(ISBLANK(LeaveTracker[[#This Row],[Employee Name]]),"-----",VLOOKUP(LeaveTracker[[#This Row],[Employee Name]],'List of Employees'!$B$4:$H$767,7))</f>
        <v>ONT</v>
      </c>
      <c r="F1017" s="66" t="str">
        <f>IF(ISBLANK(LeaveTracker[[#This Row],[Employee Name]]),"-----",VLOOKUP(LeaveTracker[[#This Row],[Employee Name]],'List of Employees'!$B$4:$H$767,6))</f>
        <v>PERMANENT</v>
      </c>
      <c r="G1017" s="24">
        <v>43766</v>
      </c>
      <c r="H1017" s="24">
        <v>43768</v>
      </c>
      <c r="I1017" s="19" t="s">
        <v>81</v>
      </c>
      <c r="K1017" s="50" t="str">
        <f ca="1">LeaveTracker[[#This Row],[Days]]&amp;" "&amp;LeaveTracker[[#This Row],[Type of Leave]]</f>
        <v>3 SL</v>
      </c>
      <c r="L1017" s="23">
        <f ca="1">NETWORKDAYS(LeaveTracker[[#This Row],[Start Date]],LeaveTracker[[#This Row],[End Date]],lstHolidays)</f>
        <v>3</v>
      </c>
      <c r="M1017" s="27"/>
    </row>
    <row r="1018" spans="1:13" ht="30" customHeight="1" x14ac:dyDescent="0.3">
      <c r="A1018" s="32">
        <v>1238</v>
      </c>
      <c r="B1018" s="33">
        <v>43794</v>
      </c>
      <c r="C1018" s="22">
        <v>43755</v>
      </c>
      <c r="D1018" s="19" t="s">
        <v>390</v>
      </c>
      <c r="E1018" s="66" t="str">
        <f>IF(ISBLANK(LeaveTracker[[#This Row],[Employee Name]]),"-----",VLOOKUP(LeaveTracker[[#This Row],[Employee Name]],'List of Employees'!$B$4:$H$767,7))</f>
        <v>CTO</v>
      </c>
      <c r="F1018" s="66" t="str">
        <f>IF(ISBLANK(LeaveTracker[[#This Row],[Employee Name]]),"-----",VLOOKUP(LeaveTracker[[#This Row],[Employee Name]],'List of Employees'!$B$4:$H$767,6))</f>
        <v>PERMANENT</v>
      </c>
      <c r="G1018" s="24">
        <v>43762</v>
      </c>
      <c r="H1018" s="24">
        <v>43763</v>
      </c>
      <c r="I1018" s="19" t="s">
        <v>81</v>
      </c>
      <c r="K1018" s="50" t="str">
        <f ca="1">LeaveTracker[[#This Row],[Days]]&amp;" "&amp;LeaveTracker[[#This Row],[Type of Leave]]</f>
        <v>2 SL</v>
      </c>
      <c r="L1018" s="23">
        <f ca="1">NETWORKDAYS(LeaveTracker[[#This Row],[Start Date]],LeaveTracker[[#This Row],[End Date]],lstHolidays)</f>
        <v>2</v>
      </c>
      <c r="M1018" s="27"/>
    </row>
    <row r="1019" spans="1:13" ht="30" customHeight="1" x14ac:dyDescent="0.3">
      <c r="A1019" s="32">
        <v>1239</v>
      </c>
      <c r="B1019" s="33">
        <v>43794</v>
      </c>
      <c r="C1019" s="22">
        <v>43766</v>
      </c>
      <c r="D1019" s="19" t="s">
        <v>390</v>
      </c>
      <c r="E1019" s="66" t="str">
        <f>IF(ISBLANK(LeaveTracker[[#This Row],[Employee Name]]),"-----",VLOOKUP(LeaveTracker[[#This Row],[Employee Name]],'List of Employees'!$B$4:$H$767,7))</f>
        <v>CTO</v>
      </c>
      <c r="F1019" s="66" t="str">
        <f>IF(ISBLANK(LeaveTracker[[#This Row],[Employee Name]]),"-----",VLOOKUP(LeaveTracker[[#This Row],[Employee Name]],'List of Employees'!$B$4:$H$767,6))</f>
        <v>PERMANENT</v>
      </c>
      <c r="G1019" s="24">
        <v>43759</v>
      </c>
      <c r="H1019" s="24">
        <v>43761</v>
      </c>
      <c r="I1019" s="19" t="s">
        <v>81</v>
      </c>
      <c r="K1019" s="50" t="str">
        <f ca="1">LeaveTracker[[#This Row],[Days]]&amp;" "&amp;LeaveTracker[[#This Row],[Type of Leave]]</f>
        <v>3 SL</v>
      </c>
      <c r="L1019" s="23">
        <f ca="1">NETWORKDAYS(LeaveTracker[[#This Row],[Start Date]],LeaveTracker[[#This Row],[End Date]],lstHolidays)</f>
        <v>3</v>
      </c>
      <c r="M1019" s="27"/>
    </row>
    <row r="1020" spans="1:13" ht="30" customHeight="1" x14ac:dyDescent="0.3">
      <c r="A1020" s="32">
        <v>1240</v>
      </c>
      <c r="B1020" s="33">
        <v>43794</v>
      </c>
      <c r="C1020" s="22">
        <v>43767</v>
      </c>
      <c r="D1020" s="19" t="s">
        <v>393</v>
      </c>
      <c r="E1020" s="66" t="str">
        <f>IF(ISBLANK(LeaveTracker[[#This Row],[Employee Name]]),"-----",VLOOKUP(LeaveTracker[[#This Row],[Employee Name]],'List of Employees'!$B$4:$H$767,7))</f>
        <v>CTO</v>
      </c>
      <c r="F1020" s="66" t="str">
        <f>IF(ISBLANK(LeaveTracker[[#This Row],[Employee Name]]),"-----",VLOOKUP(LeaveTracker[[#This Row],[Employee Name]],'List of Employees'!$B$4:$H$767,6))</f>
        <v>PERMANENT</v>
      </c>
      <c r="G1020" s="24">
        <v>43766</v>
      </c>
      <c r="H1020" s="24">
        <v>43766</v>
      </c>
      <c r="I1020" s="19" t="s">
        <v>81</v>
      </c>
      <c r="K1020" s="50" t="str">
        <f ca="1">LeaveTracker[[#This Row],[Days]]&amp;" "&amp;LeaveTracker[[#This Row],[Type of Leave]]</f>
        <v>1 SL</v>
      </c>
      <c r="L1020" s="23">
        <f ca="1">NETWORKDAYS(LeaveTracker[[#This Row],[Start Date]],LeaveTracker[[#This Row],[End Date]],lstHolidays)</f>
        <v>1</v>
      </c>
      <c r="M1020" s="27"/>
    </row>
    <row r="1021" spans="1:13" ht="30" customHeight="1" x14ac:dyDescent="0.3">
      <c r="A1021" s="32">
        <v>1241</v>
      </c>
      <c r="B1021" s="33">
        <v>43794</v>
      </c>
      <c r="C1021" s="22">
        <v>43763</v>
      </c>
      <c r="D1021" s="19" t="s">
        <v>393</v>
      </c>
      <c r="E1021" s="66" t="str">
        <f>IF(ISBLANK(LeaveTracker[[#This Row],[Employee Name]]),"-----",VLOOKUP(LeaveTracker[[#This Row],[Employee Name]],'List of Employees'!$B$4:$H$767,7))</f>
        <v>CTO</v>
      </c>
      <c r="F1021" s="66" t="str">
        <f>IF(ISBLANK(LeaveTracker[[#This Row],[Employee Name]]),"-----",VLOOKUP(LeaveTracker[[#This Row],[Employee Name]],'List of Employees'!$B$4:$H$767,6))</f>
        <v>PERMANENT</v>
      </c>
      <c r="G1021" s="24">
        <v>43762</v>
      </c>
      <c r="H1021" s="24">
        <v>43762</v>
      </c>
      <c r="I1021" s="19" t="s">
        <v>81</v>
      </c>
      <c r="K1021" s="50" t="str">
        <f ca="1">LeaveTracker[[#This Row],[Days]]&amp;" "&amp;LeaveTracker[[#This Row],[Type of Leave]]</f>
        <v>1 SL</v>
      </c>
      <c r="L1021" s="23">
        <f ca="1">NETWORKDAYS(LeaveTracker[[#This Row],[Start Date]],LeaveTracker[[#This Row],[End Date]],lstHolidays)</f>
        <v>1</v>
      </c>
      <c r="M1021" s="27"/>
    </row>
    <row r="1022" spans="1:13" ht="30" customHeight="1" x14ac:dyDescent="0.3">
      <c r="A1022" s="32">
        <v>1242</v>
      </c>
      <c r="B1022" s="33">
        <v>43794</v>
      </c>
      <c r="C1022" s="22">
        <v>43787</v>
      </c>
      <c r="D1022" s="20" t="s">
        <v>395</v>
      </c>
      <c r="E1022" s="66" t="str">
        <f>IF(ISBLANK(LeaveTracker[[#This Row],[Employee Name]]),"-----",VLOOKUP(LeaveTracker[[#This Row],[Employee Name]],'List of Employees'!$B$4:$H$767,7))</f>
        <v>CTO</v>
      </c>
      <c r="F1022" s="66" t="str">
        <f>IF(ISBLANK(LeaveTracker[[#This Row],[Employee Name]]),"-----",VLOOKUP(LeaveTracker[[#This Row],[Employee Name]],'List of Employees'!$B$4:$H$767,6))</f>
        <v>PERMANENT</v>
      </c>
      <c r="G1022" s="24">
        <v>43780</v>
      </c>
      <c r="H1022" s="24">
        <v>43784</v>
      </c>
      <c r="I1022" s="19" t="s">
        <v>1</v>
      </c>
      <c r="J1022" s="42" t="s">
        <v>298</v>
      </c>
      <c r="K1022" s="50" t="str">
        <f ca="1">LeaveTracker[[#This Row],[Days]]&amp;" "&amp;LeaveTracker[[#This Row],[Type of Leave]]</f>
        <v>5 Other</v>
      </c>
      <c r="L1022" s="23">
        <f ca="1">NETWORKDAYS(LeaveTracker[[#This Row],[Start Date]],LeaveTracker[[#This Row],[End Date]],lstHolidays)</f>
        <v>5</v>
      </c>
      <c r="M1022" s="27"/>
    </row>
    <row r="1023" spans="1:13" ht="30" customHeight="1" x14ac:dyDescent="0.3">
      <c r="A1023" s="32">
        <v>1243</v>
      </c>
      <c r="B1023" s="33">
        <v>43794</v>
      </c>
      <c r="C1023" s="22">
        <v>43754</v>
      </c>
      <c r="D1023" s="19" t="s">
        <v>395</v>
      </c>
      <c r="E1023" s="66" t="str">
        <f>IF(ISBLANK(LeaveTracker[[#This Row],[Employee Name]]),"-----",VLOOKUP(LeaveTracker[[#This Row],[Employee Name]],'List of Employees'!$B$4:$H$767,7))</f>
        <v>CTO</v>
      </c>
      <c r="F1023" s="66" t="str">
        <f>IF(ISBLANK(LeaveTracker[[#This Row],[Employee Name]]),"-----",VLOOKUP(LeaveTracker[[#This Row],[Employee Name]],'List of Employees'!$B$4:$H$767,6))</f>
        <v>PERMANENT</v>
      </c>
      <c r="G1023" s="24">
        <v>43761</v>
      </c>
      <c r="H1023" s="24">
        <v>43763</v>
      </c>
      <c r="I1023" s="19" t="s">
        <v>82</v>
      </c>
      <c r="K1023" s="50" t="str">
        <f ca="1">LeaveTracker[[#This Row],[Days]]&amp;" "&amp;LeaveTracker[[#This Row],[Type of Leave]]</f>
        <v>3 VL</v>
      </c>
      <c r="L1023" s="23">
        <f ca="1">NETWORKDAYS(LeaveTracker[[#This Row],[Start Date]],LeaveTracker[[#This Row],[End Date]],lstHolidays)</f>
        <v>3</v>
      </c>
      <c r="M1023" s="27"/>
    </row>
    <row r="1024" spans="1:13" ht="30" customHeight="1" x14ac:dyDescent="0.3">
      <c r="A1024" s="32">
        <v>1245</v>
      </c>
      <c r="B1024" s="33">
        <v>43794</v>
      </c>
      <c r="C1024" s="22">
        <v>43754</v>
      </c>
      <c r="D1024" s="19" t="s">
        <v>395</v>
      </c>
      <c r="E1024" s="66" t="str">
        <f>IF(ISBLANK(LeaveTracker[[#This Row],[Employee Name]]),"-----",VLOOKUP(LeaveTracker[[#This Row],[Employee Name]],'List of Employees'!$B$4:$H$767,7))</f>
        <v>CTO</v>
      </c>
      <c r="F1024" s="66" t="str">
        <f>IF(ISBLANK(LeaveTracker[[#This Row],[Employee Name]]),"-----",VLOOKUP(LeaveTracker[[#This Row],[Employee Name]],'List of Employees'!$B$4:$H$767,6))</f>
        <v>PERMANENT</v>
      </c>
      <c r="G1024" s="24">
        <v>43753</v>
      </c>
      <c r="H1024" s="24">
        <v>43753</v>
      </c>
      <c r="I1024" s="19" t="s">
        <v>81</v>
      </c>
      <c r="K1024" s="50" t="str">
        <f ca="1">LeaveTracker[[#This Row],[Days]]&amp;" "&amp;LeaveTracker[[#This Row],[Type of Leave]]</f>
        <v>1 SL</v>
      </c>
      <c r="L1024" s="23">
        <f ca="1">NETWORKDAYS(LeaveTracker[[#This Row],[Start Date]],LeaveTracker[[#This Row],[End Date]],lstHolidays)</f>
        <v>1</v>
      </c>
      <c r="M1024" s="27"/>
    </row>
    <row r="1025" spans="1:13" ht="30" customHeight="1" x14ac:dyDescent="0.3">
      <c r="A1025" s="32">
        <v>1246</v>
      </c>
      <c r="B1025" s="33">
        <v>43794</v>
      </c>
      <c r="C1025" s="22">
        <v>43748</v>
      </c>
      <c r="D1025" s="19" t="s">
        <v>397</v>
      </c>
      <c r="E1025" s="66" t="str">
        <f>IF(ISBLANK(LeaveTracker[[#This Row],[Employee Name]]),"-----",VLOOKUP(LeaveTracker[[#This Row],[Employee Name]],'List of Employees'!$B$4:$H$767,7))</f>
        <v>CTO</v>
      </c>
      <c r="F1025" s="66" t="str">
        <f>IF(ISBLANK(LeaveTracker[[#This Row],[Employee Name]]),"-----",VLOOKUP(LeaveTracker[[#This Row],[Employee Name]],'List of Employees'!$B$4:$H$767,6))</f>
        <v>PERMANENT</v>
      </c>
      <c r="G1025" s="24">
        <v>43752</v>
      </c>
      <c r="H1025" s="24">
        <v>43752</v>
      </c>
      <c r="I1025" s="19" t="s">
        <v>82</v>
      </c>
      <c r="K1025" s="50" t="str">
        <f ca="1">LeaveTracker[[#This Row],[Days]]&amp;" "&amp;LeaveTracker[[#This Row],[Type of Leave]]</f>
        <v>1 VL</v>
      </c>
      <c r="L1025" s="23">
        <f ca="1">NETWORKDAYS(LeaveTracker[[#This Row],[Start Date]],LeaveTracker[[#This Row],[End Date]],lstHolidays)</f>
        <v>1</v>
      </c>
      <c r="M1025" s="27"/>
    </row>
    <row r="1026" spans="1:13" ht="30" customHeight="1" x14ac:dyDescent="0.3">
      <c r="A1026" s="32">
        <v>1246</v>
      </c>
      <c r="B1026" s="33">
        <v>43794</v>
      </c>
      <c r="C1026" s="22">
        <v>43748</v>
      </c>
      <c r="D1026" s="20" t="s">
        <v>397</v>
      </c>
      <c r="E1026" s="66" t="str">
        <f>IF(ISBLANK(LeaveTracker[[#This Row],[Employee Name]]),"-----",VLOOKUP(LeaveTracker[[#This Row],[Employee Name]],'List of Employees'!$B$4:$H$767,7))</f>
        <v>CTO</v>
      </c>
      <c r="F1026" s="66" t="str">
        <f>IF(ISBLANK(LeaveTracker[[#This Row],[Employee Name]]),"-----",VLOOKUP(LeaveTracker[[#This Row],[Employee Name]],'List of Employees'!$B$4:$H$767,6))</f>
        <v>PERMANENT</v>
      </c>
      <c r="G1026" s="24">
        <v>43754</v>
      </c>
      <c r="H1026" s="24">
        <v>43754</v>
      </c>
      <c r="I1026" s="20" t="s">
        <v>82</v>
      </c>
      <c r="K1026" s="50" t="str">
        <f ca="1">LeaveTracker[[#This Row],[Days]]&amp;" "&amp;LeaveTracker[[#This Row],[Type of Leave]]</f>
        <v>1 VL</v>
      </c>
      <c r="L1026" s="23">
        <f ca="1">NETWORKDAYS(LeaveTracker[[#This Row],[Start Date]],LeaveTracker[[#This Row],[End Date]],lstHolidays)</f>
        <v>1</v>
      </c>
      <c r="M1026" s="27"/>
    </row>
    <row r="1027" spans="1:13" ht="30" customHeight="1" x14ac:dyDescent="0.3">
      <c r="A1027" s="32">
        <v>1246</v>
      </c>
      <c r="B1027" s="33">
        <v>43794</v>
      </c>
      <c r="C1027" s="22">
        <v>43748</v>
      </c>
      <c r="D1027" s="20" t="s">
        <v>397</v>
      </c>
      <c r="E1027" s="66" t="str">
        <f>IF(ISBLANK(LeaveTracker[[#This Row],[Employee Name]]),"-----",VLOOKUP(LeaveTracker[[#This Row],[Employee Name]],'List of Employees'!$B$4:$H$767,7))</f>
        <v>CTO</v>
      </c>
      <c r="F1027" s="66" t="str">
        <f>IF(ISBLANK(LeaveTracker[[#This Row],[Employee Name]]),"-----",VLOOKUP(LeaveTracker[[#This Row],[Employee Name]],'List of Employees'!$B$4:$H$767,6))</f>
        <v>PERMANENT</v>
      </c>
      <c r="G1027" s="24">
        <v>43756</v>
      </c>
      <c r="H1027" s="24">
        <v>43756</v>
      </c>
      <c r="I1027" s="20" t="s">
        <v>82</v>
      </c>
      <c r="K1027" s="50" t="str">
        <f ca="1">LeaveTracker[[#This Row],[Days]]&amp;" "&amp;LeaveTracker[[#This Row],[Type of Leave]]</f>
        <v>1 VL</v>
      </c>
      <c r="L1027" s="23">
        <f ca="1">NETWORKDAYS(LeaveTracker[[#This Row],[Start Date]],LeaveTracker[[#This Row],[End Date]],lstHolidays)</f>
        <v>1</v>
      </c>
      <c r="M1027" s="27"/>
    </row>
    <row r="1028" spans="1:13" ht="30" customHeight="1" x14ac:dyDescent="0.3">
      <c r="A1028" s="32">
        <v>1247</v>
      </c>
      <c r="B1028" s="33">
        <v>43794</v>
      </c>
      <c r="C1028" s="22">
        <v>43754</v>
      </c>
      <c r="D1028" s="19" t="s">
        <v>401</v>
      </c>
      <c r="E1028" s="66" t="str">
        <f>IF(ISBLANK(LeaveTracker[[#This Row],[Employee Name]]),"-----",VLOOKUP(LeaveTracker[[#This Row],[Employee Name]],'List of Employees'!$B$4:$H$767,7))</f>
        <v>CSWDO</v>
      </c>
      <c r="F1028" s="66" t="str">
        <f>IF(ISBLANK(LeaveTracker[[#This Row],[Employee Name]]),"-----",VLOOKUP(LeaveTracker[[#This Row],[Employee Name]],'List of Employees'!$B$4:$H$767,6))</f>
        <v>PERMANENT</v>
      </c>
      <c r="G1028" s="24">
        <v>43752</v>
      </c>
      <c r="H1028" s="24">
        <v>43753</v>
      </c>
      <c r="I1028" s="20" t="s">
        <v>81</v>
      </c>
      <c r="K1028" s="50" t="str">
        <f ca="1">LeaveTracker[[#This Row],[Days]]&amp;" "&amp;LeaveTracker[[#This Row],[Type of Leave]]</f>
        <v>2 SL</v>
      </c>
      <c r="L1028" s="23">
        <f ca="1">NETWORKDAYS(LeaveTracker[[#This Row],[Start Date]],LeaveTracker[[#This Row],[End Date]],lstHolidays)</f>
        <v>2</v>
      </c>
      <c r="M1028" s="27"/>
    </row>
    <row r="1029" spans="1:13" ht="30" customHeight="1" x14ac:dyDescent="0.3">
      <c r="A1029" s="32">
        <v>1248</v>
      </c>
      <c r="B1029" s="33">
        <v>43794</v>
      </c>
      <c r="C1029" s="22">
        <v>43759</v>
      </c>
      <c r="D1029" s="19" t="s">
        <v>404</v>
      </c>
      <c r="E1029" s="66" t="str">
        <f>IF(ISBLANK(LeaveTracker[[#This Row],[Employee Name]]),"-----",VLOOKUP(LeaveTracker[[#This Row],[Employee Name]],'List of Employees'!$B$4:$H$767,7))</f>
        <v>CTO</v>
      </c>
      <c r="F1029" s="66" t="str">
        <f>IF(ISBLANK(LeaveTracker[[#This Row],[Employee Name]]),"-----",VLOOKUP(LeaveTracker[[#This Row],[Employee Name]],'List of Employees'!$B$4:$H$767,6))</f>
        <v>PERMANENT</v>
      </c>
      <c r="G1029" s="24">
        <v>43756</v>
      </c>
      <c r="H1029" s="24">
        <v>43756</v>
      </c>
      <c r="I1029" s="20" t="s">
        <v>81</v>
      </c>
      <c r="K1029" s="50" t="str">
        <f ca="1">LeaveTracker[[#This Row],[Days]]&amp;" "&amp;LeaveTracker[[#This Row],[Type of Leave]]</f>
        <v>1 SL</v>
      </c>
      <c r="L1029" s="23">
        <f ca="1">NETWORKDAYS(LeaveTracker[[#This Row],[Start Date]],LeaveTracker[[#This Row],[End Date]],lstHolidays)</f>
        <v>1</v>
      </c>
      <c r="M1029" s="27"/>
    </row>
    <row r="1030" spans="1:13" ht="30" customHeight="1" x14ac:dyDescent="0.3">
      <c r="A1030" s="32">
        <v>1249</v>
      </c>
      <c r="B1030" s="33">
        <v>43795</v>
      </c>
      <c r="C1030" s="22">
        <v>43755</v>
      </c>
      <c r="D1030" s="19" t="s">
        <v>406</v>
      </c>
      <c r="E1030" s="66" t="str">
        <f>IF(ISBLANK(LeaveTracker[[#This Row],[Employee Name]]),"-----",VLOOKUP(LeaveTracker[[#This Row],[Employee Name]],'List of Employees'!$B$4:$H$767,7))</f>
        <v>CTO</v>
      </c>
      <c r="F1030" s="66" t="str">
        <f>IF(ISBLANK(LeaveTracker[[#This Row],[Employee Name]]),"-----",VLOOKUP(LeaveTracker[[#This Row],[Employee Name]],'List of Employees'!$B$4:$H$767,6))</f>
        <v>PERMANENT</v>
      </c>
      <c r="G1030" s="24">
        <v>43761</v>
      </c>
      <c r="H1030" s="24">
        <v>43761</v>
      </c>
      <c r="I1030" s="20" t="s">
        <v>82</v>
      </c>
      <c r="K1030" s="50" t="str">
        <f ca="1">LeaveTracker[[#This Row],[Days]]&amp;" "&amp;LeaveTracker[[#This Row],[Type of Leave]]</f>
        <v>1 VL</v>
      </c>
      <c r="L1030" s="23">
        <f ca="1">NETWORKDAYS(LeaveTracker[[#This Row],[Start Date]],LeaveTracker[[#This Row],[End Date]],lstHolidays)</f>
        <v>1</v>
      </c>
      <c r="M1030" s="27"/>
    </row>
    <row r="1031" spans="1:13" ht="30" customHeight="1" x14ac:dyDescent="0.3">
      <c r="A1031" s="32">
        <v>1250</v>
      </c>
      <c r="B1031" s="33">
        <v>43795</v>
      </c>
      <c r="C1031" s="22">
        <v>43759</v>
      </c>
      <c r="D1031" s="19" t="s">
        <v>1018</v>
      </c>
      <c r="E1031" s="66" t="str">
        <f>IF(ISBLANK(LeaveTracker[[#This Row],[Employee Name]]),"-----",VLOOKUP(LeaveTracker[[#This Row],[Employee Name]],'List of Employees'!$B$4:$H$767,7))</f>
        <v>CTO</v>
      </c>
      <c r="F1031" s="66" t="str">
        <f>IF(ISBLANK(LeaveTracker[[#This Row],[Employee Name]]),"-----",VLOOKUP(LeaveTracker[[#This Row],[Employee Name]],'List of Employees'!$B$4:$H$767,6))</f>
        <v>PERMANENT</v>
      </c>
      <c r="G1031" s="24">
        <v>43768</v>
      </c>
      <c r="H1031" s="24">
        <v>43768</v>
      </c>
      <c r="I1031" s="20" t="s">
        <v>1</v>
      </c>
      <c r="J1031" s="42" t="s">
        <v>105</v>
      </c>
      <c r="K1031" s="50" t="str">
        <f ca="1">LeaveTracker[[#This Row],[Days]]&amp;" "&amp;LeaveTracker[[#This Row],[Type of Leave]]</f>
        <v>1 Other</v>
      </c>
      <c r="L1031" s="23">
        <f ca="1">NETWORKDAYS(LeaveTracker[[#This Row],[Start Date]],LeaveTracker[[#This Row],[End Date]],lstHolidays)</f>
        <v>1</v>
      </c>
      <c r="M1031" s="27"/>
    </row>
    <row r="1032" spans="1:13" ht="30" customHeight="1" x14ac:dyDescent="0.3">
      <c r="A1032" s="32">
        <v>1251</v>
      </c>
      <c r="B1032" s="33">
        <v>43795</v>
      </c>
      <c r="C1032" s="22">
        <v>43754</v>
      </c>
      <c r="D1032" s="19" t="s">
        <v>410</v>
      </c>
      <c r="E1032" s="66" t="str">
        <f>IF(ISBLANK(LeaveTracker[[#This Row],[Employee Name]]),"-----",VLOOKUP(LeaveTracker[[#This Row],[Employee Name]],'List of Employees'!$B$4:$H$767,7))</f>
        <v>CTO</v>
      </c>
      <c r="F1032" s="66" t="str">
        <f>IF(ISBLANK(LeaveTracker[[#This Row],[Employee Name]]),"-----",VLOOKUP(LeaveTracker[[#This Row],[Employee Name]],'List of Employees'!$B$4:$H$767,6))</f>
        <v>PERMANENT</v>
      </c>
      <c r="G1032" s="21">
        <v>43759</v>
      </c>
      <c r="H1032" s="24">
        <v>43759</v>
      </c>
      <c r="I1032" s="20" t="s">
        <v>297</v>
      </c>
      <c r="J1032" s="42" t="s">
        <v>158</v>
      </c>
      <c r="K1032" s="50" t="str">
        <f ca="1">LeaveTracker[[#This Row],[Days]]&amp;" "&amp;LeaveTracker[[#This Row],[Type of Leave]]</f>
        <v>1 OTHER</v>
      </c>
      <c r="L1032" s="23">
        <f ca="1">NETWORKDAYS(LeaveTracker[[#This Row],[Start Date]],LeaveTracker[[#This Row],[End Date]],lstHolidays)</f>
        <v>1</v>
      </c>
      <c r="M1032" s="27"/>
    </row>
    <row r="1033" spans="1:13" ht="30" customHeight="1" x14ac:dyDescent="0.3">
      <c r="A1033" s="32">
        <v>1252</v>
      </c>
      <c r="B1033" s="33">
        <v>43795</v>
      </c>
      <c r="C1033" s="22">
        <v>43760</v>
      </c>
      <c r="D1033" s="19" t="s">
        <v>414</v>
      </c>
      <c r="E1033" s="66" t="str">
        <f>IF(ISBLANK(LeaveTracker[[#This Row],[Employee Name]]),"-----",VLOOKUP(LeaveTracker[[#This Row],[Employee Name]],'List of Employees'!$B$4:$H$767,7))</f>
        <v>CTO</v>
      </c>
      <c r="F1033" s="66" t="str">
        <f>IF(ISBLANK(LeaveTracker[[#This Row],[Employee Name]]),"-----",VLOOKUP(LeaveTracker[[#This Row],[Employee Name]],'List of Employees'!$B$4:$H$767,6))</f>
        <v>PERMANENT</v>
      </c>
      <c r="G1033" s="24">
        <v>43768</v>
      </c>
      <c r="H1033" s="24">
        <v>43769</v>
      </c>
      <c r="I1033" s="20" t="s">
        <v>82</v>
      </c>
      <c r="J1033" s="42" t="s">
        <v>1001</v>
      </c>
      <c r="K1033" s="50" t="str">
        <f ca="1">LeaveTracker[[#This Row],[Days]]&amp;" "&amp;LeaveTracker[[#This Row],[Type of Leave]]</f>
        <v>2 VL</v>
      </c>
      <c r="L1033" s="23">
        <f ca="1">NETWORKDAYS(LeaveTracker[[#This Row],[Start Date]],LeaveTracker[[#This Row],[End Date]],lstHolidays)</f>
        <v>2</v>
      </c>
      <c r="M1033" s="27"/>
    </row>
    <row r="1034" spans="1:13" ht="30" customHeight="1" x14ac:dyDescent="0.3">
      <c r="A1034" s="32">
        <v>1253</v>
      </c>
      <c r="B1034" s="33">
        <v>43795</v>
      </c>
      <c r="C1034" s="22">
        <v>43761</v>
      </c>
      <c r="D1034" s="19" t="s">
        <v>417</v>
      </c>
      <c r="E1034" s="66" t="str">
        <f>IF(ISBLANK(LeaveTracker[[#This Row],[Employee Name]]),"-----",VLOOKUP(LeaveTracker[[#This Row],[Employee Name]],'List of Employees'!$B$4:$H$767,7))</f>
        <v>CTO</v>
      </c>
      <c r="F1034" s="66" t="str">
        <f>IF(ISBLANK(LeaveTracker[[#This Row],[Employee Name]]),"-----",VLOOKUP(LeaveTracker[[#This Row],[Employee Name]],'List of Employees'!$B$4:$H$767,6))</f>
        <v>PERMANENT</v>
      </c>
      <c r="G1034" s="24">
        <v>43768</v>
      </c>
      <c r="H1034" s="24">
        <v>43768</v>
      </c>
      <c r="I1034" s="20" t="s">
        <v>82</v>
      </c>
      <c r="J1034" s="42" t="s">
        <v>1001</v>
      </c>
      <c r="K1034" s="50" t="str">
        <f ca="1">LeaveTracker[[#This Row],[Days]]&amp;" "&amp;LeaveTracker[[#This Row],[Type of Leave]]</f>
        <v>1 VL</v>
      </c>
      <c r="L1034" s="23">
        <f ca="1">NETWORKDAYS(LeaveTracker[[#This Row],[Start Date]],LeaveTracker[[#This Row],[End Date]],lstHolidays)</f>
        <v>1</v>
      </c>
      <c r="M1034" s="27"/>
    </row>
    <row r="1035" spans="1:13" ht="30" customHeight="1" x14ac:dyDescent="0.3">
      <c r="A1035" s="32">
        <v>1254</v>
      </c>
      <c r="B1035" s="33">
        <v>43795</v>
      </c>
      <c r="C1035" s="22">
        <v>43762</v>
      </c>
      <c r="D1035" s="20" t="s">
        <v>417</v>
      </c>
      <c r="E1035" s="66" t="str">
        <f>IF(ISBLANK(LeaveTracker[[#This Row],[Employee Name]]),"-----",VLOOKUP(LeaveTracker[[#This Row],[Employee Name]],'List of Employees'!$B$4:$H$767,7))</f>
        <v>CTO</v>
      </c>
      <c r="F1035" s="66" t="str">
        <f>IF(ISBLANK(LeaveTracker[[#This Row],[Employee Name]]),"-----",VLOOKUP(LeaveTracker[[#This Row],[Employee Name]],'List of Employees'!$B$4:$H$767,6))</f>
        <v>PERMANENT</v>
      </c>
      <c r="G1035" s="24">
        <v>43767</v>
      </c>
      <c r="H1035" s="24">
        <v>43767</v>
      </c>
      <c r="I1035" s="20" t="s">
        <v>82</v>
      </c>
      <c r="J1035" s="42" t="s">
        <v>1001</v>
      </c>
      <c r="K1035" s="50" t="str">
        <f ca="1">LeaveTracker[[#This Row],[Days]]&amp;" "&amp;LeaveTracker[[#This Row],[Type of Leave]]</f>
        <v>1 VL</v>
      </c>
      <c r="L1035" s="23">
        <f ca="1">NETWORKDAYS(LeaveTracker[[#This Row],[Start Date]],LeaveTracker[[#This Row],[End Date]],lstHolidays)</f>
        <v>1</v>
      </c>
      <c r="M1035" s="27"/>
    </row>
    <row r="1036" spans="1:13" ht="30" customHeight="1" x14ac:dyDescent="0.3">
      <c r="A1036" s="32">
        <v>1255</v>
      </c>
      <c r="B1036" s="33">
        <v>43795</v>
      </c>
      <c r="C1036" s="22">
        <v>43767</v>
      </c>
      <c r="D1036" s="19" t="s">
        <v>941</v>
      </c>
      <c r="E1036" s="66" t="str">
        <f>IF(ISBLANK(LeaveTracker[[#This Row],[Employee Name]]),"-----",VLOOKUP(LeaveTracker[[#This Row],[Employee Name]],'List of Employees'!$B$4:$H$767,7))</f>
        <v>EEO/ CITY MARKET</v>
      </c>
      <c r="F1036" s="66" t="str">
        <f>IF(ISBLANK(LeaveTracker[[#This Row],[Employee Name]]),"-----",VLOOKUP(LeaveTracker[[#This Row],[Employee Name]],'List of Employees'!$B$4:$H$767,6))</f>
        <v>PERMANENT</v>
      </c>
      <c r="G1036" s="24">
        <v>43822</v>
      </c>
      <c r="H1036" s="24">
        <v>43822</v>
      </c>
      <c r="I1036" s="20" t="s">
        <v>82</v>
      </c>
      <c r="K1036" s="50" t="str">
        <f ca="1">LeaveTracker[[#This Row],[Days]]&amp;" "&amp;LeaveTracker[[#This Row],[Type of Leave]]</f>
        <v>1 VL</v>
      </c>
      <c r="L1036" s="23">
        <f ca="1">NETWORKDAYS(LeaveTracker[[#This Row],[Start Date]],LeaveTracker[[#This Row],[End Date]],lstHolidays)</f>
        <v>1</v>
      </c>
      <c r="M1036" s="27"/>
    </row>
    <row r="1037" spans="1:13" ht="30" customHeight="1" x14ac:dyDescent="0.3">
      <c r="A1037" s="32">
        <v>1255</v>
      </c>
      <c r="B1037" s="33">
        <v>43795</v>
      </c>
      <c r="C1037" s="22">
        <v>43767</v>
      </c>
      <c r="D1037" s="19" t="s">
        <v>941</v>
      </c>
      <c r="E1037" s="66" t="str">
        <f>IF(ISBLANK(LeaveTracker[[#This Row],[Employee Name]]),"-----",VLOOKUP(LeaveTracker[[#This Row],[Employee Name]],'List of Employees'!$B$4:$H$767,7))</f>
        <v>EEO/ CITY MARKET</v>
      </c>
      <c r="F1037" s="66" t="str">
        <f>IF(ISBLANK(LeaveTracker[[#This Row],[Employee Name]]),"-----",VLOOKUP(LeaveTracker[[#This Row],[Employee Name]],'List of Employees'!$B$4:$H$767,6))</f>
        <v>PERMANENT</v>
      </c>
      <c r="G1037" s="24">
        <v>43825</v>
      </c>
      <c r="H1037" s="24">
        <v>43826</v>
      </c>
      <c r="I1037" s="20" t="s">
        <v>82</v>
      </c>
      <c r="K1037" s="50" t="str">
        <f ca="1">LeaveTracker[[#This Row],[Days]]&amp;" "&amp;LeaveTracker[[#This Row],[Type of Leave]]</f>
        <v>2 VL</v>
      </c>
      <c r="L1037" s="23">
        <f ca="1">NETWORKDAYS(LeaveTracker[[#This Row],[Start Date]],LeaveTracker[[#This Row],[End Date]],lstHolidays)</f>
        <v>2</v>
      </c>
      <c r="M1037" s="27"/>
    </row>
    <row r="1038" spans="1:13" ht="30" customHeight="1" x14ac:dyDescent="0.3">
      <c r="A1038" s="32">
        <v>1256</v>
      </c>
      <c r="B1038" s="33">
        <v>43795</v>
      </c>
      <c r="C1038" s="22">
        <v>43761</v>
      </c>
      <c r="D1038" s="19" t="s">
        <v>941</v>
      </c>
      <c r="E1038" s="66" t="str">
        <f>IF(ISBLANK(LeaveTracker[[#This Row],[Employee Name]]),"-----",VLOOKUP(LeaveTracker[[#This Row],[Employee Name]],'List of Employees'!$B$4:$H$767,7))</f>
        <v>EEO/ CITY MARKET</v>
      </c>
      <c r="F1038" s="66" t="str">
        <f>IF(ISBLANK(LeaveTracker[[#This Row],[Employee Name]]),"-----",VLOOKUP(LeaveTracker[[#This Row],[Employee Name]],'List of Employees'!$B$4:$H$767,6))</f>
        <v>PERMANENT</v>
      </c>
      <c r="G1038" s="24">
        <v>43760</v>
      </c>
      <c r="H1038" s="24">
        <v>43760</v>
      </c>
      <c r="I1038" s="20" t="s">
        <v>81</v>
      </c>
      <c r="K1038" s="50" t="str">
        <f ca="1">LeaveTracker[[#This Row],[Days]]&amp;" "&amp;LeaveTracker[[#This Row],[Type of Leave]]</f>
        <v>1 SL</v>
      </c>
      <c r="L1038" s="23">
        <f ca="1">NETWORKDAYS(LeaveTracker[[#This Row],[Start Date]],LeaveTracker[[#This Row],[End Date]],lstHolidays)</f>
        <v>1</v>
      </c>
      <c r="M1038" s="27"/>
    </row>
    <row r="1039" spans="1:13" ht="30" customHeight="1" x14ac:dyDescent="0.3">
      <c r="A1039" s="32">
        <v>1257</v>
      </c>
      <c r="B1039" s="33">
        <v>43795</v>
      </c>
      <c r="C1039" s="22">
        <v>43732</v>
      </c>
      <c r="D1039" s="19" t="s">
        <v>941</v>
      </c>
      <c r="E1039" s="66" t="str">
        <f>IF(ISBLANK(LeaveTracker[[#This Row],[Employee Name]]),"-----",VLOOKUP(LeaveTracker[[#This Row],[Employee Name]],'List of Employees'!$B$4:$H$767,7))</f>
        <v>EEO/ CITY MARKET</v>
      </c>
      <c r="F1039" s="66" t="str">
        <f>IF(ISBLANK(LeaveTracker[[#This Row],[Employee Name]]),"-----",VLOOKUP(LeaveTracker[[#This Row],[Employee Name]],'List of Employees'!$B$4:$H$767,6))</f>
        <v>PERMANENT</v>
      </c>
      <c r="G1039" s="24">
        <v>43724</v>
      </c>
      <c r="H1039" s="24">
        <v>43728</v>
      </c>
      <c r="I1039" s="20" t="s">
        <v>82</v>
      </c>
      <c r="K1039" s="50" t="str">
        <f ca="1">LeaveTracker[[#This Row],[Days]]&amp;" "&amp;LeaveTracker[[#This Row],[Type of Leave]]</f>
        <v>5 VL</v>
      </c>
      <c r="L1039" s="23">
        <f ca="1">NETWORKDAYS(LeaveTracker[[#This Row],[Start Date]],LeaveTracker[[#This Row],[End Date]],lstHolidays)</f>
        <v>5</v>
      </c>
      <c r="M1039" s="27"/>
    </row>
    <row r="1040" spans="1:13" ht="30" customHeight="1" x14ac:dyDescent="0.3">
      <c r="A1040" s="32">
        <v>1257</v>
      </c>
      <c r="B1040" s="33">
        <v>43795</v>
      </c>
      <c r="C1040" s="22">
        <v>43732</v>
      </c>
      <c r="D1040" s="19" t="s">
        <v>941</v>
      </c>
      <c r="E1040" s="66" t="str">
        <f>IF(ISBLANK(LeaveTracker[[#This Row],[Employee Name]]),"-----",VLOOKUP(LeaveTracker[[#This Row],[Employee Name]],'List of Employees'!$B$4:$H$767,7))</f>
        <v>EEO/ CITY MARKET</v>
      </c>
      <c r="F1040" s="66" t="str">
        <f>IF(ISBLANK(LeaveTracker[[#This Row],[Employee Name]]),"-----",VLOOKUP(LeaveTracker[[#This Row],[Employee Name]],'List of Employees'!$B$4:$H$767,6))</f>
        <v>PERMANENT</v>
      </c>
      <c r="G1040" s="24">
        <v>43734</v>
      </c>
      <c r="H1040" s="24">
        <v>43734</v>
      </c>
      <c r="I1040" s="20" t="s">
        <v>82</v>
      </c>
      <c r="K1040" s="50" t="str">
        <f ca="1">LeaveTracker[[#This Row],[Days]]&amp;" "&amp;LeaveTracker[[#This Row],[Type of Leave]]</f>
        <v>1 VL</v>
      </c>
      <c r="L1040" s="23">
        <f ca="1">NETWORKDAYS(LeaveTracker[[#This Row],[Start Date]],LeaveTracker[[#This Row],[End Date]],lstHolidays)</f>
        <v>1</v>
      </c>
      <c r="M1040" s="27"/>
    </row>
    <row r="1041" spans="1:13" ht="30" customHeight="1" x14ac:dyDescent="0.3">
      <c r="A1041" s="32">
        <v>1258</v>
      </c>
      <c r="B1041" s="33">
        <v>43795</v>
      </c>
      <c r="C1041" s="22">
        <v>43762</v>
      </c>
      <c r="D1041" s="19" t="s">
        <v>421</v>
      </c>
      <c r="E1041" s="66" t="str">
        <f>IF(ISBLANK(LeaveTracker[[#This Row],[Employee Name]]),"-----",VLOOKUP(LeaveTracker[[#This Row],[Employee Name]],'List of Employees'!$B$4:$H$767,7))</f>
        <v>CTO</v>
      </c>
      <c r="F1041" s="66" t="str">
        <f>IF(ISBLANK(LeaveTracker[[#This Row],[Employee Name]]),"-----",VLOOKUP(LeaveTracker[[#This Row],[Employee Name]],'List of Employees'!$B$4:$H$767,6))</f>
        <v>PERMANENT</v>
      </c>
      <c r="G1041" s="24">
        <v>43759</v>
      </c>
      <c r="H1041" s="24">
        <v>43761</v>
      </c>
      <c r="I1041" s="20" t="s">
        <v>81</v>
      </c>
      <c r="K1041" s="50" t="str">
        <f ca="1">LeaveTracker[[#This Row],[Days]]&amp;" "&amp;LeaveTracker[[#This Row],[Type of Leave]]</f>
        <v>3 SL</v>
      </c>
      <c r="L1041" s="23">
        <f ca="1">NETWORKDAYS(LeaveTracker[[#This Row],[Start Date]],LeaveTracker[[#This Row],[End Date]],lstHolidays)</f>
        <v>3</v>
      </c>
      <c r="M1041" s="27"/>
    </row>
    <row r="1042" spans="1:13" ht="30" customHeight="1" x14ac:dyDescent="0.3">
      <c r="A1042" s="32">
        <v>1259</v>
      </c>
      <c r="B1042" s="33">
        <v>43795</v>
      </c>
      <c r="C1042" s="22">
        <v>43766</v>
      </c>
      <c r="D1042" s="19" t="s">
        <v>426</v>
      </c>
      <c r="E1042" s="66" t="str">
        <f>IF(ISBLANK(LeaveTracker[[#This Row],[Employee Name]]),"-----",VLOOKUP(LeaveTracker[[#This Row],[Employee Name]],'List of Employees'!$B$4:$H$767,7))</f>
        <v>CTO</v>
      </c>
      <c r="F1042" s="66" t="str">
        <f>IF(ISBLANK(LeaveTracker[[#This Row],[Employee Name]]),"-----",VLOOKUP(LeaveTracker[[#This Row],[Employee Name]],'List of Employees'!$B$4:$H$767,6))</f>
        <v>PERMANENT</v>
      </c>
      <c r="G1042" s="24">
        <v>43763</v>
      </c>
      <c r="H1042" s="24">
        <v>43763</v>
      </c>
      <c r="I1042" s="20" t="s">
        <v>81</v>
      </c>
      <c r="K1042" s="50" t="str">
        <f ca="1">LeaveTracker[[#This Row],[Days]]&amp;" "&amp;LeaveTracker[[#This Row],[Type of Leave]]</f>
        <v>1 SL</v>
      </c>
      <c r="L1042" s="23">
        <f ca="1">NETWORKDAYS(LeaveTracker[[#This Row],[Start Date]],LeaveTracker[[#This Row],[End Date]],lstHolidays)</f>
        <v>1</v>
      </c>
      <c r="M1042" s="27"/>
    </row>
    <row r="1043" spans="1:13" ht="30" customHeight="1" x14ac:dyDescent="0.3">
      <c r="A1043" s="32">
        <v>1260</v>
      </c>
      <c r="B1043" s="33">
        <v>43795</v>
      </c>
      <c r="C1043" s="24">
        <v>43767</v>
      </c>
      <c r="D1043" s="20" t="s">
        <v>427</v>
      </c>
      <c r="E1043" s="66" t="str">
        <f>IF(ISBLANK(LeaveTracker[[#This Row],[Employee Name]]),"-----",VLOOKUP(LeaveTracker[[#This Row],[Employee Name]],'List of Employees'!$B$4:$H$767,7))</f>
        <v>HRMO</v>
      </c>
      <c r="F1043" s="66" t="str">
        <f>IF(ISBLANK(LeaveTracker[[#This Row],[Employee Name]]),"-----",VLOOKUP(LeaveTracker[[#This Row],[Employee Name]],'List of Employees'!$B$4:$H$767,6))</f>
        <v>PERMANENT</v>
      </c>
      <c r="G1043" s="24">
        <v>43767</v>
      </c>
      <c r="H1043" s="24">
        <v>43769</v>
      </c>
      <c r="I1043" s="20" t="s">
        <v>82</v>
      </c>
      <c r="K1043" s="50" t="str">
        <f ca="1">LeaveTracker[[#This Row],[Days]]&amp;" "&amp;LeaveTracker[[#This Row],[Type of Leave]]</f>
        <v>3 VL</v>
      </c>
      <c r="L1043" s="23">
        <f ca="1">NETWORKDAYS(LeaveTracker[[#This Row],[Start Date]],LeaveTracker[[#This Row],[End Date]],lstHolidays)</f>
        <v>3</v>
      </c>
      <c r="M1043" s="27"/>
    </row>
    <row r="1044" spans="1:13" ht="30" customHeight="1" x14ac:dyDescent="0.3">
      <c r="A1044" s="32">
        <v>1261</v>
      </c>
      <c r="B1044" s="33">
        <v>43795</v>
      </c>
      <c r="C1044" s="24">
        <v>43749</v>
      </c>
      <c r="D1044" s="20" t="s">
        <v>331</v>
      </c>
      <c r="E1044" s="66" t="str">
        <f>IF(ISBLANK(LeaveTracker[[#This Row],[Employee Name]]),"-----",VLOOKUP(LeaveTracker[[#This Row],[Employee Name]],'List of Employees'!$B$4:$H$767,7))</f>
        <v>INTERNAL</v>
      </c>
      <c r="F1044" s="66" t="str">
        <f>IF(ISBLANK(LeaveTracker[[#This Row],[Employee Name]]),"-----",VLOOKUP(LeaveTracker[[#This Row],[Employee Name]],'List of Employees'!$B$4:$H$767,6))</f>
        <v>PERMANENT</v>
      </c>
      <c r="G1044" s="24">
        <v>43749</v>
      </c>
      <c r="H1044" s="24">
        <v>43749</v>
      </c>
      <c r="I1044" s="20" t="s">
        <v>81</v>
      </c>
      <c r="K1044" s="50" t="str">
        <f ca="1">LeaveTracker[[#This Row],[Days]]&amp;" "&amp;LeaveTracker[[#This Row],[Type of Leave]]</f>
        <v>1 SL</v>
      </c>
      <c r="L1044" s="23">
        <f ca="1">NETWORKDAYS(LeaveTracker[[#This Row],[Start Date]],LeaveTracker[[#This Row],[End Date]],lstHolidays)</f>
        <v>1</v>
      </c>
      <c r="M1044" s="27"/>
    </row>
    <row r="1045" spans="1:13" ht="30" customHeight="1" x14ac:dyDescent="0.3">
      <c r="A1045" s="32">
        <v>1262</v>
      </c>
      <c r="B1045" s="33">
        <v>43795</v>
      </c>
      <c r="C1045" s="22">
        <v>43766</v>
      </c>
      <c r="D1045" s="19" t="s">
        <v>434</v>
      </c>
      <c r="E1045" s="66" t="str">
        <f>IF(ISBLANK(LeaveTracker[[#This Row],[Employee Name]]),"-----",VLOOKUP(LeaveTracker[[#This Row],[Employee Name]],'List of Employees'!$B$4:$H$767,7))</f>
        <v>INTERNAL</v>
      </c>
      <c r="F1045" s="66" t="str">
        <f>IF(ISBLANK(LeaveTracker[[#This Row],[Employee Name]]),"-----",VLOOKUP(LeaveTracker[[#This Row],[Employee Name]],'List of Employees'!$B$4:$H$767,6))</f>
        <v>PERMANENT</v>
      </c>
      <c r="G1045" s="24">
        <v>43761</v>
      </c>
      <c r="H1045" s="24">
        <v>43763</v>
      </c>
      <c r="I1045" s="20" t="s">
        <v>81</v>
      </c>
      <c r="K1045" s="50" t="str">
        <f ca="1">LeaveTracker[[#This Row],[Days]]&amp;" "&amp;LeaveTracker[[#This Row],[Type of Leave]]</f>
        <v>3 SL</v>
      </c>
      <c r="L1045" s="23">
        <f ca="1">NETWORKDAYS(LeaveTracker[[#This Row],[Start Date]],LeaveTracker[[#This Row],[End Date]],lstHolidays)</f>
        <v>3</v>
      </c>
      <c r="M1045" s="27"/>
    </row>
    <row r="1046" spans="1:13" ht="30" customHeight="1" x14ac:dyDescent="0.3">
      <c r="A1046" s="32">
        <v>1263</v>
      </c>
      <c r="B1046" s="33">
        <v>43795</v>
      </c>
      <c r="C1046" s="31">
        <v>44900</v>
      </c>
      <c r="D1046" s="20" t="s">
        <v>199</v>
      </c>
      <c r="E1046" s="66" t="str">
        <f>IF(ISBLANK(LeaveTracker[[#This Row],[Employee Name]]),"-----",VLOOKUP(LeaveTracker[[#This Row],[Employee Name]],'List of Employees'!$B$4:$H$767,7))</f>
        <v>PICNIC GROVE</v>
      </c>
      <c r="F1046" s="66" t="str">
        <f>IF(ISBLANK(LeaveTracker[[#This Row],[Employee Name]]),"-----",VLOOKUP(LeaveTracker[[#This Row],[Employee Name]],'List of Employees'!$B$4:$H$767,6))</f>
        <v>PERMANENT</v>
      </c>
      <c r="G1046" s="24"/>
      <c r="H1046" s="24"/>
      <c r="I1046" s="20" t="s">
        <v>297</v>
      </c>
      <c r="J1046" s="42" t="s">
        <v>435</v>
      </c>
      <c r="K1046" s="50" t="str">
        <f ca="1">LeaveTracker[[#This Row],[Days]]&amp;" "&amp;LeaveTracker[[#This Row],[Type of Leave]]</f>
        <v>0 OTHER</v>
      </c>
      <c r="L1046" s="23">
        <f ca="1">NETWORKDAYS(LeaveTracker[[#This Row],[Start Date]],LeaveTracker[[#This Row],[End Date]],lstHolidays)</f>
        <v>0</v>
      </c>
      <c r="M1046" s="27"/>
    </row>
    <row r="1047" spans="1:13" ht="30" customHeight="1" x14ac:dyDescent="0.3">
      <c r="A1047" s="32">
        <v>1264</v>
      </c>
      <c r="B1047" s="33">
        <v>43795</v>
      </c>
      <c r="C1047" s="22">
        <v>43756</v>
      </c>
      <c r="D1047" s="19" t="s">
        <v>439</v>
      </c>
      <c r="E1047" s="66" t="str">
        <f>IF(ISBLANK(LeaveTracker[[#This Row],[Employee Name]]),"-----",VLOOKUP(LeaveTracker[[#This Row],[Employee Name]],'List of Employees'!$B$4:$H$767,7))</f>
        <v>ACCOUNTING</v>
      </c>
      <c r="F1047" s="66" t="str">
        <f>IF(ISBLANK(LeaveTracker[[#This Row],[Employee Name]]),"-----",VLOOKUP(LeaveTracker[[#This Row],[Employee Name]],'List of Employees'!$B$4:$H$767,6))</f>
        <v>PERMANENT</v>
      </c>
      <c r="G1047" s="24">
        <v>43745</v>
      </c>
      <c r="H1047" s="24">
        <v>43769</v>
      </c>
      <c r="I1047" s="20" t="s">
        <v>81</v>
      </c>
      <c r="K1047" s="50" t="str">
        <f ca="1">LeaveTracker[[#This Row],[Days]]&amp;" "&amp;LeaveTracker[[#This Row],[Type of Leave]]</f>
        <v>19 SL</v>
      </c>
      <c r="L1047" s="23">
        <f ca="1">NETWORKDAYS(LeaveTracker[[#This Row],[Start Date]],LeaveTracker[[#This Row],[End Date]],lstHolidays)</f>
        <v>19</v>
      </c>
      <c r="M1047" s="27"/>
    </row>
    <row r="1048" spans="1:13" ht="30" customHeight="1" x14ac:dyDescent="0.3">
      <c r="A1048" s="32">
        <v>1265</v>
      </c>
      <c r="B1048" s="33">
        <v>43795</v>
      </c>
      <c r="C1048" s="22">
        <v>43756</v>
      </c>
      <c r="D1048" s="20" t="s">
        <v>439</v>
      </c>
      <c r="E1048" s="66" t="str">
        <f>IF(ISBLANK(LeaveTracker[[#This Row],[Employee Name]]),"-----",VLOOKUP(LeaveTracker[[#This Row],[Employee Name]],'List of Employees'!$B$4:$H$767,7))</f>
        <v>ACCOUNTING</v>
      </c>
      <c r="F1048" s="66" t="str">
        <f>IF(ISBLANK(LeaveTracker[[#This Row],[Employee Name]]),"-----",VLOOKUP(LeaveTracker[[#This Row],[Employee Name]],'List of Employees'!$B$4:$H$767,6))</f>
        <v>PERMANENT</v>
      </c>
      <c r="G1048" s="24">
        <v>43738</v>
      </c>
      <c r="H1048" s="24">
        <v>43739</v>
      </c>
      <c r="I1048" s="19"/>
      <c r="K1048" s="50" t="str">
        <f ca="1">LeaveTracker[[#This Row],[Days]]&amp;" "&amp;LeaveTracker[[#This Row],[Type of Leave]]</f>
        <v xml:space="preserve">2 </v>
      </c>
      <c r="L1048" s="23">
        <f ca="1">NETWORKDAYS(LeaveTracker[[#This Row],[Start Date]],LeaveTracker[[#This Row],[End Date]],lstHolidays)</f>
        <v>2</v>
      </c>
      <c r="M1048" s="27"/>
    </row>
    <row r="1049" spans="1:13" ht="30" customHeight="1" x14ac:dyDescent="0.3">
      <c r="A1049" s="32">
        <v>1265</v>
      </c>
      <c r="B1049" s="33">
        <v>43795</v>
      </c>
      <c r="C1049" s="22">
        <v>43756</v>
      </c>
      <c r="D1049" s="20" t="s">
        <v>439</v>
      </c>
      <c r="E1049" s="66" t="str">
        <f>IF(ISBLANK(LeaveTracker[[#This Row],[Employee Name]]),"-----",VLOOKUP(LeaveTracker[[#This Row],[Employee Name]],'List of Employees'!$B$4:$H$767,7))</f>
        <v>ACCOUNTING</v>
      </c>
      <c r="F1049" s="66" t="str">
        <f>IF(ISBLANK(LeaveTracker[[#This Row],[Employee Name]]),"-----",VLOOKUP(LeaveTracker[[#This Row],[Employee Name]],'List of Employees'!$B$4:$H$767,6))</f>
        <v>PERMANENT</v>
      </c>
      <c r="G1049" s="24">
        <v>43741</v>
      </c>
      <c r="H1049" s="24">
        <v>43742</v>
      </c>
      <c r="I1049" s="19"/>
      <c r="K1049" s="50" t="str">
        <f ca="1">LeaveTracker[[#This Row],[Days]]&amp;" "&amp;LeaveTracker[[#This Row],[Type of Leave]]</f>
        <v xml:space="preserve">2 </v>
      </c>
      <c r="L1049" s="23">
        <f ca="1">NETWORKDAYS(LeaveTracker[[#This Row],[Start Date]],LeaveTracker[[#This Row],[End Date]],lstHolidays)</f>
        <v>2</v>
      </c>
      <c r="M1049" s="27"/>
    </row>
    <row r="1050" spans="1:13" ht="30" customHeight="1" x14ac:dyDescent="0.3">
      <c r="A1050" s="32">
        <v>1266</v>
      </c>
      <c r="B1050" s="33">
        <v>43795</v>
      </c>
      <c r="C1050" s="22">
        <v>43766</v>
      </c>
      <c r="D1050" s="19" t="s">
        <v>442</v>
      </c>
      <c r="E1050" s="66" t="str">
        <f>IF(ISBLANK(LeaveTracker[[#This Row],[Employee Name]]),"-----",VLOOKUP(LeaveTracker[[#This Row],[Employee Name]],'List of Employees'!$B$4:$H$767,7))</f>
        <v>GSO</v>
      </c>
      <c r="F1050" s="66" t="str">
        <f>IF(ISBLANK(LeaveTracker[[#This Row],[Employee Name]]),"-----",VLOOKUP(LeaveTracker[[#This Row],[Employee Name]],'List of Employees'!$B$4:$H$767,6))</f>
        <v>PERMANENT</v>
      </c>
      <c r="G1050" s="24">
        <v>43761</v>
      </c>
      <c r="H1050" s="24">
        <v>43761</v>
      </c>
      <c r="I1050" s="20" t="s">
        <v>81</v>
      </c>
      <c r="K1050" s="50" t="str">
        <f ca="1">LeaveTracker[[#This Row],[Days]]&amp;" "&amp;LeaveTracker[[#This Row],[Type of Leave]]</f>
        <v>1 SL</v>
      </c>
      <c r="L1050" s="23">
        <f ca="1">NETWORKDAYS(LeaveTracker[[#This Row],[Start Date]],LeaveTracker[[#This Row],[End Date]],lstHolidays)</f>
        <v>1</v>
      </c>
      <c r="M1050" s="27"/>
    </row>
    <row r="1051" spans="1:13" ht="30" customHeight="1" x14ac:dyDescent="0.3">
      <c r="A1051" s="32">
        <v>1266</v>
      </c>
      <c r="B1051" s="33">
        <v>43795</v>
      </c>
      <c r="C1051" s="22">
        <v>43767</v>
      </c>
      <c r="D1051" s="19" t="s">
        <v>442</v>
      </c>
      <c r="E1051" s="66" t="str">
        <f>IF(ISBLANK(LeaveTracker[[#This Row],[Employee Name]]),"-----",VLOOKUP(LeaveTracker[[#This Row],[Employee Name]],'List of Employees'!$B$4:$H$767,7))</f>
        <v>GSO</v>
      </c>
      <c r="F1051" s="66" t="str">
        <f>IF(ISBLANK(LeaveTracker[[#This Row],[Employee Name]]),"-----",VLOOKUP(LeaveTracker[[#This Row],[Employee Name]],'List of Employees'!$B$4:$H$767,6))</f>
        <v>PERMANENT</v>
      </c>
      <c r="G1051" s="24">
        <v>43763</v>
      </c>
      <c r="H1051" s="24">
        <v>43763</v>
      </c>
      <c r="I1051" s="20" t="s">
        <v>81</v>
      </c>
      <c r="K1051" s="50" t="str">
        <f ca="1">LeaveTracker[[#This Row],[Days]]&amp;" "&amp;LeaveTracker[[#This Row],[Type of Leave]]</f>
        <v>1 SL</v>
      </c>
      <c r="L1051" s="23">
        <f ca="1">NETWORKDAYS(LeaveTracker[[#This Row],[Start Date]],LeaveTracker[[#This Row],[End Date]],lstHolidays)</f>
        <v>1</v>
      </c>
      <c r="M1051" s="27"/>
    </row>
    <row r="1052" spans="1:13" ht="30" customHeight="1" x14ac:dyDescent="0.3">
      <c r="A1052" s="32">
        <v>1267</v>
      </c>
      <c r="B1052" s="33">
        <v>43795</v>
      </c>
      <c r="C1052" s="22">
        <v>43738</v>
      </c>
      <c r="D1052" s="19" t="s">
        <v>445</v>
      </c>
      <c r="E1052" s="66" t="str">
        <f>IF(ISBLANK(LeaveTracker[[#This Row],[Employee Name]]),"-----",VLOOKUP(LeaveTracker[[#This Row],[Employee Name]],'List of Employees'!$B$4:$H$767,7))</f>
        <v>CTO</v>
      </c>
      <c r="F1052" s="66" t="str">
        <f>IF(ISBLANK(LeaveTracker[[#This Row],[Employee Name]]),"-----",VLOOKUP(LeaveTracker[[#This Row],[Employee Name]],'List of Employees'!$B$4:$H$767,6))</f>
        <v>PERMANENT</v>
      </c>
      <c r="G1052" s="24"/>
      <c r="H1052" s="24"/>
      <c r="I1052" s="20" t="s">
        <v>297</v>
      </c>
      <c r="J1052" s="42" t="s">
        <v>105</v>
      </c>
      <c r="K1052" s="50" t="str">
        <f ca="1">LeaveTracker[[#This Row],[Days]]&amp;" "&amp;LeaveTracker[[#This Row],[Type of Leave]]</f>
        <v>0 OTHER</v>
      </c>
      <c r="L1052" s="23">
        <f ca="1">NETWORKDAYS(LeaveTracker[[#This Row],[Start Date]],LeaveTracker[[#This Row],[End Date]],lstHolidays)</f>
        <v>0</v>
      </c>
      <c r="M1052" s="27"/>
    </row>
    <row r="1053" spans="1:13" ht="30" customHeight="1" x14ac:dyDescent="0.3">
      <c r="A1053" s="32">
        <v>1268</v>
      </c>
      <c r="B1053" s="33">
        <v>43795</v>
      </c>
      <c r="C1053" s="22">
        <v>43761</v>
      </c>
      <c r="D1053" s="19" t="s">
        <v>448</v>
      </c>
      <c r="E1053" s="66" t="str">
        <f>IF(ISBLANK(LeaveTracker[[#This Row],[Employee Name]]),"-----",VLOOKUP(LeaveTracker[[#This Row],[Employee Name]],'List of Employees'!$B$4:$H$767,7))</f>
        <v>CEO</v>
      </c>
      <c r="F1053" s="66" t="str">
        <f>IF(ISBLANK(LeaveTracker[[#This Row],[Employee Name]]),"-----",VLOOKUP(LeaveTracker[[#This Row],[Employee Name]],'List of Employees'!$B$4:$H$767,6))</f>
        <v>PERMANENT</v>
      </c>
      <c r="G1053" s="24">
        <v>43760</v>
      </c>
      <c r="H1053" s="24">
        <v>43760</v>
      </c>
      <c r="I1053" s="20" t="s">
        <v>81</v>
      </c>
      <c r="K1053" s="50" t="str">
        <f ca="1">LeaveTracker[[#This Row],[Days]]&amp;" "&amp;LeaveTracker[[#This Row],[Type of Leave]]</f>
        <v>1 SL</v>
      </c>
      <c r="L1053" s="23">
        <f ca="1">NETWORKDAYS(LeaveTracker[[#This Row],[Start Date]],LeaveTracker[[#This Row],[End Date]],lstHolidays)</f>
        <v>1</v>
      </c>
      <c r="M1053" s="27"/>
    </row>
    <row r="1054" spans="1:13" ht="30" customHeight="1" x14ac:dyDescent="0.3">
      <c r="A1054" s="32">
        <v>1269</v>
      </c>
      <c r="B1054" s="33">
        <v>43795</v>
      </c>
      <c r="C1054" s="22">
        <v>43761</v>
      </c>
      <c r="D1054" s="20" t="s">
        <v>451</v>
      </c>
      <c r="E1054" s="66" t="str">
        <f>IF(ISBLANK(LeaveTracker[[#This Row],[Employee Name]]),"-----",VLOOKUP(LeaveTracker[[#This Row],[Employee Name]],'List of Employees'!$B$4:$H$767,7))</f>
        <v>CEO</v>
      </c>
      <c r="F1054" s="66" t="str">
        <f>IF(ISBLANK(LeaveTracker[[#This Row],[Employee Name]]),"-----",VLOOKUP(LeaveTracker[[#This Row],[Employee Name]],'List of Employees'!$B$4:$H$767,6))</f>
        <v>PERMANENT</v>
      </c>
      <c r="G1054" s="21">
        <v>43760</v>
      </c>
      <c r="H1054" s="24">
        <v>43760</v>
      </c>
      <c r="I1054" s="20" t="s">
        <v>81</v>
      </c>
      <c r="K1054" s="50" t="str">
        <f ca="1">LeaveTracker[[#This Row],[Days]]&amp;" "&amp;LeaveTracker[[#This Row],[Type of Leave]]</f>
        <v>1 SL</v>
      </c>
      <c r="L1054" s="23">
        <f ca="1">NETWORKDAYS(LeaveTracker[[#This Row],[Start Date]],LeaveTracker[[#This Row],[End Date]],lstHolidays)</f>
        <v>1</v>
      </c>
      <c r="M1054" s="27"/>
    </row>
    <row r="1055" spans="1:13" ht="30" customHeight="1" x14ac:dyDescent="0.3">
      <c r="A1055" s="32">
        <v>1270</v>
      </c>
      <c r="B1055" s="33">
        <v>43795</v>
      </c>
      <c r="C1055" s="22">
        <v>43761</v>
      </c>
      <c r="D1055" s="19" t="s">
        <v>455</v>
      </c>
      <c r="E1055" s="66" t="str">
        <f>IF(ISBLANK(LeaveTracker[[#This Row],[Employee Name]]),"-----",VLOOKUP(LeaveTracker[[#This Row],[Employee Name]],'List of Employees'!$B$4:$H$767,7))</f>
        <v>CEO</v>
      </c>
      <c r="F1055" s="66" t="str">
        <f>IF(ISBLANK(LeaveTracker[[#This Row],[Employee Name]]),"-----",VLOOKUP(LeaveTracker[[#This Row],[Employee Name]],'List of Employees'!$B$4:$H$767,6))</f>
        <v>PERMANENT</v>
      </c>
      <c r="G1055" s="24">
        <v>43760</v>
      </c>
      <c r="H1055" s="24">
        <v>43760</v>
      </c>
      <c r="I1055" s="20" t="s">
        <v>81</v>
      </c>
      <c r="K1055" s="50" t="str">
        <f ca="1">LeaveTracker[[#This Row],[Days]]&amp;" "&amp;LeaveTracker[[#This Row],[Type of Leave]]</f>
        <v>1 SL</v>
      </c>
      <c r="L1055" s="23">
        <f ca="1">NETWORKDAYS(LeaveTracker[[#This Row],[Start Date]],LeaveTracker[[#This Row],[End Date]],lstHolidays)</f>
        <v>1</v>
      </c>
      <c r="M1055" s="27"/>
    </row>
    <row r="1056" spans="1:13" ht="30" customHeight="1" x14ac:dyDescent="0.3">
      <c r="A1056" s="32">
        <v>1271</v>
      </c>
      <c r="B1056" s="33">
        <v>43795</v>
      </c>
      <c r="C1056" s="22">
        <v>43766</v>
      </c>
      <c r="D1056" s="19" t="s">
        <v>458</v>
      </c>
      <c r="E1056" s="66" t="str">
        <f>IF(ISBLANK(LeaveTracker[[#This Row],[Employee Name]]),"-----",VLOOKUP(LeaveTracker[[#This Row],[Employee Name]],'List of Employees'!$B$4:$H$767,7))</f>
        <v>HRMO</v>
      </c>
      <c r="F1056" s="66" t="str">
        <f>IF(ISBLANK(LeaveTracker[[#This Row],[Employee Name]]),"-----",VLOOKUP(LeaveTracker[[#This Row],[Employee Name]],'List of Employees'!$B$4:$H$767,6))</f>
        <v>PERMANENT</v>
      </c>
      <c r="G1056" s="24">
        <v>43762</v>
      </c>
      <c r="H1056" s="24">
        <v>43762</v>
      </c>
      <c r="I1056" s="20" t="s">
        <v>81</v>
      </c>
      <c r="K1056" s="50" t="str">
        <f ca="1">LeaveTracker[[#This Row],[Days]]&amp;" "&amp;LeaveTracker[[#This Row],[Type of Leave]]</f>
        <v>1 SL</v>
      </c>
      <c r="L1056" s="23">
        <f ca="1">NETWORKDAYS(LeaveTracker[[#This Row],[Start Date]],LeaveTracker[[#This Row],[End Date]],lstHolidays)</f>
        <v>1</v>
      </c>
      <c r="M1056" s="27"/>
    </row>
    <row r="1057" spans="1:13" ht="30" customHeight="1" x14ac:dyDescent="0.3">
      <c r="A1057" s="32">
        <v>1272</v>
      </c>
      <c r="B1057" s="33">
        <v>43795</v>
      </c>
      <c r="C1057" s="22">
        <v>43761</v>
      </c>
      <c r="D1057" s="19" t="s">
        <v>422</v>
      </c>
      <c r="E1057" s="66" t="str">
        <f>IF(ISBLANK(LeaveTracker[[#This Row],[Employee Name]]),"-----",VLOOKUP(LeaveTracker[[#This Row],[Employee Name]],'List of Employees'!$B$4:$H$767,7))</f>
        <v>PICNIC GROVE</v>
      </c>
      <c r="F1057" s="66" t="str">
        <f>IF(ISBLANK(LeaveTracker[[#This Row],[Employee Name]]),"-----",VLOOKUP(LeaveTracker[[#This Row],[Employee Name]],'List of Employees'!$B$4:$H$767,6))</f>
        <v>PERMANENT</v>
      </c>
      <c r="G1057" s="24">
        <v>43745</v>
      </c>
      <c r="H1057" s="24">
        <v>43770</v>
      </c>
      <c r="I1057" s="20" t="s">
        <v>81</v>
      </c>
      <c r="K1057" s="50" t="str">
        <f ca="1">LeaveTracker[[#This Row],[Days]]&amp;" "&amp;LeaveTracker[[#This Row],[Type of Leave]]</f>
        <v>19 SL</v>
      </c>
      <c r="L1057" s="23">
        <f ca="1">NETWORKDAYS(LeaveTracker[[#This Row],[Start Date]],LeaveTracker[[#This Row],[End Date]],lstHolidays)</f>
        <v>19</v>
      </c>
      <c r="M1057" s="27"/>
    </row>
    <row r="1058" spans="1:13" ht="30" customHeight="1" x14ac:dyDescent="0.3">
      <c r="A1058" s="32">
        <v>1272</v>
      </c>
      <c r="B1058" s="33">
        <v>43795</v>
      </c>
      <c r="C1058" s="22">
        <v>43761</v>
      </c>
      <c r="D1058" s="19" t="s">
        <v>422</v>
      </c>
      <c r="E1058" s="66" t="str">
        <f>IF(ISBLANK(LeaveTracker[[#This Row],[Employee Name]]),"-----",VLOOKUP(LeaveTracker[[#This Row],[Employee Name]],'List of Employees'!$B$4:$H$767,7))</f>
        <v>PICNIC GROVE</v>
      </c>
      <c r="F1058" s="66" t="str">
        <f>IF(ISBLANK(LeaveTracker[[#This Row],[Employee Name]]),"-----",VLOOKUP(LeaveTracker[[#This Row],[Employee Name]],'List of Employees'!$B$4:$H$767,6))</f>
        <v>PERMANENT</v>
      </c>
      <c r="G1058" s="24">
        <v>43773</v>
      </c>
      <c r="H1058" s="24">
        <v>43777</v>
      </c>
      <c r="I1058" s="20" t="s">
        <v>81</v>
      </c>
      <c r="K1058" s="50" t="str">
        <f ca="1">LeaveTracker[[#This Row],[Days]]&amp;" "&amp;LeaveTracker[[#This Row],[Type of Leave]]</f>
        <v>5 SL</v>
      </c>
      <c r="L1058" s="23">
        <f ca="1">NETWORKDAYS(LeaveTracker[[#This Row],[Start Date]],LeaveTracker[[#This Row],[End Date]],lstHolidays)</f>
        <v>5</v>
      </c>
      <c r="M1058" s="27"/>
    </row>
    <row r="1059" spans="1:13" ht="30" customHeight="1" x14ac:dyDescent="0.3">
      <c r="A1059" s="32">
        <v>1273</v>
      </c>
      <c r="B1059" s="33">
        <v>43795</v>
      </c>
      <c r="C1059" s="22">
        <v>43752</v>
      </c>
      <c r="D1059" s="19" t="s">
        <v>463</v>
      </c>
      <c r="E1059" s="66" t="str">
        <f>IF(ISBLANK(LeaveTracker[[#This Row],[Employee Name]]),"-----",VLOOKUP(LeaveTracker[[#This Row],[Employee Name]],'List of Employees'!$B$4:$H$767,7))</f>
        <v>ASSESSORS OFFICE</v>
      </c>
      <c r="F1059" s="66" t="str">
        <f>IF(ISBLANK(LeaveTracker[[#This Row],[Employee Name]]),"-----",VLOOKUP(LeaveTracker[[#This Row],[Employee Name]],'List of Employees'!$B$4:$H$767,6))</f>
        <v>PERMANENT</v>
      </c>
      <c r="G1059" s="24">
        <v>43759</v>
      </c>
      <c r="H1059" s="24">
        <v>43763</v>
      </c>
      <c r="I1059" s="20" t="s">
        <v>82</v>
      </c>
      <c r="K1059" s="50" t="str">
        <f ca="1">LeaveTracker[[#This Row],[Days]]&amp;" "&amp;LeaveTracker[[#This Row],[Type of Leave]]</f>
        <v>5 VL</v>
      </c>
      <c r="L1059" s="23">
        <f ca="1">NETWORKDAYS(LeaveTracker[[#This Row],[Start Date]],LeaveTracker[[#This Row],[End Date]],lstHolidays)</f>
        <v>5</v>
      </c>
      <c r="M1059" s="27"/>
    </row>
    <row r="1060" spans="1:13" ht="30" customHeight="1" x14ac:dyDescent="0.3">
      <c r="A1060" s="32">
        <v>1274</v>
      </c>
      <c r="B1060" s="33">
        <v>43795</v>
      </c>
      <c r="C1060" s="22">
        <v>43754</v>
      </c>
      <c r="D1060" s="20" t="s">
        <v>463</v>
      </c>
      <c r="E1060" s="66" t="str">
        <f>IF(ISBLANK(LeaveTracker[[#This Row],[Employee Name]]),"-----",VLOOKUP(LeaveTracker[[#This Row],[Employee Name]],'List of Employees'!$B$4:$H$767,7))</f>
        <v>ASSESSORS OFFICE</v>
      </c>
      <c r="F1060" s="66" t="str">
        <f>IF(ISBLANK(LeaveTracker[[#This Row],[Employee Name]]),"-----",VLOOKUP(LeaveTracker[[#This Row],[Employee Name]],'List of Employees'!$B$4:$H$767,6))</f>
        <v>PERMANENT</v>
      </c>
      <c r="G1060" s="24">
        <v>43753</v>
      </c>
      <c r="H1060" s="24">
        <v>43753</v>
      </c>
      <c r="I1060" s="20" t="s">
        <v>81</v>
      </c>
      <c r="K1060" s="50" t="str">
        <f ca="1">LeaveTracker[[#This Row],[Days]]&amp;" "&amp;LeaveTracker[[#This Row],[Type of Leave]]</f>
        <v>1 SL</v>
      </c>
      <c r="L1060" s="23">
        <f ca="1">NETWORKDAYS(LeaveTracker[[#This Row],[Start Date]],LeaveTracker[[#This Row],[End Date]],lstHolidays)</f>
        <v>1</v>
      </c>
      <c r="M1060" s="27"/>
    </row>
    <row r="1061" spans="1:13" ht="30" customHeight="1" x14ac:dyDescent="0.3">
      <c r="A1061" s="32">
        <v>1275</v>
      </c>
      <c r="B1061" s="33">
        <v>43795</v>
      </c>
      <c r="C1061" s="22">
        <v>43738</v>
      </c>
      <c r="D1061" s="20" t="s">
        <v>463</v>
      </c>
      <c r="E1061" s="66" t="str">
        <f>IF(ISBLANK(LeaveTracker[[#This Row],[Employee Name]]),"-----",VLOOKUP(LeaveTracker[[#This Row],[Employee Name]],'List of Employees'!$B$4:$H$767,7))</f>
        <v>ASSESSORS OFFICE</v>
      </c>
      <c r="F1061" s="66" t="str">
        <f>IF(ISBLANK(LeaveTracker[[#This Row],[Employee Name]]),"-----",VLOOKUP(LeaveTracker[[#This Row],[Employee Name]],'List of Employees'!$B$4:$H$767,6))</f>
        <v>PERMANENT</v>
      </c>
      <c r="G1061" s="24">
        <v>43733</v>
      </c>
      <c r="H1061" s="24">
        <v>43735</v>
      </c>
      <c r="I1061" s="20" t="s">
        <v>81</v>
      </c>
      <c r="K1061" s="50" t="str">
        <f ca="1">LeaveTracker[[#This Row],[Days]]&amp;" "&amp;LeaveTracker[[#This Row],[Type of Leave]]</f>
        <v>3 SL</v>
      </c>
      <c r="L1061" s="23">
        <f ca="1">NETWORKDAYS(LeaveTracker[[#This Row],[Start Date]],LeaveTracker[[#This Row],[End Date]],lstHolidays)</f>
        <v>3</v>
      </c>
      <c r="M1061" s="27"/>
    </row>
    <row r="1062" spans="1:13" ht="30" customHeight="1" x14ac:dyDescent="0.3">
      <c r="A1062" s="32">
        <v>1276</v>
      </c>
      <c r="B1062" s="33">
        <v>43795</v>
      </c>
      <c r="C1062" s="24">
        <v>43767</v>
      </c>
      <c r="D1062" s="19" t="s">
        <v>465</v>
      </c>
      <c r="E1062" s="66" t="str">
        <f>IF(ISBLANK(LeaveTracker[[#This Row],[Employee Name]]),"-----",VLOOKUP(LeaveTracker[[#This Row],[Employee Name]],'List of Employees'!$B$4:$H$767,7))</f>
        <v>ASSESSORS OFFICE</v>
      </c>
      <c r="F1062" s="66" t="str">
        <f>IF(ISBLANK(LeaveTracker[[#This Row],[Employee Name]]),"-----",VLOOKUP(LeaveTracker[[#This Row],[Employee Name]],'List of Employees'!$B$4:$H$767,6))</f>
        <v>PERMANENT</v>
      </c>
      <c r="G1062" s="24">
        <v>43767</v>
      </c>
      <c r="H1062" s="24">
        <v>43768</v>
      </c>
      <c r="I1062" s="20" t="s">
        <v>82</v>
      </c>
      <c r="K1062" s="50" t="str">
        <f ca="1">LeaveTracker[[#This Row],[Days]]&amp;" "&amp;LeaveTracker[[#This Row],[Type of Leave]]</f>
        <v>2 VL</v>
      </c>
      <c r="L1062" s="23">
        <f ca="1">NETWORKDAYS(LeaveTracker[[#This Row],[Start Date]],LeaveTracker[[#This Row],[End Date]],lstHolidays)</f>
        <v>2</v>
      </c>
      <c r="M1062" s="27"/>
    </row>
    <row r="1063" spans="1:13" ht="30" customHeight="1" x14ac:dyDescent="0.3">
      <c r="A1063" s="32">
        <v>1277</v>
      </c>
      <c r="B1063" s="33">
        <v>43795</v>
      </c>
      <c r="C1063" s="24">
        <v>43766</v>
      </c>
      <c r="D1063" s="20" t="s">
        <v>465</v>
      </c>
      <c r="E1063" s="66" t="str">
        <f>IF(ISBLANK(LeaveTracker[[#This Row],[Employee Name]]),"-----",VLOOKUP(LeaveTracker[[#This Row],[Employee Name]],'List of Employees'!$B$4:$H$767,7))</f>
        <v>ASSESSORS OFFICE</v>
      </c>
      <c r="F1063" s="66" t="str">
        <f>IF(ISBLANK(LeaveTracker[[#This Row],[Employee Name]]),"-----",VLOOKUP(LeaveTracker[[#This Row],[Employee Name]],'List of Employees'!$B$4:$H$767,6))</f>
        <v>PERMANENT</v>
      </c>
      <c r="G1063" s="24">
        <v>43766</v>
      </c>
      <c r="H1063" s="24">
        <v>43766</v>
      </c>
      <c r="I1063" s="20" t="s">
        <v>1</v>
      </c>
      <c r="J1063" s="42" t="s">
        <v>105</v>
      </c>
      <c r="K1063" s="50" t="str">
        <f ca="1">LeaveTracker[[#This Row],[Days]]&amp;" "&amp;LeaveTracker[[#This Row],[Type of Leave]]</f>
        <v>1 Other</v>
      </c>
      <c r="L1063" s="23">
        <f ca="1">NETWORKDAYS(LeaveTracker[[#This Row],[Start Date]],LeaveTracker[[#This Row],[End Date]],lstHolidays)</f>
        <v>1</v>
      </c>
      <c r="M1063" s="27"/>
    </row>
    <row r="1064" spans="1:13" ht="30" customHeight="1" x14ac:dyDescent="0.3">
      <c r="A1064" s="32">
        <v>1278</v>
      </c>
      <c r="B1064" s="33">
        <v>43795</v>
      </c>
      <c r="C1064" s="24">
        <v>43742</v>
      </c>
      <c r="D1064" s="19" t="s">
        <v>465</v>
      </c>
      <c r="E1064" s="66" t="str">
        <f>IF(ISBLANK(LeaveTracker[[#This Row],[Employee Name]]),"-----",VLOOKUP(LeaveTracker[[#This Row],[Employee Name]],'List of Employees'!$B$4:$H$767,7))</f>
        <v>ASSESSORS OFFICE</v>
      </c>
      <c r="F1064" s="66" t="str">
        <f>IF(ISBLANK(LeaveTracker[[#This Row],[Employee Name]]),"-----",VLOOKUP(LeaveTracker[[#This Row],[Employee Name]],'List of Employees'!$B$4:$H$767,6))</f>
        <v>PERMANENT</v>
      </c>
      <c r="G1064" s="24">
        <v>43742</v>
      </c>
      <c r="H1064" s="24">
        <v>43742</v>
      </c>
      <c r="I1064" s="20" t="s">
        <v>81</v>
      </c>
      <c r="K1064" s="50" t="str">
        <f ca="1">LeaveTracker[[#This Row],[Days]]&amp;" "&amp;LeaveTracker[[#This Row],[Type of Leave]]</f>
        <v>1 SL</v>
      </c>
      <c r="L1064" s="23">
        <f ca="1">NETWORKDAYS(LeaveTracker[[#This Row],[Start Date]],LeaveTracker[[#This Row],[End Date]],lstHolidays)</f>
        <v>1</v>
      </c>
      <c r="M1064" s="27"/>
    </row>
    <row r="1065" spans="1:13" ht="30" customHeight="1" x14ac:dyDescent="0.3">
      <c r="A1065" s="32">
        <v>1279</v>
      </c>
      <c r="B1065" s="33">
        <v>43795</v>
      </c>
      <c r="C1065" s="22">
        <v>43766</v>
      </c>
      <c r="D1065" s="19" t="s">
        <v>467</v>
      </c>
      <c r="E1065" s="66" t="str">
        <f>IF(ISBLANK(LeaveTracker[[#This Row],[Employee Name]]),"-----",VLOOKUP(LeaveTracker[[#This Row],[Employee Name]],'List of Employees'!$B$4:$H$767,7))</f>
        <v>ASSESSORS OFFICE</v>
      </c>
      <c r="F1065" s="66" t="str">
        <f>IF(ISBLANK(LeaveTracker[[#This Row],[Employee Name]]),"-----",VLOOKUP(LeaveTracker[[#This Row],[Employee Name]],'List of Employees'!$B$4:$H$767,6))</f>
        <v>PERMANENT</v>
      </c>
      <c r="G1065" s="24">
        <v>43742</v>
      </c>
      <c r="H1065" s="24">
        <v>43742</v>
      </c>
      <c r="I1065" s="20" t="s">
        <v>82</v>
      </c>
      <c r="K1065" s="50" t="str">
        <f ca="1">LeaveTracker[[#This Row],[Days]]&amp;" "&amp;LeaveTracker[[#This Row],[Type of Leave]]</f>
        <v>1 VL</v>
      </c>
      <c r="L1065" s="23">
        <f ca="1">NETWORKDAYS(LeaveTracker[[#This Row],[Start Date]],LeaveTracker[[#This Row],[End Date]],lstHolidays)</f>
        <v>1</v>
      </c>
      <c r="M1065" s="27"/>
    </row>
    <row r="1066" spans="1:13" ht="30" customHeight="1" x14ac:dyDescent="0.3">
      <c r="A1066" s="32">
        <v>1280</v>
      </c>
      <c r="B1066" s="33">
        <v>43795</v>
      </c>
      <c r="C1066" s="22">
        <v>43754</v>
      </c>
      <c r="D1066" s="20" t="s">
        <v>467</v>
      </c>
      <c r="E1066" s="66" t="str">
        <f>IF(ISBLANK(LeaveTracker[[#This Row],[Employee Name]]),"-----",VLOOKUP(LeaveTracker[[#This Row],[Employee Name]],'List of Employees'!$B$4:$H$767,7))</f>
        <v>ASSESSORS OFFICE</v>
      </c>
      <c r="F1066" s="66" t="str">
        <f>IF(ISBLANK(LeaveTracker[[#This Row],[Employee Name]]),"-----",VLOOKUP(LeaveTracker[[#This Row],[Employee Name]],'List of Employees'!$B$4:$H$767,6))</f>
        <v>PERMANENT</v>
      </c>
      <c r="G1066" s="24">
        <v>43760</v>
      </c>
      <c r="H1066" s="24">
        <v>43760</v>
      </c>
      <c r="I1066" s="20" t="s">
        <v>82</v>
      </c>
      <c r="K1066" s="50" t="str">
        <f ca="1">LeaveTracker[[#This Row],[Days]]&amp;" "&amp;LeaveTracker[[#This Row],[Type of Leave]]</f>
        <v>1 VL</v>
      </c>
      <c r="L1066" s="23">
        <f ca="1">NETWORKDAYS(LeaveTracker[[#This Row],[Start Date]],LeaveTracker[[#This Row],[End Date]],lstHolidays)</f>
        <v>1</v>
      </c>
      <c r="M1066" s="27"/>
    </row>
    <row r="1067" spans="1:13" ht="30" customHeight="1" x14ac:dyDescent="0.3">
      <c r="A1067" s="32">
        <v>1281</v>
      </c>
      <c r="B1067" s="33">
        <v>43795</v>
      </c>
      <c r="C1067" s="22">
        <v>43766</v>
      </c>
      <c r="D1067" s="19" t="s">
        <v>469</v>
      </c>
      <c r="E1067" s="66" t="str">
        <f>IF(ISBLANK(LeaveTracker[[#This Row],[Employee Name]]),"-----",VLOOKUP(LeaveTracker[[#This Row],[Employee Name]],'List of Employees'!$B$4:$H$767,7))</f>
        <v>ASSESSORS OFFICE</v>
      </c>
      <c r="F1067" s="66" t="str">
        <f>IF(ISBLANK(LeaveTracker[[#This Row],[Employee Name]]),"-----",VLOOKUP(LeaveTracker[[#This Row],[Employee Name]],'List of Employees'!$B$4:$H$767,6))</f>
        <v>PERMANENT</v>
      </c>
      <c r="G1067" s="24">
        <v>43763</v>
      </c>
      <c r="H1067" s="24">
        <v>43763</v>
      </c>
      <c r="I1067" s="20" t="s">
        <v>81</v>
      </c>
      <c r="K1067" s="50" t="str">
        <f ca="1">LeaveTracker[[#This Row],[Days]]&amp;" "&amp;LeaveTracker[[#This Row],[Type of Leave]]</f>
        <v>1 SL</v>
      </c>
      <c r="L1067" s="23">
        <f ca="1">NETWORKDAYS(LeaveTracker[[#This Row],[Start Date]],LeaveTracker[[#This Row],[End Date]],lstHolidays)</f>
        <v>1</v>
      </c>
      <c r="M1067" s="27"/>
    </row>
    <row r="1068" spans="1:13" ht="30" customHeight="1" x14ac:dyDescent="0.3">
      <c r="A1068" s="32">
        <v>1282</v>
      </c>
      <c r="B1068" s="33">
        <v>43795</v>
      </c>
      <c r="C1068" s="22">
        <v>43772</v>
      </c>
      <c r="D1068" s="19" t="s">
        <v>470</v>
      </c>
      <c r="E1068" s="66" t="str">
        <f>IF(ISBLANK(LeaveTracker[[#This Row],[Employee Name]]),"-----",VLOOKUP(LeaveTracker[[#This Row],[Employee Name]],'List of Employees'!$B$4:$H$767,7))</f>
        <v>PIO</v>
      </c>
      <c r="F1068" s="66" t="str">
        <f>IF(ISBLANK(LeaveTracker[[#This Row],[Employee Name]]),"-----",VLOOKUP(LeaveTracker[[#This Row],[Employee Name]],'List of Employees'!$B$4:$H$767,6))</f>
        <v>PERMANENT</v>
      </c>
      <c r="G1068" s="24">
        <v>43768</v>
      </c>
      <c r="H1068" s="24">
        <v>43769</v>
      </c>
      <c r="I1068" s="20" t="s">
        <v>81</v>
      </c>
      <c r="K1068" s="50" t="str">
        <f ca="1">LeaveTracker[[#This Row],[Days]]&amp;" "&amp;LeaveTracker[[#This Row],[Type of Leave]]</f>
        <v>2 SL</v>
      </c>
      <c r="L1068" s="23">
        <f ca="1">NETWORKDAYS(LeaveTracker[[#This Row],[Start Date]],LeaveTracker[[#This Row],[End Date]],lstHolidays)</f>
        <v>2</v>
      </c>
      <c r="M1068" s="27"/>
    </row>
    <row r="1069" spans="1:13" ht="30" customHeight="1" x14ac:dyDescent="0.3">
      <c r="A1069" s="32">
        <v>1282</v>
      </c>
      <c r="B1069" s="33">
        <v>43795</v>
      </c>
      <c r="C1069" s="22">
        <v>43772</v>
      </c>
      <c r="D1069" s="19" t="s">
        <v>470</v>
      </c>
      <c r="E1069" s="66" t="str">
        <f>IF(ISBLANK(LeaveTracker[[#This Row],[Employee Name]]),"-----",VLOOKUP(LeaveTracker[[#This Row],[Employee Name]],'List of Employees'!$B$4:$H$767,7))</f>
        <v>PIO</v>
      </c>
      <c r="F1069" s="66" t="str">
        <f>IF(ISBLANK(LeaveTracker[[#This Row],[Employee Name]]),"-----",VLOOKUP(LeaveTracker[[#This Row],[Employee Name]],'List of Employees'!$B$4:$H$767,6))</f>
        <v>PERMANENT</v>
      </c>
      <c r="G1069" s="24">
        <v>43771</v>
      </c>
      <c r="H1069" s="24">
        <v>43771</v>
      </c>
      <c r="I1069" s="20" t="s">
        <v>81</v>
      </c>
      <c r="K1069" s="50" t="str">
        <f>LeaveTracker[[#This Row],[Days]]&amp;" "&amp;LeaveTracker[[#This Row],[Type of Leave]]</f>
        <v>1 SL</v>
      </c>
      <c r="L1069" s="23">
        <v>1</v>
      </c>
      <c r="M1069" s="27"/>
    </row>
    <row r="1070" spans="1:13" ht="30" customHeight="1" x14ac:dyDescent="0.3">
      <c r="A1070" s="32">
        <v>1283</v>
      </c>
      <c r="B1070" s="33">
        <v>43795</v>
      </c>
      <c r="C1070" s="22">
        <v>43763</v>
      </c>
      <c r="D1070" s="20" t="s">
        <v>470</v>
      </c>
      <c r="E1070" s="66" t="str">
        <f>IF(ISBLANK(LeaveTracker[[#This Row],[Employee Name]]),"-----",VLOOKUP(LeaveTracker[[#This Row],[Employee Name]],'List of Employees'!$B$4:$H$767,7))</f>
        <v>PIO</v>
      </c>
      <c r="F1070" s="66" t="str">
        <f>IF(ISBLANK(LeaveTracker[[#This Row],[Employee Name]]),"-----",VLOOKUP(LeaveTracker[[#This Row],[Employee Name]],'List of Employees'!$B$4:$H$767,6))</f>
        <v>PERMANENT</v>
      </c>
      <c r="G1070" s="24">
        <v>43761</v>
      </c>
      <c r="H1070" s="24">
        <v>43762</v>
      </c>
      <c r="I1070" s="20" t="s">
        <v>81</v>
      </c>
      <c r="K1070" s="50" t="str">
        <f ca="1">LeaveTracker[[#This Row],[Days]]&amp;" "&amp;LeaveTracker[[#This Row],[Type of Leave]]</f>
        <v>2 SL</v>
      </c>
      <c r="L1070" s="23">
        <f ca="1">NETWORKDAYS(LeaveTracker[[#This Row],[Start Date]],LeaveTracker[[#This Row],[End Date]],lstHolidays)</f>
        <v>2</v>
      </c>
      <c r="M1070" s="27"/>
    </row>
    <row r="1071" spans="1:13" ht="30" customHeight="1" x14ac:dyDescent="0.3">
      <c r="A1071" s="32">
        <v>1284</v>
      </c>
      <c r="B1071" s="33">
        <v>43795</v>
      </c>
      <c r="C1071" s="22">
        <v>43721</v>
      </c>
      <c r="D1071" s="20" t="s">
        <v>470</v>
      </c>
      <c r="E1071" s="66" t="str">
        <f>IF(ISBLANK(LeaveTracker[[#This Row],[Employee Name]]),"-----",VLOOKUP(LeaveTracker[[#This Row],[Employee Name]],'List of Employees'!$B$4:$H$767,7))</f>
        <v>PIO</v>
      </c>
      <c r="F1071" s="66" t="str">
        <f>IF(ISBLANK(LeaveTracker[[#This Row],[Employee Name]]),"-----",VLOOKUP(LeaveTracker[[#This Row],[Employee Name]],'List of Employees'!$B$4:$H$767,6))</f>
        <v>PERMANENT</v>
      </c>
      <c r="G1071" s="24">
        <v>43718</v>
      </c>
      <c r="H1071" s="24">
        <v>43718</v>
      </c>
      <c r="I1071" s="20" t="s">
        <v>81</v>
      </c>
      <c r="K1071" s="50" t="str">
        <f ca="1">LeaveTracker[[#This Row],[Days]]&amp;" "&amp;LeaveTracker[[#This Row],[Type of Leave]]</f>
        <v>1 SL</v>
      </c>
      <c r="L1071" s="23">
        <f ca="1">NETWORKDAYS(LeaveTracker[[#This Row],[Start Date]],LeaveTracker[[#This Row],[End Date]],lstHolidays)</f>
        <v>1</v>
      </c>
      <c r="M1071" s="27"/>
    </row>
    <row r="1072" spans="1:13" ht="30" customHeight="1" x14ac:dyDescent="0.3">
      <c r="A1072" s="32">
        <v>1285</v>
      </c>
      <c r="B1072" s="33">
        <v>43795</v>
      </c>
      <c r="C1072" s="22">
        <v>43717</v>
      </c>
      <c r="D1072" s="20" t="s">
        <v>470</v>
      </c>
      <c r="E1072" s="66" t="str">
        <f>IF(ISBLANK(LeaveTracker[[#This Row],[Employee Name]]),"-----",VLOOKUP(LeaveTracker[[#This Row],[Employee Name]],'List of Employees'!$B$4:$H$767,7))</f>
        <v>PIO</v>
      </c>
      <c r="F1072" s="66" t="str">
        <f>IF(ISBLANK(LeaveTracker[[#This Row],[Employee Name]]),"-----",VLOOKUP(LeaveTracker[[#This Row],[Employee Name]],'List of Employees'!$B$4:$H$767,6))</f>
        <v>PERMANENT</v>
      </c>
      <c r="G1072" s="24">
        <v>43713</v>
      </c>
      <c r="H1072" s="24">
        <v>43713</v>
      </c>
      <c r="I1072" s="20" t="s">
        <v>81</v>
      </c>
      <c r="K1072" s="50" t="str">
        <f ca="1">LeaveTracker[[#This Row],[Days]]&amp;" "&amp;LeaveTracker[[#This Row],[Type of Leave]]</f>
        <v>1 SL</v>
      </c>
      <c r="L1072" s="23">
        <f ca="1">NETWORKDAYS(LeaveTracker[[#This Row],[Start Date]],LeaveTracker[[#This Row],[End Date]],lstHolidays)</f>
        <v>1</v>
      </c>
      <c r="M1072" s="27"/>
    </row>
    <row r="1073" spans="1:13" ht="30" customHeight="1" x14ac:dyDescent="0.3">
      <c r="A1073" s="32">
        <v>1286</v>
      </c>
      <c r="B1073" s="33">
        <v>43795</v>
      </c>
      <c r="C1073" s="22">
        <v>43766</v>
      </c>
      <c r="D1073" s="19" t="s">
        <v>472</v>
      </c>
      <c r="E1073" s="66" t="str">
        <f>IF(ISBLANK(LeaveTracker[[#This Row],[Employee Name]]),"-----",VLOOKUP(LeaveTracker[[#This Row],[Employee Name]],'List of Employees'!$B$4:$H$767,7))</f>
        <v>PIO</v>
      </c>
      <c r="F1073" s="66" t="str">
        <f>IF(ISBLANK(LeaveTracker[[#This Row],[Employee Name]]),"-----",VLOOKUP(LeaveTracker[[#This Row],[Employee Name]],'List of Employees'!$B$4:$H$767,6))</f>
        <v>PERMANENT</v>
      </c>
      <c r="G1073" s="24">
        <v>43761</v>
      </c>
      <c r="H1073" s="24">
        <v>43763</v>
      </c>
      <c r="I1073" s="20" t="s">
        <v>81</v>
      </c>
      <c r="K1073" s="50" t="str">
        <f ca="1">LeaveTracker[[#This Row],[Days]]&amp;" "&amp;LeaveTracker[[#This Row],[Type of Leave]]</f>
        <v>3 SL</v>
      </c>
      <c r="L1073" s="23">
        <f ca="1">NETWORKDAYS(LeaveTracker[[#This Row],[Start Date]],LeaveTracker[[#This Row],[End Date]],lstHolidays)</f>
        <v>3</v>
      </c>
      <c r="M1073" s="27"/>
    </row>
    <row r="1074" spans="1:13" ht="30" customHeight="1" x14ac:dyDescent="0.3">
      <c r="A1074" s="32">
        <v>1287</v>
      </c>
      <c r="B1074" s="33">
        <v>43795</v>
      </c>
      <c r="C1074" s="22">
        <v>43731</v>
      </c>
      <c r="D1074" s="20" t="s">
        <v>472</v>
      </c>
      <c r="E1074" s="66" t="str">
        <f>IF(ISBLANK(LeaveTracker[[#This Row],[Employee Name]]),"-----",VLOOKUP(LeaveTracker[[#This Row],[Employee Name]],'List of Employees'!$B$4:$H$767,7))</f>
        <v>PIO</v>
      </c>
      <c r="F1074" s="66" t="str">
        <f>IF(ISBLANK(LeaveTracker[[#This Row],[Employee Name]]),"-----",VLOOKUP(LeaveTracker[[#This Row],[Employee Name]],'List of Employees'!$B$4:$H$767,6))</f>
        <v>PERMANENT</v>
      </c>
      <c r="G1074" s="24">
        <v>43727</v>
      </c>
      <c r="H1074" s="24">
        <v>43728</v>
      </c>
      <c r="I1074" s="20" t="s">
        <v>81</v>
      </c>
      <c r="K1074" s="50" t="str">
        <f ca="1">LeaveTracker[[#This Row],[Days]]&amp;" "&amp;LeaveTracker[[#This Row],[Type of Leave]]</f>
        <v>2 SL</v>
      </c>
      <c r="L1074" s="23">
        <f ca="1">NETWORKDAYS(LeaveTracker[[#This Row],[Start Date]],LeaveTracker[[#This Row],[End Date]],lstHolidays)</f>
        <v>2</v>
      </c>
      <c r="M1074" s="27"/>
    </row>
    <row r="1075" spans="1:13" ht="30" customHeight="1" x14ac:dyDescent="0.3">
      <c r="A1075" s="32">
        <v>1288</v>
      </c>
      <c r="B1075" s="33">
        <v>43795</v>
      </c>
      <c r="C1075" s="22">
        <v>43710</v>
      </c>
      <c r="D1075" s="20" t="s">
        <v>472</v>
      </c>
      <c r="E1075" s="66" t="str">
        <f>IF(ISBLANK(LeaveTracker[[#This Row],[Employee Name]]),"-----",VLOOKUP(LeaveTracker[[#This Row],[Employee Name]],'List of Employees'!$B$4:$H$767,7))</f>
        <v>PIO</v>
      </c>
      <c r="F1075" s="66" t="str">
        <f>IF(ISBLANK(LeaveTracker[[#This Row],[Employee Name]]),"-----",VLOOKUP(LeaveTracker[[#This Row],[Employee Name]],'List of Employees'!$B$4:$H$767,6))</f>
        <v>PERMANENT</v>
      </c>
      <c r="G1075" s="24">
        <v>43714</v>
      </c>
      <c r="H1075" s="24">
        <v>43714</v>
      </c>
      <c r="I1075" s="20" t="s">
        <v>82</v>
      </c>
      <c r="K1075" s="50" t="str">
        <f ca="1">LeaveTracker[[#This Row],[Days]]&amp;" "&amp;LeaveTracker[[#This Row],[Type of Leave]]</f>
        <v>1 VL</v>
      </c>
      <c r="L1075" s="23">
        <f ca="1">NETWORKDAYS(LeaveTracker[[#This Row],[Start Date]],LeaveTracker[[#This Row],[End Date]],lstHolidays)</f>
        <v>1</v>
      </c>
      <c r="M1075" s="27"/>
    </row>
    <row r="1076" spans="1:13" ht="30" customHeight="1" x14ac:dyDescent="0.3">
      <c r="A1076" s="32">
        <v>1288</v>
      </c>
      <c r="B1076" s="33">
        <v>43795</v>
      </c>
      <c r="C1076" s="22">
        <v>43710</v>
      </c>
      <c r="D1076" s="20" t="s">
        <v>472</v>
      </c>
      <c r="E1076" s="66" t="str">
        <f>IF(ISBLANK(LeaveTracker[[#This Row],[Employee Name]]),"-----",VLOOKUP(LeaveTracker[[#This Row],[Employee Name]],'List of Employees'!$B$4:$H$767,7))</f>
        <v>PIO</v>
      </c>
      <c r="F1076" s="66" t="str">
        <f>IF(ISBLANK(LeaveTracker[[#This Row],[Employee Name]]),"-----",VLOOKUP(LeaveTracker[[#This Row],[Employee Name]],'List of Employees'!$B$4:$H$767,6))</f>
        <v>PERMANENT</v>
      </c>
      <c r="G1076" s="24">
        <v>43717</v>
      </c>
      <c r="H1076" s="24">
        <v>43719</v>
      </c>
      <c r="I1076" s="20" t="s">
        <v>82</v>
      </c>
      <c r="K1076" s="50" t="str">
        <f ca="1">LeaveTracker[[#This Row],[Days]]&amp;" "&amp;LeaveTracker[[#This Row],[Type of Leave]]</f>
        <v>3 VL</v>
      </c>
      <c r="L1076" s="23">
        <f ca="1">NETWORKDAYS(LeaveTracker[[#This Row],[Start Date]],LeaveTracker[[#This Row],[End Date]],lstHolidays)</f>
        <v>3</v>
      </c>
      <c r="M1076" s="27"/>
    </row>
    <row r="1077" spans="1:13" ht="30" customHeight="1" x14ac:dyDescent="0.3">
      <c r="A1077" s="32">
        <v>1289</v>
      </c>
      <c r="B1077" s="33">
        <v>43795</v>
      </c>
      <c r="C1077" s="22">
        <v>43713</v>
      </c>
      <c r="D1077" s="19" t="s">
        <v>476</v>
      </c>
      <c r="E1077" s="66" t="str">
        <f>IF(ISBLANK(LeaveTracker[[#This Row],[Employee Name]]),"-----",VLOOKUP(LeaveTracker[[#This Row],[Employee Name]],'List of Employees'!$B$4:$H$767,7))</f>
        <v>ADMIN OFFICE</v>
      </c>
      <c r="F1077" s="66" t="str">
        <f>IF(ISBLANK(LeaveTracker[[#This Row],[Employee Name]]),"-----",VLOOKUP(LeaveTracker[[#This Row],[Employee Name]],'List of Employees'!$B$4:$H$767,6))</f>
        <v>PERMANENT</v>
      </c>
      <c r="G1077" s="24">
        <v>43712</v>
      </c>
      <c r="H1077" s="24">
        <v>43712</v>
      </c>
      <c r="I1077" s="20" t="s">
        <v>81</v>
      </c>
      <c r="K1077" s="50" t="str">
        <f ca="1">LeaveTracker[[#This Row],[Days]]&amp;" "&amp;LeaveTracker[[#This Row],[Type of Leave]]</f>
        <v>1 SL</v>
      </c>
      <c r="L1077" s="23">
        <f ca="1">NETWORKDAYS(LeaveTracker[[#This Row],[Start Date]],LeaveTracker[[#This Row],[End Date]],lstHolidays)</f>
        <v>1</v>
      </c>
      <c r="M1077" s="27"/>
    </row>
    <row r="1078" spans="1:13" ht="30" customHeight="1" x14ac:dyDescent="0.3">
      <c r="A1078" s="32">
        <v>1290</v>
      </c>
      <c r="B1078" s="33">
        <v>43795</v>
      </c>
      <c r="C1078" s="22">
        <v>43746</v>
      </c>
      <c r="D1078" s="19" t="s">
        <v>481</v>
      </c>
      <c r="E1078" s="66" t="str">
        <f>IF(ISBLANK(LeaveTracker[[#This Row],[Employee Name]]),"-----",VLOOKUP(LeaveTracker[[#This Row],[Employee Name]],'List of Employees'!$B$4:$H$767,7))</f>
        <v>COOPERATIVE OFFICE</v>
      </c>
      <c r="F1078" s="66" t="str">
        <f>IF(ISBLANK(LeaveTracker[[#This Row],[Employee Name]]),"-----",VLOOKUP(LeaveTracker[[#This Row],[Employee Name]],'List of Employees'!$B$4:$H$767,6))</f>
        <v>PERMANENT</v>
      </c>
      <c r="G1078" s="24">
        <v>43752</v>
      </c>
      <c r="H1078" s="24">
        <v>43753</v>
      </c>
      <c r="I1078" s="20" t="s">
        <v>82</v>
      </c>
      <c r="K1078" s="50" t="str">
        <f ca="1">LeaveTracker[[#This Row],[Days]]&amp;" "&amp;LeaveTracker[[#This Row],[Type of Leave]]</f>
        <v>2 VL</v>
      </c>
      <c r="L1078" s="23">
        <f ca="1">NETWORKDAYS(LeaveTracker[[#This Row],[Start Date]],LeaveTracker[[#This Row],[End Date]],lstHolidays)</f>
        <v>2</v>
      </c>
      <c r="M1078" s="27"/>
    </row>
    <row r="1079" spans="1:13" ht="30" customHeight="1" x14ac:dyDescent="0.3">
      <c r="A1079" s="32">
        <v>1291</v>
      </c>
      <c r="B1079" s="33">
        <v>43795</v>
      </c>
      <c r="C1079" s="22">
        <v>43752</v>
      </c>
      <c r="D1079" s="20" t="s">
        <v>772</v>
      </c>
      <c r="E1079" s="66">
        <f>IF(ISBLANK(LeaveTracker[[#This Row],[Employee Name]]),"-----",VLOOKUP(LeaveTracker[[#This Row],[Employee Name]],'List of Employees'!$B$4:$H$767,7))</f>
        <v>0</v>
      </c>
      <c r="F1079" s="66" t="str">
        <f>IF(ISBLANK(LeaveTracker[[#This Row],[Employee Name]]),"-----",VLOOKUP(LeaveTracker[[#This Row],[Employee Name]],'List of Employees'!$B$4:$H$767,6))</f>
        <v>JOBCON</v>
      </c>
      <c r="G1079" s="24">
        <v>43762</v>
      </c>
      <c r="H1079" s="24">
        <v>43762</v>
      </c>
      <c r="I1079" s="20" t="s">
        <v>1</v>
      </c>
      <c r="J1079" s="42" t="s">
        <v>105</v>
      </c>
      <c r="K1079" s="50" t="str">
        <f ca="1">LeaveTracker[[#This Row],[Days]]&amp;" "&amp;LeaveTracker[[#This Row],[Type of Leave]]</f>
        <v>1 Other</v>
      </c>
      <c r="L1079" s="23">
        <f ca="1">NETWORKDAYS(LeaveTracker[[#This Row],[Start Date]],LeaveTracker[[#This Row],[End Date]],lstHolidays)</f>
        <v>1</v>
      </c>
      <c r="M1079" s="27"/>
    </row>
    <row r="1080" spans="1:13" ht="30" customHeight="1" x14ac:dyDescent="0.3">
      <c r="A1080" s="32">
        <v>1292</v>
      </c>
      <c r="B1080" s="33">
        <v>43795</v>
      </c>
      <c r="C1080" s="22">
        <v>43725</v>
      </c>
      <c r="D1080" s="19" t="s">
        <v>487</v>
      </c>
      <c r="E1080" s="66" t="str">
        <f>IF(ISBLANK(LeaveTracker[[#This Row],[Employee Name]]),"-----",VLOOKUP(LeaveTracker[[#This Row],[Employee Name]],'List of Employees'!$B$4:$H$767,7))</f>
        <v>THRDC</v>
      </c>
      <c r="F1080" s="66" t="str">
        <f>IF(ISBLANK(LeaveTracker[[#This Row],[Employee Name]]),"-----",VLOOKUP(LeaveTracker[[#This Row],[Employee Name]],'List of Employees'!$B$4:$H$767,6))</f>
        <v>PERMANENT</v>
      </c>
      <c r="G1080" s="24">
        <v>43724</v>
      </c>
      <c r="H1080" s="24">
        <v>43724</v>
      </c>
      <c r="I1080" s="20" t="s">
        <v>81</v>
      </c>
      <c r="K1080" s="50" t="str">
        <f ca="1">LeaveTracker[[#This Row],[Days]]&amp;" "&amp;LeaveTracker[[#This Row],[Type of Leave]]</f>
        <v>1 SL</v>
      </c>
      <c r="L1080" s="23">
        <f ca="1">NETWORKDAYS(LeaveTracker[[#This Row],[Start Date]],LeaveTracker[[#This Row],[End Date]],lstHolidays)</f>
        <v>1</v>
      </c>
      <c r="M1080" s="27"/>
    </row>
    <row r="1081" spans="1:13" ht="30" customHeight="1" x14ac:dyDescent="0.3">
      <c r="A1081" s="32">
        <v>1293</v>
      </c>
      <c r="B1081" s="33">
        <v>43795</v>
      </c>
      <c r="C1081" s="22">
        <v>43759</v>
      </c>
      <c r="D1081" s="20" t="s">
        <v>487</v>
      </c>
      <c r="E1081" s="66" t="str">
        <f>IF(ISBLANK(LeaveTracker[[#This Row],[Employee Name]]),"-----",VLOOKUP(LeaveTracker[[#This Row],[Employee Name]],'List of Employees'!$B$4:$H$767,7))</f>
        <v>THRDC</v>
      </c>
      <c r="F1081" s="66" t="str">
        <f>IF(ISBLANK(LeaveTracker[[#This Row],[Employee Name]]),"-----",VLOOKUP(LeaveTracker[[#This Row],[Employee Name]],'List of Employees'!$B$4:$H$767,6))</f>
        <v>PERMANENT</v>
      </c>
      <c r="G1081" s="24">
        <v>43754</v>
      </c>
      <c r="H1081" s="24">
        <v>43756</v>
      </c>
      <c r="I1081" s="20" t="s">
        <v>81</v>
      </c>
      <c r="K1081" s="50" t="str">
        <f ca="1">LeaveTracker[[#This Row],[Days]]&amp;" "&amp;LeaveTracker[[#This Row],[Type of Leave]]</f>
        <v>3 SL</v>
      </c>
      <c r="L1081" s="23">
        <f ca="1">NETWORKDAYS(LeaveTracker[[#This Row],[Start Date]],LeaveTracker[[#This Row],[End Date]],lstHolidays)</f>
        <v>3</v>
      </c>
      <c r="M1081" s="27"/>
    </row>
    <row r="1082" spans="1:13" ht="30" customHeight="1" x14ac:dyDescent="0.3">
      <c r="A1082" s="32">
        <v>1294</v>
      </c>
      <c r="B1082" s="33">
        <v>43795</v>
      </c>
      <c r="C1082" s="22">
        <v>43759</v>
      </c>
      <c r="D1082" s="19" t="s">
        <v>487</v>
      </c>
      <c r="E1082" s="66" t="str">
        <f>IF(ISBLANK(LeaveTracker[[#This Row],[Employee Name]]),"-----",VLOOKUP(LeaveTracker[[#This Row],[Employee Name]],'List of Employees'!$B$4:$H$767,7))</f>
        <v>THRDC</v>
      </c>
      <c r="F1082" s="66" t="str">
        <f>IF(ISBLANK(LeaveTracker[[#This Row],[Employee Name]]),"-----",VLOOKUP(LeaveTracker[[#This Row],[Employee Name]],'List of Employees'!$B$4:$H$767,6))</f>
        <v>PERMANENT</v>
      </c>
      <c r="G1082" s="24">
        <v>43762</v>
      </c>
      <c r="H1082" s="24">
        <v>43762</v>
      </c>
      <c r="I1082" s="20" t="s">
        <v>82</v>
      </c>
      <c r="K1082" s="50" t="str">
        <f ca="1">LeaveTracker[[#This Row],[Days]]&amp;" "&amp;LeaveTracker[[#This Row],[Type of Leave]]</f>
        <v>1 VL</v>
      </c>
      <c r="L1082" s="23">
        <f ca="1">NETWORKDAYS(LeaveTracker[[#This Row],[Start Date]],LeaveTracker[[#This Row],[End Date]],lstHolidays)</f>
        <v>1</v>
      </c>
      <c r="M1082" s="27"/>
    </row>
    <row r="1083" spans="1:13" ht="30" customHeight="1" x14ac:dyDescent="0.3">
      <c r="A1083" s="32">
        <v>1295</v>
      </c>
      <c r="B1083" s="33">
        <v>43795</v>
      </c>
      <c r="C1083" s="22">
        <v>43733</v>
      </c>
      <c r="D1083" s="19" t="s">
        <v>490</v>
      </c>
      <c r="E1083" s="66" t="str">
        <f>IF(ISBLANK(LeaveTracker[[#This Row],[Employee Name]]),"-----",VLOOKUP(LeaveTracker[[#This Row],[Employee Name]],'List of Employees'!$B$4:$H$767,7))</f>
        <v>COOPERATIVE OFFICE</v>
      </c>
      <c r="F1083" s="66" t="str">
        <f>IF(ISBLANK(LeaveTracker[[#This Row],[Employee Name]]),"-----",VLOOKUP(LeaveTracker[[#This Row],[Employee Name]],'List of Employees'!$B$4:$H$767,6))</f>
        <v>PERMANENT</v>
      </c>
      <c r="G1083" s="24">
        <v>43731</v>
      </c>
      <c r="H1083" s="24">
        <v>43732</v>
      </c>
      <c r="I1083" s="20" t="s">
        <v>81</v>
      </c>
      <c r="K1083" s="50" t="str">
        <f ca="1">LeaveTracker[[#This Row],[Days]]&amp;" "&amp;LeaveTracker[[#This Row],[Type of Leave]]</f>
        <v>2 SL</v>
      </c>
      <c r="L1083" s="23">
        <f ca="1">NETWORKDAYS(LeaveTracker[[#This Row],[Start Date]],LeaveTracker[[#This Row],[End Date]],lstHolidays)</f>
        <v>2</v>
      </c>
      <c r="M1083" s="27"/>
    </row>
    <row r="1084" spans="1:13" ht="30" customHeight="1" x14ac:dyDescent="0.3">
      <c r="A1084" s="32">
        <v>1296</v>
      </c>
      <c r="B1084" s="33">
        <v>43795</v>
      </c>
      <c r="C1084" s="22">
        <v>43724</v>
      </c>
      <c r="D1084" s="19" t="s">
        <v>493</v>
      </c>
      <c r="E1084" s="66" t="str">
        <f>IF(ISBLANK(LeaveTracker[[#This Row],[Employee Name]]),"-----",VLOOKUP(LeaveTracker[[#This Row],[Employee Name]],'List of Employees'!$B$4:$H$767,7))</f>
        <v>COOPERATIVE OFFICE</v>
      </c>
      <c r="F1084" s="66" t="str">
        <f>IF(ISBLANK(LeaveTracker[[#This Row],[Employee Name]]),"-----",VLOOKUP(LeaveTracker[[#This Row],[Employee Name]],'List of Employees'!$B$4:$H$767,6))</f>
        <v>PERMANENT</v>
      </c>
      <c r="G1084" s="24">
        <v>43721</v>
      </c>
      <c r="H1084" s="24">
        <v>43721</v>
      </c>
      <c r="I1084" s="20" t="s">
        <v>81</v>
      </c>
      <c r="K1084" s="50" t="str">
        <f ca="1">LeaveTracker[[#This Row],[Days]]&amp;" "&amp;LeaveTracker[[#This Row],[Type of Leave]]</f>
        <v>1 SL</v>
      </c>
      <c r="L1084" s="23">
        <f ca="1">NETWORKDAYS(LeaveTracker[[#This Row],[Start Date]],LeaveTracker[[#This Row],[End Date]],lstHolidays)</f>
        <v>1</v>
      </c>
      <c r="M1084" s="27"/>
    </row>
    <row r="1085" spans="1:13" ht="30" customHeight="1" x14ac:dyDescent="0.3">
      <c r="A1085" s="32">
        <v>1297</v>
      </c>
      <c r="B1085" s="33">
        <v>43795</v>
      </c>
      <c r="C1085" s="22">
        <v>43760</v>
      </c>
      <c r="D1085" s="19" t="s">
        <v>493</v>
      </c>
      <c r="E1085" s="66" t="str">
        <f>IF(ISBLANK(LeaveTracker[[#This Row],[Employee Name]]),"-----",VLOOKUP(LeaveTracker[[#This Row],[Employee Name]],'List of Employees'!$B$4:$H$767,7))</f>
        <v>COOPERATIVE OFFICE</v>
      </c>
      <c r="F1085" s="66" t="str">
        <f>IF(ISBLANK(LeaveTracker[[#This Row],[Employee Name]]),"-----",VLOOKUP(LeaveTracker[[#This Row],[Employee Name]],'List of Employees'!$B$4:$H$767,6))</f>
        <v>PERMANENT</v>
      </c>
      <c r="G1085" s="24">
        <v>43757</v>
      </c>
      <c r="H1085" s="24">
        <v>43757</v>
      </c>
      <c r="I1085" s="20" t="s">
        <v>81</v>
      </c>
      <c r="K1085" s="50" t="str">
        <f>LeaveTracker[[#This Row],[Days]]&amp;" "&amp;LeaveTracker[[#This Row],[Type of Leave]]</f>
        <v>1 SL</v>
      </c>
      <c r="L1085" s="23">
        <v>1</v>
      </c>
      <c r="M1085" s="27"/>
    </row>
    <row r="1086" spans="1:13" ht="30" customHeight="1" x14ac:dyDescent="0.3">
      <c r="A1086" s="32">
        <v>1298</v>
      </c>
      <c r="B1086" s="33">
        <v>43795</v>
      </c>
      <c r="C1086" s="22">
        <v>43745</v>
      </c>
      <c r="D1086" s="20" t="s">
        <v>490</v>
      </c>
      <c r="E1086" s="66" t="str">
        <f>IF(ISBLANK(LeaveTracker[[#This Row],[Employee Name]]),"-----",VLOOKUP(LeaveTracker[[#This Row],[Employee Name]],'List of Employees'!$B$4:$H$767,7))</f>
        <v>COOPERATIVE OFFICE</v>
      </c>
      <c r="F1086" s="66" t="str">
        <f>IF(ISBLANK(LeaveTracker[[#This Row],[Employee Name]]),"-----",VLOOKUP(LeaveTracker[[#This Row],[Employee Name]],'List of Employees'!$B$4:$H$767,6))</f>
        <v>PERMANENT</v>
      </c>
      <c r="G1086" s="24">
        <v>43741</v>
      </c>
      <c r="H1086" s="24">
        <v>43741</v>
      </c>
      <c r="I1086" s="20" t="s">
        <v>81</v>
      </c>
      <c r="K1086" s="50" t="str">
        <f ca="1">LeaveTracker[[#This Row],[Days]]&amp;" "&amp;LeaveTracker[[#This Row],[Type of Leave]]</f>
        <v>1 SL</v>
      </c>
      <c r="L1086" s="23">
        <f ca="1">NETWORKDAYS(LeaveTracker[[#This Row],[Start Date]],LeaveTracker[[#This Row],[End Date]],lstHolidays)</f>
        <v>1</v>
      </c>
      <c r="M1086" s="27"/>
    </row>
    <row r="1087" spans="1:13" ht="30" customHeight="1" x14ac:dyDescent="0.3">
      <c r="A1087" s="32">
        <v>1299</v>
      </c>
      <c r="B1087" s="33">
        <v>43795</v>
      </c>
      <c r="C1087" s="22">
        <v>43753</v>
      </c>
      <c r="D1087" s="20" t="s">
        <v>490</v>
      </c>
      <c r="E1087" s="66" t="str">
        <f>IF(ISBLANK(LeaveTracker[[#This Row],[Employee Name]]),"-----",VLOOKUP(LeaveTracker[[#This Row],[Employee Name]],'List of Employees'!$B$4:$H$767,7))</f>
        <v>COOPERATIVE OFFICE</v>
      </c>
      <c r="F1087" s="66" t="str">
        <f>IF(ISBLANK(LeaveTracker[[#This Row],[Employee Name]]),"-----",VLOOKUP(LeaveTracker[[#This Row],[Employee Name]],'List of Employees'!$B$4:$H$767,6))</f>
        <v>PERMANENT</v>
      </c>
      <c r="G1087" s="24">
        <v>43752</v>
      </c>
      <c r="H1087" s="24">
        <v>43752</v>
      </c>
      <c r="I1087" s="20" t="s">
        <v>81</v>
      </c>
      <c r="K1087" s="50" t="str">
        <f ca="1">LeaveTracker[[#This Row],[Days]]&amp;" "&amp;LeaveTracker[[#This Row],[Type of Leave]]</f>
        <v>1 SL</v>
      </c>
      <c r="L1087" s="23">
        <f ca="1">NETWORKDAYS(LeaveTracker[[#This Row],[Start Date]],LeaveTracker[[#This Row],[End Date]],lstHolidays)</f>
        <v>1</v>
      </c>
      <c r="M1087" s="27"/>
    </row>
    <row r="1088" spans="1:13" ht="30" customHeight="1" x14ac:dyDescent="0.3">
      <c r="A1088" s="32">
        <v>1300</v>
      </c>
      <c r="B1088" s="33">
        <v>43795</v>
      </c>
      <c r="C1088" s="22">
        <v>43760</v>
      </c>
      <c r="D1088" s="20" t="s">
        <v>490</v>
      </c>
      <c r="E1088" s="66" t="str">
        <f>IF(ISBLANK(LeaveTracker[[#This Row],[Employee Name]]),"-----",VLOOKUP(LeaveTracker[[#This Row],[Employee Name]],'List of Employees'!$B$4:$H$767,7))</f>
        <v>COOPERATIVE OFFICE</v>
      </c>
      <c r="F1088" s="66" t="str">
        <f>IF(ISBLANK(LeaveTracker[[#This Row],[Employee Name]]),"-----",VLOOKUP(LeaveTracker[[#This Row],[Employee Name]],'List of Employees'!$B$4:$H$767,6))</f>
        <v>PERMANENT</v>
      </c>
      <c r="G1088" s="24">
        <v>43756</v>
      </c>
      <c r="H1088" s="24">
        <v>43756</v>
      </c>
      <c r="I1088" s="20" t="s">
        <v>81</v>
      </c>
      <c r="K1088" s="50" t="str">
        <f ca="1">LeaveTracker[[#This Row],[Days]]&amp;" "&amp;LeaveTracker[[#This Row],[Type of Leave]]</f>
        <v>1 SL</v>
      </c>
      <c r="L1088" s="23">
        <f ca="1">NETWORKDAYS(LeaveTracker[[#This Row],[Start Date]],LeaveTracker[[#This Row],[End Date]],lstHolidays)</f>
        <v>1</v>
      </c>
      <c r="M1088" s="27"/>
    </row>
    <row r="1089" spans="1:13" ht="30" customHeight="1" x14ac:dyDescent="0.3">
      <c r="A1089" s="32">
        <v>1300</v>
      </c>
      <c r="B1089" s="33">
        <v>43795</v>
      </c>
      <c r="C1089" s="22">
        <v>43760</v>
      </c>
      <c r="D1089" s="20" t="s">
        <v>490</v>
      </c>
      <c r="E1089" s="66" t="str">
        <f>IF(ISBLANK(LeaveTracker[[#This Row],[Employee Name]]),"-----",VLOOKUP(LeaveTracker[[#This Row],[Employee Name]],'List of Employees'!$B$4:$H$767,7))</f>
        <v>COOPERATIVE OFFICE</v>
      </c>
      <c r="F1089" s="66" t="str">
        <f>IF(ISBLANK(LeaveTracker[[#This Row],[Employee Name]]),"-----",VLOOKUP(LeaveTracker[[#This Row],[Employee Name]],'List of Employees'!$B$4:$H$767,6))</f>
        <v>PERMANENT</v>
      </c>
      <c r="G1089" s="24">
        <v>43760</v>
      </c>
      <c r="H1089" s="24">
        <v>43760</v>
      </c>
      <c r="I1089" s="20" t="s">
        <v>81</v>
      </c>
      <c r="K1089" s="50" t="str">
        <f ca="1">LeaveTracker[[#This Row],[Days]]&amp;" "&amp;LeaveTracker[[#This Row],[Type of Leave]]</f>
        <v>1 SL</v>
      </c>
      <c r="L1089" s="23">
        <f ca="1">NETWORKDAYS(LeaveTracker[[#This Row],[Start Date]],LeaveTracker[[#This Row],[End Date]],lstHolidays)</f>
        <v>1</v>
      </c>
      <c r="M1089" s="27"/>
    </row>
    <row r="1090" spans="1:13" ht="30" customHeight="1" x14ac:dyDescent="0.3">
      <c r="A1090" s="32">
        <v>1301</v>
      </c>
      <c r="B1090" s="33">
        <v>43795</v>
      </c>
      <c r="C1090" s="22">
        <v>43724</v>
      </c>
      <c r="D1090" s="19" t="s">
        <v>496</v>
      </c>
      <c r="E1090" s="66" t="str">
        <f>IF(ISBLANK(LeaveTracker[[#This Row],[Employee Name]]),"-----",VLOOKUP(LeaveTracker[[#This Row],[Employee Name]],'List of Employees'!$B$4:$H$767,7))</f>
        <v>COOPERATIVE OFFICE</v>
      </c>
      <c r="F1090" s="66" t="str">
        <f>IF(ISBLANK(LeaveTracker[[#This Row],[Employee Name]]),"-----",VLOOKUP(LeaveTracker[[#This Row],[Employee Name]],'List of Employees'!$B$4:$H$767,6))</f>
        <v>PERMANENT</v>
      </c>
      <c r="G1090" s="24">
        <v>43721</v>
      </c>
      <c r="H1090" s="24">
        <v>43721</v>
      </c>
      <c r="I1090" s="20" t="s">
        <v>81</v>
      </c>
      <c r="K1090" s="50" t="str">
        <f ca="1">LeaveTracker[[#This Row],[Days]]&amp;" "&amp;LeaveTracker[[#This Row],[Type of Leave]]</f>
        <v>1 SL</v>
      </c>
      <c r="L1090" s="23">
        <f ca="1">NETWORKDAYS(LeaveTracker[[#This Row],[Start Date]],LeaveTracker[[#This Row],[End Date]],lstHolidays)</f>
        <v>1</v>
      </c>
      <c r="M1090" s="27"/>
    </row>
    <row r="1091" spans="1:13" ht="30" customHeight="1" x14ac:dyDescent="0.3">
      <c r="A1091" s="32">
        <v>1302</v>
      </c>
      <c r="B1091" s="33">
        <v>43795</v>
      </c>
      <c r="C1091" s="22">
        <v>43746</v>
      </c>
      <c r="D1091" s="20" t="s">
        <v>379</v>
      </c>
      <c r="E1091" s="66" t="str">
        <f>IF(ISBLANK(LeaveTracker[[#This Row],[Employee Name]]),"-----",VLOOKUP(LeaveTracker[[#This Row],[Employee Name]],'List of Employees'!$B$4:$H$767,7))</f>
        <v>CCT</v>
      </c>
      <c r="F1091" s="66" t="str">
        <f>IF(ISBLANK(LeaveTracker[[#This Row],[Employee Name]]),"-----",VLOOKUP(LeaveTracker[[#This Row],[Employee Name]],'List of Employees'!$B$4:$H$767,6))</f>
        <v>PERMANENT</v>
      </c>
      <c r="G1091" s="24">
        <v>43745</v>
      </c>
      <c r="H1091" s="24">
        <v>43745</v>
      </c>
      <c r="I1091" s="19" t="s">
        <v>81</v>
      </c>
      <c r="K1091" s="50" t="str">
        <f ca="1">LeaveTracker[[#This Row],[Days]]&amp;" "&amp;LeaveTracker[[#This Row],[Type of Leave]]</f>
        <v>1 SL</v>
      </c>
      <c r="L1091" s="23">
        <f ca="1">NETWORKDAYS(LeaveTracker[[#This Row],[Start Date]],LeaveTracker[[#This Row],[End Date]],lstHolidays)</f>
        <v>1</v>
      </c>
      <c r="M1091" s="27"/>
    </row>
    <row r="1092" spans="1:13" ht="30" customHeight="1" x14ac:dyDescent="0.3">
      <c r="A1092" s="32">
        <v>1303</v>
      </c>
      <c r="B1092" s="33">
        <v>43795</v>
      </c>
      <c r="C1092" s="22">
        <v>43754</v>
      </c>
      <c r="D1092" s="20" t="s">
        <v>496</v>
      </c>
      <c r="E1092" s="66" t="str">
        <f>IF(ISBLANK(LeaveTracker[[#This Row],[Employee Name]]),"-----",VLOOKUP(LeaveTracker[[#This Row],[Employee Name]],'List of Employees'!$B$4:$H$767,7))</f>
        <v>COOPERATIVE OFFICE</v>
      </c>
      <c r="F1092" s="66" t="str">
        <f>IF(ISBLANK(LeaveTracker[[#This Row],[Employee Name]]),"-----",VLOOKUP(LeaveTracker[[#This Row],[Employee Name]],'List of Employees'!$B$4:$H$767,6))</f>
        <v>PERMANENT</v>
      </c>
      <c r="G1092" s="24">
        <v>43761</v>
      </c>
      <c r="H1092" s="24">
        <v>43762</v>
      </c>
      <c r="I1092" s="20" t="s">
        <v>82</v>
      </c>
      <c r="K1092" s="50" t="str">
        <f ca="1">LeaveTracker[[#This Row],[Days]]&amp;" "&amp;LeaveTracker[[#This Row],[Type of Leave]]</f>
        <v>2 VL</v>
      </c>
      <c r="L1092" s="23">
        <f ca="1">NETWORKDAYS(LeaveTracker[[#This Row],[Start Date]],LeaveTracker[[#This Row],[End Date]],lstHolidays)</f>
        <v>2</v>
      </c>
      <c r="M1092" s="27"/>
    </row>
    <row r="1093" spans="1:13" ht="30" customHeight="1" x14ac:dyDescent="0.3">
      <c r="A1093" s="32">
        <v>1304</v>
      </c>
      <c r="B1093" s="33">
        <v>43795</v>
      </c>
      <c r="C1093" s="22">
        <v>43774</v>
      </c>
      <c r="D1093" s="19" t="s">
        <v>500</v>
      </c>
      <c r="E1093" s="66" t="str">
        <f>IF(ISBLANK(LeaveTracker[[#This Row],[Employee Name]]),"-----",VLOOKUP(LeaveTracker[[#This Row],[Employee Name]],'List of Employees'!$B$4:$H$767,7))</f>
        <v>COOPERATIVE OFFICE</v>
      </c>
      <c r="F1093" s="66" t="str">
        <f>IF(ISBLANK(LeaveTracker[[#This Row],[Employee Name]]),"-----",VLOOKUP(LeaveTracker[[#This Row],[Employee Name]],'List of Employees'!$B$4:$H$767,6))</f>
        <v>PERMANENT</v>
      </c>
      <c r="G1093" s="24">
        <v>43773</v>
      </c>
      <c r="H1093" s="24">
        <v>43773</v>
      </c>
      <c r="I1093" s="20" t="s">
        <v>81</v>
      </c>
      <c r="K1093" s="50" t="str">
        <f ca="1">LeaveTracker[[#This Row],[Days]]&amp;" "&amp;LeaveTracker[[#This Row],[Type of Leave]]</f>
        <v>1 SL</v>
      </c>
      <c r="L1093" s="23">
        <f ca="1">NETWORKDAYS(LeaveTracker[[#This Row],[Start Date]],LeaveTracker[[#This Row],[End Date]],lstHolidays)</f>
        <v>1</v>
      </c>
      <c r="M1093" s="27"/>
    </row>
    <row r="1094" spans="1:13" ht="30" customHeight="1" x14ac:dyDescent="0.3">
      <c r="A1094" s="32">
        <v>1305</v>
      </c>
      <c r="B1094" s="33">
        <v>43795</v>
      </c>
      <c r="C1094" s="22">
        <v>43767</v>
      </c>
      <c r="D1094" s="19" t="s">
        <v>503</v>
      </c>
      <c r="E1094" s="66" t="str">
        <f>IF(ISBLANK(LeaveTracker[[#This Row],[Employee Name]]),"-----",VLOOKUP(LeaveTracker[[#This Row],[Employee Name]],'List of Employees'!$B$4:$H$767,7))</f>
        <v>THRDC</v>
      </c>
      <c r="F1094" s="66" t="str">
        <f>IF(ISBLANK(LeaveTracker[[#This Row],[Employee Name]]),"-----",VLOOKUP(LeaveTracker[[#This Row],[Employee Name]],'List of Employees'!$B$4:$H$767,6))</f>
        <v>PERMANENT</v>
      </c>
      <c r="G1094" s="24">
        <v>43760</v>
      </c>
      <c r="H1094" s="24">
        <v>43762</v>
      </c>
      <c r="I1094" s="20" t="s">
        <v>81</v>
      </c>
      <c r="K1094" s="50" t="str">
        <f ca="1">LeaveTracker[[#This Row],[Days]]&amp;" "&amp;LeaveTracker[[#This Row],[Type of Leave]]</f>
        <v>3 SL</v>
      </c>
      <c r="L1094" s="23">
        <f ca="1">NETWORKDAYS(LeaveTracker[[#This Row],[Start Date]],LeaveTracker[[#This Row],[End Date]],lstHolidays)</f>
        <v>3</v>
      </c>
      <c r="M1094" s="27"/>
    </row>
    <row r="1095" spans="1:13" ht="30" customHeight="1" x14ac:dyDescent="0.3">
      <c r="A1095" s="32">
        <v>1306</v>
      </c>
      <c r="B1095" s="33">
        <v>43795</v>
      </c>
      <c r="C1095" s="22">
        <v>43755</v>
      </c>
      <c r="D1095" s="20" t="s">
        <v>503</v>
      </c>
      <c r="E1095" s="66" t="str">
        <f>IF(ISBLANK(LeaveTracker[[#This Row],[Employee Name]]),"-----",VLOOKUP(LeaveTracker[[#This Row],[Employee Name]],'List of Employees'!$B$4:$H$767,7))</f>
        <v>THRDC</v>
      </c>
      <c r="F1095" s="66" t="str">
        <f>IF(ISBLANK(LeaveTracker[[#This Row],[Employee Name]]),"-----",VLOOKUP(LeaveTracker[[#This Row],[Employee Name]],'List of Employees'!$B$4:$H$767,6))</f>
        <v>PERMANENT</v>
      </c>
      <c r="G1095" s="24">
        <v>43763</v>
      </c>
      <c r="H1095" s="24">
        <v>43763</v>
      </c>
      <c r="I1095" s="20" t="s">
        <v>82</v>
      </c>
      <c r="K1095" s="50" t="str">
        <f ca="1">LeaveTracker[[#This Row],[Days]]&amp;" "&amp;LeaveTracker[[#This Row],[Type of Leave]]</f>
        <v>1 VL</v>
      </c>
      <c r="L1095" s="23">
        <f ca="1">NETWORKDAYS(LeaveTracker[[#This Row],[Start Date]],LeaveTracker[[#This Row],[End Date]],lstHolidays)</f>
        <v>1</v>
      </c>
      <c r="M1095" s="27"/>
    </row>
    <row r="1096" spans="1:13" ht="30" customHeight="1" x14ac:dyDescent="0.3">
      <c r="A1096" s="32">
        <v>1306</v>
      </c>
      <c r="B1096" s="33">
        <v>43795</v>
      </c>
      <c r="C1096" s="22">
        <v>43755</v>
      </c>
      <c r="D1096" s="20" t="s">
        <v>503</v>
      </c>
      <c r="E1096" s="66" t="str">
        <f>IF(ISBLANK(LeaveTracker[[#This Row],[Employee Name]]),"-----",VLOOKUP(LeaveTracker[[#This Row],[Employee Name]],'List of Employees'!$B$4:$H$767,7))</f>
        <v>THRDC</v>
      </c>
      <c r="F1096" s="66" t="str">
        <f>IF(ISBLANK(LeaveTracker[[#This Row],[Employee Name]]),"-----",VLOOKUP(LeaveTracker[[#This Row],[Employee Name]],'List of Employees'!$B$4:$H$767,6))</f>
        <v>PERMANENT</v>
      </c>
      <c r="G1096" s="24">
        <v>43766</v>
      </c>
      <c r="H1096" s="24">
        <v>43767</v>
      </c>
      <c r="I1096" s="20" t="s">
        <v>82</v>
      </c>
      <c r="K1096" s="50" t="str">
        <f ca="1">LeaveTracker[[#This Row],[Days]]&amp;" "&amp;LeaveTracker[[#This Row],[Type of Leave]]</f>
        <v>2 VL</v>
      </c>
      <c r="L1096" s="23">
        <f ca="1">NETWORKDAYS(LeaveTracker[[#This Row],[Start Date]],LeaveTracker[[#This Row],[End Date]],lstHolidays)</f>
        <v>2</v>
      </c>
      <c r="M1096" s="27"/>
    </row>
    <row r="1097" spans="1:13" ht="30" customHeight="1" x14ac:dyDescent="0.3">
      <c r="A1097" s="32">
        <v>1307</v>
      </c>
      <c r="B1097" s="33">
        <v>43795</v>
      </c>
      <c r="C1097" s="22">
        <v>43763</v>
      </c>
      <c r="D1097" s="19" t="s">
        <v>505</v>
      </c>
      <c r="E1097" s="66" t="str">
        <f>IF(ISBLANK(LeaveTracker[[#This Row],[Employee Name]]),"-----",VLOOKUP(LeaveTracker[[#This Row],[Employee Name]],'List of Employees'!$B$4:$H$767,7))</f>
        <v>ACCOUNTING</v>
      </c>
      <c r="F1097" s="66" t="str">
        <f>IF(ISBLANK(LeaveTracker[[#This Row],[Employee Name]]),"-----",VLOOKUP(LeaveTracker[[#This Row],[Employee Name]],'List of Employees'!$B$4:$H$767,6))</f>
        <v>PERMANENT</v>
      </c>
      <c r="G1097" s="24">
        <v>43740</v>
      </c>
      <c r="H1097" s="24">
        <v>43740</v>
      </c>
      <c r="I1097" s="20" t="s">
        <v>81</v>
      </c>
      <c r="K1097" s="50" t="str">
        <f ca="1">LeaveTracker[[#This Row],[Days]]&amp;" "&amp;LeaveTracker[[#This Row],[Type of Leave]]</f>
        <v>1 SL</v>
      </c>
      <c r="L1097" s="23">
        <f ca="1">NETWORKDAYS(LeaveTracker[[#This Row],[Start Date]],LeaveTracker[[#This Row],[End Date]],lstHolidays)</f>
        <v>1</v>
      </c>
      <c r="M1097" s="27"/>
    </row>
    <row r="1098" spans="1:13" ht="30" customHeight="1" x14ac:dyDescent="0.3">
      <c r="A1098" s="32">
        <v>1307</v>
      </c>
      <c r="B1098" s="33">
        <v>43795</v>
      </c>
      <c r="C1098" s="22">
        <v>43763</v>
      </c>
      <c r="D1098" s="19" t="s">
        <v>505</v>
      </c>
      <c r="E1098" s="66" t="str">
        <f>IF(ISBLANK(LeaveTracker[[#This Row],[Employee Name]]),"-----",VLOOKUP(LeaveTracker[[#This Row],[Employee Name]],'List of Employees'!$B$4:$H$767,7))</f>
        <v>ACCOUNTING</v>
      </c>
      <c r="F1098" s="66" t="str">
        <f>IF(ISBLANK(LeaveTracker[[#This Row],[Employee Name]]),"-----",VLOOKUP(LeaveTracker[[#This Row],[Employee Name]],'List of Employees'!$B$4:$H$767,6))</f>
        <v>PERMANENT</v>
      </c>
      <c r="G1098" s="24">
        <v>43752</v>
      </c>
      <c r="H1098" s="24">
        <v>43752</v>
      </c>
      <c r="I1098" s="20" t="s">
        <v>81</v>
      </c>
      <c r="K1098" s="50" t="str">
        <f ca="1">LeaveTracker[[#This Row],[Days]]&amp;" "&amp;LeaveTracker[[#This Row],[Type of Leave]]</f>
        <v>1 SL</v>
      </c>
      <c r="L1098" s="23">
        <f ca="1">NETWORKDAYS(LeaveTracker[[#This Row],[Start Date]],LeaveTracker[[#This Row],[End Date]],lstHolidays)</f>
        <v>1</v>
      </c>
      <c r="M1098" s="27"/>
    </row>
    <row r="1099" spans="1:13" ht="30" customHeight="1" x14ac:dyDescent="0.3">
      <c r="A1099" s="32">
        <v>1308</v>
      </c>
      <c r="B1099" s="33">
        <v>43795</v>
      </c>
      <c r="C1099" s="22">
        <v>43766</v>
      </c>
      <c r="D1099" s="19" t="s">
        <v>508</v>
      </c>
      <c r="E1099" s="66" t="str">
        <f>IF(ISBLANK(LeaveTracker[[#This Row],[Employee Name]]),"-----",VLOOKUP(LeaveTracker[[#This Row],[Employee Name]],'List of Employees'!$B$4:$H$767,7))</f>
        <v>ACCOUNTING</v>
      </c>
      <c r="F1099" s="66" t="str">
        <f>IF(ISBLANK(LeaveTracker[[#This Row],[Employee Name]]),"-----",VLOOKUP(LeaveTracker[[#This Row],[Employee Name]],'List of Employees'!$B$4:$H$767,6))</f>
        <v>PERMANENT</v>
      </c>
      <c r="G1099" s="24">
        <v>43760</v>
      </c>
      <c r="H1099" s="24">
        <v>43760</v>
      </c>
      <c r="I1099" s="20" t="s">
        <v>297</v>
      </c>
      <c r="J1099" s="42" t="s">
        <v>105</v>
      </c>
      <c r="K1099" s="50" t="str">
        <f ca="1">LeaveTracker[[#This Row],[Days]]&amp;" "&amp;LeaveTracker[[#This Row],[Type of Leave]]</f>
        <v>1 OTHER</v>
      </c>
      <c r="L1099" s="23">
        <f ca="1">NETWORKDAYS(LeaveTracker[[#This Row],[Start Date]],LeaveTracker[[#This Row],[End Date]],lstHolidays)</f>
        <v>1</v>
      </c>
      <c r="M1099" s="27"/>
    </row>
    <row r="1100" spans="1:13" ht="30" customHeight="1" x14ac:dyDescent="0.3">
      <c r="A1100" s="32">
        <v>1309</v>
      </c>
      <c r="B1100" s="33">
        <v>43795</v>
      </c>
      <c r="C1100" s="22">
        <v>43759</v>
      </c>
      <c r="D1100" s="19" t="s">
        <v>512</v>
      </c>
      <c r="E1100" s="66" t="str">
        <f>IF(ISBLANK(LeaveTracker[[#This Row],[Employee Name]]),"-----",VLOOKUP(LeaveTracker[[#This Row],[Employee Name]],'List of Employees'!$B$4:$H$767,7))</f>
        <v>ACCOUNTING</v>
      </c>
      <c r="F1100" s="66" t="str">
        <f>IF(ISBLANK(LeaveTracker[[#This Row],[Employee Name]]),"-----",VLOOKUP(LeaveTracker[[#This Row],[Employee Name]],'List of Employees'!$B$4:$H$767,6))</f>
        <v>PERMANENT</v>
      </c>
      <c r="G1100" s="24">
        <v>43752</v>
      </c>
      <c r="H1100" s="24">
        <v>43752</v>
      </c>
      <c r="I1100" s="19" t="s">
        <v>81</v>
      </c>
      <c r="K1100" s="50" t="str">
        <f ca="1">LeaveTracker[[#This Row],[Days]]&amp;" "&amp;LeaveTracker[[#This Row],[Type of Leave]]</f>
        <v>1 SL</v>
      </c>
      <c r="L1100" s="23">
        <f ca="1">NETWORKDAYS(LeaveTracker[[#This Row],[Start Date]],LeaveTracker[[#This Row],[End Date]],lstHolidays)</f>
        <v>1</v>
      </c>
      <c r="M1100" s="27"/>
    </row>
    <row r="1101" spans="1:13" ht="30" customHeight="1" x14ac:dyDescent="0.3">
      <c r="A1101" s="32">
        <v>1310</v>
      </c>
      <c r="B1101" s="33">
        <v>43795</v>
      </c>
      <c r="C1101" s="22">
        <v>43773</v>
      </c>
      <c r="D1101" s="19" t="s">
        <v>518</v>
      </c>
      <c r="E1101" s="66" t="str">
        <f>IF(ISBLANK(LeaveTracker[[#This Row],[Employee Name]]),"-----",VLOOKUP(LeaveTracker[[#This Row],[Employee Name]],'List of Employees'!$B$4:$H$767,7))</f>
        <v>ACCOUNTING</v>
      </c>
      <c r="F1101" s="66" t="str">
        <f>IF(ISBLANK(LeaveTracker[[#This Row],[Employee Name]]),"-----",VLOOKUP(LeaveTracker[[#This Row],[Employee Name]],'List of Employees'!$B$4:$H$767,6))</f>
        <v>PERMANENT</v>
      </c>
      <c r="G1101" s="24">
        <v>43767</v>
      </c>
      <c r="H1101" s="24">
        <v>43767</v>
      </c>
      <c r="I1101" s="20" t="s">
        <v>81</v>
      </c>
      <c r="K1101" s="50" t="str">
        <f ca="1">LeaveTracker[[#This Row],[Days]]&amp;" "&amp;LeaveTracker[[#This Row],[Type of Leave]]</f>
        <v>1 SL</v>
      </c>
      <c r="L1101" s="23">
        <f ca="1">NETWORKDAYS(LeaveTracker[[#This Row],[Start Date]],LeaveTracker[[#This Row],[End Date]],lstHolidays)</f>
        <v>1</v>
      </c>
      <c r="M1101" s="27"/>
    </row>
    <row r="1102" spans="1:13" ht="30" customHeight="1" x14ac:dyDescent="0.3">
      <c r="A1102" s="32">
        <v>1311</v>
      </c>
      <c r="B1102" s="33">
        <v>43795</v>
      </c>
      <c r="C1102" s="22">
        <v>43767</v>
      </c>
      <c r="D1102" s="19" t="s">
        <v>519</v>
      </c>
      <c r="E1102" s="66" t="str">
        <f>IF(ISBLANK(LeaveTracker[[#This Row],[Employee Name]]),"-----",VLOOKUP(LeaveTracker[[#This Row],[Employee Name]],'List of Employees'!$B$4:$H$767,7))</f>
        <v>ACCOUNTING</v>
      </c>
      <c r="F1102" s="66" t="str">
        <f>IF(ISBLANK(LeaveTracker[[#This Row],[Employee Name]]),"-----",VLOOKUP(LeaveTracker[[#This Row],[Employee Name]],'List of Employees'!$B$4:$H$767,6))</f>
        <v>PERMANENT</v>
      </c>
      <c r="G1102" s="24">
        <v>43747</v>
      </c>
      <c r="H1102" s="24">
        <v>43747</v>
      </c>
      <c r="I1102" s="20" t="s">
        <v>81</v>
      </c>
      <c r="K1102" s="50" t="str">
        <f ca="1">LeaveTracker[[#This Row],[Days]]&amp;" "&amp;LeaveTracker[[#This Row],[Type of Leave]]</f>
        <v>1 SL</v>
      </c>
      <c r="L1102" s="23">
        <f ca="1">NETWORKDAYS(LeaveTracker[[#This Row],[Start Date]],LeaveTracker[[#This Row],[End Date]],lstHolidays)</f>
        <v>1</v>
      </c>
      <c r="M1102" s="27"/>
    </row>
    <row r="1103" spans="1:13" ht="30" customHeight="1" x14ac:dyDescent="0.3">
      <c r="A1103" s="32">
        <v>1311</v>
      </c>
      <c r="B1103" s="33">
        <v>43795</v>
      </c>
      <c r="C1103" s="22">
        <v>43767</v>
      </c>
      <c r="D1103" s="19" t="s">
        <v>519</v>
      </c>
      <c r="E1103" s="66" t="str">
        <f>IF(ISBLANK(LeaveTracker[[#This Row],[Employee Name]]),"-----",VLOOKUP(LeaveTracker[[#This Row],[Employee Name]],'List of Employees'!$B$4:$H$767,7))</f>
        <v>ACCOUNTING</v>
      </c>
      <c r="F1103" s="66" t="str">
        <f>IF(ISBLANK(LeaveTracker[[#This Row],[Employee Name]]),"-----",VLOOKUP(LeaveTracker[[#This Row],[Employee Name]],'List of Employees'!$B$4:$H$767,6))</f>
        <v>PERMANENT</v>
      </c>
      <c r="G1103" s="24">
        <v>43752</v>
      </c>
      <c r="H1103" s="24">
        <v>43752</v>
      </c>
      <c r="I1103" s="20" t="s">
        <v>81</v>
      </c>
      <c r="K1103" s="50" t="str">
        <f ca="1">LeaveTracker[[#This Row],[Days]]&amp;" "&amp;LeaveTracker[[#This Row],[Type of Leave]]</f>
        <v>1 SL</v>
      </c>
      <c r="L1103" s="23">
        <f ca="1">NETWORKDAYS(LeaveTracker[[#This Row],[Start Date]],LeaveTracker[[#This Row],[End Date]],lstHolidays)</f>
        <v>1</v>
      </c>
      <c r="M1103" s="27"/>
    </row>
    <row r="1104" spans="1:13" ht="30" customHeight="1" x14ac:dyDescent="0.3">
      <c r="A1104" s="32">
        <v>1312</v>
      </c>
      <c r="B1104" s="33">
        <v>43795</v>
      </c>
      <c r="C1104" s="22">
        <v>43731</v>
      </c>
      <c r="D1104" s="19" t="s">
        <v>521</v>
      </c>
      <c r="E1104" s="66" t="str">
        <f>IF(ISBLANK(LeaveTracker[[#This Row],[Employee Name]]),"-----",VLOOKUP(LeaveTracker[[#This Row],[Employee Name]],'List of Employees'!$B$4:$H$767,7))</f>
        <v>PIO</v>
      </c>
      <c r="F1104" s="66" t="str">
        <f>IF(ISBLANK(LeaveTracker[[#This Row],[Employee Name]]),"-----",VLOOKUP(LeaveTracker[[#This Row],[Employee Name]],'List of Employees'!$B$4:$H$767,6))</f>
        <v>PERMANENT</v>
      </c>
      <c r="G1104" s="24">
        <v>43726</v>
      </c>
      <c r="H1104" s="24">
        <v>43728</v>
      </c>
      <c r="I1104" s="20" t="s">
        <v>81</v>
      </c>
      <c r="K1104" s="50" t="str">
        <f ca="1">LeaveTracker[[#This Row],[Days]]&amp;" "&amp;LeaveTracker[[#This Row],[Type of Leave]]</f>
        <v>3 SL</v>
      </c>
      <c r="L1104" s="23">
        <f ca="1">NETWORKDAYS(LeaveTracker[[#This Row],[Start Date]],LeaveTracker[[#This Row],[End Date]],lstHolidays)</f>
        <v>3</v>
      </c>
      <c r="M1104" s="27"/>
    </row>
    <row r="1105" spans="1:13" ht="30" customHeight="1" x14ac:dyDescent="0.3">
      <c r="A1105" s="32">
        <v>1313</v>
      </c>
      <c r="B1105" s="33">
        <v>43795</v>
      </c>
      <c r="C1105" s="22">
        <v>43773</v>
      </c>
      <c r="D1105" s="19" t="s">
        <v>521</v>
      </c>
      <c r="E1105" s="66" t="str">
        <f>IF(ISBLANK(LeaveTracker[[#This Row],[Employee Name]]),"-----",VLOOKUP(LeaveTracker[[#This Row],[Employee Name]],'List of Employees'!$B$4:$H$767,7))</f>
        <v>PIO</v>
      </c>
      <c r="F1105" s="66" t="str">
        <f>IF(ISBLANK(LeaveTracker[[#This Row],[Employee Name]]),"-----",VLOOKUP(LeaveTracker[[#This Row],[Employee Name]],'List of Employees'!$B$4:$H$767,6))</f>
        <v>PERMANENT</v>
      </c>
      <c r="G1105" s="24">
        <v>43768</v>
      </c>
      <c r="H1105" s="24">
        <v>43769</v>
      </c>
      <c r="I1105" s="20" t="s">
        <v>81</v>
      </c>
      <c r="K1105" s="50" t="str">
        <f ca="1">LeaveTracker[[#This Row],[Days]]&amp;" "&amp;LeaveTracker[[#This Row],[Type of Leave]]</f>
        <v>2 SL</v>
      </c>
      <c r="L1105" s="23">
        <f ca="1">NETWORKDAYS(LeaveTracker[[#This Row],[Start Date]],LeaveTracker[[#This Row],[End Date]],lstHolidays)</f>
        <v>2</v>
      </c>
      <c r="M1105" s="27"/>
    </row>
    <row r="1106" spans="1:13" ht="30" customHeight="1" x14ac:dyDescent="0.3">
      <c r="A1106" s="32">
        <v>1314</v>
      </c>
      <c r="B1106" s="33">
        <v>43795</v>
      </c>
      <c r="C1106" s="22">
        <v>43759</v>
      </c>
      <c r="D1106" s="20" t="s">
        <v>442</v>
      </c>
      <c r="E1106" s="66" t="str">
        <f>IF(ISBLANK(LeaveTracker[[#This Row],[Employee Name]]),"-----",VLOOKUP(LeaveTracker[[#This Row],[Employee Name]],'List of Employees'!$B$4:$H$767,7))</f>
        <v>GSO</v>
      </c>
      <c r="F1106" s="66" t="str">
        <f>IF(ISBLANK(LeaveTracker[[#This Row],[Employee Name]]),"-----",VLOOKUP(LeaveTracker[[#This Row],[Employee Name]],'List of Employees'!$B$4:$H$767,6))</f>
        <v>PERMANENT</v>
      </c>
      <c r="G1106" s="24">
        <v>43755</v>
      </c>
      <c r="H1106" s="24">
        <v>43756</v>
      </c>
      <c r="I1106" s="20" t="s">
        <v>81</v>
      </c>
      <c r="K1106" s="50" t="str">
        <f ca="1">LeaveTracker[[#This Row],[Days]]&amp;" "&amp;LeaveTracker[[#This Row],[Type of Leave]]</f>
        <v>2 SL</v>
      </c>
      <c r="L1106" s="23">
        <f ca="1">NETWORKDAYS(LeaveTracker[[#This Row],[Start Date]],LeaveTracker[[#This Row],[End Date]],lstHolidays)</f>
        <v>2</v>
      </c>
      <c r="M1106" s="27"/>
    </row>
    <row r="1107" spans="1:13" ht="30" customHeight="1" x14ac:dyDescent="0.3">
      <c r="A1107" s="32">
        <v>1315</v>
      </c>
      <c r="B1107" s="33">
        <v>43795</v>
      </c>
      <c r="C1107" s="22">
        <v>43773</v>
      </c>
      <c r="D1107" s="19" t="s">
        <v>524</v>
      </c>
      <c r="E1107" s="66" t="str">
        <f>IF(ISBLANK(LeaveTracker[[#This Row],[Employee Name]]),"-----",VLOOKUP(LeaveTracker[[#This Row],[Employee Name]],'List of Employees'!$B$4:$H$767,7))</f>
        <v>GSO</v>
      </c>
      <c r="F1107" s="66" t="str">
        <f>IF(ISBLANK(LeaveTracker[[#This Row],[Employee Name]]),"-----",VLOOKUP(LeaveTracker[[#This Row],[Employee Name]],'List of Employees'!$B$4:$H$767,6))</f>
        <v>PERMANENT</v>
      </c>
      <c r="G1107" s="24">
        <v>43784</v>
      </c>
      <c r="H1107" s="24">
        <v>43784</v>
      </c>
      <c r="I1107" s="20" t="s">
        <v>82</v>
      </c>
      <c r="K1107" s="50" t="str">
        <f ca="1">LeaveTracker[[#This Row],[Days]]&amp;" "&amp;LeaveTracker[[#This Row],[Type of Leave]]</f>
        <v>1 VL</v>
      </c>
      <c r="L1107" s="23">
        <f ca="1">NETWORKDAYS(LeaveTracker[[#This Row],[Start Date]],LeaveTracker[[#This Row],[End Date]],lstHolidays)</f>
        <v>1</v>
      </c>
      <c r="M1107" s="27"/>
    </row>
    <row r="1108" spans="1:13" ht="30" customHeight="1" x14ac:dyDescent="0.3">
      <c r="A1108" s="32">
        <v>1315</v>
      </c>
      <c r="B1108" s="33">
        <v>43795</v>
      </c>
      <c r="C1108" s="22">
        <v>43773</v>
      </c>
      <c r="D1108" s="19" t="s">
        <v>524</v>
      </c>
      <c r="E1108" s="66" t="str">
        <f>IF(ISBLANK(LeaveTracker[[#This Row],[Employee Name]]),"-----",VLOOKUP(LeaveTracker[[#This Row],[Employee Name]],'List of Employees'!$B$4:$H$767,7))</f>
        <v>GSO</v>
      </c>
      <c r="F1108" s="66" t="str">
        <f>IF(ISBLANK(LeaveTracker[[#This Row],[Employee Name]]),"-----",VLOOKUP(LeaveTracker[[#This Row],[Employee Name]],'List of Employees'!$B$4:$H$767,6))</f>
        <v>PERMANENT</v>
      </c>
      <c r="G1108" s="24">
        <v>43798</v>
      </c>
      <c r="H1108" s="24">
        <v>43798</v>
      </c>
      <c r="I1108" s="20" t="s">
        <v>82</v>
      </c>
      <c r="K1108" s="50" t="str">
        <f ca="1">LeaveTracker[[#This Row],[Days]]&amp;" "&amp;LeaveTracker[[#This Row],[Type of Leave]]</f>
        <v>1 VL</v>
      </c>
      <c r="L1108" s="23">
        <f ca="1">NETWORKDAYS(LeaveTracker[[#This Row],[Start Date]],LeaveTracker[[#This Row],[End Date]],lstHolidays)</f>
        <v>1</v>
      </c>
      <c r="M1108" s="27"/>
    </row>
    <row r="1109" spans="1:13" ht="30" customHeight="1" x14ac:dyDescent="0.3">
      <c r="A1109" s="32">
        <v>1316</v>
      </c>
      <c r="B1109" s="33">
        <v>43795</v>
      </c>
      <c r="C1109" s="22">
        <v>43761</v>
      </c>
      <c r="D1109" s="19" t="s">
        <v>527</v>
      </c>
      <c r="E1109" s="66" t="str">
        <f>IF(ISBLANK(LeaveTracker[[#This Row],[Employee Name]]),"-----",VLOOKUP(LeaveTracker[[#This Row],[Employee Name]],'List of Employees'!$B$4:$H$767,7))</f>
        <v>TIPID IMPOK</v>
      </c>
      <c r="F1109" s="66" t="str">
        <f>IF(ISBLANK(LeaveTracker[[#This Row],[Employee Name]]),"-----",VLOOKUP(LeaveTracker[[#This Row],[Employee Name]],'List of Employees'!$B$4:$H$767,6))</f>
        <v>PERMANENT</v>
      </c>
      <c r="G1109" s="24">
        <v>43739</v>
      </c>
      <c r="H1109" s="24">
        <v>43740</v>
      </c>
      <c r="I1109" s="20" t="s">
        <v>81</v>
      </c>
      <c r="K1109" s="50" t="str">
        <f ca="1">LeaveTracker[[#This Row],[Days]]&amp;" "&amp;LeaveTracker[[#This Row],[Type of Leave]]</f>
        <v>2 SL</v>
      </c>
      <c r="L1109" s="23">
        <f ca="1">NETWORKDAYS(LeaveTracker[[#This Row],[Start Date]],LeaveTracker[[#This Row],[End Date]],lstHolidays)</f>
        <v>2</v>
      </c>
      <c r="M1109" s="27"/>
    </row>
    <row r="1110" spans="1:13" ht="30" customHeight="1" x14ac:dyDescent="0.3">
      <c r="A1110" s="32">
        <v>1316</v>
      </c>
      <c r="B1110" s="33">
        <v>43795</v>
      </c>
      <c r="C1110" s="22">
        <v>43762</v>
      </c>
      <c r="D1110" s="19" t="s">
        <v>527</v>
      </c>
      <c r="E1110" s="66" t="str">
        <f>IF(ISBLANK(LeaveTracker[[#This Row],[Employee Name]]),"-----",VLOOKUP(LeaveTracker[[#This Row],[Employee Name]],'List of Employees'!$B$4:$H$767,7))</f>
        <v>TIPID IMPOK</v>
      </c>
      <c r="F1110" s="66" t="str">
        <f>IF(ISBLANK(LeaveTracker[[#This Row],[Employee Name]]),"-----",VLOOKUP(LeaveTracker[[#This Row],[Employee Name]],'List of Employees'!$B$4:$H$767,6))</f>
        <v>PERMANENT</v>
      </c>
      <c r="G1110" s="24">
        <v>43745</v>
      </c>
      <c r="H1110" s="24">
        <v>43745</v>
      </c>
      <c r="I1110" s="20" t="s">
        <v>81</v>
      </c>
      <c r="K1110" s="50" t="str">
        <f ca="1">LeaveTracker[[#This Row],[Days]]&amp;" "&amp;LeaveTracker[[#This Row],[Type of Leave]]</f>
        <v>1 SL</v>
      </c>
      <c r="L1110" s="23">
        <f ca="1">NETWORKDAYS(LeaveTracker[[#This Row],[Start Date]],LeaveTracker[[#This Row],[End Date]],lstHolidays)</f>
        <v>1</v>
      </c>
      <c r="M1110" s="27"/>
    </row>
    <row r="1111" spans="1:13" ht="30" customHeight="1" x14ac:dyDescent="0.3">
      <c r="A1111" s="32">
        <v>1316</v>
      </c>
      <c r="B1111" s="33">
        <v>43795</v>
      </c>
      <c r="C1111" s="22">
        <v>43763</v>
      </c>
      <c r="D1111" s="19" t="s">
        <v>527</v>
      </c>
      <c r="E1111" s="66" t="str">
        <f>IF(ISBLANK(LeaveTracker[[#This Row],[Employee Name]]),"-----",VLOOKUP(LeaveTracker[[#This Row],[Employee Name]],'List of Employees'!$B$4:$H$767,7))</f>
        <v>TIPID IMPOK</v>
      </c>
      <c r="F1111" s="66" t="str">
        <f>IF(ISBLANK(LeaveTracker[[#This Row],[Employee Name]]),"-----",VLOOKUP(LeaveTracker[[#This Row],[Employee Name]],'List of Employees'!$B$4:$H$767,6))</f>
        <v>PERMANENT</v>
      </c>
      <c r="G1111" s="24">
        <v>43747</v>
      </c>
      <c r="H1111" s="24">
        <v>43748</v>
      </c>
      <c r="I1111" s="20" t="s">
        <v>81</v>
      </c>
      <c r="K1111" s="50" t="str">
        <f ca="1">LeaveTracker[[#This Row],[Days]]&amp;" "&amp;LeaveTracker[[#This Row],[Type of Leave]]</f>
        <v>2 SL</v>
      </c>
      <c r="L1111" s="23">
        <f ca="1">NETWORKDAYS(LeaveTracker[[#This Row],[Start Date]],LeaveTracker[[#This Row],[End Date]],lstHolidays)</f>
        <v>2</v>
      </c>
      <c r="M1111" s="27"/>
    </row>
    <row r="1112" spans="1:13" ht="30" customHeight="1" x14ac:dyDescent="0.3">
      <c r="A1112" s="32">
        <v>1317</v>
      </c>
      <c r="B1112" s="33">
        <v>43795</v>
      </c>
      <c r="C1112" s="22">
        <v>43761</v>
      </c>
      <c r="D1112" s="19" t="s">
        <v>527</v>
      </c>
      <c r="E1112" s="66" t="str">
        <f>IF(ISBLANK(LeaveTracker[[#This Row],[Employee Name]]),"-----",VLOOKUP(LeaveTracker[[#This Row],[Employee Name]],'List of Employees'!$B$4:$H$767,7))</f>
        <v>TIPID IMPOK</v>
      </c>
      <c r="F1112" s="66" t="str">
        <f>IF(ISBLANK(LeaveTracker[[#This Row],[Employee Name]]),"-----",VLOOKUP(LeaveTracker[[#This Row],[Employee Name]],'List of Employees'!$B$4:$H$767,6))</f>
        <v>PERMANENT</v>
      </c>
      <c r="G1112" s="24">
        <v>43752</v>
      </c>
      <c r="H1112" s="24">
        <v>43756</v>
      </c>
      <c r="I1112" s="20" t="s">
        <v>82</v>
      </c>
      <c r="K1112" s="50" t="str">
        <f ca="1">LeaveTracker[[#This Row],[Days]]&amp;" "&amp;LeaveTracker[[#This Row],[Type of Leave]]</f>
        <v>5 VL</v>
      </c>
      <c r="L1112" s="23">
        <f ca="1">NETWORKDAYS(LeaveTracker[[#This Row],[Start Date]],LeaveTracker[[#This Row],[End Date]],lstHolidays)</f>
        <v>5</v>
      </c>
      <c r="M1112" s="27"/>
    </row>
    <row r="1113" spans="1:13" ht="30" customHeight="1" x14ac:dyDescent="0.3">
      <c r="A1113" s="32">
        <v>1317</v>
      </c>
      <c r="B1113" s="33">
        <v>43795</v>
      </c>
      <c r="C1113" s="22">
        <v>43761</v>
      </c>
      <c r="D1113" s="19" t="s">
        <v>527</v>
      </c>
      <c r="E1113" s="66" t="str">
        <f>IF(ISBLANK(LeaveTracker[[#This Row],[Employee Name]]),"-----",VLOOKUP(LeaveTracker[[#This Row],[Employee Name]],'List of Employees'!$B$4:$H$767,7))</f>
        <v>TIPID IMPOK</v>
      </c>
      <c r="F1113" s="66" t="str">
        <f>IF(ISBLANK(LeaveTracker[[#This Row],[Employee Name]]),"-----",VLOOKUP(LeaveTracker[[#This Row],[Employee Name]],'List of Employees'!$B$4:$H$767,6))</f>
        <v>PERMANENT</v>
      </c>
      <c r="G1113" s="24">
        <v>43759</v>
      </c>
      <c r="H1113" s="24">
        <v>43760</v>
      </c>
      <c r="I1113" s="20" t="s">
        <v>82</v>
      </c>
      <c r="K1113" s="50" t="str">
        <f ca="1">LeaveTracker[[#This Row],[Days]]&amp;" "&amp;LeaveTracker[[#This Row],[Type of Leave]]</f>
        <v>2 VL</v>
      </c>
      <c r="L1113" s="23">
        <f ca="1">NETWORKDAYS(LeaveTracker[[#This Row],[Start Date]],LeaveTracker[[#This Row],[End Date]],lstHolidays)</f>
        <v>2</v>
      </c>
      <c r="M1113" s="27"/>
    </row>
    <row r="1114" spans="1:13" ht="30" customHeight="1" x14ac:dyDescent="0.3">
      <c r="A1114" s="32">
        <v>1318</v>
      </c>
      <c r="B1114" s="33">
        <v>43795</v>
      </c>
      <c r="C1114" s="22">
        <v>43768</v>
      </c>
      <c r="D1114" s="20" t="s">
        <v>527</v>
      </c>
      <c r="E1114" s="66" t="str">
        <f>IF(ISBLANK(LeaveTracker[[#This Row],[Employee Name]]),"-----",VLOOKUP(LeaveTracker[[#This Row],[Employee Name]],'List of Employees'!$B$4:$H$767,7))</f>
        <v>TIPID IMPOK</v>
      </c>
      <c r="F1114" s="66" t="str">
        <f>IF(ISBLANK(LeaveTracker[[#This Row],[Employee Name]]),"-----",VLOOKUP(LeaveTracker[[#This Row],[Employee Name]],'List of Employees'!$B$4:$H$767,6))</f>
        <v>PERMANENT</v>
      </c>
      <c r="G1114" s="24">
        <v>43767</v>
      </c>
      <c r="H1114" s="24">
        <v>43767</v>
      </c>
      <c r="I1114" s="20" t="s">
        <v>81</v>
      </c>
      <c r="K1114" s="50" t="str">
        <f ca="1">LeaveTracker[[#This Row],[Days]]&amp;" "&amp;LeaveTracker[[#This Row],[Type of Leave]]</f>
        <v>1 SL</v>
      </c>
      <c r="L1114" s="23">
        <f ca="1">NETWORKDAYS(LeaveTracker[[#This Row],[Start Date]],LeaveTracker[[#This Row],[End Date]],lstHolidays)</f>
        <v>1</v>
      </c>
      <c r="M1114" s="27"/>
    </row>
    <row r="1115" spans="1:13" ht="30" customHeight="1" x14ac:dyDescent="0.3">
      <c r="A1115" s="32">
        <v>1319</v>
      </c>
      <c r="B1115" s="33">
        <v>43795</v>
      </c>
      <c r="C1115" s="22">
        <v>43747</v>
      </c>
      <c r="D1115" s="19" t="s">
        <v>529</v>
      </c>
      <c r="E1115" s="66" t="str">
        <f>IF(ISBLANK(LeaveTracker[[#This Row],[Employee Name]]),"-----",VLOOKUP(LeaveTracker[[#This Row],[Employee Name]],'List of Employees'!$B$4:$H$767,7))</f>
        <v>GSO</v>
      </c>
      <c r="F1115" s="66" t="str">
        <f>IF(ISBLANK(LeaveTracker[[#This Row],[Employee Name]]),"-----",VLOOKUP(LeaveTracker[[#This Row],[Employee Name]],'List of Employees'!$B$4:$H$767,6))</f>
        <v>PERMANENT</v>
      </c>
      <c r="G1115" s="24">
        <v>43748</v>
      </c>
      <c r="H1115" s="24">
        <v>43748</v>
      </c>
      <c r="I1115" s="20" t="s">
        <v>81</v>
      </c>
      <c r="K1115" s="50" t="str">
        <f ca="1">LeaveTracker[[#This Row],[Days]]&amp;" "&amp;LeaveTracker[[#This Row],[Type of Leave]]</f>
        <v>1 SL</v>
      </c>
      <c r="L1115" s="23">
        <f ca="1">NETWORKDAYS(LeaveTracker[[#This Row],[Start Date]],LeaveTracker[[#This Row],[End Date]],lstHolidays)</f>
        <v>1</v>
      </c>
      <c r="M1115" s="27"/>
    </row>
    <row r="1116" spans="1:13" ht="30" customHeight="1" x14ac:dyDescent="0.3">
      <c r="A1116" s="32">
        <v>1320</v>
      </c>
      <c r="B1116" s="33">
        <v>43795</v>
      </c>
      <c r="C1116" s="22">
        <v>43760</v>
      </c>
      <c r="D1116" s="20" t="s">
        <v>529</v>
      </c>
      <c r="E1116" s="66" t="str">
        <f>IF(ISBLANK(LeaveTracker[[#This Row],[Employee Name]]),"-----",VLOOKUP(LeaveTracker[[#This Row],[Employee Name]],'List of Employees'!$B$4:$H$767,7))</f>
        <v>GSO</v>
      </c>
      <c r="F1116" s="66" t="str">
        <f>IF(ISBLANK(LeaveTracker[[#This Row],[Employee Name]]),"-----",VLOOKUP(LeaveTracker[[#This Row],[Employee Name]],'List of Employees'!$B$4:$H$767,6))</f>
        <v>PERMANENT</v>
      </c>
      <c r="G1116" s="24">
        <v>43759</v>
      </c>
      <c r="H1116" s="24">
        <v>43759</v>
      </c>
      <c r="I1116" s="20" t="s">
        <v>81</v>
      </c>
      <c r="K1116" s="50" t="str">
        <f ca="1">LeaveTracker[[#This Row],[Days]]&amp;" "&amp;LeaveTracker[[#This Row],[Type of Leave]]</f>
        <v>1 SL</v>
      </c>
      <c r="L1116" s="23">
        <f ca="1">NETWORKDAYS(LeaveTracker[[#This Row],[Start Date]],LeaveTracker[[#This Row],[End Date]],lstHolidays)</f>
        <v>1</v>
      </c>
      <c r="M1116" s="27"/>
    </row>
    <row r="1117" spans="1:13" ht="30" customHeight="1" x14ac:dyDescent="0.3">
      <c r="A1117" s="32">
        <v>1321</v>
      </c>
      <c r="B1117" s="33">
        <v>43795</v>
      </c>
      <c r="C1117" s="22">
        <v>43767</v>
      </c>
      <c r="D1117" s="20" t="s">
        <v>529</v>
      </c>
      <c r="E1117" s="66" t="str">
        <f>IF(ISBLANK(LeaveTracker[[#This Row],[Employee Name]]),"-----",VLOOKUP(LeaveTracker[[#This Row],[Employee Name]],'List of Employees'!$B$4:$H$767,7))</f>
        <v>GSO</v>
      </c>
      <c r="F1117" s="66" t="str">
        <f>IF(ISBLANK(LeaveTracker[[#This Row],[Employee Name]]),"-----",VLOOKUP(LeaveTracker[[#This Row],[Employee Name]],'List of Employees'!$B$4:$H$767,6))</f>
        <v>PERMANENT</v>
      </c>
      <c r="G1117" s="24">
        <v>43766</v>
      </c>
      <c r="H1117" s="24">
        <v>43766</v>
      </c>
      <c r="I1117" s="20" t="s">
        <v>81</v>
      </c>
      <c r="K1117" s="50" t="str">
        <f ca="1">LeaveTracker[[#This Row],[Days]]&amp;" "&amp;LeaveTracker[[#This Row],[Type of Leave]]</f>
        <v>1 SL</v>
      </c>
      <c r="L1117" s="23">
        <f ca="1">NETWORKDAYS(LeaveTracker[[#This Row],[Start Date]],LeaveTracker[[#This Row],[End Date]],lstHolidays)</f>
        <v>1</v>
      </c>
      <c r="M1117" s="27"/>
    </row>
    <row r="1118" spans="1:13" ht="30" customHeight="1" x14ac:dyDescent="0.3">
      <c r="A1118" s="32">
        <v>1322</v>
      </c>
      <c r="B1118" s="33">
        <v>43795</v>
      </c>
      <c r="C1118" s="22">
        <v>43763</v>
      </c>
      <c r="D1118" s="20" t="s">
        <v>529</v>
      </c>
      <c r="E1118" s="66" t="str">
        <f>IF(ISBLANK(LeaveTracker[[#This Row],[Employee Name]]),"-----",VLOOKUP(LeaveTracker[[#This Row],[Employee Name]],'List of Employees'!$B$4:$H$767,7))</f>
        <v>GSO</v>
      </c>
      <c r="F1118" s="66" t="str">
        <f>IF(ISBLANK(LeaveTracker[[#This Row],[Employee Name]]),"-----",VLOOKUP(LeaveTracker[[#This Row],[Employee Name]],'List of Employees'!$B$4:$H$767,6))</f>
        <v>PERMANENT</v>
      </c>
      <c r="G1118" s="24">
        <v>43773</v>
      </c>
      <c r="H1118" s="24">
        <v>43774</v>
      </c>
      <c r="I1118" s="20" t="s">
        <v>82</v>
      </c>
      <c r="K1118" s="50" t="str">
        <f ca="1">LeaveTracker[[#This Row],[Days]]&amp;" "&amp;LeaveTracker[[#This Row],[Type of Leave]]</f>
        <v>2 VL</v>
      </c>
      <c r="L1118" s="23">
        <f ca="1">NETWORKDAYS(LeaveTracker[[#This Row],[Start Date]],LeaveTracker[[#This Row],[End Date]],lstHolidays)</f>
        <v>2</v>
      </c>
      <c r="M1118" s="27"/>
    </row>
    <row r="1119" spans="1:13" ht="30" customHeight="1" x14ac:dyDescent="0.3">
      <c r="A1119" s="32">
        <v>1323</v>
      </c>
      <c r="B1119" s="33">
        <v>43795</v>
      </c>
      <c r="C1119" s="22">
        <v>43763</v>
      </c>
      <c r="D1119" s="20" t="s">
        <v>773</v>
      </c>
      <c r="E1119" s="66" t="str">
        <f>IF(ISBLANK(LeaveTracker[[#This Row],[Employee Name]]),"-----",VLOOKUP(LeaveTracker[[#This Row],[Employee Name]],'List of Employees'!$B$4:$H$767,7))</f>
        <v>GSO</v>
      </c>
      <c r="F1119" s="66" t="str">
        <f>IF(ISBLANK(LeaveTracker[[#This Row],[Employee Name]]),"-----",VLOOKUP(LeaveTracker[[#This Row],[Employee Name]],'List of Employees'!$B$4:$H$767,6))</f>
        <v>PERMANENT</v>
      </c>
      <c r="G1119" s="24">
        <v>43762</v>
      </c>
      <c r="H1119" s="24">
        <v>43762</v>
      </c>
      <c r="I1119" s="20" t="s">
        <v>81</v>
      </c>
      <c r="K1119" s="50" t="str">
        <f ca="1">LeaveTracker[[#This Row],[Days]]&amp;" "&amp;LeaveTracker[[#This Row],[Type of Leave]]</f>
        <v>1 SL</v>
      </c>
      <c r="L1119" s="23">
        <f ca="1">NETWORKDAYS(LeaveTracker[[#This Row],[Start Date]],LeaveTracker[[#This Row],[End Date]],lstHolidays)</f>
        <v>1</v>
      </c>
      <c r="M1119" s="27"/>
    </row>
    <row r="1120" spans="1:13" ht="30" customHeight="1" x14ac:dyDescent="0.3">
      <c r="A1120" s="32">
        <v>1324</v>
      </c>
      <c r="B1120" s="33">
        <v>43795</v>
      </c>
      <c r="C1120" s="22">
        <v>43781</v>
      </c>
      <c r="D1120" s="19" t="s">
        <v>171</v>
      </c>
      <c r="E1120" s="66" t="str">
        <f>IF(ISBLANK(LeaveTracker[[#This Row],[Employee Name]]),"-----",VLOOKUP(LeaveTracker[[#This Row],[Employee Name]],'List of Employees'!$B$4:$H$767,7))</f>
        <v>HRMO</v>
      </c>
      <c r="F1120" s="66" t="str">
        <f>IF(ISBLANK(LeaveTracker[[#This Row],[Employee Name]]),"-----",VLOOKUP(LeaveTracker[[#This Row],[Employee Name]],'List of Employees'!$B$4:$H$767,6))</f>
        <v>PERMANENT</v>
      </c>
      <c r="G1120" s="24">
        <v>43790</v>
      </c>
      <c r="H1120" s="24">
        <v>43790</v>
      </c>
      <c r="I1120" s="20" t="s">
        <v>82</v>
      </c>
      <c r="K1120" s="50" t="str">
        <f ca="1">LeaveTracker[[#This Row],[Days]]&amp;" "&amp;LeaveTracker[[#This Row],[Type of Leave]]</f>
        <v>1 VL</v>
      </c>
      <c r="L1120" s="23">
        <f ca="1">NETWORKDAYS(LeaveTracker[[#This Row],[Start Date]],LeaveTracker[[#This Row],[End Date]],lstHolidays)</f>
        <v>1</v>
      </c>
      <c r="M1120" s="27"/>
    </row>
    <row r="1121" spans="1:13" ht="30" customHeight="1" x14ac:dyDescent="0.3">
      <c r="A1121" s="32">
        <v>1324</v>
      </c>
      <c r="B1121" s="33">
        <v>43795</v>
      </c>
      <c r="C1121" s="22">
        <v>43781</v>
      </c>
      <c r="D1121" s="19" t="s">
        <v>171</v>
      </c>
      <c r="E1121" s="66" t="str">
        <f>IF(ISBLANK(LeaveTracker[[#This Row],[Employee Name]]),"-----",VLOOKUP(LeaveTracker[[#This Row],[Employee Name]],'List of Employees'!$B$4:$H$767,7))</f>
        <v>HRMO</v>
      </c>
      <c r="F1121" s="66" t="str">
        <f>IF(ISBLANK(LeaveTracker[[#This Row],[Employee Name]]),"-----",VLOOKUP(LeaveTracker[[#This Row],[Employee Name]],'List of Employees'!$B$4:$H$767,6))</f>
        <v>PERMANENT</v>
      </c>
      <c r="G1121" s="24">
        <v>43809</v>
      </c>
      <c r="H1121" s="24">
        <v>43811</v>
      </c>
      <c r="I1121" s="20" t="s">
        <v>82</v>
      </c>
      <c r="K1121" s="50" t="str">
        <f ca="1">LeaveTracker[[#This Row],[Days]]&amp;" "&amp;LeaveTracker[[#This Row],[Type of Leave]]</f>
        <v>3 VL</v>
      </c>
      <c r="L1121" s="23">
        <f ca="1">NETWORKDAYS(LeaveTracker[[#This Row],[Start Date]],LeaveTracker[[#This Row],[End Date]],lstHolidays)</f>
        <v>3</v>
      </c>
      <c r="M1121" s="27"/>
    </row>
    <row r="1122" spans="1:13" ht="30" customHeight="1" x14ac:dyDescent="0.3">
      <c r="A1122" s="32">
        <v>1324</v>
      </c>
      <c r="B1122" s="33">
        <v>43795</v>
      </c>
      <c r="C1122" s="22">
        <v>43781</v>
      </c>
      <c r="D1122" s="19" t="s">
        <v>171</v>
      </c>
      <c r="E1122" s="66" t="str">
        <f>IF(ISBLANK(LeaveTracker[[#This Row],[Employee Name]]),"-----",VLOOKUP(LeaveTracker[[#This Row],[Employee Name]],'List of Employees'!$B$4:$H$767,7))</f>
        <v>HRMO</v>
      </c>
      <c r="F1122" s="66" t="str">
        <f>IF(ISBLANK(LeaveTracker[[#This Row],[Employee Name]]),"-----",VLOOKUP(LeaveTracker[[#This Row],[Employee Name]],'List of Employees'!$B$4:$H$767,6))</f>
        <v>PERMANENT</v>
      </c>
      <c r="G1122" s="24">
        <v>43819</v>
      </c>
      <c r="H1122" s="24">
        <v>43819</v>
      </c>
      <c r="I1122" s="20" t="s">
        <v>82</v>
      </c>
      <c r="K1122" s="50" t="str">
        <f ca="1">LeaveTracker[[#This Row],[Days]]&amp;" "&amp;LeaveTracker[[#This Row],[Type of Leave]]</f>
        <v>1 VL</v>
      </c>
      <c r="L1122" s="23">
        <f ca="1">NETWORKDAYS(LeaveTracker[[#This Row],[Start Date]],LeaveTracker[[#This Row],[End Date]],lstHolidays)</f>
        <v>1</v>
      </c>
      <c r="M1122" s="27"/>
    </row>
    <row r="1123" spans="1:13" ht="30" customHeight="1" x14ac:dyDescent="0.3">
      <c r="A1123" s="32">
        <v>1325</v>
      </c>
      <c r="B1123" s="33">
        <v>43796</v>
      </c>
      <c r="C1123" s="22">
        <v>43755</v>
      </c>
      <c r="D1123" s="20" t="s">
        <v>354</v>
      </c>
      <c r="E1123" s="66" t="str">
        <f>IF(ISBLANK(LeaveTracker[[#This Row],[Employee Name]]),"-----",VLOOKUP(LeaveTracker[[#This Row],[Employee Name]],'List of Employees'!$B$4:$H$767,7))</f>
        <v>LCR</v>
      </c>
      <c r="F1123" s="66" t="str">
        <f>IF(ISBLANK(LeaveTracker[[#This Row],[Employee Name]]),"-----",VLOOKUP(LeaveTracker[[#This Row],[Employee Name]],'List of Employees'!$B$4:$H$767,6))</f>
        <v>PERMANENT</v>
      </c>
      <c r="G1123" s="24">
        <v>43752</v>
      </c>
      <c r="H1123" s="24">
        <v>43752</v>
      </c>
      <c r="I1123" s="20" t="s">
        <v>81</v>
      </c>
      <c r="K1123" s="50" t="str">
        <f ca="1">LeaveTracker[[#This Row],[Days]]&amp;" "&amp;LeaveTracker[[#This Row],[Type of Leave]]</f>
        <v>1 SL</v>
      </c>
      <c r="L1123" s="23">
        <f ca="1">NETWORKDAYS(LeaveTracker[[#This Row],[Start Date]],LeaveTracker[[#This Row],[End Date]],lstHolidays)</f>
        <v>1</v>
      </c>
      <c r="M1123" s="27"/>
    </row>
    <row r="1124" spans="1:13" ht="30" customHeight="1" x14ac:dyDescent="0.3">
      <c r="A1124" s="32">
        <v>1326</v>
      </c>
      <c r="B1124" s="33">
        <v>43797</v>
      </c>
      <c r="C1124" s="22">
        <v>43742</v>
      </c>
      <c r="D1124" s="20" t="s">
        <v>354</v>
      </c>
      <c r="E1124" s="66" t="str">
        <f>IF(ISBLANK(LeaveTracker[[#This Row],[Employee Name]]),"-----",VLOOKUP(LeaveTracker[[#This Row],[Employee Name]],'List of Employees'!$B$4:$H$767,7))</f>
        <v>LCR</v>
      </c>
      <c r="F1124" s="66" t="str">
        <f>IF(ISBLANK(LeaveTracker[[#This Row],[Employee Name]]),"-----",VLOOKUP(LeaveTracker[[#This Row],[Employee Name]],'List of Employees'!$B$4:$H$767,6))</f>
        <v>PERMANENT</v>
      </c>
      <c r="G1124" s="24">
        <v>43741</v>
      </c>
      <c r="H1124" s="24">
        <v>43741</v>
      </c>
      <c r="I1124" s="20" t="s">
        <v>81</v>
      </c>
      <c r="K1124" s="50" t="str">
        <f ca="1">LeaveTracker[[#This Row],[Days]]&amp;" "&amp;LeaveTracker[[#This Row],[Type of Leave]]</f>
        <v>1 SL</v>
      </c>
      <c r="L1124" s="23">
        <f ca="1">NETWORKDAYS(LeaveTracker[[#This Row],[Start Date]],LeaveTracker[[#This Row],[End Date]],lstHolidays)</f>
        <v>1</v>
      </c>
      <c r="M1124" s="27"/>
    </row>
    <row r="1125" spans="1:13" ht="30" customHeight="1" x14ac:dyDescent="0.3">
      <c r="A1125" s="32">
        <v>1327</v>
      </c>
      <c r="B1125" s="33">
        <v>43797</v>
      </c>
      <c r="C1125" s="22">
        <v>43735</v>
      </c>
      <c r="D1125" s="20" t="s">
        <v>354</v>
      </c>
      <c r="E1125" s="66" t="str">
        <f>IF(ISBLANK(LeaveTracker[[#This Row],[Employee Name]]),"-----",VLOOKUP(LeaveTracker[[#This Row],[Employee Name]],'List of Employees'!$B$4:$H$767,7))</f>
        <v>LCR</v>
      </c>
      <c r="F1125" s="66" t="str">
        <f>IF(ISBLANK(LeaveTracker[[#This Row],[Employee Name]]),"-----",VLOOKUP(LeaveTracker[[#This Row],[Employee Name]],'List of Employees'!$B$4:$H$767,6))</f>
        <v>PERMANENT</v>
      </c>
      <c r="G1125" s="24">
        <v>43733</v>
      </c>
      <c r="H1125" s="24">
        <v>43734</v>
      </c>
      <c r="I1125" s="20" t="s">
        <v>81</v>
      </c>
      <c r="K1125" s="50" t="str">
        <f ca="1">LeaveTracker[[#This Row],[Days]]&amp;" "&amp;LeaveTracker[[#This Row],[Type of Leave]]</f>
        <v>2 SL</v>
      </c>
      <c r="L1125" s="23">
        <f ca="1">NETWORKDAYS(LeaveTracker[[#This Row],[Start Date]],LeaveTracker[[#This Row],[End Date]],lstHolidays)</f>
        <v>2</v>
      </c>
      <c r="M1125" s="27"/>
    </row>
    <row r="1126" spans="1:13" ht="30" customHeight="1" x14ac:dyDescent="0.3">
      <c r="A1126" s="32">
        <v>1328</v>
      </c>
      <c r="B1126" s="33">
        <v>43797</v>
      </c>
      <c r="C1126" s="22">
        <v>43726</v>
      </c>
      <c r="D1126" s="20" t="s">
        <v>354</v>
      </c>
      <c r="E1126" s="66" t="str">
        <f>IF(ISBLANK(LeaveTracker[[#This Row],[Employee Name]]),"-----",VLOOKUP(LeaveTracker[[#This Row],[Employee Name]],'List of Employees'!$B$4:$H$767,7))</f>
        <v>LCR</v>
      </c>
      <c r="F1126" s="66" t="str">
        <f>IF(ISBLANK(LeaveTracker[[#This Row],[Employee Name]]),"-----",VLOOKUP(LeaveTracker[[#This Row],[Employee Name]],'List of Employees'!$B$4:$H$767,6))</f>
        <v>PERMANENT</v>
      </c>
      <c r="G1126" s="24">
        <v>43725</v>
      </c>
      <c r="H1126" s="24">
        <v>43725</v>
      </c>
      <c r="I1126" s="20" t="s">
        <v>81</v>
      </c>
      <c r="K1126" s="50" t="str">
        <f ca="1">LeaveTracker[[#This Row],[Days]]&amp;" "&amp;LeaveTracker[[#This Row],[Type of Leave]]</f>
        <v>1 SL</v>
      </c>
      <c r="L1126" s="23">
        <f ca="1">NETWORKDAYS(LeaveTracker[[#This Row],[Start Date]],LeaveTracker[[#This Row],[End Date]],lstHolidays)</f>
        <v>1</v>
      </c>
      <c r="M1126" s="27"/>
    </row>
    <row r="1127" spans="1:13" ht="30" customHeight="1" x14ac:dyDescent="0.3">
      <c r="A1127" s="32">
        <v>1329</v>
      </c>
      <c r="B1127" s="33">
        <v>43797</v>
      </c>
      <c r="C1127" s="22">
        <v>43711</v>
      </c>
      <c r="D1127" s="20" t="s">
        <v>354</v>
      </c>
      <c r="E1127" s="66" t="str">
        <f>IF(ISBLANK(LeaveTracker[[#This Row],[Employee Name]]),"-----",VLOOKUP(LeaveTracker[[#This Row],[Employee Name]],'List of Employees'!$B$4:$H$767,7))</f>
        <v>LCR</v>
      </c>
      <c r="F1127" s="66" t="str">
        <f>IF(ISBLANK(LeaveTracker[[#This Row],[Employee Name]]),"-----",VLOOKUP(LeaveTracker[[#This Row],[Employee Name]],'List of Employees'!$B$4:$H$767,6))</f>
        <v>PERMANENT</v>
      </c>
      <c r="G1127" s="24">
        <v>43710</v>
      </c>
      <c r="H1127" s="24">
        <v>43710</v>
      </c>
      <c r="I1127" s="20" t="s">
        <v>81</v>
      </c>
      <c r="K1127" s="50" t="str">
        <f ca="1">LeaveTracker[[#This Row],[Days]]&amp;" "&amp;LeaveTracker[[#This Row],[Type of Leave]]</f>
        <v>1 SL</v>
      </c>
      <c r="L1127" s="23">
        <f ca="1">NETWORKDAYS(LeaveTracker[[#This Row],[Start Date]],LeaveTracker[[#This Row],[End Date]],lstHolidays)</f>
        <v>1</v>
      </c>
      <c r="M1127" s="27"/>
    </row>
    <row r="1128" spans="1:13" ht="30" customHeight="1" x14ac:dyDescent="0.3">
      <c r="A1128" s="32">
        <v>1330</v>
      </c>
      <c r="B1128" s="33">
        <v>43797</v>
      </c>
      <c r="C1128" s="22">
        <v>43739</v>
      </c>
      <c r="D1128" s="19" t="s">
        <v>537</v>
      </c>
      <c r="E1128" s="66" t="str">
        <f>IF(ISBLANK(LeaveTracker[[#This Row],[Employee Name]]),"-----",VLOOKUP(LeaveTracker[[#This Row],[Employee Name]],'List of Employees'!$B$4:$H$767,7))</f>
        <v>LCR</v>
      </c>
      <c r="F1128" s="66" t="str">
        <f>IF(ISBLANK(LeaveTracker[[#This Row],[Employee Name]]),"-----",VLOOKUP(LeaveTracker[[#This Row],[Employee Name]],'List of Employees'!$B$4:$H$767,6))</f>
        <v>PERMANENT</v>
      </c>
      <c r="G1128" s="24">
        <v>43735</v>
      </c>
      <c r="H1128" s="24">
        <v>43735</v>
      </c>
      <c r="I1128" s="20" t="s">
        <v>82</v>
      </c>
      <c r="K1128" s="50" t="str">
        <f ca="1">LeaveTracker[[#This Row],[Days]]&amp;" "&amp;LeaveTracker[[#This Row],[Type of Leave]]</f>
        <v>1 VL</v>
      </c>
      <c r="L1128" s="23">
        <f ca="1">NETWORKDAYS(LeaveTracker[[#This Row],[Start Date]],LeaveTracker[[#This Row],[End Date]],lstHolidays)</f>
        <v>1</v>
      </c>
      <c r="M1128" s="27"/>
    </row>
    <row r="1129" spans="1:13" ht="30" customHeight="1" x14ac:dyDescent="0.3">
      <c r="A1129" s="32">
        <v>1330</v>
      </c>
      <c r="B1129" s="33">
        <v>43797</v>
      </c>
      <c r="C1129" s="22">
        <v>43739</v>
      </c>
      <c r="D1129" s="19" t="s">
        <v>537</v>
      </c>
      <c r="E1129" s="66" t="str">
        <f>IF(ISBLANK(LeaveTracker[[#This Row],[Employee Name]]),"-----",VLOOKUP(LeaveTracker[[#This Row],[Employee Name]],'List of Employees'!$B$4:$H$767,7))</f>
        <v>LCR</v>
      </c>
      <c r="F1129" s="66" t="str">
        <f>IF(ISBLANK(LeaveTracker[[#This Row],[Employee Name]]),"-----",VLOOKUP(LeaveTracker[[#This Row],[Employee Name]],'List of Employees'!$B$4:$H$767,6))</f>
        <v>PERMANENT</v>
      </c>
      <c r="G1129" s="24">
        <v>43737</v>
      </c>
      <c r="H1129" s="24">
        <v>43737</v>
      </c>
      <c r="I1129" s="20" t="s">
        <v>82</v>
      </c>
      <c r="K1129" s="50" t="str">
        <f>LeaveTracker[[#This Row],[Days]]&amp;" "&amp;LeaveTracker[[#This Row],[Type of Leave]]</f>
        <v>1 VL</v>
      </c>
      <c r="L1129" s="23">
        <v>1</v>
      </c>
      <c r="M1129" s="27"/>
    </row>
    <row r="1130" spans="1:13" ht="30" customHeight="1" x14ac:dyDescent="0.3">
      <c r="A1130" s="32">
        <v>1331</v>
      </c>
      <c r="B1130" s="33">
        <v>43797</v>
      </c>
      <c r="C1130" s="29">
        <v>43767</v>
      </c>
      <c r="D1130" s="20" t="s">
        <v>537</v>
      </c>
      <c r="E1130" s="66" t="str">
        <f>IF(ISBLANK(LeaveTracker[[#This Row],[Employee Name]]),"-----",VLOOKUP(LeaveTracker[[#This Row],[Employee Name]],'List of Employees'!$B$4:$H$767,7))</f>
        <v>LCR</v>
      </c>
      <c r="F1130" s="66" t="str">
        <f>IF(ISBLANK(LeaveTracker[[#This Row],[Employee Name]]),"-----",VLOOKUP(LeaveTracker[[#This Row],[Employee Name]],'List of Employees'!$B$4:$H$767,6))</f>
        <v>PERMANENT</v>
      </c>
      <c r="G1130" s="24">
        <v>43766</v>
      </c>
      <c r="H1130" s="24">
        <v>43766</v>
      </c>
      <c r="I1130" s="20" t="s">
        <v>81</v>
      </c>
      <c r="K1130" s="50" t="str">
        <f ca="1">LeaveTracker[[#This Row],[Days]]&amp;" "&amp;LeaveTracker[[#This Row],[Type of Leave]]</f>
        <v>1 SL</v>
      </c>
      <c r="L1130" s="23">
        <f ca="1">NETWORKDAYS(LeaveTracker[[#This Row],[Start Date]],LeaveTracker[[#This Row],[End Date]],lstHolidays)</f>
        <v>1</v>
      </c>
      <c r="M1130" s="27"/>
    </row>
    <row r="1131" spans="1:13" ht="30" customHeight="1" x14ac:dyDescent="0.3">
      <c r="A1131" s="32">
        <v>1332</v>
      </c>
      <c r="B1131" s="33">
        <v>43797</v>
      </c>
      <c r="C1131" s="30">
        <v>43766</v>
      </c>
      <c r="D1131" s="19" t="s">
        <v>540</v>
      </c>
      <c r="E1131" s="66" t="str">
        <f>IF(ISBLANK(LeaveTracker[[#This Row],[Employee Name]]),"-----",VLOOKUP(LeaveTracker[[#This Row],[Employee Name]],'List of Employees'!$B$4:$H$767,7))</f>
        <v>LCR</v>
      </c>
      <c r="F1131" s="66" t="str">
        <f>IF(ISBLANK(LeaveTracker[[#This Row],[Employee Name]]),"-----",VLOOKUP(LeaveTracker[[#This Row],[Employee Name]],'List of Employees'!$B$4:$H$767,6))</f>
        <v>PERMANENT</v>
      </c>
      <c r="G1131" s="24">
        <v>43763</v>
      </c>
      <c r="H1131" s="24">
        <v>43763</v>
      </c>
      <c r="I1131" s="20" t="s">
        <v>81</v>
      </c>
      <c r="K1131" s="50" t="str">
        <f ca="1">LeaveTracker[[#This Row],[Days]]&amp;" "&amp;LeaveTracker[[#This Row],[Type of Leave]]</f>
        <v>1 SL</v>
      </c>
      <c r="L1131" s="23">
        <f ca="1">NETWORKDAYS(LeaveTracker[[#This Row],[Start Date]],LeaveTracker[[#This Row],[End Date]],lstHolidays)</f>
        <v>1</v>
      </c>
      <c r="M1131" s="27"/>
    </row>
    <row r="1132" spans="1:13" ht="30" customHeight="1" x14ac:dyDescent="0.3">
      <c r="A1132" s="32">
        <v>1333</v>
      </c>
      <c r="B1132" s="33">
        <v>43797</v>
      </c>
      <c r="C1132" s="29">
        <v>43749</v>
      </c>
      <c r="D1132" s="19" t="s">
        <v>540</v>
      </c>
      <c r="E1132" s="66" t="str">
        <f>IF(ISBLANK(LeaveTracker[[#This Row],[Employee Name]]),"-----",VLOOKUP(LeaveTracker[[#This Row],[Employee Name]],'List of Employees'!$B$4:$H$767,7))</f>
        <v>LCR</v>
      </c>
      <c r="F1132" s="66" t="str">
        <f>IF(ISBLANK(LeaveTracker[[#This Row],[Employee Name]]),"-----",VLOOKUP(LeaveTracker[[#This Row],[Employee Name]],'List of Employees'!$B$4:$H$767,6))</f>
        <v>PERMANENT</v>
      </c>
      <c r="G1132" s="24">
        <v>43749</v>
      </c>
      <c r="H1132" s="24">
        <v>43749</v>
      </c>
      <c r="I1132" s="20" t="s">
        <v>81</v>
      </c>
      <c r="K1132" s="50" t="str">
        <f ca="1">LeaveTracker[[#This Row],[Days]]&amp;" "&amp;LeaveTracker[[#This Row],[Type of Leave]]</f>
        <v>1 SL</v>
      </c>
      <c r="L1132" s="23">
        <f ca="1">NETWORKDAYS(LeaveTracker[[#This Row],[Start Date]],LeaveTracker[[#This Row],[End Date]],lstHolidays)</f>
        <v>1</v>
      </c>
      <c r="M1132" s="27"/>
    </row>
    <row r="1133" spans="1:13" ht="30" customHeight="1" x14ac:dyDescent="0.3">
      <c r="A1133" s="32">
        <v>1334</v>
      </c>
      <c r="B1133" s="33">
        <v>43797</v>
      </c>
      <c r="C1133" s="30">
        <v>43732</v>
      </c>
      <c r="D1133" s="20" t="s">
        <v>540</v>
      </c>
      <c r="E1133" s="66" t="str">
        <f>IF(ISBLANK(LeaveTracker[[#This Row],[Employee Name]]),"-----",VLOOKUP(LeaveTracker[[#This Row],[Employee Name]],'List of Employees'!$B$4:$H$767,7))</f>
        <v>LCR</v>
      </c>
      <c r="F1133" s="66" t="str">
        <f>IF(ISBLANK(LeaveTracker[[#This Row],[Employee Name]]),"-----",VLOOKUP(LeaveTracker[[#This Row],[Employee Name]],'List of Employees'!$B$4:$H$767,6))</f>
        <v>PERMANENT</v>
      </c>
      <c r="G1133" s="24">
        <v>43728</v>
      </c>
      <c r="H1133" s="24">
        <v>43728</v>
      </c>
      <c r="I1133" s="20" t="s">
        <v>81</v>
      </c>
      <c r="K1133" s="50" t="str">
        <f ca="1">LeaveTracker[[#This Row],[Days]]&amp;" "&amp;LeaveTracker[[#This Row],[Type of Leave]]</f>
        <v>1 SL</v>
      </c>
      <c r="L1133" s="23">
        <f ca="1">NETWORKDAYS(LeaveTracker[[#This Row],[Start Date]],LeaveTracker[[#This Row],[End Date]],lstHolidays)</f>
        <v>1</v>
      </c>
      <c r="M1133" s="27"/>
    </row>
    <row r="1134" spans="1:13" ht="30" customHeight="1" x14ac:dyDescent="0.3">
      <c r="A1134" s="32">
        <v>1335</v>
      </c>
      <c r="B1134" s="33">
        <v>43797</v>
      </c>
      <c r="C1134" s="29">
        <v>43755</v>
      </c>
      <c r="D1134" s="19" t="s">
        <v>542</v>
      </c>
      <c r="E1134" s="66" t="str">
        <f>IF(ISBLANK(LeaveTracker[[#This Row],[Employee Name]]),"-----",VLOOKUP(LeaveTracker[[#This Row],[Employee Name]],'List of Employees'!$B$4:$H$767,7))</f>
        <v>LCR</v>
      </c>
      <c r="F1134" s="66" t="str">
        <f>IF(ISBLANK(LeaveTracker[[#This Row],[Employee Name]]),"-----",VLOOKUP(LeaveTracker[[#This Row],[Employee Name]],'List of Employees'!$B$4:$H$767,6))</f>
        <v>PERMANENT</v>
      </c>
      <c r="G1134" s="24">
        <v>43762</v>
      </c>
      <c r="H1134" s="24">
        <v>43763</v>
      </c>
      <c r="I1134" s="20" t="s">
        <v>82</v>
      </c>
      <c r="K1134" s="50" t="str">
        <f ca="1">LeaveTracker[[#This Row],[Days]]&amp;" "&amp;LeaveTracker[[#This Row],[Type of Leave]]</f>
        <v>2 VL</v>
      </c>
      <c r="L1134" s="23">
        <f ca="1">NETWORKDAYS(LeaveTracker[[#This Row],[Start Date]],LeaveTracker[[#This Row],[End Date]],lstHolidays)</f>
        <v>2</v>
      </c>
      <c r="M1134" s="27"/>
    </row>
    <row r="1135" spans="1:13" ht="30" customHeight="1" x14ac:dyDescent="0.3">
      <c r="A1135" s="32">
        <v>1335</v>
      </c>
      <c r="B1135" s="33">
        <v>43797</v>
      </c>
      <c r="C1135" s="29">
        <v>43755</v>
      </c>
      <c r="D1135" s="19" t="s">
        <v>542</v>
      </c>
      <c r="E1135" s="66" t="str">
        <f>IF(ISBLANK(LeaveTracker[[#This Row],[Employee Name]]),"-----",VLOOKUP(LeaveTracker[[#This Row],[Employee Name]],'List of Employees'!$B$4:$H$767,7))</f>
        <v>LCR</v>
      </c>
      <c r="F1135" s="66" t="str">
        <f>IF(ISBLANK(LeaveTracker[[#This Row],[Employee Name]]),"-----",VLOOKUP(LeaveTracker[[#This Row],[Employee Name]],'List of Employees'!$B$4:$H$767,6))</f>
        <v>PERMANENT</v>
      </c>
      <c r="G1135" s="24">
        <v>43766</v>
      </c>
      <c r="H1135" s="24">
        <v>43767</v>
      </c>
      <c r="I1135" s="20" t="s">
        <v>82</v>
      </c>
      <c r="K1135" s="50" t="str">
        <f ca="1">LeaveTracker[[#This Row],[Days]]&amp;" "&amp;LeaveTracker[[#This Row],[Type of Leave]]</f>
        <v>2 VL</v>
      </c>
      <c r="L1135" s="23">
        <f ca="1">NETWORKDAYS(LeaveTracker[[#This Row],[Start Date]],LeaveTracker[[#This Row],[End Date]],lstHolidays)</f>
        <v>2</v>
      </c>
      <c r="M1135" s="27"/>
    </row>
    <row r="1136" spans="1:13" ht="30" customHeight="1" x14ac:dyDescent="0.3">
      <c r="A1136" s="32">
        <v>1336</v>
      </c>
      <c r="B1136" s="33">
        <v>43797</v>
      </c>
      <c r="C1136" s="29">
        <v>43772</v>
      </c>
      <c r="D1136" s="20" t="s">
        <v>774</v>
      </c>
      <c r="E1136" s="66" t="str">
        <f>IF(ISBLANK(LeaveTracker[[#This Row],[Employee Name]]),"-----",VLOOKUP(LeaveTracker[[#This Row],[Employee Name]],'List of Employees'!$B$4:$H$767,7))</f>
        <v>PICNIC GROVE</v>
      </c>
      <c r="F1136" s="66" t="str">
        <f>IF(ISBLANK(LeaveTracker[[#This Row],[Employee Name]]),"-----",VLOOKUP(LeaveTracker[[#This Row],[Employee Name]],'List of Employees'!$B$4:$H$767,6))</f>
        <v>PERMANENT</v>
      </c>
      <c r="G1136" s="24">
        <v>43787</v>
      </c>
      <c r="H1136" s="24">
        <v>43787</v>
      </c>
      <c r="I1136" s="20" t="s">
        <v>82</v>
      </c>
      <c r="K1136" s="50" t="str">
        <f ca="1">LeaveTracker[[#This Row],[Days]]&amp;" "&amp;LeaveTracker[[#This Row],[Type of Leave]]</f>
        <v>1 VL</v>
      </c>
      <c r="L1136" s="23">
        <f ca="1">NETWORKDAYS(LeaveTracker[[#This Row],[Start Date]],LeaveTracker[[#This Row],[End Date]],lstHolidays)</f>
        <v>1</v>
      </c>
      <c r="M1136" s="27"/>
    </row>
    <row r="1137" spans="1:13" ht="30" customHeight="1" x14ac:dyDescent="0.3">
      <c r="A1137" s="32">
        <v>1336</v>
      </c>
      <c r="B1137" s="33">
        <v>43797</v>
      </c>
      <c r="C1137" s="29">
        <v>43772</v>
      </c>
      <c r="D1137" s="20" t="s">
        <v>774</v>
      </c>
      <c r="E1137" s="66" t="str">
        <f>IF(ISBLANK(LeaveTracker[[#This Row],[Employee Name]]),"-----",VLOOKUP(LeaveTracker[[#This Row],[Employee Name]],'List of Employees'!$B$4:$H$767,7))</f>
        <v>PICNIC GROVE</v>
      </c>
      <c r="F1137" s="66" t="str">
        <f>IF(ISBLANK(LeaveTracker[[#This Row],[Employee Name]]),"-----",VLOOKUP(LeaveTracker[[#This Row],[Employee Name]],'List of Employees'!$B$4:$H$767,6))</f>
        <v>PERMANENT</v>
      </c>
      <c r="G1137" s="24">
        <v>43791</v>
      </c>
      <c r="H1137" s="24">
        <v>43791</v>
      </c>
      <c r="I1137" s="20" t="s">
        <v>82</v>
      </c>
      <c r="K1137" s="50" t="str">
        <f ca="1">LeaveTracker[[#This Row],[Days]]&amp;" "&amp;LeaveTracker[[#This Row],[Type of Leave]]</f>
        <v>1 VL</v>
      </c>
      <c r="L1137" s="23">
        <f ca="1">NETWORKDAYS(LeaveTracker[[#This Row],[Start Date]],LeaveTracker[[#This Row],[End Date]],lstHolidays)</f>
        <v>1</v>
      </c>
      <c r="M1137" s="27"/>
    </row>
    <row r="1138" spans="1:13" ht="30" customHeight="1" x14ac:dyDescent="0.3">
      <c r="A1138" s="32">
        <v>1336</v>
      </c>
      <c r="B1138" s="33">
        <v>43797</v>
      </c>
      <c r="C1138" s="29">
        <v>43772</v>
      </c>
      <c r="D1138" s="20" t="s">
        <v>774</v>
      </c>
      <c r="E1138" s="66" t="str">
        <f>IF(ISBLANK(LeaveTracker[[#This Row],[Employee Name]]),"-----",VLOOKUP(LeaveTracker[[#This Row],[Employee Name]],'List of Employees'!$B$4:$H$767,7))</f>
        <v>PICNIC GROVE</v>
      </c>
      <c r="F1138" s="66" t="str">
        <f>IF(ISBLANK(LeaveTracker[[#This Row],[Employee Name]]),"-----",VLOOKUP(LeaveTracker[[#This Row],[Employee Name]],'List of Employees'!$B$4:$H$767,6))</f>
        <v>PERMANENT</v>
      </c>
      <c r="G1138" s="24">
        <v>43787</v>
      </c>
      <c r="H1138" s="24">
        <v>43787</v>
      </c>
      <c r="I1138" s="20" t="s">
        <v>82</v>
      </c>
      <c r="K1138" s="50" t="str">
        <f ca="1">LeaveTracker[[#This Row],[Days]]&amp;" "&amp;LeaveTracker[[#This Row],[Type of Leave]]</f>
        <v>1 VL</v>
      </c>
      <c r="L1138" s="23">
        <f ca="1">NETWORKDAYS(LeaveTracker[[#This Row],[Start Date]],LeaveTracker[[#This Row],[End Date]],lstHolidays)</f>
        <v>1</v>
      </c>
      <c r="M1138" s="27"/>
    </row>
    <row r="1139" spans="1:13" ht="30" customHeight="1" x14ac:dyDescent="0.3">
      <c r="A1139" s="32">
        <v>1336</v>
      </c>
      <c r="B1139" s="33">
        <v>43797</v>
      </c>
      <c r="C1139" s="29">
        <v>43772</v>
      </c>
      <c r="D1139" s="20" t="s">
        <v>774</v>
      </c>
      <c r="E1139" s="66" t="str">
        <f>IF(ISBLANK(LeaveTracker[[#This Row],[Employee Name]]),"-----",VLOOKUP(LeaveTracker[[#This Row],[Employee Name]],'List of Employees'!$B$4:$H$767,7))</f>
        <v>PICNIC GROVE</v>
      </c>
      <c r="F1139" s="66" t="str">
        <f>IF(ISBLANK(LeaveTracker[[#This Row],[Employee Name]]),"-----",VLOOKUP(LeaveTracker[[#This Row],[Employee Name]],'List of Employees'!$B$4:$H$767,6))</f>
        <v>PERMANENT</v>
      </c>
      <c r="G1139" s="24">
        <v>43787</v>
      </c>
      <c r="H1139" s="24">
        <v>43787</v>
      </c>
      <c r="I1139" s="20" t="s">
        <v>82</v>
      </c>
      <c r="K1139" s="50" t="str">
        <f ca="1">LeaveTracker[[#This Row],[Days]]&amp;" "&amp;LeaveTracker[[#This Row],[Type of Leave]]</f>
        <v>1 VL</v>
      </c>
      <c r="L1139" s="23">
        <f ca="1">NETWORKDAYS(LeaveTracker[[#This Row],[Start Date]],LeaveTracker[[#This Row],[End Date]],lstHolidays)</f>
        <v>1</v>
      </c>
      <c r="M1139" s="27"/>
    </row>
    <row r="1140" spans="1:13" ht="30" customHeight="1" x14ac:dyDescent="0.3">
      <c r="A1140" s="32">
        <v>1336</v>
      </c>
      <c r="B1140" s="33">
        <v>43797</v>
      </c>
      <c r="C1140" s="29">
        <v>43772</v>
      </c>
      <c r="D1140" s="20" t="s">
        <v>774</v>
      </c>
      <c r="E1140" s="66" t="str">
        <f>IF(ISBLANK(LeaveTracker[[#This Row],[Employee Name]]),"-----",VLOOKUP(LeaveTracker[[#This Row],[Employee Name]],'List of Employees'!$B$4:$H$767,7))</f>
        <v>PICNIC GROVE</v>
      </c>
      <c r="F1140" s="66" t="str">
        <f>IF(ISBLANK(LeaveTracker[[#This Row],[Employee Name]]),"-----",VLOOKUP(LeaveTracker[[#This Row],[Employee Name]],'List of Employees'!$B$4:$H$767,6))</f>
        <v>PERMANENT</v>
      </c>
      <c r="G1140" s="24">
        <v>43787</v>
      </c>
      <c r="H1140" s="24">
        <v>43787</v>
      </c>
      <c r="I1140" s="20" t="s">
        <v>82</v>
      </c>
      <c r="K1140" s="50" t="str">
        <f ca="1">LeaveTracker[[#This Row],[Days]]&amp;" "&amp;LeaveTracker[[#This Row],[Type of Leave]]</f>
        <v>1 VL</v>
      </c>
      <c r="L1140" s="23">
        <f ca="1">NETWORKDAYS(LeaveTracker[[#This Row],[Start Date]],LeaveTracker[[#This Row],[End Date]],lstHolidays)</f>
        <v>1</v>
      </c>
      <c r="M1140" s="27"/>
    </row>
    <row r="1141" spans="1:13" ht="30" customHeight="1" x14ac:dyDescent="0.3">
      <c r="A1141" s="32">
        <v>1337</v>
      </c>
      <c r="B1141" s="33">
        <v>43797</v>
      </c>
      <c r="C1141" s="30">
        <v>43755</v>
      </c>
      <c r="D1141" s="20" t="s">
        <v>277</v>
      </c>
      <c r="E1141" s="66" t="str">
        <f>IF(ISBLANK(LeaveTracker[[#This Row],[Employee Name]]),"-----",VLOOKUP(LeaveTracker[[#This Row],[Employee Name]],'List of Employees'!$B$4:$H$767,7))</f>
        <v>PICNIC GROVE</v>
      </c>
      <c r="F1141" s="66" t="str">
        <f>IF(ISBLANK(LeaveTracker[[#This Row],[Employee Name]]),"-----",VLOOKUP(LeaveTracker[[#This Row],[Employee Name]],'List of Employees'!$B$4:$H$767,6))</f>
        <v>PERMANENT</v>
      </c>
      <c r="G1141" s="24">
        <v>43754</v>
      </c>
      <c r="H1141" s="24">
        <v>43754</v>
      </c>
      <c r="I1141" s="20" t="s">
        <v>81</v>
      </c>
      <c r="K1141" s="50" t="str">
        <f ca="1">LeaveTracker[[#This Row],[Days]]&amp;" "&amp;LeaveTracker[[#This Row],[Type of Leave]]</f>
        <v>1 SL</v>
      </c>
      <c r="L1141" s="23">
        <f ca="1">NETWORKDAYS(LeaveTracker[[#This Row],[Start Date]],LeaveTracker[[#This Row],[End Date]],lstHolidays)</f>
        <v>1</v>
      </c>
      <c r="M1141" s="27"/>
    </row>
    <row r="1142" spans="1:13" ht="30" customHeight="1" x14ac:dyDescent="0.3">
      <c r="A1142" s="32">
        <v>1338</v>
      </c>
      <c r="B1142" s="33">
        <v>43797</v>
      </c>
      <c r="C1142" s="29">
        <v>43750</v>
      </c>
      <c r="D1142" s="19" t="s">
        <v>546</v>
      </c>
      <c r="E1142" s="66" t="str">
        <f>IF(ISBLANK(LeaveTracker[[#This Row],[Employee Name]]),"-----",VLOOKUP(LeaveTracker[[#This Row],[Employee Name]],'List of Employees'!$B$4:$H$767,7))</f>
        <v>PICNIC GROVE</v>
      </c>
      <c r="F1142" s="66" t="str">
        <f>IF(ISBLANK(LeaveTracker[[#This Row],[Employee Name]]),"-----",VLOOKUP(LeaveTracker[[#This Row],[Employee Name]],'List of Employees'!$B$4:$H$767,6))</f>
        <v>PERMANENT</v>
      </c>
      <c r="G1142" s="24">
        <v>43759</v>
      </c>
      <c r="H1142" s="24">
        <v>43759</v>
      </c>
      <c r="I1142" s="20" t="s">
        <v>82</v>
      </c>
      <c r="K1142" s="50" t="str">
        <f ca="1">LeaveTracker[[#This Row],[Days]]&amp;" "&amp;LeaveTracker[[#This Row],[Type of Leave]]</f>
        <v>1 VL</v>
      </c>
      <c r="L1142" s="23">
        <f ca="1">NETWORKDAYS(LeaveTracker[[#This Row],[Start Date]],LeaveTracker[[#This Row],[End Date]],lstHolidays)</f>
        <v>1</v>
      </c>
      <c r="M1142" s="27"/>
    </row>
    <row r="1143" spans="1:13" ht="30" customHeight="1" x14ac:dyDescent="0.3">
      <c r="A1143" s="32">
        <v>1338</v>
      </c>
      <c r="B1143" s="33">
        <v>43797</v>
      </c>
      <c r="C1143" s="29">
        <v>43750</v>
      </c>
      <c r="D1143" s="19" t="s">
        <v>546</v>
      </c>
      <c r="E1143" s="66" t="str">
        <f>IF(ISBLANK(LeaveTracker[[#This Row],[Employee Name]]),"-----",VLOOKUP(LeaveTracker[[#This Row],[Employee Name]],'List of Employees'!$B$4:$H$767,7))</f>
        <v>PICNIC GROVE</v>
      </c>
      <c r="F1143" s="66" t="str">
        <f>IF(ISBLANK(LeaveTracker[[#This Row],[Employee Name]]),"-----",VLOOKUP(LeaveTracker[[#This Row],[Employee Name]],'List of Employees'!$B$4:$H$767,6))</f>
        <v>PERMANENT</v>
      </c>
      <c r="G1143" s="24">
        <v>43762</v>
      </c>
      <c r="H1143" s="24">
        <v>43763</v>
      </c>
      <c r="I1143" s="20" t="s">
        <v>82</v>
      </c>
      <c r="K1143" s="50" t="str">
        <f ca="1">LeaveTracker[[#This Row],[Days]]&amp;" "&amp;LeaveTracker[[#This Row],[Type of Leave]]</f>
        <v>2 VL</v>
      </c>
      <c r="L1143" s="23">
        <f ca="1">NETWORKDAYS(LeaveTracker[[#This Row],[Start Date]],LeaveTracker[[#This Row],[End Date]],lstHolidays)</f>
        <v>2</v>
      </c>
      <c r="M1143" s="27"/>
    </row>
    <row r="1144" spans="1:13" ht="30" customHeight="1" x14ac:dyDescent="0.3">
      <c r="A1144" s="32">
        <v>1339</v>
      </c>
      <c r="B1144" s="33">
        <v>43797</v>
      </c>
      <c r="C1144" s="29">
        <v>43756</v>
      </c>
      <c r="D1144" s="19" t="s">
        <v>546</v>
      </c>
      <c r="E1144" s="66" t="str">
        <f>IF(ISBLANK(LeaveTracker[[#This Row],[Employee Name]]),"-----",VLOOKUP(LeaveTracker[[#This Row],[Employee Name]],'List of Employees'!$B$4:$H$767,7))</f>
        <v>PICNIC GROVE</v>
      </c>
      <c r="F1144" s="66" t="str">
        <f>IF(ISBLANK(LeaveTracker[[#This Row],[Employee Name]]),"-----",VLOOKUP(LeaveTracker[[#This Row],[Employee Name]],'List of Employees'!$B$4:$H$767,6))</f>
        <v>PERMANENT</v>
      </c>
      <c r="G1144" s="24">
        <v>43754</v>
      </c>
      <c r="H1144" s="24">
        <v>43755</v>
      </c>
      <c r="I1144" s="20" t="s">
        <v>81</v>
      </c>
      <c r="K1144" s="50" t="str">
        <f ca="1">LeaveTracker[[#This Row],[Days]]&amp;" "&amp;LeaveTracker[[#This Row],[Type of Leave]]</f>
        <v>2 SL</v>
      </c>
      <c r="L1144" s="23">
        <f ca="1">NETWORKDAYS(LeaveTracker[[#This Row],[Start Date]],LeaveTracker[[#This Row],[End Date]],lstHolidays)</f>
        <v>2</v>
      </c>
      <c r="M1144" s="27"/>
    </row>
    <row r="1145" spans="1:13" ht="30" customHeight="1" x14ac:dyDescent="0.3">
      <c r="A1145" s="32">
        <v>1340</v>
      </c>
      <c r="B1145" s="33">
        <v>43797</v>
      </c>
      <c r="C1145" s="30">
        <v>43750</v>
      </c>
      <c r="D1145" s="19" t="s">
        <v>546</v>
      </c>
      <c r="E1145" s="66" t="str">
        <f>IF(ISBLANK(LeaveTracker[[#This Row],[Employee Name]]),"-----",VLOOKUP(LeaveTracker[[#This Row],[Employee Name]],'List of Employees'!$B$4:$H$767,7))</f>
        <v>PICNIC GROVE</v>
      </c>
      <c r="F1145" s="66" t="str">
        <f>IF(ISBLANK(LeaveTracker[[#This Row],[Employee Name]]),"-----",VLOOKUP(LeaveTracker[[#This Row],[Employee Name]],'List of Employees'!$B$4:$H$767,6))</f>
        <v>PERMANENT</v>
      </c>
      <c r="G1145" s="24">
        <v>43749</v>
      </c>
      <c r="H1145" s="24">
        <v>43749</v>
      </c>
      <c r="I1145" s="20" t="s">
        <v>81</v>
      </c>
      <c r="K1145" s="50" t="str">
        <f ca="1">LeaveTracker[[#This Row],[Days]]&amp;" "&amp;LeaveTracker[[#This Row],[Type of Leave]]</f>
        <v>1 SL</v>
      </c>
      <c r="L1145" s="23">
        <f ca="1">NETWORKDAYS(LeaveTracker[[#This Row],[Start Date]],LeaveTracker[[#This Row],[End Date]],lstHolidays)</f>
        <v>1</v>
      </c>
      <c r="M1145" s="27"/>
    </row>
    <row r="1146" spans="1:13" ht="30" customHeight="1" x14ac:dyDescent="0.3">
      <c r="A1146" s="32">
        <v>1341</v>
      </c>
      <c r="B1146" s="33">
        <v>43797</v>
      </c>
      <c r="C1146" s="29">
        <v>43722</v>
      </c>
      <c r="D1146" s="20" t="s">
        <v>546</v>
      </c>
      <c r="E1146" s="66" t="str">
        <f>IF(ISBLANK(LeaveTracker[[#This Row],[Employee Name]]),"-----",VLOOKUP(LeaveTracker[[#This Row],[Employee Name]],'List of Employees'!$B$4:$H$767,7))</f>
        <v>PICNIC GROVE</v>
      </c>
      <c r="F1146" s="66" t="str">
        <f>IF(ISBLANK(LeaveTracker[[#This Row],[Employee Name]]),"-----",VLOOKUP(LeaveTracker[[#This Row],[Employee Name]],'List of Employees'!$B$4:$H$767,6))</f>
        <v>PERMANENT</v>
      </c>
      <c r="G1146" s="24">
        <v>43721</v>
      </c>
      <c r="H1146" s="24">
        <v>43721</v>
      </c>
      <c r="I1146" s="20" t="s">
        <v>81</v>
      </c>
      <c r="K1146" s="50" t="str">
        <f ca="1">LeaveTracker[[#This Row],[Days]]&amp;" "&amp;LeaveTracker[[#This Row],[Type of Leave]]</f>
        <v>1 SL</v>
      </c>
      <c r="L1146" s="23">
        <f ca="1">NETWORKDAYS(LeaveTracker[[#This Row],[Start Date]],LeaveTracker[[#This Row],[End Date]],lstHolidays)</f>
        <v>1</v>
      </c>
      <c r="M1146" s="27"/>
    </row>
    <row r="1147" spans="1:13" ht="30" customHeight="1" x14ac:dyDescent="0.3">
      <c r="A1147" s="32">
        <v>1342</v>
      </c>
      <c r="B1147" s="33">
        <v>43797</v>
      </c>
      <c r="C1147" s="30">
        <v>43746</v>
      </c>
      <c r="D1147" s="20" t="s">
        <v>264</v>
      </c>
      <c r="E1147" s="66" t="str">
        <f>IF(ISBLANK(LeaveTracker[[#This Row],[Employee Name]]),"-----",VLOOKUP(LeaveTracker[[#This Row],[Employee Name]],'List of Employees'!$B$4:$H$767,7))</f>
        <v>MO</v>
      </c>
      <c r="F1147" s="66" t="str">
        <f>IF(ISBLANK(LeaveTracker[[#This Row],[Employee Name]]),"-----",VLOOKUP(LeaveTracker[[#This Row],[Employee Name]],'List of Employees'!$B$4:$H$767,6))</f>
        <v>PERMANENT</v>
      </c>
      <c r="G1147" s="24">
        <v>43742</v>
      </c>
      <c r="H1147" s="24">
        <v>43742</v>
      </c>
      <c r="I1147" s="20" t="s">
        <v>81</v>
      </c>
      <c r="K1147" s="50" t="str">
        <f ca="1">LeaveTracker[[#This Row],[Days]]&amp;" "&amp;LeaveTracker[[#This Row],[Type of Leave]]</f>
        <v>1 SL</v>
      </c>
      <c r="L1147" s="23">
        <f ca="1">NETWORKDAYS(LeaveTracker[[#This Row],[Start Date]],LeaveTracker[[#This Row],[End Date]],lstHolidays)</f>
        <v>1</v>
      </c>
      <c r="M1147" s="27"/>
    </row>
    <row r="1148" spans="1:13" ht="30" customHeight="1" x14ac:dyDescent="0.3">
      <c r="A1148" s="32">
        <v>1342</v>
      </c>
      <c r="B1148" s="33">
        <v>43797</v>
      </c>
      <c r="C1148" s="29">
        <v>43746</v>
      </c>
      <c r="D1148" s="20" t="s">
        <v>264</v>
      </c>
      <c r="E1148" s="66" t="str">
        <f>IF(ISBLANK(LeaveTracker[[#This Row],[Employee Name]]),"-----",VLOOKUP(LeaveTracker[[#This Row],[Employee Name]],'List of Employees'!$B$4:$H$767,7))</f>
        <v>MO</v>
      </c>
      <c r="F1148" s="66" t="str">
        <f>IF(ISBLANK(LeaveTracker[[#This Row],[Employee Name]]),"-----",VLOOKUP(LeaveTracker[[#This Row],[Employee Name]],'List of Employees'!$B$4:$H$767,6))</f>
        <v>PERMANENT</v>
      </c>
      <c r="G1148" s="24">
        <v>43745</v>
      </c>
      <c r="H1148" s="24">
        <v>43745</v>
      </c>
      <c r="I1148" s="20" t="s">
        <v>81</v>
      </c>
      <c r="K1148" s="50" t="str">
        <f ca="1">LeaveTracker[[#This Row],[Days]]&amp;" "&amp;LeaveTracker[[#This Row],[Type of Leave]]</f>
        <v>1 SL</v>
      </c>
      <c r="L1148" s="23">
        <f ca="1">NETWORKDAYS(LeaveTracker[[#This Row],[Start Date]],LeaveTracker[[#This Row],[End Date]],lstHolidays)</f>
        <v>1</v>
      </c>
      <c r="M1148" s="27"/>
    </row>
    <row r="1149" spans="1:13" ht="30" customHeight="1" x14ac:dyDescent="0.3">
      <c r="A1149" s="32">
        <v>1343</v>
      </c>
      <c r="B1149" s="33">
        <v>43797</v>
      </c>
      <c r="C1149" s="30">
        <v>43761</v>
      </c>
      <c r="D1149" s="20" t="s">
        <v>264</v>
      </c>
      <c r="E1149" s="66" t="str">
        <f>IF(ISBLANK(LeaveTracker[[#This Row],[Employee Name]]),"-----",VLOOKUP(LeaveTracker[[#This Row],[Employee Name]],'List of Employees'!$B$4:$H$767,7))</f>
        <v>MO</v>
      </c>
      <c r="F1149" s="66" t="str">
        <f>IF(ISBLANK(LeaveTracker[[#This Row],[Employee Name]]),"-----",VLOOKUP(LeaveTracker[[#This Row],[Employee Name]],'List of Employees'!$B$4:$H$767,6))</f>
        <v>PERMANENT</v>
      </c>
      <c r="G1149" s="24">
        <v>43760</v>
      </c>
      <c r="H1149" s="24">
        <v>43760</v>
      </c>
      <c r="I1149" s="20" t="s">
        <v>81</v>
      </c>
      <c r="K1149" s="50" t="str">
        <f ca="1">LeaveTracker[[#This Row],[Days]]&amp;" "&amp;LeaveTracker[[#This Row],[Type of Leave]]</f>
        <v>1 SL</v>
      </c>
      <c r="L1149" s="23">
        <f ca="1">NETWORKDAYS(LeaveTracker[[#This Row],[Start Date]],LeaveTracker[[#This Row],[End Date]],lstHolidays)</f>
        <v>1</v>
      </c>
      <c r="M1149" s="27"/>
    </row>
    <row r="1150" spans="1:13" ht="30" customHeight="1" x14ac:dyDescent="0.3">
      <c r="A1150" s="32">
        <v>1344</v>
      </c>
      <c r="B1150" s="33">
        <v>43797</v>
      </c>
      <c r="C1150" s="29">
        <v>43726</v>
      </c>
      <c r="D1150" s="19" t="s">
        <v>586</v>
      </c>
      <c r="E1150" s="66" t="str">
        <f>IF(ISBLANK(LeaveTracker[[#This Row],[Employee Name]]),"-----",VLOOKUP(LeaveTracker[[#This Row],[Employee Name]],'List of Employees'!$B$4:$H$767,7))</f>
        <v>PICNIC GROVE</v>
      </c>
      <c r="F1150" s="66" t="str">
        <f>IF(ISBLANK(LeaveTracker[[#This Row],[Employee Name]]),"-----",VLOOKUP(LeaveTracker[[#This Row],[Employee Name]],'List of Employees'!$B$4:$H$767,6))</f>
        <v>PERMANENT</v>
      </c>
      <c r="G1150" s="24">
        <v>43726</v>
      </c>
      <c r="H1150" s="24">
        <v>43726</v>
      </c>
      <c r="I1150" s="20" t="s">
        <v>82</v>
      </c>
      <c r="K1150" s="50" t="str">
        <f ca="1">LeaveTracker[[#This Row],[Days]]&amp;" "&amp;LeaveTracker[[#This Row],[Type of Leave]]</f>
        <v>1 VL</v>
      </c>
      <c r="L1150" s="23">
        <f ca="1">NETWORKDAYS(LeaveTracker[[#This Row],[Start Date]],LeaveTracker[[#This Row],[End Date]],lstHolidays)</f>
        <v>1</v>
      </c>
      <c r="M1150" s="27"/>
    </row>
    <row r="1151" spans="1:13" ht="30" customHeight="1" x14ac:dyDescent="0.3">
      <c r="A1151" s="32">
        <v>1345</v>
      </c>
      <c r="B1151" s="33">
        <v>43797</v>
      </c>
      <c r="C1151" s="30">
        <v>43767</v>
      </c>
      <c r="D1151" s="19" t="s">
        <v>549</v>
      </c>
      <c r="E1151" s="66" t="str">
        <f>IF(ISBLANK(LeaveTracker[[#This Row],[Employee Name]]),"-----",VLOOKUP(LeaveTracker[[#This Row],[Employee Name]],'List of Employees'!$B$4:$H$767,7))</f>
        <v>EEO/ CITY MARKET</v>
      </c>
      <c r="F1151" s="66" t="str">
        <f>IF(ISBLANK(LeaveTracker[[#This Row],[Employee Name]]),"-----",VLOOKUP(LeaveTracker[[#This Row],[Employee Name]],'List of Employees'!$B$4:$H$767,6))</f>
        <v>PERMANENT</v>
      </c>
      <c r="G1151" s="24">
        <v>43762</v>
      </c>
      <c r="H1151" s="24">
        <v>43764</v>
      </c>
      <c r="I1151" s="19" t="s">
        <v>81</v>
      </c>
      <c r="K1151" s="50" t="str">
        <f>LeaveTracker[[#This Row],[Days]]&amp;" "&amp;LeaveTracker[[#This Row],[Type of Leave]]</f>
        <v>3 SL</v>
      </c>
      <c r="L1151" s="23">
        <v>3</v>
      </c>
      <c r="M1151" s="27"/>
    </row>
    <row r="1152" spans="1:13" ht="30" customHeight="1" x14ac:dyDescent="0.3">
      <c r="A1152" s="32">
        <v>1346</v>
      </c>
      <c r="B1152" s="33">
        <v>43797</v>
      </c>
      <c r="C1152" s="29">
        <v>43762</v>
      </c>
      <c r="D1152" s="19" t="s">
        <v>552</v>
      </c>
      <c r="E1152" s="66" t="str">
        <f>IF(ISBLANK(LeaveTracker[[#This Row],[Employee Name]]),"-----",VLOOKUP(LeaveTracker[[#This Row],[Employee Name]],'List of Employees'!$B$4:$H$767,7))</f>
        <v>CENRO</v>
      </c>
      <c r="F1152" s="66" t="str">
        <f>IF(ISBLANK(LeaveTracker[[#This Row],[Employee Name]]),"-----",VLOOKUP(LeaveTracker[[#This Row],[Employee Name]],'List of Employees'!$B$4:$H$767,6))</f>
        <v>PERMANENT</v>
      </c>
      <c r="G1152" s="24">
        <v>43761</v>
      </c>
      <c r="H1152" s="24">
        <v>43761</v>
      </c>
      <c r="I1152" s="20" t="s">
        <v>81</v>
      </c>
      <c r="K1152" s="50" t="str">
        <f ca="1">LeaveTracker[[#This Row],[Days]]&amp;" "&amp;LeaveTracker[[#This Row],[Type of Leave]]</f>
        <v>1 SL</v>
      </c>
      <c r="L1152" s="23">
        <f ca="1">NETWORKDAYS(LeaveTracker[[#This Row],[Start Date]],LeaveTracker[[#This Row],[End Date]],lstHolidays)</f>
        <v>1</v>
      </c>
      <c r="M1152" s="27"/>
    </row>
    <row r="1153" spans="1:13" ht="30" customHeight="1" x14ac:dyDescent="0.3">
      <c r="A1153" s="32">
        <v>1347</v>
      </c>
      <c r="B1153" s="33">
        <v>43797</v>
      </c>
      <c r="C1153" s="30">
        <v>43764</v>
      </c>
      <c r="D1153" s="19" t="s">
        <v>555</v>
      </c>
      <c r="E1153" s="66" t="str">
        <f>IF(ISBLANK(LeaveTracker[[#This Row],[Employee Name]]),"-----",VLOOKUP(LeaveTracker[[#This Row],[Employee Name]],'List of Employees'!$B$4:$H$767,7))</f>
        <v>CENRO</v>
      </c>
      <c r="F1153" s="66" t="str">
        <f>IF(ISBLANK(LeaveTracker[[#This Row],[Employee Name]]),"-----",VLOOKUP(LeaveTracker[[#This Row],[Employee Name]],'List of Employees'!$B$4:$H$767,6))</f>
        <v>PERMANENT</v>
      </c>
      <c r="G1153" s="24">
        <v>43762</v>
      </c>
      <c r="H1153" s="24">
        <v>43762</v>
      </c>
      <c r="I1153" s="20" t="s">
        <v>81</v>
      </c>
      <c r="K1153" s="50" t="str">
        <f ca="1">LeaveTracker[[#This Row],[Days]]&amp;" "&amp;LeaveTracker[[#This Row],[Type of Leave]]</f>
        <v>1 SL</v>
      </c>
      <c r="L1153" s="23">
        <f ca="1">NETWORKDAYS(LeaveTracker[[#This Row],[Start Date]],LeaveTracker[[#This Row],[End Date]],lstHolidays)</f>
        <v>1</v>
      </c>
      <c r="M1153" s="27"/>
    </row>
    <row r="1154" spans="1:13" ht="30" customHeight="1" x14ac:dyDescent="0.3">
      <c r="A1154" s="32">
        <v>1348</v>
      </c>
      <c r="B1154" s="33">
        <v>43797</v>
      </c>
      <c r="C1154" s="29">
        <v>43746</v>
      </c>
      <c r="D1154" s="20" t="s">
        <v>555</v>
      </c>
      <c r="E1154" s="66" t="str">
        <f>IF(ISBLANK(LeaveTracker[[#This Row],[Employee Name]]),"-----",VLOOKUP(LeaveTracker[[#This Row],[Employee Name]],'List of Employees'!$B$4:$H$767,7))</f>
        <v>CENRO</v>
      </c>
      <c r="F1154" s="66" t="str">
        <f>IF(ISBLANK(LeaveTracker[[#This Row],[Employee Name]]),"-----",VLOOKUP(LeaveTracker[[#This Row],[Employee Name]],'List of Employees'!$B$4:$H$767,6))</f>
        <v>PERMANENT</v>
      </c>
      <c r="G1154" s="24">
        <v>43745</v>
      </c>
      <c r="H1154" s="24">
        <v>43745</v>
      </c>
      <c r="I1154" s="20" t="s">
        <v>81</v>
      </c>
      <c r="K1154" s="50" t="str">
        <f ca="1">LeaveTracker[[#This Row],[Days]]&amp;" "&amp;LeaveTracker[[#This Row],[Type of Leave]]</f>
        <v>1 SL</v>
      </c>
      <c r="L1154" s="23">
        <f ca="1">NETWORKDAYS(LeaveTracker[[#This Row],[Start Date]],LeaveTracker[[#This Row],[End Date]],lstHolidays)</f>
        <v>1</v>
      </c>
      <c r="M1154" s="27"/>
    </row>
    <row r="1155" spans="1:13" ht="30" customHeight="1" x14ac:dyDescent="0.3">
      <c r="A1155" s="32">
        <v>1349</v>
      </c>
      <c r="B1155" s="33">
        <v>43797</v>
      </c>
      <c r="C1155" s="30">
        <v>43763</v>
      </c>
      <c r="D1155" s="19" t="s">
        <v>558</v>
      </c>
      <c r="E1155" s="66" t="str">
        <f>IF(ISBLANK(LeaveTracker[[#This Row],[Employee Name]]),"-----",VLOOKUP(LeaveTracker[[#This Row],[Employee Name]],'List of Employees'!$B$4:$H$767,7))</f>
        <v>CENRO</v>
      </c>
      <c r="F1155" s="66" t="str">
        <f>IF(ISBLANK(LeaveTracker[[#This Row],[Employee Name]]),"-----",VLOOKUP(LeaveTracker[[#This Row],[Employee Name]],'List of Employees'!$B$4:$H$767,6))</f>
        <v>PERMANENT</v>
      </c>
      <c r="G1155" s="24">
        <v>43762</v>
      </c>
      <c r="H1155" s="24">
        <v>43762</v>
      </c>
      <c r="I1155" s="20" t="s">
        <v>81</v>
      </c>
      <c r="K1155" s="50" t="str">
        <f ca="1">LeaveTracker[[#This Row],[Days]]&amp;" "&amp;LeaveTracker[[#This Row],[Type of Leave]]</f>
        <v>1 SL</v>
      </c>
      <c r="L1155" s="23">
        <f ca="1">NETWORKDAYS(LeaveTracker[[#This Row],[Start Date]],LeaveTracker[[#This Row],[End Date]],lstHolidays)</f>
        <v>1</v>
      </c>
      <c r="M1155" s="27"/>
    </row>
    <row r="1156" spans="1:13" ht="30" customHeight="1" x14ac:dyDescent="0.3">
      <c r="A1156" s="32">
        <v>1350</v>
      </c>
      <c r="B1156" s="33">
        <v>43797</v>
      </c>
      <c r="C1156" s="30">
        <v>43727</v>
      </c>
      <c r="D1156" s="19" t="s">
        <v>561</v>
      </c>
      <c r="E1156" s="66" t="str">
        <f>IF(ISBLANK(LeaveTracker[[#This Row],[Employee Name]]),"-----",VLOOKUP(LeaveTracker[[#This Row],[Employee Name]],'List of Employees'!$B$4:$H$767,7))</f>
        <v>CENRO</v>
      </c>
      <c r="F1156" s="66" t="str">
        <f>IF(ISBLANK(LeaveTracker[[#This Row],[Employee Name]]),"-----",VLOOKUP(LeaveTracker[[#This Row],[Employee Name]],'List of Employees'!$B$4:$H$767,6))</f>
        <v>PERMANENT</v>
      </c>
      <c r="G1156" s="24">
        <v>43724</v>
      </c>
      <c r="H1156" s="24">
        <v>43726</v>
      </c>
      <c r="I1156" s="20" t="s">
        <v>81</v>
      </c>
      <c r="K1156" s="50" t="str">
        <f ca="1">LeaveTracker[[#This Row],[Days]]&amp;" "&amp;LeaveTracker[[#This Row],[Type of Leave]]</f>
        <v>3 SL</v>
      </c>
      <c r="L1156" s="23">
        <f ca="1">NETWORKDAYS(LeaveTracker[[#This Row],[Start Date]],LeaveTracker[[#This Row],[End Date]],lstHolidays)</f>
        <v>3</v>
      </c>
      <c r="M1156" s="27"/>
    </row>
    <row r="1157" spans="1:13" ht="30" customHeight="1" x14ac:dyDescent="0.3">
      <c r="A1157" s="32">
        <v>1351</v>
      </c>
      <c r="B1157" s="33">
        <v>43797</v>
      </c>
      <c r="C1157" s="30">
        <v>43738</v>
      </c>
      <c r="D1157" s="19" t="s">
        <v>563</v>
      </c>
      <c r="E1157" s="66" t="str">
        <f>IF(ISBLANK(LeaveTracker[[#This Row],[Employee Name]]),"-----",VLOOKUP(LeaveTracker[[#This Row],[Employee Name]],'List of Employees'!$B$4:$H$767,7))</f>
        <v>CENRO</v>
      </c>
      <c r="F1157" s="66" t="str">
        <f>IF(ISBLANK(LeaveTracker[[#This Row],[Employee Name]]),"-----",VLOOKUP(LeaveTracker[[#This Row],[Employee Name]],'List of Employees'!$B$4:$H$767,6))</f>
        <v>PERMANENT</v>
      </c>
      <c r="G1157" s="24">
        <v>43732</v>
      </c>
      <c r="H1157" s="24">
        <v>43733</v>
      </c>
      <c r="I1157" s="20" t="s">
        <v>81</v>
      </c>
      <c r="K1157" s="50" t="str">
        <f ca="1">LeaveTracker[[#This Row],[Days]]&amp;" "&amp;LeaveTracker[[#This Row],[Type of Leave]]</f>
        <v>2 SL</v>
      </c>
      <c r="L1157" s="23">
        <f ca="1">NETWORKDAYS(LeaveTracker[[#This Row],[Start Date]],LeaveTracker[[#This Row],[End Date]],lstHolidays)</f>
        <v>2</v>
      </c>
      <c r="M1157" s="27"/>
    </row>
    <row r="1158" spans="1:13" ht="30" customHeight="1" x14ac:dyDescent="0.3">
      <c r="A1158" s="32">
        <v>1351</v>
      </c>
      <c r="B1158" s="33">
        <v>43797</v>
      </c>
      <c r="C1158" s="30">
        <v>43738</v>
      </c>
      <c r="D1158" s="19" t="s">
        <v>563</v>
      </c>
      <c r="E1158" s="66" t="str">
        <f>IF(ISBLANK(LeaveTracker[[#This Row],[Employee Name]]),"-----",VLOOKUP(LeaveTracker[[#This Row],[Employee Name]],'List of Employees'!$B$4:$H$767,7))</f>
        <v>CENRO</v>
      </c>
      <c r="F1158" s="66" t="str">
        <f>IF(ISBLANK(LeaveTracker[[#This Row],[Employee Name]]),"-----",VLOOKUP(LeaveTracker[[#This Row],[Employee Name]],'List of Employees'!$B$4:$H$767,6))</f>
        <v>PERMANENT</v>
      </c>
      <c r="G1158" s="24">
        <v>43735</v>
      </c>
      <c r="H1158" s="24">
        <v>43735</v>
      </c>
      <c r="I1158" s="20" t="s">
        <v>81</v>
      </c>
      <c r="K1158" s="50" t="str">
        <f ca="1">LeaveTracker[[#This Row],[Days]]&amp;" "&amp;LeaveTracker[[#This Row],[Type of Leave]]</f>
        <v>1 SL</v>
      </c>
      <c r="L1158" s="23">
        <f ca="1">NETWORKDAYS(LeaveTracker[[#This Row],[Start Date]],LeaveTracker[[#This Row],[End Date]],lstHolidays)</f>
        <v>1</v>
      </c>
      <c r="M1158" s="27"/>
    </row>
    <row r="1159" spans="1:13" ht="30" customHeight="1" x14ac:dyDescent="0.3">
      <c r="A1159" s="32">
        <v>1352</v>
      </c>
      <c r="B1159" s="33">
        <v>43797</v>
      </c>
      <c r="C1159" s="30">
        <v>43757</v>
      </c>
      <c r="D1159" s="19" t="s">
        <v>565</v>
      </c>
      <c r="E1159" s="66" t="str">
        <f>IF(ISBLANK(LeaveTracker[[#This Row],[Employee Name]]),"-----",VLOOKUP(LeaveTracker[[#This Row],[Employee Name]],'List of Employees'!$B$4:$H$767,7))</f>
        <v>CENRO</v>
      </c>
      <c r="F1159" s="66" t="str">
        <f>IF(ISBLANK(LeaveTracker[[#This Row],[Employee Name]]),"-----",VLOOKUP(LeaveTracker[[#This Row],[Employee Name]],'List of Employees'!$B$4:$H$767,6))</f>
        <v>PERMANENT</v>
      </c>
      <c r="G1159" s="24">
        <v>43748</v>
      </c>
      <c r="H1159" s="24">
        <v>43748</v>
      </c>
      <c r="I1159" s="20" t="s">
        <v>81</v>
      </c>
      <c r="K1159" s="50" t="str">
        <f ca="1">LeaveTracker[[#This Row],[Days]]&amp;" "&amp;LeaveTracker[[#This Row],[Type of Leave]]</f>
        <v>1 SL</v>
      </c>
      <c r="L1159" s="23">
        <f ca="1">NETWORKDAYS(LeaveTracker[[#This Row],[Start Date]],LeaveTracker[[#This Row],[End Date]],lstHolidays)</f>
        <v>1</v>
      </c>
      <c r="M1159" s="27"/>
    </row>
    <row r="1160" spans="1:13" ht="30" customHeight="1" x14ac:dyDescent="0.3">
      <c r="A1160" s="32">
        <v>1352</v>
      </c>
      <c r="B1160" s="33">
        <v>43797</v>
      </c>
      <c r="C1160" s="30">
        <v>43757</v>
      </c>
      <c r="D1160" s="19" t="s">
        <v>565</v>
      </c>
      <c r="E1160" s="66" t="str">
        <f>IF(ISBLANK(LeaveTracker[[#This Row],[Employee Name]]),"-----",VLOOKUP(LeaveTracker[[#This Row],[Employee Name]],'List of Employees'!$B$4:$H$767,7))</f>
        <v>CENRO</v>
      </c>
      <c r="F1160" s="66" t="str">
        <f>IF(ISBLANK(LeaveTracker[[#This Row],[Employee Name]]),"-----",VLOOKUP(LeaveTracker[[#This Row],[Employee Name]],'List of Employees'!$B$4:$H$767,6))</f>
        <v>PERMANENT</v>
      </c>
      <c r="G1160" s="24">
        <v>43750</v>
      </c>
      <c r="H1160" s="24">
        <v>43752</v>
      </c>
      <c r="I1160" s="20" t="s">
        <v>81</v>
      </c>
      <c r="K1160" s="50" t="str">
        <f>LeaveTracker[[#This Row],[Days]]&amp;" "&amp;LeaveTracker[[#This Row],[Type of Leave]]</f>
        <v>3 SL</v>
      </c>
      <c r="L1160" s="23">
        <v>3</v>
      </c>
      <c r="M1160" s="27"/>
    </row>
    <row r="1161" spans="1:13" ht="30" customHeight="1" x14ac:dyDescent="0.3">
      <c r="A1161" s="32">
        <v>1352</v>
      </c>
      <c r="B1161" s="33">
        <v>43797</v>
      </c>
      <c r="C1161" s="30">
        <v>43757</v>
      </c>
      <c r="D1161" s="19" t="s">
        <v>565</v>
      </c>
      <c r="E1161" s="66" t="str">
        <f>IF(ISBLANK(LeaveTracker[[#This Row],[Employee Name]]),"-----",VLOOKUP(LeaveTracker[[#This Row],[Employee Name]],'List of Employees'!$B$4:$H$767,7))</f>
        <v>CENRO</v>
      </c>
      <c r="F1161" s="66" t="str">
        <f>IF(ISBLANK(LeaveTracker[[#This Row],[Employee Name]]),"-----",VLOOKUP(LeaveTracker[[#This Row],[Employee Name]],'List of Employees'!$B$4:$H$767,6))</f>
        <v>PERMANENT</v>
      </c>
      <c r="G1161" s="24">
        <v>43754</v>
      </c>
      <c r="H1161" s="24">
        <v>43755</v>
      </c>
      <c r="I1161" s="20" t="s">
        <v>81</v>
      </c>
      <c r="K1161" s="50" t="str">
        <f ca="1">LeaveTracker[[#This Row],[Days]]&amp;" "&amp;LeaveTracker[[#This Row],[Type of Leave]]</f>
        <v>2 SL</v>
      </c>
      <c r="L1161" s="23">
        <f ca="1">NETWORKDAYS(LeaveTracker[[#This Row],[Start Date]],LeaveTracker[[#This Row],[End Date]],lstHolidays)</f>
        <v>2</v>
      </c>
      <c r="M1161" s="27"/>
    </row>
    <row r="1162" spans="1:13" ht="30" customHeight="1" x14ac:dyDescent="0.3">
      <c r="A1162" s="32">
        <v>1353</v>
      </c>
      <c r="B1162" s="33">
        <v>43797</v>
      </c>
      <c r="C1162" s="30">
        <v>43752</v>
      </c>
      <c r="D1162" s="19" t="s">
        <v>568</v>
      </c>
      <c r="E1162" s="66" t="str">
        <f>IF(ISBLANK(LeaveTracker[[#This Row],[Employee Name]]),"-----",VLOOKUP(LeaveTracker[[#This Row],[Employee Name]],'List of Employees'!$B$4:$H$767,7))</f>
        <v>CENRO</v>
      </c>
      <c r="F1162" s="66" t="str">
        <f>IF(ISBLANK(LeaveTracker[[#This Row],[Employee Name]]),"-----",VLOOKUP(LeaveTracker[[#This Row],[Employee Name]],'List of Employees'!$B$4:$H$767,6))</f>
        <v>PERMANENT</v>
      </c>
      <c r="G1162" s="24">
        <v>43749</v>
      </c>
      <c r="H1162" s="24">
        <v>43749</v>
      </c>
      <c r="I1162" s="19" t="s">
        <v>81</v>
      </c>
      <c r="K1162" s="50" t="str">
        <f ca="1">LeaveTracker[[#This Row],[Days]]&amp;" "&amp;LeaveTracker[[#This Row],[Type of Leave]]</f>
        <v>1 SL</v>
      </c>
      <c r="L1162" s="23">
        <f ca="1">NETWORKDAYS(LeaveTracker[[#This Row],[Start Date]],LeaveTracker[[#This Row],[End Date]],lstHolidays)</f>
        <v>1</v>
      </c>
      <c r="M1162" s="27"/>
    </row>
    <row r="1163" spans="1:13" ht="30" customHeight="1" x14ac:dyDescent="0.3">
      <c r="A1163" s="32">
        <v>1354</v>
      </c>
      <c r="B1163" s="33">
        <v>43797</v>
      </c>
      <c r="C1163" s="30">
        <v>43766</v>
      </c>
      <c r="D1163" s="19" t="s">
        <v>571</v>
      </c>
      <c r="E1163" s="66" t="str">
        <f>IF(ISBLANK(LeaveTracker[[#This Row],[Employee Name]]),"-----",VLOOKUP(LeaveTracker[[#This Row],[Employee Name]],'List of Employees'!$B$4:$H$767,7))</f>
        <v>CCT</v>
      </c>
      <c r="F1163" s="66" t="str">
        <f>IF(ISBLANK(LeaveTracker[[#This Row],[Employee Name]]),"-----",VLOOKUP(LeaveTracker[[#This Row],[Employee Name]],'List of Employees'!$B$4:$H$767,6))</f>
        <v>PERMANENT</v>
      </c>
      <c r="G1163" s="24">
        <v>43763</v>
      </c>
      <c r="H1163" s="24">
        <v>43763</v>
      </c>
      <c r="I1163" s="19" t="s">
        <v>81</v>
      </c>
      <c r="K1163" s="50" t="str">
        <f ca="1">LeaveTracker[[#This Row],[Days]]&amp;" "&amp;LeaveTracker[[#This Row],[Type of Leave]]</f>
        <v>1 SL</v>
      </c>
      <c r="L1163" s="23">
        <f ca="1">NETWORKDAYS(LeaveTracker[[#This Row],[Start Date]],LeaveTracker[[#This Row],[End Date]],lstHolidays)</f>
        <v>1</v>
      </c>
      <c r="M1163" s="27"/>
    </row>
    <row r="1164" spans="1:13" ht="30" customHeight="1" x14ac:dyDescent="0.3">
      <c r="A1164" s="32">
        <v>1355</v>
      </c>
      <c r="B1164" s="33">
        <v>43797</v>
      </c>
      <c r="C1164" s="30">
        <v>43755</v>
      </c>
      <c r="D1164" s="19" t="s">
        <v>573</v>
      </c>
      <c r="E1164" s="66" t="str">
        <f>IF(ISBLANK(LeaveTracker[[#This Row],[Employee Name]]),"-----",VLOOKUP(LeaveTracker[[#This Row],[Employee Name]],'List of Employees'!$B$4:$H$767,7))</f>
        <v>CCT</v>
      </c>
      <c r="F1164" s="66" t="str">
        <f>IF(ISBLANK(LeaveTracker[[#This Row],[Employee Name]]),"-----",VLOOKUP(LeaveTracker[[#This Row],[Employee Name]],'List of Employees'!$B$4:$H$767,6))</f>
        <v>PERMANENT</v>
      </c>
      <c r="G1164" s="24">
        <v>43754</v>
      </c>
      <c r="H1164" s="24">
        <v>43754</v>
      </c>
      <c r="I1164" s="19" t="s">
        <v>81</v>
      </c>
      <c r="K1164" s="50" t="str">
        <f ca="1">LeaveTracker[[#This Row],[Days]]&amp;" "&amp;LeaveTracker[[#This Row],[Type of Leave]]</f>
        <v>1 SL</v>
      </c>
      <c r="L1164" s="23">
        <f ca="1">NETWORKDAYS(LeaveTracker[[#This Row],[Start Date]],LeaveTracker[[#This Row],[End Date]],lstHolidays)</f>
        <v>1</v>
      </c>
      <c r="M1164" s="27"/>
    </row>
    <row r="1165" spans="1:13" ht="30" customHeight="1" x14ac:dyDescent="0.3">
      <c r="A1165" s="32">
        <v>1356</v>
      </c>
      <c r="B1165" s="33">
        <v>43797</v>
      </c>
      <c r="C1165" s="30">
        <v>43745</v>
      </c>
      <c r="D1165" s="19" t="s">
        <v>577</v>
      </c>
      <c r="E1165" s="66" t="str">
        <f>IF(ISBLANK(LeaveTracker[[#This Row],[Employee Name]]),"-----",VLOOKUP(LeaveTracker[[#This Row],[Employee Name]],'List of Employees'!$B$4:$H$767,7))</f>
        <v>CCT</v>
      </c>
      <c r="F1165" s="66" t="str">
        <f>IF(ISBLANK(LeaveTracker[[#This Row],[Employee Name]]),"-----",VLOOKUP(LeaveTracker[[#This Row],[Employee Name]],'List of Employees'!$B$4:$H$767,6))</f>
        <v>PERMANENT</v>
      </c>
      <c r="G1165" s="24">
        <v>43803</v>
      </c>
      <c r="H1165" s="24">
        <v>43803</v>
      </c>
      <c r="I1165" s="20" t="s">
        <v>81</v>
      </c>
      <c r="K1165" s="50" t="str">
        <f ca="1">LeaveTracker[[#This Row],[Days]]&amp;" "&amp;LeaveTracker[[#This Row],[Type of Leave]]</f>
        <v>1 SL</v>
      </c>
      <c r="L1165" s="23">
        <f ca="1">NETWORKDAYS(LeaveTracker[[#This Row],[Start Date]],LeaveTracker[[#This Row],[End Date]],lstHolidays)</f>
        <v>1</v>
      </c>
      <c r="M1165" s="27"/>
    </row>
    <row r="1166" spans="1:13" ht="30" customHeight="1" x14ac:dyDescent="0.3">
      <c r="A1166" s="32">
        <v>1357</v>
      </c>
      <c r="B1166" s="33">
        <v>43797</v>
      </c>
      <c r="C1166" s="30">
        <v>43766</v>
      </c>
      <c r="D1166" s="19" t="s">
        <v>582</v>
      </c>
      <c r="E1166" s="66" t="str">
        <f>IF(ISBLANK(LeaveTracker[[#This Row],[Employee Name]]),"-----",VLOOKUP(LeaveTracker[[#This Row],[Employee Name]],'List of Employees'!$B$4:$H$767,7))</f>
        <v>CCT</v>
      </c>
      <c r="F1166" s="66" t="str">
        <f>IF(ISBLANK(LeaveTracker[[#This Row],[Employee Name]]),"-----",VLOOKUP(LeaveTracker[[#This Row],[Employee Name]],'List of Employees'!$B$4:$H$767,6))</f>
        <v>PERMANENT</v>
      </c>
      <c r="G1166" s="24">
        <v>43762</v>
      </c>
      <c r="H1166" s="24">
        <v>43762</v>
      </c>
      <c r="I1166" s="20" t="s">
        <v>81</v>
      </c>
      <c r="K1166" s="50" t="str">
        <f ca="1">LeaveTracker[[#This Row],[Days]]&amp;" "&amp;LeaveTracker[[#This Row],[Type of Leave]]</f>
        <v>1 SL</v>
      </c>
      <c r="L1166" s="23">
        <f ca="1">NETWORKDAYS(LeaveTracker[[#This Row],[Start Date]],LeaveTracker[[#This Row],[End Date]],lstHolidays)</f>
        <v>1</v>
      </c>
      <c r="M1166" s="27"/>
    </row>
    <row r="1167" spans="1:13" ht="30" customHeight="1" x14ac:dyDescent="0.3">
      <c r="A1167" s="32">
        <v>1358</v>
      </c>
      <c r="B1167" s="33">
        <v>43797</v>
      </c>
      <c r="C1167" s="30">
        <v>43756</v>
      </c>
      <c r="D1167" s="19" t="s">
        <v>582</v>
      </c>
      <c r="E1167" s="66" t="str">
        <f>IF(ISBLANK(LeaveTracker[[#This Row],[Employee Name]]),"-----",VLOOKUP(LeaveTracker[[#This Row],[Employee Name]],'List of Employees'!$B$4:$H$767,7))</f>
        <v>CCT</v>
      </c>
      <c r="F1167" s="66" t="str">
        <f>IF(ISBLANK(LeaveTracker[[#This Row],[Employee Name]]),"-----",VLOOKUP(LeaveTracker[[#This Row],[Employee Name]],'List of Employees'!$B$4:$H$767,6))</f>
        <v>PERMANENT</v>
      </c>
      <c r="G1167" s="24">
        <v>43755</v>
      </c>
      <c r="H1167" s="24">
        <v>43755</v>
      </c>
      <c r="I1167" s="20" t="s">
        <v>81</v>
      </c>
      <c r="K1167" s="50" t="str">
        <f ca="1">LeaveTracker[[#This Row],[Days]]&amp;" "&amp;LeaveTracker[[#This Row],[Type of Leave]]</f>
        <v>1 SL</v>
      </c>
      <c r="L1167" s="23">
        <f ca="1">NETWORKDAYS(LeaveTracker[[#This Row],[Start Date]],LeaveTracker[[#This Row],[End Date]],lstHolidays)</f>
        <v>1</v>
      </c>
      <c r="M1167" s="27"/>
    </row>
    <row r="1168" spans="1:13" ht="30" customHeight="1" x14ac:dyDescent="0.3">
      <c r="A1168" s="32">
        <v>1359</v>
      </c>
      <c r="B1168" s="31">
        <v>43797</v>
      </c>
      <c r="C1168" s="31">
        <v>43727</v>
      </c>
      <c r="D1168" s="20" t="s">
        <v>582</v>
      </c>
      <c r="E1168" s="66" t="str">
        <f>IF(ISBLANK(LeaveTracker[[#This Row],[Employee Name]]),"-----",VLOOKUP(LeaveTracker[[#This Row],[Employee Name]],'List of Employees'!$B$4:$H$767,7))</f>
        <v>CCT</v>
      </c>
      <c r="F1168" s="66" t="str">
        <f>IF(ISBLANK(LeaveTracker[[#This Row],[Employee Name]]),"-----",VLOOKUP(LeaveTracker[[#This Row],[Employee Name]],'List of Employees'!$B$4:$H$767,6))</f>
        <v>PERMANENT</v>
      </c>
      <c r="G1168" s="24">
        <v>43724</v>
      </c>
      <c r="H1168" s="24">
        <v>43724</v>
      </c>
      <c r="I1168" s="20" t="s">
        <v>81</v>
      </c>
      <c r="K1168" s="50" t="str">
        <f ca="1">LeaveTracker[[#This Row],[Days]]&amp;" "&amp;LeaveTracker[[#This Row],[Type of Leave]]</f>
        <v>1 SL</v>
      </c>
      <c r="L1168" s="23">
        <f ca="1">NETWORKDAYS(LeaveTracker[[#This Row],[Start Date]],LeaveTracker[[#This Row],[End Date]],lstHolidays)</f>
        <v>1</v>
      </c>
      <c r="M1168" s="27"/>
    </row>
    <row r="1169" spans="1:13" ht="30" customHeight="1" x14ac:dyDescent="0.3">
      <c r="A1169" s="32">
        <v>1360</v>
      </c>
      <c r="B1169" s="33">
        <v>43797</v>
      </c>
      <c r="C1169" s="31">
        <v>43720</v>
      </c>
      <c r="D1169" s="20" t="s">
        <v>582</v>
      </c>
      <c r="E1169" s="66" t="str">
        <f>IF(ISBLANK(LeaveTracker[[#This Row],[Employee Name]]),"-----",VLOOKUP(LeaveTracker[[#This Row],[Employee Name]],'List of Employees'!$B$4:$H$767,7))</f>
        <v>CCT</v>
      </c>
      <c r="F1169" s="66" t="str">
        <f>IF(ISBLANK(LeaveTracker[[#This Row],[Employee Name]]),"-----",VLOOKUP(LeaveTracker[[#This Row],[Employee Name]],'List of Employees'!$B$4:$H$767,6))</f>
        <v>PERMANENT</v>
      </c>
      <c r="G1169" s="24">
        <v>43719</v>
      </c>
      <c r="H1169" s="24">
        <v>43719</v>
      </c>
      <c r="I1169" s="20" t="s">
        <v>81</v>
      </c>
      <c r="K1169" s="50" t="str">
        <f ca="1">LeaveTracker[[#This Row],[Days]]&amp;" "&amp;LeaveTracker[[#This Row],[Type of Leave]]</f>
        <v>1 SL</v>
      </c>
      <c r="L1169" s="23">
        <f ca="1">NETWORKDAYS(LeaveTracker[[#This Row],[Start Date]],LeaveTracker[[#This Row],[End Date]],lstHolidays)</f>
        <v>1</v>
      </c>
      <c r="M1169" s="27"/>
    </row>
    <row r="1170" spans="1:13" ht="30" customHeight="1" x14ac:dyDescent="0.3">
      <c r="A1170" s="32">
        <v>1361</v>
      </c>
      <c r="B1170" s="31">
        <v>43797</v>
      </c>
      <c r="C1170" s="31">
        <v>43766</v>
      </c>
      <c r="D1170" s="19" t="s">
        <v>585</v>
      </c>
      <c r="E1170" s="66" t="str">
        <f>IF(ISBLANK(LeaveTracker[[#This Row],[Employee Name]]),"-----",VLOOKUP(LeaveTracker[[#This Row],[Employee Name]],'List of Employees'!$B$4:$H$767,7))</f>
        <v>CCT</v>
      </c>
      <c r="F1170" s="66" t="str">
        <f>IF(ISBLANK(LeaveTracker[[#This Row],[Employee Name]]),"-----",VLOOKUP(LeaveTracker[[#This Row],[Employee Name]],'List of Employees'!$B$4:$H$767,6))</f>
        <v>PERMANENT</v>
      </c>
      <c r="G1170" s="21">
        <v>43762</v>
      </c>
      <c r="H1170" s="24">
        <v>43762</v>
      </c>
      <c r="I1170" s="20" t="s">
        <v>81</v>
      </c>
      <c r="K1170" s="50" t="str">
        <f ca="1">LeaveTracker[[#This Row],[Days]]&amp;" "&amp;LeaveTracker[[#This Row],[Type of Leave]]</f>
        <v>1 SL</v>
      </c>
      <c r="L1170" s="23">
        <f ca="1">NETWORKDAYS(LeaveTracker[[#This Row],[Start Date]],LeaveTracker[[#This Row],[End Date]],lstHolidays)</f>
        <v>1</v>
      </c>
      <c r="M1170" s="27"/>
    </row>
    <row r="1171" spans="1:13" ht="30" customHeight="1" x14ac:dyDescent="0.3">
      <c r="A1171" s="32">
        <v>1362</v>
      </c>
      <c r="B1171" s="33">
        <v>43797</v>
      </c>
      <c r="C1171" s="31">
        <v>43728</v>
      </c>
      <c r="D1171" s="20" t="s">
        <v>585</v>
      </c>
      <c r="E1171" s="66" t="str">
        <f>IF(ISBLANK(LeaveTracker[[#This Row],[Employee Name]]),"-----",VLOOKUP(LeaveTracker[[#This Row],[Employee Name]],'List of Employees'!$B$4:$H$767,7))</f>
        <v>CCT</v>
      </c>
      <c r="F1171" s="66" t="str">
        <f>IF(ISBLANK(LeaveTracker[[#This Row],[Employee Name]]),"-----",VLOOKUP(LeaveTracker[[#This Row],[Employee Name]],'List of Employees'!$B$4:$H$767,6))</f>
        <v>PERMANENT</v>
      </c>
      <c r="G1171" s="24">
        <v>43720</v>
      </c>
      <c r="H1171" s="24">
        <v>43722</v>
      </c>
      <c r="I1171" s="20" t="s">
        <v>82</v>
      </c>
      <c r="K1171" s="50" t="str">
        <f ca="1">LeaveTracker[[#This Row],[Days]]&amp;" "&amp;LeaveTracker[[#This Row],[Type of Leave]]</f>
        <v>2 VL</v>
      </c>
      <c r="L1171" s="23">
        <f ca="1">NETWORKDAYS(LeaveTracker[[#This Row],[Start Date]],LeaveTracker[[#This Row],[End Date]],lstHolidays)</f>
        <v>2</v>
      </c>
      <c r="M1171" s="27"/>
    </row>
    <row r="1172" spans="1:13" ht="30" customHeight="1" x14ac:dyDescent="0.3">
      <c r="A1172" s="32">
        <v>1362</v>
      </c>
      <c r="B1172" s="31">
        <v>43797</v>
      </c>
      <c r="C1172" s="31">
        <v>43728</v>
      </c>
      <c r="D1172" s="20" t="s">
        <v>585</v>
      </c>
      <c r="E1172" s="66" t="str">
        <f>IF(ISBLANK(LeaveTracker[[#This Row],[Employee Name]]),"-----",VLOOKUP(LeaveTracker[[#This Row],[Employee Name]],'List of Employees'!$B$4:$H$767,7))</f>
        <v>CCT</v>
      </c>
      <c r="F1172" s="66" t="str">
        <f>IF(ISBLANK(LeaveTracker[[#This Row],[Employee Name]]),"-----",VLOOKUP(LeaveTracker[[#This Row],[Employee Name]],'List of Employees'!$B$4:$H$767,6))</f>
        <v>PERMANENT</v>
      </c>
      <c r="G1172" s="24">
        <v>43724</v>
      </c>
      <c r="H1172" s="24">
        <v>43725</v>
      </c>
      <c r="I1172" s="20" t="s">
        <v>82</v>
      </c>
      <c r="K1172" s="50" t="str">
        <f ca="1">LeaveTracker[[#This Row],[Days]]&amp;" "&amp;LeaveTracker[[#This Row],[Type of Leave]]</f>
        <v>2 VL</v>
      </c>
      <c r="L1172" s="23">
        <f ca="1">NETWORKDAYS(LeaveTracker[[#This Row],[Start Date]],LeaveTracker[[#This Row],[End Date]],lstHolidays)</f>
        <v>2</v>
      </c>
      <c r="M1172" s="27"/>
    </row>
    <row r="1173" spans="1:13" ht="30" customHeight="1" x14ac:dyDescent="0.3">
      <c r="A1173" s="32">
        <v>1362</v>
      </c>
      <c r="B1173" s="33">
        <v>43797</v>
      </c>
      <c r="C1173" s="31">
        <v>43729</v>
      </c>
      <c r="D1173" s="20" t="s">
        <v>585</v>
      </c>
      <c r="E1173" s="66" t="str">
        <f>IF(ISBLANK(LeaveTracker[[#This Row],[Employee Name]]),"-----",VLOOKUP(LeaveTracker[[#This Row],[Employee Name]],'List of Employees'!$B$4:$H$767,7))</f>
        <v>CCT</v>
      </c>
      <c r="F1173" s="66" t="str">
        <f>IF(ISBLANK(LeaveTracker[[#This Row],[Employee Name]]),"-----",VLOOKUP(LeaveTracker[[#This Row],[Employee Name]],'List of Employees'!$B$4:$H$767,6))</f>
        <v>PERMANENT</v>
      </c>
      <c r="G1173" s="24">
        <v>43724</v>
      </c>
      <c r="H1173" s="24">
        <v>43725</v>
      </c>
      <c r="I1173" s="20" t="s">
        <v>82</v>
      </c>
      <c r="K1173" s="50" t="str">
        <f ca="1">LeaveTracker[[#This Row],[Days]]&amp;" "&amp;LeaveTracker[[#This Row],[Type of Leave]]</f>
        <v>2 VL</v>
      </c>
      <c r="L1173" s="23">
        <f ca="1">NETWORKDAYS(LeaveTracker[[#This Row],[Start Date]],LeaveTracker[[#This Row],[End Date]],lstHolidays)</f>
        <v>2</v>
      </c>
      <c r="M1173" s="27"/>
    </row>
    <row r="1174" spans="1:13" ht="30" customHeight="1" x14ac:dyDescent="0.3">
      <c r="A1174" s="32">
        <v>1363</v>
      </c>
      <c r="B1174" s="31">
        <v>43797</v>
      </c>
      <c r="C1174" s="31">
        <v>43752</v>
      </c>
      <c r="D1174" s="20" t="s">
        <v>379</v>
      </c>
      <c r="E1174" s="66" t="str">
        <f>IF(ISBLANK(LeaveTracker[[#This Row],[Employee Name]]),"-----",VLOOKUP(LeaveTracker[[#This Row],[Employee Name]],'List of Employees'!$B$4:$H$767,7))</f>
        <v>CCT</v>
      </c>
      <c r="F1174" s="66" t="str">
        <f>IF(ISBLANK(LeaveTracker[[#This Row],[Employee Name]]),"-----",VLOOKUP(LeaveTracker[[#This Row],[Employee Name]],'List of Employees'!$B$4:$H$767,6))</f>
        <v>PERMANENT</v>
      </c>
      <c r="G1174" s="24">
        <v>43749</v>
      </c>
      <c r="H1174" s="24">
        <v>43749</v>
      </c>
      <c r="I1174" s="20" t="s">
        <v>81</v>
      </c>
      <c r="K1174" s="50" t="str">
        <f ca="1">LeaveTracker[[#This Row],[Days]]&amp;" "&amp;LeaveTracker[[#This Row],[Type of Leave]]</f>
        <v>1 SL</v>
      </c>
      <c r="L1174" s="23">
        <f ca="1">NETWORKDAYS(LeaveTracker[[#This Row],[Start Date]],LeaveTracker[[#This Row],[End Date]],lstHolidays)</f>
        <v>1</v>
      </c>
      <c r="M1174" s="27"/>
    </row>
    <row r="1175" spans="1:13" ht="30" customHeight="1" x14ac:dyDescent="0.3">
      <c r="A1175" s="32">
        <v>1364</v>
      </c>
      <c r="B1175" s="33">
        <v>43797</v>
      </c>
      <c r="C1175" s="31">
        <v>43726</v>
      </c>
      <c r="D1175" s="20" t="s">
        <v>586</v>
      </c>
      <c r="E1175" s="66" t="str">
        <f>IF(ISBLANK(LeaveTracker[[#This Row],[Employee Name]]),"-----",VLOOKUP(LeaveTracker[[#This Row],[Employee Name]],'List of Employees'!$B$4:$H$767,7))</f>
        <v>PICNIC GROVE</v>
      </c>
      <c r="F1175" s="66" t="str">
        <f>IF(ISBLANK(LeaveTracker[[#This Row],[Employee Name]]),"-----",VLOOKUP(LeaveTracker[[#This Row],[Employee Name]],'List of Employees'!$B$4:$H$767,6))</f>
        <v>PERMANENT</v>
      </c>
      <c r="G1175" s="24">
        <v>43736</v>
      </c>
      <c r="H1175" s="24">
        <v>43736</v>
      </c>
      <c r="I1175" s="20" t="s">
        <v>82</v>
      </c>
      <c r="K1175" s="50" t="str">
        <f>LeaveTracker[[#This Row],[Days]]&amp;" "&amp;LeaveTracker[[#This Row],[Type of Leave]]</f>
        <v>1 VL</v>
      </c>
      <c r="L1175" s="23">
        <v>1</v>
      </c>
      <c r="M1175" s="27"/>
    </row>
    <row r="1176" spans="1:13" ht="30" customHeight="1" x14ac:dyDescent="0.3">
      <c r="A1176" s="32">
        <v>1365</v>
      </c>
      <c r="B1176" s="31">
        <v>43803</v>
      </c>
      <c r="C1176" s="31">
        <v>43732</v>
      </c>
      <c r="D1176" s="20" t="s">
        <v>586</v>
      </c>
      <c r="E1176" s="66" t="str">
        <f>IF(ISBLANK(LeaveTracker[[#This Row],[Employee Name]]),"-----",VLOOKUP(LeaveTracker[[#This Row],[Employee Name]],'List of Employees'!$B$4:$H$767,7))</f>
        <v>PICNIC GROVE</v>
      </c>
      <c r="F1176" s="66" t="str">
        <f>IF(ISBLANK(LeaveTracker[[#This Row],[Employee Name]]),"-----",VLOOKUP(LeaveTracker[[#This Row],[Employee Name]],'List of Employees'!$B$4:$H$767,6))</f>
        <v>PERMANENT</v>
      </c>
      <c r="G1176" s="24">
        <v>43729</v>
      </c>
      <c r="H1176" s="24">
        <v>43730</v>
      </c>
      <c r="I1176" s="20" t="s">
        <v>81</v>
      </c>
      <c r="K1176" s="50" t="str">
        <f>LeaveTracker[[#This Row],[Days]]&amp;" "&amp;LeaveTracker[[#This Row],[Type of Leave]]</f>
        <v>2 SL</v>
      </c>
      <c r="L1176" s="23">
        <v>2</v>
      </c>
      <c r="M1176" s="27"/>
    </row>
    <row r="1177" spans="1:13" ht="30" customHeight="1" x14ac:dyDescent="0.3">
      <c r="A1177" s="32">
        <v>1366</v>
      </c>
      <c r="B1177" s="31">
        <v>43803</v>
      </c>
      <c r="C1177" s="31">
        <v>43753</v>
      </c>
      <c r="D1177" s="19" t="s">
        <v>842</v>
      </c>
      <c r="E1177" s="66" t="str">
        <f>IF(ISBLANK(LeaveTracker[[#This Row],[Employee Name]]),"-----",VLOOKUP(LeaveTracker[[#This Row],[Employee Name]],'List of Employees'!$B$4:$H$767,7))</f>
        <v>CCT</v>
      </c>
      <c r="F1177" s="66" t="str">
        <f>IF(ISBLANK(LeaveTracker[[#This Row],[Employee Name]]),"-----",VLOOKUP(LeaveTracker[[#This Row],[Employee Name]],'List of Employees'!$B$4:$H$767,6))</f>
        <v>PERMANENT</v>
      </c>
      <c r="G1177" s="24">
        <v>43761</v>
      </c>
      <c r="H1177" s="24">
        <v>43762</v>
      </c>
      <c r="I1177" s="20" t="s">
        <v>82</v>
      </c>
      <c r="K1177" s="50" t="str">
        <f ca="1">LeaveTracker[[#This Row],[Days]]&amp;" "&amp;LeaveTracker[[#This Row],[Type of Leave]]</f>
        <v>2 VL</v>
      </c>
      <c r="L1177" s="23">
        <f ca="1">NETWORKDAYS(LeaveTracker[[#This Row],[Start Date]],LeaveTracker[[#This Row],[End Date]],lstHolidays)</f>
        <v>2</v>
      </c>
      <c r="M1177" s="27"/>
    </row>
    <row r="1178" spans="1:13" ht="30" customHeight="1" x14ac:dyDescent="0.3">
      <c r="A1178" s="32">
        <v>1367</v>
      </c>
      <c r="B1178" s="31">
        <v>43803</v>
      </c>
      <c r="C1178" s="31">
        <v>43774</v>
      </c>
      <c r="D1178" s="19" t="s">
        <v>590</v>
      </c>
      <c r="E1178" s="66" t="str">
        <f>IF(ISBLANK(LeaveTracker[[#This Row],[Employee Name]]),"-----",VLOOKUP(LeaveTracker[[#This Row],[Employee Name]],'List of Employees'!$B$4:$H$767,7))</f>
        <v>MAHOGANY MARKET</v>
      </c>
      <c r="F1178" s="66" t="str">
        <f>IF(ISBLANK(LeaveTracker[[#This Row],[Employee Name]]),"-----",VLOOKUP(LeaveTracker[[#This Row],[Employee Name]],'List of Employees'!$B$4:$H$767,6))</f>
        <v>PERMANENT</v>
      </c>
      <c r="G1178" s="24">
        <v>43779</v>
      </c>
      <c r="H1178" s="24">
        <v>43780</v>
      </c>
      <c r="I1178" s="20" t="s">
        <v>297</v>
      </c>
      <c r="J1178" s="42" t="s">
        <v>1001</v>
      </c>
      <c r="K1178" s="50" t="str">
        <f ca="1">LeaveTracker[[#This Row],[Days]]&amp;" "&amp;LeaveTracker[[#This Row],[Type of Leave]]</f>
        <v>1 OTHER</v>
      </c>
      <c r="L1178" s="23">
        <f ca="1">NETWORKDAYS(LeaveTracker[[#This Row],[Start Date]],LeaveTracker[[#This Row],[End Date]],lstHolidays)</f>
        <v>1</v>
      </c>
      <c r="M1178" s="27"/>
    </row>
    <row r="1179" spans="1:13" ht="30" customHeight="1" x14ac:dyDescent="0.3">
      <c r="A1179" s="32">
        <v>1368</v>
      </c>
      <c r="B1179" s="31">
        <v>43803</v>
      </c>
      <c r="C1179" s="31">
        <v>43774</v>
      </c>
      <c r="D1179" s="19" t="s">
        <v>590</v>
      </c>
      <c r="E1179" s="66" t="str">
        <f>IF(ISBLANK(LeaveTracker[[#This Row],[Employee Name]]),"-----",VLOOKUP(LeaveTracker[[#This Row],[Employee Name]],'List of Employees'!$B$4:$H$767,7))</f>
        <v>MAHOGANY MARKET</v>
      </c>
      <c r="F1179" s="66" t="str">
        <f>IF(ISBLANK(LeaveTracker[[#This Row],[Employee Name]]),"-----",VLOOKUP(LeaveTracker[[#This Row],[Employee Name]],'List of Employees'!$B$4:$H$767,6))</f>
        <v>PERMANENT</v>
      </c>
      <c r="G1179" s="24">
        <v>43773</v>
      </c>
      <c r="H1179" s="24">
        <v>43773</v>
      </c>
      <c r="I1179" s="20" t="s">
        <v>297</v>
      </c>
      <c r="J1179" s="42" t="s">
        <v>105</v>
      </c>
      <c r="K1179" s="50" t="str">
        <f ca="1">LeaveTracker[[#This Row],[Days]]&amp;" "&amp;LeaveTracker[[#This Row],[Type of Leave]]</f>
        <v>1 OTHER</v>
      </c>
      <c r="L1179" s="23">
        <f ca="1">NETWORKDAYS(LeaveTracker[[#This Row],[Start Date]],LeaveTracker[[#This Row],[End Date]],lstHolidays)</f>
        <v>1</v>
      </c>
      <c r="M1179" s="27"/>
    </row>
    <row r="1180" spans="1:13" ht="30" customHeight="1" x14ac:dyDescent="0.3">
      <c r="A1180" s="32">
        <v>1369</v>
      </c>
      <c r="B1180" s="31">
        <v>43803</v>
      </c>
      <c r="C1180" s="31">
        <v>43732</v>
      </c>
      <c r="D1180" s="19" t="s">
        <v>594</v>
      </c>
      <c r="E1180" s="66" t="str">
        <f>IF(ISBLANK(LeaveTracker[[#This Row],[Employee Name]]),"-----",VLOOKUP(LeaveTracker[[#This Row],[Employee Name]],'List of Employees'!$B$4:$H$767,7))</f>
        <v>MAHOGANY MARKET</v>
      </c>
      <c r="F1180" s="66" t="str">
        <f>IF(ISBLANK(LeaveTracker[[#This Row],[Employee Name]]),"-----",VLOOKUP(LeaveTracker[[#This Row],[Employee Name]],'List of Employees'!$B$4:$H$767,6))</f>
        <v>PERMANENT</v>
      </c>
      <c r="G1180" s="24">
        <v>43735</v>
      </c>
      <c r="H1180" s="24">
        <v>43735</v>
      </c>
      <c r="I1180" s="20" t="s">
        <v>297</v>
      </c>
      <c r="J1180" s="42" t="s">
        <v>158</v>
      </c>
      <c r="K1180" s="50" t="str">
        <f ca="1">LeaveTracker[[#This Row],[Days]]&amp;" "&amp;LeaveTracker[[#This Row],[Type of Leave]]</f>
        <v>1 OTHER</v>
      </c>
      <c r="L1180" s="23">
        <f ca="1">NETWORKDAYS(LeaveTracker[[#This Row],[Start Date]],LeaveTracker[[#This Row],[End Date]],lstHolidays)</f>
        <v>1</v>
      </c>
      <c r="M1180" s="27"/>
    </row>
    <row r="1181" spans="1:13" ht="30" customHeight="1" x14ac:dyDescent="0.3">
      <c r="A1181" s="32">
        <v>1370</v>
      </c>
      <c r="B1181" s="31">
        <v>43803</v>
      </c>
      <c r="C1181" s="31">
        <v>43727</v>
      </c>
      <c r="D1181" s="19" t="s">
        <v>596</v>
      </c>
      <c r="E1181" s="66" t="str">
        <f>IF(ISBLANK(LeaveTracker[[#This Row],[Employee Name]]),"-----",VLOOKUP(LeaveTracker[[#This Row],[Employee Name]],'List of Employees'!$B$4:$H$767,7))</f>
        <v>MAHOGANY MARKET</v>
      </c>
      <c r="F1181" s="66" t="str">
        <f>IF(ISBLANK(LeaveTracker[[#This Row],[Employee Name]]),"-----",VLOOKUP(LeaveTracker[[#This Row],[Employee Name]],'List of Employees'!$B$4:$H$767,6))</f>
        <v>PERMANENT</v>
      </c>
      <c r="G1181" s="24">
        <v>43724</v>
      </c>
      <c r="H1181" s="24">
        <v>43724</v>
      </c>
      <c r="I1181" s="20" t="s">
        <v>81</v>
      </c>
      <c r="K1181" s="50" t="str">
        <f ca="1">LeaveTracker[[#This Row],[Days]]&amp;" "&amp;LeaveTracker[[#This Row],[Type of Leave]]</f>
        <v>1 SL</v>
      </c>
      <c r="L1181" s="23">
        <f ca="1">NETWORKDAYS(LeaveTracker[[#This Row],[Start Date]],LeaveTracker[[#This Row],[End Date]],lstHolidays)</f>
        <v>1</v>
      </c>
      <c r="M1181" s="27"/>
    </row>
    <row r="1182" spans="1:13" ht="30" customHeight="1" x14ac:dyDescent="0.3">
      <c r="A1182" s="32">
        <v>1371</v>
      </c>
      <c r="B1182" s="31">
        <v>43803</v>
      </c>
      <c r="C1182" s="31">
        <v>43727</v>
      </c>
      <c r="D1182" s="19" t="s">
        <v>598</v>
      </c>
      <c r="E1182" s="66" t="str">
        <f>IF(ISBLANK(LeaveTracker[[#This Row],[Employee Name]]),"-----",VLOOKUP(LeaveTracker[[#This Row],[Employee Name]],'List of Employees'!$B$4:$H$767,7))</f>
        <v>EEO/ CITY MARKET</v>
      </c>
      <c r="F1182" s="66" t="str">
        <f>IF(ISBLANK(LeaveTracker[[#This Row],[Employee Name]]),"-----",VLOOKUP(LeaveTracker[[#This Row],[Employee Name]],'List of Employees'!$B$4:$H$767,6))</f>
        <v>PERMANENT</v>
      </c>
      <c r="G1182" s="24">
        <v>43725</v>
      </c>
      <c r="H1182" s="24">
        <v>43726</v>
      </c>
      <c r="I1182" s="20" t="s">
        <v>81</v>
      </c>
      <c r="K1182" s="50" t="str">
        <f ca="1">LeaveTracker[[#This Row],[Days]]&amp;" "&amp;LeaveTracker[[#This Row],[Type of Leave]]</f>
        <v>2 SL</v>
      </c>
      <c r="L1182" s="23">
        <f ca="1">NETWORKDAYS(LeaveTracker[[#This Row],[Start Date]],LeaveTracker[[#This Row],[End Date]],lstHolidays)</f>
        <v>2</v>
      </c>
      <c r="M1182" s="27"/>
    </row>
    <row r="1183" spans="1:13" ht="30" customHeight="1" x14ac:dyDescent="0.3">
      <c r="A1183" s="32">
        <v>1372</v>
      </c>
      <c r="B1183" s="31">
        <v>43803</v>
      </c>
      <c r="C1183" s="31">
        <v>43748</v>
      </c>
      <c r="D1183" s="19" t="s">
        <v>600</v>
      </c>
      <c r="E1183" s="66" t="str">
        <f>IF(ISBLANK(LeaveTracker[[#This Row],[Employee Name]]),"-----",VLOOKUP(LeaveTracker[[#This Row],[Employee Name]],'List of Employees'!$B$4:$H$767,7))</f>
        <v>MAHOGANY MARKET</v>
      </c>
      <c r="F1183" s="66" t="str">
        <f>IF(ISBLANK(LeaveTracker[[#This Row],[Employee Name]]),"-----",VLOOKUP(LeaveTracker[[#This Row],[Employee Name]],'List of Employees'!$B$4:$H$767,6))</f>
        <v>PERMANENT</v>
      </c>
      <c r="G1183" s="24">
        <v>43761</v>
      </c>
      <c r="H1183" s="24">
        <v>43763</v>
      </c>
      <c r="I1183" s="20" t="s">
        <v>297</v>
      </c>
      <c r="J1183" s="42" t="s">
        <v>1001</v>
      </c>
      <c r="K1183" s="50" t="str">
        <f ca="1">LeaveTracker[[#This Row],[Days]]&amp;" "&amp;LeaveTracker[[#This Row],[Type of Leave]]</f>
        <v>3 OTHER</v>
      </c>
      <c r="L1183" s="23">
        <f ca="1">NETWORKDAYS(LeaveTracker[[#This Row],[Start Date]],LeaveTracker[[#This Row],[End Date]],lstHolidays)</f>
        <v>3</v>
      </c>
      <c r="M1183" s="27"/>
    </row>
    <row r="1184" spans="1:13" ht="30" customHeight="1" x14ac:dyDescent="0.3">
      <c r="A1184" s="32">
        <v>1373</v>
      </c>
      <c r="B1184" s="31">
        <v>43803</v>
      </c>
      <c r="C1184" s="31">
        <v>43767</v>
      </c>
      <c r="D1184" s="19" t="s">
        <v>604</v>
      </c>
      <c r="E1184" s="66" t="str">
        <f>IF(ISBLANK(LeaveTracker[[#This Row],[Employee Name]]),"-----",VLOOKUP(LeaveTracker[[#This Row],[Employee Name]],'List of Employees'!$B$4:$H$767,7))</f>
        <v>MAHOGANY MARKET</v>
      </c>
      <c r="F1184" s="66" t="str">
        <f>IF(ISBLANK(LeaveTracker[[#This Row],[Employee Name]]),"-----",VLOOKUP(LeaveTracker[[#This Row],[Employee Name]],'List of Employees'!$B$4:$H$767,6))</f>
        <v>PERMANENT</v>
      </c>
      <c r="G1184" s="24">
        <v>43764</v>
      </c>
      <c r="H1184" s="24">
        <v>43766</v>
      </c>
      <c r="I1184" s="20" t="s">
        <v>81</v>
      </c>
      <c r="K1184" s="50" t="str">
        <f>LeaveTracker[[#This Row],[Days]]&amp;" "&amp;LeaveTracker[[#This Row],[Type of Leave]]</f>
        <v>3 SL</v>
      </c>
      <c r="L1184" s="23">
        <v>3</v>
      </c>
      <c r="M1184" s="27"/>
    </row>
    <row r="1185" spans="1:13" ht="30" customHeight="1" x14ac:dyDescent="0.3">
      <c r="A1185" s="32">
        <v>1374</v>
      </c>
      <c r="B1185" s="31">
        <v>43803</v>
      </c>
      <c r="C1185" s="31">
        <v>43745</v>
      </c>
      <c r="D1185" s="20" t="s">
        <v>604</v>
      </c>
      <c r="E1185" s="66" t="str">
        <f>IF(ISBLANK(LeaveTracker[[#This Row],[Employee Name]]),"-----",VLOOKUP(LeaveTracker[[#This Row],[Employee Name]],'List of Employees'!$B$4:$H$767,7))</f>
        <v>MAHOGANY MARKET</v>
      </c>
      <c r="F1185" s="66" t="str">
        <f>IF(ISBLANK(LeaveTracker[[#This Row],[Employee Name]]),"-----",VLOOKUP(LeaveTracker[[#This Row],[Employee Name]],'List of Employees'!$B$4:$H$767,6))</f>
        <v>PERMANENT</v>
      </c>
      <c r="G1185" s="24">
        <v>43737</v>
      </c>
      <c r="H1185" s="24">
        <v>43738</v>
      </c>
      <c r="I1185" s="20" t="s">
        <v>81</v>
      </c>
      <c r="K1185" s="50" t="str">
        <f>LeaveTracker[[#This Row],[Days]]&amp;" "&amp;LeaveTracker[[#This Row],[Type of Leave]]</f>
        <v>2 SL</v>
      </c>
      <c r="L1185" s="23">
        <v>2</v>
      </c>
      <c r="M1185" s="27"/>
    </row>
    <row r="1186" spans="1:13" ht="30" customHeight="1" x14ac:dyDescent="0.3">
      <c r="A1186" s="32">
        <v>1375</v>
      </c>
      <c r="B1186" s="31">
        <v>43803</v>
      </c>
      <c r="C1186" s="31">
        <v>43780</v>
      </c>
      <c r="D1186" s="20" t="s">
        <v>775</v>
      </c>
      <c r="E1186" s="66" t="str">
        <f>IF(ISBLANK(LeaveTracker[[#This Row],[Employee Name]]),"-----",VLOOKUP(LeaveTracker[[#This Row],[Employee Name]],'List of Employees'!$B$4:$H$767,7))</f>
        <v>HRMO</v>
      </c>
      <c r="F1186" s="66" t="str">
        <f>IF(ISBLANK(LeaveTracker[[#This Row],[Employee Name]]),"-----",VLOOKUP(LeaveTracker[[#This Row],[Employee Name]],'List of Employees'!$B$4:$H$767,6))</f>
        <v>PERMANENT</v>
      </c>
      <c r="G1186" s="24">
        <v>43795</v>
      </c>
      <c r="H1186" s="24">
        <v>43795</v>
      </c>
      <c r="I1186" s="20" t="s">
        <v>82</v>
      </c>
      <c r="K1186" s="50" t="str">
        <f ca="1">LeaveTracker[[#This Row],[Days]]&amp;" "&amp;LeaveTracker[[#This Row],[Type of Leave]]</f>
        <v>1 VL</v>
      </c>
      <c r="L1186" s="23">
        <f ca="1">NETWORKDAYS(LeaveTracker[[#This Row],[Start Date]],LeaveTracker[[#This Row],[End Date]],lstHolidays)</f>
        <v>1</v>
      </c>
      <c r="M1186" s="27"/>
    </row>
    <row r="1187" spans="1:13" ht="30" customHeight="1" x14ac:dyDescent="0.3">
      <c r="A1187" s="32">
        <v>1375</v>
      </c>
      <c r="B1187" s="31">
        <v>43803</v>
      </c>
      <c r="C1187" s="31">
        <v>43780</v>
      </c>
      <c r="D1187" s="20" t="s">
        <v>775</v>
      </c>
      <c r="E1187" s="66" t="str">
        <f>IF(ISBLANK(LeaveTracker[[#This Row],[Employee Name]]),"-----",VLOOKUP(LeaveTracker[[#This Row],[Employee Name]],'List of Employees'!$B$4:$H$767,7))</f>
        <v>HRMO</v>
      </c>
      <c r="F1187" s="66" t="str">
        <f>IF(ISBLANK(LeaveTracker[[#This Row],[Employee Name]]),"-----",VLOOKUP(LeaveTracker[[#This Row],[Employee Name]],'List of Employees'!$B$4:$H$767,6))</f>
        <v>PERMANENT</v>
      </c>
      <c r="G1187" s="24">
        <v>43801</v>
      </c>
      <c r="H1187" s="24">
        <v>43801</v>
      </c>
      <c r="I1187" s="20" t="s">
        <v>82</v>
      </c>
      <c r="K1187" s="50" t="str">
        <f ca="1">LeaveTracker[[#This Row],[Days]]&amp;" "&amp;LeaveTracker[[#This Row],[Type of Leave]]</f>
        <v>1 VL</v>
      </c>
      <c r="L1187" s="23">
        <f ca="1">NETWORKDAYS(LeaveTracker[[#This Row],[Start Date]],LeaveTracker[[#This Row],[End Date]],lstHolidays)</f>
        <v>1</v>
      </c>
      <c r="M1187" s="27"/>
    </row>
    <row r="1188" spans="1:13" ht="30" customHeight="1" x14ac:dyDescent="0.3">
      <c r="A1188" s="32">
        <v>1375</v>
      </c>
      <c r="B1188" s="31">
        <v>43803</v>
      </c>
      <c r="C1188" s="31">
        <v>43780</v>
      </c>
      <c r="D1188" s="20" t="s">
        <v>775</v>
      </c>
      <c r="E1188" s="66" t="str">
        <f>IF(ISBLANK(LeaveTracker[[#This Row],[Employee Name]]),"-----",VLOOKUP(LeaveTracker[[#This Row],[Employee Name]],'List of Employees'!$B$4:$H$767,7))</f>
        <v>HRMO</v>
      </c>
      <c r="F1188" s="66" t="str">
        <f>IF(ISBLANK(LeaveTracker[[#This Row],[Employee Name]]),"-----",VLOOKUP(LeaveTracker[[#This Row],[Employee Name]],'List of Employees'!$B$4:$H$767,6))</f>
        <v>PERMANENT</v>
      </c>
      <c r="G1188" s="24">
        <v>43808</v>
      </c>
      <c r="H1188" s="24">
        <v>43808</v>
      </c>
      <c r="I1188" s="20" t="s">
        <v>82</v>
      </c>
      <c r="K1188" s="50" t="str">
        <f ca="1">LeaveTracker[[#This Row],[Days]]&amp;" "&amp;LeaveTracker[[#This Row],[Type of Leave]]</f>
        <v>1 VL</v>
      </c>
      <c r="L1188" s="23">
        <f ca="1">NETWORKDAYS(LeaveTracker[[#This Row],[Start Date]],LeaveTracker[[#This Row],[End Date]],lstHolidays)</f>
        <v>1</v>
      </c>
      <c r="M1188" s="27"/>
    </row>
    <row r="1189" spans="1:13" ht="30" customHeight="1" x14ac:dyDescent="0.3">
      <c r="A1189" s="32">
        <v>1376</v>
      </c>
      <c r="B1189" s="31">
        <v>43803</v>
      </c>
      <c r="C1189" s="31">
        <v>43790</v>
      </c>
      <c r="D1189" s="20" t="s">
        <v>175</v>
      </c>
      <c r="E1189" s="66" t="str">
        <f>IF(ISBLANK(LeaveTracker[[#This Row],[Employee Name]]),"-----",VLOOKUP(LeaveTracker[[#This Row],[Employee Name]],'List of Employees'!$B$4:$H$767,7))</f>
        <v>HRMO</v>
      </c>
      <c r="F1189" s="66" t="str">
        <f>IF(ISBLANK(LeaveTracker[[#This Row],[Employee Name]]),"-----",VLOOKUP(LeaveTracker[[#This Row],[Employee Name]],'List of Employees'!$B$4:$H$767,6))</f>
        <v>PERMANENT</v>
      </c>
      <c r="G1189" s="24">
        <v>43773</v>
      </c>
      <c r="H1189" s="24">
        <v>43773</v>
      </c>
      <c r="I1189" s="20" t="s">
        <v>297</v>
      </c>
      <c r="K1189" s="50" t="str">
        <f ca="1">LeaveTracker[[#This Row],[Days]]&amp;" "&amp;LeaveTracker[[#This Row],[Type of Leave]]</f>
        <v>1 OTHER</v>
      </c>
      <c r="L1189" s="23">
        <f ca="1">NETWORKDAYS(LeaveTracker[[#This Row],[Start Date]],LeaveTracker[[#This Row],[End Date]],lstHolidays)</f>
        <v>1</v>
      </c>
      <c r="M1189" s="27"/>
    </row>
    <row r="1190" spans="1:13" ht="30" customHeight="1" x14ac:dyDescent="0.3">
      <c r="A1190" s="32">
        <v>1376</v>
      </c>
      <c r="B1190" s="31">
        <v>43803</v>
      </c>
      <c r="C1190" s="31">
        <v>43790</v>
      </c>
      <c r="D1190" s="20" t="s">
        <v>175</v>
      </c>
      <c r="E1190" s="66" t="str">
        <f>IF(ISBLANK(LeaveTracker[[#This Row],[Employee Name]]),"-----",VLOOKUP(LeaveTracker[[#This Row],[Employee Name]],'List of Employees'!$B$4:$H$767,7))</f>
        <v>HRMO</v>
      </c>
      <c r="F1190" s="66" t="str">
        <f>IF(ISBLANK(LeaveTracker[[#This Row],[Employee Name]]),"-----",VLOOKUP(LeaveTracker[[#This Row],[Employee Name]],'List of Employees'!$B$4:$H$767,6))</f>
        <v>PERMANENT</v>
      </c>
      <c r="G1190" s="24">
        <v>43795</v>
      </c>
      <c r="H1190" s="24">
        <v>43795</v>
      </c>
      <c r="I1190" s="20" t="s">
        <v>297</v>
      </c>
      <c r="K1190" s="50" t="str">
        <f ca="1">LeaveTracker[[#This Row],[Days]]&amp;" "&amp;LeaveTracker[[#This Row],[Type of Leave]]</f>
        <v>1 OTHER</v>
      </c>
      <c r="L1190" s="23">
        <f ca="1">NETWORKDAYS(LeaveTracker[[#This Row],[Start Date]],LeaveTracker[[#This Row],[End Date]],lstHolidays)</f>
        <v>1</v>
      </c>
      <c r="M1190" s="27"/>
    </row>
    <row r="1191" spans="1:13" ht="30" customHeight="1" x14ac:dyDescent="0.3">
      <c r="A1191" s="32">
        <v>1377</v>
      </c>
      <c r="B1191" s="31">
        <v>43803</v>
      </c>
      <c r="C1191" s="31">
        <v>43741</v>
      </c>
      <c r="D1191" s="19" t="s">
        <v>608</v>
      </c>
      <c r="E1191" s="66" t="str">
        <f>IF(ISBLANK(LeaveTracker[[#This Row],[Employee Name]]),"-----",VLOOKUP(LeaveTracker[[#This Row],[Employee Name]],'List of Employees'!$B$4:$H$767,7))</f>
        <v>CBO</v>
      </c>
      <c r="F1191" s="66" t="str">
        <f>IF(ISBLANK(LeaveTracker[[#This Row],[Employee Name]]),"-----",VLOOKUP(LeaveTracker[[#This Row],[Employee Name]],'List of Employees'!$B$4:$H$767,6))</f>
        <v>PERMANENT</v>
      </c>
      <c r="G1191" s="24">
        <v>43740</v>
      </c>
      <c r="H1191" s="24">
        <v>43740</v>
      </c>
      <c r="I1191" s="20" t="s">
        <v>81</v>
      </c>
      <c r="K1191" s="50" t="str">
        <f ca="1">LeaveTracker[[#This Row],[Days]]&amp;" "&amp;LeaveTracker[[#This Row],[Type of Leave]]</f>
        <v>1 SL</v>
      </c>
      <c r="L1191" s="23">
        <f ca="1">NETWORKDAYS(LeaveTracker[[#This Row],[Start Date]],LeaveTracker[[#This Row],[End Date]],lstHolidays)</f>
        <v>1</v>
      </c>
      <c r="M1191" s="27"/>
    </row>
    <row r="1192" spans="1:13" ht="30" customHeight="1" x14ac:dyDescent="0.3">
      <c r="A1192" s="32">
        <v>1378</v>
      </c>
      <c r="B1192" s="31">
        <v>43803</v>
      </c>
      <c r="C1192" s="31">
        <v>43753</v>
      </c>
      <c r="D1192" s="20" t="s">
        <v>608</v>
      </c>
      <c r="E1192" s="66" t="str">
        <f>IF(ISBLANK(LeaveTracker[[#This Row],[Employee Name]]),"-----",VLOOKUP(LeaveTracker[[#This Row],[Employee Name]],'List of Employees'!$B$4:$H$767,7))</f>
        <v>CBO</v>
      </c>
      <c r="F1192" s="66" t="str">
        <f>IF(ISBLANK(LeaveTracker[[#This Row],[Employee Name]]),"-----",VLOOKUP(LeaveTracker[[#This Row],[Employee Name]],'List of Employees'!$B$4:$H$767,6))</f>
        <v>PERMANENT</v>
      </c>
      <c r="G1192" s="24">
        <v>43752</v>
      </c>
      <c r="H1192" s="24">
        <v>43752</v>
      </c>
      <c r="I1192" s="20" t="s">
        <v>81</v>
      </c>
      <c r="K1192" s="50" t="str">
        <f ca="1">LeaveTracker[[#This Row],[Days]]&amp;" "&amp;LeaveTracker[[#This Row],[Type of Leave]]</f>
        <v>1 SL</v>
      </c>
      <c r="L1192" s="23">
        <f ca="1">NETWORKDAYS(LeaveTracker[[#This Row],[Start Date]],LeaveTracker[[#This Row],[End Date]],lstHolidays)</f>
        <v>1</v>
      </c>
      <c r="M1192" s="27"/>
    </row>
    <row r="1193" spans="1:13" ht="30" customHeight="1" x14ac:dyDescent="0.3">
      <c r="A1193" s="32">
        <v>1379</v>
      </c>
      <c r="B1193" s="31">
        <v>43803</v>
      </c>
      <c r="C1193" s="31">
        <v>43749</v>
      </c>
      <c r="D1193" s="20" t="s">
        <v>608</v>
      </c>
      <c r="E1193" s="66" t="str">
        <f>IF(ISBLANK(LeaveTracker[[#This Row],[Employee Name]]),"-----",VLOOKUP(LeaveTracker[[#This Row],[Employee Name]],'List of Employees'!$B$4:$H$767,7))</f>
        <v>CBO</v>
      </c>
      <c r="F1193" s="66" t="str">
        <f>IF(ISBLANK(LeaveTracker[[#This Row],[Employee Name]]),"-----",VLOOKUP(LeaveTracker[[#This Row],[Employee Name]],'List of Employees'!$B$4:$H$767,6))</f>
        <v>PERMANENT</v>
      </c>
      <c r="G1193" s="24">
        <v>43761</v>
      </c>
      <c r="H1193" s="24">
        <v>43763</v>
      </c>
      <c r="I1193" s="20" t="s">
        <v>82</v>
      </c>
      <c r="K1193" s="50" t="str">
        <f ca="1">LeaveTracker[[#This Row],[Days]]&amp;" "&amp;LeaveTracker[[#This Row],[Type of Leave]]</f>
        <v>3 VL</v>
      </c>
      <c r="L1193" s="23">
        <f ca="1">NETWORKDAYS(LeaveTracker[[#This Row],[Start Date]],LeaveTracker[[#This Row],[End Date]],lstHolidays)</f>
        <v>3</v>
      </c>
      <c r="M1193" s="27"/>
    </row>
    <row r="1194" spans="1:13" ht="30" customHeight="1" x14ac:dyDescent="0.3">
      <c r="A1194" s="32">
        <v>1380</v>
      </c>
      <c r="B1194" s="31">
        <v>43803</v>
      </c>
      <c r="C1194" s="31">
        <v>43735</v>
      </c>
      <c r="D1194" s="19" t="s">
        <v>611</v>
      </c>
      <c r="E1194" s="66" t="str">
        <f>IF(ISBLANK(LeaveTracker[[#This Row],[Employee Name]]),"-----",VLOOKUP(LeaveTracker[[#This Row],[Employee Name]],'List of Employees'!$B$4:$H$767,7))</f>
        <v>CBO</v>
      </c>
      <c r="F1194" s="66" t="str">
        <f>IF(ISBLANK(LeaveTracker[[#This Row],[Employee Name]]),"-----",VLOOKUP(LeaveTracker[[#This Row],[Employee Name]],'List of Employees'!$B$4:$H$767,6))</f>
        <v>PERMANENT</v>
      </c>
      <c r="G1194" s="24">
        <v>43742</v>
      </c>
      <c r="H1194" s="24">
        <v>43742</v>
      </c>
      <c r="I1194" s="20" t="s">
        <v>82</v>
      </c>
      <c r="K1194" s="50" t="str">
        <f ca="1">LeaveTracker[[#This Row],[Days]]&amp;" "&amp;LeaveTracker[[#This Row],[Type of Leave]]</f>
        <v>1 VL</v>
      </c>
      <c r="L1194" s="23">
        <f ca="1">NETWORKDAYS(LeaveTracker[[#This Row],[Start Date]],LeaveTracker[[#This Row],[End Date]],lstHolidays)</f>
        <v>1</v>
      </c>
      <c r="M1194" s="27"/>
    </row>
    <row r="1195" spans="1:13" ht="30" customHeight="1" x14ac:dyDescent="0.3">
      <c r="A1195" s="32">
        <v>1381</v>
      </c>
      <c r="B1195" s="31">
        <v>43803</v>
      </c>
      <c r="C1195" s="31">
        <v>43753</v>
      </c>
      <c r="D1195" s="20" t="s">
        <v>611</v>
      </c>
      <c r="E1195" s="66" t="str">
        <f>IF(ISBLANK(LeaveTracker[[#This Row],[Employee Name]]),"-----",VLOOKUP(LeaveTracker[[#This Row],[Employee Name]],'List of Employees'!$B$4:$H$767,7))</f>
        <v>CBO</v>
      </c>
      <c r="F1195" s="66" t="str">
        <f>IF(ISBLANK(LeaveTracker[[#This Row],[Employee Name]]),"-----",VLOOKUP(LeaveTracker[[#This Row],[Employee Name]],'List of Employees'!$B$4:$H$767,6))</f>
        <v>PERMANENT</v>
      </c>
      <c r="G1195" s="24">
        <v>43752</v>
      </c>
      <c r="H1195" s="24">
        <v>43752</v>
      </c>
      <c r="I1195" s="20" t="s">
        <v>81</v>
      </c>
      <c r="K1195" s="50" t="str">
        <f ca="1">LeaveTracker[[#This Row],[Days]]&amp;" "&amp;LeaveTracker[[#This Row],[Type of Leave]]</f>
        <v>1 SL</v>
      </c>
      <c r="L1195" s="23">
        <f ca="1">NETWORKDAYS(LeaveTracker[[#This Row],[Start Date]],LeaveTracker[[#This Row],[End Date]],lstHolidays)</f>
        <v>1</v>
      </c>
      <c r="M1195" s="27"/>
    </row>
    <row r="1196" spans="1:13" ht="30" customHeight="1" x14ac:dyDescent="0.3">
      <c r="A1196" s="32">
        <v>1382</v>
      </c>
      <c r="B1196" s="31">
        <v>43803</v>
      </c>
      <c r="C1196" s="31">
        <v>43732</v>
      </c>
      <c r="D1196" s="20" t="s">
        <v>2617</v>
      </c>
      <c r="E1196" s="66" t="str">
        <f>IF(ISBLANK(LeaveTracker[[#This Row],[Employee Name]]),"-----",VLOOKUP(LeaveTracker[[#This Row],[Employee Name]],'List of Employees'!$B$4:$H$767,7))</f>
        <v>CBO</v>
      </c>
      <c r="F1196" s="66" t="str">
        <f>IF(ISBLANK(LeaveTracker[[#This Row],[Employee Name]]),"-----",VLOOKUP(LeaveTracker[[#This Row],[Employee Name]],'List of Employees'!$B$4:$H$767,6))</f>
        <v>PERMANENT</v>
      </c>
      <c r="G1196" s="24">
        <v>43731</v>
      </c>
      <c r="H1196" s="24">
        <v>43731</v>
      </c>
      <c r="I1196" s="20" t="s">
        <v>81</v>
      </c>
      <c r="K1196" s="50" t="str">
        <f ca="1">LeaveTracker[[#This Row],[Days]]&amp;" "&amp;LeaveTracker[[#This Row],[Type of Leave]]</f>
        <v>1 SL</v>
      </c>
      <c r="L1196" s="23">
        <f ca="1">NETWORKDAYS(LeaveTracker[[#This Row],[Start Date]],LeaveTracker[[#This Row],[End Date]],lstHolidays)</f>
        <v>1</v>
      </c>
      <c r="M1196" s="27"/>
    </row>
    <row r="1197" spans="1:13" ht="30" customHeight="1" x14ac:dyDescent="0.3">
      <c r="A1197" s="32">
        <v>1383</v>
      </c>
      <c r="B1197" s="31">
        <v>43803</v>
      </c>
      <c r="C1197" s="31">
        <v>43740</v>
      </c>
      <c r="D1197" s="20" t="s">
        <v>2617</v>
      </c>
      <c r="E1197" s="66" t="str">
        <f>IF(ISBLANK(LeaveTracker[[#This Row],[Employee Name]]),"-----",VLOOKUP(LeaveTracker[[#This Row],[Employee Name]],'List of Employees'!$B$4:$H$767,7))</f>
        <v>CBO</v>
      </c>
      <c r="F1197" s="66" t="str">
        <f>IF(ISBLANK(LeaveTracker[[#This Row],[Employee Name]]),"-----",VLOOKUP(LeaveTracker[[#This Row],[Employee Name]],'List of Employees'!$B$4:$H$767,6))</f>
        <v>PERMANENT</v>
      </c>
      <c r="G1197" s="24">
        <v>43739</v>
      </c>
      <c r="H1197" s="24">
        <v>43739</v>
      </c>
      <c r="I1197" s="20" t="s">
        <v>81</v>
      </c>
      <c r="K1197" s="50" t="str">
        <f ca="1">LeaveTracker[[#This Row],[Days]]&amp;" "&amp;LeaveTracker[[#This Row],[Type of Leave]]</f>
        <v>1 SL</v>
      </c>
      <c r="L1197" s="23">
        <f ca="1">NETWORKDAYS(LeaveTracker[[#This Row],[Start Date]],LeaveTracker[[#This Row],[End Date]],lstHolidays)</f>
        <v>1</v>
      </c>
      <c r="M1197" s="27"/>
    </row>
    <row r="1198" spans="1:13" ht="30" customHeight="1" x14ac:dyDescent="0.3">
      <c r="A1198" s="32">
        <v>1384</v>
      </c>
      <c r="B1198" s="31">
        <v>43803</v>
      </c>
      <c r="C1198" s="31">
        <v>43752</v>
      </c>
      <c r="D1198" s="20" t="s">
        <v>2617</v>
      </c>
      <c r="E1198" s="66" t="str">
        <f>IF(ISBLANK(LeaveTracker[[#This Row],[Employee Name]]),"-----",VLOOKUP(LeaveTracker[[#This Row],[Employee Name]],'List of Employees'!$B$4:$H$767,7))</f>
        <v>CBO</v>
      </c>
      <c r="F1198" s="66" t="str">
        <f>IF(ISBLANK(LeaveTracker[[#This Row],[Employee Name]]),"-----",VLOOKUP(LeaveTracker[[#This Row],[Employee Name]],'List of Employees'!$B$4:$H$767,6))</f>
        <v>PERMANENT</v>
      </c>
      <c r="G1198" s="24">
        <v>43761</v>
      </c>
      <c r="H1198" s="24">
        <v>43762</v>
      </c>
      <c r="I1198" s="20" t="s">
        <v>82</v>
      </c>
      <c r="K1198" s="50" t="str">
        <f ca="1">LeaveTracker[[#This Row],[Days]]&amp;" "&amp;LeaveTracker[[#This Row],[Type of Leave]]</f>
        <v>2 VL</v>
      </c>
      <c r="L1198" s="23">
        <f ca="1">NETWORKDAYS(LeaveTracker[[#This Row],[Start Date]],LeaveTracker[[#This Row],[End Date]],lstHolidays)</f>
        <v>2</v>
      </c>
      <c r="M1198" s="27"/>
    </row>
    <row r="1199" spans="1:13" ht="30" customHeight="1" x14ac:dyDescent="0.3">
      <c r="A1199" s="32">
        <v>1385</v>
      </c>
      <c r="B1199" s="31">
        <v>43803</v>
      </c>
      <c r="C1199" s="31">
        <v>43774</v>
      </c>
      <c r="D1199" s="20" t="s">
        <v>611</v>
      </c>
      <c r="E1199" s="66" t="str">
        <f>IF(ISBLANK(LeaveTracker[[#This Row],[Employee Name]]),"-----",VLOOKUP(LeaveTracker[[#This Row],[Employee Name]],'List of Employees'!$B$4:$H$767,7))</f>
        <v>CBO</v>
      </c>
      <c r="F1199" s="66" t="str">
        <f>IF(ISBLANK(LeaveTracker[[#This Row],[Employee Name]]),"-----",VLOOKUP(LeaveTracker[[#This Row],[Employee Name]],'List of Employees'!$B$4:$H$767,6))</f>
        <v>PERMANENT</v>
      </c>
      <c r="G1199" s="24">
        <v>43773</v>
      </c>
      <c r="H1199" s="24">
        <v>43773</v>
      </c>
      <c r="I1199" s="20" t="s">
        <v>81</v>
      </c>
      <c r="K1199" s="50" t="str">
        <f ca="1">LeaveTracker[[#This Row],[Days]]&amp;" "&amp;LeaveTracker[[#This Row],[Type of Leave]]</f>
        <v>1 SL</v>
      </c>
      <c r="L1199" s="23">
        <f ca="1">NETWORKDAYS(LeaveTracker[[#This Row],[Start Date]],LeaveTracker[[#This Row],[End Date]],lstHolidays)</f>
        <v>1</v>
      </c>
      <c r="M1199" s="27"/>
    </row>
    <row r="1200" spans="1:13" ht="30" customHeight="1" x14ac:dyDescent="0.3">
      <c r="A1200" s="32">
        <v>1386</v>
      </c>
      <c r="B1200" s="31">
        <v>43803</v>
      </c>
      <c r="C1200" s="31">
        <v>43775</v>
      </c>
      <c r="D1200" s="20" t="s">
        <v>387</v>
      </c>
      <c r="E1200" s="66" t="str">
        <f>IF(ISBLANK(LeaveTracker[[#This Row],[Employee Name]]),"-----",VLOOKUP(LeaveTracker[[#This Row],[Employee Name]],'List of Employees'!$B$4:$H$767,7))</f>
        <v>ONT</v>
      </c>
      <c r="F1200" s="66" t="str">
        <f>IF(ISBLANK(LeaveTracker[[#This Row],[Employee Name]]),"-----",VLOOKUP(LeaveTracker[[#This Row],[Employee Name]],'List of Employees'!$B$4:$H$767,6))</f>
        <v>PERMANENT</v>
      </c>
      <c r="G1200" s="24">
        <v>43739</v>
      </c>
      <c r="H1200" s="24">
        <v>43739</v>
      </c>
      <c r="I1200" s="20" t="s">
        <v>82</v>
      </c>
      <c r="K1200" s="50" t="str">
        <f ca="1">LeaveTracker[[#This Row],[Days]]&amp;" "&amp;LeaveTracker[[#This Row],[Type of Leave]]</f>
        <v>1 VL</v>
      </c>
      <c r="L1200" s="23">
        <f ca="1">NETWORKDAYS(LeaveTracker[[#This Row],[Start Date]],LeaveTracker[[#This Row],[End Date]],lstHolidays)</f>
        <v>1</v>
      </c>
      <c r="M1200" s="27"/>
    </row>
    <row r="1201" spans="1:13" ht="30" customHeight="1" x14ac:dyDescent="0.3">
      <c r="A1201" s="32">
        <v>1387</v>
      </c>
      <c r="B1201" s="31">
        <v>43803</v>
      </c>
      <c r="C1201" s="31">
        <v>43775</v>
      </c>
      <c r="D1201" s="20" t="s">
        <v>387</v>
      </c>
      <c r="E1201" s="66" t="str">
        <f>IF(ISBLANK(LeaveTracker[[#This Row],[Employee Name]]),"-----",VLOOKUP(LeaveTracker[[#This Row],[Employee Name]],'List of Employees'!$B$4:$H$767,7))</f>
        <v>ONT</v>
      </c>
      <c r="F1201" s="66" t="str">
        <f>IF(ISBLANK(LeaveTracker[[#This Row],[Employee Name]]),"-----",VLOOKUP(LeaveTracker[[#This Row],[Employee Name]],'List of Employees'!$B$4:$H$767,6))</f>
        <v>PERMANENT</v>
      </c>
      <c r="G1201" s="24">
        <v>43756</v>
      </c>
      <c r="H1201" s="24">
        <v>43756</v>
      </c>
      <c r="I1201" s="20" t="s">
        <v>81</v>
      </c>
      <c r="K1201" s="50" t="str">
        <f ca="1">LeaveTracker[[#This Row],[Days]]&amp;" "&amp;LeaveTracker[[#This Row],[Type of Leave]]</f>
        <v>1 SL</v>
      </c>
      <c r="L1201" s="23">
        <f ca="1">NETWORKDAYS(LeaveTracker[[#This Row],[Start Date]],LeaveTracker[[#This Row],[End Date]],lstHolidays)</f>
        <v>1</v>
      </c>
      <c r="M1201" s="27"/>
    </row>
    <row r="1202" spans="1:13" ht="30" customHeight="1" x14ac:dyDescent="0.3">
      <c r="A1202" s="32">
        <v>1387</v>
      </c>
      <c r="B1202" s="31">
        <v>43803</v>
      </c>
      <c r="C1202" s="31">
        <v>43776</v>
      </c>
      <c r="D1202" s="20" t="s">
        <v>387</v>
      </c>
      <c r="E1202" s="66" t="str">
        <f>IF(ISBLANK(LeaveTracker[[#This Row],[Employee Name]]),"-----",VLOOKUP(LeaveTracker[[#This Row],[Employee Name]],'List of Employees'!$B$4:$H$767,7))</f>
        <v>ONT</v>
      </c>
      <c r="F1202" s="66" t="str">
        <f>IF(ISBLANK(LeaveTracker[[#This Row],[Employee Name]]),"-----",VLOOKUP(LeaveTracker[[#This Row],[Employee Name]],'List of Employees'!$B$4:$H$767,6))</f>
        <v>PERMANENT</v>
      </c>
      <c r="G1202" s="24">
        <v>43765</v>
      </c>
      <c r="H1202" s="24">
        <v>43765</v>
      </c>
      <c r="I1202" s="20" t="s">
        <v>81</v>
      </c>
      <c r="K1202" s="50" t="str">
        <f>LeaveTracker[[#This Row],[Days]]&amp;" "&amp;LeaveTracker[[#This Row],[Type of Leave]]</f>
        <v>1 SL</v>
      </c>
      <c r="L1202" s="23">
        <v>1</v>
      </c>
      <c r="M1202" s="27"/>
    </row>
    <row r="1203" spans="1:13" ht="30" customHeight="1" x14ac:dyDescent="0.3">
      <c r="A1203" s="27">
        <v>1388</v>
      </c>
      <c r="B1203" s="31">
        <v>43803</v>
      </c>
      <c r="C1203" s="31">
        <v>43774</v>
      </c>
      <c r="D1203" s="20" t="s">
        <v>354</v>
      </c>
      <c r="E1203" s="66" t="str">
        <f>IF(ISBLANK(LeaveTracker[[#This Row],[Employee Name]]),"-----",VLOOKUP(LeaveTracker[[#This Row],[Employee Name]],'List of Employees'!$B$4:$H$767,7))</f>
        <v>LCR</v>
      </c>
      <c r="F1203" s="66" t="str">
        <f>IF(ISBLANK(LeaveTracker[[#This Row],[Employee Name]]),"-----",VLOOKUP(LeaveTracker[[#This Row],[Employee Name]],'List of Employees'!$B$4:$H$767,6))</f>
        <v>PERMANENT</v>
      </c>
      <c r="G1203" s="24">
        <v>43773</v>
      </c>
      <c r="H1203" s="24">
        <v>43773</v>
      </c>
      <c r="I1203" s="20" t="s">
        <v>81</v>
      </c>
      <c r="K1203" s="50" t="str">
        <f ca="1">LeaveTracker[[#This Row],[Days]]&amp;" "&amp;LeaveTracker[[#This Row],[Type of Leave]]</f>
        <v>1 SL</v>
      </c>
      <c r="L1203" s="23">
        <f ca="1">NETWORKDAYS(LeaveTracker[[#This Row],[Start Date]],LeaveTracker[[#This Row],[End Date]],lstHolidays)</f>
        <v>1</v>
      </c>
      <c r="M1203" s="27"/>
    </row>
    <row r="1204" spans="1:13" ht="30" customHeight="1" x14ac:dyDescent="0.3">
      <c r="A1204" s="32">
        <v>1389</v>
      </c>
      <c r="B1204" s="31">
        <v>43803</v>
      </c>
      <c r="C1204" s="31">
        <v>43775</v>
      </c>
      <c r="D1204" s="19" t="s">
        <v>941</v>
      </c>
      <c r="E1204" s="66" t="str">
        <f>IF(ISBLANK(LeaveTracker[[#This Row],[Employee Name]]),"-----",VLOOKUP(LeaveTracker[[#This Row],[Employee Name]],'List of Employees'!$B$4:$H$767,7))</f>
        <v>EEO/ CITY MARKET</v>
      </c>
      <c r="F1204" s="66" t="str">
        <f>IF(ISBLANK(LeaveTracker[[#This Row],[Employee Name]]),"-----",VLOOKUP(LeaveTracker[[#This Row],[Employee Name]],'List of Employees'!$B$4:$H$767,6))</f>
        <v>PERMANENT</v>
      </c>
      <c r="G1204" s="24">
        <v>43774</v>
      </c>
      <c r="H1204" s="24">
        <v>43774</v>
      </c>
      <c r="I1204" s="20" t="s">
        <v>81</v>
      </c>
      <c r="K1204" s="50" t="str">
        <f ca="1">LeaveTracker[[#This Row],[Days]]&amp;" "&amp;LeaveTracker[[#This Row],[Type of Leave]]</f>
        <v>1 SL</v>
      </c>
      <c r="L1204" s="23">
        <f ca="1">NETWORKDAYS(LeaveTracker[[#This Row],[Start Date]],LeaveTracker[[#This Row],[End Date]],lstHolidays)</f>
        <v>1</v>
      </c>
      <c r="M1204" s="27"/>
    </row>
    <row r="1205" spans="1:13" ht="30" customHeight="1" x14ac:dyDescent="0.3">
      <c r="A1205" s="27">
        <v>1390</v>
      </c>
      <c r="B1205" s="31">
        <v>43803</v>
      </c>
      <c r="C1205" s="31">
        <v>43775</v>
      </c>
      <c r="D1205" s="19" t="s">
        <v>617</v>
      </c>
      <c r="E1205" s="66" t="str">
        <f>IF(ISBLANK(LeaveTracker[[#This Row],[Employee Name]]),"-----",VLOOKUP(LeaveTracker[[#This Row],[Employee Name]],'List of Employees'!$B$4:$H$767,7))</f>
        <v>EEO/ CITY MARKET</v>
      </c>
      <c r="F1205" s="66" t="str">
        <f>IF(ISBLANK(LeaveTracker[[#This Row],[Employee Name]]),"-----",VLOOKUP(LeaveTracker[[#This Row],[Employee Name]],'List of Employees'!$B$4:$H$767,6))</f>
        <v>PERMANENT</v>
      </c>
      <c r="G1205" s="24">
        <v>43782</v>
      </c>
      <c r="H1205" s="24">
        <v>43785</v>
      </c>
      <c r="I1205" s="20" t="s">
        <v>82</v>
      </c>
      <c r="K1205" s="50" t="str">
        <f>LeaveTracker[[#This Row],[Days]]&amp;" "&amp;LeaveTracker[[#This Row],[Type of Leave]]</f>
        <v>4 VL</v>
      </c>
      <c r="L1205" s="23">
        <v>4</v>
      </c>
      <c r="M1205" s="27"/>
    </row>
    <row r="1206" spans="1:13" ht="30" customHeight="1" x14ac:dyDescent="0.3">
      <c r="A1206" s="32">
        <v>1391</v>
      </c>
      <c r="B1206" s="31">
        <v>43803</v>
      </c>
      <c r="C1206" s="31">
        <v>43773</v>
      </c>
      <c r="D1206" s="20" t="s">
        <v>493</v>
      </c>
      <c r="E1206" s="66" t="str">
        <f>IF(ISBLANK(LeaveTracker[[#This Row],[Employee Name]]),"-----",VLOOKUP(LeaveTracker[[#This Row],[Employee Name]],'List of Employees'!$B$4:$H$767,7))</f>
        <v>COOPERATIVE OFFICE</v>
      </c>
      <c r="F1206" s="66" t="str">
        <f>IF(ISBLANK(LeaveTracker[[#This Row],[Employee Name]]),"-----",VLOOKUP(LeaveTracker[[#This Row],[Employee Name]],'List of Employees'!$B$4:$H$767,6))</f>
        <v>PERMANENT</v>
      </c>
      <c r="G1206" s="24">
        <v>43772</v>
      </c>
      <c r="H1206" s="24">
        <v>43772</v>
      </c>
      <c r="I1206" s="20" t="s">
        <v>81</v>
      </c>
      <c r="K1206" s="50" t="str">
        <f>LeaveTracker[[#This Row],[Days]]&amp;" "&amp;LeaveTracker[[#This Row],[Type of Leave]]</f>
        <v>1 SL</v>
      </c>
      <c r="L1206" s="23">
        <v>1</v>
      </c>
      <c r="M1206" s="27"/>
    </row>
    <row r="1207" spans="1:13" ht="30" customHeight="1" x14ac:dyDescent="0.3">
      <c r="A1207" s="27">
        <v>1392</v>
      </c>
      <c r="B1207" s="31">
        <v>43803</v>
      </c>
      <c r="C1207" s="31">
        <v>43788</v>
      </c>
      <c r="D1207" s="20" t="s">
        <v>481</v>
      </c>
      <c r="E1207" s="66" t="str">
        <f>IF(ISBLANK(LeaveTracker[[#This Row],[Employee Name]]),"-----",VLOOKUP(LeaveTracker[[#This Row],[Employee Name]],'List of Employees'!$B$4:$H$767,7))</f>
        <v>COOPERATIVE OFFICE</v>
      </c>
      <c r="F1207" s="66" t="str">
        <f>IF(ISBLANK(LeaveTracker[[#This Row],[Employee Name]]),"-----",VLOOKUP(LeaveTracker[[#This Row],[Employee Name]],'List of Employees'!$B$4:$H$767,6))</f>
        <v>PERMANENT</v>
      </c>
      <c r="G1207" s="24">
        <v>43797</v>
      </c>
      <c r="H1207" s="24">
        <v>43798</v>
      </c>
      <c r="I1207" s="20" t="s">
        <v>82</v>
      </c>
      <c r="K1207" s="50" t="str">
        <f ca="1">LeaveTracker[[#This Row],[Days]]&amp;" "&amp;LeaveTracker[[#This Row],[Type of Leave]]</f>
        <v>2 VL</v>
      </c>
      <c r="L1207" s="23">
        <f ca="1">NETWORKDAYS(LeaveTracker[[#This Row],[Start Date]],LeaveTracker[[#This Row],[End Date]],lstHolidays)</f>
        <v>2</v>
      </c>
      <c r="M1207" s="27"/>
    </row>
    <row r="1208" spans="1:13" ht="30" customHeight="1" x14ac:dyDescent="0.3">
      <c r="A1208" s="32">
        <v>1393</v>
      </c>
      <c r="B1208" s="31">
        <v>43803</v>
      </c>
      <c r="C1208" s="31">
        <v>43735</v>
      </c>
      <c r="D1208" s="19" t="s">
        <v>1187</v>
      </c>
      <c r="E1208" s="66" t="str">
        <f>IF(ISBLANK(LeaveTracker[[#This Row],[Employee Name]]),"-----",VLOOKUP(LeaveTracker[[#This Row],[Employee Name]],'List of Employees'!$B$4:$H$767,7))</f>
        <v>BUDGET</v>
      </c>
      <c r="F1208" s="66" t="str">
        <f>IF(ISBLANK(LeaveTracker[[#This Row],[Employee Name]]),"-----",VLOOKUP(LeaveTracker[[#This Row],[Employee Name]],'List of Employees'!$B$4:$H$767,6))</f>
        <v>PERMANENT</v>
      </c>
      <c r="G1208" s="24">
        <v>43731</v>
      </c>
      <c r="H1208" s="24">
        <v>43731</v>
      </c>
      <c r="I1208" s="20" t="s">
        <v>81</v>
      </c>
      <c r="K1208" s="50" t="str">
        <f ca="1">LeaveTracker[[#This Row],[Days]]&amp;" "&amp;LeaveTracker[[#This Row],[Type of Leave]]</f>
        <v>1 SL</v>
      </c>
      <c r="L1208" s="23">
        <f ca="1">NETWORKDAYS(LeaveTracker[[#This Row],[Start Date]],LeaveTracker[[#This Row],[End Date]],lstHolidays)</f>
        <v>1</v>
      </c>
      <c r="M1208" s="27"/>
    </row>
    <row r="1209" spans="1:13" ht="30" customHeight="1" x14ac:dyDescent="0.3">
      <c r="A1209" s="32">
        <v>1393</v>
      </c>
      <c r="B1209" s="31">
        <v>43803</v>
      </c>
      <c r="C1209" s="31">
        <v>43735</v>
      </c>
      <c r="D1209" s="19" t="s">
        <v>1187</v>
      </c>
      <c r="E1209" s="66" t="str">
        <f>IF(ISBLANK(LeaveTracker[[#This Row],[Employee Name]]),"-----",VLOOKUP(LeaveTracker[[#This Row],[Employee Name]],'List of Employees'!$B$4:$H$767,7))</f>
        <v>BUDGET</v>
      </c>
      <c r="F1209" s="66" t="str">
        <f>IF(ISBLANK(LeaveTracker[[#This Row],[Employee Name]]),"-----",VLOOKUP(LeaveTracker[[#This Row],[Employee Name]],'List of Employees'!$B$4:$H$767,6))</f>
        <v>PERMANENT</v>
      </c>
      <c r="G1209" s="24">
        <v>43733</v>
      </c>
      <c r="H1209" s="24">
        <v>43734</v>
      </c>
      <c r="I1209" s="20" t="s">
        <v>81</v>
      </c>
      <c r="K1209" s="50" t="str">
        <f ca="1">LeaveTracker[[#This Row],[Days]]&amp;" "&amp;LeaveTracker[[#This Row],[Type of Leave]]</f>
        <v>2 SL</v>
      </c>
      <c r="L1209" s="23">
        <f ca="1">NETWORKDAYS(LeaveTracker[[#This Row],[Start Date]],LeaveTracker[[#This Row],[End Date]],lstHolidays)</f>
        <v>2</v>
      </c>
      <c r="M1209" s="27"/>
    </row>
    <row r="1210" spans="1:13" ht="30" customHeight="1" x14ac:dyDescent="0.3">
      <c r="A1210" s="32">
        <v>1394</v>
      </c>
      <c r="B1210" s="31">
        <v>43803</v>
      </c>
      <c r="C1210" s="31">
        <v>43732</v>
      </c>
      <c r="D1210" s="19" t="s">
        <v>1187</v>
      </c>
      <c r="E1210" s="66" t="str">
        <f>IF(ISBLANK(LeaveTracker[[#This Row],[Employee Name]]),"-----",VLOOKUP(LeaveTracker[[#This Row],[Employee Name]],'List of Employees'!$B$4:$H$767,7))</f>
        <v>BUDGET</v>
      </c>
      <c r="F1210" s="66" t="str">
        <f>IF(ISBLANK(LeaveTracker[[#This Row],[Employee Name]]),"-----",VLOOKUP(LeaveTracker[[#This Row],[Employee Name]],'List of Employees'!$B$4:$H$767,6))</f>
        <v>PERMANENT</v>
      </c>
      <c r="G1210" s="24">
        <v>43738</v>
      </c>
      <c r="H1210" s="24">
        <v>43739</v>
      </c>
      <c r="I1210" s="20" t="s">
        <v>82</v>
      </c>
      <c r="K1210" s="50" t="str">
        <f ca="1">LeaveTracker[[#This Row],[Days]]&amp;" "&amp;LeaveTracker[[#This Row],[Type of Leave]]</f>
        <v>2 VL</v>
      </c>
      <c r="L1210" s="23">
        <f ca="1">NETWORKDAYS(LeaveTracker[[#This Row],[Start Date]],LeaveTracker[[#This Row],[End Date]],lstHolidays)</f>
        <v>2</v>
      </c>
      <c r="M1210" s="27"/>
    </row>
    <row r="1211" spans="1:13" ht="30" customHeight="1" x14ac:dyDescent="0.3">
      <c r="A1211" s="32">
        <v>1395</v>
      </c>
      <c r="B1211" s="31">
        <v>43803</v>
      </c>
      <c r="C1211" s="31">
        <v>43791</v>
      </c>
      <c r="D1211" s="19" t="s">
        <v>621</v>
      </c>
      <c r="E1211" s="66" t="str">
        <f>IF(ISBLANK(LeaveTracker[[#This Row],[Employee Name]]),"-----",VLOOKUP(LeaveTracker[[#This Row],[Employee Name]],'List of Employees'!$B$4:$H$767,7))</f>
        <v>CTO</v>
      </c>
      <c r="F1211" s="66" t="str">
        <f>IF(ISBLANK(LeaveTracker[[#This Row],[Employee Name]]),"-----",VLOOKUP(LeaveTracker[[#This Row],[Employee Name]],'List of Employees'!$B$4:$H$767,6))</f>
        <v>PERMANENT</v>
      </c>
      <c r="G1211" s="24">
        <v>43790</v>
      </c>
      <c r="H1211" s="24">
        <v>43790</v>
      </c>
      <c r="I1211" s="20" t="s">
        <v>81</v>
      </c>
      <c r="K1211" s="50" t="str">
        <f ca="1">LeaveTracker[[#This Row],[Days]]&amp;" "&amp;LeaveTracker[[#This Row],[Type of Leave]]</f>
        <v>1 SL</v>
      </c>
      <c r="L1211" s="23">
        <f ca="1">NETWORKDAYS(LeaveTracker[[#This Row],[Start Date]],LeaveTracker[[#This Row],[End Date]],lstHolidays)</f>
        <v>1</v>
      </c>
      <c r="M1211" s="27"/>
    </row>
    <row r="1212" spans="1:13" ht="30" customHeight="1" x14ac:dyDescent="0.3">
      <c r="A1212" s="32">
        <v>1396</v>
      </c>
      <c r="B1212" s="31">
        <v>43803</v>
      </c>
      <c r="C1212" s="31">
        <v>43768</v>
      </c>
      <c r="D1212" s="19" t="s">
        <v>623</v>
      </c>
      <c r="E1212" s="66" t="str">
        <f>IF(ISBLANK(LeaveTracker[[#This Row],[Employee Name]]),"-----",VLOOKUP(LeaveTracker[[#This Row],[Employee Name]],'List of Employees'!$B$4:$H$767,7))</f>
        <v>EEO/ CITY MARKET</v>
      </c>
      <c r="F1212" s="66" t="str">
        <f>IF(ISBLANK(LeaveTracker[[#This Row],[Employee Name]]),"-----",VLOOKUP(LeaveTracker[[#This Row],[Employee Name]],'List of Employees'!$B$4:$H$767,6))</f>
        <v>PERMANENT</v>
      </c>
      <c r="G1212" s="24">
        <v>43822</v>
      </c>
      <c r="H1212" s="24">
        <v>43822</v>
      </c>
      <c r="I1212" s="20" t="s">
        <v>297</v>
      </c>
      <c r="J1212" s="42" t="s">
        <v>1001</v>
      </c>
      <c r="K1212" s="50" t="str">
        <f ca="1">LeaveTracker[[#This Row],[Days]]&amp;" "&amp;LeaveTracker[[#This Row],[Type of Leave]]</f>
        <v>1 OTHER</v>
      </c>
      <c r="L1212" s="23">
        <f ca="1">NETWORKDAYS(LeaveTracker[[#This Row],[Start Date]],LeaveTracker[[#This Row],[End Date]],lstHolidays)</f>
        <v>1</v>
      </c>
      <c r="M1212" s="27"/>
    </row>
    <row r="1213" spans="1:13" ht="30" customHeight="1" x14ac:dyDescent="0.3">
      <c r="A1213" s="32">
        <v>1396</v>
      </c>
      <c r="B1213" s="31">
        <v>43803</v>
      </c>
      <c r="C1213" s="31">
        <v>43768</v>
      </c>
      <c r="D1213" s="19" t="s">
        <v>623</v>
      </c>
      <c r="E1213" s="66" t="str">
        <f>IF(ISBLANK(LeaveTracker[[#This Row],[Employee Name]]),"-----",VLOOKUP(LeaveTracker[[#This Row],[Employee Name]],'List of Employees'!$B$4:$H$767,7))</f>
        <v>EEO/ CITY MARKET</v>
      </c>
      <c r="F1213" s="66" t="str">
        <f>IF(ISBLANK(LeaveTracker[[#This Row],[Employee Name]]),"-----",VLOOKUP(LeaveTracker[[#This Row],[Employee Name]],'List of Employees'!$B$4:$H$767,6))</f>
        <v>PERMANENT</v>
      </c>
      <c r="G1213" s="24">
        <v>43825</v>
      </c>
      <c r="H1213" s="24">
        <v>43825</v>
      </c>
      <c r="I1213" s="20" t="s">
        <v>297</v>
      </c>
      <c r="K1213" s="50" t="str">
        <f ca="1">LeaveTracker[[#This Row],[Days]]&amp;" "&amp;LeaveTracker[[#This Row],[Type of Leave]]</f>
        <v>1 OTHER</v>
      </c>
      <c r="L1213" s="23">
        <f ca="1">NETWORKDAYS(LeaveTracker[[#This Row],[Start Date]],LeaveTracker[[#This Row],[End Date]],lstHolidays)</f>
        <v>1</v>
      </c>
      <c r="M1213" s="27"/>
    </row>
    <row r="1214" spans="1:13" ht="30" customHeight="1" x14ac:dyDescent="0.3">
      <c r="A1214" s="32">
        <v>1396</v>
      </c>
      <c r="B1214" s="31">
        <v>43803</v>
      </c>
      <c r="C1214" s="31">
        <v>43768</v>
      </c>
      <c r="D1214" s="19" t="s">
        <v>623</v>
      </c>
      <c r="E1214" s="66" t="str">
        <f>IF(ISBLANK(LeaveTracker[[#This Row],[Employee Name]]),"-----",VLOOKUP(LeaveTracker[[#This Row],[Employee Name]],'List of Employees'!$B$4:$H$767,7))</f>
        <v>EEO/ CITY MARKET</v>
      </c>
      <c r="F1214" s="66" t="str">
        <f>IF(ISBLANK(LeaveTracker[[#This Row],[Employee Name]]),"-----",VLOOKUP(LeaveTracker[[#This Row],[Employee Name]],'List of Employees'!$B$4:$H$767,6))</f>
        <v>PERMANENT</v>
      </c>
      <c r="G1214" s="24">
        <v>43827</v>
      </c>
      <c r="H1214" s="24">
        <v>43827</v>
      </c>
      <c r="I1214" s="20" t="s">
        <v>297</v>
      </c>
      <c r="K1214" s="50" t="str">
        <f>LeaveTracker[[#This Row],[Days]]&amp;" "&amp;LeaveTracker[[#This Row],[Type of Leave]]</f>
        <v>1 OTHER</v>
      </c>
      <c r="L1214" s="23">
        <v>1</v>
      </c>
      <c r="M1214" s="27"/>
    </row>
    <row r="1215" spans="1:13" ht="30" customHeight="1" x14ac:dyDescent="0.3">
      <c r="A1215" s="32">
        <v>1397</v>
      </c>
      <c r="B1215" s="31">
        <v>43803</v>
      </c>
      <c r="C1215" s="31">
        <v>43789</v>
      </c>
      <c r="D1215" s="20" t="s">
        <v>623</v>
      </c>
      <c r="E1215" s="66" t="str">
        <f>IF(ISBLANK(LeaveTracker[[#This Row],[Employee Name]]),"-----",VLOOKUP(LeaveTracker[[#This Row],[Employee Name]],'List of Employees'!$B$4:$H$767,7))</f>
        <v>EEO/ CITY MARKET</v>
      </c>
      <c r="F1215" s="66" t="str">
        <f>IF(ISBLANK(LeaveTracker[[#This Row],[Employee Name]]),"-----",VLOOKUP(LeaveTracker[[#This Row],[Employee Name]],'List of Employees'!$B$4:$H$767,6))</f>
        <v>PERMANENT</v>
      </c>
      <c r="G1215" s="24">
        <v>43780</v>
      </c>
      <c r="H1215" s="24">
        <v>43783</v>
      </c>
      <c r="I1215" s="20" t="s">
        <v>82</v>
      </c>
      <c r="K1215" s="50" t="str">
        <f ca="1">LeaveTracker[[#This Row],[Days]]&amp;" "&amp;LeaveTracker[[#This Row],[Type of Leave]]</f>
        <v>4 VL</v>
      </c>
      <c r="L1215" s="23">
        <f ca="1">NETWORKDAYS(LeaveTracker[[#This Row],[Start Date]],LeaveTracker[[#This Row],[End Date]],lstHolidays)</f>
        <v>4</v>
      </c>
      <c r="M1215" s="27"/>
    </row>
    <row r="1216" spans="1:13" ht="30" customHeight="1" x14ac:dyDescent="0.3">
      <c r="A1216" s="32">
        <v>1397</v>
      </c>
      <c r="B1216" s="31">
        <v>43803</v>
      </c>
      <c r="C1216" s="31">
        <v>43789</v>
      </c>
      <c r="D1216" s="20" t="s">
        <v>623</v>
      </c>
      <c r="E1216" s="66" t="str">
        <f>IF(ISBLANK(LeaveTracker[[#This Row],[Employee Name]]),"-----",VLOOKUP(LeaveTracker[[#This Row],[Employee Name]],'List of Employees'!$B$4:$H$767,7))</f>
        <v>EEO/ CITY MARKET</v>
      </c>
      <c r="F1216" s="66" t="str">
        <f>IF(ISBLANK(LeaveTracker[[#This Row],[Employee Name]]),"-----",VLOOKUP(LeaveTracker[[#This Row],[Employee Name]],'List of Employees'!$B$4:$H$767,6))</f>
        <v>PERMANENT</v>
      </c>
      <c r="G1216" s="24">
        <v>43785</v>
      </c>
      <c r="H1216" s="24">
        <v>43785</v>
      </c>
      <c r="I1216" s="20" t="s">
        <v>82</v>
      </c>
      <c r="K1216" s="50" t="str">
        <f>LeaveTracker[[#This Row],[Days]]&amp;" "&amp;LeaveTracker[[#This Row],[Type of Leave]]</f>
        <v>1 VL</v>
      </c>
      <c r="L1216" s="23">
        <v>1</v>
      </c>
      <c r="M1216" s="27"/>
    </row>
    <row r="1217" spans="1:13" ht="30" customHeight="1" x14ac:dyDescent="0.3">
      <c r="A1217" s="32">
        <v>1397</v>
      </c>
      <c r="B1217" s="31">
        <v>43803</v>
      </c>
      <c r="C1217" s="31">
        <v>43789</v>
      </c>
      <c r="D1217" s="20" t="s">
        <v>623</v>
      </c>
      <c r="E1217" s="66" t="str">
        <f>IF(ISBLANK(LeaveTracker[[#This Row],[Employee Name]]),"-----",VLOOKUP(LeaveTracker[[#This Row],[Employee Name]],'List of Employees'!$B$4:$H$767,7))</f>
        <v>EEO/ CITY MARKET</v>
      </c>
      <c r="F1217" s="66" t="str">
        <f>IF(ISBLANK(LeaveTracker[[#This Row],[Employee Name]]),"-----",VLOOKUP(LeaveTracker[[#This Row],[Employee Name]],'List of Employees'!$B$4:$H$767,6))</f>
        <v>PERMANENT</v>
      </c>
      <c r="G1217" s="24">
        <v>43787</v>
      </c>
      <c r="H1217" s="24">
        <v>43788</v>
      </c>
      <c r="I1217" s="20" t="s">
        <v>82</v>
      </c>
      <c r="K1217" s="50" t="str">
        <f ca="1">LeaveTracker[[#This Row],[Days]]&amp;" "&amp;LeaveTracker[[#This Row],[Type of Leave]]</f>
        <v>2 VL</v>
      </c>
      <c r="L1217" s="23">
        <f ca="1">NETWORKDAYS(LeaveTracker[[#This Row],[Start Date]],LeaveTracker[[#This Row],[End Date]],lstHolidays)</f>
        <v>2</v>
      </c>
      <c r="M1217" s="27"/>
    </row>
    <row r="1218" spans="1:13" ht="30" customHeight="1" x14ac:dyDescent="0.3">
      <c r="A1218" s="32">
        <v>1398</v>
      </c>
      <c r="B1218" s="31">
        <v>43803</v>
      </c>
      <c r="C1218" s="31">
        <v>43768</v>
      </c>
      <c r="D1218" s="20" t="s">
        <v>623</v>
      </c>
      <c r="E1218" s="66" t="str">
        <f>IF(ISBLANK(LeaveTracker[[#This Row],[Employee Name]]),"-----",VLOOKUP(LeaveTracker[[#This Row],[Employee Name]],'List of Employees'!$B$4:$H$767,7))</f>
        <v>EEO/ CITY MARKET</v>
      </c>
      <c r="F1218" s="66" t="str">
        <f>IF(ISBLANK(LeaveTracker[[#This Row],[Employee Name]]),"-----",VLOOKUP(LeaveTracker[[#This Row],[Employee Name]],'List of Employees'!$B$4:$H$767,6))</f>
        <v>PERMANENT</v>
      </c>
      <c r="G1218" s="24">
        <v>43803</v>
      </c>
      <c r="H1218" s="24">
        <v>43803</v>
      </c>
      <c r="I1218" s="20" t="s">
        <v>297</v>
      </c>
      <c r="J1218" s="42" t="s">
        <v>752</v>
      </c>
      <c r="K1218" s="50" t="str">
        <f ca="1">LeaveTracker[[#This Row],[Days]]&amp;" "&amp;LeaveTracker[[#This Row],[Type of Leave]]</f>
        <v>1 OTHER</v>
      </c>
      <c r="L1218" s="23">
        <f ca="1">NETWORKDAYS(LeaveTracker[[#This Row],[Start Date]],LeaveTracker[[#This Row],[End Date]],lstHolidays)</f>
        <v>1</v>
      </c>
      <c r="M1218" s="27"/>
    </row>
    <row r="1219" spans="1:13" ht="30" customHeight="1" x14ac:dyDescent="0.3">
      <c r="A1219" s="32">
        <v>1399</v>
      </c>
      <c r="B1219" s="31">
        <v>43803</v>
      </c>
      <c r="C1219" s="31">
        <v>43776</v>
      </c>
      <c r="D1219" s="19" t="s">
        <v>842</v>
      </c>
      <c r="E1219" s="66" t="str">
        <f>IF(ISBLANK(LeaveTracker[[#This Row],[Employee Name]]),"-----",VLOOKUP(LeaveTracker[[#This Row],[Employee Name]],'List of Employees'!$B$4:$H$767,7))</f>
        <v>CCT</v>
      </c>
      <c r="F1219" s="66" t="str">
        <f>IF(ISBLANK(LeaveTracker[[#This Row],[Employee Name]]),"-----",VLOOKUP(LeaveTracker[[#This Row],[Employee Name]],'List of Employees'!$B$4:$H$767,6))</f>
        <v>PERMANENT</v>
      </c>
      <c r="G1219" s="24">
        <v>43775</v>
      </c>
      <c r="H1219" s="24">
        <v>43775</v>
      </c>
      <c r="I1219" s="20" t="s">
        <v>81</v>
      </c>
      <c r="K1219" s="50" t="str">
        <f ca="1">LeaveTracker[[#This Row],[Days]]&amp;" "&amp;LeaveTracker[[#This Row],[Type of Leave]]</f>
        <v>1 SL</v>
      </c>
      <c r="L1219" s="23">
        <f ca="1">NETWORKDAYS(LeaveTracker[[#This Row],[Start Date]],LeaveTracker[[#This Row],[End Date]],lstHolidays)</f>
        <v>1</v>
      </c>
      <c r="M1219" s="27"/>
    </row>
    <row r="1220" spans="1:13" ht="30" customHeight="1" x14ac:dyDescent="0.3">
      <c r="A1220" s="32">
        <v>1400</v>
      </c>
      <c r="B1220" s="31">
        <v>43803</v>
      </c>
      <c r="C1220" s="31">
        <v>43774</v>
      </c>
      <c r="D1220" s="20" t="s">
        <v>573</v>
      </c>
      <c r="E1220" s="66" t="str">
        <f>IF(ISBLANK(LeaveTracker[[#This Row],[Employee Name]]),"-----",VLOOKUP(LeaveTracker[[#This Row],[Employee Name]],'List of Employees'!$B$4:$H$767,7))</f>
        <v>CCT</v>
      </c>
      <c r="F1220" s="66" t="str">
        <f>IF(ISBLANK(LeaveTracker[[#This Row],[Employee Name]]),"-----",VLOOKUP(LeaveTracker[[#This Row],[Employee Name]],'List of Employees'!$B$4:$H$767,6))</f>
        <v>PERMANENT</v>
      </c>
      <c r="G1220" s="24">
        <v>43781</v>
      </c>
      <c r="H1220" s="24">
        <v>43781</v>
      </c>
      <c r="I1220" s="20" t="s">
        <v>82</v>
      </c>
      <c r="K1220" s="50" t="str">
        <f ca="1">LeaveTracker[[#This Row],[Days]]&amp;" "&amp;LeaveTracker[[#This Row],[Type of Leave]]</f>
        <v>1 VL</v>
      </c>
      <c r="L1220" s="23">
        <f ca="1">NETWORKDAYS(LeaveTracker[[#This Row],[Start Date]],LeaveTracker[[#This Row],[End Date]],lstHolidays)</f>
        <v>1</v>
      </c>
      <c r="M1220" s="27"/>
    </row>
    <row r="1221" spans="1:13" ht="30" customHeight="1" x14ac:dyDescent="0.3">
      <c r="A1221" s="32">
        <v>1401</v>
      </c>
      <c r="B1221" s="31">
        <v>43803</v>
      </c>
      <c r="C1221" s="31">
        <v>43776</v>
      </c>
      <c r="D1221" s="20" t="s">
        <v>573</v>
      </c>
      <c r="E1221" s="66" t="str">
        <f>IF(ISBLANK(LeaveTracker[[#This Row],[Employee Name]]),"-----",VLOOKUP(LeaveTracker[[#This Row],[Employee Name]],'List of Employees'!$B$4:$H$767,7))</f>
        <v>CCT</v>
      </c>
      <c r="F1221" s="66" t="str">
        <f>IF(ISBLANK(LeaveTracker[[#This Row],[Employee Name]]),"-----",VLOOKUP(LeaveTracker[[#This Row],[Employee Name]],'List of Employees'!$B$4:$H$767,6))</f>
        <v>PERMANENT</v>
      </c>
      <c r="G1221" s="24">
        <v>43775</v>
      </c>
      <c r="H1221" s="24">
        <v>43775</v>
      </c>
      <c r="I1221" s="20" t="s">
        <v>81</v>
      </c>
      <c r="K1221" s="50" t="str">
        <f ca="1">LeaveTracker[[#This Row],[Days]]&amp;" "&amp;LeaveTracker[[#This Row],[Type of Leave]]</f>
        <v>1 SL</v>
      </c>
      <c r="L1221" s="23">
        <f ca="1">NETWORKDAYS(LeaveTracker[[#This Row],[Start Date]],LeaveTracker[[#This Row],[End Date]],lstHolidays)</f>
        <v>1</v>
      </c>
      <c r="M1221" s="27"/>
    </row>
    <row r="1222" spans="1:13" ht="30" customHeight="1" x14ac:dyDescent="0.3">
      <c r="A1222" s="32">
        <v>1402</v>
      </c>
      <c r="B1222" s="31">
        <v>43803</v>
      </c>
      <c r="C1222" s="31">
        <v>43776</v>
      </c>
      <c r="D1222" s="20" t="s">
        <v>582</v>
      </c>
      <c r="E1222" s="66" t="str">
        <f>IF(ISBLANK(LeaveTracker[[#This Row],[Employee Name]]),"-----",VLOOKUP(LeaveTracker[[#This Row],[Employee Name]],'List of Employees'!$B$4:$H$767,7))</f>
        <v>CCT</v>
      </c>
      <c r="F1222" s="66" t="str">
        <f>IF(ISBLANK(LeaveTracker[[#This Row],[Employee Name]]),"-----",VLOOKUP(LeaveTracker[[#This Row],[Employee Name]],'List of Employees'!$B$4:$H$767,6))</f>
        <v>PERMANENT</v>
      </c>
      <c r="G1222" s="24">
        <v>43773</v>
      </c>
      <c r="H1222" s="24">
        <v>43774</v>
      </c>
      <c r="I1222" s="20" t="s">
        <v>81</v>
      </c>
      <c r="K1222" s="50" t="str">
        <f ca="1">LeaveTracker[[#This Row],[Days]]&amp;" "&amp;LeaveTracker[[#This Row],[Type of Leave]]</f>
        <v>2 SL</v>
      </c>
      <c r="L1222" s="23">
        <f ca="1">NETWORKDAYS(LeaveTracker[[#This Row],[Start Date]],LeaveTracker[[#This Row],[End Date]],lstHolidays)</f>
        <v>2</v>
      </c>
      <c r="M1222" s="27"/>
    </row>
    <row r="1223" spans="1:13" ht="30" customHeight="1" x14ac:dyDescent="0.3">
      <c r="A1223" s="32">
        <v>1403</v>
      </c>
      <c r="B1223" s="31">
        <v>43803</v>
      </c>
      <c r="C1223" s="31">
        <v>43776</v>
      </c>
      <c r="D1223" s="20" t="s">
        <v>374</v>
      </c>
      <c r="E1223" s="66" t="str">
        <f>IF(ISBLANK(LeaveTracker[[#This Row],[Employee Name]]),"-----",VLOOKUP(LeaveTracker[[#This Row],[Employee Name]],'List of Employees'!$B$4:$H$767,7))</f>
        <v>CCT</v>
      </c>
      <c r="F1223" s="66" t="str">
        <f>IF(ISBLANK(LeaveTracker[[#This Row],[Employee Name]]),"-----",VLOOKUP(LeaveTracker[[#This Row],[Employee Name]],'List of Employees'!$B$4:$H$767,6))</f>
        <v>PERMANENT</v>
      </c>
      <c r="G1223" s="24">
        <v>43784</v>
      </c>
      <c r="H1223" s="24">
        <v>43784</v>
      </c>
      <c r="I1223" s="20" t="s">
        <v>297</v>
      </c>
      <c r="J1223" s="42" t="s">
        <v>158</v>
      </c>
      <c r="K1223" s="50" t="str">
        <f ca="1">LeaveTracker[[#This Row],[Days]]&amp;" "&amp;LeaveTracker[[#This Row],[Type of Leave]]</f>
        <v>1 OTHER</v>
      </c>
      <c r="L1223" s="23">
        <f ca="1">NETWORKDAYS(LeaveTracker[[#This Row],[Start Date]],LeaveTracker[[#This Row],[End Date]],lstHolidays)</f>
        <v>1</v>
      </c>
      <c r="M1223" s="27"/>
    </row>
    <row r="1224" spans="1:13" ht="30" customHeight="1" x14ac:dyDescent="0.3">
      <c r="A1224" s="32">
        <v>1404</v>
      </c>
      <c r="B1224" s="31">
        <v>43803</v>
      </c>
      <c r="C1224" s="31">
        <v>43777</v>
      </c>
      <c r="D1224" s="20" t="s">
        <v>627</v>
      </c>
      <c r="E1224" s="66" t="str">
        <f>IF(ISBLANK(LeaveTracker[[#This Row],[Employee Name]]),"-----",VLOOKUP(LeaveTracker[[#This Row],[Employee Name]],'List of Employees'!$B$4:$H$767,7))</f>
        <v>CCT</v>
      </c>
      <c r="F1224" s="66" t="str">
        <f>IF(ISBLANK(LeaveTracker[[#This Row],[Employee Name]]),"-----",VLOOKUP(LeaveTracker[[#This Row],[Employee Name]],'List of Employees'!$B$4:$H$767,6))</f>
        <v>PERMANENT</v>
      </c>
      <c r="G1224" s="24">
        <v>43784</v>
      </c>
      <c r="H1224" s="24">
        <v>43784</v>
      </c>
      <c r="I1224" s="20" t="s">
        <v>297</v>
      </c>
      <c r="J1224" s="42" t="s">
        <v>273</v>
      </c>
      <c r="K1224" s="50" t="str">
        <f ca="1">LeaveTracker[[#This Row],[Days]]&amp;" "&amp;LeaveTracker[[#This Row],[Type of Leave]]</f>
        <v>1 OTHER</v>
      </c>
      <c r="L1224" s="23">
        <f ca="1">NETWORKDAYS(LeaveTracker[[#This Row],[Start Date]],LeaveTracker[[#This Row],[End Date]],lstHolidays)</f>
        <v>1</v>
      </c>
      <c r="M1224" s="27"/>
    </row>
    <row r="1225" spans="1:13" ht="30" customHeight="1" x14ac:dyDescent="0.3">
      <c r="A1225" s="32">
        <v>1405</v>
      </c>
      <c r="B1225" s="31">
        <v>43803</v>
      </c>
      <c r="C1225" s="24">
        <v>43782</v>
      </c>
      <c r="D1225" s="20" t="s">
        <v>370</v>
      </c>
      <c r="E1225" s="66" t="str">
        <f>IF(ISBLANK(LeaveTracker[[#This Row],[Employee Name]]),"-----",VLOOKUP(LeaveTracker[[#This Row],[Employee Name]],'List of Employees'!$B$4:$H$767,7))</f>
        <v>LIBRARY</v>
      </c>
      <c r="F1225" s="66" t="str">
        <f>IF(ISBLANK(LeaveTracker[[#This Row],[Employee Name]]),"-----",VLOOKUP(LeaveTracker[[#This Row],[Employee Name]],'List of Employees'!$B$4:$H$767,6))</f>
        <v>PERMANENT</v>
      </c>
      <c r="G1225" s="24">
        <v>43782</v>
      </c>
      <c r="H1225" s="24">
        <v>43783</v>
      </c>
      <c r="I1225" s="20" t="s">
        <v>81</v>
      </c>
      <c r="K1225" s="50" t="str">
        <f ca="1">LeaveTracker[[#This Row],[Days]]&amp;" "&amp;LeaveTracker[[#This Row],[Type of Leave]]</f>
        <v>2 SL</v>
      </c>
      <c r="L1225" s="23">
        <f ca="1">NETWORKDAYS(LeaveTracker[[#This Row],[Start Date]],LeaveTracker[[#This Row],[End Date]],lstHolidays)</f>
        <v>2</v>
      </c>
      <c r="M1225" s="27"/>
    </row>
    <row r="1226" spans="1:13" ht="30" customHeight="1" x14ac:dyDescent="0.3">
      <c r="A1226" s="32">
        <v>1406</v>
      </c>
      <c r="B1226" s="31">
        <v>43803</v>
      </c>
      <c r="C1226" s="31">
        <v>43782</v>
      </c>
      <c r="D1226" s="20" t="s">
        <v>577</v>
      </c>
      <c r="E1226" s="66" t="str">
        <f>IF(ISBLANK(LeaveTracker[[#This Row],[Employee Name]]),"-----",VLOOKUP(LeaveTracker[[#This Row],[Employee Name]],'List of Employees'!$B$4:$H$767,7))</f>
        <v>CCT</v>
      </c>
      <c r="F1226" s="66" t="str">
        <f>IF(ISBLANK(LeaveTracker[[#This Row],[Employee Name]]),"-----",VLOOKUP(LeaveTracker[[#This Row],[Employee Name]],'List of Employees'!$B$4:$H$767,6))</f>
        <v>PERMANENT</v>
      </c>
      <c r="G1226" s="24">
        <v>43781</v>
      </c>
      <c r="H1226" s="24">
        <v>43781</v>
      </c>
      <c r="I1226" s="20" t="s">
        <v>81</v>
      </c>
      <c r="K1226" s="50" t="str">
        <f ca="1">LeaveTracker[[#This Row],[Days]]&amp;" "&amp;LeaveTracker[[#This Row],[Type of Leave]]</f>
        <v>1 SL</v>
      </c>
      <c r="L1226" s="23">
        <f ca="1">NETWORKDAYS(LeaveTracker[[#This Row],[Start Date]],LeaveTracker[[#This Row],[End Date]],lstHolidays)</f>
        <v>1</v>
      </c>
      <c r="M1226" s="27"/>
    </row>
    <row r="1227" spans="1:13" ht="30" customHeight="1" x14ac:dyDescent="0.3">
      <c r="A1227" s="32">
        <v>1407</v>
      </c>
      <c r="B1227" s="31">
        <v>43803</v>
      </c>
      <c r="C1227" s="31">
        <v>43745</v>
      </c>
      <c r="D1227" s="20" t="s">
        <v>629</v>
      </c>
      <c r="E1227" s="66" t="str">
        <f>IF(ISBLANK(LeaveTracker[[#This Row],[Employee Name]]),"-----",VLOOKUP(LeaveTracker[[#This Row],[Employee Name]],'List of Employees'!$B$4:$H$767,7))</f>
        <v>LIBRARY</v>
      </c>
      <c r="F1227" s="66" t="str">
        <f>IF(ISBLANK(LeaveTracker[[#This Row],[Employee Name]]),"-----",VLOOKUP(LeaveTracker[[#This Row],[Employee Name]],'List of Employees'!$B$4:$H$767,6))</f>
        <v>PERMANENT</v>
      </c>
      <c r="G1227" s="24">
        <v>43742</v>
      </c>
      <c r="H1227" s="24">
        <v>43742</v>
      </c>
      <c r="I1227" s="20" t="s">
        <v>81</v>
      </c>
      <c r="K1227" s="50" t="str">
        <f ca="1">LeaveTracker[[#This Row],[Days]]&amp;" "&amp;LeaveTracker[[#This Row],[Type of Leave]]</f>
        <v>1 SL</v>
      </c>
      <c r="L1227" s="23">
        <f ca="1">NETWORKDAYS(LeaveTracker[[#This Row],[Start Date]],LeaveTracker[[#This Row],[End Date]],lstHolidays)</f>
        <v>1</v>
      </c>
      <c r="M1227" s="27"/>
    </row>
    <row r="1228" spans="1:13" ht="30" customHeight="1" x14ac:dyDescent="0.3">
      <c r="A1228" s="32">
        <v>1408</v>
      </c>
      <c r="B1228" s="31">
        <v>43803</v>
      </c>
      <c r="C1228" s="31">
        <v>43781</v>
      </c>
      <c r="D1228" s="20" t="s">
        <v>629</v>
      </c>
      <c r="E1228" s="66" t="str">
        <f>IF(ISBLANK(LeaveTracker[[#This Row],[Employee Name]]),"-----",VLOOKUP(LeaveTracker[[#This Row],[Employee Name]],'List of Employees'!$B$4:$H$767,7))</f>
        <v>LIBRARY</v>
      </c>
      <c r="F1228" s="66" t="str">
        <f>IF(ISBLANK(LeaveTracker[[#This Row],[Employee Name]]),"-----",VLOOKUP(LeaveTracker[[#This Row],[Employee Name]],'List of Employees'!$B$4:$H$767,6))</f>
        <v>PERMANENT</v>
      </c>
      <c r="G1228" s="24">
        <v>43780</v>
      </c>
      <c r="H1228" s="24">
        <v>43780</v>
      </c>
      <c r="I1228" s="20" t="s">
        <v>81</v>
      </c>
      <c r="K1228" s="50" t="str">
        <f ca="1">LeaveTracker[[#This Row],[Days]]&amp;" "&amp;LeaveTracker[[#This Row],[Type of Leave]]</f>
        <v>1 SL</v>
      </c>
      <c r="L1228" s="23">
        <f ca="1">NETWORKDAYS(LeaveTracker[[#This Row],[Start Date]],LeaveTracker[[#This Row],[End Date]],lstHolidays)</f>
        <v>1</v>
      </c>
      <c r="M1228" s="27"/>
    </row>
    <row r="1229" spans="1:13" ht="30" customHeight="1" x14ac:dyDescent="0.3">
      <c r="A1229" s="32">
        <v>1409</v>
      </c>
      <c r="B1229" s="31">
        <v>43803</v>
      </c>
      <c r="C1229" s="31">
        <v>43784</v>
      </c>
      <c r="D1229" s="20" t="s">
        <v>379</v>
      </c>
      <c r="E1229" s="66" t="str">
        <f>IF(ISBLANK(LeaveTracker[[#This Row],[Employee Name]]),"-----",VLOOKUP(LeaveTracker[[#This Row],[Employee Name]],'List of Employees'!$B$4:$H$767,7))</f>
        <v>CCT</v>
      </c>
      <c r="F1229" s="66" t="str">
        <f>IF(ISBLANK(LeaveTracker[[#This Row],[Employee Name]]),"-----",VLOOKUP(LeaveTracker[[#This Row],[Employee Name]],'List of Employees'!$B$4:$H$767,6))</f>
        <v>PERMANENT</v>
      </c>
      <c r="G1229" s="24">
        <v>43783</v>
      </c>
      <c r="H1229" s="24">
        <v>43783</v>
      </c>
      <c r="I1229" s="20" t="s">
        <v>81</v>
      </c>
      <c r="K1229" s="50" t="str">
        <f ca="1">LeaveTracker[[#This Row],[Days]]&amp;" "&amp;LeaveTracker[[#This Row],[Type of Leave]]</f>
        <v>1 SL</v>
      </c>
      <c r="L1229" s="23">
        <f ca="1">NETWORKDAYS(LeaveTracker[[#This Row],[Start Date]],LeaveTracker[[#This Row],[End Date]],lstHolidays)</f>
        <v>1</v>
      </c>
      <c r="M1229" s="27"/>
    </row>
    <row r="1230" spans="1:13" ht="30" customHeight="1" x14ac:dyDescent="0.3">
      <c r="A1230" s="32">
        <v>1410</v>
      </c>
      <c r="B1230" s="31">
        <v>43803</v>
      </c>
      <c r="C1230" s="31">
        <v>43775</v>
      </c>
      <c r="D1230" s="20" t="s">
        <v>379</v>
      </c>
      <c r="E1230" s="66" t="str">
        <f>IF(ISBLANK(LeaveTracker[[#This Row],[Employee Name]]),"-----",VLOOKUP(LeaveTracker[[#This Row],[Employee Name]],'List of Employees'!$B$4:$H$767,7))</f>
        <v>CCT</v>
      </c>
      <c r="F1230" s="66" t="str">
        <f>IF(ISBLANK(LeaveTracker[[#This Row],[Employee Name]]),"-----",VLOOKUP(LeaveTracker[[#This Row],[Employee Name]],'List of Employees'!$B$4:$H$767,6))</f>
        <v>PERMANENT</v>
      </c>
      <c r="G1230" s="24">
        <v>43774</v>
      </c>
      <c r="H1230" s="24">
        <v>43774</v>
      </c>
      <c r="I1230" s="20" t="s">
        <v>81</v>
      </c>
      <c r="K1230" s="50" t="str">
        <f ca="1">LeaveTracker[[#This Row],[Days]]&amp;" "&amp;LeaveTracker[[#This Row],[Type of Leave]]</f>
        <v>1 SL</v>
      </c>
      <c r="L1230" s="23">
        <f ca="1">NETWORKDAYS(LeaveTracker[[#This Row],[Start Date]],LeaveTracker[[#This Row],[End Date]],lstHolidays)</f>
        <v>1</v>
      </c>
      <c r="M1230" s="27"/>
    </row>
    <row r="1231" spans="1:13" ht="30" customHeight="1" x14ac:dyDescent="0.3">
      <c r="A1231" s="32">
        <v>1411</v>
      </c>
      <c r="B1231" s="31">
        <v>43803</v>
      </c>
      <c r="C1231" s="31">
        <v>43791</v>
      </c>
      <c r="D1231" s="20" t="s">
        <v>366</v>
      </c>
      <c r="E1231" s="66" t="str">
        <f>IF(ISBLANK(LeaveTracker[[#This Row],[Employee Name]]),"-----",VLOOKUP(LeaveTracker[[#This Row],[Employee Name]],'List of Employees'!$B$4:$H$767,7))</f>
        <v>CCT</v>
      </c>
      <c r="F1231" s="66" t="str">
        <f>IF(ISBLANK(LeaveTracker[[#This Row],[Employee Name]]),"-----",VLOOKUP(LeaveTracker[[#This Row],[Employee Name]],'List of Employees'!$B$4:$H$767,6))</f>
        <v>PERMANENT</v>
      </c>
      <c r="G1231" s="24">
        <v>43790</v>
      </c>
      <c r="H1231" s="24">
        <v>43790</v>
      </c>
      <c r="I1231" s="20" t="s">
        <v>81</v>
      </c>
      <c r="K1231" s="50" t="str">
        <f ca="1">LeaveTracker[[#This Row],[Days]]&amp;" "&amp;LeaveTracker[[#This Row],[Type of Leave]]</f>
        <v>1 SL</v>
      </c>
      <c r="L1231" s="23">
        <f ca="1">NETWORKDAYS(LeaveTracker[[#This Row],[Start Date]],LeaveTracker[[#This Row],[End Date]],lstHolidays)</f>
        <v>1</v>
      </c>
      <c r="M1231" s="27"/>
    </row>
    <row r="1232" spans="1:13" ht="30" customHeight="1" x14ac:dyDescent="0.3">
      <c r="A1232" s="32">
        <v>1412</v>
      </c>
      <c r="B1232" s="31">
        <v>43803</v>
      </c>
      <c r="C1232" s="31">
        <v>43776</v>
      </c>
      <c r="D1232" s="20" t="s">
        <v>366</v>
      </c>
      <c r="E1232" s="66" t="str">
        <f>IF(ISBLANK(LeaveTracker[[#This Row],[Employee Name]]),"-----",VLOOKUP(LeaveTracker[[#This Row],[Employee Name]],'List of Employees'!$B$4:$H$767,7))</f>
        <v>CCT</v>
      </c>
      <c r="F1232" s="66" t="str">
        <f>IF(ISBLANK(LeaveTracker[[#This Row],[Employee Name]]),"-----",VLOOKUP(LeaveTracker[[#This Row],[Employee Name]],'List of Employees'!$B$4:$H$767,6))</f>
        <v>PERMANENT</v>
      </c>
      <c r="G1232" s="24">
        <v>43775</v>
      </c>
      <c r="H1232" s="24">
        <v>43775</v>
      </c>
      <c r="I1232" s="20" t="s">
        <v>81</v>
      </c>
      <c r="K1232" s="50" t="str">
        <f ca="1">LeaveTracker[[#This Row],[Days]]&amp;" "&amp;LeaveTracker[[#This Row],[Type of Leave]]</f>
        <v>1 SL</v>
      </c>
      <c r="L1232" s="23">
        <f ca="1">NETWORKDAYS(LeaveTracker[[#This Row],[Start Date]],LeaveTracker[[#This Row],[End Date]],lstHolidays)</f>
        <v>1</v>
      </c>
      <c r="M1232" s="27"/>
    </row>
    <row r="1233" spans="1:13" ht="30" customHeight="1" x14ac:dyDescent="0.3">
      <c r="A1233" s="32">
        <v>1413</v>
      </c>
      <c r="B1233" s="31">
        <v>43803</v>
      </c>
      <c r="C1233" s="31">
        <v>43647</v>
      </c>
      <c r="D1233" s="19" t="s">
        <v>632</v>
      </c>
      <c r="E1233" s="66" t="str">
        <f>IF(ISBLANK(LeaveTracker[[#This Row],[Employee Name]]),"-----",VLOOKUP(LeaveTracker[[#This Row],[Employee Name]],'List of Employees'!$B$4:$H$767,7))</f>
        <v>EEO/ CITY MARKET</v>
      </c>
      <c r="F1233" s="66" t="str">
        <f>IF(ISBLANK(LeaveTracker[[#This Row],[Employee Name]]),"-----",VLOOKUP(LeaveTracker[[#This Row],[Employee Name]],'List of Employees'!$B$4:$H$767,6))</f>
        <v>PERMANENT</v>
      </c>
      <c r="G1233" s="24">
        <v>43647</v>
      </c>
      <c r="H1233" s="24">
        <v>43651</v>
      </c>
      <c r="I1233" s="20" t="s">
        <v>81</v>
      </c>
      <c r="K1233" s="50" t="str">
        <f ca="1">LeaveTracker[[#This Row],[Days]]&amp;" "&amp;LeaveTracker[[#This Row],[Type of Leave]]</f>
        <v>5 SL</v>
      </c>
      <c r="L1233" s="23">
        <f ca="1">NETWORKDAYS(LeaveTracker[[#This Row],[Start Date]],LeaveTracker[[#This Row],[End Date]],lstHolidays)</f>
        <v>5</v>
      </c>
      <c r="M1233" s="27"/>
    </row>
    <row r="1234" spans="1:13" ht="30" customHeight="1" x14ac:dyDescent="0.3">
      <c r="A1234" s="32">
        <v>1413</v>
      </c>
      <c r="B1234" s="31">
        <v>43803</v>
      </c>
      <c r="C1234" s="31">
        <v>43647</v>
      </c>
      <c r="D1234" s="19" t="s">
        <v>632</v>
      </c>
      <c r="E1234" s="66" t="str">
        <f>IF(ISBLANK(LeaveTracker[[#This Row],[Employee Name]]),"-----",VLOOKUP(LeaveTracker[[#This Row],[Employee Name]],'List of Employees'!$B$4:$H$767,7))</f>
        <v>EEO/ CITY MARKET</v>
      </c>
      <c r="F1234" s="66" t="str">
        <f>IF(ISBLANK(LeaveTracker[[#This Row],[Employee Name]]),"-----",VLOOKUP(LeaveTracker[[#This Row],[Employee Name]],'List of Employees'!$B$4:$H$767,6))</f>
        <v>PERMANENT</v>
      </c>
      <c r="G1234" s="24">
        <v>43654</v>
      </c>
      <c r="H1234" s="24">
        <v>43658</v>
      </c>
      <c r="I1234" s="20" t="s">
        <v>81</v>
      </c>
      <c r="K1234" s="50" t="str">
        <f ca="1">LeaveTracker[[#This Row],[Days]]&amp;" "&amp;LeaveTracker[[#This Row],[Type of Leave]]</f>
        <v>5 SL</v>
      </c>
      <c r="L1234" s="23">
        <f ca="1">NETWORKDAYS(LeaveTracker[[#This Row],[Start Date]],LeaveTracker[[#This Row],[End Date]],lstHolidays)</f>
        <v>5</v>
      </c>
      <c r="M1234" s="27"/>
    </row>
    <row r="1235" spans="1:13" ht="30" customHeight="1" x14ac:dyDescent="0.3">
      <c r="A1235" s="32">
        <v>1413</v>
      </c>
      <c r="B1235" s="31">
        <v>43803</v>
      </c>
      <c r="C1235" s="31">
        <v>43647</v>
      </c>
      <c r="D1235" s="19" t="s">
        <v>632</v>
      </c>
      <c r="E1235" s="66" t="str">
        <f>IF(ISBLANK(LeaveTracker[[#This Row],[Employee Name]]),"-----",VLOOKUP(LeaveTracker[[#This Row],[Employee Name]],'List of Employees'!$B$4:$H$767,7))</f>
        <v>EEO/ CITY MARKET</v>
      </c>
      <c r="F1235" s="66" t="str">
        <f>IF(ISBLANK(LeaveTracker[[#This Row],[Employee Name]]),"-----",VLOOKUP(LeaveTracker[[#This Row],[Employee Name]],'List of Employees'!$B$4:$H$767,6))</f>
        <v>PERMANENT</v>
      </c>
      <c r="G1235" s="24">
        <v>43661</v>
      </c>
      <c r="H1235" s="24">
        <v>43665</v>
      </c>
      <c r="I1235" s="20" t="s">
        <v>81</v>
      </c>
      <c r="K1235" s="50" t="str">
        <f ca="1">LeaveTracker[[#This Row],[Days]]&amp;" "&amp;LeaveTracker[[#This Row],[Type of Leave]]</f>
        <v>5 SL</v>
      </c>
      <c r="L1235" s="23">
        <f ca="1">NETWORKDAYS(LeaveTracker[[#This Row],[Start Date]],LeaveTracker[[#This Row],[End Date]],lstHolidays)</f>
        <v>5</v>
      </c>
      <c r="M1235" s="27"/>
    </row>
    <row r="1236" spans="1:13" ht="30" customHeight="1" x14ac:dyDescent="0.3">
      <c r="A1236" s="32">
        <v>1413</v>
      </c>
      <c r="B1236" s="31">
        <v>43803</v>
      </c>
      <c r="C1236" s="31">
        <v>43647</v>
      </c>
      <c r="D1236" s="19" t="s">
        <v>632</v>
      </c>
      <c r="E1236" s="66" t="str">
        <f>IF(ISBLANK(LeaveTracker[[#This Row],[Employee Name]]),"-----",VLOOKUP(LeaveTracker[[#This Row],[Employee Name]],'List of Employees'!$B$4:$H$767,7))</f>
        <v>EEO/ CITY MARKET</v>
      </c>
      <c r="F1236" s="66" t="str">
        <f>IF(ISBLANK(LeaveTracker[[#This Row],[Employee Name]]),"-----",VLOOKUP(LeaveTracker[[#This Row],[Employee Name]],'List of Employees'!$B$4:$H$767,6))</f>
        <v>PERMANENT</v>
      </c>
      <c r="G1236" s="24">
        <v>43668</v>
      </c>
      <c r="H1236" s="24">
        <v>43671</v>
      </c>
      <c r="I1236" s="20" t="s">
        <v>81</v>
      </c>
      <c r="K1236" s="50" t="str">
        <f ca="1">LeaveTracker[[#This Row],[Days]]&amp;" "&amp;LeaveTracker[[#This Row],[Type of Leave]]</f>
        <v>4 SL</v>
      </c>
      <c r="L1236" s="23">
        <f ca="1">NETWORKDAYS(LeaveTracker[[#This Row],[Start Date]],LeaveTracker[[#This Row],[End Date]],lstHolidays)</f>
        <v>4</v>
      </c>
      <c r="M1236" s="27"/>
    </row>
    <row r="1237" spans="1:13" ht="30" customHeight="1" x14ac:dyDescent="0.3">
      <c r="A1237" s="32">
        <v>1414</v>
      </c>
      <c r="B1237" s="31">
        <v>43803</v>
      </c>
      <c r="C1237" s="31">
        <v>43788</v>
      </c>
      <c r="D1237" s="20" t="s">
        <v>301</v>
      </c>
      <c r="E1237" s="66" t="str">
        <f>IF(ISBLANK(LeaveTracker[[#This Row],[Employee Name]]),"-----",VLOOKUP(LeaveTracker[[#This Row],[Employee Name]],'List of Employees'!$B$4:$H$767,7))</f>
        <v>TOPS (ADMIN CSU)</v>
      </c>
      <c r="F1237" s="66" t="str">
        <f>IF(ISBLANK(LeaveTracker[[#This Row],[Employee Name]]),"-----",VLOOKUP(LeaveTracker[[#This Row],[Employee Name]],'List of Employees'!$B$4:$H$767,6))</f>
        <v>PERMANENT</v>
      </c>
      <c r="G1237" s="24">
        <v>43797</v>
      </c>
      <c r="H1237" s="24">
        <v>43798</v>
      </c>
      <c r="I1237" s="20" t="s">
        <v>82</v>
      </c>
      <c r="K1237" s="50" t="str">
        <f ca="1">LeaveTracker[[#This Row],[Days]]&amp;" "&amp;LeaveTracker[[#This Row],[Type of Leave]]</f>
        <v>2 VL</v>
      </c>
      <c r="L1237" s="23">
        <f ca="1">NETWORKDAYS(LeaveTracker[[#This Row],[Start Date]],LeaveTracker[[#This Row],[End Date]],lstHolidays)</f>
        <v>2</v>
      </c>
      <c r="M1237" s="27"/>
    </row>
    <row r="1238" spans="1:13" ht="30" customHeight="1" x14ac:dyDescent="0.3">
      <c r="A1238" s="32">
        <v>1414</v>
      </c>
      <c r="B1238" s="31">
        <v>43803</v>
      </c>
      <c r="C1238" s="31">
        <v>43788</v>
      </c>
      <c r="D1238" s="20" t="s">
        <v>301</v>
      </c>
      <c r="E1238" s="66" t="str">
        <f>IF(ISBLANK(LeaveTracker[[#This Row],[Employee Name]]),"-----",VLOOKUP(LeaveTracker[[#This Row],[Employee Name]],'List of Employees'!$B$4:$H$767,7))</f>
        <v>TOPS (ADMIN CSU)</v>
      </c>
      <c r="F1238" s="66" t="str">
        <f>IF(ISBLANK(LeaveTracker[[#This Row],[Employee Name]]),"-----",VLOOKUP(LeaveTracker[[#This Row],[Employee Name]],'List of Employees'!$B$4:$H$767,6))</f>
        <v>PERMANENT</v>
      </c>
      <c r="G1238" s="24">
        <v>43822</v>
      </c>
      <c r="H1238" s="24">
        <v>43822</v>
      </c>
      <c r="I1238" s="20" t="s">
        <v>82</v>
      </c>
      <c r="K1238" s="50" t="str">
        <f ca="1">LeaveTracker[[#This Row],[Days]]&amp;" "&amp;LeaveTracker[[#This Row],[Type of Leave]]</f>
        <v>1 VL</v>
      </c>
      <c r="L1238" s="23">
        <f ca="1">NETWORKDAYS(LeaveTracker[[#This Row],[Start Date]],LeaveTracker[[#This Row],[End Date]],lstHolidays)</f>
        <v>1</v>
      </c>
      <c r="M1238" s="27"/>
    </row>
    <row r="1239" spans="1:13" ht="30" customHeight="1" x14ac:dyDescent="0.3">
      <c r="A1239" s="32">
        <v>1414</v>
      </c>
      <c r="B1239" s="31">
        <v>43803</v>
      </c>
      <c r="C1239" s="31">
        <v>43788</v>
      </c>
      <c r="D1239" s="20" t="s">
        <v>301</v>
      </c>
      <c r="E1239" s="66" t="str">
        <f>IF(ISBLANK(LeaveTracker[[#This Row],[Employee Name]]),"-----",VLOOKUP(LeaveTracker[[#This Row],[Employee Name]],'List of Employees'!$B$4:$H$767,7))</f>
        <v>TOPS (ADMIN CSU)</v>
      </c>
      <c r="F1239" s="66" t="str">
        <f>IF(ISBLANK(LeaveTracker[[#This Row],[Employee Name]]),"-----",VLOOKUP(LeaveTracker[[#This Row],[Employee Name]],'List of Employees'!$B$4:$H$767,6))</f>
        <v>PERMANENT</v>
      </c>
      <c r="G1239" s="24">
        <v>43825</v>
      </c>
      <c r="H1239" s="24">
        <v>43826</v>
      </c>
      <c r="I1239" s="20" t="s">
        <v>82</v>
      </c>
      <c r="K1239" s="50" t="str">
        <f ca="1">LeaveTracker[[#This Row],[Days]]&amp;" "&amp;LeaveTracker[[#This Row],[Type of Leave]]</f>
        <v>2 VL</v>
      </c>
      <c r="L1239" s="23">
        <f ca="1">NETWORKDAYS(LeaveTracker[[#This Row],[Start Date]],LeaveTracker[[#This Row],[End Date]],lstHolidays)</f>
        <v>2</v>
      </c>
      <c r="M1239" s="27"/>
    </row>
    <row r="1240" spans="1:13" ht="30" customHeight="1" x14ac:dyDescent="0.3">
      <c r="A1240" s="32">
        <v>1415</v>
      </c>
      <c r="B1240" s="31">
        <v>43803</v>
      </c>
      <c r="C1240" s="31">
        <v>43796</v>
      </c>
      <c r="D1240" s="20" t="s">
        <v>142</v>
      </c>
      <c r="E1240" s="66" t="str">
        <f>IF(ISBLANK(LeaveTracker[[#This Row],[Employee Name]]),"-----",VLOOKUP(LeaveTracker[[#This Row],[Employee Name]],'List of Employees'!$B$4:$H$767,7))</f>
        <v>CPDO</v>
      </c>
      <c r="F1240" s="66" t="str">
        <f>IF(ISBLANK(LeaveTracker[[#This Row],[Employee Name]]),"-----",VLOOKUP(LeaveTracker[[#This Row],[Employee Name]],'List of Employees'!$B$4:$H$767,6))</f>
        <v>PERMANENT</v>
      </c>
      <c r="G1240" s="24">
        <v>43801</v>
      </c>
      <c r="H1240" s="24">
        <v>43803</v>
      </c>
      <c r="I1240" s="20" t="s">
        <v>82</v>
      </c>
      <c r="K1240" s="50" t="str">
        <f ca="1">LeaveTracker[[#This Row],[Days]]&amp;" "&amp;LeaveTracker[[#This Row],[Type of Leave]]</f>
        <v>3 VL</v>
      </c>
      <c r="L1240" s="23">
        <f ca="1">NETWORKDAYS(LeaveTracker[[#This Row],[Start Date]],LeaveTracker[[#This Row],[End Date]],lstHolidays)</f>
        <v>3</v>
      </c>
      <c r="M1240" s="27"/>
    </row>
    <row r="1241" spans="1:13" ht="30" customHeight="1" x14ac:dyDescent="0.3">
      <c r="A1241" s="32">
        <v>1416</v>
      </c>
      <c r="B1241" s="31">
        <v>43803</v>
      </c>
      <c r="C1241" s="31">
        <v>43783</v>
      </c>
      <c r="D1241" s="19" t="s">
        <v>635</v>
      </c>
      <c r="E1241" s="66" t="str">
        <f>IF(ISBLANK(LeaveTracker[[#This Row],[Employee Name]]),"-----",VLOOKUP(LeaveTracker[[#This Row],[Employee Name]],'List of Employees'!$B$4:$H$767,7))</f>
        <v>CPDO</v>
      </c>
      <c r="F1241" s="66" t="str">
        <f>IF(ISBLANK(LeaveTracker[[#This Row],[Employee Name]]),"-----",VLOOKUP(LeaveTracker[[#This Row],[Employee Name]],'List of Employees'!$B$4:$H$767,6))</f>
        <v>PERMANENT</v>
      </c>
      <c r="G1241" s="24">
        <v>43781</v>
      </c>
      <c r="H1241" s="24">
        <v>43782</v>
      </c>
      <c r="I1241" s="20" t="s">
        <v>81</v>
      </c>
      <c r="K1241" s="50" t="str">
        <f ca="1">LeaveTracker[[#This Row],[Days]]&amp;" "&amp;LeaveTracker[[#This Row],[Type of Leave]]</f>
        <v>2 SL</v>
      </c>
      <c r="L1241" s="23">
        <f ca="1">NETWORKDAYS(LeaveTracker[[#This Row],[Start Date]],LeaveTracker[[#This Row],[End Date]],lstHolidays)</f>
        <v>2</v>
      </c>
      <c r="M1241" s="27"/>
    </row>
    <row r="1242" spans="1:13" ht="30" customHeight="1" x14ac:dyDescent="0.3">
      <c r="A1242" s="32">
        <v>1417</v>
      </c>
      <c r="B1242" s="31">
        <v>43803</v>
      </c>
      <c r="C1242" s="31">
        <v>43794</v>
      </c>
      <c r="D1242" s="19" t="s">
        <v>640</v>
      </c>
      <c r="E1242" s="66" t="str">
        <f>IF(ISBLANK(LeaveTracker[[#This Row],[Employee Name]]),"-----",VLOOKUP(LeaveTracker[[#This Row],[Employee Name]],'List of Employees'!$B$4:$H$767,7))</f>
        <v>AGRICULTURE OFFICE</v>
      </c>
      <c r="F1242" s="66" t="str">
        <f>IF(ISBLANK(LeaveTracker[[#This Row],[Employee Name]]),"-----",VLOOKUP(LeaveTracker[[#This Row],[Employee Name]],'List of Employees'!$B$4:$H$767,6))</f>
        <v>PERMANENT</v>
      </c>
      <c r="G1242" s="24">
        <v>43816</v>
      </c>
      <c r="H1242" s="24">
        <v>43818</v>
      </c>
      <c r="I1242" s="20" t="s">
        <v>297</v>
      </c>
      <c r="K1242" s="50" t="str">
        <f ca="1">LeaveTracker[[#This Row],[Days]]&amp;" "&amp;LeaveTracker[[#This Row],[Type of Leave]]</f>
        <v>3 OTHER</v>
      </c>
      <c r="L1242" s="23">
        <f ca="1">NETWORKDAYS(LeaveTracker[[#This Row],[Start Date]],LeaveTracker[[#This Row],[End Date]],lstHolidays)</f>
        <v>3</v>
      </c>
      <c r="M1242" s="27"/>
    </row>
    <row r="1243" spans="1:13" ht="30" customHeight="1" x14ac:dyDescent="0.3">
      <c r="A1243" s="32">
        <v>1417</v>
      </c>
      <c r="B1243" s="31">
        <v>43803</v>
      </c>
      <c r="C1243" s="31">
        <v>43794</v>
      </c>
      <c r="D1243" s="19" t="s">
        <v>640</v>
      </c>
      <c r="E1243" s="66" t="str">
        <f>IF(ISBLANK(LeaveTracker[[#This Row],[Employee Name]]),"-----",VLOOKUP(LeaveTracker[[#This Row],[Employee Name]],'List of Employees'!$B$4:$H$767,7))</f>
        <v>AGRICULTURE OFFICE</v>
      </c>
      <c r="F1243" s="66" t="str">
        <f>IF(ISBLANK(LeaveTracker[[#This Row],[Employee Name]]),"-----",VLOOKUP(LeaveTracker[[#This Row],[Employee Name]],'List of Employees'!$B$4:$H$767,6))</f>
        <v>PERMANENT</v>
      </c>
      <c r="G1243" s="24">
        <v>43825</v>
      </c>
      <c r="H1243" s="24">
        <v>43826</v>
      </c>
      <c r="I1243" s="20" t="s">
        <v>297</v>
      </c>
      <c r="K1243" s="50" t="str">
        <f ca="1">LeaveTracker[[#This Row],[Days]]&amp;" "&amp;LeaveTracker[[#This Row],[Type of Leave]]</f>
        <v>2 OTHER</v>
      </c>
      <c r="L1243" s="23">
        <f ca="1">NETWORKDAYS(LeaveTracker[[#This Row],[Start Date]],LeaveTracker[[#This Row],[End Date]],lstHolidays)</f>
        <v>2</v>
      </c>
      <c r="M1243" s="27"/>
    </row>
    <row r="1244" spans="1:13" ht="30" customHeight="1" x14ac:dyDescent="0.3">
      <c r="A1244" s="32">
        <v>1418</v>
      </c>
      <c r="B1244" s="31">
        <v>43803</v>
      </c>
      <c r="C1244" s="31">
        <v>43782</v>
      </c>
      <c r="D1244" s="20" t="s">
        <v>503</v>
      </c>
      <c r="E1244" s="66" t="str">
        <f>IF(ISBLANK(LeaveTracker[[#This Row],[Employee Name]]),"-----",VLOOKUP(LeaveTracker[[#This Row],[Employee Name]],'List of Employees'!$B$4:$H$767,7))</f>
        <v>THRDC</v>
      </c>
      <c r="F1244" s="66" t="str">
        <f>IF(ISBLANK(LeaveTracker[[#This Row],[Employee Name]]),"-----",VLOOKUP(LeaveTracker[[#This Row],[Employee Name]],'List of Employees'!$B$4:$H$767,6))</f>
        <v>PERMANENT</v>
      </c>
      <c r="G1244" s="24">
        <v>43783</v>
      </c>
      <c r="H1244" s="24">
        <v>43783</v>
      </c>
      <c r="I1244" s="20" t="s">
        <v>297</v>
      </c>
      <c r="J1244" s="42" t="s">
        <v>641</v>
      </c>
      <c r="K1244" s="50" t="str">
        <f ca="1">LeaveTracker[[#This Row],[Days]]&amp;" "&amp;LeaveTracker[[#This Row],[Type of Leave]]</f>
        <v>1 OTHER</v>
      </c>
      <c r="L1244" s="23">
        <f ca="1">NETWORKDAYS(LeaveTracker[[#This Row],[Start Date]],LeaveTracker[[#This Row],[End Date]],lstHolidays)</f>
        <v>1</v>
      </c>
      <c r="M1244" s="27"/>
    </row>
    <row r="1245" spans="1:13" ht="30" customHeight="1" x14ac:dyDescent="0.3">
      <c r="A1245" s="32">
        <v>1419</v>
      </c>
      <c r="B1245" s="31">
        <v>43803</v>
      </c>
      <c r="C1245" s="31">
        <v>43794</v>
      </c>
      <c r="D1245" s="20" t="s">
        <v>503</v>
      </c>
      <c r="E1245" s="66" t="str">
        <f>IF(ISBLANK(LeaveTracker[[#This Row],[Employee Name]]),"-----",VLOOKUP(LeaveTracker[[#This Row],[Employee Name]],'List of Employees'!$B$4:$H$767,7))</f>
        <v>THRDC</v>
      </c>
      <c r="F1245" s="66" t="str">
        <f>IF(ISBLANK(LeaveTracker[[#This Row],[Employee Name]]),"-----",VLOOKUP(LeaveTracker[[#This Row],[Employee Name]],'List of Employees'!$B$4:$H$767,6))</f>
        <v>PERMANENT</v>
      </c>
      <c r="G1245" s="24">
        <v>43791</v>
      </c>
      <c r="H1245" s="24">
        <v>43791</v>
      </c>
      <c r="I1245" s="20" t="s">
        <v>81</v>
      </c>
      <c r="K1245" s="50" t="str">
        <f ca="1">LeaveTracker[[#This Row],[Days]]&amp;" "&amp;LeaveTracker[[#This Row],[Type of Leave]]</f>
        <v>1 SL</v>
      </c>
      <c r="L1245" s="23">
        <f ca="1">NETWORKDAYS(LeaveTracker[[#This Row],[Start Date]],LeaveTracker[[#This Row],[End Date]],lstHolidays)</f>
        <v>1</v>
      </c>
      <c r="M1245" s="27"/>
    </row>
    <row r="1246" spans="1:13" ht="30" customHeight="1" x14ac:dyDescent="0.3">
      <c r="A1246" s="32">
        <v>1420</v>
      </c>
      <c r="B1246" s="31">
        <v>43803</v>
      </c>
      <c r="C1246" s="31">
        <v>43775</v>
      </c>
      <c r="D1246" s="19" t="s">
        <v>645</v>
      </c>
      <c r="E1246" s="66" t="str">
        <f>IF(ISBLANK(LeaveTracker[[#This Row],[Employee Name]]),"-----",VLOOKUP(LeaveTracker[[#This Row],[Employee Name]],'List of Employees'!$B$4:$H$767,7))</f>
        <v>INTEGRATED CENTRAL TERMINAL</v>
      </c>
      <c r="F1246" s="66" t="str">
        <f>IF(ISBLANK(LeaveTracker[[#This Row],[Employee Name]]),"-----",VLOOKUP(LeaveTracker[[#This Row],[Employee Name]],'List of Employees'!$B$4:$H$767,6))</f>
        <v>PERMANENT</v>
      </c>
      <c r="G1246" s="24">
        <v>43773</v>
      </c>
      <c r="H1246" s="24">
        <v>43774</v>
      </c>
      <c r="I1246" s="20" t="s">
        <v>81</v>
      </c>
      <c r="K1246" s="50" t="str">
        <f ca="1">LeaveTracker[[#This Row],[Days]]&amp;" "&amp;LeaveTracker[[#This Row],[Type of Leave]]</f>
        <v>2 SL</v>
      </c>
      <c r="L1246" s="23">
        <f ca="1">NETWORKDAYS(LeaveTracker[[#This Row],[Start Date]],LeaveTracker[[#This Row],[End Date]],lstHolidays)</f>
        <v>2</v>
      </c>
      <c r="M1246" s="27"/>
    </row>
    <row r="1247" spans="1:13" ht="30" customHeight="1" x14ac:dyDescent="0.3">
      <c r="A1247" s="32">
        <v>1421</v>
      </c>
      <c r="B1247" s="31">
        <v>43803</v>
      </c>
      <c r="C1247" s="31">
        <v>43768</v>
      </c>
      <c r="D1247" s="20" t="s">
        <v>645</v>
      </c>
      <c r="E1247" s="66" t="str">
        <f>IF(ISBLANK(LeaveTracker[[#This Row],[Employee Name]]),"-----",VLOOKUP(LeaveTracker[[#This Row],[Employee Name]],'List of Employees'!$B$4:$H$767,7))</f>
        <v>INTEGRATED CENTRAL TERMINAL</v>
      </c>
      <c r="F1247" s="66" t="str">
        <f>IF(ISBLANK(LeaveTracker[[#This Row],[Employee Name]]),"-----",VLOOKUP(LeaveTracker[[#This Row],[Employee Name]],'List of Employees'!$B$4:$H$767,6))</f>
        <v>PERMANENT</v>
      </c>
      <c r="G1247" s="24">
        <v>43759</v>
      </c>
      <c r="H1247" s="24">
        <v>43759</v>
      </c>
      <c r="I1247" s="20" t="s">
        <v>81</v>
      </c>
      <c r="K1247" s="50" t="str">
        <f ca="1">LeaveTracker[[#This Row],[Days]]&amp;" "&amp;LeaveTracker[[#This Row],[Type of Leave]]</f>
        <v>1 SL</v>
      </c>
      <c r="L1247" s="23">
        <f ca="1">NETWORKDAYS(LeaveTracker[[#This Row],[Start Date]],LeaveTracker[[#This Row],[End Date]],lstHolidays)</f>
        <v>1</v>
      </c>
      <c r="M1247" s="27"/>
    </row>
    <row r="1248" spans="1:13" ht="30" customHeight="1" x14ac:dyDescent="0.3">
      <c r="A1248" s="32">
        <v>1421</v>
      </c>
      <c r="B1248" s="31">
        <v>43803</v>
      </c>
      <c r="C1248" s="31">
        <v>43768</v>
      </c>
      <c r="D1248" s="20" t="s">
        <v>645</v>
      </c>
      <c r="E1248" s="66" t="str">
        <f>IF(ISBLANK(LeaveTracker[[#This Row],[Employee Name]]),"-----",VLOOKUP(LeaveTracker[[#This Row],[Employee Name]],'List of Employees'!$B$4:$H$767,7))</f>
        <v>INTEGRATED CENTRAL TERMINAL</v>
      </c>
      <c r="F1248" s="66" t="str">
        <f>IF(ISBLANK(LeaveTracker[[#This Row],[Employee Name]]),"-----",VLOOKUP(LeaveTracker[[#This Row],[Employee Name]],'List of Employees'!$B$4:$H$767,6))</f>
        <v>PERMANENT</v>
      </c>
      <c r="G1248" s="24">
        <v>43762</v>
      </c>
      <c r="H1248" s="24">
        <v>43762</v>
      </c>
      <c r="I1248" s="20" t="s">
        <v>81</v>
      </c>
      <c r="K1248" s="50" t="str">
        <f ca="1">LeaveTracker[[#This Row],[Days]]&amp;" "&amp;LeaveTracker[[#This Row],[Type of Leave]]</f>
        <v>1 SL</v>
      </c>
      <c r="L1248" s="23">
        <f ca="1">NETWORKDAYS(LeaveTracker[[#This Row],[Start Date]],LeaveTracker[[#This Row],[End Date]],lstHolidays)</f>
        <v>1</v>
      </c>
      <c r="M1248" s="27"/>
    </row>
    <row r="1249" spans="1:13" ht="30" customHeight="1" x14ac:dyDescent="0.3">
      <c r="A1249" s="32">
        <v>1422</v>
      </c>
      <c r="B1249" s="31">
        <v>43803</v>
      </c>
      <c r="C1249" s="31">
        <v>43788</v>
      </c>
      <c r="D1249" s="20" t="s">
        <v>472</v>
      </c>
      <c r="E1249" s="66" t="str">
        <f>IF(ISBLANK(LeaveTracker[[#This Row],[Employee Name]]),"-----",VLOOKUP(LeaveTracker[[#This Row],[Employee Name]],'List of Employees'!$B$4:$H$767,7))</f>
        <v>PIO</v>
      </c>
      <c r="F1249" s="66" t="str">
        <f>IF(ISBLANK(LeaveTracker[[#This Row],[Employee Name]]),"-----",VLOOKUP(LeaveTracker[[#This Row],[Employee Name]],'List of Employees'!$B$4:$H$767,6))</f>
        <v>PERMANENT</v>
      </c>
      <c r="G1249" s="24">
        <v>43787</v>
      </c>
      <c r="H1249" s="24">
        <v>43787</v>
      </c>
      <c r="I1249" s="20" t="s">
        <v>81</v>
      </c>
      <c r="K1249" s="50" t="str">
        <f ca="1">LeaveTracker[[#This Row],[Days]]&amp;" "&amp;LeaveTracker[[#This Row],[Type of Leave]]</f>
        <v>1 SL</v>
      </c>
      <c r="L1249" s="23">
        <f ca="1">NETWORKDAYS(LeaveTracker[[#This Row],[Start Date]],LeaveTracker[[#This Row],[End Date]],lstHolidays)</f>
        <v>1</v>
      </c>
      <c r="M1249" s="27"/>
    </row>
    <row r="1250" spans="1:13" ht="30" customHeight="1" x14ac:dyDescent="0.3">
      <c r="A1250" s="32">
        <v>1423</v>
      </c>
      <c r="B1250" s="31">
        <v>43803</v>
      </c>
      <c r="C1250" s="31">
        <v>43788</v>
      </c>
      <c r="D1250" s="20" t="s">
        <v>116</v>
      </c>
      <c r="E1250" s="66" t="str">
        <f>IF(ISBLANK(LeaveTracker[[#This Row],[Employee Name]]),"-----",VLOOKUP(LeaveTracker[[#This Row],[Employee Name]],'List of Employees'!$B$4:$H$767,7))</f>
        <v>CHARACTER OFFICE</v>
      </c>
      <c r="F1250" s="66" t="str">
        <f>IF(ISBLANK(LeaveTracker[[#This Row],[Employee Name]]),"-----",VLOOKUP(LeaveTracker[[#This Row],[Employee Name]],'List of Employees'!$B$4:$H$767,6))</f>
        <v>PERMANENT</v>
      </c>
      <c r="G1250" s="24">
        <v>43815</v>
      </c>
      <c r="H1250" s="24">
        <v>43819</v>
      </c>
      <c r="I1250" s="20" t="s">
        <v>82</v>
      </c>
      <c r="K1250" s="50" t="str">
        <f ca="1">LeaveTracker[[#This Row],[Days]]&amp;" "&amp;LeaveTracker[[#This Row],[Type of Leave]]</f>
        <v>5 VL</v>
      </c>
      <c r="L1250" s="23">
        <f ca="1">NETWORKDAYS(LeaveTracker[[#This Row],[Start Date]],LeaveTracker[[#This Row],[End Date]],lstHolidays)</f>
        <v>5</v>
      </c>
      <c r="M1250" s="27"/>
    </row>
    <row r="1251" spans="1:13" ht="30" customHeight="1" x14ac:dyDescent="0.3">
      <c r="A1251" s="32">
        <v>1424</v>
      </c>
      <c r="B1251" s="31">
        <v>43803</v>
      </c>
      <c r="C1251" s="31">
        <v>43773</v>
      </c>
      <c r="D1251" s="20" t="s">
        <v>116</v>
      </c>
      <c r="E1251" s="66" t="str">
        <f>IF(ISBLANK(LeaveTracker[[#This Row],[Employee Name]]),"-----",VLOOKUP(LeaveTracker[[#This Row],[Employee Name]],'List of Employees'!$B$4:$H$767,7))</f>
        <v>CHARACTER OFFICE</v>
      </c>
      <c r="F1251" s="66" t="str">
        <f>IF(ISBLANK(LeaveTracker[[#This Row],[Employee Name]]),"-----",VLOOKUP(LeaveTracker[[#This Row],[Employee Name]],'List of Employees'!$B$4:$H$767,6))</f>
        <v>PERMANENT</v>
      </c>
      <c r="G1251" s="24">
        <v>43782</v>
      </c>
      <c r="H1251" s="24">
        <v>43782</v>
      </c>
      <c r="I1251" s="20" t="s">
        <v>297</v>
      </c>
      <c r="K1251" s="50" t="str">
        <f ca="1">LeaveTracker[[#This Row],[Days]]&amp;" "&amp;LeaveTracker[[#This Row],[Type of Leave]]</f>
        <v>1 OTHER</v>
      </c>
      <c r="L1251" s="23">
        <f ca="1">NETWORKDAYS(LeaveTracker[[#This Row],[Start Date]],LeaveTracker[[#This Row],[End Date]],lstHolidays)</f>
        <v>1</v>
      </c>
      <c r="M1251" s="27"/>
    </row>
    <row r="1252" spans="1:13" ht="30" customHeight="1" x14ac:dyDescent="0.3">
      <c r="A1252" s="32">
        <v>1425</v>
      </c>
      <c r="B1252" s="31">
        <v>43803</v>
      </c>
      <c r="C1252" s="31">
        <v>43774</v>
      </c>
      <c r="D1252" s="20" t="s">
        <v>335</v>
      </c>
      <c r="E1252" s="66" t="str">
        <f>IF(ISBLANK(LeaveTracker[[#This Row],[Employee Name]]),"-----",VLOOKUP(LeaveTracker[[#This Row],[Employee Name]],'List of Employees'!$B$4:$H$767,7))</f>
        <v>COMELEC</v>
      </c>
      <c r="F1252" s="66" t="str">
        <f>IF(ISBLANK(LeaveTracker[[#This Row],[Employee Name]]),"-----",VLOOKUP(LeaveTracker[[#This Row],[Employee Name]],'List of Employees'!$B$4:$H$767,6))</f>
        <v>PERMANENT</v>
      </c>
      <c r="G1252" s="24">
        <v>43818</v>
      </c>
      <c r="H1252" s="24">
        <v>43819</v>
      </c>
      <c r="I1252" s="20" t="s">
        <v>297</v>
      </c>
      <c r="K1252" s="50" t="str">
        <f ca="1">LeaveTracker[[#This Row],[Days]]&amp;" "&amp;LeaveTracker[[#This Row],[Type of Leave]]</f>
        <v>2 OTHER</v>
      </c>
      <c r="L1252" s="23">
        <f ca="1">NETWORKDAYS(LeaveTracker[[#This Row],[Start Date]],LeaveTracker[[#This Row],[End Date]],lstHolidays)</f>
        <v>2</v>
      </c>
      <c r="M1252" s="27"/>
    </row>
    <row r="1253" spans="1:13" ht="30" customHeight="1" x14ac:dyDescent="0.3">
      <c r="A1253" s="32">
        <v>1425</v>
      </c>
      <c r="B1253" s="31">
        <v>43803</v>
      </c>
      <c r="C1253" s="31">
        <v>43774</v>
      </c>
      <c r="D1253" s="20" t="s">
        <v>335</v>
      </c>
      <c r="E1253" s="66" t="str">
        <f>IF(ISBLANK(LeaveTracker[[#This Row],[Employee Name]]),"-----",VLOOKUP(LeaveTracker[[#This Row],[Employee Name]],'List of Employees'!$B$4:$H$767,7))</f>
        <v>COMELEC</v>
      </c>
      <c r="F1253" s="66" t="str">
        <f>IF(ISBLANK(LeaveTracker[[#This Row],[Employee Name]]),"-----",VLOOKUP(LeaveTracker[[#This Row],[Employee Name]],'List of Employees'!$B$4:$H$767,6))</f>
        <v>PERMANENT</v>
      </c>
      <c r="G1253" s="24">
        <v>43822</v>
      </c>
      <c r="H1253" s="24">
        <v>43822</v>
      </c>
      <c r="I1253" s="20" t="s">
        <v>297</v>
      </c>
      <c r="K1253" s="50" t="str">
        <f ca="1">LeaveTracker[[#This Row],[Days]]&amp;" "&amp;LeaveTracker[[#This Row],[Type of Leave]]</f>
        <v>1 OTHER</v>
      </c>
      <c r="L1253" s="23">
        <f ca="1">NETWORKDAYS(LeaveTracker[[#This Row],[Start Date]],LeaveTracker[[#This Row],[End Date]],lstHolidays)</f>
        <v>1</v>
      </c>
      <c r="M1253" s="27"/>
    </row>
    <row r="1254" spans="1:13" ht="30" customHeight="1" x14ac:dyDescent="0.3">
      <c r="A1254" s="32">
        <v>1425</v>
      </c>
      <c r="B1254" s="31">
        <v>43803</v>
      </c>
      <c r="C1254" s="31">
        <v>43774</v>
      </c>
      <c r="D1254" s="20" t="s">
        <v>335</v>
      </c>
      <c r="E1254" s="66" t="str">
        <f>IF(ISBLANK(LeaveTracker[[#This Row],[Employee Name]]),"-----",VLOOKUP(LeaveTracker[[#This Row],[Employee Name]],'List of Employees'!$B$4:$H$767,7))</f>
        <v>COMELEC</v>
      </c>
      <c r="F1254" s="66" t="str">
        <f>IF(ISBLANK(LeaveTracker[[#This Row],[Employee Name]]),"-----",VLOOKUP(LeaveTracker[[#This Row],[Employee Name]],'List of Employees'!$B$4:$H$767,6))</f>
        <v>PERMANENT</v>
      </c>
      <c r="G1254" s="24">
        <v>43825</v>
      </c>
      <c r="H1254" s="24">
        <v>43826</v>
      </c>
      <c r="I1254" s="20" t="s">
        <v>297</v>
      </c>
      <c r="K1254" s="50" t="str">
        <f ca="1">LeaveTracker[[#This Row],[Days]]&amp;" "&amp;LeaveTracker[[#This Row],[Type of Leave]]</f>
        <v>2 OTHER</v>
      </c>
      <c r="L1254" s="23">
        <f ca="1">NETWORKDAYS(LeaveTracker[[#This Row],[Start Date]],LeaveTracker[[#This Row],[End Date]],lstHolidays)</f>
        <v>2</v>
      </c>
      <c r="M1254" s="27"/>
    </row>
    <row r="1255" spans="1:13" ht="30" customHeight="1" x14ac:dyDescent="0.3">
      <c r="A1255" s="32">
        <v>1426</v>
      </c>
      <c r="B1255" s="31">
        <v>43803</v>
      </c>
      <c r="C1255" s="31">
        <v>43788</v>
      </c>
      <c r="D1255" s="20" t="s">
        <v>337</v>
      </c>
      <c r="E1255" s="66" t="str">
        <f>IF(ISBLANK(LeaveTracker[[#This Row],[Employee Name]]),"-----",VLOOKUP(LeaveTracker[[#This Row],[Employee Name]],'List of Employees'!$B$4:$H$767,7))</f>
        <v>COMELEC</v>
      </c>
      <c r="F1255" s="66" t="str">
        <f>IF(ISBLANK(LeaveTracker[[#This Row],[Employee Name]]),"-----",VLOOKUP(LeaveTracker[[#This Row],[Employee Name]],'List of Employees'!$B$4:$H$767,6))</f>
        <v>PERMANENT</v>
      </c>
      <c r="G1255" s="24">
        <v>43784</v>
      </c>
      <c r="H1255" s="24">
        <v>43785</v>
      </c>
      <c r="I1255" s="20" t="s">
        <v>81</v>
      </c>
      <c r="K1255" s="50" t="str">
        <f ca="1">LeaveTracker[[#This Row],[Days]]&amp;" "&amp;LeaveTracker[[#This Row],[Type of Leave]]</f>
        <v>1 SL</v>
      </c>
      <c r="L1255" s="23">
        <f ca="1">NETWORKDAYS(LeaveTracker[[#This Row],[Start Date]],LeaveTracker[[#This Row],[End Date]],lstHolidays)</f>
        <v>1</v>
      </c>
      <c r="M1255" s="27"/>
    </row>
    <row r="1256" spans="1:13" ht="30" customHeight="1" x14ac:dyDescent="0.3">
      <c r="A1256" s="32">
        <v>1427</v>
      </c>
      <c r="B1256" s="31">
        <v>43803</v>
      </c>
      <c r="C1256" s="31">
        <v>43789</v>
      </c>
      <c r="D1256" s="20" t="s">
        <v>337</v>
      </c>
      <c r="E1256" s="66" t="str">
        <f>IF(ISBLANK(LeaveTracker[[#This Row],[Employee Name]]),"-----",VLOOKUP(LeaveTracker[[#This Row],[Employee Name]],'List of Employees'!$B$4:$H$767,7))</f>
        <v>COMELEC</v>
      </c>
      <c r="F1256" s="66" t="str">
        <f>IF(ISBLANK(LeaveTracker[[#This Row],[Employee Name]]),"-----",VLOOKUP(LeaveTracker[[#This Row],[Employee Name]],'List of Employees'!$B$4:$H$767,6))</f>
        <v>PERMANENT</v>
      </c>
      <c r="G1256" s="24">
        <v>43781</v>
      </c>
      <c r="H1256" s="24">
        <v>43783</v>
      </c>
      <c r="I1256" s="20" t="s">
        <v>81</v>
      </c>
      <c r="K1256" s="50" t="str">
        <f ca="1">LeaveTracker[[#This Row],[Days]]&amp;" "&amp;LeaveTracker[[#This Row],[Type of Leave]]</f>
        <v>3 SL</v>
      </c>
      <c r="L1256" s="23">
        <f ca="1">NETWORKDAYS(LeaveTracker[[#This Row],[Start Date]],LeaveTracker[[#This Row],[End Date]],lstHolidays)</f>
        <v>3</v>
      </c>
      <c r="M1256" s="27"/>
    </row>
    <row r="1257" spans="1:13" ht="30" customHeight="1" x14ac:dyDescent="0.3">
      <c r="A1257" s="32">
        <v>1428</v>
      </c>
      <c r="B1257" s="31">
        <v>43803</v>
      </c>
      <c r="C1257" s="31">
        <v>43795</v>
      </c>
      <c r="D1257" s="20" t="s">
        <v>131</v>
      </c>
      <c r="E1257" s="66" t="str">
        <f>IF(ISBLANK(LeaveTracker[[#This Row],[Employee Name]]),"-----",VLOOKUP(LeaveTracker[[#This Row],[Employee Name]],'List of Employees'!$B$4:$H$767,7))</f>
        <v>FPTMNHS</v>
      </c>
      <c r="F1257" s="66" t="str">
        <f>IF(ISBLANK(LeaveTracker[[#This Row],[Employee Name]]),"-----",VLOOKUP(LeaveTracker[[#This Row],[Employee Name]],'List of Employees'!$B$4:$H$767,6))</f>
        <v>PERMANENT</v>
      </c>
      <c r="G1257" s="24">
        <v>43801</v>
      </c>
      <c r="H1257" s="24">
        <v>43803</v>
      </c>
      <c r="I1257" s="20" t="s">
        <v>297</v>
      </c>
      <c r="J1257" s="42" t="s">
        <v>105</v>
      </c>
      <c r="K1257" s="50" t="str">
        <f ca="1">LeaveTracker[[#This Row],[Days]]&amp;" "&amp;LeaveTracker[[#This Row],[Type of Leave]]</f>
        <v>3 OTHER</v>
      </c>
      <c r="L1257" s="23">
        <f ca="1">NETWORKDAYS(LeaveTracker[[#This Row],[Start Date]],LeaveTracker[[#This Row],[End Date]],lstHolidays)</f>
        <v>3</v>
      </c>
      <c r="M1257" s="27"/>
    </row>
    <row r="1258" spans="1:13" ht="30" customHeight="1" x14ac:dyDescent="0.3">
      <c r="A1258" s="32">
        <v>1429</v>
      </c>
      <c r="B1258" s="31">
        <v>43803</v>
      </c>
      <c r="C1258" s="31">
        <v>43753</v>
      </c>
      <c r="D1258" s="19" t="s">
        <v>614</v>
      </c>
      <c r="E1258" s="66" t="str">
        <f>IF(ISBLANK(LeaveTracker[[#This Row],[Employee Name]]),"-----",VLOOKUP(LeaveTracker[[#This Row],[Employee Name]],'List of Employees'!$B$4:$H$767,7))</f>
        <v>CBO</v>
      </c>
      <c r="F1258" s="66" t="str">
        <f>IF(ISBLANK(LeaveTracker[[#This Row],[Employee Name]]),"-----",VLOOKUP(LeaveTracker[[#This Row],[Employee Name]],'List of Employees'!$B$4:$H$767,6))</f>
        <v>PERMANENT</v>
      </c>
      <c r="G1258" s="21">
        <v>43760</v>
      </c>
      <c r="H1258" s="24">
        <v>43760</v>
      </c>
      <c r="I1258" s="20" t="s">
        <v>297</v>
      </c>
      <c r="J1258" s="42" t="s">
        <v>158</v>
      </c>
      <c r="K1258" s="50" t="str">
        <f ca="1">LeaveTracker[[#This Row],[Days]]&amp;" "&amp;LeaveTracker[[#This Row],[Type of Leave]]</f>
        <v>1 OTHER</v>
      </c>
      <c r="L1258" s="23">
        <f ca="1">NETWORKDAYS(LeaveTracker[[#This Row],[Start Date]],LeaveTracker[[#This Row],[End Date]],lstHolidays)</f>
        <v>1</v>
      </c>
      <c r="M1258" s="27"/>
    </row>
    <row r="1259" spans="1:13" ht="30" customHeight="1" x14ac:dyDescent="0.3">
      <c r="A1259" s="32">
        <v>1430</v>
      </c>
      <c r="B1259" s="31">
        <v>43819</v>
      </c>
      <c r="C1259" s="31">
        <v>43796</v>
      </c>
      <c r="D1259" s="20" t="s">
        <v>264</v>
      </c>
      <c r="E1259" s="66" t="str">
        <f>IF(ISBLANK(LeaveTracker[[#This Row],[Employee Name]]),"-----",VLOOKUP(LeaveTracker[[#This Row],[Employee Name]],'List of Employees'!$B$4:$H$767,7))</f>
        <v>MO</v>
      </c>
      <c r="F1259" s="66" t="str">
        <f>IF(ISBLANK(LeaveTracker[[#This Row],[Employee Name]]),"-----",VLOOKUP(LeaveTracker[[#This Row],[Employee Name]],'List of Employees'!$B$4:$H$767,6))</f>
        <v>PERMANENT</v>
      </c>
      <c r="G1259" s="24">
        <v>43791</v>
      </c>
      <c r="H1259" s="24">
        <v>43791</v>
      </c>
      <c r="I1259" s="20" t="s">
        <v>81</v>
      </c>
      <c r="K1259" s="50" t="str">
        <f ca="1">LeaveTracker[[#This Row],[Days]]&amp;" "&amp;LeaveTracker[[#This Row],[Type of Leave]]</f>
        <v>1 SL</v>
      </c>
      <c r="L1259" s="23">
        <f ca="1">NETWORKDAYS(LeaveTracker[[#This Row],[Start Date]],LeaveTracker[[#This Row],[End Date]],lstHolidays)</f>
        <v>1</v>
      </c>
      <c r="M1259" s="27"/>
    </row>
    <row r="1260" spans="1:13" ht="30" customHeight="1" x14ac:dyDescent="0.3">
      <c r="A1260" s="32">
        <v>1430</v>
      </c>
      <c r="B1260" s="31">
        <v>43819</v>
      </c>
      <c r="C1260" s="31">
        <v>43796</v>
      </c>
      <c r="D1260" s="20" t="s">
        <v>264</v>
      </c>
      <c r="E1260" s="66" t="str">
        <f>IF(ISBLANK(LeaveTracker[[#This Row],[Employee Name]]),"-----",VLOOKUP(LeaveTracker[[#This Row],[Employee Name]],'List of Employees'!$B$4:$H$767,7))</f>
        <v>MO</v>
      </c>
      <c r="F1260" s="66" t="str">
        <f>IF(ISBLANK(LeaveTracker[[#This Row],[Employee Name]]),"-----",VLOOKUP(LeaveTracker[[#This Row],[Employee Name]],'List of Employees'!$B$4:$H$767,6))</f>
        <v>PERMANENT</v>
      </c>
      <c r="G1260" s="24">
        <v>43794</v>
      </c>
      <c r="H1260" s="24">
        <v>43795</v>
      </c>
      <c r="I1260" s="20" t="s">
        <v>81</v>
      </c>
      <c r="K1260" s="50" t="str">
        <f ca="1">LeaveTracker[[#This Row],[Days]]&amp;" "&amp;LeaveTracker[[#This Row],[Type of Leave]]</f>
        <v>2 SL</v>
      </c>
      <c r="L1260" s="23">
        <f ca="1">NETWORKDAYS(LeaveTracker[[#This Row],[Start Date]],LeaveTracker[[#This Row],[End Date]],lstHolidays)</f>
        <v>2</v>
      </c>
      <c r="M1260" s="27"/>
    </row>
    <row r="1261" spans="1:13" ht="30" customHeight="1" x14ac:dyDescent="0.3">
      <c r="A1261" s="32">
        <v>1431</v>
      </c>
      <c r="B1261" s="31">
        <v>43819</v>
      </c>
      <c r="C1261" s="31">
        <v>43791</v>
      </c>
      <c r="D1261" s="19" t="s">
        <v>648</v>
      </c>
      <c r="E1261" s="66" t="str">
        <f>IF(ISBLANK(LeaveTracker[[#This Row],[Employee Name]]),"-----",VLOOKUP(LeaveTracker[[#This Row],[Employee Name]],'List of Employees'!$B$4:$H$767,7))</f>
        <v>ASSESSORS OFFICE</v>
      </c>
      <c r="F1261" s="66" t="str">
        <f>IF(ISBLANK(LeaveTracker[[#This Row],[Employee Name]]),"-----",VLOOKUP(LeaveTracker[[#This Row],[Employee Name]],'List of Employees'!$B$4:$H$767,6))</f>
        <v>PERMANENT</v>
      </c>
      <c r="G1261" s="24">
        <v>43788</v>
      </c>
      <c r="H1261" s="24">
        <v>43790</v>
      </c>
      <c r="I1261" s="20" t="s">
        <v>81</v>
      </c>
      <c r="K1261" s="50" t="str">
        <f ca="1">LeaveTracker[[#This Row],[Days]]&amp;" "&amp;LeaveTracker[[#This Row],[Type of Leave]]</f>
        <v>3 SL</v>
      </c>
      <c r="L1261" s="23">
        <f ca="1">NETWORKDAYS(LeaveTracker[[#This Row],[Start Date]],LeaveTracker[[#This Row],[End Date]],lstHolidays)</f>
        <v>3</v>
      </c>
      <c r="M1261" s="27"/>
    </row>
    <row r="1262" spans="1:13" ht="30" customHeight="1" x14ac:dyDescent="0.3">
      <c r="A1262" s="32">
        <v>1432</v>
      </c>
      <c r="B1262" s="31">
        <v>43819</v>
      </c>
      <c r="C1262" s="31">
        <v>43791</v>
      </c>
      <c r="D1262" s="19" t="s">
        <v>652</v>
      </c>
      <c r="E1262" s="66" t="str">
        <f>IF(ISBLANK(LeaveTracker[[#This Row],[Employee Name]]),"-----",VLOOKUP(LeaveTracker[[#This Row],[Employee Name]],'List of Employees'!$B$4:$H$767,7))</f>
        <v>ASSESSORS OFFICE</v>
      </c>
      <c r="F1262" s="66" t="str">
        <f>IF(ISBLANK(LeaveTracker[[#This Row],[Employee Name]]),"-----",VLOOKUP(LeaveTracker[[#This Row],[Employee Name]],'List of Employees'!$B$4:$H$767,6))</f>
        <v>PERMANENT</v>
      </c>
      <c r="G1262" s="24">
        <v>43788</v>
      </c>
      <c r="H1262" s="24">
        <v>43788</v>
      </c>
      <c r="I1262" s="20" t="s">
        <v>297</v>
      </c>
      <c r="J1262" s="42" t="s">
        <v>641</v>
      </c>
      <c r="K1262" s="50" t="str">
        <f ca="1">LeaveTracker[[#This Row],[Days]]&amp;" "&amp;LeaveTracker[[#This Row],[Type of Leave]]</f>
        <v>1 OTHER</v>
      </c>
      <c r="L1262" s="23">
        <f ca="1">NETWORKDAYS(LeaveTracker[[#This Row],[Start Date]],LeaveTracker[[#This Row],[End Date]],lstHolidays)</f>
        <v>1</v>
      </c>
      <c r="M1262" s="27"/>
    </row>
    <row r="1263" spans="1:13" ht="30" customHeight="1" x14ac:dyDescent="0.3">
      <c r="A1263" s="32">
        <v>1433</v>
      </c>
      <c r="B1263" s="31">
        <v>43819</v>
      </c>
      <c r="C1263" s="31">
        <v>43791</v>
      </c>
      <c r="D1263" s="19" t="s">
        <v>654</v>
      </c>
      <c r="E1263" s="66" t="str">
        <f>IF(ISBLANK(LeaveTracker[[#This Row],[Employee Name]]),"-----",VLOOKUP(LeaveTracker[[#This Row],[Employee Name]],'List of Employees'!$B$4:$H$767,7))</f>
        <v>ASSESSORS OFFICE</v>
      </c>
      <c r="F1263" s="66" t="str">
        <f>IF(ISBLANK(LeaveTracker[[#This Row],[Employee Name]]),"-----",VLOOKUP(LeaveTracker[[#This Row],[Employee Name]],'List of Employees'!$B$4:$H$767,6))</f>
        <v>PERMANENT</v>
      </c>
      <c r="G1263" s="24">
        <v>43789</v>
      </c>
      <c r="H1263" s="24">
        <v>43789</v>
      </c>
      <c r="I1263" s="20" t="s">
        <v>297</v>
      </c>
      <c r="J1263" s="42" t="s">
        <v>641</v>
      </c>
      <c r="K1263" s="50" t="str">
        <f ca="1">LeaveTracker[[#This Row],[Days]]&amp;" "&amp;LeaveTracker[[#This Row],[Type of Leave]]</f>
        <v>1 OTHER</v>
      </c>
      <c r="L1263" s="23">
        <f ca="1">NETWORKDAYS(LeaveTracker[[#This Row],[Start Date]],LeaveTracker[[#This Row],[End Date]],lstHolidays)</f>
        <v>1</v>
      </c>
      <c r="M1263" s="27"/>
    </row>
    <row r="1264" spans="1:13" ht="30" customHeight="1" x14ac:dyDescent="0.3">
      <c r="A1264" s="32">
        <v>1434</v>
      </c>
      <c r="B1264" s="31">
        <v>43819</v>
      </c>
      <c r="C1264" s="31">
        <v>43801</v>
      </c>
      <c r="D1264" s="20" t="s">
        <v>131</v>
      </c>
      <c r="E1264" s="66" t="str">
        <f>IF(ISBLANK(LeaveTracker[[#This Row],[Employee Name]]),"-----",VLOOKUP(LeaveTracker[[#This Row],[Employee Name]],'List of Employees'!$B$4:$H$767,7))</f>
        <v>FPTMNHS</v>
      </c>
      <c r="F1264" s="66" t="str">
        <f>IF(ISBLANK(LeaveTracker[[#This Row],[Employee Name]]),"-----",VLOOKUP(LeaveTracker[[#This Row],[Employee Name]],'List of Employees'!$B$4:$H$767,6))</f>
        <v>PERMANENT</v>
      </c>
      <c r="G1264" s="24">
        <v>43804</v>
      </c>
      <c r="H1264" s="24">
        <v>43805</v>
      </c>
      <c r="I1264" s="20" t="s">
        <v>297</v>
      </c>
      <c r="J1264" s="42" t="s">
        <v>1001</v>
      </c>
      <c r="K1264" s="50" t="str">
        <f ca="1">LeaveTracker[[#This Row],[Days]]&amp;" "&amp;LeaveTracker[[#This Row],[Type of Leave]]</f>
        <v>2 OTHER</v>
      </c>
      <c r="L1264" s="23">
        <f ca="1">NETWORKDAYS(LeaveTracker[[#This Row],[Start Date]],LeaveTracker[[#This Row],[End Date]],lstHolidays)</f>
        <v>2</v>
      </c>
      <c r="M1264" s="27"/>
    </row>
    <row r="1265" spans="1:13" ht="30" customHeight="1" x14ac:dyDescent="0.3">
      <c r="A1265" s="32">
        <v>1434</v>
      </c>
      <c r="B1265" s="31">
        <v>43819</v>
      </c>
      <c r="C1265" s="31">
        <v>43802</v>
      </c>
      <c r="D1265" s="20" t="s">
        <v>131</v>
      </c>
      <c r="E1265" s="66" t="str">
        <f>IF(ISBLANK(LeaveTracker[[#This Row],[Employee Name]]),"-----",VLOOKUP(LeaveTracker[[#This Row],[Employee Name]],'List of Employees'!$B$4:$H$767,7))</f>
        <v>FPTMNHS</v>
      </c>
      <c r="F1265" s="66" t="str">
        <f>IF(ISBLANK(LeaveTracker[[#This Row],[Employee Name]]),"-----",VLOOKUP(LeaveTracker[[#This Row],[Employee Name]],'List of Employees'!$B$4:$H$767,6))</f>
        <v>PERMANENT</v>
      </c>
      <c r="G1265" s="24">
        <v>43808</v>
      </c>
      <c r="H1265" s="24">
        <v>43810</v>
      </c>
      <c r="I1265" s="20" t="s">
        <v>297</v>
      </c>
      <c r="K1265" s="50" t="str">
        <f ca="1">LeaveTracker[[#This Row],[Days]]&amp;" "&amp;LeaveTracker[[#This Row],[Type of Leave]]</f>
        <v>3 OTHER</v>
      </c>
      <c r="L1265" s="23">
        <f ca="1">NETWORKDAYS(LeaveTracker[[#This Row],[Start Date]],LeaveTracker[[#This Row],[End Date]],lstHolidays)</f>
        <v>3</v>
      </c>
      <c r="M1265" s="27"/>
    </row>
    <row r="1266" spans="1:13" ht="30" customHeight="1" x14ac:dyDescent="0.3">
      <c r="A1266" s="32">
        <v>1435</v>
      </c>
      <c r="B1266" s="31">
        <v>43819</v>
      </c>
      <c r="C1266" s="31">
        <v>43791</v>
      </c>
      <c r="D1266" s="20" t="s">
        <v>654</v>
      </c>
      <c r="E1266" s="66" t="str">
        <f>IF(ISBLANK(LeaveTracker[[#This Row],[Employee Name]]),"-----",VLOOKUP(LeaveTracker[[#This Row],[Employee Name]],'List of Employees'!$B$4:$H$767,7))</f>
        <v>ASSESSORS OFFICE</v>
      </c>
      <c r="F1266" s="66" t="str">
        <f>IF(ISBLANK(LeaveTracker[[#This Row],[Employee Name]]),"-----",VLOOKUP(LeaveTracker[[#This Row],[Employee Name]],'List of Employees'!$B$4:$H$767,6))</f>
        <v>PERMANENT</v>
      </c>
      <c r="G1266" s="24">
        <v>43790</v>
      </c>
      <c r="H1266" s="24">
        <v>43791</v>
      </c>
      <c r="I1266" s="20" t="s">
        <v>81</v>
      </c>
      <c r="K1266" s="50" t="str">
        <f ca="1">LeaveTracker[[#This Row],[Days]]&amp;" "&amp;LeaveTracker[[#This Row],[Type of Leave]]</f>
        <v>2 SL</v>
      </c>
      <c r="L1266" s="23">
        <f ca="1">NETWORKDAYS(LeaveTracker[[#This Row],[Start Date]],LeaveTracker[[#This Row],[End Date]],lstHolidays)</f>
        <v>2</v>
      </c>
      <c r="M1266" s="27"/>
    </row>
    <row r="1267" spans="1:13" ht="30" customHeight="1" x14ac:dyDescent="0.3">
      <c r="A1267" s="32">
        <v>1436</v>
      </c>
      <c r="B1267" s="31">
        <v>43819</v>
      </c>
      <c r="C1267" s="31">
        <v>43809</v>
      </c>
      <c r="D1267" s="20" t="s">
        <v>469</v>
      </c>
      <c r="E1267" s="66" t="str">
        <f>IF(ISBLANK(LeaveTracker[[#This Row],[Employee Name]]),"-----",VLOOKUP(LeaveTracker[[#This Row],[Employee Name]],'List of Employees'!$B$4:$H$767,7))</f>
        <v>ASSESSORS OFFICE</v>
      </c>
      <c r="F1267" s="66" t="str">
        <f>IF(ISBLANK(LeaveTracker[[#This Row],[Employee Name]]),"-----",VLOOKUP(LeaveTracker[[#This Row],[Employee Name]],'List of Employees'!$B$4:$H$767,6))</f>
        <v>PERMANENT</v>
      </c>
      <c r="G1267" s="24">
        <v>43808</v>
      </c>
      <c r="H1267" s="24">
        <v>43808</v>
      </c>
      <c r="I1267" s="20" t="s">
        <v>81</v>
      </c>
      <c r="K1267" s="50" t="str">
        <f ca="1">LeaveTracker[[#This Row],[Days]]&amp;" "&amp;LeaveTracker[[#This Row],[Type of Leave]]</f>
        <v>1 SL</v>
      </c>
      <c r="L1267" s="23">
        <f ca="1">NETWORKDAYS(LeaveTracker[[#This Row],[Start Date]],LeaveTracker[[#This Row],[End Date]],lstHolidays)</f>
        <v>1</v>
      </c>
      <c r="M1267" s="27"/>
    </row>
    <row r="1268" spans="1:13" ht="30" customHeight="1" x14ac:dyDescent="0.3">
      <c r="A1268" s="32">
        <v>1437</v>
      </c>
      <c r="B1268" s="31">
        <v>43819</v>
      </c>
      <c r="C1268" s="31">
        <v>43810</v>
      </c>
      <c r="D1268" s="20" t="s">
        <v>654</v>
      </c>
      <c r="E1268" s="66" t="str">
        <f>IF(ISBLANK(LeaveTracker[[#This Row],[Employee Name]]),"-----",VLOOKUP(LeaveTracker[[#This Row],[Employee Name]],'List of Employees'!$B$4:$H$767,7))</f>
        <v>ASSESSORS OFFICE</v>
      </c>
      <c r="F1268" s="66" t="str">
        <f>IF(ISBLANK(LeaveTracker[[#This Row],[Employee Name]]),"-----",VLOOKUP(LeaveTracker[[#This Row],[Employee Name]],'List of Employees'!$B$4:$H$767,6))</f>
        <v>PERMANENT</v>
      </c>
      <c r="G1268" s="24">
        <v>43808</v>
      </c>
      <c r="H1268" s="24">
        <v>43808</v>
      </c>
      <c r="I1268" s="20" t="s">
        <v>81</v>
      </c>
      <c r="K1268" s="50" t="str">
        <f ca="1">LeaveTracker[[#This Row],[Days]]&amp;" "&amp;LeaveTracker[[#This Row],[Type of Leave]]</f>
        <v>1 SL</v>
      </c>
      <c r="L1268" s="23">
        <f ca="1">NETWORKDAYS(LeaveTracker[[#This Row],[Start Date]],LeaveTracker[[#This Row],[End Date]],lstHolidays)</f>
        <v>1</v>
      </c>
      <c r="M1268" s="27"/>
    </row>
    <row r="1269" spans="1:13" ht="30" customHeight="1" x14ac:dyDescent="0.3">
      <c r="A1269" s="32">
        <v>1438</v>
      </c>
      <c r="B1269" s="31">
        <v>43819</v>
      </c>
      <c r="C1269" s="31">
        <v>43801</v>
      </c>
      <c r="D1269" s="20" t="s">
        <v>340</v>
      </c>
      <c r="E1269" s="66" t="str">
        <f>IF(ISBLANK(LeaveTracker[[#This Row],[Employee Name]]),"-----",VLOOKUP(LeaveTracker[[#This Row],[Employee Name]],'List of Employees'!$B$4:$H$767,7))</f>
        <v>MO</v>
      </c>
      <c r="F1269" s="66" t="str">
        <f>IF(ISBLANK(LeaveTracker[[#This Row],[Employee Name]]),"-----",VLOOKUP(LeaveTracker[[#This Row],[Employee Name]],'List of Employees'!$B$4:$H$767,6))</f>
        <v>PERMANENT</v>
      </c>
      <c r="G1269" s="24">
        <v>43815</v>
      </c>
      <c r="H1269" s="24">
        <v>43819</v>
      </c>
      <c r="I1269" s="20" t="s">
        <v>297</v>
      </c>
      <c r="J1269" s="42" t="s">
        <v>1001</v>
      </c>
      <c r="K1269" s="50" t="str">
        <f ca="1">LeaveTracker[[#This Row],[Days]]&amp;" "&amp;LeaveTracker[[#This Row],[Type of Leave]]</f>
        <v>5 OTHER</v>
      </c>
      <c r="L1269" s="23">
        <f ca="1">NETWORKDAYS(LeaveTracker[[#This Row],[Start Date]],LeaveTracker[[#This Row],[End Date]],lstHolidays)</f>
        <v>5</v>
      </c>
      <c r="M1269" s="27"/>
    </row>
    <row r="1270" spans="1:13" ht="30" customHeight="1" x14ac:dyDescent="0.3">
      <c r="A1270" s="32">
        <v>1439</v>
      </c>
      <c r="B1270" s="31">
        <v>43819</v>
      </c>
      <c r="C1270" s="31">
        <v>43801</v>
      </c>
      <c r="D1270" s="20" t="s">
        <v>340</v>
      </c>
      <c r="E1270" s="66" t="str">
        <f>IF(ISBLANK(LeaveTracker[[#This Row],[Employee Name]]),"-----",VLOOKUP(LeaveTracker[[#This Row],[Employee Name]],'List of Employees'!$B$4:$H$767,7))</f>
        <v>MO</v>
      </c>
      <c r="F1270" s="66" t="str">
        <f>IF(ISBLANK(LeaveTracker[[#This Row],[Employee Name]]),"-----",VLOOKUP(LeaveTracker[[#This Row],[Employee Name]],'List of Employees'!$B$4:$H$767,6))</f>
        <v>PERMANENT</v>
      </c>
      <c r="G1270" s="24">
        <v>43794</v>
      </c>
      <c r="H1270" s="24">
        <v>43796</v>
      </c>
      <c r="I1270" s="20" t="s">
        <v>81</v>
      </c>
      <c r="K1270" s="50" t="str">
        <f ca="1">LeaveTracker[[#This Row],[Days]]&amp;" "&amp;LeaveTracker[[#This Row],[Type of Leave]]</f>
        <v>3 SL</v>
      </c>
      <c r="L1270" s="23">
        <f ca="1">NETWORKDAYS(LeaveTracker[[#This Row],[Start Date]],LeaveTracker[[#This Row],[End Date]],lstHolidays)</f>
        <v>3</v>
      </c>
      <c r="M1270" s="27"/>
    </row>
    <row r="1271" spans="1:13" ht="30" customHeight="1" x14ac:dyDescent="0.3">
      <c r="A1271" s="32">
        <v>1440</v>
      </c>
      <c r="B1271" s="31">
        <v>43819</v>
      </c>
      <c r="C1271" s="31">
        <v>43801</v>
      </c>
      <c r="D1271" s="19" t="s">
        <v>645</v>
      </c>
      <c r="E1271" s="66" t="str">
        <f>IF(ISBLANK(LeaveTracker[[#This Row],[Employee Name]]),"-----",VLOOKUP(LeaveTracker[[#This Row],[Employee Name]],'List of Employees'!$B$4:$H$767,7))</f>
        <v>INTEGRATED CENTRAL TERMINAL</v>
      </c>
      <c r="F1271" s="66" t="str">
        <f>IF(ISBLANK(LeaveTracker[[#This Row],[Employee Name]]),"-----",VLOOKUP(LeaveTracker[[#This Row],[Employee Name]],'List of Employees'!$B$4:$H$767,6))</f>
        <v>PERMANENT</v>
      </c>
      <c r="G1271" s="24">
        <v>43812</v>
      </c>
      <c r="H1271" s="24">
        <v>43812</v>
      </c>
      <c r="I1271" s="20" t="s">
        <v>297</v>
      </c>
      <c r="J1271" s="42" t="s">
        <v>1001</v>
      </c>
      <c r="K1271" s="50" t="str">
        <f ca="1">LeaveTracker[[#This Row],[Days]]&amp;" "&amp;LeaveTracker[[#This Row],[Type of Leave]]</f>
        <v>1 OTHER</v>
      </c>
      <c r="L1271" s="23">
        <f ca="1">NETWORKDAYS(LeaveTracker[[#This Row],[Start Date]],LeaveTracker[[#This Row],[End Date]],lstHolidays)</f>
        <v>1</v>
      </c>
      <c r="M1271" s="27"/>
    </row>
    <row r="1272" spans="1:13" ht="30" customHeight="1" x14ac:dyDescent="0.3">
      <c r="A1272" s="32">
        <v>1440</v>
      </c>
      <c r="B1272" s="31">
        <v>43819</v>
      </c>
      <c r="C1272" s="31">
        <v>43801</v>
      </c>
      <c r="D1272" s="19" t="s">
        <v>645</v>
      </c>
      <c r="E1272" s="66" t="str">
        <f>IF(ISBLANK(LeaveTracker[[#This Row],[Employee Name]]),"-----",VLOOKUP(LeaveTracker[[#This Row],[Employee Name]],'List of Employees'!$B$4:$H$767,7))</f>
        <v>INTEGRATED CENTRAL TERMINAL</v>
      </c>
      <c r="F1272" s="66" t="str">
        <f>IF(ISBLANK(LeaveTracker[[#This Row],[Employee Name]]),"-----",VLOOKUP(LeaveTracker[[#This Row],[Employee Name]],'List of Employees'!$B$4:$H$767,6))</f>
        <v>PERMANENT</v>
      </c>
      <c r="G1272" s="24">
        <v>43817</v>
      </c>
      <c r="H1272" s="24">
        <v>43817</v>
      </c>
      <c r="I1272" s="20" t="s">
        <v>297</v>
      </c>
      <c r="J1272" s="42" t="s">
        <v>1001</v>
      </c>
      <c r="K1272" s="50" t="str">
        <f ca="1">LeaveTracker[[#This Row],[Days]]&amp;" "&amp;LeaveTracker[[#This Row],[Type of Leave]]</f>
        <v>1 OTHER</v>
      </c>
      <c r="L1272" s="23">
        <f ca="1">NETWORKDAYS(LeaveTracker[[#This Row],[Start Date]],LeaveTracker[[#This Row],[End Date]],lstHolidays)</f>
        <v>1</v>
      </c>
      <c r="M1272" s="27"/>
    </row>
    <row r="1273" spans="1:13" ht="30" customHeight="1" x14ac:dyDescent="0.3">
      <c r="A1273" s="32">
        <v>1440</v>
      </c>
      <c r="B1273" s="31">
        <v>43819</v>
      </c>
      <c r="C1273" s="31">
        <v>43801</v>
      </c>
      <c r="D1273" s="19" t="s">
        <v>645</v>
      </c>
      <c r="E1273" s="66" t="str">
        <f>IF(ISBLANK(LeaveTracker[[#This Row],[Employee Name]]),"-----",VLOOKUP(LeaveTracker[[#This Row],[Employee Name]],'List of Employees'!$B$4:$H$767,7))</f>
        <v>INTEGRATED CENTRAL TERMINAL</v>
      </c>
      <c r="F1273" s="66" t="str">
        <f>IF(ISBLANK(LeaveTracker[[#This Row],[Employee Name]]),"-----",VLOOKUP(LeaveTracker[[#This Row],[Employee Name]],'List of Employees'!$B$4:$H$767,6))</f>
        <v>PERMANENT</v>
      </c>
      <c r="G1273" s="24">
        <v>43822</v>
      </c>
      <c r="H1273" s="24">
        <v>43822</v>
      </c>
      <c r="I1273" s="20" t="s">
        <v>297</v>
      </c>
      <c r="J1273" s="42" t="s">
        <v>1001</v>
      </c>
      <c r="K1273" s="50" t="str">
        <f ca="1">LeaveTracker[[#This Row],[Days]]&amp;" "&amp;LeaveTracker[[#This Row],[Type of Leave]]</f>
        <v>1 OTHER</v>
      </c>
      <c r="L1273" s="23">
        <f ca="1">NETWORKDAYS(LeaveTracker[[#This Row],[Start Date]],LeaveTracker[[#This Row],[End Date]],lstHolidays)</f>
        <v>1</v>
      </c>
      <c r="M1273" s="27"/>
    </row>
    <row r="1274" spans="1:13" ht="30" customHeight="1" x14ac:dyDescent="0.3">
      <c r="A1274" s="32">
        <v>1440</v>
      </c>
      <c r="B1274" s="31">
        <v>43819</v>
      </c>
      <c r="C1274" s="31">
        <v>43801</v>
      </c>
      <c r="D1274" s="19" t="s">
        <v>645</v>
      </c>
      <c r="E1274" s="66" t="str">
        <f>IF(ISBLANK(LeaveTracker[[#This Row],[Employee Name]]),"-----",VLOOKUP(LeaveTracker[[#This Row],[Employee Name]],'List of Employees'!$B$4:$H$767,7))</f>
        <v>INTEGRATED CENTRAL TERMINAL</v>
      </c>
      <c r="F1274" s="66" t="str">
        <f>IF(ISBLANK(LeaveTracker[[#This Row],[Employee Name]]),"-----",VLOOKUP(LeaveTracker[[#This Row],[Employee Name]],'List of Employees'!$B$4:$H$767,6))</f>
        <v>PERMANENT</v>
      </c>
      <c r="G1274" s="24">
        <v>43825</v>
      </c>
      <c r="H1274" s="24">
        <v>43826</v>
      </c>
      <c r="I1274" s="20" t="s">
        <v>297</v>
      </c>
      <c r="J1274" s="42" t="s">
        <v>1001</v>
      </c>
      <c r="K1274" s="50" t="str">
        <f ca="1">LeaveTracker[[#This Row],[Days]]&amp;" "&amp;LeaveTracker[[#This Row],[Type of Leave]]</f>
        <v>2 OTHER</v>
      </c>
      <c r="L1274" s="23">
        <f ca="1">NETWORKDAYS(LeaveTracker[[#This Row],[Start Date]],LeaveTracker[[#This Row],[End Date]],lstHolidays)</f>
        <v>2</v>
      </c>
      <c r="M1274" s="27"/>
    </row>
    <row r="1275" spans="1:13" ht="30" customHeight="1" x14ac:dyDescent="0.3">
      <c r="A1275" s="32">
        <v>1441</v>
      </c>
      <c r="B1275" s="31">
        <v>43819</v>
      </c>
      <c r="C1275" s="31">
        <v>43795</v>
      </c>
      <c r="D1275" s="19" t="s">
        <v>598</v>
      </c>
      <c r="E1275" s="66" t="str">
        <f>IF(ISBLANK(LeaveTracker[[#This Row],[Employee Name]]),"-----",VLOOKUP(LeaveTracker[[#This Row],[Employee Name]],'List of Employees'!$B$4:$H$767,7))</f>
        <v>EEO/ CITY MARKET</v>
      </c>
      <c r="F1275" s="66" t="str">
        <f>IF(ISBLANK(LeaveTracker[[#This Row],[Employee Name]]),"-----",VLOOKUP(LeaveTracker[[#This Row],[Employee Name]],'List of Employees'!$B$4:$H$767,6))</f>
        <v>PERMANENT</v>
      </c>
      <c r="G1275" s="24">
        <v>43788</v>
      </c>
      <c r="H1275" s="24">
        <v>43788</v>
      </c>
      <c r="I1275" s="20" t="s">
        <v>81</v>
      </c>
      <c r="K1275" s="50" t="str">
        <f ca="1">LeaveTracker[[#This Row],[Days]]&amp;" "&amp;LeaveTracker[[#This Row],[Type of Leave]]</f>
        <v>1 SL</v>
      </c>
      <c r="L1275" s="23">
        <f ca="1">NETWORKDAYS(LeaveTracker[[#This Row],[Start Date]],LeaveTracker[[#This Row],[End Date]],lstHolidays)</f>
        <v>1</v>
      </c>
      <c r="M1275" s="27"/>
    </row>
    <row r="1276" spans="1:13" ht="30" customHeight="1" x14ac:dyDescent="0.3">
      <c r="A1276" s="32">
        <v>1442</v>
      </c>
      <c r="B1276" s="31">
        <v>43819</v>
      </c>
      <c r="C1276" s="31">
        <v>43795</v>
      </c>
      <c r="D1276" s="19" t="s">
        <v>657</v>
      </c>
      <c r="E1276" s="66" t="str">
        <f>IF(ISBLANK(LeaveTracker[[#This Row],[Employee Name]]),"-----",VLOOKUP(LeaveTracker[[#This Row],[Employee Name]],'List of Employees'!$B$4:$H$767,7))</f>
        <v>CTO</v>
      </c>
      <c r="F1276" s="66" t="str">
        <f>IF(ISBLANK(LeaveTracker[[#This Row],[Employee Name]]),"-----",VLOOKUP(LeaveTracker[[#This Row],[Employee Name]],'List of Employees'!$B$4:$H$767,6))</f>
        <v>PERMANENT</v>
      </c>
      <c r="G1276" s="24">
        <v>43794</v>
      </c>
      <c r="H1276" s="24">
        <v>43794</v>
      </c>
      <c r="I1276" s="20" t="s">
        <v>81</v>
      </c>
      <c r="K1276" s="50" t="str">
        <f ca="1">LeaveTracker[[#This Row],[Days]]&amp;" "&amp;LeaveTracker[[#This Row],[Type of Leave]]</f>
        <v>1 SL</v>
      </c>
      <c r="L1276" s="23">
        <f ca="1">NETWORKDAYS(LeaveTracker[[#This Row],[Start Date]],LeaveTracker[[#This Row],[End Date]],lstHolidays)</f>
        <v>1</v>
      </c>
      <c r="M1276" s="27"/>
    </row>
    <row r="1277" spans="1:13" ht="30" customHeight="1" x14ac:dyDescent="0.3">
      <c r="A1277" s="32">
        <v>1443</v>
      </c>
      <c r="B1277" s="31">
        <v>43819</v>
      </c>
      <c r="C1277" s="31">
        <v>43801</v>
      </c>
      <c r="D1277" s="19" t="s">
        <v>659</v>
      </c>
      <c r="E1277" s="66" t="str">
        <f>IF(ISBLANK(LeaveTracker[[#This Row],[Employee Name]]),"-----",VLOOKUP(LeaveTracker[[#This Row],[Employee Name]],'List of Employees'!$B$4:$H$767,7))</f>
        <v>CCT</v>
      </c>
      <c r="F1277" s="66" t="str">
        <f>IF(ISBLANK(LeaveTracker[[#This Row],[Employee Name]]),"-----",VLOOKUP(LeaveTracker[[#This Row],[Employee Name]],'List of Employees'!$B$4:$H$767,6))</f>
        <v>PERMANENT</v>
      </c>
      <c r="G1277" s="24">
        <v>43811</v>
      </c>
      <c r="H1277" s="24">
        <v>43811</v>
      </c>
      <c r="I1277" s="20" t="s">
        <v>82</v>
      </c>
      <c r="K1277" s="50" t="str">
        <f ca="1">LeaveTracker[[#This Row],[Days]]&amp;" "&amp;LeaveTracker[[#This Row],[Type of Leave]]</f>
        <v>1 VL</v>
      </c>
      <c r="L1277" s="23">
        <f ca="1">NETWORKDAYS(LeaveTracker[[#This Row],[Start Date]],LeaveTracker[[#This Row],[End Date]],lstHolidays)</f>
        <v>1</v>
      </c>
      <c r="M1277" s="27"/>
    </row>
    <row r="1278" spans="1:13" ht="30" customHeight="1" x14ac:dyDescent="0.3">
      <c r="A1278" s="32">
        <v>1444</v>
      </c>
      <c r="B1278" s="31">
        <v>43819</v>
      </c>
      <c r="C1278" s="31">
        <v>43767</v>
      </c>
      <c r="D1278" s="20" t="s">
        <v>648</v>
      </c>
      <c r="E1278" s="66" t="str">
        <f>IF(ISBLANK(LeaveTracker[[#This Row],[Employee Name]]),"-----",VLOOKUP(LeaveTracker[[#This Row],[Employee Name]],'List of Employees'!$B$4:$H$767,7))</f>
        <v>ASSESSORS OFFICE</v>
      </c>
      <c r="F1278" s="66" t="str">
        <f>IF(ISBLANK(LeaveTracker[[#This Row],[Employee Name]]),"-----",VLOOKUP(LeaveTracker[[#This Row],[Employee Name]],'List of Employees'!$B$4:$H$767,6))</f>
        <v>PERMANENT</v>
      </c>
      <c r="G1278" s="24">
        <v>43761</v>
      </c>
      <c r="H1278" s="24">
        <v>43763</v>
      </c>
      <c r="I1278" s="20" t="s">
        <v>81</v>
      </c>
      <c r="K1278" s="50" t="str">
        <f ca="1">LeaveTracker[[#This Row],[Days]]&amp;" "&amp;LeaveTracker[[#This Row],[Type of Leave]]</f>
        <v>3 SL</v>
      </c>
      <c r="L1278" s="23">
        <f ca="1">NETWORKDAYS(LeaveTracker[[#This Row],[Start Date]],LeaveTracker[[#This Row],[End Date]],lstHolidays)</f>
        <v>3</v>
      </c>
      <c r="M1278" s="27"/>
    </row>
    <row r="1279" spans="1:13" ht="30" customHeight="1" x14ac:dyDescent="0.3">
      <c r="A1279" s="32">
        <v>1445</v>
      </c>
      <c r="B1279" s="31">
        <v>43819</v>
      </c>
      <c r="C1279" s="31">
        <v>43801</v>
      </c>
      <c r="D1279" s="19" t="s">
        <v>337</v>
      </c>
      <c r="E1279" s="66" t="str">
        <f>IF(ISBLANK(LeaveTracker[[#This Row],[Employee Name]]),"-----",VLOOKUP(LeaveTracker[[#This Row],[Employee Name]],'List of Employees'!$B$4:$H$767,7))</f>
        <v>COMELEC</v>
      </c>
      <c r="F1279" s="66" t="str">
        <f>IF(ISBLANK(LeaveTracker[[#This Row],[Employee Name]]),"-----",VLOOKUP(LeaveTracker[[#This Row],[Employee Name]],'List of Employees'!$B$4:$H$767,6))</f>
        <v>PERMANENT</v>
      </c>
      <c r="G1279" s="24">
        <v>43797</v>
      </c>
      <c r="H1279" s="24">
        <v>43798</v>
      </c>
      <c r="I1279" s="20" t="s">
        <v>81</v>
      </c>
      <c r="K1279" s="50" t="str">
        <f ca="1">LeaveTracker[[#This Row],[Days]]&amp;" "&amp;LeaveTracker[[#This Row],[Type of Leave]]</f>
        <v>2 SL</v>
      </c>
      <c r="L1279" s="23">
        <f ca="1">NETWORKDAYS(LeaveTracker[[#This Row],[Start Date]],LeaveTracker[[#This Row],[End Date]],lstHolidays)</f>
        <v>2</v>
      </c>
      <c r="M1279" s="27"/>
    </row>
    <row r="1280" spans="1:13" ht="30" customHeight="1" x14ac:dyDescent="0.3">
      <c r="A1280" s="32">
        <v>1446</v>
      </c>
      <c r="B1280" s="31">
        <v>43819</v>
      </c>
      <c r="C1280" s="31">
        <v>43808</v>
      </c>
      <c r="D1280" s="19" t="s">
        <v>663</v>
      </c>
      <c r="E1280" s="66" t="str">
        <f>IF(ISBLANK(LeaveTracker[[#This Row],[Employee Name]]),"-----",VLOOKUP(LeaveTracker[[#This Row],[Employee Name]],'List of Employees'!$B$4:$H$767,7))</f>
        <v>AGRICULTURE OFFICE</v>
      </c>
      <c r="F1280" s="66" t="str">
        <f>IF(ISBLANK(LeaveTracker[[#This Row],[Employee Name]]),"-----",VLOOKUP(LeaveTracker[[#This Row],[Employee Name]],'List of Employees'!$B$4:$H$767,6))</f>
        <v>PERMANENT</v>
      </c>
      <c r="G1280" s="24">
        <v>43819</v>
      </c>
      <c r="H1280" s="24">
        <v>43819</v>
      </c>
      <c r="I1280" s="20" t="s">
        <v>297</v>
      </c>
      <c r="K1280" s="50" t="str">
        <f ca="1">LeaveTracker[[#This Row],[Days]]&amp;" "&amp;LeaveTracker[[#This Row],[Type of Leave]]</f>
        <v>1 OTHER</v>
      </c>
      <c r="L1280" s="23">
        <f ca="1">NETWORKDAYS(LeaveTracker[[#This Row],[Start Date]],LeaveTracker[[#This Row],[End Date]],lstHolidays)</f>
        <v>1</v>
      </c>
      <c r="M1280" s="27"/>
    </row>
    <row r="1281" spans="1:13" ht="30" customHeight="1" x14ac:dyDescent="0.3">
      <c r="A1281" s="32">
        <v>1447</v>
      </c>
      <c r="B1281" s="31">
        <v>43819</v>
      </c>
      <c r="C1281" s="31">
        <v>43808</v>
      </c>
      <c r="D1281" s="19" t="s">
        <v>663</v>
      </c>
      <c r="E1281" s="66" t="str">
        <f>IF(ISBLANK(LeaveTracker[[#This Row],[Employee Name]]),"-----",VLOOKUP(LeaveTracker[[#This Row],[Employee Name]],'List of Employees'!$B$4:$H$767,7))</f>
        <v>AGRICULTURE OFFICE</v>
      </c>
      <c r="F1281" s="66" t="str">
        <f>IF(ISBLANK(LeaveTracker[[#This Row],[Employee Name]]),"-----",VLOOKUP(LeaveTracker[[#This Row],[Employee Name]],'List of Employees'!$B$4:$H$767,6))</f>
        <v>PERMANENT</v>
      </c>
      <c r="G1281" s="24">
        <v>43817</v>
      </c>
      <c r="H1281" s="24">
        <v>43818</v>
      </c>
      <c r="I1281" s="20" t="s">
        <v>82</v>
      </c>
      <c r="K1281" s="50" t="str">
        <f ca="1">LeaveTracker[[#This Row],[Days]]&amp;" "&amp;LeaveTracker[[#This Row],[Type of Leave]]</f>
        <v>2 VL</v>
      </c>
      <c r="L1281" s="23">
        <f ca="1">NETWORKDAYS(LeaveTracker[[#This Row],[Start Date]],LeaveTracker[[#This Row],[End Date]],lstHolidays)</f>
        <v>2</v>
      </c>
      <c r="M1281" s="27"/>
    </row>
    <row r="1282" spans="1:13" ht="30" customHeight="1" x14ac:dyDescent="0.3">
      <c r="A1282" s="32">
        <v>1448</v>
      </c>
      <c r="B1282" s="31">
        <v>43819</v>
      </c>
      <c r="C1282" s="31">
        <v>43808</v>
      </c>
      <c r="D1282" s="20" t="s">
        <v>776</v>
      </c>
      <c r="E1282" s="66" t="str">
        <f>IF(ISBLANK(LeaveTracker[[#This Row],[Employee Name]]),"-----",VLOOKUP(LeaveTracker[[#This Row],[Employee Name]],'List of Employees'!$B$4:$H$767,7))</f>
        <v>AGRICULTURE OFFICE</v>
      </c>
      <c r="F1282" s="66" t="str">
        <f>IF(ISBLANK(LeaveTracker[[#This Row],[Employee Name]]),"-----",VLOOKUP(LeaveTracker[[#This Row],[Employee Name]],'List of Employees'!$B$4:$H$767,6))</f>
        <v>PERMANENT</v>
      </c>
      <c r="G1282" s="24">
        <v>43805</v>
      </c>
      <c r="H1282" s="24">
        <v>43805</v>
      </c>
      <c r="I1282" s="20" t="s">
        <v>81</v>
      </c>
      <c r="K1282" s="50" t="str">
        <f ca="1">LeaveTracker[[#This Row],[Days]]&amp;" "&amp;LeaveTracker[[#This Row],[Type of Leave]]</f>
        <v>1 SL</v>
      </c>
      <c r="L1282" s="23">
        <f ca="1">NETWORKDAYS(LeaveTracker[[#This Row],[Start Date]],LeaveTracker[[#This Row],[End Date]],lstHolidays)</f>
        <v>1</v>
      </c>
      <c r="M1282" s="27"/>
    </row>
    <row r="1283" spans="1:13" ht="30" customHeight="1" x14ac:dyDescent="0.3">
      <c r="A1283" s="32">
        <v>1449</v>
      </c>
      <c r="B1283" s="31">
        <v>43819</v>
      </c>
      <c r="C1283" s="31">
        <v>43801</v>
      </c>
      <c r="D1283" s="19" t="s">
        <v>434</v>
      </c>
      <c r="E1283" s="66" t="str">
        <f>IF(ISBLANK(LeaveTracker[[#This Row],[Employee Name]]),"-----",VLOOKUP(LeaveTracker[[#This Row],[Employee Name]],'List of Employees'!$B$4:$H$767,7))</f>
        <v>INTERNAL</v>
      </c>
      <c r="F1283" s="66" t="str">
        <f>IF(ISBLANK(LeaveTracker[[#This Row],[Employee Name]]),"-----",VLOOKUP(LeaveTracker[[#This Row],[Employee Name]],'List of Employees'!$B$4:$H$767,6))</f>
        <v>PERMANENT</v>
      </c>
      <c r="G1283" s="24">
        <v>43787</v>
      </c>
      <c r="H1283" s="24">
        <v>43791</v>
      </c>
      <c r="I1283" s="20" t="s">
        <v>297</v>
      </c>
      <c r="J1283" s="42" t="s">
        <v>298</v>
      </c>
      <c r="K1283" s="50" t="str">
        <f ca="1">LeaveTracker[[#This Row],[Days]]&amp;" "&amp;LeaveTracker[[#This Row],[Type of Leave]]</f>
        <v>5 OTHER</v>
      </c>
      <c r="L1283" s="23">
        <f ca="1">NETWORKDAYS(LeaveTracker[[#This Row],[Start Date]],LeaveTracker[[#This Row],[End Date]],lstHolidays)</f>
        <v>5</v>
      </c>
      <c r="M1283" s="27"/>
    </row>
    <row r="1284" spans="1:13" ht="30" customHeight="1" x14ac:dyDescent="0.3">
      <c r="A1284" s="32">
        <v>1449</v>
      </c>
      <c r="B1284" s="31">
        <v>43819</v>
      </c>
      <c r="C1284" s="31">
        <v>43801</v>
      </c>
      <c r="D1284" s="19" t="s">
        <v>434</v>
      </c>
      <c r="E1284" s="66" t="str">
        <f>IF(ISBLANK(LeaveTracker[[#This Row],[Employee Name]]),"-----",VLOOKUP(LeaveTracker[[#This Row],[Employee Name]],'List of Employees'!$B$4:$H$767,7))</f>
        <v>INTERNAL</v>
      </c>
      <c r="F1284" s="66" t="str">
        <f>IF(ISBLANK(LeaveTracker[[#This Row],[Employee Name]]),"-----",VLOOKUP(LeaveTracker[[#This Row],[Employee Name]],'List of Employees'!$B$4:$H$767,6))</f>
        <v>PERMANENT</v>
      </c>
      <c r="G1284" s="24">
        <v>43794</v>
      </c>
      <c r="H1284" s="24">
        <v>43795</v>
      </c>
      <c r="I1284" s="20" t="s">
        <v>297</v>
      </c>
      <c r="J1284" s="42" t="s">
        <v>298</v>
      </c>
      <c r="K1284" s="50" t="str">
        <f ca="1">LeaveTracker[[#This Row],[Days]]&amp;" "&amp;LeaveTracker[[#This Row],[Type of Leave]]</f>
        <v>2 OTHER</v>
      </c>
      <c r="L1284" s="23">
        <f ca="1">NETWORKDAYS(LeaveTracker[[#This Row],[Start Date]],LeaveTracker[[#This Row],[End Date]],lstHolidays)</f>
        <v>2</v>
      </c>
      <c r="M1284" s="27"/>
    </row>
    <row r="1285" spans="1:13" ht="30" customHeight="1" x14ac:dyDescent="0.3">
      <c r="A1285" s="32">
        <v>1450</v>
      </c>
      <c r="B1285" s="31">
        <v>43819</v>
      </c>
      <c r="C1285" s="31">
        <v>43801</v>
      </c>
      <c r="D1285" s="19" t="s">
        <v>434</v>
      </c>
      <c r="E1285" s="66" t="str">
        <f>IF(ISBLANK(LeaveTracker[[#This Row],[Employee Name]]),"-----",VLOOKUP(LeaveTracker[[#This Row],[Employee Name]],'List of Employees'!$B$4:$H$767,7))</f>
        <v>INTERNAL</v>
      </c>
      <c r="F1285" s="66" t="str">
        <f>IF(ISBLANK(LeaveTracker[[#This Row],[Employee Name]]),"-----",VLOOKUP(LeaveTracker[[#This Row],[Employee Name]],'List of Employees'!$B$4:$H$767,6))</f>
        <v>PERMANENT</v>
      </c>
      <c r="G1285" s="24">
        <v>43796</v>
      </c>
      <c r="H1285" s="24">
        <v>43797</v>
      </c>
      <c r="I1285" s="20" t="s">
        <v>81</v>
      </c>
      <c r="K1285" s="50" t="str">
        <f ca="1">LeaveTracker[[#This Row],[Days]]&amp;" "&amp;LeaveTracker[[#This Row],[Type of Leave]]</f>
        <v>2 SL</v>
      </c>
      <c r="L1285" s="23">
        <f ca="1">NETWORKDAYS(LeaveTracker[[#This Row],[Start Date]],LeaveTracker[[#This Row],[End Date]],lstHolidays)</f>
        <v>2</v>
      </c>
      <c r="M1285" s="27"/>
    </row>
    <row r="1286" spans="1:13" ht="30" customHeight="1" x14ac:dyDescent="0.3">
      <c r="A1286" s="32">
        <v>1451</v>
      </c>
      <c r="B1286" s="31">
        <v>43819</v>
      </c>
      <c r="C1286" s="31">
        <v>43801</v>
      </c>
      <c r="D1286" s="20" t="s">
        <v>434</v>
      </c>
      <c r="E1286" s="66" t="str">
        <f>IF(ISBLANK(LeaveTracker[[#This Row],[Employee Name]]),"-----",VLOOKUP(LeaveTracker[[#This Row],[Employee Name]],'List of Employees'!$B$4:$H$767,7))</f>
        <v>INTERNAL</v>
      </c>
      <c r="F1286" s="66" t="str">
        <f>IF(ISBLANK(LeaveTracker[[#This Row],[Employee Name]]),"-----",VLOOKUP(LeaveTracker[[#This Row],[Employee Name]],'List of Employees'!$B$4:$H$767,6))</f>
        <v>PERMANENT</v>
      </c>
      <c r="G1286" s="24">
        <v>43774</v>
      </c>
      <c r="H1286" s="24">
        <v>43774</v>
      </c>
      <c r="I1286" s="20" t="s">
        <v>81</v>
      </c>
      <c r="K1286" s="50" t="str">
        <f ca="1">LeaveTracker[[#This Row],[Days]]&amp;" "&amp;LeaveTracker[[#This Row],[Type of Leave]]</f>
        <v>1 SL</v>
      </c>
      <c r="L1286" s="23">
        <f ca="1">NETWORKDAYS(LeaveTracker[[#This Row],[Start Date]],LeaveTracker[[#This Row],[End Date]],lstHolidays)</f>
        <v>1</v>
      </c>
      <c r="M1286" s="27"/>
    </row>
    <row r="1287" spans="1:13" ht="30" customHeight="1" x14ac:dyDescent="0.3">
      <c r="A1287" s="32">
        <v>1451</v>
      </c>
      <c r="B1287" s="31">
        <v>43819</v>
      </c>
      <c r="C1287" s="31">
        <v>43801</v>
      </c>
      <c r="D1287" s="20" t="s">
        <v>434</v>
      </c>
      <c r="E1287" s="66" t="str">
        <f>IF(ISBLANK(LeaveTracker[[#This Row],[Employee Name]]),"-----",VLOOKUP(LeaveTracker[[#This Row],[Employee Name]],'List of Employees'!$B$4:$H$767,7))</f>
        <v>INTERNAL</v>
      </c>
      <c r="F1287" s="66" t="str">
        <f>IF(ISBLANK(LeaveTracker[[#This Row],[Employee Name]]),"-----",VLOOKUP(LeaveTracker[[#This Row],[Employee Name]],'List of Employees'!$B$4:$H$767,6))</f>
        <v>PERMANENT</v>
      </c>
      <c r="G1287" s="24">
        <v>43782</v>
      </c>
      <c r="H1287" s="24">
        <v>43782</v>
      </c>
      <c r="I1287" s="19" t="s">
        <v>81</v>
      </c>
      <c r="K1287" s="50" t="str">
        <f ca="1">LeaveTracker[[#This Row],[Days]]&amp;" "&amp;LeaveTracker[[#This Row],[Type of Leave]]</f>
        <v>1 SL</v>
      </c>
      <c r="L1287" s="23">
        <f ca="1">NETWORKDAYS(LeaveTracker[[#This Row],[Start Date]],LeaveTracker[[#This Row],[End Date]],lstHolidays)</f>
        <v>1</v>
      </c>
      <c r="M1287" s="27"/>
    </row>
    <row r="1288" spans="1:13" ht="30" customHeight="1" x14ac:dyDescent="0.3">
      <c r="A1288" s="32">
        <v>1452</v>
      </c>
      <c r="B1288" s="31">
        <v>43819</v>
      </c>
      <c r="C1288" s="31">
        <v>43808</v>
      </c>
      <c r="D1288" s="19" t="s">
        <v>264</v>
      </c>
      <c r="E1288" s="66" t="str">
        <f>IF(ISBLANK(LeaveTracker[[#This Row],[Employee Name]]),"-----",VLOOKUP(LeaveTracker[[#This Row],[Employee Name]],'List of Employees'!$B$4:$H$767,7))</f>
        <v>MO</v>
      </c>
      <c r="F1288" s="66" t="str">
        <f>IF(ISBLANK(LeaveTracker[[#This Row],[Employee Name]]),"-----",VLOOKUP(LeaveTracker[[#This Row],[Employee Name]],'List of Employees'!$B$4:$H$767,6))</f>
        <v>PERMANENT</v>
      </c>
      <c r="G1288" s="24">
        <v>43825</v>
      </c>
      <c r="H1288" s="24">
        <v>43826</v>
      </c>
      <c r="I1288" s="20" t="s">
        <v>297</v>
      </c>
      <c r="J1288" s="42" t="s">
        <v>1001</v>
      </c>
      <c r="K1288" s="50" t="str">
        <f ca="1">LeaveTracker[[#This Row],[Days]]&amp;" "&amp;LeaveTracker[[#This Row],[Type of Leave]]</f>
        <v>2 OTHER</v>
      </c>
      <c r="L1288" s="23">
        <f ca="1">NETWORKDAYS(LeaveTracker[[#This Row],[Start Date]],LeaveTracker[[#This Row],[End Date]],lstHolidays)</f>
        <v>2</v>
      </c>
      <c r="M1288" s="27"/>
    </row>
    <row r="1289" spans="1:13" ht="30" customHeight="1" x14ac:dyDescent="0.3">
      <c r="A1289" s="32">
        <v>1453</v>
      </c>
      <c r="B1289" s="31">
        <v>43819</v>
      </c>
      <c r="C1289" s="31">
        <v>43801</v>
      </c>
      <c r="D1289" s="19" t="s">
        <v>668</v>
      </c>
      <c r="E1289" s="66" t="str">
        <f>IF(ISBLANK(LeaveTracker[[#This Row],[Employee Name]]),"-----",VLOOKUP(LeaveTracker[[#This Row],[Employee Name]],'List of Employees'!$B$4:$H$767,7))</f>
        <v>SP</v>
      </c>
      <c r="F1289" s="66" t="str">
        <f>IF(ISBLANK(LeaveTracker[[#This Row],[Employee Name]]),"-----",VLOOKUP(LeaveTracker[[#This Row],[Employee Name]],'List of Employees'!$B$4:$H$767,6))</f>
        <v>PERMANENT</v>
      </c>
      <c r="G1289" s="24">
        <v>43818</v>
      </c>
      <c r="H1289" s="24">
        <v>43819</v>
      </c>
      <c r="I1289" s="20" t="s">
        <v>82</v>
      </c>
      <c r="K1289" s="50" t="str">
        <f ca="1">LeaveTracker[[#This Row],[Days]]&amp;" "&amp;LeaveTracker[[#This Row],[Type of Leave]]</f>
        <v>2 VL</v>
      </c>
      <c r="L1289" s="23">
        <f ca="1">NETWORKDAYS(LeaveTracker[[#This Row],[Start Date]],LeaveTracker[[#This Row],[End Date]],lstHolidays)</f>
        <v>2</v>
      </c>
      <c r="M1289" s="27"/>
    </row>
    <row r="1290" spans="1:13" ht="30" customHeight="1" x14ac:dyDescent="0.3">
      <c r="A1290" s="32">
        <v>1453</v>
      </c>
      <c r="B1290" s="31">
        <v>43819</v>
      </c>
      <c r="C1290" s="31">
        <v>43801</v>
      </c>
      <c r="D1290" s="19" t="s">
        <v>668</v>
      </c>
      <c r="E1290" s="66" t="str">
        <f>IF(ISBLANK(LeaveTracker[[#This Row],[Employee Name]]),"-----",VLOOKUP(LeaveTracker[[#This Row],[Employee Name]],'List of Employees'!$B$4:$H$767,7))</f>
        <v>SP</v>
      </c>
      <c r="F1290" s="66" t="str">
        <f>IF(ISBLANK(LeaveTracker[[#This Row],[Employee Name]]),"-----",VLOOKUP(LeaveTracker[[#This Row],[Employee Name]],'List of Employees'!$B$4:$H$767,6))</f>
        <v>PERMANENT</v>
      </c>
      <c r="G1290" s="24">
        <v>43822</v>
      </c>
      <c r="H1290" s="24">
        <v>43822</v>
      </c>
      <c r="I1290" s="20" t="s">
        <v>82</v>
      </c>
      <c r="K1290" s="50" t="str">
        <f ca="1">LeaveTracker[[#This Row],[Days]]&amp;" "&amp;LeaveTracker[[#This Row],[Type of Leave]]</f>
        <v>1 VL</v>
      </c>
      <c r="L1290" s="23">
        <f ca="1">NETWORKDAYS(LeaveTracker[[#This Row],[Start Date]],LeaveTracker[[#This Row],[End Date]],lstHolidays)</f>
        <v>1</v>
      </c>
      <c r="M1290" s="27"/>
    </row>
    <row r="1291" spans="1:13" ht="30" customHeight="1" x14ac:dyDescent="0.3">
      <c r="A1291" s="32">
        <v>1453</v>
      </c>
      <c r="B1291" s="31">
        <v>43819</v>
      </c>
      <c r="C1291" s="31">
        <v>43801</v>
      </c>
      <c r="D1291" s="19" t="s">
        <v>668</v>
      </c>
      <c r="E1291" s="66" t="str">
        <f>IF(ISBLANK(LeaveTracker[[#This Row],[Employee Name]]),"-----",VLOOKUP(LeaveTracker[[#This Row],[Employee Name]],'List of Employees'!$B$4:$H$767,7))</f>
        <v>SP</v>
      </c>
      <c r="F1291" s="66" t="str">
        <f>IF(ISBLANK(LeaveTracker[[#This Row],[Employee Name]]),"-----",VLOOKUP(LeaveTracker[[#This Row],[Employee Name]],'List of Employees'!$B$4:$H$767,6))</f>
        <v>PERMANENT</v>
      </c>
      <c r="G1291" s="24">
        <v>43825</v>
      </c>
      <c r="H1291" s="24">
        <v>43826</v>
      </c>
      <c r="I1291" s="20" t="s">
        <v>82</v>
      </c>
      <c r="K1291" s="50" t="str">
        <f ca="1">LeaveTracker[[#This Row],[Days]]&amp;" "&amp;LeaveTracker[[#This Row],[Type of Leave]]</f>
        <v>2 VL</v>
      </c>
      <c r="L1291" s="23">
        <f ca="1">NETWORKDAYS(LeaveTracker[[#This Row],[Start Date]],LeaveTracker[[#This Row],[End Date]],lstHolidays)</f>
        <v>2</v>
      </c>
      <c r="M1291" s="27"/>
    </row>
    <row r="1292" spans="1:13" ht="30" customHeight="1" x14ac:dyDescent="0.3">
      <c r="A1292" s="32">
        <v>1454</v>
      </c>
      <c r="B1292" s="31">
        <v>43819</v>
      </c>
      <c r="C1292" s="31">
        <v>43804</v>
      </c>
      <c r="D1292" s="19" t="s">
        <v>357</v>
      </c>
      <c r="E1292" s="66" t="str">
        <f>IF(ISBLANK(LeaveTracker[[#This Row],[Employee Name]]),"-----",VLOOKUP(LeaveTracker[[#This Row],[Employee Name]],'List of Employees'!$B$4:$H$767,7))</f>
        <v>VMO</v>
      </c>
      <c r="F1292" s="66" t="str">
        <f>IF(ISBLANK(LeaveTracker[[#This Row],[Employee Name]]),"-----",VLOOKUP(LeaveTracker[[#This Row],[Employee Name]],'List of Employees'!$B$4:$H$767,6))</f>
        <v>PERMANENT</v>
      </c>
      <c r="G1292" s="24">
        <v>43825</v>
      </c>
      <c r="H1292" s="24">
        <v>43826</v>
      </c>
      <c r="I1292" s="20" t="s">
        <v>82</v>
      </c>
      <c r="K1292" s="50" t="str">
        <f ca="1">LeaveTracker[[#This Row],[Days]]&amp;" "&amp;LeaveTracker[[#This Row],[Type of Leave]]</f>
        <v>2 VL</v>
      </c>
      <c r="L1292" s="23">
        <f ca="1">NETWORKDAYS(LeaveTracker[[#This Row],[Start Date]],LeaveTracker[[#This Row],[End Date]],lstHolidays)</f>
        <v>2</v>
      </c>
      <c r="M1292" s="27"/>
    </row>
    <row r="1293" spans="1:13" ht="30" customHeight="1" x14ac:dyDescent="0.3">
      <c r="A1293" s="32">
        <v>1455</v>
      </c>
      <c r="B1293" s="31">
        <v>43819</v>
      </c>
      <c r="C1293" s="31">
        <v>43804</v>
      </c>
      <c r="D1293" s="19" t="s">
        <v>357</v>
      </c>
      <c r="E1293" s="66" t="str">
        <f>IF(ISBLANK(LeaveTracker[[#This Row],[Employee Name]]),"-----",VLOOKUP(LeaveTracker[[#This Row],[Employee Name]],'List of Employees'!$B$4:$H$767,7))</f>
        <v>VMO</v>
      </c>
      <c r="F1293" s="66" t="str">
        <f>IF(ISBLANK(LeaveTracker[[#This Row],[Employee Name]]),"-----",VLOOKUP(LeaveTracker[[#This Row],[Employee Name]],'List of Employees'!$B$4:$H$767,6))</f>
        <v>PERMANENT</v>
      </c>
      <c r="G1293" s="24">
        <v>43810</v>
      </c>
      <c r="H1293" s="24">
        <v>43811</v>
      </c>
      <c r="I1293" s="20" t="s">
        <v>297</v>
      </c>
      <c r="J1293" s="42" t="s">
        <v>1001</v>
      </c>
      <c r="K1293" s="50" t="str">
        <f ca="1">LeaveTracker[[#This Row],[Days]]&amp;" "&amp;LeaveTracker[[#This Row],[Type of Leave]]</f>
        <v>2 OTHER</v>
      </c>
      <c r="L1293" s="23">
        <f ca="1">NETWORKDAYS(LeaveTracker[[#This Row],[Start Date]],LeaveTracker[[#This Row],[End Date]],lstHolidays)</f>
        <v>2</v>
      </c>
      <c r="M1293" s="27"/>
    </row>
    <row r="1294" spans="1:13" ht="30" customHeight="1" x14ac:dyDescent="0.3">
      <c r="A1294" s="32">
        <v>1456</v>
      </c>
      <c r="B1294" s="31">
        <v>43819</v>
      </c>
      <c r="C1294" s="31">
        <v>43804</v>
      </c>
      <c r="D1294" s="19" t="s">
        <v>357</v>
      </c>
      <c r="E1294" s="66" t="str">
        <f>IF(ISBLANK(LeaveTracker[[#This Row],[Employee Name]]),"-----",VLOOKUP(LeaveTracker[[#This Row],[Employee Name]],'List of Employees'!$B$4:$H$767,7))</f>
        <v>VMO</v>
      </c>
      <c r="F1294" s="66" t="str">
        <f>IF(ISBLANK(LeaveTracker[[#This Row],[Employee Name]]),"-----",VLOOKUP(LeaveTracker[[#This Row],[Employee Name]],'List of Employees'!$B$4:$H$767,6))</f>
        <v>PERMANENT</v>
      </c>
      <c r="G1294" s="24">
        <v>43803</v>
      </c>
      <c r="H1294" s="24">
        <v>43803</v>
      </c>
      <c r="I1294" s="20" t="s">
        <v>81</v>
      </c>
      <c r="K1294" s="50" t="str">
        <f ca="1">LeaveTracker[[#This Row],[Days]]&amp;" "&amp;LeaveTracker[[#This Row],[Type of Leave]]</f>
        <v>1 SL</v>
      </c>
      <c r="L1294" s="23">
        <f ca="1">NETWORKDAYS(LeaveTracker[[#This Row],[Start Date]],LeaveTracker[[#This Row],[End Date]],lstHolidays)</f>
        <v>1</v>
      </c>
      <c r="M1294" s="27"/>
    </row>
    <row r="1295" spans="1:13" ht="30" customHeight="1" x14ac:dyDescent="0.3">
      <c r="A1295" s="32">
        <v>1457</v>
      </c>
      <c r="B1295" s="31">
        <v>43819</v>
      </c>
      <c r="C1295" s="31">
        <v>43805</v>
      </c>
      <c r="D1295" s="20" t="s">
        <v>777</v>
      </c>
      <c r="E1295" s="66" t="str">
        <f>IF(ISBLANK(LeaveTracker[[#This Row],[Employee Name]]),"-----",VLOOKUP(LeaveTracker[[#This Row],[Employee Name]],'List of Employees'!$B$4:$H$767,7))</f>
        <v>SP</v>
      </c>
      <c r="F1295" s="66" t="str">
        <f>IF(ISBLANK(LeaveTracker[[#This Row],[Employee Name]]),"-----",VLOOKUP(LeaveTracker[[#This Row],[Employee Name]],'List of Employees'!$B$4:$H$767,6))</f>
        <v>PERMANENT</v>
      </c>
      <c r="G1295" s="24">
        <v>43826</v>
      </c>
      <c r="H1295" s="24">
        <v>43826</v>
      </c>
      <c r="I1295" s="20" t="s">
        <v>297</v>
      </c>
      <c r="K1295" s="50" t="str">
        <f ca="1">LeaveTracker[[#This Row],[Days]]&amp;" "&amp;LeaveTracker[[#This Row],[Type of Leave]]</f>
        <v>1 OTHER</v>
      </c>
      <c r="L1295" s="23">
        <f ca="1">NETWORKDAYS(LeaveTracker[[#This Row],[Start Date]],LeaveTracker[[#This Row],[End Date]],lstHolidays)</f>
        <v>1</v>
      </c>
      <c r="M1295" s="27"/>
    </row>
    <row r="1296" spans="1:13" ht="30" customHeight="1" x14ac:dyDescent="0.3">
      <c r="A1296" s="32">
        <v>1458</v>
      </c>
      <c r="B1296" s="31">
        <v>43819</v>
      </c>
      <c r="C1296" s="31">
        <v>43804</v>
      </c>
      <c r="D1296" s="20" t="s">
        <v>121</v>
      </c>
      <c r="E1296" s="66" t="str">
        <f>IF(ISBLANK(LeaveTracker[[#This Row],[Employee Name]]),"-----",VLOOKUP(LeaveTracker[[#This Row],[Employee Name]],'List of Employees'!$B$4:$H$767,7))</f>
        <v>CHARACTER OFFICE</v>
      </c>
      <c r="F1296" s="66" t="str">
        <f>IF(ISBLANK(LeaveTracker[[#This Row],[Employee Name]]),"-----",VLOOKUP(LeaveTracker[[#This Row],[Employee Name]],'List of Employees'!$B$4:$H$767,6))</f>
        <v>PERMANENT</v>
      </c>
      <c r="G1296" s="24">
        <v>43810</v>
      </c>
      <c r="H1296" s="24">
        <v>43810</v>
      </c>
      <c r="I1296" s="20" t="s">
        <v>82</v>
      </c>
      <c r="K1296" s="50" t="str">
        <f ca="1">LeaveTracker[[#This Row],[Days]]&amp;" "&amp;LeaveTracker[[#This Row],[Type of Leave]]</f>
        <v>1 VL</v>
      </c>
      <c r="L1296" s="23">
        <f ca="1">NETWORKDAYS(LeaveTracker[[#This Row],[Start Date]],LeaveTracker[[#This Row],[End Date]],lstHolidays)</f>
        <v>1</v>
      </c>
      <c r="M1296" s="27"/>
    </row>
    <row r="1297" spans="1:13" ht="30" customHeight="1" x14ac:dyDescent="0.3">
      <c r="A1297" s="32">
        <v>1459</v>
      </c>
      <c r="B1297" s="31">
        <v>43819</v>
      </c>
      <c r="C1297" s="31">
        <v>43808</v>
      </c>
      <c r="D1297" s="20" t="s">
        <v>121</v>
      </c>
      <c r="E1297" s="66" t="str">
        <f>IF(ISBLANK(LeaveTracker[[#This Row],[Employee Name]]),"-----",VLOOKUP(LeaveTracker[[#This Row],[Employee Name]],'List of Employees'!$B$4:$H$767,7))</f>
        <v>CHARACTER OFFICE</v>
      </c>
      <c r="F1297" s="66" t="str">
        <f>IF(ISBLANK(LeaveTracker[[#This Row],[Employee Name]]),"-----",VLOOKUP(LeaveTracker[[#This Row],[Employee Name]],'List of Employees'!$B$4:$H$767,6))</f>
        <v>PERMANENT</v>
      </c>
      <c r="G1297" s="24">
        <v>43805</v>
      </c>
      <c r="H1297" s="24">
        <v>43805</v>
      </c>
      <c r="I1297" s="20" t="s">
        <v>81</v>
      </c>
      <c r="K1297" s="50" t="str">
        <f ca="1">LeaveTracker[[#This Row],[Days]]&amp;" "&amp;LeaveTracker[[#This Row],[Type of Leave]]</f>
        <v>1 SL</v>
      </c>
      <c r="L1297" s="23">
        <f ca="1">NETWORKDAYS(LeaveTracker[[#This Row],[Start Date]],LeaveTracker[[#This Row],[End Date]],lstHolidays)</f>
        <v>1</v>
      </c>
      <c r="M1297" s="27"/>
    </row>
    <row r="1298" spans="1:13" ht="30" customHeight="1" x14ac:dyDescent="0.3">
      <c r="A1298" s="32">
        <v>1460</v>
      </c>
      <c r="B1298" s="31">
        <v>43819</v>
      </c>
      <c r="C1298" s="31">
        <v>43785</v>
      </c>
      <c r="D1298" s="20" t="s">
        <v>586</v>
      </c>
      <c r="E1298" s="66" t="str">
        <f>IF(ISBLANK(LeaveTracker[[#This Row],[Employee Name]]),"-----",VLOOKUP(LeaveTracker[[#This Row],[Employee Name]],'List of Employees'!$B$4:$H$767,7))</f>
        <v>PICNIC GROVE</v>
      </c>
      <c r="F1298" s="66" t="str">
        <f>IF(ISBLANK(LeaveTracker[[#This Row],[Employee Name]]),"-----",VLOOKUP(LeaveTracker[[#This Row],[Employee Name]],'List of Employees'!$B$4:$H$767,6))</f>
        <v>PERMANENT</v>
      </c>
      <c r="G1298" s="24">
        <v>43792</v>
      </c>
      <c r="H1298" s="24">
        <v>43792</v>
      </c>
      <c r="I1298" s="20" t="s">
        <v>297</v>
      </c>
      <c r="K1298" s="50" t="str">
        <f ca="1">LeaveTracker[[#This Row],[Days]]&amp;" "&amp;LeaveTracker[[#This Row],[Type of Leave]]</f>
        <v>0 OTHER</v>
      </c>
      <c r="L1298" s="23">
        <f ca="1">NETWORKDAYS(LeaveTracker[[#This Row],[Start Date]],LeaveTracker[[#This Row],[End Date]],lstHolidays)</f>
        <v>0</v>
      </c>
      <c r="M1298" s="27"/>
    </row>
    <row r="1299" spans="1:13" ht="30" customHeight="1" x14ac:dyDescent="0.3">
      <c r="A1299" s="32">
        <v>1461</v>
      </c>
      <c r="B1299" s="31">
        <v>43819</v>
      </c>
      <c r="C1299" s="31">
        <v>43787</v>
      </c>
      <c r="D1299" s="19" t="s">
        <v>673</v>
      </c>
      <c r="E1299" s="66" t="str">
        <f>IF(ISBLANK(LeaveTracker[[#This Row],[Employee Name]]),"-----",VLOOKUP(LeaveTracker[[#This Row],[Employee Name]],'List of Employees'!$B$4:$H$767,7))</f>
        <v>PICNIC GROVE</v>
      </c>
      <c r="F1299" s="66" t="str">
        <f>IF(ISBLANK(LeaveTracker[[#This Row],[Employee Name]]),"-----",VLOOKUP(LeaveTracker[[#This Row],[Employee Name]],'List of Employees'!$B$4:$H$767,6))</f>
        <v>PERMANENT</v>
      </c>
      <c r="G1299" s="24">
        <v>43801</v>
      </c>
      <c r="H1299" s="24">
        <v>43801</v>
      </c>
      <c r="I1299" s="20" t="s">
        <v>297</v>
      </c>
      <c r="J1299" s="42" t="s">
        <v>1001</v>
      </c>
      <c r="K1299" s="50" t="str">
        <f ca="1">LeaveTracker[[#This Row],[Days]]&amp;" "&amp;LeaveTracker[[#This Row],[Type of Leave]]</f>
        <v>1 OTHER</v>
      </c>
      <c r="L1299" s="23">
        <f ca="1">NETWORKDAYS(LeaveTracker[[#This Row],[Start Date]],LeaveTracker[[#This Row],[End Date]],lstHolidays)</f>
        <v>1</v>
      </c>
      <c r="M1299" s="27"/>
    </row>
    <row r="1300" spans="1:13" ht="30" customHeight="1" x14ac:dyDescent="0.3">
      <c r="A1300" s="32">
        <v>1461</v>
      </c>
      <c r="B1300" s="31">
        <v>43819</v>
      </c>
      <c r="C1300" s="31">
        <v>43787</v>
      </c>
      <c r="D1300" s="19" t="s">
        <v>673</v>
      </c>
      <c r="E1300" s="66" t="str">
        <f>IF(ISBLANK(LeaveTracker[[#This Row],[Employee Name]]),"-----",VLOOKUP(LeaveTracker[[#This Row],[Employee Name]],'List of Employees'!$B$4:$H$767,7))</f>
        <v>PICNIC GROVE</v>
      </c>
      <c r="F1300" s="66" t="str">
        <f>IF(ISBLANK(LeaveTracker[[#This Row],[Employee Name]]),"-----",VLOOKUP(LeaveTracker[[#This Row],[Employee Name]],'List of Employees'!$B$4:$H$767,6))</f>
        <v>PERMANENT</v>
      </c>
      <c r="G1300" s="24">
        <v>43808</v>
      </c>
      <c r="H1300" s="24">
        <v>43809</v>
      </c>
      <c r="I1300" s="20" t="s">
        <v>297</v>
      </c>
      <c r="J1300" s="42" t="s">
        <v>1001</v>
      </c>
      <c r="K1300" s="50" t="str">
        <f ca="1">LeaveTracker[[#This Row],[Days]]&amp;" "&amp;LeaveTracker[[#This Row],[Type of Leave]]</f>
        <v>2 OTHER</v>
      </c>
      <c r="L1300" s="23">
        <f ca="1">NETWORKDAYS(LeaveTracker[[#This Row],[Start Date]],LeaveTracker[[#This Row],[End Date]],lstHolidays)</f>
        <v>2</v>
      </c>
      <c r="M1300" s="27"/>
    </row>
    <row r="1301" spans="1:13" ht="30" customHeight="1" x14ac:dyDescent="0.3">
      <c r="A1301" s="32">
        <v>1461</v>
      </c>
      <c r="B1301" s="31">
        <v>43819</v>
      </c>
      <c r="C1301" s="31">
        <v>43787</v>
      </c>
      <c r="D1301" s="19" t="s">
        <v>673</v>
      </c>
      <c r="E1301" s="66" t="str">
        <f>IF(ISBLANK(LeaveTracker[[#This Row],[Employee Name]]),"-----",VLOOKUP(LeaveTracker[[#This Row],[Employee Name]],'List of Employees'!$B$4:$H$767,7))</f>
        <v>PICNIC GROVE</v>
      </c>
      <c r="F1301" s="66" t="str">
        <f>IF(ISBLANK(LeaveTracker[[#This Row],[Employee Name]]),"-----",VLOOKUP(LeaveTracker[[#This Row],[Employee Name]],'List of Employees'!$B$4:$H$767,6))</f>
        <v>PERMANENT</v>
      </c>
      <c r="G1301" s="24">
        <v>43815</v>
      </c>
      <c r="H1301" s="24">
        <v>43816</v>
      </c>
      <c r="I1301" s="20" t="s">
        <v>297</v>
      </c>
      <c r="J1301" s="42" t="s">
        <v>1001</v>
      </c>
      <c r="K1301" s="50" t="str">
        <f ca="1">LeaveTracker[[#This Row],[Days]]&amp;" "&amp;LeaveTracker[[#This Row],[Type of Leave]]</f>
        <v>2 OTHER</v>
      </c>
      <c r="L1301" s="23">
        <f ca="1">NETWORKDAYS(LeaveTracker[[#This Row],[Start Date]],LeaveTracker[[#This Row],[End Date]],lstHolidays)</f>
        <v>2</v>
      </c>
      <c r="M1301" s="27"/>
    </row>
    <row r="1302" spans="1:13" ht="30" customHeight="1" x14ac:dyDescent="0.3">
      <c r="A1302" s="32">
        <v>1462</v>
      </c>
      <c r="B1302" s="31">
        <v>43819</v>
      </c>
      <c r="C1302" s="24">
        <v>43825</v>
      </c>
      <c r="D1302" s="19" t="s">
        <v>361</v>
      </c>
      <c r="E1302" s="66" t="str">
        <f>IF(ISBLANK(LeaveTracker[[#This Row],[Employee Name]]),"-----",VLOOKUP(LeaveTracker[[#This Row],[Employee Name]],'List of Employees'!$B$4:$H$767,7))</f>
        <v>SP</v>
      </c>
      <c r="F1302" s="66" t="str">
        <f>IF(ISBLANK(LeaveTracker[[#This Row],[Employee Name]]),"-----",VLOOKUP(LeaveTracker[[#This Row],[Employee Name]],'List of Employees'!$B$4:$H$767,6))</f>
        <v>PERMANENT</v>
      </c>
      <c r="G1302" s="24">
        <v>43825</v>
      </c>
      <c r="H1302" s="24">
        <v>43826</v>
      </c>
      <c r="I1302" s="20" t="s">
        <v>297</v>
      </c>
      <c r="J1302" s="42" t="s">
        <v>1001</v>
      </c>
      <c r="K1302" s="50" t="str">
        <f ca="1">LeaveTracker[[#This Row],[Days]]&amp;" "&amp;LeaveTracker[[#This Row],[Type of Leave]]</f>
        <v>2 OTHER</v>
      </c>
      <c r="L1302" s="23">
        <f ca="1">NETWORKDAYS(LeaveTracker[[#This Row],[Start Date]],LeaveTracker[[#This Row],[End Date]],lstHolidays)</f>
        <v>2</v>
      </c>
      <c r="M1302" s="27"/>
    </row>
    <row r="1303" spans="1:13" ht="30" customHeight="1" x14ac:dyDescent="0.3">
      <c r="A1303" s="32">
        <v>1463</v>
      </c>
      <c r="B1303" s="31">
        <v>43819</v>
      </c>
      <c r="C1303" s="24">
        <v>43815</v>
      </c>
      <c r="D1303" s="19" t="s">
        <v>361</v>
      </c>
      <c r="E1303" s="66" t="str">
        <f>IF(ISBLANK(LeaveTracker[[#This Row],[Employee Name]]),"-----",VLOOKUP(LeaveTracker[[#This Row],[Employee Name]],'List of Employees'!$B$4:$H$767,7))</f>
        <v>SP</v>
      </c>
      <c r="F1303" s="66" t="str">
        <f>IF(ISBLANK(LeaveTracker[[#This Row],[Employee Name]]),"-----",VLOOKUP(LeaveTracker[[#This Row],[Employee Name]],'List of Employees'!$B$4:$H$767,6))</f>
        <v>PERMANENT</v>
      </c>
      <c r="G1303" s="24">
        <v>43815</v>
      </c>
      <c r="H1303" s="24">
        <v>43817</v>
      </c>
      <c r="I1303" s="20" t="s">
        <v>297</v>
      </c>
      <c r="J1303" s="42" t="s">
        <v>1001</v>
      </c>
      <c r="K1303" s="50" t="str">
        <f ca="1">LeaveTracker[[#This Row],[Days]]&amp;" "&amp;LeaveTracker[[#This Row],[Type of Leave]]</f>
        <v>3 OTHER</v>
      </c>
      <c r="L1303" s="23">
        <f ca="1">NETWORKDAYS(LeaveTracker[[#This Row],[Start Date]],LeaveTracker[[#This Row],[End Date]],lstHolidays)</f>
        <v>3</v>
      </c>
      <c r="M1303" s="27"/>
    </row>
    <row r="1304" spans="1:13" ht="30" customHeight="1" x14ac:dyDescent="0.3">
      <c r="A1304" s="32">
        <v>1464</v>
      </c>
      <c r="B1304" s="31">
        <v>43819</v>
      </c>
      <c r="C1304" s="31">
        <v>43783</v>
      </c>
      <c r="D1304" s="19" t="s">
        <v>677</v>
      </c>
      <c r="E1304" s="66" t="str">
        <f>IF(ISBLANK(LeaveTracker[[#This Row],[Employee Name]]),"-----",VLOOKUP(LeaveTracker[[#This Row],[Employee Name]],'List of Employees'!$B$4:$H$767,7))</f>
        <v>PICNIC GROVE</v>
      </c>
      <c r="F1304" s="66" t="str">
        <f>IF(ISBLANK(LeaveTracker[[#This Row],[Employee Name]]),"-----",VLOOKUP(LeaveTracker[[#This Row],[Employee Name]],'List of Employees'!$B$4:$H$767,6))</f>
        <v>PERMANENT</v>
      </c>
      <c r="G1304" s="24">
        <v>43789</v>
      </c>
      <c r="H1304" s="24">
        <v>43790</v>
      </c>
      <c r="I1304" s="20" t="s">
        <v>297</v>
      </c>
      <c r="J1304" s="42" t="s">
        <v>1001</v>
      </c>
      <c r="K1304" s="50" t="str">
        <f ca="1">LeaveTracker[[#This Row],[Days]]&amp;" "&amp;LeaveTracker[[#This Row],[Type of Leave]]</f>
        <v>2 OTHER</v>
      </c>
      <c r="L1304" s="23">
        <f ca="1">NETWORKDAYS(LeaveTracker[[#This Row],[Start Date]],LeaveTracker[[#This Row],[End Date]],lstHolidays)</f>
        <v>2</v>
      </c>
      <c r="M1304" s="27"/>
    </row>
    <row r="1305" spans="1:13" ht="30" customHeight="1" x14ac:dyDescent="0.3">
      <c r="A1305" s="32">
        <v>1464</v>
      </c>
      <c r="B1305" s="31">
        <v>43819</v>
      </c>
      <c r="C1305" s="31">
        <v>43783</v>
      </c>
      <c r="D1305" s="19" t="s">
        <v>677</v>
      </c>
      <c r="E1305" s="66" t="str">
        <f>IF(ISBLANK(LeaveTracker[[#This Row],[Employee Name]]),"-----",VLOOKUP(LeaveTracker[[#This Row],[Employee Name]],'List of Employees'!$B$4:$H$767,7))</f>
        <v>PICNIC GROVE</v>
      </c>
      <c r="F1305" s="66" t="str">
        <f>IF(ISBLANK(LeaveTracker[[#This Row],[Employee Name]]),"-----",VLOOKUP(LeaveTracker[[#This Row],[Employee Name]],'List of Employees'!$B$4:$H$767,6))</f>
        <v>PERMANENT</v>
      </c>
      <c r="G1305" s="24">
        <v>43793</v>
      </c>
      <c r="H1305" s="24">
        <v>43793</v>
      </c>
      <c r="I1305" s="20" t="s">
        <v>297</v>
      </c>
      <c r="J1305" s="42" t="s">
        <v>1001</v>
      </c>
      <c r="K1305" s="50" t="str">
        <f>LeaveTracker[[#This Row],[Days]]&amp;" "&amp;LeaveTracker[[#This Row],[Type of Leave]]</f>
        <v>1 OTHER</v>
      </c>
      <c r="L1305" s="23">
        <v>1</v>
      </c>
      <c r="M1305" s="27"/>
    </row>
    <row r="1306" spans="1:13" ht="30" customHeight="1" x14ac:dyDescent="0.3">
      <c r="A1306" s="32">
        <v>1464</v>
      </c>
      <c r="B1306" s="31">
        <v>43819</v>
      </c>
      <c r="C1306" s="31">
        <v>43783</v>
      </c>
      <c r="D1306" s="19" t="s">
        <v>677</v>
      </c>
      <c r="E1306" s="66" t="str">
        <f>IF(ISBLANK(LeaveTracker[[#This Row],[Employee Name]]),"-----",VLOOKUP(LeaveTracker[[#This Row],[Employee Name]],'List of Employees'!$B$4:$H$767,7))</f>
        <v>PICNIC GROVE</v>
      </c>
      <c r="F1306" s="66" t="str">
        <f>IF(ISBLANK(LeaveTracker[[#This Row],[Employee Name]]),"-----",VLOOKUP(LeaveTracker[[#This Row],[Employee Name]],'List of Employees'!$B$4:$H$767,6))</f>
        <v>PERMANENT</v>
      </c>
      <c r="G1306" s="24">
        <v>43796</v>
      </c>
      <c r="H1306" s="24">
        <v>43797</v>
      </c>
      <c r="I1306" s="20" t="s">
        <v>297</v>
      </c>
      <c r="J1306" s="42" t="s">
        <v>1001</v>
      </c>
      <c r="K1306" s="50" t="str">
        <f ca="1">LeaveTracker[[#This Row],[Days]]&amp;" "&amp;LeaveTracker[[#This Row],[Type of Leave]]</f>
        <v>2 OTHER</v>
      </c>
      <c r="L1306" s="23">
        <f ca="1">NETWORKDAYS(LeaveTracker[[#This Row],[Start Date]],LeaveTracker[[#This Row],[End Date]],lstHolidays)</f>
        <v>2</v>
      </c>
      <c r="M1306" s="27"/>
    </row>
    <row r="1307" spans="1:13" ht="30" customHeight="1" x14ac:dyDescent="0.3">
      <c r="A1307" s="32">
        <v>1465</v>
      </c>
      <c r="B1307" s="31">
        <v>43819</v>
      </c>
      <c r="C1307" s="31">
        <v>43809</v>
      </c>
      <c r="D1307" s="19" t="s">
        <v>487</v>
      </c>
      <c r="E1307" s="66" t="str">
        <f>IF(ISBLANK(LeaveTracker[[#This Row],[Employee Name]]),"-----",VLOOKUP(LeaveTracker[[#This Row],[Employee Name]],'List of Employees'!$B$4:$H$767,7))</f>
        <v>THRDC</v>
      </c>
      <c r="F1307" s="66" t="str">
        <f>IF(ISBLANK(LeaveTracker[[#This Row],[Employee Name]]),"-----",VLOOKUP(LeaveTracker[[#This Row],[Employee Name]],'List of Employees'!$B$4:$H$767,6))</f>
        <v>PERMANENT</v>
      </c>
      <c r="G1307" s="24">
        <v>43803</v>
      </c>
      <c r="H1307" s="24">
        <v>43803</v>
      </c>
      <c r="I1307" s="20" t="s">
        <v>297</v>
      </c>
      <c r="J1307" s="42" t="s">
        <v>641</v>
      </c>
      <c r="K1307" s="50" t="str">
        <f ca="1">LeaveTracker[[#This Row],[Days]]&amp;" "&amp;LeaveTracker[[#This Row],[Type of Leave]]</f>
        <v>1 OTHER</v>
      </c>
      <c r="L1307" s="23">
        <f ca="1">NETWORKDAYS(LeaveTracker[[#This Row],[Start Date]],LeaveTracker[[#This Row],[End Date]],lstHolidays)</f>
        <v>1</v>
      </c>
      <c r="M1307" s="27"/>
    </row>
    <row r="1308" spans="1:13" ht="30" customHeight="1" x14ac:dyDescent="0.3">
      <c r="A1308" s="32">
        <v>1465</v>
      </c>
      <c r="B1308" s="31">
        <v>43819</v>
      </c>
      <c r="C1308" s="31">
        <v>43809</v>
      </c>
      <c r="D1308" s="19" t="s">
        <v>487</v>
      </c>
      <c r="E1308" s="66" t="str">
        <f>IF(ISBLANK(LeaveTracker[[#This Row],[Employee Name]]),"-----",VLOOKUP(LeaveTracker[[#This Row],[Employee Name]],'List of Employees'!$B$4:$H$767,7))</f>
        <v>THRDC</v>
      </c>
      <c r="F1308" s="66" t="str">
        <f>IF(ISBLANK(LeaveTracker[[#This Row],[Employee Name]]),"-----",VLOOKUP(LeaveTracker[[#This Row],[Employee Name]],'List of Employees'!$B$4:$H$767,6))</f>
        <v>PERMANENT</v>
      </c>
      <c r="G1308" s="24">
        <v>43808</v>
      </c>
      <c r="H1308" s="24">
        <v>43808</v>
      </c>
      <c r="I1308" s="20" t="s">
        <v>297</v>
      </c>
      <c r="J1308" s="42" t="s">
        <v>641</v>
      </c>
      <c r="K1308" s="50" t="str">
        <f ca="1">LeaveTracker[[#This Row],[Days]]&amp;" "&amp;LeaveTracker[[#This Row],[Type of Leave]]</f>
        <v>1 OTHER</v>
      </c>
      <c r="L1308" s="23">
        <f ca="1">NETWORKDAYS(LeaveTracker[[#This Row],[Start Date]],LeaveTracker[[#This Row],[End Date]],lstHolidays)</f>
        <v>1</v>
      </c>
      <c r="M1308" s="27"/>
    </row>
    <row r="1309" spans="1:13" ht="30" customHeight="1" x14ac:dyDescent="0.3">
      <c r="A1309" s="32">
        <v>1466</v>
      </c>
      <c r="B1309" s="31">
        <v>43819</v>
      </c>
      <c r="C1309" s="31">
        <v>43782</v>
      </c>
      <c r="D1309" s="19" t="s">
        <v>318</v>
      </c>
      <c r="E1309" s="66" t="str">
        <f>IF(ISBLANK(LeaveTracker[[#This Row],[Employee Name]]),"-----",VLOOKUP(LeaveTracker[[#This Row],[Employee Name]],'List of Employees'!$B$4:$H$767,7))</f>
        <v>CEO</v>
      </c>
      <c r="F1309" s="66" t="str">
        <f>IF(ISBLANK(LeaveTracker[[#This Row],[Employee Name]]),"-----",VLOOKUP(LeaveTracker[[#This Row],[Employee Name]],'List of Employees'!$B$4:$H$767,6))</f>
        <v>PERMANENT</v>
      </c>
      <c r="G1309" s="24">
        <v>43773</v>
      </c>
      <c r="H1309" s="24">
        <v>43773</v>
      </c>
      <c r="I1309" s="20" t="s">
        <v>81</v>
      </c>
      <c r="K1309" s="50" t="str">
        <f ca="1">LeaveTracker[[#This Row],[Days]]&amp;" "&amp;LeaveTracker[[#This Row],[Type of Leave]]</f>
        <v>1 SL</v>
      </c>
      <c r="L1309" s="23">
        <f ca="1">NETWORKDAYS(LeaveTracker[[#This Row],[Start Date]],LeaveTracker[[#This Row],[End Date]],lstHolidays)</f>
        <v>1</v>
      </c>
      <c r="M1309" s="27"/>
    </row>
    <row r="1310" spans="1:13" ht="30" customHeight="1" x14ac:dyDescent="0.3">
      <c r="A1310" s="32">
        <v>1467</v>
      </c>
      <c r="B1310" s="31">
        <v>43819</v>
      </c>
      <c r="C1310" s="31">
        <v>43782</v>
      </c>
      <c r="D1310" s="19" t="s">
        <v>314</v>
      </c>
      <c r="E1310" s="66" t="str">
        <f>IF(ISBLANK(LeaveTracker[[#This Row],[Employee Name]]),"-----",VLOOKUP(LeaveTracker[[#This Row],[Employee Name]],'List of Employees'!$B$4:$H$767,7))</f>
        <v>CEO</v>
      </c>
      <c r="F1310" s="66" t="str">
        <f>IF(ISBLANK(LeaveTracker[[#This Row],[Employee Name]]),"-----",VLOOKUP(LeaveTracker[[#This Row],[Employee Name]],'List of Employees'!$B$4:$H$767,6))</f>
        <v>PERMANENT</v>
      </c>
      <c r="G1310" s="24">
        <v>43773</v>
      </c>
      <c r="H1310" s="24">
        <v>43773</v>
      </c>
      <c r="I1310" s="20" t="s">
        <v>81</v>
      </c>
      <c r="K1310" s="50" t="str">
        <f ca="1">LeaveTracker[[#This Row],[Days]]&amp;" "&amp;LeaveTracker[[#This Row],[Type of Leave]]</f>
        <v>1 SL</v>
      </c>
      <c r="L1310" s="23">
        <f ca="1">NETWORKDAYS(LeaveTracker[[#This Row],[Start Date]],LeaveTracker[[#This Row],[End Date]],lstHolidays)</f>
        <v>1</v>
      </c>
      <c r="M1310" s="27"/>
    </row>
    <row r="1311" spans="1:13" ht="30" customHeight="1" x14ac:dyDescent="0.3">
      <c r="A1311" s="32">
        <v>1468</v>
      </c>
      <c r="B1311" s="31">
        <v>43819</v>
      </c>
      <c r="C1311" s="31">
        <v>43797</v>
      </c>
      <c r="D1311" s="19" t="s">
        <v>680</v>
      </c>
      <c r="E1311" s="66" t="str">
        <f>IF(ISBLANK(LeaveTracker[[#This Row],[Employee Name]]),"-----",VLOOKUP(LeaveTracker[[#This Row],[Employee Name]],'List of Employees'!$B$4:$H$767,7))</f>
        <v>CEO</v>
      </c>
      <c r="F1311" s="66" t="str">
        <f>IF(ISBLANK(LeaveTracker[[#This Row],[Employee Name]]),"-----",VLOOKUP(LeaveTracker[[#This Row],[Employee Name]],'List of Employees'!$B$4:$H$767,6))</f>
        <v>PERMANENT</v>
      </c>
      <c r="G1311" s="24">
        <v>43791</v>
      </c>
      <c r="H1311" s="24">
        <v>43791</v>
      </c>
      <c r="I1311" s="20" t="s">
        <v>81</v>
      </c>
      <c r="K1311" s="50" t="str">
        <f ca="1">LeaveTracker[[#This Row],[Days]]&amp;" "&amp;LeaveTracker[[#This Row],[Type of Leave]]</f>
        <v>1 SL</v>
      </c>
      <c r="L1311" s="23">
        <f ca="1">NETWORKDAYS(LeaveTracker[[#This Row],[Start Date]],LeaveTracker[[#This Row],[End Date]],lstHolidays)</f>
        <v>1</v>
      </c>
      <c r="M1311" s="27"/>
    </row>
    <row r="1312" spans="1:13" ht="30" customHeight="1" x14ac:dyDescent="0.3">
      <c r="A1312" s="32">
        <v>1468</v>
      </c>
      <c r="B1312" s="31">
        <v>43819</v>
      </c>
      <c r="C1312" s="31">
        <v>43797</v>
      </c>
      <c r="D1312" s="20" t="s">
        <v>680</v>
      </c>
      <c r="E1312" s="66" t="str">
        <f>IF(ISBLANK(LeaveTracker[[#This Row],[Employee Name]]),"-----",VLOOKUP(LeaveTracker[[#This Row],[Employee Name]],'List of Employees'!$B$4:$H$767,7))</f>
        <v>CEO</v>
      </c>
      <c r="F1312" s="66" t="str">
        <f>IF(ISBLANK(LeaveTracker[[#This Row],[Employee Name]]),"-----",VLOOKUP(LeaveTracker[[#This Row],[Employee Name]],'List of Employees'!$B$4:$H$767,6))</f>
        <v>PERMANENT</v>
      </c>
      <c r="G1312" s="24">
        <v>43796</v>
      </c>
      <c r="H1312" s="24">
        <v>43796</v>
      </c>
      <c r="I1312" s="20" t="s">
        <v>81</v>
      </c>
      <c r="K1312" s="50" t="str">
        <f ca="1">LeaveTracker[[#This Row],[Days]]&amp;" "&amp;LeaveTracker[[#This Row],[Type of Leave]]</f>
        <v>1 SL</v>
      </c>
      <c r="L1312" s="23">
        <f ca="1">NETWORKDAYS(LeaveTracker[[#This Row],[Start Date]],LeaveTracker[[#This Row],[End Date]],lstHolidays)</f>
        <v>1</v>
      </c>
      <c r="M1312" s="27"/>
    </row>
    <row r="1313" spans="1:13" ht="30" customHeight="1" x14ac:dyDescent="0.3">
      <c r="A1313" s="32">
        <v>1469</v>
      </c>
      <c r="B1313" s="31">
        <v>43819</v>
      </c>
      <c r="C1313" s="31">
        <v>43774</v>
      </c>
      <c r="D1313" s="20" t="s">
        <v>680</v>
      </c>
      <c r="E1313" s="66" t="str">
        <f>IF(ISBLANK(LeaveTracker[[#This Row],[Employee Name]]),"-----",VLOOKUP(LeaveTracker[[#This Row],[Employee Name]],'List of Employees'!$B$4:$H$767,7))</f>
        <v>CEO</v>
      </c>
      <c r="F1313" s="66" t="str">
        <f>IF(ISBLANK(LeaveTracker[[#This Row],[Employee Name]]),"-----",VLOOKUP(LeaveTracker[[#This Row],[Employee Name]],'List of Employees'!$B$4:$H$767,6))</f>
        <v>PERMANENT</v>
      </c>
      <c r="G1313" s="24">
        <v>43773</v>
      </c>
      <c r="H1313" s="24">
        <v>43773</v>
      </c>
      <c r="I1313" s="20" t="s">
        <v>81</v>
      </c>
      <c r="K1313" s="50" t="str">
        <f ca="1">LeaveTracker[[#This Row],[Days]]&amp;" "&amp;LeaveTracker[[#This Row],[Type of Leave]]</f>
        <v>1 SL</v>
      </c>
      <c r="L1313" s="23">
        <f ca="1">NETWORKDAYS(LeaveTracker[[#This Row],[Start Date]],LeaveTracker[[#This Row],[End Date]],lstHolidays)</f>
        <v>1</v>
      </c>
      <c r="M1313" s="27"/>
    </row>
    <row r="1314" spans="1:13" ht="30" customHeight="1" x14ac:dyDescent="0.3">
      <c r="A1314" s="32">
        <v>1470</v>
      </c>
      <c r="B1314" s="31">
        <v>43819</v>
      </c>
      <c r="C1314" s="31">
        <v>43802</v>
      </c>
      <c r="D1314" s="19" t="s">
        <v>322</v>
      </c>
      <c r="E1314" s="66" t="str">
        <f>IF(ISBLANK(LeaveTracker[[#This Row],[Employee Name]]),"-----",VLOOKUP(LeaveTracker[[#This Row],[Employee Name]],'List of Employees'!$B$4:$H$767,7))</f>
        <v>CEO</v>
      </c>
      <c r="F1314" s="66" t="str">
        <f>IF(ISBLANK(LeaveTracker[[#This Row],[Employee Name]]),"-----",VLOOKUP(LeaveTracker[[#This Row],[Employee Name]],'List of Employees'!$B$4:$H$767,6))</f>
        <v>PERMANENT</v>
      </c>
      <c r="G1314" s="24">
        <v>43801</v>
      </c>
      <c r="H1314" s="24">
        <v>43801</v>
      </c>
      <c r="I1314" s="20" t="s">
        <v>81</v>
      </c>
      <c r="K1314" s="50" t="str">
        <f ca="1">LeaveTracker[[#This Row],[Days]]&amp;" "&amp;LeaveTracker[[#This Row],[Type of Leave]]</f>
        <v>1 SL</v>
      </c>
      <c r="L1314" s="23">
        <f ca="1">NETWORKDAYS(LeaveTracker[[#This Row],[Start Date]],LeaveTracker[[#This Row],[End Date]],lstHolidays)</f>
        <v>1</v>
      </c>
      <c r="M1314" s="27"/>
    </row>
    <row r="1315" spans="1:13" ht="30" customHeight="1" x14ac:dyDescent="0.3">
      <c r="A1315" s="32">
        <v>1471</v>
      </c>
      <c r="B1315" s="31">
        <v>43819</v>
      </c>
      <c r="C1315" s="31">
        <v>43780</v>
      </c>
      <c r="D1315" s="19" t="s">
        <v>322</v>
      </c>
      <c r="E1315" s="66" t="str">
        <f>IF(ISBLANK(LeaveTracker[[#This Row],[Employee Name]]),"-----",VLOOKUP(LeaveTracker[[#This Row],[Employee Name]],'List of Employees'!$B$4:$H$767,7))</f>
        <v>CEO</v>
      </c>
      <c r="F1315" s="66" t="str">
        <f>IF(ISBLANK(LeaveTracker[[#This Row],[Employee Name]]),"-----",VLOOKUP(LeaveTracker[[#This Row],[Employee Name]],'List of Employees'!$B$4:$H$767,6))</f>
        <v>PERMANENT</v>
      </c>
      <c r="G1315" s="24">
        <v>43776</v>
      </c>
      <c r="H1315" s="24">
        <v>43776</v>
      </c>
      <c r="I1315" s="20" t="s">
        <v>81</v>
      </c>
      <c r="K1315" s="50" t="str">
        <f ca="1">LeaveTracker[[#This Row],[Days]]&amp;" "&amp;LeaveTracker[[#This Row],[Type of Leave]]</f>
        <v>1 SL</v>
      </c>
      <c r="L1315" s="23">
        <f ca="1">NETWORKDAYS(LeaveTracker[[#This Row],[Start Date]],LeaveTracker[[#This Row],[End Date]],lstHolidays)</f>
        <v>1</v>
      </c>
      <c r="M1315" s="27"/>
    </row>
    <row r="1316" spans="1:13" ht="30" customHeight="1" x14ac:dyDescent="0.3">
      <c r="A1316" s="32">
        <v>1472</v>
      </c>
      <c r="B1316" s="31">
        <v>43819</v>
      </c>
      <c r="C1316" s="31">
        <v>43725</v>
      </c>
      <c r="D1316" s="19" t="s">
        <v>683</v>
      </c>
      <c r="E1316" s="66" t="str">
        <f>IF(ISBLANK(LeaveTracker[[#This Row],[Employee Name]]),"-----",VLOOKUP(LeaveTracker[[#This Row],[Employee Name]],'List of Employees'!$B$4:$H$767,7))</f>
        <v>CHO</v>
      </c>
      <c r="F1316" s="66" t="str">
        <f>IF(ISBLANK(LeaveTracker[[#This Row],[Employee Name]]),"-----",VLOOKUP(LeaveTracker[[#This Row],[Employee Name]],'List of Employees'!$B$4:$H$767,6))</f>
        <v>PERMANENT</v>
      </c>
      <c r="G1316" s="24">
        <v>43761</v>
      </c>
      <c r="H1316" s="24">
        <v>43763</v>
      </c>
      <c r="I1316" s="20" t="s">
        <v>82</v>
      </c>
      <c r="K1316" s="50" t="str">
        <f ca="1">LeaveTracker[[#This Row],[Days]]&amp;" "&amp;LeaveTracker[[#This Row],[Type of Leave]]</f>
        <v>3 VL</v>
      </c>
      <c r="L1316" s="23">
        <f ca="1">NETWORKDAYS(LeaveTracker[[#This Row],[Start Date]],LeaveTracker[[#This Row],[End Date]],lstHolidays)</f>
        <v>3</v>
      </c>
      <c r="M1316" s="27"/>
    </row>
    <row r="1317" spans="1:13" ht="30" customHeight="1" x14ac:dyDescent="0.3">
      <c r="A1317" s="32">
        <v>1472</v>
      </c>
      <c r="B1317" s="31">
        <v>43819</v>
      </c>
      <c r="C1317" s="31">
        <v>43725</v>
      </c>
      <c r="D1317" s="19" t="s">
        <v>683</v>
      </c>
      <c r="E1317" s="66" t="str">
        <f>IF(ISBLANK(LeaveTracker[[#This Row],[Employee Name]]),"-----",VLOOKUP(LeaveTracker[[#This Row],[Employee Name]],'List of Employees'!$B$4:$H$767,7))</f>
        <v>CHO</v>
      </c>
      <c r="F1317" s="66" t="str">
        <f>IF(ISBLANK(LeaveTracker[[#This Row],[Employee Name]]),"-----",VLOOKUP(LeaveTracker[[#This Row],[Employee Name]],'List of Employees'!$B$4:$H$767,6))</f>
        <v>PERMANENT</v>
      </c>
      <c r="G1317" s="24">
        <v>43766</v>
      </c>
      <c r="H1317" s="24">
        <v>43766</v>
      </c>
      <c r="I1317" s="20" t="s">
        <v>82</v>
      </c>
      <c r="K1317" s="50" t="str">
        <f ca="1">LeaveTracker[[#This Row],[Days]]&amp;" "&amp;LeaveTracker[[#This Row],[Type of Leave]]</f>
        <v>1 VL</v>
      </c>
      <c r="L1317" s="23">
        <f ca="1">NETWORKDAYS(LeaveTracker[[#This Row],[Start Date]],LeaveTracker[[#This Row],[End Date]],lstHolidays)</f>
        <v>1</v>
      </c>
      <c r="M1317" s="27"/>
    </row>
    <row r="1318" spans="1:13" ht="30" customHeight="1" x14ac:dyDescent="0.3">
      <c r="A1318" s="32">
        <v>1473</v>
      </c>
      <c r="B1318" s="31">
        <v>43819</v>
      </c>
      <c r="C1318" s="31">
        <v>43791</v>
      </c>
      <c r="D1318" s="19" t="s">
        <v>685</v>
      </c>
      <c r="E1318" s="66">
        <f>IF(ISBLANK(LeaveTracker[[#This Row],[Employee Name]]),"-----",VLOOKUP(LeaveTracker[[#This Row],[Employee Name]],'List of Employees'!$B$4:$H$767,7))</f>
        <v>0</v>
      </c>
      <c r="F1318" s="66" t="str">
        <f>IF(ISBLANK(LeaveTracker[[#This Row],[Employee Name]]),"-----",VLOOKUP(LeaveTracker[[#This Row],[Employee Name]],'List of Employees'!$B$4:$H$767,6))</f>
        <v>JOBCON</v>
      </c>
      <c r="G1318" s="24">
        <v>43802</v>
      </c>
      <c r="H1318" s="24">
        <v>43802</v>
      </c>
      <c r="I1318" s="20" t="s">
        <v>297</v>
      </c>
      <c r="J1318" s="42" t="s">
        <v>641</v>
      </c>
      <c r="K1318" s="50" t="str">
        <f ca="1">LeaveTracker[[#This Row],[Days]]&amp;" "&amp;LeaveTracker[[#This Row],[Type of Leave]]</f>
        <v>1 OTHER</v>
      </c>
      <c r="L1318" s="23">
        <f ca="1">NETWORKDAYS(LeaveTracker[[#This Row],[Start Date]],LeaveTracker[[#This Row],[End Date]],lstHolidays)</f>
        <v>1</v>
      </c>
      <c r="M1318" s="27"/>
    </row>
    <row r="1319" spans="1:13" ht="30" customHeight="1" x14ac:dyDescent="0.3">
      <c r="A1319" s="32">
        <v>1474</v>
      </c>
      <c r="B1319" s="31">
        <v>43819</v>
      </c>
      <c r="C1319" s="31">
        <v>43794</v>
      </c>
      <c r="D1319" s="19" t="s">
        <v>687</v>
      </c>
      <c r="E1319" s="66">
        <f>IF(ISBLANK(LeaveTracker[[#This Row],[Employee Name]]),"-----",VLOOKUP(LeaveTracker[[#This Row],[Employee Name]],'List of Employees'!$B$4:$H$767,7))</f>
        <v>0</v>
      </c>
      <c r="F1319" s="66" t="str">
        <f>IF(ISBLANK(LeaveTracker[[#This Row],[Employee Name]]),"-----",VLOOKUP(LeaveTracker[[#This Row],[Employee Name]],'List of Employees'!$B$4:$H$767,6))</f>
        <v>JOBCON</v>
      </c>
      <c r="G1319" s="24"/>
      <c r="H1319" s="24"/>
      <c r="I1319" s="20" t="s">
        <v>297</v>
      </c>
      <c r="J1319" s="42" t="s">
        <v>688</v>
      </c>
      <c r="K1319" s="50" t="str">
        <f ca="1">LeaveTracker[[#This Row],[Days]]&amp;" "&amp;LeaveTracker[[#This Row],[Type of Leave]]</f>
        <v>0 OTHER</v>
      </c>
      <c r="L1319" s="23">
        <f ca="1">NETWORKDAYS(LeaveTracker[[#This Row],[Start Date]],LeaveTracker[[#This Row],[End Date]],lstHolidays)</f>
        <v>0</v>
      </c>
      <c r="M1319" s="27"/>
    </row>
    <row r="1320" spans="1:13" ht="30" customHeight="1" x14ac:dyDescent="0.3">
      <c r="A1320" s="32">
        <v>1475</v>
      </c>
      <c r="B1320" s="31">
        <v>43819</v>
      </c>
      <c r="C1320" s="31">
        <v>43776</v>
      </c>
      <c r="D1320" s="19" t="s">
        <v>361</v>
      </c>
      <c r="E1320" s="66" t="str">
        <f>IF(ISBLANK(LeaveTracker[[#This Row],[Employee Name]]),"-----",VLOOKUP(LeaveTracker[[#This Row],[Employee Name]],'List of Employees'!$B$4:$H$767,7))</f>
        <v>SP</v>
      </c>
      <c r="F1320" s="66" t="str">
        <f>IF(ISBLANK(LeaveTracker[[#This Row],[Employee Name]]),"-----",VLOOKUP(LeaveTracker[[#This Row],[Employee Name]],'List of Employees'!$B$4:$H$767,6))</f>
        <v>PERMANENT</v>
      </c>
      <c r="G1320" s="24">
        <v>43775</v>
      </c>
      <c r="H1320" s="24">
        <v>43775</v>
      </c>
      <c r="I1320" s="20" t="s">
        <v>81</v>
      </c>
      <c r="K1320" s="50" t="str">
        <f ca="1">LeaveTracker[[#This Row],[Days]]&amp;" "&amp;LeaveTracker[[#This Row],[Type of Leave]]</f>
        <v>1 SL</v>
      </c>
      <c r="L1320" s="23">
        <f ca="1">NETWORKDAYS(LeaveTracker[[#This Row],[Start Date]],LeaveTracker[[#This Row],[End Date]],lstHolidays)</f>
        <v>1</v>
      </c>
      <c r="M1320" s="27"/>
    </row>
    <row r="1321" spans="1:13" ht="30" customHeight="1" x14ac:dyDescent="0.3">
      <c r="A1321" s="32">
        <v>1476</v>
      </c>
      <c r="B1321" s="31">
        <v>43819</v>
      </c>
      <c r="C1321" s="31">
        <v>43767</v>
      </c>
      <c r="D1321" s="19" t="s">
        <v>690</v>
      </c>
      <c r="E1321" s="66" t="str">
        <f>IF(ISBLANK(LeaveTracker[[#This Row],[Employee Name]]),"-----",VLOOKUP(LeaveTracker[[#This Row],[Employee Name]],'List of Employees'!$B$4:$H$767,7))</f>
        <v>VMO</v>
      </c>
      <c r="F1321" s="66" t="str">
        <f>IF(ISBLANK(LeaveTracker[[#This Row],[Employee Name]]),"-----",VLOOKUP(LeaveTracker[[#This Row],[Employee Name]],'List of Employees'!$B$4:$H$767,6))</f>
        <v>PERMANENT</v>
      </c>
      <c r="G1321" s="24">
        <v>43776</v>
      </c>
      <c r="H1321" s="24">
        <v>43777</v>
      </c>
      <c r="I1321" s="20" t="s">
        <v>82</v>
      </c>
      <c r="K1321" s="50" t="str">
        <f ca="1">LeaveTracker[[#This Row],[Days]]&amp;" "&amp;LeaveTracker[[#This Row],[Type of Leave]]</f>
        <v>2 VL</v>
      </c>
      <c r="L1321" s="23">
        <f ca="1">NETWORKDAYS(LeaveTracker[[#This Row],[Start Date]],LeaveTracker[[#This Row],[End Date]],lstHolidays)</f>
        <v>2</v>
      </c>
      <c r="M1321" s="27"/>
    </row>
    <row r="1322" spans="1:13" ht="30" customHeight="1" x14ac:dyDescent="0.3">
      <c r="A1322" s="32">
        <v>1476</v>
      </c>
      <c r="B1322" s="31">
        <v>43819</v>
      </c>
      <c r="C1322" s="31">
        <v>43767</v>
      </c>
      <c r="D1322" s="19" t="s">
        <v>690</v>
      </c>
      <c r="E1322" s="66" t="str">
        <f>IF(ISBLANK(LeaveTracker[[#This Row],[Employee Name]]),"-----",VLOOKUP(LeaveTracker[[#This Row],[Employee Name]],'List of Employees'!$B$4:$H$767,7))</f>
        <v>VMO</v>
      </c>
      <c r="F1322" s="66" t="str">
        <f>IF(ISBLANK(LeaveTracker[[#This Row],[Employee Name]]),"-----",VLOOKUP(LeaveTracker[[#This Row],[Employee Name]],'List of Employees'!$B$4:$H$767,6))</f>
        <v>PERMANENT</v>
      </c>
      <c r="G1322" s="24">
        <v>43780</v>
      </c>
      <c r="H1322" s="24">
        <v>43780</v>
      </c>
      <c r="I1322" s="20" t="s">
        <v>82</v>
      </c>
      <c r="K1322" s="50" t="str">
        <f ca="1">LeaveTracker[[#This Row],[Days]]&amp;" "&amp;LeaveTracker[[#This Row],[Type of Leave]]</f>
        <v>1 VL</v>
      </c>
      <c r="L1322" s="23">
        <f ca="1">NETWORKDAYS(LeaveTracker[[#This Row],[Start Date]],LeaveTracker[[#This Row],[End Date]],lstHolidays)</f>
        <v>1</v>
      </c>
      <c r="M1322" s="27"/>
    </row>
    <row r="1323" spans="1:13" ht="30" customHeight="1" x14ac:dyDescent="0.3">
      <c r="A1323" s="32">
        <v>1477</v>
      </c>
      <c r="B1323" s="31">
        <v>43819</v>
      </c>
      <c r="C1323" s="31">
        <v>43796</v>
      </c>
      <c r="D1323" s="19" t="s">
        <v>692</v>
      </c>
      <c r="E1323" s="66" t="str">
        <f>IF(ISBLANK(LeaveTracker[[#This Row],[Employee Name]]),"-----",VLOOKUP(LeaveTracker[[#This Row],[Employee Name]],'List of Employees'!$B$4:$H$767,7))</f>
        <v>PICNIC GROVE</v>
      </c>
      <c r="F1323" s="66" t="str">
        <f>IF(ISBLANK(LeaveTracker[[#This Row],[Employee Name]]),"-----",VLOOKUP(LeaveTracker[[#This Row],[Employee Name]],'List of Employees'!$B$4:$H$767,6))</f>
        <v>PERMANENT</v>
      </c>
      <c r="G1323" s="24">
        <v>43802</v>
      </c>
      <c r="H1323" s="24">
        <v>43805</v>
      </c>
      <c r="I1323" s="20" t="s">
        <v>297</v>
      </c>
      <c r="J1323" s="42" t="s">
        <v>1001</v>
      </c>
      <c r="K1323" s="50" t="str">
        <f ca="1">LeaveTracker[[#This Row],[Days]]&amp;" "&amp;LeaveTracker[[#This Row],[Type of Leave]]</f>
        <v>4 OTHER</v>
      </c>
      <c r="L1323" s="23">
        <f ca="1">NETWORKDAYS(LeaveTracker[[#This Row],[Start Date]],LeaveTracker[[#This Row],[End Date]],lstHolidays)</f>
        <v>4</v>
      </c>
      <c r="M1323" s="27"/>
    </row>
    <row r="1324" spans="1:13" ht="30" customHeight="1" x14ac:dyDescent="0.3">
      <c r="A1324" s="32">
        <v>1478</v>
      </c>
      <c r="B1324" s="31">
        <v>43819</v>
      </c>
      <c r="C1324" s="31">
        <v>43801</v>
      </c>
      <c r="D1324" s="20" t="s">
        <v>776</v>
      </c>
      <c r="E1324" s="66" t="str">
        <f>IF(ISBLANK(LeaveTracker[[#This Row],[Employee Name]]),"-----",VLOOKUP(LeaveTracker[[#This Row],[Employee Name]],'List of Employees'!$B$4:$H$767,7))</f>
        <v>AGRICULTURE OFFICE</v>
      </c>
      <c r="F1324" s="66" t="str">
        <f>IF(ISBLANK(LeaveTracker[[#This Row],[Employee Name]]),"-----",VLOOKUP(LeaveTracker[[#This Row],[Employee Name]],'List of Employees'!$B$4:$H$767,6))</f>
        <v>PERMANENT</v>
      </c>
      <c r="G1324" s="24">
        <v>43819</v>
      </c>
      <c r="H1324" s="24">
        <v>43819</v>
      </c>
      <c r="I1324" s="20" t="s">
        <v>297</v>
      </c>
      <c r="J1324" s="42" t="s">
        <v>1001</v>
      </c>
      <c r="K1324" s="50" t="str">
        <f ca="1">LeaveTracker[[#This Row],[Days]]&amp;" "&amp;LeaveTracker[[#This Row],[Type of Leave]]</f>
        <v>1 OTHER</v>
      </c>
      <c r="L1324" s="23">
        <f ca="1">NETWORKDAYS(LeaveTracker[[#This Row],[Start Date]],LeaveTracker[[#This Row],[End Date]],lstHolidays)</f>
        <v>1</v>
      </c>
      <c r="M1324" s="27"/>
    </row>
    <row r="1325" spans="1:13" ht="30" customHeight="1" x14ac:dyDescent="0.3">
      <c r="A1325" s="32">
        <v>1478</v>
      </c>
      <c r="B1325" s="31">
        <v>43819</v>
      </c>
      <c r="C1325" s="31">
        <v>43801</v>
      </c>
      <c r="D1325" s="20" t="s">
        <v>776</v>
      </c>
      <c r="E1325" s="66" t="str">
        <f>IF(ISBLANK(LeaveTracker[[#This Row],[Employee Name]]),"-----",VLOOKUP(LeaveTracker[[#This Row],[Employee Name]],'List of Employees'!$B$4:$H$767,7))</f>
        <v>AGRICULTURE OFFICE</v>
      </c>
      <c r="F1325" s="66" t="str">
        <f>IF(ISBLANK(LeaveTracker[[#This Row],[Employee Name]]),"-----",VLOOKUP(LeaveTracker[[#This Row],[Employee Name]],'List of Employees'!$B$4:$H$767,6))</f>
        <v>PERMANENT</v>
      </c>
      <c r="G1325" s="24">
        <v>43822</v>
      </c>
      <c r="H1325" s="24">
        <v>43822</v>
      </c>
      <c r="I1325" s="20" t="s">
        <v>297</v>
      </c>
      <c r="J1325" s="42" t="s">
        <v>1001</v>
      </c>
      <c r="K1325" s="50" t="str">
        <f ca="1">LeaveTracker[[#This Row],[Days]]&amp;" "&amp;LeaveTracker[[#This Row],[Type of Leave]]</f>
        <v>1 OTHER</v>
      </c>
      <c r="L1325" s="23">
        <f ca="1">NETWORKDAYS(LeaveTracker[[#This Row],[Start Date]],LeaveTracker[[#This Row],[End Date]],lstHolidays)</f>
        <v>1</v>
      </c>
      <c r="M1325" s="27"/>
    </row>
    <row r="1326" spans="1:13" ht="30" customHeight="1" x14ac:dyDescent="0.3">
      <c r="A1326" s="32">
        <v>1478</v>
      </c>
      <c r="B1326" s="31">
        <v>43819</v>
      </c>
      <c r="C1326" s="31">
        <v>43801</v>
      </c>
      <c r="D1326" s="20" t="s">
        <v>776</v>
      </c>
      <c r="E1326" s="66" t="str">
        <f>IF(ISBLANK(LeaveTracker[[#This Row],[Employee Name]]),"-----",VLOOKUP(LeaveTracker[[#This Row],[Employee Name]],'List of Employees'!$B$4:$H$767,7))</f>
        <v>AGRICULTURE OFFICE</v>
      </c>
      <c r="F1326" s="66" t="str">
        <f>IF(ISBLANK(LeaveTracker[[#This Row],[Employee Name]]),"-----",VLOOKUP(LeaveTracker[[#This Row],[Employee Name]],'List of Employees'!$B$4:$H$767,6))</f>
        <v>PERMANENT</v>
      </c>
      <c r="G1326" s="24">
        <v>43825</v>
      </c>
      <c r="H1326" s="24">
        <v>43826</v>
      </c>
      <c r="I1326" s="20" t="s">
        <v>297</v>
      </c>
      <c r="J1326" s="42" t="s">
        <v>1001</v>
      </c>
      <c r="K1326" s="50" t="str">
        <f ca="1">LeaveTracker[[#This Row],[Days]]&amp;" "&amp;LeaveTracker[[#This Row],[Type of Leave]]</f>
        <v>2 OTHER</v>
      </c>
      <c r="L1326" s="23">
        <f ca="1">NETWORKDAYS(LeaveTracker[[#This Row],[Start Date]],LeaveTracker[[#This Row],[End Date]],lstHolidays)</f>
        <v>2</v>
      </c>
      <c r="M1326" s="27"/>
    </row>
    <row r="1327" spans="1:13" ht="30" customHeight="1" x14ac:dyDescent="0.3">
      <c r="A1327" s="32">
        <v>1479</v>
      </c>
      <c r="B1327" s="31">
        <v>43819</v>
      </c>
      <c r="C1327" s="31">
        <v>43801</v>
      </c>
      <c r="D1327" s="19" t="s">
        <v>846</v>
      </c>
      <c r="E1327" s="66" t="str">
        <f>IF(ISBLANK(LeaveTracker[[#This Row],[Employee Name]]),"-----",VLOOKUP(LeaveTracker[[#This Row],[Employee Name]],'List of Employees'!$B$4:$H$767,7))</f>
        <v>MO</v>
      </c>
      <c r="F1327" s="66" t="str">
        <f>IF(ISBLANK(LeaveTracker[[#This Row],[Employee Name]]),"-----",VLOOKUP(LeaveTracker[[#This Row],[Employee Name]],'List of Employees'!$B$4:$H$767,6))</f>
        <v>PERMANENT</v>
      </c>
      <c r="G1327" s="24">
        <v>43801</v>
      </c>
      <c r="H1327" s="24">
        <v>43801</v>
      </c>
      <c r="I1327" s="20" t="s">
        <v>82</v>
      </c>
      <c r="K1327" s="50" t="str">
        <f ca="1">LeaveTracker[[#This Row],[Days]]&amp;" "&amp;LeaveTracker[[#This Row],[Type of Leave]]</f>
        <v>1 VL</v>
      </c>
      <c r="L1327" s="23">
        <f ca="1">NETWORKDAYS(LeaveTracker[[#This Row],[Start Date]],LeaveTracker[[#This Row],[End Date]],lstHolidays)</f>
        <v>1</v>
      </c>
      <c r="M1327" s="27"/>
    </row>
    <row r="1328" spans="1:13" ht="30" customHeight="1" x14ac:dyDescent="0.3">
      <c r="A1328" s="32">
        <v>1480</v>
      </c>
      <c r="B1328" s="31">
        <v>43819</v>
      </c>
      <c r="C1328" s="31">
        <v>43801</v>
      </c>
      <c r="D1328" s="19" t="s">
        <v>696</v>
      </c>
      <c r="E1328" s="66" t="str">
        <f>IF(ISBLANK(LeaveTracker[[#This Row],[Employee Name]]),"-----",VLOOKUP(LeaveTracker[[#This Row],[Employee Name]],'List of Employees'!$B$4:$H$767,7))</f>
        <v>CEO</v>
      </c>
      <c r="F1328" s="66" t="str">
        <f>IF(ISBLANK(LeaveTracker[[#This Row],[Employee Name]]),"-----",VLOOKUP(LeaveTracker[[#This Row],[Employee Name]],'List of Employees'!$B$4:$H$767,6))</f>
        <v>PERMANENT</v>
      </c>
      <c r="G1328" s="24">
        <v>43796</v>
      </c>
      <c r="H1328" s="24">
        <v>43798</v>
      </c>
      <c r="I1328" s="20" t="s">
        <v>81</v>
      </c>
      <c r="K1328" s="50" t="str">
        <f ca="1">LeaveTracker[[#This Row],[Days]]&amp;" "&amp;LeaveTracker[[#This Row],[Type of Leave]]</f>
        <v>3 SL</v>
      </c>
      <c r="L1328" s="23">
        <f ca="1">NETWORKDAYS(LeaveTracker[[#This Row],[Start Date]],LeaveTracker[[#This Row],[End Date]],lstHolidays)</f>
        <v>3</v>
      </c>
      <c r="M1328" s="27"/>
    </row>
    <row r="1329" spans="1:13" ht="30" customHeight="1" x14ac:dyDescent="0.3">
      <c r="A1329" s="32">
        <v>1481</v>
      </c>
      <c r="B1329" s="31">
        <v>43819</v>
      </c>
      <c r="C1329" s="31">
        <v>43803</v>
      </c>
      <c r="D1329" s="19" t="s">
        <v>522</v>
      </c>
      <c r="E1329" s="66" t="str">
        <f>IF(ISBLANK(LeaveTracker[[#This Row],[Employee Name]]),"-----",VLOOKUP(LeaveTracker[[#This Row],[Employee Name]],'List of Employees'!$B$4:$H$767,7))</f>
        <v>HRMO</v>
      </c>
      <c r="F1329" s="66" t="str">
        <f>IF(ISBLANK(LeaveTracker[[#This Row],[Employee Name]]),"-----",VLOOKUP(LeaveTracker[[#This Row],[Employee Name]],'List of Employees'!$B$4:$H$767,6))</f>
        <v>PERMANENT</v>
      </c>
      <c r="G1329" s="24">
        <v>43810</v>
      </c>
      <c r="H1329" s="24">
        <v>43812</v>
      </c>
      <c r="I1329" s="20" t="s">
        <v>82</v>
      </c>
      <c r="K1329" s="50" t="str">
        <f ca="1">LeaveTracker[[#This Row],[Days]]&amp;" "&amp;LeaveTracker[[#This Row],[Type of Leave]]</f>
        <v>3 VL</v>
      </c>
      <c r="L1329" s="23">
        <f ca="1">NETWORKDAYS(LeaveTracker[[#This Row],[Start Date]],LeaveTracker[[#This Row],[End Date]],lstHolidays)</f>
        <v>3</v>
      </c>
      <c r="M1329" s="27"/>
    </row>
    <row r="1330" spans="1:13" ht="30" customHeight="1" x14ac:dyDescent="0.3">
      <c r="A1330" s="27">
        <v>1482</v>
      </c>
      <c r="B1330" s="31">
        <v>43819</v>
      </c>
      <c r="C1330" s="31">
        <v>43801</v>
      </c>
      <c r="D1330" s="19" t="s">
        <v>131</v>
      </c>
      <c r="E1330" s="66" t="str">
        <f>IF(ISBLANK(LeaveTracker[[#This Row],[Employee Name]]),"-----",VLOOKUP(LeaveTracker[[#This Row],[Employee Name]],'List of Employees'!$B$4:$H$767,7))</f>
        <v>FPTMNHS</v>
      </c>
      <c r="F1330" s="66" t="str">
        <f>IF(ISBLANK(LeaveTracker[[#This Row],[Employee Name]]),"-----",VLOOKUP(LeaveTracker[[#This Row],[Employee Name]],'List of Employees'!$B$4:$H$767,6))</f>
        <v>PERMANENT</v>
      </c>
      <c r="G1330" s="24">
        <v>43811</v>
      </c>
      <c r="H1330" s="24">
        <v>43812</v>
      </c>
      <c r="I1330" s="20" t="s">
        <v>82</v>
      </c>
      <c r="K1330" s="50" t="str">
        <f ca="1">LeaveTracker[[#This Row],[Days]]&amp;" "&amp;LeaveTracker[[#This Row],[Type of Leave]]</f>
        <v>2 VL</v>
      </c>
      <c r="L1330" s="23">
        <f ca="1">NETWORKDAYS(LeaveTracker[[#This Row],[Start Date]],LeaveTracker[[#This Row],[End Date]],lstHolidays)</f>
        <v>2</v>
      </c>
      <c r="M1330" s="27"/>
    </row>
    <row r="1331" spans="1:13" ht="30" customHeight="1" x14ac:dyDescent="0.3">
      <c r="A1331" s="27">
        <v>1482</v>
      </c>
      <c r="B1331" s="31">
        <v>43819</v>
      </c>
      <c r="C1331" s="31">
        <v>43801</v>
      </c>
      <c r="D1331" s="19" t="s">
        <v>131</v>
      </c>
      <c r="E1331" s="66" t="str">
        <f>IF(ISBLANK(LeaveTracker[[#This Row],[Employee Name]]),"-----",VLOOKUP(LeaveTracker[[#This Row],[Employee Name]],'List of Employees'!$B$4:$H$767,7))</f>
        <v>FPTMNHS</v>
      </c>
      <c r="F1331" s="66" t="str">
        <f>IF(ISBLANK(LeaveTracker[[#This Row],[Employee Name]]),"-----",VLOOKUP(LeaveTracker[[#This Row],[Employee Name]],'List of Employees'!$B$4:$H$767,6))</f>
        <v>PERMANENT</v>
      </c>
      <c r="G1331" s="24">
        <v>43815</v>
      </c>
      <c r="H1331" s="24">
        <v>43819</v>
      </c>
      <c r="I1331" s="20" t="s">
        <v>82</v>
      </c>
      <c r="K1331" s="50" t="str">
        <f ca="1">LeaveTracker[[#This Row],[Days]]&amp;" "&amp;LeaveTracker[[#This Row],[Type of Leave]]</f>
        <v>5 VL</v>
      </c>
      <c r="L1331" s="23">
        <f ca="1">NETWORKDAYS(LeaveTracker[[#This Row],[Start Date]],LeaveTracker[[#This Row],[End Date]],lstHolidays)</f>
        <v>5</v>
      </c>
      <c r="M1331" s="27"/>
    </row>
    <row r="1332" spans="1:13" ht="30" customHeight="1" x14ac:dyDescent="0.3">
      <c r="A1332" s="27">
        <v>1482</v>
      </c>
      <c r="B1332" s="31">
        <v>43819</v>
      </c>
      <c r="C1332" s="31">
        <v>43801</v>
      </c>
      <c r="D1332" s="19" t="s">
        <v>131</v>
      </c>
      <c r="E1332" s="66" t="str">
        <f>IF(ISBLANK(LeaveTracker[[#This Row],[Employee Name]]),"-----",VLOOKUP(LeaveTracker[[#This Row],[Employee Name]],'List of Employees'!$B$4:$H$767,7))</f>
        <v>FPTMNHS</v>
      </c>
      <c r="F1332" s="66" t="str">
        <f>IF(ISBLANK(LeaveTracker[[#This Row],[Employee Name]]),"-----",VLOOKUP(LeaveTracker[[#This Row],[Employee Name]],'List of Employees'!$B$4:$H$767,6))</f>
        <v>PERMANENT</v>
      </c>
      <c r="G1332" s="24">
        <v>43822</v>
      </c>
      <c r="H1332" s="24">
        <v>43822</v>
      </c>
      <c r="I1332" s="20" t="s">
        <v>82</v>
      </c>
      <c r="K1332" s="50" t="str">
        <f ca="1">LeaveTracker[[#This Row],[Days]]&amp;" "&amp;LeaveTracker[[#This Row],[Type of Leave]]</f>
        <v>1 VL</v>
      </c>
      <c r="L1332" s="23">
        <f ca="1">NETWORKDAYS(LeaveTracker[[#This Row],[Start Date]],LeaveTracker[[#This Row],[End Date]],lstHolidays)</f>
        <v>1</v>
      </c>
      <c r="M1332" s="27"/>
    </row>
    <row r="1333" spans="1:13" ht="30" customHeight="1" x14ac:dyDescent="0.3">
      <c r="A1333" s="27">
        <v>1482</v>
      </c>
      <c r="B1333" s="31">
        <v>43819</v>
      </c>
      <c r="C1333" s="31">
        <v>43801</v>
      </c>
      <c r="D1333" s="19" t="s">
        <v>131</v>
      </c>
      <c r="E1333" s="66" t="str">
        <f>IF(ISBLANK(LeaveTracker[[#This Row],[Employee Name]]),"-----",VLOOKUP(LeaveTracker[[#This Row],[Employee Name]],'List of Employees'!$B$4:$H$767,7))</f>
        <v>FPTMNHS</v>
      </c>
      <c r="F1333" s="66" t="str">
        <f>IF(ISBLANK(LeaveTracker[[#This Row],[Employee Name]]),"-----",VLOOKUP(LeaveTracker[[#This Row],[Employee Name]],'List of Employees'!$B$4:$H$767,6))</f>
        <v>PERMANENT</v>
      </c>
      <c r="G1333" s="24">
        <v>43825</v>
      </c>
      <c r="H1333" s="24">
        <v>43826</v>
      </c>
      <c r="I1333" s="20" t="s">
        <v>82</v>
      </c>
      <c r="K1333" s="50" t="str">
        <f ca="1">LeaveTracker[[#This Row],[Days]]&amp;" "&amp;LeaveTracker[[#This Row],[Type of Leave]]</f>
        <v>2 VL</v>
      </c>
      <c r="L1333" s="23">
        <f ca="1">NETWORKDAYS(LeaveTracker[[#This Row],[Start Date]],LeaveTracker[[#This Row],[End Date]],lstHolidays)</f>
        <v>2</v>
      </c>
      <c r="M1333" s="27"/>
    </row>
    <row r="1334" spans="1:13" ht="30" customHeight="1" x14ac:dyDescent="0.3">
      <c r="A1334" s="27">
        <v>1</v>
      </c>
      <c r="B1334" s="31">
        <v>43838</v>
      </c>
      <c r="C1334" s="31">
        <v>43832</v>
      </c>
      <c r="D1334" s="19" t="s">
        <v>705</v>
      </c>
      <c r="E1334" s="66" t="str">
        <f>IF(ISBLANK(LeaveTracker[[#This Row],[Employee Name]]),"-----",VLOOKUP(LeaveTracker[[#This Row],[Employee Name]],'List of Employees'!$B$4:$H$767,7))</f>
        <v>ONT</v>
      </c>
      <c r="F1334" s="66" t="str">
        <f>IF(ISBLANK(LeaveTracker[[#This Row],[Employee Name]]),"-----",VLOOKUP(LeaveTracker[[#This Row],[Employee Name]],'List of Employees'!$B$4:$H$767,6))</f>
        <v>CASUAL</v>
      </c>
      <c r="G1334" s="24">
        <v>43846</v>
      </c>
      <c r="H1334" s="24">
        <v>43847</v>
      </c>
      <c r="I1334" s="19" t="s">
        <v>82</v>
      </c>
      <c r="K1334" s="50" t="str">
        <f ca="1">LeaveTracker[[#This Row],[Days]]&amp;" "&amp;LeaveTracker[[#This Row],[Type of Leave]]</f>
        <v>2 VL</v>
      </c>
      <c r="L1334" s="23">
        <f ca="1">NETWORKDAYS(LeaveTracker[[#This Row],[Start Date]],LeaveTracker[[#This Row],[End Date]],lstHolidays)</f>
        <v>2</v>
      </c>
      <c r="M1334" s="27"/>
    </row>
    <row r="1335" spans="1:13" ht="30" customHeight="1" x14ac:dyDescent="0.3">
      <c r="A1335" s="27">
        <v>1</v>
      </c>
      <c r="B1335" s="31">
        <v>43838</v>
      </c>
      <c r="C1335" s="31">
        <v>43832</v>
      </c>
      <c r="D1335" s="19" t="s">
        <v>705</v>
      </c>
      <c r="E1335" s="66" t="str">
        <f>IF(ISBLANK(LeaveTracker[[#This Row],[Employee Name]]),"-----",VLOOKUP(LeaveTracker[[#This Row],[Employee Name]],'List of Employees'!$B$4:$H$767,7))</f>
        <v>ONT</v>
      </c>
      <c r="F1335" s="66" t="str">
        <f>IF(ISBLANK(LeaveTracker[[#This Row],[Employee Name]]),"-----",VLOOKUP(LeaveTracker[[#This Row],[Employee Name]],'List of Employees'!$B$4:$H$767,6))</f>
        <v>CASUAL</v>
      </c>
      <c r="G1335" s="24">
        <v>43850</v>
      </c>
      <c r="H1335" s="24">
        <v>43851</v>
      </c>
      <c r="I1335" s="19" t="s">
        <v>82</v>
      </c>
      <c r="K1335" s="50" t="str">
        <f ca="1">LeaveTracker[[#This Row],[Days]]&amp;" "&amp;LeaveTracker[[#This Row],[Type of Leave]]</f>
        <v>2 VL</v>
      </c>
      <c r="L1335" s="23">
        <f ca="1">NETWORKDAYS(LeaveTracker[[#This Row],[Start Date]],LeaveTracker[[#This Row],[End Date]],lstHolidays)</f>
        <v>2</v>
      </c>
      <c r="M1335" s="27"/>
    </row>
    <row r="1336" spans="1:13" ht="30" customHeight="1" x14ac:dyDescent="0.3">
      <c r="A1336" s="27">
        <v>2</v>
      </c>
      <c r="B1336" s="31">
        <v>43838</v>
      </c>
      <c r="C1336" s="31">
        <v>43832</v>
      </c>
      <c r="D1336" s="19" t="s">
        <v>706</v>
      </c>
      <c r="E1336" s="66" t="str">
        <f>IF(ISBLANK(LeaveTracker[[#This Row],[Employee Name]]),"-----",VLOOKUP(LeaveTracker[[#This Row],[Employee Name]],'List of Employees'!$B$4:$H$767,7))</f>
        <v>GSO</v>
      </c>
      <c r="F1336" s="66" t="str">
        <f>IF(ISBLANK(LeaveTracker[[#This Row],[Employee Name]]),"-----",VLOOKUP(LeaveTracker[[#This Row],[Employee Name]],'List of Employees'!$B$4:$H$767,6))</f>
        <v>PERMANENT</v>
      </c>
      <c r="G1336" s="24">
        <v>43845</v>
      </c>
      <c r="H1336" s="24">
        <v>43847</v>
      </c>
      <c r="I1336" s="19" t="s">
        <v>82</v>
      </c>
      <c r="K1336" s="50" t="str">
        <f ca="1">LeaveTracker[[#This Row],[Days]]&amp;" "&amp;LeaveTracker[[#This Row],[Type of Leave]]</f>
        <v>3 VL</v>
      </c>
      <c r="L1336" s="23">
        <f ca="1">NETWORKDAYS(LeaveTracker[[#This Row],[Start Date]],LeaveTracker[[#This Row],[End Date]],lstHolidays)</f>
        <v>3</v>
      </c>
      <c r="M1336" s="27"/>
    </row>
    <row r="1337" spans="1:13" ht="30" customHeight="1" x14ac:dyDescent="0.3">
      <c r="A1337" s="27">
        <v>2</v>
      </c>
      <c r="B1337" s="31">
        <v>43838</v>
      </c>
      <c r="C1337" s="31">
        <v>43832</v>
      </c>
      <c r="D1337" s="19" t="s">
        <v>706</v>
      </c>
      <c r="E1337" s="66" t="str">
        <f>IF(ISBLANK(LeaveTracker[[#This Row],[Employee Name]]),"-----",VLOOKUP(LeaveTracker[[#This Row],[Employee Name]],'List of Employees'!$B$4:$H$767,7))</f>
        <v>GSO</v>
      </c>
      <c r="F1337" s="66" t="str">
        <f>IF(ISBLANK(LeaveTracker[[#This Row],[Employee Name]]),"-----",VLOOKUP(LeaveTracker[[#This Row],[Employee Name]],'List of Employees'!$B$4:$H$767,6))</f>
        <v>PERMANENT</v>
      </c>
      <c r="G1337" s="24">
        <v>43851</v>
      </c>
      <c r="H1337" s="24">
        <v>43851</v>
      </c>
      <c r="I1337" s="19" t="s">
        <v>82</v>
      </c>
      <c r="K1337" s="50" t="str">
        <f ca="1">LeaveTracker[[#This Row],[Days]]&amp;" "&amp;LeaveTracker[[#This Row],[Type of Leave]]</f>
        <v>1 VL</v>
      </c>
      <c r="L1337" s="23">
        <f ca="1">NETWORKDAYS(LeaveTracker[[#This Row],[Start Date]],LeaveTracker[[#This Row],[End Date]],lstHolidays)</f>
        <v>1</v>
      </c>
      <c r="M1337" s="27"/>
    </row>
    <row r="1338" spans="1:13" ht="30" customHeight="1" x14ac:dyDescent="0.3">
      <c r="A1338" s="27">
        <v>3</v>
      </c>
      <c r="B1338" s="31">
        <v>43838</v>
      </c>
      <c r="C1338" s="31">
        <v>43832</v>
      </c>
      <c r="D1338" s="19" t="s">
        <v>707</v>
      </c>
      <c r="E1338" s="66" t="str">
        <f>IF(ISBLANK(LeaveTracker[[#This Row],[Employee Name]]),"-----",VLOOKUP(LeaveTracker[[#This Row],[Employee Name]],'List of Employees'!$B$4:$H$767,7))</f>
        <v>ONT</v>
      </c>
      <c r="F1338" s="66" t="str">
        <f>IF(ISBLANK(LeaveTracker[[#This Row],[Employee Name]]),"-----",VLOOKUP(LeaveTracker[[#This Row],[Employee Name]],'List of Employees'!$B$4:$H$767,6))</f>
        <v>PERMANENT</v>
      </c>
      <c r="G1338" s="24">
        <v>43846</v>
      </c>
      <c r="H1338" s="24">
        <v>43847</v>
      </c>
      <c r="I1338" s="19" t="s">
        <v>82</v>
      </c>
      <c r="K1338" s="50" t="str">
        <f ca="1">LeaveTracker[[#This Row],[Days]]&amp;" "&amp;LeaveTracker[[#This Row],[Type of Leave]]</f>
        <v>2 VL</v>
      </c>
      <c r="L1338" s="23">
        <f ca="1">NETWORKDAYS(LeaveTracker[[#This Row],[Start Date]],LeaveTracker[[#This Row],[End Date]],lstHolidays)</f>
        <v>2</v>
      </c>
      <c r="M1338" s="27"/>
    </row>
    <row r="1339" spans="1:13" ht="30" customHeight="1" x14ac:dyDescent="0.3">
      <c r="A1339" s="27">
        <v>3</v>
      </c>
      <c r="B1339" s="31">
        <v>43838</v>
      </c>
      <c r="C1339" s="31">
        <v>43832</v>
      </c>
      <c r="D1339" s="19" t="s">
        <v>707</v>
      </c>
      <c r="E1339" s="66" t="str">
        <f>IF(ISBLANK(LeaveTracker[[#This Row],[Employee Name]]),"-----",VLOOKUP(LeaveTracker[[#This Row],[Employee Name]],'List of Employees'!$B$4:$H$767,7))</f>
        <v>ONT</v>
      </c>
      <c r="F1339" s="66" t="str">
        <f>IF(ISBLANK(LeaveTracker[[#This Row],[Employee Name]]),"-----",VLOOKUP(LeaveTracker[[#This Row],[Employee Name]],'List of Employees'!$B$4:$H$767,6))</f>
        <v>PERMANENT</v>
      </c>
      <c r="G1339" s="24">
        <v>43850</v>
      </c>
      <c r="H1339" s="24">
        <v>43851</v>
      </c>
      <c r="I1339" s="19" t="s">
        <v>82</v>
      </c>
      <c r="K1339" s="50" t="str">
        <f ca="1">LeaveTracker[[#This Row],[Days]]&amp;" "&amp;LeaveTracker[[#This Row],[Type of Leave]]</f>
        <v>2 VL</v>
      </c>
      <c r="L1339" s="23">
        <f ca="1">NETWORKDAYS(LeaveTracker[[#This Row],[Start Date]],LeaveTracker[[#This Row],[End Date]],lstHolidays)</f>
        <v>2</v>
      </c>
      <c r="M1339" s="27"/>
    </row>
    <row r="1340" spans="1:13" ht="30" customHeight="1" x14ac:dyDescent="0.3">
      <c r="A1340" s="27">
        <v>4</v>
      </c>
      <c r="B1340" s="31">
        <v>43838</v>
      </c>
      <c r="C1340" s="31">
        <v>43809</v>
      </c>
      <c r="D1340" s="19" t="s">
        <v>708</v>
      </c>
      <c r="E1340" s="66" t="str">
        <f>IF(ISBLANK(LeaveTracker[[#This Row],[Employee Name]]),"-----",VLOOKUP(LeaveTracker[[#This Row],[Employee Name]],'List of Employees'!$B$4:$H$767,7))</f>
        <v>CBO</v>
      </c>
      <c r="F1340" s="66" t="str">
        <f>IF(ISBLANK(LeaveTracker[[#This Row],[Employee Name]]),"-----",VLOOKUP(LeaveTracker[[#This Row],[Employee Name]],'List of Employees'!$B$4:$H$767,6))</f>
        <v>PERMANENT</v>
      </c>
      <c r="G1340" s="24">
        <v>43808</v>
      </c>
      <c r="H1340" s="24">
        <v>43808</v>
      </c>
      <c r="I1340" s="19" t="s">
        <v>81</v>
      </c>
      <c r="K1340" s="50" t="str">
        <f ca="1">LeaveTracker[[#This Row],[Days]]&amp;" "&amp;LeaveTracker[[#This Row],[Type of Leave]]</f>
        <v>1 SL</v>
      </c>
      <c r="L1340" s="23">
        <f ca="1">NETWORKDAYS(LeaveTracker[[#This Row],[Start Date]],LeaveTracker[[#This Row],[End Date]],lstHolidays)</f>
        <v>1</v>
      </c>
      <c r="M1340" s="27"/>
    </row>
    <row r="1341" spans="1:13" ht="30" customHeight="1" x14ac:dyDescent="0.3">
      <c r="A1341" s="27">
        <v>5</v>
      </c>
      <c r="B1341" s="31">
        <v>43838</v>
      </c>
      <c r="C1341" s="31">
        <v>43795</v>
      </c>
      <c r="D1341" s="19" t="s">
        <v>711</v>
      </c>
      <c r="E1341" s="66" t="str">
        <f>IF(ISBLANK(LeaveTracker[[#This Row],[Employee Name]]),"-----",VLOOKUP(LeaveTracker[[#This Row],[Employee Name]],'List of Employees'!$B$4:$H$767,7))</f>
        <v>CBO</v>
      </c>
      <c r="F1341" s="66" t="str">
        <f>IF(ISBLANK(LeaveTracker[[#This Row],[Employee Name]]),"-----",VLOOKUP(LeaveTracker[[#This Row],[Employee Name]],'List of Employees'!$B$4:$H$767,6))</f>
        <v>PERMANENT</v>
      </c>
      <c r="G1341" s="24">
        <v>43809</v>
      </c>
      <c r="H1341" s="24">
        <v>43811</v>
      </c>
      <c r="I1341" s="20" t="s">
        <v>82</v>
      </c>
      <c r="K1341" s="50" t="str">
        <f ca="1">LeaveTracker[[#This Row],[Days]]&amp;" "&amp;LeaveTracker[[#This Row],[Type of Leave]]</f>
        <v>3 VL</v>
      </c>
      <c r="L1341" s="23">
        <f ca="1">NETWORKDAYS(LeaveTracker[[#This Row],[Start Date]],LeaveTracker[[#This Row],[End Date]],lstHolidays)</f>
        <v>3</v>
      </c>
      <c r="M1341" s="27"/>
    </row>
    <row r="1342" spans="1:13" ht="30" customHeight="1" x14ac:dyDescent="0.3">
      <c r="A1342" s="27">
        <v>6</v>
      </c>
      <c r="B1342" s="31">
        <v>43838</v>
      </c>
      <c r="C1342" s="31">
        <v>43795</v>
      </c>
      <c r="D1342" s="19" t="s">
        <v>711</v>
      </c>
      <c r="E1342" s="66" t="str">
        <f>IF(ISBLANK(LeaveTracker[[#This Row],[Employee Name]]),"-----",VLOOKUP(LeaveTracker[[#This Row],[Employee Name]],'List of Employees'!$B$4:$H$767,7))</f>
        <v>CBO</v>
      </c>
      <c r="F1342" s="66" t="str">
        <f>IF(ISBLANK(LeaveTracker[[#This Row],[Employee Name]]),"-----",VLOOKUP(LeaveTracker[[#This Row],[Employee Name]],'List of Employees'!$B$4:$H$767,6))</f>
        <v>PERMANENT</v>
      </c>
      <c r="G1342" s="24">
        <v>43794</v>
      </c>
      <c r="H1342" s="24">
        <v>43794</v>
      </c>
      <c r="I1342" s="20" t="s">
        <v>81</v>
      </c>
      <c r="K1342" s="50" t="str">
        <f ca="1">LeaveTracker[[#This Row],[Days]]&amp;" "&amp;LeaveTracker[[#This Row],[Type of Leave]]</f>
        <v>1 SL</v>
      </c>
      <c r="L1342" s="23">
        <f ca="1">NETWORKDAYS(LeaveTracker[[#This Row],[Start Date]],LeaveTracker[[#This Row],[End Date]],lstHolidays)</f>
        <v>1</v>
      </c>
      <c r="M1342" s="27"/>
    </row>
    <row r="1343" spans="1:13" ht="30" customHeight="1" x14ac:dyDescent="0.3">
      <c r="A1343" s="27">
        <v>7</v>
      </c>
      <c r="B1343" s="31">
        <v>43838</v>
      </c>
      <c r="C1343" s="31">
        <v>43819</v>
      </c>
      <c r="D1343" s="19" t="s">
        <v>614</v>
      </c>
      <c r="E1343" s="66" t="str">
        <f>IF(ISBLANK(LeaveTracker[[#This Row],[Employee Name]]),"-----",VLOOKUP(LeaveTracker[[#This Row],[Employee Name]],'List of Employees'!$B$4:$H$767,7))</f>
        <v>CBO</v>
      </c>
      <c r="F1343" s="66" t="str">
        <f>IF(ISBLANK(LeaveTracker[[#This Row],[Employee Name]]),"-----",VLOOKUP(LeaveTracker[[#This Row],[Employee Name]],'List of Employees'!$B$4:$H$767,6))</f>
        <v>PERMANENT</v>
      </c>
      <c r="G1343" s="24">
        <v>43818</v>
      </c>
      <c r="H1343" s="24">
        <v>43819</v>
      </c>
      <c r="I1343" s="20" t="s">
        <v>297</v>
      </c>
      <c r="J1343" s="42" t="s">
        <v>298</v>
      </c>
      <c r="K1343" s="50" t="str">
        <f ca="1">LeaveTracker[[#This Row],[Days]]&amp;" "&amp;LeaveTracker[[#This Row],[Type of Leave]]</f>
        <v>2 OTHER</v>
      </c>
      <c r="L1343" s="23">
        <f ca="1">NETWORKDAYS(LeaveTracker[[#This Row],[Start Date]],LeaveTracker[[#This Row],[End Date]],lstHolidays)</f>
        <v>2</v>
      </c>
      <c r="M1343" s="27"/>
    </row>
    <row r="1344" spans="1:13" ht="30" customHeight="1" x14ac:dyDescent="0.3">
      <c r="A1344" s="27">
        <v>7</v>
      </c>
      <c r="B1344" s="31">
        <v>43838</v>
      </c>
      <c r="C1344" s="31">
        <v>43819</v>
      </c>
      <c r="D1344" s="19" t="s">
        <v>614</v>
      </c>
      <c r="E1344" s="66" t="str">
        <f>IF(ISBLANK(LeaveTracker[[#This Row],[Employee Name]]),"-----",VLOOKUP(LeaveTracker[[#This Row],[Employee Name]],'List of Employees'!$B$4:$H$767,7))</f>
        <v>CBO</v>
      </c>
      <c r="F1344" s="66" t="str">
        <f>IF(ISBLANK(LeaveTracker[[#This Row],[Employee Name]]),"-----",VLOOKUP(LeaveTracker[[#This Row],[Employee Name]],'List of Employees'!$B$4:$H$767,6))</f>
        <v>PERMANENT</v>
      </c>
      <c r="G1344" s="24">
        <v>43822</v>
      </c>
      <c r="H1344" s="24">
        <v>43822</v>
      </c>
      <c r="I1344" s="20" t="s">
        <v>297</v>
      </c>
      <c r="J1344" s="42" t="s">
        <v>298</v>
      </c>
      <c r="K1344" s="50" t="str">
        <f ca="1">LeaveTracker[[#This Row],[Days]]&amp;" "&amp;LeaveTracker[[#This Row],[Type of Leave]]</f>
        <v>1 OTHER</v>
      </c>
      <c r="L1344" s="23">
        <f ca="1">NETWORKDAYS(LeaveTracker[[#This Row],[Start Date]],LeaveTracker[[#This Row],[End Date]],lstHolidays)</f>
        <v>1</v>
      </c>
      <c r="M1344" s="27"/>
    </row>
    <row r="1345" spans="1:13" ht="30" customHeight="1" x14ac:dyDescent="0.3">
      <c r="A1345" s="27">
        <v>8</v>
      </c>
      <c r="B1345" s="31">
        <v>43838</v>
      </c>
      <c r="C1345" s="31">
        <v>43804</v>
      </c>
      <c r="D1345" s="19" t="s">
        <v>614</v>
      </c>
      <c r="E1345" s="66" t="str">
        <f>IF(ISBLANK(LeaveTracker[[#This Row],[Employee Name]]),"-----",VLOOKUP(LeaveTracker[[#This Row],[Employee Name]],'List of Employees'!$B$4:$H$767,7))</f>
        <v>CBO</v>
      </c>
      <c r="F1345" s="66" t="str">
        <f>IF(ISBLANK(LeaveTracker[[#This Row],[Employee Name]]),"-----",VLOOKUP(LeaveTracker[[#This Row],[Employee Name]],'List of Employees'!$B$4:$H$767,6))</f>
        <v>PERMANENT</v>
      </c>
      <c r="G1345" s="24">
        <v>43810</v>
      </c>
      <c r="H1345" s="24">
        <v>43810</v>
      </c>
      <c r="I1345" s="20" t="s">
        <v>82</v>
      </c>
      <c r="K1345" s="50" t="str">
        <f ca="1">LeaveTracker[[#This Row],[Days]]&amp;" "&amp;LeaveTracker[[#This Row],[Type of Leave]]</f>
        <v>1 VL</v>
      </c>
      <c r="L1345" s="23">
        <f ca="1">NETWORKDAYS(LeaveTracker[[#This Row],[Start Date]],LeaveTracker[[#This Row],[End Date]],lstHolidays)</f>
        <v>1</v>
      </c>
      <c r="M1345" s="27"/>
    </row>
    <row r="1346" spans="1:13" ht="30" customHeight="1" x14ac:dyDescent="0.3">
      <c r="A1346" s="27">
        <v>8</v>
      </c>
      <c r="B1346" s="31">
        <v>43838</v>
      </c>
      <c r="C1346" s="31">
        <v>43804</v>
      </c>
      <c r="D1346" s="19" t="s">
        <v>614</v>
      </c>
      <c r="E1346" s="66" t="str">
        <f>IF(ISBLANK(LeaveTracker[[#This Row],[Employee Name]]),"-----",VLOOKUP(LeaveTracker[[#This Row],[Employee Name]],'List of Employees'!$B$4:$H$767,7))</f>
        <v>CBO</v>
      </c>
      <c r="F1346" s="66" t="str">
        <f>IF(ISBLANK(LeaveTracker[[#This Row],[Employee Name]]),"-----",VLOOKUP(LeaveTracker[[#This Row],[Employee Name]],'List of Employees'!$B$4:$H$767,6))</f>
        <v>PERMANENT</v>
      </c>
      <c r="G1346" s="24">
        <v>43815</v>
      </c>
      <c r="H1346" s="24">
        <v>43815</v>
      </c>
      <c r="I1346" s="20" t="s">
        <v>82</v>
      </c>
      <c r="K1346" s="50" t="str">
        <f ca="1">LeaveTracker[[#This Row],[Days]]&amp;" "&amp;LeaveTracker[[#This Row],[Type of Leave]]</f>
        <v>1 VL</v>
      </c>
      <c r="L1346" s="23">
        <f ca="1">NETWORKDAYS(LeaveTracker[[#This Row],[Start Date]],LeaveTracker[[#This Row],[End Date]],lstHolidays)</f>
        <v>1</v>
      </c>
      <c r="M1346" s="27"/>
    </row>
    <row r="1347" spans="1:13" ht="30" customHeight="1" x14ac:dyDescent="0.3">
      <c r="A1347" s="27">
        <v>8</v>
      </c>
      <c r="B1347" s="31">
        <v>43838</v>
      </c>
      <c r="C1347" s="31">
        <v>43804</v>
      </c>
      <c r="D1347" s="19" t="s">
        <v>614</v>
      </c>
      <c r="E1347" s="66" t="str">
        <f>IF(ISBLANK(LeaveTracker[[#This Row],[Employee Name]]),"-----",VLOOKUP(LeaveTracker[[#This Row],[Employee Name]],'List of Employees'!$B$4:$H$767,7))</f>
        <v>CBO</v>
      </c>
      <c r="F1347" s="66" t="str">
        <f>IF(ISBLANK(LeaveTracker[[#This Row],[Employee Name]]),"-----",VLOOKUP(LeaveTracker[[#This Row],[Employee Name]],'List of Employees'!$B$4:$H$767,6))</f>
        <v>PERMANENT</v>
      </c>
      <c r="G1347" s="24">
        <v>43825</v>
      </c>
      <c r="H1347" s="24">
        <v>43825</v>
      </c>
      <c r="I1347" s="20" t="s">
        <v>82</v>
      </c>
      <c r="K1347" s="50" t="str">
        <f ca="1">LeaveTracker[[#This Row],[Days]]&amp;" "&amp;LeaveTracker[[#This Row],[Type of Leave]]</f>
        <v>1 VL</v>
      </c>
      <c r="L1347" s="23">
        <f ca="1">NETWORKDAYS(LeaveTracker[[#This Row],[Start Date]],LeaveTracker[[#This Row],[End Date]],lstHolidays)</f>
        <v>1</v>
      </c>
      <c r="M1347" s="27"/>
    </row>
    <row r="1348" spans="1:13" ht="30" customHeight="1" x14ac:dyDescent="0.3">
      <c r="A1348" s="27">
        <v>9</v>
      </c>
      <c r="B1348" s="31">
        <v>43838</v>
      </c>
      <c r="C1348" s="31">
        <v>43826</v>
      </c>
      <c r="D1348" s="19" t="s">
        <v>2617</v>
      </c>
      <c r="E1348" s="66" t="str">
        <f>IF(ISBLANK(LeaveTracker[[#This Row],[Employee Name]]),"-----",VLOOKUP(LeaveTracker[[#This Row],[Employee Name]],'List of Employees'!$B$4:$H$767,7))</f>
        <v>CBO</v>
      </c>
      <c r="F1348" s="66" t="str">
        <f>IF(ISBLANK(LeaveTracker[[#This Row],[Employee Name]]),"-----",VLOOKUP(LeaveTracker[[#This Row],[Employee Name]],'List of Employees'!$B$4:$H$767,6))</f>
        <v>PERMANENT</v>
      </c>
      <c r="G1348" s="24">
        <v>43822</v>
      </c>
      <c r="H1348" s="24">
        <v>43822</v>
      </c>
      <c r="I1348" s="20" t="s">
        <v>81</v>
      </c>
      <c r="K1348" s="50" t="str">
        <f ca="1">LeaveTracker[[#This Row],[Days]]&amp;" "&amp;LeaveTracker[[#This Row],[Type of Leave]]</f>
        <v>1 SL</v>
      </c>
      <c r="L1348" s="23">
        <f ca="1">NETWORKDAYS(LeaveTracker[[#This Row],[Start Date]],LeaveTracker[[#This Row],[End Date]],lstHolidays)</f>
        <v>1</v>
      </c>
      <c r="M1348" s="27"/>
    </row>
    <row r="1349" spans="1:13" ht="30" customHeight="1" x14ac:dyDescent="0.3">
      <c r="A1349" s="27">
        <v>9</v>
      </c>
      <c r="B1349" s="31">
        <v>43838</v>
      </c>
      <c r="C1349" s="31">
        <v>43826</v>
      </c>
      <c r="D1349" s="19" t="s">
        <v>2617</v>
      </c>
      <c r="E1349" s="66" t="str">
        <f>IF(ISBLANK(LeaveTracker[[#This Row],[Employee Name]]),"-----",VLOOKUP(LeaveTracker[[#This Row],[Employee Name]],'List of Employees'!$B$4:$H$767,7))</f>
        <v>CBO</v>
      </c>
      <c r="F1349" s="66" t="str">
        <f>IF(ISBLANK(LeaveTracker[[#This Row],[Employee Name]]),"-----",VLOOKUP(LeaveTracker[[#This Row],[Employee Name]],'List of Employees'!$B$4:$H$767,6))</f>
        <v>PERMANENT</v>
      </c>
      <c r="G1349" s="24">
        <v>43825</v>
      </c>
      <c r="H1349" s="24">
        <v>43825</v>
      </c>
      <c r="I1349" s="20" t="s">
        <v>81</v>
      </c>
      <c r="K1349" s="50" t="str">
        <f ca="1">LeaveTracker[[#This Row],[Days]]&amp;" "&amp;LeaveTracker[[#This Row],[Type of Leave]]</f>
        <v>1 SL</v>
      </c>
      <c r="L1349" s="23">
        <f ca="1">NETWORKDAYS(LeaveTracker[[#This Row],[Start Date]],LeaveTracker[[#This Row],[End Date]],lstHolidays)</f>
        <v>1</v>
      </c>
      <c r="M1349" s="27"/>
    </row>
    <row r="1350" spans="1:13" ht="30" customHeight="1" x14ac:dyDescent="0.3">
      <c r="A1350" s="27">
        <v>10</v>
      </c>
      <c r="B1350" s="31">
        <v>43838</v>
      </c>
      <c r="C1350" s="31">
        <v>43832</v>
      </c>
      <c r="D1350" s="19" t="s">
        <v>611</v>
      </c>
      <c r="E1350" s="66" t="str">
        <f>IF(ISBLANK(LeaveTracker[[#This Row],[Employee Name]]),"-----",VLOOKUP(LeaveTracker[[#This Row],[Employee Name]],'List of Employees'!$B$4:$H$767,7))</f>
        <v>CBO</v>
      </c>
      <c r="F1350" s="66" t="str">
        <f>IF(ISBLANK(LeaveTracker[[#This Row],[Employee Name]]),"-----",VLOOKUP(LeaveTracker[[#This Row],[Employee Name]],'List of Employees'!$B$4:$H$767,6))</f>
        <v>PERMANENT</v>
      </c>
      <c r="G1350" s="24">
        <v>43825</v>
      </c>
      <c r="H1350" s="24">
        <v>43826</v>
      </c>
      <c r="I1350" s="20" t="s">
        <v>81</v>
      </c>
      <c r="K1350" s="50" t="str">
        <f ca="1">LeaveTracker[[#This Row],[Days]]&amp;" "&amp;LeaveTracker[[#This Row],[Type of Leave]]</f>
        <v>2 SL</v>
      </c>
      <c r="L1350" s="23">
        <f ca="1">NETWORKDAYS(LeaveTracker[[#This Row],[Start Date]],LeaveTracker[[#This Row],[End Date]],lstHolidays)</f>
        <v>2</v>
      </c>
      <c r="M1350" s="27"/>
    </row>
    <row r="1351" spans="1:13" ht="30" customHeight="1" x14ac:dyDescent="0.3">
      <c r="A1351" s="27">
        <v>11</v>
      </c>
      <c r="B1351" s="31">
        <v>43838</v>
      </c>
      <c r="C1351" s="31">
        <v>43822</v>
      </c>
      <c r="D1351" s="19" t="s">
        <v>608</v>
      </c>
      <c r="E1351" s="66" t="str">
        <f>IF(ISBLANK(LeaveTracker[[#This Row],[Employee Name]]),"-----",VLOOKUP(LeaveTracker[[#This Row],[Employee Name]],'List of Employees'!$B$4:$H$767,7))</f>
        <v>CBO</v>
      </c>
      <c r="F1351" s="66" t="str">
        <f>IF(ISBLANK(LeaveTracker[[#This Row],[Employee Name]]),"-----",VLOOKUP(LeaveTracker[[#This Row],[Employee Name]],'List of Employees'!$B$4:$H$767,6))</f>
        <v>PERMANENT</v>
      </c>
      <c r="G1351" s="24">
        <v>43825</v>
      </c>
      <c r="H1351" s="24">
        <v>43825</v>
      </c>
      <c r="I1351" s="20" t="s">
        <v>81</v>
      </c>
      <c r="K1351" s="50" t="str">
        <f ca="1">LeaveTracker[[#This Row],[Days]]&amp;" "&amp;LeaveTracker[[#This Row],[Type of Leave]]</f>
        <v>1 SL</v>
      </c>
      <c r="L1351" s="23">
        <f ca="1">NETWORKDAYS(LeaveTracker[[#This Row],[Start Date]],LeaveTracker[[#This Row],[End Date]],lstHolidays)</f>
        <v>1</v>
      </c>
      <c r="M1351" s="27"/>
    </row>
    <row r="1352" spans="1:13" ht="30" customHeight="1" x14ac:dyDescent="0.3">
      <c r="A1352" s="27">
        <v>12</v>
      </c>
      <c r="B1352" s="31">
        <v>43838</v>
      </c>
      <c r="C1352" s="31">
        <v>43801</v>
      </c>
      <c r="D1352" s="19" t="s">
        <v>611</v>
      </c>
      <c r="E1352" s="66" t="str">
        <f>IF(ISBLANK(LeaveTracker[[#This Row],[Employee Name]]),"-----",VLOOKUP(LeaveTracker[[#This Row],[Employee Name]],'List of Employees'!$B$4:$H$767,7))</f>
        <v>CBO</v>
      </c>
      <c r="F1352" s="66" t="str">
        <f>IF(ISBLANK(LeaveTracker[[#This Row],[Employee Name]]),"-----",VLOOKUP(LeaveTracker[[#This Row],[Employee Name]],'List of Employees'!$B$4:$H$767,6))</f>
        <v>PERMANENT</v>
      </c>
      <c r="G1352" s="24">
        <v>43809</v>
      </c>
      <c r="H1352" s="24">
        <v>43809</v>
      </c>
      <c r="I1352" s="20" t="s">
        <v>82</v>
      </c>
      <c r="K1352" s="50" t="str">
        <f ca="1">LeaveTracker[[#This Row],[Days]]&amp;" "&amp;LeaveTracker[[#This Row],[Type of Leave]]</f>
        <v>1 VL</v>
      </c>
      <c r="L1352" s="23">
        <f ca="1">NETWORKDAYS(LeaveTracker[[#This Row],[Start Date]],LeaveTracker[[#This Row],[End Date]],lstHolidays)</f>
        <v>1</v>
      </c>
      <c r="M1352" s="27"/>
    </row>
    <row r="1353" spans="1:13" ht="30" customHeight="1" x14ac:dyDescent="0.3">
      <c r="A1353" s="27">
        <v>13</v>
      </c>
      <c r="B1353" s="31">
        <v>43838</v>
      </c>
      <c r="C1353" s="31">
        <v>43795</v>
      </c>
      <c r="D1353" s="20" t="s">
        <v>611</v>
      </c>
      <c r="E1353" s="66" t="str">
        <f>IF(ISBLANK(LeaveTracker[[#This Row],[Employee Name]]),"-----",VLOOKUP(LeaveTracker[[#This Row],[Employee Name]],'List of Employees'!$B$4:$H$767,7))</f>
        <v>CBO</v>
      </c>
      <c r="F1353" s="66" t="str">
        <f>IF(ISBLANK(LeaveTracker[[#This Row],[Employee Name]]),"-----",VLOOKUP(LeaveTracker[[#This Row],[Employee Name]],'List of Employees'!$B$4:$H$767,6))</f>
        <v>PERMANENT</v>
      </c>
      <c r="G1353" s="24">
        <v>43791</v>
      </c>
      <c r="H1353" s="24">
        <v>43791</v>
      </c>
      <c r="I1353" s="20" t="s">
        <v>81</v>
      </c>
      <c r="K1353" s="50" t="str">
        <f ca="1">LeaveTracker[[#This Row],[Days]]&amp;" "&amp;LeaveTracker[[#This Row],[Type of Leave]]</f>
        <v>1 SL</v>
      </c>
      <c r="L1353" s="23">
        <f ca="1">NETWORKDAYS(LeaveTracker[[#This Row],[Start Date]],LeaveTracker[[#This Row],[End Date]],lstHolidays)</f>
        <v>1</v>
      </c>
      <c r="M1353" s="27"/>
    </row>
    <row r="1354" spans="1:13" ht="30" customHeight="1" x14ac:dyDescent="0.3">
      <c r="A1354" s="27">
        <v>13</v>
      </c>
      <c r="B1354" s="31">
        <v>43838</v>
      </c>
      <c r="C1354" s="31">
        <v>43795</v>
      </c>
      <c r="D1354" s="20" t="s">
        <v>611</v>
      </c>
      <c r="E1354" s="66" t="str">
        <f>IF(ISBLANK(LeaveTracker[[#This Row],[Employee Name]]),"-----",VLOOKUP(LeaveTracker[[#This Row],[Employee Name]],'List of Employees'!$B$4:$H$767,7))</f>
        <v>CBO</v>
      </c>
      <c r="F1354" s="66" t="str">
        <f>IF(ISBLANK(LeaveTracker[[#This Row],[Employee Name]]),"-----",VLOOKUP(LeaveTracker[[#This Row],[Employee Name]],'List of Employees'!$B$4:$H$767,6))</f>
        <v>PERMANENT</v>
      </c>
      <c r="G1354" s="24">
        <v>43795</v>
      </c>
      <c r="H1354" s="24">
        <v>43795</v>
      </c>
      <c r="I1354" s="20" t="s">
        <v>81</v>
      </c>
      <c r="K1354" s="50" t="str">
        <f ca="1">LeaveTracker[[#This Row],[Days]]&amp;" "&amp;LeaveTracker[[#This Row],[Type of Leave]]</f>
        <v>1 SL</v>
      </c>
      <c r="L1354" s="23">
        <f ca="1">NETWORKDAYS(LeaveTracker[[#This Row],[Start Date]],LeaveTracker[[#This Row],[End Date]],lstHolidays)</f>
        <v>1</v>
      </c>
      <c r="M1354" s="27"/>
    </row>
    <row r="1355" spans="1:13" ht="30" customHeight="1" x14ac:dyDescent="0.3">
      <c r="A1355" s="27">
        <v>14</v>
      </c>
      <c r="B1355" s="31">
        <v>43838</v>
      </c>
      <c r="C1355" s="31">
        <v>43795</v>
      </c>
      <c r="D1355" s="20" t="s">
        <v>2617</v>
      </c>
      <c r="E1355" s="66" t="str">
        <f>IF(ISBLANK(LeaveTracker[[#This Row],[Employee Name]]),"-----",VLOOKUP(LeaveTracker[[#This Row],[Employee Name]],'List of Employees'!$B$4:$H$767,7))</f>
        <v>CBO</v>
      </c>
      <c r="F1355" s="66" t="str">
        <f>IF(ISBLANK(LeaveTracker[[#This Row],[Employee Name]]),"-----",VLOOKUP(LeaveTracker[[#This Row],[Employee Name]],'List of Employees'!$B$4:$H$767,6))</f>
        <v>PERMANENT</v>
      </c>
      <c r="G1355" s="24">
        <v>43802</v>
      </c>
      <c r="H1355" s="24">
        <v>43803</v>
      </c>
      <c r="I1355" s="20" t="s">
        <v>82</v>
      </c>
      <c r="K1355" s="50" t="str">
        <f ca="1">LeaveTracker[[#This Row],[Days]]&amp;" "&amp;LeaveTracker[[#This Row],[Type of Leave]]</f>
        <v>2 VL</v>
      </c>
      <c r="L1355" s="23">
        <f ca="1">NETWORKDAYS(LeaveTracker[[#This Row],[Start Date]],LeaveTracker[[#This Row],[End Date]],lstHolidays)</f>
        <v>2</v>
      </c>
      <c r="M1355" s="27"/>
    </row>
    <row r="1356" spans="1:13" ht="30" customHeight="1" x14ac:dyDescent="0.3">
      <c r="A1356" s="27">
        <v>15</v>
      </c>
      <c r="B1356" s="31">
        <v>43838</v>
      </c>
      <c r="C1356" s="31">
        <v>43789</v>
      </c>
      <c r="D1356" s="20" t="s">
        <v>2617</v>
      </c>
      <c r="E1356" s="66" t="str">
        <f>IF(ISBLANK(LeaveTracker[[#This Row],[Employee Name]]),"-----",VLOOKUP(LeaveTracker[[#This Row],[Employee Name]],'List of Employees'!$B$4:$H$767,7))</f>
        <v>CBO</v>
      </c>
      <c r="F1356" s="66" t="str">
        <f>IF(ISBLANK(LeaveTracker[[#This Row],[Employee Name]]),"-----",VLOOKUP(LeaveTracker[[#This Row],[Employee Name]],'List of Employees'!$B$4:$H$767,6))</f>
        <v>PERMANENT</v>
      </c>
      <c r="G1356" s="24">
        <v>43788</v>
      </c>
      <c r="H1356" s="24">
        <v>43788</v>
      </c>
      <c r="I1356" s="20" t="s">
        <v>81</v>
      </c>
      <c r="K1356" s="50" t="str">
        <f ca="1">LeaveTracker[[#This Row],[Days]]&amp;" "&amp;LeaveTracker[[#This Row],[Type of Leave]]</f>
        <v>1 SL</v>
      </c>
      <c r="L1356" s="23">
        <f ca="1">NETWORKDAYS(LeaveTracker[[#This Row],[Start Date]],LeaveTracker[[#This Row],[End Date]],lstHolidays)</f>
        <v>1</v>
      </c>
      <c r="M1356" s="27"/>
    </row>
    <row r="1357" spans="1:13" ht="30" customHeight="1" x14ac:dyDescent="0.3">
      <c r="A1357" s="27">
        <v>16</v>
      </c>
      <c r="B1357" s="31">
        <v>43838</v>
      </c>
      <c r="C1357" s="31">
        <v>43797</v>
      </c>
      <c r="D1357" s="19" t="s">
        <v>1187</v>
      </c>
      <c r="E1357" s="66" t="str">
        <f>IF(ISBLANK(LeaveTracker[[#This Row],[Employee Name]]),"-----",VLOOKUP(LeaveTracker[[#This Row],[Employee Name]],'List of Employees'!$B$4:$H$767,7))</f>
        <v>BUDGET</v>
      </c>
      <c r="F1357" s="66" t="str">
        <f>IF(ISBLANK(LeaveTracker[[#This Row],[Employee Name]]),"-----",VLOOKUP(LeaveTracker[[#This Row],[Employee Name]],'List of Employees'!$B$4:$H$767,6))</f>
        <v>PERMANENT</v>
      </c>
      <c r="G1357" s="24">
        <v>43796</v>
      </c>
      <c r="H1357" s="24">
        <v>43796</v>
      </c>
      <c r="I1357" s="20" t="s">
        <v>81</v>
      </c>
      <c r="K1357" s="50" t="str">
        <f ca="1">LeaveTracker[[#This Row],[Days]]&amp;" "&amp;LeaveTracker[[#This Row],[Type of Leave]]</f>
        <v>1 SL</v>
      </c>
      <c r="L1357" s="23">
        <f ca="1">NETWORKDAYS(LeaveTracker[[#This Row],[Start Date]],LeaveTracker[[#This Row],[End Date]],lstHolidays)</f>
        <v>1</v>
      </c>
      <c r="M1357" s="27"/>
    </row>
    <row r="1358" spans="1:13" ht="30" customHeight="1" x14ac:dyDescent="0.3">
      <c r="A1358" s="27">
        <v>17</v>
      </c>
      <c r="B1358" s="31">
        <v>43838</v>
      </c>
      <c r="C1358" s="31">
        <v>43808</v>
      </c>
      <c r="D1358" s="19" t="s">
        <v>608</v>
      </c>
      <c r="E1358" s="66" t="str">
        <f>IF(ISBLANK(LeaveTracker[[#This Row],[Employee Name]]),"-----",VLOOKUP(LeaveTracker[[#This Row],[Employee Name]],'List of Employees'!$B$4:$H$767,7))</f>
        <v>CBO</v>
      </c>
      <c r="F1358" s="66" t="str">
        <f>IF(ISBLANK(LeaveTracker[[#This Row],[Employee Name]]),"-----",VLOOKUP(LeaveTracker[[#This Row],[Employee Name]],'List of Employees'!$B$4:$H$767,6))</f>
        <v>PERMANENT</v>
      </c>
      <c r="G1358" s="24">
        <v>43826</v>
      </c>
      <c r="H1358" s="24">
        <v>43826</v>
      </c>
      <c r="I1358" s="20" t="s">
        <v>82</v>
      </c>
      <c r="K1358" s="50" t="str">
        <f ca="1">LeaveTracker[[#This Row],[Days]]&amp;" "&amp;LeaveTracker[[#This Row],[Type of Leave]]</f>
        <v>1 VL</v>
      </c>
      <c r="L1358" s="23">
        <f ca="1">NETWORKDAYS(LeaveTracker[[#This Row],[Start Date]],LeaveTracker[[#This Row],[End Date]],lstHolidays)</f>
        <v>1</v>
      </c>
      <c r="M1358" s="27"/>
    </row>
    <row r="1359" spans="1:13" ht="30" customHeight="1" x14ac:dyDescent="0.3">
      <c r="A1359" s="27">
        <v>18</v>
      </c>
      <c r="B1359" s="31">
        <v>43838</v>
      </c>
      <c r="C1359" s="31">
        <v>43796</v>
      </c>
      <c r="D1359" s="20" t="s">
        <v>608</v>
      </c>
      <c r="E1359" s="66" t="str">
        <f>IF(ISBLANK(LeaveTracker[[#This Row],[Employee Name]]),"-----",VLOOKUP(LeaveTracker[[#This Row],[Employee Name]],'List of Employees'!$B$4:$H$767,7))</f>
        <v>CBO</v>
      </c>
      <c r="F1359" s="66" t="str">
        <f>IF(ISBLANK(LeaveTracker[[#This Row],[Employee Name]]),"-----",VLOOKUP(LeaveTracker[[#This Row],[Employee Name]],'List of Employees'!$B$4:$H$767,6))</f>
        <v>PERMANENT</v>
      </c>
      <c r="G1359" s="24">
        <v>43795</v>
      </c>
      <c r="H1359" s="24">
        <v>43795</v>
      </c>
      <c r="I1359" s="20" t="s">
        <v>81</v>
      </c>
      <c r="K1359" s="50" t="str">
        <f ca="1">LeaveTracker[[#This Row],[Days]]&amp;" "&amp;LeaveTracker[[#This Row],[Type of Leave]]</f>
        <v>1 SL</v>
      </c>
      <c r="L1359" s="23">
        <f ca="1">NETWORKDAYS(LeaveTracker[[#This Row],[Start Date]],LeaveTracker[[#This Row],[End Date]],lstHolidays)</f>
        <v>1</v>
      </c>
      <c r="M1359" s="27"/>
    </row>
    <row r="1360" spans="1:13" ht="30" customHeight="1" x14ac:dyDescent="0.3">
      <c r="A1360" s="27">
        <v>19</v>
      </c>
      <c r="B1360" s="31">
        <v>43838</v>
      </c>
      <c r="C1360" s="31">
        <v>43801</v>
      </c>
      <c r="D1360" s="20" t="s">
        <v>608</v>
      </c>
      <c r="E1360" s="66" t="str">
        <f>IF(ISBLANK(LeaveTracker[[#This Row],[Employee Name]]),"-----",VLOOKUP(LeaveTracker[[#This Row],[Employee Name]],'List of Employees'!$B$4:$H$767,7))</f>
        <v>CBO</v>
      </c>
      <c r="F1360" s="66" t="str">
        <f>IF(ISBLANK(LeaveTracker[[#This Row],[Employee Name]]),"-----",VLOOKUP(LeaveTracker[[#This Row],[Employee Name]],'List of Employees'!$B$4:$H$767,6))</f>
        <v>PERMANENT</v>
      </c>
      <c r="G1360" s="24">
        <v>43811</v>
      </c>
      <c r="H1360" s="24">
        <v>43811</v>
      </c>
      <c r="I1360" s="20" t="s">
        <v>82</v>
      </c>
      <c r="K1360" s="50" t="str">
        <f ca="1">LeaveTracker[[#This Row],[Days]]&amp;" "&amp;LeaveTracker[[#This Row],[Type of Leave]]</f>
        <v>1 VL</v>
      </c>
      <c r="L1360" s="23">
        <f ca="1">NETWORKDAYS(LeaveTracker[[#This Row],[Start Date]],LeaveTracker[[#This Row],[End Date]],lstHolidays)</f>
        <v>1</v>
      </c>
      <c r="M1360" s="27"/>
    </row>
    <row r="1361" spans="1:13" ht="30" customHeight="1" x14ac:dyDescent="0.3">
      <c r="A1361" s="27">
        <v>20</v>
      </c>
      <c r="B1361" s="31">
        <v>43838</v>
      </c>
      <c r="C1361" s="31">
        <v>43811</v>
      </c>
      <c r="D1361" s="19" t="s">
        <v>337</v>
      </c>
      <c r="E1361" s="66" t="str">
        <f>IF(ISBLANK(LeaveTracker[[#This Row],[Employee Name]]),"-----",VLOOKUP(LeaveTracker[[#This Row],[Employee Name]],'List of Employees'!$B$4:$H$767,7))</f>
        <v>COMELEC</v>
      </c>
      <c r="F1361" s="66" t="str">
        <f>IF(ISBLANK(LeaveTracker[[#This Row],[Employee Name]]),"-----",VLOOKUP(LeaveTracker[[#This Row],[Employee Name]],'List of Employees'!$B$4:$H$767,6))</f>
        <v>PERMANENT</v>
      </c>
      <c r="G1361" s="24">
        <v>43808</v>
      </c>
      <c r="H1361" s="24">
        <v>43808</v>
      </c>
      <c r="I1361" s="20" t="s">
        <v>81</v>
      </c>
      <c r="K1361" s="50" t="str">
        <f ca="1">LeaveTracker[[#This Row],[Days]]&amp;" "&amp;LeaveTracker[[#This Row],[Type of Leave]]</f>
        <v>1 SL</v>
      </c>
      <c r="L1361" s="23">
        <f ca="1">NETWORKDAYS(LeaveTracker[[#This Row],[Start Date]],LeaveTracker[[#This Row],[End Date]],lstHolidays)</f>
        <v>1</v>
      </c>
      <c r="M1361" s="27"/>
    </row>
    <row r="1362" spans="1:13" ht="30" customHeight="1" x14ac:dyDescent="0.3">
      <c r="A1362" s="27">
        <v>21</v>
      </c>
      <c r="B1362" s="31">
        <v>43838</v>
      </c>
      <c r="C1362" s="31">
        <v>43836</v>
      </c>
      <c r="D1362" s="19" t="s">
        <v>537</v>
      </c>
      <c r="E1362" s="66" t="str">
        <f>IF(ISBLANK(LeaveTracker[[#This Row],[Employee Name]]),"-----",VLOOKUP(LeaveTracker[[#This Row],[Employee Name]],'List of Employees'!$B$4:$H$767,7))</f>
        <v>LCR</v>
      </c>
      <c r="F1362" s="66" t="str">
        <f>IF(ISBLANK(LeaveTracker[[#This Row],[Employee Name]]),"-----",VLOOKUP(LeaveTracker[[#This Row],[Employee Name]],'List of Employees'!$B$4:$H$767,6))</f>
        <v>PERMANENT</v>
      </c>
      <c r="G1362" s="24">
        <v>43832</v>
      </c>
      <c r="H1362" s="24">
        <v>43833</v>
      </c>
      <c r="I1362" s="20" t="s">
        <v>82</v>
      </c>
      <c r="K1362" s="50" t="str">
        <f ca="1">LeaveTracker[[#This Row],[Days]]&amp;" "&amp;LeaveTracker[[#This Row],[Type of Leave]]</f>
        <v>2 VL</v>
      </c>
      <c r="L1362" s="23">
        <f ca="1">NETWORKDAYS(LeaveTracker[[#This Row],[Start Date]],LeaveTracker[[#This Row],[End Date]],lstHolidays)</f>
        <v>2</v>
      </c>
      <c r="M1362" s="27"/>
    </row>
    <row r="1363" spans="1:13" ht="30" customHeight="1" x14ac:dyDescent="0.3">
      <c r="A1363" s="27">
        <v>22</v>
      </c>
      <c r="B1363" s="31">
        <v>43838</v>
      </c>
      <c r="C1363" s="31">
        <v>43832</v>
      </c>
      <c r="D1363" s="19" t="s">
        <v>542</v>
      </c>
      <c r="E1363" s="66" t="str">
        <f>IF(ISBLANK(LeaveTracker[[#This Row],[Employee Name]]),"-----",VLOOKUP(LeaveTracker[[#This Row],[Employee Name]],'List of Employees'!$B$4:$H$767,7))</f>
        <v>LCR</v>
      </c>
      <c r="F1363" s="66" t="str">
        <f>IF(ISBLANK(LeaveTracker[[#This Row],[Employee Name]]),"-----",VLOOKUP(LeaveTracker[[#This Row],[Employee Name]],'List of Employees'!$B$4:$H$767,6))</f>
        <v>PERMANENT</v>
      </c>
      <c r="G1363" s="24">
        <v>43822</v>
      </c>
      <c r="H1363" s="24">
        <v>43822</v>
      </c>
      <c r="I1363" s="20" t="s">
        <v>81</v>
      </c>
      <c r="K1363" s="50" t="str">
        <f ca="1">LeaveTracker[[#This Row],[Days]]&amp;" "&amp;LeaveTracker[[#This Row],[Type of Leave]]</f>
        <v>1 SL</v>
      </c>
      <c r="L1363" s="23">
        <f ca="1">NETWORKDAYS(LeaveTracker[[#This Row],[Start Date]],LeaveTracker[[#This Row],[End Date]],lstHolidays)</f>
        <v>1</v>
      </c>
      <c r="M1363" s="27"/>
    </row>
    <row r="1364" spans="1:13" ht="30" customHeight="1" x14ac:dyDescent="0.3">
      <c r="A1364" s="27">
        <v>23</v>
      </c>
      <c r="B1364" s="31">
        <v>43838</v>
      </c>
      <c r="C1364" s="31">
        <v>43801</v>
      </c>
      <c r="D1364" s="19" t="s">
        <v>540</v>
      </c>
      <c r="E1364" s="66" t="str">
        <f>IF(ISBLANK(LeaveTracker[[#This Row],[Employee Name]]),"-----",VLOOKUP(LeaveTracker[[#This Row],[Employee Name]],'List of Employees'!$B$4:$H$767,7))</f>
        <v>LCR</v>
      </c>
      <c r="F1364" s="66" t="str">
        <f>IF(ISBLANK(LeaveTracker[[#This Row],[Employee Name]]),"-----",VLOOKUP(LeaveTracker[[#This Row],[Employee Name]],'List of Employees'!$B$4:$H$767,6))</f>
        <v>PERMANENT</v>
      </c>
      <c r="G1364" s="24">
        <v>43822</v>
      </c>
      <c r="H1364" s="24">
        <v>43822</v>
      </c>
      <c r="I1364" s="20" t="s">
        <v>297</v>
      </c>
      <c r="J1364" s="42" t="s">
        <v>213</v>
      </c>
      <c r="K1364" s="50" t="str">
        <f ca="1">LeaveTracker[[#This Row],[Days]]&amp;" "&amp;LeaveTracker[[#This Row],[Type of Leave]]</f>
        <v>1 OTHER</v>
      </c>
      <c r="L1364" s="23">
        <f ca="1">NETWORKDAYS(LeaveTracker[[#This Row],[Start Date]],LeaveTracker[[#This Row],[End Date]],lstHolidays)</f>
        <v>1</v>
      </c>
      <c r="M1364" s="27"/>
    </row>
    <row r="1365" spans="1:13" ht="30" customHeight="1" x14ac:dyDescent="0.3">
      <c r="A1365" s="27">
        <v>24</v>
      </c>
      <c r="B1365" s="31">
        <v>43838</v>
      </c>
      <c r="C1365" s="31">
        <v>43801</v>
      </c>
      <c r="D1365" s="19" t="s">
        <v>540</v>
      </c>
      <c r="E1365" s="66" t="str">
        <f>IF(ISBLANK(LeaveTracker[[#This Row],[Employee Name]]),"-----",VLOOKUP(LeaveTracker[[#This Row],[Employee Name]],'List of Employees'!$B$4:$H$767,7))</f>
        <v>LCR</v>
      </c>
      <c r="F1365" s="66" t="str">
        <f>IF(ISBLANK(LeaveTracker[[#This Row],[Employee Name]]),"-----",VLOOKUP(LeaveTracker[[#This Row],[Employee Name]],'List of Employees'!$B$4:$H$767,6))</f>
        <v>PERMANENT</v>
      </c>
      <c r="G1365" s="24">
        <v>43798</v>
      </c>
      <c r="H1365" s="24">
        <v>43798</v>
      </c>
      <c r="I1365" s="20" t="s">
        <v>81</v>
      </c>
      <c r="K1365" s="50" t="str">
        <f ca="1">LeaveTracker[[#This Row],[Days]]&amp;" "&amp;LeaveTracker[[#This Row],[Type of Leave]]</f>
        <v>1 SL</v>
      </c>
      <c r="L1365" s="23">
        <f ca="1">NETWORKDAYS(LeaveTracker[[#This Row],[Start Date]],LeaveTracker[[#This Row],[End Date]],lstHolidays)</f>
        <v>1</v>
      </c>
      <c r="M1365" s="27"/>
    </row>
    <row r="1366" spans="1:13" ht="30" customHeight="1" x14ac:dyDescent="0.3">
      <c r="A1366" s="27">
        <v>25</v>
      </c>
      <c r="B1366" s="31">
        <v>43838</v>
      </c>
      <c r="C1366" s="31">
        <v>43801</v>
      </c>
      <c r="D1366" s="19" t="s">
        <v>540</v>
      </c>
      <c r="E1366" s="66" t="str">
        <f>IF(ISBLANK(LeaveTracker[[#This Row],[Employee Name]]),"-----",VLOOKUP(LeaveTracker[[#This Row],[Employee Name]],'List of Employees'!$B$4:$H$767,7))</f>
        <v>LCR</v>
      </c>
      <c r="F1366" s="66" t="str">
        <f>IF(ISBLANK(LeaveTracker[[#This Row],[Employee Name]]),"-----",VLOOKUP(LeaveTracker[[#This Row],[Employee Name]],'List of Employees'!$B$4:$H$767,6))</f>
        <v>PERMANENT</v>
      </c>
      <c r="G1366" s="24">
        <v>43825</v>
      </c>
      <c r="H1366" s="24">
        <v>43826</v>
      </c>
      <c r="I1366" s="20" t="s">
        <v>82</v>
      </c>
      <c r="K1366" s="50" t="str">
        <f ca="1">LeaveTracker[[#This Row],[Days]]&amp;" "&amp;LeaveTracker[[#This Row],[Type of Leave]]</f>
        <v>2 VL</v>
      </c>
      <c r="L1366" s="23">
        <f ca="1">NETWORKDAYS(LeaveTracker[[#This Row],[Start Date]],LeaveTracker[[#This Row],[End Date]],lstHolidays)</f>
        <v>2</v>
      </c>
      <c r="M1366" s="27"/>
    </row>
    <row r="1367" spans="1:13" ht="30" customHeight="1" x14ac:dyDescent="0.3">
      <c r="A1367" s="27">
        <v>26</v>
      </c>
      <c r="B1367" s="31">
        <v>43838</v>
      </c>
      <c r="C1367" s="31">
        <v>43811</v>
      </c>
      <c r="D1367" s="20" t="s">
        <v>540</v>
      </c>
      <c r="E1367" s="66" t="str">
        <f>IF(ISBLANK(LeaveTracker[[#This Row],[Employee Name]]),"-----",VLOOKUP(LeaveTracker[[#This Row],[Employee Name]],'List of Employees'!$B$4:$H$767,7))</f>
        <v>LCR</v>
      </c>
      <c r="F1367" s="66" t="str">
        <f>IF(ISBLANK(LeaveTracker[[#This Row],[Employee Name]]),"-----",VLOOKUP(LeaveTracker[[#This Row],[Employee Name]],'List of Employees'!$B$4:$H$767,6))</f>
        <v>PERMANENT</v>
      </c>
      <c r="G1367" s="24">
        <v>43810</v>
      </c>
      <c r="H1367" s="24">
        <v>43810</v>
      </c>
      <c r="I1367" s="20" t="s">
        <v>81</v>
      </c>
      <c r="K1367" s="50" t="str">
        <f ca="1">LeaveTracker[[#This Row],[Days]]&amp;" "&amp;LeaveTracker[[#This Row],[Type of Leave]]</f>
        <v>1 SL</v>
      </c>
      <c r="L1367" s="23">
        <f ca="1">NETWORKDAYS(LeaveTracker[[#This Row],[Start Date]],LeaveTracker[[#This Row],[End Date]],lstHolidays)</f>
        <v>1</v>
      </c>
      <c r="M1367" s="27"/>
    </row>
    <row r="1368" spans="1:13" ht="30" customHeight="1" x14ac:dyDescent="0.3">
      <c r="A1368" s="27">
        <v>27</v>
      </c>
      <c r="B1368" s="31">
        <v>43838</v>
      </c>
      <c r="C1368" s="31">
        <v>43791</v>
      </c>
      <c r="D1368" s="19" t="s">
        <v>350</v>
      </c>
      <c r="E1368" s="66" t="str">
        <f>IF(ISBLANK(LeaveTracker[[#This Row],[Employee Name]]),"-----",VLOOKUP(LeaveTracker[[#This Row],[Employee Name]],'List of Employees'!$B$4:$H$767,7))</f>
        <v>LCR</v>
      </c>
      <c r="F1368" s="66" t="str">
        <f>IF(ISBLANK(LeaveTracker[[#This Row],[Employee Name]]),"-----",VLOOKUP(LeaveTracker[[#This Row],[Employee Name]],'List of Employees'!$B$4:$H$767,6))</f>
        <v>PERMANENT</v>
      </c>
      <c r="G1368" s="24">
        <v>43798</v>
      </c>
      <c r="H1368" s="24">
        <v>43798</v>
      </c>
      <c r="I1368" s="20" t="s">
        <v>297</v>
      </c>
      <c r="J1368" s="42" t="s">
        <v>105</v>
      </c>
      <c r="K1368" s="50" t="str">
        <f ca="1">LeaveTracker[[#This Row],[Days]]&amp;" "&amp;LeaveTracker[[#This Row],[Type of Leave]]</f>
        <v>1 OTHER</v>
      </c>
      <c r="L1368" s="23">
        <f ca="1">NETWORKDAYS(LeaveTracker[[#This Row],[Start Date]],LeaveTracker[[#This Row],[End Date]],lstHolidays)</f>
        <v>1</v>
      </c>
      <c r="M1368" s="27"/>
    </row>
    <row r="1369" spans="1:13" ht="30" customHeight="1" x14ac:dyDescent="0.3">
      <c r="A1369" s="27">
        <v>28</v>
      </c>
      <c r="B1369" s="31">
        <v>43838</v>
      </c>
      <c r="C1369" s="31">
        <v>43783</v>
      </c>
      <c r="D1369" s="20" t="s">
        <v>350</v>
      </c>
      <c r="E1369" s="66" t="str">
        <f>IF(ISBLANK(LeaveTracker[[#This Row],[Employee Name]]),"-----",VLOOKUP(LeaveTracker[[#This Row],[Employee Name]],'List of Employees'!$B$4:$H$767,7))</f>
        <v>LCR</v>
      </c>
      <c r="F1369" s="66" t="str">
        <f>IF(ISBLANK(LeaveTracker[[#This Row],[Employee Name]]),"-----",VLOOKUP(LeaveTracker[[#This Row],[Employee Name]],'List of Employees'!$B$4:$H$767,6))</f>
        <v>PERMANENT</v>
      </c>
      <c r="G1369" s="24">
        <v>43782</v>
      </c>
      <c r="H1369" s="24">
        <v>43782</v>
      </c>
      <c r="I1369" s="20" t="s">
        <v>81</v>
      </c>
      <c r="K1369" s="50" t="str">
        <f ca="1">LeaveTracker[[#This Row],[Days]]&amp;" "&amp;LeaveTracker[[#This Row],[Type of Leave]]</f>
        <v>1 SL</v>
      </c>
      <c r="L1369" s="23">
        <f ca="1">NETWORKDAYS(LeaveTracker[[#This Row],[Start Date]],LeaveTracker[[#This Row],[End Date]],lstHolidays)</f>
        <v>1</v>
      </c>
      <c r="M1369" s="27"/>
    </row>
    <row r="1370" spans="1:13" ht="30" customHeight="1" x14ac:dyDescent="0.3">
      <c r="A1370" s="27">
        <v>29</v>
      </c>
      <c r="B1370" s="31">
        <v>43838</v>
      </c>
      <c r="C1370" s="31">
        <v>43801</v>
      </c>
      <c r="D1370" s="19" t="s">
        <v>537</v>
      </c>
      <c r="E1370" s="66" t="str">
        <f>IF(ISBLANK(LeaveTracker[[#This Row],[Employee Name]]),"-----",VLOOKUP(LeaveTracker[[#This Row],[Employee Name]],'List of Employees'!$B$4:$H$767,7))</f>
        <v>LCR</v>
      </c>
      <c r="F1370" s="66" t="str">
        <f>IF(ISBLANK(LeaveTracker[[#This Row],[Employee Name]]),"-----",VLOOKUP(LeaveTracker[[#This Row],[Employee Name]],'List of Employees'!$B$4:$H$767,6))</f>
        <v>PERMANENT</v>
      </c>
      <c r="G1370" s="24">
        <v>43805</v>
      </c>
      <c r="H1370" s="24">
        <v>43805</v>
      </c>
      <c r="I1370" s="20" t="s">
        <v>82</v>
      </c>
      <c r="K1370" s="50" t="str">
        <f ca="1">LeaveTracker[[#This Row],[Days]]&amp;" "&amp;LeaveTracker[[#This Row],[Type of Leave]]</f>
        <v>1 VL</v>
      </c>
      <c r="L1370" s="23">
        <f ca="1">NETWORKDAYS(LeaveTracker[[#This Row],[Start Date]],LeaveTracker[[#This Row],[End Date]],lstHolidays)</f>
        <v>1</v>
      </c>
      <c r="M1370" s="27"/>
    </row>
    <row r="1371" spans="1:13" ht="30" customHeight="1" x14ac:dyDescent="0.3">
      <c r="A1371" s="27">
        <v>29</v>
      </c>
      <c r="B1371" s="31">
        <v>43838</v>
      </c>
      <c r="C1371" s="31">
        <v>43801</v>
      </c>
      <c r="D1371" s="19" t="s">
        <v>537</v>
      </c>
      <c r="E1371" s="66" t="str">
        <f>IF(ISBLANK(LeaveTracker[[#This Row],[Employee Name]]),"-----",VLOOKUP(LeaveTracker[[#This Row],[Employee Name]],'List of Employees'!$B$4:$H$767,7))</f>
        <v>LCR</v>
      </c>
      <c r="F1371" s="66" t="str">
        <f>IF(ISBLANK(LeaveTracker[[#This Row],[Employee Name]]),"-----",VLOOKUP(LeaveTracker[[#This Row],[Employee Name]],'List of Employees'!$B$4:$H$767,6))</f>
        <v>PERMANENT</v>
      </c>
      <c r="G1371" s="24">
        <v>43808</v>
      </c>
      <c r="H1371" s="24">
        <v>43808</v>
      </c>
      <c r="I1371" s="20" t="s">
        <v>82</v>
      </c>
      <c r="K1371" s="50" t="str">
        <f ca="1">LeaveTracker[[#This Row],[Days]]&amp;" "&amp;LeaveTracker[[#This Row],[Type of Leave]]</f>
        <v>1 VL</v>
      </c>
      <c r="L1371" s="23">
        <f ca="1">NETWORKDAYS(LeaveTracker[[#This Row],[Start Date]],LeaveTracker[[#This Row],[End Date]],lstHolidays)</f>
        <v>1</v>
      </c>
      <c r="M1371" s="27"/>
    </row>
    <row r="1372" spans="1:13" ht="30" customHeight="1" x14ac:dyDescent="0.3">
      <c r="A1372" s="27">
        <v>29</v>
      </c>
      <c r="B1372" s="31">
        <v>43838</v>
      </c>
      <c r="C1372" s="31">
        <v>43801</v>
      </c>
      <c r="D1372" s="19" t="s">
        <v>537</v>
      </c>
      <c r="E1372" s="66" t="str">
        <f>IF(ISBLANK(LeaveTracker[[#This Row],[Employee Name]]),"-----",VLOOKUP(LeaveTracker[[#This Row],[Employee Name]],'List of Employees'!$B$4:$H$767,7))</f>
        <v>LCR</v>
      </c>
      <c r="F1372" s="66" t="str">
        <f>IF(ISBLANK(LeaveTracker[[#This Row],[Employee Name]]),"-----",VLOOKUP(LeaveTracker[[#This Row],[Employee Name]],'List of Employees'!$B$4:$H$767,6))</f>
        <v>PERMANENT</v>
      </c>
      <c r="G1372" s="24">
        <v>43815</v>
      </c>
      <c r="H1372" s="24">
        <v>43815</v>
      </c>
      <c r="I1372" s="20" t="s">
        <v>82</v>
      </c>
      <c r="K1372" s="50" t="str">
        <f ca="1">LeaveTracker[[#This Row],[Days]]&amp;" "&amp;LeaveTracker[[#This Row],[Type of Leave]]</f>
        <v>1 VL</v>
      </c>
      <c r="L1372" s="23">
        <f ca="1">NETWORKDAYS(LeaveTracker[[#This Row],[Start Date]],LeaveTracker[[#This Row],[End Date]],lstHolidays)</f>
        <v>1</v>
      </c>
      <c r="M1372" s="27"/>
    </row>
    <row r="1373" spans="1:13" ht="30" customHeight="1" x14ac:dyDescent="0.3">
      <c r="A1373" s="27">
        <v>29</v>
      </c>
      <c r="B1373" s="31">
        <v>43838</v>
      </c>
      <c r="C1373" s="31">
        <v>43801</v>
      </c>
      <c r="D1373" s="19" t="s">
        <v>537</v>
      </c>
      <c r="E1373" s="66" t="str">
        <f>IF(ISBLANK(LeaveTracker[[#This Row],[Employee Name]]),"-----",VLOOKUP(LeaveTracker[[#This Row],[Employee Name]],'List of Employees'!$B$4:$H$767,7))</f>
        <v>LCR</v>
      </c>
      <c r="F1373" s="66" t="str">
        <f>IF(ISBLANK(LeaveTracker[[#This Row],[Employee Name]]),"-----",VLOOKUP(LeaveTracker[[#This Row],[Employee Name]],'List of Employees'!$B$4:$H$767,6))</f>
        <v>PERMANENT</v>
      </c>
      <c r="G1373" s="24">
        <v>43825</v>
      </c>
      <c r="H1373" s="24">
        <v>43825</v>
      </c>
      <c r="I1373" s="20" t="s">
        <v>82</v>
      </c>
      <c r="K1373" s="50" t="str">
        <f ca="1">LeaveTracker[[#This Row],[Days]]&amp;" "&amp;LeaveTracker[[#This Row],[Type of Leave]]</f>
        <v>1 VL</v>
      </c>
      <c r="L1373" s="23">
        <f ca="1">NETWORKDAYS(LeaveTracker[[#This Row],[Start Date]],LeaveTracker[[#This Row],[End Date]],lstHolidays)</f>
        <v>1</v>
      </c>
      <c r="M1373" s="27"/>
    </row>
    <row r="1374" spans="1:13" ht="30" customHeight="1" x14ac:dyDescent="0.3">
      <c r="A1374" s="27">
        <v>30</v>
      </c>
      <c r="B1374" s="31">
        <v>43838</v>
      </c>
      <c r="C1374" s="31">
        <v>43783</v>
      </c>
      <c r="D1374" s="19" t="s">
        <v>537</v>
      </c>
      <c r="E1374" s="66" t="str">
        <f>IF(ISBLANK(LeaveTracker[[#This Row],[Employee Name]]),"-----",VLOOKUP(LeaveTracker[[#This Row],[Employee Name]],'List of Employees'!$B$4:$H$767,7))</f>
        <v>LCR</v>
      </c>
      <c r="F1374" s="66" t="str">
        <f>IF(ISBLANK(LeaveTracker[[#This Row],[Employee Name]]),"-----",VLOOKUP(LeaveTracker[[#This Row],[Employee Name]],'List of Employees'!$B$4:$H$767,6))</f>
        <v>PERMANENT</v>
      </c>
      <c r="G1374" s="24">
        <v>43782</v>
      </c>
      <c r="H1374" s="24">
        <v>43789</v>
      </c>
      <c r="I1374" s="20" t="s">
        <v>82</v>
      </c>
      <c r="K1374" s="50" t="str">
        <f ca="1">LeaveTracker[[#This Row],[Days]]&amp;" "&amp;LeaveTracker[[#This Row],[Type of Leave]]</f>
        <v>6 VL</v>
      </c>
      <c r="L1374" s="23">
        <f ca="1">NETWORKDAYS(LeaveTracker[[#This Row],[Start Date]],LeaveTracker[[#This Row],[End Date]],lstHolidays)</f>
        <v>6</v>
      </c>
      <c r="M1374" s="27"/>
    </row>
    <row r="1375" spans="1:13" ht="30" customHeight="1" x14ac:dyDescent="0.3">
      <c r="A1375" s="27">
        <v>31</v>
      </c>
      <c r="B1375" s="31">
        <v>43838</v>
      </c>
      <c r="C1375" s="31">
        <v>43781</v>
      </c>
      <c r="D1375" s="19" t="s">
        <v>714</v>
      </c>
      <c r="E1375" s="66" t="str">
        <f>IF(ISBLANK(LeaveTracker[[#This Row],[Employee Name]]),"-----",VLOOKUP(LeaveTracker[[#This Row],[Employee Name]],'List of Employees'!$B$4:$H$767,7))</f>
        <v>LCR</v>
      </c>
      <c r="F1375" s="66" t="str">
        <f>IF(ISBLANK(LeaveTracker[[#This Row],[Employee Name]]),"-----",VLOOKUP(LeaveTracker[[#This Row],[Employee Name]],'List of Employees'!$B$4:$H$767,6))</f>
        <v>PERMANENT</v>
      </c>
      <c r="G1375" s="24">
        <v>43776</v>
      </c>
      <c r="H1375" s="24">
        <v>43777</v>
      </c>
      <c r="I1375" s="20" t="s">
        <v>81</v>
      </c>
      <c r="K1375" s="50" t="str">
        <f ca="1">LeaveTracker[[#This Row],[Days]]&amp;" "&amp;LeaveTracker[[#This Row],[Type of Leave]]</f>
        <v>2 SL</v>
      </c>
      <c r="L1375" s="23">
        <f ca="1">NETWORKDAYS(LeaveTracker[[#This Row],[Start Date]],LeaveTracker[[#This Row],[End Date]],lstHolidays)</f>
        <v>2</v>
      </c>
      <c r="M1375" s="27"/>
    </row>
    <row r="1376" spans="1:13" ht="30" customHeight="1" x14ac:dyDescent="0.3">
      <c r="A1376" s="27">
        <v>31</v>
      </c>
      <c r="B1376" s="31">
        <v>43838</v>
      </c>
      <c r="C1376" s="31">
        <v>43781</v>
      </c>
      <c r="D1376" s="19" t="s">
        <v>714</v>
      </c>
      <c r="E1376" s="66" t="str">
        <f>IF(ISBLANK(LeaveTracker[[#This Row],[Employee Name]]),"-----",VLOOKUP(LeaveTracker[[#This Row],[Employee Name]],'List of Employees'!$B$4:$H$767,7))</f>
        <v>LCR</v>
      </c>
      <c r="F1376" s="66" t="str">
        <f>IF(ISBLANK(LeaveTracker[[#This Row],[Employee Name]]),"-----",VLOOKUP(LeaveTracker[[#This Row],[Employee Name]],'List of Employees'!$B$4:$H$767,6))</f>
        <v>PERMANENT</v>
      </c>
      <c r="G1376" s="24">
        <v>43780</v>
      </c>
      <c r="H1376" s="24">
        <v>43780</v>
      </c>
      <c r="I1376" s="20" t="s">
        <v>81</v>
      </c>
      <c r="K1376" s="50" t="str">
        <f ca="1">LeaveTracker[[#This Row],[Days]]&amp;" "&amp;LeaveTracker[[#This Row],[Type of Leave]]</f>
        <v>1 SL</v>
      </c>
      <c r="L1376" s="23">
        <f ca="1">NETWORKDAYS(LeaveTracker[[#This Row],[Start Date]],LeaveTracker[[#This Row],[End Date]],lstHolidays)</f>
        <v>1</v>
      </c>
      <c r="M1376" s="27"/>
    </row>
    <row r="1377" spans="1:13" ht="30" customHeight="1" x14ac:dyDescent="0.3">
      <c r="A1377" s="27">
        <v>32</v>
      </c>
      <c r="B1377" s="31">
        <v>43838</v>
      </c>
      <c r="C1377" s="31">
        <v>43798</v>
      </c>
      <c r="D1377" s="19" t="s">
        <v>717</v>
      </c>
      <c r="E1377" s="66" t="str">
        <f>IF(ISBLANK(LeaveTracker[[#This Row],[Employee Name]]),"-----",VLOOKUP(LeaveTracker[[#This Row],[Employee Name]],'List of Employees'!$B$4:$H$767,7))</f>
        <v>LCR</v>
      </c>
      <c r="F1377" s="66" t="str">
        <f>IF(ISBLANK(LeaveTracker[[#This Row],[Employee Name]]),"-----",VLOOKUP(LeaveTracker[[#This Row],[Employee Name]],'List of Employees'!$B$4:$H$767,6))</f>
        <v>PERMANENT</v>
      </c>
      <c r="G1377" s="24">
        <v>43816</v>
      </c>
      <c r="H1377" s="24">
        <v>43819</v>
      </c>
      <c r="I1377" s="20" t="s">
        <v>82</v>
      </c>
      <c r="K1377" s="50" t="str">
        <f ca="1">LeaveTracker[[#This Row],[Days]]&amp;" "&amp;LeaveTracker[[#This Row],[Type of Leave]]</f>
        <v>4 VL</v>
      </c>
      <c r="L1377" s="23">
        <f ca="1">NETWORKDAYS(LeaveTracker[[#This Row],[Start Date]],LeaveTracker[[#This Row],[End Date]],lstHolidays)</f>
        <v>4</v>
      </c>
      <c r="M1377" s="27"/>
    </row>
    <row r="1378" spans="1:13" ht="30" customHeight="1" x14ac:dyDescent="0.3">
      <c r="A1378" s="27">
        <v>33</v>
      </c>
      <c r="B1378" s="31">
        <v>43838</v>
      </c>
      <c r="C1378" s="31">
        <v>43755</v>
      </c>
      <c r="D1378" s="19" t="s">
        <v>542</v>
      </c>
      <c r="E1378" s="66" t="str">
        <f>IF(ISBLANK(LeaveTracker[[#This Row],[Employee Name]]),"-----",VLOOKUP(LeaveTracker[[#This Row],[Employee Name]],'List of Employees'!$B$4:$H$767,7))</f>
        <v>LCR</v>
      </c>
      <c r="F1378" s="66" t="str">
        <f>IF(ISBLANK(LeaveTracker[[#This Row],[Employee Name]]),"-----",VLOOKUP(LeaveTracker[[#This Row],[Employee Name]],'List of Employees'!$B$4:$H$767,6))</f>
        <v>PERMANENT</v>
      </c>
      <c r="G1378" s="24">
        <v>43791</v>
      </c>
      <c r="H1378" s="24">
        <v>43791</v>
      </c>
      <c r="I1378" s="20" t="s">
        <v>81</v>
      </c>
      <c r="K1378" s="50" t="str">
        <f ca="1">LeaveTracker[[#This Row],[Days]]&amp;" "&amp;LeaveTracker[[#This Row],[Type of Leave]]</f>
        <v>1 SL</v>
      </c>
      <c r="L1378" s="23">
        <f ca="1">NETWORKDAYS(LeaveTracker[[#This Row],[Start Date]],LeaveTracker[[#This Row],[End Date]],lstHolidays)</f>
        <v>1</v>
      </c>
      <c r="M1378" s="27"/>
    </row>
    <row r="1379" spans="1:13" ht="30" customHeight="1" x14ac:dyDescent="0.3">
      <c r="A1379" s="27">
        <v>34</v>
      </c>
      <c r="B1379" s="31">
        <v>43838</v>
      </c>
      <c r="C1379" s="31">
        <v>43809</v>
      </c>
      <c r="D1379" s="19" t="s">
        <v>719</v>
      </c>
      <c r="E1379" s="66" t="str">
        <f>IF(ISBLANK(LeaveTracker[[#This Row],[Employee Name]]),"-----",VLOOKUP(LeaveTracker[[#This Row],[Employee Name]],'List of Employees'!$B$4:$H$767,7))</f>
        <v>LCR</v>
      </c>
      <c r="F1379" s="66" t="str">
        <f>IF(ISBLANK(LeaveTracker[[#This Row],[Employee Name]]),"-----",VLOOKUP(LeaveTracker[[#This Row],[Employee Name]],'List of Employees'!$B$4:$H$767,6))</f>
        <v>PERMANENT</v>
      </c>
      <c r="G1379" s="24">
        <v>43825</v>
      </c>
      <c r="H1379" s="24">
        <v>43826</v>
      </c>
      <c r="I1379" s="20" t="s">
        <v>297</v>
      </c>
      <c r="J1379" s="42" t="s">
        <v>105</v>
      </c>
      <c r="K1379" s="50" t="str">
        <f ca="1">LeaveTracker[[#This Row],[Days]]&amp;" "&amp;LeaveTracker[[#This Row],[Type of Leave]]</f>
        <v>2 OTHER</v>
      </c>
      <c r="L1379" s="23">
        <f ca="1">NETWORKDAYS(LeaveTracker[[#This Row],[Start Date]],LeaveTracker[[#This Row],[End Date]],lstHolidays)</f>
        <v>2</v>
      </c>
      <c r="M1379" s="27"/>
    </row>
    <row r="1380" spans="1:13" ht="30" customHeight="1" x14ac:dyDescent="0.3">
      <c r="A1380" s="27">
        <v>35</v>
      </c>
      <c r="B1380" s="31">
        <v>43838</v>
      </c>
      <c r="C1380" s="31">
        <v>43552</v>
      </c>
      <c r="D1380" s="19" t="s">
        <v>354</v>
      </c>
      <c r="E1380" s="66" t="str">
        <f>IF(ISBLANK(LeaveTracker[[#This Row],[Employee Name]]),"-----",VLOOKUP(LeaveTracker[[#This Row],[Employee Name]],'List of Employees'!$B$4:$H$767,7))</f>
        <v>LCR</v>
      </c>
      <c r="F1380" s="66" t="str">
        <f>IF(ISBLANK(LeaveTracker[[#This Row],[Employee Name]]),"-----",VLOOKUP(LeaveTracker[[#This Row],[Employee Name]],'List of Employees'!$B$4:$H$767,6))</f>
        <v>PERMANENT</v>
      </c>
      <c r="G1380" s="24">
        <v>43791</v>
      </c>
      <c r="H1380" s="24">
        <v>43791</v>
      </c>
      <c r="I1380" s="20" t="s">
        <v>81</v>
      </c>
      <c r="K1380" s="50" t="str">
        <f ca="1">LeaveTracker[[#This Row],[Days]]&amp;" "&amp;LeaveTracker[[#This Row],[Type of Leave]]</f>
        <v>1 SL</v>
      </c>
      <c r="L1380" s="23">
        <f ca="1">NETWORKDAYS(LeaveTracker[[#This Row],[Start Date]],LeaveTracker[[#This Row],[End Date]],lstHolidays)</f>
        <v>1</v>
      </c>
      <c r="M1380" s="27"/>
    </row>
    <row r="1381" spans="1:13" ht="30" customHeight="1" x14ac:dyDescent="0.3">
      <c r="A1381" s="27">
        <v>35</v>
      </c>
      <c r="B1381" s="31">
        <v>43838</v>
      </c>
      <c r="C1381" s="31">
        <v>43552</v>
      </c>
      <c r="D1381" s="19" t="s">
        <v>354</v>
      </c>
      <c r="E1381" s="66" t="str">
        <f>IF(ISBLANK(LeaveTracker[[#This Row],[Employee Name]]),"-----",VLOOKUP(LeaveTracker[[#This Row],[Employee Name]],'List of Employees'!$B$4:$H$767,7))</f>
        <v>LCR</v>
      </c>
      <c r="F1381" s="66" t="str">
        <f>IF(ISBLANK(LeaveTracker[[#This Row],[Employee Name]]),"-----",VLOOKUP(LeaveTracker[[#This Row],[Employee Name]],'List of Employees'!$B$4:$H$767,6))</f>
        <v>PERMANENT</v>
      </c>
      <c r="G1381" s="24">
        <v>43795</v>
      </c>
      <c r="H1381" s="24">
        <v>43795</v>
      </c>
      <c r="I1381" s="20" t="s">
        <v>81</v>
      </c>
      <c r="K1381" s="50" t="str">
        <f ca="1">LeaveTracker[[#This Row],[Days]]&amp;" "&amp;LeaveTracker[[#This Row],[Type of Leave]]</f>
        <v>1 SL</v>
      </c>
      <c r="L1381" s="23">
        <f ca="1">NETWORKDAYS(LeaveTracker[[#This Row],[Start Date]],LeaveTracker[[#This Row],[End Date]],lstHolidays)</f>
        <v>1</v>
      </c>
      <c r="M1381" s="27"/>
    </row>
    <row r="1382" spans="1:13" ht="30" customHeight="1" x14ac:dyDescent="0.3">
      <c r="A1382" s="27">
        <v>36</v>
      </c>
      <c r="B1382" s="31">
        <v>43838</v>
      </c>
      <c r="C1382" s="31">
        <v>43789</v>
      </c>
      <c r="D1382" s="19" t="s">
        <v>354</v>
      </c>
      <c r="E1382" s="66" t="str">
        <f>IF(ISBLANK(LeaveTracker[[#This Row],[Employee Name]]),"-----",VLOOKUP(LeaveTracker[[#This Row],[Employee Name]],'List of Employees'!$B$4:$H$767,7))</f>
        <v>LCR</v>
      </c>
      <c r="F1382" s="66" t="str">
        <f>IF(ISBLANK(LeaveTracker[[#This Row],[Employee Name]]),"-----",VLOOKUP(LeaveTracker[[#This Row],[Employee Name]],'List of Employees'!$B$4:$H$767,6))</f>
        <v>PERMANENT</v>
      </c>
      <c r="G1382" s="24">
        <v>43787</v>
      </c>
      <c r="H1382" s="24">
        <v>43787</v>
      </c>
      <c r="I1382" s="20" t="s">
        <v>81</v>
      </c>
      <c r="K1382" s="50" t="str">
        <f ca="1">LeaveTracker[[#This Row],[Days]]&amp;" "&amp;LeaveTracker[[#This Row],[Type of Leave]]</f>
        <v>1 SL</v>
      </c>
      <c r="L1382" s="23">
        <f ca="1">NETWORKDAYS(LeaveTracker[[#This Row],[Start Date]],LeaveTracker[[#This Row],[End Date]],lstHolidays)</f>
        <v>1</v>
      </c>
      <c r="M1382" s="27"/>
    </row>
    <row r="1383" spans="1:13" ht="30" customHeight="1" x14ac:dyDescent="0.3">
      <c r="A1383" s="27">
        <v>37</v>
      </c>
      <c r="B1383" s="31">
        <v>43838</v>
      </c>
      <c r="C1383" s="31">
        <v>43781</v>
      </c>
      <c r="D1383" s="19" t="s">
        <v>354</v>
      </c>
      <c r="E1383" s="66" t="str">
        <f>IF(ISBLANK(LeaveTracker[[#This Row],[Employee Name]]),"-----",VLOOKUP(LeaveTracker[[#This Row],[Employee Name]],'List of Employees'!$B$4:$H$767,7))</f>
        <v>LCR</v>
      </c>
      <c r="F1383" s="66" t="str">
        <f>IF(ISBLANK(LeaveTracker[[#This Row],[Employee Name]]),"-----",VLOOKUP(LeaveTracker[[#This Row],[Employee Name]],'List of Employees'!$B$4:$H$767,6))</f>
        <v>PERMANENT</v>
      </c>
      <c r="G1383" s="24">
        <v>43777</v>
      </c>
      <c r="H1383" s="24">
        <v>43777</v>
      </c>
      <c r="I1383" s="20" t="s">
        <v>81</v>
      </c>
      <c r="K1383" s="50" t="str">
        <f ca="1">LeaveTracker[[#This Row],[Days]]&amp;" "&amp;LeaveTracker[[#This Row],[Type of Leave]]</f>
        <v>1 SL</v>
      </c>
      <c r="L1383" s="23">
        <f ca="1">NETWORKDAYS(LeaveTracker[[#This Row],[Start Date]],LeaveTracker[[#This Row],[End Date]],lstHolidays)</f>
        <v>1</v>
      </c>
      <c r="M1383" s="27"/>
    </row>
    <row r="1384" spans="1:13" ht="30" customHeight="1" x14ac:dyDescent="0.3">
      <c r="A1384" s="27">
        <v>38</v>
      </c>
      <c r="B1384" s="31">
        <v>43838</v>
      </c>
      <c r="C1384" s="31">
        <v>43836</v>
      </c>
      <c r="D1384" s="19" t="s">
        <v>721</v>
      </c>
      <c r="E1384" s="66" t="str">
        <f>IF(ISBLANK(LeaveTracker[[#This Row],[Employee Name]]),"-----",VLOOKUP(LeaveTracker[[#This Row],[Employee Name]],'List of Employees'!$B$4:$H$767,7))</f>
        <v>ONT</v>
      </c>
      <c r="F1384" s="66" t="str">
        <f>IF(ISBLANK(LeaveTracker[[#This Row],[Employee Name]]),"-----",VLOOKUP(LeaveTracker[[#This Row],[Employee Name]],'List of Employees'!$B$4:$H$767,6))</f>
        <v>PERMANENT</v>
      </c>
      <c r="G1384" s="24">
        <v>43837</v>
      </c>
      <c r="H1384" s="24">
        <v>43839</v>
      </c>
      <c r="I1384" s="20" t="s">
        <v>82</v>
      </c>
      <c r="K1384" s="50" t="str">
        <f ca="1">LeaveTracker[[#This Row],[Days]]&amp;" "&amp;LeaveTracker[[#This Row],[Type of Leave]]</f>
        <v>3 VL</v>
      </c>
      <c r="L1384" s="23">
        <f ca="1">NETWORKDAYS(LeaveTracker[[#This Row],[Start Date]],LeaveTracker[[#This Row],[End Date]],lstHolidays)</f>
        <v>3</v>
      </c>
      <c r="M1384" s="27"/>
    </row>
    <row r="1385" spans="1:13" ht="30" customHeight="1" x14ac:dyDescent="0.3">
      <c r="A1385" s="27">
        <v>39</v>
      </c>
      <c r="B1385" s="31">
        <v>43838</v>
      </c>
      <c r="C1385" s="31">
        <v>43832</v>
      </c>
      <c r="D1385" s="19" t="s">
        <v>387</v>
      </c>
      <c r="E1385" s="66" t="str">
        <f>IF(ISBLANK(LeaveTracker[[#This Row],[Employee Name]]),"-----",VLOOKUP(LeaveTracker[[#This Row],[Employee Name]],'List of Employees'!$B$4:$H$767,7))</f>
        <v>ONT</v>
      </c>
      <c r="F1385" s="66" t="str">
        <f>IF(ISBLANK(LeaveTracker[[#This Row],[Employee Name]]),"-----",VLOOKUP(LeaveTracker[[#This Row],[Employee Name]],'List of Employees'!$B$4:$H$767,6))</f>
        <v>PERMANENT</v>
      </c>
      <c r="G1385" s="24">
        <v>43840</v>
      </c>
      <c r="H1385" s="24">
        <v>43840</v>
      </c>
      <c r="I1385" s="20" t="s">
        <v>82</v>
      </c>
      <c r="K1385" s="50" t="str">
        <f ca="1">LeaveTracker[[#This Row],[Days]]&amp;" "&amp;LeaveTracker[[#This Row],[Type of Leave]]</f>
        <v>1 VL</v>
      </c>
      <c r="L1385" s="23">
        <f ca="1">NETWORKDAYS(LeaveTracker[[#This Row],[Start Date]],LeaveTracker[[#This Row],[End Date]],lstHolidays)</f>
        <v>1</v>
      </c>
      <c r="M1385" s="27"/>
    </row>
    <row r="1386" spans="1:13" ht="30" customHeight="1" x14ac:dyDescent="0.3">
      <c r="A1386" s="27">
        <v>39</v>
      </c>
      <c r="B1386" s="31">
        <v>43838</v>
      </c>
      <c r="C1386" s="31">
        <v>43832</v>
      </c>
      <c r="D1386" s="19" t="s">
        <v>387</v>
      </c>
      <c r="E1386" s="66" t="str">
        <f>IF(ISBLANK(LeaveTracker[[#This Row],[Employee Name]]),"-----",VLOOKUP(LeaveTracker[[#This Row],[Employee Name]],'List of Employees'!$B$4:$H$767,7))</f>
        <v>ONT</v>
      </c>
      <c r="F1386" s="66" t="str">
        <f>IF(ISBLANK(LeaveTracker[[#This Row],[Employee Name]]),"-----",VLOOKUP(LeaveTracker[[#This Row],[Employee Name]],'List of Employees'!$B$4:$H$767,6))</f>
        <v>PERMANENT</v>
      </c>
      <c r="G1386" s="24">
        <v>43843</v>
      </c>
      <c r="H1386" s="24">
        <v>43846</v>
      </c>
      <c r="I1386" s="20" t="s">
        <v>82</v>
      </c>
      <c r="K1386" s="50" t="str">
        <f ca="1">LeaveTracker[[#This Row],[Days]]&amp;" "&amp;LeaveTracker[[#This Row],[Type of Leave]]</f>
        <v>4 VL</v>
      </c>
      <c r="L1386" s="23">
        <f ca="1">NETWORKDAYS(LeaveTracker[[#This Row],[Start Date]],LeaveTracker[[#This Row],[End Date]],lstHolidays)</f>
        <v>4</v>
      </c>
      <c r="M1386" s="27"/>
    </row>
    <row r="1387" spans="1:13" ht="30" customHeight="1" x14ac:dyDescent="0.3">
      <c r="A1387" s="27">
        <v>40</v>
      </c>
      <c r="B1387" s="31">
        <v>43838</v>
      </c>
      <c r="C1387" s="31">
        <v>43832</v>
      </c>
      <c r="D1387" s="19" t="s">
        <v>387</v>
      </c>
      <c r="E1387" s="66" t="str">
        <f>IF(ISBLANK(LeaveTracker[[#This Row],[Employee Name]]),"-----",VLOOKUP(LeaveTracker[[#This Row],[Employee Name]],'List of Employees'!$B$4:$H$767,7))</f>
        <v>ONT</v>
      </c>
      <c r="F1387" s="66" t="str">
        <f>IF(ISBLANK(LeaveTracker[[#This Row],[Employee Name]]),"-----",VLOOKUP(LeaveTracker[[#This Row],[Employee Name]],'List of Employees'!$B$4:$H$767,6))</f>
        <v>PERMANENT</v>
      </c>
      <c r="G1387" s="24">
        <v>43832</v>
      </c>
      <c r="H1387" s="24">
        <v>43833</v>
      </c>
      <c r="I1387" s="20" t="s">
        <v>297</v>
      </c>
      <c r="K1387" s="50" t="str">
        <f ca="1">LeaveTracker[[#This Row],[Days]]&amp;" "&amp;LeaveTracker[[#This Row],[Type of Leave]]</f>
        <v>2 OTHER</v>
      </c>
      <c r="L1387" s="23">
        <f ca="1">NETWORKDAYS(LeaveTracker[[#This Row],[Start Date]],LeaveTracker[[#This Row],[End Date]],lstHolidays)</f>
        <v>2</v>
      </c>
      <c r="M1387" s="27"/>
    </row>
    <row r="1388" spans="1:13" ht="30" customHeight="1" x14ac:dyDescent="0.3">
      <c r="A1388" s="27">
        <v>40</v>
      </c>
      <c r="B1388" s="31">
        <v>43838</v>
      </c>
      <c r="C1388" s="31">
        <v>43832</v>
      </c>
      <c r="D1388" s="19" t="s">
        <v>387</v>
      </c>
      <c r="E1388" s="66" t="str">
        <f>IF(ISBLANK(LeaveTracker[[#This Row],[Employee Name]]),"-----",VLOOKUP(LeaveTracker[[#This Row],[Employee Name]],'List of Employees'!$B$4:$H$767,7))</f>
        <v>ONT</v>
      </c>
      <c r="F1388" s="66" t="str">
        <f>IF(ISBLANK(LeaveTracker[[#This Row],[Employee Name]]),"-----",VLOOKUP(LeaveTracker[[#This Row],[Employee Name]],'List of Employees'!$B$4:$H$767,6))</f>
        <v>PERMANENT</v>
      </c>
      <c r="G1388" s="24">
        <v>43835</v>
      </c>
      <c r="H1388" s="24">
        <v>43839</v>
      </c>
      <c r="I1388" s="20" t="s">
        <v>82</v>
      </c>
      <c r="K1388" s="50" t="str">
        <f>LeaveTracker[[#This Row],[Days]]&amp;" "&amp;LeaveTracker[[#This Row],[Type of Leave]]</f>
        <v>5 VL</v>
      </c>
      <c r="L1388" s="23">
        <v>5</v>
      </c>
      <c r="M1388" s="27"/>
    </row>
    <row r="1389" spans="1:13" ht="30" customHeight="1" x14ac:dyDescent="0.3">
      <c r="A1389" s="27">
        <v>41</v>
      </c>
      <c r="B1389" s="31">
        <v>43838</v>
      </c>
      <c r="C1389" s="31">
        <v>43832</v>
      </c>
      <c r="D1389" s="19" t="s">
        <v>387</v>
      </c>
      <c r="E1389" s="66" t="str">
        <f>IF(ISBLANK(LeaveTracker[[#This Row],[Employee Name]]),"-----",VLOOKUP(LeaveTracker[[#This Row],[Employee Name]],'List of Employees'!$B$4:$H$767,7))</f>
        <v>ONT</v>
      </c>
      <c r="F1389" s="66" t="str">
        <f>IF(ISBLANK(LeaveTracker[[#This Row],[Employee Name]]),"-----",VLOOKUP(LeaveTracker[[#This Row],[Employee Name]],'List of Employees'!$B$4:$H$767,6))</f>
        <v>PERMANENT</v>
      </c>
      <c r="G1389" s="24">
        <v>43826</v>
      </c>
      <c r="H1389" s="24">
        <v>43826</v>
      </c>
      <c r="I1389" s="20" t="s">
        <v>81</v>
      </c>
      <c r="K1389" s="50" t="str">
        <f ca="1">LeaveTracker[[#This Row],[Days]]&amp;" "&amp;LeaveTracker[[#This Row],[Type of Leave]]</f>
        <v>1 SL</v>
      </c>
      <c r="L1389" s="23">
        <f ca="1">NETWORKDAYS(LeaveTracker[[#This Row],[Start Date]],LeaveTracker[[#This Row],[End Date]],lstHolidays)</f>
        <v>1</v>
      </c>
      <c r="M1389" s="27"/>
    </row>
    <row r="1390" spans="1:13" ht="30" customHeight="1" x14ac:dyDescent="0.3">
      <c r="A1390" s="27">
        <v>41</v>
      </c>
      <c r="B1390" s="31">
        <v>43838</v>
      </c>
      <c r="C1390" s="31">
        <v>43832</v>
      </c>
      <c r="D1390" s="19" t="s">
        <v>387</v>
      </c>
      <c r="E1390" s="66" t="str">
        <f>IF(ISBLANK(LeaveTracker[[#This Row],[Employee Name]]),"-----",VLOOKUP(LeaveTracker[[#This Row],[Employee Name]],'List of Employees'!$B$4:$H$767,7))</f>
        <v>ONT</v>
      </c>
      <c r="F1390" s="66" t="str">
        <f>IF(ISBLANK(LeaveTracker[[#This Row],[Employee Name]]),"-----",VLOOKUP(LeaveTracker[[#This Row],[Employee Name]],'List of Employees'!$B$4:$H$767,6))</f>
        <v>PERMANENT</v>
      </c>
      <c r="G1390" s="24">
        <v>43828</v>
      </c>
      <c r="H1390" s="24">
        <v>43828</v>
      </c>
      <c r="I1390" s="20" t="s">
        <v>81</v>
      </c>
      <c r="K1390" s="50" t="str">
        <f>LeaveTracker[[#This Row],[Days]]&amp;" "&amp;LeaveTracker[[#This Row],[Type of Leave]]</f>
        <v>1 SL</v>
      </c>
      <c r="L1390" s="23">
        <v>1</v>
      </c>
      <c r="M1390" s="27"/>
    </row>
    <row r="1391" spans="1:13" ht="30" customHeight="1" x14ac:dyDescent="0.3">
      <c r="A1391" s="27">
        <v>41</v>
      </c>
      <c r="B1391" s="31">
        <v>43838</v>
      </c>
      <c r="C1391" s="31">
        <v>43832</v>
      </c>
      <c r="D1391" s="19" t="s">
        <v>387</v>
      </c>
      <c r="E1391" s="66" t="str">
        <f>IF(ISBLANK(LeaveTracker[[#This Row],[Employee Name]]),"-----",VLOOKUP(LeaveTracker[[#This Row],[Employee Name]],'List of Employees'!$B$4:$H$767,7))</f>
        <v>ONT</v>
      </c>
      <c r="F1391" s="66" t="str">
        <f>IF(ISBLANK(LeaveTracker[[#This Row],[Employee Name]]),"-----",VLOOKUP(LeaveTracker[[#This Row],[Employee Name]],'List of Employees'!$B$4:$H$767,6))</f>
        <v>PERMANENT</v>
      </c>
      <c r="G1391" s="24">
        <v>43830</v>
      </c>
      <c r="H1391" s="24">
        <v>43830</v>
      </c>
      <c r="I1391" s="20" t="s">
        <v>81</v>
      </c>
      <c r="K1391" s="50" t="str">
        <f ca="1">LeaveTracker[[#This Row],[Days]]&amp;" "&amp;LeaveTracker[[#This Row],[Type of Leave]]</f>
        <v>1 SL</v>
      </c>
      <c r="L1391" s="23">
        <f ca="1">NETWORKDAYS(LeaveTracker[[#This Row],[Start Date]],LeaveTracker[[#This Row],[End Date]],lstHolidays)</f>
        <v>1</v>
      </c>
      <c r="M1391" s="27"/>
    </row>
    <row r="1392" spans="1:13" ht="30" customHeight="1" x14ac:dyDescent="0.3">
      <c r="A1392" s="27">
        <v>42</v>
      </c>
      <c r="B1392" s="31">
        <v>43879</v>
      </c>
      <c r="C1392" s="31">
        <v>43810</v>
      </c>
      <c r="D1392" s="19" t="s">
        <v>723</v>
      </c>
      <c r="E1392" s="66" t="str">
        <f>IF(ISBLANK(LeaveTracker[[#This Row],[Employee Name]]),"-----",VLOOKUP(LeaveTracker[[#This Row],[Employee Name]],'List of Employees'!$B$4:$H$767,7))</f>
        <v>SP</v>
      </c>
      <c r="F1392" s="66" t="str">
        <f>IF(ISBLANK(LeaveTracker[[#This Row],[Employee Name]]),"-----",VLOOKUP(LeaveTracker[[#This Row],[Employee Name]],'List of Employees'!$B$4:$H$767,6))</f>
        <v>PERMANENT</v>
      </c>
      <c r="G1392" s="24">
        <v>43825</v>
      </c>
      <c r="H1392" s="24">
        <v>43826</v>
      </c>
      <c r="I1392" s="20" t="s">
        <v>297</v>
      </c>
      <c r="J1392" s="42" t="s">
        <v>724</v>
      </c>
      <c r="K1392" s="50" t="str">
        <f ca="1">LeaveTracker[[#This Row],[Days]]&amp;" "&amp;LeaveTracker[[#This Row],[Type of Leave]]</f>
        <v>2 OTHER</v>
      </c>
      <c r="L1392" s="23">
        <f ca="1">NETWORKDAYS(LeaveTracker[[#This Row],[Start Date]],LeaveTracker[[#This Row],[End Date]],lstHolidays)</f>
        <v>2</v>
      </c>
      <c r="M1392" s="27"/>
    </row>
    <row r="1393" spans="1:13" ht="30" customHeight="1" x14ac:dyDescent="0.3">
      <c r="A1393" s="27">
        <v>43</v>
      </c>
      <c r="B1393" s="31">
        <v>43879</v>
      </c>
      <c r="C1393" s="31">
        <v>43810</v>
      </c>
      <c r="D1393" s="19" t="s">
        <v>723</v>
      </c>
      <c r="E1393" s="66" t="str">
        <f>IF(ISBLANK(LeaveTracker[[#This Row],[Employee Name]]),"-----",VLOOKUP(LeaveTracker[[#This Row],[Employee Name]],'List of Employees'!$B$4:$H$767,7))</f>
        <v>SP</v>
      </c>
      <c r="F1393" s="66" t="str">
        <f>IF(ISBLANK(LeaveTracker[[#This Row],[Employee Name]]),"-----",VLOOKUP(LeaveTracker[[#This Row],[Employee Name]],'List of Employees'!$B$4:$H$767,6))</f>
        <v>PERMANENT</v>
      </c>
      <c r="G1393" s="24">
        <v>43817</v>
      </c>
      <c r="H1393" s="24">
        <v>43819</v>
      </c>
      <c r="I1393" s="20" t="s">
        <v>297</v>
      </c>
      <c r="J1393" s="42" t="s">
        <v>1001</v>
      </c>
      <c r="K1393" s="50" t="str">
        <f ca="1">LeaveTracker[[#This Row],[Days]]&amp;" "&amp;LeaveTracker[[#This Row],[Type of Leave]]</f>
        <v>3 OTHER</v>
      </c>
      <c r="L1393" s="23">
        <f ca="1">NETWORKDAYS(LeaveTracker[[#This Row],[Start Date]],LeaveTracker[[#This Row],[End Date]],lstHolidays)</f>
        <v>3</v>
      </c>
      <c r="M1393" s="27"/>
    </row>
    <row r="1394" spans="1:13" ht="30" customHeight="1" x14ac:dyDescent="0.3">
      <c r="A1394" s="27">
        <v>44</v>
      </c>
      <c r="B1394" s="31">
        <v>43879</v>
      </c>
      <c r="C1394" s="31">
        <v>43781</v>
      </c>
      <c r="D1394" s="19" t="s">
        <v>668</v>
      </c>
      <c r="E1394" s="66" t="str">
        <f>IF(ISBLANK(LeaveTracker[[#This Row],[Employee Name]]),"-----",VLOOKUP(LeaveTracker[[#This Row],[Employee Name]],'List of Employees'!$B$4:$H$767,7))</f>
        <v>SP</v>
      </c>
      <c r="F1394" s="66" t="str">
        <f>IF(ISBLANK(LeaveTracker[[#This Row],[Employee Name]]),"-----",VLOOKUP(LeaveTracker[[#This Row],[Employee Name]],'List of Employees'!$B$4:$H$767,6))</f>
        <v>PERMANENT</v>
      </c>
      <c r="G1394" s="24">
        <v>43780</v>
      </c>
      <c r="H1394" s="24">
        <v>43780</v>
      </c>
      <c r="I1394" s="20" t="s">
        <v>81</v>
      </c>
      <c r="K1394" s="50" t="str">
        <f ca="1">LeaveTracker[[#This Row],[Days]]&amp;" "&amp;LeaveTracker[[#This Row],[Type of Leave]]</f>
        <v>1 SL</v>
      </c>
      <c r="L1394" s="23">
        <f ca="1">NETWORKDAYS(LeaveTracker[[#This Row],[Start Date]],LeaveTracker[[#This Row],[End Date]],lstHolidays)</f>
        <v>1</v>
      </c>
      <c r="M1394" s="27"/>
    </row>
    <row r="1395" spans="1:13" ht="30" customHeight="1" x14ac:dyDescent="0.3">
      <c r="A1395" s="27">
        <v>45</v>
      </c>
      <c r="B1395" s="31">
        <v>43879</v>
      </c>
      <c r="C1395" s="24">
        <v>43816</v>
      </c>
      <c r="D1395" s="19" t="s">
        <v>727</v>
      </c>
      <c r="E1395" s="66" t="str">
        <f>IF(ISBLANK(LeaveTracker[[#This Row],[Employee Name]]),"-----",VLOOKUP(LeaveTracker[[#This Row],[Employee Name]],'List of Employees'!$B$4:$H$767,7))</f>
        <v>SP</v>
      </c>
      <c r="F1395" s="66" t="str">
        <f>IF(ISBLANK(LeaveTracker[[#This Row],[Employee Name]]),"-----",VLOOKUP(LeaveTracker[[#This Row],[Employee Name]],'List of Employees'!$B$4:$H$767,6))</f>
        <v>PERMANENT</v>
      </c>
      <c r="G1395" s="24">
        <v>43816</v>
      </c>
      <c r="H1395" s="24">
        <v>43818</v>
      </c>
      <c r="I1395" s="20" t="s">
        <v>297</v>
      </c>
      <c r="J1395" s="42" t="s">
        <v>1001</v>
      </c>
      <c r="K1395" s="50" t="str">
        <f ca="1">LeaveTracker[[#This Row],[Days]]&amp;" "&amp;LeaveTracker[[#This Row],[Type of Leave]]</f>
        <v>3 OTHER</v>
      </c>
      <c r="L1395" s="23">
        <f ca="1">NETWORKDAYS(LeaveTracker[[#This Row],[Start Date]],LeaveTracker[[#This Row],[End Date]],lstHolidays)</f>
        <v>3</v>
      </c>
      <c r="M1395" s="27"/>
    </row>
    <row r="1396" spans="1:13" ht="30" customHeight="1" x14ac:dyDescent="0.3">
      <c r="A1396" s="27">
        <v>46</v>
      </c>
      <c r="B1396" s="31">
        <v>43879</v>
      </c>
      <c r="C1396" s="31">
        <v>43783</v>
      </c>
      <c r="D1396" s="20" t="s">
        <v>727</v>
      </c>
      <c r="E1396" s="66" t="str">
        <f>IF(ISBLANK(LeaveTracker[[#This Row],[Employee Name]]),"-----",VLOOKUP(LeaveTracker[[#This Row],[Employee Name]],'List of Employees'!$B$4:$H$767,7))</f>
        <v>SP</v>
      </c>
      <c r="F1396" s="66" t="str">
        <f>IF(ISBLANK(LeaveTracker[[#This Row],[Employee Name]]),"-----",VLOOKUP(LeaveTracker[[#This Row],[Employee Name]],'List of Employees'!$B$4:$H$767,6))</f>
        <v>PERMANENT</v>
      </c>
      <c r="G1396" s="24">
        <v>43781</v>
      </c>
      <c r="H1396" s="24">
        <v>43782</v>
      </c>
      <c r="I1396" s="20" t="s">
        <v>81</v>
      </c>
      <c r="K1396" s="50" t="str">
        <f ca="1">LeaveTracker[[#This Row],[Days]]&amp;" "&amp;LeaveTracker[[#This Row],[Type of Leave]]</f>
        <v>2 SL</v>
      </c>
      <c r="L1396" s="23">
        <f ca="1">NETWORKDAYS(LeaveTracker[[#This Row],[Start Date]],LeaveTracker[[#This Row],[End Date]],lstHolidays)</f>
        <v>2</v>
      </c>
      <c r="M1396" s="27"/>
    </row>
    <row r="1397" spans="1:13" ht="30" customHeight="1" x14ac:dyDescent="0.3">
      <c r="A1397" s="27">
        <v>47</v>
      </c>
      <c r="B1397" s="31">
        <v>43879</v>
      </c>
      <c r="C1397" s="31">
        <v>43808</v>
      </c>
      <c r="D1397" s="19" t="s">
        <v>729</v>
      </c>
      <c r="E1397" s="66" t="str">
        <f>IF(ISBLANK(LeaveTracker[[#This Row],[Employee Name]]),"-----",VLOOKUP(LeaveTracker[[#This Row],[Employee Name]],'List of Employees'!$B$4:$H$767,7))</f>
        <v>VMO</v>
      </c>
      <c r="F1397" s="66" t="str">
        <f>IF(ISBLANK(LeaveTracker[[#This Row],[Employee Name]]),"-----",VLOOKUP(LeaveTracker[[#This Row],[Employee Name]],'List of Employees'!$B$4:$H$767,6))</f>
        <v>PERMANENT</v>
      </c>
      <c r="G1397" s="24">
        <v>43825</v>
      </c>
      <c r="H1397" s="24">
        <v>43826</v>
      </c>
      <c r="I1397" s="20" t="s">
        <v>297</v>
      </c>
      <c r="J1397" s="42" t="s">
        <v>1001</v>
      </c>
      <c r="K1397" s="50" t="str">
        <f ca="1">LeaveTracker[[#This Row],[Days]]&amp;" "&amp;LeaveTracker[[#This Row],[Type of Leave]]</f>
        <v>2 OTHER</v>
      </c>
      <c r="L1397" s="23">
        <f ca="1">NETWORKDAYS(LeaveTracker[[#This Row],[Start Date]],LeaveTracker[[#This Row],[End Date]],lstHolidays)</f>
        <v>2</v>
      </c>
      <c r="M1397" s="27"/>
    </row>
    <row r="1398" spans="1:13" ht="30" customHeight="1" x14ac:dyDescent="0.3">
      <c r="A1398" s="27">
        <v>48</v>
      </c>
      <c r="B1398" s="31">
        <v>43879</v>
      </c>
      <c r="C1398" s="31">
        <v>43808</v>
      </c>
      <c r="D1398" s="20" t="s">
        <v>729</v>
      </c>
      <c r="E1398" s="66" t="str">
        <f>IF(ISBLANK(LeaveTracker[[#This Row],[Employee Name]]),"-----",VLOOKUP(LeaveTracker[[#This Row],[Employee Name]],'List of Employees'!$B$4:$H$767,7))</f>
        <v>VMO</v>
      </c>
      <c r="F1398" s="66" t="str">
        <f>IF(ISBLANK(LeaveTracker[[#This Row],[Employee Name]]),"-----",VLOOKUP(LeaveTracker[[#This Row],[Employee Name]],'List of Employees'!$B$4:$H$767,6))</f>
        <v>PERMANENT</v>
      </c>
      <c r="G1398" s="24">
        <v>43817</v>
      </c>
      <c r="H1398" s="24">
        <v>43819</v>
      </c>
      <c r="I1398" s="20" t="s">
        <v>297</v>
      </c>
      <c r="J1398" s="42" t="s">
        <v>1001</v>
      </c>
      <c r="K1398" s="50" t="str">
        <f ca="1">LeaveTracker[[#This Row],[Days]]&amp;" "&amp;LeaveTracker[[#This Row],[Type of Leave]]</f>
        <v>3 OTHER</v>
      </c>
      <c r="L1398" s="23">
        <f ca="1">NETWORKDAYS(LeaveTracker[[#This Row],[Start Date]],LeaveTracker[[#This Row],[End Date]],lstHolidays)</f>
        <v>3</v>
      </c>
      <c r="M1398" s="27"/>
    </row>
    <row r="1399" spans="1:13" ht="30" customHeight="1" x14ac:dyDescent="0.3">
      <c r="A1399" s="27">
        <v>49</v>
      </c>
      <c r="B1399" s="31">
        <v>43879</v>
      </c>
      <c r="C1399" s="31">
        <v>43808</v>
      </c>
      <c r="D1399" s="19" t="s">
        <v>690</v>
      </c>
      <c r="E1399" s="66" t="str">
        <f>IF(ISBLANK(LeaveTracker[[#This Row],[Employee Name]]),"-----",VLOOKUP(LeaveTracker[[#This Row],[Employee Name]],'List of Employees'!$B$4:$H$767,7))</f>
        <v>VMO</v>
      </c>
      <c r="F1399" s="66" t="str">
        <f>IF(ISBLANK(LeaveTracker[[#This Row],[Employee Name]]),"-----",VLOOKUP(LeaveTracker[[#This Row],[Employee Name]],'List of Employees'!$B$4:$H$767,6))</f>
        <v>PERMANENT</v>
      </c>
      <c r="G1399" s="24">
        <v>43818</v>
      </c>
      <c r="H1399" s="24">
        <v>43819</v>
      </c>
      <c r="I1399" s="20" t="s">
        <v>297</v>
      </c>
      <c r="J1399" s="42" t="s">
        <v>1001</v>
      </c>
      <c r="K1399" s="50" t="str">
        <f ca="1">LeaveTracker[[#This Row],[Days]]&amp;" "&amp;LeaveTracker[[#This Row],[Type of Leave]]</f>
        <v>2 OTHER</v>
      </c>
      <c r="L1399" s="23">
        <f ca="1">NETWORKDAYS(LeaveTracker[[#This Row],[Start Date]],LeaveTracker[[#This Row],[End Date]],lstHolidays)</f>
        <v>2</v>
      </c>
      <c r="M1399" s="27"/>
    </row>
    <row r="1400" spans="1:13" ht="30" customHeight="1" x14ac:dyDescent="0.3">
      <c r="A1400" s="27">
        <v>49</v>
      </c>
      <c r="B1400" s="31">
        <v>43879</v>
      </c>
      <c r="C1400" s="31">
        <v>43808</v>
      </c>
      <c r="D1400" s="19" t="s">
        <v>690</v>
      </c>
      <c r="E1400" s="66" t="str">
        <f>IF(ISBLANK(LeaveTracker[[#This Row],[Employee Name]]),"-----",VLOOKUP(LeaveTracker[[#This Row],[Employee Name]],'List of Employees'!$B$4:$H$767,7))</f>
        <v>VMO</v>
      </c>
      <c r="F1400" s="66" t="str">
        <f>IF(ISBLANK(LeaveTracker[[#This Row],[Employee Name]]),"-----",VLOOKUP(LeaveTracker[[#This Row],[Employee Name]],'List of Employees'!$B$4:$H$767,6))</f>
        <v>PERMANENT</v>
      </c>
      <c r="G1400" s="24">
        <v>43822</v>
      </c>
      <c r="H1400" s="24">
        <v>43822</v>
      </c>
      <c r="I1400" s="20" t="s">
        <v>297</v>
      </c>
      <c r="J1400" s="42" t="s">
        <v>1001</v>
      </c>
      <c r="K1400" s="50" t="str">
        <f ca="1">LeaveTracker[[#This Row],[Days]]&amp;" "&amp;LeaveTracker[[#This Row],[Type of Leave]]</f>
        <v>1 OTHER</v>
      </c>
      <c r="L1400" s="23">
        <f ca="1">NETWORKDAYS(LeaveTracker[[#This Row],[Start Date]],LeaveTracker[[#This Row],[End Date]],lstHolidays)</f>
        <v>1</v>
      </c>
      <c r="M1400" s="27"/>
    </row>
    <row r="1401" spans="1:13" ht="30" customHeight="1" x14ac:dyDescent="0.3">
      <c r="A1401" s="27">
        <v>49</v>
      </c>
      <c r="B1401" s="31">
        <v>43879</v>
      </c>
      <c r="C1401" s="31">
        <v>43809</v>
      </c>
      <c r="D1401" s="19" t="s">
        <v>690</v>
      </c>
      <c r="E1401" s="66" t="str">
        <f>IF(ISBLANK(LeaveTracker[[#This Row],[Employee Name]]),"-----",VLOOKUP(LeaveTracker[[#This Row],[Employee Name]],'List of Employees'!$B$4:$H$767,7))</f>
        <v>VMO</v>
      </c>
      <c r="F1401" s="66" t="str">
        <f>IF(ISBLANK(LeaveTracker[[#This Row],[Employee Name]]),"-----",VLOOKUP(LeaveTracker[[#This Row],[Employee Name]],'List of Employees'!$B$4:$H$767,6))</f>
        <v>PERMANENT</v>
      </c>
      <c r="G1401" s="24">
        <v>43825</v>
      </c>
      <c r="H1401" s="24">
        <v>43826</v>
      </c>
      <c r="I1401" s="20" t="s">
        <v>297</v>
      </c>
      <c r="J1401" s="42" t="s">
        <v>1001</v>
      </c>
      <c r="K1401" s="50" t="str">
        <f ca="1">LeaveTracker[[#This Row],[Days]]&amp;" "&amp;LeaveTracker[[#This Row],[Type of Leave]]</f>
        <v>2 OTHER</v>
      </c>
      <c r="L1401" s="23">
        <f ca="1">NETWORKDAYS(LeaveTracker[[#This Row],[Start Date]],LeaveTracker[[#This Row],[End Date]],lstHolidays)</f>
        <v>2</v>
      </c>
      <c r="M1401" s="27"/>
    </row>
    <row r="1402" spans="1:13" ht="30" customHeight="1" x14ac:dyDescent="0.3">
      <c r="A1402" s="27">
        <v>50</v>
      </c>
      <c r="B1402" s="31">
        <v>43879</v>
      </c>
      <c r="C1402" s="31">
        <v>43812</v>
      </c>
      <c r="D1402" s="19" t="s">
        <v>732</v>
      </c>
      <c r="E1402" s="66" t="str">
        <f>IF(ISBLANK(LeaveTracker[[#This Row],[Employee Name]]),"-----",VLOOKUP(LeaveTracker[[#This Row],[Employee Name]],'List of Employees'!$B$4:$H$767,7))</f>
        <v>SP</v>
      </c>
      <c r="F1402" s="66" t="str">
        <f>IF(ISBLANK(LeaveTracker[[#This Row],[Employee Name]]),"-----",VLOOKUP(LeaveTracker[[#This Row],[Employee Name]],'List of Employees'!$B$4:$H$767,6))</f>
        <v>PERMANENT</v>
      </c>
      <c r="G1402" s="24">
        <v>43822</v>
      </c>
      <c r="H1402" s="24">
        <v>43822</v>
      </c>
      <c r="I1402" s="20" t="s">
        <v>82</v>
      </c>
      <c r="K1402" s="50" t="str">
        <f ca="1">LeaveTracker[[#This Row],[Days]]&amp;" "&amp;LeaveTracker[[#This Row],[Type of Leave]]</f>
        <v>1 VL</v>
      </c>
      <c r="L1402" s="23">
        <f ca="1">NETWORKDAYS(LeaveTracker[[#This Row],[Start Date]],LeaveTracker[[#This Row],[End Date]],lstHolidays)</f>
        <v>1</v>
      </c>
      <c r="M1402" s="27"/>
    </row>
    <row r="1403" spans="1:13" ht="30" customHeight="1" x14ac:dyDescent="0.3">
      <c r="A1403" s="27">
        <v>50</v>
      </c>
      <c r="B1403" s="31">
        <v>43879</v>
      </c>
      <c r="C1403" s="31">
        <v>43812</v>
      </c>
      <c r="D1403" s="19" t="s">
        <v>732</v>
      </c>
      <c r="E1403" s="66" t="str">
        <f>IF(ISBLANK(LeaveTracker[[#This Row],[Employee Name]]),"-----",VLOOKUP(LeaveTracker[[#This Row],[Employee Name]],'List of Employees'!$B$4:$H$767,7))</f>
        <v>SP</v>
      </c>
      <c r="F1403" s="66" t="str">
        <f>IF(ISBLANK(LeaveTracker[[#This Row],[Employee Name]]),"-----",VLOOKUP(LeaveTracker[[#This Row],[Employee Name]],'List of Employees'!$B$4:$H$767,6))</f>
        <v>PERMANENT</v>
      </c>
      <c r="G1403" s="24">
        <v>43825</v>
      </c>
      <c r="H1403" s="24">
        <v>43826</v>
      </c>
      <c r="I1403" s="20" t="s">
        <v>82</v>
      </c>
      <c r="K1403" s="50" t="str">
        <f ca="1">LeaveTracker[[#This Row],[Days]]&amp;" "&amp;LeaveTracker[[#This Row],[Type of Leave]]</f>
        <v>2 VL</v>
      </c>
      <c r="L1403" s="23">
        <f ca="1">NETWORKDAYS(LeaveTracker[[#This Row],[Start Date]],LeaveTracker[[#This Row],[End Date]],lstHolidays)</f>
        <v>2</v>
      </c>
      <c r="M1403" s="27"/>
    </row>
    <row r="1404" spans="1:13" ht="30" customHeight="1" x14ac:dyDescent="0.3">
      <c r="A1404" s="27">
        <v>51</v>
      </c>
      <c r="B1404" s="31">
        <v>43879</v>
      </c>
      <c r="C1404" s="31">
        <v>43812</v>
      </c>
      <c r="D1404" s="19" t="s">
        <v>732</v>
      </c>
      <c r="E1404" s="66" t="str">
        <f>IF(ISBLANK(LeaveTracker[[#This Row],[Employee Name]]),"-----",VLOOKUP(LeaveTracker[[#This Row],[Employee Name]],'List of Employees'!$B$4:$H$767,7))</f>
        <v>SP</v>
      </c>
      <c r="F1404" s="66" t="str">
        <f>IF(ISBLANK(LeaveTracker[[#This Row],[Employee Name]]),"-----",VLOOKUP(LeaveTracker[[#This Row],[Employee Name]],'List of Employees'!$B$4:$H$767,6))</f>
        <v>PERMANENT</v>
      </c>
      <c r="G1404" s="24">
        <v>43819</v>
      </c>
      <c r="H1404" s="24">
        <v>43819</v>
      </c>
      <c r="I1404" s="20" t="s">
        <v>82</v>
      </c>
      <c r="K1404" s="50" t="str">
        <f ca="1">LeaveTracker[[#This Row],[Days]]&amp;" "&amp;LeaveTracker[[#This Row],[Type of Leave]]</f>
        <v>1 VL</v>
      </c>
      <c r="L1404" s="23">
        <f ca="1">NETWORKDAYS(LeaveTracker[[#This Row],[Start Date]],LeaveTracker[[#This Row],[End Date]],lstHolidays)</f>
        <v>1</v>
      </c>
      <c r="M1404" s="27"/>
    </row>
    <row r="1405" spans="1:13" ht="30" customHeight="1" x14ac:dyDescent="0.3">
      <c r="A1405" s="27">
        <v>52</v>
      </c>
      <c r="B1405" s="31">
        <v>43879</v>
      </c>
      <c r="C1405" s="31">
        <v>43833</v>
      </c>
      <c r="D1405" s="19" t="s">
        <v>734</v>
      </c>
      <c r="E1405" s="66" t="str">
        <f>IF(ISBLANK(LeaveTracker[[#This Row],[Employee Name]]),"-----",VLOOKUP(LeaveTracker[[#This Row],[Employee Name]],'List of Employees'!$B$4:$H$767,7))</f>
        <v>CSWDO</v>
      </c>
      <c r="F1405" s="66" t="str">
        <f>IF(ISBLANK(LeaveTracker[[#This Row],[Employee Name]]),"-----",VLOOKUP(LeaveTracker[[#This Row],[Employee Name]],'List of Employees'!$B$4:$H$767,6))</f>
        <v>PERMANENT</v>
      </c>
      <c r="G1405" s="24">
        <v>43838</v>
      </c>
      <c r="H1405" s="24">
        <v>43839</v>
      </c>
      <c r="I1405" s="20" t="s">
        <v>297</v>
      </c>
      <c r="J1405" s="42" t="s">
        <v>1000</v>
      </c>
      <c r="K1405" s="50" t="str">
        <f ca="1">LeaveTracker[[#This Row],[Days]]&amp;" "&amp;LeaveTracker[[#This Row],[Type of Leave]]</f>
        <v>2 OTHER</v>
      </c>
      <c r="L1405" s="23">
        <f ca="1">NETWORKDAYS(LeaveTracker[[#This Row],[Start Date]],LeaveTracker[[#This Row],[End Date]],lstHolidays)</f>
        <v>2</v>
      </c>
      <c r="M1405" s="27"/>
    </row>
    <row r="1406" spans="1:13" ht="30" customHeight="1" x14ac:dyDescent="0.3">
      <c r="A1406" s="27">
        <v>53</v>
      </c>
      <c r="B1406" s="31">
        <v>43879</v>
      </c>
      <c r="C1406" s="31">
        <v>43812</v>
      </c>
      <c r="D1406" s="19" t="s">
        <v>737</v>
      </c>
      <c r="E1406" s="66" t="str">
        <f>IF(ISBLANK(LeaveTracker[[#This Row],[Employee Name]]),"-----",VLOOKUP(LeaveTracker[[#This Row],[Employee Name]],'List of Employees'!$B$4:$H$767,7))</f>
        <v>CSWDO</v>
      </c>
      <c r="F1406" s="66" t="str">
        <f>IF(ISBLANK(LeaveTracker[[#This Row],[Employee Name]]),"-----",VLOOKUP(LeaveTracker[[#This Row],[Employee Name]],'List of Employees'!$B$4:$H$767,6))</f>
        <v>PERMANENT</v>
      </c>
      <c r="G1406" s="24">
        <v>43811</v>
      </c>
      <c r="H1406" s="24">
        <v>43811</v>
      </c>
      <c r="I1406" s="20" t="s">
        <v>81</v>
      </c>
      <c r="K1406" s="50" t="str">
        <f ca="1">LeaveTracker[[#This Row],[Days]]&amp;" "&amp;LeaveTracker[[#This Row],[Type of Leave]]</f>
        <v>1 SL</v>
      </c>
      <c r="L1406" s="23">
        <f ca="1">NETWORKDAYS(LeaveTracker[[#This Row],[Start Date]],LeaveTracker[[#This Row],[End Date]],lstHolidays)</f>
        <v>1</v>
      </c>
      <c r="M1406" s="27"/>
    </row>
    <row r="1407" spans="1:13" ht="30" customHeight="1" x14ac:dyDescent="0.3">
      <c r="A1407" s="27">
        <v>54</v>
      </c>
      <c r="B1407" s="31">
        <v>43879</v>
      </c>
      <c r="C1407" s="31">
        <v>43818</v>
      </c>
      <c r="D1407" s="19" t="s">
        <v>209</v>
      </c>
      <c r="E1407" s="66" t="str">
        <f>IF(ISBLANK(LeaveTracker[[#This Row],[Employee Name]]),"-----",VLOOKUP(LeaveTracker[[#This Row],[Employee Name]],'List of Employees'!$B$4:$H$767,7))</f>
        <v>PDAO</v>
      </c>
      <c r="F1407" s="66" t="str">
        <f>IF(ISBLANK(LeaveTracker[[#This Row],[Employee Name]]),"-----",VLOOKUP(LeaveTracker[[#This Row],[Employee Name]],'List of Employees'!$B$4:$H$767,6))</f>
        <v>PERMANENT</v>
      </c>
      <c r="G1407" s="24">
        <v>43825</v>
      </c>
      <c r="H1407" s="24">
        <v>43826</v>
      </c>
      <c r="I1407" s="20" t="s">
        <v>82</v>
      </c>
      <c r="K1407" s="50" t="str">
        <f ca="1">LeaveTracker[[#This Row],[Days]]&amp;" "&amp;LeaveTracker[[#This Row],[Type of Leave]]</f>
        <v>2 VL</v>
      </c>
      <c r="L1407" s="23">
        <f ca="1">NETWORKDAYS(LeaveTracker[[#This Row],[Start Date]],LeaveTracker[[#This Row],[End Date]],lstHolidays)</f>
        <v>2</v>
      </c>
      <c r="M1407" s="27"/>
    </row>
    <row r="1408" spans="1:13" ht="30" customHeight="1" x14ac:dyDescent="0.3">
      <c r="A1408" s="27">
        <v>55</v>
      </c>
      <c r="B1408" s="31">
        <v>43879</v>
      </c>
      <c r="C1408" s="31">
        <v>43783</v>
      </c>
      <c r="D1408" s="19" t="s">
        <v>237</v>
      </c>
      <c r="E1408" s="66" t="str">
        <f>IF(ISBLANK(LeaveTracker[[#This Row],[Employee Name]]),"-----",VLOOKUP(LeaveTracker[[#This Row],[Employee Name]],'List of Employees'!$B$4:$H$767,7))</f>
        <v>CSWDO</v>
      </c>
      <c r="F1408" s="66" t="str">
        <f>IF(ISBLANK(LeaveTracker[[#This Row],[Employee Name]]),"-----",VLOOKUP(LeaveTracker[[#This Row],[Employee Name]],'List of Employees'!$B$4:$H$767,6))</f>
        <v>PERMANENT</v>
      </c>
      <c r="G1408" s="24">
        <v>43780</v>
      </c>
      <c r="H1408" s="24">
        <v>43782</v>
      </c>
      <c r="I1408" s="20" t="s">
        <v>81</v>
      </c>
      <c r="K1408" s="50" t="str">
        <f ca="1">LeaveTracker[[#This Row],[Days]]&amp;" "&amp;LeaveTracker[[#This Row],[Type of Leave]]</f>
        <v>3 SL</v>
      </c>
      <c r="L1408" s="23">
        <f ca="1">NETWORKDAYS(LeaveTracker[[#This Row],[Start Date]],LeaveTracker[[#This Row],[End Date]],lstHolidays)</f>
        <v>3</v>
      </c>
      <c r="M1408" s="27"/>
    </row>
    <row r="1409" spans="1:13" ht="30" customHeight="1" x14ac:dyDescent="0.3">
      <c r="A1409" s="27">
        <v>56</v>
      </c>
      <c r="B1409" s="31">
        <v>43879</v>
      </c>
      <c r="C1409" s="31">
        <v>43782</v>
      </c>
      <c r="D1409" s="19" t="s">
        <v>741</v>
      </c>
      <c r="E1409" s="66" t="str">
        <f>IF(ISBLANK(LeaveTracker[[#This Row],[Employee Name]]),"-----",VLOOKUP(LeaveTracker[[#This Row],[Employee Name]],'List of Employees'!$B$4:$H$767,7))</f>
        <v>CSWDO</v>
      </c>
      <c r="F1409" s="66" t="str">
        <f>IF(ISBLANK(LeaveTracker[[#This Row],[Employee Name]]),"-----",VLOOKUP(LeaveTracker[[#This Row],[Employee Name]],'List of Employees'!$B$4:$H$767,6))</f>
        <v>PERMANENT</v>
      </c>
      <c r="G1409" s="24">
        <v>43787</v>
      </c>
      <c r="H1409" s="24">
        <v>43787</v>
      </c>
      <c r="I1409" s="20" t="s">
        <v>297</v>
      </c>
      <c r="J1409" s="42" t="s">
        <v>273</v>
      </c>
      <c r="K1409" s="50" t="str">
        <f ca="1">LeaveTracker[[#This Row],[Days]]&amp;" "&amp;LeaveTracker[[#This Row],[Type of Leave]]</f>
        <v>1 OTHER</v>
      </c>
      <c r="L1409" s="23">
        <f ca="1">NETWORKDAYS(LeaveTracker[[#This Row],[Start Date]],LeaveTracker[[#This Row],[End Date]],lstHolidays)</f>
        <v>1</v>
      </c>
      <c r="M1409" s="27"/>
    </row>
    <row r="1410" spans="1:13" ht="30" customHeight="1" x14ac:dyDescent="0.3">
      <c r="A1410" s="27">
        <v>57</v>
      </c>
      <c r="B1410" s="31">
        <v>43879</v>
      </c>
      <c r="C1410" s="31">
        <v>43785</v>
      </c>
      <c r="D1410" s="19" t="s">
        <v>745</v>
      </c>
      <c r="E1410" s="66" t="str">
        <f>IF(ISBLANK(LeaveTracker[[#This Row],[Employee Name]]),"-----",VLOOKUP(LeaveTracker[[#This Row],[Employee Name]],'List of Employees'!$B$4:$H$767,7))</f>
        <v>CSWDO</v>
      </c>
      <c r="F1410" s="66" t="str">
        <f>IF(ISBLANK(LeaveTracker[[#This Row],[Employee Name]]),"-----",VLOOKUP(LeaveTracker[[#This Row],[Employee Name]],'List of Employees'!$B$4:$H$767,6))</f>
        <v>PERMANENT</v>
      </c>
      <c r="G1410" s="24">
        <v>43796</v>
      </c>
      <c r="H1410" s="24">
        <v>43796</v>
      </c>
      <c r="I1410" s="20" t="s">
        <v>297</v>
      </c>
      <c r="J1410" s="42" t="s">
        <v>298</v>
      </c>
      <c r="K1410" s="50" t="str">
        <f ca="1">LeaveTracker[[#This Row],[Days]]&amp;" "&amp;LeaveTracker[[#This Row],[Type of Leave]]</f>
        <v>1 OTHER</v>
      </c>
      <c r="L1410" s="23">
        <f ca="1">NETWORKDAYS(LeaveTracker[[#This Row],[Start Date]],LeaveTracker[[#This Row],[End Date]],lstHolidays)</f>
        <v>1</v>
      </c>
      <c r="M1410" s="27"/>
    </row>
    <row r="1411" spans="1:13" ht="30" customHeight="1" x14ac:dyDescent="0.3">
      <c r="A1411" s="27">
        <v>58</v>
      </c>
      <c r="B1411" s="31">
        <v>43879</v>
      </c>
      <c r="C1411" s="31">
        <v>43795</v>
      </c>
      <c r="D1411" s="19" t="s">
        <v>1069</v>
      </c>
      <c r="E1411" s="66" t="str">
        <f>IF(ISBLANK(LeaveTracker[[#This Row],[Employee Name]]),"-----",VLOOKUP(LeaveTracker[[#This Row],[Employee Name]],'List of Employees'!$B$4:$H$767,7))</f>
        <v>CSWDO</v>
      </c>
      <c r="F1411" s="66" t="str">
        <f>IF(ISBLANK(LeaveTracker[[#This Row],[Employee Name]]),"-----",VLOOKUP(LeaveTracker[[#This Row],[Employee Name]],'List of Employees'!$B$4:$H$767,6))</f>
        <v>PERMANENT</v>
      </c>
      <c r="G1411" s="24">
        <v>43815</v>
      </c>
      <c r="H1411" s="24">
        <v>43818</v>
      </c>
      <c r="I1411" s="20" t="s">
        <v>82</v>
      </c>
      <c r="K1411" s="50" t="str">
        <f ca="1">LeaveTracker[[#This Row],[Days]]&amp;" "&amp;LeaveTracker[[#This Row],[Type of Leave]]</f>
        <v>4 VL</v>
      </c>
      <c r="L1411" s="23">
        <f ca="1">NETWORKDAYS(LeaveTracker[[#This Row],[Start Date]],LeaveTracker[[#This Row],[End Date]],lstHolidays)</f>
        <v>4</v>
      </c>
      <c r="M1411" s="27"/>
    </row>
    <row r="1412" spans="1:13" ht="30" customHeight="1" x14ac:dyDescent="0.3">
      <c r="A1412" s="27">
        <v>59</v>
      </c>
      <c r="B1412" s="31">
        <v>43879</v>
      </c>
      <c r="C1412" s="31">
        <v>43796</v>
      </c>
      <c r="D1412" s="20" t="s">
        <v>734</v>
      </c>
      <c r="E1412" s="66" t="str">
        <f>IF(ISBLANK(LeaveTracker[[#This Row],[Employee Name]]),"-----",VLOOKUP(LeaveTracker[[#This Row],[Employee Name]],'List of Employees'!$B$4:$H$767,7))</f>
        <v>CSWDO</v>
      </c>
      <c r="F1412" s="66" t="str">
        <f>IF(ISBLANK(LeaveTracker[[#This Row],[Employee Name]]),"-----",VLOOKUP(LeaveTracker[[#This Row],[Employee Name]],'List of Employees'!$B$4:$H$767,6))</f>
        <v>PERMANENT</v>
      </c>
      <c r="G1412" s="24">
        <v>43795</v>
      </c>
      <c r="H1412" s="24">
        <v>43795</v>
      </c>
      <c r="I1412" s="20" t="s">
        <v>81</v>
      </c>
      <c r="K1412" s="50" t="str">
        <f ca="1">LeaveTracker[[#This Row],[Days]]&amp;" "&amp;LeaveTracker[[#This Row],[Type of Leave]]</f>
        <v>1 SL</v>
      </c>
      <c r="L1412" s="23">
        <f ca="1">NETWORKDAYS(LeaveTracker[[#This Row],[Start Date]],LeaveTracker[[#This Row],[End Date]],lstHolidays)</f>
        <v>1</v>
      </c>
      <c r="M1412" s="27"/>
    </row>
    <row r="1413" spans="1:13" ht="30" customHeight="1" x14ac:dyDescent="0.3">
      <c r="A1413" s="27">
        <v>60</v>
      </c>
      <c r="B1413" s="31">
        <v>43879</v>
      </c>
      <c r="C1413" s="31">
        <v>43811</v>
      </c>
      <c r="D1413" s="19" t="s">
        <v>223</v>
      </c>
      <c r="E1413" s="66" t="str">
        <f>IF(ISBLANK(LeaveTracker[[#This Row],[Employee Name]]),"-----",VLOOKUP(LeaveTracker[[#This Row],[Employee Name]],'List of Employees'!$B$4:$H$767,7))</f>
        <v>CSWDO</v>
      </c>
      <c r="F1413" s="66" t="str">
        <f>IF(ISBLANK(LeaveTracker[[#This Row],[Employee Name]]),"-----",VLOOKUP(LeaveTracker[[#This Row],[Employee Name]],'List of Employees'!$B$4:$H$767,6))</f>
        <v>PERMANENT</v>
      </c>
      <c r="G1413" s="24">
        <v>43810</v>
      </c>
      <c r="H1413" s="24">
        <v>43810</v>
      </c>
      <c r="I1413" s="20" t="s">
        <v>81</v>
      </c>
      <c r="K1413" s="50" t="str">
        <f ca="1">LeaveTracker[[#This Row],[Days]]&amp;" "&amp;LeaveTracker[[#This Row],[Type of Leave]]</f>
        <v>1 SL</v>
      </c>
      <c r="L1413" s="23">
        <f ca="1">NETWORKDAYS(LeaveTracker[[#This Row],[Start Date]],LeaveTracker[[#This Row],[End Date]],lstHolidays)</f>
        <v>1</v>
      </c>
      <c r="M1413" s="27"/>
    </row>
    <row r="1414" spans="1:13" ht="30" customHeight="1" x14ac:dyDescent="0.3">
      <c r="A1414" s="27">
        <v>61</v>
      </c>
      <c r="B1414" s="31">
        <v>43879</v>
      </c>
      <c r="C1414" s="31">
        <v>43815</v>
      </c>
      <c r="D1414" s="19" t="s">
        <v>748</v>
      </c>
      <c r="E1414" s="66" t="str">
        <f>IF(ISBLANK(LeaveTracker[[#This Row],[Employee Name]]),"-----",VLOOKUP(LeaveTracker[[#This Row],[Employee Name]],'List of Employees'!$B$4:$H$767,7))</f>
        <v>NUTRITION OFFICE</v>
      </c>
      <c r="F1414" s="66" t="str">
        <f>IF(ISBLANK(LeaveTracker[[#This Row],[Employee Name]]),"-----",VLOOKUP(LeaveTracker[[#This Row],[Employee Name]],'List of Employees'!$B$4:$H$767,6))</f>
        <v>PERMANENT</v>
      </c>
      <c r="G1414" s="24">
        <v>43822</v>
      </c>
      <c r="H1414" s="24">
        <v>43822</v>
      </c>
      <c r="I1414" s="20" t="s">
        <v>82</v>
      </c>
      <c r="K1414" s="50" t="str">
        <f ca="1">LeaveTracker[[#This Row],[Days]]&amp;" "&amp;LeaveTracker[[#This Row],[Type of Leave]]</f>
        <v>1 VL</v>
      </c>
      <c r="L1414" s="23">
        <f ca="1">NETWORKDAYS(LeaveTracker[[#This Row],[Start Date]],LeaveTracker[[#This Row],[End Date]],lstHolidays)</f>
        <v>1</v>
      </c>
      <c r="M1414" s="27"/>
    </row>
    <row r="1415" spans="1:13" ht="30" customHeight="1" x14ac:dyDescent="0.3">
      <c r="A1415" s="27">
        <v>61</v>
      </c>
      <c r="B1415" s="31">
        <v>43879</v>
      </c>
      <c r="C1415" s="31">
        <v>43815</v>
      </c>
      <c r="D1415" s="19" t="s">
        <v>748</v>
      </c>
      <c r="E1415" s="66" t="str">
        <f>IF(ISBLANK(LeaveTracker[[#This Row],[Employee Name]]),"-----",VLOOKUP(LeaveTracker[[#This Row],[Employee Name]],'List of Employees'!$B$4:$H$767,7))</f>
        <v>NUTRITION OFFICE</v>
      </c>
      <c r="F1415" s="66" t="str">
        <f>IF(ISBLANK(LeaveTracker[[#This Row],[Employee Name]]),"-----",VLOOKUP(LeaveTracker[[#This Row],[Employee Name]],'List of Employees'!$B$4:$H$767,6))</f>
        <v>PERMANENT</v>
      </c>
      <c r="G1415" s="24">
        <v>43825</v>
      </c>
      <c r="H1415" s="24">
        <v>43826</v>
      </c>
      <c r="I1415" s="20" t="s">
        <v>82</v>
      </c>
      <c r="K1415" s="50" t="str">
        <f ca="1">LeaveTracker[[#This Row],[Days]]&amp;" "&amp;LeaveTracker[[#This Row],[Type of Leave]]</f>
        <v>2 VL</v>
      </c>
      <c r="L1415" s="23">
        <f ca="1">NETWORKDAYS(LeaveTracker[[#This Row],[Start Date]],LeaveTracker[[#This Row],[End Date]],lstHolidays)</f>
        <v>2</v>
      </c>
      <c r="M1415" s="27"/>
    </row>
    <row r="1416" spans="1:13" ht="30" customHeight="1" x14ac:dyDescent="0.3">
      <c r="A1416" s="27">
        <v>62</v>
      </c>
      <c r="B1416" s="31">
        <v>43879</v>
      </c>
      <c r="C1416" s="31">
        <v>43815</v>
      </c>
      <c r="D1416" s="19" t="s">
        <v>748</v>
      </c>
      <c r="E1416" s="66" t="str">
        <f>IF(ISBLANK(LeaveTracker[[#This Row],[Employee Name]]),"-----",VLOOKUP(LeaveTracker[[#This Row],[Employee Name]],'List of Employees'!$B$4:$H$767,7))</f>
        <v>NUTRITION OFFICE</v>
      </c>
      <c r="F1416" s="66" t="str">
        <f>IF(ISBLANK(LeaveTracker[[#This Row],[Employee Name]]),"-----",VLOOKUP(LeaveTracker[[#This Row],[Employee Name]],'List of Employees'!$B$4:$H$767,6))</f>
        <v>PERMANENT</v>
      </c>
      <c r="G1416" s="24">
        <v>43819</v>
      </c>
      <c r="H1416" s="24">
        <v>43819</v>
      </c>
      <c r="I1416" s="20" t="s">
        <v>82</v>
      </c>
      <c r="K1416" s="50" t="str">
        <f ca="1">LeaveTracker[[#This Row],[Days]]&amp;" "&amp;LeaveTracker[[#This Row],[Type of Leave]]</f>
        <v>1 VL</v>
      </c>
      <c r="L1416" s="23">
        <f ca="1">NETWORKDAYS(LeaveTracker[[#This Row],[Start Date]],LeaveTracker[[#This Row],[End Date]],lstHolidays)</f>
        <v>1</v>
      </c>
      <c r="M1416" s="27"/>
    </row>
    <row r="1417" spans="1:13" ht="30" customHeight="1" x14ac:dyDescent="0.3">
      <c r="A1417" s="27">
        <v>63</v>
      </c>
      <c r="B1417" s="31">
        <v>43879</v>
      </c>
      <c r="C1417" s="31">
        <v>43815</v>
      </c>
      <c r="D1417" s="19" t="s">
        <v>751</v>
      </c>
      <c r="E1417" s="66" t="str">
        <f>IF(ISBLANK(LeaveTracker[[#This Row],[Employee Name]]),"-----",VLOOKUP(LeaveTracker[[#This Row],[Employee Name]],'List of Employees'!$B$4:$H$767,7))</f>
        <v>NUTRITION OFFICE</v>
      </c>
      <c r="F1417" s="66" t="str">
        <f>IF(ISBLANK(LeaveTracker[[#This Row],[Employee Name]]),"-----",VLOOKUP(LeaveTracker[[#This Row],[Employee Name]],'List of Employees'!$B$4:$H$767,6))</f>
        <v>PERMANENT</v>
      </c>
      <c r="G1417" s="24">
        <v>43822</v>
      </c>
      <c r="H1417" s="24">
        <v>43822</v>
      </c>
      <c r="I1417" s="20" t="s">
        <v>82</v>
      </c>
      <c r="K1417" s="50" t="str">
        <f ca="1">LeaveTracker[[#This Row],[Days]]&amp;" "&amp;LeaveTracker[[#This Row],[Type of Leave]]</f>
        <v>1 VL</v>
      </c>
      <c r="L1417" s="23">
        <f ca="1">NETWORKDAYS(LeaveTracker[[#This Row],[Start Date]],LeaveTracker[[#This Row],[End Date]],lstHolidays)</f>
        <v>1</v>
      </c>
      <c r="M1417" s="27"/>
    </row>
    <row r="1418" spans="1:13" ht="30" customHeight="1" x14ac:dyDescent="0.3">
      <c r="A1418" s="27">
        <v>63</v>
      </c>
      <c r="B1418" s="31">
        <v>43879</v>
      </c>
      <c r="C1418" s="31">
        <v>43815</v>
      </c>
      <c r="D1418" s="19" t="s">
        <v>751</v>
      </c>
      <c r="E1418" s="66" t="str">
        <f>IF(ISBLANK(LeaveTracker[[#This Row],[Employee Name]]),"-----",VLOOKUP(LeaveTracker[[#This Row],[Employee Name]],'List of Employees'!$B$4:$H$767,7))</f>
        <v>NUTRITION OFFICE</v>
      </c>
      <c r="F1418" s="66" t="str">
        <f>IF(ISBLANK(LeaveTracker[[#This Row],[Employee Name]]),"-----",VLOOKUP(LeaveTracker[[#This Row],[Employee Name]],'List of Employees'!$B$4:$H$767,6))</f>
        <v>PERMANENT</v>
      </c>
      <c r="G1418" s="24">
        <v>43825</v>
      </c>
      <c r="H1418" s="24">
        <v>43826</v>
      </c>
      <c r="I1418" s="20" t="s">
        <v>82</v>
      </c>
      <c r="K1418" s="50" t="str">
        <f ca="1">LeaveTracker[[#This Row],[Days]]&amp;" "&amp;LeaveTracker[[#This Row],[Type of Leave]]</f>
        <v>2 VL</v>
      </c>
      <c r="L1418" s="23">
        <f ca="1">NETWORKDAYS(LeaveTracker[[#This Row],[Start Date]],LeaveTracker[[#This Row],[End Date]],lstHolidays)</f>
        <v>2</v>
      </c>
      <c r="M1418" s="27"/>
    </row>
    <row r="1419" spans="1:13" ht="30" customHeight="1" x14ac:dyDescent="0.3">
      <c r="A1419" s="27">
        <v>64</v>
      </c>
      <c r="B1419" s="31">
        <v>43879</v>
      </c>
      <c r="C1419" s="31">
        <v>43815</v>
      </c>
      <c r="D1419" s="19" t="s">
        <v>260</v>
      </c>
      <c r="E1419" s="66" t="str">
        <f>IF(ISBLANK(LeaveTracker[[#This Row],[Employee Name]]),"-----",VLOOKUP(LeaveTracker[[#This Row],[Employee Name]],'List of Employees'!$B$4:$H$767,7))</f>
        <v>NUTRITION OFFICE</v>
      </c>
      <c r="F1419" s="66" t="str">
        <f>IF(ISBLANK(LeaveTracker[[#This Row],[Employee Name]]),"-----",VLOOKUP(LeaveTracker[[#This Row],[Employee Name]],'List of Employees'!$B$4:$H$767,6))</f>
        <v>PERMANENT</v>
      </c>
      <c r="G1419" s="24">
        <v>43822</v>
      </c>
      <c r="H1419" s="24">
        <v>43822</v>
      </c>
      <c r="I1419" s="20" t="s">
        <v>82</v>
      </c>
      <c r="K1419" s="50" t="str">
        <f ca="1">LeaveTracker[[#This Row],[Days]]&amp;" "&amp;LeaveTracker[[#This Row],[Type of Leave]]</f>
        <v>1 VL</v>
      </c>
      <c r="L1419" s="23">
        <f ca="1">NETWORKDAYS(LeaveTracker[[#This Row],[Start Date]],LeaveTracker[[#This Row],[End Date]],lstHolidays)</f>
        <v>1</v>
      </c>
      <c r="M1419" s="27"/>
    </row>
    <row r="1420" spans="1:13" ht="30" customHeight="1" x14ac:dyDescent="0.3">
      <c r="A1420" s="27">
        <v>64</v>
      </c>
      <c r="B1420" s="31">
        <v>43879</v>
      </c>
      <c r="C1420" s="31">
        <v>43815</v>
      </c>
      <c r="D1420" s="19" t="s">
        <v>260</v>
      </c>
      <c r="E1420" s="66" t="str">
        <f>IF(ISBLANK(LeaveTracker[[#This Row],[Employee Name]]),"-----",VLOOKUP(LeaveTracker[[#This Row],[Employee Name]],'List of Employees'!$B$4:$H$767,7))</f>
        <v>NUTRITION OFFICE</v>
      </c>
      <c r="F1420" s="66" t="str">
        <f>IF(ISBLANK(LeaveTracker[[#This Row],[Employee Name]]),"-----",VLOOKUP(LeaveTracker[[#This Row],[Employee Name]],'List of Employees'!$B$4:$H$767,6))</f>
        <v>PERMANENT</v>
      </c>
      <c r="G1420" s="24">
        <v>43825</v>
      </c>
      <c r="H1420" s="24">
        <v>43826</v>
      </c>
      <c r="I1420" s="20" t="s">
        <v>82</v>
      </c>
      <c r="K1420" s="50" t="str">
        <f ca="1">LeaveTracker[[#This Row],[Days]]&amp;" "&amp;LeaveTracker[[#This Row],[Type of Leave]]</f>
        <v>2 VL</v>
      </c>
      <c r="L1420" s="23">
        <f ca="1">NETWORKDAYS(LeaveTracker[[#This Row],[Start Date]],LeaveTracker[[#This Row],[End Date]],lstHolidays)</f>
        <v>2</v>
      </c>
      <c r="M1420" s="27"/>
    </row>
    <row r="1421" spans="1:13" ht="30" customHeight="1" x14ac:dyDescent="0.3">
      <c r="A1421" s="27">
        <v>65</v>
      </c>
      <c r="B1421" s="31">
        <v>43879</v>
      </c>
      <c r="C1421" s="31">
        <v>43832</v>
      </c>
      <c r="D1421" s="19" t="s">
        <v>257</v>
      </c>
      <c r="E1421" s="66" t="str">
        <f>IF(ISBLANK(LeaveTracker[[#This Row],[Employee Name]]),"-----",VLOOKUP(LeaveTracker[[#This Row],[Employee Name]],'List of Employees'!$B$4:$H$767,7))</f>
        <v>NUTRITION OFFICE</v>
      </c>
      <c r="F1421" s="66" t="str">
        <f>IF(ISBLANK(LeaveTracker[[#This Row],[Employee Name]]),"-----",VLOOKUP(LeaveTracker[[#This Row],[Employee Name]],'List of Employees'!$B$4:$H$767,6))</f>
        <v>PERMANENT</v>
      </c>
      <c r="G1421" s="24">
        <v>43822</v>
      </c>
      <c r="H1421" s="24">
        <v>43822</v>
      </c>
      <c r="I1421" s="20" t="s">
        <v>82</v>
      </c>
      <c r="K1421" s="50" t="str">
        <f ca="1">LeaveTracker[[#This Row],[Days]]&amp;" "&amp;LeaveTracker[[#This Row],[Type of Leave]]</f>
        <v>1 VL</v>
      </c>
      <c r="L1421" s="23">
        <f ca="1">NETWORKDAYS(LeaveTracker[[#This Row],[Start Date]],LeaveTracker[[#This Row],[End Date]],lstHolidays)</f>
        <v>1</v>
      </c>
      <c r="M1421" s="27"/>
    </row>
    <row r="1422" spans="1:13" ht="30" customHeight="1" x14ac:dyDescent="0.3">
      <c r="A1422" s="27">
        <v>65</v>
      </c>
      <c r="B1422" s="31">
        <v>43879</v>
      </c>
      <c r="C1422" s="31">
        <v>43832</v>
      </c>
      <c r="D1422" s="20" t="s">
        <v>257</v>
      </c>
      <c r="E1422" s="66" t="str">
        <f>IF(ISBLANK(LeaveTracker[[#This Row],[Employee Name]]),"-----",VLOOKUP(LeaveTracker[[#This Row],[Employee Name]],'List of Employees'!$B$4:$H$767,7))</f>
        <v>NUTRITION OFFICE</v>
      </c>
      <c r="F1422" s="66" t="str">
        <f>IF(ISBLANK(LeaveTracker[[#This Row],[Employee Name]]),"-----",VLOOKUP(LeaveTracker[[#This Row],[Employee Name]],'List of Employees'!$B$4:$H$767,6))</f>
        <v>PERMANENT</v>
      </c>
      <c r="G1422" s="24">
        <v>43825</v>
      </c>
      <c r="H1422" s="24">
        <v>43826</v>
      </c>
      <c r="I1422" s="19" t="s">
        <v>82</v>
      </c>
      <c r="K1422" s="50" t="str">
        <f ca="1">LeaveTracker[[#This Row],[Days]]&amp;" "&amp;LeaveTracker[[#This Row],[Type of Leave]]</f>
        <v>2 VL</v>
      </c>
      <c r="L1422" s="23">
        <f ca="1">NETWORKDAYS(LeaveTracker[[#This Row],[Start Date]],LeaveTracker[[#This Row],[End Date]],lstHolidays)</f>
        <v>2</v>
      </c>
      <c r="M1422" s="27"/>
    </row>
    <row r="1423" spans="1:13" ht="30" customHeight="1" x14ac:dyDescent="0.3">
      <c r="A1423" s="27">
        <v>66</v>
      </c>
      <c r="B1423" s="31">
        <v>43879</v>
      </c>
      <c r="C1423" s="31">
        <v>43815</v>
      </c>
      <c r="D1423" s="19" t="s">
        <v>257</v>
      </c>
      <c r="E1423" s="66" t="str">
        <f>IF(ISBLANK(LeaveTracker[[#This Row],[Employee Name]]),"-----",VLOOKUP(LeaveTracker[[#This Row],[Employee Name]],'List of Employees'!$B$4:$H$767,7))</f>
        <v>NUTRITION OFFICE</v>
      </c>
      <c r="F1423" s="66" t="str">
        <f>IF(ISBLANK(LeaveTracker[[#This Row],[Employee Name]]),"-----",VLOOKUP(LeaveTracker[[#This Row],[Employee Name]],'List of Employees'!$B$4:$H$767,6))</f>
        <v>PERMANENT</v>
      </c>
      <c r="G1423" s="24">
        <v>43815</v>
      </c>
      <c r="H1423" s="24">
        <v>43819</v>
      </c>
      <c r="I1423" s="19" t="s">
        <v>82</v>
      </c>
      <c r="K1423" s="50" t="str">
        <f ca="1">LeaveTracker[[#This Row],[Days]]&amp;" "&amp;LeaveTracker[[#This Row],[Type of Leave]]</f>
        <v>5 VL</v>
      </c>
      <c r="L1423" s="23">
        <f ca="1">NETWORKDAYS(LeaveTracker[[#This Row],[Start Date]],LeaveTracker[[#This Row],[End Date]],lstHolidays)</f>
        <v>5</v>
      </c>
      <c r="M1423" s="27"/>
    </row>
    <row r="1424" spans="1:13" ht="30" customHeight="1" x14ac:dyDescent="0.3">
      <c r="A1424" s="27">
        <v>67</v>
      </c>
      <c r="B1424" s="31">
        <v>43879</v>
      </c>
      <c r="C1424" s="31">
        <v>43786</v>
      </c>
      <c r="D1424" s="20" t="s">
        <v>251</v>
      </c>
      <c r="E1424" s="66" t="str">
        <f>IF(ISBLANK(LeaveTracker[[#This Row],[Employee Name]]),"-----",VLOOKUP(LeaveTracker[[#This Row],[Employee Name]],'List of Employees'!$B$4:$H$767,7))</f>
        <v>TCCH/TICC</v>
      </c>
      <c r="F1424" s="66" t="str">
        <f>IF(ISBLANK(LeaveTracker[[#This Row],[Employee Name]]),"-----",VLOOKUP(LeaveTracker[[#This Row],[Employee Name]],'List of Employees'!$B$4:$H$767,6))</f>
        <v>PERMANENT</v>
      </c>
      <c r="G1424" s="24">
        <v>43791</v>
      </c>
      <c r="H1424" s="24">
        <v>43791</v>
      </c>
      <c r="I1424" s="20" t="s">
        <v>297</v>
      </c>
      <c r="J1424" s="42" t="s">
        <v>1001</v>
      </c>
      <c r="K1424" s="50" t="str">
        <f ca="1">LeaveTracker[[#This Row],[Days]]&amp;" "&amp;LeaveTracker[[#This Row],[Type of Leave]]</f>
        <v>1 OTHER</v>
      </c>
      <c r="L1424" s="23">
        <f ca="1">NETWORKDAYS(LeaveTracker[[#This Row],[Start Date]],LeaveTracker[[#This Row],[End Date]],lstHolidays)</f>
        <v>1</v>
      </c>
      <c r="M1424" s="27"/>
    </row>
    <row r="1425" spans="1:13" ht="30" customHeight="1" x14ac:dyDescent="0.3">
      <c r="A1425" s="27">
        <v>67</v>
      </c>
      <c r="B1425" s="31">
        <v>43879</v>
      </c>
      <c r="C1425" s="31">
        <v>43786</v>
      </c>
      <c r="D1425" s="20" t="s">
        <v>251</v>
      </c>
      <c r="E1425" s="66" t="str">
        <f>IF(ISBLANK(LeaveTracker[[#This Row],[Employee Name]]),"-----",VLOOKUP(LeaveTracker[[#This Row],[Employee Name]],'List of Employees'!$B$4:$H$767,7))</f>
        <v>TCCH/TICC</v>
      </c>
      <c r="F1425" s="66" t="str">
        <f>IF(ISBLANK(LeaveTracker[[#This Row],[Employee Name]]),"-----",VLOOKUP(LeaveTracker[[#This Row],[Employee Name]],'List of Employees'!$B$4:$H$767,6))</f>
        <v>PERMANENT</v>
      </c>
      <c r="G1425" s="24">
        <v>43816</v>
      </c>
      <c r="H1425" s="24">
        <v>43816</v>
      </c>
      <c r="I1425" s="20" t="s">
        <v>297</v>
      </c>
      <c r="J1425" s="42" t="s">
        <v>1001</v>
      </c>
      <c r="K1425" s="50" t="str">
        <f ca="1">LeaveTracker[[#This Row],[Days]]&amp;" "&amp;LeaveTracker[[#This Row],[Type of Leave]]</f>
        <v>1 OTHER</v>
      </c>
      <c r="L1425" s="23">
        <f ca="1">NETWORKDAYS(LeaveTracker[[#This Row],[Start Date]],LeaveTracker[[#This Row],[End Date]],lstHolidays)</f>
        <v>1</v>
      </c>
      <c r="M1425" s="27"/>
    </row>
    <row r="1426" spans="1:13" ht="30" customHeight="1" x14ac:dyDescent="0.3">
      <c r="A1426" s="27">
        <v>67</v>
      </c>
      <c r="B1426" s="31">
        <v>43879</v>
      </c>
      <c r="C1426" s="31">
        <v>43786</v>
      </c>
      <c r="D1426" s="20" t="s">
        <v>251</v>
      </c>
      <c r="E1426" s="66" t="str">
        <f>IF(ISBLANK(LeaveTracker[[#This Row],[Employee Name]]),"-----",VLOOKUP(LeaveTracker[[#This Row],[Employee Name]],'List of Employees'!$B$4:$H$767,7))</f>
        <v>TCCH/TICC</v>
      </c>
      <c r="F1426" s="66" t="str">
        <f>IF(ISBLANK(LeaveTracker[[#This Row],[Employee Name]]),"-----",VLOOKUP(LeaveTracker[[#This Row],[Employee Name]],'List of Employees'!$B$4:$H$767,6))</f>
        <v>PERMANENT</v>
      </c>
      <c r="G1426" s="24">
        <v>43818</v>
      </c>
      <c r="H1426" s="24">
        <v>43818</v>
      </c>
      <c r="I1426" s="20" t="s">
        <v>297</v>
      </c>
      <c r="J1426" s="42" t="s">
        <v>1001</v>
      </c>
      <c r="K1426" s="50" t="str">
        <f ca="1">LeaveTracker[[#This Row],[Days]]&amp;" "&amp;LeaveTracker[[#This Row],[Type of Leave]]</f>
        <v>1 OTHER</v>
      </c>
      <c r="L1426" s="23">
        <f ca="1">NETWORKDAYS(LeaveTracker[[#This Row],[Start Date]],LeaveTracker[[#This Row],[End Date]],lstHolidays)</f>
        <v>1</v>
      </c>
      <c r="M1426" s="27"/>
    </row>
    <row r="1427" spans="1:13" ht="30" customHeight="1" x14ac:dyDescent="0.3">
      <c r="A1427" s="27">
        <v>67</v>
      </c>
      <c r="B1427" s="31">
        <v>43879</v>
      </c>
      <c r="C1427" s="31">
        <v>43786</v>
      </c>
      <c r="D1427" s="20" t="s">
        <v>251</v>
      </c>
      <c r="E1427" s="66" t="str">
        <f>IF(ISBLANK(LeaveTracker[[#This Row],[Employee Name]]),"-----",VLOOKUP(LeaveTracker[[#This Row],[Employee Name]],'List of Employees'!$B$4:$H$767,7))</f>
        <v>TCCH/TICC</v>
      </c>
      <c r="F1427" s="66" t="str">
        <f>IF(ISBLANK(LeaveTracker[[#This Row],[Employee Name]]),"-----",VLOOKUP(LeaveTracker[[#This Row],[Employee Name]],'List of Employees'!$B$4:$H$767,6))</f>
        <v>PERMANENT</v>
      </c>
      <c r="G1427" s="24">
        <v>43822</v>
      </c>
      <c r="H1427" s="24">
        <v>43822</v>
      </c>
      <c r="I1427" s="20" t="s">
        <v>297</v>
      </c>
      <c r="J1427" s="42" t="s">
        <v>1001</v>
      </c>
      <c r="K1427" s="50" t="str">
        <f ca="1">LeaveTracker[[#This Row],[Days]]&amp;" "&amp;LeaveTracker[[#This Row],[Type of Leave]]</f>
        <v>1 OTHER</v>
      </c>
      <c r="L1427" s="23">
        <f ca="1">NETWORKDAYS(LeaveTracker[[#This Row],[Start Date]],LeaveTracker[[#This Row],[End Date]],lstHolidays)</f>
        <v>1</v>
      </c>
      <c r="M1427" s="27"/>
    </row>
    <row r="1428" spans="1:13" ht="30" customHeight="1" x14ac:dyDescent="0.3">
      <c r="A1428" s="27">
        <v>67</v>
      </c>
      <c r="B1428" s="31">
        <v>43879</v>
      </c>
      <c r="C1428" s="31">
        <v>43786</v>
      </c>
      <c r="D1428" s="20" t="s">
        <v>251</v>
      </c>
      <c r="E1428" s="66" t="str">
        <f>IF(ISBLANK(LeaveTracker[[#This Row],[Employee Name]]),"-----",VLOOKUP(LeaveTracker[[#This Row],[Employee Name]],'List of Employees'!$B$4:$H$767,7))</f>
        <v>TCCH/TICC</v>
      </c>
      <c r="F1428" s="66" t="str">
        <f>IF(ISBLANK(LeaveTracker[[#This Row],[Employee Name]]),"-----",VLOOKUP(LeaveTracker[[#This Row],[Employee Name]],'List of Employees'!$B$4:$H$767,6))</f>
        <v>PERMANENT</v>
      </c>
      <c r="G1428" s="24">
        <v>43826</v>
      </c>
      <c r="H1428" s="24">
        <v>43826</v>
      </c>
      <c r="I1428" s="20" t="s">
        <v>297</v>
      </c>
      <c r="J1428" s="42" t="s">
        <v>1001</v>
      </c>
      <c r="K1428" s="50" t="str">
        <f ca="1">LeaveTracker[[#This Row],[Days]]&amp;" "&amp;LeaveTracker[[#This Row],[Type of Leave]]</f>
        <v>1 OTHER</v>
      </c>
      <c r="L1428" s="23">
        <f ca="1">NETWORKDAYS(LeaveTracker[[#This Row],[Start Date]],LeaveTracker[[#This Row],[End Date]],lstHolidays)</f>
        <v>1</v>
      </c>
      <c r="M1428" s="27"/>
    </row>
    <row r="1429" spans="1:13" ht="30" customHeight="1" x14ac:dyDescent="0.3">
      <c r="A1429" s="27">
        <v>68</v>
      </c>
      <c r="B1429" s="31">
        <v>43879</v>
      </c>
      <c r="C1429" s="31">
        <v>43809</v>
      </c>
      <c r="D1429" s="20" t="s">
        <v>245</v>
      </c>
      <c r="E1429" s="66" t="str">
        <f>IF(ISBLANK(LeaveTracker[[#This Row],[Employee Name]]),"-----",VLOOKUP(LeaveTracker[[#This Row],[Employee Name]],'List of Employees'!$B$4:$H$767,7))</f>
        <v>TCCH/TICC</v>
      </c>
      <c r="F1429" s="66" t="str">
        <f>IF(ISBLANK(LeaveTracker[[#This Row],[Employee Name]]),"-----",VLOOKUP(LeaveTracker[[#This Row],[Employee Name]],'List of Employees'!$B$4:$H$767,6))</f>
        <v>PERMANENT</v>
      </c>
      <c r="G1429" s="24">
        <v>43817</v>
      </c>
      <c r="H1429" s="24">
        <v>43817</v>
      </c>
      <c r="I1429" s="20" t="s">
        <v>297</v>
      </c>
      <c r="J1429" s="42" t="s">
        <v>158</v>
      </c>
      <c r="K1429" s="50" t="str">
        <f ca="1">LeaveTracker[[#This Row],[Days]]&amp;" "&amp;LeaveTracker[[#This Row],[Type of Leave]]</f>
        <v>1 OTHER</v>
      </c>
      <c r="L1429" s="23">
        <f ca="1">NETWORKDAYS(LeaveTracker[[#This Row],[Start Date]],LeaveTracker[[#This Row],[End Date]],lstHolidays)</f>
        <v>1</v>
      </c>
      <c r="M1429" s="27"/>
    </row>
    <row r="1430" spans="1:13" ht="30" customHeight="1" x14ac:dyDescent="0.3">
      <c r="A1430" s="27">
        <v>69</v>
      </c>
      <c r="B1430" s="31">
        <v>43879</v>
      </c>
      <c r="C1430" s="31">
        <v>43820</v>
      </c>
      <c r="D1430" s="20" t="s">
        <v>245</v>
      </c>
      <c r="E1430" s="66" t="str">
        <f>IF(ISBLANK(LeaveTracker[[#This Row],[Employee Name]]),"-----",VLOOKUP(LeaveTracker[[#This Row],[Employee Name]],'List of Employees'!$B$4:$H$767,7))</f>
        <v>TCCH/TICC</v>
      </c>
      <c r="F1430" s="66" t="str">
        <f>IF(ISBLANK(LeaveTracker[[#This Row],[Employee Name]]),"-----",VLOOKUP(LeaveTracker[[#This Row],[Employee Name]],'List of Employees'!$B$4:$H$767,6))</f>
        <v>PERMANENT</v>
      </c>
      <c r="G1430" s="24">
        <v>43797</v>
      </c>
      <c r="H1430" s="24">
        <v>43797</v>
      </c>
      <c r="I1430" s="20" t="s">
        <v>81</v>
      </c>
      <c r="K1430" s="50" t="str">
        <f ca="1">LeaveTracker[[#This Row],[Days]]&amp;" "&amp;LeaveTracker[[#This Row],[Type of Leave]]</f>
        <v>1 SL</v>
      </c>
      <c r="L1430" s="23">
        <f ca="1">NETWORKDAYS(LeaveTracker[[#This Row],[Start Date]],LeaveTracker[[#This Row],[End Date]],lstHolidays)</f>
        <v>1</v>
      </c>
      <c r="M1430" s="27"/>
    </row>
    <row r="1431" spans="1:13" ht="30" customHeight="1" x14ac:dyDescent="0.3">
      <c r="A1431" s="27">
        <v>70</v>
      </c>
      <c r="B1431" s="31">
        <v>43879</v>
      </c>
      <c r="C1431" s="31">
        <v>43803</v>
      </c>
      <c r="D1431" s="20" t="s">
        <v>251</v>
      </c>
      <c r="E1431" s="66" t="str">
        <f>IF(ISBLANK(LeaveTracker[[#This Row],[Employee Name]]),"-----",VLOOKUP(LeaveTracker[[#This Row],[Employee Name]],'List of Employees'!$B$4:$H$767,7))</f>
        <v>TCCH/TICC</v>
      </c>
      <c r="F1431" s="66" t="str">
        <f>IF(ISBLANK(LeaveTracker[[#This Row],[Employee Name]]),"-----",VLOOKUP(LeaveTracker[[#This Row],[Employee Name]],'List of Employees'!$B$4:$H$767,6))</f>
        <v>PERMANENT</v>
      </c>
      <c r="G1431" s="24">
        <v>43819</v>
      </c>
      <c r="H1431" s="24">
        <v>43819</v>
      </c>
      <c r="I1431" s="20" t="s">
        <v>297</v>
      </c>
      <c r="J1431" s="42" t="s">
        <v>752</v>
      </c>
      <c r="K1431" s="50" t="str">
        <f ca="1">LeaveTracker[[#This Row],[Days]]&amp;" "&amp;LeaveTracker[[#This Row],[Type of Leave]]</f>
        <v>1 OTHER</v>
      </c>
      <c r="L1431" s="23">
        <f ca="1">NETWORKDAYS(LeaveTracker[[#This Row],[Start Date]],LeaveTracker[[#This Row],[End Date]],lstHolidays)</f>
        <v>1</v>
      </c>
      <c r="M1431" s="27"/>
    </row>
    <row r="1432" spans="1:13" ht="30" customHeight="1" x14ac:dyDescent="0.3">
      <c r="A1432" s="27">
        <v>71</v>
      </c>
      <c r="B1432" s="31">
        <v>43879</v>
      </c>
      <c r="C1432" s="31">
        <v>43787</v>
      </c>
      <c r="D1432" s="20" t="s">
        <v>245</v>
      </c>
      <c r="E1432" s="66" t="str">
        <f>IF(ISBLANK(LeaveTracker[[#This Row],[Employee Name]]),"-----",VLOOKUP(LeaveTracker[[#This Row],[Employee Name]],'List of Employees'!$B$4:$H$767,7))</f>
        <v>TCCH/TICC</v>
      </c>
      <c r="F1432" s="66" t="str">
        <f>IF(ISBLANK(LeaveTracker[[#This Row],[Employee Name]]),"-----",VLOOKUP(LeaveTracker[[#This Row],[Employee Name]],'List of Employees'!$B$4:$H$767,6))</f>
        <v>PERMANENT</v>
      </c>
      <c r="G1432" s="24">
        <v>43780</v>
      </c>
      <c r="H1432" s="24">
        <v>43780</v>
      </c>
      <c r="I1432" s="20" t="s">
        <v>81</v>
      </c>
      <c r="K1432" s="50" t="str">
        <f ca="1">LeaveTracker[[#This Row],[Days]]&amp;" "&amp;LeaveTracker[[#This Row],[Type of Leave]]</f>
        <v>1 SL</v>
      </c>
      <c r="L1432" s="23">
        <f ca="1">NETWORKDAYS(LeaveTracker[[#This Row],[Start Date]],LeaveTracker[[#This Row],[End Date]],lstHolidays)</f>
        <v>1</v>
      </c>
      <c r="M1432" s="27"/>
    </row>
    <row r="1433" spans="1:13" ht="30" customHeight="1" x14ac:dyDescent="0.3">
      <c r="A1433" s="27">
        <v>72</v>
      </c>
      <c r="B1433" s="31">
        <v>43879</v>
      </c>
      <c r="C1433" s="31">
        <v>43803</v>
      </c>
      <c r="D1433" s="20" t="s">
        <v>251</v>
      </c>
      <c r="E1433" s="66" t="str">
        <f>IF(ISBLANK(LeaveTracker[[#This Row],[Employee Name]]),"-----",VLOOKUP(LeaveTracker[[#This Row],[Employee Name]],'List of Employees'!$B$4:$H$767,7))</f>
        <v>TCCH/TICC</v>
      </c>
      <c r="F1433" s="66" t="str">
        <f>IF(ISBLANK(LeaveTracker[[#This Row],[Employee Name]]),"-----",VLOOKUP(LeaveTracker[[#This Row],[Employee Name]],'List of Employees'!$B$4:$H$767,6))</f>
        <v>PERMANENT</v>
      </c>
      <c r="G1433" s="24">
        <v>43801</v>
      </c>
      <c r="H1433" s="24">
        <v>43802</v>
      </c>
      <c r="I1433" s="20" t="s">
        <v>81</v>
      </c>
      <c r="K1433" s="50" t="str">
        <f ca="1">LeaveTracker[[#This Row],[Days]]&amp;" "&amp;LeaveTracker[[#This Row],[Type of Leave]]</f>
        <v>2 SL</v>
      </c>
      <c r="L1433" s="23">
        <f ca="1">NETWORKDAYS(LeaveTracker[[#This Row],[Start Date]],LeaveTracker[[#This Row],[End Date]],lstHolidays)</f>
        <v>2</v>
      </c>
      <c r="M1433" s="27"/>
    </row>
    <row r="1434" spans="1:13" ht="30" customHeight="1" x14ac:dyDescent="0.3">
      <c r="A1434" s="27">
        <v>73</v>
      </c>
      <c r="B1434" s="31">
        <v>43879</v>
      </c>
      <c r="C1434" s="31">
        <v>43797</v>
      </c>
      <c r="D1434" s="20" t="s">
        <v>1069</v>
      </c>
      <c r="E1434" s="66" t="str">
        <f>IF(ISBLANK(LeaveTracker[[#This Row],[Employee Name]]),"-----",VLOOKUP(LeaveTracker[[#This Row],[Employee Name]],'List of Employees'!$B$4:$H$767,7))</f>
        <v>CSWDO</v>
      </c>
      <c r="F1434" s="66" t="str">
        <f>IF(ISBLANK(LeaveTracker[[#This Row],[Employee Name]]),"-----",VLOOKUP(LeaveTracker[[#This Row],[Employee Name]],'List of Employees'!$B$4:$H$767,6))</f>
        <v>PERMANENT</v>
      </c>
      <c r="G1434" s="24">
        <v>43795</v>
      </c>
      <c r="H1434" s="24">
        <v>43795</v>
      </c>
      <c r="I1434" s="20" t="s">
        <v>81</v>
      </c>
      <c r="K1434" s="50" t="str">
        <f ca="1">LeaveTracker[[#This Row],[Days]]&amp;" "&amp;LeaveTracker[[#This Row],[Type of Leave]]</f>
        <v>1 SL</v>
      </c>
      <c r="L1434" s="23">
        <f ca="1">NETWORKDAYS(LeaveTracker[[#This Row],[Start Date]],LeaveTracker[[#This Row],[End Date]],lstHolidays)</f>
        <v>1</v>
      </c>
      <c r="M1434" s="27"/>
    </row>
    <row r="1435" spans="1:13" ht="30" customHeight="1" x14ac:dyDescent="0.3">
      <c r="A1435" s="27">
        <v>74</v>
      </c>
      <c r="B1435" s="31">
        <v>43879</v>
      </c>
      <c r="C1435" s="31">
        <v>43787</v>
      </c>
      <c r="D1435" s="19" t="s">
        <v>227</v>
      </c>
      <c r="E1435" s="66" t="str">
        <f>IF(ISBLANK(LeaveTracker[[#This Row],[Employee Name]]),"-----",VLOOKUP(LeaveTracker[[#This Row],[Employee Name]],'List of Employees'!$B$4:$H$767,7))</f>
        <v>CSWDO</v>
      </c>
      <c r="F1435" s="66" t="str">
        <f>IF(ISBLANK(LeaveTracker[[#This Row],[Employee Name]]),"-----",VLOOKUP(LeaveTracker[[#This Row],[Employee Name]],'List of Employees'!$B$4:$H$767,6))</f>
        <v>PERMANENT</v>
      </c>
      <c r="G1435" s="24">
        <v>43780</v>
      </c>
      <c r="H1435" s="24">
        <v>43784</v>
      </c>
      <c r="I1435" s="20" t="s">
        <v>297</v>
      </c>
      <c r="J1435" s="42" t="s">
        <v>298</v>
      </c>
      <c r="K1435" s="50" t="str">
        <f ca="1">LeaveTracker[[#This Row],[Days]]&amp;" "&amp;LeaveTracker[[#This Row],[Type of Leave]]</f>
        <v>5 OTHER</v>
      </c>
      <c r="L1435" s="23">
        <f ca="1">NETWORKDAYS(LeaveTracker[[#This Row],[Start Date]],LeaveTracker[[#This Row],[End Date]],lstHolidays)</f>
        <v>5</v>
      </c>
      <c r="M1435" s="27"/>
    </row>
    <row r="1436" spans="1:13" ht="30" customHeight="1" x14ac:dyDescent="0.3">
      <c r="A1436" s="27">
        <v>75</v>
      </c>
      <c r="B1436" s="31">
        <v>43879</v>
      </c>
      <c r="C1436" s="31">
        <v>43811</v>
      </c>
      <c r="D1436" s="19" t="s">
        <v>227</v>
      </c>
      <c r="E1436" s="66" t="str">
        <f>IF(ISBLANK(LeaveTracker[[#This Row],[Employee Name]]),"-----",VLOOKUP(LeaveTracker[[#This Row],[Employee Name]],'List of Employees'!$B$4:$H$767,7))</f>
        <v>CSWDO</v>
      </c>
      <c r="F1436" s="66" t="str">
        <f>IF(ISBLANK(LeaveTracker[[#This Row],[Employee Name]]),"-----",VLOOKUP(LeaveTracker[[#This Row],[Employee Name]],'List of Employees'!$B$4:$H$767,6))</f>
        <v>PERMANENT</v>
      </c>
      <c r="G1436" s="24">
        <v>43787</v>
      </c>
      <c r="H1436" s="24">
        <v>43787</v>
      </c>
      <c r="I1436" s="20" t="s">
        <v>297</v>
      </c>
      <c r="J1436" s="42" t="s">
        <v>105</v>
      </c>
      <c r="K1436" s="50" t="str">
        <f ca="1">LeaveTracker[[#This Row],[Days]]&amp;" "&amp;LeaveTracker[[#This Row],[Type of Leave]]</f>
        <v>1 OTHER</v>
      </c>
      <c r="L1436" s="23">
        <f ca="1">NETWORKDAYS(LeaveTracker[[#This Row],[Start Date]],LeaveTracker[[#This Row],[End Date]],lstHolidays)</f>
        <v>1</v>
      </c>
      <c r="M1436" s="27"/>
    </row>
    <row r="1437" spans="1:13" ht="30" customHeight="1" x14ac:dyDescent="0.3">
      <c r="A1437" s="27">
        <v>76</v>
      </c>
      <c r="B1437" s="31">
        <v>43879</v>
      </c>
      <c r="C1437" s="31">
        <v>43836</v>
      </c>
      <c r="D1437" s="19" t="s">
        <v>754</v>
      </c>
      <c r="E1437" s="66" t="str">
        <f>IF(ISBLANK(LeaveTracker[[#This Row],[Employee Name]]),"-----",VLOOKUP(LeaveTracker[[#This Row],[Employee Name]],'List of Employees'!$B$4:$H$767,7))</f>
        <v>ASSESSORS OFFICE</v>
      </c>
      <c r="F1437" s="66" t="str">
        <f>IF(ISBLANK(LeaveTracker[[#This Row],[Employee Name]]),"-----",VLOOKUP(LeaveTracker[[#This Row],[Employee Name]],'List of Employees'!$B$4:$H$767,6))</f>
        <v>PERMANENT</v>
      </c>
      <c r="G1437" s="24">
        <v>43843</v>
      </c>
      <c r="H1437" s="21">
        <v>43843</v>
      </c>
      <c r="I1437" s="20" t="s">
        <v>297</v>
      </c>
      <c r="J1437" s="42" t="s">
        <v>105</v>
      </c>
      <c r="K1437" s="50" t="str">
        <f ca="1">LeaveTracker[[#This Row],[Days]]&amp;" "&amp;LeaveTracker[[#This Row],[Type of Leave]]</f>
        <v>1 OTHER</v>
      </c>
      <c r="L1437" s="23">
        <f ca="1">NETWORKDAYS(LeaveTracker[[#This Row],[Start Date]],LeaveTracker[[#This Row],[End Date]],lstHolidays)</f>
        <v>1</v>
      </c>
      <c r="M1437" s="27"/>
    </row>
    <row r="1438" spans="1:13" ht="30" customHeight="1" x14ac:dyDescent="0.3">
      <c r="A1438" s="27">
        <v>77</v>
      </c>
      <c r="B1438" s="31">
        <v>43879</v>
      </c>
      <c r="C1438" s="31">
        <v>43836</v>
      </c>
      <c r="D1438" s="19" t="s">
        <v>463</v>
      </c>
      <c r="E1438" s="66" t="str">
        <f>IF(ISBLANK(LeaveTracker[[#This Row],[Employee Name]]),"-----",VLOOKUP(LeaveTracker[[#This Row],[Employee Name]],'List of Employees'!$B$4:$H$767,7))</f>
        <v>ASSESSORS OFFICE</v>
      </c>
      <c r="F1438" s="66" t="str">
        <f>IF(ISBLANK(LeaveTracker[[#This Row],[Employee Name]]),"-----",VLOOKUP(LeaveTracker[[#This Row],[Employee Name]],'List of Employees'!$B$4:$H$767,6))</f>
        <v>PERMANENT</v>
      </c>
      <c r="G1438" s="24">
        <v>43832</v>
      </c>
      <c r="H1438" s="24">
        <v>43833</v>
      </c>
      <c r="I1438" s="20" t="s">
        <v>297</v>
      </c>
      <c r="J1438" s="42" t="s">
        <v>641</v>
      </c>
      <c r="K1438" s="50" t="str">
        <f ca="1">LeaveTracker[[#This Row],[Days]]&amp;" "&amp;LeaveTracker[[#This Row],[Type of Leave]]</f>
        <v>2 OTHER</v>
      </c>
      <c r="L1438" s="23">
        <f ca="1">NETWORKDAYS(LeaveTracker[[#This Row],[Start Date]],LeaveTracker[[#This Row],[End Date]],lstHolidays)</f>
        <v>2</v>
      </c>
      <c r="M1438" s="27"/>
    </row>
    <row r="1439" spans="1:13" ht="30" customHeight="1" x14ac:dyDescent="0.3">
      <c r="A1439" s="27">
        <v>78</v>
      </c>
      <c r="B1439" s="31">
        <v>43879</v>
      </c>
      <c r="C1439" s="31">
        <v>43822</v>
      </c>
      <c r="D1439" s="19" t="s">
        <v>303</v>
      </c>
      <c r="E1439" s="66" t="str">
        <f>IF(ISBLANK(LeaveTracker[[#This Row],[Employee Name]]),"-----",VLOOKUP(LeaveTracker[[#This Row],[Employee Name]],'List of Employees'!$B$4:$H$767,7))</f>
        <v>TOPS (ADMIN CSU)</v>
      </c>
      <c r="F1439" s="66" t="str">
        <f>IF(ISBLANK(LeaveTracker[[#This Row],[Employee Name]]),"-----",VLOOKUP(LeaveTracker[[#This Row],[Employee Name]],'List of Employees'!$B$4:$H$767,6))</f>
        <v>PERMANENT</v>
      </c>
      <c r="G1439" s="24">
        <v>43825</v>
      </c>
      <c r="H1439" s="24">
        <v>43826</v>
      </c>
      <c r="I1439" s="20" t="s">
        <v>297</v>
      </c>
      <c r="J1439" s="42" t="s">
        <v>298</v>
      </c>
      <c r="K1439" s="50" t="str">
        <f ca="1">LeaveTracker[[#This Row],[Days]]&amp;" "&amp;LeaveTracker[[#This Row],[Type of Leave]]</f>
        <v>2 OTHER</v>
      </c>
      <c r="L1439" s="23">
        <f ca="1">NETWORKDAYS(LeaveTracker[[#This Row],[Start Date]],LeaveTracker[[#This Row],[End Date]],lstHolidays)</f>
        <v>2</v>
      </c>
      <c r="M1439" s="27"/>
    </row>
    <row r="1440" spans="1:13" ht="30" customHeight="1" x14ac:dyDescent="0.3">
      <c r="A1440" s="27">
        <v>78</v>
      </c>
      <c r="B1440" s="31">
        <v>43879</v>
      </c>
      <c r="C1440" s="31">
        <v>43822</v>
      </c>
      <c r="D1440" s="19" t="s">
        <v>303</v>
      </c>
      <c r="E1440" s="66" t="str">
        <f>IF(ISBLANK(LeaveTracker[[#This Row],[Employee Name]]),"-----",VLOOKUP(LeaveTracker[[#This Row],[Employee Name]],'List of Employees'!$B$4:$H$767,7))</f>
        <v>TOPS (ADMIN CSU)</v>
      </c>
      <c r="F1440" s="66" t="str">
        <f>IF(ISBLANK(LeaveTracker[[#This Row],[Employee Name]]),"-----",VLOOKUP(LeaveTracker[[#This Row],[Employee Name]],'List of Employees'!$B$4:$H$767,6))</f>
        <v>PERMANENT</v>
      </c>
      <c r="G1440" s="24">
        <v>43832</v>
      </c>
      <c r="H1440" s="24">
        <v>43833</v>
      </c>
      <c r="I1440" s="20" t="s">
        <v>297</v>
      </c>
      <c r="J1440" s="42" t="s">
        <v>298</v>
      </c>
      <c r="K1440" s="50" t="str">
        <f ca="1">LeaveTracker[[#This Row],[Days]]&amp;" "&amp;LeaveTracker[[#This Row],[Type of Leave]]</f>
        <v>2 OTHER</v>
      </c>
      <c r="L1440" s="23">
        <f ca="1">NETWORKDAYS(LeaveTracker[[#This Row],[Start Date]],LeaveTracker[[#This Row],[End Date]],lstHolidays)</f>
        <v>2</v>
      </c>
      <c r="M1440" s="27"/>
    </row>
    <row r="1441" spans="1:13" ht="30" customHeight="1" x14ac:dyDescent="0.3">
      <c r="A1441" s="27">
        <v>78</v>
      </c>
      <c r="B1441" s="31">
        <v>43879</v>
      </c>
      <c r="C1441" s="31">
        <v>43822</v>
      </c>
      <c r="D1441" s="19" t="s">
        <v>303</v>
      </c>
      <c r="E1441" s="66" t="str">
        <f>IF(ISBLANK(LeaveTracker[[#This Row],[Employee Name]]),"-----",VLOOKUP(LeaveTracker[[#This Row],[Employee Name]],'List of Employees'!$B$4:$H$767,7))</f>
        <v>TOPS (ADMIN CSU)</v>
      </c>
      <c r="F1441" s="66" t="str">
        <f>IF(ISBLANK(LeaveTracker[[#This Row],[Employee Name]]),"-----",VLOOKUP(LeaveTracker[[#This Row],[Employee Name]],'List of Employees'!$B$4:$H$767,6))</f>
        <v>PERMANENT</v>
      </c>
      <c r="G1441" s="24">
        <v>43836</v>
      </c>
      <c r="H1441" s="24">
        <v>43836</v>
      </c>
      <c r="I1441" s="20" t="s">
        <v>297</v>
      </c>
      <c r="J1441" s="42" t="s">
        <v>298</v>
      </c>
      <c r="K1441" s="50" t="str">
        <f ca="1">LeaveTracker[[#This Row],[Days]]&amp;" "&amp;LeaveTracker[[#This Row],[Type of Leave]]</f>
        <v>1 OTHER</v>
      </c>
      <c r="L1441" s="23">
        <f ca="1">NETWORKDAYS(LeaveTracker[[#This Row],[Start Date]],LeaveTracker[[#This Row],[End Date]],lstHolidays)</f>
        <v>1</v>
      </c>
      <c r="M1441" s="27"/>
    </row>
    <row r="1442" spans="1:13" ht="30" customHeight="1" x14ac:dyDescent="0.3">
      <c r="A1442" s="27">
        <v>79</v>
      </c>
      <c r="B1442" s="31">
        <v>43879</v>
      </c>
      <c r="C1442" s="31">
        <v>43815</v>
      </c>
      <c r="D1442" s="19" t="s">
        <v>677</v>
      </c>
      <c r="E1442" s="66" t="str">
        <f>IF(ISBLANK(LeaveTracker[[#This Row],[Employee Name]]),"-----",VLOOKUP(LeaveTracker[[#This Row],[Employee Name]],'List of Employees'!$B$4:$H$767,7))</f>
        <v>PICNIC GROVE</v>
      </c>
      <c r="F1442" s="66" t="str">
        <f>IF(ISBLANK(LeaveTracker[[#This Row],[Employee Name]]),"-----",VLOOKUP(LeaveTracker[[#This Row],[Employee Name]],'List of Employees'!$B$4:$H$767,6))</f>
        <v>PERMANENT</v>
      </c>
      <c r="G1442" s="24">
        <v>43821</v>
      </c>
      <c r="H1442" s="24">
        <v>43822</v>
      </c>
      <c r="I1442" s="20" t="s">
        <v>297</v>
      </c>
      <c r="J1442" s="42" t="s">
        <v>105</v>
      </c>
      <c r="K1442" s="50" t="str">
        <f ca="1">LeaveTracker[[#This Row],[Days]]&amp;" "&amp;LeaveTracker[[#This Row],[Type of Leave]]</f>
        <v>1 OTHER</v>
      </c>
      <c r="L1442" s="23">
        <f ca="1">NETWORKDAYS(LeaveTracker[[#This Row],[Start Date]],LeaveTracker[[#This Row],[End Date]],lstHolidays)</f>
        <v>1</v>
      </c>
      <c r="M1442" s="27"/>
    </row>
    <row r="1443" spans="1:13" ht="30" customHeight="1" x14ac:dyDescent="0.3">
      <c r="A1443" s="27">
        <v>79</v>
      </c>
      <c r="B1443" s="31">
        <v>43879</v>
      </c>
      <c r="C1443" s="31">
        <v>43815</v>
      </c>
      <c r="D1443" s="19" t="s">
        <v>677</v>
      </c>
      <c r="E1443" s="66" t="str">
        <f>IF(ISBLANK(LeaveTracker[[#This Row],[Employee Name]]),"-----",VLOOKUP(LeaveTracker[[#This Row],[Employee Name]],'List of Employees'!$B$4:$H$767,7))</f>
        <v>PICNIC GROVE</v>
      </c>
      <c r="F1443" s="66" t="str">
        <f>IF(ISBLANK(LeaveTracker[[#This Row],[Employee Name]]),"-----",VLOOKUP(LeaveTracker[[#This Row],[Employee Name]],'List of Employees'!$B$4:$H$767,6))</f>
        <v>PERMANENT</v>
      </c>
      <c r="G1443" s="24">
        <v>43825</v>
      </c>
      <c r="H1443" s="24">
        <v>43825</v>
      </c>
      <c r="I1443" s="20" t="s">
        <v>297</v>
      </c>
      <c r="J1443" s="42" t="s">
        <v>105</v>
      </c>
      <c r="K1443" s="50" t="str">
        <f ca="1">LeaveTracker[[#This Row],[Days]]&amp;" "&amp;LeaveTracker[[#This Row],[Type of Leave]]</f>
        <v>1 OTHER</v>
      </c>
      <c r="L1443" s="23">
        <f ca="1">NETWORKDAYS(LeaveTracker[[#This Row],[Start Date]],LeaveTracker[[#This Row],[End Date]],lstHolidays)</f>
        <v>1</v>
      </c>
      <c r="M1443" s="27"/>
    </row>
    <row r="1444" spans="1:13" ht="30" customHeight="1" x14ac:dyDescent="0.3">
      <c r="A1444" s="27">
        <v>80</v>
      </c>
      <c r="B1444" s="31">
        <v>43879</v>
      </c>
      <c r="C1444" s="31">
        <v>43817</v>
      </c>
      <c r="D1444" s="19" t="s">
        <v>422</v>
      </c>
      <c r="E1444" s="66" t="str">
        <f>IF(ISBLANK(LeaveTracker[[#This Row],[Employee Name]]),"-----",VLOOKUP(LeaveTracker[[#This Row],[Employee Name]],'List of Employees'!$B$4:$H$767,7))</f>
        <v>PICNIC GROVE</v>
      </c>
      <c r="F1444" s="66" t="str">
        <f>IF(ISBLANK(LeaveTracker[[#This Row],[Employee Name]]),"-----",VLOOKUP(LeaveTracker[[#This Row],[Employee Name]],'List of Employees'!$B$4:$H$767,6))</f>
        <v>PERMANENT</v>
      </c>
      <c r="G1444" s="24">
        <v>43780</v>
      </c>
      <c r="H1444" s="24">
        <v>43784</v>
      </c>
      <c r="I1444" s="20" t="s">
        <v>81</v>
      </c>
      <c r="K1444" s="50" t="str">
        <f ca="1">LeaveTracker[[#This Row],[Days]]&amp;" "&amp;LeaveTracker[[#This Row],[Type of Leave]]</f>
        <v>5 SL</v>
      </c>
      <c r="L1444" s="23">
        <f ca="1">NETWORKDAYS(LeaveTracker[[#This Row],[Start Date]],LeaveTracker[[#This Row],[End Date]],lstHolidays)</f>
        <v>5</v>
      </c>
      <c r="M1444" s="27"/>
    </row>
    <row r="1445" spans="1:13" ht="30" customHeight="1" x14ac:dyDescent="0.3">
      <c r="A1445" s="27">
        <v>80</v>
      </c>
      <c r="B1445" s="31">
        <v>43879</v>
      </c>
      <c r="C1445" s="31">
        <v>43817</v>
      </c>
      <c r="D1445" s="19" t="s">
        <v>422</v>
      </c>
      <c r="E1445" s="66" t="str">
        <f>IF(ISBLANK(LeaveTracker[[#This Row],[Employee Name]]),"-----",VLOOKUP(LeaveTracker[[#This Row],[Employee Name]],'List of Employees'!$B$4:$H$767,7))</f>
        <v>PICNIC GROVE</v>
      </c>
      <c r="F1445" s="66" t="str">
        <f>IF(ISBLANK(LeaveTracker[[#This Row],[Employee Name]]),"-----",VLOOKUP(LeaveTracker[[#This Row],[Employee Name]],'List of Employees'!$B$4:$H$767,6))</f>
        <v>PERMANENT</v>
      </c>
      <c r="G1445" s="24">
        <v>43787</v>
      </c>
      <c r="H1445" s="24">
        <v>43791</v>
      </c>
      <c r="I1445" s="20" t="s">
        <v>81</v>
      </c>
      <c r="K1445" s="50" t="str">
        <f ca="1">LeaveTracker[[#This Row],[Days]]&amp;" "&amp;LeaveTracker[[#This Row],[Type of Leave]]</f>
        <v>5 SL</v>
      </c>
      <c r="L1445" s="23">
        <f ca="1">NETWORKDAYS(LeaveTracker[[#This Row],[Start Date]],LeaveTracker[[#This Row],[End Date]],lstHolidays)</f>
        <v>5</v>
      </c>
      <c r="M1445" s="27"/>
    </row>
    <row r="1446" spans="1:13" ht="30" customHeight="1" x14ac:dyDescent="0.3">
      <c r="A1446" s="27">
        <v>80</v>
      </c>
      <c r="B1446" s="31">
        <v>43879</v>
      </c>
      <c r="C1446" s="31">
        <v>43817</v>
      </c>
      <c r="D1446" s="19" t="s">
        <v>422</v>
      </c>
      <c r="E1446" s="66" t="str">
        <f>IF(ISBLANK(LeaveTracker[[#This Row],[Employee Name]]),"-----",VLOOKUP(LeaveTracker[[#This Row],[Employee Name]],'List of Employees'!$B$4:$H$767,7))</f>
        <v>PICNIC GROVE</v>
      </c>
      <c r="F1446" s="66" t="str">
        <f>IF(ISBLANK(LeaveTracker[[#This Row],[Employee Name]]),"-----",VLOOKUP(LeaveTracker[[#This Row],[Employee Name]],'List of Employees'!$B$4:$H$767,6))</f>
        <v>PERMANENT</v>
      </c>
      <c r="G1446" s="24">
        <v>43794</v>
      </c>
      <c r="H1446" s="24">
        <v>43798</v>
      </c>
      <c r="I1446" s="20" t="s">
        <v>81</v>
      </c>
      <c r="K1446" s="50" t="str">
        <f ca="1">LeaveTracker[[#This Row],[Days]]&amp;" "&amp;LeaveTracker[[#This Row],[Type of Leave]]</f>
        <v>5 SL</v>
      </c>
      <c r="L1446" s="23">
        <f ca="1">NETWORKDAYS(LeaveTracker[[#This Row],[Start Date]],LeaveTracker[[#This Row],[End Date]],lstHolidays)</f>
        <v>5</v>
      </c>
      <c r="M1446" s="27"/>
    </row>
    <row r="1447" spans="1:13" ht="30" customHeight="1" x14ac:dyDescent="0.3">
      <c r="A1447" s="27">
        <v>80</v>
      </c>
      <c r="B1447" s="31">
        <v>43879</v>
      </c>
      <c r="C1447" s="31">
        <v>43817</v>
      </c>
      <c r="D1447" s="19" t="s">
        <v>422</v>
      </c>
      <c r="E1447" s="66" t="str">
        <f>IF(ISBLANK(LeaveTracker[[#This Row],[Employee Name]]),"-----",VLOOKUP(LeaveTracker[[#This Row],[Employee Name]],'List of Employees'!$B$4:$H$767,7))</f>
        <v>PICNIC GROVE</v>
      </c>
      <c r="F1447" s="66" t="str">
        <f>IF(ISBLANK(LeaveTracker[[#This Row],[Employee Name]]),"-----",VLOOKUP(LeaveTracker[[#This Row],[Employee Name]],'List of Employees'!$B$4:$H$767,6))</f>
        <v>PERMANENT</v>
      </c>
      <c r="G1447" s="24">
        <v>43800</v>
      </c>
      <c r="H1447" s="24">
        <v>43805</v>
      </c>
      <c r="I1447" s="20" t="s">
        <v>81</v>
      </c>
      <c r="K1447" s="50" t="str">
        <f ca="1">LeaveTracker[[#This Row],[Days]]&amp;" "&amp;LeaveTracker[[#This Row],[Type of Leave]]</f>
        <v>5 SL</v>
      </c>
      <c r="L1447" s="23">
        <f ca="1">NETWORKDAYS(LeaveTracker[[#This Row],[Start Date]],LeaveTracker[[#This Row],[End Date]],lstHolidays)</f>
        <v>5</v>
      </c>
      <c r="M1447" s="27"/>
    </row>
    <row r="1448" spans="1:13" ht="30" customHeight="1" x14ac:dyDescent="0.3">
      <c r="A1448" s="27">
        <v>80</v>
      </c>
      <c r="B1448" s="31">
        <v>43879</v>
      </c>
      <c r="C1448" s="31">
        <v>43817</v>
      </c>
      <c r="D1448" s="19" t="s">
        <v>422</v>
      </c>
      <c r="E1448" s="66" t="str">
        <f>IF(ISBLANK(LeaveTracker[[#This Row],[Employee Name]]),"-----",VLOOKUP(LeaveTracker[[#This Row],[Employee Name]],'List of Employees'!$B$4:$H$767,7))</f>
        <v>PICNIC GROVE</v>
      </c>
      <c r="F1448" s="66" t="str">
        <f>IF(ISBLANK(LeaveTracker[[#This Row],[Employee Name]]),"-----",VLOOKUP(LeaveTracker[[#This Row],[Employee Name]],'List of Employees'!$B$4:$H$767,6))</f>
        <v>PERMANENT</v>
      </c>
      <c r="G1448" s="24">
        <v>43808</v>
      </c>
      <c r="H1448" s="24">
        <v>43812</v>
      </c>
      <c r="I1448" s="20" t="s">
        <v>81</v>
      </c>
      <c r="K1448" s="50" t="str">
        <f ca="1">LeaveTracker[[#This Row],[Days]]&amp;" "&amp;LeaveTracker[[#This Row],[Type of Leave]]</f>
        <v>5 SL</v>
      </c>
      <c r="L1448" s="23">
        <f ca="1">NETWORKDAYS(LeaveTracker[[#This Row],[Start Date]],LeaveTracker[[#This Row],[End Date]],lstHolidays)</f>
        <v>5</v>
      </c>
      <c r="M1448" s="27"/>
    </row>
    <row r="1449" spans="1:13" ht="30" customHeight="1" x14ac:dyDescent="0.3">
      <c r="A1449" s="27">
        <v>80</v>
      </c>
      <c r="B1449" s="31">
        <v>43879</v>
      </c>
      <c r="C1449" s="31">
        <v>43817</v>
      </c>
      <c r="D1449" s="19" t="s">
        <v>422</v>
      </c>
      <c r="E1449" s="66" t="str">
        <f>IF(ISBLANK(LeaveTracker[[#This Row],[Employee Name]]),"-----",VLOOKUP(LeaveTracker[[#This Row],[Employee Name]],'List of Employees'!$B$4:$H$767,7))</f>
        <v>PICNIC GROVE</v>
      </c>
      <c r="F1449" s="66" t="str">
        <f>IF(ISBLANK(LeaveTracker[[#This Row],[Employee Name]]),"-----",VLOOKUP(LeaveTracker[[#This Row],[Employee Name]],'List of Employees'!$B$4:$H$767,6))</f>
        <v>PERMANENT</v>
      </c>
      <c r="G1449" s="24">
        <v>43815</v>
      </c>
      <c r="H1449" s="24">
        <v>43819</v>
      </c>
      <c r="I1449" s="20" t="s">
        <v>81</v>
      </c>
      <c r="K1449" s="50" t="str">
        <f ca="1">LeaveTracker[[#This Row],[Days]]&amp;" "&amp;LeaveTracker[[#This Row],[Type of Leave]]</f>
        <v>5 SL</v>
      </c>
      <c r="L1449" s="23">
        <f ca="1">NETWORKDAYS(LeaveTracker[[#This Row],[Start Date]],LeaveTracker[[#This Row],[End Date]],lstHolidays)</f>
        <v>5</v>
      </c>
      <c r="M1449" s="27"/>
    </row>
    <row r="1450" spans="1:13" ht="30" customHeight="1" x14ac:dyDescent="0.3">
      <c r="A1450" s="27">
        <v>80</v>
      </c>
      <c r="B1450" s="31">
        <v>43879</v>
      </c>
      <c r="C1450" s="31">
        <v>43817</v>
      </c>
      <c r="D1450" s="19" t="s">
        <v>422</v>
      </c>
      <c r="E1450" s="66" t="str">
        <f>IF(ISBLANK(LeaveTracker[[#This Row],[Employee Name]]),"-----",VLOOKUP(LeaveTracker[[#This Row],[Employee Name]],'List of Employees'!$B$4:$H$767,7))</f>
        <v>PICNIC GROVE</v>
      </c>
      <c r="F1450" s="66" t="str">
        <f>IF(ISBLANK(LeaveTracker[[#This Row],[Employee Name]]),"-----",VLOOKUP(LeaveTracker[[#This Row],[Employee Name]],'List of Employees'!$B$4:$H$767,6))</f>
        <v>PERMANENT</v>
      </c>
      <c r="G1450" s="24">
        <v>43822</v>
      </c>
      <c r="H1450" s="24">
        <v>43822</v>
      </c>
      <c r="I1450" s="20" t="s">
        <v>81</v>
      </c>
      <c r="K1450" s="50" t="str">
        <f ca="1">LeaveTracker[[#This Row],[Days]]&amp;" "&amp;LeaveTracker[[#This Row],[Type of Leave]]</f>
        <v>1 SL</v>
      </c>
      <c r="L1450" s="23">
        <f ca="1">NETWORKDAYS(LeaveTracker[[#This Row],[Start Date]],LeaveTracker[[#This Row],[End Date]],lstHolidays)</f>
        <v>1</v>
      </c>
      <c r="M1450" s="27"/>
    </row>
    <row r="1451" spans="1:13" ht="30" customHeight="1" x14ac:dyDescent="0.3">
      <c r="A1451" s="27">
        <v>80</v>
      </c>
      <c r="B1451" s="31">
        <v>43879</v>
      </c>
      <c r="C1451" s="31">
        <v>43817</v>
      </c>
      <c r="D1451" s="19" t="s">
        <v>422</v>
      </c>
      <c r="E1451" s="66" t="str">
        <f>IF(ISBLANK(LeaveTracker[[#This Row],[Employee Name]]),"-----",VLOOKUP(LeaveTracker[[#This Row],[Employee Name]],'List of Employees'!$B$4:$H$767,7))</f>
        <v>PICNIC GROVE</v>
      </c>
      <c r="F1451" s="66" t="str">
        <f>IF(ISBLANK(LeaveTracker[[#This Row],[Employee Name]]),"-----",VLOOKUP(LeaveTracker[[#This Row],[Employee Name]],'List of Employees'!$B$4:$H$767,6))</f>
        <v>PERMANENT</v>
      </c>
      <c r="G1451" s="24">
        <v>43825</v>
      </c>
      <c r="H1451" s="24">
        <v>43826</v>
      </c>
      <c r="I1451" s="20" t="s">
        <v>81</v>
      </c>
      <c r="K1451" s="50" t="str">
        <f ca="1">LeaveTracker[[#This Row],[Days]]&amp;" "&amp;LeaveTracker[[#This Row],[Type of Leave]]</f>
        <v>2 SL</v>
      </c>
      <c r="L1451" s="23">
        <f ca="1">NETWORKDAYS(LeaveTracker[[#This Row],[Start Date]],LeaveTracker[[#This Row],[End Date]],lstHolidays)</f>
        <v>2</v>
      </c>
      <c r="M1451" s="27"/>
    </row>
    <row r="1452" spans="1:13" ht="30" customHeight="1" x14ac:dyDescent="0.3">
      <c r="A1452" s="27">
        <v>81</v>
      </c>
      <c r="B1452" s="31">
        <v>43879</v>
      </c>
      <c r="C1452" s="31">
        <v>43817</v>
      </c>
      <c r="D1452" s="19" t="s">
        <v>346</v>
      </c>
      <c r="E1452" s="66" t="str">
        <f>IF(ISBLANK(LeaveTracker[[#This Row],[Employee Name]]),"-----",VLOOKUP(LeaveTracker[[#This Row],[Employee Name]],'List of Employees'!$B$4:$H$767,7))</f>
        <v>PICNIC GROVE</v>
      </c>
      <c r="F1452" s="66" t="str">
        <f>IF(ISBLANK(LeaveTracker[[#This Row],[Employee Name]]),"-----",VLOOKUP(LeaveTracker[[#This Row],[Employee Name]],'List of Employees'!$B$4:$H$767,6))</f>
        <v>PERMANENT</v>
      </c>
      <c r="G1452" s="24">
        <v>43810</v>
      </c>
      <c r="H1452" s="24">
        <v>43810</v>
      </c>
      <c r="I1452" s="20" t="s">
        <v>81</v>
      </c>
      <c r="K1452" s="50" t="str">
        <f ca="1">LeaveTracker[[#This Row],[Days]]&amp;" "&amp;LeaveTracker[[#This Row],[Type of Leave]]</f>
        <v>1 SL</v>
      </c>
      <c r="L1452" s="23">
        <f ca="1">NETWORKDAYS(LeaveTracker[[#This Row],[Start Date]],LeaveTracker[[#This Row],[End Date]],lstHolidays)</f>
        <v>1</v>
      </c>
      <c r="M1452" s="27"/>
    </row>
    <row r="1453" spans="1:13" ht="30" customHeight="1" x14ac:dyDescent="0.3">
      <c r="A1453" s="27">
        <v>81</v>
      </c>
      <c r="B1453" s="31">
        <v>43879</v>
      </c>
      <c r="C1453" s="31">
        <v>43817</v>
      </c>
      <c r="D1453" s="19" t="s">
        <v>346</v>
      </c>
      <c r="E1453" s="66" t="str">
        <f>IF(ISBLANK(LeaveTracker[[#This Row],[Employee Name]]),"-----",VLOOKUP(LeaveTracker[[#This Row],[Employee Name]],'List of Employees'!$B$4:$H$767,7))</f>
        <v>PICNIC GROVE</v>
      </c>
      <c r="F1453" s="66" t="str">
        <f>IF(ISBLANK(LeaveTracker[[#This Row],[Employee Name]]),"-----",VLOOKUP(LeaveTracker[[#This Row],[Employee Name]],'List of Employees'!$B$4:$H$767,6))</f>
        <v>PERMANENT</v>
      </c>
      <c r="G1453" s="24">
        <v>43815</v>
      </c>
      <c r="H1453" s="24">
        <v>43816</v>
      </c>
      <c r="I1453" s="20" t="s">
        <v>81</v>
      </c>
      <c r="K1453" s="50" t="str">
        <f ca="1">LeaveTracker[[#This Row],[Days]]&amp;" "&amp;LeaveTracker[[#This Row],[Type of Leave]]</f>
        <v>2 SL</v>
      </c>
      <c r="L1453" s="23">
        <f ca="1">NETWORKDAYS(LeaveTracker[[#This Row],[Start Date]],LeaveTracker[[#This Row],[End Date]],lstHolidays)</f>
        <v>2</v>
      </c>
      <c r="M1453" s="27"/>
    </row>
    <row r="1454" spans="1:13" ht="30" customHeight="1" x14ac:dyDescent="0.3">
      <c r="A1454" s="27">
        <v>82</v>
      </c>
      <c r="B1454" s="31">
        <v>43879</v>
      </c>
      <c r="C1454" s="31">
        <v>43812</v>
      </c>
      <c r="D1454" s="19" t="s">
        <v>503</v>
      </c>
      <c r="E1454" s="66" t="str">
        <f>IF(ISBLANK(LeaveTracker[[#This Row],[Employee Name]]),"-----",VLOOKUP(LeaveTracker[[#This Row],[Employee Name]],'List of Employees'!$B$4:$H$767,7))</f>
        <v>THRDC</v>
      </c>
      <c r="F1454" s="66" t="str">
        <f>IF(ISBLANK(LeaveTracker[[#This Row],[Employee Name]]),"-----",VLOOKUP(LeaveTracker[[#This Row],[Employee Name]],'List of Employees'!$B$4:$H$767,6))</f>
        <v>PERMANENT</v>
      </c>
      <c r="G1454" s="24">
        <v>43822</v>
      </c>
      <c r="H1454" s="24">
        <v>43822</v>
      </c>
      <c r="I1454" s="20" t="s">
        <v>297</v>
      </c>
      <c r="J1454" s="42" t="s">
        <v>1001</v>
      </c>
      <c r="K1454" s="50" t="str">
        <f ca="1">LeaveTracker[[#This Row],[Days]]&amp;" "&amp;LeaveTracker[[#This Row],[Type of Leave]]</f>
        <v>1 OTHER</v>
      </c>
      <c r="L1454" s="23">
        <f ca="1">NETWORKDAYS(LeaveTracker[[#This Row],[Start Date]],LeaveTracker[[#This Row],[End Date]],lstHolidays)</f>
        <v>1</v>
      </c>
      <c r="M1454" s="27"/>
    </row>
    <row r="1455" spans="1:13" ht="30" customHeight="1" x14ac:dyDescent="0.3">
      <c r="A1455" s="27">
        <v>82</v>
      </c>
      <c r="B1455" s="31">
        <v>43879</v>
      </c>
      <c r="C1455" s="31">
        <v>43812</v>
      </c>
      <c r="D1455" s="19" t="s">
        <v>503</v>
      </c>
      <c r="E1455" s="66" t="str">
        <f>IF(ISBLANK(LeaveTracker[[#This Row],[Employee Name]]),"-----",VLOOKUP(LeaveTracker[[#This Row],[Employee Name]],'List of Employees'!$B$4:$H$767,7))</f>
        <v>THRDC</v>
      </c>
      <c r="F1455" s="66" t="str">
        <f>IF(ISBLANK(LeaveTracker[[#This Row],[Employee Name]]),"-----",VLOOKUP(LeaveTracker[[#This Row],[Employee Name]],'List of Employees'!$B$4:$H$767,6))</f>
        <v>PERMANENT</v>
      </c>
      <c r="G1455" s="24">
        <v>43826</v>
      </c>
      <c r="H1455" s="24">
        <v>43826</v>
      </c>
      <c r="I1455" s="20" t="s">
        <v>297</v>
      </c>
      <c r="J1455" s="42" t="s">
        <v>1001</v>
      </c>
      <c r="K1455" s="50" t="str">
        <f ca="1">LeaveTracker[[#This Row],[Days]]&amp;" "&amp;LeaveTracker[[#This Row],[Type of Leave]]</f>
        <v>1 OTHER</v>
      </c>
      <c r="L1455" s="23">
        <f ca="1">NETWORKDAYS(LeaveTracker[[#This Row],[Start Date]],LeaveTracker[[#This Row],[End Date]],lstHolidays)</f>
        <v>1</v>
      </c>
      <c r="M1455" s="27"/>
    </row>
    <row r="1456" spans="1:13" ht="30" customHeight="1" x14ac:dyDescent="0.3">
      <c r="A1456" s="27">
        <v>83</v>
      </c>
      <c r="B1456" s="31">
        <v>43879</v>
      </c>
      <c r="C1456" s="31">
        <v>43812</v>
      </c>
      <c r="D1456" s="20" t="s">
        <v>772</v>
      </c>
      <c r="E1456" s="66">
        <f>IF(ISBLANK(LeaveTracker[[#This Row],[Employee Name]]),"-----",VLOOKUP(LeaveTracker[[#This Row],[Employee Name]],'List of Employees'!$B$4:$H$767,7))</f>
        <v>0</v>
      </c>
      <c r="F1456" s="66" t="str">
        <f>IF(ISBLANK(LeaveTracker[[#This Row],[Employee Name]]),"-----",VLOOKUP(LeaveTracker[[#This Row],[Employee Name]],'List of Employees'!$B$4:$H$767,6))</f>
        <v>JOBCON</v>
      </c>
      <c r="G1456" s="24">
        <v>43819</v>
      </c>
      <c r="H1456" s="24">
        <v>43819</v>
      </c>
      <c r="I1456" s="20" t="s">
        <v>82</v>
      </c>
      <c r="K1456" s="50" t="str">
        <f ca="1">LeaveTracker[[#This Row],[Days]]&amp;" "&amp;LeaveTracker[[#This Row],[Type of Leave]]</f>
        <v>1 VL</v>
      </c>
      <c r="L1456" s="23">
        <f ca="1">NETWORKDAYS(LeaveTracker[[#This Row],[Start Date]],LeaveTracker[[#This Row],[End Date]],lstHolidays)</f>
        <v>1</v>
      </c>
      <c r="M1456" s="27"/>
    </row>
    <row r="1457" spans="1:13" ht="30" customHeight="1" x14ac:dyDescent="0.3">
      <c r="A1457" s="27">
        <v>83</v>
      </c>
      <c r="B1457" s="31">
        <v>43879</v>
      </c>
      <c r="C1457" s="31">
        <v>43812</v>
      </c>
      <c r="D1457" s="20" t="s">
        <v>772</v>
      </c>
      <c r="E1457" s="66">
        <f>IF(ISBLANK(LeaveTracker[[#This Row],[Employee Name]]),"-----",VLOOKUP(LeaveTracker[[#This Row],[Employee Name]],'List of Employees'!$B$4:$H$767,7))</f>
        <v>0</v>
      </c>
      <c r="F1457" s="66" t="str">
        <f>IF(ISBLANK(LeaveTracker[[#This Row],[Employee Name]]),"-----",VLOOKUP(LeaveTracker[[#This Row],[Employee Name]],'List of Employees'!$B$4:$H$767,6))</f>
        <v>JOBCON</v>
      </c>
      <c r="G1457" s="24">
        <v>43826</v>
      </c>
      <c r="H1457" s="24">
        <v>43826</v>
      </c>
      <c r="I1457" s="20" t="s">
        <v>82</v>
      </c>
      <c r="K1457" s="50" t="str">
        <f ca="1">LeaveTracker[[#This Row],[Days]]&amp;" "&amp;LeaveTracker[[#This Row],[Type of Leave]]</f>
        <v>1 VL</v>
      </c>
      <c r="L1457" s="23">
        <f ca="1">NETWORKDAYS(LeaveTracker[[#This Row],[Start Date]],LeaveTracker[[#This Row],[End Date]],lstHolidays)</f>
        <v>1</v>
      </c>
      <c r="M1457" s="27"/>
    </row>
    <row r="1458" spans="1:13" ht="30" customHeight="1" x14ac:dyDescent="0.3">
      <c r="A1458" s="27">
        <v>84</v>
      </c>
      <c r="B1458" s="31">
        <v>43879</v>
      </c>
      <c r="C1458" s="31">
        <v>43801</v>
      </c>
      <c r="D1458" s="19" t="s">
        <v>414</v>
      </c>
      <c r="E1458" s="66" t="str">
        <f>IF(ISBLANK(LeaveTracker[[#This Row],[Employee Name]]),"-----",VLOOKUP(LeaveTracker[[#This Row],[Employee Name]],'List of Employees'!$B$4:$H$767,7))</f>
        <v>CTO</v>
      </c>
      <c r="F1458" s="66" t="str">
        <f>IF(ISBLANK(LeaveTracker[[#This Row],[Employee Name]]),"-----",VLOOKUP(LeaveTracker[[#This Row],[Employee Name]],'List of Employees'!$B$4:$H$767,6))</f>
        <v>PERMANENT</v>
      </c>
      <c r="G1458" s="24">
        <v>43808</v>
      </c>
      <c r="H1458" s="24">
        <v>43808</v>
      </c>
      <c r="I1458" s="20" t="s">
        <v>297</v>
      </c>
      <c r="J1458" s="42" t="s">
        <v>158</v>
      </c>
      <c r="K1458" s="50" t="str">
        <f ca="1">LeaveTracker[[#This Row],[Days]]&amp;" "&amp;LeaveTracker[[#This Row],[Type of Leave]]</f>
        <v>1 OTHER</v>
      </c>
      <c r="L1458" s="23">
        <f ca="1">NETWORKDAYS(LeaveTracker[[#This Row],[Start Date]],LeaveTracker[[#This Row],[End Date]],lstHolidays)</f>
        <v>1</v>
      </c>
      <c r="M1458" s="27"/>
    </row>
    <row r="1459" spans="1:13" ht="30" customHeight="1" x14ac:dyDescent="0.3">
      <c r="A1459" s="27">
        <v>85</v>
      </c>
      <c r="B1459" s="31">
        <v>43879</v>
      </c>
      <c r="C1459" s="31">
        <v>43801</v>
      </c>
      <c r="D1459" s="19" t="s">
        <v>414</v>
      </c>
      <c r="E1459" s="66" t="str">
        <f>IF(ISBLANK(LeaveTracker[[#This Row],[Employee Name]]),"-----",VLOOKUP(LeaveTracker[[#This Row],[Employee Name]],'List of Employees'!$B$4:$H$767,7))</f>
        <v>CTO</v>
      </c>
      <c r="F1459" s="66" t="str">
        <f>IF(ISBLANK(LeaveTracker[[#This Row],[Employee Name]]),"-----",VLOOKUP(LeaveTracker[[#This Row],[Employee Name]],'List of Employees'!$B$4:$H$767,6))</f>
        <v>PERMANENT</v>
      </c>
      <c r="G1459" s="24">
        <v>43805</v>
      </c>
      <c r="H1459" s="24">
        <v>43805</v>
      </c>
      <c r="I1459" s="20" t="s">
        <v>82</v>
      </c>
      <c r="K1459" s="50" t="str">
        <f ca="1">LeaveTracker[[#This Row],[Days]]&amp;" "&amp;LeaveTracker[[#This Row],[Type of Leave]]</f>
        <v>1 VL</v>
      </c>
      <c r="L1459" s="23">
        <f ca="1">NETWORKDAYS(LeaveTracker[[#This Row],[Start Date]],LeaveTracker[[#This Row],[End Date]],lstHolidays)</f>
        <v>1</v>
      </c>
      <c r="M1459" s="27"/>
    </row>
    <row r="1460" spans="1:13" ht="30" customHeight="1" x14ac:dyDescent="0.3">
      <c r="A1460" s="27">
        <v>86</v>
      </c>
      <c r="B1460" s="31">
        <v>43879</v>
      </c>
      <c r="C1460" s="31">
        <v>43804</v>
      </c>
      <c r="D1460" s="19" t="s">
        <v>756</v>
      </c>
      <c r="E1460" s="66" t="str">
        <f>IF(ISBLANK(LeaveTracker[[#This Row],[Employee Name]]),"-----",VLOOKUP(LeaveTracker[[#This Row],[Employee Name]],'List of Employees'!$B$4:$H$767,7))</f>
        <v>CTO</v>
      </c>
      <c r="F1460" s="66" t="str">
        <f>IF(ISBLANK(LeaveTracker[[#This Row],[Employee Name]]),"-----",VLOOKUP(LeaveTracker[[#This Row],[Employee Name]],'List of Employees'!$B$4:$H$767,6))</f>
        <v>PERMANENT</v>
      </c>
      <c r="G1460" s="24">
        <v>43811</v>
      </c>
      <c r="H1460" s="24">
        <v>43811</v>
      </c>
      <c r="I1460" s="20" t="s">
        <v>297</v>
      </c>
      <c r="J1460" s="42" t="s">
        <v>158</v>
      </c>
      <c r="K1460" s="50" t="str">
        <f ca="1">LeaveTracker[[#This Row],[Days]]&amp;" "&amp;LeaveTracker[[#This Row],[Type of Leave]]</f>
        <v>1 OTHER</v>
      </c>
      <c r="L1460" s="23">
        <f ca="1">NETWORKDAYS(LeaveTracker[[#This Row],[Start Date]],LeaveTracker[[#This Row],[End Date]],lstHolidays)</f>
        <v>1</v>
      </c>
      <c r="M1460" s="27"/>
    </row>
    <row r="1461" spans="1:13" ht="30" customHeight="1" x14ac:dyDescent="0.3">
      <c r="A1461" s="27">
        <v>87</v>
      </c>
      <c r="B1461" s="31">
        <v>43879</v>
      </c>
      <c r="C1461" s="31">
        <v>43805</v>
      </c>
      <c r="D1461" s="19" t="s">
        <v>756</v>
      </c>
      <c r="E1461" s="66" t="str">
        <f>IF(ISBLANK(LeaveTracker[[#This Row],[Employee Name]]),"-----",VLOOKUP(LeaveTracker[[#This Row],[Employee Name]],'List of Employees'!$B$4:$H$767,7))</f>
        <v>CTO</v>
      </c>
      <c r="F1461" s="66" t="str">
        <f>IF(ISBLANK(LeaveTracker[[#This Row],[Employee Name]]),"-----",VLOOKUP(LeaveTracker[[#This Row],[Employee Name]],'List of Employees'!$B$4:$H$767,6))</f>
        <v>PERMANENT</v>
      </c>
      <c r="G1461" s="24">
        <v>43825</v>
      </c>
      <c r="H1461" s="24">
        <v>43826</v>
      </c>
      <c r="I1461" s="20" t="s">
        <v>82</v>
      </c>
      <c r="K1461" s="50" t="str">
        <f ca="1">LeaveTracker[[#This Row],[Days]]&amp;" "&amp;LeaveTracker[[#This Row],[Type of Leave]]</f>
        <v>2 VL</v>
      </c>
      <c r="L1461" s="23">
        <f ca="1">NETWORKDAYS(LeaveTracker[[#This Row],[Start Date]],LeaveTracker[[#This Row],[End Date]],lstHolidays)</f>
        <v>2</v>
      </c>
      <c r="M1461" s="27"/>
    </row>
    <row r="1462" spans="1:13" ht="30" customHeight="1" x14ac:dyDescent="0.3">
      <c r="A1462" s="27">
        <v>88</v>
      </c>
      <c r="B1462" s="31">
        <v>43879</v>
      </c>
      <c r="C1462" s="31">
        <v>43803</v>
      </c>
      <c r="D1462" s="19" t="s">
        <v>1018</v>
      </c>
      <c r="E1462" s="66" t="str">
        <f>IF(ISBLANK(LeaveTracker[[#This Row],[Employee Name]]),"-----",VLOOKUP(LeaveTracker[[#This Row],[Employee Name]],'List of Employees'!$B$4:$H$767,7))</f>
        <v>CTO</v>
      </c>
      <c r="F1462" s="66" t="str">
        <f>IF(ISBLANK(LeaveTracker[[#This Row],[Employee Name]]),"-----",VLOOKUP(LeaveTracker[[#This Row],[Employee Name]],'List of Employees'!$B$4:$H$767,6))</f>
        <v>PERMANENT</v>
      </c>
      <c r="G1462" s="24">
        <v>43805</v>
      </c>
      <c r="H1462" s="24">
        <v>43805</v>
      </c>
      <c r="I1462" s="20" t="s">
        <v>297</v>
      </c>
      <c r="J1462" s="42" t="s">
        <v>105</v>
      </c>
      <c r="K1462" s="50" t="str">
        <f ca="1">LeaveTracker[[#This Row],[Days]]&amp;" "&amp;LeaveTracker[[#This Row],[Type of Leave]]</f>
        <v>1 OTHER</v>
      </c>
      <c r="L1462" s="23">
        <f ca="1">NETWORKDAYS(LeaveTracker[[#This Row],[Start Date]],LeaveTracker[[#This Row],[End Date]],lstHolidays)</f>
        <v>1</v>
      </c>
      <c r="M1462" s="27"/>
    </row>
    <row r="1463" spans="1:13" ht="30" customHeight="1" x14ac:dyDescent="0.3">
      <c r="A1463" s="27">
        <v>89</v>
      </c>
      <c r="B1463" s="31">
        <v>43879</v>
      </c>
      <c r="C1463" s="31">
        <v>43803</v>
      </c>
      <c r="D1463" s="19" t="s">
        <v>759</v>
      </c>
      <c r="E1463" s="66" t="str">
        <f>IF(ISBLANK(LeaveTracker[[#This Row],[Employee Name]]),"-----",VLOOKUP(LeaveTracker[[#This Row],[Employee Name]],'List of Employees'!$B$4:$H$767,7))</f>
        <v>CTO</v>
      </c>
      <c r="F1463" s="66" t="str">
        <f>IF(ISBLANK(LeaveTracker[[#This Row],[Employee Name]]),"-----",VLOOKUP(LeaveTracker[[#This Row],[Employee Name]],'List of Employees'!$B$4:$H$767,6))</f>
        <v>PERMANENT</v>
      </c>
      <c r="G1463" s="24">
        <v>43810</v>
      </c>
      <c r="H1463" s="24">
        <v>43812</v>
      </c>
      <c r="I1463" s="20" t="s">
        <v>297</v>
      </c>
      <c r="J1463" s="42" t="s">
        <v>1001</v>
      </c>
      <c r="K1463" s="50" t="str">
        <f ca="1">LeaveTracker[[#This Row],[Days]]&amp;" "&amp;LeaveTracker[[#This Row],[Type of Leave]]</f>
        <v>3 OTHER</v>
      </c>
      <c r="L1463" s="23">
        <f ca="1">NETWORKDAYS(LeaveTracker[[#This Row],[Start Date]],LeaveTracker[[#This Row],[End Date]],lstHolidays)</f>
        <v>3</v>
      </c>
      <c r="M1463" s="27"/>
    </row>
    <row r="1464" spans="1:13" ht="30" customHeight="1" x14ac:dyDescent="0.3">
      <c r="A1464" s="27">
        <v>90</v>
      </c>
      <c r="B1464" s="31">
        <v>43879</v>
      </c>
      <c r="C1464" s="31">
        <v>43816</v>
      </c>
      <c r="D1464" s="19" t="s">
        <v>395</v>
      </c>
      <c r="E1464" s="66" t="str">
        <f>IF(ISBLANK(LeaveTracker[[#This Row],[Employee Name]]),"-----",VLOOKUP(LeaveTracker[[#This Row],[Employee Name]],'List of Employees'!$B$4:$H$767,7))</f>
        <v>CTO</v>
      </c>
      <c r="F1464" s="66" t="str">
        <f>IF(ISBLANK(LeaveTracker[[#This Row],[Employee Name]]),"-----",VLOOKUP(LeaveTracker[[#This Row],[Employee Name]],'List of Employees'!$B$4:$H$767,6))</f>
        <v>PERMANENT</v>
      </c>
      <c r="G1464" s="24">
        <v>43815</v>
      </c>
      <c r="H1464" s="24">
        <v>43815</v>
      </c>
      <c r="I1464" s="20" t="s">
        <v>81</v>
      </c>
      <c r="K1464" s="50" t="str">
        <f ca="1">LeaveTracker[[#This Row],[Days]]&amp;" "&amp;LeaveTracker[[#This Row],[Type of Leave]]</f>
        <v>1 SL</v>
      </c>
      <c r="L1464" s="23">
        <f ca="1">NETWORKDAYS(LeaveTracker[[#This Row],[Start Date]],LeaveTracker[[#This Row],[End Date]],lstHolidays)</f>
        <v>1</v>
      </c>
      <c r="M1464" s="27"/>
    </row>
    <row r="1465" spans="1:13" ht="30" customHeight="1" x14ac:dyDescent="0.3">
      <c r="A1465" s="27">
        <v>91</v>
      </c>
      <c r="B1465" s="31">
        <v>43879</v>
      </c>
      <c r="C1465" s="31">
        <v>43834</v>
      </c>
      <c r="D1465" s="19" t="s">
        <v>401</v>
      </c>
      <c r="E1465" s="66" t="str">
        <f>IF(ISBLANK(LeaveTracker[[#This Row],[Employee Name]]),"-----",VLOOKUP(LeaveTracker[[#This Row],[Employee Name]],'List of Employees'!$B$4:$H$767,7))</f>
        <v>CSWDO</v>
      </c>
      <c r="F1465" s="66" t="str">
        <f>IF(ISBLANK(LeaveTracker[[#This Row],[Employee Name]]),"-----",VLOOKUP(LeaveTracker[[#This Row],[Employee Name]],'List of Employees'!$B$4:$H$767,6))</f>
        <v>PERMANENT</v>
      </c>
      <c r="G1465" s="21">
        <v>43841</v>
      </c>
      <c r="H1465" s="24">
        <v>43841</v>
      </c>
      <c r="I1465" s="20" t="s">
        <v>297</v>
      </c>
      <c r="J1465" s="42" t="s">
        <v>158</v>
      </c>
      <c r="K1465" s="50" t="str">
        <f>LeaveTracker[[#This Row],[Days]]&amp;" "&amp;LeaveTracker[[#This Row],[Type of Leave]]</f>
        <v>1 OTHER</v>
      </c>
      <c r="L1465" s="23">
        <v>1</v>
      </c>
      <c r="M1465" s="27"/>
    </row>
    <row r="1466" spans="1:13" ht="30" customHeight="1" x14ac:dyDescent="0.3">
      <c r="A1466" s="27">
        <v>92</v>
      </c>
      <c r="B1466" s="31">
        <v>43879</v>
      </c>
      <c r="C1466" s="31">
        <v>43810</v>
      </c>
      <c r="D1466" s="19" t="s">
        <v>401</v>
      </c>
      <c r="E1466" s="66" t="str">
        <f>IF(ISBLANK(LeaveTracker[[#This Row],[Employee Name]]),"-----",VLOOKUP(LeaveTracker[[#This Row],[Employee Name]],'List of Employees'!$B$4:$H$767,7))</f>
        <v>CSWDO</v>
      </c>
      <c r="F1466" s="66" t="str">
        <f>IF(ISBLANK(LeaveTracker[[#This Row],[Employee Name]]),"-----",VLOOKUP(LeaveTracker[[#This Row],[Employee Name]],'List of Employees'!$B$4:$H$767,6))</f>
        <v>PERMANENT</v>
      </c>
      <c r="G1466" s="24">
        <v>43806</v>
      </c>
      <c r="H1466" s="21">
        <v>43806</v>
      </c>
      <c r="I1466" s="20" t="s">
        <v>297</v>
      </c>
      <c r="J1466" s="42" t="s">
        <v>760</v>
      </c>
      <c r="K1466" s="50" t="str">
        <f>LeaveTracker[[#This Row],[Days]]&amp;" "&amp;LeaveTracker[[#This Row],[Type of Leave]]</f>
        <v>1 OTHER</v>
      </c>
      <c r="L1466" s="23">
        <v>1</v>
      </c>
      <c r="M1466" s="27"/>
    </row>
    <row r="1467" spans="1:13" ht="30" customHeight="1" x14ac:dyDescent="0.3">
      <c r="A1467" s="27">
        <v>93</v>
      </c>
      <c r="B1467" s="31">
        <v>43879</v>
      </c>
      <c r="C1467" s="31">
        <v>43839</v>
      </c>
      <c r="D1467" s="19" t="s">
        <v>764</v>
      </c>
      <c r="E1467" s="66" t="str">
        <f>IF(ISBLANK(LeaveTracker[[#This Row],[Employee Name]]),"-----",VLOOKUP(LeaveTracker[[#This Row],[Employee Name]],'List of Employees'!$B$4:$H$767,7))</f>
        <v>CTO</v>
      </c>
      <c r="F1467" s="66" t="str">
        <f>IF(ISBLANK(LeaveTracker[[#This Row],[Employee Name]]),"-----",VLOOKUP(LeaveTracker[[#This Row],[Employee Name]],'List of Employees'!$B$4:$H$767,6))</f>
        <v>PERMANENT</v>
      </c>
      <c r="G1467" s="24">
        <v>43838</v>
      </c>
      <c r="H1467" s="24">
        <v>43838</v>
      </c>
      <c r="I1467" s="20" t="s">
        <v>81</v>
      </c>
      <c r="K1467" s="50" t="str">
        <f ca="1">LeaveTracker[[#This Row],[Days]]&amp;" "&amp;LeaveTracker[[#This Row],[Type of Leave]]</f>
        <v>1 SL</v>
      </c>
      <c r="L1467" s="23">
        <f ca="1">NETWORKDAYS(LeaveTracker[[#This Row],[Start Date]],LeaveTracker[[#This Row],[End Date]],lstHolidays)</f>
        <v>1</v>
      </c>
      <c r="M1467" s="27"/>
    </row>
    <row r="1468" spans="1:13" ht="30" customHeight="1" x14ac:dyDescent="0.3">
      <c r="A1468" s="27">
        <v>94</v>
      </c>
      <c r="B1468" s="31">
        <v>43879</v>
      </c>
      <c r="C1468" s="31">
        <v>43775</v>
      </c>
      <c r="D1468" s="19" t="s">
        <v>764</v>
      </c>
      <c r="E1468" s="66" t="str">
        <f>IF(ISBLANK(LeaveTracker[[#This Row],[Employee Name]]),"-----",VLOOKUP(LeaveTracker[[#This Row],[Employee Name]],'List of Employees'!$B$4:$H$767,7))</f>
        <v>CTO</v>
      </c>
      <c r="F1468" s="66" t="str">
        <f>IF(ISBLANK(LeaveTracker[[#This Row],[Employee Name]]),"-----",VLOOKUP(LeaveTracker[[#This Row],[Employee Name]],'List of Employees'!$B$4:$H$767,6))</f>
        <v>PERMANENT</v>
      </c>
      <c r="G1468" s="24">
        <v>43763</v>
      </c>
      <c r="H1468" s="24">
        <v>43763</v>
      </c>
      <c r="I1468" s="20" t="s">
        <v>81</v>
      </c>
      <c r="K1468" s="50" t="str">
        <f ca="1">LeaveTracker[[#This Row],[Days]]&amp;" "&amp;LeaveTracker[[#This Row],[Type of Leave]]</f>
        <v>1 SL</v>
      </c>
      <c r="L1468" s="23">
        <f ca="1">NETWORKDAYS(LeaveTracker[[#This Row],[Start Date]],LeaveTracker[[#This Row],[End Date]],lstHolidays)</f>
        <v>1</v>
      </c>
      <c r="M1468" s="27"/>
    </row>
    <row r="1469" spans="1:13" ht="30" customHeight="1" x14ac:dyDescent="0.3">
      <c r="A1469" s="27">
        <v>94</v>
      </c>
      <c r="B1469" s="31">
        <v>43879</v>
      </c>
      <c r="C1469" s="31">
        <v>43775</v>
      </c>
      <c r="D1469" s="19" t="s">
        <v>764</v>
      </c>
      <c r="E1469" s="66" t="str">
        <f>IF(ISBLANK(LeaveTracker[[#This Row],[Employee Name]]),"-----",VLOOKUP(LeaveTracker[[#This Row],[Employee Name]],'List of Employees'!$B$4:$H$767,7))</f>
        <v>CTO</v>
      </c>
      <c r="F1469" s="66" t="str">
        <f>IF(ISBLANK(LeaveTracker[[#This Row],[Employee Name]]),"-----",VLOOKUP(LeaveTracker[[#This Row],[Employee Name]],'List of Employees'!$B$4:$H$767,6))</f>
        <v>PERMANENT</v>
      </c>
      <c r="G1469" s="24">
        <v>43766</v>
      </c>
      <c r="H1469" s="24">
        <v>43766</v>
      </c>
      <c r="I1469" s="20" t="s">
        <v>81</v>
      </c>
      <c r="K1469" s="50" t="str">
        <f ca="1">LeaveTracker[[#This Row],[Days]]&amp;" "&amp;LeaveTracker[[#This Row],[Type of Leave]]</f>
        <v>1 SL</v>
      </c>
      <c r="L1469" s="23">
        <f ca="1">NETWORKDAYS(LeaveTracker[[#This Row],[Start Date]],LeaveTracker[[#This Row],[End Date]],lstHolidays)</f>
        <v>1</v>
      </c>
      <c r="M1469" s="27"/>
    </row>
    <row r="1470" spans="1:13" ht="30" customHeight="1" x14ac:dyDescent="0.3">
      <c r="A1470" s="27">
        <v>95</v>
      </c>
      <c r="B1470" s="31">
        <v>43879</v>
      </c>
      <c r="C1470" s="31">
        <v>43775</v>
      </c>
      <c r="D1470" s="19" t="s">
        <v>764</v>
      </c>
      <c r="E1470" s="66" t="str">
        <f>IF(ISBLANK(LeaveTracker[[#This Row],[Employee Name]]),"-----",VLOOKUP(LeaveTracker[[#This Row],[Employee Name]],'List of Employees'!$B$4:$H$767,7))</f>
        <v>CTO</v>
      </c>
      <c r="F1470" s="66" t="str">
        <f>IF(ISBLANK(LeaveTracker[[#This Row],[Employee Name]]),"-----",VLOOKUP(LeaveTracker[[#This Row],[Employee Name]],'List of Employees'!$B$4:$H$767,6))</f>
        <v>PERMANENT</v>
      </c>
      <c r="G1470" s="24">
        <v>43773</v>
      </c>
      <c r="H1470" s="24">
        <v>43773</v>
      </c>
      <c r="I1470" s="20" t="s">
        <v>81</v>
      </c>
      <c r="K1470" s="50" t="str">
        <f ca="1">LeaveTracker[[#This Row],[Days]]&amp;" "&amp;LeaveTracker[[#This Row],[Type of Leave]]</f>
        <v>1 SL</v>
      </c>
      <c r="L1470" s="23">
        <f ca="1">NETWORKDAYS(LeaveTracker[[#This Row],[Start Date]],LeaveTracker[[#This Row],[End Date]],lstHolidays)</f>
        <v>1</v>
      </c>
      <c r="M1470" s="27"/>
    </row>
    <row r="1471" spans="1:13" ht="30" customHeight="1" x14ac:dyDescent="0.3">
      <c r="A1471" s="27">
        <v>96</v>
      </c>
      <c r="B1471" s="31">
        <v>43879</v>
      </c>
      <c r="C1471" s="31">
        <v>43811</v>
      </c>
      <c r="D1471" s="19" t="s">
        <v>766</v>
      </c>
      <c r="E1471" s="66" t="str">
        <f>IF(ISBLANK(LeaveTracker[[#This Row],[Employee Name]]),"-----",VLOOKUP(LeaveTracker[[#This Row],[Employee Name]],'List of Employees'!$B$4:$H$767,7))</f>
        <v>CTO</v>
      </c>
      <c r="F1471" s="66" t="str">
        <f>IF(ISBLANK(LeaveTracker[[#This Row],[Employee Name]]),"-----",VLOOKUP(LeaveTracker[[#This Row],[Employee Name]],'List of Employees'!$B$4:$H$767,6))</f>
        <v>PERMANENT</v>
      </c>
      <c r="G1471" s="24">
        <v>43819</v>
      </c>
      <c r="H1471" s="24">
        <v>43819</v>
      </c>
      <c r="I1471" s="20" t="s">
        <v>297</v>
      </c>
      <c r="J1471" s="42" t="s">
        <v>1001</v>
      </c>
      <c r="K1471" s="50" t="str">
        <f ca="1">LeaveTracker[[#This Row],[Days]]&amp;" "&amp;LeaveTracker[[#This Row],[Type of Leave]]</f>
        <v>1 OTHER</v>
      </c>
      <c r="L1471" s="23">
        <f ca="1">NETWORKDAYS(LeaveTracker[[#This Row],[Start Date]],LeaveTracker[[#This Row],[End Date]],lstHolidays)</f>
        <v>1</v>
      </c>
      <c r="M1471" s="27"/>
    </row>
    <row r="1472" spans="1:13" ht="30" customHeight="1" x14ac:dyDescent="0.3">
      <c r="A1472" s="27">
        <v>97</v>
      </c>
      <c r="B1472" s="31">
        <v>43879</v>
      </c>
      <c r="C1472" s="31">
        <v>43832</v>
      </c>
      <c r="D1472" s="19" t="s">
        <v>326</v>
      </c>
      <c r="E1472" s="66" t="str">
        <f>IF(ISBLANK(LeaveTracker[[#This Row],[Employee Name]]),"-----",VLOOKUP(LeaveTracker[[#This Row],[Employee Name]],'List of Employees'!$B$4:$H$767,7))</f>
        <v>LEGAL</v>
      </c>
      <c r="F1472" s="66" t="str">
        <f>IF(ISBLANK(LeaveTracker[[#This Row],[Employee Name]]),"-----",VLOOKUP(LeaveTracker[[#This Row],[Employee Name]],'List of Employees'!$B$4:$H$767,6))</f>
        <v>PERMANENT</v>
      </c>
      <c r="G1472" s="24">
        <v>43825</v>
      </c>
      <c r="H1472" s="24">
        <v>43826</v>
      </c>
      <c r="I1472" s="20" t="s">
        <v>81</v>
      </c>
      <c r="K1472" s="50" t="str">
        <f ca="1">LeaveTracker[[#This Row],[Days]]&amp;" "&amp;LeaveTracker[[#This Row],[Type of Leave]]</f>
        <v>2 SL</v>
      </c>
      <c r="L1472" s="23">
        <f ca="1">NETWORKDAYS(LeaveTracker[[#This Row],[Start Date]],LeaveTracker[[#This Row],[End Date]],lstHolidays)</f>
        <v>2</v>
      </c>
      <c r="M1472" s="27"/>
    </row>
    <row r="1473" spans="1:13" ht="30" customHeight="1" x14ac:dyDescent="0.3">
      <c r="A1473" s="27">
        <v>98</v>
      </c>
      <c r="B1473" s="31">
        <v>43879</v>
      </c>
      <c r="C1473" s="31">
        <v>43818</v>
      </c>
      <c r="D1473" s="19" t="s">
        <v>708</v>
      </c>
      <c r="E1473" s="66" t="str">
        <f>IF(ISBLANK(LeaveTracker[[#This Row],[Employee Name]]),"-----",VLOOKUP(LeaveTracker[[#This Row],[Employee Name]],'List of Employees'!$B$4:$H$767,7))</f>
        <v>CBO</v>
      </c>
      <c r="F1473" s="66" t="str">
        <f>IF(ISBLANK(LeaveTracker[[#This Row],[Employee Name]]),"-----",VLOOKUP(LeaveTracker[[#This Row],[Employee Name]],'List of Employees'!$B$4:$H$767,6))</f>
        <v>PERMANENT</v>
      </c>
      <c r="G1473" s="24">
        <v>43817</v>
      </c>
      <c r="H1473" s="24">
        <v>43817</v>
      </c>
      <c r="I1473" s="20" t="s">
        <v>81</v>
      </c>
      <c r="K1473" s="50" t="str">
        <f ca="1">LeaveTracker[[#This Row],[Days]]&amp;" "&amp;LeaveTracker[[#This Row],[Type of Leave]]</f>
        <v>1 SL</v>
      </c>
      <c r="L1473" s="23">
        <f ca="1">NETWORKDAYS(LeaveTracker[[#This Row],[Start Date]],LeaveTracker[[#This Row],[End Date]],lstHolidays)</f>
        <v>1</v>
      </c>
      <c r="M1473" s="27"/>
    </row>
    <row r="1474" spans="1:13" ht="30" customHeight="1" x14ac:dyDescent="0.3">
      <c r="A1474" s="27">
        <v>99</v>
      </c>
      <c r="B1474" s="31">
        <v>43879</v>
      </c>
      <c r="C1474" s="31">
        <v>43819</v>
      </c>
      <c r="D1474" s="19" t="s">
        <v>778</v>
      </c>
      <c r="E1474" s="66" t="str">
        <f>IF(ISBLANK(LeaveTracker[[#This Row],[Employee Name]]),"-----",VLOOKUP(LeaveTracker[[#This Row],[Employee Name]],'List of Employees'!$B$4:$H$767,7))</f>
        <v>DA</v>
      </c>
      <c r="F1474" s="66" t="str">
        <f>IF(ISBLANK(LeaveTracker[[#This Row],[Employee Name]]),"-----",VLOOKUP(LeaveTracker[[#This Row],[Employee Name]],'List of Employees'!$B$4:$H$767,6))</f>
        <v>PERMANENT</v>
      </c>
      <c r="G1474" s="24">
        <v>43826</v>
      </c>
      <c r="H1474" s="24">
        <v>43826</v>
      </c>
      <c r="I1474" s="20" t="s">
        <v>82</v>
      </c>
      <c r="K1474" s="50" t="str">
        <f ca="1">LeaveTracker[[#This Row],[Days]]&amp;" "&amp;LeaveTracker[[#This Row],[Type of Leave]]</f>
        <v>1 VL</v>
      </c>
      <c r="L1474" s="23">
        <f ca="1">NETWORKDAYS(LeaveTracker[[#This Row],[Start Date]],LeaveTracker[[#This Row],[End Date]],lstHolidays)</f>
        <v>1</v>
      </c>
      <c r="M1474" s="27"/>
    </row>
    <row r="1475" spans="1:13" ht="30" customHeight="1" x14ac:dyDescent="0.3">
      <c r="A1475" s="27">
        <v>100</v>
      </c>
      <c r="B1475" s="31">
        <v>43879</v>
      </c>
      <c r="C1475" s="31">
        <v>43833</v>
      </c>
      <c r="D1475" s="19" t="s">
        <v>472</v>
      </c>
      <c r="E1475" s="66" t="str">
        <f>IF(ISBLANK(LeaveTracker[[#This Row],[Employee Name]]),"-----",VLOOKUP(LeaveTracker[[#This Row],[Employee Name]],'List of Employees'!$B$4:$H$767,7))</f>
        <v>PIO</v>
      </c>
      <c r="F1475" s="66" t="str">
        <f>IF(ISBLANK(LeaveTracker[[#This Row],[Employee Name]]),"-----",VLOOKUP(LeaveTracker[[#This Row],[Employee Name]],'List of Employees'!$B$4:$H$767,6))</f>
        <v>PERMANENT</v>
      </c>
      <c r="G1475" s="24">
        <v>43826</v>
      </c>
      <c r="H1475" s="24">
        <v>43826</v>
      </c>
      <c r="I1475" s="20" t="s">
        <v>81</v>
      </c>
      <c r="K1475" s="50" t="str">
        <f ca="1">LeaveTracker[[#This Row],[Days]]&amp;" "&amp;LeaveTracker[[#This Row],[Type of Leave]]</f>
        <v>1 SL</v>
      </c>
      <c r="L1475" s="23">
        <f ca="1">NETWORKDAYS(LeaveTracker[[#This Row],[Start Date]],LeaveTracker[[#This Row],[End Date]],lstHolidays)</f>
        <v>1</v>
      </c>
      <c r="M1475" s="27"/>
    </row>
    <row r="1476" spans="1:13" ht="30" customHeight="1" x14ac:dyDescent="0.3">
      <c r="A1476" s="27">
        <v>100</v>
      </c>
      <c r="B1476" s="31">
        <v>43879</v>
      </c>
      <c r="C1476" s="31">
        <v>43833</v>
      </c>
      <c r="D1476" s="19" t="s">
        <v>472</v>
      </c>
      <c r="E1476" s="66" t="str">
        <f>IF(ISBLANK(LeaveTracker[[#This Row],[Employee Name]]),"-----",VLOOKUP(LeaveTracker[[#This Row],[Employee Name]],'List of Employees'!$B$4:$H$767,7))</f>
        <v>PIO</v>
      </c>
      <c r="F1476" s="66" t="str">
        <f>IF(ISBLANK(LeaveTracker[[#This Row],[Employee Name]]),"-----",VLOOKUP(LeaveTracker[[#This Row],[Employee Name]],'List of Employees'!$B$4:$H$767,6))</f>
        <v>PERMANENT</v>
      </c>
      <c r="G1476" s="24">
        <v>43832</v>
      </c>
      <c r="H1476" s="24">
        <v>43832</v>
      </c>
      <c r="I1476" s="20" t="s">
        <v>81</v>
      </c>
      <c r="K1476" s="50" t="str">
        <f ca="1">LeaveTracker[[#This Row],[Days]]&amp;" "&amp;LeaveTracker[[#This Row],[Type of Leave]]</f>
        <v>1 SL</v>
      </c>
      <c r="L1476" s="23">
        <f ca="1">NETWORKDAYS(LeaveTracker[[#This Row],[Start Date]],LeaveTracker[[#This Row],[End Date]],lstHolidays)</f>
        <v>1</v>
      </c>
      <c r="M1476" s="27"/>
    </row>
    <row r="1477" spans="1:13" ht="30" customHeight="1" x14ac:dyDescent="0.3">
      <c r="A1477" s="27">
        <v>101</v>
      </c>
      <c r="B1477" s="31">
        <v>43879</v>
      </c>
      <c r="C1477" s="31">
        <v>43822</v>
      </c>
      <c r="D1477" s="19" t="s">
        <v>472</v>
      </c>
      <c r="E1477" s="66" t="str">
        <f>IF(ISBLANK(LeaveTracker[[#This Row],[Employee Name]]),"-----",VLOOKUP(LeaveTracker[[#This Row],[Employee Name]],'List of Employees'!$B$4:$H$767,7))</f>
        <v>PIO</v>
      </c>
      <c r="F1477" s="66" t="str">
        <f>IF(ISBLANK(LeaveTracker[[#This Row],[Employee Name]]),"-----",VLOOKUP(LeaveTracker[[#This Row],[Employee Name]],'List of Employees'!$B$4:$H$767,6))</f>
        <v>PERMANENT</v>
      </c>
      <c r="G1477" s="24">
        <v>43825</v>
      </c>
      <c r="H1477" s="24">
        <v>43825</v>
      </c>
      <c r="I1477" s="20" t="s">
        <v>297</v>
      </c>
      <c r="J1477" s="42" t="s">
        <v>158</v>
      </c>
      <c r="K1477" s="50" t="str">
        <f ca="1">LeaveTracker[[#This Row],[Days]]&amp;" "&amp;LeaveTracker[[#This Row],[Type of Leave]]</f>
        <v>1 OTHER</v>
      </c>
      <c r="L1477" s="23">
        <f ca="1">NETWORKDAYS(LeaveTracker[[#This Row],[Start Date]],LeaveTracker[[#This Row],[End Date]],lstHolidays)</f>
        <v>1</v>
      </c>
      <c r="M1477" s="27"/>
    </row>
    <row r="1478" spans="1:13" ht="30" customHeight="1" x14ac:dyDescent="0.3">
      <c r="A1478" s="27">
        <v>102</v>
      </c>
      <c r="B1478" s="31">
        <v>43879</v>
      </c>
      <c r="C1478" s="31">
        <v>43826</v>
      </c>
      <c r="D1478" s="19" t="s">
        <v>521</v>
      </c>
      <c r="E1478" s="66" t="str">
        <f>IF(ISBLANK(LeaveTracker[[#This Row],[Employee Name]]),"-----",VLOOKUP(LeaveTracker[[#This Row],[Employee Name]],'List of Employees'!$B$4:$H$767,7))</f>
        <v>PIO</v>
      </c>
      <c r="F1478" s="66" t="str">
        <f>IF(ISBLANK(LeaveTracker[[#This Row],[Employee Name]]),"-----",VLOOKUP(LeaveTracker[[#This Row],[Employee Name]],'List of Employees'!$B$4:$H$767,6))</f>
        <v>PERMANENT</v>
      </c>
      <c r="G1478" s="24">
        <v>43825</v>
      </c>
      <c r="H1478" s="24">
        <v>43826</v>
      </c>
      <c r="I1478" s="20" t="s">
        <v>81</v>
      </c>
      <c r="K1478" s="50" t="str">
        <f ca="1">LeaveTracker[[#This Row],[Days]]&amp;" "&amp;LeaveTracker[[#This Row],[Type of Leave]]</f>
        <v>2 SL</v>
      </c>
      <c r="L1478" s="23">
        <f ca="1">NETWORKDAYS(LeaveTracker[[#This Row],[Start Date]],LeaveTracker[[#This Row],[End Date]],lstHolidays)</f>
        <v>2</v>
      </c>
      <c r="M1478" s="27"/>
    </row>
    <row r="1479" spans="1:13" ht="30" customHeight="1" x14ac:dyDescent="0.3">
      <c r="A1479" s="27">
        <v>103</v>
      </c>
      <c r="B1479" s="31">
        <v>43879</v>
      </c>
      <c r="C1479" s="31">
        <v>43833</v>
      </c>
      <c r="D1479" s="19" t="s">
        <v>529</v>
      </c>
      <c r="E1479" s="66" t="str">
        <f>IF(ISBLANK(LeaveTracker[[#This Row],[Employee Name]]),"-----",VLOOKUP(LeaveTracker[[#This Row],[Employee Name]],'List of Employees'!$B$4:$H$767,7))</f>
        <v>GSO</v>
      </c>
      <c r="F1479" s="66" t="str">
        <f>IF(ISBLANK(LeaveTracker[[#This Row],[Employee Name]]),"-----",VLOOKUP(LeaveTracker[[#This Row],[Employee Name]],'List of Employees'!$B$4:$H$767,6))</f>
        <v>PERMANENT</v>
      </c>
      <c r="G1479" s="24">
        <v>43847</v>
      </c>
      <c r="H1479" s="24">
        <v>43847</v>
      </c>
      <c r="I1479" s="20" t="s">
        <v>82</v>
      </c>
      <c r="K1479" s="50" t="str">
        <f ca="1">LeaveTracker[[#This Row],[Days]]&amp;" "&amp;LeaveTracker[[#This Row],[Type of Leave]]</f>
        <v>1 VL</v>
      </c>
      <c r="L1479" s="23">
        <f ca="1">NETWORKDAYS(LeaveTracker[[#This Row],[Start Date]],LeaveTracker[[#This Row],[End Date]],lstHolidays)</f>
        <v>1</v>
      </c>
      <c r="M1479" s="27"/>
    </row>
    <row r="1480" spans="1:13" ht="30" customHeight="1" x14ac:dyDescent="0.3">
      <c r="A1480" s="27">
        <v>103</v>
      </c>
      <c r="B1480" s="31">
        <v>43879</v>
      </c>
      <c r="C1480" s="31">
        <v>43834</v>
      </c>
      <c r="D1480" s="19" t="s">
        <v>529</v>
      </c>
      <c r="E1480" s="66" t="str">
        <f>IF(ISBLANK(LeaveTracker[[#This Row],[Employee Name]]),"-----",VLOOKUP(LeaveTracker[[#This Row],[Employee Name]],'List of Employees'!$B$4:$H$767,7))</f>
        <v>GSO</v>
      </c>
      <c r="F1480" s="66" t="str">
        <f>IF(ISBLANK(LeaveTracker[[#This Row],[Employee Name]]),"-----",VLOOKUP(LeaveTracker[[#This Row],[Employee Name]],'List of Employees'!$B$4:$H$767,6))</f>
        <v>PERMANENT</v>
      </c>
      <c r="G1480" s="24">
        <v>43864</v>
      </c>
      <c r="H1480" s="24">
        <v>43864</v>
      </c>
      <c r="I1480" s="20" t="s">
        <v>82</v>
      </c>
      <c r="K1480" s="50" t="str">
        <f ca="1">LeaveTracker[[#This Row],[Days]]&amp;" "&amp;LeaveTracker[[#This Row],[Type of Leave]]</f>
        <v>1 VL</v>
      </c>
      <c r="L1480" s="23">
        <f ca="1">NETWORKDAYS(LeaveTracker[[#This Row],[Start Date]],LeaveTracker[[#This Row],[End Date]],lstHolidays)</f>
        <v>1</v>
      </c>
      <c r="M1480" s="27"/>
    </row>
    <row r="1481" spans="1:13" ht="30" customHeight="1" x14ac:dyDescent="0.3">
      <c r="A1481" s="27">
        <v>104</v>
      </c>
      <c r="B1481" s="31">
        <v>43879</v>
      </c>
      <c r="C1481" s="31">
        <v>43860</v>
      </c>
      <c r="D1481" s="19" t="s">
        <v>529</v>
      </c>
      <c r="E1481" s="66" t="str">
        <f>IF(ISBLANK(LeaveTracker[[#This Row],[Employee Name]]),"-----",VLOOKUP(LeaveTracker[[#This Row],[Employee Name]],'List of Employees'!$B$4:$H$767,7))</f>
        <v>GSO</v>
      </c>
      <c r="F1481" s="66" t="str">
        <f>IF(ISBLANK(LeaveTracker[[#This Row],[Employee Name]]),"-----",VLOOKUP(LeaveTracker[[#This Row],[Employee Name]],'List of Employees'!$B$4:$H$767,6))</f>
        <v>PERMANENT</v>
      </c>
      <c r="G1481" s="24">
        <v>43850</v>
      </c>
      <c r="H1481" s="24">
        <v>43854</v>
      </c>
      <c r="I1481" s="20" t="s">
        <v>297</v>
      </c>
      <c r="J1481" s="42" t="s">
        <v>760</v>
      </c>
      <c r="K1481" s="50" t="str">
        <f ca="1">LeaveTracker[[#This Row],[Days]]&amp;" "&amp;LeaveTracker[[#This Row],[Type of Leave]]</f>
        <v>5 OTHER</v>
      </c>
      <c r="L1481" s="23">
        <f ca="1">NETWORKDAYS(LeaveTracker[[#This Row],[Start Date]],LeaveTracker[[#This Row],[End Date]],lstHolidays)</f>
        <v>5</v>
      </c>
      <c r="M1481" s="27"/>
    </row>
    <row r="1482" spans="1:13" ht="30" customHeight="1" x14ac:dyDescent="0.3">
      <c r="A1482" s="27">
        <v>105</v>
      </c>
      <c r="B1482" s="31">
        <v>43879</v>
      </c>
      <c r="C1482" s="31">
        <v>43837</v>
      </c>
      <c r="D1482" s="20" t="s">
        <v>529</v>
      </c>
      <c r="E1482" s="66" t="str">
        <f>IF(ISBLANK(LeaveTracker[[#This Row],[Employee Name]]),"-----",VLOOKUP(LeaveTracker[[#This Row],[Employee Name]],'List of Employees'!$B$4:$H$767,7))</f>
        <v>GSO</v>
      </c>
      <c r="F1482" s="66" t="str">
        <f>IF(ISBLANK(LeaveTracker[[#This Row],[Employee Name]]),"-----",VLOOKUP(LeaveTracker[[#This Row],[Employee Name]],'List of Employees'!$B$4:$H$767,6))</f>
        <v>PERMANENT</v>
      </c>
      <c r="G1482" s="24">
        <v>43836</v>
      </c>
      <c r="H1482" s="24">
        <v>43836</v>
      </c>
      <c r="I1482" s="20" t="s">
        <v>297</v>
      </c>
      <c r="J1482" s="42" t="s">
        <v>105</v>
      </c>
      <c r="K1482" s="50" t="str">
        <f ca="1">LeaveTracker[[#This Row],[Days]]&amp;" "&amp;LeaveTracker[[#This Row],[Type of Leave]]</f>
        <v>1 OTHER</v>
      </c>
      <c r="L1482" s="23">
        <f ca="1">NETWORKDAYS(LeaveTracker[[#This Row],[Start Date]],LeaveTracker[[#This Row],[End Date]],lstHolidays)</f>
        <v>1</v>
      </c>
      <c r="M1482" s="27"/>
    </row>
    <row r="1483" spans="1:13" ht="30" customHeight="1" x14ac:dyDescent="0.3">
      <c r="A1483" s="27">
        <v>106</v>
      </c>
      <c r="B1483" s="31">
        <v>43879</v>
      </c>
      <c r="C1483" s="31">
        <v>43815</v>
      </c>
      <c r="D1483" s="20" t="s">
        <v>529</v>
      </c>
      <c r="E1483" s="66" t="str">
        <f>IF(ISBLANK(LeaveTracker[[#This Row],[Employee Name]]),"-----",VLOOKUP(LeaveTracker[[#This Row],[Employee Name]],'List of Employees'!$B$4:$H$767,7))</f>
        <v>GSO</v>
      </c>
      <c r="F1483" s="66" t="str">
        <f>IF(ISBLANK(LeaveTracker[[#This Row],[Employee Name]]),"-----",VLOOKUP(LeaveTracker[[#This Row],[Employee Name]],'List of Employees'!$B$4:$H$767,6))</f>
        <v>PERMANENT</v>
      </c>
      <c r="G1483" s="24">
        <v>43822</v>
      </c>
      <c r="H1483" s="24">
        <v>43822</v>
      </c>
      <c r="I1483" s="20" t="s">
        <v>82</v>
      </c>
      <c r="K1483" s="50" t="str">
        <f ca="1">LeaveTracker[[#This Row],[Days]]&amp;" "&amp;LeaveTracker[[#This Row],[Type of Leave]]</f>
        <v>1 VL</v>
      </c>
      <c r="L1483" s="23">
        <f ca="1">NETWORKDAYS(LeaveTracker[[#This Row],[Start Date]],LeaveTracker[[#This Row],[End Date]],lstHolidays)</f>
        <v>1</v>
      </c>
      <c r="M1483" s="27"/>
    </row>
    <row r="1484" spans="1:13" ht="30" customHeight="1" x14ac:dyDescent="0.3">
      <c r="A1484" s="27">
        <v>106</v>
      </c>
      <c r="B1484" s="31">
        <v>43879</v>
      </c>
      <c r="C1484" s="31">
        <v>43815</v>
      </c>
      <c r="D1484" s="20" t="s">
        <v>529</v>
      </c>
      <c r="E1484" s="66" t="str">
        <f>IF(ISBLANK(LeaveTracker[[#This Row],[Employee Name]]),"-----",VLOOKUP(LeaveTracker[[#This Row],[Employee Name]],'List of Employees'!$B$4:$H$767,7))</f>
        <v>GSO</v>
      </c>
      <c r="F1484" s="66" t="str">
        <f>IF(ISBLANK(LeaveTracker[[#This Row],[Employee Name]]),"-----",VLOOKUP(LeaveTracker[[#This Row],[Employee Name]],'List of Employees'!$B$4:$H$767,6))</f>
        <v>PERMANENT</v>
      </c>
      <c r="G1484" s="24">
        <v>43825</v>
      </c>
      <c r="H1484" s="24">
        <v>43826</v>
      </c>
      <c r="I1484" s="20" t="s">
        <v>82</v>
      </c>
      <c r="K1484" s="50" t="str">
        <f ca="1">LeaveTracker[[#This Row],[Days]]&amp;" "&amp;LeaveTracker[[#This Row],[Type of Leave]]</f>
        <v>2 VL</v>
      </c>
      <c r="L1484" s="23">
        <f ca="1">NETWORKDAYS(LeaveTracker[[#This Row],[Start Date]],LeaveTracker[[#This Row],[End Date]],lstHolidays)</f>
        <v>2</v>
      </c>
      <c r="M1484" s="27"/>
    </row>
    <row r="1485" spans="1:13" ht="30" customHeight="1" x14ac:dyDescent="0.3">
      <c r="A1485" s="27">
        <v>107</v>
      </c>
      <c r="B1485" s="31">
        <v>43879</v>
      </c>
      <c r="C1485" s="31">
        <v>43815</v>
      </c>
      <c r="D1485" s="20" t="s">
        <v>529</v>
      </c>
      <c r="E1485" s="66" t="str">
        <f>IF(ISBLANK(LeaveTracker[[#This Row],[Employee Name]]),"-----",VLOOKUP(LeaveTracker[[#This Row],[Employee Name]],'List of Employees'!$B$4:$H$767,7))</f>
        <v>GSO</v>
      </c>
      <c r="F1485" s="66" t="str">
        <f>IF(ISBLANK(LeaveTracker[[#This Row],[Employee Name]]),"-----",VLOOKUP(LeaveTracker[[#This Row],[Employee Name]],'List of Employees'!$B$4:$H$767,6))</f>
        <v>PERMANENT</v>
      </c>
      <c r="G1485" s="24">
        <v>43808</v>
      </c>
      <c r="H1485" s="24">
        <v>43810</v>
      </c>
      <c r="I1485" s="20" t="s">
        <v>82</v>
      </c>
      <c r="K1485" s="50" t="str">
        <f ca="1">LeaveTracker[[#This Row],[Days]]&amp;" "&amp;LeaveTracker[[#This Row],[Type of Leave]]</f>
        <v>3 VL</v>
      </c>
      <c r="L1485" s="23">
        <f ca="1">NETWORKDAYS(LeaveTracker[[#This Row],[Start Date]],LeaveTracker[[#This Row],[End Date]],lstHolidays)</f>
        <v>3</v>
      </c>
      <c r="M1485" s="27"/>
    </row>
    <row r="1486" spans="1:13" ht="30" customHeight="1" x14ac:dyDescent="0.3">
      <c r="A1486" s="27">
        <v>108</v>
      </c>
      <c r="B1486" s="31">
        <v>43879</v>
      </c>
      <c r="C1486" s="31">
        <v>43815</v>
      </c>
      <c r="D1486" s="20" t="s">
        <v>529</v>
      </c>
      <c r="E1486" s="66" t="str">
        <f>IF(ISBLANK(LeaveTracker[[#This Row],[Employee Name]]),"-----",VLOOKUP(LeaveTracker[[#This Row],[Employee Name]],'List of Employees'!$B$4:$H$767,7))</f>
        <v>GSO</v>
      </c>
      <c r="F1486" s="66" t="str">
        <f>IF(ISBLANK(LeaveTracker[[#This Row],[Employee Name]]),"-----",VLOOKUP(LeaveTracker[[#This Row],[Employee Name]],'List of Employees'!$B$4:$H$767,6))</f>
        <v>PERMANENT</v>
      </c>
      <c r="G1486" s="24">
        <v>43798</v>
      </c>
      <c r="H1486" s="24">
        <v>43798</v>
      </c>
      <c r="I1486" s="20" t="s">
        <v>81</v>
      </c>
      <c r="K1486" s="50" t="str">
        <f ca="1">LeaveTracker[[#This Row],[Days]]&amp;" "&amp;LeaveTracker[[#This Row],[Type of Leave]]</f>
        <v>1 SL</v>
      </c>
      <c r="L1486" s="23">
        <f ca="1">NETWORKDAYS(LeaveTracker[[#This Row],[Start Date]],LeaveTracker[[#This Row],[End Date]],lstHolidays)</f>
        <v>1</v>
      </c>
      <c r="M1486" s="27"/>
    </row>
    <row r="1487" spans="1:13" ht="30" customHeight="1" x14ac:dyDescent="0.3">
      <c r="A1487" s="27">
        <v>108</v>
      </c>
      <c r="B1487" s="31">
        <v>43879</v>
      </c>
      <c r="C1487" s="31">
        <v>43815</v>
      </c>
      <c r="D1487" s="20" t="s">
        <v>529</v>
      </c>
      <c r="E1487" s="66" t="str">
        <f>IF(ISBLANK(LeaveTracker[[#This Row],[Employee Name]]),"-----",VLOOKUP(LeaveTracker[[#This Row],[Employee Name]],'List of Employees'!$B$4:$H$767,7))</f>
        <v>GSO</v>
      </c>
      <c r="F1487" s="66" t="str">
        <f>IF(ISBLANK(LeaveTracker[[#This Row],[Employee Name]]),"-----",VLOOKUP(LeaveTracker[[#This Row],[Employee Name]],'List of Employees'!$B$4:$H$767,6))</f>
        <v>PERMANENT</v>
      </c>
      <c r="G1487" s="24">
        <v>43801</v>
      </c>
      <c r="H1487" s="24">
        <v>43801</v>
      </c>
      <c r="I1487" s="20" t="s">
        <v>81</v>
      </c>
      <c r="K1487" s="50" t="str">
        <f ca="1">LeaveTracker[[#This Row],[Days]]&amp;" "&amp;LeaveTracker[[#This Row],[Type of Leave]]</f>
        <v>1 SL</v>
      </c>
      <c r="L1487" s="23">
        <f ca="1">NETWORKDAYS(LeaveTracker[[#This Row],[Start Date]],LeaveTracker[[#This Row],[End Date]],lstHolidays)</f>
        <v>1</v>
      </c>
      <c r="M1487" s="27"/>
    </row>
    <row r="1488" spans="1:13" ht="30" customHeight="1" x14ac:dyDescent="0.3">
      <c r="A1488" s="27">
        <v>108</v>
      </c>
      <c r="B1488" s="31">
        <v>43879</v>
      </c>
      <c r="C1488" s="31">
        <v>43815</v>
      </c>
      <c r="D1488" s="20" t="s">
        <v>529</v>
      </c>
      <c r="E1488" s="66" t="str">
        <f>IF(ISBLANK(LeaveTracker[[#This Row],[Employee Name]]),"-----",VLOOKUP(LeaveTracker[[#This Row],[Employee Name]],'List of Employees'!$B$4:$H$767,7))</f>
        <v>GSO</v>
      </c>
      <c r="F1488" s="66" t="str">
        <f>IF(ISBLANK(LeaveTracker[[#This Row],[Employee Name]]),"-----",VLOOKUP(LeaveTracker[[#This Row],[Employee Name]],'List of Employees'!$B$4:$H$767,6))</f>
        <v>PERMANENT</v>
      </c>
      <c r="G1488" s="24">
        <v>43803</v>
      </c>
      <c r="H1488" s="24">
        <v>43803</v>
      </c>
      <c r="I1488" s="20" t="s">
        <v>81</v>
      </c>
      <c r="K1488" s="50" t="str">
        <f ca="1">LeaveTracker[[#This Row],[Days]]&amp;" "&amp;LeaveTracker[[#This Row],[Type of Leave]]</f>
        <v>1 SL</v>
      </c>
      <c r="L1488" s="23">
        <f ca="1">NETWORKDAYS(LeaveTracker[[#This Row],[Start Date]],LeaveTracker[[#This Row],[End Date]],lstHolidays)</f>
        <v>1</v>
      </c>
      <c r="M1488" s="27"/>
    </row>
    <row r="1489" spans="1:13" ht="30" customHeight="1" x14ac:dyDescent="0.3">
      <c r="A1489" s="27">
        <v>109</v>
      </c>
      <c r="B1489" s="31">
        <v>43879</v>
      </c>
      <c r="C1489" s="31">
        <v>43795</v>
      </c>
      <c r="D1489" s="20" t="s">
        <v>529</v>
      </c>
      <c r="E1489" s="66" t="str">
        <f>IF(ISBLANK(LeaveTracker[[#This Row],[Employee Name]]),"-----",VLOOKUP(LeaveTracker[[#This Row],[Employee Name]],'List of Employees'!$B$4:$H$767,7))</f>
        <v>GSO</v>
      </c>
      <c r="F1489" s="66" t="str">
        <f>IF(ISBLANK(LeaveTracker[[#This Row],[Employee Name]]),"-----",VLOOKUP(LeaveTracker[[#This Row],[Employee Name]],'List of Employees'!$B$4:$H$767,6))</f>
        <v>PERMANENT</v>
      </c>
      <c r="G1489" s="24">
        <v>43794</v>
      </c>
      <c r="H1489" s="24">
        <v>43794</v>
      </c>
      <c r="I1489" s="20" t="s">
        <v>81</v>
      </c>
      <c r="K1489" s="50" t="str">
        <f ca="1">LeaveTracker[[#This Row],[Days]]&amp;" "&amp;LeaveTracker[[#This Row],[Type of Leave]]</f>
        <v>1 SL</v>
      </c>
      <c r="L1489" s="23">
        <f ca="1">NETWORKDAYS(LeaveTracker[[#This Row],[Start Date]],LeaveTracker[[#This Row],[End Date]],lstHolidays)</f>
        <v>1</v>
      </c>
      <c r="M1489" s="27"/>
    </row>
    <row r="1490" spans="1:13" ht="30" customHeight="1" x14ac:dyDescent="0.3">
      <c r="A1490" s="27">
        <v>110</v>
      </c>
      <c r="B1490" s="31">
        <v>43879</v>
      </c>
      <c r="C1490" s="31">
        <v>43795</v>
      </c>
      <c r="D1490" s="20" t="s">
        <v>529</v>
      </c>
      <c r="E1490" s="66" t="str">
        <f>IF(ISBLANK(LeaveTracker[[#This Row],[Employee Name]]),"-----",VLOOKUP(LeaveTracker[[#This Row],[Employee Name]],'List of Employees'!$B$4:$H$767,7))</f>
        <v>GSO</v>
      </c>
      <c r="F1490" s="66" t="str">
        <f>IF(ISBLANK(LeaveTracker[[#This Row],[Employee Name]]),"-----",VLOOKUP(LeaveTracker[[#This Row],[Employee Name]],'List of Employees'!$B$4:$H$767,6))</f>
        <v>PERMANENT</v>
      </c>
      <c r="G1490" s="24">
        <v>43787</v>
      </c>
      <c r="H1490" s="24">
        <v>43787</v>
      </c>
      <c r="I1490" s="20" t="s">
        <v>81</v>
      </c>
      <c r="K1490" s="50" t="str">
        <f ca="1">LeaveTracker[[#This Row],[Days]]&amp;" "&amp;LeaveTracker[[#This Row],[Type of Leave]]</f>
        <v>1 SL</v>
      </c>
      <c r="L1490" s="23">
        <f ca="1">NETWORKDAYS(LeaveTracker[[#This Row],[Start Date]],LeaveTracker[[#This Row],[End Date]],lstHolidays)</f>
        <v>1</v>
      </c>
      <c r="M1490" s="27"/>
    </row>
    <row r="1491" spans="1:13" ht="30" customHeight="1" x14ac:dyDescent="0.3">
      <c r="A1491" s="27">
        <v>111</v>
      </c>
      <c r="B1491" s="31">
        <v>43879</v>
      </c>
      <c r="C1491" s="31">
        <v>43776</v>
      </c>
      <c r="D1491" s="20" t="s">
        <v>529</v>
      </c>
      <c r="E1491" s="66" t="str">
        <f>IF(ISBLANK(LeaveTracker[[#This Row],[Employee Name]]),"-----",VLOOKUP(LeaveTracker[[#This Row],[Employee Name]],'List of Employees'!$B$4:$H$767,7))</f>
        <v>GSO</v>
      </c>
      <c r="F1491" s="66" t="str">
        <f>IF(ISBLANK(LeaveTracker[[#This Row],[Employee Name]]),"-----",VLOOKUP(LeaveTracker[[#This Row],[Employee Name]],'List of Employees'!$B$4:$H$767,6))</f>
        <v>PERMANENT</v>
      </c>
      <c r="G1491" s="24">
        <v>43775</v>
      </c>
      <c r="H1491" s="24">
        <v>43775</v>
      </c>
      <c r="I1491" s="20" t="s">
        <v>81</v>
      </c>
      <c r="K1491" s="50" t="str">
        <f ca="1">LeaveTracker[[#This Row],[Days]]&amp;" "&amp;LeaveTracker[[#This Row],[Type of Leave]]</f>
        <v>1 SL</v>
      </c>
      <c r="L1491" s="23">
        <f ca="1">NETWORKDAYS(LeaveTracker[[#This Row],[Start Date]],LeaveTracker[[#This Row],[End Date]],lstHolidays)</f>
        <v>1</v>
      </c>
      <c r="M1491" s="27"/>
    </row>
    <row r="1492" spans="1:13" ht="30" customHeight="1" x14ac:dyDescent="0.3">
      <c r="A1492" s="27">
        <v>112</v>
      </c>
      <c r="B1492" s="31">
        <v>43879</v>
      </c>
      <c r="C1492" s="31">
        <v>43803</v>
      </c>
      <c r="D1492" s="19" t="s">
        <v>500</v>
      </c>
      <c r="E1492" s="66" t="str">
        <f>IF(ISBLANK(LeaveTracker[[#This Row],[Employee Name]]),"-----",VLOOKUP(LeaveTracker[[#This Row],[Employee Name]],'List of Employees'!$B$4:$H$767,7))</f>
        <v>COOPERATIVE OFFICE</v>
      </c>
      <c r="F1492" s="66" t="str">
        <f>IF(ISBLANK(LeaveTracker[[#This Row],[Employee Name]]),"-----",VLOOKUP(LeaveTracker[[#This Row],[Employee Name]],'List of Employees'!$B$4:$H$767,6))</f>
        <v>PERMANENT</v>
      </c>
      <c r="G1492" s="24">
        <v>43819</v>
      </c>
      <c r="H1492" s="24">
        <v>43819</v>
      </c>
      <c r="I1492" s="20" t="s">
        <v>82</v>
      </c>
      <c r="K1492" s="50" t="str">
        <f ca="1">LeaveTracker[[#This Row],[Days]]&amp;" "&amp;LeaveTracker[[#This Row],[Type of Leave]]</f>
        <v>1 VL</v>
      </c>
      <c r="L1492" s="23">
        <f ca="1">NETWORKDAYS(LeaveTracker[[#This Row],[Start Date]],LeaveTracker[[#This Row],[End Date]],lstHolidays)</f>
        <v>1</v>
      </c>
      <c r="M1492" s="27"/>
    </row>
    <row r="1493" spans="1:13" ht="30" customHeight="1" x14ac:dyDescent="0.3">
      <c r="A1493" s="27">
        <v>112</v>
      </c>
      <c r="B1493" s="31">
        <v>43879</v>
      </c>
      <c r="C1493" s="31">
        <v>43803</v>
      </c>
      <c r="D1493" s="20" t="s">
        <v>500</v>
      </c>
      <c r="E1493" s="66" t="str">
        <f>IF(ISBLANK(LeaveTracker[[#This Row],[Employee Name]]),"-----",VLOOKUP(LeaveTracker[[#This Row],[Employee Name]],'List of Employees'!$B$4:$H$767,7))</f>
        <v>COOPERATIVE OFFICE</v>
      </c>
      <c r="F1493" s="66" t="str">
        <f>IF(ISBLANK(LeaveTracker[[#This Row],[Employee Name]]),"-----",VLOOKUP(LeaveTracker[[#This Row],[Employee Name]],'List of Employees'!$B$4:$H$767,6))</f>
        <v>PERMANENT</v>
      </c>
      <c r="G1493" s="24">
        <v>43822</v>
      </c>
      <c r="H1493" s="24">
        <v>43822</v>
      </c>
      <c r="I1493" s="20" t="s">
        <v>82</v>
      </c>
      <c r="K1493" s="50" t="str">
        <f ca="1">LeaveTracker[[#This Row],[Days]]&amp;" "&amp;LeaveTracker[[#This Row],[Type of Leave]]</f>
        <v>1 VL</v>
      </c>
      <c r="L1493" s="23">
        <f ca="1">NETWORKDAYS(LeaveTracker[[#This Row],[Start Date]],LeaveTracker[[#This Row],[End Date]],lstHolidays)</f>
        <v>1</v>
      </c>
      <c r="M1493" s="27"/>
    </row>
    <row r="1494" spans="1:13" ht="30" customHeight="1" x14ac:dyDescent="0.3">
      <c r="A1494" s="27">
        <v>113</v>
      </c>
      <c r="B1494" s="31">
        <v>43879</v>
      </c>
      <c r="C1494" s="31">
        <v>43840</v>
      </c>
      <c r="D1494" s="19" t="s">
        <v>490</v>
      </c>
      <c r="E1494" s="66" t="str">
        <f>IF(ISBLANK(LeaveTracker[[#This Row],[Employee Name]]),"-----",VLOOKUP(LeaveTracker[[#This Row],[Employee Name]],'List of Employees'!$B$4:$H$767,7))</f>
        <v>COOPERATIVE OFFICE</v>
      </c>
      <c r="F1494" s="66" t="str">
        <f>IF(ISBLANK(LeaveTracker[[#This Row],[Employee Name]]),"-----",VLOOKUP(LeaveTracker[[#This Row],[Employee Name]],'List of Employees'!$B$4:$H$767,6))</f>
        <v>PERMANENT</v>
      </c>
      <c r="G1494" s="24">
        <v>43839</v>
      </c>
      <c r="H1494" s="24">
        <v>43839</v>
      </c>
      <c r="I1494" s="20" t="s">
        <v>81</v>
      </c>
      <c r="K1494" s="50" t="str">
        <f ca="1">LeaveTracker[[#This Row],[Days]]&amp;" "&amp;LeaveTracker[[#This Row],[Type of Leave]]</f>
        <v>1 SL</v>
      </c>
      <c r="L1494" s="23">
        <f ca="1">NETWORKDAYS(LeaveTracker[[#This Row],[Start Date]],LeaveTracker[[#This Row],[End Date]],lstHolidays)</f>
        <v>1</v>
      </c>
      <c r="M1494" s="27"/>
    </row>
    <row r="1495" spans="1:13" ht="30" customHeight="1" x14ac:dyDescent="0.3">
      <c r="A1495" s="27">
        <v>114</v>
      </c>
      <c r="B1495" s="31">
        <v>43879</v>
      </c>
      <c r="C1495" s="31">
        <v>43804</v>
      </c>
      <c r="D1495" s="19" t="s">
        <v>490</v>
      </c>
      <c r="E1495" s="66" t="str">
        <f>IF(ISBLANK(LeaveTracker[[#This Row],[Employee Name]]),"-----",VLOOKUP(LeaveTracker[[#This Row],[Employee Name]],'List of Employees'!$B$4:$H$767,7))</f>
        <v>COOPERATIVE OFFICE</v>
      </c>
      <c r="F1495" s="66" t="str">
        <f>IF(ISBLANK(LeaveTracker[[#This Row],[Employee Name]]),"-----",VLOOKUP(LeaveTracker[[#This Row],[Employee Name]],'List of Employees'!$B$4:$H$767,6))</f>
        <v>PERMANENT</v>
      </c>
      <c r="G1495" s="24">
        <v>43811</v>
      </c>
      <c r="H1495" s="24">
        <v>43812</v>
      </c>
      <c r="I1495" s="20" t="s">
        <v>297</v>
      </c>
      <c r="J1495" s="42" t="s">
        <v>724</v>
      </c>
      <c r="K1495" s="50" t="str">
        <f ca="1">LeaveTracker[[#This Row],[Days]]&amp;" "&amp;LeaveTracker[[#This Row],[Type of Leave]]</f>
        <v>2 OTHER</v>
      </c>
      <c r="L1495" s="23">
        <f ca="1">NETWORKDAYS(LeaveTracker[[#This Row],[Start Date]],LeaveTracker[[#This Row],[End Date]],lstHolidays)</f>
        <v>2</v>
      </c>
      <c r="M1495" s="27"/>
    </row>
    <row r="1496" spans="1:13" ht="30" customHeight="1" x14ac:dyDescent="0.3">
      <c r="A1496" s="27">
        <v>115</v>
      </c>
      <c r="B1496" s="31">
        <v>43879</v>
      </c>
      <c r="C1496" s="31">
        <v>43804</v>
      </c>
      <c r="D1496" s="20" t="s">
        <v>490</v>
      </c>
      <c r="E1496" s="66" t="str">
        <f>IF(ISBLANK(LeaveTracker[[#This Row],[Employee Name]]),"-----",VLOOKUP(LeaveTracker[[#This Row],[Employee Name]],'List of Employees'!$B$4:$H$767,7))</f>
        <v>COOPERATIVE OFFICE</v>
      </c>
      <c r="F1496" s="66" t="str">
        <f>IF(ISBLANK(LeaveTracker[[#This Row],[Employee Name]]),"-----",VLOOKUP(LeaveTracker[[#This Row],[Employee Name]],'List of Employees'!$B$4:$H$767,6))</f>
        <v>PERMANENT</v>
      </c>
      <c r="G1496" s="24">
        <v>43803</v>
      </c>
      <c r="H1496" s="24">
        <v>43803</v>
      </c>
      <c r="I1496" s="20" t="s">
        <v>81</v>
      </c>
      <c r="K1496" s="50" t="str">
        <f ca="1">LeaveTracker[[#This Row],[Days]]&amp;" "&amp;LeaveTracker[[#This Row],[Type of Leave]]</f>
        <v>1 SL</v>
      </c>
      <c r="L1496" s="23">
        <f ca="1">NETWORKDAYS(LeaveTracker[[#This Row],[Start Date]],LeaveTracker[[#This Row],[End Date]],lstHolidays)</f>
        <v>1</v>
      </c>
      <c r="M1496" s="27"/>
    </row>
    <row r="1497" spans="1:13" ht="30" customHeight="1" x14ac:dyDescent="0.3">
      <c r="A1497" s="27">
        <v>116</v>
      </c>
      <c r="B1497" s="31">
        <v>43879</v>
      </c>
      <c r="C1497" s="31">
        <v>43803</v>
      </c>
      <c r="D1497" s="19" t="s">
        <v>496</v>
      </c>
      <c r="E1497" s="66" t="str">
        <f>IF(ISBLANK(LeaveTracker[[#This Row],[Employee Name]]),"-----",VLOOKUP(LeaveTracker[[#This Row],[Employee Name]],'List of Employees'!$B$4:$H$767,7))</f>
        <v>COOPERATIVE OFFICE</v>
      </c>
      <c r="F1497" s="66" t="str">
        <f>IF(ISBLANK(LeaveTracker[[#This Row],[Employee Name]]),"-----",VLOOKUP(LeaveTracker[[#This Row],[Employee Name]],'List of Employees'!$B$4:$H$767,6))</f>
        <v>PERMANENT</v>
      </c>
      <c r="G1497" s="24">
        <v>43810</v>
      </c>
      <c r="H1497" s="24">
        <v>43812</v>
      </c>
      <c r="I1497" s="20" t="s">
        <v>82</v>
      </c>
      <c r="K1497" s="50" t="str">
        <f ca="1">LeaveTracker[[#This Row],[Days]]&amp;" "&amp;LeaveTracker[[#This Row],[Type of Leave]]</f>
        <v>3 VL</v>
      </c>
      <c r="L1497" s="23">
        <f ca="1">NETWORKDAYS(LeaveTracker[[#This Row],[Start Date]],LeaveTracker[[#This Row],[End Date]],lstHolidays)</f>
        <v>3</v>
      </c>
      <c r="M1497" s="27"/>
    </row>
    <row r="1498" spans="1:13" ht="30" customHeight="1" x14ac:dyDescent="0.3">
      <c r="A1498" s="27">
        <v>117</v>
      </c>
      <c r="B1498" s="31">
        <v>43879</v>
      </c>
      <c r="C1498" s="31">
        <v>43803</v>
      </c>
      <c r="D1498" s="20" t="s">
        <v>496</v>
      </c>
      <c r="E1498" s="66" t="str">
        <f>IF(ISBLANK(LeaveTracker[[#This Row],[Employee Name]]),"-----",VLOOKUP(LeaveTracker[[#This Row],[Employee Name]],'List of Employees'!$B$4:$H$767,7))</f>
        <v>COOPERATIVE OFFICE</v>
      </c>
      <c r="F1498" s="66" t="str">
        <f>IF(ISBLANK(LeaveTracker[[#This Row],[Employee Name]]),"-----",VLOOKUP(LeaveTracker[[#This Row],[Employee Name]],'List of Employees'!$B$4:$H$767,6))</f>
        <v>PERMANENT</v>
      </c>
      <c r="G1498" s="24">
        <v>43826</v>
      </c>
      <c r="H1498" s="24">
        <v>43826</v>
      </c>
      <c r="I1498" s="20" t="s">
        <v>297</v>
      </c>
      <c r="J1498" s="42" t="s">
        <v>724</v>
      </c>
      <c r="K1498" s="50" t="str">
        <f ca="1">LeaveTracker[[#This Row],[Days]]&amp;" "&amp;LeaveTracker[[#This Row],[Type of Leave]]</f>
        <v>1 OTHER</v>
      </c>
      <c r="L1498" s="23">
        <f ca="1">NETWORKDAYS(LeaveTracker[[#This Row],[Start Date]],LeaveTracker[[#This Row],[End Date]],lstHolidays)</f>
        <v>1</v>
      </c>
      <c r="M1498" s="27"/>
    </row>
    <row r="1499" spans="1:13" ht="30" customHeight="1" x14ac:dyDescent="0.3">
      <c r="A1499" s="27">
        <v>118</v>
      </c>
      <c r="B1499" s="31">
        <v>43879</v>
      </c>
      <c r="C1499" s="31">
        <v>43837</v>
      </c>
      <c r="D1499" s="19" t="s">
        <v>503</v>
      </c>
      <c r="E1499" s="66" t="str">
        <f>IF(ISBLANK(LeaveTracker[[#This Row],[Employee Name]]),"-----",VLOOKUP(LeaveTracker[[#This Row],[Employee Name]],'List of Employees'!$B$4:$H$767,7))</f>
        <v>THRDC</v>
      </c>
      <c r="F1499" s="66" t="str">
        <f>IF(ISBLANK(LeaveTracker[[#This Row],[Employee Name]]),"-----",VLOOKUP(LeaveTracker[[#This Row],[Employee Name]],'List of Employees'!$B$4:$H$767,6))</f>
        <v>PERMANENT</v>
      </c>
      <c r="G1499" s="24">
        <v>43838</v>
      </c>
      <c r="H1499" s="24">
        <v>43839</v>
      </c>
      <c r="I1499" s="20" t="s">
        <v>297</v>
      </c>
      <c r="J1499" s="42" t="s">
        <v>105</v>
      </c>
      <c r="K1499" s="50" t="str">
        <f ca="1">LeaveTracker[[#This Row],[Days]]&amp;" "&amp;LeaveTracker[[#This Row],[Type of Leave]]</f>
        <v>2 OTHER</v>
      </c>
      <c r="L1499" s="23">
        <f ca="1">NETWORKDAYS(LeaveTracker[[#This Row],[Start Date]],LeaveTracker[[#This Row],[End Date]],lstHolidays)</f>
        <v>2</v>
      </c>
      <c r="M1499" s="27"/>
    </row>
    <row r="1500" spans="1:13" ht="30" customHeight="1" x14ac:dyDescent="0.3">
      <c r="A1500" s="27">
        <v>119</v>
      </c>
      <c r="B1500" s="31">
        <v>43879</v>
      </c>
      <c r="C1500" s="31">
        <v>43801</v>
      </c>
      <c r="D1500" s="19" t="s">
        <v>487</v>
      </c>
      <c r="E1500" s="66" t="str">
        <f>IF(ISBLANK(LeaveTracker[[#This Row],[Employee Name]]),"-----",VLOOKUP(LeaveTracker[[#This Row],[Employee Name]],'List of Employees'!$B$4:$H$767,7))</f>
        <v>THRDC</v>
      </c>
      <c r="F1500" s="66" t="str">
        <f>IF(ISBLANK(LeaveTracker[[#This Row],[Employee Name]]),"-----",VLOOKUP(LeaveTracker[[#This Row],[Employee Name]],'List of Employees'!$B$4:$H$767,6))</f>
        <v>PERMANENT</v>
      </c>
      <c r="G1500" s="24">
        <v>43798</v>
      </c>
      <c r="H1500" s="24">
        <v>43798</v>
      </c>
      <c r="I1500" s="20" t="s">
        <v>81</v>
      </c>
      <c r="K1500" s="50" t="str">
        <f ca="1">LeaveTracker[[#This Row],[Days]]&amp;" "&amp;LeaveTracker[[#This Row],[Type of Leave]]</f>
        <v>1 SL</v>
      </c>
      <c r="L1500" s="23">
        <f ca="1">NETWORKDAYS(LeaveTracker[[#This Row],[Start Date]],LeaveTracker[[#This Row],[End Date]],lstHolidays)</f>
        <v>1</v>
      </c>
      <c r="M1500" s="27"/>
    </row>
    <row r="1501" spans="1:13" ht="30" customHeight="1" x14ac:dyDescent="0.3">
      <c r="A1501" s="27">
        <v>120</v>
      </c>
      <c r="B1501" s="31">
        <v>43879</v>
      </c>
      <c r="C1501" s="31">
        <v>43798</v>
      </c>
      <c r="D1501" s="19" t="s">
        <v>493</v>
      </c>
      <c r="E1501" s="66" t="str">
        <f>IF(ISBLANK(LeaveTracker[[#This Row],[Employee Name]]),"-----",VLOOKUP(LeaveTracker[[#This Row],[Employee Name]],'List of Employees'!$B$4:$H$767,7))</f>
        <v>COOPERATIVE OFFICE</v>
      </c>
      <c r="F1501" s="66" t="str">
        <f>IF(ISBLANK(LeaveTracker[[#This Row],[Employee Name]]),"-----",VLOOKUP(LeaveTracker[[#This Row],[Employee Name]],'List of Employees'!$B$4:$H$767,6))</f>
        <v>PERMANENT</v>
      </c>
      <c r="G1501" s="24">
        <v>43815</v>
      </c>
      <c r="H1501" s="24">
        <v>43818</v>
      </c>
      <c r="I1501" s="20" t="s">
        <v>81</v>
      </c>
      <c r="K1501" s="50" t="str">
        <f ca="1">LeaveTracker[[#This Row],[Days]]&amp;" "&amp;LeaveTracker[[#This Row],[Type of Leave]]</f>
        <v>4 SL</v>
      </c>
      <c r="L1501" s="23">
        <f ca="1">NETWORKDAYS(LeaveTracker[[#This Row],[Start Date]],LeaveTracker[[#This Row],[End Date]],lstHolidays)</f>
        <v>4</v>
      </c>
      <c r="M1501" s="27"/>
    </row>
    <row r="1502" spans="1:13" ht="30" customHeight="1" x14ac:dyDescent="0.3">
      <c r="A1502" s="27">
        <v>120</v>
      </c>
      <c r="B1502" s="31">
        <v>43879</v>
      </c>
      <c r="C1502" s="31">
        <v>43798</v>
      </c>
      <c r="D1502" s="20" t="s">
        <v>493</v>
      </c>
      <c r="E1502" s="66" t="str">
        <f>IF(ISBLANK(LeaveTracker[[#This Row],[Employee Name]]),"-----",VLOOKUP(LeaveTracker[[#This Row],[Employee Name]],'List of Employees'!$B$4:$H$767,7))</f>
        <v>COOPERATIVE OFFICE</v>
      </c>
      <c r="F1502" s="66" t="str">
        <f>IF(ISBLANK(LeaveTracker[[#This Row],[Employee Name]]),"-----",VLOOKUP(LeaveTracker[[#This Row],[Employee Name]],'List of Employees'!$B$4:$H$767,6))</f>
        <v>PERMANENT</v>
      </c>
      <c r="G1502" s="24">
        <v>43822</v>
      </c>
      <c r="H1502" s="24">
        <v>43822</v>
      </c>
      <c r="I1502" s="20" t="s">
        <v>81</v>
      </c>
      <c r="K1502" s="50" t="str">
        <f ca="1">LeaveTracker[[#This Row],[Days]]&amp;" "&amp;LeaveTracker[[#This Row],[Type of Leave]]</f>
        <v>1 SL</v>
      </c>
      <c r="L1502" s="23">
        <f ca="1">NETWORKDAYS(LeaveTracker[[#This Row],[Start Date]],LeaveTracker[[#This Row],[End Date]],lstHolidays)</f>
        <v>1</v>
      </c>
      <c r="M1502" s="27"/>
    </row>
    <row r="1503" spans="1:13" ht="30" customHeight="1" x14ac:dyDescent="0.3">
      <c r="A1503" s="27">
        <v>120</v>
      </c>
      <c r="B1503" s="31">
        <v>43879</v>
      </c>
      <c r="C1503" s="31">
        <v>43798</v>
      </c>
      <c r="D1503" s="20" t="s">
        <v>493</v>
      </c>
      <c r="E1503" s="66" t="str">
        <f>IF(ISBLANK(LeaveTracker[[#This Row],[Employee Name]]),"-----",VLOOKUP(LeaveTracker[[#This Row],[Employee Name]],'List of Employees'!$B$4:$H$767,7))</f>
        <v>COOPERATIVE OFFICE</v>
      </c>
      <c r="F1503" s="66" t="str">
        <f>IF(ISBLANK(LeaveTracker[[#This Row],[Employee Name]]),"-----",VLOOKUP(LeaveTracker[[#This Row],[Employee Name]],'List of Employees'!$B$4:$H$767,6))</f>
        <v>PERMANENT</v>
      </c>
      <c r="G1503" s="24">
        <v>43825</v>
      </c>
      <c r="H1503" s="24">
        <v>43825</v>
      </c>
      <c r="I1503" s="20" t="s">
        <v>81</v>
      </c>
      <c r="K1503" s="50" t="str">
        <f ca="1">LeaveTracker[[#This Row],[Days]]&amp;" "&amp;LeaveTracker[[#This Row],[Type of Leave]]</f>
        <v>1 SL</v>
      </c>
      <c r="L1503" s="23">
        <f ca="1">NETWORKDAYS(LeaveTracker[[#This Row],[Start Date]],LeaveTracker[[#This Row],[End Date]],lstHolidays)</f>
        <v>1</v>
      </c>
      <c r="M1503" s="27"/>
    </row>
    <row r="1504" spans="1:13" ht="30" customHeight="1" x14ac:dyDescent="0.3">
      <c r="A1504" s="27">
        <v>121</v>
      </c>
      <c r="B1504" s="31">
        <v>43879</v>
      </c>
      <c r="C1504" s="31">
        <v>43798</v>
      </c>
      <c r="D1504" s="20" t="s">
        <v>493</v>
      </c>
      <c r="E1504" s="66" t="str">
        <f>IF(ISBLANK(LeaveTracker[[#This Row],[Employee Name]]),"-----",VLOOKUP(LeaveTracker[[#This Row],[Employee Name]],'List of Employees'!$B$4:$H$767,7))</f>
        <v>COOPERATIVE OFFICE</v>
      </c>
      <c r="F1504" s="66" t="str">
        <f>IF(ISBLANK(LeaveTracker[[#This Row],[Employee Name]]),"-----",VLOOKUP(LeaveTracker[[#This Row],[Employee Name]],'List of Employees'!$B$4:$H$767,6))</f>
        <v>PERMANENT</v>
      </c>
      <c r="G1504" s="24">
        <v>43801</v>
      </c>
      <c r="H1504" s="24">
        <v>43804</v>
      </c>
      <c r="I1504" s="20" t="s">
        <v>81</v>
      </c>
      <c r="K1504" s="50" t="str">
        <f ca="1">LeaveTracker[[#This Row],[Days]]&amp;" "&amp;LeaveTracker[[#This Row],[Type of Leave]]</f>
        <v>4 SL</v>
      </c>
      <c r="L1504" s="23">
        <f ca="1">NETWORKDAYS(LeaveTracker[[#This Row],[Start Date]],LeaveTracker[[#This Row],[End Date]],lstHolidays)</f>
        <v>4</v>
      </c>
      <c r="M1504" s="27"/>
    </row>
    <row r="1505" spans="1:13" ht="30" customHeight="1" x14ac:dyDescent="0.3">
      <c r="A1505" s="27">
        <v>121</v>
      </c>
      <c r="B1505" s="31">
        <v>43879</v>
      </c>
      <c r="C1505" s="31">
        <v>43799</v>
      </c>
      <c r="D1505" s="20" t="s">
        <v>493</v>
      </c>
      <c r="E1505" s="66" t="str">
        <f>IF(ISBLANK(LeaveTracker[[#This Row],[Employee Name]]),"-----",VLOOKUP(LeaveTracker[[#This Row],[Employee Name]],'List of Employees'!$B$4:$H$767,7))</f>
        <v>COOPERATIVE OFFICE</v>
      </c>
      <c r="F1505" s="66" t="str">
        <f>IF(ISBLANK(LeaveTracker[[#This Row],[Employee Name]]),"-----",VLOOKUP(LeaveTracker[[#This Row],[Employee Name]],'List of Employees'!$B$4:$H$767,6))</f>
        <v>PERMANENT</v>
      </c>
      <c r="G1505" s="24">
        <v>43808</v>
      </c>
      <c r="H1505" s="24">
        <v>43811</v>
      </c>
      <c r="I1505" s="20" t="s">
        <v>81</v>
      </c>
      <c r="K1505" s="50" t="str">
        <f ca="1">LeaveTracker[[#This Row],[Days]]&amp;" "&amp;LeaveTracker[[#This Row],[Type of Leave]]</f>
        <v>4 SL</v>
      </c>
      <c r="L1505" s="23">
        <f ca="1">NETWORKDAYS(LeaveTracker[[#This Row],[Start Date]],LeaveTracker[[#This Row],[End Date]],lstHolidays)</f>
        <v>4</v>
      </c>
      <c r="M1505" s="27"/>
    </row>
    <row r="1506" spans="1:13" ht="30" customHeight="1" x14ac:dyDescent="0.3">
      <c r="A1506" s="27">
        <v>122</v>
      </c>
      <c r="B1506" s="31">
        <v>43879</v>
      </c>
      <c r="C1506" s="24">
        <v>43819</v>
      </c>
      <c r="D1506" s="19" t="s">
        <v>331</v>
      </c>
      <c r="E1506" s="66" t="str">
        <f>IF(ISBLANK(LeaveTracker[[#This Row],[Employee Name]]),"-----",VLOOKUP(LeaveTracker[[#This Row],[Employee Name]],'List of Employees'!$B$4:$H$767,7))</f>
        <v>INTERNAL</v>
      </c>
      <c r="F1506" s="66" t="str">
        <f>IF(ISBLANK(LeaveTracker[[#This Row],[Employee Name]]),"-----",VLOOKUP(LeaveTracker[[#This Row],[Employee Name]],'List of Employees'!$B$4:$H$767,6))</f>
        <v>PERMANENT</v>
      </c>
      <c r="G1506" s="24">
        <v>43819</v>
      </c>
      <c r="H1506" s="24">
        <v>43819</v>
      </c>
      <c r="I1506" s="20" t="s">
        <v>297</v>
      </c>
      <c r="J1506" s="42" t="s">
        <v>688</v>
      </c>
      <c r="K1506" s="50" t="str">
        <f ca="1">LeaveTracker[[#This Row],[Days]]&amp;" "&amp;LeaveTracker[[#This Row],[Type of Leave]]</f>
        <v>1 OTHER</v>
      </c>
      <c r="L1506" s="23">
        <f ca="1">NETWORKDAYS(LeaveTracker[[#This Row],[Start Date]],LeaveTracker[[#This Row],[End Date]],lstHolidays)</f>
        <v>1</v>
      </c>
      <c r="M1506" s="27"/>
    </row>
    <row r="1507" spans="1:13" ht="30" customHeight="1" x14ac:dyDescent="0.3">
      <c r="A1507" s="27">
        <v>123</v>
      </c>
      <c r="B1507" s="31">
        <v>43879</v>
      </c>
      <c r="C1507" s="31">
        <v>43836</v>
      </c>
      <c r="D1507" s="19" t="s">
        <v>777</v>
      </c>
      <c r="E1507" s="66" t="str">
        <f>IF(ISBLANK(LeaveTracker[[#This Row],[Employee Name]]),"-----",VLOOKUP(LeaveTracker[[#This Row],[Employee Name]],'List of Employees'!$B$4:$H$767,7))</f>
        <v>SP</v>
      </c>
      <c r="F1507" s="66" t="str">
        <f>IF(ISBLANK(LeaveTracker[[#This Row],[Employee Name]]),"-----",VLOOKUP(LeaveTracker[[#This Row],[Employee Name]],'List of Employees'!$B$4:$H$767,6))</f>
        <v>PERMANENT</v>
      </c>
      <c r="G1507" s="21">
        <v>43833</v>
      </c>
      <c r="H1507" s="24">
        <v>43833</v>
      </c>
      <c r="I1507" s="20" t="s">
        <v>297</v>
      </c>
      <c r="J1507" s="42" t="s">
        <v>641</v>
      </c>
      <c r="K1507" s="50" t="str">
        <f ca="1">LeaveTracker[[#This Row],[Days]]&amp;" "&amp;LeaveTracker[[#This Row],[Type of Leave]]</f>
        <v>1 OTHER</v>
      </c>
      <c r="L1507" s="23">
        <f ca="1">NETWORKDAYS(LeaveTracker[[#This Row],[Start Date]],LeaveTracker[[#This Row],[End Date]],lstHolidays)</f>
        <v>1</v>
      </c>
      <c r="M1507" s="27"/>
    </row>
    <row r="1508" spans="1:13" ht="30" customHeight="1" x14ac:dyDescent="0.3">
      <c r="A1508" s="27">
        <v>124</v>
      </c>
      <c r="B1508" s="31">
        <v>43879</v>
      </c>
      <c r="C1508" s="31">
        <v>43811</v>
      </c>
      <c r="D1508" s="19" t="s">
        <v>476</v>
      </c>
      <c r="E1508" s="66" t="str">
        <f>IF(ISBLANK(LeaveTracker[[#This Row],[Employee Name]]),"-----",VLOOKUP(LeaveTracker[[#This Row],[Employee Name]],'List of Employees'!$B$4:$H$767,7))</f>
        <v>ADMIN OFFICE</v>
      </c>
      <c r="F1508" s="66" t="str">
        <f>IF(ISBLANK(LeaveTracker[[#This Row],[Employee Name]]),"-----",VLOOKUP(LeaveTracker[[#This Row],[Employee Name]],'List of Employees'!$B$4:$H$767,6))</f>
        <v>PERMANENT</v>
      </c>
      <c r="G1508" s="24">
        <v>43804</v>
      </c>
      <c r="H1508" s="24">
        <v>43805</v>
      </c>
      <c r="I1508" s="20" t="s">
        <v>81</v>
      </c>
      <c r="K1508" s="50" t="str">
        <f ca="1">LeaveTracker[[#This Row],[Days]]&amp;" "&amp;LeaveTracker[[#This Row],[Type of Leave]]</f>
        <v>2 SL</v>
      </c>
      <c r="L1508" s="23">
        <f ca="1">NETWORKDAYS(LeaveTracker[[#This Row],[Start Date]],LeaveTracker[[#This Row],[End Date]],lstHolidays)</f>
        <v>2</v>
      </c>
      <c r="M1508" s="27"/>
    </row>
    <row r="1509" spans="1:13" ht="30" customHeight="1" x14ac:dyDescent="0.3">
      <c r="A1509" s="27">
        <v>125</v>
      </c>
      <c r="B1509" s="31">
        <v>43879</v>
      </c>
      <c r="C1509" s="31">
        <v>43810</v>
      </c>
      <c r="D1509" s="19" t="s">
        <v>264</v>
      </c>
      <c r="E1509" s="66" t="str">
        <f>IF(ISBLANK(LeaveTracker[[#This Row],[Employee Name]]),"-----",VLOOKUP(LeaveTracker[[#This Row],[Employee Name]],'List of Employees'!$B$4:$H$767,7))</f>
        <v>MO</v>
      </c>
      <c r="F1509" s="66" t="str">
        <f>IF(ISBLANK(LeaveTracker[[#This Row],[Employee Name]]),"-----",VLOOKUP(LeaveTracker[[#This Row],[Employee Name]],'List of Employees'!$B$4:$H$767,6))</f>
        <v>PERMANENT</v>
      </c>
      <c r="G1509" s="24">
        <v>43822</v>
      </c>
      <c r="H1509" s="24">
        <v>43822</v>
      </c>
      <c r="I1509" s="20" t="s">
        <v>297</v>
      </c>
      <c r="J1509" s="42" t="s">
        <v>641</v>
      </c>
      <c r="K1509" s="50" t="str">
        <f ca="1">LeaveTracker[[#This Row],[Days]]&amp;" "&amp;LeaveTracker[[#This Row],[Type of Leave]]</f>
        <v>1 OTHER</v>
      </c>
      <c r="L1509" s="23">
        <f ca="1">NETWORKDAYS(LeaveTracker[[#This Row],[Start Date]],LeaveTracker[[#This Row],[End Date]],lstHolidays)</f>
        <v>1</v>
      </c>
      <c r="M1509" s="27"/>
    </row>
    <row r="1510" spans="1:13" ht="30" customHeight="1" x14ac:dyDescent="0.3">
      <c r="A1510" s="27">
        <v>126</v>
      </c>
      <c r="B1510" s="31">
        <v>43879</v>
      </c>
      <c r="C1510" s="31">
        <v>43836</v>
      </c>
      <c r="D1510" s="19" t="s">
        <v>116</v>
      </c>
      <c r="E1510" s="66" t="str">
        <f>IF(ISBLANK(LeaveTracker[[#This Row],[Employee Name]]),"-----",VLOOKUP(LeaveTracker[[#This Row],[Employee Name]],'List of Employees'!$B$4:$H$767,7))</f>
        <v>CHARACTER OFFICE</v>
      </c>
      <c r="F1510" s="66" t="str">
        <f>IF(ISBLANK(LeaveTracker[[#This Row],[Employee Name]]),"-----",VLOOKUP(LeaveTracker[[#This Row],[Employee Name]],'List of Employees'!$B$4:$H$767,6))</f>
        <v>PERMANENT</v>
      </c>
      <c r="G1510" s="24">
        <v>43826</v>
      </c>
      <c r="H1510" s="24">
        <v>43826</v>
      </c>
      <c r="I1510" s="20" t="s">
        <v>81</v>
      </c>
      <c r="K1510" s="50" t="str">
        <f ca="1">LeaveTracker[[#This Row],[Days]]&amp;" "&amp;LeaveTracker[[#This Row],[Type of Leave]]</f>
        <v>1 SL</v>
      </c>
      <c r="L1510" s="23">
        <f ca="1">NETWORKDAYS(LeaveTracker[[#This Row],[Start Date]],LeaveTracker[[#This Row],[End Date]],lstHolidays)</f>
        <v>1</v>
      </c>
      <c r="M1510" s="27"/>
    </row>
    <row r="1511" spans="1:13" ht="30" customHeight="1" x14ac:dyDescent="0.3">
      <c r="A1511" s="27">
        <v>126</v>
      </c>
      <c r="B1511" s="31">
        <v>43879</v>
      </c>
      <c r="C1511" s="31">
        <v>43836</v>
      </c>
      <c r="D1511" s="19" t="s">
        <v>116</v>
      </c>
      <c r="E1511" s="66" t="str">
        <f>IF(ISBLANK(LeaveTracker[[#This Row],[Employee Name]]),"-----",VLOOKUP(LeaveTracker[[#This Row],[Employee Name]],'List of Employees'!$B$4:$H$767,7))</f>
        <v>CHARACTER OFFICE</v>
      </c>
      <c r="F1511" s="66" t="str">
        <f>IF(ISBLANK(LeaveTracker[[#This Row],[Employee Name]]),"-----",VLOOKUP(LeaveTracker[[#This Row],[Employee Name]],'List of Employees'!$B$4:$H$767,6))</f>
        <v>PERMANENT</v>
      </c>
      <c r="G1511" s="24">
        <v>43833</v>
      </c>
      <c r="H1511" s="24">
        <v>43833</v>
      </c>
      <c r="I1511" s="20" t="s">
        <v>81</v>
      </c>
      <c r="K1511" s="50" t="str">
        <f ca="1">LeaveTracker[[#This Row],[Days]]&amp;" "&amp;LeaveTracker[[#This Row],[Type of Leave]]</f>
        <v>1 SL</v>
      </c>
      <c r="L1511" s="23">
        <f ca="1">NETWORKDAYS(LeaveTracker[[#This Row],[Start Date]],LeaveTracker[[#This Row],[End Date]],lstHolidays)</f>
        <v>1</v>
      </c>
      <c r="M1511" s="27"/>
    </row>
    <row r="1512" spans="1:13" ht="30" customHeight="1" x14ac:dyDescent="0.3">
      <c r="A1512" s="27">
        <v>127</v>
      </c>
      <c r="B1512" s="31">
        <v>43879</v>
      </c>
      <c r="C1512" s="24">
        <v>43818</v>
      </c>
      <c r="D1512" s="19" t="s">
        <v>337</v>
      </c>
      <c r="E1512" s="66" t="str">
        <f>IF(ISBLANK(LeaveTracker[[#This Row],[Employee Name]]),"-----",VLOOKUP(LeaveTracker[[#This Row],[Employee Name]],'List of Employees'!$B$4:$H$767,7))</f>
        <v>COMELEC</v>
      </c>
      <c r="F1512" s="66" t="str">
        <f>IF(ISBLANK(LeaveTracker[[#This Row],[Employee Name]]),"-----",VLOOKUP(LeaveTracker[[#This Row],[Employee Name]],'List of Employees'!$B$4:$H$767,6))</f>
        <v>PERMANENT</v>
      </c>
      <c r="G1512" s="24">
        <v>43818</v>
      </c>
      <c r="H1512" s="24">
        <v>43819</v>
      </c>
      <c r="I1512" s="20" t="s">
        <v>297</v>
      </c>
      <c r="J1512" s="42" t="s">
        <v>1001</v>
      </c>
      <c r="K1512" s="50" t="str">
        <f ca="1">LeaveTracker[[#This Row],[Days]]&amp;" "&amp;LeaveTracker[[#This Row],[Type of Leave]]</f>
        <v>2 OTHER</v>
      </c>
      <c r="L1512" s="23">
        <f ca="1">NETWORKDAYS(LeaveTracker[[#This Row],[Start Date]],LeaveTracker[[#This Row],[End Date]],lstHolidays)</f>
        <v>2</v>
      </c>
      <c r="M1512" s="27"/>
    </row>
    <row r="1513" spans="1:13" ht="30" customHeight="1" x14ac:dyDescent="0.3">
      <c r="A1513" s="27">
        <v>127</v>
      </c>
      <c r="B1513" s="31">
        <v>43879</v>
      </c>
      <c r="C1513" s="24">
        <v>43822</v>
      </c>
      <c r="D1513" s="19" t="s">
        <v>337</v>
      </c>
      <c r="E1513" s="66" t="str">
        <f>IF(ISBLANK(LeaveTracker[[#This Row],[Employee Name]]),"-----",VLOOKUP(LeaveTracker[[#This Row],[Employee Name]],'List of Employees'!$B$4:$H$767,7))</f>
        <v>COMELEC</v>
      </c>
      <c r="F1513" s="66" t="str">
        <f>IF(ISBLANK(LeaveTracker[[#This Row],[Employee Name]]),"-----",VLOOKUP(LeaveTracker[[#This Row],[Employee Name]],'List of Employees'!$B$4:$H$767,6))</f>
        <v>PERMANENT</v>
      </c>
      <c r="G1513" s="24">
        <v>43822</v>
      </c>
      <c r="H1513" s="24">
        <v>43822</v>
      </c>
      <c r="I1513" s="20" t="s">
        <v>297</v>
      </c>
      <c r="J1513" s="42" t="s">
        <v>1001</v>
      </c>
      <c r="K1513" s="50" t="str">
        <f ca="1">LeaveTracker[[#This Row],[Days]]&amp;" "&amp;LeaveTracker[[#This Row],[Type of Leave]]</f>
        <v>1 OTHER</v>
      </c>
      <c r="L1513" s="23">
        <f ca="1">NETWORKDAYS(LeaveTracker[[#This Row],[Start Date]],LeaveTracker[[#This Row],[End Date]],lstHolidays)</f>
        <v>1</v>
      </c>
      <c r="M1513" s="27"/>
    </row>
    <row r="1514" spans="1:13" ht="30" customHeight="1" x14ac:dyDescent="0.3">
      <c r="A1514" s="27">
        <v>127</v>
      </c>
      <c r="B1514" s="31">
        <v>43879</v>
      </c>
      <c r="C1514" s="24">
        <v>43825</v>
      </c>
      <c r="D1514" s="19" t="s">
        <v>337</v>
      </c>
      <c r="E1514" s="66" t="str">
        <f>IF(ISBLANK(LeaveTracker[[#This Row],[Employee Name]]),"-----",VLOOKUP(LeaveTracker[[#This Row],[Employee Name]],'List of Employees'!$B$4:$H$767,7))</f>
        <v>COMELEC</v>
      </c>
      <c r="F1514" s="66" t="str">
        <f>IF(ISBLANK(LeaveTracker[[#This Row],[Employee Name]]),"-----",VLOOKUP(LeaveTracker[[#This Row],[Employee Name]],'List of Employees'!$B$4:$H$767,6))</f>
        <v>PERMANENT</v>
      </c>
      <c r="G1514" s="24">
        <v>43825</v>
      </c>
      <c r="H1514" s="24">
        <v>43826</v>
      </c>
      <c r="I1514" s="20" t="s">
        <v>297</v>
      </c>
      <c r="J1514" s="42" t="s">
        <v>1001</v>
      </c>
      <c r="K1514" s="50" t="str">
        <f ca="1">LeaveTracker[[#This Row],[Days]]&amp;" "&amp;LeaveTracker[[#This Row],[Type of Leave]]</f>
        <v>2 OTHER</v>
      </c>
      <c r="L1514" s="23">
        <f ca="1">NETWORKDAYS(LeaveTracker[[#This Row],[Start Date]],LeaveTracker[[#This Row],[End Date]],lstHolidays)</f>
        <v>2</v>
      </c>
      <c r="M1514" s="27"/>
    </row>
    <row r="1515" spans="1:13" ht="30" customHeight="1" x14ac:dyDescent="0.3">
      <c r="A1515" s="27">
        <v>128</v>
      </c>
      <c r="B1515" s="31">
        <v>43879</v>
      </c>
      <c r="C1515" s="31">
        <v>43812</v>
      </c>
      <c r="D1515" s="19" t="s">
        <v>179</v>
      </c>
      <c r="E1515" s="66" t="str">
        <f>IF(ISBLANK(LeaveTracker[[#This Row],[Employee Name]]),"-----",VLOOKUP(LeaveTracker[[#This Row],[Employee Name]],'List of Employees'!$B$4:$H$767,7))</f>
        <v>DOE</v>
      </c>
      <c r="F1515" s="66" t="str">
        <f>IF(ISBLANK(LeaveTracker[[#This Row],[Employee Name]]),"-----",VLOOKUP(LeaveTracker[[#This Row],[Employee Name]],'List of Employees'!$B$4:$H$767,6))</f>
        <v>PERMANENT</v>
      </c>
      <c r="G1515" s="24">
        <v>43817</v>
      </c>
      <c r="H1515" s="24">
        <v>43819</v>
      </c>
      <c r="I1515" s="20" t="s">
        <v>82</v>
      </c>
      <c r="K1515" s="50" t="str">
        <f ca="1">LeaveTracker[[#This Row],[Days]]&amp;" "&amp;LeaveTracker[[#This Row],[Type of Leave]]</f>
        <v>3 VL</v>
      </c>
      <c r="L1515" s="23">
        <f ca="1">NETWORKDAYS(LeaveTracker[[#This Row],[Start Date]],LeaveTracker[[#This Row],[End Date]],lstHolidays)</f>
        <v>3</v>
      </c>
      <c r="M1515" s="27"/>
    </row>
    <row r="1516" spans="1:13" ht="30" customHeight="1" x14ac:dyDescent="0.3">
      <c r="A1516" s="27">
        <v>128</v>
      </c>
      <c r="B1516" s="31">
        <v>43879</v>
      </c>
      <c r="C1516" s="31">
        <v>43812</v>
      </c>
      <c r="D1516" s="20" t="s">
        <v>179</v>
      </c>
      <c r="E1516" s="66" t="str">
        <f>IF(ISBLANK(LeaveTracker[[#This Row],[Employee Name]]),"-----",VLOOKUP(LeaveTracker[[#This Row],[Employee Name]],'List of Employees'!$B$4:$H$767,7))</f>
        <v>DOE</v>
      </c>
      <c r="F1516" s="66" t="str">
        <f>IF(ISBLANK(LeaveTracker[[#This Row],[Employee Name]]),"-----",VLOOKUP(LeaveTracker[[#This Row],[Employee Name]],'List of Employees'!$B$4:$H$767,6))</f>
        <v>PERMANENT</v>
      </c>
      <c r="G1516" s="24">
        <v>43815</v>
      </c>
      <c r="H1516" s="24">
        <v>43816</v>
      </c>
      <c r="I1516" s="20" t="s">
        <v>82</v>
      </c>
      <c r="K1516" s="50" t="str">
        <f ca="1">LeaveTracker[[#This Row],[Days]]&amp;" "&amp;LeaveTracker[[#This Row],[Type of Leave]]</f>
        <v>2 VL</v>
      </c>
      <c r="L1516" s="23">
        <f ca="1">NETWORKDAYS(LeaveTracker[[#This Row],[Start Date]],LeaveTracker[[#This Row],[End Date]],lstHolidays)</f>
        <v>2</v>
      </c>
      <c r="M1516" s="27"/>
    </row>
    <row r="1517" spans="1:13" ht="30" customHeight="1" x14ac:dyDescent="0.3">
      <c r="A1517" s="27">
        <v>129</v>
      </c>
      <c r="B1517" s="31">
        <v>43879</v>
      </c>
      <c r="C1517" s="31">
        <v>43812</v>
      </c>
      <c r="D1517" s="19" t="s">
        <v>786</v>
      </c>
      <c r="E1517" s="66" t="str">
        <f>IF(ISBLANK(LeaveTracker[[#This Row],[Employee Name]]),"-----",VLOOKUP(LeaveTracker[[#This Row],[Employee Name]],'List of Employees'!$B$4:$H$767,7))</f>
        <v>DEPED</v>
      </c>
      <c r="F1517" s="66" t="str">
        <f>IF(ISBLANK(LeaveTracker[[#This Row],[Employee Name]]),"-----",VLOOKUP(LeaveTracker[[#This Row],[Employee Name]],'List of Employees'!$B$4:$H$767,6))</f>
        <v>PERMANENT</v>
      </c>
      <c r="G1517" s="24">
        <v>43817</v>
      </c>
      <c r="H1517" s="24">
        <v>43819</v>
      </c>
      <c r="I1517" s="20" t="s">
        <v>297</v>
      </c>
      <c r="J1517" s="42" t="s">
        <v>1001</v>
      </c>
      <c r="K1517" s="50" t="str">
        <f ca="1">LeaveTracker[[#This Row],[Days]]&amp;" "&amp;LeaveTracker[[#This Row],[Type of Leave]]</f>
        <v>3 OTHER</v>
      </c>
      <c r="L1517" s="23">
        <f ca="1">NETWORKDAYS(LeaveTracker[[#This Row],[Start Date]],LeaveTracker[[#This Row],[End Date]],lstHolidays)</f>
        <v>3</v>
      </c>
      <c r="M1517" s="27"/>
    </row>
    <row r="1518" spans="1:13" ht="30" customHeight="1" x14ac:dyDescent="0.3">
      <c r="A1518" s="27">
        <v>129</v>
      </c>
      <c r="B1518" s="31">
        <v>43879</v>
      </c>
      <c r="C1518" s="31">
        <v>43812</v>
      </c>
      <c r="D1518" s="19" t="s">
        <v>786</v>
      </c>
      <c r="E1518" s="66" t="str">
        <f>IF(ISBLANK(LeaveTracker[[#This Row],[Employee Name]]),"-----",VLOOKUP(LeaveTracker[[#This Row],[Employee Name]],'List of Employees'!$B$4:$H$767,7))</f>
        <v>DEPED</v>
      </c>
      <c r="F1518" s="66" t="str">
        <f>IF(ISBLANK(LeaveTracker[[#This Row],[Employee Name]]),"-----",VLOOKUP(LeaveTracker[[#This Row],[Employee Name]],'List of Employees'!$B$4:$H$767,6))</f>
        <v>PERMANENT</v>
      </c>
      <c r="G1518" s="24">
        <v>43825</v>
      </c>
      <c r="H1518" s="24">
        <v>43826</v>
      </c>
      <c r="I1518" s="20" t="s">
        <v>297</v>
      </c>
      <c r="J1518" s="42" t="s">
        <v>1001</v>
      </c>
      <c r="K1518" s="50" t="str">
        <f ca="1">LeaveTracker[[#This Row],[Days]]&amp;" "&amp;LeaveTracker[[#This Row],[Type of Leave]]</f>
        <v>2 OTHER</v>
      </c>
      <c r="L1518" s="23">
        <f ca="1">NETWORKDAYS(LeaveTracker[[#This Row],[Start Date]],LeaveTracker[[#This Row],[End Date]],lstHolidays)</f>
        <v>2</v>
      </c>
      <c r="M1518" s="27"/>
    </row>
    <row r="1519" spans="1:13" ht="30" customHeight="1" x14ac:dyDescent="0.3">
      <c r="A1519" s="27">
        <v>130</v>
      </c>
      <c r="B1519" s="31">
        <v>43879</v>
      </c>
      <c r="C1519" s="31">
        <v>43816</v>
      </c>
      <c r="D1519" s="19" t="s">
        <v>754</v>
      </c>
      <c r="E1519" s="66" t="str">
        <f>IF(ISBLANK(LeaveTracker[[#This Row],[Employee Name]]),"-----",VLOOKUP(LeaveTracker[[#This Row],[Employee Name]],'List of Employees'!$B$4:$H$767,7))</f>
        <v>ASSESSORS OFFICE</v>
      </c>
      <c r="F1519" s="66" t="str">
        <f>IF(ISBLANK(LeaveTracker[[#This Row],[Employee Name]]),"-----",VLOOKUP(LeaveTracker[[#This Row],[Employee Name]],'List of Employees'!$B$4:$H$767,6))</f>
        <v>PERMANENT</v>
      </c>
      <c r="G1519" s="24">
        <v>43826</v>
      </c>
      <c r="H1519" s="24">
        <v>43826</v>
      </c>
      <c r="I1519" s="20" t="s">
        <v>297</v>
      </c>
      <c r="J1519" s="42" t="s">
        <v>105</v>
      </c>
      <c r="K1519" s="50" t="str">
        <f ca="1">LeaveTracker[[#This Row],[Days]]&amp;" "&amp;LeaveTracker[[#This Row],[Type of Leave]]</f>
        <v>1 OTHER</v>
      </c>
      <c r="L1519" s="23">
        <f ca="1">NETWORKDAYS(LeaveTracker[[#This Row],[Start Date]],LeaveTracker[[#This Row],[End Date]],lstHolidays)</f>
        <v>1</v>
      </c>
      <c r="M1519" s="27"/>
    </row>
    <row r="1520" spans="1:13" ht="30" customHeight="1" x14ac:dyDescent="0.3">
      <c r="A1520" s="27">
        <v>131</v>
      </c>
      <c r="B1520" s="31">
        <v>43879</v>
      </c>
      <c r="C1520" s="31">
        <v>43818</v>
      </c>
      <c r="D1520" s="19" t="s">
        <v>654</v>
      </c>
      <c r="E1520" s="66" t="str">
        <f>IF(ISBLANK(LeaveTracker[[#This Row],[Employee Name]]),"-----",VLOOKUP(LeaveTracker[[#This Row],[Employee Name]],'List of Employees'!$B$4:$H$767,7))</f>
        <v>ASSESSORS OFFICE</v>
      </c>
      <c r="F1520" s="66" t="str">
        <f>IF(ISBLANK(LeaveTracker[[#This Row],[Employee Name]]),"-----",VLOOKUP(LeaveTracker[[#This Row],[Employee Name]],'List of Employees'!$B$4:$H$767,6))</f>
        <v>PERMANENT</v>
      </c>
      <c r="G1520" s="24">
        <v>43816</v>
      </c>
      <c r="H1520" s="24">
        <v>43816</v>
      </c>
      <c r="I1520" s="20" t="s">
        <v>81</v>
      </c>
      <c r="K1520" s="50" t="str">
        <f ca="1">LeaveTracker[[#This Row],[Days]]&amp;" "&amp;LeaveTracker[[#This Row],[Type of Leave]]</f>
        <v>1 SL</v>
      </c>
      <c r="L1520" s="23">
        <f ca="1">NETWORKDAYS(LeaveTracker[[#This Row],[Start Date]],LeaveTracker[[#This Row],[End Date]],lstHolidays)</f>
        <v>1</v>
      </c>
      <c r="M1520" s="27"/>
    </row>
    <row r="1521" spans="1:13" ht="30" customHeight="1" x14ac:dyDescent="0.3">
      <c r="A1521" s="27">
        <v>132</v>
      </c>
      <c r="B1521" s="31">
        <v>43879</v>
      </c>
      <c r="C1521" s="31">
        <v>43822</v>
      </c>
      <c r="D1521" s="19" t="s">
        <v>463</v>
      </c>
      <c r="E1521" s="66" t="str">
        <f>IF(ISBLANK(LeaveTracker[[#This Row],[Employee Name]]),"-----",VLOOKUP(LeaveTracker[[#This Row],[Employee Name]],'List of Employees'!$B$4:$H$767,7))</f>
        <v>ASSESSORS OFFICE</v>
      </c>
      <c r="F1521" s="66" t="str">
        <f>IF(ISBLANK(LeaveTracker[[#This Row],[Employee Name]]),"-----",VLOOKUP(LeaveTracker[[#This Row],[Employee Name]],'List of Employees'!$B$4:$H$767,6))</f>
        <v>PERMANENT</v>
      </c>
      <c r="G1521" s="24">
        <v>43817</v>
      </c>
      <c r="H1521" s="24">
        <v>43819</v>
      </c>
      <c r="I1521" s="20" t="s">
        <v>297</v>
      </c>
      <c r="K1521" s="50" t="str">
        <f ca="1">LeaveTracker[[#This Row],[Days]]&amp;" "&amp;LeaveTracker[[#This Row],[Type of Leave]]</f>
        <v>3 OTHER</v>
      </c>
      <c r="L1521" s="23">
        <f ca="1">NETWORKDAYS(LeaveTracker[[#This Row],[Start Date]],LeaveTracker[[#This Row],[End Date]],lstHolidays)</f>
        <v>3</v>
      </c>
      <c r="M1521" s="27"/>
    </row>
    <row r="1522" spans="1:13" ht="30" customHeight="1" x14ac:dyDescent="0.3">
      <c r="A1522" s="27">
        <v>133</v>
      </c>
      <c r="B1522" s="31">
        <v>43879</v>
      </c>
      <c r="C1522" s="31">
        <v>43812</v>
      </c>
      <c r="D1522" s="20" t="s">
        <v>463</v>
      </c>
      <c r="E1522" s="66" t="str">
        <f>IF(ISBLANK(LeaveTracker[[#This Row],[Employee Name]]),"-----",VLOOKUP(LeaveTracker[[#This Row],[Employee Name]],'List of Employees'!$B$4:$H$767,7))</f>
        <v>ASSESSORS OFFICE</v>
      </c>
      <c r="F1522" s="66" t="str">
        <f>IF(ISBLANK(LeaveTracker[[#This Row],[Employee Name]]),"-----",VLOOKUP(LeaveTracker[[#This Row],[Employee Name]],'List of Employees'!$B$4:$H$767,6))</f>
        <v>PERMANENT</v>
      </c>
      <c r="G1522" s="24">
        <v>43809</v>
      </c>
      <c r="H1522" s="24">
        <v>43811</v>
      </c>
      <c r="I1522" s="20" t="s">
        <v>81</v>
      </c>
      <c r="K1522" s="50" t="str">
        <f ca="1">LeaveTracker[[#This Row],[Days]]&amp;" "&amp;LeaveTracker[[#This Row],[Type of Leave]]</f>
        <v>3 SL</v>
      </c>
      <c r="L1522" s="23">
        <f ca="1">NETWORKDAYS(LeaveTracker[[#This Row],[Start Date]],LeaveTracker[[#This Row],[End Date]],lstHolidays)</f>
        <v>3</v>
      </c>
      <c r="M1522" s="27"/>
    </row>
    <row r="1523" spans="1:13" ht="30" customHeight="1" x14ac:dyDescent="0.3">
      <c r="A1523" s="27">
        <v>134</v>
      </c>
      <c r="B1523" s="31">
        <v>43879</v>
      </c>
      <c r="C1523" s="31">
        <v>43794</v>
      </c>
      <c r="D1523" s="19" t="s">
        <v>788</v>
      </c>
      <c r="E1523" s="66" t="str">
        <f>IF(ISBLANK(LeaveTracker[[#This Row],[Employee Name]]),"-----",VLOOKUP(LeaveTracker[[#This Row],[Employee Name]],'List of Employees'!$B$4:$H$767,7))</f>
        <v>CENRO</v>
      </c>
      <c r="F1523" s="66" t="str">
        <f>IF(ISBLANK(LeaveTracker[[#This Row],[Employee Name]]),"-----",VLOOKUP(LeaveTracker[[#This Row],[Employee Name]],'List of Employees'!$B$4:$H$767,6))</f>
        <v>PERMANENT</v>
      </c>
      <c r="G1523" s="24">
        <v>43792</v>
      </c>
      <c r="H1523" s="24">
        <v>43793</v>
      </c>
      <c r="I1523" s="20" t="s">
        <v>81</v>
      </c>
      <c r="K1523" s="50" t="str">
        <f ca="1">LeaveTracker[[#This Row],[Days]]&amp;" "&amp;LeaveTracker[[#This Row],[Type of Leave]]</f>
        <v>0 SL</v>
      </c>
      <c r="L1523" s="23">
        <f ca="1">NETWORKDAYS(LeaveTracker[[#This Row],[Start Date]],LeaveTracker[[#This Row],[End Date]],lstHolidays)</f>
        <v>0</v>
      </c>
      <c r="M1523" s="27"/>
    </row>
    <row r="1524" spans="1:13" ht="30" customHeight="1" x14ac:dyDescent="0.3">
      <c r="A1524" s="27">
        <v>135</v>
      </c>
      <c r="B1524" s="31">
        <v>43879</v>
      </c>
      <c r="C1524" s="31">
        <v>43783</v>
      </c>
      <c r="D1524" s="19" t="s">
        <v>790</v>
      </c>
      <c r="E1524" s="66" t="str">
        <f>IF(ISBLANK(LeaveTracker[[#This Row],[Employee Name]]),"-----",VLOOKUP(LeaveTracker[[#This Row],[Employee Name]],'List of Employees'!$B$4:$H$767,7))</f>
        <v>CENRO</v>
      </c>
      <c r="F1524" s="66" t="str">
        <f>IF(ISBLANK(LeaveTracker[[#This Row],[Employee Name]]),"-----",VLOOKUP(LeaveTracker[[#This Row],[Employee Name]],'List of Employees'!$B$4:$H$767,6))</f>
        <v>PERMANENT</v>
      </c>
      <c r="G1524" s="24">
        <v>43780</v>
      </c>
      <c r="H1524" s="24">
        <v>43782</v>
      </c>
      <c r="I1524" s="20" t="s">
        <v>81</v>
      </c>
      <c r="K1524" s="50" t="str">
        <f ca="1">LeaveTracker[[#This Row],[Days]]&amp;" "&amp;LeaveTracker[[#This Row],[Type of Leave]]</f>
        <v>3 SL</v>
      </c>
      <c r="L1524" s="23">
        <f ca="1">NETWORKDAYS(LeaveTracker[[#This Row],[Start Date]],LeaveTracker[[#This Row],[End Date]],lstHolidays)</f>
        <v>3</v>
      </c>
      <c r="M1524" s="27"/>
    </row>
    <row r="1525" spans="1:13" ht="30" customHeight="1" x14ac:dyDescent="0.3">
      <c r="A1525" s="27">
        <v>136</v>
      </c>
      <c r="B1525" s="31">
        <v>43879</v>
      </c>
      <c r="C1525" s="31">
        <v>43786</v>
      </c>
      <c r="D1525" s="19" t="s">
        <v>289</v>
      </c>
      <c r="E1525" s="66" t="str">
        <f>IF(ISBLANK(LeaveTracker[[#This Row],[Employee Name]]),"-----",VLOOKUP(LeaveTracker[[#This Row],[Employee Name]],'List of Employees'!$B$4:$H$767,7))</f>
        <v>CENRO</v>
      </c>
      <c r="F1525" s="66" t="str">
        <f>IF(ISBLANK(LeaveTracker[[#This Row],[Employee Name]]),"-----",VLOOKUP(LeaveTracker[[#This Row],[Employee Name]],'List of Employees'!$B$4:$H$767,6))</f>
        <v>PERMANENT</v>
      </c>
      <c r="G1525" s="24">
        <v>43775</v>
      </c>
      <c r="H1525" s="24">
        <v>43775</v>
      </c>
      <c r="I1525" s="20" t="s">
        <v>81</v>
      </c>
      <c r="K1525" s="50" t="str">
        <f ca="1">LeaveTracker[[#This Row],[Days]]&amp;" "&amp;LeaveTracker[[#This Row],[Type of Leave]]</f>
        <v>1 SL</v>
      </c>
      <c r="L1525" s="23">
        <f ca="1">NETWORKDAYS(LeaveTracker[[#This Row],[Start Date]],LeaveTracker[[#This Row],[End Date]],lstHolidays)</f>
        <v>1</v>
      </c>
      <c r="M1525" s="27"/>
    </row>
    <row r="1526" spans="1:13" ht="30" customHeight="1" x14ac:dyDescent="0.3">
      <c r="A1526" s="27">
        <v>136</v>
      </c>
      <c r="B1526" s="31">
        <v>43879</v>
      </c>
      <c r="C1526" s="31">
        <v>43786</v>
      </c>
      <c r="D1526" s="19" t="s">
        <v>289</v>
      </c>
      <c r="E1526" s="66" t="str">
        <f>IF(ISBLANK(LeaveTracker[[#This Row],[Employee Name]]),"-----",VLOOKUP(LeaveTracker[[#This Row],[Employee Name]],'List of Employees'!$B$4:$H$767,7))</f>
        <v>CENRO</v>
      </c>
      <c r="F1526" s="66" t="str">
        <f>IF(ISBLANK(LeaveTracker[[#This Row],[Employee Name]]),"-----",VLOOKUP(LeaveTracker[[#This Row],[Employee Name]],'List of Employees'!$B$4:$H$767,6))</f>
        <v>PERMANENT</v>
      </c>
      <c r="G1526" s="24">
        <v>43778</v>
      </c>
      <c r="H1526" s="24">
        <v>43782</v>
      </c>
      <c r="I1526" s="20" t="s">
        <v>81</v>
      </c>
      <c r="K1526" s="50" t="str">
        <f ca="1">LeaveTracker[[#This Row],[Days]]&amp;" "&amp;LeaveTracker[[#This Row],[Type of Leave]]</f>
        <v>3 SL</v>
      </c>
      <c r="L1526" s="23">
        <f ca="1">NETWORKDAYS(LeaveTracker[[#This Row],[Start Date]],LeaveTracker[[#This Row],[End Date]],lstHolidays)</f>
        <v>3</v>
      </c>
      <c r="M1526" s="27"/>
    </row>
    <row r="1527" spans="1:13" ht="30" customHeight="1" x14ac:dyDescent="0.3">
      <c r="A1527" s="27">
        <v>136</v>
      </c>
      <c r="B1527" s="31">
        <v>43879</v>
      </c>
      <c r="C1527" s="31">
        <v>43786</v>
      </c>
      <c r="D1527" s="19" t="s">
        <v>289</v>
      </c>
      <c r="E1527" s="66" t="str">
        <f>IF(ISBLANK(LeaveTracker[[#This Row],[Employee Name]]),"-----",VLOOKUP(LeaveTracker[[#This Row],[Employee Name]],'List of Employees'!$B$4:$H$767,7))</f>
        <v>CENRO</v>
      </c>
      <c r="F1527" s="66" t="str">
        <f>IF(ISBLANK(LeaveTracker[[#This Row],[Employee Name]]),"-----",VLOOKUP(LeaveTracker[[#This Row],[Employee Name]],'List of Employees'!$B$4:$H$767,6))</f>
        <v>PERMANENT</v>
      </c>
      <c r="G1527" s="24">
        <v>43785</v>
      </c>
      <c r="H1527" s="24">
        <v>43785</v>
      </c>
      <c r="I1527" s="20" t="s">
        <v>81</v>
      </c>
      <c r="K1527" s="50" t="str">
        <f ca="1">LeaveTracker[[#This Row],[Days]]&amp;" "&amp;LeaveTracker[[#This Row],[Type of Leave]]</f>
        <v>0 SL</v>
      </c>
      <c r="L1527" s="23">
        <f ca="1">NETWORKDAYS(LeaveTracker[[#This Row],[Start Date]],LeaveTracker[[#This Row],[End Date]],lstHolidays)</f>
        <v>0</v>
      </c>
      <c r="M1527" s="27"/>
    </row>
    <row r="1528" spans="1:13" ht="30" customHeight="1" x14ac:dyDescent="0.3">
      <c r="A1528" s="27">
        <v>137</v>
      </c>
      <c r="B1528" s="31">
        <v>43879</v>
      </c>
      <c r="C1528" s="31">
        <v>43801</v>
      </c>
      <c r="D1528" s="20" t="s">
        <v>289</v>
      </c>
      <c r="E1528" s="66" t="str">
        <f>IF(ISBLANK(LeaveTracker[[#This Row],[Employee Name]]),"-----",VLOOKUP(LeaveTracker[[#This Row],[Employee Name]],'List of Employees'!$B$4:$H$767,7))</f>
        <v>CENRO</v>
      </c>
      <c r="F1528" s="66" t="str">
        <f>IF(ISBLANK(LeaveTracker[[#This Row],[Employee Name]]),"-----",VLOOKUP(LeaveTracker[[#This Row],[Employee Name]],'List of Employees'!$B$4:$H$767,6))</f>
        <v>PERMANENT</v>
      </c>
      <c r="G1528" s="24">
        <v>43794</v>
      </c>
      <c r="H1528" s="24">
        <v>43798</v>
      </c>
      <c r="I1528" s="20" t="s">
        <v>81</v>
      </c>
      <c r="K1528" s="50" t="str">
        <f ca="1">LeaveTracker[[#This Row],[Days]]&amp;" "&amp;LeaveTracker[[#This Row],[Type of Leave]]</f>
        <v>5 SL</v>
      </c>
      <c r="L1528" s="23">
        <f ca="1">NETWORKDAYS(LeaveTracker[[#This Row],[Start Date]],LeaveTracker[[#This Row],[End Date]],lstHolidays)</f>
        <v>5</v>
      </c>
      <c r="M1528" s="27"/>
    </row>
    <row r="1529" spans="1:13" ht="30" customHeight="1" x14ac:dyDescent="0.3">
      <c r="A1529" s="27">
        <v>138</v>
      </c>
      <c r="B1529" s="31">
        <v>43879</v>
      </c>
      <c r="C1529" s="31">
        <v>43805</v>
      </c>
      <c r="D1529" s="19" t="s">
        <v>791</v>
      </c>
      <c r="E1529" s="66" t="str">
        <f>IF(ISBLANK(LeaveTracker[[#This Row],[Employee Name]]),"-----",VLOOKUP(LeaveTracker[[#This Row],[Employee Name]],'List of Employees'!$B$4:$H$767,7))</f>
        <v>CEO</v>
      </c>
      <c r="F1529" s="66" t="str">
        <f>IF(ISBLANK(LeaveTracker[[#This Row],[Employee Name]]),"-----",VLOOKUP(LeaveTracker[[#This Row],[Employee Name]],'List of Employees'!$B$4:$H$767,6))</f>
        <v>PERMANENT</v>
      </c>
      <c r="G1529" s="24">
        <v>43815</v>
      </c>
      <c r="H1529" s="24">
        <v>43819</v>
      </c>
      <c r="I1529" s="20" t="s">
        <v>82</v>
      </c>
      <c r="K1529" s="50" t="str">
        <f ca="1">LeaveTracker[[#This Row],[Days]]&amp;" "&amp;LeaveTracker[[#This Row],[Type of Leave]]</f>
        <v>5 VL</v>
      </c>
      <c r="L1529" s="23">
        <f ca="1">NETWORKDAYS(LeaveTracker[[#This Row],[Start Date]],LeaveTracker[[#This Row],[End Date]],lstHolidays)</f>
        <v>5</v>
      </c>
      <c r="M1529" s="27"/>
    </row>
    <row r="1530" spans="1:13" ht="30" customHeight="1" x14ac:dyDescent="0.3">
      <c r="A1530" s="27">
        <v>139</v>
      </c>
      <c r="B1530" s="31">
        <v>43879</v>
      </c>
      <c r="C1530" s="31">
        <v>43787</v>
      </c>
      <c r="D1530" s="20" t="s">
        <v>791</v>
      </c>
      <c r="E1530" s="66" t="str">
        <f>IF(ISBLANK(LeaveTracker[[#This Row],[Employee Name]]),"-----",VLOOKUP(LeaveTracker[[#This Row],[Employee Name]],'List of Employees'!$B$4:$H$767,7))</f>
        <v>CEO</v>
      </c>
      <c r="F1530" s="66" t="str">
        <f>IF(ISBLANK(LeaveTracker[[#This Row],[Employee Name]]),"-----",VLOOKUP(LeaveTracker[[#This Row],[Employee Name]],'List of Employees'!$B$4:$H$767,6))</f>
        <v>PERMANENT</v>
      </c>
      <c r="G1530" s="24">
        <v>43783</v>
      </c>
      <c r="H1530" s="24">
        <v>43784</v>
      </c>
      <c r="I1530" s="20" t="s">
        <v>81</v>
      </c>
      <c r="K1530" s="50" t="str">
        <f ca="1">LeaveTracker[[#This Row],[Days]]&amp;" "&amp;LeaveTracker[[#This Row],[Type of Leave]]</f>
        <v>2 SL</v>
      </c>
      <c r="L1530" s="23">
        <f ca="1">NETWORKDAYS(LeaveTracker[[#This Row],[Start Date]],LeaveTracker[[#This Row],[End Date]],lstHolidays)</f>
        <v>2</v>
      </c>
      <c r="M1530" s="27"/>
    </row>
    <row r="1531" spans="1:13" ht="30" customHeight="1" x14ac:dyDescent="0.3">
      <c r="A1531" s="27">
        <v>140</v>
      </c>
      <c r="B1531" s="31">
        <v>43879</v>
      </c>
      <c r="C1531" s="31">
        <v>43819</v>
      </c>
      <c r="D1531" s="19" t="s">
        <v>227</v>
      </c>
      <c r="E1531" s="66" t="str">
        <f>IF(ISBLANK(LeaveTracker[[#This Row],[Employee Name]]),"-----",VLOOKUP(LeaveTracker[[#This Row],[Employee Name]],'List of Employees'!$B$4:$H$767,7))</f>
        <v>CSWDO</v>
      </c>
      <c r="F1531" s="66" t="str">
        <f>IF(ISBLANK(LeaveTracker[[#This Row],[Employee Name]]),"-----",VLOOKUP(LeaveTracker[[#This Row],[Employee Name]],'List of Employees'!$B$4:$H$767,6))</f>
        <v>PERMANENT</v>
      </c>
      <c r="G1531" s="24">
        <v>43815</v>
      </c>
      <c r="H1531" s="24">
        <v>43816</v>
      </c>
      <c r="I1531" s="20" t="s">
        <v>81</v>
      </c>
      <c r="K1531" s="50" t="str">
        <f ca="1">LeaveTracker[[#This Row],[Days]]&amp;" "&amp;LeaveTracker[[#This Row],[Type of Leave]]</f>
        <v>2 SL</v>
      </c>
      <c r="L1531" s="23">
        <f ca="1">NETWORKDAYS(LeaveTracker[[#This Row],[Start Date]],LeaveTracker[[#This Row],[End Date]],lstHolidays)</f>
        <v>2</v>
      </c>
      <c r="M1531" s="27"/>
    </row>
    <row r="1532" spans="1:13" ht="30" customHeight="1" x14ac:dyDescent="0.3">
      <c r="A1532" s="27">
        <v>140</v>
      </c>
      <c r="B1532" s="31">
        <v>43879</v>
      </c>
      <c r="C1532" s="31">
        <v>43819</v>
      </c>
      <c r="D1532" s="19" t="s">
        <v>227</v>
      </c>
      <c r="E1532" s="66" t="str">
        <f>IF(ISBLANK(LeaveTracker[[#This Row],[Employee Name]]),"-----",VLOOKUP(LeaveTracker[[#This Row],[Employee Name]],'List of Employees'!$B$4:$H$767,7))</f>
        <v>CSWDO</v>
      </c>
      <c r="F1532" s="66" t="str">
        <f>IF(ISBLANK(LeaveTracker[[#This Row],[Employee Name]]),"-----",VLOOKUP(LeaveTracker[[#This Row],[Employee Name]],'List of Employees'!$B$4:$H$767,6))</f>
        <v>PERMANENT</v>
      </c>
      <c r="G1532" s="24">
        <v>43818</v>
      </c>
      <c r="H1532" s="24">
        <v>43818</v>
      </c>
      <c r="I1532" s="20" t="s">
        <v>81</v>
      </c>
      <c r="K1532" s="50" t="str">
        <f ca="1">LeaveTracker[[#This Row],[Days]]&amp;" "&amp;LeaveTracker[[#This Row],[Type of Leave]]</f>
        <v>1 SL</v>
      </c>
      <c r="L1532" s="23">
        <f ca="1">NETWORKDAYS(LeaveTracker[[#This Row],[Start Date]],LeaveTracker[[#This Row],[End Date]],lstHolidays)</f>
        <v>1</v>
      </c>
      <c r="M1532" s="27"/>
    </row>
    <row r="1533" spans="1:13" ht="30" customHeight="1" x14ac:dyDescent="0.3">
      <c r="A1533" s="27">
        <v>141</v>
      </c>
      <c r="B1533" s="31">
        <v>43879</v>
      </c>
      <c r="C1533" s="31">
        <v>43833</v>
      </c>
      <c r="D1533" s="19" t="s">
        <v>795</v>
      </c>
      <c r="E1533" s="66" t="str">
        <f>IF(ISBLANK(LeaveTracker[[#This Row],[Employee Name]]),"-----",VLOOKUP(LeaveTracker[[#This Row],[Employee Name]],'List of Employees'!$B$4:$H$767,7))</f>
        <v>ONT</v>
      </c>
      <c r="F1533" s="66" t="str">
        <f>IF(ISBLANK(LeaveTracker[[#This Row],[Employee Name]]),"-----",VLOOKUP(LeaveTracker[[#This Row],[Employee Name]],'List of Employees'!$B$4:$H$767,6))</f>
        <v>PERMANENT</v>
      </c>
      <c r="G1533" s="24">
        <v>43832</v>
      </c>
      <c r="H1533" s="24">
        <v>43832</v>
      </c>
      <c r="I1533" s="20" t="s">
        <v>81</v>
      </c>
      <c r="K1533" s="50" t="str">
        <f ca="1">LeaveTracker[[#This Row],[Days]]&amp;" "&amp;LeaveTracker[[#This Row],[Type of Leave]]</f>
        <v>1 SL</v>
      </c>
      <c r="L1533" s="23">
        <f ca="1">NETWORKDAYS(LeaveTracker[[#This Row],[Start Date]],LeaveTracker[[#This Row],[End Date]],lstHolidays)</f>
        <v>1</v>
      </c>
      <c r="M1533" s="27"/>
    </row>
    <row r="1534" spans="1:13" ht="30" customHeight="1" x14ac:dyDescent="0.3">
      <c r="A1534" s="27">
        <v>142</v>
      </c>
      <c r="B1534" s="31">
        <v>43879</v>
      </c>
      <c r="C1534" s="31">
        <v>43801</v>
      </c>
      <c r="D1534" s="20" t="s">
        <v>795</v>
      </c>
      <c r="E1534" s="66" t="str">
        <f>IF(ISBLANK(LeaveTracker[[#This Row],[Employee Name]]),"-----",VLOOKUP(LeaveTracker[[#This Row],[Employee Name]],'List of Employees'!$B$4:$H$767,7))</f>
        <v>ONT</v>
      </c>
      <c r="F1534" s="66" t="str">
        <f>IF(ISBLANK(LeaveTracker[[#This Row],[Employee Name]]),"-----",VLOOKUP(LeaveTracker[[#This Row],[Employee Name]],'List of Employees'!$B$4:$H$767,6))</f>
        <v>PERMANENT</v>
      </c>
      <c r="G1534" s="24">
        <v>43830</v>
      </c>
      <c r="H1534" s="24">
        <v>43830</v>
      </c>
      <c r="I1534" s="20" t="s">
        <v>82</v>
      </c>
      <c r="K1534" s="50" t="str">
        <f ca="1">LeaveTracker[[#This Row],[Days]]&amp;" "&amp;LeaveTracker[[#This Row],[Type of Leave]]</f>
        <v>1 VL</v>
      </c>
      <c r="L1534" s="23">
        <f ca="1">NETWORKDAYS(LeaveTracker[[#This Row],[Start Date]],LeaveTracker[[#This Row],[End Date]],lstHolidays)</f>
        <v>1</v>
      </c>
      <c r="M1534" s="27"/>
    </row>
    <row r="1535" spans="1:13" ht="30" customHeight="1" x14ac:dyDescent="0.3">
      <c r="A1535" s="27">
        <v>143</v>
      </c>
      <c r="B1535" s="31">
        <v>43879</v>
      </c>
      <c r="C1535" s="31">
        <v>43811</v>
      </c>
      <c r="D1535" s="19" t="s">
        <v>188</v>
      </c>
      <c r="E1535" s="66" t="str">
        <f>IF(ISBLANK(LeaveTracker[[#This Row],[Employee Name]]),"-----",VLOOKUP(LeaveTracker[[#This Row],[Employee Name]],'List of Employees'!$B$4:$H$767,7))</f>
        <v>ONT</v>
      </c>
      <c r="F1535" s="66" t="str">
        <f>IF(ISBLANK(LeaveTracker[[#This Row],[Employee Name]]),"-----",VLOOKUP(LeaveTracker[[#This Row],[Employee Name]],'List of Employees'!$B$4:$H$767,6))</f>
        <v>PERMANENT</v>
      </c>
      <c r="G1535" s="24">
        <v>43826</v>
      </c>
      <c r="H1535" s="24">
        <v>43826</v>
      </c>
      <c r="I1535" s="20" t="s">
        <v>297</v>
      </c>
      <c r="J1535" s="42" t="s">
        <v>752</v>
      </c>
      <c r="K1535" s="50" t="str">
        <f ca="1">LeaveTracker[[#This Row],[Days]]&amp;" "&amp;LeaveTracker[[#This Row],[Type of Leave]]</f>
        <v>1 OTHER</v>
      </c>
      <c r="L1535" s="23">
        <f ca="1">NETWORKDAYS(LeaveTracker[[#This Row],[Start Date]],LeaveTracker[[#This Row],[End Date]],lstHolidays)</f>
        <v>1</v>
      </c>
      <c r="M1535" s="27"/>
    </row>
    <row r="1536" spans="1:13" ht="30" customHeight="1" x14ac:dyDescent="0.3">
      <c r="A1536" s="27">
        <v>144</v>
      </c>
      <c r="B1536" s="31">
        <v>43879</v>
      </c>
      <c r="C1536" s="31">
        <v>43822</v>
      </c>
      <c r="D1536" s="20" t="s">
        <v>188</v>
      </c>
      <c r="E1536" s="66" t="str">
        <f>IF(ISBLANK(LeaveTracker[[#This Row],[Employee Name]]),"-----",VLOOKUP(LeaveTracker[[#This Row],[Employee Name]],'List of Employees'!$B$4:$H$767,7))</f>
        <v>ONT</v>
      </c>
      <c r="F1536" s="66" t="str">
        <f>IF(ISBLANK(LeaveTracker[[#This Row],[Employee Name]]),"-----",VLOOKUP(LeaveTracker[[#This Row],[Employee Name]],'List of Employees'!$B$4:$H$767,6))</f>
        <v>PERMANENT</v>
      </c>
      <c r="G1536" s="24">
        <v>43819</v>
      </c>
      <c r="H1536" s="24">
        <v>43819</v>
      </c>
      <c r="I1536" s="20" t="s">
        <v>81</v>
      </c>
      <c r="K1536" s="50" t="str">
        <f ca="1">LeaveTracker[[#This Row],[Days]]&amp;" "&amp;LeaveTracker[[#This Row],[Type of Leave]]</f>
        <v>1 SL</v>
      </c>
      <c r="L1536" s="23">
        <f ca="1">NETWORKDAYS(LeaveTracker[[#This Row],[Start Date]],LeaveTracker[[#This Row],[End Date]],lstHolidays)</f>
        <v>1</v>
      </c>
      <c r="M1536" s="27"/>
    </row>
    <row r="1537" spans="1:13" ht="30" customHeight="1" x14ac:dyDescent="0.3">
      <c r="A1537" s="27">
        <v>145</v>
      </c>
      <c r="B1537" s="31">
        <v>43879</v>
      </c>
      <c r="C1537" s="31">
        <v>43811</v>
      </c>
      <c r="D1537" s="20" t="s">
        <v>188</v>
      </c>
      <c r="E1537" s="66" t="str">
        <f>IF(ISBLANK(LeaveTracker[[#This Row],[Employee Name]]),"-----",VLOOKUP(LeaveTracker[[#This Row],[Employee Name]],'List of Employees'!$B$4:$H$767,7))</f>
        <v>ONT</v>
      </c>
      <c r="F1537" s="66" t="str">
        <f>IF(ISBLANK(LeaveTracker[[#This Row],[Employee Name]]),"-----",VLOOKUP(LeaveTracker[[#This Row],[Employee Name]],'List of Employees'!$B$4:$H$767,6))</f>
        <v>PERMANENT</v>
      </c>
      <c r="G1537" s="24">
        <v>43810</v>
      </c>
      <c r="H1537" s="24">
        <v>43810</v>
      </c>
      <c r="I1537" s="20" t="s">
        <v>81</v>
      </c>
      <c r="K1537" s="50" t="str">
        <f ca="1">LeaveTracker[[#This Row],[Days]]&amp;" "&amp;LeaveTracker[[#This Row],[Type of Leave]]</f>
        <v>1 SL</v>
      </c>
      <c r="L1537" s="23">
        <f ca="1">NETWORKDAYS(LeaveTracker[[#This Row],[Start Date]],LeaveTracker[[#This Row],[End Date]],lstHolidays)</f>
        <v>1</v>
      </c>
      <c r="M1537" s="27"/>
    </row>
    <row r="1538" spans="1:13" ht="30" customHeight="1" x14ac:dyDescent="0.3">
      <c r="A1538" s="27">
        <v>146</v>
      </c>
      <c r="B1538" s="31">
        <v>43879</v>
      </c>
      <c r="C1538" s="31">
        <v>43808</v>
      </c>
      <c r="D1538" s="19" t="s">
        <v>379</v>
      </c>
      <c r="E1538" s="66" t="str">
        <f>IF(ISBLANK(LeaveTracker[[#This Row],[Employee Name]]),"-----",VLOOKUP(LeaveTracker[[#This Row],[Employee Name]],'List of Employees'!$B$4:$H$767,7))</f>
        <v>CCT</v>
      </c>
      <c r="F1538" s="66" t="str">
        <f>IF(ISBLANK(LeaveTracker[[#This Row],[Employee Name]]),"-----",VLOOKUP(LeaveTracker[[#This Row],[Employee Name]],'List of Employees'!$B$4:$H$767,6))</f>
        <v>PERMANENT</v>
      </c>
      <c r="G1538" s="24">
        <v>43805</v>
      </c>
      <c r="H1538" s="24">
        <v>43805</v>
      </c>
      <c r="I1538" s="20" t="s">
        <v>81</v>
      </c>
      <c r="K1538" s="50" t="str">
        <f ca="1">LeaveTracker[[#This Row],[Days]]&amp;" "&amp;LeaveTracker[[#This Row],[Type of Leave]]</f>
        <v>1 SL</v>
      </c>
      <c r="L1538" s="23">
        <f ca="1">NETWORKDAYS(LeaveTracker[[#This Row],[Start Date]],LeaveTracker[[#This Row],[End Date]],lstHolidays)</f>
        <v>1</v>
      </c>
      <c r="M1538" s="27"/>
    </row>
    <row r="1539" spans="1:13" ht="30" customHeight="1" x14ac:dyDescent="0.3">
      <c r="A1539" s="27">
        <v>147</v>
      </c>
      <c r="B1539" s="31">
        <v>43879</v>
      </c>
      <c r="C1539" s="31">
        <v>43795</v>
      </c>
      <c r="D1539" s="20" t="s">
        <v>379</v>
      </c>
      <c r="E1539" s="66" t="str">
        <f>IF(ISBLANK(LeaveTracker[[#This Row],[Employee Name]]),"-----",VLOOKUP(LeaveTracker[[#This Row],[Employee Name]],'List of Employees'!$B$4:$H$767,7))</f>
        <v>CCT</v>
      </c>
      <c r="F1539" s="66" t="str">
        <f>IF(ISBLANK(LeaveTracker[[#This Row],[Employee Name]]),"-----",VLOOKUP(LeaveTracker[[#This Row],[Employee Name]],'List of Employees'!$B$4:$H$767,6))</f>
        <v>PERMANENT</v>
      </c>
      <c r="G1539" s="24">
        <v>43794</v>
      </c>
      <c r="H1539" s="24">
        <v>43794</v>
      </c>
      <c r="I1539" s="20" t="s">
        <v>81</v>
      </c>
      <c r="K1539" s="50" t="str">
        <f ca="1">LeaveTracker[[#This Row],[Days]]&amp;" "&amp;LeaveTracker[[#This Row],[Type of Leave]]</f>
        <v>1 SL</v>
      </c>
      <c r="L1539" s="23">
        <f ca="1">NETWORKDAYS(LeaveTracker[[#This Row],[Start Date]],LeaveTracker[[#This Row],[End Date]],lstHolidays)</f>
        <v>1</v>
      </c>
      <c r="M1539" s="27"/>
    </row>
    <row r="1540" spans="1:13" ht="30" customHeight="1" x14ac:dyDescent="0.3">
      <c r="A1540" s="27">
        <v>148</v>
      </c>
      <c r="B1540" s="31">
        <v>43879</v>
      </c>
      <c r="C1540" s="31">
        <v>43808</v>
      </c>
      <c r="D1540" s="19" t="s">
        <v>573</v>
      </c>
      <c r="E1540" s="66" t="str">
        <f>IF(ISBLANK(LeaveTracker[[#This Row],[Employee Name]]),"-----",VLOOKUP(LeaveTracker[[#This Row],[Employee Name]],'List of Employees'!$B$4:$H$767,7))</f>
        <v>CCT</v>
      </c>
      <c r="F1540" s="66" t="str">
        <f>IF(ISBLANK(LeaveTracker[[#This Row],[Employee Name]]),"-----",VLOOKUP(LeaveTracker[[#This Row],[Employee Name]],'List of Employees'!$B$4:$H$767,6))</f>
        <v>PERMANENT</v>
      </c>
      <c r="G1540" s="24">
        <v>43817</v>
      </c>
      <c r="H1540" s="24">
        <v>43818</v>
      </c>
      <c r="I1540" s="20" t="s">
        <v>297</v>
      </c>
      <c r="J1540" s="42" t="s">
        <v>1001</v>
      </c>
      <c r="K1540" s="50" t="str">
        <f ca="1">LeaveTracker[[#This Row],[Days]]&amp;" "&amp;LeaveTracker[[#This Row],[Type of Leave]]</f>
        <v>2 OTHER</v>
      </c>
      <c r="L1540" s="23">
        <f ca="1">NETWORKDAYS(LeaveTracker[[#This Row],[Start Date]],LeaveTracker[[#This Row],[End Date]],lstHolidays)</f>
        <v>2</v>
      </c>
      <c r="M1540" s="27"/>
    </row>
    <row r="1541" spans="1:13" ht="30" customHeight="1" x14ac:dyDescent="0.3">
      <c r="A1541" s="27">
        <v>148</v>
      </c>
      <c r="B1541" s="31">
        <v>43879</v>
      </c>
      <c r="C1541" s="31">
        <v>43808</v>
      </c>
      <c r="D1541" s="19" t="s">
        <v>573</v>
      </c>
      <c r="E1541" s="66" t="str">
        <f>IF(ISBLANK(LeaveTracker[[#This Row],[Employee Name]]),"-----",VLOOKUP(LeaveTracker[[#This Row],[Employee Name]],'List of Employees'!$B$4:$H$767,7))</f>
        <v>CCT</v>
      </c>
      <c r="F1541" s="66" t="str">
        <f>IF(ISBLANK(LeaveTracker[[#This Row],[Employee Name]]),"-----",VLOOKUP(LeaveTracker[[#This Row],[Employee Name]],'List of Employees'!$B$4:$H$767,6))</f>
        <v>PERMANENT</v>
      </c>
      <c r="G1541" s="24">
        <v>43825</v>
      </c>
      <c r="H1541" s="24">
        <v>43826</v>
      </c>
      <c r="I1541" s="20" t="s">
        <v>297</v>
      </c>
      <c r="J1541" s="42" t="s">
        <v>1001</v>
      </c>
      <c r="K1541" s="50" t="str">
        <f ca="1">LeaveTracker[[#This Row],[Days]]&amp;" "&amp;LeaveTracker[[#This Row],[Type of Leave]]</f>
        <v>2 OTHER</v>
      </c>
      <c r="L1541" s="23">
        <f ca="1">NETWORKDAYS(LeaveTracker[[#This Row],[Start Date]],LeaveTracker[[#This Row],[End Date]],lstHolidays)</f>
        <v>2</v>
      </c>
      <c r="M1541" s="27"/>
    </row>
    <row r="1542" spans="1:13" ht="30" customHeight="1" x14ac:dyDescent="0.3">
      <c r="A1542" s="27">
        <v>149</v>
      </c>
      <c r="B1542" s="31">
        <v>43879</v>
      </c>
      <c r="C1542" s="31">
        <v>43808</v>
      </c>
      <c r="D1542" s="19" t="s">
        <v>573</v>
      </c>
      <c r="E1542" s="66" t="str">
        <f>IF(ISBLANK(LeaveTracker[[#This Row],[Employee Name]]),"-----",VLOOKUP(LeaveTracker[[#This Row],[Employee Name]],'List of Employees'!$B$4:$H$767,7))</f>
        <v>CCT</v>
      </c>
      <c r="F1542" s="66" t="str">
        <f>IF(ISBLANK(LeaveTracker[[#This Row],[Employee Name]]),"-----",VLOOKUP(LeaveTracker[[#This Row],[Employee Name]],'List of Employees'!$B$4:$H$767,6))</f>
        <v>PERMANENT</v>
      </c>
      <c r="G1542" s="24">
        <v>43816</v>
      </c>
      <c r="H1542" s="24">
        <v>43816</v>
      </c>
      <c r="I1542" s="20" t="s">
        <v>297</v>
      </c>
      <c r="J1542" s="42" t="s">
        <v>105</v>
      </c>
      <c r="K1542" s="50" t="str">
        <f ca="1">LeaveTracker[[#This Row],[Days]]&amp;" "&amp;LeaveTracker[[#This Row],[Type of Leave]]</f>
        <v>1 OTHER</v>
      </c>
      <c r="L1542" s="23">
        <f ca="1">NETWORKDAYS(LeaveTracker[[#This Row],[Start Date]],LeaveTracker[[#This Row],[End Date]],lstHolidays)</f>
        <v>1</v>
      </c>
      <c r="M1542" s="27"/>
    </row>
    <row r="1543" spans="1:13" ht="30" customHeight="1" x14ac:dyDescent="0.3">
      <c r="A1543" s="27">
        <v>150</v>
      </c>
      <c r="B1543" s="31">
        <v>43879</v>
      </c>
      <c r="C1543" s="31">
        <v>43811</v>
      </c>
      <c r="D1543" s="19" t="s">
        <v>573</v>
      </c>
      <c r="E1543" s="66" t="str">
        <f>IF(ISBLANK(LeaveTracker[[#This Row],[Employee Name]]),"-----",VLOOKUP(LeaveTracker[[#This Row],[Employee Name]],'List of Employees'!$B$4:$H$767,7))</f>
        <v>CCT</v>
      </c>
      <c r="F1543" s="66" t="str">
        <f>IF(ISBLANK(LeaveTracker[[#This Row],[Employee Name]]),"-----",VLOOKUP(LeaveTracker[[#This Row],[Employee Name]],'List of Employees'!$B$4:$H$767,6))</f>
        <v>PERMANENT</v>
      </c>
      <c r="G1543" s="24">
        <v>43810</v>
      </c>
      <c r="H1543" s="24">
        <v>43810</v>
      </c>
      <c r="I1543" s="20" t="s">
        <v>81</v>
      </c>
      <c r="K1543" s="50" t="str">
        <f ca="1">LeaveTracker[[#This Row],[Days]]&amp;" "&amp;LeaveTracker[[#This Row],[Type of Leave]]</f>
        <v>1 SL</v>
      </c>
      <c r="L1543" s="23">
        <f ca="1">NETWORKDAYS(LeaveTracker[[#This Row],[Start Date]],LeaveTracker[[#This Row],[End Date]],lstHolidays)</f>
        <v>1</v>
      </c>
      <c r="M1543" s="27"/>
    </row>
    <row r="1544" spans="1:13" ht="30" customHeight="1" x14ac:dyDescent="0.3">
      <c r="A1544" s="27">
        <v>152</v>
      </c>
      <c r="B1544" s="31">
        <v>43879</v>
      </c>
      <c r="C1544" s="31">
        <v>43804</v>
      </c>
      <c r="D1544" s="19" t="s">
        <v>573</v>
      </c>
      <c r="E1544" s="66" t="str">
        <f>IF(ISBLANK(LeaveTracker[[#This Row],[Employee Name]]),"-----",VLOOKUP(LeaveTracker[[#This Row],[Employee Name]],'List of Employees'!$B$4:$H$767,7))</f>
        <v>CCT</v>
      </c>
      <c r="F1544" s="66" t="str">
        <f>IF(ISBLANK(LeaveTracker[[#This Row],[Employee Name]]),"-----",VLOOKUP(LeaveTracker[[#This Row],[Employee Name]],'List of Employees'!$B$4:$H$767,6))</f>
        <v>PERMANENT</v>
      </c>
      <c r="G1544" s="24">
        <v>43803</v>
      </c>
      <c r="H1544" s="24">
        <v>43803</v>
      </c>
      <c r="I1544" s="20" t="s">
        <v>81</v>
      </c>
      <c r="K1544" s="50" t="str">
        <f ca="1">LeaveTracker[[#This Row],[Days]]&amp;" "&amp;LeaveTracker[[#This Row],[Type of Leave]]</f>
        <v>1 SL</v>
      </c>
      <c r="L1544" s="23">
        <f ca="1">NETWORKDAYS(LeaveTracker[[#This Row],[Start Date]],LeaveTracker[[#This Row],[End Date]],lstHolidays)</f>
        <v>1</v>
      </c>
      <c r="M1544" s="27"/>
    </row>
    <row r="1545" spans="1:13" ht="30" customHeight="1" x14ac:dyDescent="0.3">
      <c r="A1545" s="27">
        <v>153</v>
      </c>
      <c r="B1545" s="31">
        <v>43879</v>
      </c>
      <c r="C1545" s="31">
        <v>43803</v>
      </c>
      <c r="D1545" s="19" t="s">
        <v>374</v>
      </c>
      <c r="E1545" s="66" t="str">
        <f>IF(ISBLANK(LeaveTracker[[#This Row],[Employee Name]]),"-----",VLOOKUP(LeaveTracker[[#This Row],[Employee Name]],'List of Employees'!$B$4:$H$767,7))</f>
        <v>CCT</v>
      </c>
      <c r="F1545" s="66" t="str">
        <f>IF(ISBLANK(LeaveTracker[[#This Row],[Employee Name]]),"-----",VLOOKUP(LeaveTracker[[#This Row],[Employee Name]],'List of Employees'!$B$4:$H$767,6))</f>
        <v>PERMANENT</v>
      </c>
      <c r="G1545" s="24">
        <v>43800</v>
      </c>
      <c r="H1545" s="24">
        <v>43800</v>
      </c>
      <c r="I1545" s="20" t="s">
        <v>81</v>
      </c>
      <c r="K1545" s="50" t="str">
        <f ca="1">LeaveTracker[[#This Row],[Days]]&amp;" "&amp;LeaveTracker[[#This Row],[Type of Leave]]</f>
        <v>0 SL</v>
      </c>
      <c r="L1545" s="23">
        <f ca="1">NETWORKDAYS(LeaveTracker[[#This Row],[Start Date]],LeaveTracker[[#This Row],[End Date]],lstHolidays)</f>
        <v>0</v>
      </c>
      <c r="M1545" s="27"/>
    </row>
    <row r="1546" spans="1:13" ht="30" customHeight="1" x14ac:dyDescent="0.3">
      <c r="A1546" s="27">
        <v>154</v>
      </c>
      <c r="B1546" s="31">
        <v>43879</v>
      </c>
      <c r="C1546" s="31">
        <v>43803</v>
      </c>
      <c r="D1546" s="20" t="s">
        <v>374</v>
      </c>
      <c r="E1546" s="66" t="str">
        <f>IF(ISBLANK(LeaveTracker[[#This Row],[Employee Name]]),"-----",VLOOKUP(LeaveTracker[[#This Row],[Employee Name]],'List of Employees'!$B$4:$H$767,7))</f>
        <v>CCT</v>
      </c>
      <c r="F1546" s="66" t="str">
        <f>IF(ISBLANK(LeaveTracker[[#This Row],[Employee Name]]),"-----",VLOOKUP(LeaveTracker[[#This Row],[Employee Name]],'List of Employees'!$B$4:$H$767,6))</f>
        <v>PERMANENT</v>
      </c>
      <c r="G1546" s="24">
        <v>43797</v>
      </c>
      <c r="H1546" s="24">
        <v>43798</v>
      </c>
      <c r="I1546" s="20" t="s">
        <v>81</v>
      </c>
      <c r="K1546" s="50" t="str">
        <f ca="1">LeaveTracker[[#This Row],[Days]]&amp;" "&amp;LeaveTracker[[#This Row],[Type of Leave]]</f>
        <v>2 SL</v>
      </c>
      <c r="L1546" s="23">
        <f ca="1">NETWORKDAYS(LeaveTracker[[#This Row],[Start Date]],LeaveTracker[[#This Row],[End Date]],lstHolidays)</f>
        <v>2</v>
      </c>
      <c r="M1546" s="27"/>
    </row>
    <row r="1547" spans="1:13" ht="30" customHeight="1" x14ac:dyDescent="0.3">
      <c r="A1547" s="27">
        <v>155</v>
      </c>
      <c r="B1547" s="31">
        <v>43879</v>
      </c>
      <c r="C1547" s="31">
        <v>43808</v>
      </c>
      <c r="D1547" s="19" t="s">
        <v>577</v>
      </c>
      <c r="E1547" s="66" t="str">
        <f>IF(ISBLANK(LeaveTracker[[#This Row],[Employee Name]]),"-----",VLOOKUP(LeaveTracker[[#This Row],[Employee Name]],'List of Employees'!$B$4:$H$767,7))</f>
        <v>CCT</v>
      </c>
      <c r="F1547" s="66" t="str">
        <f>IF(ISBLANK(LeaveTracker[[#This Row],[Employee Name]]),"-----",VLOOKUP(LeaveTracker[[#This Row],[Employee Name]],'List of Employees'!$B$4:$H$767,6))</f>
        <v>PERMANENT</v>
      </c>
      <c r="G1547" s="24">
        <v>43815</v>
      </c>
      <c r="H1547" s="24">
        <v>43817</v>
      </c>
      <c r="I1547" s="20" t="s">
        <v>297</v>
      </c>
      <c r="J1547" s="42" t="s">
        <v>1001</v>
      </c>
      <c r="K1547" s="50" t="str">
        <f ca="1">LeaveTracker[[#This Row],[Days]]&amp;" "&amp;LeaveTracker[[#This Row],[Type of Leave]]</f>
        <v>3 OTHER</v>
      </c>
      <c r="L1547" s="23">
        <f ca="1">NETWORKDAYS(LeaveTracker[[#This Row],[Start Date]],LeaveTracker[[#This Row],[End Date]],lstHolidays)</f>
        <v>3</v>
      </c>
      <c r="M1547" s="27"/>
    </row>
    <row r="1548" spans="1:13" ht="30" customHeight="1" x14ac:dyDescent="0.3">
      <c r="A1548" s="27">
        <v>155</v>
      </c>
      <c r="B1548" s="31">
        <v>43879</v>
      </c>
      <c r="C1548" s="31">
        <v>43808</v>
      </c>
      <c r="D1548" s="20" t="s">
        <v>577</v>
      </c>
      <c r="E1548" s="66" t="str">
        <f>IF(ISBLANK(LeaveTracker[[#This Row],[Employee Name]]),"-----",VLOOKUP(LeaveTracker[[#This Row],[Employee Name]],'List of Employees'!$B$4:$H$767,7))</f>
        <v>CCT</v>
      </c>
      <c r="F1548" s="66" t="str">
        <f>IF(ISBLANK(LeaveTracker[[#This Row],[Employee Name]]),"-----",VLOOKUP(LeaveTracker[[#This Row],[Employee Name]],'List of Employees'!$B$4:$H$767,6))</f>
        <v>PERMANENT</v>
      </c>
      <c r="G1548" s="24">
        <v>43825</v>
      </c>
      <c r="H1548" s="24">
        <v>43826</v>
      </c>
      <c r="I1548" s="20" t="s">
        <v>297</v>
      </c>
      <c r="J1548" s="42" t="s">
        <v>1001</v>
      </c>
      <c r="K1548" s="50" t="str">
        <f ca="1">LeaveTracker[[#This Row],[Days]]&amp;" "&amp;LeaveTracker[[#This Row],[Type of Leave]]</f>
        <v>2 OTHER</v>
      </c>
      <c r="L1548" s="23">
        <f ca="1">NETWORKDAYS(LeaveTracker[[#This Row],[Start Date]],LeaveTracker[[#This Row],[End Date]],lstHolidays)</f>
        <v>2</v>
      </c>
      <c r="M1548" s="27"/>
    </row>
    <row r="1549" spans="1:13" ht="30" customHeight="1" x14ac:dyDescent="0.3">
      <c r="A1549" s="27">
        <v>156</v>
      </c>
      <c r="B1549" s="31">
        <v>43879</v>
      </c>
      <c r="C1549" s="31">
        <v>43815</v>
      </c>
      <c r="D1549" s="20" t="s">
        <v>577</v>
      </c>
      <c r="E1549" s="66" t="str">
        <f>IF(ISBLANK(LeaveTracker[[#This Row],[Employee Name]]),"-----",VLOOKUP(LeaveTracker[[#This Row],[Employee Name]],'List of Employees'!$B$4:$H$767,7))</f>
        <v>CCT</v>
      </c>
      <c r="F1549" s="66" t="str">
        <f>IF(ISBLANK(LeaveTracker[[#This Row],[Employee Name]]),"-----",VLOOKUP(LeaveTracker[[#This Row],[Employee Name]],'List of Employees'!$B$4:$H$767,6))</f>
        <v>PERMANENT</v>
      </c>
      <c r="G1549" s="24">
        <v>43808</v>
      </c>
      <c r="H1549" s="24">
        <v>43808</v>
      </c>
      <c r="I1549" s="20" t="s">
        <v>81</v>
      </c>
      <c r="K1549" s="50" t="str">
        <f ca="1">LeaveTracker[[#This Row],[Days]]&amp;" "&amp;LeaveTracker[[#This Row],[Type of Leave]]</f>
        <v>1 SL</v>
      </c>
      <c r="L1549" s="23">
        <f ca="1">NETWORKDAYS(LeaveTracker[[#This Row],[Start Date]],LeaveTracker[[#This Row],[End Date]],lstHolidays)</f>
        <v>1</v>
      </c>
      <c r="M1549" s="27"/>
    </row>
    <row r="1550" spans="1:13" ht="30" customHeight="1" x14ac:dyDescent="0.3">
      <c r="A1550" s="27">
        <v>156</v>
      </c>
      <c r="B1550" s="31">
        <v>43879</v>
      </c>
      <c r="C1550" s="31">
        <v>43815</v>
      </c>
      <c r="D1550" s="20" t="s">
        <v>577</v>
      </c>
      <c r="E1550" s="66" t="str">
        <f>IF(ISBLANK(LeaveTracker[[#This Row],[Employee Name]]),"-----",VLOOKUP(LeaveTracker[[#This Row],[Employee Name]],'List of Employees'!$B$4:$H$767,7))</f>
        <v>CCT</v>
      </c>
      <c r="F1550" s="66" t="str">
        <f>IF(ISBLANK(LeaveTracker[[#This Row],[Employee Name]]),"-----",VLOOKUP(LeaveTracker[[#This Row],[Employee Name]],'List of Employees'!$B$4:$H$767,6))</f>
        <v>PERMANENT</v>
      </c>
      <c r="G1550" s="24">
        <v>43812</v>
      </c>
      <c r="H1550" s="24">
        <v>43812</v>
      </c>
      <c r="I1550" s="20" t="s">
        <v>81</v>
      </c>
      <c r="K1550" s="50" t="str">
        <f ca="1">LeaveTracker[[#This Row],[Days]]&amp;" "&amp;LeaveTracker[[#This Row],[Type of Leave]]</f>
        <v>1 SL</v>
      </c>
      <c r="L1550" s="23">
        <f ca="1">NETWORKDAYS(LeaveTracker[[#This Row],[Start Date]],LeaveTracker[[#This Row],[End Date]],lstHolidays)</f>
        <v>1</v>
      </c>
      <c r="M1550" s="27"/>
    </row>
    <row r="1551" spans="1:13" ht="30" customHeight="1" x14ac:dyDescent="0.3">
      <c r="A1551" s="27">
        <v>157</v>
      </c>
      <c r="B1551" s="31">
        <v>43879</v>
      </c>
      <c r="C1551" s="31">
        <v>43804</v>
      </c>
      <c r="D1551" s="20" t="s">
        <v>577</v>
      </c>
      <c r="E1551" s="66" t="str">
        <f>IF(ISBLANK(LeaveTracker[[#This Row],[Employee Name]]),"-----",VLOOKUP(LeaveTracker[[#This Row],[Employee Name]],'List of Employees'!$B$4:$H$767,7))</f>
        <v>CCT</v>
      </c>
      <c r="F1551" s="66" t="str">
        <f>IF(ISBLANK(LeaveTracker[[#This Row],[Employee Name]]),"-----",VLOOKUP(LeaveTracker[[#This Row],[Employee Name]],'List of Employees'!$B$4:$H$767,6))</f>
        <v>PERMANENT</v>
      </c>
      <c r="G1551" s="24">
        <v>43803</v>
      </c>
      <c r="H1551" s="24">
        <v>43803</v>
      </c>
      <c r="I1551" s="20" t="s">
        <v>81</v>
      </c>
      <c r="K1551" s="50" t="str">
        <f ca="1">LeaveTracker[[#This Row],[Days]]&amp;" "&amp;LeaveTracker[[#This Row],[Type of Leave]]</f>
        <v>1 SL</v>
      </c>
      <c r="L1551" s="23">
        <f ca="1">NETWORKDAYS(LeaveTracker[[#This Row],[Start Date]],LeaveTracker[[#This Row],[End Date]],lstHolidays)</f>
        <v>1</v>
      </c>
      <c r="M1551" s="27"/>
    </row>
    <row r="1552" spans="1:13" ht="30" customHeight="1" x14ac:dyDescent="0.3">
      <c r="A1552" s="27">
        <v>158</v>
      </c>
      <c r="B1552" s="31">
        <v>43879</v>
      </c>
      <c r="C1552" s="31">
        <v>43804</v>
      </c>
      <c r="D1552" s="19" t="s">
        <v>582</v>
      </c>
      <c r="E1552" s="66" t="str">
        <f>IF(ISBLANK(LeaveTracker[[#This Row],[Employee Name]]),"-----",VLOOKUP(LeaveTracker[[#This Row],[Employee Name]],'List of Employees'!$B$4:$H$767,7))</f>
        <v>CCT</v>
      </c>
      <c r="F1552" s="66" t="str">
        <f>IF(ISBLANK(LeaveTracker[[#This Row],[Employee Name]]),"-----",VLOOKUP(LeaveTracker[[#This Row],[Employee Name]],'List of Employees'!$B$4:$H$767,6))</f>
        <v>PERMANENT</v>
      </c>
      <c r="G1552" s="24">
        <v>43810</v>
      </c>
      <c r="H1552" s="24">
        <v>43811</v>
      </c>
      <c r="I1552" s="20" t="s">
        <v>297</v>
      </c>
      <c r="J1552" s="42" t="s">
        <v>1001</v>
      </c>
      <c r="K1552" s="50" t="str">
        <f ca="1">LeaveTracker[[#This Row],[Days]]&amp;" "&amp;LeaveTracker[[#This Row],[Type of Leave]]</f>
        <v>2 OTHER</v>
      </c>
      <c r="L1552" s="23">
        <f ca="1">NETWORKDAYS(LeaveTracker[[#This Row],[Start Date]],LeaveTracker[[#This Row],[End Date]],lstHolidays)</f>
        <v>2</v>
      </c>
      <c r="M1552" s="27"/>
    </row>
    <row r="1553" spans="1:13" ht="30" customHeight="1" x14ac:dyDescent="0.3">
      <c r="A1553" s="27">
        <v>158</v>
      </c>
      <c r="B1553" s="31">
        <v>43879</v>
      </c>
      <c r="C1553" s="31">
        <v>43804</v>
      </c>
      <c r="D1553" s="19" t="s">
        <v>582</v>
      </c>
      <c r="E1553" s="66" t="str">
        <f>IF(ISBLANK(LeaveTracker[[#This Row],[Employee Name]]),"-----",VLOOKUP(LeaveTracker[[#This Row],[Employee Name]],'List of Employees'!$B$4:$H$767,7))</f>
        <v>CCT</v>
      </c>
      <c r="F1553" s="66" t="str">
        <f>IF(ISBLANK(LeaveTracker[[#This Row],[Employee Name]]),"-----",VLOOKUP(LeaveTracker[[#This Row],[Employee Name]],'List of Employees'!$B$4:$H$767,6))</f>
        <v>PERMANENT</v>
      </c>
      <c r="G1553" s="24">
        <v>43825</v>
      </c>
      <c r="H1553" s="24">
        <v>43826</v>
      </c>
      <c r="I1553" s="20" t="s">
        <v>297</v>
      </c>
      <c r="J1553" s="42" t="s">
        <v>1001</v>
      </c>
      <c r="K1553" s="50" t="str">
        <f ca="1">LeaveTracker[[#This Row],[Days]]&amp;" "&amp;LeaveTracker[[#This Row],[Type of Leave]]</f>
        <v>2 OTHER</v>
      </c>
      <c r="L1553" s="23">
        <f ca="1">NETWORKDAYS(LeaveTracker[[#This Row],[Start Date]],LeaveTracker[[#This Row],[End Date]],lstHolidays)</f>
        <v>2</v>
      </c>
      <c r="M1553" s="27"/>
    </row>
    <row r="1554" spans="1:13" ht="30" customHeight="1" x14ac:dyDescent="0.3">
      <c r="A1554" s="27">
        <v>159</v>
      </c>
      <c r="B1554" s="31">
        <v>43879</v>
      </c>
      <c r="C1554" s="24">
        <v>43817</v>
      </c>
      <c r="D1554" s="19" t="s">
        <v>571</v>
      </c>
      <c r="E1554" s="66" t="str">
        <f>IF(ISBLANK(LeaveTracker[[#This Row],[Employee Name]]),"-----",VLOOKUP(LeaveTracker[[#This Row],[Employee Name]],'List of Employees'!$B$4:$H$767,7))</f>
        <v>CCT</v>
      </c>
      <c r="F1554" s="66" t="str">
        <f>IF(ISBLANK(LeaveTracker[[#This Row],[Employee Name]]),"-----",VLOOKUP(LeaveTracker[[#This Row],[Employee Name]],'List of Employees'!$B$4:$H$767,6))</f>
        <v>PERMANENT</v>
      </c>
      <c r="G1554" s="24">
        <v>43817</v>
      </c>
      <c r="H1554" s="24">
        <v>43819</v>
      </c>
      <c r="I1554" s="20" t="s">
        <v>297</v>
      </c>
      <c r="J1554" s="42" t="s">
        <v>1001</v>
      </c>
      <c r="K1554" s="50" t="str">
        <f ca="1">LeaveTracker[[#This Row],[Days]]&amp;" "&amp;LeaveTracker[[#This Row],[Type of Leave]]</f>
        <v>3 OTHER</v>
      </c>
      <c r="L1554" s="23">
        <f ca="1">NETWORKDAYS(LeaveTracker[[#This Row],[Start Date]],LeaveTracker[[#This Row],[End Date]],lstHolidays)</f>
        <v>3</v>
      </c>
      <c r="M1554" s="27"/>
    </row>
    <row r="1555" spans="1:13" ht="30" customHeight="1" x14ac:dyDescent="0.3">
      <c r="A1555" s="27">
        <v>159</v>
      </c>
      <c r="B1555" s="31">
        <v>43879</v>
      </c>
      <c r="C1555" s="24">
        <v>43825</v>
      </c>
      <c r="D1555" s="19" t="s">
        <v>571</v>
      </c>
      <c r="E1555" s="66" t="str">
        <f>IF(ISBLANK(LeaveTracker[[#This Row],[Employee Name]]),"-----",VLOOKUP(LeaveTracker[[#This Row],[Employee Name]],'List of Employees'!$B$4:$H$767,7))</f>
        <v>CCT</v>
      </c>
      <c r="F1555" s="66" t="str">
        <f>IF(ISBLANK(LeaveTracker[[#This Row],[Employee Name]]),"-----",VLOOKUP(LeaveTracker[[#This Row],[Employee Name]],'List of Employees'!$B$4:$H$767,6))</f>
        <v>PERMANENT</v>
      </c>
      <c r="G1555" s="24">
        <v>43825</v>
      </c>
      <c r="H1555" s="24">
        <v>43826</v>
      </c>
      <c r="I1555" s="20" t="s">
        <v>297</v>
      </c>
      <c r="J1555" s="42" t="s">
        <v>1001</v>
      </c>
      <c r="K1555" s="50" t="str">
        <f ca="1">LeaveTracker[[#This Row],[Days]]&amp;" "&amp;LeaveTracker[[#This Row],[Type of Leave]]</f>
        <v>2 OTHER</v>
      </c>
      <c r="L1555" s="23">
        <f ca="1">NETWORKDAYS(LeaveTracker[[#This Row],[Start Date]],LeaveTracker[[#This Row],[End Date]],lstHolidays)</f>
        <v>2</v>
      </c>
      <c r="M1555" s="27"/>
    </row>
    <row r="1556" spans="1:13" ht="30" customHeight="1" x14ac:dyDescent="0.3">
      <c r="A1556" s="27">
        <v>160</v>
      </c>
      <c r="B1556" s="31">
        <v>43879</v>
      </c>
      <c r="C1556" s="31">
        <v>43789</v>
      </c>
      <c r="D1556" s="19" t="s">
        <v>627</v>
      </c>
      <c r="E1556" s="66" t="str">
        <f>IF(ISBLANK(LeaveTracker[[#This Row],[Employee Name]]),"-----",VLOOKUP(LeaveTracker[[#This Row],[Employee Name]],'List of Employees'!$B$4:$H$767,7))</f>
        <v>CCT</v>
      </c>
      <c r="F1556" s="66" t="str">
        <f>IF(ISBLANK(LeaveTracker[[#This Row],[Employee Name]]),"-----",VLOOKUP(LeaveTracker[[#This Row],[Employee Name]],'List of Employees'!$B$4:$H$767,6))</f>
        <v>PERMANENT</v>
      </c>
      <c r="G1556" s="24">
        <v>43825</v>
      </c>
      <c r="H1556" s="24">
        <v>43826</v>
      </c>
      <c r="I1556" s="20" t="s">
        <v>82</v>
      </c>
      <c r="K1556" s="50" t="str">
        <f ca="1">LeaveTracker[[#This Row],[Days]]&amp;" "&amp;LeaveTracker[[#This Row],[Type of Leave]]</f>
        <v>2 VL</v>
      </c>
      <c r="L1556" s="23">
        <f ca="1">NETWORKDAYS(LeaveTracker[[#This Row],[Start Date]],LeaveTracker[[#This Row],[End Date]],lstHolidays)</f>
        <v>2</v>
      </c>
      <c r="M1556" s="27"/>
    </row>
    <row r="1557" spans="1:13" ht="30" customHeight="1" x14ac:dyDescent="0.3">
      <c r="A1557" s="27">
        <v>161</v>
      </c>
      <c r="B1557" s="31">
        <v>43879</v>
      </c>
      <c r="C1557" s="31">
        <v>43805</v>
      </c>
      <c r="D1557" s="19" t="s">
        <v>627</v>
      </c>
      <c r="E1557" s="66" t="str">
        <f>IF(ISBLANK(LeaveTracker[[#This Row],[Employee Name]]),"-----",VLOOKUP(LeaveTracker[[#This Row],[Employee Name]],'List of Employees'!$B$4:$H$767,7))</f>
        <v>CCT</v>
      </c>
      <c r="F1557" s="66" t="str">
        <f>IF(ISBLANK(LeaveTracker[[#This Row],[Employee Name]]),"-----",VLOOKUP(LeaveTracker[[#This Row],[Employee Name]],'List of Employees'!$B$4:$H$767,6))</f>
        <v>PERMANENT</v>
      </c>
      <c r="G1557" s="24">
        <v>43811</v>
      </c>
      <c r="H1557" s="24">
        <v>43811</v>
      </c>
      <c r="I1557" s="20" t="s">
        <v>297</v>
      </c>
      <c r="J1557" s="42" t="s">
        <v>273</v>
      </c>
      <c r="K1557" s="50" t="str">
        <f ca="1">LeaveTracker[[#This Row],[Days]]&amp;" "&amp;LeaveTracker[[#This Row],[Type of Leave]]</f>
        <v>1 OTHER</v>
      </c>
      <c r="L1557" s="23">
        <f ca="1">NETWORKDAYS(LeaveTracker[[#This Row],[Start Date]],LeaveTracker[[#This Row],[End Date]],lstHolidays)</f>
        <v>1</v>
      </c>
      <c r="M1557" s="27"/>
    </row>
    <row r="1558" spans="1:13" ht="30" customHeight="1" x14ac:dyDescent="0.3">
      <c r="A1558" s="27">
        <v>162</v>
      </c>
      <c r="B1558" s="31">
        <v>43879</v>
      </c>
      <c r="C1558" s="31">
        <v>43833</v>
      </c>
      <c r="D1558" s="19" t="s">
        <v>585</v>
      </c>
      <c r="E1558" s="66" t="str">
        <f>IF(ISBLANK(LeaveTracker[[#This Row],[Employee Name]]),"-----",VLOOKUP(LeaveTracker[[#This Row],[Employee Name]],'List of Employees'!$B$4:$H$767,7))</f>
        <v>CCT</v>
      </c>
      <c r="F1558" s="66" t="str">
        <f>IF(ISBLANK(LeaveTracker[[#This Row],[Employee Name]]),"-----",VLOOKUP(LeaveTracker[[#This Row],[Employee Name]],'List of Employees'!$B$4:$H$767,6))</f>
        <v>PERMANENT</v>
      </c>
      <c r="G1558" s="24">
        <v>43825</v>
      </c>
      <c r="H1558" s="24">
        <v>43827</v>
      </c>
      <c r="I1558" s="20" t="s">
        <v>81</v>
      </c>
      <c r="K1558" s="50" t="str">
        <f ca="1">LeaveTracker[[#This Row],[Days]]&amp;" "&amp;LeaveTracker[[#This Row],[Type of Leave]]</f>
        <v>2 SL</v>
      </c>
      <c r="L1558" s="23">
        <f ca="1">NETWORKDAYS(LeaveTracker[[#This Row],[Start Date]],LeaveTracker[[#This Row],[End Date]],lstHolidays)</f>
        <v>2</v>
      </c>
      <c r="M1558" s="27"/>
    </row>
    <row r="1559" spans="1:13" ht="30" customHeight="1" x14ac:dyDescent="0.3">
      <c r="A1559" s="27">
        <v>163</v>
      </c>
      <c r="B1559" s="31">
        <v>43879</v>
      </c>
      <c r="C1559" s="31">
        <v>43790</v>
      </c>
      <c r="D1559" s="20" t="s">
        <v>585</v>
      </c>
      <c r="E1559" s="66" t="str">
        <f>IF(ISBLANK(LeaveTracker[[#This Row],[Employee Name]]),"-----",VLOOKUP(LeaveTracker[[#This Row],[Employee Name]],'List of Employees'!$B$4:$H$767,7))</f>
        <v>CCT</v>
      </c>
      <c r="F1559" s="66" t="str">
        <f>IF(ISBLANK(LeaveTracker[[#This Row],[Employee Name]]),"-----",VLOOKUP(LeaveTracker[[#This Row],[Employee Name]],'List of Employees'!$B$4:$H$767,6))</f>
        <v>PERMANENT</v>
      </c>
      <c r="G1559" s="24">
        <v>43797</v>
      </c>
      <c r="H1559" s="24">
        <v>43798</v>
      </c>
      <c r="I1559" s="20" t="s">
        <v>297</v>
      </c>
      <c r="J1559" s="42" t="s">
        <v>298</v>
      </c>
      <c r="K1559" s="50" t="str">
        <f ca="1">LeaveTracker[[#This Row],[Days]]&amp;" "&amp;LeaveTracker[[#This Row],[Type of Leave]]</f>
        <v>2 OTHER</v>
      </c>
      <c r="L1559" s="23">
        <f ca="1">NETWORKDAYS(LeaveTracker[[#This Row],[Start Date]],LeaveTracker[[#This Row],[End Date]],lstHolidays)</f>
        <v>2</v>
      </c>
      <c r="M1559" s="27"/>
    </row>
    <row r="1560" spans="1:13" ht="30" customHeight="1" x14ac:dyDescent="0.3">
      <c r="A1560" s="27">
        <v>163</v>
      </c>
      <c r="B1560" s="31">
        <v>43879</v>
      </c>
      <c r="C1560" s="31">
        <v>43790</v>
      </c>
      <c r="D1560" s="20" t="s">
        <v>585</v>
      </c>
      <c r="E1560" s="66" t="str">
        <f>IF(ISBLANK(LeaveTracker[[#This Row],[Employee Name]]),"-----",VLOOKUP(LeaveTracker[[#This Row],[Employee Name]],'List of Employees'!$B$4:$H$767,7))</f>
        <v>CCT</v>
      </c>
      <c r="F1560" s="66" t="str">
        <f>IF(ISBLANK(LeaveTracker[[#This Row],[Employee Name]]),"-----",VLOOKUP(LeaveTracker[[#This Row],[Employee Name]],'List of Employees'!$B$4:$H$767,6))</f>
        <v>PERMANENT</v>
      </c>
      <c r="G1560" s="24">
        <v>43801</v>
      </c>
      <c r="H1560" s="24">
        <v>43802</v>
      </c>
      <c r="I1560" s="20" t="s">
        <v>297</v>
      </c>
      <c r="J1560" s="42" t="s">
        <v>298</v>
      </c>
      <c r="K1560" s="50" t="str">
        <f ca="1">LeaveTracker[[#This Row],[Days]]&amp;" "&amp;LeaveTracker[[#This Row],[Type of Leave]]</f>
        <v>2 OTHER</v>
      </c>
      <c r="L1560" s="23">
        <f ca="1">NETWORKDAYS(LeaveTracker[[#This Row],[Start Date]],LeaveTracker[[#This Row],[End Date]],lstHolidays)</f>
        <v>2</v>
      </c>
      <c r="M1560" s="27"/>
    </row>
    <row r="1561" spans="1:13" ht="30" customHeight="1" x14ac:dyDescent="0.3">
      <c r="A1561" s="27">
        <v>163</v>
      </c>
      <c r="B1561" s="31">
        <v>43879</v>
      </c>
      <c r="C1561" s="31">
        <v>43790</v>
      </c>
      <c r="D1561" s="20" t="s">
        <v>585</v>
      </c>
      <c r="E1561" s="66" t="str">
        <f>IF(ISBLANK(LeaveTracker[[#This Row],[Employee Name]]),"-----",VLOOKUP(LeaveTracker[[#This Row],[Employee Name]],'List of Employees'!$B$4:$H$767,7))</f>
        <v>CCT</v>
      </c>
      <c r="F1561" s="66" t="str">
        <f>IF(ISBLANK(LeaveTracker[[#This Row],[Employee Name]]),"-----",VLOOKUP(LeaveTracker[[#This Row],[Employee Name]],'List of Employees'!$B$4:$H$767,6))</f>
        <v>PERMANENT</v>
      </c>
      <c r="G1561" s="24">
        <v>43804</v>
      </c>
      <c r="H1561" s="24">
        <v>43806</v>
      </c>
      <c r="I1561" s="20" t="s">
        <v>82</v>
      </c>
      <c r="K1561" s="50" t="str">
        <f ca="1">LeaveTracker[[#This Row],[Days]]&amp;" "&amp;LeaveTracker[[#This Row],[Type of Leave]]</f>
        <v>2 VL</v>
      </c>
      <c r="L1561" s="23">
        <f ca="1">NETWORKDAYS(LeaveTracker[[#This Row],[Start Date]],LeaveTracker[[#This Row],[End Date]],lstHolidays)</f>
        <v>2</v>
      </c>
      <c r="M1561" s="27"/>
    </row>
    <row r="1562" spans="1:13" ht="30" customHeight="1" x14ac:dyDescent="0.3">
      <c r="A1562" s="27">
        <v>164</v>
      </c>
      <c r="B1562" s="31">
        <v>43879</v>
      </c>
      <c r="C1562" s="31">
        <v>43804</v>
      </c>
      <c r="D1562" s="20" t="s">
        <v>585</v>
      </c>
      <c r="E1562" s="66" t="str">
        <f>IF(ISBLANK(LeaveTracker[[#This Row],[Employee Name]]),"-----",VLOOKUP(LeaveTracker[[#This Row],[Employee Name]],'List of Employees'!$B$4:$H$767,7))</f>
        <v>CCT</v>
      </c>
      <c r="F1562" s="66" t="str">
        <f>IF(ISBLANK(LeaveTracker[[#This Row],[Employee Name]]),"-----",VLOOKUP(LeaveTracker[[#This Row],[Employee Name]],'List of Employees'!$B$4:$H$767,6))</f>
        <v>PERMANENT</v>
      </c>
      <c r="G1562" s="24">
        <v>43791</v>
      </c>
      <c r="H1562" s="24">
        <v>43792</v>
      </c>
      <c r="I1562" s="20" t="s">
        <v>82</v>
      </c>
      <c r="K1562" s="50" t="str">
        <f ca="1">LeaveTracker[[#This Row],[Days]]&amp;" "&amp;LeaveTracker[[#This Row],[Type of Leave]]</f>
        <v>1 VL</v>
      </c>
      <c r="L1562" s="23">
        <f ca="1">NETWORKDAYS(LeaveTracker[[#This Row],[Start Date]],LeaveTracker[[#This Row],[End Date]],lstHolidays)</f>
        <v>1</v>
      </c>
      <c r="M1562" s="27"/>
    </row>
    <row r="1563" spans="1:13" ht="30" customHeight="1" x14ac:dyDescent="0.3">
      <c r="A1563" s="27">
        <v>164</v>
      </c>
      <c r="B1563" s="31">
        <v>43879</v>
      </c>
      <c r="C1563" s="31">
        <v>43804</v>
      </c>
      <c r="D1563" s="20" t="s">
        <v>585</v>
      </c>
      <c r="E1563" s="66" t="str">
        <f>IF(ISBLANK(LeaveTracker[[#This Row],[Employee Name]]),"-----",VLOOKUP(LeaveTracker[[#This Row],[Employee Name]],'List of Employees'!$B$4:$H$767,7))</f>
        <v>CCT</v>
      </c>
      <c r="F1563" s="66" t="str">
        <f>IF(ISBLANK(LeaveTracker[[#This Row],[Employee Name]]),"-----",VLOOKUP(LeaveTracker[[#This Row],[Employee Name]],'List of Employees'!$B$4:$H$767,6))</f>
        <v>PERMANENT</v>
      </c>
      <c r="G1563" s="24">
        <v>43794</v>
      </c>
      <c r="H1563" s="24">
        <v>43795</v>
      </c>
      <c r="I1563" s="20" t="s">
        <v>82</v>
      </c>
      <c r="K1563" s="50" t="str">
        <f ca="1">LeaveTracker[[#This Row],[Days]]&amp;" "&amp;LeaveTracker[[#This Row],[Type of Leave]]</f>
        <v>2 VL</v>
      </c>
      <c r="L1563" s="23">
        <f ca="1">NETWORKDAYS(LeaveTracker[[#This Row],[Start Date]],LeaveTracker[[#This Row],[End Date]],lstHolidays)</f>
        <v>2</v>
      </c>
      <c r="M1563" s="27"/>
    </row>
    <row r="1564" spans="1:13" ht="30" customHeight="1" x14ac:dyDescent="0.3">
      <c r="A1564" s="27">
        <v>164</v>
      </c>
      <c r="B1564" s="31">
        <v>43879</v>
      </c>
      <c r="C1564" s="31">
        <v>43804</v>
      </c>
      <c r="D1564" s="20" t="s">
        <v>585</v>
      </c>
      <c r="E1564" s="66" t="str">
        <f>IF(ISBLANK(LeaveTracker[[#This Row],[Employee Name]]),"-----",VLOOKUP(LeaveTracker[[#This Row],[Employee Name]],'List of Employees'!$B$4:$H$767,7))</f>
        <v>CCT</v>
      </c>
      <c r="F1564" s="66" t="str">
        <f>IF(ISBLANK(LeaveTracker[[#This Row],[Employee Name]]),"-----",VLOOKUP(LeaveTracker[[#This Row],[Employee Name]],'List of Employees'!$B$4:$H$767,6))</f>
        <v>PERMANENT</v>
      </c>
      <c r="G1564" s="24">
        <v>43797</v>
      </c>
      <c r="H1564" s="24">
        <v>43798</v>
      </c>
      <c r="I1564" s="20" t="s">
        <v>82</v>
      </c>
      <c r="K1564" s="50" t="str">
        <f ca="1">LeaveTracker[[#This Row],[Days]]&amp;" "&amp;LeaveTracker[[#This Row],[Type of Leave]]</f>
        <v>2 VL</v>
      </c>
      <c r="L1564" s="23">
        <f ca="1">NETWORKDAYS(LeaveTracker[[#This Row],[Start Date]],LeaveTracker[[#This Row],[End Date]],lstHolidays)</f>
        <v>2</v>
      </c>
      <c r="M1564" s="27"/>
    </row>
    <row r="1565" spans="1:13" ht="30" customHeight="1" x14ac:dyDescent="0.3">
      <c r="A1565" s="27">
        <v>165</v>
      </c>
      <c r="B1565" s="31">
        <v>43879</v>
      </c>
      <c r="C1565" s="31">
        <v>43815</v>
      </c>
      <c r="D1565" s="19" t="s">
        <v>802</v>
      </c>
      <c r="E1565" s="66" t="str">
        <f>IF(ISBLANK(LeaveTracker[[#This Row],[Employee Name]]),"-----",VLOOKUP(LeaveTracker[[#This Row],[Employee Name]],'List of Employees'!$B$4:$H$767,7))</f>
        <v>CCT</v>
      </c>
      <c r="F1565" s="66" t="str">
        <f>IF(ISBLANK(LeaveTracker[[#This Row],[Employee Name]]),"-----",VLOOKUP(LeaveTracker[[#This Row],[Employee Name]],'List of Employees'!$B$4:$H$767,6))</f>
        <v>PERMANENT</v>
      </c>
      <c r="G1565" s="24">
        <v>43822</v>
      </c>
      <c r="H1565" s="24">
        <v>43822</v>
      </c>
      <c r="I1565" s="19" t="s">
        <v>297</v>
      </c>
      <c r="J1565" s="42" t="s">
        <v>1001</v>
      </c>
      <c r="K1565" s="50" t="str">
        <f ca="1">LeaveTracker[[#This Row],[Days]]&amp;" "&amp;LeaveTracker[[#This Row],[Type of Leave]]</f>
        <v>1 OTHER</v>
      </c>
      <c r="L1565" s="23">
        <f ca="1">NETWORKDAYS(LeaveTracker[[#This Row],[Start Date]],LeaveTracker[[#This Row],[End Date]],lstHolidays)</f>
        <v>1</v>
      </c>
      <c r="M1565" s="27"/>
    </row>
    <row r="1566" spans="1:13" ht="30" customHeight="1" x14ac:dyDescent="0.3">
      <c r="A1566" s="27">
        <v>165</v>
      </c>
      <c r="B1566" s="31">
        <v>43879</v>
      </c>
      <c r="C1566" s="31">
        <v>43815</v>
      </c>
      <c r="D1566" s="19" t="s">
        <v>802</v>
      </c>
      <c r="E1566" s="66" t="str">
        <f>IF(ISBLANK(LeaveTracker[[#This Row],[Employee Name]]),"-----",VLOOKUP(LeaveTracker[[#This Row],[Employee Name]],'List of Employees'!$B$4:$H$767,7))</f>
        <v>CCT</v>
      </c>
      <c r="F1566" s="66" t="str">
        <f>IF(ISBLANK(LeaveTracker[[#This Row],[Employee Name]]),"-----",VLOOKUP(LeaveTracker[[#This Row],[Employee Name]],'List of Employees'!$B$4:$H$767,6))</f>
        <v>PERMANENT</v>
      </c>
      <c r="G1566" s="24">
        <v>43825</v>
      </c>
      <c r="H1566" s="24">
        <v>43825</v>
      </c>
      <c r="I1566" s="20" t="s">
        <v>297</v>
      </c>
      <c r="J1566" s="42" t="s">
        <v>1001</v>
      </c>
      <c r="K1566" s="50" t="str">
        <f ca="1">LeaveTracker[[#This Row],[Days]]&amp;" "&amp;LeaveTracker[[#This Row],[Type of Leave]]</f>
        <v>1 OTHER</v>
      </c>
      <c r="L1566" s="23">
        <f ca="1">NETWORKDAYS(LeaveTracker[[#This Row],[Start Date]],LeaveTracker[[#This Row],[End Date]],lstHolidays)</f>
        <v>1</v>
      </c>
      <c r="M1566" s="27"/>
    </row>
    <row r="1567" spans="1:13" ht="30" customHeight="1" x14ac:dyDescent="0.3">
      <c r="A1567" s="27">
        <v>166</v>
      </c>
      <c r="B1567" s="31">
        <v>43879</v>
      </c>
      <c r="C1567" s="31">
        <v>43812</v>
      </c>
      <c r="D1567" s="19" t="s">
        <v>366</v>
      </c>
      <c r="E1567" s="66" t="str">
        <f>IF(ISBLANK(LeaveTracker[[#This Row],[Employee Name]]),"-----",VLOOKUP(LeaveTracker[[#This Row],[Employee Name]],'List of Employees'!$B$4:$H$767,7))</f>
        <v>CCT</v>
      </c>
      <c r="F1567" s="66" t="str">
        <f>IF(ISBLANK(LeaveTracker[[#This Row],[Employee Name]]),"-----",VLOOKUP(LeaveTracker[[#This Row],[Employee Name]],'List of Employees'!$B$4:$H$767,6))</f>
        <v>PERMANENT</v>
      </c>
      <c r="G1567" s="24">
        <v>43811</v>
      </c>
      <c r="H1567" s="24">
        <v>43811</v>
      </c>
      <c r="I1567" s="20" t="s">
        <v>81</v>
      </c>
      <c r="K1567" s="50" t="str">
        <f ca="1">LeaveTracker[[#This Row],[Days]]&amp;" "&amp;LeaveTracker[[#This Row],[Type of Leave]]</f>
        <v>1 SL</v>
      </c>
      <c r="L1567" s="23">
        <f ca="1">NETWORKDAYS(LeaveTracker[[#This Row],[Start Date]],LeaveTracker[[#This Row],[End Date]],lstHolidays)</f>
        <v>1</v>
      </c>
      <c r="M1567" s="27"/>
    </row>
    <row r="1568" spans="1:13" ht="30" customHeight="1" x14ac:dyDescent="0.3">
      <c r="A1568" s="27">
        <v>167</v>
      </c>
      <c r="B1568" s="31">
        <v>43879</v>
      </c>
      <c r="C1568" s="31">
        <v>43801</v>
      </c>
      <c r="D1568" s="19" t="s">
        <v>366</v>
      </c>
      <c r="E1568" s="66" t="str">
        <f>IF(ISBLANK(LeaveTracker[[#This Row],[Employee Name]]),"-----",VLOOKUP(LeaveTracker[[#This Row],[Employee Name]],'List of Employees'!$B$4:$H$767,7))</f>
        <v>CCT</v>
      </c>
      <c r="F1568" s="66" t="str">
        <f>IF(ISBLANK(LeaveTracker[[#This Row],[Employee Name]]),"-----",VLOOKUP(LeaveTracker[[#This Row],[Employee Name]],'List of Employees'!$B$4:$H$767,6))</f>
        <v>PERMANENT</v>
      </c>
      <c r="G1568" s="24">
        <v>43798</v>
      </c>
      <c r="H1568" s="24">
        <v>43798</v>
      </c>
      <c r="I1568" s="20" t="s">
        <v>81</v>
      </c>
      <c r="K1568" s="50" t="str">
        <f ca="1">LeaveTracker[[#This Row],[Days]]&amp;" "&amp;LeaveTracker[[#This Row],[Type of Leave]]</f>
        <v>1 SL</v>
      </c>
      <c r="L1568" s="23">
        <f ca="1">NETWORKDAYS(LeaveTracker[[#This Row],[Start Date]],LeaveTracker[[#This Row],[End Date]],lstHolidays)</f>
        <v>1</v>
      </c>
      <c r="M1568" s="27"/>
    </row>
    <row r="1569" spans="1:13" ht="30" customHeight="1" x14ac:dyDescent="0.3">
      <c r="A1569" s="27">
        <v>168</v>
      </c>
      <c r="B1569" s="31">
        <v>43879</v>
      </c>
      <c r="C1569" s="31">
        <v>43833</v>
      </c>
      <c r="D1569" s="19" t="s">
        <v>167</v>
      </c>
      <c r="E1569" s="66" t="str">
        <f>IF(ISBLANK(LeaveTracker[[#This Row],[Employee Name]]),"-----",VLOOKUP(LeaveTracker[[#This Row],[Employee Name]],'List of Employees'!$B$4:$H$767,7))</f>
        <v>CHO</v>
      </c>
      <c r="F1569" s="66" t="str">
        <f>IF(ISBLANK(LeaveTracker[[#This Row],[Employee Name]]),"-----",VLOOKUP(LeaveTracker[[#This Row],[Employee Name]],'List of Employees'!$B$4:$H$767,6))</f>
        <v>PERMANENT</v>
      </c>
      <c r="G1569" s="24">
        <v>43853</v>
      </c>
      <c r="H1569" s="24">
        <v>43854</v>
      </c>
      <c r="I1569" s="20" t="s">
        <v>82</v>
      </c>
      <c r="K1569" s="50" t="str">
        <f ca="1">LeaveTracker[[#This Row],[Days]]&amp;" "&amp;LeaveTracker[[#This Row],[Type of Leave]]</f>
        <v>2 VL</v>
      </c>
      <c r="L1569" s="23">
        <f ca="1">NETWORKDAYS(LeaveTracker[[#This Row],[Start Date]],LeaveTracker[[#This Row],[End Date]],lstHolidays)</f>
        <v>2</v>
      </c>
      <c r="M1569" s="27"/>
    </row>
    <row r="1570" spans="1:13" ht="30" customHeight="1" x14ac:dyDescent="0.3">
      <c r="A1570" s="27">
        <v>168</v>
      </c>
      <c r="B1570" s="31">
        <v>43879</v>
      </c>
      <c r="C1570" s="31">
        <v>43833</v>
      </c>
      <c r="D1570" s="19" t="s">
        <v>167</v>
      </c>
      <c r="E1570" s="66" t="str">
        <f>IF(ISBLANK(LeaveTracker[[#This Row],[Employee Name]]),"-----",VLOOKUP(LeaveTracker[[#This Row],[Employee Name]],'List of Employees'!$B$4:$H$767,7))</f>
        <v>CHO</v>
      </c>
      <c r="F1570" s="66" t="str">
        <f>IF(ISBLANK(LeaveTracker[[#This Row],[Employee Name]]),"-----",VLOOKUP(LeaveTracker[[#This Row],[Employee Name]],'List of Employees'!$B$4:$H$767,6))</f>
        <v>PERMANENT</v>
      </c>
      <c r="G1570" s="24">
        <v>43858</v>
      </c>
      <c r="H1570" s="24">
        <v>43858</v>
      </c>
      <c r="I1570" s="20" t="s">
        <v>82</v>
      </c>
      <c r="K1570" s="50" t="str">
        <f ca="1">LeaveTracker[[#This Row],[Days]]&amp;" "&amp;LeaveTracker[[#This Row],[Type of Leave]]</f>
        <v>1 VL</v>
      </c>
      <c r="L1570" s="23">
        <f ca="1">NETWORKDAYS(LeaveTracker[[#This Row],[Start Date]],LeaveTracker[[#This Row],[End Date]],lstHolidays)</f>
        <v>1</v>
      </c>
      <c r="M1570" s="27"/>
    </row>
    <row r="1571" spans="1:13" ht="30" customHeight="1" x14ac:dyDescent="0.3">
      <c r="A1571" s="27">
        <v>169</v>
      </c>
      <c r="B1571" s="31">
        <v>43879</v>
      </c>
      <c r="C1571" s="31">
        <v>43833</v>
      </c>
      <c r="D1571" s="19" t="s">
        <v>167</v>
      </c>
      <c r="E1571" s="66" t="str">
        <f>IF(ISBLANK(LeaveTracker[[#This Row],[Employee Name]]),"-----",VLOOKUP(LeaveTracker[[#This Row],[Employee Name]],'List of Employees'!$B$4:$H$767,7))</f>
        <v>CHO</v>
      </c>
      <c r="F1571" s="66" t="str">
        <f>IF(ISBLANK(LeaveTracker[[#This Row],[Employee Name]]),"-----",VLOOKUP(LeaveTracker[[#This Row],[Employee Name]],'List of Employees'!$B$4:$H$767,6))</f>
        <v>PERMANENT</v>
      </c>
      <c r="G1571" s="24">
        <v>43850</v>
      </c>
      <c r="H1571" s="24">
        <v>43851</v>
      </c>
      <c r="I1571" s="20" t="s">
        <v>82</v>
      </c>
      <c r="K1571" s="50" t="str">
        <f ca="1">LeaveTracker[[#This Row],[Days]]&amp;" "&amp;LeaveTracker[[#This Row],[Type of Leave]]</f>
        <v>2 VL</v>
      </c>
      <c r="L1571" s="23">
        <f ca="1">NETWORKDAYS(LeaveTracker[[#This Row],[Start Date]],LeaveTracker[[#This Row],[End Date]],lstHolidays)</f>
        <v>2</v>
      </c>
      <c r="M1571" s="27"/>
    </row>
    <row r="1572" spans="1:13" ht="30" customHeight="1" x14ac:dyDescent="0.3">
      <c r="A1572" s="27">
        <v>170</v>
      </c>
      <c r="B1572" s="31">
        <v>43879</v>
      </c>
      <c r="C1572" s="31">
        <v>43802</v>
      </c>
      <c r="D1572" s="19" t="s">
        <v>806</v>
      </c>
      <c r="E1572" s="66" t="str">
        <f>IF(ISBLANK(LeaveTracker[[#This Row],[Employee Name]]),"-----",VLOOKUP(LeaveTracker[[#This Row],[Employee Name]],'List of Employees'!$B$4:$H$767,7))</f>
        <v>CHO</v>
      </c>
      <c r="F1572" s="66" t="str">
        <f>IF(ISBLANK(LeaveTracker[[#This Row],[Employee Name]]),"-----",VLOOKUP(LeaveTracker[[#This Row],[Employee Name]],'List of Employees'!$B$4:$H$767,6))</f>
        <v>PERMANENT</v>
      </c>
      <c r="G1572" s="24">
        <v>43798</v>
      </c>
      <c r="H1572" s="24">
        <v>43798</v>
      </c>
      <c r="I1572" s="20" t="s">
        <v>81</v>
      </c>
      <c r="K1572" s="50" t="str">
        <f ca="1">LeaveTracker[[#This Row],[Days]]&amp;" "&amp;LeaveTracker[[#This Row],[Type of Leave]]</f>
        <v>1 SL</v>
      </c>
      <c r="L1572" s="23">
        <f ca="1">NETWORKDAYS(LeaveTracker[[#This Row],[Start Date]],LeaveTracker[[#This Row],[End Date]],lstHolidays)</f>
        <v>1</v>
      </c>
      <c r="M1572" s="27"/>
    </row>
    <row r="1573" spans="1:13" ht="30" customHeight="1" x14ac:dyDescent="0.3">
      <c r="A1573" s="27">
        <v>171</v>
      </c>
      <c r="B1573" s="31">
        <v>43879</v>
      </c>
      <c r="C1573" s="31">
        <v>43801</v>
      </c>
      <c r="D1573" s="19" t="s">
        <v>163</v>
      </c>
      <c r="E1573" s="66" t="str">
        <f>IF(ISBLANK(LeaveTracker[[#This Row],[Employee Name]]),"-----",VLOOKUP(LeaveTracker[[#This Row],[Employee Name]],'List of Employees'!$B$4:$H$767,7))</f>
        <v>CHO</v>
      </c>
      <c r="F1573" s="66" t="str">
        <f>IF(ISBLANK(LeaveTracker[[#This Row],[Employee Name]]),"-----",VLOOKUP(LeaveTracker[[#This Row],[Employee Name]],'List of Employees'!$B$4:$H$767,6))</f>
        <v>PERMANENT</v>
      </c>
      <c r="G1573" s="24">
        <v>43810</v>
      </c>
      <c r="H1573" s="24">
        <v>43810</v>
      </c>
      <c r="I1573" s="20" t="s">
        <v>82</v>
      </c>
      <c r="K1573" s="50" t="str">
        <f ca="1">LeaveTracker[[#This Row],[Days]]&amp;" "&amp;LeaveTracker[[#This Row],[Type of Leave]]</f>
        <v>1 VL</v>
      </c>
      <c r="L1573" s="23">
        <f ca="1">NETWORKDAYS(LeaveTracker[[#This Row],[Start Date]],LeaveTracker[[#This Row],[End Date]],lstHolidays)</f>
        <v>1</v>
      </c>
      <c r="M1573" s="27"/>
    </row>
    <row r="1574" spans="1:13" ht="30" customHeight="1" x14ac:dyDescent="0.3">
      <c r="A1574" s="27">
        <v>171</v>
      </c>
      <c r="B1574" s="31">
        <v>43879</v>
      </c>
      <c r="C1574" s="31">
        <v>43801</v>
      </c>
      <c r="D1574" s="19" t="s">
        <v>163</v>
      </c>
      <c r="E1574" s="66" t="str">
        <f>IF(ISBLANK(LeaveTracker[[#This Row],[Employee Name]]),"-----",VLOOKUP(LeaveTracker[[#This Row],[Employee Name]],'List of Employees'!$B$4:$H$767,7))</f>
        <v>CHO</v>
      </c>
      <c r="F1574" s="66" t="str">
        <f>IF(ISBLANK(LeaveTracker[[#This Row],[Employee Name]]),"-----",VLOOKUP(LeaveTracker[[#This Row],[Employee Name]],'List of Employees'!$B$4:$H$767,6))</f>
        <v>PERMANENT</v>
      </c>
      <c r="G1574" s="24">
        <v>43812</v>
      </c>
      <c r="H1574" s="24">
        <v>43812</v>
      </c>
      <c r="I1574" s="20" t="s">
        <v>82</v>
      </c>
      <c r="K1574" s="50" t="str">
        <f ca="1">LeaveTracker[[#This Row],[Days]]&amp;" "&amp;LeaveTracker[[#This Row],[Type of Leave]]</f>
        <v>1 VL</v>
      </c>
      <c r="L1574" s="23">
        <f ca="1">NETWORKDAYS(LeaveTracker[[#This Row],[Start Date]],LeaveTracker[[#This Row],[End Date]],lstHolidays)</f>
        <v>1</v>
      </c>
      <c r="M1574" s="27"/>
    </row>
    <row r="1575" spans="1:13" ht="30" customHeight="1" x14ac:dyDescent="0.3">
      <c r="A1575" s="27">
        <v>172</v>
      </c>
      <c r="B1575" s="31">
        <v>43879</v>
      </c>
      <c r="C1575" s="31">
        <v>43794</v>
      </c>
      <c r="D1575" s="19" t="s">
        <v>136</v>
      </c>
      <c r="E1575" s="66" t="str">
        <f>IF(ISBLANK(LeaveTracker[[#This Row],[Employee Name]]),"-----",VLOOKUP(LeaveTracker[[#This Row],[Employee Name]],'List of Employees'!$B$4:$H$767,7))</f>
        <v>CHO</v>
      </c>
      <c r="F1575" s="66" t="str">
        <f>IF(ISBLANK(LeaveTracker[[#This Row],[Employee Name]]),"-----",VLOOKUP(LeaveTracker[[#This Row],[Employee Name]],'List of Employees'!$B$4:$H$767,6))</f>
        <v>PERMANENT</v>
      </c>
      <c r="G1575" s="24">
        <v>43794</v>
      </c>
      <c r="H1575" s="24">
        <v>43794</v>
      </c>
      <c r="I1575" s="20" t="s">
        <v>82</v>
      </c>
      <c r="K1575" s="50" t="str">
        <f ca="1">LeaveTracker[[#This Row],[Days]]&amp;" "&amp;LeaveTracker[[#This Row],[Type of Leave]]</f>
        <v>1 VL</v>
      </c>
      <c r="L1575" s="23">
        <f ca="1">NETWORKDAYS(LeaveTracker[[#This Row],[Start Date]],LeaveTracker[[#This Row],[End Date]],lstHolidays)</f>
        <v>1</v>
      </c>
      <c r="M1575" s="27"/>
    </row>
    <row r="1576" spans="1:13" ht="30" customHeight="1" x14ac:dyDescent="0.3">
      <c r="A1576" s="27">
        <v>173</v>
      </c>
      <c r="B1576" s="31">
        <v>43879</v>
      </c>
      <c r="C1576" s="31">
        <v>43791</v>
      </c>
      <c r="D1576" s="19" t="s">
        <v>811</v>
      </c>
      <c r="E1576" s="66" t="str">
        <f>IF(ISBLANK(LeaveTracker[[#This Row],[Employee Name]]),"-----",VLOOKUP(LeaveTracker[[#This Row],[Employee Name]],'List of Employees'!$B$4:$H$767,7))</f>
        <v>CHO</v>
      </c>
      <c r="F1576" s="66" t="str">
        <f>IF(ISBLANK(LeaveTracker[[#This Row],[Employee Name]]),"-----",VLOOKUP(LeaveTracker[[#This Row],[Employee Name]],'List of Employees'!$B$4:$H$767,6))</f>
        <v>PERMANENT</v>
      </c>
      <c r="G1576" s="24">
        <v>43803</v>
      </c>
      <c r="H1576" s="24">
        <v>43803</v>
      </c>
      <c r="I1576" s="20" t="s">
        <v>82</v>
      </c>
      <c r="K1576" s="50" t="str">
        <f ca="1">LeaveTracker[[#This Row],[Days]]&amp;" "&amp;LeaveTracker[[#This Row],[Type of Leave]]</f>
        <v>1 VL</v>
      </c>
      <c r="L1576" s="23">
        <f ca="1">NETWORKDAYS(LeaveTracker[[#This Row],[Start Date]],LeaveTracker[[#This Row],[End Date]],lstHolidays)</f>
        <v>1</v>
      </c>
      <c r="M1576" s="27"/>
    </row>
    <row r="1577" spans="1:13" ht="30" customHeight="1" x14ac:dyDescent="0.3">
      <c r="A1577" s="27">
        <v>174</v>
      </c>
      <c r="B1577" s="31">
        <v>43879</v>
      </c>
      <c r="C1577" s="31">
        <v>43832</v>
      </c>
      <c r="D1577" s="19" t="s">
        <v>685</v>
      </c>
      <c r="E1577" s="66">
        <f>IF(ISBLANK(LeaveTracker[[#This Row],[Employee Name]]),"-----",VLOOKUP(LeaveTracker[[#This Row],[Employee Name]],'List of Employees'!$B$4:$H$767,7))</f>
        <v>0</v>
      </c>
      <c r="F1577" s="66" t="str">
        <f>IF(ISBLANK(LeaveTracker[[#This Row],[Employee Name]]),"-----",VLOOKUP(LeaveTracker[[#This Row],[Employee Name]],'List of Employees'!$B$4:$H$767,6))</f>
        <v>JOBCON</v>
      </c>
      <c r="G1577" s="24">
        <v>43825</v>
      </c>
      <c r="H1577" s="24">
        <v>43825</v>
      </c>
      <c r="I1577" s="20" t="s">
        <v>81</v>
      </c>
      <c r="K1577" s="50" t="str">
        <f ca="1">LeaveTracker[[#This Row],[Days]]&amp;" "&amp;LeaveTracker[[#This Row],[Type of Leave]]</f>
        <v>1 SL</v>
      </c>
      <c r="L1577" s="23">
        <f ca="1">NETWORKDAYS(LeaveTracker[[#This Row],[Start Date]],LeaveTracker[[#This Row],[End Date]],lstHolidays)</f>
        <v>1</v>
      </c>
      <c r="M1577" s="27"/>
    </row>
    <row r="1578" spans="1:13" ht="30" customHeight="1" x14ac:dyDescent="0.3">
      <c r="A1578" s="27">
        <v>175</v>
      </c>
      <c r="B1578" s="31">
        <v>43879</v>
      </c>
      <c r="C1578" s="31">
        <v>43791</v>
      </c>
      <c r="D1578" s="19" t="s">
        <v>685</v>
      </c>
      <c r="E1578" s="66">
        <f>IF(ISBLANK(LeaveTracker[[#This Row],[Employee Name]]),"-----",VLOOKUP(LeaveTracker[[#This Row],[Employee Name]],'List of Employees'!$B$4:$H$767,7))</f>
        <v>0</v>
      </c>
      <c r="F1578" s="66" t="str">
        <f>IF(ISBLANK(LeaveTracker[[#This Row],[Employee Name]]),"-----",VLOOKUP(LeaveTracker[[#This Row],[Employee Name]],'List of Employees'!$B$4:$H$767,6))</f>
        <v>JOBCON</v>
      </c>
      <c r="G1578" s="24">
        <v>43826</v>
      </c>
      <c r="H1578" s="24">
        <v>43826</v>
      </c>
      <c r="I1578" s="20" t="s">
        <v>297</v>
      </c>
      <c r="J1578" s="42" t="s">
        <v>105</v>
      </c>
      <c r="K1578" s="50" t="str">
        <f ca="1">LeaveTracker[[#This Row],[Days]]&amp;" "&amp;LeaveTracker[[#This Row],[Type of Leave]]</f>
        <v>1 OTHER</v>
      </c>
      <c r="L1578" s="23">
        <f ca="1">NETWORKDAYS(LeaveTracker[[#This Row],[Start Date]],LeaveTracker[[#This Row],[End Date]],lstHolidays)</f>
        <v>1</v>
      </c>
      <c r="M1578" s="27"/>
    </row>
    <row r="1579" spans="1:13" ht="30" customHeight="1" x14ac:dyDescent="0.3">
      <c r="A1579" s="27">
        <v>176</v>
      </c>
      <c r="B1579" s="31">
        <v>43879</v>
      </c>
      <c r="C1579" s="31">
        <v>43811</v>
      </c>
      <c r="D1579" s="19" t="s">
        <v>816</v>
      </c>
      <c r="E1579" s="66" t="str">
        <f>IF(ISBLANK(LeaveTracker[[#This Row],[Employee Name]]),"-----",VLOOKUP(LeaveTracker[[#This Row],[Employee Name]],'List of Employees'!$B$4:$H$767,7))</f>
        <v>CHO</v>
      </c>
      <c r="F1579" s="66" t="str">
        <f>IF(ISBLANK(LeaveTracker[[#This Row],[Employee Name]]),"-----",VLOOKUP(LeaveTracker[[#This Row],[Employee Name]],'List of Employees'!$B$4:$H$767,6))</f>
        <v>PERMANENT</v>
      </c>
      <c r="G1579" s="24">
        <v>43819</v>
      </c>
      <c r="H1579" s="24">
        <v>43819</v>
      </c>
      <c r="I1579" s="20" t="s">
        <v>82</v>
      </c>
      <c r="K1579" s="50" t="str">
        <f ca="1">LeaveTracker[[#This Row],[Days]]&amp;" "&amp;LeaveTracker[[#This Row],[Type of Leave]]</f>
        <v>1 VL</v>
      </c>
      <c r="L1579" s="23">
        <f ca="1">NETWORKDAYS(LeaveTracker[[#This Row],[Start Date]],LeaveTracker[[#This Row],[End Date]],lstHolidays)</f>
        <v>1</v>
      </c>
      <c r="M1579" s="27"/>
    </row>
    <row r="1580" spans="1:13" ht="30" customHeight="1" x14ac:dyDescent="0.3">
      <c r="A1580" s="27">
        <v>176</v>
      </c>
      <c r="B1580" s="31">
        <v>43879</v>
      </c>
      <c r="C1580" s="31">
        <v>43811</v>
      </c>
      <c r="D1580" s="19" t="s">
        <v>816</v>
      </c>
      <c r="E1580" s="66" t="str">
        <f>IF(ISBLANK(LeaveTracker[[#This Row],[Employee Name]]),"-----",VLOOKUP(LeaveTracker[[#This Row],[Employee Name]],'List of Employees'!$B$4:$H$767,7))</f>
        <v>CHO</v>
      </c>
      <c r="F1580" s="66" t="str">
        <f>IF(ISBLANK(LeaveTracker[[#This Row],[Employee Name]]),"-----",VLOOKUP(LeaveTracker[[#This Row],[Employee Name]],'List of Employees'!$B$4:$H$767,6))</f>
        <v>PERMANENT</v>
      </c>
      <c r="G1580" s="24">
        <v>43825</v>
      </c>
      <c r="H1580" s="24">
        <v>43825</v>
      </c>
      <c r="I1580" s="20" t="s">
        <v>82</v>
      </c>
      <c r="K1580" s="50" t="str">
        <f ca="1">LeaveTracker[[#This Row],[Days]]&amp;" "&amp;LeaveTracker[[#This Row],[Type of Leave]]</f>
        <v>1 VL</v>
      </c>
      <c r="L1580" s="23">
        <f ca="1">NETWORKDAYS(LeaveTracker[[#This Row],[Start Date]],LeaveTracker[[#This Row],[End Date]],lstHolidays)</f>
        <v>1</v>
      </c>
      <c r="M1580" s="27"/>
    </row>
    <row r="1581" spans="1:13" ht="30" customHeight="1" x14ac:dyDescent="0.3">
      <c r="A1581" s="27">
        <v>177</v>
      </c>
      <c r="B1581" s="31">
        <v>43879</v>
      </c>
      <c r="C1581" s="31">
        <v>43815</v>
      </c>
      <c r="D1581" s="19" t="s">
        <v>816</v>
      </c>
      <c r="E1581" s="66" t="str">
        <f>IF(ISBLANK(LeaveTracker[[#This Row],[Employee Name]]),"-----",VLOOKUP(LeaveTracker[[#This Row],[Employee Name]],'List of Employees'!$B$4:$H$767,7))</f>
        <v>CHO</v>
      </c>
      <c r="F1581" s="66" t="str">
        <f>IF(ISBLANK(LeaveTracker[[#This Row],[Employee Name]]),"-----",VLOOKUP(LeaveTracker[[#This Row],[Employee Name]],'List of Employees'!$B$4:$H$767,6))</f>
        <v>PERMANENT</v>
      </c>
      <c r="G1581" s="24">
        <v>43811</v>
      </c>
      <c r="H1581" s="24">
        <v>43811</v>
      </c>
      <c r="I1581" s="20" t="s">
        <v>81</v>
      </c>
      <c r="K1581" s="50" t="str">
        <f ca="1">LeaveTracker[[#This Row],[Days]]&amp;" "&amp;LeaveTracker[[#This Row],[Type of Leave]]</f>
        <v>1 SL</v>
      </c>
      <c r="L1581" s="23">
        <f ca="1">NETWORKDAYS(LeaveTracker[[#This Row],[Start Date]],LeaveTracker[[#This Row],[End Date]],lstHolidays)</f>
        <v>1</v>
      </c>
      <c r="M1581" s="27"/>
    </row>
    <row r="1582" spans="1:13" ht="30" customHeight="1" x14ac:dyDescent="0.3">
      <c r="A1582" s="27">
        <v>178</v>
      </c>
      <c r="B1582" s="31">
        <v>43879</v>
      </c>
      <c r="C1582" s="31">
        <v>43798</v>
      </c>
      <c r="D1582" s="19" t="s">
        <v>816</v>
      </c>
      <c r="E1582" s="66" t="str">
        <f>IF(ISBLANK(LeaveTracker[[#This Row],[Employee Name]]),"-----",VLOOKUP(LeaveTracker[[#This Row],[Employee Name]],'List of Employees'!$B$4:$H$767,7))</f>
        <v>CHO</v>
      </c>
      <c r="F1582" s="66" t="str">
        <f>IF(ISBLANK(LeaveTracker[[#This Row],[Employee Name]]),"-----",VLOOKUP(LeaveTracker[[#This Row],[Employee Name]],'List of Employees'!$B$4:$H$767,6))</f>
        <v>PERMANENT</v>
      </c>
      <c r="G1582" s="24">
        <v>43805</v>
      </c>
      <c r="H1582" s="24">
        <v>43805</v>
      </c>
      <c r="I1582" s="20" t="s">
        <v>82</v>
      </c>
      <c r="K1582" s="50" t="str">
        <f ca="1">LeaveTracker[[#This Row],[Days]]&amp;" "&amp;LeaveTracker[[#This Row],[Type of Leave]]</f>
        <v>1 VL</v>
      </c>
      <c r="L1582" s="23">
        <f ca="1">NETWORKDAYS(LeaveTracker[[#This Row],[Start Date]],LeaveTracker[[#This Row],[End Date]],lstHolidays)</f>
        <v>1</v>
      </c>
      <c r="M1582" s="27"/>
    </row>
    <row r="1583" spans="1:13" ht="30" customHeight="1" x14ac:dyDescent="0.3">
      <c r="A1583" s="27">
        <v>179</v>
      </c>
      <c r="B1583" s="31">
        <v>43879</v>
      </c>
      <c r="C1583" s="31">
        <v>43809</v>
      </c>
      <c r="D1583" s="19" t="s">
        <v>816</v>
      </c>
      <c r="E1583" s="66" t="str">
        <f>IF(ISBLANK(LeaveTracker[[#This Row],[Employee Name]]),"-----",VLOOKUP(LeaveTracker[[#This Row],[Employee Name]],'List of Employees'!$B$4:$H$767,7))</f>
        <v>CHO</v>
      </c>
      <c r="F1583" s="66" t="str">
        <f>IF(ISBLANK(LeaveTracker[[#This Row],[Employee Name]]),"-----",VLOOKUP(LeaveTracker[[#This Row],[Employee Name]],'List of Employees'!$B$4:$H$767,6))</f>
        <v>PERMANENT</v>
      </c>
      <c r="G1583" s="24">
        <v>43804</v>
      </c>
      <c r="H1583" s="24">
        <v>43804</v>
      </c>
      <c r="I1583" s="20" t="s">
        <v>81</v>
      </c>
      <c r="K1583" s="50" t="str">
        <f ca="1">LeaveTracker[[#This Row],[Days]]&amp;" "&amp;LeaveTracker[[#This Row],[Type of Leave]]</f>
        <v>1 SL</v>
      </c>
      <c r="L1583" s="23">
        <f ca="1">NETWORKDAYS(LeaveTracker[[#This Row],[Start Date]],LeaveTracker[[#This Row],[End Date]],lstHolidays)</f>
        <v>1</v>
      </c>
      <c r="M1583" s="27"/>
    </row>
    <row r="1584" spans="1:13" ht="30" customHeight="1" x14ac:dyDescent="0.3">
      <c r="A1584" s="27">
        <v>180</v>
      </c>
      <c r="B1584" s="31">
        <v>43879</v>
      </c>
      <c r="C1584" s="31">
        <v>43808</v>
      </c>
      <c r="D1584" s="19" t="s">
        <v>819</v>
      </c>
      <c r="E1584" s="66" t="str">
        <f>IF(ISBLANK(LeaveTracker[[#This Row],[Employee Name]]),"-----",VLOOKUP(LeaveTracker[[#This Row],[Employee Name]],'List of Employees'!$B$4:$H$767,7))</f>
        <v>CHO</v>
      </c>
      <c r="F1584" s="66" t="str">
        <f>IF(ISBLANK(LeaveTracker[[#This Row],[Employee Name]]),"-----",VLOOKUP(LeaveTracker[[#This Row],[Employee Name]],'List of Employees'!$B$4:$H$767,6))</f>
        <v>PERMANENT</v>
      </c>
      <c r="G1584" s="24">
        <v>43818</v>
      </c>
      <c r="H1584" s="24">
        <v>43818</v>
      </c>
      <c r="I1584" s="20" t="s">
        <v>82</v>
      </c>
      <c r="K1584" s="50" t="str">
        <f ca="1">LeaveTracker[[#This Row],[Days]]&amp;" "&amp;LeaveTracker[[#This Row],[Type of Leave]]</f>
        <v>1 VL</v>
      </c>
      <c r="L1584" s="23">
        <f ca="1">NETWORKDAYS(LeaveTracker[[#This Row],[Start Date]],LeaveTracker[[#This Row],[End Date]],lstHolidays)</f>
        <v>1</v>
      </c>
      <c r="M1584" s="27"/>
    </row>
    <row r="1585" spans="1:13" ht="30" customHeight="1" x14ac:dyDescent="0.3">
      <c r="A1585" s="27">
        <v>180</v>
      </c>
      <c r="B1585" s="31">
        <v>43879</v>
      </c>
      <c r="C1585" s="31">
        <v>43808</v>
      </c>
      <c r="D1585" s="19" t="s">
        <v>819</v>
      </c>
      <c r="E1585" s="66" t="str">
        <f>IF(ISBLANK(LeaveTracker[[#This Row],[Employee Name]]),"-----",VLOOKUP(LeaveTracker[[#This Row],[Employee Name]],'List of Employees'!$B$4:$H$767,7))</f>
        <v>CHO</v>
      </c>
      <c r="F1585" s="66" t="str">
        <f>IF(ISBLANK(LeaveTracker[[#This Row],[Employee Name]]),"-----",VLOOKUP(LeaveTracker[[#This Row],[Employee Name]],'List of Employees'!$B$4:$H$767,6))</f>
        <v>PERMANENT</v>
      </c>
      <c r="G1585" s="24">
        <v>43826</v>
      </c>
      <c r="H1585" s="24">
        <v>43826</v>
      </c>
      <c r="I1585" s="20" t="s">
        <v>82</v>
      </c>
      <c r="K1585" s="50" t="str">
        <f ca="1">LeaveTracker[[#This Row],[Days]]&amp;" "&amp;LeaveTracker[[#This Row],[Type of Leave]]</f>
        <v>1 VL</v>
      </c>
      <c r="L1585" s="23">
        <f ca="1">NETWORKDAYS(LeaveTracker[[#This Row],[Start Date]],LeaveTracker[[#This Row],[End Date]],lstHolidays)</f>
        <v>1</v>
      </c>
      <c r="M1585" s="27"/>
    </row>
    <row r="1586" spans="1:13" ht="30" customHeight="1" x14ac:dyDescent="0.3">
      <c r="A1586" s="27">
        <v>181</v>
      </c>
      <c r="B1586" s="31">
        <v>43879</v>
      </c>
      <c r="C1586" s="31">
        <v>43798</v>
      </c>
      <c r="D1586" s="19" t="s">
        <v>823</v>
      </c>
      <c r="E1586" s="66" t="str">
        <f>IF(ISBLANK(LeaveTracker[[#This Row],[Employee Name]]),"-----",VLOOKUP(LeaveTracker[[#This Row],[Employee Name]],'List of Employees'!$B$4:$H$767,7))</f>
        <v>CHO</v>
      </c>
      <c r="F1586" s="66" t="str">
        <f>IF(ISBLANK(LeaveTracker[[#This Row],[Employee Name]]),"-----",VLOOKUP(LeaveTracker[[#This Row],[Employee Name]],'List of Employees'!$B$4:$H$767,6))</f>
        <v>PERMANENT</v>
      </c>
      <c r="G1586" s="24">
        <v>43809</v>
      </c>
      <c r="H1586" s="24">
        <v>43809</v>
      </c>
      <c r="I1586" s="20" t="s">
        <v>82</v>
      </c>
      <c r="K1586" s="50" t="str">
        <f ca="1">LeaveTracker[[#This Row],[Days]]&amp;" "&amp;LeaveTracker[[#This Row],[Type of Leave]]</f>
        <v>1 VL</v>
      </c>
      <c r="L1586" s="23">
        <f ca="1">NETWORKDAYS(LeaveTracker[[#This Row],[Start Date]],LeaveTracker[[#This Row],[End Date]],lstHolidays)</f>
        <v>1</v>
      </c>
      <c r="M1586" s="27"/>
    </row>
    <row r="1587" spans="1:13" ht="30" customHeight="1" x14ac:dyDescent="0.3">
      <c r="A1587" s="27">
        <v>181</v>
      </c>
      <c r="B1587" s="31">
        <v>43879</v>
      </c>
      <c r="C1587" s="31">
        <v>43798</v>
      </c>
      <c r="D1587" s="19" t="s">
        <v>823</v>
      </c>
      <c r="E1587" s="66" t="str">
        <f>IF(ISBLANK(LeaveTracker[[#This Row],[Employee Name]]),"-----",VLOOKUP(LeaveTracker[[#This Row],[Employee Name]],'List of Employees'!$B$4:$H$767,7))</f>
        <v>CHO</v>
      </c>
      <c r="F1587" s="66" t="str">
        <f>IF(ISBLANK(LeaveTracker[[#This Row],[Employee Name]]),"-----",VLOOKUP(LeaveTracker[[#This Row],[Employee Name]],'List of Employees'!$B$4:$H$767,6))</f>
        <v>PERMANENT</v>
      </c>
      <c r="G1587" s="24">
        <v>43808</v>
      </c>
      <c r="H1587" s="24">
        <v>43808</v>
      </c>
      <c r="I1587" s="20" t="s">
        <v>82</v>
      </c>
      <c r="K1587" s="50" t="str">
        <f ca="1">LeaveTracker[[#This Row],[Days]]&amp;" "&amp;LeaveTracker[[#This Row],[Type of Leave]]</f>
        <v>1 VL</v>
      </c>
      <c r="L1587" s="23">
        <f ca="1">NETWORKDAYS(LeaveTracker[[#This Row],[Start Date]],LeaveTracker[[#This Row],[End Date]],lstHolidays)</f>
        <v>1</v>
      </c>
      <c r="M1587" s="27"/>
    </row>
    <row r="1588" spans="1:13" ht="30" customHeight="1" x14ac:dyDescent="0.3">
      <c r="A1588" s="27">
        <v>181</v>
      </c>
      <c r="B1588" s="31">
        <v>43879</v>
      </c>
      <c r="C1588" s="31">
        <v>43798</v>
      </c>
      <c r="D1588" s="19" t="s">
        <v>823</v>
      </c>
      <c r="E1588" s="66" t="str">
        <f>IF(ISBLANK(LeaveTracker[[#This Row],[Employee Name]]),"-----",VLOOKUP(LeaveTracker[[#This Row],[Employee Name]],'List of Employees'!$B$4:$H$767,7))</f>
        <v>CHO</v>
      </c>
      <c r="F1588" s="66" t="str">
        <f>IF(ISBLANK(LeaveTracker[[#This Row],[Employee Name]]),"-----",VLOOKUP(LeaveTracker[[#This Row],[Employee Name]],'List of Employees'!$B$4:$H$767,6))</f>
        <v>PERMANENT</v>
      </c>
      <c r="G1588" s="24">
        <v>43825</v>
      </c>
      <c r="H1588" s="24">
        <v>43825</v>
      </c>
      <c r="I1588" s="20" t="s">
        <v>82</v>
      </c>
      <c r="K1588" s="50" t="str">
        <f ca="1">LeaveTracker[[#This Row],[Days]]&amp;" "&amp;LeaveTracker[[#This Row],[Type of Leave]]</f>
        <v>1 VL</v>
      </c>
      <c r="L1588" s="23">
        <f ca="1">NETWORKDAYS(LeaveTracker[[#This Row],[Start Date]],LeaveTracker[[#This Row],[End Date]],lstHolidays)</f>
        <v>1</v>
      </c>
      <c r="M1588" s="27"/>
    </row>
    <row r="1589" spans="1:13" ht="30" customHeight="1" x14ac:dyDescent="0.3">
      <c r="A1589" s="27">
        <v>182</v>
      </c>
      <c r="B1589" s="31">
        <v>43879</v>
      </c>
      <c r="C1589" s="31">
        <v>43810</v>
      </c>
      <c r="D1589" s="19" t="s">
        <v>823</v>
      </c>
      <c r="E1589" s="66" t="str">
        <f>IF(ISBLANK(LeaveTracker[[#This Row],[Employee Name]]),"-----",VLOOKUP(LeaveTracker[[#This Row],[Employee Name]],'List of Employees'!$B$4:$H$767,7))</f>
        <v>CHO</v>
      </c>
      <c r="F1589" s="66" t="str">
        <f>IF(ISBLANK(LeaveTracker[[#This Row],[Employee Name]]),"-----",VLOOKUP(LeaveTracker[[#This Row],[Employee Name]],'List of Employees'!$B$4:$H$767,6))</f>
        <v>PERMANENT</v>
      </c>
      <c r="G1589" s="24">
        <v>43805</v>
      </c>
      <c r="H1589" s="24">
        <v>43805</v>
      </c>
      <c r="I1589" s="20" t="s">
        <v>81</v>
      </c>
      <c r="K1589" s="50" t="str">
        <f ca="1">LeaveTracker[[#This Row],[Days]]&amp;" "&amp;LeaveTracker[[#This Row],[Type of Leave]]</f>
        <v>1 SL</v>
      </c>
      <c r="L1589" s="23">
        <f ca="1">NETWORKDAYS(LeaveTracker[[#This Row],[Start Date]],LeaveTracker[[#This Row],[End Date]],lstHolidays)</f>
        <v>1</v>
      </c>
      <c r="M1589" s="27"/>
    </row>
    <row r="1590" spans="1:13" ht="30" customHeight="1" x14ac:dyDescent="0.3">
      <c r="A1590" s="27">
        <v>183</v>
      </c>
      <c r="B1590" s="31">
        <v>43879</v>
      </c>
      <c r="C1590" s="31">
        <v>43802</v>
      </c>
      <c r="D1590" s="19" t="s">
        <v>163</v>
      </c>
      <c r="E1590" s="66" t="str">
        <f>IF(ISBLANK(LeaveTracker[[#This Row],[Employee Name]]),"-----",VLOOKUP(LeaveTracker[[#This Row],[Employee Name]],'List of Employees'!$B$4:$H$767,7))</f>
        <v>CHO</v>
      </c>
      <c r="F1590" s="66" t="str">
        <f>IF(ISBLANK(LeaveTracker[[#This Row],[Employee Name]]),"-----",VLOOKUP(LeaveTracker[[#This Row],[Employee Name]],'List of Employees'!$B$4:$H$767,6))</f>
        <v>PERMANENT</v>
      </c>
      <c r="G1590" s="24">
        <v>43796</v>
      </c>
      <c r="H1590" s="24">
        <v>43796</v>
      </c>
      <c r="I1590" s="20" t="s">
        <v>81</v>
      </c>
      <c r="K1590" s="50" t="str">
        <f ca="1">LeaveTracker[[#This Row],[Days]]&amp;" "&amp;LeaveTracker[[#This Row],[Type of Leave]]</f>
        <v>1 SL</v>
      </c>
      <c r="L1590" s="23">
        <f ca="1">NETWORKDAYS(LeaveTracker[[#This Row],[Start Date]],LeaveTracker[[#This Row],[End Date]],lstHolidays)</f>
        <v>1</v>
      </c>
      <c r="M1590" s="27"/>
    </row>
    <row r="1591" spans="1:13" ht="30" customHeight="1" x14ac:dyDescent="0.3">
      <c r="A1591" s="27">
        <v>184</v>
      </c>
      <c r="B1591" s="31">
        <v>43879</v>
      </c>
      <c r="C1591" s="31">
        <v>43803</v>
      </c>
      <c r="D1591" s="19" t="s">
        <v>826</v>
      </c>
      <c r="E1591" s="66" t="str">
        <f>IF(ISBLANK(LeaveTracker[[#This Row],[Employee Name]]),"-----",VLOOKUP(LeaveTracker[[#This Row],[Employee Name]],'List of Employees'!$B$4:$H$767,7))</f>
        <v>CHO</v>
      </c>
      <c r="F1591" s="66" t="str">
        <f>IF(ISBLANK(LeaveTracker[[#This Row],[Employee Name]]),"-----",VLOOKUP(LeaveTracker[[#This Row],[Employee Name]],'List of Employees'!$B$4:$H$767,6))</f>
        <v>PERMANENT</v>
      </c>
      <c r="G1591" s="24">
        <v>43811</v>
      </c>
      <c r="H1591" s="24">
        <v>43811</v>
      </c>
      <c r="I1591" s="20" t="s">
        <v>82</v>
      </c>
      <c r="K1591" s="50" t="str">
        <f ca="1">LeaveTracker[[#This Row],[Days]]&amp;" "&amp;LeaveTracker[[#This Row],[Type of Leave]]</f>
        <v>1 VL</v>
      </c>
      <c r="L1591" s="23">
        <f ca="1">NETWORKDAYS(LeaveTracker[[#This Row],[Start Date]],LeaveTracker[[#This Row],[End Date]],lstHolidays)</f>
        <v>1</v>
      </c>
      <c r="M1591" s="27"/>
    </row>
    <row r="1592" spans="1:13" ht="30" customHeight="1" x14ac:dyDescent="0.3">
      <c r="A1592" s="27">
        <v>185</v>
      </c>
      <c r="B1592" s="31">
        <v>43879</v>
      </c>
      <c r="C1592" s="31">
        <v>43826</v>
      </c>
      <c r="D1592" s="19" t="s">
        <v>683</v>
      </c>
      <c r="E1592" s="66" t="str">
        <f>IF(ISBLANK(LeaveTracker[[#This Row],[Employee Name]]),"-----",VLOOKUP(LeaveTracker[[#This Row],[Employee Name]],'List of Employees'!$B$4:$H$767,7))</f>
        <v>CHO</v>
      </c>
      <c r="F1592" s="66" t="str">
        <f>IF(ISBLANK(LeaveTracker[[#This Row],[Employee Name]]),"-----",VLOOKUP(LeaveTracker[[#This Row],[Employee Name]],'List of Employees'!$B$4:$H$767,6))</f>
        <v>PERMANENT</v>
      </c>
      <c r="G1592" s="24">
        <v>43859</v>
      </c>
      <c r="H1592" s="24">
        <v>43861</v>
      </c>
      <c r="I1592" s="20" t="s">
        <v>297</v>
      </c>
      <c r="J1592" s="42" t="s">
        <v>105</v>
      </c>
      <c r="K1592" s="50" t="str">
        <f ca="1">LeaveTracker[[#This Row],[Days]]&amp;" "&amp;LeaveTracker[[#This Row],[Type of Leave]]</f>
        <v>3 OTHER</v>
      </c>
      <c r="L1592" s="23">
        <f ca="1">NETWORKDAYS(LeaveTracker[[#This Row],[Start Date]],LeaveTracker[[#This Row],[End Date]],lstHolidays)</f>
        <v>3</v>
      </c>
      <c r="M1592" s="27"/>
    </row>
    <row r="1593" spans="1:13" ht="30" customHeight="1" x14ac:dyDescent="0.3">
      <c r="A1593" s="27">
        <v>186</v>
      </c>
      <c r="B1593" s="31">
        <v>43879</v>
      </c>
      <c r="C1593" s="31">
        <v>43819</v>
      </c>
      <c r="D1593" s="19" t="s">
        <v>826</v>
      </c>
      <c r="E1593" s="66" t="str">
        <f>IF(ISBLANK(LeaveTracker[[#This Row],[Employee Name]]),"-----",VLOOKUP(LeaveTracker[[#This Row],[Employee Name]],'List of Employees'!$B$4:$H$767,7))</f>
        <v>CHO</v>
      </c>
      <c r="F1593" s="66" t="str">
        <f>IF(ISBLANK(LeaveTracker[[#This Row],[Employee Name]]),"-----",VLOOKUP(LeaveTracker[[#This Row],[Employee Name]],'List of Employees'!$B$4:$H$767,6))</f>
        <v>PERMANENT</v>
      </c>
      <c r="G1593" s="21">
        <v>43825</v>
      </c>
      <c r="H1593" s="24">
        <v>43826</v>
      </c>
      <c r="I1593" s="20" t="s">
        <v>82</v>
      </c>
      <c r="K1593" s="50" t="str">
        <f ca="1">LeaveTracker[[#This Row],[Days]]&amp;" "&amp;LeaveTracker[[#This Row],[Type of Leave]]</f>
        <v>2 VL</v>
      </c>
      <c r="L1593" s="23">
        <f ca="1">NETWORKDAYS(LeaveTracker[[#This Row],[Start Date]],LeaveTracker[[#This Row],[End Date]],lstHolidays)</f>
        <v>2</v>
      </c>
      <c r="M1593" s="27"/>
    </row>
    <row r="1594" spans="1:13" ht="30" customHeight="1" x14ac:dyDescent="0.3">
      <c r="A1594" s="27">
        <v>187</v>
      </c>
      <c r="B1594" s="31">
        <v>43879</v>
      </c>
      <c r="C1594" s="31">
        <v>43817</v>
      </c>
      <c r="D1594" s="19" t="s">
        <v>826</v>
      </c>
      <c r="E1594" s="66" t="str">
        <f>IF(ISBLANK(LeaveTracker[[#This Row],[Employee Name]]),"-----",VLOOKUP(LeaveTracker[[#This Row],[Employee Name]],'List of Employees'!$B$4:$H$767,7))</f>
        <v>CHO</v>
      </c>
      <c r="F1594" s="66" t="str">
        <f>IF(ISBLANK(LeaveTracker[[#This Row],[Employee Name]]),"-----",VLOOKUP(LeaveTracker[[#This Row],[Employee Name]],'List of Employees'!$B$4:$H$767,6))</f>
        <v>PERMANENT</v>
      </c>
      <c r="G1594" s="24">
        <v>43815</v>
      </c>
      <c r="H1594" s="24">
        <v>43815</v>
      </c>
      <c r="I1594" s="20" t="s">
        <v>81</v>
      </c>
      <c r="K1594" s="50" t="str">
        <f ca="1">LeaveTracker[[#This Row],[Days]]&amp;" "&amp;LeaveTracker[[#This Row],[Type of Leave]]</f>
        <v>1 SL</v>
      </c>
      <c r="L1594" s="23">
        <f ca="1">NETWORKDAYS(LeaveTracker[[#This Row],[Start Date]],LeaveTracker[[#This Row],[End Date]],lstHolidays)</f>
        <v>1</v>
      </c>
      <c r="M1594" s="27"/>
    </row>
    <row r="1595" spans="1:13" ht="30" customHeight="1" x14ac:dyDescent="0.3">
      <c r="A1595" s="27">
        <v>188</v>
      </c>
      <c r="B1595" s="31">
        <v>43879</v>
      </c>
      <c r="C1595" s="31">
        <v>43817</v>
      </c>
      <c r="D1595" s="19" t="s">
        <v>826</v>
      </c>
      <c r="E1595" s="66" t="str">
        <f>IF(ISBLANK(LeaveTracker[[#This Row],[Employee Name]]),"-----",VLOOKUP(LeaveTracker[[#This Row],[Employee Name]],'List of Employees'!$B$4:$H$767,7))</f>
        <v>CHO</v>
      </c>
      <c r="F1595" s="66" t="str">
        <f>IF(ISBLANK(LeaveTracker[[#This Row],[Employee Name]]),"-----",VLOOKUP(LeaveTracker[[#This Row],[Employee Name]],'List of Employees'!$B$4:$H$767,6))</f>
        <v>PERMANENT</v>
      </c>
      <c r="G1595" s="24">
        <v>43805</v>
      </c>
      <c r="H1595" s="24">
        <v>43805</v>
      </c>
      <c r="I1595" s="20" t="s">
        <v>81</v>
      </c>
      <c r="K1595" s="50" t="str">
        <f ca="1">LeaveTracker[[#This Row],[Days]]&amp;" "&amp;LeaveTracker[[#This Row],[Type of Leave]]</f>
        <v>1 SL</v>
      </c>
      <c r="L1595" s="23">
        <f ca="1">NETWORKDAYS(LeaveTracker[[#This Row],[Start Date]],LeaveTracker[[#This Row],[End Date]],lstHolidays)</f>
        <v>1</v>
      </c>
      <c r="M1595" s="27"/>
    </row>
    <row r="1596" spans="1:13" ht="30" customHeight="1" x14ac:dyDescent="0.3">
      <c r="A1596" s="27">
        <v>188</v>
      </c>
      <c r="B1596" s="31">
        <v>43879</v>
      </c>
      <c r="C1596" s="31">
        <v>43817</v>
      </c>
      <c r="D1596" s="19" t="s">
        <v>826</v>
      </c>
      <c r="E1596" s="66" t="str">
        <f>IF(ISBLANK(LeaveTracker[[#This Row],[Employee Name]]),"-----",VLOOKUP(LeaveTracker[[#This Row],[Employee Name]],'List of Employees'!$B$4:$H$767,7))</f>
        <v>CHO</v>
      </c>
      <c r="F1596" s="66" t="str">
        <f>IF(ISBLANK(LeaveTracker[[#This Row],[Employee Name]]),"-----",VLOOKUP(LeaveTracker[[#This Row],[Employee Name]],'List of Employees'!$B$4:$H$767,6))</f>
        <v>PERMANENT</v>
      </c>
      <c r="G1596" s="24">
        <v>43808</v>
      </c>
      <c r="H1596" s="24">
        <v>43808</v>
      </c>
      <c r="I1596" s="20" t="s">
        <v>81</v>
      </c>
      <c r="K1596" s="50" t="str">
        <f ca="1">LeaveTracker[[#This Row],[Days]]&amp;" "&amp;LeaveTracker[[#This Row],[Type of Leave]]</f>
        <v>1 SL</v>
      </c>
      <c r="L1596" s="23">
        <f ca="1">NETWORKDAYS(LeaveTracker[[#This Row],[Start Date]],LeaveTracker[[#This Row],[End Date]],lstHolidays)</f>
        <v>1</v>
      </c>
      <c r="M1596" s="27"/>
    </row>
    <row r="1597" spans="1:13" ht="30" customHeight="1" x14ac:dyDescent="0.3">
      <c r="A1597" s="27">
        <v>189</v>
      </c>
      <c r="B1597" s="31">
        <v>43879</v>
      </c>
      <c r="C1597" s="31">
        <v>43809</v>
      </c>
      <c r="D1597" s="19" t="s">
        <v>683</v>
      </c>
      <c r="E1597" s="66" t="str">
        <f>IF(ISBLANK(LeaveTracker[[#This Row],[Employee Name]]),"-----",VLOOKUP(LeaveTracker[[#This Row],[Employee Name]],'List of Employees'!$B$4:$H$767,7))</f>
        <v>CHO</v>
      </c>
      <c r="F1597" s="66" t="str">
        <f>IF(ISBLANK(LeaveTracker[[#This Row],[Employee Name]]),"-----",VLOOKUP(LeaveTracker[[#This Row],[Employee Name]],'List of Employees'!$B$4:$H$767,6))</f>
        <v>PERMANENT</v>
      </c>
      <c r="G1597" s="24">
        <v>43816</v>
      </c>
      <c r="H1597" s="24">
        <v>43817</v>
      </c>
      <c r="I1597" s="20" t="s">
        <v>297</v>
      </c>
      <c r="J1597" s="42" t="s">
        <v>1001</v>
      </c>
      <c r="K1597" s="50" t="str">
        <f ca="1">LeaveTracker[[#This Row],[Days]]&amp;" "&amp;LeaveTracker[[#This Row],[Type of Leave]]</f>
        <v>2 OTHER</v>
      </c>
      <c r="L1597" s="23">
        <f ca="1">NETWORKDAYS(LeaveTracker[[#This Row],[Start Date]],LeaveTracker[[#This Row],[End Date]],lstHolidays)</f>
        <v>2</v>
      </c>
      <c r="M1597" s="27"/>
    </row>
    <row r="1598" spans="1:13" ht="30" customHeight="1" x14ac:dyDescent="0.3">
      <c r="A1598" s="27">
        <v>189</v>
      </c>
      <c r="B1598" s="31">
        <v>43879</v>
      </c>
      <c r="C1598" s="31">
        <v>43809</v>
      </c>
      <c r="D1598" s="19" t="s">
        <v>683</v>
      </c>
      <c r="E1598" s="66" t="str">
        <f>IF(ISBLANK(LeaveTracker[[#This Row],[Employee Name]]),"-----",VLOOKUP(LeaveTracker[[#This Row],[Employee Name]],'List of Employees'!$B$4:$H$767,7))</f>
        <v>CHO</v>
      </c>
      <c r="F1598" s="66" t="str">
        <f>IF(ISBLANK(LeaveTracker[[#This Row],[Employee Name]]),"-----",VLOOKUP(LeaveTracker[[#This Row],[Employee Name]],'List of Employees'!$B$4:$H$767,6))</f>
        <v>PERMANENT</v>
      </c>
      <c r="G1598" s="24">
        <v>43822</v>
      </c>
      <c r="H1598" s="24">
        <v>43822</v>
      </c>
      <c r="I1598" s="20" t="s">
        <v>297</v>
      </c>
      <c r="J1598" s="42" t="s">
        <v>1001</v>
      </c>
      <c r="K1598" s="50" t="str">
        <f ca="1">LeaveTracker[[#This Row],[Days]]&amp;" "&amp;LeaveTracker[[#This Row],[Type of Leave]]</f>
        <v>1 OTHER</v>
      </c>
      <c r="L1598" s="23">
        <f ca="1">NETWORKDAYS(LeaveTracker[[#This Row],[Start Date]],LeaveTracker[[#This Row],[End Date]],lstHolidays)</f>
        <v>1</v>
      </c>
      <c r="M1598" s="27"/>
    </row>
    <row r="1599" spans="1:13" ht="30" customHeight="1" x14ac:dyDescent="0.3">
      <c r="A1599" s="27">
        <v>189</v>
      </c>
      <c r="B1599" s="31">
        <v>43879</v>
      </c>
      <c r="C1599" s="31">
        <v>43809</v>
      </c>
      <c r="D1599" s="19" t="s">
        <v>683</v>
      </c>
      <c r="E1599" s="66" t="str">
        <f>IF(ISBLANK(LeaveTracker[[#This Row],[Employee Name]]),"-----",VLOOKUP(LeaveTracker[[#This Row],[Employee Name]],'List of Employees'!$B$4:$H$767,7))</f>
        <v>CHO</v>
      </c>
      <c r="F1599" s="66" t="str">
        <f>IF(ISBLANK(LeaveTracker[[#This Row],[Employee Name]]),"-----",VLOOKUP(LeaveTracker[[#This Row],[Employee Name]],'List of Employees'!$B$4:$H$767,6))</f>
        <v>PERMANENT</v>
      </c>
      <c r="G1599" s="24">
        <v>43826</v>
      </c>
      <c r="H1599" s="24">
        <v>43826</v>
      </c>
      <c r="I1599" s="20" t="s">
        <v>297</v>
      </c>
      <c r="J1599" s="42" t="s">
        <v>1001</v>
      </c>
      <c r="K1599" s="50" t="str">
        <f ca="1">LeaveTracker[[#This Row],[Days]]&amp;" "&amp;LeaveTracker[[#This Row],[Type of Leave]]</f>
        <v>1 OTHER</v>
      </c>
      <c r="L1599" s="23">
        <f ca="1">NETWORKDAYS(LeaveTracker[[#This Row],[Start Date]],LeaveTracker[[#This Row],[End Date]],lstHolidays)</f>
        <v>1</v>
      </c>
      <c r="M1599" s="27"/>
    </row>
    <row r="1600" spans="1:13" ht="30" customHeight="1" x14ac:dyDescent="0.3">
      <c r="A1600" s="27">
        <v>190</v>
      </c>
      <c r="B1600" s="31">
        <v>43879</v>
      </c>
      <c r="C1600" s="31">
        <v>43811</v>
      </c>
      <c r="D1600" s="19" t="s">
        <v>410</v>
      </c>
      <c r="E1600" s="66" t="str">
        <f>IF(ISBLANK(LeaveTracker[[#This Row],[Employee Name]]),"-----",VLOOKUP(LeaveTracker[[#This Row],[Employee Name]],'List of Employees'!$B$4:$H$767,7))</f>
        <v>CTO</v>
      </c>
      <c r="F1600" s="66" t="str">
        <f>IF(ISBLANK(LeaveTracker[[#This Row],[Employee Name]]),"-----",VLOOKUP(LeaveTracker[[#This Row],[Employee Name]],'List of Employees'!$B$4:$H$767,6))</f>
        <v>PERMANENT</v>
      </c>
      <c r="G1600" s="24">
        <v>43804</v>
      </c>
      <c r="H1600" s="24">
        <v>43805</v>
      </c>
      <c r="I1600" s="20" t="s">
        <v>81</v>
      </c>
      <c r="K1600" s="50" t="str">
        <f ca="1">LeaveTracker[[#This Row],[Days]]&amp;" "&amp;LeaveTracker[[#This Row],[Type of Leave]]</f>
        <v>2 SL</v>
      </c>
      <c r="L1600" s="23">
        <f ca="1">NETWORKDAYS(LeaveTracker[[#This Row],[Start Date]],LeaveTracker[[#This Row],[End Date]],lstHolidays)</f>
        <v>2</v>
      </c>
      <c r="M1600" s="27"/>
    </row>
    <row r="1601" spans="1:13" ht="30" customHeight="1" x14ac:dyDescent="0.3">
      <c r="A1601" s="27">
        <v>190</v>
      </c>
      <c r="B1601" s="31">
        <v>43879</v>
      </c>
      <c r="C1601" s="31">
        <v>43811</v>
      </c>
      <c r="D1601" s="19" t="s">
        <v>410</v>
      </c>
      <c r="E1601" s="66" t="str">
        <f>IF(ISBLANK(LeaveTracker[[#This Row],[Employee Name]]),"-----",VLOOKUP(LeaveTracker[[#This Row],[Employee Name]],'List of Employees'!$B$4:$H$767,7))</f>
        <v>CTO</v>
      </c>
      <c r="F1601" s="66" t="str">
        <f>IF(ISBLANK(LeaveTracker[[#This Row],[Employee Name]]),"-----",VLOOKUP(LeaveTracker[[#This Row],[Employee Name]],'List of Employees'!$B$4:$H$767,6))</f>
        <v>PERMANENT</v>
      </c>
      <c r="G1601" s="24">
        <v>43808</v>
      </c>
      <c r="H1601" s="24">
        <v>43808</v>
      </c>
      <c r="I1601" s="20" t="s">
        <v>81</v>
      </c>
      <c r="K1601" s="50" t="str">
        <f ca="1">LeaveTracker[[#This Row],[Days]]&amp;" "&amp;LeaveTracker[[#This Row],[Type of Leave]]</f>
        <v>1 SL</v>
      </c>
      <c r="L1601" s="23">
        <f ca="1">NETWORKDAYS(LeaveTracker[[#This Row],[Start Date]],LeaveTracker[[#This Row],[End Date]],lstHolidays)</f>
        <v>1</v>
      </c>
      <c r="M1601" s="27"/>
    </row>
    <row r="1602" spans="1:13" ht="30" customHeight="1" x14ac:dyDescent="0.3">
      <c r="A1602" s="27">
        <v>191</v>
      </c>
      <c r="B1602" s="31">
        <v>43879</v>
      </c>
      <c r="C1602" s="31">
        <v>43811</v>
      </c>
      <c r="D1602" s="19" t="s">
        <v>830</v>
      </c>
      <c r="E1602" s="66" t="str">
        <f>IF(ISBLANK(LeaveTracker[[#This Row],[Employee Name]]),"-----",VLOOKUP(LeaveTracker[[#This Row],[Employee Name]],'List of Employees'!$B$4:$H$767,7))</f>
        <v>CTO</v>
      </c>
      <c r="F1602" s="66" t="str">
        <f>IF(ISBLANK(LeaveTracker[[#This Row],[Employee Name]]),"-----",VLOOKUP(LeaveTracker[[#This Row],[Employee Name]],'List of Employees'!$B$4:$H$767,6))</f>
        <v>PERMANENT</v>
      </c>
      <c r="G1602" s="24">
        <v>43825</v>
      </c>
      <c r="H1602" s="24">
        <v>43826</v>
      </c>
      <c r="I1602" s="20" t="s">
        <v>82</v>
      </c>
      <c r="K1602" s="50" t="str">
        <f ca="1">LeaveTracker[[#This Row],[Days]]&amp;" "&amp;LeaveTracker[[#This Row],[Type of Leave]]</f>
        <v>2 VL</v>
      </c>
      <c r="L1602" s="23">
        <f ca="1">NETWORKDAYS(LeaveTracker[[#This Row],[Start Date]],LeaveTracker[[#This Row],[End Date]],lstHolidays)</f>
        <v>2</v>
      </c>
      <c r="M1602" s="27"/>
    </row>
    <row r="1603" spans="1:13" ht="30" customHeight="1" x14ac:dyDescent="0.3">
      <c r="A1603" s="27">
        <v>192</v>
      </c>
      <c r="B1603" s="31">
        <v>43879</v>
      </c>
      <c r="C1603" s="31">
        <v>43812</v>
      </c>
      <c r="D1603" s="19" t="s">
        <v>393</v>
      </c>
      <c r="E1603" s="66" t="str">
        <f>IF(ISBLANK(LeaveTracker[[#This Row],[Employee Name]]),"-----",VLOOKUP(LeaveTracker[[#This Row],[Employee Name]],'List of Employees'!$B$4:$H$767,7))</f>
        <v>CTO</v>
      </c>
      <c r="F1603" s="66" t="str">
        <f>IF(ISBLANK(LeaveTracker[[#This Row],[Employee Name]]),"-----",VLOOKUP(LeaveTracker[[#This Row],[Employee Name]],'List of Employees'!$B$4:$H$767,6))</f>
        <v>PERMANENT</v>
      </c>
      <c r="G1603" s="24">
        <v>43826</v>
      </c>
      <c r="H1603" s="24">
        <v>43826</v>
      </c>
      <c r="I1603" s="20" t="s">
        <v>297</v>
      </c>
      <c r="J1603" s="42" t="s">
        <v>105</v>
      </c>
      <c r="K1603" s="50" t="str">
        <f ca="1">LeaveTracker[[#This Row],[Days]]&amp;" "&amp;LeaveTracker[[#This Row],[Type of Leave]]</f>
        <v>1 OTHER</v>
      </c>
      <c r="L1603" s="23">
        <f ca="1">NETWORKDAYS(LeaveTracker[[#This Row],[Start Date]],LeaveTracker[[#This Row],[End Date]],lstHolidays)</f>
        <v>1</v>
      </c>
      <c r="M1603" s="27"/>
    </row>
    <row r="1604" spans="1:13" ht="30" customHeight="1" x14ac:dyDescent="0.3">
      <c r="A1604" s="27">
        <v>193</v>
      </c>
      <c r="B1604" s="31">
        <v>43879</v>
      </c>
      <c r="C1604" s="31">
        <v>43812</v>
      </c>
      <c r="D1604" s="19" t="s">
        <v>393</v>
      </c>
      <c r="E1604" s="66" t="str">
        <f>IF(ISBLANK(LeaveTracker[[#This Row],[Employee Name]]),"-----",VLOOKUP(LeaveTracker[[#This Row],[Employee Name]],'List of Employees'!$B$4:$H$767,7))</f>
        <v>CTO</v>
      </c>
      <c r="F1604" s="66" t="str">
        <f>IF(ISBLANK(LeaveTracker[[#This Row],[Employee Name]]),"-----",VLOOKUP(LeaveTracker[[#This Row],[Employee Name]],'List of Employees'!$B$4:$H$767,6))</f>
        <v>PERMANENT</v>
      </c>
      <c r="G1604" s="24">
        <v>43825</v>
      </c>
      <c r="H1604" s="24">
        <v>43825</v>
      </c>
      <c r="I1604" s="20" t="s">
        <v>82</v>
      </c>
      <c r="K1604" s="50" t="str">
        <f ca="1">LeaveTracker[[#This Row],[Days]]&amp;" "&amp;LeaveTracker[[#This Row],[Type of Leave]]</f>
        <v>1 VL</v>
      </c>
      <c r="L1604" s="23">
        <f ca="1">NETWORKDAYS(LeaveTracker[[#This Row],[Start Date]],LeaveTracker[[#This Row],[End Date]],lstHolidays)</f>
        <v>1</v>
      </c>
      <c r="M1604" s="27"/>
    </row>
    <row r="1605" spans="1:13" ht="30" customHeight="1" x14ac:dyDescent="0.3">
      <c r="A1605" s="27">
        <v>194</v>
      </c>
      <c r="B1605" s="31">
        <v>43879</v>
      </c>
      <c r="C1605" s="31">
        <v>43812</v>
      </c>
      <c r="D1605" s="19" t="s">
        <v>393</v>
      </c>
      <c r="E1605" s="66" t="str">
        <f>IF(ISBLANK(LeaveTracker[[#This Row],[Employee Name]]),"-----",VLOOKUP(LeaveTracker[[#This Row],[Employee Name]],'List of Employees'!$B$4:$H$767,7))</f>
        <v>CTO</v>
      </c>
      <c r="F1605" s="66" t="str">
        <f>IF(ISBLANK(LeaveTracker[[#This Row],[Employee Name]]),"-----",VLOOKUP(LeaveTracker[[#This Row],[Employee Name]],'List of Employees'!$B$4:$H$767,6))</f>
        <v>PERMANENT</v>
      </c>
      <c r="G1605" s="24">
        <v>43808</v>
      </c>
      <c r="H1605" s="24">
        <v>43808</v>
      </c>
      <c r="I1605" s="20" t="s">
        <v>81</v>
      </c>
      <c r="K1605" s="50" t="str">
        <f ca="1">LeaveTracker[[#This Row],[Days]]&amp;" "&amp;LeaveTracker[[#This Row],[Type of Leave]]</f>
        <v>1 SL</v>
      </c>
      <c r="L1605" s="23">
        <f ca="1">NETWORKDAYS(LeaveTracker[[#This Row],[Start Date]],LeaveTracker[[#This Row],[End Date]],lstHolidays)</f>
        <v>1</v>
      </c>
      <c r="M1605" s="27"/>
    </row>
    <row r="1606" spans="1:13" ht="30" customHeight="1" x14ac:dyDescent="0.3">
      <c r="A1606" s="27">
        <v>195</v>
      </c>
      <c r="B1606" s="31">
        <v>43879</v>
      </c>
      <c r="C1606" s="31">
        <v>43817</v>
      </c>
      <c r="D1606" s="19" t="s">
        <v>370</v>
      </c>
      <c r="E1606" s="66" t="str">
        <f>IF(ISBLANK(LeaveTracker[[#This Row],[Employee Name]]),"-----",VLOOKUP(LeaveTracker[[#This Row],[Employee Name]],'List of Employees'!$B$4:$H$767,7))</f>
        <v>LIBRARY</v>
      </c>
      <c r="F1606" s="66" t="str">
        <f>IF(ISBLANK(LeaveTracker[[#This Row],[Employee Name]]),"-----",VLOOKUP(LeaveTracker[[#This Row],[Employee Name]],'List of Employees'!$B$4:$H$767,6))</f>
        <v>PERMANENT</v>
      </c>
      <c r="G1606" s="24">
        <v>43816</v>
      </c>
      <c r="H1606" s="24">
        <v>43816</v>
      </c>
      <c r="I1606" s="20" t="s">
        <v>81</v>
      </c>
      <c r="K1606" s="50" t="str">
        <f ca="1">LeaveTracker[[#This Row],[Days]]&amp;" "&amp;LeaveTracker[[#This Row],[Type of Leave]]</f>
        <v>1 SL</v>
      </c>
      <c r="L1606" s="23">
        <f ca="1">NETWORKDAYS(LeaveTracker[[#This Row],[Start Date]],LeaveTracker[[#This Row],[End Date]],lstHolidays)</f>
        <v>1</v>
      </c>
      <c r="M1606" s="27"/>
    </row>
    <row r="1607" spans="1:13" ht="30" customHeight="1" x14ac:dyDescent="0.3">
      <c r="A1607" s="27">
        <v>196</v>
      </c>
      <c r="B1607" s="31">
        <v>43879</v>
      </c>
      <c r="C1607" s="31">
        <v>43811</v>
      </c>
      <c r="D1607" s="19" t="s">
        <v>621</v>
      </c>
      <c r="E1607" s="66" t="str">
        <f>IF(ISBLANK(LeaveTracker[[#This Row],[Employee Name]]),"-----",VLOOKUP(LeaveTracker[[#This Row],[Employee Name]],'List of Employees'!$B$4:$H$767,7))</f>
        <v>CTO</v>
      </c>
      <c r="F1607" s="66" t="str">
        <f>IF(ISBLANK(LeaveTracker[[#This Row],[Employee Name]]),"-----",VLOOKUP(LeaveTracker[[#This Row],[Employee Name]],'List of Employees'!$B$4:$H$767,6))</f>
        <v>PERMANENT</v>
      </c>
      <c r="G1607" s="24">
        <v>43818</v>
      </c>
      <c r="H1607" s="24">
        <v>43818</v>
      </c>
      <c r="I1607" s="20" t="s">
        <v>82</v>
      </c>
      <c r="K1607" s="50" t="str">
        <f ca="1">LeaveTracker[[#This Row],[Days]]&amp;" "&amp;LeaveTracker[[#This Row],[Type of Leave]]</f>
        <v>1 VL</v>
      </c>
      <c r="L1607" s="23">
        <f ca="1">NETWORKDAYS(LeaveTracker[[#This Row],[Start Date]],LeaveTracker[[#This Row],[End Date]],lstHolidays)</f>
        <v>1</v>
      </c>
      <c r="M1607" s="27"/>
    </row>
    <row r="1608" spans="1:13" ht="30" customHeight="1" x14ac:dyDescent="0.3">
      <c r="A1608" s="27">
        <v>197</v>
      </c>
      <c r="B1608" s="31">
        <v>43879</v>
      </c>
      <c r="C1608" s="31">
        <v>43816</v>
      </c>
      <c r="D1608" s="19" t="s">
        <v>621</v>
      </c>
      <c r="E1608" s="66" t="str">
        <f>IF(ISBLANK(LeaveTracker[[#This Row],[Employee Name]]),"-----",VLOOKUP(LeaveTracker[[#This Row],[Employee Name]],'List of Employees'!$B$4:$H$767,7))</f>
        <v>CTO</v>
      </c>
      <c r="F1608" s="66" t="str">
        <f>IF(ISBLANK(LeaveTracker[[#This Row],[Employee Name]]),"-----",VLOOKUP(LeaveTracker[[#This Row],[Employee Name]],'List of Employees'!$B$4:$H$767,6))</f>
        <v>PERMANENT</v>
      </c>
      <c r="G1608" s="24">
        <v>43815</v>
      </c>
      <c r="H1608" s="24">
        <v>43815</v>
      </c>
      <c r="I1608" s="20" t="s">
        <v>81</v>
      </c>
      <c r="K1608" s="50" t="str">
        <f ca="1">LeaveTracker[[#This Row],[Days]]&amp;" "&amp;LeaveTracker[[#This Row],[Type of Leave]]</f>
        <v>1 SL</v>
      </c>
      <c r="L1608" s="23">
        <f ca="1">NETWORKDAYS(LeaveTracker[[#This Row],[Start Date]],LeaveTracker[[#This Row],[End Date]],lstHolidays)</f>
        <v>1</v>
      </c>
      <c r="M1608" s="27"/>
    </row>
    <row r="1609" spans="1:13" ht="30" customHeight="1" x14ac:dyDescent="0.3">
      <c r="A1609" s="27">
        <v>198</v>
      </c>
      <c r="B1609" s="31">
        <v>43879</v>
      </c>
      <c r="C1609" s="31">
        <v>43776</v>
      </c>
      <c r="D1609" s="19" t="s">
        <v>621</v>
      </c>
      <c r="E1609" s="66" t="str">
        <f>IF(ISBLANK(LeaveTracker[[#This Row],[Employee Name]]),"-----",VLOOKUP(LeaveTracker[[#This Row],[Employee Name]],'List of Employees'!$B$4:$H$767,7))</f>
        <v>CTO</v>
      </c>
      <c r="F1609" s="66" t="str">
        <f>IF(ISBLANK(LeaveTracker[[#This Row],[Employee Name]]),"-----",VLOOKUP(LeaveTracker[[#This Row],[Employee Name]],'List of Employees'!$B$4:$H$767,6))</f>
        <v>PERMANENT</v>
      </c>
      <c r="G1609" s="24">
        <v>43783</v>
      </c>
      <c r="H1609" s="24">
        <v>43783</v>
      </c>
      <c r="I1609" s="20"/>
      <c r="K1609" s="50" t="str">
        <f ca="1">LeaveTracker[[#This Row],[Days]]&amp;" "&amp;LeaveTracker[[#This Row],[Type of Leave]]</f>
        <v xml:space="preserve">1 </v>
      </c>
      <c r="L1609" s="23">
        <f ca="1">NETWORKDAYS(LeaveTracker[[#This Row],[Start Date]],LeaveTracker[[#This Row],[End Date]],lstHolidays)</f>
        <v>1</v>
      </c>
      <c r="M1609" s="27"/>
    </row>
    <row r="1610" spans="1:13" ht="30" customHeight="1" x14ac:dyDescent="0.3">
      <c r="A1610" s="27">
        <v>199</v>
      </c>
      <c r="B1610" s="31">
        <v>43879</v>
      </c>
      <c r="C1610" s="31">
        <v>43804</v>
      </c>
      <c r="D1610" s="19" t="s">
        <v>657</v>
      </c>
      <c r="E1610" s="66" t="str">
        <f>IF(ISBLANK(LeaveTracker[[#This Row],[Employee Name]]),"-----",VLOOKUP(LeaveTracker[[#This Row],[Employee Name]],'List of Employees'!$B$4:$H$767,7))</f>
        <v>CTO</v>
      </c>
      <c r="F1610" s="66" t="str">
        <f>IF(ISBLANK(LeaveTracker[[#This Row],[Employee Name]]),"-----",VLOOKUP(LeaveTracker[[#This Row],[Employee Name]],'List of Employees'!$B$4:$H$767,6))</f>
        <v>PERMANENT</v>
      </c>
      <c r="G1610" s="24">
        <v>43808</v>
      </c>
      <c r="H1610" s="24">
        <v>43808</v>
      </c>
      <c r="I1610" s="19" t="s">
        <v>297</v>
      </c>
      <c r="J1610" s="42" t="s">
        <v>1001</v>
      </c>
      <c r="K1610" s="50" t="str">
        <f ca="1">LeaveTracker[[#This Row],[Days]]&amp;" "&amp;LeaveTracker[[#This Row],[Type of Leave]]</f>
        <v>1 OTHER</v>
      </c>
      <c r="L1610" s="23">
        <f ca="1">NETWORKDAYS(LeaveTracker[[#This Row],[Start Date]],LeaveTracker[[#This Row],[End Date]],lstHolidays)</f>
        <v>1</v>
      </c>
      <c r="M1610" s="27"/>
    </row>
    <row r="1611" spans="1:13" ht="30" customHeight="1" x14ac:dyDescent="0.3">
      <c r="A1611" s="27">
        <v>199</v>
      </c>
      <c r="B1611" s="31">
        <v>43879</v>
      </c>
      <c r="C1611" s="31">
        <v>43804</v>
      </c>
      <c r="D1611" s="19" t="s">
        <v>657</v>
      </c>
      <c r="E1611" s="66" t="str">
        <f>IF(ISBLANK(LeaveTracker[[#This Row],[Employee Name]]),"-----",VLOOKUP(LeaveTracker[[#This Row],[Employee Name]],'List of Employees'!$B$4:$H$767,7))</f>
        <v>CTO</v>
      </c>
      <c r="F1611" s="66" t="str">
        <f>IF(ISBLANK(LeaveTracker[[#This Row],[Employee Name]]),"-----",VLOOKUP(LeaveTracker[[#This Row],[Employee Name]],'List of Employees'!$B$4:$H$767,6))</f>
        <v>PERMANENT</v>
      </c>
      <c r="G1611" s="24">
        <v>43822</v>
      </c>
      <c r="H1611" s="24">
        <v>43822</v>
      </c>
      <c r="I1611" s="20" t="s">
        <v>297</v>
      </c>
      <c r="J1611" s="42" t="s">
        <v>1001</v>
      </c>
      <c r="K1611" s="50" t="str">
        <f ca="1">LeaveTracker[[#This Row],[Days]]&amp;" "&amp;LeaveTracker[[#This Row],[Type of Leave]]</f>
        <v>1 OTHER</v>
      </c>
      <c r="L1611" s="23">
        <f ca="1">NETWORKDAYS(LeaveTracker[[#This Row],[Start Date]],LeaveTracker[[#This Row],[End Date]],lstHolidays)</f>
        <v>1</v>
      </c>
      <c r="M1611" s="27"/>
    </row>
    <row r="1612" spans="1:13" ht="30" customHeight="1" x14ac:dyDescent="0.3">
      <c r="A1612" s="27">
        <v>199</v>
      </c>
      <c r="B1612" s="31">
        <v>43879</v>
      </c>
      <c r="C1612" s="31">
        <v>43804</v>
      </c>
      <c r="D1612" s="19" t="s">
        <v>657</v>
      </c>
      <c r="E1612" s="66" t="str">
        <f>IF(ISBLANK(LeaveTracker[[#This Row],[Employee Name]]),"-----",VLOOKUP(LeaveTracker[[#This Row],[Employee Name]],'List of Employees'!$B$4:$H$767,7))</f>
        <v>CTO</v>
      </c>
      <c r="F1612" s="66" t="str">
        <f>IF(ISBLANK(LeaveTracker[[#This Row],[Employee Name]]),"-----",VLOOKUP(LeaveTracker[[#This Row],[Employee Name]],'List of Employees'!$B$4:$H$767,6))</f>
        <v>PERMANENT</v>
      </c>
      <c r="G1612" s="24">
        <v>43825</v>
      </c>
      <c r="H1612" s="24">
        <v>43825</v>
      </c>
      <c r="I1612" s="20" t="s">
        <v>297</v>
      </c>
      <c r="J1612" s="42" t="s">
        <v>1001</v>
      </c>
      <c r="K1612" s="50" t="str">
        <f ca="1">LeaveTracker[[#This Row],[Days]]&amp;" "&amp;LeaveTracker[[#This Row],[Type of Leave]]</f>
        <v>1 OTHER</v>
      </c>
      <c r="L1612" s="23">
        <f ca="1">NETWORKDAYS(LeaveTracker[[#This Row],[Start Date]],LeaveTracker[[#This Row],[End Date]],lstHolidays)</f>
        <v>1</v>
      </c>
      <c r="M1612" s="27"/>
    </row>
    <row r="1613" spans="1:13" ht="30" customHeight="1" x14ac:dyDescent="0.3">
      <c r="A1613" s="27">
        <v>200</v>
      </c>
      <c r="B1613" s="31">
        <v>43879</v>
      </c>
      <c r="C1613" s="31">
        <v>43780</v>
      </c>
      <c r="D1613" s="19" t="s">
        <v>657</v>
      </c>
      <c r="E1613" s="66" t="str">
        <f>IF(ISBLANK(LeaveTracker[[#This Row],[Employee Name]]),"-----",VLOOKUP(LeaveTracker[[#This Row],[Employee Name]],'List of Employees'!$B$4:$H$767,7))</f>
        <v>CTO</v>
      </c>
      <c r="F1613" s="66" t="str">
        <f>IF(ISBLANK(LeaveTracker[[#This Row],[Employee Name]]),"-----",VLOOKUP(LeaveTracker[[#This Row],[Employee Name]],'List of Employees'!$B$4:$H$767,6))</f>
        <v>PERMANENT</v>
      </c>
      <c r="G1613" s="24">
        <v>43789</v>
      </c>
      <c r="H1613" s="24">
        <v>43789</v>
      </c>
      <c r="I1613" s="20" t="s">
        <v>82</v>
      </c>
      <c r="K1613" s="50" t="str">
        <f ca="1">LeaveTracker[[#This Row],[Days]]&amp;" "&amp;LeaveTracker[[#This Row],[Type of Leave]]</f>
        <v>1 VL</v>
      </c>
      <c r="L1613" s="23">
        <f ca="1">NETWORKDAYS(LeaveTracker[[#This Row],[Start Date]],LeaveTracker[[#This Row],[End Date]],lstHolidays)</f>
        <v>1</v>
      </c>
      <c r="M1613" s="27"/>
    </row>
    <row r="1614" spans="1:13" ht="30" customHeight="1" x14ac:dyDescent="0.3">
      <c r="A1614" s="27">
        <v>201</v>
      </c>
      <c r="B1614" s="31">
        <v>43879</v>
      </c>
      <c r="C1614" s="31">
        <v>43780</v>
      </c>
      <c r="D1614" s="19" t="s">
        <v>421</v>
      </c>
      <c r="E1614" s="66" t="str">
        <f>IF(ISBLANK(LeaveTracker[[#This Row],[Employee Name]]),"-----",VLOOKUP(LeaveTracker[[#This Row],[Employee Name]],'List of Employees'!$B$4:$H$767,7))</f>
        <v>CTO</v>
      </c>
      <c r="F1614" s="66" t="str">
        <f>IF(ISBLANK(LeaveTracker[[#This Row],[Employee Name]]),"-----",VLOOKUP(LeaveTracker[[#This Row],[Employee Name]],'List of Employees'!$B$4:$H$767,6))</f>
        <v>PERMANENT</v>
      </c>
      <c r="G1614" s="24">
        <v>43777</v>
      </c>
      <c r="H1614" s="24">
        <v>43777</v>
      </c>
      <c r="I1614" s="20" t="s">
        <v>81</v>
      </c>
      <c r="K1614" s="50" t="str">
        <f ca="1">LeaveTracker[[#This Row],[Days]]&amp;" "&amp;LeaveTracker[[#This Row],[Type of Leave]]</f>
        <v>1 SL</v>
      </c>
      <c r="L1614" s="23">
        <f ca="1">NETWORKDAYS(LeaveTracker[[#This Row],[Start Date]],LeaveTracker[[#This Row],[End Date]],lstHolidays)</f>
        <v>1</v>
      </c>
      <c r="M1614" s="27"/>
    </row>
    <row r="1615" spans="1:13" ht="30" customHeight="1" x14ac:dyDescent="0.3">
      <c r="A1615" s="27">
        <v>202</v>
      </c>
      <c r="B1615" s="31">
        <v>43893</v>
      </c>
      <c r="C1615" s="31">
        <v>43781</v>
      </c>
      <c r="D1615" s="19" t="s">
        <v>831</v>
      </c>
      <c r="E1615" s="66" t="str">
        <f>IF(ISBLANK(LeaveTracker[[#This Row],[Employee Name]]),"-----",VLOOKUP(LeaveTracker[[#This Row],[Employee Name]],'List of Employees'!$B$4:$H$767,7))</f>
        <v>CTO</v>
      </c>
      <c r="F1615" s="66" t="str">
        <f>IF(ISBLANK(LeaveTracker[[#This Row],[Employee Name]]),"-----",VLOOKUP(LeaveTracker[[#This Row],[Employee Name]],'List of Employees'!$B$4:$H$767,6))</f>
        <v>PERMANENT</v>
      </c>
      <c r="G1615" s="24">
        <v>43805</v>
      </c>
      <c r="H1615" s="24">
        <v>43805</v>
      </c>
      <c r="I1615" s="20" t="s">
        <v>82</v>
      </c>
      <c r="K1615" s="50" t="str">
        <f ca="1">LeaveTracker[[#This Row],[Days]]&amp;" "&amp;LeaveTracker[[#This Row],[Type of Leave]]</f>
        <v>1 VL</v>
      </c>
      <c r="L1615" s="23">
        <f ca="1">NETWORKDAYS(LeaveTracker[[#This Row],[Start Date]],LeaveTracker[[#This Row],[End Date]],lstHolidays)</f>
        <v>1</v>
      </c>
      <c r="M1615" s="27"/>
    </row>
    <row r="1616" spans="1:13" ht="30" customHeight="1" x14ac:dyDescent="0.3">
      <c r="A1616" s="27">
        <v>202</v>
      </c>
      <c r="B1616" s="31">
        <v>43893</v>
      </c>
      <c r="C1616" s="31">
        <v>43781</v>
      </c>
      <c r="D1616" s="19" t="s">
        <v>831</v>
      </c>
      <c r="E1616" s="66" t="str">
        <f>IF(ISBLANK(LeaveTracker[[#This Row],[Employee Name]]),"-----",VLOOKUP(LeaveTracker[[#This Row],[Employee Name]],'List of Employees'!$B$4:$H$767,7))</f>
        <v>CTO</v>
      </c>
      <c r="F1616" s="66" t="str">
        <f>IF(ISBLANK(LeaveTracker[[#This Row],[Employee Name]]),"-----",VLOOKUP(LeaveTracker[[#This Row],[Employee Name]],'List of Employees'!$B$4:$H$767,6))</f>
        <v>PERMANENT</v>
      </c>
      <c r="G1616" s="24">
        <v>43808</v>
      </c>
      <c r="H1616" s="24">
        <v>43808</v>
      </c>
      <c r="I1616" s="20" t="s">
        <v>82</v>
      </c>
      <c r="K1616" s="50" t="str">
        <f ca="1">LeaveTracker[[#This Row],[Days]]&amp;" "&amp;LeaveTracker[[#This Row],[Type of Leave]]</f>
        <v>1 VL</v>
      </c>
      <c r="L1616" s="23">
        <f ca="1">NETWORKDAYS(LeaveTracker[[#This Row],[Start Date]],LeaveTracker[[#This Row],[End Date]],lstHolidays)</f>
        <v>1</v>
      </c>
      <c r="M1616" s="27"/>
    </row>
    <row r="1617" spans="1:13" ht="30" customHeight="1" x14ac:dyDescent="0.3">
      <c r="A1617" s="27">
        <v>203</v>
      </c>
      <c r="B1617" s="31">
        <v>43893</v>
      </c>
      <c r="C1617" s="31">
        <v>43801</v>
      </c>
      <c r="D1617" s="19" t="s">
        <v>410</v>
      </c>
      <c r="E1617" s="66" t="str">
        <f>IF(ISBLANK(LeaveTracker[[#This Row],[Employee Name]]),"-----",VLOOKUP(LeaveTracker[[#This Row],[Employee Name]],'List of Employees'!$B$4:$H$767,7))</f>
        <v>CTO</v>
      </c>
      <c r="F1617" s="66" t="str">
        <f>IF(ISBLANK(LeaveTracker[[#This Row],[Employee Name]]),"-----",VLOOKUP(LeaveTracker[[#This Row],[Employee Name]],'List of Employees'!$B$4:$H$767,6))</f>
        <v>PERMANENT</v>
      </c>
      <c r="G1617" s="24">
        <v>43797</v>
      </c>
      <c r="H1617" s="24">
        <v>43798</v>
      </c>
      <c r="I1617" s="20" t="s">
        <v>81</v>
      </c>
      <c r="K1617" s="50" t="str">
        <f ca="1">LeaveTracker[[#This Row],[Days]]&amp;" "&amp;LeaveTracker[[#This Row],[Type of Leave]]</f>
        <v>2 SL</v>
      </c>
      <c r="L1617" s="23">
        <f ca="1">NETWORKDAYS(LeaveTracker[[#This Row],[Start Date]],LeaveTracker[[#This Row],[End Date]],lstHolidays)</f>
        <v>2</v>
      </c>
      <c r="M1617" s="27"/>
    </row>
    <row r="1618" spans="1:13" ht="30" customHeight="1" x14ac:dyDescent="0.3">
      <c r="A1618" s="27">
        <v>204</v>
      </c>
      <c r="B1618" s="31">
        <v>43893</v>
      </c>
      <c r="C1618" s="31">
        <v>43788</v>
      </c>
      <c r="D1618" s="19" t="s">
        <v>410</v>
      </c>
      <c r="E1618" s="66" t="str">
        <f>IF(ISBLANK(LeaveTracker[[#This Row],[Employee Name]]),"-----",VLOOKUP(LeaveTracker[[#This Row],[Employee Name]],'List of Employees'!$B$4:$H$767,7))</f>
        <v>CTO</v>
      </c>
      <c r="F1618" s="66" t="str">
        <f>IF(ISBLANK(LeaveTracker[[#This Row],[Employee Name]]),"-----",VLOOKUP(LeaveTracker[[#This Row],[Employee Name]],'List of Employees'!$B$4:$H$767,6))</f>
        <v>PERMANENT</v>
      </c>
      <c r="G1618" s="24">
        <v>43787</v>
      </c>
      <c r="H1618" s="24">
        <v>43787</v>
      </c>
      <c r="I1618" s="20" t="s">
        <v>81</v>
      </c>
      <c r="K1618" s="50" t="str">
        <f ca="1">LeaveTracker[[#This Row],[Days]]&amp;" "&amp;LeaveTracker[[#This Row],[Type of Leave]]</f>
        <v>1 SL</v>
      </c>
      <c r="L1618" s="23">
        <f ca="1">NETWORKDAYS(LeaveTracker[[#This Row],[Start Date]],LeaveTracker[[#This Row],[End Date]],lstHolidays)</f>
        <v>1</v>
      </c>
      <c r="M1618" s="27"/>
    </row>
    <row r="1619" spans="1:13" ht="30" customHeight="1" x14ac:dyDescent="0.3">
      <c r="A1619" s="27">
        <v>205</v>
      </c>
      <c r="B1619" s="31">
        <v>43893</v>
      </c>
      <c r="C1619" s="31">
        <v>43788</v>
      </c>
      <c r="D1619" s="19" t="s">
        <v>410</v>
      </c>
      <c r="E1619" s="66" t="str">
        <f>IF(ISBLANK(LeaveTracker[[#This Row],[Employee Name]]),"-----",VLOOKUP(LeaveTracker[[#This Row],[Employee Name]],'List of Employees'!$B$4:$H$767,7))</f>
        <v>CTO</v>
      </c>
      <c r="F1619" s="66" t="str">
        <f>IF(ISBLANK(LeaveTracker[[#This Row],[Employee Name]]),"-----",VLOOKUP(LeaveTracker[[#This Row],[Employee Name]],'List of Employees'!$B$4:$H$767,6))</f>
        <v>PERMANENT</v>
      </c>
      <c r="G1619" s="24">
        <v>43773</v>
      </c>
      <c r="H1619" s="24">
        <v>43773</v>
      </c>
      <c r="I1619" s="20" t="s">
        <v>81</v>
      </c>
      <c r="K1619" s="50" t="str">
        <f ca="1">LeaveTracker[[#This Row],[Days]]&amp;" "&amp;LeaveTracker[[#This Row],[Type of Leave]]</f>
        <v>1 SL</v>
      </c>
      <c r="L1619" s="23">
        <f ca="1">NETWORKDAYS(LeaveTracker[[#This Row],[Start Date]],LeaveTracker[[#This Row],[End Date]],lstHolidays)</f>
        <v>1</v>
      </c>
      <c r="M1619" s="27"/>
    </row>
    <row r="1620" spans="1:13" ht="30" customHeight="1" x14ac:dyDescent="0.3">
      <c r="A1620" s="27">
        <v>205</v>
      </c>
      <c r="B1620" s="31">
        <v>43893</v>
      </c>
      <c r="C1620" s="31">
        <v>43788</v>
      </c>
      <c r="D1620" s="19" t="s">
        <v>410</v>
      </c>
      <c r="E1620" s="66" t="str">
        <f>IF(ISBLANK(LeaveTracker[[#This Row],[Employee Name]]),"-----",VLOOKUP(LeaveTracker[[#This Row],[Employee Name]],'List of Employees'!$B$4:$H$767,7))</f>
        <v>CTO</v>
      </c>
      <c r="F1620" s="66" t="str">
        <f>IF(ISBLANK(LeaveTracker[[#This Row],[Employee Name]]),"-----",VLOOKUP(LeaveTracker[[#This Row],[Employee Name]],'List of Employees'!$B$4:$H$767,6))</f>
        <v>PERMANENT</v>
      </c>
      <c r="G1620" s="24">
        <v>43776</v>
      </c>
      <c r="H1620" s="24">
        <v>43777</v>
      </c>
      <c r="I1620" s="20" t="s">
        <v>81</v>
      </c>
      <c r="K1620" s="50" t="str">
        <f ca="1">LeaveTracker[[#This Row],[Days]]&amp;" "&amp;LeaveTracker[[#This Row],[Type of Leave]]</f>
        <v>2 SL</v>
      </c>
      <c r="L1620" s="23">
        <f ca="1">NETWORKDAYS(LeaveTracker[[#This Row],[Start Date]],LeaveTracker[[#This Row],[End Date]],lstHolidays)</f>
        <v>2</v>
      </c>
      <c r="M1620" s="27"/>
    </row>
    <row r="1621" spans="1:13" ht="30" customHeight="1" x14ac:dyDescent="0.3">
      <c r="A1621" s="27">
        <v>206</v>
      </c>
      <c r="B1621" s="31">
        <v>43893</v>
      </c>
      <c r="C1621" s="31">
        <v>43788</v>
      </c>
      <c r="D1621" s="19" t="s">
        <v>834</v>
      </c>
      <c r="E1621" s="66" t="str">
        <f>IF(ISBLANK(LeaveTracker[[#This Row],[Employee Name]]),"-----",VLOOKUP(LeaveTracker[[#This Row],[Employee Name]],'List of Employees'!$B$4:$H$767,7))</f>
        <v>CTO</v>
      </c>
      <c r="F1621" s="66" t="str">
        <f>IF(ISBLANK(LeaveTracker[[#This Row],[Employee Name]]),"-----",VLOOKUP(LeaveTracker[[#This Row],[Employee Name]],'List of Employees'!$B$4:$H$767,6))</f>
        <v>PERMANENT</v>
      </c>
      <c r="G1621" s="24">
        <v>43811</v>
      </c>
      <c r="H1621" s="24">
        <v>43811</v>
      </c>
      <c r="I1621" s="20" t="s">
        <v>297</v>
      </c>
      <c r="J1621" s="42" t="s">
        <v>105</v>
      </c>
      <c r="K1621" s="50" t="str">
        <f ca="1">LeaveTracker[[#This Row],[Days]]&amp;" "&amp;LeaveTracker[[#This Row],[Type of Leave]]</f>
        <v>1 OTHER</v>
      </c>
      <c r="L1621" s="23">
        <f ca="1">NETWORKDAYS(LeaveTracker[[#This Row],[Start Date]],LeaveTracker[[#This Row],[End Date]],lstHolidays)</f>
        <v>1</v>
      </c>
      <c r="M1621" s="27"/>
    </row>
    <row r="1622" spans="1:13" ht="30" customHeight="1" x14ac:dyDescent="0.3">
      <c r="A1622" s="27">
        <v>207</v>
      </c>
      <c r="B1622" s="31">
        <v>43893</v>
      </c>
      <c r="C1622" s="31">
        <v>43794</v>
      </c>
      <c r="D1622" s="19" t="s">
        <v>834</v>
      </c>
      <c r="E1622" s="66" t="str">
        <f>IF(ISBLANK(LeaveTracker[[#This Row],[Employee Name]]),"-----",VLOOKUP(LeaveTracker[[#This Row],[Employee Name]],'List of Employees'!$B$4:$H$767,7))</f>
        <v>CTO</v>
      </c>
      <c r="F1622" s="66" t="str">
        <f>IF(ISBLANK(LeaveTracker[[#This Row],[Employee Name]]),"-----",VLOOKUP(LeaveTracker[[#This Row],[Employee Name]],'List of Employees'!$B$4:$H$767,6))</f>
        <v>PERMANENT</v>
      </c>
      <c r="G1622" s="24">
        <v>43810</v>
      </c>
      <c r="H1622" s="24">
        <v>43810</v>
      </c>
      <c r="I1622" s="20" t="s">
        <v>82</v>
      </c>
      <c r="K1622" s="50" t="str">
        <f ca="1">LeaveTracker[[#This Row],[Days]]&amp;" "&amp;LeaveTracker[[#This Row],[Type of Leave]]</f>
        <v>1 VL</v>
      </c>
      <c r="L1622" s="23">
        <f ca="1">NETWORKDAYS(LeaveTracker[[#This Row],[Start Date]],LeaveTracker[[#This Row],[End Date]],lstHolidays)</f>
        <v>1</v>
      </c>
      <c r="M1622" s="27"/>
    </row>
    <row r="1623" spans="1:13" ht="30" customHeight="1" x14ac:dyDescent="0.3">
      <c r="A1623" s="27">
        <v>208</v>
      </c>
      <c r="B1623" s="31">
        <v>43893</v>
      </c>
      <c r="C1623" s="31">
        <v>43794</v>
      </c>
      <c r="D1623" s="19" t="s">
        <v>414</v>
      </c>
      <c r="E1623" s="66" t="str">
        <f>IF(ISBLANK(LeaveTracker[[#This Row],[Employee Name]]),"-----",VLOOKUP(LeaveTracker[[#This Row],[Employee Name]],'List of Employees'!$B$4:$H$767,7))</f>
        <v>CTO</v>
      </c>
      <c r="F1623" s="66" t="str">
        <f>IF(ISBLANK(LeaveTracker[[#This Row],[Employee Name]]),"-----",VLOOKUP(LeaveTracker[[#This Row],[Employee Name]],'List of Employees'!$B$4:$H$767,6))</f>
        <v>PERMANENT</v>
      </c>
      <c r="G1623" s="24">
        <v>43798</v>
      </c>
      <c r="H1623" s="24">
        <v>43798</v>
      </c>
      <c r="I1623" s="20" t="s">
        <v>82</v>
      </c>
      <c r="K1623" s="50" t="str">
        <f ca="1">LeaveTracker[[#This Row],[Days]]&amp;" "&amp;LeaveTracker[[#This Row],[Type of Leave]]</f>
        <v>1 VL</v>
      </c>
      <c r="L1623" s="23">
        <f ca="1">NETWORKDAYS(LeaveTracker[[#This Row],[Start Date]],LeaveTracker[[#This Row],[End Date]],lstHolidays)</f>
        <v>1</v>
      </c>
      <c r="M1623" s="27"/>
    </row>
    <row r="1624" spans="1:13" ht="30" customHeight="1" x14ac:dyDescent="0.3">
      <c r="A1624" s="27">
        <v>209</v>
      </c>
      <c r="B1624" s="31">
        <v>43893</v>
      </c>
      <c r="C1624" s="31">
        <v>43815</v>
      </c>
      <c r="D1624" s="19" t="s">
        <v>1018</v>
      </c>
      <c r="E1624" s="66" t="str">
        <f>IF(ISBLANK(LeaveTracker[[#This Row],[Employee Name]]),"-----",VLOOKUP(LeaveTracker[[#This Row],[Employee Name]],'List of Employees'!$B$4:$H$767,7))</f>
        <v>CTO</v>
      </c>
      <c r="F1624" s="66" t="str">
        <f>IF(ISBLANK(LeaveTracker[[#This Row],[Employee Name]]),"-----",VLOOKUP(LeaveTracker[[#This Row],[Employee Name]],'List of Employees'!$B$4:$H$767,6))</f>
        <v>PERMANENT</v>
      </c>
      <c r="G1624" s="24">
        <v>43825</v>
      </c>
      <c r="H1624" s="24">
        <v>43825</v>
      </c>
      <c r="I1624" s="20" t="s">
        <v>297</v>
      </c>
      <c r="J1624" s="42" t="s">
        <v>1001</v>
      </c>
      <c r="K1624" s="50" t="str">
        <f ca="1">LeaveTracker[[#This Row],[Days]]&amp;" "&amp;LeaveTracker[[#This Row],[Type of Leave]]</f>
        <v>1 OTHER</v>
      </c>
      <c r="L1624" s="23">
        <f ca="1">NETWORKDAYS(LeaveTracker[[#This Row],[Start Date]],LeaveTracker[[#This Row],[End Date]],lstHolidays)</f>
        <v>1</v>
      </c>
      <c r="M1624" s="27"/>
    </row>
    <row r="1625" spans="1:13" ht="30" customHeight="1" x14ac:dyDescent="0.3">
      <c r="A1625" s="27">
        <v>210</v>
      </c>
      <c r="B1625" s="31">
        <v>43893</v>
      </c>
      <c r="C1625" s="31">
        <v>43811</v>
      </c>
      <c r="D1625" s="19" t="s">
        <v>1018</v>
      </c>
      <c r="E1625" s="66" t="str">
        <f>IF(ISBLANK(LeaveTracker[[#This Row],[Employee Name]]),"-----",VLOOKUP(LeaveTracker[[#This Row],[Employee Name]],'List of Employees'!$B$4:$H$767,7))</f>
        <v>CTO</v>
      </c>
      <c r="F1625" s="66" t="str">
        <f>IF(ISBLANK(LeaveTracker[[#This Row],[Employee Name]]),"-----",VLOOKUP(LeaveTracker[[#This Row],[Employee Name]],'List of Employees'!$B$4:$H$767,6))</f>
        <v>PERMANENT</v>
      </c>
      <c r="G1625" s="24">
        <v>43822</v>
      </c>
      <c r="H1625" s="24">
        <v>43822</v>
      </c>
      <c r="I1625" s="20" t="s">
        <v>297</v>
      </c>
      <c r="J1625" s="42" t="s">
        <v>1001</v>
      </c>
      <c r="K1625" s="50" t="str">
        <f ca="1">LeaveTracker[[#This Row],[Days]]&amp;" "&amp;LeaveTracker[[#This Row],[Type of Leave]]</f>
        <v>1 OTHER</v>
      </c>
      <c r="L1625" s="23">
        <f ca="1">NETWORKDAYS(LeaveTracker[[#This Row],[Start Date]],LeaveTracker[[#This Row],[End Date]],lstHolidays)</f>
        <v>1</v>
      </c>
      <c r="M1625" s="27"/>
    </row>
    <row r="1626" spans="1:13" ht="30" customHeight="1" x14ac:dyDescent="0.3">
      <c r="A1626" s="27">
        <v>211</v>
      </c>
      <c r="B1626" s="31">
        <v>43893</v>
      </c>
      <c r="C1626" s="31">
        <v>43789</v>
      </c>
      <c r="D1626" s="19" t="s">
        <v>1018</v>
      </c>
      <c r="E1626" s="66" t="str">
        <f>IF(ISBLANK(LeaveTracker[[#This Row],[Employee Name]]),"-----",VLOOKUP(LeaveTracker[[#This Row],[Employee Name]],'List of Employees'!$B$4:$H$767,7))</f>
        <v>CTO</v>
      </c>
      <c r="F1626" s="66" t="str">
        <f>IF(ISBLANK(LeaveTracker[[#This Row],[Employee Name]]),"-----",VLOOKUP(LeaveTracker[[#This Row],[Employee Name]],'List of Employees'!$B$4:$H$767,6))</f>
        <v>PERMANENT</v>
      </c>
      <c r="G1626" s="24">
        <v>43797</v>
      </c>
      <c r="H1626" s="24">
        <v>43798</v>
      </c>
      <c r="I1626" s="20" t="s">
        <v>297</v>
      </c>
      <c r="J1626" s="42" t="s">
        <v>1001</v>
      </c>
      <c r="K1626" s="50" t="str">
        <f ca="1">LeaveTracker[[#This Row],[Days]]&amp;" "&amp;LeaveTracker[[#This Row],[Type of Leave]]</f>
        <v>2 OTHER</v>
      </c>
      <c r="L1626" s="23">
        <f ca="1">NETWORKDAYS(LeaveTracker[[#This Row],[Start Date]],LeaveTracker[[#This Row],[End Date]],lstHolidays)</f>
        <v>2</v>
      </c>
      <c r="M1626" s="27"/>
    </row>
    <row r="1627" spans="1:13" ht="30" customHeight="1" x14ac:dyDescent="0.3">
      <c r="A1627" s="27">
        <v>212</v>
      </c>
      <c r="B1627" s="31">
        <v>43893</v>
      </c>
      <c r="C1627" s="31">
        <v>43774</v>
      </c>
      <c r="D1627" s="19" t="s">
        <v>1018</v>
      </c>
      <c r="E1627" s="66" t="str">
        <f>IF(ISBLANK(LeaveTracker[[#This Row],[Employee Name]]),"-----",VLOOKUP(LeaveTracker[[#This Row],[Employee Name]],'List of Employees'!$B$4:$H$767,7))</f>
        <v>CTO</v>
      </c>
      <c r="F1627" s="66" t="str">
        <f>IF(ISBLANK(LeaveTracker[[#This Row],[Employee Name]]),"-----",VLOOKUP(LeaveTracker[[#This Row],[Employee Name]],'List of Employees'!$B$4:$H$767,6))</f>
        <v>PERMANENT</v>
      </c>
      <c r="G1627" s="24">
        <v>43769</v>
      </c>
      <c r="H1627" s="24">
        <v>43769</v>
      </c>
      <c r="I1627" s="20" t="s">
        <v>81</v>
      </c>
      <c r="K1627" s="50" t="str">
        <f ca="1">LeaveTracker[[#This Row],[Days]]&amp;" "&amp;LeaveTracker[[#This Row],[Type of Leave]]</f>
        <v>1 SL</v>
      </c>
      <c r="L1627" s="23">
        <f ca="1">NETWORKDAYS(LeaveTracker[[#This Row],[Start Date]],LeaveTracker[[#This Row],[End Date]],lstHolidays)</f>
        <v>1</v>
      </c>
      <c r="M1627" s="27"/>
    </row>
    <row r="1628" spans="1:13" ht="30" customHeight="1" x14ac:dyDescent="0.3">
      <c r="A1628" s="27">
        <v>213</v>
      </c>
      <c r="B1628" s="31">
        <v>43893</v>
      </c>
      <c r="C1628" s="31">
        <v>43836</v>
      </c>
      <c r="D1628" s="19" t="s">
        <v>406</v>
      </c>
      <c r="E1628" s="66" t="str">
        <f>IF(ISBLANK(LeaveTracker[[#This Row],[Employee Name]]),"-----",VLOOKUP(LeaveTracker[[#This Row],[Employee Name]],'List of Employees'!$B$4:$H$767,7))</f>
        <v>CTO</v>
      </c>
      <c r="F1628" s="66" t="str">
        <f>IF(ISBLANK(LeaveTracker[[#This Row],[Employee Name]]),"-----",VLOOKUP(LeaveTracker[[#This Row],[Employee Name]],'List of Employees'!$B$4:$H$767,6))</f>
        <v>PERMANENT</v>
      </c>
      <c r="G1628" s="21">
        <v>43832</v>
      </c>
      <c r="H1628" s="24">
        <v>43832</v>
      </c>
      <c r="I1628" s="20" t="s">
        <v>81</v>
      </c>
      <c r="K1628" s="50" t="str">
        <f ca="1">LeaveTracker[[#This Row],[Days]]&amp;" "&amp;LeaveTracker[[#This Row],[Type of Leave]]</f>
        <v>1 SL</v>
      </c>
      <c r="L1628" s="23">
        <f ca="1">NETWORKDAYS(LeaveTracker[[#This Row],[Start Date]],LeaveTracker[[#This Row],[End Date]],lstHolidays)</f>
        <v>1</v>
      </c>
      <c r="M1628" s="27"/>
    </row>
    <row r="1629" spans="1:13" ht="30" customHeight="1" x14ac:dyDescent="0.3">
      <c r="A1629" s="27">
        <v>214</v>
      </c>
      <c r="B1629" s="31">
        <v>43893</v>
      </c>
      <c r="C1629" s="31">
        <v>43783</v>
      </c>
      <c r="D1629" s="19" t="s">
        <v>406</v>
      </c>
      <c r="E1629" s="66" t="str">
        <f>IF(ISBLANK(LeaveTracker[[#This Row],[Employee Name]]),"-----",VLOOKUP(LeaveTracker[[#This Row],[Employee Name]],'List of Employees'!$B$4:$H$767,7))</f>
        <v>CTO</v>
      </c>
      <c r="F1629" s="66" t="str">
        <f>IF(ISBLANK(LeaveTracker[[#This Row],[Employee Name]]),"-----",VLOOKUP(LeaveTracker[[#This Row],[Employee Name]],'List of Employees'!$B$4:$H$767,6))</f>
        <v>PERMANENT</v>
      </c>
      <c r="G1629" s="21">
        <v>43801</v>
      </c>
      <c r="H1629" s="24">
        <v>43802</v>
      </c>
      <c r="I1629" s="20" t="s">
        <v>82</v>
      </c>
      <c r="K1629" s="50" t="str">
        <f ca="1">LeaveTracker[[#This Row],[Days]]&amp;" "&amp;LeaveTracker[[#This Row],[Type of Leave]]</f>
        <v>2 VL</v>
      </c>
      <c r="L1629" s="23">
        <f ca="1">NETWORKDAYS(LeaveTracker[[#This Row],[Start Date]],LeaveTracker[[#This Row],[End Date]],lstHolidays)</f>
        <v>2</v>
      </c>
      <c r="M1629" s="27"/>
    </row>
    <row r="1630" spans="1:13" ht="30" customHeight="1" x14ac:dyDescent="0.3">
      <c r="A1630" s="27">
        <v>214</v>
      </c>
      <c r="B1630" s="31">
        <v>43893</v>
      </c>
      <c r="C1630" s="31">
        <v>43783</v>
      </c>
      <c r="D1630" s="19" t="s">
        <v>406</v>
      </c>
      <c r="E1630" s="66" t="str">
        <f>IF(ISBLANK(LeaveTracker[[#This Row],[Employee Name]]),"-----",VLOOKUP(LeaveTracker[[#This Row],[Employee Name]],'List of Employees'!$B$4:$H$767,7))</f>
        <v>CTO</v>
      </c>
      <c r="F1630" s="66" t="str">
        <f>IF(ISBLANK(LeaveTracker[[#This Row],[Employee Name]]),"-----",VLOOKUP(LeaveTracker[[#This Row],[Employee Name]],'List of Employees'!$B$4:$H$767,6))</f>
        <v>PERMANENT</v>
      </c>
      <c r="G1630" s="21">
        <v>43825</v>
      </c>
      <c r="H1630" s="24">
        <v>43826</v>
      </c>
      <c r="I1630" s="20" t="s">
        <v>82</v>
      </c>
      <c r="K1630" s="50" t="str">
        <f ca="1">LeaveTracker[[#This Row],[Days]]&amp;" "&amp;LeaveTracker[[#This Row],[Type of Leave]]</f>
        <v>2 VL</v>
      </c>
      <c r="L1630" s="23">
        <f ca="1">NETWORKDAYS(LeaveTracker[[#This Row],[Start Date]],LeaveTracker[[#This Row],[End Date]],lstHolidays)</f>
        <v>2</v>
      </c>
      <c r="M1630" s="27"/>
    </row>
    <row r="1631" spans="1:13" ht="30" customHeight="1" x14ac:dyDescent="0.3">
      <c r="A1631" s="27">
        <v>215</v>
      </c>
      <c r="B1631" s="31">
        <v>43893</v>
      </c>
      <c r="C1631" s="31">
        <v>43804</v>
      </c>
      <c r="D1631" s="19" t="s">
        <v>406</v>
      </c>
      <c r="E1631" s="66" t="str">
        <f>IF(ISBLANK(LeaveTracker[[#This Row],[Employee Name]]),"-----",VLOOKUP(LeaveTracker[[#This Row],[Employee Name]],'List of Employees'!$B$4:$H$767,7))</f>
        <v>CTO</v>
      </c>
      <c r="F1631" s="66" t="str">
        <f>IF(ISBLANK(LeaveTracker[[#This Row],[Employee Name]]),"-----",VLOOKUP(LeaveTracker[[#This Row],[Employee Name]],'List of Employees'!$B$4:$H$767,6))</f>
        <v>PERMANENT</v>
      </c>
      <c r="G1631" s="24">
        <v>43803</v>
      </c>
      <c r="H1631" s="24">
        <v>43803</v>
      </c>
      <c r="I1631" s="20" t="s">
        <v>82</v>
      </c>
      <c r="K1631" s="50" t="str">
        <f ca="1">LeaveTracker[[#This Row],[Days]]&amp;" "&amp;LeaveTracker[[#This Row],[Type of Leave]]</f>
        <v>1 VL</v>
      </c>
      <c r="L1631" s="23">
        <f ca="1">NETWORKDAYS(LeaveTracker[[#This Row],[Start Date]],LeaveTracker[[#This Row],[End Date]],lstHolidays)</f>
        <v>1</v>
      </c>
      <c r="M1631" s="27"/>
    </row>
    <row r="1632" spans="1:13" ht="30" customHeight="1" x14ac:dyDescent="0.3">
      <c r="A1632" s="27">
        <v>216</v>
      </c>
      <c r="B1632" s="31">
        <v>43893</v>
      </c>
      <c r="C1632" s="31">
        <v>43801</v>
      </c>
      <c r="D1632" s="19" t="s">
        <v>406</v>
      </c>
      <c r="E1632" s="66" t="str">
        <f>IF(ISBLANK(LeaveTracker[[#This Row],[Employee Name]]),"-----",VLOOKUP(LeaveTracker[[#This Row],[Employee Name]],'List of Employees'!$B$4:$H$767,7))</f>
        <v>CTO</v>
      </c>
      <c r="F1632" s="66" t="str">
        <f>IF(ISBLANK(LeaveTracker[[#This Row],[Employee Name]]),"-----",VLOOKUP(LeaveTracker[[#This Row],[Employee Name]],'List of Employees'!$B$4:$H$767,6))</f>
        <v>PERMANENT</v>
      </c>
      <c r="G1632" s="24">
        <v>43797</v>
      </c>
      <c r="H1632" s="24">
        <v>43798</v>
      </c>
      <c r="I1632" s="20" t="s">
        <v>81</v>
      </c>
      <c r="K1632" s="50" t="str">
        <f ca="1">LeaveTracker[[#This Row],[Days]]&amp;" "&amp;LeaveTracker[[#This Row],[Type of Leave]]</f>
        <v>2 SL</v>
      </c>
      <c r="L1632" s="23">
        <f ca="1">NETWORKDAYS(LeaveTracker[[#This Row],[Start Date]],LeaveTracker[[#This Row],[End Date]],lstHolidays)</f>
        <v>2</v>
      </c>
      <c r="M1632" s="27"/>
    </row>
    <row r="1633" spans="1:13" ht="30" customHeight="1" x14ac:dyDescent="0.3">
      <c r="A1633" s="27">
        <v>217</v>
      </c>
      <c r="B1633" s="31">
        <v>43893</v>
      </c>
      <c r="C1633" s="31">
        <v>43815</v>
      </c>
      <c r="D1633" s="19" t="s">
        <v>469</v>
      </c>
      <c r="E1633" s="66" t="str">
        <f>IF(ISBLANK(LeaveTracker[[#This Row],[Employee Name]]),"-----",VLOOKUP(LeaveTracker[[#This Row],[Employee Name]],'List of Employees'!$B$4:$H$767,7))</f>
        <v>ASSESSORS OFFICE</v>
      </c>
      <c r="F1633" s="66" t="str">
        <f>IF(ISBLANK(LeaveTracker[[#This Row],[Employee Name]]),"-----",VLOOKUP(LeaveTracker[[#This Row],[Employee Name]],'List of Employees'!$B$4:$H$767,6))</f>
        <v>PERMANENT</v>
      </c>
      <c r="G1633" s="24">
        <v>43826</v>
      </c>
      <c r="H1633" s="24">
        <v>43826</v>
      </c>
      <c r="I1633" s="20" t="s">
        <v>82</v>
      </c>
      <c r="K1633" s="50" t="str">
        <f ca="1">LeaveTracker[[#This Row],[Days]]&amp;" "&amp;LeaveTracker[[#This Row],[Type of Leave]]</f>
        <v>1 VL</v>
      </c>
      <c r="L1633" s="23">
        <f ca="1">NETWORKDAYS(LeaveTracker[[#This Row],[Start Date]],LeaveTracker[[#This Row],[End Date]],lstHolidays)</f>
        <v>1</v>
      </c>
      <c r="M1633" s="27"/>
    </row>
    <row r="1634" spans="1:13" ht="30" customHeight="1" x14ac:dyDescent="0.3">
      <c r="A1634" s="27">
        <v>218</v>
      </c>
      <c r="B1634" s="31">
        <v>43893</v>
      </c>
      <c r="C1634" s="31">
        <v>43826</v>
      </c>
      <c r="D1634" s="19" t="s">
        <v>469</v>
      </c>
      <c r="E1634" s="66" t="str">
        <f>IF(ISBLANK(LeaveTracker[[#This Row],[Employee Name]]),"-----",VLOOKUP(LeaveTracker[[#This Row],[Employee Name]],'List of Employees'!$B$4:$H$767,7))</f>
        <v>ASSESSORS OFFICE</v>
      </c>
      <c r="F1634" s="66" t="str">
        <f>IF(ISBLANK(LeaveTracker[[#This Row],[Employee Name]]),"-----",VLOOKUP(LeaveTracker[[#This Row],[Employee Name]],'List of Employees'!$B$4:$H$767,6))</f>
        <v>PERMANENT</v>
      </c>
      <c r="G1634" s="24">
        <v>43822</v>
      </c>
      <c r="H1634" s="24">
        <v>43822</v>
      </c>
      <c r="I1634" s="20" t="s">
        <v>81</v>
      </c>
      <c r="K1634" s="50" t="str">
        <f ca="1">LeaveTracker[[#This Row],[Days]]&amp;" "&amp;LeaveTracker[[#This Row],[Type of Leave]]</f>
        <v>1 SL</v>
      </c>
      <c r="L1634" s="23">
        <f ca="1">NETWORKDAYS(LeaveTracker[[#This Row],[Start Date]],LeaveTracker[[#This Row],[End Date]],lstHolidays)</f>
        <v>1</v>
      </c>
      <c r="M1634" s="27"/>
    </row>
    <row r="1635" spans="1:13" ht="30" customHeight="1" x14ac:dyDescent="0.3">
      <c r="A1635" s="27">
        <v>218</v>
      </c>
      <c r="B1635" s="31">
        <v>43893</v>
      </c>
      <c r="C1635" s="31">
        <v>43826</v>
      </c>
      <c r="D1635" s="19" t="s">
        <v>469</v>
      </c>
      <c r="E1635" s="66" t="str">
        <f>IF(ISBLANK(LeaveTracker[[#This Row],[Employee Name]]),"-----",VLOOKUP(LeaveTracker[[#This Row],[Employee Name]],'List of Employees'!$B$4:$H$767,7))</f>
        <v>ASSESSORS OFFICE</v>
      </c>
      <c r="F1635" s="66" t="str">
        <f>IF(ISBLANK(LeaveTracker[[#This Row],[Employee Name]]),"-----",VLOOKUP(LeaveTracker[[#This Row],[Employee Name]],'List of Employees'!$B$4:$H$767,6))</f>
        <v>PERMANENT</v>
      </c>
      <c r="G1635" s="24">
        <v>43825</v>
      </c>
      <c r="H1635" s="24">
        <v>43825</v>
      </c>
      <c r="I1635" s="20" t="s">
        <v>81</v>
      </c>
      <c r="K1635" s="50" t="str">
        <f ca="1">LeaveTracker[[#This Row],[Days]]&amp;" "&amp;LeaveTracker[[#This Row],[Type of Leave]]</f>
        <v>1 SL</v>
      </c>
      <c r="L1635" s="23">
        <f ca="1">NETWORKDAYS(LeaveTracker[[#This Row],[Start Date]],LeaveTracker[[#This Row],[End Date]],lstHolidays)</f>
        <v>1</v>
      </c>
      <c r="M1635" s="27"/>
    </row>
    <row r="1636" spans="1:13" ht="30" customHeight="1" x14ac:dyDescent="0.3">
      <c r="A1636" s="27">
        <v>219</v>
      </c>
      <c r="B1636" s="31">
        <v>43893</v>
      </c>
      <c r="C1636" s="31">
        <v>43826</v>
      </c>
      <c r="D1636" s="19" t="s">
        <v>629</v>
      </c>
      <c r="E1636" s="66" t="str">
        <f>IF(ISBLANK(LeaveTracker[[#This Row],[Employee Name]]),"-----",VLOOKUP(LeaveTracker[[#This Row],[Employee Name]],'List of Employees'!$B$4:$H$767,7))</f>
        <v>LIBRARY</v>
      </c>
      <c r="F1636" s="66" t="str">
        <f>IF(ISBLANK(LeaveTracker[[#This Row],[Employee Name]]),"-----",VLOOKUP(LeaveTracker[[#This Row],[Employee Name]],'List of Employees'!$B$4:$H$767,6))</f>
        <v>PERMANENT</v>
      </c>
      <c r="G1636" s="24">
        <v>43819</v>
      </c>
      <c r="H1636" s="24">
        <v>43819</v>
      </c>
      <c r="I1636" s="20" t="s">
        <v>81</v>
      </c>
      <c r="K1636" s="50" t="str">
        <f ca="1">LeaveTracker[[#This Row],[Days]]&amp;" "&amp;LeaveTracker[[#This Row],[Type of Leave]]</f>
        <v>1 SL</v>
      </c>
      <c r="L1636" s="23">
        <f ca="1">NETWORKDAYS(LeaveTracker[[#This Row],[Start Date]],LeaveTracker[[#This Row],[End Date]],lstHolidays)</f>
        <v>1</v>
      </c>
      <c r="M1636" s="27"/>
    </row>
    <row r="1637" spans="1:13" ht="30" customHeight="1" x14ac:dyDescent="0.3">
      <c r="A1637" s="27">
        <v>219</v>
      </c>
      <c r="B1637" s="31">
        <v>43893</v>
      </c>
      <c r="C1637" s="31">
        <v>43826</v>
      </c>
      <c r="D1637" s="19" t="s">
        <v>629</v>
      </c>
      <c r="E1637" s="66" t="str">
        <f>IF(ISBLANK(LeaveTracker[[#This Row],[Employee Name]]),"-----",VLOOKUP(LeaveTracker[[#This Row],[Employee Name]],'List of Employees'!$B$4:$H$767,7))</f>
        <v>LIBRARY</v>
      </c>
      <c r="F1637" s="66" t="str">
        <f>IF(ISBLANK(LeaveTracker[[#This Row],[Employee Name]]),"-----",VLOOKUP(LeaveTracker[[#This Row],[Employee Name]],'List of Employees'!$B$4:$H$767,6))</f>
        <v>PERMANENT</v>
      </c>
      <c r="G1637" s="24">
        <v>43825</v>
      </c>
      <c r="H1637" s="24">
        <v>43825</v>
      </c>
      <c r="I1637" s="20" t="s">
        <v>81</v>
      </c>
      <c r="K1637" s="50" t="str">
        <f ca="1">LeaveTracker[[#This Row],[Days]]&amp;" "&amp;LeaveTracker[[#This Row],[Type of Leave]]</f>
        <v>1 SL</v>
      </c>
      <c r="L1637" s="23">
        <f ca="1">NETWORKDAYS(LeaveTracker[[#This Row],[Start Date]],LeaveTracker[[#This Row],[End Date]],lstHolidays)</f>
        <v>1</v>
      </c>
      <c r="M1637" s="27"/>
    </row>
    <row r="1638" spans="1:13" ht="30" customHeight="1" x14ac:dyDescent="0.3">
      <c r="A1638" s="27">
        <v>220</v>
      </c>
      <c r="B1638" s="31">
        <v>43893</v>
      </c>
      <c r="C1638" s="31">
        <v>43810</v>
      </c>
      <c r="D1638" s="19" t="s">
        <v>680</v>
      </c>
      <c r="E1638" s="66" t="str">
        <f>IF(ISBLANK(LeaveTracker[[#This Row],[Employee Name]]),"-----",VLOOKUP(LeaveTracker[[#This Row],[Employee Name]],'List of Employees'!$B$4:$H$767,7))</f>
        <v>CEO</v>
      </c>
      <c r="F1638" s="66" t="str">
        <f>IF(ISBLANK(LeaveTracker[[#This Row],[Employee Name]]),"-----",VLOOKUP(LeaveTracker[[#This Row],[Employee Name]],'List of Employees'!$B$4:$H$767,6))</f>
        <v>PERMANENT</v>
      </c>
      <c r="G1638" s="24">
        <v>43809</v>
      </c>
      <c r="H1638" s="24">
        <v>43809</v>
      </c>
      <c r="I1638" s="20" t="s">
        <v>81</v>
      </c>
      <c r="K1638" s="50" t="str">
        <f ca="1">LeaveTracker[[#This Row],[Days]]&amp;" "&amp;LeaveTracker[[#This Row],[Type of Leave]]</f>
        <v>1 SL</v>
      </c>
      <c r="L1638" s="23">
        <f ca="1">NETWORKDAYS(LeaveTracker[[#This Row],[Start Date]],LeaveTracker[[#This Row],[End Date]],lstHolidays)</f>
        <v>1</v>
      </c>
      <c r="M1638" s="27"/>
    </row>
    <row r="1639" spans="1:13" ht="30" customHeight="1" x14ac:dyDescent="0.3">
      <c r="A1639" s="27">
        <v>221</v>
      </c>
      <c r="B1639" s="31">
        <v>43893</v>
      </c>
      <c r="C1639" s="31">
        <v>43819</v>
      </c>
      <c r="D1639" s="19" t="s">
        <v>322</v>
      </c>
      <c r="E1639" s="66" t="str">
        <f>IF(ISBLANK(LeaveTracker[[#This Row],[Employee Name]]),"-----",VLOOKUP(LeaveTracker[[#This Row],[Employee Name]],'List of Employees'!$B$4:$H$767,7))</f>
        <v>CEO</v>
      </c>
      <c r="F1639" s="66" t="str">
        <f>IF(ISBLANK(LeaveTracker[[#This Row],[Employee Name]]),"-----",VLOOKUP(LeaveTracker[[#This Row],[Employee Name]],'List of Employees'!$B$4:$H$767,6))</f>
        <v>PERMANENT</v>
      </c>
      <c r="G1639" s="24">
        <v>43817</v>
      </c>
      <c r="H1639" s="24">
        <v>43817</v>
      </c>
      <c r="I1639" s="20" t="s">
        <v>81</v>
      </c>
      <c r="K1639" s="50" t="str">
        <f ca="1">LeaveTracker[[#This Row],[Days]]&amp;" "&amp;LeaveTracker[[#This Row],[Type of Leave]]</f>
        <v>1 SL</v>
      </c>
      <c r="L1639" s="23">
        <f ca="1">NETWORKDAYS(LeaveTracker[[#This Row],[Start Date]],LeaveTracker[[#This Row],[End Date]],lstHolidays)</f>
        <v>1</v>
      </c>
      <c r="M1639" s="27"/>
    </row>
    <row r="1640" spans="1:13" ht="30" customHeight="1" x14ac:dyDescent="0.3">
      <c r="A1640" s="27">
        <v>222</v>
      </c>
      <c r="B1640" s="31">
        <v>43893</v>
      </c>
      <c r="C1640" s="31">
        <v>43768</v>
      </c>
      <c r="D1640" s="19" t="s">
        <v>183</v>
      </c>
      <c r="E1640" s="66" t="str">
        <f>IF(ISBLANK(LeaveTracker[[#This Row],[Employee Name]]),"-----",VLOOKUP(LeaveTracker[[#This Row],[Employee Name]],'List of Employees'!$B$4:$H$767,7))</f>
        <v>CBO</v>
      </c>
      <c r="F1640" s="66" t="str">
        <f>IF(ISBLANK(LeaveTracker[[#This Row],[Employee Name]]),"-----",VLOOKUP(LeaveTracker[[#This Row],[Employee Name]],'List of Employees'!$B$4:$H$767,6))</f>
        <v>PERMANENT</v>
      </c>
      <c r="G1640" s="24">
        <v>43773</v>
      </c>
      <c r="H1640" s="24">
        <v>43775</v>
      </c>
      <c r="I1640" s="20" t="s">
        <v>82</v>
      </c>
      <c r="K1640" s="50" t="str">
        <f ca="1">LeaveTracker[[#This Row],[Days]]&amp;" "&amp;LeaveTracker[[#This Row],[Type of Leave]]</f>
        <v>3 VL</v>
      </c>
      <c r="L1640" s="23">
        <f ca="1">NETWORKDAYS(LeaveTracker[[#This Row],[Start Date]],LeaveTracker[[#This Row],[End Date]],lstHolidays)</f>
        <v>3</v>
      </c>
      <c r="M1640" s="27"/>
    </row>
    <row r="1641" spans="1:13" ht="30" customHeight="1" x14ac:dyDescent="0.3">
      <c r="A1641" s="27">
        <v>223</v>
      </c>
      <c r="B1641" s="31">
        <v>43893</v>
      </c>
      <c r="C1641" s="31">
        <v>43822</v>
      </c>
      <c r="D1641" s="19" t="s">
        <v>837</v>
      </c>
      <c r="E1641" s="66" t="str">
        <f>IF(ISBLANK(LeaveTracker[[#This Row],[Employee Name]]),"-----",VLOOKUP(LeaveTracker[[#This Row],[Employee Name]],'List of Employees'!$B$4:$H$767,7))</f>
        <v>CEO</v>
      </c>
      <c r="F1641" s="66" t="str">
        <f>IF(ISBLANK(LeaveTracker[[#This Row],[Employee Name]]),"-----",VLOOKUP(LeaveTracker[[#This Row],[Employee Name]],'List of Employees'!$B$4:$H$767,6))</f>
        <v>PERMANENT</v>
      </c>
      <c r="G1641" s="24">
        <v>43819</v>
      </c>
      <c r="H1641" s="24">
        <v>43819</v>
      </c>
      <c r="I1641" s="20" t="s">
        <v>81</v>
      </c>
      <c r="K1641" s="50" t="str">
        <f ca="1">LeaveTracker[[#This Row],[Days]]&amp;" "&amp;LeaveTracker[[#This Row],[Type of Leave]]</f>
        <v>1 SL</v>
      </c>
      <c r="L1641" s="23">
        <f ca="1">NETWORKDAYS(LeaveTracker[[#This Row],[Start Date]],LeaveTracker[[#This Row],[End Date]],lstHolidays)</f>
        <v>1</v>
      </c>
      <c r="M1641" s="27"/>
    </row>
    <row r="1642" spans="1:13" ht="30" customHeight="1" x14ac:dyDescent="0.3">
      <c r="A1642" s="27">
        <v>224</v>
      </c>
      <c r="B1642" s="31">
        <v>43893</v>
      </c>
      <c r="C1642" s="31">
        <v>43832</v>
      </c>
      <c r="D1642" s="19" t="s">
        <v>312</v>
      </c>
      <c r="E1642" s="66" t="str">
        <f>IF(ISBLANK(LeaveTracker[[#This Row],[Employee Name]]),"-----",VLOOKUP(LeaveTracker[[#This Row],[Employee Name]],'List of Employees'!$B$4:$H$767,7))</f>
        <v>CEO</v>
      </c>
      <c r="F1642" s="66" t="str">
        <f>IF(ISBLANK(LeaveTracker[[#This Row],[Employee Name]]),"-----",VLOOKUP(LeaveTracker[[#This Row],[Employee Name]],'List of Employees'!$B$4:$H$767,6))</f>
        <v>PERMANENT</v>
      </c>
      <c r="G1642" s="24">
        <v>43825</v>
      </c>
      <c r="H1642" s="24">
        <v>43826</v>
      </c>
      <c r="I1642" s="20" t="s">
        <v>81</v>
      </c>
      <c r="K1642" s="50" t="str">
        <f ca="1">LeaveTracker[[#This Row],[Days]]&amp;" "&amp;LeaveTracker[[#This Row],[Type of Leave]]</f>
        <v>2 SL</v>
      </c>
      <c r="L1642" s="23">
        <f ca="1">NETWORKDAYS(LeaveTracker[[#This Row],[Start Date]],LeaveTracker[[#This Row],[End Date]],lstHolidays)</f>
        <v>2</v>
      </c>
      <c r="M1642" s="27"/>
    </row>
    <row r="1643" spans="1:13" ht="30" customHeight="1" x14ac:dyDescent="0.3">
      <c r="A1643" s="27">
        <v>225</v>
      </c>
      <c r="B1643" s="31">
        <v>43893</v>
      </c>
      <c r="C1643" s="31">
        <v>43817</v>
      </c>
      <c r="D1643" s="19" t="s">
        <v>314</v>
      </c>
      <c r="E1643" s="66" t="str">
        <f>IF(ISBLANK(LeaveTracker[[#This Row],[Employee Name]]),"-----",VLOOKUP(LeaveTracker[[#This Row],[Employee Name]],'List of Employees'!$B$4:$H$767,7))</f>
        <v>CEO</v>
      </c>
      <c r="F1643" s="66" t="str">
        <f>IF(ISBLANK(LeaveTracker[[#This Row],[Employee Name]]),"-----",VLOOKUP(LeaveTracker[[#This Row],[Employee Name]],'List of Employees'!$B$4:$H$767,6))</f>
        <v>PERMANENT</v>
      </c>
      <c r="G1643" s="24">
        <v>43816</v>
      </c>
      <c r="H1643" s="24">
        <v>43816</v>
      </c>
      <c r="I1643" s="20" t="s">
        <v>81</v>
      </c>
      <c r="K1643" s="50" t="str">
        <f ca="1">LeaveTracker[[#This Row],[Days]]&amp;" "&amp;LeaveTracker[[#This Row],[Type of Leave]]</f>
        <v>1 SL</v>
      </c>
      <c r="L1643" s="23">
        <f ca="1">NETWORKDAYS(LeaveTracker[[#This Row],[Start Date]],LeaveTracker[[#This Row],[End Date]],lstHolidays)</f>
        <v>1</v>
      </c>
      <c r="M1643" s="27"/>
    </row>
    <row r="1644" spans="1:13" ht="30" customHeight="1" x14ac:dyDescent="0.3">
      <c r="A1644" s="27">
        <v>226</v>
      </c>
      <c r="B1644" s="31">
        <v>43893</v>
      </c>
      <c r="C1644" s="31">
        <v>43817</v>
      </c>
      <c r="D1644" s="19" t="s">
        <v>314</v>
      </c>
      <c r="E1644" s="66" t="str">
        <f>IF(ISBLANK(LeaveTracker[[#This Row],[Employee Name]]),"-----",VLOOKUP(LeaveTracker[[#This Row],[Employee Name]],'List of Employees'!$B$4:$H$767,7))</f>
        <v>CEO</v>
      </c>
      <c r="F1644" s="66" t="str">
        <f>IF(ISBLANK(LeaveTracker[[#This Row],[Employee Name]]),"-----",VLOOKUP(LeaveTracker[[#This Row],[Employee Name]],'List of Employees'!$B$4:$H$767,6))</f>
        <v>PERMANENT</v>
      </c>
      <c r="G1644" s="24">
        <v>43812</v>
      </c>
      <c r="H1644" s="24">
        <v>43812</v>
      </c>
      <c r="I1644" s="20" t="s">
        <v>81</v>
      </c>
      <c r="K1644" s="50" t="str">
        <f ca="1">LeaveTracker[[#This Row],[Days]]&amp;" "&amp;LeaveTracker[[#This Row],[Type of Leave]]</f>
        <v>1 SL</v>
      </c>
      <c r="L1644" s="23">
        <f ca="1">NETWORKDAYS(LeaveTracker[[#This Row],[Start Date]],LeaveTracker[[#This Row],[End Date]],lstHolidays)</f>
        <v>1</v>
      </c>
      <c r="M1644" s="27"/>
    </row>
    <row r="1645" spans="1:13" ht="30" customHeight="1" x14ac:dyDescent="0.3">
      <c r="A1645" s="27">
        <v>227</v>
      </c>
      <c r="B1645" s="31">
        <v>43893</v>
      </c>
      <c r="C1645" s="31">
        <v>43817</v>
      </c>
      <c r="D1645" s="19" t="s">
        <v>314</v>
      </c>
      <c r="E1645" s="66" t="str">
        <f>IF(ISBLANK(LeaveTracker[[#This Row],[Employee Name]]),"-----",VLOOKUP(LeaveTracker[[#This Row],[Employee Name]],'List of Employees'!$B$4:$H$767,7))</f>
        <v>CEO</v>
      </c>
      <c r="F1645" s="66" t="str">
        <f>IF(ISBLANK(LeaveTracker[[#This Row],[Employee Name]]),"-----",VLOOKUP(LeaveTracker[[#This Row],[Employee Name]],'List of Employees'!$B$4:$H$767,6))</f>
        <v>PERMANENT</v>
      </c>
      <c r="G1645" s="24">
        <v>43808</v>
      </c>
      <c r="H1645" s="24">
        <v>43808</v>
      </c>
      <c r="I1645" s="20" t="s">
        <v>297</v>
      </c>
      <c r="J1645" s="42" t="s">
        <v>158</v>
      </c>
      <c r="K1645" s="50" t="str">
        <f ca="1">LeaveTracker[[#This Row],[Days]]&amp;" "&amp;LeaveTracker[[#This Row],[Type of Leave]]</f>
        <v>1 OTHER</v>
      </c>
      <c r="L1645" s="23">
        <f ca="1">NETWORKDAYS(LeaveTracker[[#This Row],[Start Date]],LeaveTracker[[#This Row],[End Date]],lstHolidays)</f>
        <v>1</v>
      </c>
      <c r="M1645" s="27"/>
    </row>
    <row r="1646" spans="1:13" ht="30" customHeight="1" x14ac:dyDescent="0.3">
      <c r="A1646" s="27">
        <v>228</v>
      </c>
      <c r="B1646" s="31">
        <v>43893</v>
      </c>
      <c r="C1646" s="31">
        <v>43817</v>
      </c>
      <c r="D1646" s="19" t="s">
        <v>314</v>
      </c>
      <c r="E1646" s="66" t="str">
        <f>IF(ISBLANK(LeaveTracker[[#This Row],[Employee Name]]),"-----",VLOOKUP(LeaveTracker[[#This Row],[Employee Name]],'List of Employees'!$B$4:$H$767,7))</f>
        <v>CEO</v>
      </c>
      <c r="F1646" s="66" t="str">
        <f>IF(ISBLANK(LeaveTracker[[#This Row],[Employee Name]]),"-----",VLOOKUP(LeaveTracker[[#This Row],[Employee Name]],'List of Employees'!$B$4:$H$767,6))</f>
        <v>PERMANENT</v>
      </c>
      <c r="G1646" s="24">
        <v>43803</v>
      </c>
      <c r="H1646" s="24">
        <v>43803</v>
      </c>
      <c r="I1646" s="20" t="s">
        <v>81</v>
      </c>
      <c r="K1646" s="50" t="str">
        <f ca="1">LeaveTracker[[#This Row],[Days]]&amp;" "&amp;LeaveTracker[[#This Row],[Type of Leave]]</f>
        <v>1 SL</v>
      </c>
      <c r="L1646" s="23">
        <f ca="1">NETWORKDAYS(LeaveTracker[[#This Row],[Start Date]],LeaveTracker[[#This Row],[End Date]],lstHolidays)</f>
        <v>1</v>
      </c>
      <c r="M1646" s="27"/>
    </row>
    <row r="1647" spans="1:13" ht="30" customHeight="1" x14ac:dyDescent="0.3">
      <c r="A1647" s="27">
        <v>229</v>
      </c>
      <c r="B1647" s="31">
        <v>43893</v>
      </c>
      <c r="C1647" s="31">
        <v>43817</v>
      </c>
      <c r="D1647" s="19" t="s">
        <v>318</v>
      </c>
      <c r="E1647" s="66" t="str">
        <f>IF(ISBLANK(LeaveTracker[[#This Row],[Employee Name]]),"-----",VLOOKUP(LeaveTracker[[#This Row],[Employee Name]],'List of Employees'!$B$4:$H$767,7))</f>
        <v>CEO</v>
      </c>
      <c r="F1647" s="66" t="str">
        <f>IF(ISBLANK(LeaveTracker[[#This Row],[Employee Name]]),"-----",VLOOKUP(LeaveTracker[[#This Row],[Employee Name]],'List of Employees'!$B$4:$H$767,6))</f>
        <v>PERMANENT</v>
      </c>
      <c r="G1647" s="24">
        <v>43816</v>
      </c>
      <c r="H1647" s="24">
        <v>43816</v>
      </c>
      <c r="I1647" s="20" t="s">
        <v>81</v>
      </c>
      <c r="K1647" s="50" t="str">
        <f ca="1">LeaveTracker[[#This Row],[Days]]&amp;" "&amp;LeaveTracker[[#This Row],[Type of Leave]]</f>
        <v>1 SL</v>
      </c>
      <c r="L1647" s="23">
        <f ca="1">NETWORKDAYS(LeaveTracker[[#This Row],[Start Date]],LeaveTracker[[#This Row],[End Date]],lstHolidays)</f>
        <v>1</v>
      </c>
      <c r="M1647" s="27"/>
    </row>
    <row r="1648" spans="1:13" ht="30" customHeight="1" x14ac:dyDescent="0.3">
      <c r="A1648" s="27">
        <v>230</v>
      </c>
      <c r="B1648" s="31">
        <v>43893</v>
      </c>
      <c r="C1648" s="31">
        <v>43817</v>
      </c>
      <c r="D1648" s="19" t="s">
        <v>318</v>
      </c>
      <c r="E1648" s="66" t="str">
        <f>IF(ISBLANK(LeaveTracker[[#This Row],[Employee Name]]),"-----",VLOOKUP(LeaveTracker[[#This Row],[Employee Name]],'List of Employees'!$B$4:$H$767,7))</f>
        <v>CEO</v>
      </c>
      <c r="F1648" s="66" t="str">
        <f>IF(ISBLANK(LeaveTracker[[#This Row],[Employee Name]]),"-----",VLOOKUP(LeaveTracker[[#This Row],[Employee Name]],'List of Employees'!$B$4:$H$767,6))</f>
        <v>PERMANENT</v>
      </c>
      <c r="G1648" s="24">
        <v>43812</v>
      </c>
      <c r="H1648" s="24">
        <v>43812</v>
      </c>
      <c r="I1648" s="20" t="s">
        <v>81</v>
      </c>
      <c r="K1648" s="50" t="str">
        <f ca="1">LeaveTracker[[#This Row],[Days]]&amp;" "&amp;LeaveTracker[[#This Row],[Type of Leave]]</f>
        <v>1 SL</v>
      </c>
      <c r="L1648" s="23">
        <f ca="1">NETWORKDAYS(LeaveTracker[[#This Row],[Start Date]],LeaveTracker[[#This Row],[End Date]],lstHolidays)</f>
        <v>1</v>
      </c>
      <c r="M1648" s="27"/>
    </row>
    <row r="1649" spans="1:13" ht="30" customHeight="1" x14ac:dyDescent="0.3">
      <c r="A1649" s="27">
        <v>231</v>
      </c>
      <c r="B1649" s="31">
        <v>43893</v>
      </c>
      <c r="C1649" s="31">
        <v>43817</v>
      </c>
      <c r="D1649" s="19" t="s">
        <v>318</v>
      </c>
      <c r="E1649" s="66" t="str">
        <f>IF(ISBLANK(LeaveTracker[[#This Row],[Employee Name]]),"-----",VLOOKUP(LeaveTracker[[#This Row],[Employee Name]],'List of Employees'!$B$4:$H$767,7))</f>
        <v>CEO</v>
      </c>
      <c r="F1649" s="66" t="str">
        <f>IF(ISBLANK(LeaveTracker[[#This Row],[Employee Name]]),"-----",VLOOKUP(LeaveTracker[[#This Row],[Employee Name]],'List of Employees'!$B$4:$H$767,6))</f>
        <v>PERMANENT</v>
      </c>
      <c r="G1649" s="21">
        <v>43808</v>
      </c>
      <c r="H1649" s="24">
        <v>43808</v>
      </c>
      <c r="I1649" s="20" t="s">
        <v>81</v>
      </c>
      <c r="K1649" s="50" t="str">
        <f ca="1">LeaveTracker[[#This Row],[Days]]&amp;" "&amp;LeaveTracker[[#This Row],[Type of Leave]]</f>
        <v>1 SL</v>
      </c>
      <c r="L1649" s="23">
        <f ca="1">NETWORKDAYS(LeaveTracker[[#This Row],[Start Date]],LeaveTracker[[#This Row],[End Date]],lstHolidays)</f>
        <v>1</v>
      </c>
      <c r="M1649" s="27"/>
    </row>
    <row r="1650" spans="1:13" ht="30" customHeight="1" x14ac:dyDescent="0.3">
      <c r="A1650" s="27">
        <v>232</v>
      </c>
      <c r="B1650" s="31">
        <v>43893</v>
      </c>
      <c r="C1650" s="31">
        <v>43817</v>
      </c>
      <c r="D1650" s="19" t="s">
        <v>318</v>
      </c>
      <c r="E1650" s="66" t="str">
        <f>IF(ISBLANK(LeaveTracker[[#This Row],[Employee Name]]),"-----",VLOOKUP(LeaveTracker[[#This Row],[Employee Name]],'List of Employees'!$B$4:$H$767,7))</f>
        <v>CEO</v>
      </c>
      <c r="F1650" s="66" t="str">
        <f>IF(ISBLANK(LeaveTracker[[#This Row],[Employee Name]]),"-----",VLOOKUP(LeaveTracker[[#This Row],[Employee Name]],'List of Employees'!$B$4:$H$767,6))</f>
        <v>PERMANENT</v>
      </c>
      <c r="G1650" s="24">
        <v>43803</v>
      </c>
      <c r="H1650" s="24">
        <v>43803</v>
      </c>
      <c r="I1650" s="20" t="s">
        <v>81</v>
      </c>
      <c r="K1650" s="50" t="str">
        <f ca="1">LeaveTracker[[#This Row],[Days]]&amp;" "&amp;LeaveTracker[[#This Row],[Type of Leave]]</f>
        <v>1 SL</v>
      </c>
      <c r="L1650" s="23">
        <f ca="1">NETWORKDAYS(LeaveTracker[[#This Row],[Start Date]],LeaveTracker[[#This Row],[End Date]],lstHolidays)</f>
        <v>1</v>
      </c>
      <c r="M1650" s="27"/>
    </row>
    <row r="1651" spans="1:13" ht="30" customHeight="1" x14ac:dyDescent="0.3">
      <c r="A1651" s="27">
        <v>233</v>
      </c>
      <c r="B1651" s="31">
        <v>43893</v>
      </c>
      <c r="C1651" s="31">
        <v>43871</v>
      </c>
      <c r="D1651" s="19" t="s">
        <v>571</v>
      </c>
      <c r="E1651" s="66" t="str">
        <f>IF(ISBLANK(LeaveTracker[[#This Row],[Employee Name]]),"-----",VLOOKUP(LeaveTracker[[#This Row],[Employee Name]],'List of Employees'!$B$4:$H$767,7))</f>
        <v>CCT</v>
      </c>
      <c r="F1651" s="66" t="str">
        <f>IF(ISBLANK(LeaveTracker[[#This Row],[Employee Name]]),"-----",VLOOKUP(LeaveTracker[[#This Row],[Employee Name]],'List of Employees'!$B$4:$H$767,6))</f>
        <v>PERMANENT</v>
      </c>
      <c r="G1651" s="24">
        <v>43873</v>
      </c>
      <c r="H1651" s="24">
        <v>43875</v>
      </c>
      <c r="I1651" s="20" t="s">
        <v>297</v>
      </c>
      <c r="J1651" s="42" t="s">
        <v>839</v>
      </c>
      <c r="K1651" s="50" t="str">
        <f ca="1">LeaveTracker[[#This Row],[Days]]&amp;" "&amp;LeaveTracker[[#This Row],[Type of Leave]]</f>
        <v>3 OTHER</v>
      </c>
      <c r="L1651" s="23">
        <f ca="1">NETWORKDAYS(LeaveTracker[[#This Row],[Start Date]],LeaveTracker[[#This Row],[End Date]],lstHolidays)</f>
        <v>3</v>
      </c>
      <c r="M1651" s="27"/>
    </row>
    <row r="1652" spans="1:13" ht="30" customHeight="1" x14ac:dyDescent="0.3">
      <c r="A1652" s="27">
        <v>234</v>
      </c>
      <c r="B1652" s="31">
        <v>43893</v>
      </c>
      <c r="C1652" s="31">
        <v>43852</v>
      </c>
      <c r="D1652" s="19" t="s">
        <v>629</v>
      </c>
      <c r="E1652" s="66" t="str">
        <f>IF(ISBLANK(LeaveTracker[[#This Row],[Employee Name]]),"-----",VLOOKUP(LeaveTracker[[#This Row],[Employee Name]],'List of Employees'!$B$4:$H$767,7))</f>
        <v>LIBRARY</v>
      </c>
      <c r="F1652" s="66" t="str">
        <f>IF(ISBLANK(LeaveTracker[[#This Row],[Employee Name]]),"-----",VLOOKUP(LeaveTracker[[#This Row],[Employee Name]],'List of Employees'!$B$4:$H$767,6))</f>
        <v>PERMANENT</v>
      </c>
      <c r="G1652" s="24">
        <v>43845</v>
      </c>
      <c r="H1652" s="24">
        <v>43847</v>
      </c>
      <c r="I1652" s="20" t="s">
        <v>297</v>
      </c>
      <c r="J1652" s="42" t="s">
        <v>760</v>
      </c>
      <c r="K1652" s="50" t="str">
        <f ca="1">LeaveTracker[[#This Row],[Days]]&amp;" "&amp;LeaveTracker[[#This Row],[Type of Leave]]</f>
        <v>3 OTHER</v>
      </c>
      <c r="L1652" s="23">
        <f ca="1">NETWORKDAYS(LeaveTracker[[#This Row],[Start Date]],LeaveTracker[[#This Row],[End Date]],lstHolidays)</f>
        <v>3</v>
      </c>
      <c r="M1652" s="27"/>
    </row>
    <row r="1653" spans="1:13" ht="30" customHeight="1" x14ac:dyDescent="0.3">
      <c r="A1653" s="27">
        <v>234</v>
      </c>
      <c r="B1653" s="31">
        <v>43893</v>
      </c>
      <c r="C1653" s="31">
        <v>43852</v>
      </c>
      <c r="D1653" s="19" t="s">
        <v>629</v>
      </c>
      <c r="E1653" s="66" t="str">
        <f>IF(ISBLANK(LeaveTracker[[#This Row],[Employee Name]]),"-----",VLOOKUP(LeaveTracker[[#This Row],[Employee Name]],'List of Employees'!$B$4:$H$767,7))</f>
        <v>LIBRARY</v>
      </c>
      <c r="F1653" s="66" t="str">
        <f>IF(ISBLANK(LeaveTracker[[#This Row],[Employee Name]]),"-----",VLOOKUP(LeaveTracker[[#This Row],[Employee Name]],'List of Employees'!$B$4:$H$767,6))</f>
        <v>PERMANENT</v>
      </c>
      <c r="G1653" s="24">
        <v>43850</v>
      </c>
      <c r="H1653" s="24">
        <v>43851</v>
      </c>
      <c r="I1653" s="20" t="s">
        <v>297</v>
      </c>
      <c r="J1653" s="42" t="s">
        <v>760</v>
      </c>
      <c r="K1653" s="50" t="str">
        <f ca="1">LeaveTracker[[#This Row],[Days]]&amp;" "&amp;LeaveTracker[[#This Row],[Type of Leave]]</f>
        <v>2 OTHER</v>
      </c>
      <c r="L1653" s="23">
        <f ca="1">NETWORKDAYS(LeaveTracker[[#This Row],[Start Date]],LeaveTracker[[#This Row],[End Date]],lstHolidays)</f>
        <v>2</v>
      </c>
      <c r="M1653" s="27"/>
    </row>
    <row r="1654" spans="1:13" ht="30" customHeight="1" x14ac:dyDescent="0.3">
      <c r="A1654" s="27">
        <v>235</v>
      </c>
      <c r="B1654" s="31">
        <v>43893</v>
      </c>
      <c r="C1654" s="31">
        <v>43860</v>
      </c>
      <c r="D1654" s="19" t="s">
        <v>802</v>
      </c>
      <c r="E1654" s="66" t="str">
        <f>IF(ISBLANK(LeaveTracker[[#This Row],[Employee Name]]),"-----",VLOOKUP(LeaveTracker[[#This Row],[Employee Name]],'List of Employees'!$B$4:$H$767,7))</f>
        <v>CCT</v>
      </c>
      <c r="F1654" s="66" t="str">
        <f>IF(ISBLANK(LeaveTracker[[#This Row],[Employee Name]]),"-----",VLOOKUP(LeaveTracker[[#This Row],[Employee Name]],'List of Employees'!$B$4:$H$767,6))</f>
        <v>PERMANENT</v>
      </c>
      <c r="G1654" s="24">
        <v>43864</v>
      </c>
      <c r="H1654" s="24">
        <v>43867</v>
      </c>
      <c r="I1654" s="20" t="s">
        <v>297</v>
      </c>
      <c r="J1654" s="42" t="s">
        <v>839</v>
      </c>
      <c r="K1654" s="50" t="str">
        <f ca="1">LeaveTracker[[#This Row],[Days]]&amp;" "&amp;LeaveTracker[[#This Row],[Type of Leave]]</f>
        <v>4 OTHER</v>
      </c>
      <c r="L1654" s="23">
        <f ca="1">NETWORKDAYS(LeaveTracker[[#This Row],[Start Date]],LeaveTracker[[#This Row],[End Date]],lstHolidays)</f>
        <v>4</v>
      </c>
      <c r="M1654" s="27"/>
    </row>
    <row r="1655" spans="1:13" ht="30" customHeight="1" x14ac:dyDescent="0.3">
      <c r="A1655" s="27">
        <v>236</v>
      </c>
      <c r="B1655" s="31">
        <v>43893</v>
      </c>
      <c r="C1655" s="31">
        <v>43850</v>
      </c>
      <c r="D1655" s="20" t="s">
        <v>802</v>
      </c>
      <c r="E1655" s="66" t="str">
        <f>IF(ISBLANK(LeaveTracker[[#This Row],[Employee Name]]),"-----",VLOOKUP(LeaveTracker[[#This Row],[Employee Name]],'List of Employees'!$B$4:$H$767,7))</f>
        <v>CCT</v>
      </c>
      <c r="F1655" s="66" t="str">
        <f>IF(ISBLANK(LeaveTracker[[#This Row],[Employee Name]]),"-----",VLOOKUP(LeaveTracker[[#This Row],[Employee Name]],'List of Employees'!$B$4:$H$767,6))</f>
        <v>PERMANENT</v>
      </c>
      <c r="G1655" s="24">
        <v>43851</v>
      </c>
      <c r="H1655" s="24">
        <v>43852</v>
      </c>
      <c r="I1655" s="20" t="s">
        <v>82</v>
      </c>
      <c r="K1655" s="50" t="str">
        <f ca="1">LeaveTracker[[#This Row],[Days]]&amp;" "&amp;LeaveTracker[[#This Row],[Type of Leave]]</f>
        <v>2 VL</v>
      </c>
      <c r="L1655" s="23">
        <f ca="1">NETWORKDAYS(LeaveTracker[[#This Row],[Start Date]],LeaveTracker[[#This Row],[End Date]],lstHolidays)</f>
        <v>2</v>
      </c>
      <c r="M1655" s="27"/>
    </row>
    <row r="1656" spans="1:13" ht="30" customHeight="1" x14ac:dyDescent="0.3">
      <c r="A1656" s="27">
        <v>237</v>
      </c>
      <c r="B1656" s="31">
        <v>43893</v>
      </c>
      <c r="C1656" s="31">
        <v>43866</v>
      </c>
      <c r="D1656" s="19" t="s">
        <v>374</v>
      </c>
      <c r="E1656" s="66" t="str">
        <f>IF(ISBLANK(LeaveTracker[[#This Row],[Employee Name]]),"-----",VLOOKUP(LeaveTracker[[#This Row],[Employee Name]],'List of Employees'!$B$4:$H$767,7))</f>
        <v>CCT</v>
      </c>
      <c r="F1656" s="66" t="str">
        <f>IF(ISBLANK(LeaveTracker[[#This Row],[Employee Name]]),"-----",VLOOKUP(LeaveTracker[[#This Row],[Employee Name]],'List of Employees'!$B$4:$H$767,6))</f>
        <v>PERMANENT</v>
      </c>
      <c r="G1656" s="24">
        <v>43873</v>
      </c>
      <c r="H1656" s="24">
        <v>43873</v>
      </c>
      <c r="I1656" s="20" t="s">
        <v>297</v>
      </c>
      <c r="J1656" s="42" t="s">
        <v>839</v>
      </c>
      <c r="K1656" s="50" t="str">
        <f ca="1">LeaveTracker[[#This Row],[Days]]&amp;" "&amp;LeaveTracker[[#This Row],[Type of Leave]]</f>
        <v>1 OTHER</v>
      </c>
      <c r="L1656" s="23">
        <f ca="1">NETWORKDAYS(LeaveTracker[[#This Row],[Start Date]],LeaveTracker[[#This Row],[End Date]],lstHolidays)</f>
        <v>1</v>
      </c>
      <c r="M1656" s="27"/>
    </row>
    <row r="1657" spans="1:13" ht="30" customHeight="1" x14ac:dyDescent="0.3">
      <c r="A1657" s="27">
        <v>237</v>
      </c>
      <c r="B1657" s="31">
        <v>43893</v>
      </c>
      <c r="C1657" s="31">
        <v>43866</v>
      </c>
      <c r="D1657" s="19" t="s">
        <v>374</v>
      </c>
      <c r="E1657" s="66" t="str">
        <f>IF(ISBLANK(LeaveTracker[[#This Row],[Employee Name]]),"-----",VLOOKUP(LeaveTracker[[#This Row],[Employee Name]],'List of Employees'!$B$4:$H$767,7))</f>
        <v>CCT</v>
      </c>
      <c r="F1657" s="66" t="str">
        <f>IF(ISBLANK(LeaveTracker[[#This Row],[Employee Name]]),"-----",VLOOKUP(LeaveTracker[[#This Row],[Employee Name]],'List of Employees'!$B$4:$H$767,6))</f>
        <v>PERMANENT</v>
      </c>
      <c r="G1657" s="24">
        <v>43875</v>
      </c>
      <c r="H1657" s="24">
        <v>43875</v>
      </c>
      <c r="I1657" s="20" t="s">
        <v>297</v>
      </c>
      <c r="J1657" s="42" t="s">
        <v>839</v>
      </c>
      <c r="K1657" s="50" t="str">
        <f ca="1">LeaveTracker[[#This Row],[Days]]&amp;" "&amp;LeaveTracker[[#This Row],[Type of Leave]]</f>
        <v>1 OTHER</v>
      </c>
      <c r="L1657" s="23">
        <f ca="1">NETWORKDAYS(LeaveTracker[[#This Row],[Start Date]],LeaveTracker[[#This Row],[End Date]],lstHolidays)</f>
        <v>1</v>
      </c>
      <c r="M1657" s="27"/>
    </row>
    <row r="1658" spans="1:13" ht="30" customHeight="1" x14ac:dyDescent="0.3">
      <c r="A1658" s="27">
        <v>238</v>
      </c>
      <c r="B1658" s="31">
        <v>43893</v>
      </c>
      <c r="C1658" s="31">
        <v>43857</v>
      </c>
      <c r="D1658" s="19" t="s">
        <v>374</v>
      </c>
      <c r="E1658" s="66" t="str">
        <f>IF(ISBLANK(LeaveTracker[[#This Row],[Employee Name]]),"-----",VLOOKUP(LeaveTracker[[#This Row],[Employee Name]],'List of Employees'!$B$4:$H$767,7))</f>
        <v>CCT</v>
      </c>
      <c r="F1658" s="66" t="str">
        <f>IF(ISBLANK(LeaveTracker[[#This Row],[Employee Name]]),"-----",VLOOKUP(LeaveTracker[[#This Row],[Employee Name]],'List of Employees'!$B$4:$H$767,6))</f>
        <v>PERMANENT</v>
      </c>
      <c r="G1658" s="24">
        <v>43845</v>
      </c>
      <c r="H1658" s="24">
        <v>43845</v>
      </c>
      <c r="I1658" s="20" t="s">
        <v>297</v>
      </c>
      <c r="J1658" s="42" t="s">
        <v>839</v>
      </c>
      <c r="K1658" s="50" t="str">
        <f ca="1">LeaveTracker[[#This Row],[Days]]&amp;" "&amp;LeaveTracker[[#This Row],[Type of Leave]]</f>
        <v>1 OTHER</v>
      </c>
      <c r="L1658" s="23">
        <f ca="1">NETWORKDAYS(LeaveTracker[[#This Row],[Start Date]],LeaveTracker[[#This Row],[End Date]],lstHolidays)</f>
        <v>1</v>
      </c>
      <c r="M1658" s="27"/>
    </row>
    <row r="1659" spans="1:13" ht="30" customHeight="1" x14ac:dyDescent="0.3">
      <c r="A1659" s="27">
        <v>238</v>
      </c>
      <c r="B1659" s="31">
        <v>43893</v>
      </c>
      <c r="C1659" s="31">
        <v>43857</v>
      </c>
      <c r="D1659" s="19" t="s">
        <v>374</v>
      </c>
      <c r="E1659" s="66" t="str">
        <f>IF(ISBLANK(LeaveTracker[[#This Row],[Employee Name]]),"-----",VLOOKUP(LeaveTracker[[#This Row],[Employee Name]],'List of Employees'!$B$4:$H$767,7))</f>
        <v>CCT</v>
      </c>
      <c r="F1659" s="66" t="str">
        <f>IF(ISBLANK(LeaveTracker[[#This Row],[Employee Name]]),"-----",VLOOKUP(LeaveTracker[[#This Row],[Employee Name]],'List of Employees'!$B$4:$H$767,6))</f>
        <v>PERMANENT</v>
      </c>
      <c r="G1659" s="24">
        <v>43868</v>
      </c>
      <c r="H1659" s="24">
        <v>43868</v>
      </c>
      <c r="I1659" s="20" t="s">
        <v>297</v>
      </c>
      <c r="J1659" s="42" t="s">
        <v>839</v>
      </c>
      <c r="K1659" s="50" t="str">
        <f ca="1">LeaveTracker[[#This Row],[Days]]&amp;" "&amp;LeaveTracker[[#This Row],[Type of Leave]]</f>
        <v>1 OTHER</v>
      </c>
      <c r="L1659" s="23">
        <f ca="1">NETWORKDAYS(LeaveTracker[[#This Row],[Start Date]],LeaveTracker[[#This Row],[End Date]],lstHolidays)</f>
        <v>1</v>
      </c>
      <c r="M1659" s="27"/>
    </row>
    <row r="1660" spans="1:13" ht="30" customHeight="1" x14ac:dyDescent="0.3">
      <c r="A1660" s="27">
        <v>238</v>
      </c>
      <c r="B1660" s="31">
        <v>43893</v>
      </c>
      <c r="C1660" s="31">
        <v>43857</v>
      </c>
      <c r="D1660" s="19" t="s">
        <v>374</v>
      </c>
      <c r="E1660" s="66" t="str">
        <f>IF(ISBLANK(LeaveTracker[[#This Row],[Employee Name]]),"-----",VLOOKUP(LeaveTracker[[#This Row],[Employee Name]],'List of Employees'!$B$4:$H$767,7))</f>
        <v>CCT</v>
      </c>
      <c r="F1660" s="66" t="str">
        <f>IF(ISBLANK(LeaveTracker[[#This Row],[Employee Name]]),"-----",VLOOKUP(LeaveTracker[[#This Row],[Employee Name]],'List of Employees'!$B$4:$H$767,6))</f>
        <v>PERMANENT</v>
      </c>
      <c r="G1660" s="24">
        <v>43871</v>
      </c>
      <c r="H1660" s="24">
        <v>43871</v>
      </c>
      <c r="I1660" s="20" t="s">
        <v>297</v>
      </c>
      <c r="J1660" s="42" t="s">
        <v>839</v>
      </c>
      <c r="K1660" s="50" t="str">
        <f ca="1">LeaveTracker[[#This Row],[Days]]&amp;" "&amp;LeaveTracker[[#This Row],[Type of Leave]]</f>
        <v>1 OTHER</v>
      </c>
      <c r="L1660" s="23">
        <f ca="1">NETWORKDAYS(LeaveTracker[[#This Row],[Start Date]],LeaveTracker[[#This Row],[End Date]],lstHolidays)</f>
        <v>1</v>
      </c>
      <c r="M1660" s="27"/>
    </row>
    <row r="1661" spans="1:13" ht="30" customHeight="1" x14ac:dyDescent="0.3">
      <c r="A1661" s="27">
        <v>239</v>
      </c>
      <c r="B1661" s="31">
        <v>43893</v>
      </c>
      <c r="C1661" s="31">
        <v>43864</v>
      </c>
      <c r="D1661" s="19" t="s">
        <v>379</v>
      </c>
      <c r="E1661" s="66" t="str">
        <f>IF(ISBLANK(LeaveTracker[[#This Row],[Employee Name]]),"-----",VLOOKUP(LeaveTracker[[#This Row],[Employee Name]],'List of Employees'!$B$4:$H$767,7))</f>
        <v>CCT</v>
      </c>
      <c r="F1661" s="66" t="str">
        <f>IF(ISBLANK(LeaveTracker[[#This Row],[Employee Name]]),"-----",VLOOKUP(LeaveTracker[[#This Row],[Employee Name]],'List of Employees'!$B$4:$H$767,6))</f>
        <v>PERMANENT</v>
      </c>
      <c r="G1661" s="24">
        <v>43860</v>
      </c>
      <c r="H1661" s="24">
        <v>43861</v>
      </c>
      <c r="I1661" s="20" t="s">
        <v>297</v>
      </c>
      <c r="J1661" s="42" t="s">
        <v>839</v>
      </c>
      <c r="K1661" s="50" t="str">
        <f ca="1">LeaveTracker[[#This Row],[Days]]&amp;" "&amp;LeaveTracker[[#This Row],[Type of Leave]]</f>
        <v>2 OTHER</v>
      </c>
      <c r="L1661" s="23">
        <f ca="1">NETWORKDAYS(LeaveTracker[[#This Row],[Start Date]],LeaveTracker[[#This Row],[End Date]],lstHolidays)</f>
        <v>2</v>
      </c>
      <c r="M1661" s="27"/>
    </row>
    <row r="1662" spans="1:13" ht="30" customHeight="1" x14ac:dyDescent="0.3">
      <c r="A1662" s="27">
        <v>240</v>
      </c>
      <c r="B1662" s="31">
        <v>43893</v>
      </c>
      <c r="C1662" s="31">
        <v>43850</v>
      </c>
      <c r="D1662" s="20" t="s">
        <v>379</v>
      </c>
      <c r="E1662" s="66" t="str">
        <f>IF(ISBLANK(LeaveTracker[[#This Row],[Employee Name]]),"-----",VLOOKUP(LeaveTracker[[#This Row],[Employee Name]],'List of Employees'!$B$4:$H$767,7))</f>
        <v>CCT</v>
      </c>
      <c r="F1662" s="66" t="str">
        <f>IF(ISBLANK(LeaveTracker[[#This Row],[Employee Name]]),"-----",VLOOKUP(LeaveTracker[[#This Row],[Employee Name]],'List of Employees'!$B$4:$H$767,6))</f>
        <v>PERMANENT</v>
      </c>
      <c r="G1662" s="24">
        <v>43845</v>
      </c>
      <c r="H1662" s="24">
        <v>43847</v>
      </c>
      <c r="I1662" s="20" t="s">
        <v>297</v>
      </c>
      <c r="J1662" s="42" t="s">
        <v>839</v>
      </c>
      <c r="K1662" s="50" t="str">
        <f ca="1">LeaveTracker[[#This Row],[Days]]&amp;" "&amp;LeaveTracker[[#This Row],[Type of Leave]]</f>
        <v>3 OTHER</v>
      </c>
      <c r="L1662" s="23">
        <f ca="1">NETWORKDAYS(LeaveTracker[[#This Row],[Start Date]],LeaveTracker[[#This Row],[End Date]],lstHolidays)</f>
        <v>3</v>
      </c>
      <c r="M1662" s="27"/>
    </row>
    <row r="1663" spans="1:13" ht="30" customHeight="1" x14ac:dyDescent="0.3">
      <c r="A1663" s="27">
        <v>241</v>
      </c>
      <c r="B1663" s="31">
        <v>43893</v>
      </c>
      <c r="C1663" s="31">
        <v>43838</v>
      </c>
      <c r="D1663" s="20" t="s">
        <v>379</v>
      </c>
      <c r="E1663" s="66" t="str">
        <f>IF(ISBLANK(LeaveTracker[[#This Row],[Employee Name]]),"-----",VLOOKUP(LeaveTracker[[#This Row],[Employee Name]],'List of Employees'!$B$4:$H$767,7))</f>
        <v>CCT</v>
      </c>
      <c r="F1663" s="66" t="str">
        <f>IF(ISBLANK(LeaveTracker[[#This Row],[Employee Name]]),"-----",VLOOKUP(LeaveTracker[[#This Row],[Employee Name]],'List of Employees'!$B$4:$H$767,6))</f>
        <v>PERMANENT</v>
      </c>
      <c r="G1663" s="24">
        <v>43837</v>
      </c>
      <c r="H1663" s="24">
        <v>43837</v>
      </c>
      <c r="I1663" s="20" t="s">
        <v>81</v>
      </c>
      <c r="K1663" s="50" t="str">
        <f ca="1">LeaveTracker[[#This Row],[Days]]&amp;" "&amp;LeaveTracker[[#This Row],[Type of Leave]]</f>
        <v>1 SL</v>
      </c>
      <c r="L1663" s="23">
        <f ca="1">NETWORKDAYS(LeaveTracker[[#This Row],[Start Date]],LeaveTracker[[#This Row],[End Date]],lstHolidays)</f>
        <v>1</v>
      </c>
      <c r="M1663" s="27"/>
    </row>
    <row r="1664" spans="1:13" ht="30" customHeight="1" x14ac:dyDescent="0.3">
      <c r="A1664" s="27">
        <v>242</v>
      </c>
      <c r="B1664" s="31">
        <v>43893</v>
      </c>
      <c r="C1664" s="31">
        <v>43833</v>
      </c>
      <c r="D1664" s="19" t="s">
        <v>379</v>
      </c>
      <c r="E1664" s="66" t="str">
        <f>IF(ISBLANK(LeaveTracker[[#This Row],[Employee Name]]),"-----",VLOOKUP(LeaveTracker[[#This Row],[Employee Name]],'List of Employees'!$B$4:$H$767,7))</f>
        <v>CCT</v>
      </c>
      <c r="F1664" s="66" t="str">
        <f>IF(ISBLANK(LeaveTracker[[#This Row],[Employee Name]]),"-----",VLOOKUP(LeaveTracker[[#This Row],[Employee Name]],'List of Employees'!$B$4:$H$767,6))</f>
        <v>PERMANENT</v>
      </c>
      <c r="G1664" s="24">
        <v>43832</v>
      </c>
      <c r="H1664" s="24">
        <v>43832</v>
      </c>
      <c r="I1664" s="20" t="s">
        <v>81</v>
      </c>
      <c r="K1664" s="50" t="str">
        <f ca="1">LeaveTracker[[#This Row],[Days]]&amp;" "&amp;LeaveTracker[[#This Row],[Type of Leave]]</f>
        <v>1 SL</v>
      </c>
      <c r="L1664" s="23">
        <f ca="1">NETWORKDAYS(LeaveTracker[[#This Row],[Start Date]],LeaveTracker[[#This Row],[End Date]],lstHolidays)</f>
        <v>1</v>
      </c>
      <c r="M1664" s="27"/>
    </row>
    <row r="1665" spans="1:13" ht="30" customHeight="1" x14ac:dyDescent="0.3">
      <c r="A1665" s="27">
        <v>243</v>
      </c>
      <c r="B1665" s="31">
        <v>43893</v>
      </c>
      <c r="C1665" s="31">
        <v>43833</v>
      </c>
      <c r="D1665" s="19" t="s">
        <v>379</v>
      </c>
      <c r="E1665" s="66" t="str">
        <f>IF(ISBLANK(LeaveTracker[[#This Row],[Employee Name]]),"-----",VLOOKUP(LeaveTracker[[#This Row],[Employee Name]],'List of Employees'!$B$4:$H$767,7))</f>
        <v>CCT</v>
      </c>
      <c r="F1665" s="66" t="str">
        <f>IF(ISBLANK(LeaveTracker[[#This Row],[Employee Name]]),"-----",VLOOKUP(LeaveTracker[[#This Row],[Employee Name]],'List of Employees'!$B$4:$H$767,6))</f>
        <v>PERMANENT</v>
      </c>
      <c r="G1665" s="24">
        <v>43826</v>
      </c>
      <c r="H1665" s="24">
        <v>43826</v>
      </c>
      <c r="I1665" s="20" t="s">
        <v>81</v>
      </c>
      <c r="K1665" s="50" t="str">
        <f ca="1">LeaveTracker[[#This Row],[Days]]&amp;" "&amp;LeaveTracker[[#This Row],[Type of Leave]]</f>
        <v>1 SL</v>
      </c>
      <c r="L1665" s="23">
        <f ca="1">NETWORKDAYS(LeaveTracker[[#This Row],[Start Date]],LeaveTracker[[#This Row],[End Date]],lstHolidays)</f>
        <v>1</v>
      </c>
      <c r="M1665" s="27"/>
    </row>
    <row r="1666" spans="1:13" ht="30" customHeight="1" x14ac:dyDescent="0.3">
      <c r="A1666" s="27">
        <v>244</v>
      </c>
      <c r="B1666" s="31">
        <v>43893</v>
      </c>
      <c r="C1666" s="24">
        <v>43864</v>
      </c>
      <c r="D1666" s="19" t="s">
        <v>841</v>
      </c>
      <c r="E1666" s="66" t="str">
        <f>IF(ISBLANK(LeaveTracker[[#This Row],[Employee Name]]),"-----",VLOOKUP(LeaveTracker[[#This Row],[Employee Name]],'List of Employees'!$B$4:$H$767,7))</f>
        <v>TCIS</v>
      </c>
      <c r="F1666" s="66" t="str">
        <f>IF(ISBLANK(LeaveTracker[[#This Row],[Employee Name]]),"-----",VLOOKUP(LeaveTracker[[#This Row],[Employee Name]],'List of Employees'!$B$4:$H$767,6))</f>
        <v>CASUAL</v>
      </c>
      <c r="G1666" s="24">
        <v>43864</v>
      </c>
      <c r="H1666" s="24">
        <v>43864</v>
      </c>
      <c r="I1666" s="20" t="s">
        <v>297</v>
      </c>
      <c r="J1666" s="42" t="s">
        <v>839</v>
      </c>
      <c r="K1666" s="50" t="str">
        <f ca="1">LeaveTracker[[#This Row],[Days]]&amp;" "&amp;LeaveTracker[[#This Row],[Type of Leave]]</f>
        <v>1 OTHER</v>
      </c>
      <c r="L1666" s="23">
        <f ca="1">NETWORKDAYS(LeaveTracker[[#This Row],[Start Date]],LeaveTracker[[#This Row],[End Date]],lstHolidays)</f>
        <v>1</v>
      </c>
      <c r="M1666" s="27"/>
    </row>
    <row r="1667" spans="1:13" ht="30" customHeight="1" x14ac:dyDescent="0.3">
      <c r="A1667" s="27">
        <v>244</v>
      </c>
      <c r="B1667" s="31">
        <v>43893</v>
      </c>
      <c r="C1667" s="31">
        <v>43874</v>
      </c>
      <c r="D1667" s="19" t="s">
        <v>841</v>
      </c>
      <c r="E1667" s="66" t="str">
        <f>IF(ISBLANK(LeaveTracker[[#This Row],[Employee Name]]),"-----",VLOOKUP(LeaveTracker[[#This Row],[Employee Name]],'List of Employees'!$B$4:$H$767,7))</f>
        <v>TCIS</v>
      </c>
      <c r="F1667" s="66" t="str">
        <f>IF(ISBLANK(LeaveTracker[[#This Row],[Employee Name]]),"-----",VLOOKUP(LeaveTracker[[#This Row],[Employee Name]],'List of Employees'!$B$4:$H$767,6))</f>
        <v>CASUAL</v>
      </c>
      <c r="G1667" s="24">
        <v>43874</v>
      </c>
      <c r="H1667" s="24">
        <v>43874</v>
      </c>
      <c r="I1667" s="20" t="s">
        <v>297</v>
      </c>
      <c r="J1667" s="42" t="s">
        <v>839</v>
      </c>
      <c r="K1667" s="50" t="str">
        <f ca="1">LeaveTracker[[#This Row],[Days]]&amp;" "&amp;LeaveTracker[[#This Row],[Type of Leave]]</f>
        <v>1 OTHER</v>
      </c>
      <c r="L1667" s="23">
        <f ca="1">NETWORKDAYS(LeaveTracker[[#This Row],[Start Date]],LeaveTracker[[#This Row],[End Date]],lstHolidays)</f>
        <v>1</v>
      </c>
      <c r="M1667" s="27"/>
    </row>
    <row r="1668" spans="1:13" ht="30" customHeight="1" x14ac:dyDescent="0.3">
      <c r="A1668" s="27">
        <v>244</v>
      </c>
      <c r="B1668" s="31">
        <v>43893</v>
      </c>
      <c r="C1668" s="31">
        <v>43875</v>
      </c>
      <c r="D1668" s="19" t="s">
        <v>841</v>
      </c>
      <c r="E1668" s="66" t="str">
        <f>IF(ISBLANK(LeaveTracker[[#This Row],[Employee Name]]),"-----",VLOOKUP(LeaveTracker[[#This Row],[Employee Name]],'List of Employees'!$B$4:$H$767,7))</f>
        <v>TCIS</v>
      </c>
      <c r="F1668" s="66" t="str">
        <f>IF(ISBLANK(LeaveTracker[[#This Row],[Employee Name]]),"-----",VLOOKUP(LeaveTracker[[#This Row],[Employee Name]],'List of Employees'!$B$4:$H$767,6))</f>
        <v>CASUAL</v>
      </c>
      <c r="G1668" s="24">
        <v>43875</v>
      </c>
      <c r="H1668" s="24">
        <v>43875</v>
      </c>
      <c r="I1668" s="20" t="s">
        <v>297</v>
      </c>
      <c r="J1668" s="42" t="s">
        <v>839</v>
      </c>
      <c r="K1668" s="50" t="str">
        <f ca="1">LeaveTracker[[#This Row],[Days]]&amp;" "&amp;LeaveTracker[[#This Row],[Type of Leave]]</f>
        <v>1 OTHER</v>
      </c>
      <c r="L1668" s="23">
        <f ca="1">NETWORKDAYS(LeaveTracker[[#This Row],[Start Date]],LeaveTracker[[#This Row],[End Date]],lstHolidays)</f>
        <v>1</v>
      </c>
      <c r="M1668" s="27"/>
    </row>
    <row r="1669" spans="1:13" ht="30" customHeight="1" x14ac:dyDescent="0.3">
      <c r="A1669" s="27">
        <v>245</v>
      </c>
      <c r="B1669" s="31">
        <v>43893</v>
      </c>
      <c r="C1669" s="31">
        <v>43861</v>
      </c>
      <c r="D1669" s="19" t="s">
        <v>582</v>
      </c>
      <c r="E1669" s="66" t="str">
        <f>IF(ISBLANK(LeaveTracker[[#This Row],[Employee Name]]),"-----",VLOOKUP(LeaveTracker[[#This Row],[Employee Name]],'List of Employees'!$B$4:$H$767,7))</f>
        <v>CCT</v>
      </c>
      <c r="F1669" s="66" t="str">
        <f>IF(ISBLANK(LeaveTracker[[#This Row],[Employee Name]]),"-----",VLOOKUP(LeaveTracker[[#This Row],[Employee Name]],'List of Employees'!$B$4:$H$767,6))</f>
        <v>PERMANENT</v>
      </c>
      <c r="G1669" s="24">
        <v>43871</v>
      </c>
      <c r="H1669" s="24">
        <v>43873</v>
      </c>
      <c r="I1669" s="20" t="s">
        <v>297</v>
      </c>
      <c r="J1669" s="42" t="s">
        <v>839</v>
      </c>
      <c r="K1669" s="50" t="str">
        <f ca="1">LeaveTracker[[#This Row],[Days]]&amp;" "&amp;LeaveTracker[[#This Row],[Type of Leave]]</f>
        <v>3 OTHER</v>
      </c>
      <c r="L1669" s="23">
        <f ca="1">NETWORKDAYS(LeaveTracker[[#This Row],[Start Date]],LeaveTracker[[#This Row],[End Date]],lstHolidays)</f>
        <v>3</v>
      </c>
      <c r="M1669" s="27"/>
    </row>
    <row r="1670" spans="1:13" ht="30" customHeight="1" x14ac:dyDescent="0.3">
      <c r="A1670" s="27">
        <v>246</v>
      </c>
      <c r="B1670" s="31">
        <v>43893</v>
      </c>
      <c r="C1670" s="31">
        <v>43857</v>
      </c>
      <c r="D1670" s="19" t="s">
        <v>582</v>
      </c>
      <c r="E1670" s="66" t="str">
        <f>IF(ISBLANK(LeaveTracker[[#This Row],[Employee Name]]),"-----",VLOOKUP(LeaveTracker[[#This Row],[Employee Name]],'List of Employees'!$B$4:$H$767,7))</f>
        <v>CCT</v>
      </c>
      <c r="F1670" s="66" t="str">
        <f>IF(ISBLANK(LeaveTracker[[#This Row],[Employee Name]]),"-----",VLOOKUP(LeaveTracker[[#This Row],[Employee Name]],'List of Employees'!$B$4:$H$767,6))</f>
        <v>PERMANENT</v>
      </c>
      <c r="G1670" s="24">
        <v>43854</v>
      </c>
      <c r="H1670" s="24">
        <v>43854</v>
      </c>
      <c r="I1670" s="20" t="s">
        <v>297</v>
      </c>
      <c r="J1670" s="42" t="s">
        <v>839</v>
      </c>
      <c r="K1670" s="50" t="str">
        <f ca="1">LeaveTracker[[#This Row],[Days]]&amp;" "&amp;LeaveTracker[[#This Row],[Type of Leave]]</f>
        <v>1 OTHER</v>
      </c>
      <c r="L1670" s="23">
        <f ca="1">NETWORKDAYS(LeaveTracker[[#This Row],[Start Date]],LeaveTracker[[#This Row],[End Date]],lstHolidays)</f>
        <v>1</v>
      </c>
      <c r="M1670" s="27"/>
    </row>
    <row r="1671" spans="1:13" ht="30" customHeight="1" x14ac:dyDescent="0.3">
      <c r="A1671" s="27">
        <v>246</v>
      </c>
      <c r="B1671" s="31">
        <v>43893</v>
      </c>
      <c r="C1671" s="31">
        <v>43857</v>
      </c>
      <c r="D1671" s="19" t="s">
        <v>582</v>
      </c>
      <c r="E1671" s="66" t="str">
        <f>IF(ISBLANK(LeaveTracker[[#This Row],[Employee Name]]),"-----",VLOOKUP(LeaveTracker[[#This Row],[Employee Name]],'List of Employees'!$B$4:$H$767,7))</f>
        <v>CCT</v>
      </c>
      <c r="F1671" s="66" t="str">
        <f>IF(ISBLANK(LeaveTracker[[#This Row],[Employee Name]]),"-----",VLOOKUP(LeaveTracker[[#This Row],[Employee Name]],'List of Employees'!$B$4:$H$767,6))</f>
        <v>PERMANENT</v>
      </c>
      <c r="G1671" s="24">
        <v>43847</v>
      </c>
      <c r="H1671" s="24">
        <v>43847</v>
      </c>
      <c r="I1671" s="20" t="s">
        <v>297</v>
      </c>
      <c r="J1671" s="42" t="s">
        <v>839</v>
      </c>
      <c r="K1671" s="50" t="str">
        <f ca="1">LeaveTracker[[#This Row],[Days]]&amp;" "&amp;LeaveTracker[[#This Row],[Type of Leave]]</f>
        <v>1 OTHER</v>
      </c>
      <c r="L1671" s="23">
        <f ca="1">NETWORKDAYS(LeaveTracker[[#This Row],[Start Date]],LeaveTracker[[#This Row],[End Date]],lstHolidays)</f>
        <v>1</v>
      </c>
      <c r="M1671" s="27"/>
    </row>
    <row r="1672" spans="1:13" ht="30" customHeight="1" x14ac:dyDescent="0.3">
      <c r="A1672" s="27">
        <v>247</v>
      </c>
      <c r="B1672" s="31">
        <v>43893</v>
      </c>
      <c r="C1672" s="31">
        <v>43882</v>
      </c>
      <c r="D1672" s="19" t="s">
        <v>573</v>
      </c>
      <c r="E1672" s="66" t="str">
        <f>IF(ISBLANK(LeaveTracker[[#This Row],[Employee Name]]),"-----",VLOOKUP(LeaveTracker[[#This Row],[Employee Name]],'List of Employees'!$B$4:$H$767,7))</f>
        <v>CCT</v>
      </c>
      <c r="F1672" s="66" t="str">
        <f>IF(ISBLANK(LeaveTracker[[#This Row],[Employee Name]]),"-----",VLOOKUP(LeaveTracker[[#This Row],[Employee Name]],'List of Employees'!$B$4:$H$767,6))</f>
        <v>PERMANENT</v>
      </c>
      <c r="G1672" s="24">
        <v>43880</v>
      </c>
      <c r="H1672" s="24">
        <v>43881</v>
      </c>
      <c r="I1672" s="20" t="s">
        <v>81</v>
      </c>
      <c r="K1672" s="50" t="str">
        <f ca="1">LeaveTracker[[#This Row],[Days]]&amp;" "&amp;LeaveTracker[[#This Row],[Type of Leave]]</f>
        <v>2 SL</v>
      </c>
      <c r="L1672" s="23">
        <f ca="1">NETWORKDAYS(LeaveTracker[[#This Row],[Start Date]],LeaveTracker[[#This Row],[End Date]],lstHolidays)</f>
        <v>2</v>
      </c>
      <c r="M1672" s="27"/>
    </row>
    <row r="1673" spans="1:13" ht="30" customHeight="1" x14ac:dyDescent="0.3">
      <c r="A1673" s="27">
        <v>248</v>
      </c>
      <c r="B1673" s="31">
        <v>43893</v>
      </c>
      <c r="C1673" s="31">
        <v>43867</v>
      </c>
      <c r="D1673" s="19" t="s">
        <v>573</v>
      </c>
      <c r="E1673" s="66" t="str">
        <f>IF(ISBLANK(LeaveTracker[[#This Row],[Employee Name]]),"-----",VLOOKUP(LeaveTracker[[#This Row],[Employee Name]],'List of Employees'!$B$4:$H$767,7))</f>
        <v>CCT</v>
      </c>
      <c r="F1673" s="66" t="str">
        <f>IF(ISBLANK(LeaveTracker[[#This Row],[Employee Name]]),"-----",VLOOKUP(LeaveTracker[[#This Row],[Employee Name]],'List of Employees'!$B$4:$H$767,6))</f>
        <v>PERMANENT</v>
      </c>
      <c r="G1673" s="24">
        <v>43873</v>
      </c>
      <c r="H1673" s="24">
        <v>43873</v>
      </c>
      <c r="I1673" s="20" t="s">
        <v>297</v>
      </c>
      <c r="J1673" s="42" t="s">
        <v>839</v>
      </c>
      <c r="K1673" s="50" t="str">
        <f ca="1">LeaveTracker[[#This Row],[Days]]&amp;" "&amp;LeaveTracker[[#This Row],[Type of Leave]]</f>
        <v>1 OTHER</v>
      </c>
      <c r="L1673" s="23">
        <f ca="1">NETWORKDAYS(LeaveTracker[[#This Row],[Start Date]],LeaveTracker[[#This Row],[End Date]],lstHolidays)</f>
        <v>1</v>
      </c>
      <c r="M1673" s="27"/>
    </row>
    <row r="1674" spans="1:13" ht="30" customHeight="1" x14ac:dyDescent="0.3">
      <c r="A1674" s="27">
        <v>249</v>
      </c>
      <c r="B1674" s="31">
        <v>43893</v>
      </c>
      <c r="C1674" s="31">
        <v>43864</v>
      </c>
      <c r="D1674" s="19" t="s">
        <v>573</v>
      </c>
      <c r="E1674" s="66" t="str">
        <f>IF(ISBLANK(LeaveTracker[[#This Row],[Employee Name]]),"-----",VLOOKUP(LeaveTracker[[#This Row],[Employee Name]],'List of Employees'!$B$4:$H$767,7))</f>
        <v>CCT</v>
      </c>
      <c r="F1674" s="66" t="str">
        <f>IF(ISBLANK(LeaveTracker[[#This Row],[Employee Name]]),"-----",VLOOKUP(LeaveTracker[[#This Row],[Employee Name]],'List of Employees'!$B$4:$H$767,6))</f>
        <v>PERMANENT</v>
      </c>
      <c r="G1674" s="24">
        <v>43860</v>
      </c>
      <c r="H1674" s="24">
        <v>43861</v>
      </c>
      <c r="I1674" s="20" t="s">
        <v>297</v>
      </c>
      <c r="J1674" s="42" t="s">
        <v>839</v>
      </c>
      <c r="K1674" s="50" t="str">
        <f ca="1">LeaveTracker[[#This Row],[Days]]&amp;" "&amp;LeaveTracker[[#This Row],[Type of Leave]]</f>
        <v>2 OTHER</v>
      </c>
      <c r="L1674" s="23">
        <f ca="1">NETWORKDAYS(LeaveTracker[[#This Row],[Start Date]],LeaveTracker[[#This Row],[End Date]],lstHolidays)</f>
        <v>2</v>
      </c>
      <c r="M1674" s="27"/>
    </row>
    <row r="1675" spans="1:13" ht="30" customHeight="1" x14ac:dyDescent="0.3">
      <c r="A1675" s="27">
        <v>250</v>
      </c>
      <c r="B1675" s="31">
        <v>43893</v>
      </c>
      <c r="C1675" s="31">
        <v>43845</v>
      </c>
      <c r="D1675" s="19" t="s">
        <v>573</v>
      </c>
      <c r="E1675" s="66" t="str">
        <f>IF(ISBLANK(LeaveTracker[[#This Row],[Employee Name]]),"-----",VLOOKUP(LeaveTracker[[#This Row],[Employee Name]],'List of Employees'!$B$4:$H$767,7))</f>
        <v>CCT</v>
      </c>
      <c r="F1675" s="66" t="str">
        <f>IF(ISBLANK(LeaveTracker[[#This Row],[Employee Name]]),"-----",VLOOKUP(LeaveTracker[[#This Row],[Employee Name]],'List of Employees'!$B$4:$H$767,6))</f>
        <v>PERMANENT</v>
      </c>
      <c r="G1675" s="24">
        <v>43850</v>
      </c>
      <c r="H1675" s="24">
        <v>43850</v>
      </c>
      <c r="I1675" s="20" t="s">
        <v>297</v>
      </c>
      <c r="J1675" s="42" t="s">
        <v>839</v>
      </c>
      <c r="K1675" s="50" t="str">
        <f ca="1">LeaveTracker[[#This Row],[Days]]&amp;" "&amp;LeaveTracker[[#This Row],[Type of Leave]]</f>
        <v>1 OTHER</v>
      </c>
      <c r="L1675" s="23">
        <f ca="1">NETWORKDAYS(LeaveTracker[[#This Row],[Start Date]],LeaveTracker[[#This Row],[End Date]],lstHolidays)</f>
        <v>1</v>
      </c>
      <c r="M1675" s="27"/>
    </row>
    <row r="1676" spans="1:13" ht="30" customHeight="1" x14ac:dyDescent="0.3">
      <c r="A1676" s="27">
        <v>251</v>
      </c>
      <c r="B1676" s="31">
        <v>43893</v>
      </c>
      <c r="C1676" s="31">
        <v>43857</v>
      </c>
      <c r="D1676" s="19" t="s">
        <v>573</v>
      </c>
      <c r="E1676" s="66" t="str">
        <f>IF(ISBLANK(LeaveTracker[[#This Row],[Employee Name]]),"-----",VLOOKUP(LeaveTracker[[#This Row],[Employee Name]],'List of Employees'!$B$4:$H$767,7))</f>
        <v>CCT</v>
      </c>
      <c r="F1676" s="66" t="str">
        <f>IF(ISBLANK(LeaveTracker[[#This Row],[Employee Name]]),"-----",VLOOKUP(LeaveTracker[[#This Row],[Employee Name]],'List of Employees'!$B$4:$H$767,6))</f>
        <v>PERMANENT</v>
      </c>
      <c r="G1676" s="24">
        <v>43846</v>
      </c>
      <c r="H1676" s="24">
        <v>43846</v>
      </c>
      <c r="I1676" s="20" t="s">
        <v>297</v>
      </c>
      <c r="J1676" s="42" t="s">
        <v>839</v>
      </c>
      <c r="K1676" s="50" t="str">
        <f ca="1">LeaveTracker[[#This Row],[Days]]&amp;" "&amp;LeaveTracker[[#This Row],[Type of Leave]]</f>
        <v>1 OTHER</v>
      </c>
      <c r="L1676" s="23">
        <f ca="1">NETWORKDAYS(LeaveTracker[[#This Row],[Start Date]],LeaveTracker[[#This Row],[End Date]],lstHolidays)</f>
        <v>1</v>
      </c>
      <c r="M1676" s="27"/>
    </row>
    <row r="1677" spans="1:13" ht="30" customHeight="1" x14ac:dyDescent="0.3">
      <c r="A1677" s="27">
        <v>252</v>
      </c>
      <c r="B1677" s="31">
        <v>43893</v>
      </c>
      <c r="C1677" s="31">
        <v>43838</v>
      </c>
      <c r="D1677" s="19" t="s">
        <v>573</v>
      </c>
      <c r="E1677" s="66" t="str">
        <f>IF(ISBLANK(LeaveTracker[[#This Row],[Employee Name]]),"-----",VLOOKUP(LeaveTracker[[#This Row],[Employee Name]],'List of Employees'!$B$4:$H$767,7))</f>
        <v>CCT</v>
      </c>
      <c r="F1677" s="66" t="str">
        <f>IF(ISBLANK(LeaveTracker[[#This Row],[Employee Name]]),"-----",VLOOKUP(LeaveTracker[[#This Row],[Employee Name]],'List of Employees'!$B$4:$H$767,6))</f>
        <v>PERMANENT</v>
      </c>
      <c r="G1677" s="24">
        <v>43837</v>
      </c>
      <c r="H1677" s="24">
        <v>43837</v>
      </c>
      <c r="I1677" s="20" t="s">
        <v>81</v>
      </c>
      <c r="K1677" s="50" t="str">
        <f ca="1">LeaveTracker[[#This Row],[Days]]&amp;" "&amp;LeaveTracker[[#This Row],[Type of Leave]]</f>
        <v>1 SL</v>
      </c>
      <c r="L1677" s="23">
        <f ca="1">NETWORKDAYS(LeaveTracker[[#This Row],[Start Date]],LeaveTracker[[#This Row],[End Date]],lstHolidays)</f>
        <v>1</v>
      </c>
      <c r="M1677" s="27"/>
    </row>
    <row r="1678" spans="1:13" ht="30" customHeight="1" x14ac:dyDescent="0.3">
      <c r="A1678" s="27">
        <v>253</v>
      </c>
      <c r="B1678" s="31">
        <v>43893</v>
      </c>
      <c r="C1678" s="31">
        <v>43858</v>
      </c>
      <c r="D1678" s="19" t="s">
        <v>577</v>
      </c>
      <c r="E1678" s="66" t="str">
        <f>IF(ISBLANK(LeaveTracker[[#This Row],[Employee Name]]),"-----",VLOOKUP(LeaveTracker[[#This Row],[Employee Name]],'List of Employees'!$B$4:$H$767,7))</f>
        <v>CCT</v>
      </c>
      <c r="F1678" s="66" t="str">
        <f>IF(ISBLANK(LeaveTracker[[#This Row],[Employee Name]]),"-----",VLOOKUP(LeaveTracker[[#This Row],[Employee Name]],'List of Employees'!$B$4:$H$767,6))</f>
        <v>PERMANENT</v>
      </c>
      <c r="G1678" s="24">
        <v>43861</v>
      </c>
      <c r="H1678" s="24">
        <v>43861</v>
      </c>
      <c r="I1678" s="20" t="s">
        <v>297</v>
      </c>
      <c r="J1678" s="42" t="s">
        <v>839</v>
      </c>
      <c r="K1678" s="50" t="str">
        <f ca="1">LeaveTracker[[#This Row],[Days]]&amp;" "&amp;LeaveTracker[[#This Row],[Type of Leave]]</f>
        <v>1 OTHER</v>
      </c>
      <c r="L1678" s="23">
        <f ca="1">NETWORKDAYS(LeaveTracker[[#This Row],[Start Date]],LeaveTracker[[#This Row],[End Date]],lstHolidays)</f>
        <v>1</v>
      </c>
      <c r="M1678" s="27"/>
    </row>
    <row r="1679" spans="1:13" ht="30" customHeight="1" x14ac:dyDescent="0.3">
      <c r="A1679" s="27">
        <v>253</v>
      </c>
      <c r="B1679" s="31">
        <v>43893</v>
      </c>
      <c r="C1679" s="31">
        <v>43858</v>
      </c>
      <c r="D1679" s="19" t="s">
        <v>577</v>
      </c>
      <c r="E1679" s="66" t="str">
        <f>IF(ISBLANK(LeaveTracker[[#This Row],[Employee Name]]),"-----",VLOOKUP(LeaveTracker[[#This Row],[Employee Name]],'List of Employees'!$B$4:$H$767,7))</f>
        <v>CCT</v>
      </c>
      <c r="F1679" s="66" t="str">
        <f>IF(ISBLANK(LeaveTracker[[#This Row],[Employee Name]]),"-----",VLOOKUP(LeaveTracker[[#This Row],[Employee Name]],'List of Employees'!$B$4:$H$767,6))</f>
        <v>PERMANENT</v>
      </c>
      <c r="G1679" s="24">
        <v>43864</v>
      </c>
      <c r="H1679" s="24">
        <v>43864</v>
      </c>
      <c r="I1679" s="20" t="s">
        <v>297</v>
      </c>
      <c r="J1679" s="42" t="s">
        <v>839</v>
      </c>
      <c r="K1679" s="50" t="str">
        <f ca="1">LeaveTracker[[#This Row],[Days]]&amp;" "&amp;LeaveTracker[[#This Row],[Type of Leave]]</f>
        <v>1 OTHER</v>
      </c>
      <c r="L1679" s="23">
        <f ca="1">NETWORKDAYS(LeaveTracker[[#This Row],[Start Date]],LeaveTracker[[#This Row],[End Date]],lstHolidays)</f>
        <v>1</v>
      </c>
      <c r="M1679" s="27"/>
    </row>
    <row r="1680" spans="1:13" ht="30" customHeight="1" x14ac:dyDescent="0.3">
      <c r="A1680" s="27">
        <v>253</v>
      </c>
      <c r="B1680" s="31">
        <v>43893</v>
      </c>
      <c r="C1680" s="31">
        <v>43858</v>
      </c>
      <c r="D1680" s="19" t="s">
        <v>577</v>
      </c>
      <c r="E1680" s="66" t="str">
        <f>IF(ISBLANK(LeaveTracker[[#This Row],[Employee Name]]),"-----",VLOOKUP(LeaveTracker[[#This Row],[Employee Name]],'List of Employees'!$B$4:$H$767,7))</f>
        <v>CCT</v>
      </c>
      <c r="F1680" s="66" t="str">
        <f>IF(ISBLANK(LeaveTracker[[#This Row],[Employee Name]]),"-----",VLOOKUP(LeaveTracker[[#This Row],[Employee Name]],'List of Employees'!$B$4:$H$767,6))</f>
        <v>PERMANENT</v>
      </c>
      <c r="G1680" s="24">
        <v>43871</v>
      </c>
      <c r="H1680" s="24">
        <v>43871</v>
      </c>
      <c r="I1680" s="20" t="s">
        <v>297</v>
      </c>
      <c r="J1680" s="42" t="s">
        <v>839</v>
      </c>
      <c r="K1680" s="50" t="str">
        <f ca="1">LeaveTracker[[#This Row],[Days]]&amp;" "&amp;LeaveTracker[[#This Row],[Type of Leave]]</f>
        <v>1 OTHER</v>
      </c>
      <c r="L1680" s="23">
        <f ca="1">NETWORKDAYS(LeaveTracker[[#This Row],[Start Date]],LeaveTracker[[#This Row],[End Date]],lstHolidays)</f>
        <v>1</v>
      </c>
      <c r="M1680" s="27"/>
    </row>
    <row r="1681" spans="1:13" ht="30" customHeight="1" x14ac:dyDescent="0.3">
      <c r="A1681" s="27">
        <v>254</v>
      </c>
      <c r="B1681" s="31">
        <v>43893</v>
      </c>
      <c r="C1681" s="31">
        <v>43857</v>
      </c>
      <c r="D1681" s="19" t="s">
        <v>577</v>
      </c>
      <c r="E1681" s="66" t="str">
        <f>IF(ISBLANK(LeaveTracker[[#This Row],[Employee Name]]),"-----",VLOOKUP(LeaveTracker[[#This Row],[Employee Name]],'List of Employees'!$B$4:$H$767,7))</f>
        <v>CCT</v>
      </c>
      <c r="F1681" s="66" t="str">
        <f>IF(ISBLANK(LeaveTracker[[#This Row],[Employee Name]]),"-----",VLOOKUP(LeaveTracker[[#This Row],[Employee Name]],'List of Employees'!$B$4:$H$767,6))</f>
        <v>PERMANENT</v>
      </c>
      <c r="G1681" s="24">
        <v>43854</v>
      </c>
      <c r="H1681" s="24">
        <v>43854</v>
      </c>
      <c r="I1681" s="20" t="s">
        <v>297</v>
      </c>
      <c r="J1681" s="42" t="s">
        <v>839</v>
      </c>
      <c r="K1681" s="50" t="str">
        <f ca="1">LeaveTracker[[#This Row],[Days]]&amp;" "&amp;LeaveTracker[[#This Row],[Type of Leave]]</f>
        <v>1 OTHER</v>
      </c>
      <c r="L1681" s="23">
        <f ca="1">NETWORKDAYS(LeaveTracker[[#This Row],[Start Date]],LeaveTracker[[#This Row],[End Date]],lstHolidays)</f>
        <v>1</v>
      </c>
      <c r="M1681" s="27"/>
    </row>
    <row r="1682" spans="1:13" ht="30" customHeight="1" x14ac:dyDescent="0.3">
      <c r="A1682" s="27">
        <v>254</v>
      </c>
      <c r="B1682" s="31">
        <v>43893</v>
      </c>
      <c r="C1682" s="31">
        <v>43857</v>
      </c>
      <c r="D1682" s="19" t="s">
        <v>577</v>
      </c>
      <c r="E1682" s="66" t="str">
        <f>IF(ISBLANK(LeaveTracker[[#This Row],[Employee Name]]),"-----",VLOOKUP(LeaveTracker[[#This Row],[Employee Name]],'List of Employees'!$B$4:$H$767,7))</f>
        <v>CCT</v>
      </c>
      <c r="F1682" s="66" t="str">
        <f>IF(ISBLANK(LeaveTracker[[#This Row],[Employee Name]]),"-----",VLOOKUP(LeaveTracker[[#This Row],[Employee Name]],'List of Employees'!$B$4:$H$767,6))</f>
        <v>PERMANENT</v>
      </c>
      <c r="G1682" s="24">
        <v>43845</v>
      </c>
      <c r="H1682" s="24">
        <v>43845</v>
      </c>
      <c r="I1682" s="20" t="s">
        <v>297</v>
      </c>
      <c r="J1682" s="42" t="s">
        <v>839</v>
      </c>
      <c r="K1682" s="50" t="str">
        <f ca="1">LeaveTracker[[#This Row],[Days]]&amp;" "&amp;LeaveTracker[[#This Row],[Type of Leave]]</f>
        <v>1 OTHER</v>
      </c>
      <c r="L1682" s="23">
        <f ca="1">NETWORKDAYS(LeaveTracker[[#This Row],[Start Date]],LeaveTracker[[#This Row],[End Date]],lstHolidays)</f>
        <v>1</v>
      </c>
      <c r="M1682" s="27"/>
    </row>
    <row r="1683" spans="1:13" ht="30" customHeight="1" x14ac:dyDescent="0.3">
      <c r="A1683" s="27">
        <v>255</v>
      </c>
      <c r="B1683" s="31">
        <v>43893</v>
      </c>
      <c r="C1683" s="31">
        <v>43839</v>
      </c>
      <c r="D1683" s="19" t="s">
        <v>577</v>
      </c>
      <c r="E1683" s="66" t="str">
        <f>IF(ISBLANK(LeaveTracker[[#This Row],[Employee Name]]),"-----",VLOOKUP(LeaveTracker[[#This Row],[Employee Name]],'List of Employees'!$B$4:$H$767,7))</f>
        <v>CCT</v>
      </c>
      <c r="F1683" s="66" t="str">
        <f>IF(ISBLANK(LeaveTracker[[#This Row],[Employee Name]]),"-----",VLOOKUP(LeaveTracker[[#This Row],[Employee Name]],'List of Employees'!$B$4:$H$767,6))</f>
        <v>PERMANENT</v>
      </c>
      <c r="G1683" s="24">
        <v>43838</v>
      </c>
      <c r="H1683" s="24">
        <v>43838</v>
      </c>
      <c r="I1683" s="20" t="s">
        <v>81</v>
      </c>
      <c r="K1683" s="50" t="str">
        <f ca="1">LeaveTracker[[#This Row],[Days]]&amp;" "&amp;LeaveTracker[[#This Row],[Type of Leave]]</f>
        <v>1 SL</v>
      </c>
      <c r="L1683" s="23">
        <f ca="1">NETWORKDAYS(LeaveTracker[[#This Row],[Start Date]],LeaveTracker[[#This Row],[End Date]],lstHolidays)</f>
        <v>1</v>
      </c>
      <c r="M1683" s="27"/>
    </row>
    <row r="1684" spans="1:13" ht="30" customHeight="1" x14ac:dyDescent="0.3">
      <c r="A1684" s="27">
        <v>256</v>
      </c>
      <c r="B1684" s="31">
        <v>43893</v>
      </c>
      <c r="C1684" s="31">
        <v>43857</v>
      </c>
      <c r="D1684" s="19" t="s">
        <v>366</v>
      </c>
      <c r="E1684" s="66" t="str">
        <f>IF(ISBLANK(LeaveTracker[[#This Row],[Employee Name]]),"-----",VLOOKUP(LeaveTracker[[#This Row],[Employee Name]],'List of Employees'!$B$4:$H$767,7))</f>
        <v>CCT</v>
      </c>
      <c r="F1684" s="66" t="str">
        <f>IF(ISBLANK(LeaveTracker[[#This Row],[Employee Name]]),"-----",VLOOKUP(LeaveTracker[[#This Row],[Employee Name]],'List of Employees'!$B$4:$H$767,6))</f>
        <v>PERMANENT</v>
      </c>
      <c r="G1684" s="24">
        <v>43865</v>
      </c>
      <c r="H1684" s="24">
        <v>43865</v>
      </c>
      <c r="I1684" s="20" t="s">
        <v>297</v>
      </c>
      <c r="J1684" s="42" t="s">
        <v>839</v>
      </c>
      <c r="K1684" s="50" t="str">
        <f ca="1">LeaveTracker[[#This Row],[Days]]&amp;" "&amp;LeaveTracker[[#This Row],[Type of Leave]]</f>
        <v>1 OTHER</v>
      </c>
      <c r="L1684" s="23">
        <f ca="1">NETWORKDAYS(LeaveTracker[[#This Row],[Start Date]],LeaveTracker[[#This Row],[End Date]],lstHolidays)</f>
        <v>1</v>
      </c>
      <c r="M1684" s="27"/>
    </row>
    <row r="1685" spans="1:13" ht="30" customHeight="1" x14ac:dyDescent="0.3">
      <c r="A1685" s="27">
        <v>256</v>
      </c>
      <c r="B1685" s="31">
        <v>43893</v>
      </c>
      <c r="C1685" s="31">
        <v>43857</v>
      </c>
      <c r="D1685" s="19" t="s">
        <v>366</v>
      </c>
      <c r="E1685" s="66" t="str">
        <f>IF(ISBLANK(LeaveTracker[[#This Row],[Employee Name]]),"-----",VLOOKUP(LeaveTracker[[#This Row],[Employee Name]],'List of Employees'!$B$4:$H$767,7))</f>
        <v>CCT</v>
      </c>
      <c r="F1685" s="66" t="str">
        <f>IF(ISBLANK(LeaveTracker[[#This Row],[Employee Name]]),"-----",VLOOKUP(LeaveTracker[[#This Row],[Employee Name]],'List of Employees'!$B$4:$H$767,6))</f>
        <v>PERMANENT</v>
      </c>
      <c r="G1685" s="24">
        <v>43874</v>
      </c>
      <c r="H1685" s="24">
        <v>43874</v>
      </c>
      <c r="I1685" s="20" t="s">
        <v>297</v>
      </c>
      <c r="J1685" s="42" t="s">
        <v>839</v>
      </c>
      <c r="K1685" s="50" t="str">
        <f ca="1">LeaveTracker[[#This Row],[Days]]&amp;" "&amp;LeaveTracker[[#This Row],[Type of Leave]]</f>
        <v>1 OTHER</v>
      </c>
      <c r="L1685" s="23">
        <f ca="1">NETWORKDAYS(LeaveTracker[[#This Row],[Start Date]],LeaveTracker[[#This Row],[End Date]],lstHolidays)</f>
        <v>1</v>
      </c>
      <c r="M1685" s="27"/>
    </row>
    <row r="1686" spans="1:13" ht="30" customHeight="1" x14ac:dyDescent="0.3">
      <c r="A1686" s="27">
        <v>256</v>
      </c>
      <c r="B1686" s="31">
        <v>43893</v>
      </c>
      <c r="C1686" s="31">
        <v>43857</v>
      </c>
      <c r="D1686" s="19" t="s">
        <v>366</v>
      </c>
      <c r="E1686" s="66" t="str">
        <f>IF(ISBLANK(LeaveTracker[[#This Row],[Employee Name]]),"-----",VLOOKUP(LeaveTracker[[#This Row],[Employee Name]],'List of Employees'!$B$4:$H$767,7))</f>
        <v>CCT</v>
      </c>
      <c r="F1686" s="66" t="str">
        <f>IF(ISBLANK(LeaveTracker[[#This Row],[Employee Name]]),"-----",VLOOKUP(LeaveTracker[[#This Row],[Employee Name]],'List of Employees'!$B$4:$H$767,6))</f>
        <v>PERMANENT</v>
      </c>
      <c r="G1686" s="24">
        <v>43875</v>
      </c>
      <c r="H1686" s="24">
        <v>43875</v>
      </c>
      <c r="I1686" s="20" t="s">
        <v>297</v>
      </c>
      <c r="J1686" s="42" t="s">
        <v>839</v>
      </c>
      <c r="K1686" s="50" t="str">
        <f ca="1">LeaveTracker[[#This Row],[Days]]&amp;" "&amp;LeaveTracker[[#This Row],[Type of Leave]]</f>
        <v>1 OTHER</v>
      </c>
      <c r="L1686" s="23">
        <f ca="1">NETWORKDAYS(LeaveTracker[[#This Row],[Start Date]],LeaveTracker[[#This Row],[End Date]],lstHolidays)</f>
        <v>1</v>
      </c>
      <c r="M1686" s="27"/>
    </row>
    <row r="1687" spans="1:13" ht="30" customHeight="1" x14ac:dyDescent="0.3">
      <c r="A1687" s="27">
        <v>257</v>
      </c>
      <c r="B1687" s="31">
        <v>43893</v>
      </c>
      <c r="C1687" s="31">
        <v>43850</v>
      </c>
      <c r="D1687" s="19" t="s">
        <v>366</v>
      </c>
      <c r="E1687" s="66" t="str">
        <f>IF(ISBLANK(LeaveTracker[[#This Row],[Employee Name]]),"-----",VLOOKUP(LeaveTracker[[#This Row],[Employee Name]],'List of Employees'!$B$4:$H$767,7))</f>
        <v>CCT</v>
      </c>
      <c r="F1687" s="66" t="str">
        <f>IF(ISBLANK(LeaveTracker[[#This Row],[Employee Name]]),"-----",VLOOKUP(LeaveTracker[[#This Row],[Employee Name]],'List of Employees'!$B$4:$H$767,6))</f>
        <v>PERMANENT</v>
      </c>
      <c r="G1687" s="24">
        <v>43845</v>
      </c>
      <c r="H1687" s="24">
        <v>43845</v>
      </c>
      <c r="I1687" s="20" t="s">
        <v>297</v>
      </c>
      <c r="J1687" s="42" t="s">
        <v>839</v>
      </c>
      <c r="K1687" s="50" t="str">
        <f ca="1">LeaveTracker[[#This Row],[Days]]&amp;" "&amp;LeaveTracker[[#This Row],[Type of Leave]]</f>
        <v>1 OTHER</v>
      </c>
      <c r="L1687" s="23">
        <f ca="1">NETWORKDAYS(LeaveTracker[[#This Row],[Start Date]],LeaveTracker[[#This Row],[End Date]],lstHolidays)</f>
        <v>1</v>
      </c>
      <c r="M1687" s="27"/>
    </row>
    <row r="1688" spans="1:13" ht="30" customHeight="1" x14ac:dyDescent="0.3">
      <c r="A1688" s="27">
        <v>257</v>
      </c>
      <c r="B1688" s="31">
        <v>43893</v>
      </c>
      <c r="C1688" s="31">
        <v>43850</v>
      </c>
      <c r="D1688" s="19" t="s">
        <v>366</v>
      </c>
      <c r="E1688" s="66" t="str">
        <f>IF(ISBLANK(LeaveTracker[[#This Row],[Employee Name]]),"-----",VLOOKUP(LeaveTracker[[#This Row],[Employee Name]],'List of Employees'!$B$4:$H$767,7))</f>
        <v>CCT</v>
      </c>
      <c r="F1688" s="66" t="str">
        <f>IF(ISBLANK(LeaveTracker[[#This Row],[Employee Name]]),"-----",VLOOKUP(LeaveTracker[[#This Row],[Employee Name]],'List of Employees'!$B$4:$H$767,6))</f>
        <v>PERMANENT</v>
      </c>
      <c r="G1688" s="24">
        <v>43847</v>
      </c>
      <c r="H1688" s="24">
        <v>43847</v>
      </c>
      <c r="I1688" s="20" t="s">
        <v>297</v>
      </c>
      <c r="J1688" s="42" t="s">
        <v>839</v>
      </c>
      <c r="K1688" s="50" t="str">
        <f ca="1">LeaveTracker[[#This Row],[Days]]&amp;" "&amp;LeaveTracker[[#This Row],[Type of Leave]]</f>
        <v>1 OTHER</v>
      </c>
      <c r="L1688" s="23">
        <f ca="1">NETWORKDAYS(LeaveTracker[[#This Row],[Start Date]],LeaveTracker[[#This Row],[End Date]],lstHolidays)</f>
        <v>1</v>
      </c>
      <c r="M1688" s="27"/>
    </row>
    <row r="1689" spans="1:13" ht="30" customHeight="1" x14ac:dyDescent="0.3">
      <c r="A1689" s="27">
        <v>258</v>
      </c>
      <c r="B1689" s="31">
        <v>43893</v>
      </c>
      <c r="C1689" s="31">
        <v>43836</v>
      </c>
      <c r="D1689" s="19" t="s">
        <v>366</v>
      </c>
      <c r="E1689" s="66" t="str">
        <f>IF(ISBLANK(LeaveTracker[[#This Row],[Employee Name]]),"-----",VLOOKUP(LeaveTracker[[#This Row],[Employee Name]],'List of Employees'!$B$4:$H$767,7))</f>
        <v>CCT</v>
      </c>
      <c r="F1689" s="66" t="str">
        <f>IF(ISBLANK(LeaveTracker[[#This Row],[Employee Name]]),"-----",VLOOKUP(LeaveTracker[[#This Row],[Employee Name]],'List of Employees'!$B$4:$H$767,6))</f>
        <v>PERMANENT</v>
      </c>
      <c r="G1689" s="24">
        <v>43846</v>
      </c>
      <c r="H1689" s="24">
        <v>43846</v>
      </c>
      <c r="I1689" s="20" t="s">
        <v>297</v>
      </c>
      <c r="J1689" s="42" t="s">
        <v>158</v>
      </c>
      <c r="K1689" s="50" t="str">
        <f ca="1">LeaveTracker[[#This Row],[Days]]&amp;" "&amp;LeaveTracker[[#This Row],[Type of Leave]]</f>
        <v>1 OTHER</v>
      </c>
      <c r="L1689" s="23">
        <f ca="1">NETWORKDAYS(LeaveTracker[[#This Row],[Start Date]],LeaveTracker[[#This Row],[End Date]],lstHolidays)</f>
        <v>1</v>
      </c>
      <c r="M1689" s="27"/>
    </row>
    <row r="1690" spans="1:13" ht="30" customHeight="1" x14ac:dyDescent="0.3">
      <c r="A1690" s="27">
        <v>259</v>
      </c>
      <c r="B1690" s="31">
        <v>43893</v>
      </c>
      <c r="C1690" s="31">
        <v>43836</v>
      </c>
      <c r="D1690" s="20" t="s">
        <v>366</v>
      </c>
      <c r="E1690" s="66" t="str">
        <f>IF(ISBLANK(LeaveTracker[[#This Row],[Employee Name]]),"-----",VLOOKUP(LeaveTracker[[#This Row],[Employee Name]],'List of Employees'!$B$4:$H$767,7))</f>
        <v>CCT</v>
      </c>
      <c r="F1690" s="66" t="str">
        <f>IF(ISBLANK(LeaveTracker[[#This Row],[Employee Name]]),"-----",VLOOKUP(LeaveTracker[[#This Row],[Employee Name]],'List of Employees'!$B$4:$H$767,6))</f>
        <v>PERMANENT</v>
      </c>
      <c r="G1690" s="24">
        <v>43832</v>
      </c>
      <c r="H1690" s="24">
        <v>43833</v>
      </c>
      <c r="I1690" s="20" t="s">
        <v>81</v>
      </c>
      <c r="K1690" s="50" t="str">
        <f ca="1">LeaveTracker[[#This Row],[Days]]&amp;" "&amp;LeaveTracker[[#This Row],[Type of Leave]]</f>
        <v>2 SL</v>
      </c>
      <c r="L1690" s="23">
        <f ca="1">NETWORKDAYS(LeaveTracker[[#This Row],[Start Date]],LeaveTracker[[#This Row],[End Date]],lstHolidays)</f>
        <v>2</v>
      </c>
      <c r="M1690" s="27"/>
    </row>
    <row r="1691" spans="1:13" ht="30" customHeight="1" x14ac:dyDescent="0.3">
      <c r="A1691" s="27">
        <v>260</v>
      </c>
      <c r="B1691" s="31">
        <v>43893</v>
      </c>
      <c r="C1691" s="31">
        <v>43836</v>
      </c>
      <c r="D1691" s="20" t="s">
        <v>366</v>
      </c>
      <c r="E1691" s="66" t="str">
        <f>IF(ISBLANK(LeaveTracker[[#This Row],[Employee Name]]),"-----",VLOOKUP(LeaveTracker[[#This Row],[Employee Name]],'List of Employees'!$B$4:$H$767,7))</f>
        <v>CCT</v>
      </c>
      <c r="F1691" s="66" t="str">
        <f>IF(ISBLANK(LeaveTracker[[#This Row],[Employee Name]]),"-----",VLOOKUP(LeaveTracker[[#This Row],[Employee Name]],'List of Employees'!$B$4:$H$767,6))</f>
        <v>PERMANENT</v>
      </c>
      <c r="G1691" s="24">
        <v>43825</v>
      </c>
      <c r="H1691" s="24">
        <v>43826</v>
      </c>
      <c r="I1691" s="20" t="s">
        <v>81</v>
      </c>
      <c r="K1691" s="50" t="str">
        <f ca="1">LeaveTracker[[#This Row],[Days]]&amp;" "&amp;LeaveTracker[[#This Row],[Type of Leave]]</f>
        <v>2 SL</v>
      </c>
      <c r="L1691" s="23">
        <f ca="1">NETWORKDAYS(LeaveTracker[[#This Row],[Start Date]],LeaveTracker[[#This Row],[End Date]],lstHolidays)</f>
        <v>2</v>
      </c>
      <c r="M1691" s="27"/>
    </row>
    <row r="1692" spans="1:13" ht="30" customHeight="1" x14ac:dyDescent="0.3">
      <c r="A1692" s="27">
        <v>261</v>
      </c>
      <c r="B1692" s="31">
        <v>43893</v>
      </c>
      <c r="C1692" s="31">
        <v>43860</v>
      </c>
      <c r="D1692" s="19" t="s">
        <v>585</v>
      </c>
      <c r="E1692" s="66" t="str">
        <f>IF(ISBLANK(LeaveTracker[[#This Row],[Employee Name]]),"-----",VLOOKUP(LeaveTracker[[#This Row],[Employee Name]],'List of Employees'!$B$4:$H$767,7))</f>
        <v>CCT</v>
      </c>
      <c r="F1692" s="66" t="str">
        <f>IF(ISBLANK(LeaveTracker[[#This Row],[Employee Name]]),"-----",VLOOKUP(LeaveTracker[[#This Row],[Employee Name]],'List of Employees'!$B$4:$H$767,6))</f>
        <v>PERMANENT</v>
      </c>
      <c r="G1692" s="24">
        <v>43852</v>
      </c>
      <c r="H1692" s="24">
        <v>43852</v>
      </c>
      <c r="I1692" s="20" t="s">
        <v>297</v>
      </c>
      <c r="J1692" s="42" t="s">
        <v>839</v>
      </c>
      <c r="K1692" s="50" t="str">
        <f ca="1">LeaveTracker[[#This Row],[Days]]&amp;" "&amp;LeaveTracker[[#This Row],[Type of Leave]]</f>
        <v>1 OTHER</v>
      </c>
      <c r="L1692" s="23">
        <f ca="1">NETWORKDAYS(LeaveTracker[[#This Row],[Start Date]],LeaveTracker[[#This Row],[End Date]],lstHolidays)</f>
        <v>1</v>
      </c>
      <c r="M1692" s="27"/>
    </row>
    <row r="1693" spans="1:13" ht="30" customHeight="1" x14ac:dyDescent="0.3">
      <c r="A1693" s="27">
        <v>261</v>
      </c>
      <c r="B1693" s="31">
        <v>43893</v>
      </c>
      <c r="C1693" s="31">
        <v>43860</v>
      </c>
      <c r="D1693" s="19" t="s">
        <v>585</v>
      </c>
      <c r="E1693" s="66" t="str">
        <f>IF(ISBLANK(LeaveTracker[[#This Row],[Employee Name]]),"-----",VLOOKUP(LeaveTracker[[#This Row],[Employee Name]],'List of Employees'!$B$4:$H$767,7))</f>
        <v>CCT</v>
      </c>
      <c r="F1693" s="66" t="str">
        <f>IF(ISBLANK(LeaveTracker[[#This Row],[Employee Name]]),"-----",VLOOKUP(LeaveTracker[[#This Row],[Employee Name]],'List of Employees'!$B$4:$H$767,6))</f>
        <v>PERMANENT</v>
      </c>
      <c r="G1693" s="24">
        <v>43868</v>
      </c>
      <c r="H1693" s="24">
        <v>43868</v>
      </c>
      <c r="I1693" s="20" t="s">
        <v>297</v>
      </c>
      <c r="J1693" s="42" t="s">
        <v>839</v>
      </c>
      <c r="K1693" s="50" t="str">
        <f ca="1">LeaveTracker[[#This Row],[Days]]&amp;" "&amp;LeaveTracker[[#This Row],[Type of Leave]]</f>
        <v>1 OTHER</v>
      </c>
      <c r="L1693" s="23">
        <f ca="1">NETWORKDAYS(LeaveTracker[[#This Row],[Start Date]],LeaveTracker[[#This Row],[End Date]],lstHolidays)</f>
        <v>1</v>
      </c>
      <c r="M1693" s="27"/>
    </row>
    <row r="1694" spans="1:13" ht="30" customHeight="1" x14ac:dyDescent="0.3">
      <c r="A1694" s="27">
        <v>261</v>
      </c>
      <c r="B1694" s="31">
        <v>43893</v>
      </c>
      <c r="C1694" s="31">
        <v>43860</v>
      </c>
      <c r="D1694" s="19" t="s">
        <v>585</v>
      </c>
      <c r="E1694" s="66" t="str">
        <f>IF(ISBLANK(LeaveTracker[[#This Row],[Employee Name]]),"-----",VLOOKUP(LeaveTracker[[#This Row],[Employee Name]],'List of Employees'!$B$4:$H$767,7))</f>
        <v>CCT</v>
      </c>
      <c r="F1694" s="66" t="str">
        <f>IF(ISBLANK(LeaveTracker[[#This Row],[Employee Name]]),"-----",VLOOKUP(LeaveTracker[[#This Row],[Employee Name]],'List of Employees'!$B$4:$H$767,6))</f>
        <v>PERMANENT</v>
      </c>
      <c r="G1694" s="24">
        <v>43873</v>
      </c>
      <c r="H1694" s="24">
        <v>43873</v>
      </c>
      <c r="I1694" s="20" t="s">
        <v>297</v>
      </c>
      <c r="J1694" s="42" t="s">
        <v>839</v>
      </c>
      <c r="K1694" s="50" t="str">
        <f ca="1">LeaveTracker[[#This Row],[Days]]&amp;" "&amp;LeaveTracker[[#This Row],[Type of Leave]]</f>
        <v>1 OTHER</v>
      </c>
      <c r="L1694" s="23">
        <f ca="1">NETWORKDAYS(LeaveTracker[[#This Row],[Start Date]],LeaveTracker[[#This Row],[End Date]],lstHolidays)</f>
        <v>1</v>
      </c>
      <c r="M1694" s="27"/>
    </row>
    <row r="1695" spans="1:13" ht="30" customHeight="1" x14ac:dyDescent="0.3">
      <c r="A1695" s="27">
        <v>262</v>
      </c>
      <c r="B1695" s="31">
        <v>43893</v>
      </c>
      <c r="C1695" s="31">
        <v>43854</v>
      </c>
      <c r="D1695" s="20" t="s">
        <v>585</v>
      </c>
      <c r="E1695" s="66" t="str">
        <f>IF(ISBLANK(LeaveTracker[[#This Row],[Employee Name]]),"-----",VLOOKUP(LeaveTracker[[#This Row],[Employee Name]],'List of Employees'!$B$4:$H$767,7))</f>
        <v>CCT</v>
      </c>
      <c r="F1695" s="66" t="str">
        <f>IF(ISBLANK(LeaveTracker[[#This Row],[Employee Name]]),"-----",VLOOKUP(LeaveTracker[[#This Row],[Employee Name]],'List of Employees'!$B$4:$H$767,6))</f>
        <v>PERMANENT</v>
      </c>
      <c r="G1695" s="24">
        <v>43853</v>
      </c>
      <c r="H1695" s="24">
        <v>43853</v>
      </c>
      <c r="I1695" s="20" t="s">
        <v>297</v>
      </c>
      <c r="J1695" s="42" t="s">
        <v>839</v>
      </c>
      <c r="K1695" s="50" t="str">
        <f ca="1">LeaveTracker[[#This Row],[Days]]&amp;" "&amp;LeaveTracker[[#This Row],[Type of Leave]]</f>
        <v>1 OTHER</v>
      </c>
      <c r="L1695" s="23">
        <f ca="1">NETWORKDAYS(LeaveTracker[[#This Row],[Start Date]],LeaveTracker[[#This Row],[End Date]],lstHolidays)</f>
        <v>1</v>
      </c>
      <c r="M1695" s="27"/>
    </row>
    <row r="1696" spans="1:13" ht="30" customHeight="1" x14ac:dyDescent="0.3">
      <c r="A1696" s="27">
        <v>263</v>
      </c>
      <c r="B1696" s="31">
        <v>43893</v>
      </c>
      <c r="C1696" s="31">
        <v>43889</v>
      </c>
      <c r="D1696" s="19" t="s">
        <v>627</v>
      </c>
      <c r="E1696" s="66" t="str">
        <f>IF(ISBLANK(LeaveTracker[[#This Row],[Employee Name]]),"-----",VLOOKUP(LeaveTracker[[#This Row],[Employee Name]],'List of Employees'!$B$4:$H$767,7))</f>
        <v>CCT</v>
      </c>
      <c r="F1696" s="66" t="str">
        <f>IF(ISBLANK(LeaveTracker[[#This Row],[Employee Name]]),"-----",VLOOKUP(LeaveTracker[[#This Row],[Employee Name]],'List of Employees'!$B$4:$H$767,6))</f>
        <v>PERMANENT</v>
      </c>
      <c r="G1696" s="24">
        <v>43896</v>
      </c>
      <c r="H1696" s="24">
        <v>43896</v>
      </c>
      <c r="I1696" s="20" t="s">
        <v>297</v>
      </c>
      <c r="J1696" s="42" t="s">
        <v>724</v>
      </c>
      <c r="K1696" s="50" t="str">
        <f ca="1">LeaveTracker[[#This Row],[Days]]&amp;" "&amp;LeaveTracker[[#This Row],[Type of Leave]]</f>
        <v>1 OTHER</v>
      </c>
      <c r="L1696" s="23">
        <f ca="1">NETWORKDAYS(LeaveTracker[[#This Row],[Start Date]],LeaveTracker[[#This Row],[End Date]],lstHolidays)</f>
        <v>1</v>
      </c>
      <c r="M1696" s="27"/>
    </row>
    <row r="1697" spans="1:13" ht="30" customHeight="1" x14ac:dyDescent="0.3">
      <c r="A1697" s="27">
        <v>264</v>
      </c>
      <c r="B1697" s="31">
        <v>43893</v>
      </c>
      <c r="C1697" s="31">
        <v>43878</v>
      </c>
      <c r="D1697" s="20" t="s">
        <v>627</v>
      </c>
      <c r="E1697" s="66" t="str">
        <f>IF(ISBLANK(LeaveTracker[[#This Row],[Employee Name]]),"-----",VLOOKUP(LeaveTracker[[#This Row],[Employee Name]],'List of Employees'!$B$4:$H$767,7))</f>
        <v>CCT</v>
      </c>
      <c r="F1697" s="66" t="str">
        <f>IF(ISBLANK(LeaveTracker[[#This Row],[Employee Name]]),"-----",VLOOKUP(LeaveTracker[[#This Row],[Employee Name]],'List of Employees'!$B$4:$H$767,6))</f>
        <v>PERMANENT</v>
      </c>
      <c r="G1697" s="24">
        <v>43885</v>
      </c>
      <c r="H1697" s="24">
        <v>43885</v>
      </c>
      <c r="I1697" s="20" t="s">
        <v>297</v>
      </c>
      <c r="J1697" s="42" t="s">
        <v>273</v>
      </c>
      <c r="K1697" s="50" t="str">
        <f ca="1">LeaveTracker[[#This Row],[Days]]&amp;" "&amp;LeaveTracker[[#This Row],[Type of Leave]]</f>
        <v>1 OTHER</v>
      </c>
      <c r="L1697" s="23">
        <f ca="1">NETWORKDAYS(LeaveTracker[[#This Row],[Start Date]],LeaveTracker[[#This Row],[End Date]],lstHolidays)</f>
        <v>1</v>
      </c>
      <c r="M1697" s="27"/>
    </row>
    <row r="1698" spans="1:13" ht="30" customHeight="1" x14ac:dyDescent="0.3">
      <c r="A1698" s="27">
        <v>265</v>
      </c>
      <c r="B1698" s="31">
        <v>43893</v>
      </c>
      <c r="C1698" s="31">
        <v>43866</v>
      </c>
      <c r="D1698" s="20" t="s">
        <v>627</v>
      </c>
      <c r="E1698" s="66" t="str">
        <f>IF(ISBLANK(LeaveTracker[[#This Row],[Employee Name]]),"-----",VLOOKUP(LeaveTracker[[#This Row],[Employee Name]],'List of Employees'!$B$4:$H$767,7))</f>
        <v>CCT</v>
      </c>
      <c r="F1698" s="66" t="str">
        <f>IF(ISBLANK(LeaveTracker[[#This Row],[Employee Name]]),"-----",VLOOKUP(LeaveTracker[[#This Row],[Employee Name]],'List of Employees'!$B$4:$H$767,6))</f>
        <v>PERMANENT</v>
      </c>
      <c r="G1698" s="24">
        <v>43859</v>
      </c>
      <c r="H1698" s="24">
        <v>43861</v>
      </c>
      <c r="I1698" s="20" t="s">
        <v>297</v>
      </c>
      <c r="J1698" s="42" t="s">
        <v>839</v>
      </c>
      <c r="K1698" s="50" t="str">
        <f ca="1">LeaveTracker[[#This Row],[Days]]&amp;" "&amp;LeaveTracker[[#This Row],[Type of Leave]]</f>
        <v>3 OTHER</v>
      </c>
      <c r="L1698" s="23">
        <f ca="1">NETWORKDAYS(LeaveTracker[[#This Row],[Start Date]],LeaveTracker[[#This Row],[End Date]],lstHolidays)</f>
        <v>3</v>
      </c>
      <c r="M1698" s="27"/>
    </row>
    <row r="1699" spans="1:13" ht="30" customHeight="1" x14ac:dyDescent="0.3">
      <c r="A1699" s="27">
        <v>265</v>
      </c>
      <c r="B1699" s="31">
        <v>43893</v>
      </c>
      <c r="C1699" s="31">
        <v>43866</v>
      </c>
      <c r="D1699" s="20" t="s">
        <v>627</v>
      </c>
      <c r="E1699" s="66" t="str">
        <f>IF(ISBLANK(LeaveTracker[[#This Row],[Employee Name]]),"-----",VLOOKUP(LeaveTracker[[#This Row],[Employee Name]],'List of Employees'!$B$4:$H$767,7))</f>
        <v>CCT</v>
      </c>
      <c r="F1699" s="66" t="str">
        <f>IF(ISBLANK(LeaveTracker[[#This Row],[Employee Name]]),"-----",VLOOKUP(LeaveTracker[[#This Row],[Employee Name]],'List of Employees'!$B$4:$H$767,6))</f>
        <v>PERMANENT</v>
      </c>
      <c r="G1699" s="24">
        <v>43864</v>
      </c>
      <c r="H1699" s="24">
        <v>43865</v>
      </c>
      <c r="I1699" s="20" t="s">
        <v>297</v>
      </c>
      <c r="J1699" s="42" t="s">
        <v>839</v>
      </c>
      <c r="K1699" s="50" t="str">
        <f ca="1">LeaveTracker[[#This Row],[Days]]&amp;" "&amp;LeaveTracker[[#This Row],[Type of Leave]]</f>
        <v>2 OTHER</v>
      </c>
      <c r="L1699" s="23">
        <f ca="1">NETWORKDAYS(LeaveTracker[[#This Row],[Start Date]],LeaveTracker[[#This Row],[End Date]],lstHolidays)</f>
        <v>2</v>
      </c>
      <c r="M1699" s="27"/>
    </row>
    <row r="1700" spans="1:13" ht="30" customHeight="1" x14ac:dyDescent="0.3">
      <c r="A1700" s="27">
        <v>266</v>
      </c>
      <c r="B1700" s="31">
        <v>43893</v>
      </c>
      <c r="C1700" s="31">
        <v>43860</v>
      </c>
      <c r="D1700" s="19" t="s">
        <v>842</v>
      </c>
      <c r="E1700" s="66" t="str">
        <f>IF(ISBLANK(LeaveTracker[[#This Row],[Employee Name]]),"-----",VLOOKUP(LeaveTracker[[#This Row],[Employee Name]],'List of Employees'!$B$4:$H$767,7))</f>
        <v>CCT</v>
      </c>
      <c r="F1700" s="66" t="str">
        <f>IF(ISBLANK(LeaveTracker[[#This Row],[Employee Name]]),"-----",VLOOKUP(LeaveTracker[[#This Row],[Employee Name]],'List of Employees'!$B$4:$H$767,6))</f>
        <v>PERMANENT</v>
      </c>
      <c r="G1700" s="24">
        <v>43859</v>
      </c>
      <c r="H1700" s="24">
        <v>43859</v>
      </c>
      <c r="I1700" s="20" t="s">
        <v>297</v>
      </c>
      <c r="J1700" s="42" t="s">
        <v>839</v>
      </c>
      <c r="K1700" s="50" t="str">
        <f ca="1">LeaveTracker[[#This Row],[Days]]&amp;" "&amp;LeaveTracker[[#This Row],[Type of Leave]]</f>
        <v>1 OTHER</v>
      </c>
      <c r="L1700" s="23">
        <f ca="1">NETWORKDAYS(LeaveTracker[[#This Row],[Start Date]],LeaveTracker[[#This Row],[End Date]],lstHolidays)</f>
        <v>1</v>
      </c>
      <c r="M1700" s="27"/>
    </row>
    <row r="1701" spans="1:13" ht="30" customHeight="1" x14ac:dyDescent="0.3">
      <c r="A1701" s="27">
        <v>266</v>
      </c>
      <c r="B1701" s="31">
        <v>43893</v>
      </c>
      <c r="C1701" s="31">
        <v>43860</v>
      </c>
      <c r="D1701" s="20" t="s">
        <v>842</v>
      </c>
      <c r="E1701" s="66" t="str">
        <f>IF(ISBLANK(LeaveTracker[[#This Row],[Employee Name]]),"-----",VLOOKUP(LeaveTracker[[#This Row],[Employee Name]],'List of Employees'!$B$4:$H$767,7))</f>
        <v>CCT</v>
      </c>
      <c r="F1701" s="66" t="str">
        <f>IF(ISBLANK(LeaveTracker[[#This Row],[Employee Name]]),"-----",VLOOKUP(LeaveTracker[[#This Row],[Employee Name]],'List of Employees'!$B$4:$H$767,6))</f>
        <v>PERMANENT</v>
      </c>
      <c r="G1701" s="24">
        <v>43861</v>
      </c>
      <c r="H1701" s="24">
        <v>43861</v>
      </c>
      <c r="I1701" s="20" t="s">
        <v>297</v>
      </c>
      <c r="J1701" s="42" t="s">
        <v>839</v>
      </c>
      <c r="K1701" s="50" t="str">
        <f ca="1">LeaveTracker[[#This Row],[Days]]&amp;" "&amp;LeaveTracker[[#This Row],[Type of Leave]]</f>
        <v>1 OTHER</v>
      </c>
      <c r="L1701" s="23">
        <f ca="1">NETWORKDAYS(LeaveTracker[[#This Row],[Start Date]],LeaveTracker[[#This Row],[End Date]],lstHolidays)</f>
        <v>1</v>
      </c>
      <c r="M1701" s="27"/>
    </row>
    <row r="1702" spans="1:13" ht="30" customHeight="1" x14ac:dyDescent="0.3">
      <c r="A1702" s="27">
        <v>267</v>
      </c>
      <c r="B1702" s="31">
        <v>43893</v>
      </c>
      <c r="C1702" s="31">
        <v>43847</v>
      </c>
      <c r="D1702" s="20" t="s">
        <v>842</v>
      </c>
      <c r="E1702" s="66" t="str">
        <f>IF(ISBLANK(LeaveTracker[[#This Row],[Employee Name]]),"-----",VLOOKUP(LeaveTracker[[#This Row],[Employee Name]],'List of Employees'!$B$4:$H$767,7))</f>
        <v>CCT</v>
      </c>
      <c r="F1702" s="66" t="str">
        <f>IF(ISBLANK(LeaveTracker[[#This Row],[Employee Name]]),"-----",VLOOKUP(LeaveTracker[[#This Row],[Employee Name]],'List of Employees'!$B$4:$H$767,6))</f>
        <v>PERMANENT</v>
      </c>
      <c r="G1702" s="24">
        <v>43839</v>
      </c>
      <c r="H1702" s="24">
        <v>43840</v>
      </c>
      <c r="I1702" s="20" t="s">
        <v>81</v>
      </c>
      <c r="K1702" s="50" t="str">
        <f ca="1">LeaveTracker[[#This Row],[Days]]&amp;" "&amp;LeaveTracker[[#This Row],[Type of Leave]]</f>
        <v>2 SL</v>
      </c>
      <c r="L1702" s="23">
        <f ca="1">NETWORKDAYS(LeaveTracker[[#This Row],[Start Date]],LeaveTracker[[#This Row],[End Date]],lstHolidays)</f>
        <v>2</v>
      </c>
      <c r="M1702" s="27"/>
    </row>
    <row r="1703" spans="1:13" ht="30" customHeight="1" x14ac:dyDescent="0.3">
      <c r="A1703" s="27">
        <v>268</v>
      </c>
      <c r="B1703" s="31">
        <v>43893</v>
      </c>
      <c r="C1703" s="31">
        <v>43812</v>
      </c>
      <c r="D1703" s="19" t="s">
        <v>843</v>
      </c>
      <c r="E1703" s="66" t="str">
        <f>IF(ISBLANK(LeaveTracker[[#This Row],[Employee Name]]),"-----",VLOOKUP(LeaveTracker[[#This Row],[Employee Name]],'List of Employees'!$B$4:$H$767,7))</f>
        <v>MAHOGANY MARKET</v>
      </c>
      <c r="F1703" s="66" t="str">
        <f>IF(ISBLANK(LeaveTracker[[#This Row],[Employee Name]]),"-----",VLOOKUP(LeaveTracker[[#This Row],[Employee Name]],'List of Employees'!$B$4:$H$767,6))</f>
        <v>PERMANENT</v>
      </c>
      <c r="G1703" s="24">
        <v>43818</v>
      </c>
      <c r="H1703" s="24">
        <v>43821</v>
      </c>
      <c r="I1703" s="20" t="s">
        <v>297</v>
      </c>
      <c r="J1703" s="42" t="s">
        <v>1001</v>
      </c>
      <c r="K1703" s="50" t="str">
        <f ca="1">LeaveTracker[[#This Row],[Days]]&amp;" "&amp;LeaveTracker[[#This Row],[Type of Leave]]</f>
        <v>2 OTHER</v>
      </c>
      <c r="L1703" s="23">
        <f ca="1">NETWORKDAYS(LeaveTracker[[#This Row],[Start Date]],LeaveTracker[[#This Row],[End Date]],lstHolidays)</f>
        <v>2</v>
      </c>
      <c r="M1703" s="27"/>
    </row>
    <row r="1704" spans="1:13" ht="30" customHeight="1" x14ac:dyDescent="0.3">
      <c r="A1704" s="27">
        <v>268</v>
      </c>
      <c r="B1704" s="31">
        <v>43893</v>
      </c>
      <c r="C1704" s="31">
        <v>43812</v>
      </c>
      <c r="D1704" s="20" t="s">
        <v>843</v>
      </c>
      <c r="E1704" s="66" t="str">
        <f>IF(ISBLANK(LeaveTracker[[#This Row],[Employee Name]]),"-----",VLOOKUP(LeaveTracker[[#This Row],[Employee Name]],'List of Employees'!$B$4:$H$767,7))</f>
        <v>MAHOGANY MARKET</v>
      </c>
      <c r="F1704" s="66" t="str">
        <f>IF(ISBLANK(LeaveTracker[[#This Row],[Employee Name]]),"-----",VLOOKUP(LeaveTracker[[#This Row],[Employee Name]],'List of Employees'!$B$4:$H$767,6))</f>
        <v>PERMANENT</v>
      </c>
      <c r="G1704" s="24">
        <v>43825</v>
      </c>
      <c r="H1704" s="24">
        <v>43825</v>
      </c>
      <c r="I1704" s="20" t="s">
        <v>297</v>
      </c>
      <c r="J1704" s="42" t="s">
        <v>1001</v>
      </c>
      <c r="K1704" s="50" t="str">
        <f ca="1">LeaveTracker[[#This Row],[Days]]&amp;" "&amp;LeaveTracker[[#This Row],[Type of Leave]]</f>
        <v>1 OTHER</v>
      </c>
      <c r="L1704" s="23">
        <f ca="1">NETWORKDAYS(LeaveTracker[[#This Row],[Start Date]],LeaveTracker[[#This Row],[End Date]],lstHolidays)</f>
        <v>1</v>
      </c>
      <c r="M1704" s="27"/>
    </row>
    <row r="1705" spans="1:13" ht="30" customHeight="1" x14ac:dyDescent="0.3">
      <c r="A1705" s="27">
        <v>269</v>
      </c>
      <c r="B1705" s="31">
        <v>43893</v>
      </c>
      <c r="C1705" s="31">
        <v>43816</v>
      </c>
      <c r="D1705" s="19" t="s">
        <v>357</v>
      </c>
      <c r="E1705" s="66" t="str">
        <f>IF(ISBLANK(LeaveTracker[[#This Row],[Employee Name]]),"-----",VLOOKUP(LeaveTracker[[#This Row],[Employee Name]],'List of Employees'!$B$4:$H$767,7))</f>
        <v>VMO</v>
      </c>
      <c r="F1705" s="66" t="str">
        <f>IF(ISBLANK(LeaveTracker[[#This Row],[Employee Name]]),"-----",VLOOKUP(LeaveTracker[[#This Row],[Employee Name]],'List of Employees'!$B$4:$H$767,6))</f>
        <v>PERMANENT</v>
      </c>
      <c r="G1705" s="24">
        <v>43815</v>
      </c>
      <c r="H1705" s="24">
        <v>43815</v>
      </c>
      <c r="I1705" s="20" t="s">
        <v>81</v>
      </c>
      <c r="K1705" s="50" t="str">
        <f ca="1">LeaveTracker[[#This Row],[Days]]&amp;" "&amp;LeaveTracker[[#This Row],[Type of Leave]]</f>
        <v>1 SL</v>
      </c>
      <c r="L1705" s="23">
        <f ca="1">NETWORKDAYS(LeaveTracker[[#This Row],[Start Date]],LeaveTracker[[#This Row],[End Date]],lstHolidays)</f>
        <v>1</v>
      </c>
      <c r="M1705" s="27"/>
    </row>
    <row r="1706" spans="1:13" ht="30" customHeight="1" x14ac:dyDescent="0.3">
      <c r="A1706" s="27">
        <v>270</v>
      </c>
      <c r="B1706" s="31">
        <v>43893</v>
      </c>
      <c r="C1706" s="31">
        <v>43838</v>
      </c>
      <c r="D1706" s="19" t="s">
        <v>346</v>
      </c>
      <c r="E1706" s="66" t="str">
        <f>IF(ISBLANK(LeaveTracker[[#This Row],[Employee Name]]),"-----",VLOOKUP(LeaveTracker[[#This Row],[Employee Name]],'List of Employees'!$B$4:$H$767,7))</f>
        <v>PICNIC GROVE</v>
      </c>
      <c r="F1706" s="66" t="str">
        <f>IF(ISBLANK(LeaveTracker[[#This Row],[Employee Name]]),"-----",VLOOKUP(LeaveTracker[[#This Row],[Employee Name]],'List of Employees'!$B$4:$H$767,6))</f>
        <v>PERMANENT</v>
      </c>
      <c r="G1706" s="24">
        <v>43826</v>
      </c>
      <c r="H1706" s="24">
        <v>43826</v>
      </c>
      <c r="I1706" s="20" t="s">
        <v>81</v>
      </c>
      <c r="K1706" s="50" t="str">
        <f ca="1">LeaveTracker[[#This Row],[Days]]&amp;" "&amp;LeaveTracker[[#This Row],[Type of Leave]]</f>
        <v>1 SL</v>
      </c>
      <c r="L1706" s="23">
        <f ca="1">NETWORKDAYS(LeaveTracker[[#This Row],[Start Date]],LeaveTracker[[#This Row],[End Date]],lstHolidays)</f>
        <v>1</v>
      </c>
      <c r="M1706" s="27"/>
    </row>
    <row r="1707" spans="1:13" ht="30" customHeight="1" x14ac:dyDescent="0.3">
      <c r="A1707" s="27">
        <v>271</v>
      </c>
      <c r="B1707" s="31">
        <v>43893</v>
      </c>
      <c r="C1707" s="31">
        <v>43811</v>
      </c>
      <c r="D1707" s="19" t="s">
        <v>519</v>
      </c>
      <c r="E1707" s="66" t="str">
        <f>IF(ISBLANK(LeaveTracker[[#This Row],[Employee Name]]),"-----",VLOOKUP(LeaveTracker[[#This Row],[Employee Name]],'List of Employees'!$B$4:$H$767,7))</f>
        <v>ACCOUNTING</v>
      </c>
      <c r="F1707" s="66" t="str">
        <f>IF(ISBLANK(LeaveTracker[[#This Row],[Employee Name]]),"-----",VLOOKUP(LeaveTracker[[#This Row],[Employee Name]],'List of Employees'!$B$4:$H$767,6))</f>
        <v>PERMANENT</v>
      </c>
      <c r="G1707" s="24">
        <v>43819</v>
      </c>
      <c r="H1707" s="24">
        <v>43819</v>
      </c>
      <c r="I1707" s="20" t="s">
        <v>82</v>
      </c>
      <c r="K1707" s="50" t="str">
        <f ca="1">LeaveTracker[[#This Row],[Days]]&amp;" "&amp;LeaveTracker[[#This Row],[Type of Leave]]</f>
        <v>1 VL</v>
      </c>
      <c r="L1707" s="23">
        <f ca="1">NETWORKDAYS(LeaveTracker[[#This Row],[Start Date]],LeaveTracker[[#This Row],[End Date]],lstHolidays)</f>
        <v>1</v>
      </c>
      <c r="M1707" s="27"/>
    </row>
    <row r="1708" spans="1:13" ht="30" customHeight="1" x14ac:dyDescent="0.3">
      <c r="A1708" s="27">
        <v>272</v>
      </c>
      <c r="B1708" s="31">
        <v>43893</v>
      </c>
      <c r="C1708" s="31">
        <v>43811</v>
      </c>
      <c r="D1708" s="19" t="s">
        <v>519</v>
      </c>
      <c r="E1708" s="66" t="str">
        <f>IF(ISBLANK(LeaveTracker[[#This Row],[Employee Name]]),"-----",VLOOKUP(LeaveTracker[[#This Row],[Employee Name]],'List of Employees'!$B$4:$H$767,7))</f>
        <v>ACCOUNTING</v>
      </c>
      <c r="F1708" s="66" t="str">
        <f>IF(ISBLANK(LeaveTracker[[#This Row],[Employee Name]]),"-----",VLOOKUP(LeaveTracker[[#This Row],[Employee Name]],'List of Employees'!$B$4:$H$767,6))</f>
        <v>PERMANENT</v>
      </c>
      <c r="G1708" s="24">
        <v>43803</v>
      </c>
      <c r="H1708" s="24">
        <v>43803</v>
      </c>
      <c r="I1708" s="20" t="s">
        <v>81</v>
      </c>
      <c r="K1708" s="50" t="str">
        <f ca="1">LeaveTracker[[#This Row],[Days]]&amp;" "&amp;LeaveTracker[[#This Row],[Type of Leave]]</f>
        <v>1 SL</v>
      </c>
      <c r="L1708" s="23">
        <f ca="1">NETWORKDAYS(LeaveTracker[[#This Row],[Start Date]],LeaveTracker[[#This Row],[End Date]],lstHolidays)</f>
        <v>1</v>
      </c>
      <c r="M1708" s="27"/>
    </row>
    <row r="1709" spans="1:13" ht="30" customHeight="1" x14ac:dyDescent="0.3">
      <c r="A1709" s="27">
        <v>273</v>
      </c>
      <c r="B1709" s="31">
        <v>43893</v>
      </c>
      <c r="C1709" s="31">
        <v>43812</v>
      </c>
      <c r="D1709" s="19" t="s">
        <v>439</v>
      </c>
      <c r="E1709" s="66" t="str">
        <f>IF(ISBLANK(LeaveTracker[[#This Row],[Employee Name]]),"-----",VLOOKUP(LeaveTracker[[#This Row],[Employee Name]],'List of Employees'!$B$4:$H$767,7))</f>
        <v>ACCOUNTING</v>
      </c>
      <c r="F1709" s="66" t="str">
        <f>IF(ISBLANK(LeaveTracker[[#This Row],[Employee Name]]),"-----",VLOOKUP(LeaveTracker[[#This Row],[Employee Name]],'List of Employees'!$B$4:$H$767,6))</f>
        <v>PERMANENT</v>
      </c>
      <c r="G1709" s="24">
        <v>43803</v>
      </c>
      <c r="H1709" s="24">
        <v>43805</v>
      </c>
      <c r="I1709" s="20" t="s">
        <v>81</v>
      </c>
      <c r="K1709" s="50" t="str">
        <f ca="1">LeaveTracker[[#This Row],[Days]]&amp;" "&amp;LeaveTracker[[#This Row],[Type of Leave]]</f>
        <v>3 SL</v>
      </c>
      <c r="L1709" s="23">
        <f ca="1">NETWORKDAYS(LeaveTracker[[#This Row],[Start Date]],LeaveTracker[[#This Row],[End Date]],lstHolidays)</f>
        <v>3</v>
      </c>
      <c r="M1709" s="27"/>
    </row>
    <row r="1710" spans="1:13" ht="30" customHeight="1" x14ac:dyDescent="0.3">
      <c r="A1710" s="27">
        <v>274</v>
      </c>
      <c r="B1710" s="31">
        <v>43893</v>
      </c>
      <c r="C1710" s="31">
        <v>43797</v>
      </c>
      <c r="D1710" s="19" t="s">
        <v>519</v>
      </c>
      <c r="E1710" s="66" t="str">
        <f>IF(ISBLANK(LeaveTracker[[#This Row],[Employee Name]]),"-----",VLOOKUP(LeaveTracker[[#This Row],[Employee Name]],'List of Employees'!$B$4:$H$767,7))</f>
        <v>ACCOUNTING</v>
      </c>
      <c r="F1710" s="66" t="str">
        <f>IF(ISBLANK(LeaveTracker[[#This Row],[Employee Name]]),"-----",VLOOKUP(LeaveTracker[[#This Row],[Employee Name]],'List of Employees'!$B$4:$H$767,6))</f>
        <v>PERMANENT</v>
      </c>
      <c r="G1710" s="24">
        <v>43783</v>
      </c>
      <c r="H1710" s="24">
        <v>43784</v>
      </c>
      <c r="I1710" s="20" t="s">
        <v>81</v>
      </c>
      <c r="K1710" s="50" t="str">
        <f ca="1">LeaveTracker[[#This Row],[Days]]&amp;" "&amp;LeaveTracker[[#This Row],[Type of Leave]]</f>
        <v>2 SL</v>
      </c>
      <c r="L1710" s="23">
        <f ca="1">NETWORKDAYS(LeaveTracker[[#This Row],[Start Date]],LeaveTracker[[#This Row],[End Date]],lstHolidays)</f>
        <v>2</v>
      </c>
      <c r="M1710" s="27"/>
    </row>
    <row r="1711" spans="1:13" ht="30" customHeight="1" x14ac:dyDescent="0.3">
      <c r="A1711" s="27">
        <v>275</v>
      </c>
      <c r="B1711" s="31">
        <v>43893</v>
      </c>
      <c r="C1711" s="31">
        <v>43850</v>
      </c>
      <c r="D1711" s="19" t="s">
        <v>116</v>
      </c>
      <c r="E1711" s="66" t="str">
        <f>IF(ISBLANK(LeaveTracker[[#This Row],[Employee Name]]),"-----",VLOOKUP(LeaveTracker[[#This Row],[Employee Name]],'List of Employees'!$B$4:$H$767,7))</f>
        <v>CHARACTER OFFICE</v>
      </c>
      <c r="F1711" s="66" t="str">
        <f>IF(ISBLANK(LeaveTracker[[#This Row],[Employee Name]]),"-----",VLOOKUP(LeaveTracker[[#This Row],[Employee Name]],'List of Employees'!$B$4:$H$767,6))</f>
        <v>PERMANENT</v>
      </c>
      <c r="G1711" s="24">
        <v>43845</v>
      </c>
      <c r="H1711" s="24">
        <v>43847</v>
      </c>
      <c r="I1711" s="20" t="s">
        <v>81</v>
      </c>
      <c r="K1711" s="50" t="str">
        <f ca="1">LeaveTracker[[#This Row],[Days]]&amp;" "&amp;LeaveTracker[[#This Row],[Type of Leave]]</f>
        <v>3 SL</v>
      </c>
      <c r="L1711" s="23">
        <f ca="1">NETWORKDAYS(LeaveTracker[[#This Row],[Start Date]],LeaveTracker[[#This Row],[End Date]],lstHolidays)</f>
        <v>3</v>
      </c>
      <c r="M1711" s="27"/>
    </row>
    <row r="1712" spans="1:13" ht="30" customHeight="1" x14ac:dyDescent="0.3">
      <c r="A1712" s="27">
        <v>276</v>
      </c>
      <c r="B1712" s="31">
        <v>43893</v>
      </c>
      <c r="D1712" s="19" t="s">
        <v>157</v>
      </c>
      <c r="E1712" s="66" t="str">
        <f>IF(ISBLANK(LeaveTracker[[#This Row],[Employee Name]]),"-----",VLOOKUP(LeaveTracker[[#This Row],[Employee Name]],'List of Employees'!$B$4:$H$767,7))</f>
        <v>PIO</v>
      </c>
      <c r="F1712" s="66" t="str">
        <f>IF(ISBLANK(LeaveTracker[[#This Row],[Employee Name]]),"-----",VLOOKUP(LeaveTracker[[#This Row],[Employee Name]],'List of Employees'!$B$4:$H$767,6))</f>
        <v>PERMANENT</v>
      </c>
      <c r="G1712" s="24">
        <v>43852</v>
      </c>
      <c r="H1712" s="24">
        <v>43852</v>
      </c>
      <c r="I1712" s="20" t="s">
        <v>297</v>
      </c>
      <c r="J1712" s="42" t="s">
        <v>724</v>
      </c>
      <c r="K1712" s="50" t="str">
        <f ca="1">LeaveTracker[[#This Row],[Days]]&amp;" "&amp;LeaveTracker[[#This Row],[Type of Leave]]</f>
        <v>1 OTHER</v>
      </c>
      <c r="L1712" s="23">
        <f ca="1">NETWORKDAYS(LeaveTracker[[#This Row],[Start Date]],LeaveTracker[[#This Row],[End Date]],lstHolidays)</f>
        <v>1</v>
      </c>
      <c r="M1712" s="27"/>
    </row>
    <row r="1713" spans="1:13" ht="30" customHeight="1" x14ac:dyDescent="0.3">
      <c r="A1713" s="27">
        <v>277</v>
      </c>
      <c r="B1713" s="31">
        <v>43893</v>
      </c>
      <c r="D1713" s="20" t="s">
        <v>157</v>
      </c>
      <c r="E1713" s="66" t="str">
        <f>IF(ISBLANK(LeaveTracker[[#This Row],[Employee Name]]),"-----",VLOOKUP(LeaveTracker[[#This Row],[Employee Name]],'List of Employees'!$B$4:$H$767,7))</f>
        <v>PIO</v>
      </c>
      <c r="F1713" s="66" t="str">
        <f>IF(ISBLANK(LeaveTracker[[#This Row],[Employee Name]]),"-----",VLOOKUP(LeaveTracker[[#This Row],[Employee Name]],'List of Employees'!$B$4:$H$767,6))</f>
        <v>PERMANENT</v>
      </c>
      <c r="G1713" s="24">
        <v>43845</v>
      </c>
      <c r="H1713" s="24">
        <v>43851</v>
      </c>
      <c r="I1713" s="20" t="s">
        <v>297</v>
      </c>
      <c r="J1713" s="42" t="s">
        <v>839</v>
      </c>
      <c r="K1713" s="50" t="str">
        <f ca="1">LeaveTracker[[#This Row],[Days]]&amp;" "&amp;LeaveTracker[[#This Row],[Type of Leave]]</f>
        <v>5 OTHER</v>
      </c>
      <c r="L1713" s="23">
        <f ca="1">NETWORKDAYS(LeaveTracker[[#This Row],[Start Date]],LeaveTracker[[#This Row],[End Date]],lstHolidays)</f>
        <v>5</v>
      </c>
      <c r="M1713" s="27"/>
    </row>
    <row r="1714" spans="1:13" ht="30" customHeight="1" x14ac:dyDescent="0.3">
      <c r="A1714" s="27">
        <v>278</v>
      </c>
      <c r="B1714" s="31">
        <v>43893</v>
      </c>
      <c r="C1714" s="31">
        <v>43872</v>
      </c>
      <c r="D1714" s="19" t="s">
        <v>846</v>
      </c>
      <c r="E1714" s="66" t="str">
        <f>IF(ISBLANK(LeaveTracker[[#This Row],[Employee Name]]),"-----",VLOOKUP(LeaveTracker[[#This Row],[Employee Name]],'List of Employees'!$B$4:$H$767,7))</f>
        <v>MO</v>
      </c>
      <c r="F1714" s="66" t="str">
        <f>IF(ISBLANK(LeaveTracker[[#This Row],[Employee Name]]),"-----",VLOOKUP(LeaveTracker[[#This Row],[Employee Name]],'List of Employees'!$B$4:$H$767,6))</f>
        <v>PERMANENT</v>
      </c>
      <c r="G1714" s="24">
        <v>43874</v>
      </c>
      <c r="H1714" s="24">
        <v>43875</v>
      </c>
      <c r="I1714" s="20" t="s">
        <v>297</v>
      </c>
      <c r="J1714" s="42" t="s">
        <v>839</v>
      </c>
      <c r="K1714" s="50" t="str">
        <f ca="1">LeaveTracker[[#This Row],[Days]]&amp;" "&amp;LeaveTracker[[#This Row],[Type of Leave]]</f>
        <v>2 OTHER</v>
      </c>
      <c r="L1714" s="23">
        <f ca="1">NETWORKDAYS(LeaveTracker[[#This Row],[Start Date]],LeaveTracker[[#This Row],[End Date]],lstHolidays)</f>
        <v>2</v>
      </c>
      <c r="M1714" s="27"/>
    </row>
    <row r="1715" spans="1:13" ht="30" customHeight="1" x14ac:dyDescent="0.3">
      <c r="A1715" s="27">
        <v>279</v>
      </c>
      <c r="B1715" s="31">
        <v>43893</v>
      </c>
      <c r="C1715" s="31">
        <v>43864</v>
      </c>
      <c r="D1715" s="19" t="s">
        <v>846</v>
      </c>
      <c r="E1715" s="66" t="str">
        <f>IF(ISBLANK(LeaveTracker[[#This Row],[Employee Name]]),"-----",VLOOKUP(LeaveTracker[[#This Row],[Employee Name]],'List of Employees'!$B$4:$H$767,7))</f>
        <v>MO</v>
      </c>
      <c r="F1715" s="66" t="str">
        <f>IF(ISBLANK(LeaveTracker[[#This Row],[Employee Name]]),"-----",VLOOKUP(LeaveTracker[[#This Row],[Employee Name]],'List of Employees'!$B$4:$H$767,6))</f>
        <v>PERMANENT</v>
      </c>
      <c r="G1715" s="24">
        <v>43859</v>
      </c>
      <c r="H1715" s="24">
        <v>43861</v>
      </c>
      <c r="I1715" s="20" t="s">
        <v>297</v>
      </c>
      <c r="J1715" s="42" t="s">
        <v>839</v>
      </c>
      <c r="K1715" s="50" t="str">
        <f ca="1">LeaveTracker[[#This Row],[Days]]&amp;" "&amp;LeaveTracker[[#This Row],[Type of Leave]]</f>
        <v>3 OTHER</v>
      </c>
      <c r="L1715" s="23">
        <f ca="1">NETWORKDAYS(LeaveTracker[[#This Row],[Start Date]],LeaveTracker[[#This Row],[End Date]],lstHolidays)</f>
        <v>3</v>
      </c>
      <c r="M1715" s="27"/>
    </row>
    <row r="1716" spans="1:13" ht="30" customHeight="1" x14ac:dyDescent="0.3">
      <c r="A1716" s="27">
        <v>280</v>
      </c>
      <c r="B1716" s="31">
        <v>43893</v>
      </c>
      <c r="C1716" s="31">
        <v>43864</v>
      </c>
      <c r="D1716" s="19" t="s">
        <v>708</v>
      </c>
      <c r="E1716" s="66" t="str">
        <f>IF(ISBLANK(LeaveTracker[[#This Row],[Employee Name]]),"-----",VLOOKUP(LeaveTracker[[#This Row],[Employee Name]],'List of Employees'!$B$4:$H$767,7))</f>
        <v>CBO</v>
      </c>
      <c r="F1716" s="66" t="str">
        <f>IF(ISBLANK(LeaveTracker[[#This Row],[Employee Name]]),"-----",VLOOKUP(LeaveTracker[[#This Row],[Employee Name]],'List of Employees'!$B$4:$H$767,6))</f>
        <v>PERMANENT</v>
      </c>
      <c r="G1716" s="24">
        <v>43867</v>
      </c>
      <c r="H1716" s="24">
        <v>43868</v>
      </c>
      <c r="I1716" s="20" t="s">
        <v>297</v>
      </c>
      <c r="J1716" s="42" t="s">
        <v>839</v>
      </c>
      <c r="K1716" s="50" t="str">
        <f ca="1">LeaveTracker[[#This Row],[Days]]&amp;" "&amp;LeaveTracker[[#This Row],[Type of Leave]]</f>
        <v>2 OTHER</v>
      </c>
      <c r="L1716" s="23">
        <f ca="1">NETWORKDAYS(LeaveTracker[[#This Row],[Start Date]],LeaveTracker[[#This Row],[End Date]],lstHolidays)</f>
        <v>2</v>
      </c>
      <c r="M1716" s="27"/>
    </row>
    <row r="1717" spans="1:13" ht="30" customHeight="1" x14ac:dyDescent="0.3">
      <c r="A1717" s="27">
        <v>280</v>
      </c>
      <c r="B1717" s="31">
        <v>43893</v>
      </c>
      <c r="C1717" s="31">
        <v>43864</v>
      </c>
      <c r="D1717" s="20" t="s">
        <v>708</v>
      </c>
      <c r="E1717" s="66" t="str">
        <f>IF(ISBLANK(LeaveTracker[[#This Row],[Employee Name]]),"-----",VLOOKUP(LeaveTracker[[#This Row],[Employee Name]],'List of Employees'!$B$4:$H$767,7))</f>
        <v>CBO</v>
      </c>
      <c r="F1717" s="66" t="str">
        <f>IF(ISBLANK(LeaveTracker[[#This Row],[Employee Name]]),"-----",VLOOKUP(LeaveTracker[[#This Row],[Employee Name]],'List of Employees'!$B$4:$H$767,6))</f>
        <v>PERMANENT</v>
      </c>
      <c r="G1717" s="24">
        <v>43872</v>
      </c>
      <c r="H1717" s="24">
        <v>43872</v>
      </c>
      <c r="I1717" s="20" t="s">
        <v>297</v>
      </c>
      <c r="J1717" s="42" t="s">
        <v>839</v>
      </c>
      <c r="K1717" s="50" t="str">
        <f ca="1">LeaveTracker[[#This Row],[Days]]&amp;" "&amp;LeaveTracker[[#This Row],[Type of Leave]]</f>
        <v>1 OTHER</v>
      </c>
      <c r="L1717" s="23">
        <f ca="1">NETWORKDAYS(LeaveTracker[[#This Row],[Start Date]],LeaveTracker[[#This Row],[End Date]],lstHolidays)</f>
        <v>1</v>
      </c>
      <c r="M1717" s="27"/>
    </row>
    <row r="1718" spans="1:13" ht="30" customHeight="1" x14ac:dyDescent="0.3">
      <c r="A1718" s="27">
        <v>281</v>
      </c>
      <c r="B1718" s="31">
        <v>43893</v>
      </c>
      <c r="C1718" s="31">
        <v>43852</v>
      </c>
      <c r="D1718" s="19" t="s">
        <v>594</v>
      </c>
      <c r="E1718" s="66" t="str">
        <f>IF(ISBLANK(LeaveTracker[[#This Row],[Employee Name]]),"-----",VLOOKUP(LeaveTracker[[#This Row],[Employee Name]],'List of Employees'!$B$4:$H$767,7))</f>
        <v>MAHOGANY MARKET</v>
      </c>
      <c r="F1718" s="66" t="str">
        <f>IF(ISBLANK(LeaveTracker[[#This Row],[Employee Name]]),"-----",VLOOKUP(LeaveTracker[[#This Row],[Employee Name]],'List of Employees'!$B$4:$H$767,6))</f>
        <v>PERMANENT</v>
      </c>
      <c r="G1718" s="24">
        <v>43845</v>
      </c>
      <c r="H1718" s="24">
        <v>43847</v>
      </c>
      <c r="I1718" s="20" t="s">
        <v>297</v>
      </c>
      <c r="J1718" s="42" t="s">
        <v>839</v>
      </c>
      <c r="K1718" s="50" t="str">
        <f ca="1">LeaveTracker[[#This Row],[Days]]&amp;" "&amp;LeaveTracker[[#This Row],[Type of Leave]]</f>
        <v>3 OTHER</v>
      </c>
      <c r="L1718" s="23">
        <f ca="1">NETWORKDAYS(LeaveTracker[[#This Row],[Start Date]],LeaveTracker[[#This Row],[End Date]],lstHolidays)</f>
        <v>3</v>
      </c>
      <c r="M1718" s="27"/>
    </row>
    <row r="1719" spans="1:13" ht="30" customHeight="1" x14ac:dyDescent="0.3">
      <c r="A1719" s="27">
        <v>282</v>
      </c>
      <c r="B1719" s="31">
        <v>43893</v>
      </c>
      <c r="C1719" s="31">
        <v>43852</v>
      </c>
      <c r="D1719" s="20" t="s">
        <v>843</v>
      </c>
      <c r="E1719" s="66" t="str">
        <f>IF(ISBLANK(LeaveTracker[[#This Row],[Employee Name]]),"-----",VLOOKUP(LeaveTracker[[#This Row],[Employee Name]],'List of Employees'!$B$4:$H$767,7))</f>
        <v>MAHOGANY MARKET</v>
      </c>
      <c r="F1719" s="66" t="str">
        <f>IF(ISBLANK(LeaveTracker[[#This Row],[Employee Name]]),"-----",VLOOKUP(LeaveTracker[[#This Row],[Employee Name]],'List of Employees'!$B$4:$H$767,6))</f>
        <v>PERMANENT</v>
      </c>
      <c r="G1719" s="24">
        <v>43845</v>
      </c>
      <c r="H1719" s="24">
        <v>43846</v>
      </c>
      <c r="I1719" s="20" t="s">
        <v>297</v>
      </c>
      <c r="J1719" s="42" t="s">
        <v>839</v>
      </c>
      <c r="K1719" s="50" t="str">
        <f ca="1">LeaveTracker[[#This Row],[Days]]&amp;" "&amp;LeaveTracker[[#This Row],[Type of Leave]]</f>
        <v>2 OTHER</v>
      </c>
      <c r="L1719" s="23">
        <f ca="1">NETWORKDAYS(LeaveTracker[[#This Row],[Start Date]],LeaveTracker[[#This Row],[End Date]],lstHolidays)</f>
        <v>2</v>
      </c>
      <c r="M1719" s="27"/>
    </row>
    <row r="1720" spans="1:13" ht="30" customHeight="1" x14ac:dyDescent="0.3">
      <c r="A1720" s="27">
        <v>282</v>
      </c>
      <c r="B1720" s="31">
        <v>43893</v>
      </c>
      <c r="C1720" s="31">
        <v>43852</v>
      </c>
      <c r="D1720" s="20" t="s">
        <v>843</v>
      </c>
      <c r="E1720" s="66" t="str">
        <f>IF(ISBLANK(LeaveTracker[[#This Row],[Employee Name]]),"-----",VLOOKUP(LeaveTracker[[#This Row],[Employee Name]],'List of Employees'!$B$4:$H$767,7))</f>
        <v>MAHOGANY MARKET</v>
      </c>
      <c r="F1720" s="66" t="str">
        <f>IF(ISBLANK(LeaveTracker[[#This Row],[Employee Name]]),"-----",VLOOKUP(LeaveTracker[[#This Row],[Employee Name]],'List of Employees'!$B$4:$H$767,6))</f>
        <v>PERMANENT</v>
      </c>
      <c r="G1720" s="24">
        <v>43847</v>
      </c>
      <c r="H1720" s="24">
        <v>43847</v>
      </c>
      <c r="I1720" s="20" t="s">
        <v>297</v>
      </c>
      <c r="J1720" s="42" t="s">
        <v>839</v>
      </c>
      <c r="K1720" s="50" t="str">
        <f ca="1">LeaveTracker[[#This Row],[Days]]&amp;" "&amp;LeaveTracker[[#This Row],[Type of Leave]]</f>
        <v>1 OTHER</v>
      </c>
      <c r="L1720" s="23">
        <f ca="1">NETWORKDAYS(LeaveTracker[[#This Row],[Start Date]],LeaveTracker[[#This Row],[End Date]],lstHolidays)</f>
        <v>1</v>
      </c>
      <c r="M1720" s="27"/>
    </row>
    <row r="1721" spans="1:13" ht="30" customHeight="1" x14ac:dyDescent="0.3">
      <c r="A1721" s="27">
        <v>283</v>
      </c>
      <c r="B1721" s="31">
        <v>43893</v>
      </c>
      <c r="C1721" s="31">
        <v>43860</v>
      </c>
      <c r="D1721" s="19" t="s">
        <v>623</v>
      </c>
      <c r="E1721" s="66" t="str">
        <f>IF(ISBLANK(LeaveTracker[[#This Row],[Employee Name]]),"-----",VLOOKUP(LeaveTracker[[#This Row],[Employee Name]],'List of Employees'!$B$4:$H$767,7))</f>
        <v>EEO/ CITY MARKET</v>
      </c>
      <c r="F1721" s="66" t="str">
        <f>IF(ISBLANK(LeaveTracker[[#This Row],[Employee Name]]),"-----",VLOOKUP(LeaveTracker[[#This Row],[Employee Name]],'List of Employees'!$B$4:$H$767,6))</f>
        <v>PERMANENT</v>
      </c>
      <c r="G1721" s="24">
        <v>43865</v>
      </c>
      <c r="H1721" s="24">
        <v>43867</v>
      </c>
      <c r="I1721" s="20" t="s">
        <v>297</v>
      </c>
      <c r="J1721" s="42" t="s">
        <v>839</v>
      </c>
      <c r="K1721" s="50" t="str">
        <f ca="1">LeaveTracker[[#This Row],[Days]]&amp;" "&amp;LeaveTracker[[#This Row],[Type of Leave]]</f>
        <v>3 OTHER</v>
      </c>
      <c r="L1721" s="23">
        <f ca="1">NETWORKDAYS(LeaveTracker[[#This Row],[Start Date]],LeaveTracker[[#This Row],[End Date]],lstHolidays)</f>
        <v>3</v>
      </c>
      <c r="M1721" s="27"/>
    </row>
    <row r="1722" spans="1:13" ht="30" customHeight="1" x14ac:dyDescent="0.3">
      <c r="A1722" s="27">
        <v>283</v>
      </c>
      <c r="B1722" s="31">
        <v>43893</v>
      </c>
      <c r="C1722" s="31">
        <v>43860</v>
      </c>
      <c r="D1722" s="20" t="s">
        <v>623</v>
      </c>
      <c r="E1722" s="66" t="str">
        <f>IF(ISBLANK(LeaveTracker[[#This Row],[Employee Name]]),"-----",VLOOKUP(LeaveTracker[[#This Row],[Employee Name]],'List of Employees'!$B$4:$H$767,7))</f>
        <v>EEO/ CITY MARKET</v>
      </c>
      <c r="F1722" s="66" t="str">
        <f>IF(ISBLANK(LeaveTracker[[#This Row],[Employee Name]]),"-----",VLOOKUP(LeaveTracker[[#This Row],[Employee Name]],'List of Employees'!$B$4:$H$767,6))</f>
        <v>PERMANENT</v>
      </c>
      <c r="G1722" s="24">
        <v>43872</v>
      </c>
      <c r="H1722" s="24">
        <v>43872</v>
      </c>
      <c r="I1722" s="20" t="s">
        <v>297</v>
      </c>
      <c r="J1722" s="42" t="s">
        <v>839</v>
      </c>
      <c r="K1722" s="50" t="str">
        <f ca="1">LeaveTracker[[#This Row],[Days]]&amp;" "&amp;LeaveTracker[[#This Row],[Type of Leave]]</f>
        <v>1 OTHER</v>
      </c>
      <c r="L1722" s="23">
        <f ca="1">NETWORKDAYS(LeaveTracker[[#This Row],[Start Date]],LeaveTracker[[#This Row],[End Date]],lstHolidays)</f>
        <v>1</v>
      </c>
      <c r="M1722" s="27"/>
    </row>
    <row r="1723" spans="1:13" ht="30" customHeight="1" x14ac:dyDescent="0.3">
      <c r="A1723" s="27">
        <v>283</v>
      </c>
      <c r="B1723" s="31">
        <v>43893</v>
      </c>
      <c r="C1723" s="31">
        <v>43860</v>
      </c>
      <c r="D1723" s="20" t="s">
        <v>623</v>
      </c>
      <c r="E1723" s="66" t="str">
        <f>IF(ISBLANK(LeaveTracker[[#This Row],[Employee Name]]),"-----",VLOOKUP(LeaveTracker[[#This Row],[Employee Name]],'List of Employees'!$B$4:$H$767,7))</f>
        <v>EEO/ CITY MARKET</v>
      </c>
      <c r="F1723" s="66" t="str">
        <f>IF(ISBLANK(LeaveTracker[[#This Row],[Employee Name]]),"-----",VLOOKUP(LeaveTracker[[#This Row],[Employee Name]],'List of Employees'!$B$4:$H$767,6))</f>
        <v>PERMANENT</v>
      </c>
      <c r="G1723" s="24">
        <v>43874</v>
      </c>
      <c r="H1723" s="24">
        <v>43874</v>
      </c>
      <c r="I1723" s="20" t="s">
        <v>297</v>
      </c>
      <c r="J1723" s="42" t="s">
        <v>839</v>
      </c>
      <c r="K1723" s="50" t="str">
        <f ca="1">LeaveTracker[[#This Row],[Days]]&amp;" "&amp;LeaveTracker[[#This Row],[Type of Leave]]</f>
        <v>1 OTHER</v>
      </c>
      <c r="L1723" s="23">
        <f ca="1">NETWORKDAYS(LeaveTracker[[#This Row],[Start Date]],LeaveTracker[[#This Row],[End Date]],lstHolidays)</f>
        <v>1</v>
      </c>
      <c r="M1723" s="27"/>
    </row>
    <row r="1724" spans="1:13" ht="30" customHeight="1" x14ac:dyDescent="0.3">
      <c r="A1724" s="27">
        <v>284</v>
      </c>
      <c r="B1724" s="31">
        <v>43893</v>
      </c>
      <c r="C1724" s="31">
        <v>43873</v>
      </c>
      <c r="D1724" s="19" t="s">
        <v>590</v>
      </c>
      <c r="E1724" s="66" t="str">
        <f>IF(ISBLANK(LeaveTracker[[#This Row],[Employee Name]]),"-----",VLOOKUP(LeaveTracker[[#This Row],[Employee Name]],'List of Employees'!$B$4:$H$767,7))</f>
        <v>MAHOGANY MARKET</v>
      </c>
      <c r="F1724" s="66" t="str">
        <f>IF(ISBLANK(LeaveTracker[[#This Row],[Employee Name]]),"-----",VLOOKUP(LeaveTracker[[#This Row],[Employee Name]],'List of Employees'!$B$4:$H$767,6))</f>
        <v>PERMANENT</v>
      </c>
      <c r="G1724" s="24">
        <v>43867</v>
      </c>
      <c r="H1724" s="24">
        <v>43867</v>
      </c>
      <c r="I1724" s="20" t="s">
        <v>81</v>
      </c>
      <c r="K1724" s="50" t="str">
        <f ca="1">LeaveTracker[[#This Row],[Days]]&amp;" "&amp;LeaveTracker[[#This Row],[Type of Leave]]</f>
        <v>1 SL</v>
      </c>
      <c r="L1724" s="23">
        <f ca="1">NETWORKDAYS(LeaveTracker[[#This Row],[Start Date]],LeaveTracker[[#This Row],[End Date]],lstHolidays)</f>
        <v>1</v>
      </c>
      <c r="M1724" s="27"/>
    </row>
    <row r="1725" spans="1:13" ht="30" customHeight="1" x14ac:dyDescent="0.3">
      <c r="A1725" s="27">
        <v>285</v>
      </c>
      <c r="B1725" s="31">
        <v>43893</v>
      </c>
      <c r="C1725" s="31">
        <v>43860</v>
      </c>
      <c r="D1725" s="19" t="s">
        <v>848</v>
      </c>
      <c r="E1725" s="66" t="str">
        <f>IF(ISBLANK(LeaveTracker[[#This Row],[Employee Name]]),"-----",VLOOKUP(LeaveTracker[[#This Row],[Employee Name]],'List of Employees'!$B$4:$H$767,7))</f>
        <v>EEO/ CITY MARKET</v>
      </c>
      <c r="F1725" s="66" t="str">
        <f>IF(ISBLANK(LeaveTracker[[#This Row],[Employee Name]]),"-----",VLOOKUP(LeaveTracker[[#This Row],[Employee Name]],'List of Employees'!$B$4:$H$767,6))</f>
        <v>PERMANENT</v>
      </c>
      <c r="G1725" s="24">
        <v>43864</v>
      </c>
      <c r="H1725" s="24">
        <v>43864</v>
      </c>
      <c r="I1725" s="20" t="s">
        <v>297</v>
      </c>
      <c r="J1725" s="42" t="s">
        <v>839</v>
      </c>
      <c r="K1725" s="50" t="str">
        <f ca="1">LeaveTracker[[#This Row],[Days]]&amp;" "&amp;LeaveTracker[[#This Row],[Type of Leave]]</f>
        <v>1 OTHER</v>
      </c>
      <c r="L1725" s="23">
        <f ca="1">NETWORKDAYS(LeaveTracker[[#This Row],[Start Date]],LeaveTracker[[#This Row],[End Date]],lstHolidays)</f>
        <v>1</v>
      </c>
      <c r="M1725" s="27"/>
    </row>
    <row r="1726" spans="1:13" ht="30" customHeight="1" x14ac:dyDescent="0.3">
      <c r="A1726" s="27">
        <v>285</v>
      </c>
      <c r="B1726" s="31">
        <v>43893</v>
      </c>
      <c r="C1726" s="31">
        <v>43860</v>
      </c>
      <c r="D1726" s="19" t="s">
        <v>848</v>
      </c>
      <c r="E1726" s="66" t="str">
        <f>IF(ISBLANK(LeaveTracker[[#This Row],[Employee Name]]),"-----",VLOOKUP(LeaveTracker[[#This Row],[Employee Name]],'List of Employees'!$B$4:$H$767,7))</f>
        <v>EEO/ CITY MARKET</v>
      </c>
      <c r="F1726" s="66" t="str">
        <f>IF(ISBLANK(LeaveTracker[[#This Row],[Employee Name]]),"-----",VLOOKUP(LeaveTracker[[#This Row],[Employee Name]],'List of Employees'!$B$4:$H$767,6))</f>
        <v>PERMANENT</v>
      </c>
      <c r="G1726" s="24">
        <v>43867</v>
      </c>
      <c r="H1726" s="24">
        <v>43868</v>
      </c>
      <c r="I1726" s="20" t="s">
        <v>297</v>
      </c>
      <c r="J1726" s="42" t="s">
        <v>839</v>
      </c>
      <c r="K1726" s="50" t="str">
        <f ca="1">LeaveTracker[[#This Row],[Days]]&amp;" "&amp;LeaveTracker[[#This Row],[Type of Leave]]</f>
        <v>2 OTHER</v>
      </c>
      <c r="L1726" s="23">
        <f ca="1">NETWORKDAYS(LeaveTracker[[#This Row],[Start Date]],LeaveTracker[[#This Row],[End Date]],lstHolidays)</f>
        <v>2</v>
      </c>
      <c r="M1726" s="27"/>
    </row>
    <row r="1727" spans="1:13" ht="30" customHeight="1" x14ac:dyDescent="0.3">
      <c r="A1727" s="27">
        <v>285</v>
      </c>
      <c r="B1727" s="31">
        <v>43893</v>
      </c>
      <c r="C1727" s="31">
        <v>43860</v>
      </c>
      <c r="D1727" s="19" t="s">
        <v>848</v>
      </c>
      <c r="E1727" s="66" t="str">
        <f>IF(ISBLANK(LeaveTracker[[#This Row],[Employee Name]]),"-----",VLOOKUP(LeaveTracker[[#This Row],[Employee Name]],'List of Employees'!$B$4:$H$767,7))</f>
        <v>EEO/ CITY MARKET</v>
      </c>
      <c r="F1727" s="66" t="str">
        <f>IF(ISBLANK(LeaveTracker[[#This Row],[Employee Name]]),"-----",VLOOKUP(LeaveTracker[[#This Row],[Employee Name]],'List of Employees'!$B$4:$H$767,6))</f>
        <v>PERMANENT</v>
      </c>
      <c r="G1727" s="24">
        <v>43871</v>
      </c>
      <c r="H1727" s="24">
        <v>43871</v>
      </c>
      <c r="I1727" s="20" t="s">
        <v>297</v>
      </c>
      <c r="J1727" s="42" t="s">
        <v>839</v>
      </c>
      <c r="K1727" s="50" t="str">
        <f ca="1">LeaveTracker[[#This Row],[Days]]&amp;" "&amp;LeaveTracker[[#This Row],[Type of Leave]]</f>
        <v>1 OTHER</v>
      </c>
      <c r="L1727" s="23">
        <f ca="1">NETWORKDAYS(LeaveTracker[[#This Row],[Start Date]],LeaveTracker[[#This Row],[End Date]],lstHolidays)</f>
        <v>1</v>
      </c>
      <c r="M1727" s="27"/>
    </row>
    <row r="1728" spans="1:13" ht="30" customHeight="1" x14ac:dyDescent="0.3">
      <c r="A1728" s="27">
        <v>285</v>
      </c>
      <c r="B1728" s="31">
        <v>43893</v>
      </c>
      <c r="C1728" s="31">
        <v>43860</v>
      </c>
      <c r="D1728" s="19" t="s">
        <v>848</v>
      </c>
      <c r="E1728" s="66" t="str">
        <f>IF(ISBLANK(LeaveTracker[[#This Row],[Employee Name]]),"-----",VLOOKUP(LeaveTracker[[#This Row],[Employee Name]],'List of Employees'!$B$4:$H$767,7))</f>
        <v>EEO/ CITY MARKET</v>
      </c>
      <c r="F1728" s="66" t="str">
        <f>IF(ISBLANK(LeaveTracker[[#This Row],[Employee Name]]),"-----",VLOOKUP(LeaveTracker[[#This Row],[Employee Name]],'List of Employees'!$B$4:$H$767,6))</f>
        <v>PERMANENT</v>
      </c>
      <c r="G1728" s="24">
        <v>43874</v>
      </c>
      <c r="H1728" s="24">
        <v>43874</v>
      </c>
      <c r="I1728" s="20" t="s">
        <v>297</v>
      </c>
      <c r="J1728" s="42" t="s">
        <v>839</v>
      </c>
      <c r="K1728" s="50" t="str">
        <f ca="1">LeaveTracker[[#This Row],[Days]]&amp;" "&amp;LeaveTracker[[#This Row],[Type of Leave]]</f>
        <v>1 OTHER</v>
      </c>
      <c r="L1728" s="23">
        <f ca="1">NETWORKDAYS(LeaveTracker[[#This Row],[Start Date]],LeaveTracker[[#This Row],[End Date]],lstHolidays)</f>
        <v>1</v>
      </c>
      <c r="M1728" s="27"/>
    </row>
    <row r="1729" spans="1:13" ht="30" customHeight="1" x14ac:dyDescent="0.3">
      <c r="A1729" s="27">
        <v>286</v>
      </c>
      <c r="B1729" s="31">
        <v>43893</v>
      </c>
      <c r="C1729" s="31">
        <v>43860</v>
      </c>
      <c r="D1729" s="19" t="s">
        <v>617</v>
      </c>
      <c r="E1729" s="66" t="str">
        <f>IF(ISBLANK(LeaveTracker[[#This Row],[Employee Name]]),"-----",VLOOKUP(LeaveTracker[[#This Row],[Employee Name]],'List of Employees'!$B$4:$H$767,7))</f>
        <v>EEO/ CITY MARKET</v>
      </c>
      <c r="F1729" s="66" t="str">
        <f>IF(ISBLANK(LeaveTracker[[#This Row],[Employee Name]]),"-----",VLOOKUP(LeaveTracker[[#This Row],[Employee Name]],'List of Employees'!$B$4:$H$767,6))</f>
        <v>PERMANENT</v>
      </c>
      <c r="G1729" s="24">
        <v>43852</v>
      </c>
      <c r="H1729" s="24">
        <v>43853</v>
      </c>
      <c r="I1729" s="20" t="s">
        <v>297</v>
      </c>
      <c r="J1729" s="42" t="s">
        <v>839</v>
      </c>
      <c r="K1729" s="50" t="str">
        <f ca="1">LeaveTracker[[#This Row],[Days]]&amp;" "&amp;LeaveTracker[[#This Row],[Type of Leave]]</f>
        <v>2 OTHER</v>
      </c>
      <c r="L1729" s="23">
        <f ca="1">NETWORKDAYS(LeaveTracker[[#This Row],[Start Date]],LeaveTracker[[#This Row],[End Date]],lstHolidays)</f>
        <v>2</v>
      </c>
      <c r="M1729" s="27"/>
    </row>
    <row r="1730" spans="1:13" ht="30" customHeight="1" x14ac:dyDescent="0.3">
      <c r="A1730" s="27">
        <v>286</v>
      </c>
      <c r="B1730" s="31">
        <v>43893</v>
      </c>
      <c r="C1730" s="31">
        <v>43860</v>
      </c>
      <c r="D1730" s="20" t="s">
        <v>617</v>
      </c>
      <c r="E1730" s="66" t="str">
        <f>IF(ISBLANK(LeaveTracker[[#This Row],[Employee Name]]),"-----",VLOOKUP(LeaveTracker[[#This Row],[Employee Name]],'List of Employees'!$B$4:$H$767,7))</f>
        <v>EEO/ CITY MARKET</v>
      </c>
      <c r="F1730" s="66" t="str">
        <f>IF(ISBLANK(LeaveTracker[[#This Row],[Employee Name]]),"-----",VLOOKUP(LeaveTracker[[#This Row],[Employee Name]],'List of Employees'!$B$4:$H$767,6))</f>
        <v>PERMANENT</v>
      </c>
      <c r="G1730" s="24">
        <v>43859</v>
      </c>
      <c r="H1730" s="24">
        <v>43859</v>
      </c>
      <c r="I1730" s="20" t="s">
        <v>297</v>
      </c>
      <c r="J1730" s="42" t="s">
        <v>839</v>
      </c>
      <c r="K1730" s="50" t="str">
        <f ca="1">LeaveTracker[[#This Row],[Days]]&amp;" "&amp;LeaveTracker[[#This Row],[Type of Leave]]</f>
        <v>1 OTHER</v>
      </c>
      <c r="L1730" s="23">
        <f ca="1">NETWORKDAYS(LeaveTracker[[#This Row],[Start Date]],LeaveTracker[[#This Row],[End Date]],lstHolidays)</f>
        <v>1</v>
      </c>
      <c r="M1730" s="27"/>
    </row>
    <row r="1731" spans="1:13" ht="30" customHeight="1" x14ac:dyDescent="0.3">
      <c r="A1731" s="27">
        <v>287</v>
      </c>
      <c r="B1731" s="31">
        <v>43893</v>
      </c>
      <c r="C1731" s="31">
        <v>43836</v>
      </c>
      <c r="D1731" s="20" t="s">
        <v>594</v>
      </c>
      <c r="E1731" s="66" t="str">
        <f>IF(ISBLANK(LeaveTracker[[#This Row],[Employee Name]]),"-----",VLOOKUP(LeaveTracker[[#This Row],[Employee Name]],'List of Employees'!$B$4:$H$767,7))</f>
        <v>MAHOGANY MARKET</v>
      </c>
      <c r="F1731" s="66" t="str">
        <f>IF(ISBLANK(LeaveTracker[[#This Row],[Employee Name]]),"-----",VLOOKUP(LeaveTracker[[#This Row],[Employee Name]],'List of Employees'!$B$4:$H$767,6))</f>
        <v>PERMANENT</v>
      </c>
      <c r="G1731" s="24">
        <v>43832</v>
      </c>
      <c r="H1731" s="24">
        <v>43833</v>
      </c>
      <c r="I1731" s="20" t="s">
        <v>81</v>
      </c>
      <c r="K1731" s="50" t="str">
        <f ca="1">LeaveTracker[[#This Row],[Days]]&amp;" "&amp;LeaveTracker[[#This Row],[Type of Leave]]</f>
        <v>2 SL</v>
      </c>
      <c r="L1731" s="23">
        <f ca="1">NETWORKDAYS(LeaveTracker[[#This Row],[Start Date]],LeaveTracker[[#This Row],[End Date]],lstHolidays)</f>
        <v>2</v>
      </c>
      <c r="M1731" s="27"/>
    </row>
    <row r="1732" spans="1:13" ht="30" customHeight="1" x14ac:dyDescent="0.3">
      <c r="A1732" s="27">
        <v>288</v>
      </c>
      <c r="B1732" s="31">
        <v>43893</v>
      </c>
      <c r="C1732" s="31">
        <v>43865</v>
      </c>
      <c r="D1732" s="19" t="s">
        <v>600</v>
      </c>
      <c r="E1732" s="66" t="str">
        <f>IF(ISBLANK(LeaveTracker[[#This Row],[Employee Name]]),"-----",VLOOKUP(LeaveTracker[[#This Row],[Employee Name]],'List of Employees'!$B$4:$H$767,7))</f>
        <v>MAHOGANY MARKET</v>
      </c>
      <c r="F1732" s="66" t="str">
        <f>IF(ISBLANK(LeaveTracker[[#This Row],[Employee Name]]),"-----",VLOOKUP(LeaveTracker[[#This Row],[Employee Name]],'List of Employees'!$B$4:$H$767,6))</f>
        <v>PERMANENT</v>
      </c>
      <c r="G1732" s="24">
        <v>43874</v>
      </c>
      <c r="H1732" s="24">
        <v>43875</v>
      </c>
      <c r="I1732" s="20" t="s">
        <v>297</v>
      </c>
      <c r="J1732" s="42" t="s">
        <v>839</v>
      </c>
      <c r="K1732" s="50" t="str">
        <f ca="1">LeaveTracker[[#This Row],[Days]]&amp;" "&amp;LeaveTracker[[#This Row],[Type of Leave]]</f>
        <v>2 OTHER</v>
      </c>
      <c r="L1732" s="23">
        <f ca="1">NETWORKDAYS(LeaveTracker[[#This Row],[Start Date]],LeaveTracker[[#This Row],[End Date]],lstHolidays)</f>
        <v>2</v>
      </c>
      <c r="M1732" s="27"/>
    </row>
    <row r="1733" spans="1:13" ht="30" customHeight="1" x14ac:dyDescent="0.3">
      <c r="A1733" s="27">
        <v>289</v>
      </c>
      <c r="B1733" s="31">
        <v>43893</v>
      </c>
      <c r="C1733" s="31">
        <v>43852</v>
      </c>
      <c r="D1733" s="20" t="s">
        <v>600</v>
      </c>
      <c r="E1733" s="66" t="str">
        <f>IF(ISBLANK(LeaveTracker[[#This Row],[Employee Name]]),"-----",VLOOKUP(LeaveTracker[[#This Row],[Employee Name]],'List of Employees'!$B$4:$H$767,7))</f>
        <v>MAHOGANY MARKET</v>
      </c>
      <c r="F1733" s="66" t="str">
        <f>IF(ISBLANK(LeaveTracker[[#This Row],[Employee Name]]),"-----",VLOOKUP(LeaveTracker[[#This Row],[Employee Name]],'List of Employees'!$B$4:$H$767,6))</f>
        <v>PERMANENT</v>
      </c>
      <c r="G1733" s="24">
        <v>43846</v>
      </c>
      <c r="H1733" s="24">
        <v>43847</v>
      </c>
      <c r="I1733" s="20" t="s">
        <v>297</v>
      </c>
      <c r="J1733" s="42" t="s">
        <v>839</v>
      </c>
      <c r="K1733" s="50" t="str">
        <f ca="1">LeaveTracker[[#This Row],[Days]]&amp;" "&amp;LeaveTracker[[#This Row],[Type of Leave]]</f>
        <v>2 OTHER</v>
      </c>
      <c r="L1733" s="23">
        <f ca="1">NETWORKDAYS(LeaveTracker[[#This Row],[Start Date]],LeaveTracker[[#This Row],[End Date]],lstHolidays)</f>
        <v>2</v>
      </c>
      <c r="M1733" s="27"/>
    </row>
    <row r="1734" spans="1:13" ht="30" customHeight="1" x14ac:dyDescent="0.3">
      <c r="A1734" s="27">
        <v>290</v>
      </c>
      <c r="B1734" s="31">
        <v>43893</v>
      </c>
      <c r="C1734" s="31">
        <v>43865</v>
      </c>
      <c r="D1734" s="20" t="s">
        <v>590</v>
      </c>
      <c r="E1734" s="66" t="str">
        <f>IF(ISBLANK(LeaveTracker[[#This Row],[Employee Name]]),"-----",VLOOKUP(LeaveTracker[[#This Row],[Employee Name]],'List of Employees'!$B$4:$H$767,7))</f>
        <v>MAHOGANY MARKET</v>
      </c>
      <c r="F1734" s="66" t="str">
        <f>IF(ISBLANK(LeaveTracker[[#This Row],[Employee Name]]),"-----",VLOOKUP(LeaveTracker[[#This Row],[Employee Name]],'List of Employees'!$B$4:$H$767,6))</f>
        <v>PERMANENT</v>
      </c>
      <c r="G1734" s="24">
        <v>43870</v>
      </c>
      <c r="H1734" s="24">
        <v>43871</v>
      </c>
      <c r="I1734" s="20" t="s">
        <v>297</v>
      </c>
      <c r="J1734" s="42" t="s">
        <v>839</v>
      </c>
      <c r="K1734" s="50" t="str">
        <f ca="1">LeaveTracker[[#This Row],[Days]]&amp;" "&amp;LeaveTracker[[#This Row],[Type of Leave]]</f>
        <v>1 OTHER</v>
      </c>
      <c r="L1734" s="23">
        <f ca="1">NETWORKDAYS(LeaveTracker[[#This Row],[Start Date]],LeaveTracker[[#This Row],[End Date]],lstHolidays)</f>
        <v>1</v>
      </c>
      <c r="M1734" s="27"/>
    </row>
    <row r="1735" spans="1:13" ht="30" customHeight="1" x14ac:dyDescent="0.3">
      <c r="A1735" s="27">
        <v>291</v>
      </c>
      <c r="B1735" s="31">
        <v>43893</v>
      </c>
      <c r="C1735" s="31">
        <v>43852</v>
      </c>
      <c r="D1735" s="20" t="s">
        <v>590</v>
      </c>
      <c r="E1735" s="66" t="str">
        <f>IF(ISBLANK(LeaveTracker[[#This Row],[Employee Name]]),"-----",VLOOKUP(LeaveTracker[[#This Row],[Employee Name]],'List of Employees'!$B$4:$H$767,7))</f>
        <v>MAHOGANY MARKET</v>
      </c>
      <c r="F1735" s="66" t="str">
        <f>IF(ISBLANK(LeaveTracker[[#This Row],[Employee Name]]),"-----",VLOOKUP(LeaveTracker[[#This Row],[Employee Name]],'List of Employees'!$B$4:$H$767,6))</f>
        <v>PERMANENT</v>
      </c>
      <c r="G1735" s="24">
        <v>43849</v>
      </c>
      <c r="H1735" s="24">
        <v>43849</v>
      </c>
      <c r="I1735" s="20" t="s">
        <v>297</v>
      </c>
      <c r="J1735" s="42" t="s">
        <v>839</v>
      </c>
      <c r="K1735" s="50" t="str">
        <f>LeaveTracker[[#This Row],[Days]]&amp;" "&amp;LeaveTracker[[#This Row],[Type of Leave]]</f>
        <v>1 OTHER</v>
      </c>
      <c r="L1735" s="23">
        <v>1</v>
      </c>
      <c r="M1735" s="27"/>
    </row>
    <row r="1736" spans="1:13" ht="30" customHeight="1" x14ac:dyDescent="0.3">
      <c r="A1736" s="27">
        <v>291</v>
      </c>
      <c r="B1736" s="31">
        <v>43893</v>
      </c>
      <c r="C1736" s="31">
        <v>43852</v>
      </c>
      <c r="D1736" s="20" t="s">
        <v>590</v>
      </c>
      <c r="E1736" s="66" t="str">
        <f>IF(ISBLANK(LeaveTracker[[#This Row],[Employee Name]]),"-----",VLOOKUP(LeaveTracker[[#This Row],[Employee Name]],'List of Employees'!$B$4:$H$767,7))</f>
        <v>MAHOGANY MARKET</v>
      </c>
      <c r="F1736" s="66" t="str">
        <f>IF(ISBLANK(LeaveTracker[[#This Row],[Employee Name]]),"-----",VLOOKUP(LeaveTracker[[#This Row],[Employee Name]],'List of Employees'!$B$4:$H$767,6))</f>
        <v>PERMANENT</v>
      </c>
      <c r="G1736" s="24">
        <v>43856</v>
      </c>
      <c r="H1736" s="24">
        <v>43857</v>
      </c>
      <c r="I1736" s="20" t="s">
        <v>297</v>
      </c>
      <c r="J1736" s="42" t="s">
        <v>839</v>
      </c>
      <c r="K1736" s="50" t="str">
        <f>LeaveTracker[[#This Row],[Days]]&amp;" "&amp;LeaveTracker[[#This Row],[Type of Leave]]</f>
        <v>2 OTHER</v>
      </c>
      <c r="L1736" s="23">
        <v>2</v>
      </c>
      <c r="M1736" s="27"/>
    </row>
    <row r="1737" spans="1:13" ht="30" customHeight="1" x14ac:dyDescent="0.3">
      <c r="A1737" s="27">
        <v>292</v>
      </c>
      <c r="B1737" s="31">
        <v>43893</v>
      </c>
      <c r="C1737" s="31">
        <v>43879</v>
      </c>
      <c r="D1737" s="19" t="s">
        <v>598</v>
      </c>
      <c r="E1737" s="66" t="str">
        <f>IF(ISBLANK(LeaveTracker[[#This Row],[Employee Name]]),"-----",VLOOKUP(LeaveTracker[[#This Row],[Employee Name]],'List of Employees'!$B$4:$H$767,7))</f>
        <v>EEO/ CITY MARKET</v>
      </c>
      <c r="F1737" s="66" t="str">
        <f>IF(ISBLANK(LeaveTracker[[#This Row],[Employee Name]]),"-----",VLOOKUP(LeaveTracker[[#This Row],[Employee Name]],'List of Employees'!$B$4:$H$767,6))</f>
        <v>PERMANENT</v>
      </c>
      <c r="G1737" s="24">
        <v>43875</v>
      </c>
      <c r="H1737" s="24">
        <v>43876</v>
      </c>
      <c r="I1737" s="20" t="s">
        <v>81</v>
      </c>
      <c r="K1737" s="50" t="str">
        <f>LeaveTracker[[#This Row],[Days]]&amp;" "&amp;LeaveTracker[[#This Row],[Type of Leave]]</f>
        <v>2 SL</v>
      </c>
      <c r="L1737" s="23">
        <v>2</v>
      </c>
      <c r="M1737" s="27"/>
    </row>
    <row r="1738" spans="1:13" ht="30" customHeight="1" x14ac:dyDescent="0.3">
      <c r="A1738" s="27">
        <v>293</v>
      </c>
      <c r="B1738" s="31">
        <v>43893</v>
      </c>
      <c r="C1738" s="31">
        <v>43852</v>
      </c>
      <c r="D1738" s="19" t="s">
        <v>598</v>
      </c>
      <c r="E1738" s="66" t="str">
        <f>IF(ISBLANK(LeaveTracker[[#This Row],[Employee Name]]),"-----",VLOOKUP(LeaveTracker[[#This Row],[Employee Name]],'List of Employees'!$B$4:$H$767,7))</f>
        <v>EEO/ CITY MARKET</v>
      </c>
      <c r="F1738" s="66" t="str">
        <f>IF(ISBLANK(LeaveTracker[[#This Row],[Employee Name]]),"-----",VLOOKUP(LeaveTracker[[#This Row],[Employee Name]],'List of Employees'!$B$4:$H$767,6))</f>
        <v>PERMANENT</v>
      </c>
      <c r="G1738" s="24">
        <v>43846</v>
      </c>
      <c r="H1738" s="24">
        <v>43846</v>
      </c>
      <c r="I1738" s="20" t="s">
        <v>297</v>
      </c>
      <c r="J1738" s="42" t="s">
        <v>839</v>
      </c>
      <c r="K1738" s="50" t="str">
        <f ca="1">LeaveTracker[[#This Row],[Days]]&amp;" "&amp;LeaveTracker[[#This Row],[Type of Leave]]</f>
        <v>1 OTHER</v>
      </c>
      <c r="L1738" s="23">
        <f ca="1">NETWORKDAYS(LeaveTracker[[#This Row],[Start Date]],LeaveTracker[[#This Row],[End Date]],lstHolidays)</f>
        <v>1</v>
      </c>
      <c r="M1738" s="27"/>
    </row>
    <row r="1739" spans="1:13" ht="30" customHeight="1" x14ac:dyDescent="0.3">
      <c r="A1739" s="27">
        <v>293</v>
      </c>
      <c r="B1739" s="31">
        <v>43893</v>
      </c>
      <c r="C1739" s="31">
        <v>43852</v>
      </c>
      <c r="D1739" s="19" t="s">
        <v>598</v>
      </c>
      <c r="E1739" s="66" t="str">
        <f>IF(ISBLANK(LeaveTracker[[#This Row],[Employee Name]]),"-----",VLOOKUP(LeaveTracker[[#This Row],[Employee Name]],'List of Employees'!$B$4:$H$767,7))</f>
        <v>EEO/ CITY MARKET</v>
      </c>
      <c r="F1739" s="66" t="str">
        <f>IF(ISBLANK(LeaveTracker[[#This Row],[Employee Name]]),"-----",VLOOKUP(LeaveTracker[[#This Row],[Employee Name]],'List of Employees'!$B$4:$H$767,6))</f>
        <v>PERMANENT</v>
      </c>
      <c r="G1739" s="24">
        <v>43851</v>
      </c>
      <c r="H1739" s="24">
        <v>43851</v>
      </c>
      <c r="I1739" s="20" t="s">
        <v>297</v>
      </c>
      <c r="J1739" s="42" t="s">
        <v>839</v>
      </c>
      <c r="K1739" s="50" t="str">
        <f ca="1">LeaveTracker[[#This Row],[Days]]&amp;" "&amp;LeaveTracker[[#This Row],[Type of Leave]]</f>
        <v>1 OTHER</v>
      </c>
      <c r="L1739" s="23">
        <f ca="1">NETWORKDAYS(LeaveTracker[[#This Row],[Start Date]],LeaveTracker[[#This Row],[End Date]],lstHolidays)</f>
        <v>1</v>
      </c>
      <c r="M1739" s="27"/>
    </row>
    <row r="1740" spans="1:13" ht="30" customHeight="1" x14ac:dyDescent="0.3">
      <c r="A1740" s="27">
        <v>293</v>
      </c>
      <c r="B1740" s="31">
        <v>43893</v>
      </c>
      <c r="C1740" s="31">
        <v>43852</v>
      </c>
      <c r="D1740" s="19" t="s">
        <v>598</v>
      </c>
      <c r="E1740" s="66" t="str">
        <f>IF(ISBLANK(LeaveTracker[[#This Row],[Employee Name]]),"-----",VLOOKUP(LeaveTracker[[#This Row],[Employee Name]],'List of Employees'!$B$4:$H$767,7))</f>
        <v>EEO/ CITY MARKET</v>
      </c>
      <c r="F1740" s="66" t="str">
        <f>IF(ISBLANK(LeaveTracker[[#This Row],[Employee Name]]),"-----",VLOOKUP(LeaveTracker[[#This Row],[Employee Name]],'List of Employees'!$B$4:$H$767,6))</f>
        <v>PERMANENT</v>
      </c>
      <c r="G1740" s="24">
        <v>43855</v>
      </c>
      <c r="H1740" s="24">
        <v>43855</v>
      </c>
      <c r="I1740" s="20" t="s">
        <v>297</v>
      </c>
      <c r="J1740" s="42" t="s">
        <v>839</v>
      </c>
      <c r="K1740" s="50" t="str">
        <f>LeaveTracker[[#This Row],[Days]]&amp;" "&amp;LeaveTracker[[#This Row],[Type of Leave]]</f>
        <v>1 OTHER</v>
      </c>
      <c r="L1740" s="23">
        <v>1</v>
      </c>
      <c r="M1740" s="27"/>
    </row>
    <row r="1741" spans="1:13" ht="30" customHeight="1" x14ac:dyDescent="0.3">
      <c r="A1741" s="27">
        <v>294</v>
      </c>
      <c r="B1741" s="31">
        <v>43893</v>
      </c>
      <c r="C1741" s="31">
        <v>43880</v>
      </c>
      <c r="D1741" s="19" t="s">
        <v>286</v>
      </c>
      <c r="E1741" s="66" t="str">
        <f>IF(ISBLANK(LeaveTracker[[#This Row],[Employee Name]]),"-----",VLOOKUP(LeaveTracker[[#This Row],[Employee Name]],'List of Employees'!$B$4:$H$767,7))</f>
        <v>EEO/ CITY MARKET</v>
      </c>
      <c r="F1741" s="66" t="str">
        <f>IF(ISBLANK(LeaveTracker[[#This Row],[Employee Name]]),"-----",VLOOKUP(LeaveTracker[[#This Row],[Employee Name]],'List of Employees'!$B$4:$H$767,6))</f>
        <v>PERMANENT</v>
      </c>
      <c r="G1741" s="24">
        <v>43873</v>
      </c>
      <c r="H1741" s="24">
        <v>43877</v>
      </c>
      <c r="I1741" s="20" t="s">
        <v>81</v>
      </c>
      <c r="K1741" s="50" t="str">
        <f>LeaveTracker[[#This Row],[Days]]&amp;" "&amp;LeaveTracker[[#This Row],[Type of Leave]]</f>
        <v>5 SL</v>
      </c>
      <c r="L1741" s="23">
        <v>5</v>
      </c>
      <c r="M1741" s="27"/>
    </row>
    <row r="1742" spans="1:13" ht="30" customHeight="1" x14ac:dyDescent="0.3">
      <c r="A1742" s="27">
        <v>294</v>
      </c>
      <c r="B1742" s="31">
        <v>43893</v>
      </c>
      <c r="C1742" s="31">
        <v>43880</v>
      </c>
      <c r="D1742" s="19" t="s">
        <v>286</v>
      </c>
      <c r="E1742" s="66" t="str">
        <f>IF(ISBLANK(LeaveTracker[[#This Row],[Employee Name]]),"-----",VLOOKUP(LeaveTracker[[#This Row],[Employee Name]],'List of Employees'!$B$4:$H$767,7))</f>
        <v>EEO/ CITY MARKET</v>
      </c>
      <c r="F1742" s="66" t="str">
        <f>IF(ISBLANK(LeaveTracker[[#This Row],[Employee Name]]),"-----",VLOOKUP(LeaveTracker[[#This Row],[Employee Name]],'List of Employees'!$B$4:$H$767,6))</f>
        <v>PERMANENT</v>
      </c>
      <c r="G1742" s="24">
        <v>43880</v>
      </c>
      <c r="H1742" s="24">
        <v>43881</v>
      </c>
      <c r="I1742" s="20" t="s">
        <v>81</v>
      </c>
      <c r="K1742" s="50" t="str">
        <f ca="1">LeaveTracker[[#This Row],[Days]]&amp;" "&amp;LeaveTracker[[#This Row],[Type of Leave]]</f>
        <v>2 SL</v>
      </c>
      <c r="L1742" s="23">
        <f ca="1">NETWORKDAYS(LeaveTracker[[#This Row],[Start Date]],LeaveTracker[[#This Row],[End Date]],lstHolidays)</f>
        <v>2</v>
      </c>
      <c r="M1742" s="27"/>
    </row>
    <row r="1743" spans="1:13" ht="30" customHeight="1" x14ac:dyDescent="0.3">
      <c r="A1743" s="27">
        <v>295</v>
      </c>
      <c r="B1743" s="31">
        <v>43893</v>
      </c>
      <c r="C1743" s="31">
        <v>43848</v>
      </c>
      <c r="D1743" s="19" t="s">
        <v>286</v>
      </c>
      <c r="E1743" s="66" t="str">
        <f>IF(ISBLANK(LeaveTracker[[#This Row],[Employee Name]]),"-----",VLOOKUP(LeaveTracker[[#This Row],[Employee Name]],'List of Employees'!$B$4:$H$767,7))</f>
        <v>EEO/ CITY MARKET</v>
      </c>
      <c r="F1743" s="66" t="str">
        <f>IF(ISBLANK(LeaveTracker[[#This Row],[Employee Name]]),"-----",VLOOKUP(LeaveTracker[[#This Row],[Employee Name]],'List of Employees'!$B$4:$H$767,6))</f>
        <v>PERMANENT</v>
      </c>
      <c r="G1743" s="24">
        <v>43838</v>
      </c>
      <c r="H1743" s="24">
        <v>43842</v>
      </c>
      <c r="I1743" s="20" t="s">
        <v>81</v>
      </c>
      <c r="K1743" s="50" t="str">
        <f>LeaveTracker[[#This Row],[Days]]&amp;" "&amp;LeaveTracker[[#This Row],[Type of Leave]]</f>
        <v>5 SL</v>
      </c>
      <c r="L1743" s="23">
        <v>5</v>
      </c>
      <c r="M1743" s="27"/>
    </row>
    <row r="1744" spans="1:13" ht="30" customHeight="1" x14ac:dyDescent="0.3">
      <c r="A1744" s="27">
        <v>296</v>
      </c>
      <c r="B1744" s="31">
        <v>43893</v>
      </c>
      <c r="C1744" s="31">
        <v>43879</v>
      </c>
      <c r="D1744" s="19" t="s">
        <v>549</v>
      </c>
      <c r="E1744" s="66" t="str">
        <f>IF(ISBLANK(LeaveTracker[[#This Row],[Employee Name]]),"-----",VLOOKUP(LeaveTracker[[#This Row],[Employee Name]],'List of Employees'!$B$4:$H$767,7))</f>
        <v>EEO/ CITY MARKET</v>
      </c>
      <c r="F1744" s="66" t="str">
        <f>IF(ISBLANK(LeaveTracker[[#This Row],[Employee Name]]),"-----",VLOOKUP(LeaveTracker[[#This Row],[Employee Name]],'List of Employees'!$B$4:$H$767,6))</f>
        <v>PERMANENT</v>
      </c>
      <c r="G1744" s="24">
        <v>43874</v>
      </c>
      <c r="H1744" s="24">
        <v>43876</v>
      </c>
      <c r="I1744" s="20" t="s">
        <v>81</v>
      </c>
      <c r="K1744" s="50" t="str">
        <f>LeaveTracker[[#This Row],[Days]]&amp;" "&amp;LeaveTracker[[#This Row],[Type of Leave]]</f>
        <v>3 SL</v>
      </c>
      <c r="L1744" s="23">
        <v>3</v>
      </c>
      <c r="M1744" s="27"/>
    </row>
    <row r="1745" spans="1:13" ht="30" customHeight="1" x14ac:dyDescent="0.3">
      <c r="A1745" s="27">
        <v>297</v>
      </c>
      <c r="B1745" s="31">
        <v>43893</v>
      </c>
      <c r="C1745" s="31">
        <v>43878</v>
      </c>
      <c r="D1745" s="19" t="s">
        <v>549</v>
      </c>
      <c r="E1745" s="66" t="str">
        <f>IF(ISBLANK(LeaveTracker[[#This Row],[Employee Name]]),"-----",VLOOKUP(LeaveTracker[[#This Row],[Employee Name]],'List of Employees'!$B$4:$H$767,7))</f>
        <v>EEO/ CITY MARKET</v>
      </c>
      <c r="F1745" s="66" t="str">
        <f>IF(ISBLANK(LeaveTracker[[#This Row],[Employee Name]]),"-----",VLOOKUP(LeaveTracker[[#This Row],[Employee Name]],'List of Employees'!$B$4:$H$767,6))</f>
        <v>PERMANENT</v>
      </c>
      <c r="G1745" s="24">
        <v>43872</v>
      </c>
      <c r="H1745" s="24">
        <v>43873</v>
      </c>
      <c r="I1745" s="20" t="s">
        <v>297</v>
      </c>
      <c r="J1745" s="42" t="s">
        <v>839</v>
      </c>
      <c r="K1745" s="50" t="str">
        <f ca="1">LeaveTracker[[#This Row],[Days]]&amp;" "&amp;LeaveTracker[[#This Row],[Type of Leave]]</f>
        <v>2 OTHER</v>
      </c>
      <c r="L1745" s="23">
        <f ca="1">NETWORKDAYS(LeaveTracker[[#This Row],[Start Date]],LeaveTracker[[#This Row],[End Date]],lstHolidays)</f>
        <v>2</v>
      </c>
      <c r="M1745" s="27"/>
    </row>
    <row r="1746" spans="1:13" ht="30" customHeight="1" x14ac:dyDescent="0.3">
      <c r="A1746" s="27">
        <v>298</v>
      </c>
      <c r="B1746" s="31">
        <v>43893</v>
      </c>
      <c r="C1746" s="31">
        <v>43860</v>
      </c>
      <c r="D1746" s="19" t="s">
        <v>549</v>
      </c>
      <c r="E1746" s="66" t="str">
        <f>IF(ISBLANK(LeaveTracker[[#This Row],[Employee Name]]),"-----",VLOOKUP(LeaveTracker[[#This Row],[Employee Name]],'List of Employees'!$B$4:$H$767,7))</f>
        <v>EEO/ CITY MARKET</v>
      </c>
      <c r="F1746" s="66" t="str">
        <f>IF(ISBLANK(LeaveTracker[[#This Row],[Employee Name]]),"-----",VLOOKUP(LeaveTracker[[#This Row],[Employee Name]],'List of Employees'!$B$4:$H$767,6))</f>
        <v>PERMANENT</v>
      </c>
      <c r="G1746" s="24">
        <v>43867</v>
      </c>
      <c r="H1746" s="24">
        <v>43869</v>
      </c>
      <c r="I1746" s="20" t="s">
        <v>297</v>
      </c>
      <c r="J1746" s="42" t="s">
        <v>839</v>
      </c>
      <c r="K1746" s="50" t="str">
        <f>LeaveTracker[[#This Row],[Days]]&amp;" "&amp;LeaveTracker[[#This Row],[Type of Leave]]</f>
        <v>3 OTHER</v>
      </c>
      <c r="L1746" s="23">
        <v>3</v>
      </c>
      <c r="M1746" s="27"/>
    </row>
    <row r="1747" spans="1:13" ht="30" customHeight="1" x14ac:dyDescent="0.3">
      <c r="A1747" s="27">
        <v>299</v>
      </c>
      <c r="B1747" s="31">
        <v>43893</v>
      </c>
      <c r="C1747" s="31">
        <v>43833</v>
      </c>
      <c r="D1747" s="20" t="s">
        <v>549</v>
      </c>
      <c r="E1747" s="66" t="str">
        <f>IF(ISBLANK(LeaveTracker[[#This Row],[Employee Name]]),"-----",VLOOKUP(LeaveTracker[[#This Row],[Employee Name]],'List of Employees'!$B$4:$H$767,7))</f>
        <v>EEO/ CITY MARKET</v>
      </c>
      <c r="F1747" s="66" t="str">
        <f>IF(ISBLANK(LeaveTracker[[#This Row],[Employee Name]]),"-----",VLOOKUP(LeaveTracker[[#This Row],[Employee Name]],'List of Employees'!$B$4:$H$767,6))</f>
        <v>PERMANENT</v>
      </c>
      <c r="G1747" s="24">
        <v>43832</v>
      </c>
      <c r="H1747" s="24">
        <v>43832</v>
      </c>
      <c r="I1747" s="20" t="s">
        <v>81</v>
      </c>
      <c r="K1747" s="50" t="str">
        <f ca="1">LeaveTracker[[#This Row],[Days]]&amp;" "&amp;LeaveTracker[[#This Row],[Type of Leave]]</f>
        <v>1 SL</v>
      </c>
      <c r="L1747" s="23">
        <f ca="1">NETWORKDAYS(LeaveTracker[[#This Row],[Start Date]],LeaveTracker[[#This Row],[End Date]],lstHolidays)</f>
        <v>1</v>
      </c>
      <c r="M1747" s="27"/>
    </row>
    <row r="1748" spans="1:13" ht="30" customHeight="1" x14ac:dyDescent="0.3">
      <c r="A1748" s="27">
        <v>300</v>
      </c>
      <c r="B1748" s="31">
        <v>43893</v>
      </c>
      <c r="C1748" s="31">
        <v>43852</v>
      </c>
      <c r="D1748" s="19" t="s">
        <v>604</v>
      </c>
      <c r="E1748" s="66" t="str">
        <f>IF(ISBLANK(LeaveTracker[[#This Row],[Employee Name]]),"-----",VLOOKUP(LeaveTracker[[#This Row],[Employee Name]],'List of Employees'!$B$4:$H$767,7))</f>
        <v>MAHOGANY MARKET</v>
      </c>
      <c r="F1748" s="66" t="str">
        <f>IF(ISBLANK(LeaveTracker[[#This Row],[Employee Name]]),"-----",VLOOKUP(LeaveTracker[[#This Row],[Employee Name]],'List of Employees'!$B$4:$H$767,6))</f>
        <v>PERMANENT</v>
      </c>
      <c r="G1748" s="24">
        <v>43841</v>
      </c>
      <c r="H1748" s="24">
        <v>43842</v>
      </c>
      <c r="I1748" s="20" t="s">
        <v>81</v>
      </c>
      <c r="K1748" s="50" t="str">
        <f>LeaveTracker[[#This Row],[Days]]&amp;" "&amp;LeaveTracker[[#This Row],[Type of Leave]]</f>
        <v>2 SL</v>
      </c>
      <c r="L1748" s="23">
        <v>2</v>
      </c>
      <c r="M1748" s="27"/>
    </row>
    <row r="1749" spans="1:13" ht="30" customHeight="1" x14ac:dyDescent="0.3">
      <c r="A1749" s="27">
        <v>300</v>
      </c>
      <c r="B1749" s="31">
        <v>43893</v>
      </c>
      <c r="C1749" s="31">
        <v>43852</v>
      </c>
      <c r="D1749" s="20" t="s">
        <v>604</v>
      </c>
      <c r="E1749" s="66" t="str">
        <f>IF(ISBLANK(LeaveTracker[[#This Row],[Employee Name]]),"-----",VLOOKUP(LeaveTracker[[#This Row],[Employee Name]],'List of Employees'!$B$4:$H$767,7))</f>
        <v>MAHOGANY MARKET</v>
      </c>
      <c r="F1749" s="66" t="str">
        <f>IF(ISBLANK(LeaveTracker[[#This Row],[Employee Name]]),"-----",VLOOKUP(LeaveTracker[[#This Row],[Employee Name]],'List of Employees'!$B$4:$H$767,6))</f>
        <v>PERMANENT</v>
      </c>
      <c r="G1749" s="24">
        <v>43845</v>
      </c>
      <c r="H1749" s="24">
        <v>43845</v>
      </c>
      <c r="I1749" s="20" t="s">
        <v>81</v>
      </c>
      <c r="K1749" s="50" t="str">
        <f ca="1">LeaveTracker[[#This Row],[Days]]&amp;" "&amp;LeaveTracker[[#This Row],[Type of Leave]]</f>
        <v>1 SL</v>
      </c>
      <c r="L1749" s="23">
        <f ca="1">NETWORKDAYS(LeaveTracker[[#This Row],[Start Date]],LeaveTracker[[#This Row],[End Date]],lstHolidays)</f>
        <v>1</v>
      </c>
      <c r="M1749" s="27"/>
    </row>
    <row r="1750" spans="1:13" ht="30" customHeight="1" x14ac:dyDescent="0.3">
      <c r="A1750" s="27">
        <v>301</v>
      </c>
      <c r="B1750" s="31">
        <v>43893</v>
      </c>
      <c r="D1750" s="20" t="s">
        <v>604</v>
      </c>
      <c r="E1750" s="66" t="str">
        <f>IF(ISBLANK(LeaveTracker[[#This Row],[Employee Name]]),"-----",VLOOKUP(LeaveTracker[[#This Row],[Employee Name]],'List of Employees'!$B$4:$H$767,7))</f>
        <v>MAHOGANY MARKET</v>
      </c>
      <c r="F1750" s="66" t="str">
        <f>IF(ISBLANK(LeaveTracker[[#This Row],[Employee Name]]),"-----",VLOOKUP(LeaveTracker[[#This Row],[Employee Name]],'List of Employees'!$B$4:$H$767,6))</f>
        <v>PERMANENT</v>
      </c>
      <c r="G1750" s="24">
        <v>43857</v>
      </c>
      <c r="H1750" s="24">
        <v>43859</v>
      </c>
      <c r="I1750" s="20" t="s">
        <v>81</v>
      </c>
      <c r="K1750" s="50" t="str">
        <f ca="1">LeaveTracker[[#This Row],[Days]]&amp;" "&amp;LeaveTracker[[#This Row],[Type of Leave]]</f>
        <v>3 SL</v>
      </c>
      <c r="L1750" s="23">
        <f ca="1">NETWORKDAYS(LeaveTracker[[#This Row],[Start Date]],LeaveTracker[[#This Row],[End Date]],lstHolidays)</f>
        <v>3</v>
      </c>
      <c r="M1750" s="27"/>
    </row>
    <row r="1751" spans="1:13" ht="30" customHeight="1" x14ac:dyDescent="0.3">
      <c r="A1751" s="27">
        <v>301</v>
      </c>
      <c r="B1751" s="31">
        <v>43893</v>
      </c>
      <c r="D1751" s="20" t="s">
        <v>604</v>
      </c>
      <c r="E1751" s="66" t="str">
        <f>IF(ISBLANK(LeaveTracker[[#This Row],[Employee Name]]),"-----",VLOOKUP(LeaveTracker[[#This Row],[Employee Name]],'List of Employees'!$B$4:$H$767,7))</f>
        <v>MAHOGANY MARKET</v>
      </c>
      <c r="F1751" s="66" t="str">
        <f>IF(ISBLANK(LeaveTracker[[#This Row],[Employee Name]]),"-----",VLOOKUP(LeaveTracker[[#This Row],[Employee Name]],'List of Employees'!$B$4:$H$767,6))</f>
        <v>PERMANENT</v>
      </c>
      <c r="G1751" s="24">
        <v>43862</v>
      </c>
      <c r="H1751" s="24">
        <v>43866</v>
      </c>
      <c r="I1751" s="20" t="s">
        <v>81</v>
      </c>
      <c r="K1751" s="50" t="str">
        <f>LeaveTracker[[#This Row],[Days]]&amp;" "&amp;LeaveTracker[[#This Row],[Type of Leave]]</f>
        <v>5 SL</v>
      </c>
      <c r="L1751" s="23">
        <v>5</v>
      </c>
      <c r="M1751" s="27"/>
    </row>
    <row r="1752" spans="1:13" ht="30" customHeight="1" x14ac:dyDescent="0.3">
      <c r="A1752" s="27">
        <v>301</v>
      </c>
      <c r="B1752" s="31">
        <v>43893</v>
      </c>
      <c r="D1752" s="20" t="s">
        <v>604</v>
      </c>
      <c r="E1752" s="66" t="str">
        <f>IF(ISBLANK(LeaveTracker[[#This Row],[Employee Name]]),"-----",VLOOKUP(LeaveTracker[[#This Row],[Employee Name]],'List of Employees'!$B$4:$H$767,7))</f>
        <v>MAHOGANY MARKET</v>
      </c>
      <c r="F1752" s="66" t="str">
        <f>IF(ISBLANK(LeaveTracker[[#This Row],[Employee Name]]),"-----",VLOOKUP(LeaveTracker[[#This Row],[Employee Name]],'List of Employees'!$B$4:$H$767,6))</f>
        <v>PERMANENT</v>
      </c>
      <c r="G1752" s="24">
        <v>43869</v>
      </c>
      <c r="H1752" s="24">
        <v>43870</v>
      </c>
      <c r="I1752" s="20" t="s">
        <v>81</v>
      </c>
      <c r="K1752" s="50" t="str">
        <f>LeaveTracker[[#This Row],[Days]]&amp;" "&amp;LeaveTracker[[#This Row],[Type of Leave]]</f>
        <v>2 SL</v>
      </c>
      <c r="L1752" s="23">
        <v>2</v>
      </c>
      <c r="M1752" s="27"/>
    </row>
    <row r="1753" spans="1:13" ht="30" customHeight="1" x14ac:dyDescent="0.3">
      <c r="A1753" s="27">
        <v>302</v>
      </c>
      <c r="B1753" s="31">
        <v>43893</v>
      </c>
      <c r="C1753" s="31">
        <v>43811</v>
      </c>
      <c r="D1753" s="20" t="s">
        <v>623</v>
      </c>
      <c r="E1753" s="66" t="str">
        <f>IF(ISBLANK(LeaveTracker[[#This Row],[Employee Name]]),"-----",VLOOKUP(LeaveTracker[[#This Row],[Employee Name]],'List of Employees'!$B$4:$H$767,7))</f>
        <v>EEO/ CITY MARKET</v>
      </c>
      <c r="F1753" s="66" t="str">
        <f>IF(ISBLANK(LeaveTracker[[#This Row],[Employee Name]]),"-----",VLOOKUP(LeaveTracker[[#This Row],[Employee Name]],'List of Employees'!$B$4:$H$767,6))</f>
        <v>PERMANENT</v>
      </c>
      <c r="G1753" s="24">
        <v>43832</v>
      </c>
      <c r="H1753" s="24">
        <v>43832</v>
      </c>
      <c r="I1753" s="20" t="s">
        <v>297</v>
      </c>
      <c r="J1753" s="42" t="s">
        <v>158</v>
      </c>
      <c r="K1753" s="50" t="str">
        <f ca="1">LeaveTracker[[#This Row],[Days]]&amp;" "&amp;LeaveTracker[[#This Row],[Type of Leave]]</f>
        <v>1 OTHER</v>
      </c>
      <c r="L1753" s="23">
        <f ca="1">NETWORKDAYS(LeaveTracker[[#This Row],[Start Date]],LeaveTracker[[#This Row],[End Date]],lstHolidays)</f>
        <v>1</v>
      </c>
      <c r="M1753" s="27"/>
    </row>
    <row r="1754" spans="1:13" ht="30" customHeight="1" x14ac:dyDescent="0.3">
      <c r="A1754" s="27">
        <v>303</v>
      </c>
      <c r="B1754" s="31">
        <v>43893</v>
      </c>
      <c r="C1754" s="31">
        <v>43836</v>
      </c>
      <c r="D1754" s="19" t="s">
        <v>354</v>
      </c>
      <c r="E1754" s="66" t="str">
        <f>IF(ISBLANK(LeaveTracker[[#This Row],[Employee Name]]),"-----",VLOOKUP(LeaveTracker[[#This Row],[Employee Name]],'List of Employees'!$B$4:$H$767,7))</f>
        <v>LCR</v>
      </c>
      <c r="F1754" s="66" t="str">
        <f>IF(ISBLANK(LeaveTracker[[#This Row],[Employee Name]]),"-----",VLOOKUP(LeaveTracker[[#This Row],[Employee Name]],'List of Employees'!$B$4:$H$767,6))</f>
        <v>PERMANENT</v>
      </c>
      <c r="G1754" s="24">
        <v>43832</v>
      </c>
      <c r="H1754" s="24">
        <v>43833</v>
      </c>
      <c r="I1754" s="20" t="s">
        <v>81</v>
      </c>
      <c r="K1754" s="50" t="str">
        <f ca="1">LeaveTracker[[#This Row],[Days]]&amp;" "&amp;LeaveTracker[[#This Row],[Type of Leave]]</f>
        <v>2 SL</v>
      </c>
      <c r="L1754" s="23">
        <f ca="1">NETWORKDAYS(LeaveTracker[[#This Row],[Start Date]],LeaveTracker[[#This Row],[End Date]],lstHolidays)</f>
        <v>2</v>
      </c>
      <c r="M1754" s="27"/>
    </row>
    <row r="1755" spans="1:13" ht="30" customHeight="1" x14ac:dyDescent="0.3">
      <c r="A1755" s="27">
        <v>304</v>
      </c>
      <c r="B1755" s="31">
        <v>43893</v>
      </c>
      <c r="C1755" s="31">
        <v>43811</v>
      </c>
      <c r="D1755" s="20" t="s">
        <v>623</v>
      </c>
      <c r="E1755" s="66" t="str">
        <f>IF(ISBLANK(LeaveTracker[[#This Row],[Employee Name]]),"-----",VLOOKUP(LeaveTracker[[#This Row],[Employee Name]],'List of Employees'!$B$4:$H$767,7))</f>
        <v>EEO/ CITY MARKET</v>
      </c>
      <c r="F1755" s="66" t="str">
        <f>IF(ISBLANK(LeaveTracker[[#This Row],[Employee Name]]),"-----",VLOOKUP(LeaveTracker[[#This Row],[Employee Name]],'List of Employees'!$B$4:$H$767,6))</f>
        <v>PERMANENT</v>
      </c>
      <c r="G1755" s="24">
        <v>43822</v>
      </c>
      <c r="H1755" s="24">
        <v>43822</v>
      </c>
      <c r="I1755" s="20" t="s">
        <v>82</v>
      </c>
      <c r="K1755" s="50" t="str">
        <f ca="1">LeaveTracker[[#This Row],[Days]]&amp;" "&amp;LeaveTracker[[#This Row],[Type of Leave]]</f>
        <v>1 VL</v>
      </c>
      <c r="L1755" s="23">
        <f ca="1">NETWORKDAYS(LeaveTracker[[#This Row],[Start Date]],LeaveTracker[[#This Row],[End Date]],lstHolidays)</f>
        <v>1</v>
      </c>
      <c r="M1755" s="27"/>
    </row>
    <row r="1756" spans="1:13" ht="30" customHeight="1" x14ac:dyDescent="0.3">
      <c r="A1756" s="27">
        <v>304</v>
      </c>
      <c r="B1756" s="31">
        <v>43893</v>
      </c>
      <c r="C1756" s="31">
        <v>43811</v>
      </c>
      <c r="D1756" s="20" t="s">
        <v>623</v>
      </c>
      <c r="E1756" s="66" t="str">
        <f>IF(ISBLANK(LeaveTracker[[#This Row],[Employee Name]]),"-----",VLOOKUP(LeaveTracker[[#This Row],[Employee Name]],'List of Employees'!$B$4:$H$767,7))</f>
        <v>EEO/ CITY MARKET</v>
      </c>
      <c r="F1756" s="66" t="str">
        <f>IF(ISBLANK(LeaveTracker[[#This Row],[Employee Name]]),"-----",VLOOKUP(LeaveTracker[[#This Row],[Employee Name]],'List of Employees'!$B$4:$H$767,6))</f>
        <v>PERMANENT</v>
      </c>
      <c r="G1756" s="24">
        <v>43825</v>
      </c>
      <c r="H1756" s="24">
        <v>43825</v>
      </c>
      <c r="I1756" s="20" t="s">
        <v>82</v>
      </c>
      <c r="K1756" s="50" t="str">
        <f ca="1">LeaveTracker[[#This Row],[Days]]&amp;" "&amp;LeaveTracker[[#This Row],[Type of Leave]]</f>
        <v>1 VL</v>
      </c>
      <c r="L1756" s="23">
        <f ca="1">NETWORKDAYS(LeaveTracker[[#This Row],[Start Date]],LeaveTracker[[#This Row],[End Date]],lstHolidays)</f>
        <v>1</v>
      </c>
      <c r="M1756" s="27"/>
    </row>
    <row r="1757" spans="1:13" ht="30" customHeight="1" x14ac:dyDescent="0.3">
      <c r="A1757" s="27">
        <v>304</v>
      </c>
      <c r="B1757" s="31">
        <v>43893</v>
      </c>
      <c r="C1757" s="31">
        <v>43811</v>
      </c>
      <c r="D1757" s="20" t="s">
        <v>623</v>
      </c>
      <c r="E1757" s="66" t="str">
        <f>IF(ISBLANK(LeaveTracker[[#This Row],[Employee Name]]),"-----",VLOOKUP(LeaveTracker[[#This Row],[Employee Name]],'List of Employees'!$B$4:$H$767,7))</f>
        <v>EEO/ CITY MARKET</v>
      </c>
      <c r="F1757" s="66" t="str">
        <f>IF(ISBLANK(LeaveTracker[[#This Row],[Employee Name]]),"-----",VLOOKUP(LeaveTracker[[#This Row],[Employee Name]],'List of Employees'!$B$4:$H$767,6))</f>
        <v>PERMANENT</v>
      </c>
      <c r="G1757" s="24">
        <v>43827</v>
      </c>
      <c r="H1757" s="24">
        <v>43827</v>
      </c>
      <c r="I1757" s="20" t="s">
        <v>82</v>
      </c>
      <c r="K1757" s="50" t="str">
        <f>LeaveTracker[[#This Row],[Days]]&amp;" "&amp;LeaveTracker[[#This Row],[Type of Leave]]</f>
        <v>1 VL</v>
      </c>
      <c r="L1757" s="23">
        <v>1</v>
      </c>
      <c r="M1757" s="27"/>
    </row>
    <row r="1758" spans="1:13" ht="30" customHeight="1" x14ac:dyDescent="0.3">
      <c r="A1758" s="27">
        <v>305</v>
      </c>
      <c r="B1758" s="31">
        <v>43893</v>
      </c>
      <c r="C1758" s="31">
        <v>43806</v>
      </c>
      <c r="D1758" s="20" t="s">
        <v>286</v>
      </c>
      <c r="E1758" s="66" t="str">
        <f>IF(ISBLANK(LeaveTracker[[#This Row],[Employee Name]]),"-----",VLOOKUP(LeaveTracker[[#This Row],[Employee Name]],'List of Employees'!$B$4:$H$767,7))</f>
        <v>EEO/ CITY MARKET</v>
      </c>
      <c r="F1758" s="66" t="str">
        <f>IF(ISBLANK(LeaveTracker[[#This Row],[Employee Name]]),"-----",VLOOKUP(LeaveTracker[[#This Row],[Employee Name]],'List of Employees'!$B$4:$H$767,6))</f>
        <v>PERMANENT</v>
      </c>
      <c r="G1758" s="24">
        <v>43805</v>
      </c>
      <c r="H1758" s="24">
        <v>43805</v>
      </c>
      <c r="I1758" s="20" t="s">
        <v>81</v>
      </c>
      <c r="K1758" s="50" t="str">
        <f ca="1">LeaveTracker[[#This Row],[Days]]&amp;" "&amp;LeaveTracker[[#This Row],[Type of Leave]]</f>
        <v>1 SL</v>
      </c>
      <c r="L1758" s="23">
        <f ca="1">NETWORKDAYS(LeaveTracker[[#This Row],[Start Date]],LeaveTracker[[#This Row],[End Date]],lstHolidays)</f>
        <v>1</v>
      </c>
      <c r="M1758" s="27"/>
    </row>
    <row r="1759" spans="1:13" ht="30" customHeight="1" x14ac:dyDescent="0.3">
      <c r="A1759" s="27">
        <v>306</v>
      </c>
      <c r="B1759" s="31">
        <v>43893</v>
      </c>
      <c r="C1759" s="31">
        <v>43790</v>
      </c>
      <c r="D1759" s="20" t="s">
        <v>286</v>
      </c>
      <c r="E1759" s="66" t="str">
        <f>IF(ISBLANK(LeaveTracker[[#This Row],[Employee Name]]),"-----",VLOOKUP(LeaveTracker[[#This Row],[Employee Name]],'List of Employees'!$B$4:$H$767,7))</f>
        <v>EEO/ CITY MARKET</v>
      </c>
      <c r="F1759" s="66" t="str">
        <f>IF(ISBLANK(LeaveTracker[[#This Row],[Employee Name]]),"-----",VLOOKUP(LeaveTracker[[#This Row],[Employee Name]],'List of Employees'!$B$4:$H$767,6))</f>
        <v>PERMANENT</v>
      </c>
      <c r="G1759" s="24">
        <v>43786</v>
      </c>
      <c r="H1759" s="24">
        <v>43786</v>
      </c>
      <c r="I1759" s="20" t="s">
        <v>81</v>
      </c>
      <c r="K1759" s="50" t="str">
        <f>LeaveTracker[[#This Row],[Days]]&amp;" "&amp;LeaveTracker[[#This Row],[Type of Leave]]</f>
        <v>1 SL</v>
      </c>
      <c r="L1759" s="23">
        <v>1</v>
      </c>
      <c r="M1759" s="27"/>
    </row>
    <row r="1760" spans="1:13" ht="30" customHeight="1" x14ac:dyDescent="0.3">
      <c r="A1760" s="27">
        <v>307</v>
      </c>
      <c r="B1760" s="31">
        <v>43893</v>
      </c>
      <c r="C1760" s="31">
        <v>43777</v>
      </c>
      <c r="D1760" s="20" t="s">
        <v>286</v>
      </c>
      <c r="E1760" s="66" t="str">
        <f>IF(ISBLANK(LeaveTracker[[#This Row],[Employee Name]]),"-----",VLOOKUP(LeaveTracker[[#This Row],[Employee Name]],'List of Employees'!$B$4:$H$767,7))</f>
        <v>EEO/ CITY MARKET</v>
      </c>
      <c r="F1760" s="66" t="str">
        <f>IF(ISBLANK(LeaveTracker[[#This Row],[Employee Name]]),"-----",VLOOKUP(LeaveTracker[[#This Row],[Employee Name]],'List of Employees'!$B$4:$H$767,6))</f>
        <v>PERMANENT</v>
      </c>
      <c r="G1760" s="24">
        <v>43775</v>
      </c>
      <c r="H1760" s="24">
        <v>43776</v>
      </c>
      <c r="I1760" s="20" t="s">
        <v>81</v>
      </c>
      <c r="K1760" s="50" t="str">
        <f ca="1">LeaveTracker[[#This Row],[Days]]&amp;" "&amp;LeaveTracker[[#This Row],[Type of Leave]]</f>
        <v>2 SL</v>
      </c>
      <c r="L1760" s="23">
        <f ca="1">NETWORKDAYS(LeaveTracker[[#This Row],[Start Date]],LeaveTracker[[#This Row],[End Date]],lstHolidays)</f>
        <v>2</v>
      </c>
      <c r="M1760" s="27"/>
    </row>
    <row r="1761" spans="1:13" ht="30" customHeight="1" x14ac:dyDescent="0.3">
      <c r="A1761" s="27">
        <v>308</v>
      </c>
      <c r="B1761" s="31">
        <v>43893</v>
      </c>
      <c r="C1761" s="31">
        <v>43790</v>
      </c>
      <c r="D1761" s="20" t="s">
        <v>549</v>
      </c>
      <c r="E1761" s="66" t="str">
        <f>IF(ISBLANK(LeaveTracker[[#This Row],[Employee Name]]),"-----",VLOOKUP(LeaveTracker[[#This Row],[Employee Name]],'List of Employees'!$B$4:$H$767,7))</f>
        <v>EEO/ CITY MARKET</v>
      </c>
      <c r="F1761" s="66" t="str">
        <f>IF(ISBLANK(LeaveTracker[[#This Row],[Employee Name]]),"-----",VLOOKUP(LeaveTracker[[#This Row],[Employee Name]],'List of Employees'!$B$4:$H$767,6))</f>
        <v>PERMANENT</v>
      </c>
      <c r="G1761" s="24">
        <v>43788</v>
      </c>
      <c r="H1761" s="24">
        <v>43788</v>
      </c>
      <c r="I1761" s="20" t="s">
        <v>81</v>
      </c>
      <c r="K1761" s="50" t="str">
        <f ca="1">LeaveTracker[[#This Row],[Days]]&amp;" "&amp;LeaveTracker[[#This Row],[Type of Leave]]</f>
        <v>1 SL</v>
      </c>
      <c r="L1761" s="23">
        <f ca="1">NETWORKDAYS(LeaveTracker[[#This Row],[Start Date]],LeaveTracker[[#This Row],[End Date]],lstHolidays)</f>
        <v>1</v>
      </c>
      <c r="M1761" s="27"/>
    </row>
    <row r="1762" spans="1:13" ht="30" customHeight="1" x14ac:dyDescent="0.3">
      <c r="A1762" s="27">
        <v>309</v>
      </c>
      <c r="B1762" s="31">
        <v>43893</v>
      </c>
      <c r="C1762" s="31">
        <v>43798</v>
      </c>
      <c r="D1762" s="19" t="s">
        <v>848</v>
      </c>
      <c r="E1762" s="66" t="str">
        <f>IF(ISBLANK(LeaveTracker[[#This Row],[Employee Name]]),"-----",VLOOKUP(LeaveTracker[[#This Row],[Employee Name]],'List of Employees'!$B$4:$H$767,7))</f>
        <v>EEO/ CITY MARKET</v>
      </c>
      <c r="F1762" s="66" t="str">
        <f>IF(ISBLANK(LeaveTracker[[#This Row],[Employee Name]]),"-----",VLOOKUP(LeaveTracker[[#This Row],[Employee Name]],'List of Employees'!$B$4:$H$767,6))</f>
        <v>PERMANENT</v>
      </c>
      <c r="G1762" s="24">
        <v>43815</v>
      </c>
      <c r="H1762" s="24">
        <v>43815</v>
      </c>
      <c r="I1762" s="20" t="s">
        <v>297</v>
      </c>
      <c r="J1762" s="42" t="s">
        <v>1001</v>
      </c>
      <c r="K1762" s="50" t="str">
        <f ca="1">LeaveTracker[[#This Row],[Days]]&amp;" "&amp;LeaveTracker[[#This Row],[Type of Leave]]</f>
        <v>1 OTHER</v>
      </c>
      <c r="L1762" s="23">
        <f ca="1">NETWORKDAYS(LeaveTracker[[#This Row],[Start Date]],LeaveTracker[[#This Row],[End Date]],lstHolidays)</f>
        <v>1</v>
      </c>
      <c r="M1762" s="27"/>
    </row>
    <row r="1763" spans="1:13" ht="30" customHeight="1" x14ac:dyDescent="0.3">
      <c r="A1763" s="27">
        <v>309</v>
      </c>
      <c r="B1763" s="31">
        <v>43893</v>
      </c>
      <c r="C1763" s="31">
        <v>43798</v>
      </c>
      <c r="D1763" s="19" t="s">
        <v>848</v>
      </c>
      <c r="E1763" s="66" t="str">
        <f>IF(ISBLANK(LeaveTracker[[#This Row],[Employee Name]]),"-----",VLOOKUP(LeaveTracker[[#This Row],[Employee Name]],'List of Employees'!$B$4:$H$767,7))</f>
        <v>EEO/ CITY MARKET</v>
      </c>
      <c r="F1763" s="66" t="str">
        <f>IF(ISBLANK(LeaveTracker[[#This Row],[Employee Name]]),"-----",VLOOKUP(LeaveTracker[[#This Row],[Employee Name]],'List of Employees'!$B$4:$H$767,6))</f>
        <v>PERMANENT</v>
      </c>
      <c r="G1763" s="24">
        <v>43818</v>
      </c>
      <c r="H1763" s="24">
        <v>43819</v>
      </c>
      <c r="I1763" s="20" t="s">
        <v>297</v>
      </c>
      <c r="J1763" s="42" t="s">
        <v>1001</v>
      </c>
      <c r="K1763" s="50" t="str">
        <f ca="1">LeaveTracker[[#This Row],[Days]]&amp;" "&amp;LeaveTracker[[#This Row],[Type of Leave]]</f>
        <v>2 OTHER</v>
      </c>
      <c r="L1763" s="23">
        <f ca="1">NETWORKDAYS(LeaveTracker[[#This Row],[Start Date]],LeaveTracker[[#This Row],[End Date]],lstHolidays)</f>
        <v>2</v>
      </c>
      <c r="M1763" s="27"/>
    </row>
    <row r="1764" spans="1:13" ht="30" customHeight="1" x14ac:dyDescent="0.3">
      <c r="A1764" s="27">
        <v>309</v>
      </c>
      <c r="B1764" s="31">
        <v>43893</v>
      </c>
      <c r="C1764" s="31">
        <v>43798</v>
      </c>
      <c r="D1764" s="19" t="s">
        <v>848</v>
      </c>
      <c r="E1764" s="66" t="str">
        <f>IF(ISBLANK(LeaveTracker[[#This Row],[Employee Name]]),"-----",VLOOKUP(LeaveTracker[[#This Row],[Employee Name]],'List of Employees'!$B$4:$H$767,7))</f>
        <v>EEO/ CITY MARKET</v>
      </c>
      <c r="F1764" s="66" t="str">
        <f>IF(ISBLANK(LeaveTracker[[#This Row],[Employee Name]]),"-----",VLOOKUP(LeaveTracker[[#This Row],[Employee Name]],'List of Employees'!$B$4:$H$767,6))</f>
        <v>PERMANENT</v>
      </c>
      <c r="G1764" s="24">
        <v>43822</v>
      </c>
      <c r="H1764" s="24">
        <v>43822</v>
      </c>
      <c r="I1764" s="20" t="s">
        <v>297</v>
      </c>
      <c r="J1764" s="42" t="s">
        <v>1001</v>
      </c>
      <c r="K1764" s="50" t="str">
        <f ca="1">LeaveTracker[[#This Row],[Days]]&amp;" "&amp;LeaveTracker[[#This Row],[Type of Leave]]</f>
        <v>1 OTHER</v>
      </c>
      <c r="L1764" s="23">
        <f ca="1">NETWORKDAYS(LeaveTracker[[#This Row],[Start Date]],LeaveTracker[[#This Row],[End Date]],lstHolidays)</f>
        <v>1</v>
      </c>
      <c r="M1764" s="27"/>
    </row>
    <row r="1765" spans="1:13" ht="30" customHeight="1" x14ac:dyDescent="0.3">
      <c r="A1765" s="27">
        <v>309</v>
      </c>
      <c r="B1765" s="31">
        <v>43893</v>
      </c>
      <c r="C1765" s="31">
        <v>43798</v>
      </c>
      <c r="D1765" s="19" t="s">
        <v>848</v>
      </c>
      <c r="E1765" s="66" t="str">
        <f>IF(ISBLANK(LeaveTracker[[#This Row],[Employee Name]]),"-----",VLOOKUP(LeaveTracker[[#This Row],[Employee Name]],'List of Employees'!$B$4:$H$767,7))</f>
        <v>EEO/ CITY MARKET</v>
      </c>
      <c r="F1765" s="66" t="str">
        <f>IF(ISBLANK(LeaveTracker[[#This Row],[Employee Name]]),"-----",VLOOKUP(LeaveTracker[[#This Row],[Employee Name]],'List of Employees'!$B$4:$H$767,6))</f>
        <v>PERMANENT</v>
      </c>
      <c r="G1765" s="24">
        <v>43825</v>
      </c>
      <c r="H1765" s="24">
        <v>43825</v>
      </c>
      <c r="I1765" s="20" t="s">
        <v>297</v>
      </c>
      <c r="J1765" s="42" t="s">
        <v>1001</v>
      </c>
      <c r="K1765" s="50" t="str">
        <f ca="1">LeaveTracker[[#This Row],[Days]]&amp;" "&amp;LeaveTracker[[#This Row],[Type of Leave]]</f>
        <v>1 OTHER</v>
      </c>
      <c r="L1765" s="23">
        <f ca="1">NETWORKDAYS(LeaveTracker[[#This Row],[Start Date]],LeaveTracker[[#This Row],[End Date]],lstHolidays)</f>
        <v>1</v>
      </c>
      <c r="M1765" s="27"/>
    </row>
    <row r="1766" spans="1:13" ht="30" customHeight="1" x14ac:dyDescent="0.3">
      <c r="A1766" s="27">
        <v>310</v>
      </c>
      <c r="B1766" s="31">
        <v>43893</v>
      </c>
      <c r="C1766" s="31">
        <v>43804</v>
      </c>
      <c r="D1766" s="19" t="s">
        <v>596</v>
      </c>
      <c r="E1766" s="66" t="str">
        <f>IF(ISBLANK(LeaveTracker[[#This Row],[Employee Name]]),"-----",VLOOKUP(LeaveTracker[[#This Row],[Employee Name]],'List of Employees'!$B$4:$H$767,7))</f>
        <v>MAHOGANY MARKET</v>
      </c>
      <c r="F1766" s="66" t="str">
        <f>IF(ISBLANK(LeaveTracker[[#This Row],[Employee Name]]),"-----",VLOOKUP(LeaveTracker[[#This Row],[Employee Name]],'List of Employees'!$B$4:$H$767,6))</f>
        <v>PERMANENT</v>
      </c>
      <c r="G1766" s="24">
        <v>43813</v>
      </c>
      <c r="H1766" s="24">
        <v>43815</v>
      </c>
      <c r="I1766" s="20" t="s">
        <v>297</v>
      </c>
      <c r="J1766" s="42" t="s">
        <v>1001</v>
      </c>
      <c r="K1766" s="50" t="str">
        <f>LeaveTracker[[#This Row],[Days]]&amp;" "&amp;LeaveTracker[[#This Row],[Type of Leave]]</f>
        <v>3 OTHER</v>
      </c>
      <c r="L1766" s="23">
        <v>3</v>
      </c>
      <c r="M1766" s="27"/>
    </row>
    <row r="1767" spans="1:13" ht="30" customHeight="1" x14ac:dyDescent="0.3">
      <c r="A1767" s="27">
        <v>311</v>
      </c>
      <c r="B1767" s="31">
        <v>43893</v>
      </c>
      <c r="C1767" s="31">
        <v>43810</v>
      </c>
      <c r="D1767" s="19" t="s">
        <v>842</v>
      </c>
      <c r="E1767" s="66" t="str">
        <f>IF(ISBLANK(LeaveTracker[[#This Row],[Employee Name]]),"-----",VLOOKUP(LeaveTracker[[#This Row],[Employee Name]],'List of Employees'!$B$4:$H$767,7))</f>
        <v>CCT</v>
      </c>
      <c r="F1767" s="66" t="str">
        <f>IF(ISBLANK(LeaveTracker[[#This Row],[Employee Name]]),"-----",VLOOKUP(LeaveTracker[[#This Row],[Employee Name]],'List of Employees'!$B$4:$H$767,6))</f>
        <v>PERMANENT</v>
      </c>
      <c r="G1767" s="24">
        <v>43809</v>
      </c>
      <c r="H1767" s="24">
        <v>43809</v>
      </c>
      <c r="I1767" s="20" t="s">
        <v>81</v>
      </c>
      <c r="K1767" s="50" t="str">
        <f ca="1">LeaveTracker[[#This Row],[Days]]&amp;" "&amp;LeaveTracker[[#This Row],[Type of Leave]]</f>
        <v>1 SL</v>
      </c>
      <c r="L1767" s="23">
        <f ca="1">NETWORKDAYS(LeaveTracker[[#This Row],[Start Date]],LeaveTracker[[#This Row],[End Date]],lstHolidays)</f>
        <v>1</v>
      </c>
      <c r="M1767" s="27"/>
    </row>
    <row r="1768" spans="1:13" ht="30" customHeight="1" x14ac:dyDescent="0.3">
      <c r="A1768" s="27">
        <v>312</v>
      </c>
      <c r="B1768" s="31">
        <v>43893</v>
      </c>
      <c r="C1768" s="31">
        <v>43836</v>
      </c>
      <c r="D1768" s="20" t="s">
        <v>354</v>
      </c>
      <c r="E1768" s="66" t="str">
        <f>IF(ISBLANK(LeaveTracker[[#This Row],[Employee Name]]),"-----",VLOOKUP(LeaveTracker[[#This Row],[Employee Name]],'List of Employees'!$B$4:$H$767,7))</f>
        <v>LCR</v>
      </c>
      <c r="F1768" s="66" t="str">
        <f>IF(ISBLANK(LeaveTracker[[#This Row],[Employee Name]]),"-----",VLOOKUP(LeaveTracker[[#This Row],[Employee Name]],'List of Employees'!$B$4:$H$767,6))</f>
        <v>PERMANENT</v>
      </c>
      <c r="G1768" s="24">
        <v>43825</v>
      </c>
      <c r="H1768" s="24">
        <v>43826</v>
      </c>
      <c r="I1768" s="20" t="s">
        <v>81</v>
      </c>
      <c r="K1768" s="50" t="str">
        <f ca="1">LeaveTracker[[#This Row],[Days]]&amp;" "&amp;LeaveTracker[[#This Row],[Type of Leave]]</f>
        <v>2 SL</v>
      </c>
      <c r="L1768" s="23">
        <f ca="1">NETWORKDAYS(LeaveTracker[[#This Row],[Start Date]],LeaveTracker[[#This Row],[End Date]],lstHolidays)</f>
        <v>2</v>
      </c>
      <c r="M1768" s="27"/>
    </row>
    <row r="1769" spans="1:13" ht="30" customHeight="1" x14ac:dyDescent="0.3">
      <c r="A1769" s="27">
        <v>313</v>
      </c>
      <c r="B1769" s="31">
        <v>43893</v>
      </c>
      <c r="C1769" s="31">
        <v>43815</v>
      </c>
      <c r="D1769" s="20" t="s">
        <v>354</v>
      </c>
      <c r="E1769" s="66" t="str">
        <f>IF(ISBLANK(LeaveTracker[[#This Row],[Employee Name]]),"-----",VLOOKUP(LeaveTracker[[#This Row],[Employee Name]],'List of Employees'!$B$4:$H$767,7))</f>
        <v>LCR</v>
      </c>
      <c r="F1769" s="66" t="str">
        <f>IF(ISBLANK(LeaveTracker[[#This Row],[Employee Name]]),"-----",VLOOKUP(LeaveTracker[[#This Row],[Employee Name]],'List of Employees'!$B$4:$H$767,6))</f>
        <v>PERMANENT</v>
      </c>
      <c r="G1769" s="24">
        <v>43810</v>
      </c>
      <c r="H1769" s="24">
        <v>43812</v>
      </c>
      <c r="I1769" s="20" t="s">
        <v>81</v>
      </c>
      <c r="K1769" s="50" t="str">
        <f ca="1">LeaveTracker[[#This Row],[Days]]&amp;" "&amp;LeaveTracker[[#This Row],[Type of Leave]]</f>
        <v>3 SL</v>
      </c>
      <c r="L1769" s="23">
        <f ca="1">NETWORKDAYS(LeaveTracker[[#This Row],[Start Date]],LeaveTracker[[#This Row],[End Date]],lstHolidays)</f>
        <v>3</v>
      </c>
      <c r="M1769" s="27"/>
    </row>
    <row r="1770" spans="1:13" ht="30" customHeight="1" x14ac:dyDescent="0.3">
      <c r="A1770" s="27">
        <v>314</v>
      </c>
      <c r="B1770" s="31">
        <v>43893</v>
      </c>
      <c r="C1770" s="31">
        <v>43798</v>
      </c>
      <c r="D1770" s="20" t="s">
        <v>493</v>
      </c>
      <c r="E1770" s="66" t="str">
        <f>IF(ISBLANK(LeaveTracker[[#This Row],[Employee Name]]),"-----",VLOOKUP(LeaveTracker[[#This Row],[Employee Name]],'List of Employees'!$B$4:$H$767,7))</f>
        <v>COOPERATIVE OFFICE</v>
      </c>
      <c r="F1770" s="66" t="str">
        <f>IF(ISBLANK(LeaveTracker[[#This Row],[Employee Name]]),"-----",VLOOKUP(LeaveTracker[[#This Row],[Employee Name]],'List of Employees'!$B$4:$H$767,6))</f>
        <v>PERMANENT</v>
      </c>
      <c r="G1770" s="24">
        <v>43785</v>
      </c>
      <c r="H1770" s="24">
        <v>43785</v>
      </c>
      <c r="I1770" s="20" t="s">
        <v>81</v>
      </c>
      <c r="K1770" s="50" t="str">
        <f ca="1">LeaveTracker[[#This Row],[Days]]&amp;" "&amp;LeaveTracker[[#This Row],[Type of Leave]]</f>
        <v>0 SL</v>
      </c>
      <c r="L1770" s="23">
        <f ca="1">NETWORKDAYS(LeaveTracker[[#This Row],[Start Date]],LeaveTracker[[#This Row],[End Date]],lstHolidays)</f>
        <v>0</v>
      </c>
      <c r="M1770" s="27"/>
    </row>
    <row r="1771" spans="1:13" ht="30" customHeight="1" x14ac:dyDescent="0.3">
      <c r="A1771" s="27">
        <v>314</v>
      </c>
      <c r="B1771" s="31">
        <v>43893</v>
      </c>
      <c r="C1771" s="31">
        <v>43798</v>
      </c>
      <c r="D1771" s="20" t="s">
        <v>493</v>
      </c>
      <c r="E1771" s="66" t="str">
        <f>IF(ISBLANK(LeaveTracker[[#This Row],[Employee Name]]),"-----",VLOOKUP(LeaveTracker[[#This Row],[Employee Name]],'List of Employees'!$B$4:$H$767,7))</f>
        <v>COOPERATIVE OFFICE</v>
      </c>
      <c r="F1771" s="66" t="str">
        <f>IF(ISBLANK(LeaveTracker[[#This Row],[Employee Name]]),"-----",VLOOKUP(LeaveTracker[[#This Row],[Employee Name]],'List of Employees'!$B$4:$H$767,6))</f>
        <v>PERMANENT</v>
      </c>
      <c r="G1771" s="24">
        <v>43787</v>
      </c>
      <c r="H1771" s="24">
        <v>43789</v>
      </c>
      <c r="I1771" s="20" t="s">
        <v>81</v>
      </c>
      <c r="K1771" s="50" t="str">
        <f ca="1">LeaveTracker[[#This Row],[Days]]&amp;" "&amp;LeaveTracker[[#This Row],[Type of Leave]]</f>
        <v>3 SL</v>
      </c>
      <c r="L1771" s="23">
        <f ca="1">NETWORKDAYS(LeaveTracker[[#This Row],[Start Date]],LeaveTracker[[#This Row],[End Date]],lstHolidays)</f>
        <v>3</v>
      </c>
      <c r="M1771" s="27"/>
    </row>
    <row r="1772" spans="1:13" ht="30" customHeight="1" x14ac:dyDescent="0.3">
      <c r="A1772" s="27">
        <v>314</v>
      </c>
      <c r="B1772" s="31">
        <v>43893</v>
      </c>
      <c r="C1772" s="31">
        <v>43798</v>
      </c>
      <c r="D1772" s="20" t="s">
        <v>493</v>
      </c>
      <c r="E1772" s="66" t="str">
        <f>IF(ISBLANK(LeaveTracker[[#This Row],[Employee Name]]),"-----",VLOOKUP(LeaveTracker[[#This Row],[Employee Name]],'List of Employees'!$B$4:$H$767,7))</f>
        <v>COOPERATIVE OFFICE</v>
      </c>
      <c r="F1772" s="66" t="str">
        <f>IF(ISBLANK(LeaveTracker[[#This Row],[Employee Name]]),"-----",VLOOKUP(LeaveTracker[[#This Row],[Employee Name]],'List of Employees'!$B$4:$H$767,6))</f>
        <v>PERMANENT</v>
      </c>
      <c r="G1772" s="24">
        <v>43791</v>
      </c>
      <c r="H1772" s="24">
        <v>43791</v>
      </c>
      <c r="I1772" s="20" t="s">
        <v>81</v>
      </c>
      <c r="K1772" s="50" t="str">
        <f ca="1">LeaveTracker[[#This Row],[Days]]&amp;" "&amp;LeaveTracker[[#This Row],[Type of Leave]]</f>
        <v>1 SL</v>
      </c>
      <c r="L1772" s="23">
        <f ca="1">NETWORKDAYS(LeaveTracker[[#This Row],[Start Date]],LeaveTracker[[#This Row],[End Date]],lstHolidays)</f>
        <v>1</v>
      </c>
      <c r="M1772" s="27"/>
    </row>
    <row r="1773" spans="1:13" ht="30" customHeight="1" x14ac:dyDescent="0.3">
      <c r="A1773" s="27">
        <v>314</v>
      </c>
      <c r="B1773" s="31">
        <v>43893</v>
      </c>
      <c r="C1773" s="31">
        <v>43798</v>
      </c>
      <c r="D1773" s="20" t="s">
        <v>493</v>
      </c>
      <c r="E1773" s="66" t="str">
        <f>IF(ISBLANK(LeaveTracker[[#This Row],[Employee Name]]),"-----",VLOOKUP(LeaveTracker[[#This Row],[Employee Name]],'List of Employees'!$B$4:$H$767,7))</f>
        <v>COOPERATIVE OFFICE</v>
      </c>
      <c r="F1773" s="66" t="str">
        <f>IF(ISBLANK(LeaveTracker[[#This Row],[Employee Name]]),"-----",VLOOKUP(LeaveTracker[[#This Row],[Employee Name]],'List of Employees'!$B$4:$H$767,6))</f>
        <v>PERMANENT</v>
      </c>
      <c r="G1773" s="24">
        <v>43794</v>
      </c>
      <c r="H1773" s="24">
        <v>43797</v>
      </c>
      <c r="I1773" s="20" t="s">
        <v>81</v>
      </c>
      <c r="K1773" s="50" t="str">
        <f ca="1">LeaveTracker[[#This Row],[Days]]&amp;" "&amp;LeaveTracker[[#This Row],[Type of Leave]]</f>
        <v>4 SL</v>
      </c>
      <c r="L1773" s="23">
        <f ca="1">NETWORKDAYS(LeaveTracker[[#This Row],[Start Date]],LeaveTracker[[#This Row],[End Date]],lstHolidays)</f>
        <v>4</v>
      </c>
      <c r="M1773" s="27"/>
    </row>
    <row r="1774" spans="1:13" ht="30" customHeight="1" x14ac:dyDescent="0.3">
      <c r="A1774" s="27">
        <v>315</v>
      </c>
      <c r="B1774" s="31">
        <v>43893</v>
      </c>
      <c r="C1774" s="31">
        <v>43808</v>
      </c>
      <c r="D1774" s="20" t="s">
        <v>842</v>
      </c>
      <c r="E1774" s="66" t="str">
        <f>IF(ISBLANK(LeaveTracker[[#This Row],[Employee Name]]),"-----",VLOOKUP(LeaveTracker[[#This Row],[Employee Name]],'List of Employees'!$B$4:$H$767,7))</f>
        <v>CCT</v>
      </c>
      <c r="F1774" s="66" t="str">
        <f>IF(ISBLANK(LeaveTracker[[#This Row],[Employee Name]]),"-----",VLOOKUP(LeaveTracker[[#This Row],[Employee Name]],'List of Employees'!$B$4:$H$767,6))</f>
        <v>PERMANENT</v>
      </c>
      <c r="G1774" s="24">
        <v>43812</v>
      </c>
      <c r="H1774" s="24">
        <v>43812</v>
      </c>
      <c r="I1774" s="20" t="s">
        <v>297</v>
      </c>
      <c r="J1774" s="42" t="s">
        <v>1001</v>
      </c>
      <c r="K1774" s="50" t="str">
        <f ca="1">LeaveTracker[[#This Row],[Days]]&amp;" "&amp;LeaveTracker[[#This Row],[Type of Leave]]</f>
        <v>1 OTHER</v>
      </c>
      <c r="L1774" s="23">
        <f ca="1">NETWORKDAYS(LeaveTracker[[#This Row],[Start Date]],LeaveTracker[[#This Row],[End Date]],lstHolidays)</f>
        <v>1</v>
      </c>
      <c r="M1774" s="27"/>
    </row>
    <row r="1775" spans="1:13" ht="30" customHeight="1" x14ac:dyDescent="0.3">
      <c r="A1775" s="27">
        <v>315</v>
      </c>
      <c r="B1775" s="31">
        <v>43893</v>
      </c>
      <c r="C1775" s="31">
        <v>43808</v>
      </c>
      <c r="D1775" s="20" t="s">
        <v>842</v>
      </c>
      <c r="E1775" s="66" t="str">
        <f>IF(ISBLANK(LeaveTracker[[#This Row],[Employee Name]]),"-----",VLOOKUP(LeaveTracker[[#This Row],[Employee Name]],'List of Employees'!$B$4:$H$767,7))</f>
        <v>CCT</v>
      </c>
      <c r="F1775" s="66" t="str">
        <f>IF(ISBLANK(LeaveTracker[[#This Row],[Employee Name]]),"-----",VLOOKUP(LeaveTracker[[#This Row],[Employee Name]],'List of Employees'!$B$4:$H$767,6))</f>
        <v>PERMANENT</v>
      </c>
      <c r="G1775" s="24">
        <v>43816</v>
      </c>
      <c r="H1775" s="24">
        <v>43816</v>
      </c>
      <c r="I1775" s="20" t="s">
        <v>297</v>
      </c>
      <c r="J1775" s="42" t="s">
        <v>1001</v>
      </c>
      <c r="K1775" s="50" t="str">
        <f ca="1">LeaveTracker[[#This Row],[Days]]&amp;" "&amp;LeaveTracker[[#This Row],[Type of Leave]]</f>
        <v>1 OTHER</v>
      </c>
      <c r="L1775" s="23">
        <f ca="1">NETWORKDAYS(LeaveTracker[[#This Row],[Start Date]],LeaveTracker[[#This Row],[End Date]],lstHolidays)</f>
        <v>1</v>
      </c>
      <c r="M1775" s="27"/>
    </row>
    <row r="1776" spans="1:13" ht="30" customHeight="1" x14ac:dyDescent="0.3">
      <c r="A1776" s="27">
        <v>315</v>
      </c>
      <c r="B1776" s="31">
        <v>43893</v>
      </c>
      <c r="C1776" s="31">
        <v>43808</v>
      </c>
      <c r="D1776" s="20" t="s">
        <v>842</v>
      </c>
      <c r="E1776" s="66" t="str">
        <f>IF(ISBLANK(LeaveTracker[[#This Row],[Employee Name]]),"-----",VLOOKUP(LeaveTracker[[#This Row],[Employee Name]],'List of Employees'!$B$4:$H$767,7))</f>
        <v>CCT</v>
      </c>
      <c r="F1776" s="66" t="str">
        <f>IF(ISBLANK(LeaveTracker[[#This Row],[Employee Name]]),"-----",VLOOKUP(LeaveTracker[[#This Row],[Employee Name]],'List of Employees'!$B$4:$H$767,6))</f>
        <v>PERMANENT</v>
      </c>
      <c r="G1776" s="24">
        <v>43818</v>
      </c>
      <c r="H1776" s="24">
        <v>43818</v>
      </c>
      <c r="I1776" s="20" t="s">
        <v>297</v>
      </c>
      <c r="J1776" s="42" t="s">
        <v>1001</v>
      </c>
      <c r="K1776" s="50" t="str">
        <f ca="1">LeaveTracker[[#This Row],[Days]]&amp;" "&amp;LeaveTracker[[#This Row],[Type of Leave]]</f>
        <v>1 OTHER</v>
      </c>
      <c r="L1776" s="23">
        <f ca="1">NETWORKDAYS(LeaveTracker[[#This Row],[Start Date]],LeaveTracker[[#This Row],[End Date]],lstHolidays)</f>
        <v>1</v>
      </c>
      <c r="M1776" s="27"/>
    </row>
    <row r="1777" spans="1:13" ht="30" customHeight="1" x14ac:dyDescent="0.3">
      <c r="A1777" s="27">
        <v>315</v>
      </c>
      <c r="B1777" s="31">
        <v>43893</v>
      </c>
      <c r="C1777" s="31">
        <v>43808</v>
      </c>
      <c r="D1777" s="20" t="s">
        <v>842</v>
      </c>
      <c r="E1777" s="66" t="str">
        <f>IF(ISBLANK(LeaveTracker[[#This Row],[Employee Name]]),"-----",VLOOKUP(LeaveTracker[[#This Row],[Employee Name]],'List of Employees'!$B$4:$H$767,7))</f>
        <v>CCT</v>
      </c>
      <c r="F1777" s="66" t="str">
        <f>IF(ISBLANK(LeaveTracker[[#This Row],[Employee Name]]),"-----",VLOOKUP(LeaveTracker[[#This Row],[Employee Name]],'List of Employees'!$B$4:$H$767,6))</f>
        <v>PERMANENT</v>
      </c>
      <c r="G1777" s="24">
        <v>43825</v>
      </c>
      <c r="H1777" s="24">
        <v>43826</v>
      </c>
      <c r="I1777" s="20" t="s">
        <v>297</v>
      </c>
      <c r="J1777" s="42" t="s">
        <v>1001</v>
      </c>
      <c r="K1777" s="50" t="str">
        <f ca="1">LeaveTracker[[#This Row],[Days]]&amp;" "&amp;LeaveTracker[[#This Row],[Type of Leave]]</f>
        <v>2 OTHER</v>
      </c>
      <c r="L1777" s="23">
        <f ca="1">NETWORKDAYS(LeaveTracker[[#This Row],[Start Date]],LeaveTracker[[#This Row],[End Date]],lstHolidays)</f>
        <v>2</v>
      </c>
      <c r="M1777" s="27"/>
    </row>
    <row r="1778" spans="1:13" ht="30" customHeight="1" x14ac:dyDescent="0.3">
      <c r="A1778" s="27">
        <v>316</v>
      </c>
      <c r="B1778" s="31">
        <v>43893</v>
      </c>
      <c r="C1778" s="31">
        <v>43809</v>
      </c>
      <c r="D1778" s="20" t="s">
        <v>852</v>
      </c>
      <c r="E1778" s="66" t="str">
        <f>IF(ISBLANK(LeaveTracker[[#This Row],[Employee Name]]),"-----",VLOOKUP(LeaveTracker[[#This Row],[Employee Name]],'List of Employees'!$B$4:$H$767,7))</f>
        <v>LCR</v>
      </c>
      <c r="F1778" s="66" t="str">
        <f>IF(ISBLANK(LeaveTracker[[#This Row],[Employee Name]]),"-----",VLOOKUP(LeaveTracker[[#This Row],[Employee Name]],'List of Employees'!$B$4:$H$767,6))</f>
        <v>PERMANENT</v>
      </c>
      <c r="G1778" s="21">
        <v>43812</v>
      </c>
      <c r="H1778" s="24">
        <v>43812</v>
      </c>
      <c r="I1778" s="20" t="s">
        <v>82</v>
      </c>
      <c r="K1778" s="50" t="str">
        <f ca="1">LeaveTracker[[#This Row],[Days]]&amp;" "&amp;LeaveTracker[[#This Row],[Type of Leave]]</f>
        <v>1 VL</v>
      </c>
      <c r="L1778" s="23">
        <f ca="1">NETWORKDAYS(LeaveTracker[[#This Row],[Start Date]],LeaveTracker[[#This Row],[End Date]],lstHolidays)</f>
        <v>1</v>
      </c>
      <c r="M1778" s="27"/>
    </row>
    <row r="1779" spans="1:13" ht="30" customHeight="1" x14ac:dyDescent="0.3">
      <c r="A1779" s="27">
        <v>316</v>
      </c>
      <c r="B1779" s="31">
        <v>43893</v>
      </c>
      <c r="C1779" s="31">
        <v>43809</v>
      </c>
      <c r="D1779" s="20" t="s">
        <v>852</v>
      </c>
      <c r="E1779" s="66" t="str">
        <f>IF(ISBLANK(LeaveTracker[[#This Row],[Employee Name]]),"-----",VLOOKUP(LeaveTracker[[#This Row],[Employee Name]],'List of Employees'!$B$4:$H$767,7))</f>
        <v>LCR</v>
      </c>
      <c r="F1779" s="66" t="str">
        <f>IF(ISBLANK(LeaveTracker[[#This Row],[Employee Name]]),"-----",VLOOKUP(LeaveTracker[[#This Row],[Employee Name]],'List of Employees'!$B$4:$H$767,6))</f>
        <v>PERMANENT</v>
      </c>
      <c r="G1779" s="24">
        <v>43819</v>
      </c>
      <c r="H1779" s="24">
        <v>43819</v>
      </c>
      <c r="I1779" s="20" t="s">
        <v>82</v>
      </c>
      <c r="K1779" s="50" t="str">
        <f ca="1">LeaveTracker[[#This Row],[Days]]&amp;" "&amp;LeaveTracker[[#This Row],[Type of Leave]]</f>
        <v>1 VL</v>
      </c>
      <c r="L1779" s="23">
        <f ca="1">NETWORKDAYS(LeaveTracker[[#This Row],[Start Date]],LeaveTracker[[#This Row],[End Date]],lstHolidays)</f>
        <v>1</v>
      </c>
      <c r="M1779" s="27"/>
    </row>
    <row r="1780" spans="1:13" ht="30" customHeight="1" x14ac:dyDescent="0.3">
      <c r="A1780" s="27">
        <v>317</v>
      </c>
      <c r="B1780" s="31">
        <v>43893</v>
      </c>
      <c r="C1780" s="31">
        <v>43809</v>
      </c>
      <c r="D1780" s="19" t="s">
        <v>717</v>
      </c>
      <c r="E1780" s="66" t="str">
        <f>IF(ISBLANK(LeaveTracker[[#This Row],[Employee Name]]),"-----",VLOOKUP(LeaveTracker[[#This Row],[Employee Name]],'List of Employees'!$B$4:$H$767,7))</f>
        <v>LCR</v>
      </c>
      <c r="F1780" s="66" t="str">
        <f>IF(ISBLANK(LeaveTracker[[#This Row],[Employee Name]]),"-----",VLOOKUP(LeaveTracker[[#This Row],[Employee Name]],'List of Employees'!$B$4:$H$767,6))</f>
        <v>PERMANENT</v>
      </c>
      <c r="G1780" s="24">
        <v>43822</v>
      </c>
      <c r="H1780" s="24">
        <v>43822</v>
      </c>
      <c r="I1780" s="20" t="s">
        <v>82</v>
      </c>
      <c r="K1780" s="50" t="str">
        <f ca="1">LeaveTracker[[#This Row],[Days]]&amp;" "&amp;LeaveTracker[[#This Row],[Type of Leave]]</f>
        <v>1 VL</v>
      </c>
      <c r="L1780" s="23">
        <f ca="1">NETWORKDAYS(LeaveTracker[[#This Row],[Start Date]],LeaveTracker[[#This Row],[End Date]],lstHolidays)</f>
        <v>1</v>
      </c>
      <c r="M1780" s="27"/>
    </row>
    <row r="1781" spans="1:13" ht="30" customHeight="1" x14ac:dyDescent="0.3">
      <c r="A1781" s="27">
        <v>317</v>
      </c>
      <c r="B1781" s="31">
        <v>43893</v>
      </c>
      <c r="C1781" s="31">
        <v>43809</v>
      </c>
      <c r="D1781" s="19" t="s">
        <v>717</v>
      </c>
      <c r="E1781" s="66" t="str">
        <f>IF(ISBLANK(LeaveTracker[[#This Row],[Employee Name]]),"-----",VLOOKUP(LeaveTracker[[#This Row],[Employee Name]],'List of Employees'!$B$4:$H$767,7))</f>
        <v>LCR</v>
      </c>
      <c r="F1781" s="66" t="str">
        <f>IF(ISBLANK(LeaveTracker[[#This Row],[Employee Name]]),"-----",VLOOKUP(LeaveTracker[[#This Row],[Employee Name]],'List of Employees'!$B$4:$H$767,6))</f>
        <v>PERMANENT</v>
      </c>
      <c r="G1781" s="24">
        <v>43825</v>
      </c>
      <c r="H1781" s="24">
        <v>43826</v>
      </c>
      <c r="I1781" s="20" t="s">
        <v>82</v>
      </c>
      <c r="K1781" s="50" t="str">
        <f ca="1">LeaveTracker[[#This Row],[Days]]&amp;" "&amp;LeaveTracker[[#This Row],[Type of Leave]]</f>
        <v>2 VL</v>
      </c>
      <c r="L1781" s="23">
        <f ca="1">NETWORKDAYS(LeaveTracker[[#This Row],[Start Date]],LeaveTracker[[#This Row],[End Date]],lstHolidays)</f>
        <v>2</v>
      </c>
      <c r="M1781" s="27"/>
    </row>
    <row r="1782" spans="1:13" ht="30" customHeight="1" x14ac:dyDescent="0.3">
      <c r="A1782" s="27">
        <v>318</v>
      </c>
      <c r="B1782" s="31">
        <v>43893</v>
      </c>
      <c r="C1782" s="31">
        <v>43809</v>
      </c>
      <c r="D1782" s="19" t="s">
        <v>717</v>
      </c>
      <c r="E1782" s="66" t="str">
        <f>IF(ISBLANK(LeaveTracker[[#This Row],[Employee Name]]),"-----",VLOOKUP(LeaveTracker[[#This Row],[Employee Name]],'List of Employees'!$B$4:$H$767,7))</f>
        <v>LCR</v>
      </c>
      <c r="F1782" s="66" t="str">
        <f>IF(ISBLANK(LeaveTracker[[#This Row],[Employee Name]]),"-----",VLOOKUP(LeaveTracker[[#This Row],[Employee Name]],'List of Employees'!$B$4:$H$767,6))</f>
        <v>PERMANENT</v>
      </c>
      <c r="G1782" s="24">
        <v>43802</v>
      </c>
      <c r="H1782" s="24">
        <v>43802</v>
      </c>
      <c r="I1782" s="20" t="s">
        <v>81</v>
      </c>
      <c r="K1782" s="50" t="str">
        <f ca="1">LeaveTracker[[#This Row],[Days]]&amp;" "&amp;LeaveTracker[[#This Row],[Type of Leave]]</f>
        <v>1 SL</v>
      </c>
      <c r="L1782" s="23">
        <f ca="1">NETWORKDAYS(LeaveTracker[[#This Row],[Start Date]],LeaveTracker[[#This Row],[End Date]],lstHolidays)</f>
        <v>1</v>
      </c>
      <c r="M1782" s="27"/>
    </row>
    <row r="1783" spans="1:13" ht="30" customHeight="1" x14ac:dyDescent="0.3">
      <c r="A1783" s="27">
        <v>319</v>
      </c>
      <c r="B1783" s="31">
        <v>43893</v>
      </c>
      <c r="C1783" s="31">
        <v>43812</v>
      </c>
      <c r="D1783" s="19" t="s">
        <v>350</v>
      </c>
      <c r="E1783" s="66" t="str">
        <f>IF(ISBLANK(LeaveTracker[[#This Row],[Employee Name]]),"-----",VLOOKUP(LeaveTracker[[#This Row],[Employee Name]],'List of Employees'!$B$4:$H$767,7))</f>
        <v>LCR</v>
      </c>
      <c r="F1783" s="66" t="str">
        <f>IF(ISBLANK(LeaveTracker[[#This Row],[Employee Name]]),"-----",VLOOKUP(LeaveTracker[[#This Row],[Employee Name]],'List of Employees'!$B$4:$H$767,6))</f>
        <v>PERMANENT</v>
      </c>
      <c r="G1783" s="24">
        <v>43825</v>
      </c>
      <c r="H1783" s="24">
        <v>43826</v>
      </c>
      <c r="I1783" s="20" t="s">
        <v>82</v>
      </c>
      <c r="K1783" s="50" t="str">
        <f ca="1">LeaveTracker[[#This Row],[Days]]&amp;" "&amp;LeaveTracker[[#This Row],[Type of Leave]]</f>
        <v>2 VL</v>
      </c>
      <c r="L1783" s="23">
        <f ca="1">NETWORKDAYS(LeaveTracker[[#This Row],[Start Date]],LeaveTracker[[#This Row],[End Date]],lstHolidays)</f>
        <v>2</v>
      </c>
      <c r="M1783" s="27"/>
    </row>
    <row r="1784" spans="1:13" ht="30" customHeight="1" x14ac:dyDescent="0.3">
      <c r="A1784" s="27">
        <v>320</v>
      </c>
      <c r="B1784" s="31">
        <v>43893</v>
      </c>
      <c r="C1784" s="31">
        <v>43815</v>
      </c>
      <c r="D1784" s="19" t="s">
        <v>854</v>
      </c>
      <c r="E1784" s="66" t="str">
        <f>IF(ISBLANK(LeaveTracker[[#This Row],[Employee Name]]),"-----",VLOOKUP(LeaveTracker[[#This Row],[Employee Name]],'List of Employees'!$B$4:$H$767,7))</f>
        <v>ACCOUNTING</v>
      </c>
      <c r="F1784" s="66" t="str">
        <f>IF(ISBLANK(LeaveTracker[[#This Row],[Employee Name]]),"-----",VLOOKUP(LeaveTracker[[#This Row],[Employee Name]],'List of Employees'!$B$4:$H$767,6))</f>
        <v>PERMANENT</v>
      </c>
      <c r="G1784" s="24">
        <v>43822</v>
      </c>
      <c r="H1784" s="24">
        <v>43822</v>
      </c>
      <c r="I1784" s="20" t="s">
        <v>297</v>
      </c>
      <c r="J1784" s="42" t="s">
        <v>105</v>
      </c>
      <c r="K1784" s="50" t="str">
        <f ca="1">LeaveTracker[[#This Row],[Days]]&amp;" "&amp;LeaveTracker[[#This Row],[Type of Leave]]</f>
        <v>1 OTHER</v>
      </c>
      <c r="L1784" s="23">
        <f ca="1">NETWORKDAYS(LeaveTracker[[#This Row],[Start Date]],LeaveTracker[[#This Row],[End Date]],lstHolidays)</f>
        <v>1</v>
      </c>
      <c r="M1784" s="27"/>
    </row>
    <row r="1785" spans="1:13" ht="30" customHeight="1" x14ac:dyDescent="0.3">
      <c r="A1785" s="27">
        <v>320</v>
      </c>
      <c r="B1785" s="31">
        <v>43893</v>
      </c>
      <c r="C1785" s="31">
        <v>43815</v>
      </c>
      <c r="D1785" s="19" t="s">
        <v>854</v>
      </c>
      <c r="E1785" s="66" t="str">
        <f>IF(ISBLANK(LeaveTracker[[#This Row],[Employee Name]]),"-----",VLOOKUP(LeaveTracker[[#This Row],[Employee Name]],'List of Employees'!$B$4:$H$767,7))</f>
        <v>ACCOUNTING</v>
      </c>
      <c r="F1785" s="66" t="str">
        <f>IF(ISBLANK(LeaveTracker[[#This Row],[Employee Name]]),"-----",VLOOKUP(LeaveTracker[[#This Row],[Employee Name]],'List of Employees'!$B$4:$H$767,6))</f>
        <v>PERMANENT</v>
      </c>
      <c r="G1785" s="24">
        <v>43825</v>
      </c>
      <c r="H1785" s="24">
        <v>43826</v>
      </c>
      <c r="I1785" s="20" t="s">
        <v>297</v>
      </c>
      <c r="J1785" s="42" t="s">
        <v>105</v>
      </c>
      <c r="K1785" s="50" t="str">
        <f ca="1">LeaveTracker[[#This Row],[Days]]&amp;" "&amp;LeaveTracker[[#This Row],[Type of Leave]]</f>
        <v>2 OTHER</v>
      </c>
      <c r="L1785" s="23">
        <f ca="1">NETWORKDAYS(LeaveTracker[[#This Row],[Start Date]],LeaveTracker[[#This Row],[End Date]],lstHolidays)</f>
        <v>2</v>
      </c>
      <c r="M1785" s="27"/>
    </row>
    <row r="1786" spans="1:13" ht="30" customHeight="1" x14ac:dyDescent="0.3">
      <c r="A1786" s="27">
        <v>321</v>
      </c>
      <c r="B1786" s="31">
        <v>43893</v>
      </c>
      <c r="C1786" s="31">
        <v>43803</v>
      </c>
      <c r="D1786" s="19" t="s">
        <v>857</v>
      </c>
      <c r="E1786" s="66" t="str">
        <f>IF(ISBLANK(LeaveTracker[[#This Row],[Employee Name]]),"-----",VLOOKUP(LeaveTracker[[#This Row],[Employee Name]],'List of Employees'!$B$4:$H$767,7))</f>
        <v>ACCOUNTING</v>
      </c>
      <c r="F1786" s="66" t="str">
        <f>IF(ISBLANK(LeaveTracker[[#This Row],[Employee Name]]),"-----",VLOOKUP(LeaveTracker[[#This Row],[Employee Name]],'List of Employees'!$B$4:$H$767,6))</f>
        <v>PERMANENT</v>
      </c>
      <c r="G1786" s="24">
        <v>43816</v>
      </c>
      <c r="H1786" s="24">
        <v>44183</v>
      </c>
      <c r="I1786" s="20" t="s">
        <v>82</v>
      </c>
      <c r="K1786" s="50" t="str">
        <f ca="1">LeaveTracker[[#This Row],[Days]]&amp;" "&amp;LeaveTracker[[#This Row],[Type of Leave]]</f>
        <v>264 VL</v>
      </c>
      <c r="L1786" s="23">
        <f ca="1">NETWORKDAYS(LeaveTracker[[#This Row],[Start Date]],LeaveTracker[[#This Row],[End Date]],lstHolidays)</f>
        <v>264</v>
      </c>
      <c r="M1786" s="27"/>
    </row>
    <row r="1787" spans="1:13" ht="30" customHeight="1" x14ac:dyDescent="0.3">
      <c r="A1787" s="27">
        <v>322</v>
      </c>
      <c r="B1787" s="31">
        <v>43893</v>
      </c>
      <c r="C1787" s="31">
        <v>43803</v>
      </c>
      <c r="D1787" s="20" t="s">
        <v>857</v>
      </c>
      <c r="E1787" s="66" t="str">
        <f>IF(ISBLANK(LeaveTracker[[#This Row],[Employee Name]]),"-----",VLOOKUP(LeaveTracker[[#This Row],[Employee Name]],'List of Employees'!$B$4:$H$767,7))</f>
        <v>ACCOUNTING</v>
      </c>
      <c r="F1787" s="66" t="str">
        <f>IF(ISBLANK(LeaveTracker[[#This Row],[Employee Name]]),"-----",VLOOKUP(LeaveTracker[[#This Row],[Employee Name]],'List of Employees'!$B$4:$H$767,6))</f>
        <v>PERMANENT</v>
      </c>
      <c r="G1787" s="21">
        <v>43788</v>
      </c>
      <c r="H1787" s="24">
        <v>43789</v>
      </c>
      <c r="I1787" s="20" t="s">
        <v>81</v>
      </c>
      <c r="K1787" s="50" t="str">
        <f ca="1">LeaveTracker[[#This Row],[Days]]&amp;" "&amp;LeaveTracker[[#This Row],[Type of Leave]]</f>
        <v>2 SL</v>
      </c>
      <c r="L1787" s="23">
        <f ca="1">NETWORKDAYS(LeaveTracker[[#This Row],[Start Date]],LeaveTracker[[#This Row],[End Date]],lstHolidays)</f>
        <v>2</v>
      </c>
      <c r="M1787" s="27"/>
    </row>
    <row r="1788" spans="1:13" ht="30" customHeight="1" x14ac:dyDescent="0.3">
      <c r="A1788" s="27">
        <v>323</v>
      </c>
      <c r="B1788" s="31">
        <v>43893</v>
      </c>
      <c r="C1788" s="31">
        <v>43775</v>
      </c>
      <c r="D1788" s="20" t="s">
        <v>857</v>
      </c>
      <c r="E1788" s="66" t="str">
        <f>IF(ISBLANK(LeaveTracker[[#This Row],[Employee Name]]),"-----",VLOOKUP(LeaveTracker[[#This Row],[Employee Name]],'List of Employees'!$B$4:$H$767,7))</f>
        <v>ACCOUNTING</v>
      </c>
      <c r="F1788" s="66" t="str">
        <f>IF(ISBLANK(LeaveTracker[[#This Row],[Employee Name]]),"-----",VLOOKUP(LeaveTracker[[#This Row],[Employee Name]],'List of Employees'!$B$4:$H$767,6))</f>
        <v>PERMANENT</v>
      </c>
      <c r="G1788" s="24">
        <v>43769</v>
      </c>
      <c r="H1788" s="24">
        <v>43769</v>
      </c>
      <c r="I1788" s="20" t="s">
        <v>81</v>
      </c>
      <c r="K1788" s="50" t="str">
        <f ca="1">LeaveTracker[[#This Row],[Days]]&amp;" "&amp;LeaveTracker[[#This Row],[Type of Leave]]</f>
        <v>1 SL</v>
      </c>
      <c r="L1788" s="23">
        <f ca="1">NETWORKDAYS(LeaveTracker[[#This Row],[Start Date]],LeaveTracker[[#This Row],[End Date]],lstHolidays)</f>
        <v>1</v>
      </c>
      <c r="M1788" s="27"/>
    </row>
    <row r="1789" spans="1:13" ht="30" customHeight="1" x14ac:dyDescent="0.3">
      <c r="A1789" s="27">
        <v>324</v>
      </c>
      <c r="B1789" s="31">
        <v>43893</v>
      </c>
      <c r="C1789" s="31">
        <v>43798</v>
      </c>
      <c r="D1789" s="19" t="s">
        <v>512</v>
      </c>
      <c r="E1789" s="66" t="str">
        <f>IF(ISBLANK(LeaveTracker[[#This Row],[Employee Name]]),"-----",VLOOKUP(LeaveTracker[[#This Row],[Employee Name]],'List of Employees'!$B$4:$H$767,7))</f>
        <v>ACCOUNTING</v>
      </c>
      <c r="F1789" s="66" t="str">
        <f>IF(ISBLANK(LeaveTracker[[#This Row],[Employee Name]]),"-----",VLOOKUP(LeaveTracker[[#This Row],[Employee Name]],'List of Employees'!$B$4:$H$767,6))</f>
        <v>PERMANENT</v>
      </c>
      <c r="G1789" s="24">
        <v>43794</v>
      </c>
      <c r="H1789" s="24">
        <v>43795</v>
      </c>
      <c r="I1789" s="20" t="s">
        <v>81</v>
      </c>
      <c r="K1789" s="50" t="str">
        <f ca="1">LeaveTracker[[#This Row],[Days]]&amp;" "&amp;LeaveTracker[[#This Row],[Type of Leave]]</f>
        <v>2 SL</v>
      </c>
      <c r="L1789" s="23">
        <f ca="1">NETWORKDAYS(LeaveTracker[[#This Row],[Start Date]],LeaveTracker[[#This Row],[End Date]],lstHolidays)</f>
        <v>2</v>
      </c>
      <c r="M1789" s="27"/>
    </row>
    <row r="1790" spans="1:13" ht="30" customHeight="1" x14ac:dyDescent="0.3">
      <c r="A1790" s="27">
        <v>325</v>
      </c>
      <c r="B1790" s="31">
        <v>43893</v>
      </c>
      <c r="C1790" s="31">
        <v>43797</v>
      </c>
      <c r="D1790" s="19" t="s">
        <v>518</v>
      </c>
      <c r="E1790" s="66" t="str">
        <f>IF(ISBLANK(LeaveTracker[[#This Row],[Employee Name]]),"-----",VLOOKUP(LeaveTracker[[#This Row],[Employee Name]],'List of Employees'!$B$4:$H$767,7))</f>
        <v>ACCOUNTING</v>
      </c>
      <c r="F1790" s="66" t="str">
        <f>IF(ISBLANK(LeaveTracker[[#This Row],[Employee Name]]),"-----",VLOOKUP(LeaveTracker[[#This Row],[Employee Name]],'List of Employees'!$B$4:$H$767,6))</f>
        <v>PERMANENT</v>
      </c>
      <c r="G1790" s="24">
        <v>43809</v>
      </c>
      <c r="H1790" s="24">
        <v>43809</v>
      </c>
      <c r="I1790" s="20" t="s">
        <v>82</v>
      </c>
      <c r="K1790" s="50" t="str">
        <f ca="1">LeaveTracker[[#This Row],[Days]]&amp;" "&amp;LeaveTracker[[#This Row],[Type of Leave]]</f>
        <v>1 VL</v>
      </c>
      <c r="L1790" s="23">
        <f ca="1">NETWORKDAYS(LeaveTracker[[#This Row],[Start Date]],LeaveTracker[[#This Row],[End Date]],lstHolidays)</f>
        <v>1</v>
      </c>
      <c r="M1790" s="27"/>
    </row>
    <row r="1791" spans="1:13" ht="30" customHeight="1" x14ac:dyDescent="0.3">
      <c r="A1791" s="27">
        <v>325</v>
      </c>
      <c r="B1791" s="31">
        <v>43893</v>
      </c>
      <c r="C1791" s="31">
        <v>43797</v>
      </c>
      <c r="D1791" s="19" t="s">
        <v>518</v>
      </c>
      <c r="E1791" s="66" t="str">
        <f>IF(ISBLANK(LeaveTracker[[#This Row],[Employee Name]]),"-----",VLOOKUP(LeaveTracker[[#This Row],[Employee Name]],'List of Employees'!$B$4:$H$767,7))</f>
        <v>ACCOUNTING</v>
      </c>
      <c r="F1791" s="66" t="str">
        <f>IF(ISBLANK(LeaveTracker[[#This Row],[Employee Name]]),"-----",VLOOKUP(LeaveTracker[[#This Row],[Employee Name]],'List of Employees'!$B$4:$H$767,6))</f>
        <v>PERMANENT</v>
      </c>
      <c r="G1791" s="24">
        <v>43826</v>
      </c>
      <c r="H1791" s="24">
        <v>43826</v>
      </c>
      <c r="I1791" s="20" t="s">
        <v>82</v>
      </c>
      <c r="K1791" s="50" t="str">
        <f ca="1">LeaveTracker[[#This Row],[Days]]&amp;" "&amp;LeaveTracker[[#This Row],[Type of Leave]]</f>
        <v>1 VL</v>
      </c>
      <c r="L1791" s="23">
        <f ca="1">NETWORKDAYS(LeaveTracker[[#This Row],[Start Date]],LeaveTracker[[#This Row],[End Date]],lstHolidays)</f>
        <v>1</v>
      </c>
      <c r="M1791" s="27"/>
    </row>
    <row r="1792" spans="1:13" ht="30" customHeight="1" x14ac:dyDescent="0.3">
      <c r="A1792" s="27">
        <v>326</v>
      </c>
      <c r="B1792" s="31">
        <v>43893</v>
      </c>
      <c r="C1792" s="31">
        <v>43796</v>
      </c>
      <c r="D1792" s="19" t="s">
        <v>518</v>
      </c>
      <c r="E1792" s="66" t="str">
        <f>IF(ISBLANK(LeaveTracker[[#This Row],[Employee Name]]),"-----",VLOOKUP(LeaveTracker[[#This Row],[Employee Name]],'List of Employees'!$B$4:$H$767,7))</f>
        <v>ACCOUNTING</v>
      </c>
      <c r="F1792" s="66" t="str">
        <f>IF(ISBLANK(LeaveTracker[[#This Row],[Employee Name]]),"-----",VLOOKUP(LeaveTracker[[#This Row],[Employee Name]],'List of Employees'!$B$4:$H$767,6))</f>
        <v>PERMANENT</v>
      </c>
      <c r="G1792" s="24">
        <v>43794</v>
      </c>
      <c r="H1792" s="24">
        <v>43794</v>
      </c>
      <c r="I1792" s="20" t="s">
        <v>81</v>
      </c>
      <c r="K1792" s="50" t="str">
        <f ca="1">LeaveTracker[[#This Row],[Days]]&amp;" "&amp;LeaveTracker[[#This Row],[Type of Leave]]</f>
        <v>1 SL</v>
      </c>
      <c r="L1792" s="23">
        <f ca="1">NETWORKDAYS(LeaveTracker[[#This Row],[Start Date]],LeaveTracker[[#This Row],[End Date]],lstHolidays)</f>
        <v>1</v>
      </c>
      <c r="M1792" s="27"/>
    </row>
    <row r="1793" spans="1:13" ht="30" customHeight="1" x14ac:dyDescent="0.3">
      <c r="A1793" s="27">
        <v>327</v>
      </c>
      <c r="B1793" s="31">
        <v>43893</v>
      </c>
      <c r="C1793" s="31">
        <v>43797</v>
      </c>
      <c r="D1793" s="19" t="s">
        <v>505</v>
      </c>
      <c r="E1793" s="66" t="str">
        <f>IF(ISBLANK(LeaveTracker[[#This Row],[Employee Name]]),"-----",VLOOKUP(LeaveTracker[[#This Row],[Employee Name]],'List of Employees'!$B$4:$H$767,7))</f>
        <v>ACCOUNTING</v>
      </c>
      <c r="F1793" s="66" t="str">
        <f>IF(ISBLANK(LeaveTracker[[#This Row],[Employee Name]]),"-----",VLOOKUP(LeaveTracker[[#This Row],[Employee Name]],'List of Employees'!$B$4:$H$767,6))</f>
        <v>PERMANENT</v>
      </c>
      <c r="G1793" s="24">
        <v>43777</v>
      </c>
      <c r="H1793" s="24">
        <v>43777</v>
      </c>
      <c r="I1793" s="20" t="s">
        <v>81</v>
      </c>
      <c r="K1793" s="50" t="str">
        <f ca="1">LeaveTracker[[#This Row],[Days]]&amp;" "&amp;LeaveTracker[[#This Row],[Type of Leave]]</f>
        <v>1 SL</v>
      </c>
      <c r="L1793" s="23">
        <f ca="1">NETWORKDAYS(LeaveTracker[[#This Row],[Start Date]],LeaveTracker[[#This Row],[End Date]],lstHolidays)</f>
        <v>1</v>
      </c>
      <c r="M1793" s="27"/>
    </row>
    <row r="1794" spans="1:13" ht="30" customHeight="1" x14ac:dyDescent="0.3">
      <c r="A1794" s="27">
        <v>327</v>
      </c>
      <c r="B1794" s="31">
        <v>43893</v>
      </c>
      <c r="C1794" s="31">
        <v>43797</v>
      </c>
      <c r="D1794" s="20" t="s">
        <v>505</v>
      </c>
      <c r="E1794" s="66" t="str">
        <f>IF(ISBLANK(LeaveTracker[[#This Row],[Employee Name]]),"-----",VLOOKUP(LeaveTracker[[#This Row],[Employee Name]],'List of Employees'!$B$4:$H$767,7))</f>
        <v>ACCOUNTING</v>
      </c>
      <c r="F1794" s="66" t="str">
        <f>IF(ISBLANK(LeaveTracker[[#This Row],[Employee Name]]),"-----",VLOOKUP(LeaveTracker[[#This Row],[Employee Name]],'List of Employees'!$B$4:$H$767,6))</f>
        <v>PERMANENT</v>
      </c>
      <c r="G1794" s="24">
        <v>43787</v>
      </c>
      <c r="H1794" s="24">
        <v>43787</v>
      </c>
      <c r="I1794" s="20" t="s">
        <v>81</v>
      </c>
      <c r="K1794" s="50" t="str">
        <f ca="1">LeaveTracker[[#This Row],[Days]]&amp;" "&amp;LeaveTracker[[#This Row],[Type of Leave]]</f>
        <v>1 SL</v>
      </c>
      <c r="L1794" s="23">
        <f ca="1">NETWORKDAYS(LeaveTracker[[#This Row],[Start Date]],LeaveTracker[[#This Row],[End Date]],lstHolidays)</f>
        <v>1</v>
      </c>
      <c r="M1794" s="27"/>
    </row>
    <row r="1795" spans="1:13" ht="30" customHeight="1" x14ac:dyDescent="0.3">
      <c r="A1795" s="27">
        <v>328</v>
      </c>
      <c r="B1795" s="31">
        <v>43893</v>
      </c>
      <c r="C1795" s="31">
        <v>43783</v>
      </c>
      <c r="D1795" s="19" t="s">
        <v>508</v>
      </c>
      <c r="E1795" s="66" t="str">
        <f>IF(ISBLANK(LeaveTracker[[#This Row],[Employee Name]]),"-----",VLOOKUP(LeaveTracker[[#This Row],[Employee Name]],'List of Employees'!$B$4:$H$767,7))</f>
        <v>ACCOUNTING</v>
      </c>
      <c r="F1795" s="66" t="str">
        <f>IF(ISBLANK(LeaveTracker[[#This Row],[Employee Name]]),"-----",VLOOKUP(LeaveTracker[[#This Row],[Employee Name]],'List of Employees'!$B$4:$H$767,6))</f>
        <v>PERMANENT</v>
      </c>
      <c r="G1795" s="24">
        <v>43791</v>
      </c>
      <c r="H1795" s="24">
        <v>43791</v>
      </c>
      <c r="I1795" s="20" t="s">
        <v>82</v>
      </c>
      <c r="K1795" s="50" t="str">
        <f ca="1">LeaveTracker[[#This Row],[Days]]&amp;" "&amp;LeaveTracker[[#This Row],[Type of Leave]]</f>
        <v>1 VL</v>
      </c>
      <c r="L1795" s="23">
        <f ca="1">NETWORKDAYS(LeaveTracker[[#This Row],[Start Date]],LeaveTracker[[#This Row],[End Date]],lstHolidays)</f>
        <v>1</v>
      </c>
      <c r="M1795" s="27"/>
    </row>
    <row r="1796" spans="1:13" ht="30" customHeight="1" x14ac:dyDescent="0.3">
      <c r="A1796" s="27">
        <v>329</v>
      </c>
      <c r="B1796" s="31">
        <v>43893</v>
      </c>
      <c r="C1796" s="31">
        <v>43801</v>
      </c>
      <c r="D1796" s="19" t="s">
        <v>860</v>
      </c>
      <c r="E1796" s="66" t="str">
        <f>IF(ISBLANK(LeaveTracker[[#This Row],[Employee Name]]),"-----",VLOOKUP(LeaveTracker[[#This Row],[Employee Name]],'List of Employees'!$B$4:$H$767,7))</f>
        <v>ACCOUNTING</v>
      </c>
      <c r="F1796" s="66" t="str">
        <f>IF(ISBLANK(LeaveTracker[[#This Row],[Employee Name]]),"-----",VLOOKUP(LeaveTracker[[#This Row],[Employee Name]],'List of Employees'!$B$4:$H$767,6))</f>
        <v>PERMANENT</v>
      </c>
      <c r="G1796" s="24">
        <v>43798</v>
      </c>
      <c r="H1796" s="24">
        <v>43798</v>
      </c>
      <c r="I1796" s="20" t="s">
        <v>81</v>
      </c>
      <c r="K1796" s="50" t="str">
        <f ca="1">LeaveTracker[[#This Row],[Days]]&amp;" "&amp;LeaveTracker[[#This Row],[Type of Leave]]</f>
        <v>1 SL</v>
      </c>
      <c r="L1796" s="23">
        <f ca="1">NETWORKDAYS(LeaveTracker[[#This Row],[Start Date]],LeaveTracker[[#This Row],[End Date]],lstHolidays)</f>
        <v>1</v>
      </c>
      <c r="M1796" s="27"/>
    </row>
    <row r="1797" spans="1:13" ht="30" customHeight="1" x14ac:dyDescent="0.3">
      <c r="A1797" s="27">
        <v>330</v>
      </c>
      <c r="B1797" s="31">
        <v>43893</v>
      </c>
      <c r="C1797" s="31">
        <v>43794</v>
      </c>
      <c r="D1797" s="19" t="s">
        <v>860</v>
      </c>
      <c r="E1797" s="66" t="str">
        <f>IF(ISBLANK(LeaveTracker[[#This Row],[Employee Name]]),"-----",VLOOKUP(LeaveTracker[[#This Row],[Employee Name]],'List of Employees'!$B$4:$H$767,7))</f>
        <v>ACCOUNTING</v>
      </c>
      <c r="F1797" s="66" t="str">
        <f>IF(ISBLANK(LeaveTracker[[#This Row],[Employee Name]]),"-----",VLOOKUP(LeaveTracker[[#This Row],[Employee Name]],'List of Employees'!$B$4:$H$767,6))</f>
        <v>PERMANENT</v>
      </c>
      <c r="G1797" s="24">
        <v>43791</v>
      </c>
      <c r="H1797" s="24">
        <v>43791</v>
      </c>
      <c r="I1797" s="20" t="s">
        <v>81</v>
      </c>
      <c r="K1797" s="50" t="str">
        <f ca="1">LeaveTracker[[#This Row],[Days]]&amp;" "&amp;LeaveTracker[[#This Row],[Type of Leave]]</f>
        <v>1 SL</v>
      </c>
      <c r="L1797" s="23">
        <f ca="1">NETWORKDAYS(LeaveTracker[[#This Row],[Start Date]],LeaveTracker[[#This Row],[End Date]],lstHolidays)</f>
        <v>1</v>
      </c>
      <c r="M1797" s="27"/>
    </row>
    <row r="1798" spans="1:13" ht="30" customHeight="1" x14ac:dyDescent="0.3">
      <c r="A1798" s="27">
        <v>331</v>
      </c>
      <c r="B1798" s="31">
        <v>43893</v>
      </c>
      <c r="C1798" s="31">
        <v>43804</v>
      </c>
      <c r="D1798" s="19" t="s">
        <v>865</v>
      </c>
      <c r="E1798" s="66" t="str">
        <f>IF(ISBLANK(LeaveTracker[[#This Row],[Employee Name]]),"-----",VLOOKUP(LeaveTracker[[#This Row],[Employee Name]],'List of Employees'!$B$4:$H$767,7))</f>
        <v>ACCOUNTING</v>
      </c>
      <c r="F1798" s="66" t="str">
        <f>IF(ISBLANK(LeaveTracker[[#This Row],[Employee Name]]),"-----",VLOOKUP(LeaveTracker[[#This Row],[Employee Name]],'List of Employees'!$B$4:$H$767,6))</f>
        <v>PERMANENT</v>
      </c>
      <c r="G1798" s="24">
        <v>43817</v>
      </c>
      <c r="H1798" s="24">
        <v>43818</v>
      </c>
      <c r="I1798" s="20" t="s">
        <v>82</v>
      </c>
      <c r="K1798" s="50" t="str">
        <f ca="1">LeaveTracker[[#This Row],[Days]]&amp;" "&amp;LeaveTracker[[#This Row],[Type of Leave]]</f>
        <v>2 VL</v>
      </c>
      <c r="L1798" s="23">
        <f ca="1">NETWORKDAYS(LeaveTracker[[#This Row],[Start Date]],LeaveTracker[[#This Row],[End Date]],lstHolidays)</f>
        <v>2</v>
      </c>
      <c r="M1798" s="27"/>
    </row>
    <row r="1799" spans="1:13" ht="30" customHeight="1" x14ac:dyDescent="0.3">
      <c r="A1799" s="27">
        <v>332</v>
      </c>
      <c r="B1799" s="31">
        <v>43893</v>
      </c>
      <c r="C1799" s="31">
        <v>43805</v>
      </c>
      <c r="D1799" s="19" t="s">
        <v>865</v>
      </c>
      <c r="E1799" s="66" t="str">
        <f>IF(ISBLANK(LeaveTracker[[#This Row],[Employee Name]]),"-----",VLOOKUP(LeaveTracker[[#This Row],[Employee Name]],'List of Employees'!$B$4:$H$767,7))</f>
        <v>ACCOUNTING</v>
      </c>
      <c r="F1799" s="66" t="str">
        <f>IF(ISBLANK(LeaveTracker[[#This Row],[Employee Name]]),"-----",VLOOKUP(LeaveTracker[[#This Row],[Employee Name]],'List of Employees'!$B$4:$H$767,6))</f>
        <v>PERMANENT</v>
      </c>
      <c r="G1799" s="24">
        <v>43811</v>
      </c>
      <c r="H1799" s="24">
        <v>43811</v>
      </c>
      <c r="I1799" s="20" t="s">
        <v>82</v>
      </c>
      <c r="K1799" s="50" t="str">
        <f ca="1">LeaveTracker[[#This Row],[Days]]&amp;" "&amp;LeaveTracker[[#This Row],[Type of Leave]]</f>
        <v>1 VL</v>
      </c>
      <c r="L1799" s="23">
        <f ca="1">NETWORKDAYS(LeaveTracker[[#This Row],[Start Date]],LeaveTracker[[#This Row],[End Date]],lstHolidays)</f>
        <v>1</v>
      </c>
      <c r="M1799" s="27"/>
    </row>
    <row r="1800" spans="1:13" ht="30" customHeight="1" x14ac:dyDescent="0.3">
      <c r="A1800" s="27">
        <v>333</v>
      </c>
      <c r="B1800" s="31">
        <v>43893</v>
      </c>
      <c r="C1800" s="31">
        <v>43789</v>
      </c>
      <c r="D1800" s="19" t="s">
        <v>865</v>
      </c>
      <c r="E1800" s="66" t="str">
        <f>IF(ISBLANK(LeaveTracker[[#This Row],[Employee Name]]),"-----",VLOOKUP(LeaveTracker[[#This Row],[Employee Name]],'List of Employees'!$B$4:$H$767,7))</f>
        <v>ACCOUNTING</v>
      </c>
      <c r="F1800" s="66" t="str">
        <f>IF(ISBLANK(LeaveTracker[[#This Row],[Employee Name]]),"-----",VLOOKUP(LeaveTracker[[#This Row],[Employee Name]],'List of Employees'!$B$4:$H$767,6))</f>
        <v>PERMANENT</v>
      </c>
      <c r="G1800" s="24">
        <v>43783</v>
      </c>
      <c r="H1800" s="24">
        <v>43784</v>
      </c>
      <c r="I1800" s="20" t="s">
        <v>81</v>
      </c>
      <c r="K1800" s="50" t="str">
        <f ca="1">LeaveTracker[[#This Row],[Days]]&amp;" "&amp;LeaveTracker[[#This Row],[Type of Leave]]</f>
        <v>2 SL</v>
      </c>
      <c r="L1800" s="23">
        <f ca="1">NETWORKDAYS(LeaveTracker[[#This Row],[Start Date]],LeaveTracker[[#This Row],[End Date]],lstHolidays)</f>
        <v>2</v>
      </c>
      <c r="M1800" s="27"/>
    </row>
    <row r="1801" spans="1:13" ht="30" customHeight="1" x14ac:dyDescent="0.3">
      <c r="A1801" s="27">
        <v>334</v>
      </c>
      <c r="B1801" s="31">
        <v>43893</v>
      </c>
      <c r="C1801" s="31">
        <v>43816</v>
      </c>
      <c r="D1801" s="19" t="s">
        <v>868</v>
      </c>
      <c r="E1801" s="66" t="str">
        <f>IF(ISBLANK(LeaveTracker[[#This Row],[Employee Name]]),"-----",VLOOKUP(LeaveTracker[[#This Row],[Employee Name]],'List of Employees'!$B$4:$H$767,7))</f>
        <v>ACCOUNTING</v>
      </c>
      <c r="F1801" s="66" t="str">
        <f>IF(ISBLANK(LeaveTracker[[#This Row],[Employee Name]]),"-----",VLOOKUP(LeaveTracker[[#This Row],[Employee Name]],'List of Employees'!$B$4:$H$767,6))</f>
        <v>PERMANENT</v>
      </c>
      <c r="G1801" s="24">
        <v>43819</v>
      </c>
      <c r="H1801" s="24">
        <v>43819</v>
      </c>
      <c r="I1801" s="20" t="s">
        <v>297</v>
      </c>
      <c r="J1801" s="42" t="s">
        <v>105</v>
      </c>
      <c r="K1801" s="50" t="str">
        <f ca="1">LeaveTracker[[#This Row],[Days]]&amp;" "&amp;LeaveTracker[[#This Row],[Type of Leave]]</f>
        <v>1 OTHER</v>
      </c>
      <c r="L1801" s="23">
        <f ca="1">NETWORKDAYS(LeaveTracker[[#This Row],[Start Date]],LeaveTracker[[#This Row],[End Date]],lstHolidays)</f>
        <v>1</v>
      </c>
      <c r="M1801" s="27"/>
    </row>
    <row r="1802" spans="1:13" ht="30" customHeight="1" x14ac:dyDescent="0.3">
      <c r="A1802" s="27">
        <v>334</v>
      </c>
      <c r="B1802" s="31">
        <v>43893</v>
      </c>
      <c r="C1802" s="31">
        <v>43816</v>
      </c>
      <c r="D1802" s="19" t="s">
        <v>868</v>
      </c>
      <c r="E1802" s="66" t="str">
        <f>IF(ISBLANK(LeaveTracker[[#This Row],[Employee Name]]),"-----",VLOOKUP(LeaveTracker[[#This Row],[Employee Name]],'List of Employees'!$B$4:$H$767,7))</f>
        <v>ACCOUNTING</v>
      </c>
      <c r="F1802" s="66" t="str">
        <f>IF(ISBLANK(LeaveTracker[[#This Row],[Employee Name]]),"-----",VLOOKUP(LeaveTracker[[#This Row],[Employee Name]],'List of Employees'!$B$4:$H$767,6))</f>
        <v>PERMANENT</v>
      </c>
      <c r="G1802" s="24">
        <v>43825</v>
      </c>
      <c r="H1802" s="24">
        <v>43825</v>
      </c>
      <c r="I1802" s="20" t="s">
        <v>297</v>
      </c>
      <c r="J1802" s="42" t="s">
        <v>105</v>
      </c>
      <c r="K1802" s="50" t="str">
        <f ca="1">LeaveTracker[[#This Row],[Days]]&amp;" "&amp;LeaveTracker[[#This Row],[Type of Leave]]</f>
        <v>1 OTHER</v>
      </c>
      <c r="L1802" s="23">
        <f ca="1">NETWORKDAYS(LeaveTracker[[#This Row],[Start Date]],LeaveTracker[[#This Row],[End Date]],lstHolidays)</f>
        <v>1</v>
      </c>
      <c r="M1802" s="27"/>
    </row>
    <row r="1803" spans="1:13" ht="30" customHeight="1" x14ac:dyDescent="0.3">
      <c r="A1803" s="27">
        <v>335</v>
      </c>
      <c r="B1803" s="31">
        <v>43893</v>
      </c>
      <c r="C1803" s="31">
        <v>43797</v>
      </c>
      <c r="D1803" s="19" t="s">
        <v>868</v>
      </c>
      <c r="E1803" s="66" t="str">
        <f>IF(ISBLANK(LeaveTracker[[#This Row],[Employee Name]]),"-----",VLOOKUP(LeaveTracker[[#This Row],[Employee Name]],'List of Employees'!$B$4:$H$767,7))</f>
        <v>ACCOUNTING</v>
      </c>
      <c r="F1803" s="66" t="str">
        <f>IF(ISBLANK(LeaveTracker[[#This Row],[Employee Name]]),"-----",VLOOKUP(LeaveTracker[[#This Row],[Employee Name]],'List of Employees'!$B$4:$H$767,6))</f>
        <v>PERMANENT</v>
      </c>
      <c r="G1803" s="24">
        <v>43796</v>
      </c>
      <c r="H1803" s="24">
        <v>43796</v>
      </c>
      <c r="I1803" s="20" t="s">
        <v>81</v>
      </c>
      <c r="K1803" s="50" t="str">
        <f ca="1">LeaveTracker[[#This Row],[Days]]&amp;" "&amp;LeaveTracker[[#This Row],[Type of Leave]]</f>
        <v>1 SL</v>
      </c>
      <c r="L1803" s="23">
        <f ca="1">NETWORKDAYS(LeaveTracker[[#This Row],[Start Date]],LeaveTracker[[#This Row],[End Date]],lstHolidays)</f>
        <v>1</v>
      </c>
      <c r="M1803" s="27"/>
    </row>
    <row r="1804" spans="1:13" ht="30" customHeight="1" x14ac:dyDescent="0.3">
      <c r="A1804" s="27">
        <v>336</v>
      </c>
      <c r="B1804" s="31">
        <v>43893</v>
      </c>
      <c r="C1804" s="31">
        <v>43789</v>
      </c>
      <c r="D1804" s="19" t="s">
        <v>868</v>
      </c>
      <c r="E1804" s="66" t="str">
        <f>IF(ISBLANK(LeaveTracker[[#This Row],[Employee Name]]),"-----",VLOOKUP(LeaveTracker[[#This Row],[Employee Name]],'List of Employees'!$B$4:$H$767,7))</f>
        <v>ACCOUNTING</v>
      </c>
      <c r="F1804" s="66" t="str">
        <f>IF(ISBLANK(LeaveTracker[[#This Row],[Employee Name]]),"-----",VLOOKUP(LeaveTracker[[#This Row],[Employee Name]],'List of Employees'!$B$4:$H$767,6))</f>
        <v>PERMANENT</v>
      </c>
      <c r="G1804" s="24">
        <v>43776</v>
      </c>
      <c r="H1804" s="24">
        <v>43776</v>
      </c>
      <c r="I1804" s="20" t="s">
        <v>81</v>
      </c>
      <c r="K1804" s="50" t="str">
        <f ca="1">LeaveTracker[[#This Row],[Days]]&amp;" "&amp;LeaveTracker[[#This Row],[Type of Leave]]</f>
        <v>1 SL</v>
      </c>
      <c r="L1804" s="23">
        <f ca="1">NETWORKDAYS(LeaveTracker[[#This Row],[Start Date]],LeaveTracker[[#This Row],[End Date]],lstHolidays)</f>
        <v>1</v>
      </c>
      <c r="M1804" s="27"/>
    </row>
    <row r="1805" spans="1:13" ht="30" customHeight="1" x14ac:dyDescent="0.3">
      <c r="A1805" s="27">
        <v>336</v>
      </c>
      <c r="B1805" s="31">
        <v>43893</v>
      </c>
      <c r="C1805" s="31">
        <v>43789</v>
      </c>
      <c r="D1805" s="19" t="s">
        <v>868</v>
      </c>
      <c r="E1805" s="66" t="str">
        <f>IF(ISBLANK(LeaveTracker[[#This Row],[Employee Name]]),"-----",VLOOKUP(LeaveTracker[[#This Row],[Employee Name]],'List of Employees'!$B$4:$H$767,7))</f>
        <v>ACCOUNTING</v>
      </c>
      <c r="F1805" s="66" t="str">
        <f>IF(ISBLANK(LeaveTracker[[#This Row],[Employee Name]]),"-----",VLOOKUP(LeaveTracker[[#This Row],[Employee Name]],'List of Employees'!$B$4:$H$767,6))</f>
        <v>PERMANENT</v>
      </c>
      <c r="G1805" s="24">
        <v>43781</v>
      </c>
      <c r="H1805" s="24">
        <v>43781</v>
      </c>
      <c r="I1805" s="20" t="s">
        <v>81</v>
      </c>
      <c r="K1805" s="50" t="str">
        <f ca="1">LeaveTracker[[#This Row],[Days]]&amp;" "&amp;LeaveTracker[[#This Row],[Type of Leave]]</f>
        <v>1 SL</v>
      </c>
      <c r="L1805" s="23">
        <f ca="1">NETWORKDAYS(LeaveTracker[[#This Row],[Start Date]],LeaveTracker[[#This Row],[End Date]],lstHolidays)</f>
        <v>1</v>
      </c>
      <c r="M1805" s="27"/>
    </row>
    <row r="1806" spans="1:13" ht="30" customHeight="1" x14ac:dyDescent="0.3">
      <c r="A1806" s="27">
        <v>336</v>
      </c>
      <c r="B1806" s="31">
        <v>43893</v>
      </c>
      <c r="C1806" s="31">
        <v>43789</v>
      </c>
      <c r="D1806" s="19" t="s">
        <v>868</v>
      </c>
      <c r="E1806" s="66" t="str">
        <f>IF(ISBLANK(LeaveTracker[[#This Row],[Employee Name]]),"-----",VLOOKUP(LeaveTracker[[#This Row],[Employee Name]],'List of Employees'!$B$4:$H$767,7))</f>
        <v>ACCOUNTING</v>
      </c>
      <c r="F1806" s="66" t="str">
        <f>IF(ISBLANK(LeaveTracker[[#This Row],[Employee Name]]),"-----",VLOOKUP(LeaveTracker[[#This Row],[Employee Name]],'List of Employees'!$B$4:$H$767,6))</f>
        <v>PERMANENT</v>
      </c>
      <c r="G1806" s="24">
        <v>43787</v>
      </c>
      <c r="H1806" s="24">
        <v>43788</v>
      </c>
      <c r="I1806" s="20" t="s">
        <v>81</v>
      </c>
      <c r="K1806" s="50" t="str">
        <f ca="1">LeaveTracker[[#This Row],[Days]]&amp;" "&amp;LeaveTracker[[#This Row],[Type of Leave]]</f>
        <v>2 SL</v>
      </c>
      <c r="L1806" s="23">
        <f ca="1">NETWORKDAYS(LeaveTracker[[#This Row],[Start Date]],LeaveTracker[[#This Row],[End Date]],lstHolidays)</f>
        <v>2</v>
      </c>
      <c r="M1806" s="27"/>
    </row>
    <row r="1807" spans="1:13" ht="30" customHeight="1" x14ac:dyDescent="0.3">
      <c r="A1807" s="27">
        <v>337</v>
      </c>
      <c r="B1807" s="31">
        <v>43893</v>
      </c>
      <c r="C1807" s="31">
        <v>43467</v>
      </c>
      <c r="D1807" s="19" t="s">
        <v>773</v>
      </c>
      <c r="E1807" s="66" t="str">
        <f>IF(ISBLANK(LeaveTracker[[#This Row],[Employee Name]]),"-----",VLOOKUP(LeaveTracker[[#This Row],[Employee Name]],'List of Employees'!$B$4:$H$767,7))</f>
        <v>GSO</v>
      </c>
      <c r="F1807" s="66" t="str">
        <f>IF(ISBLANK(LeaveTracker[[#This Row],[Employee Name]]),"-----",VLOOKUP(LeaveTracker[[#This Row],[Employee Name]],'List of Employees'!$B$4:$H$767,6))</f>
        <v>PERMANENT</v>
      </c>
      <c r="G1807" s="24">
        <v>43819</v>
      </c>
      <c r="H1807" s="24">
        <v>43819</v>
      </c>
      <c r="I1807" s="20" t="s">
        <v>81</v>
      </c>
      <c r="K1807" s="50" t="str">
        <f ca="1">LeaveTracker[[#This Row],[Days]]&amp;" "&amp;LeaveTracker[[#This Row],[Type of Leave]]</f>
        <v>1 SL</v>
      </c>
      <c r="L1807" s="23">
        <f ca="1">NETWORKDAYS(LeaveTracker[[#This Row],[Start Date]],LeaveTracker[[#This Row],[End Date]],lstHolidays)</f>
        <v>1</v>
      </c>
      <c r="M1807" s="27"/>
    </row>
    <row r="1808" spans="1:13" ht="30" customHeight="1" x14ac:dyDescent="0.3">
      <c r="A1808" s="27">
        <v>337</v>
      </c>
      <c r="B1808" s="31">
        <v>43893</v>
      </c>
      <c r="C1808" s="31">
        <v>43467</v>
      </c>
      <c r="D1808" s="19" t="s">
        <v>773</v>
      </c>
      <c r="E1808" s="66" t="str">
        <f>IF(ISBLANK(LeaveTracker[[#This Row],[Employee Name]]),"-----",VLOOKUP(LeaveTracker[[#This Row],[Employee Name]],'List of Employees'!$B$4:$H$767,7))</f>
        <v>GSO</v>
      </c>
      <c r="F1808" s="66" t="str">
        <f>IF(ISBLANK(LeaveTracker[[#This Row],[Employee Name]]),"-----",VLOOKUP(LeaveTracker[[#This Row],[Employee Name]],'List of Employees'!$B$4:$H$767,6))</f>
        <v>PERMANENT</v>
      </c>
      <c r="G1808" s="24">
        <v>43822</v>
      </c>
      <c r="H1808" s="24">
        <v>43822</v>
      </c>
      <c r="I1808" s="20" t="s">
        <v>81</v>
      </c>
      <c r="K1808" s="50" t="str">
        <f ca="1">LeaveTracker[[#This Row],[Days]]&amp;" "&amp;LeaveTracker[[#This Row],[Type of Leave]]</f>
        <v>1 SL</v>
      </c>
      <c r="L1808" s="23">
        <f ca="1">NETWORKDAYS(LeaveTracker[[#This Row],[Start Date]],LeaveTracker[[#This Row],[End Date]],lstHolidays)</f>
        <v>1</v>
      </c>
      <c r="M1808" s="27"/>
    </row>
    <row r="1809" spans="1:13" ht="30" customHeight="1" x14ac:dyDescent="0.3">
      <c r="A1809" s="27">
        <v>337</v>
      </c>
      <c r="B1809" s="31">
        <v>43893</v>
      </c>
      <c r="C1809" s="31">
        <v>43467</v>
      </c>
      <c r="D1809" s="19" t="s">
        <v>773</v>
      </c>
      <c r="E1809" s="66" t="str">
        <f>IF(ISBLANK(LeaveTracker[[#This Row],[Employee Name]]),"-----",VLOOKUP(LeaveTracker[[#This Row],[Employee Name]],'List of Employees'!$B$4:$H$767,7))</f>
        <v>GSO</v>
      </c>
      <c r="F1809" s="66" t="str">
        <f>IF(ISBLANK(LeaveTracker[[#This Row],[Employee Name]]),"-----",VLOOKUP(LeaveTracker[[#This Row],[Employee Name]],'List of Employees'!$B$4:$H$767,6))</f>
        <v>PERMANENT</v>
      </c>
      <c r="G1809" s="24">
        <v>43826</v>
      </c>
      <c r="H1809" s="24">
        <v>43826</v>
      </c>
      <c r="I1809" s="20" t="s">
        <v>81</v>
      </c>
      <c r="K1809" s="50" t="str">
        <f ca="1">LeaveTracker[[#This Row],[Days]]&amp;" "&amp;LeaveTracker[[#This Row],[Type of Leave]]</f>
        <v>1 SL</v>
      </c>
      <c r="L1809" s="23">
        <f ca="1">NETWORKDAYS(LeaveTracker[[#This Row],[Start Date]],LeaveTracker[[#This Row],[End Date]],lstHolidays)</f>
        <v>1</v>
      </c>
      <c r="M1809" s="27"/>
    </row>
    <row r="1810" spans="1:13" ht="30" customHeight="1" x14ac:dyDescent="0.3">
      <c r="A1810" s="27">
        <v>338</v>
      </c>
      <c r="B1810" s="31">
        <v>43893</v>
      </c>
      <c r="C1810" s="31">
        <v>43789</v>
      </c>
      <c r="D1810" s="19" t="s">
        <v>773</v>
      </c>
      <c r="E1810" s="66" t="str">
        <f>IF(ISBLANK(LeaveTracker[[#This Row],[Employee Name]]),"-----",VLOOKUP(LeaveTracker[[#This Row],[Employee Name]],'List of Employees'!$B$4:$H$767,7))</f>
        <v>GSO</v>
      </c>
      <c r="F1810" s="66" t="str">
        <f>IF(ISBLANK(LeaveTracker[[#This Row],[Employee Name]]),"-----",VLOOKUP(LeaveTracker[[#This Row],[Employee Name]],'List of Employees'!$B$4:$H$767,6))</f>
        <v>PERMANENT</v>
      </c>
      <c r="G1810" s="24">
        <v>43794</v>
      </c>
      <c r="H1810" s="24">
        <v>43794</v>
      </c>
      <c r="I1810" s="20" t="s">
        <v>81</v>
      </c>
      <c r="K1810" s="50" t="str">
        <f ca="1">LeaveTracker[[#This Row],[Days]]&amp;" "&amp;LeaveTracker[[#This Row],[Type of Leave]]</f>
        <v>1 SL</v>
      </c>
      <c r="L1810" s="23">
        <f ca="1">NETWORKDAYS(LeaveTracker[[#This Row],[Start Date]],LeaveTracker[[#This Row],[End Date]],lstHolidays)</f>
        <v>1</v>
      </c>
      <c r="M1810" s="27"/>
    </row>
    <row r="1811" spans="1:13" ht="30" customHeight="1" x14ac:dyDescent="0.3">
      <c r="A1811" s="27">
        <v>339</v>
      </c>
      <c r="B1811" s="31">
        <v>43893</v>
      </c>
      <c r="C1811" s="31">
        <v>43783</v>
      </c>
      <c r="D1811" s="19" t="s">
        <v>773</v>
      </c>
      <c r="E1811" s="66" t="str">
        <f>IF(ISBLANK(LeaveTracker[[#This Row],[Employee Name]]),"-----",VLOOKUP(LeaveTracker[[#This Row],[Employee Name]],'List of Employees'!$B$4:$H$767,7))</f>
        <v>GSO</v>
      </c>
      <c r="F1811" s="66" t="str">
        <f>IF(ISBLANK(LeaveTracker[[#This Row],[Employee Name]]),"-----",VLOOKUP(LeaveTracker[[#This Row],[Employee Name]],'List of Employees'!$B$4:$H$767,6))</f>
        <v>PERMANENT</v>
      </c>
      <c r="G1811" s="24">
        <v>43782</v>
      </c>
      <c r="H1811" s="24">
        <v>43782</v>
      </c>
      <c r="I1811" s="20" t="s">
        <v>81</v>
      </c>
      <c r="K1811" s="50" t="str">
        <f ca="1">LeaveTracker[[#This Row],[Days]]&amp;" "&amp;LeaveTracker[[#This Row],[Type of Leave]]</f>
        <v>1 SL</v>
      </c>
      <c r="L1811" s="23">
        <f ca="1">NETWORKDAYS(LeaveTracker[[#This Row],[Start Date]],LeaveTracker[[#This Row],[End Date]],lstHolidays)</f>
        <v>1</v>
      </c>
      <c r="M1811" s="27"/>
    </row>
    <row r="1812" spans="1:13" ht="30" customHeight="1" x14ac:dyDescent="0.3">
      <c r="A1812" s="27">
        <v>340</v>
      </c>
      <c r="B1812" s="31">
        <v>43893</v>
      </c>
      <c r="C1812" s="31">
        <v>43780</v>
      </c>
      <c r="D1812" s="19" t="s">
        <v>773</v>
      </c>
      <c r="E1812" s="66" t="str">
        <f>IF(ISBLANK(LeaveTracker[[#This Row],[Employee Name]]),"-----",VLOOKUP(LeaveTracker[[#This Row],[Employee Name]],'List of Employees'!$B$4:$H$767,7))</f>
        <v>GSO</v>
      </c>
      <c r="F1812" s="66" t="str">
        <f>IF(ISBLANK(LeaveTracker[[#This Row],[Employee Name]]),"-----",VLOOKUP(LeaveTracker[[#This Row],[Employee Name]],'List of Employees'!$B$4:$H$767,6))</f>
        <v>PERMANENT</v>
      </c>
      <c r="G1812" s="24">
        <v>43774</v>
      </c>
      <c r="H1812" s="24">
        <v>43774</v>
      </c>
      <c r="I1812" s="20" t="s">
        <v>81</v>
      </c>
      <c r="K1812" s="50" t="str">
        <f ca="1">LeaveTracker[[#This Row],[Days]]&amp;" "&amp;LeaveTracker[[#This Row],[Type of Leave]]</f>
        <v>1 SL</v>
      </c>
      <c r="L1812" s="23">
        <f ca="1">NETWORKDAYS(LeaveTracker[[#This Row],[Start Date]],LeaveTracker[[#This Row],[End Date]],lstHolidays)</f>
        <v>1</v>
      </c>
      <c r="M1812" s="27"/>
    </row>
    <row r="1813" spans="1:13" ht="30" customHeight="1" x14ac:dyDescent="0.3">
      <c r="A1813" s="27">
        <v>340</v>
      </c>
      <c r="B1813" s="31">
        <v>43893</v>
      </c>
      <c r="C1813" s="31">
        <v>43780</v>
      </c>
      <c r="D1813" s="19" t="s">
        <v>773</v>
      </c>
      <c r="E1813" s="66" t="str">
        <f>IF(ISBLANK(LeaveTracker[[#This Row],[Employee Name]]),"-----",VLOOKUP(LeaveTracker[[#This Row],[Employee Name]],'List of Employees'!$B$4:$H$767,7))</f>
        <v>GSO</v>
      </c>
      <c r="F1813" s="66" t="str">
        <f>IF(ISBLANK(LeaveTracker[[#This Row],[Employee Name]]),"-----",VLOOKUP(LeaveTracker[[#This Row],[Employee Name]],'List of Employees'!$B$4:$H$767,6))</f>
        <v>PERMANENT</v>
      </c>
      <c r="G1813" s="24">
        <v>43776</v>
      </c>
      <c r="H1813" s="24">
        <v>43777</v>
      </c>
      <c r="I1813" s="20" t="s">
        <v>81</v>
      </c>
      <c r="K1813" s="50" t="str">
        <f ca="1">LeaveTracker[[#This Row],[Days]]&amp;" "&amp;LeaveTracker[[#This Row],[Type of Leave]]</f>
        <v>2 SL</v>
      </c>
      <c r="L1813" s="23">
        <f ca="1">NETWORKDAYS(LeaveTracker[[#This Row],[Start Date]],LeaveTracker[[#This Row],[End Date]],lstHolidays)</f>
        <v>2</v>
      </c>
      <c r="M1813" s="27"/>
    </row>
    <row r="1814" spans="1:13" ht="30" customHeight="1" x14ac:dyDescent="0.3">
      <c r="A1814" s="27">
        <v>341</v>
      </c>
      <c r="B1814" s="31">
        <v>43893</v>
      </c>
      <c r="C1814" s="31">
        <v>43801</v>
      </c>
      <c r="D1814" s="19" t="s">
        <v>773</v>
      </c>
      <c r="E1814" s="66" t="str">
        <f>IF(ISBLANK(LeaveTracker[[#This Row],[Employee Name]]),"-----",VLOOKUP(LeaveTracker[[#This Row],[Employee Name]],'List of Employees'!$B$4:$H$767,7))</f>
        <v>GSO</v>
      </c>
      <c r="F1814" s="66" t="str">
        <f>IF(ISBLANK(LeaveTracker[[#This Row],[Employee Name]]),"-----",VLOOKUP(LeaveTracker[[#This Row],[Employee Name]],'List of Employees'!$B$4:$H$767,6))</f>
        <v>PERMANENT</v>
      </c>
      <c r="G1814" s="24">
        <v>43808</v>
      </c>
      <c r="H1814" s="24">
        <v>43809</v>
      </c>
      <c r="I1814" s="20" t="s">
        <v>82</v>
      </c>
      <c r="K1814" s="50" t="str">
        <f ca="1">LeaveTracker[[#This Row],[Days]]&amp;" "&amp;LeaveTracker[[#This Row],[Type of Leave]]</f>
        <v>2 VL</v>
      </c>
      <c r="L1814" s="23">
        <f ca="1">NETWORKDAYS(LeaveTracker[[#This Row],[Start Date]],LeaveTracker[[#This Row],[End Date]],lstHolidays)</f>
        <v>2</v>
      </c>
      <c r="M1814" s="27"/>
    </row>
    <row r="1815" spans="1:13" ht="30" customHeight="1" x14ac:dyDescent="0.3">
      <c r="A1815" s="27">
        <v>342</v>
      </c>
      <c r="B1815" s="31">
        <v>43893</v>
      </c>
      <c r="C1815" s="31">
        <v>43794</v>
      </c>
      <c r="D1815" s="19" t="s">
        <v>871</v>
      </c>
      <c r="E1815" s="66" t="str">
        <f>IF(ISBLANK(LeaveTracker[[#This Row],[Employee Name]]),"-----",VLOOKUP(LeaveTracker[[#This Row],[Employee Name]],'List of Employees'!$B$4:$H$767,7))</f>
        <v>DA</v>
      </c>
      <c r="F1815" s="66" t="str">
        <f>IF(ISBLANK(LeaveTracker[[#This Row],[Employee Name]]),"-----",VLOOKUP(LeaveTracker[[#This Row],[Employee Name]],'List of Employees'!$B$4:$H$767,6))</f>
        <v>CASUAL</v>
      </c>
      <c r="G1815" s="24">
        <v>43818</v>
      </c>
      <c r="H1815" s="24">
        <v>43819</v>
      </c>
      <c r="I1815" s="20" t="s">
        <v>82</v>
      </c>
      <c r="K1815" s="50" t="str">
        <f ca="1">LeaveTracker[[#This Row],[Days]]&amp;" "&amp;LeaveTracker[[#This Row],[Type of Leave]]</f>
        <v>2 VL</v>
      </c>
      <c r="L1815" s="23">
        <f ca="1">NETWORKDAYS(LeaveTracker[[#This Row],[Start Date]],LeaveTracker[[#This Row],[End Date]],lstHolidays)</f>
        <v>2</v>
      </c>
      <c r="M1815" s="27"/>
    </row>
    <row r="1816" spans="1:13" ht="30" customHeight="1" x14ac:dyDescent="0.3">
      <c r="A1816" s="27">
        <v>342</v>
      </c>
      <c r="B1816" s="31">
        <v>43893</v>
      </c>
      <c r="C1816" s="31">
        <v>43794</v>
      </c>
      <c r="D1816" s="19" t="s">
        <v>871</v>
      </c>
      <c r="E1816" s="66" t="str">
        <f>IF(ISBLANK(LeaveTracker[[#This Row],[Employee Name]]),"-----",VLOOKUP(LeaveTracker[[#This Row],[Employee Name]],'List of Employees'!$B$4:$H$767,7))</f>
        <v>DA</v>
      </c>
      <c r="F1816" s="66" t="str">
        <f>IF(ISBLANK(LeaveTracker[[#This Row],[Employee Name]]),"-----",VLOOKUP(LeaveTracker[[#This Row],[Employee Name]],'List of Employees'!$B$4:$H$767,6))</f>
        <v>CASUAL</v>
      </c>
      <c r="G1816" s="24">
        <v>43822</v>
      </c>
      <c r="H1816" s="24">
        <v>43822</v>
      </c>
      <c r="I1816" s="20" t="s">
        <v>82</v>
      </c>
      <c r="K1816" s="50" t="str">
        <f ca="1">LeaveTracker[[#This Row],[Days]]&amp;" "&amp;LeaveTracker[[#This Row],[Type of Leave]]</f>
        <v>1 VL</v>
      </c>
      <c r="L1816" s="23">
        <f ca="1">NETWORKDAYS(LeaveTracker[[#This Row],[Start Date]],LeaveTracker[[#This Row],[End Date]],lstHolidays)</f>
        <v>1</v>
      </c>
      <c r="M1816" s="27"/>
    </row>
    <row r="1817" spans="1:13" ht="30" customHeight="1" x14ac:dyDescent="0.3">
      <c r="A1817" s="27">
        <v>342</v>
      </c>
      <c r="B1817" s="31">
        <v>43893</v>
      </c>
      <c r="C1817" s="31">
        <v>43794</v>
      </c>
      <c r="D1817" s="19" t="s">
        <v>871</v>
      </c>
      <c r="E1817" s="66" t="str">
        <f>IF(ISBLANK(LeaveTracker[[#This Row],[Employee Name]]),"-----",VLOOKUP(LeaveTracker[[#This Row],[Employee Name]],'List of Employees'!$B$4:$H$767,7))</f>
        <v>DA</v>
      </c>
      <c r="F1817" s="66" t="str">
        <f>IF(ISBLANK(LeaveTracker[[#This Row],[Employee Name]]),"-----",VLOOKUP(LeaveTracker[[#This Row],[Employee Name]],'List of Employees'!$B$4:$H$767,6))</f>
        <v>CASUAL</v>
      </c>
      <c r="G1817" s="24">
        <v>43825</v>
      </c>
      <c r="H1817" s="24">
        <v>43826</v>
      </c>
      <c r="I1817" s="20" t="s">
        <v>82</v>
      </c>
      <c r="K1817" s="50" t="str">
        <f ca="1">LeaveTracker[[#This Row],[Days]]&amp;" "&amp;LeaveTracker[[#This Row],[Type of Leave]]</f>
        <v>2 VL</v>
      </c>
      <c r="L1817" s="23">
        <f ca="1">NETWORKDAYS(LeaveTracker[[#This Row],[Start Date]],LeaveTracker[[#This Row],[End Date]],lstHolidays)</f>
        <v>2</v>
      </c>
      <c r="M1817" s="27"/>
    </row>
    <row r="1818" spans="1:13" ht="30" customHeight="1" x14ac:dyDescent="0.3">
      <c r="A1818" s="27">
        <v>343</v>
      </c>
      <c r="B1818" s="31">
        <v>43893</v>
      </c>
      <c r="C1818" s="31">
        <v>43789</v>
      </c>
      <c r="D1818" s="19" t="s">
        <v>872</v>
      </c>
      <c r="E1818" s="66" t="str">
        <f>IF(ISBLANK(LeaveTracker[[#This Row],[Employee Name]]),"-----",VLOOKUP(LeaveTracker[[#This Row],[Employee Name]],'List of Employees'!$B$4:$H$767,7))</f>
        <v>GSO</v>
      </c>
      <c r="F1818" s="66" t="str">
        <f>IF(ISBLANK(LeaveTracker[[#This Row],[Employee Name]]),"-----",VLOOKUP(LeaveTracker[[#This Row],[Employee Name]],'List of Employees'!$B$4:$H$767,6))</f>
        <v>PERMANENT</v>
      </c>
      <c r="G1818" s="24">
        <v>43788</v>
      </c>
      <c r="H1818" s="24">
        <v>43788</v>
      </c>
      <c r="I1818" s="20" t="s">
        <v>81</v>
      </c>
      <c r="K1818" s="50" t="str">
        <f ca="1">LeaveTracker[[#This Row],[Days]]&amp;" "&amp;LeaveTracker[[#This Row],[Type of Leave]]</f>
        <v>1 SL</v>
      </c>
      <c r="L1818" s="23">
        <f ca="1">NETWORKDAYS(LeaveTracker[[#This Row],[Start Date]],LeaveTracker[[#This Row],[End Date]],lstHolidays)</f>
        <v>1</v>
      </c>
      <c r="M1818" s="27"/>
    </row>
    <row r="1819" spans="1:13" ht="30" customHeight="1" x14ac:dyDescent="0.3">
      <c r="A1819" s="27">
        <v>344</v>
      </c>
      <c r="B1819" s="31">
        <v>43893</v>
      </c>
      <c r="C1819" s="31">
        <v>43832</v>
      </c>
      <c r="D1819" s="19" t="s">
        <v>875</v>
      </c>
      <c r="E1819" s="66" t="str">
        <f>IF(ISBLANK(LeaveTracker[[#This Row],[Employee Name]]),"-----",VLOOKUP(LeaveTracker[[#This Row],[Employee Name]],'List of Employees'!$B$4:$H$767,7))</f>
        <v>GSO</v>
      </c>
      <c r="F1819" s="66" t="str">
        <f>IF(ISBLANK(LeaveTracker[[#This Row],[Employee Name]]),"-----",VLOOKUP(LeaveTracker[[#This Row],[Employee Name]],'List of Employees'!$B$4:$H$767,6))</f>
        <v>PERMANENT</v>
      </c>
      <c r="G1819" s="24">
        <v>43826</v>
      </c>
      <c r="H1819" s="24">
        <v>43826</v>
      </c>
      <c r="I1819" s="20" t="s">
        <v>81</v>
      </c>
      <c r="K1819" s="50" t="str">
        <f ca="1">LeaveTracker[[#This Row],[Days]]&amp;" "&amp;LeaveTracker[[#This Row],[Type of Leave]]</f>
        <v>1 SL</v>
      </c>
      <c r="L1819" s="23">
        <f ca="1">NETWORKDAYS(LeaveTracker[[#This Row],[Start Date]],LeaveTracker[[#This Row],[End Date]],lstHolidays)</f>
        <v>1</v>
      </c>
      <c r="M1819" s="27"/>
    </row>
    <row r="1820" spans="1:13" ht="30" customHeight="1" x14ac:dyDescent="0.3">
      <c r="A1820" s="27">
        <v>345</v>
      </c>
      <c r="B1820" s="31">
        <v>43893</v>
      </c>
      <c r="C1820" s="31">
        <v>43832</v>
      </c>
      <c r="D1820" s="19" t="s">
        <v>524</v>
      </c>
      <c r="E1820" s="66" t="str">
        <f>IF(ISBLANK(LeaveTracker[[#This Row],[Employee Name]]),"-----",VLOOKUP(LeaveTracker[[#This Row],[Employee Name]],'List of Employees'!$B$4:$H$767,7))</f>
        <v>GSO</v>
      </c>
      <c r="F1820" s="66" t="str">
        <f>IF(ISBLANK(LeaveTracker[[#This Row],[Employee Name]]),"-----",VLOOKUP(LeaveTracker[[#This Row],[Employee Name]],'List of Employees'!$B$4:$H$767,6))</f>
        <v>PERMANENT</v>
      </c>
      <c r="G1820" s="24">
        <v>43826</v>
      </c>
      <c r="H1820" s="24">
        <v>43826</v>
      </c>
      <c r="I1820" s="20" t="s">
        <v>81</v>
      </c>
      <c r="K1820" s="50" t="str">
        <f ca="1">LeaveTracker[[#This Row],[Days]]&amp;" "&amp;LeaveTracker[[#This Row],[Type of Leave]]</f>
        <v>1 SL</v>
      </c>
      <c r="L1820" s="23">
        <f ca="1">NETWORKDAYS(LeaveTracker[[#This Row],[Start Date]],LeaveTracker[[#This Row],[End Date]],lstHolidays)</f>
        <v>1</v>
      </c>
      <c r="M1820" s="27"/>
    </row>
    <row r="1821" spans="1:13" ht="30" customHeight="1" x14ac:dyDescent="0.3">
      <c r="A1821" s="27">
        <v>346</v>
      </c>
      <c r="B1821" s="31">
        <v>43893</v>
      </c>
      <c r="C1821" s="31">
        <v>43782</v>
      </c>
      <c r="D1821" s="20" t="s">
        <v>524</v>
      </c>
      <c r="E1821" s="66" t="str">
        <f>IF(ISBLANK(LeaveTracker[[#This Row],[Employee Name]]),"-----",VLOOKUP(LeaveTracker[[#This Row],[Employee Name]],'List of Employees'!$B$4:$H$767,7))</f>
        <v>GSO</v>
      </c>
      <c r="F1821" s="66" t="str">
        <f>IF(ISBLANK(LeaveTracker[[#This Row],[Employee Name]]),"-----",VLOOKUP(LeaveTracker[[#This Row],[Employee Name]],'List of Employees'!$B$4:$H$767,6))</f>
        <v>PERMANENT</v>
      </c>
      <c r="G1821" s="24">
        <v>43811</v>
      </c>
      <c r="H1821" s="24">
        <v>43811</v>
      </c>
      <c r="I1821" s="20" t="s">
        <v>81</v>
      </c>
      <c r="K1821" s="50" t="str">
        <f ca="1">LeaveTracker[[#This Row],[Days]]&amp;" "&amp;LeaveTracker[[#This Row],[Type of Leave]]</f>
        <v>1 SL</v>
      </c>
      <c r="L1821" s="23">
        <f ca="1">NETWORKDAYS(LeaveTracker[[#This Row],[Start Date]],LeaveTracker[[#This Row],[End Date]],lstHolidays)</f>
        <v>1</v>
      </c>
      <c r="M1821" s="27"/>
    </row>
    <row r="1822" spans="1:13" ht="30" customHeight="1" x14ac:dyDescent="0.3">
      <c r="A1822" s="27">
        <v>347</v>
      </c>
      <c r="B1822" s="31">
        <v>43893</v>
      </c>
      <c r="C1822" s="31">
        <v>43879</v>
      </c>
      <c r="D1822" s="19" t="s">
        <v>879</v>
      </c>
      <c r="E1822" s="66" t="str">
        <f>IF(ISBLANK(LeaveTracker[[#This Row],[Employee Name]]),"-----",VLOOKUP(LeaveTracker[[#This Row],[Employee Name]],'List of Employees'!$B$4:$H$767,7))</f>
        <v>OTM</v>
      </c>
      <c r="F1822" s="66" t="str">
        <f>IF(ISBLANK(LeaveTracker[[#This Row],[Employee Name]]),"-----",VLOOKUP(LeaveTracker[[#This Row],[Employee Name]],'List of Employees'!$B$4:$H$767,6))</f>
        <v>PERMANENT</v>
      </c>
      <c r="G1822" s="24">
        <v>43882</v>
      </c>
      <c r="H1822" s="24">
        <v>43882</v>
      </c>
      <c r="I1822" s="20" t="s">
        <v>82</v>
      </c>
      <c r="K1822" s="50" t="str">
        <f ca="1">LeaveTracker[[#This Row],[Days]]&amp;" "&amp;LeaveTracker[[#This Row],[Type of Leave]]</f>
        <v>1 VL</v>
      </c>
      <c r="L1822" s="23">
        <f ca="1">NETWORKDAYS(LeaveTracker[[#This Row],[Start Date]],LeaveTracker[[#This Row],[End Date]],lstHolidays)</f>
        <v>1</v>
      </c>
      <c r="M1822" s="27"/>
    </row>
    <row r="1823" spans="1:13" ht="30" customHeight="1" x14ac:dyDescent="0.3">
      <c r="A1823" s="27">
        <v>347</v>
      </c>
      <c r="B1823" s="31">
        <v>43893</v>
      </c>
      <c r="C1823" s="31">
        <v>43879</v>
      </c>
      <c r="D1823" s="19" t="s">
        <v>879</v>
      </c>
      <c r="E1823" s="66" t="str">
        <f>IF(ISBLANK(LeaveTracker[[#This Row],[Employee Name]]),"-----",VLOOKUP(LeaveTracker[[#This Row],[Employee Name]],'List of Employees'!$B$4:$H$767,7))</f>
        <v>OTM</v>
      </c>
      <c r="F1823" s="66" t="str">
        <f>IF(ISBLANK(LeaveTracker[[#This Row],[Employee Name]]),"-----",VLOOKUP(LeaveTracker[[#This Row],[Employee Name]],'List of Employees'!$B$4:$H$767,6))</f>
        <v>PERMANENT</v>
      </c>
      <c r="G1823" s="24">
        <v>43885</v>
      </c>
      <c r="H1823" s="24">
        <v>43889</v>
      </c>
      <c r="I1823" s="20" t="s">
        <v>82</v>
      </c>
      <c r="K1823" s="50" t="str">
        <f ca="1">LeaveTracker[[#This Row],[Days]]&amp;" "&amp;LeaveTracker[[#This Row],[Type of Leave]]</f>
        <v>5 VL</v>
      </c>
      <c r="L1823" s="23">
        <f ca="1">NETWORKDAYS(LeaveTracker[[#This Row],[Start Date]],LeaveTracker[[#This Row],[End Date]],lstHolidays)</f>
        <v>5</v>
      </c>
      <c r="M1823" s="27"/>
    </row>
    <row r="1824" spans="1:13" ht="30" customHeight="1" x14ac:dyDescent="0.3">
      <c r="A1824" s="27">
        <v>347</v>
      </c>
      <c r="B1824" s="31">
        <v>43893</v>
      </c>
      <c r="C1824" s="31">
        <v>43879</v>
      </c>
      <c r="D1824" s="19" t="s">
        <v>879</v>
      </c>
      <c r="E1824" s="66" t="str">
        <f>IF(ISBLANK(LeaveTracker[[#This Row],[Employee Name]]),"-----",VLOOKUP(LeaveTracker[[#This Row],[Employee Name]],'List of Employees'!$B$4:$H$767,7))</f>
        <v>OTM</v>
      </c>
      <c r="F1824" s="66" t="str">
        <f>IF(ISBLANK(LeaveTracker[[#This Row],[Employee Name]]),"-----",VLOOKUP(LeaveTracker[[#This Row],[Employee Name]],'List of Employees'!$B$4:$H$767,6))</f>
        <v>PERMANENT</v>
      </c>
      <c r="G1824" s="24">
        <v>43892</v>
      </c>
      <c r="H1824" s="24">
        <v>43895</v>
      </c>
      <c r="I1824" s="20" t="s">
        <v>82</v>
      </c>
      <c r="K1824" s="50" t="str">
        <f ca="1">LeaveTracker[[#This Row],[Days]]&amp;" "&amp;LeaveTracker[[#This Row],[Type of Leave]]</f>
        <v>4 VL</v>
      </c>
      <c r="L1824" s="23">
        <f ca="1">NETWORKDAYS(LeaveTracker[[#This Row],[Start Date]],LeaveTracker[[#This Row],[End Date]],lstHolidays)</f>
        <v>4</v>
      </c>
      <c r="M1824" s="27"/>
    </row>
    <row r="1825" spans="1:13" ht="30" customHeight="1" x14ac:dyDescent="0.3">
      <c r="A1825" s="27">
        <v>348</v>
      </c>
      <c r="B1825" s="31">
        <v>43893</v>
      </c>
      <c r="C1825" s="31">
        <v>43794</v>
      </c>
      <c r="D1825" s="19" t="s">
        <v>524</v>
      </c>
      <c r="E1825" s="66" t="str">
        <f>IF(ISBLANK(LeaveTracker[[#This Row],[Employee Name]]),"-----",VLOOKUP(LeaveTracker[[#This Row],[Employee Name]],'List of Employees'!$B$4:$H$767,7))</f>
        <v>GSO</v>
      </c>
      <c r="F1825" s="66" t="str">
        <f>IF(ISBLANK(LeaveTracker[[#This Row],[Employee Name]]),"-----",VLOOKUP(LeaveTracker[[#This Row],[Employee Name]],'List of Employees'!$B$4:$H$767,6))</f>
        <v>PERMANENT</v>
      </c>
      <c r="G1825" s="24">
        <v>43797</v>
      </c>
      <c r="H1825" s="24">
        <v>43797</v>
      </c>
      <c r="I1825" s="20" t="s">
        <v>82</v>
      </c>
      <c r="K1825" s="50" t="str">
        <f ca="1">LeaveTracker[[#This Row],[Days]]&amp;" "&amp;LeaveTracker[[#This Row],[Type of Leave]]</f>
        <v>1 VL</v>
      </c>
      <c r="L1825" s="23">
        <f ca="1">NETWORKDAYS(LeaveTracker[[#This Row],[Start Date]],LeaveTracker[[#This Row],[End Date]],lstHolidays)</f>
        <v>1</v>
      </c>
      <c r="M1825" s="27"/>
    </row>
    <row r="1826" spans="1:13" ht="30" customHeight="1" x14ac:dyDescent="0.3">
      <c r="A1826" s="27">
        <v>349</v>
      </c>
      <c r="B1826" s="31">
        <v>43893</v>
      </c>
      <c r="C1826" s="31">
        <v>43812</v>
      </c>
      <c r="D1826" s="19" t="s">
        <v>884</v>
      </c>
      <c r="E1826" s="66" t="str">
        <f>IF(ISBLANK(LeaveTracker[[#This Row],[Employee Name]]),"-----",VLOOKUP(LeaveTracker[[#This Row],[Employee Name]],'List of Employees'!$B$4:$H$767,7))</f>
        <v>GSO</v>
      </c>
      <c r="F1826" s="66" t="str">
        <f>IF(ISBLANK(LeaveTracker[[#This Row],[Employee Name]]),"-----",VLOOKUP(LeaveTracker[[#This Row],[Employee Name]],'List of Employees'!$B$4:$H$767,6))</f>
        <v>PERMANENT</v>
      </c>
      <c r="G1826" s="24">
        <v>43822</v>
      </c>
      <c r="H1826" s="24">
        <v>43822</v>
      </c>
      <c r="I1826" s="20" t="s">
        <v>82</v>
      </c>
      <c r="K1826" s="50" t="str">
        <f ca="1">LeaveTracker[[#This Row],[Days]]&amp;" "&amp;LeaveTracker[[#This Row],[Type of Leave]]</f>
        <v>1 VL</v>
      </c>
      <c r="L1826" s="23">
        <f ca="1">NETWORKDAYS(LeaveTracker[[#This Row],[Start Date]],LeaveTracker[[#This Row],[End Date]],lstHolidays)</f>
        <v>1</v>
      </c>
      <c r="M1826" s="27"/>
    </row>
    <row r="1827" spans="1:13" ht="30" customHeight="1" x14ac:dyDescent="0.3">
      <c r="A1827" s="27">
        <v>349</v>
      </c>
      <c r="B1827" s="31">
        <v>43893</v>
      </c>
      <c r="C1827" s="31">
        <v>43812</v>
      </c>
      <c r="D1827" s="19" t="s">
        <v>884</v>
      </c>
      <c r="E1827" s="66" t="str">
        <f>IF(ISBLANK(LeaveTracker[[#This Row],[Employee Name]]),"-----",VLOOKUP(LeaveTracker[[#This Row],[Employee Name]],'List of Employees'!$B$4:$H$767,7))</f>
        <v>GSO</v>
      </c>
      <c r="F1827" s="66" t="str">
        <f>IF(ISBLANK(LeaveTracker[[#This Row],[Employee Name]]),"-----",VLOOKUP(LeaveTracker[[#This Row],[Employee Name]],'List of Employees'!$B$4:$H$767,6))</f>
        <v>PERMANENT</v>
      </c>
      <c r="G1827" s="24">
        <v>43825</v>
      </c>
      <c r="H1827" s="24">
        <v>43826</v>
      </c>
      <c r="I1827" s="20" t="s">
        <v>82</v>
      </c>
      <c r="K1827" s="50" t="str">
        <f ca="1">LeaveTracker[[#This Row],[Days]]&amp;" "&amp;LeaveTracker[[#This Row],[Type of Leave]]</f>
        <v>2 VL</v>
      </c>
      <c r="L1827" s="23">
        <f ca="1">NETWORKDAYS(LeaveTracker[[#This Row],[Start Date]],LeaveTracker[[#This Row],[End Date]],lstHolidays)</f>
        <v>2</v>
      </c>
      <c r="M1827" s="27"/>
    </row>
    <row r="1828" spans="1:13" ht="30" customHeight="1" x14ac:dyDescent="0.3">
      <c r="A1828" s="27">
        <v>350</v>
      </c>
      <c r="B1828" s="31">
        <v>43893</v>
      </c>
      <c r="C1828" s="31">
        <v>43822</v>
      </c>
      <c r="D1828" s="19" t="s">
        <v>527</v>
      </c>
      <c r="E1828" s="66" t="str">
        <f>IF(ISBLANK(LeaveTracker[[#This Row],[Employee Name]]),"-----",VLOOKUP(LeaveTracker[[#This Row],[Employee Name]],'List of Employees'!$B$4:$H$767,7))</f>
        <v>TIPID IMPOK</v>
      </c>
      <c r="F1828" s="66" t="str">
        <f>IF(ISBLANK(LeaveTracker[[#This Row],[Employee Name]]),"-----",VLOOKUP(LeaveTracker[[#This Row],[Employee Name]],'List of Employees'!$B$4:$H$767,6))</f>
        <v>PERMANENT</v>
      </c>
      <c r="G1828" s="24">
        <v>43818</v>
      </c>
      <c r="H1828" s="24">
        <v>43818</v>
      </c>
      <c r="I1828" s="20" t="s">
        <v>81</v>
      </c>
      <c r="K1828" s="50" t="str">
        <f ca="1">LeaveTracker[[#This Row],[Days]]&amp;" "&amp;LeaveTracker[[#This Row],[Type of Leave]]</f>
        <v>1 SL</v>
      </c>
      <c r="L1828" s="23">
        <f ca="1">NETWORKDAYS(LeaveTracker[[#This Row],[Start Date]],LeaveTracker[[#This Row],[End Date]],lstHolidays)</f>
        <v>1</v>
      </c>
      <c r="M1828" s="27"/>
    </row>
    <row r="1829" spans="1:13" ht="30" customHeight="1" x14ac:dyDescent="0.3">
      <c r="A1829" s="27">
        <v>351</v>
      </c>
      <c r="B1829" s="31">
        <v>43893</v>
      </c>
      <c r="C1829" s="31">
        <v>43791</v>
      </c>
      <c r="D1829" s="19" t="s">
        <v>527</v>
      </c>
      <c r="E1829" s="66" t="str">
        <f>IF(ISBLANK(LeaveTracker[[#This Row],[Employee Name]]),"-----",VLOOKUP(LeaveTracker[[#This Row],[Employee Name]],'List of Employees'!$B$4:$H$767,7))</f>
        <v>TIPID IMPOK</v>
      </c>
      <c r="F1829" s="66" t="str">
        <f>IF(ISBLANK(LeaveTracker[[#This Row],[Employee Name]]),"-----",VLOOKUP(LeaveTracker[[#This Row],[Employee Name]],'List of Employees'!$B$4:$H$767,6))</f>
        <v>PERMANENT</v>
      </c>
      <c r="G1829" s="24">
        <v>43797</v>
      </c>
      <c r="H1829" s="24">
        <v>43798</v>
      </c>
      <c r="I1829" s="20" t="s">
        <v>82</v>
      </c>
      <c r="K1829" s="50" t="str">
        <f ca="1">LeaveTracker[[#This Row],[Days]]&amp;" "&amp;LeaveTracker[[#This Row],[Type of Leave]]</f>
        <v>2 VL</v>
      </c>
      <c r="L1829" s="23">
        <f ca="1">NETWORKDAYS(LeaveTracker[[#This Row],[Start Date]],LeaveTracker[[#This Row],[End Date]],lstHolidays)</f>
        <v>2</v>
      </c>
      <c r="M1829" s="27"/>
    </row>
    <row r="1830" spans="1:13" ht="30" customHeight="1" x14ac:dyDescent="0.3">
      <c r="A1830" s="27">
        <v>352</v>
      </c>
      <c r="B1830" s="31">
        <v>43893</v>
      </c>
      <c r="C1830" s="31">
        <v>43787</v>
      </c>
      <c r="D1830" s="19" t="s">
        <v>527</v>
      </c>
      <c r="E1830" s="66" t="str">
        <f>IF(ISBLANK(LeaveTracker[[#This Row],[Employee Name]]),"-----",VLOOKUP(LeaveTracker[[#This Row],[Employee Name]],'List of Employees'!$B$4:$H$767,7))</f>
        <v>TIPID IMPOK</v>
      </c>
      <c r="F1830" s="66" t="str">
        <f>IF(ISBLANK(LeaveTracker[[#This Row],[Employee Name]]),"-----",VLOOKUP(LeaveTracker[[#This Row],[Employee Name]],'List of Employees'!$B$4:$H$767,6))</f>
        <v>PERMANENT</v>
      </c>
      <c r="G1830" s="24">
        <v>43790</v>
      </c>
      <c r="H1830" s="24">
        <v>43790</v>
      </c>
      <c r="I1830" s="20" t="s">
        <v>82</v>
      </c>
      <c r="K1830" s="50" t="str">
        <f ca="1">LeaveTracker[[#This Row],[Days]]&amp;" "&amp;LeaveTracker[[#This Row],[Type of Leave]]</f>
        <v>1 VL</v>
      </c>
      <c r="L1830" s="23">
        <f ca="1">NETWORKDAYS(LeaveTracker[[#This Row],[Start Date]],LeaveTracker[[#This Row],[End Date]],lstHolidays)</f>
        <v>1</v>
      </c>
      <c r="M1830" s="27"/>
    </row>
    <row r="1831" spans="1:13" ht="30" customHeight="1" x14ac:dyDescent="0.3">
      <c r="A1831" s="27">
        <v>353</v>
      </c>
      <c r="B1831" s="31">
        <v>43893</v>
      </c>
      <c r="C1831" s="31">
        <v>43787</v>
      </c>
      <c r="D1831" s="19" t="s">
        <v>527</v>
      </c>
      <c r="E1831" s="66" t="str">
        <f>IF(ISBLANK(LeaveTracker[[#This Row],[Employee Name]]),"-----",VLOOKUP(LeaveTracker[[#This Row],[Employee Name]],'List of Employees'!$B$4:$H$767,7))</f>
        <v>TIPID IMPOK</v>
      </c>
      <c r="F1831" s="66" t="str">
        <f>IF(ISBLANK(LeaveTracker[[#This Row],[Employee Name]]),"-----",VLOOKUP(LeaveTracker[[#This Row],[Employee Name]],'List of Employees'!$B$4:$H$767,6))</f>
        <v>PERMANENT</v>
      </c>
      <c r="G1831" s="24">
        <v>43784</v>
      </c>
      <c r="H1831" s="24">
        <v>43784</v>
      </c>
      <c r="I1831" s="20" t="s">
        <v>81</v>
      </c>
      <c r="K1831" s="50" t="str">
        <f ca="1">LeaveTracker[[#This Row],[Days]]&amp;" "&amp;LeaveTracker[[#This Row],[Type of Leave]]</f>
        <v>1 SL</v>
      </c>
      <c r="L1831" s="23">
        <f ca="1">NETWORKDAYS(LeaveTracker[[#This Row],[Start Date]],LeaveTracker[[#This Row],[End Date]],lstHolidays)</f>
        <v>1</v>
      </c>
      <c r="M1831" s="27"/>
    </row>
    <row r="1832" spans="1:13" ht="30" customHeight="1" x14ac:dyDescent="0.3">
      <c r="A1832" s="27">
        <v>354</v>
      </c>
      <c r="B1832" s="31">
        <v>43893</v>
      </c>
      <c r="C1832" s="31">
        <v>43782</v>
      </c>
      <c r="D1832" s="19" t="s">
        <v>527</v>
      </c>
      <c r="E1832" s="66" t="str">
        <f>IF(ISBLANK(LeaveTracker[[#This Row],[Employee Name]]),"-----",VLOOKUP(LeaveTracker[[#This Row],[Employee Name]],'List of Employees'!$B$4:$H$767,7))</f>
        <v>TIPID IMPOK</v>
      </c>
      <c r="F1832" s="66" t="str">
        <f>IF(ISBLANK(LeaveTracker[[#This Row],[Employee Name]]),"-----",VLOOKUP(LeaveTracker[[#This Row],[Employee Name]],'List of Employees'!$B$4:$H$767,6))</f>
        <v>PERMANENT</v>
      </c>
      <c r="G1832" s="24">
        <v>43781</v>
      </c>
      <c r="H1832" s="24">
        <v>43781</v>
      </c>
      <c r="I1832" s="20" t="s">
        <v>81</v>
      </c>
      <c r="K1832" s="50" t="str">
        <f ca="1">LeaveTracker[[#This Row],[Days]]&amp;" "&amp;LeaveTracker[[#This Row],[Type of Leave]]</f>
        <v>1 SL</v>
      </c>
      <c r="L1832" s="23">
        <f ca="1">NETWORKDAYS(LeaveTracker[[#This Row],[Start Date]],LeaveTracker[[#This Row],[End Date]],lstHolidays)</f>
        <v>1</v>
      </c>
      <c r="M1832" s="27"/>
    </row>
    <row r="1833" spans="1:13" ht="30" customHeight="1" x14ac:dyDescent="0.3">
      <c r="A1833" s="27">
        <v>355</v>
      </c>
      <c r="B1833" s="31">
        <v>43893</v>
      </c>
      <c r="C1833" s="31">
        <v>43810</v>
      </c>
      <c r="D1833" s="19" t="s">
        <v>875</v>
      </c>
      <c r="E1833" s="66" t="str">
        <f>IF(ISBLANK(LeaveTracker[[#This Row],[Employee Name]]),"-----",VLOOKUP(LeaveTracker[[#This Row],[Employee Name]],'List of Employees'!$B$4:$H$767,7))</f>
        <v>GSO</v>
      </c>
      <c r="F1833" s="66" t="str">
        <f>IF(ISBLANK(LeaveTracker[[#This Row],[Employee Name]]),"-----",VLOOKUP(LeaveTracker[[#This Row],[Employee Name]],'List of Employees'!$B$4:$H$767,6))</f>
        <v>PERMANENT</v>
      </c>
      <c r="G1833" s="24">
        <v>43808</v>
      </c>
      <c r="H1833" s="24">
        <v>43812</v>
      </c>
      <c r="I1833" s="20" t="s">
        <v>82</v>
      </c>
      <c r="K1833" s="50" t="str">
        <f ca="1">LeaveTracker[[#This Row],[Days]]&amp;" "&amp;LeaveTracker[[#This Row],[Type of Leave]]</f>
        <v>5 VL</v>
      </c>
      <c r="L1833" s="23">
        <f ca="1">NETWORKDAYS(LeaveTracker[[#This Row],[Start Date]],LeaveTracker[[#This Row],[End Date]],lstHolidays)</f>
        <v>5</v>
      </c>
      <c r="M1833" s="27"/>
    </row>
    <row r="1834" spans="1:13" ht="30" customHeight="1" x14ac:dyDescent="0.3">
      <c r="A1834" s="27">
        <v>355</v>
      </c>
      <c r="B1834" s="31">
        <v>43893</v>
      </c>
      <c r="C1834" s="31">
        <v>43810</v>
      </c>
      <c r="D1834" s="19" t="s">
        <v>875</v>
      </c>
      <c r="E1834" s="66" t="str">
        <f>IF(ISBLANK(LeaveTracker[[#This Row],[Employee Name]]),"-----",VLOOKUP(LeaveTracker[[#This Row],[Employee Name]],'List of Employees'!$B$4:$H$767,7))</f>
        <v>GSO</v>
      </c>
      <c r="F1834" s="66" t="str">
        <f>IF(ISBLANK(LeaveTracker[[#This Row],[Employee Name]]),"-----",VLOOKUP(LeaveTracker[[#This Row],[Employee Name]],'List of Employees'!$B$4:$H$767,6))</f>
        <v>PERMANENT</v>
      </c>
      <c r="G1834" s="24">
        <v>43815</v>
      </c>
      <c r="H1834" s="24">
        <v>43815</v>
      </c>
      <c r="I1834" s="20" t="s">
        <v>82</v>
      </c>
      <c r="K1834" s="50" t="str">
        <f ca="1">LeaveTracker[[#This Row],[Days]]&amp;" "&amp;LeaveTracker[[#This Row],[Type of Leave]]</f>
        <v>1 VL</v>
      </c>
      <c r="L1834" s="23">
        <f ca="1">NETWORKDAYS(LeaveTracker[[#This Row],[Start Date]],LeaveTracker[[#This Row],[End Date]],lstHolidays)</f>
        <v>1</v>
      </c>
      <c r="M1834" s="27"/>
    </row>
    <row r="1835" spans="1:13" ht="30" customHeight="1" x14ac:dyDescent="0.3">
      <c r="A1835" s="27">
        <v>356</v>
      </c>
      <c r="B1835" s="31">
        <v>43893</v>
      </c>
      <c r="C1835" s="31">
        <v>43788</v>
      </c>
      <c r="D1835" s="20" t="s">
        <v>384</v>
      </c>
      <c r="E1835" s="66" t="str">
        <f>IF(ISBLANK(LeaveTracker[[#This Row],[Employee Name]]),"-----",VLOOKUP(LeaveTracker[[#This Row],[Employee Name]],'List of Employees'!$B$4:$H$767,7))</f>
        <v>ONT</v>
      </c>
      <c r="F1835" s="66" t="str">
        <f>IF(ISBLANK(LeaveTracker[[#This Row],[Employee Name]]),"-----",VLOOKUP(LeaveTracker[[#This Row],[Employee Name]],'List of Employees'!$B$4:$H$767,6))</f>
        <v>PERMANENT</v>
      </c>
      <c r="G1835" s="24">
        <v>43793</v>
      </c>
      <c r="H1835" s="24">
        <v>43797</v>
      </c>
      <c r="I1835" s="20" t="s">
        <v>82</v>
      </c>
      <c r="K1835" s="50" t="str">
        <f>LeaveTracker[[#This Row],[Days]]&amp;" "&amp;LeaveTracker[[#This Row],[Type of Leave]]</f>
        <v>5 VL</v>
      </c>
      <c r="L1835" s="23">
        <v>5</v>
      </c>
      <c r="M1835" s="27"/>
    </row>
    <row r="1836" spans="1:13" ht="30" customHeight="1" x14ac:dyDescent="0.3">
      <c r="A1836" s="27">
        <v>357</v>
      </c>
      <c r="B1836" s="31">
        <v>43893</v>
      </c>
      <c r="C1836" s="31">
        <v>43787</v>
      </c>
      <c r="D1836" s="19" t="s">
        <v>112</v>
      </c>
      <c r="E1836" s="66" t="str">
        <f>IF(ISBLANK(LeaveTracker[[#This Row],[Employee Name]]),"-----",VLOOKUP(LeaveTracker[[#This Row],[Employee Name]],'List of Employees'!$B$4:$H$767,7))</f>
        <v>ONT</v>
      </c>
      <c r="F1836" s="66" t="str">
        <f>IF(ISBLANK(LeaveTracker[[#This Row],[Employee Name]]),"-----",VLOOKUP(LeaveTracker[[#This Row],[Employee Name]],'List of Employees'!$B$4:$H$767,6))</f>
        <v>PERMANENT</v>
      </c>
      <c r="G1836" s="24">
        <v>43796</v>
      </c>
      <c r="H1836" s="24">
        <v>43798</v>
      </c>
      <c r="I1836" s="20" t="s">
        <v>82</v>
      </c>
      <c r="K1836" s="50" t="str">
        <f ca="1">LeaveTracker[[#This Row],[Days]]&amp;" "&amp;LeaveTracker[[#This Row],[Type of Leave]]</f>
        <v>3 VL</v>
      </c>
      <c r="L1836" s="23">
        <f ca="1">NETWORKDAYS(LeaveTracker[[#This Row],[Start Date]],LeaveTracker[[#This Row],[End Date]],lstHolidays)</f>
        <v>3</v>
      </c>
      <c r="M1836" s="27"/>
    </row>
    <row r="1837" spans="1:13" ht="30" customHeight="1" x14ac:dyDescent="0.3">
      <c r="A1837" s="27">
        <v>358</v>
      </c>
      <c r="B1837" s="31">
        <v>43893</v>
      </c>
      <c r="C1837" s="31">
        <v>43787</v>
      </c>
      <c r="D1837" s="19" t="s">
        <v>1325</v>
      </c>
      <c r="E1837" s="66" t="str">
        <f>IF(ISBLANK(LeaveTracker[[#This Row],[Employee Name]]),"-----",VLOOKUP(LeaveTracker[[#This Row],[Employee Name]],'List of Employees'!$B$4:$H$767,7))</f>
        <v>ONT</v>
      </c>
      <c r="F1837" s="66" t="str">
        <f>IF(ISBLANK(LeaveTracker[[#This Row],[Employee Name]]),"-----",VLOOKUP(LeaveTracker[[#This Row],[Employee Name]],'List of Employees'!$B$4:$H$767,6))</f>
        <v>PERMANENT</v>
      </c>
      <c r="G1837" s="24">
        <v>43815</v>
      </c>
      <c r="H1837" s="24">
        <v>43815</v>
      </c>
      <c r="I1837" s="20" t="s">
        <v>82</v>
      </c>
      <c r="K1837" s="50" t="str">
        <f ca="1">LeaveTracker[[#This Row],[Days]]&amp;" "&amp;LeaveTracker[[#This Row],[Type of Leave]]</f>
        <v>1 VL</v>
      </c>
      <c r="L1837" s="23">
        <f ca="1">NETWORKDAYS(LeaveTracker[[#This Row],[Start Date]],LeaveTracker[[#This Row],[End Date]],lstHolidays)</f>
        <v>1</v>
      </c>
      <c r="M1837" s="27"/>
    </row>
    <row r="1838" spans="1:13" ht="30" customHeight="1" x14ac:dyDescent="0.3">
      <c r="A1838" s="27">
        <v>358</v>
      </c>
      <c r="B1838" s="31">
        <v>43893</v>
      </c>
      <c r="C1838" s="31">
        <v>43787</v>
      </c>
      <c r="D1838" s="19" t="s">
        <v>1325</v>
      </c>
      <c r="E1838" s="66" t="str">
        <f>IF(ISBLANK(LeaveTracker[[#This Row],[Employee Name]]),"-----",VLOOKUP(LeaveTracker[[#This Row],[Employee Name]],'List of Employees'!$B$4:$H$767,7))</f>
        <v>ONT</v>
      </c>
      <c r="F1838" s="66" t="str">
        <f>IF(ISBLANK(LeaveTracker[[#This Row],[Employee Name]]),"-----",VLOOKUP(LeaveTracker[[#This Row],[Employee Name]],'List of Employees'!$B$4:$H$767,6))</f>
        <v>PERMANENT</v>
      </c>
      <c r="G1838" s="24">
        <v>43830</v>
      </c>
      <c r="H1838" s="24">
        <v>43830</v>
      </c>
      <c r="I1838" s="20" t="s">
        <v>82</v>
      </c>
      <c r="K1838" s="50" t="str">
        <f ca="1">LeaveTracker[[#This Row],[Days]]&amp;" "&amp;LeaveTracker[[#This Row],[Type of Leave]]</f>
        <v>1 VL</v>
      </c>
      <c r="L1838" s="23">
        <f ca="1">NETWORKDAYS(LeaveTracker[[#This Row],[Start Date]],LeaveTracker[[#This Row],[End Date]],lstHolidays)</f>
        <v>1</v>
      </c>
      <c r="M1838" s="27"/>
    </row>
    <row r="1839" spans="1:13" ht="30" customHeight="1" x14ac:dyDescent="0.3">
      <c r="A1839" s="27">
        <v>359</v>
      </c>
      <c r="B1839" s="31">
        <v>43893</v>
      </c>
      <c r="C1839" s="31">
        <v>43797</v>
      </c>
      <c r="D1839" s="19" t="s">
        <v>890</v>
      </c>
      <c r="E1839" s="66" t="str">
        <f>IF(ISBLANK(LeaveTracker[[#This Row],[Employee Name]]),"-----",VLOOKUP(LeaveTracker[[#This Row],[Employee Name]],'List of Employees'!$B$4:$H$767,7))</f>
        <v>ONT</v>
      </c>
      <c r="F1839" s="66" t="str">
        <f>IF(ISBLANK(LeaveTracker[[#This Row],[Employee Name]]),"-----",VLOOKUP(LeaveTracker[[#This Row],[Employee Name]],'List of Employees'!$B$4:$H$767,6))</f>
        <v>PERMANENT</v>
      </c>
      <c r="G1839" s="24">
        <v>43808</v>
      </c>
      <c r="H1839" s="24">
        <v>43810</v>
      </c>
      <c r="I1839" s="20" t="s">
        <v>82</v>
      </c>
      <c r="K1839" s="50" t="str">
        <f ca="1">LeaveTracker[[#This Row],[Days]]&amp;" "&amp;LeaveTracker[[#This Row],[Type of Leave]]</f>
        <v>3 VL</v>
      </c>
      <c r="L1839" s="23">
        <f ca="1">NETWORKDAYS(LeaveTracker[[#This Row],[Start Date]],LeaveTracker[[#This Row],[End Date]],lstHolidays)</f>
        <v>3</v>
      </c>
      <c r="M1839" s="27"/>
    </row>
    <row r="1840" spans="1:13" ht="30" customHeight="1" x14ac:dyDescent="0.3">
      <c r="A1840" s="27">
        <v>360</v>
      </c>
      <c r="B1840" s="31">
        <v>43893</v>
      </c>
      <c r="C1840" s="31">
        <v>43780</v>
      </c>
      <c r="D1840" s="20" t="s">
        <v>890</v>
      </c>
      <c r="E1840" s="66" t="str">
        <f>IF(ISBLANK(LeaveTracker[[#This Row],[Employee Name]]),"-----",VLOOKUP(LeaveTracker[[#This Row],[Employee Name]],'List of Employees'!$B$4:$H$767,7))</f>
        <v>ONT</v>
      </c>
      <c r="F1840" s="66" t="str">
        <f>IF(ISBLANK(LeaveTracker[[#This Row],[Employee Name]]),"-----",VLOOKUP(LeaveTracker[[#This Row],[Employee Name]],'List of Employees'!$B$4:$H$767,6))</f>
        <v>PERMANENT</v>
      </c>
      <c r="G1840" s="24">
        <v>43776</v>
      </c>
      <c r="H1840" s="24">
        <v>43777</v>
      </c>
      <c r="I1840" s="20" t="s">
        <v>81</v>
      </c>
      <c r="K1840" s="50" t="str">
        <f ca="1">LeaveTracker[[#This Row],[Days]]&amp;" "&amp;LeaveTracker[[#This Row],[Type of Leave]]</f>
        <v>2 SL</v>
      </c>
      <c r="L1840" s="23">
        <f ca="1">NETWORKDAYS(LeaveTracker[[#This Row],[Start Date]],LeaveTracker[[#This Row],[End Date]],lstHolidays)</f>
        <v>2</v>
      </c>
      <c r="M1840" s="27"/>
    </row>
    <row r="1841" spans="1:13" ht="30" customHeight="1" x14ac:dyDescent="0.3">
      <c r="A1841" s="27">
        <v>361</v>
      </c>
      <c r="B1841" s="31">
        <v>43893</v>
      </c>
      <c r="C1841" s="31">
        <v>43801</v>
      </c>
      <c r="D1841" s="19" t="s">
        <v>893</v>
      </c>
      <c r="E1841" s="66" t="str">
        <f>IF(ISBLANK(LeaveTracker[[#This Row],[Employee Name]]),"-----",VLOOKUP(LeaveTracker[[#This Row],[Employee Name]],'List of Employees'!$B$4:$H$767,7))</f>
        <v>ONT</v>
      </c>
      <c r="F1841" s="66" t="str">
        <f>IF(ISBLANK(LeaveTracker[[#This Row],[Employee Name]]),"-----",VLOOKUP(LeaveTracker[[#This Row],[Employee Name]],'List of Employees'!$B$4:$H$767,6))</f>
        <v>PERMANENT</v>
      </c>
      <c r="G1841" s="24">
        <v>43808</v>
      </c>
      <c r="H1841" s="24">
        <v>43808</v>
      </c>
      <c r="I1841" s="20" t="s">
        <v>297</v>
      </c>
      <c r="J1841" s="42" t="s">
        <v>158</v>
      </c>
      <c r="K1841" s="50" t="str">
        <f ca="1">LeaveTracker[[#This Row],[Days]]&amp;" "&amp;LeaveTracker[[#This Row],[Type of Leave]]</f>
        <v>1 OTHER</v>
      </c>
      <c r="L1841" s="23">
        <f ca="1">NETWORKDAYS(LeaveTracker[[#This Row],[Start Date]],LeaveTracker[[#This Row],[End Date]],lstHolidays)</f>
        <v>1</v>
      </c>
      <c r="M1841" s="27"/>
    </row>
    <row r="1842" spans="1:13" ht="30" customHeight="1" x14ac:dyDescent="0.3">
      <c r="A1842" s="27">
        <v>362</v>
      </c>
      <c r="B1842" s="31">
        <v>43893</v>
      </c>
      <c r="C1842" s="31">
        <v>43808</v>
      </c>
      <c r="D1842" s="19" t="s">
        <v>721</v>
      </c>
      <c r="E1842" s="66" t="str">
        <f>IF(ISBLANK(LeaveTracker[[#This Row],[Employee Name]]),"-----",VLOOKUP(LeaveTracker[[#This Row],[Employee Name]],'List of Employees'!$B$4:$H$767,7))</f>
        <v>ONT</v>
      </c>
      <c r="F1842" s="66" t="str">
        <f>IF(ISBLANK(LeaveTracker[[#This Row],[Employee Name]]),"-----",VLOOKUP(LeaveTracker[[#This Row],[Employee Name]],'List of Employees'!$B$4:$H$767,6))</f>
        <v>PERMANENT</v>
      </c>
      <c r="G1842" s="24">
        <v>43815</v>
      </c>
      <c r="H1842" s="24">
        <v>43818</v>
      </c>
      <c r="I1842" s="20" t="s">
        <v>297</v>
      </c>
      <c r="J1842" s="42" t="s">
        <v>1001</v>
      </c>
      <c r="K1842" s="50" t="str">
        <f ca="1">LeaveTracker[[#This Row],[Days]]&amp;" "&amp;LeaveTracker[[#This Row],[Type of Leave]]</f>
        <v>4 OTHER</v>
      </c>
      <c r="L1842" s="23">
        <f ca="1">NETWORKDAYS(LeaveTracker[[#This Row],[Start Date]],LeaveTracker[[#This Row],[End Date]],lstHolidays)</f>
        <v>4</v>
      </c>
      <c r="M1842" s="27"/>
    </row>
    <row r="1843" spans="1:13" ht="30" customHeight="1" x14ac:dyDescent="0.3">
      <c r="A1843" s="27">
        <v>363</v>
      </c>
      <c r="B1843" s="31">
        <v>43893</v>
      </c>
      <c r="C1843" s="31">
        <v>43825</v>
      </c>
      <c r="D1843" s="19" t="s">
        <v>111</v>
      </c>
      <c r="E1843" s="66" t="str">
        <f>IF(ISBLANK(LeaveTracker[[#This Row],[Employee Name]]),"-----",VLOOKUP(LeaveTracker[[#This Row],[Employee Name]],'List of Employees'!$B$4:$H$767,7))</f>
        <v>ONT</v>
      </c>
      <c r="F1843" s="66" t="str">
        <f>IF(ISBLANK(LeaveTracker[[#This Row],[Employee Name]]),"-----",VLOOKUP(LeaveTracker[[#This Row],[Employee Name]],'List of Employees'!$B$4:$H$767,6))</f>
        <v>PERMANENT</v>
      </c>
      <c r="G1843" s="24">
        <v>43823</v>
      </c>
      <c r="H1843" s="24">
        <v>43823</v>
      </c>
      <c r="I1843" s="20" t="s">
        <v>81</v>
      </c>
      <c r="K1843" s="50" t="str">
        <f ca="1">LeaveTracker[[#This Row],[Days]]&amp;" "&amp;LeaveTracker[[#This Row],[Type of Leave]]</f>
        <v>1 SL</v>
      </c>
      <c r="L1843" s="23">
        <f ca="1">NETWORKDAYS(LeaveTracker[[#This Row],[Start Date]],LeaveTracker[[#This Row],[End Date]],lstHolidays)</f>
        <v>1</v>
      </c>
      <c r="M1843" s="27"/>
    </row>
    <row r="1844" spans="1:13" ht="30" customHeight="1" x14ac:dyDescent="0.3">
      <c r="A1844" s="27">
        <v>364</v>
      </c>
      <c r="B1844" s="31">
        <v>43893</v>
      </c>
      <c r="C1844" s="31">
        <v>43810</v>
      </c>
      <c r="D1844" s="19" t="s">
        <v>707</v>
      </c>
      <c r="E1844" s="66" t="str">
        <f>IF(ISBLANK(LeaveTracker[[#This Row],[Employee Name]]),"-----",VLOOKUP(LeaveTracker[[#This Row],[Employee Name]],'List of Employees'!$B$4:$H$767,7))</f>
        <v>ONT</v>
      </c>
      <c r="F1844" s="66" t="str">
        <f>IF(ISBLANK(LeaveTracker[[#This Row],[Employee Name]]),"-----",VLOOKUP(LeaveTracker[[#This Row],[Employee Name]],'List of Employees'!$B$4:$H$767,6))</f>
        <v>PERMANENT</v>
      </c>
      <c r="G1844" s="24">
        <v>43820</v>
      </c>
      <c r="H1844" s="24">
        <v>43820</v>
      </c>
      <c r="I1844" s="20" t="s">
        <v>297</v>
      </c>
      <c r="J1844" s="42" t="s">
        <v>158</v>
      </c>
      <c r="K1844" s="50" t="str">
        <f>LeaveTracker[[#This Row],[Days]]&amp;" "&amp;LeaveTracker[[#This Row],[Type of Leave]]</f>
        <v>1 OTHER</v>
      </c>
      <c r="L1844" s="23">
        <v>1</v>
      </c>
      <c r="M1844" s="27"/>
    </row>
    <row r="1845" spans="1:13" ht="30" customHeight="1" x14ac:dyDescent="0.3">
      <c r="A1845" s="27">
        <v>365</v>
      </c>
      <c r="B1845" s="31">
        <v>43893</v>
      </c>
      <c r="C1845" s="31">
        <v>43488</v>
      </c>
      <c r="D1845" s="19" t="s">
        <v>340</v>
      </c>
      <c r="E1845" s="66" t="str">
        <f>IF(ISBLANK(LeaveTracker[[#This Row],[Employee Name]]),"-----",VLOOKUP(LeaveTracker[[#This Row],[Employee Name]],'List of Employees'!$B$4:$H$767,7))</f>
        <v>MO</v>
      </c>
      <c r="F1845" s="66" t="str">
        <f>IF(ISBLANK(LeaveTracker[[#This Row],[Employee Name]]),"-----",VLOOKUP(LeaveTracker[[#This Row],[Employee Name]],'List of Employees'!$B$4:$H$767,6))</f>
        <v>PERMANENT</v>
      </c>
      <c r="G1845" s="24">
        <v>43852</v>
      </c>
      <c r="H1845" s="24">
        <v>43854</v>
      </c>
      <c r="I1845" s="20" t="s">
        <v>297</v>
      </c>
      <c r="J1845" s="42" t="s">
        <v>839</v>
      </c>
      <c r="K1845" s="50" t="str">
        <f ca="1">LeaveTracker[[#This Row],[Days]]&amp;" "&amp;LeaveTracker[[#This Row],[Type of Leave]]</f>
        <v>3 OTHER</v>
      </c>
      <c r="L1845" s="23">
        <f ca="1">NETWORKDAYS(LeaveTracker[[#This Row],[Start Date]],LeaveTracker[[#This Row],[End Date]],lstHolidays)</f>
        <v>3</v>
      </c>
      <c r="M1845" s="27"/>
    </row>
    <row r="1846" spans="1:13" ht="30" customHeight="1" x14ac:dyDescent="0.3">
      <c r="A1846" s="27">
        <v>365</v>
      </c>
      <c r="B1846" s="31">
        <v>43893</v>
      </c>
      <c r="C1846" s="31">
        <v>43488</v>
      </c>
      <c r="D1846" s="19" t="s">
        <v>340</v>
      </c>
      <c r="E1846" s="66" t="str">
        <f>IF(ISBLANK(LeaveTracker[[#This Row],[Employee Name]]),"-----",VLOOKUP(LeaveTracker[[#This Row],[Employee Name]],'List of Employees'!$B$4:$H$767,7))</f>
        <v>MO</v>
      </c>
      <c r="F1846" s="66" t="str">
        <f>IF(ISBLANK(LeaveTracker[[#This Row],[Employee Name]]),"-----",VLOOKUP(LeaveTracker[[#This Row],[Employee Name]],'List of Employees'!$B$4:$H$767,6))</f>
        <v>PERMANENT</v>
      </c>
      <c r="G1846" s="24">
        <v>43857</v>
      </c>
      <c r="H1846" s="24">
        <v>43858</v>
      </c>
      <c r="I1846" s="20" t="s">
        <v>297</v>
      </c>
      <c r="J1846" s="42" t="s">
        <v>839</v>
      </c>
      <c r="K1846" s="50" t="str">
        <f ca="1">LeaveTracker[[#This Row],[Days]]&amp;" "&amp;LeaveTracker[[#This Row],[Type of Leave]]</f>
        <v>2 OTHER</v>
      </c>
      <c r="L1846" s="23">
        <f ca="1">NETWORKDAYS(LeaveTracker[[#This Row],[Start Date]],LeaveTracker[[#This Row],[End Date]],lstHolidays)</f>
        <v>2</v>
      </c>
      <c r="M1846" s="27"/>
    </row>
    <row r="1847" spans="1:13" ht="30" customHeight="1" x14ac:dyDescent="0.3">
      <c r="A1847" s="27">
        <v>366</v>
      </c>
      <c r="B1847" s="31">
        <v>43893</v>
      </c>
      <c r="D1847" s="20" t="s">
        <v>895</v>
      </c>
      <c r="E1847" s="66" t="str">
        <f>IF(ISBLANK(LeaveTracker[[#This Row],[Employee Name]]),"-----",VLOOKUP(LeaveTracker[[#This Row],[Employee Name]],'List of Employees'!$B$4:$H$767,7))</f>
        <v>PIO</v>
      </c>
      <c r="F1847" s="66" t="str">
        <f>IF(ISBLANK(LeaveTracker[[#This Row],[Employee Name]]),"-----",VLOOKUP(LeaveTracker[[#This Row],[Employee Name]],'List of Employees'!$B$4:$H$767,6))</f>
        <v>PERMANENT</v>
      </c>
      <c r="G1847" s="24">
        <v>43865</v>
      </c>
      <c r="H1847" s="24">
        <v>43865</v>
      </c>
      <c r="I1847" s="20" t="s">
        <v>297</v>
      </c>
      <c r="J1847" s="42" t="s">
        <v>839</v>
      </c>
      <c r="K1847" s="50" t="str">
        <f ca="1">LeaveTracker[[#This Row],[Days]]&amp;" "&amp;LeaveTracker[[#This Row],[Type of Leave]]</f>
        <v>1 OTHER</v>
      </c>
      <c r="L1847" s="23">
        <f ca="1">NETWORKDAYS(LeaveTracker[[#This Row],[Start Date]],LeaveTracker[[#This Row],[End Date]],lstHolidays)</f>
        <v>1</v>
      </c>
      <c r="M1847" s="27"/>
    </row>
    <row r="1848" spans="1:13" ht="30" customHeight="1" x14ac:dyDescent="0.3">
      <c r="A1848" s="27">
        <v>366</v>
      </c>
      <c r="B1848" s="31">
        <v>43893</v>
      </c>
      <c r="D1848" s="20" t="s">
        <v>895</v>
      </c>
      <c r="E1848" s="66" t="str">
        <f>IF(ISBLANK(LeaveTracker[[#This Row],[Employee Name]]),"-----",VLOOKUP(LeaveTracker[[#This Row],[Employee Name]],'List of Employees'!$B$4:$H$767,7))</f>
        <v>PIO</v>
      </c>
      <c r="F1848" s="66" t="str">
        <f>IF(ISBLANK(LeaveTracker[[#This Row],[Employee Name]]),"-----",VLOOKUP(LeaveTracker[[#This Row],[Employee Name]],'List of Employees'!$B$4:$H$767,6))</f>
        <v>PERMANENT</v>
      </c>
      <c r="G1848" s="24">
        <v>43868</v>
      </c>
      <c r="H1848" s="24">
        <v>43868</v>
      </c>
      <c r="I1848" s="20" t="s">
        <v>297</v>
      </c>
      <c r="J1848" s="42" t="s">
        <v>839</v>
      </c>
      <c r="K1848" s="50" t="str">
        <f ca="1">LeaveTracker[[#This Row],[Days]]&amp;" "&amp;LeaveTracker[[#This Row],[Type of Leave]]</f>
        <v>1 OTHER</v>
      </c>
      <c r="L1848" s="23">
        <f ca="1">NETWORKDAYS(LeaveTracker[[#This Row],[Start Date]],LeaveTracker[[#This Row],[End Date]],lstHolidays)</f>
        <v>1</v>
      </c>
      <c r="M1848" s="27"/>
    </row>
    <row r="1849" spans="1:13" ht="30" customHeight="1" x14ac:dyDescent="0.3">
      <c r="A1849" s="27">
        <v>366</v>
      </c>
      <c r="B1849" s="31">
        <v>43893</v>
      </c>
      <c r="D1849" s="20" t="s">
        <v>895</v>
      </c>
      <c r="E1849" s="66" t="str">
        <f>IF(ISBLANK(LeaveTracker[[#This Row],[Employee Name]]),"-----",VLOOKUP(LeaveTracker[[#This Row],[Employee Name]],'List of Employees'!$B$4:$H$767,7))</f>
        <v>PIO</v>
      </c>
      <c r="F1849" s="66" t="str">
        <f>IF(ISBLANK(LeaveTracker[[#This Row],[Employee Name]]),"-----",VLOOKUP(LeaveTracker[[#This Row],[Employee Name]],'List of Employees'!$B$4:$H$767,6))</f>
        <v>PERMANENT</v>
      </c>
      <c r="G1849" s="24">
        <v>43872</v>
      </c>
      <c r="H1849" s="24">
        <v>43872</v>
      </c>
      <c r="I1849" s="20" t="s">
        <v>297</v>
      </c>
      <c r="J1849" s="42" t="s">
        <v>839</v>
      </c>
      <c r="K1849" s="50" t="str">
        <f ca="1">LeaveTracker[[#This Row],[Days]]&amp;" "&amp;LeaveTracker[[#This Row],[Type of Leave]]</f>
        <v>1 OTHER</v>
      </c>
      <c r="L1849" s="23">
        <f ca="1">NETWORKDAYS(LeaveTracker[[#This Row],[Start Date]],LeaveTracker[[#This Row],[End Date]],lstHolidays)</f>
        <v>1</v>
      </c>
      <c r="M1849" s="27"/>
    </row>
    <row r="1850" spans="1:13" ht="30" customHeight="1" x14ac:dyDescent="0.3">
      <c r="A1850" s="27">
        <v>366</v>
      </c>
      <c r="B1850" s="31">
        <v>43893</v>
      </c>
      <c r="D1850" s="20" t="s">
        <v>895</v>
      </c>
      <c r="E1850" s="66" t="str">
        <f>IF(ISBLANK(LeaveTracker[[#This Row],[Employee Name]]),"-----",VLOOKUP(LeaveTracker[[#This Row],[Employee Name]],'List of Employees'!$B$4:$H$767,7))</f>
        <v>PIO</v>
      </c>
      <c r="F1850" s="66" t="str">
        <f>IF(ISBLANK(LeaveTracker[[#This Row],[Employee Name]]),"-----",VLOOKUP(LeaveTracker[[#This Row],[Employee Name]],'List of Employees'!$B$4:$H$767,6))</f>
        <v>PERMANENT</v>
      </c>
      <c r="G1850" s="24">
        <v>43874</v>
      </c>
      <c r="H1850" s="24">
        <v>43875</v>
      </c>
      <c r="I1850" s="20" t="s">
        <v>297</v>
      </c>
      <c r="J1850" s="42" t="s">
        <v>839</v>
      </c>
      <c r="K1850" s="50" t="str">
        <f ca="1">LeaveTracker[[#This Row],[Days]]&amp;" "&amp;LeaveTracker[[#This Row],[Type of Leave]]</f>
        <v>2 OTHER</v>
      </c>
      <c r="L1850" s="23">
        <f ca="1">NETWORKDAYS(LeaveTracker[[#This Row],[Start Date]],LeaveTracker[[#This Row],[End Date]],lstHolidays)</f>
        <v>2</v>
      </c>
      <c r="M1850" s="27"/>
    </row>
    <row r="1851" spans="1:13" ht="30" customHeight="1" x14ac:dyDescent="0.3">
      <c r="A1851" s="27">
        <v>367</v>
      </c>
      <c r="B1851" s="31">
        <v>43915</v>
      </c>
      <c r="C1851" s="31">
        <v>43884</v>
      </c>
      <c r="D1851" s="19" t="s">
        <v>696</v>
      </c>
      <c r="E1851" s="66" t="str">
        <f>IF(ISBLANK(LeaveTracker[[#This Row],[Employee Name]]),"-----",VLOOKUP(LeaveTracker[[#This Row],[Employee Name]],'List of Employees'!$B$4:$H$767,7))</f>
        <v>CEO</v>
      </c>
      <c r="F1851" s="66" t="str">
        <f>IF(ISBLANK(LeaveTracker[[#This Row],[Employee Name]]),"-----",VLOOKUP(LeaveTracker[[#This Row],[Employee Name]],'List of Employees'!$B$4:$H$767,6))</f>
        <v>PERMANENT</v>
      </c>
      <c r="G1851" s="24">
        <v>43882</v>
      </c>
      <c r="H1851" s="24">
        <v>43882</v>
      </c>
      <c r="I1851" s="20" t="s">
        <v>297</v>
      </c>
      <c r="J1851" s="42" t="s">
        <v>641</v>
      </c>
      <c r="K1851" s="50" t="str">
        <f ca="1">LeaveTracker[[#This Row],[Days]]&amp;" "&amp;LeaveTracker[[#This Row],[Type of Leave]]</f>
        <v>1 OTHER</v>
      </c>
      <c r="L1851" s="23">
        <f ca="1">NETWORKDAYS(LeaveTracker[[#This Row],[Start Date]],LeaveTracker[[#This Row],[End Date]],lstHolidays)</f>
        <v>1</v>
      </c>
      <c r="M1851" s="27"/>
    </row>
    <row r="1852" spans="1:13" ht="30" customHeight="1" x14ac:dyDescent="0.3">
      <c r="A1852" s="27">
        <v>368</v>
      </c>
      <c r="B1852" s="31">
        <v>43915</v>
      </c>
      <c r="C1852" s="31">
        <v>43878</v>
      </c>
      <c r="D1852" s="19" t="s">
        <v>696</v>
      </c>
      <c r="E1852" s="66" t="str">
        <f>IF(ISBLANK(LeaveTracker[[#This Row],[Employee Name]]),"-----",VLOOKUP(LeaveTracker[[#This Row],[Employee Name]],'List of Employees'!$B$4:$H$767,7))</f>
        <v>CEO</v>
      </c>
      <c r="F1852" s="66" t="str">
        <f>IF(ISBLANK(LeaveTracker[[#This Row],[Employee Name]]),"-----",VLOOKUP(LeaveTracker[[#This Row],[Employee Name]],'List of Employees'!$B$4:$H$767,6))</f>
        <v>PERMANENT</v>
      </c>
      <c r="G1852" s="24">
        <v>43871</v>
      </c>
      <c r="H1852" s="24">
        <v>43871</v>
      </c>
      <c r="I1852" s="20" t="s">
        <v>297</v>
      </c>
      <c r="J1852" s="42" t="s">
        <v>839</v>
      </c>
      <c r="K1852" s="50" t="str">
        <f ca="1">LeaveTracker[[#This Row],[Days]]&amp;" "&amp;LeaveTracker[[#This Row],[Type of Leave]]</f>
        <v>1 OTHER</v>
      </c>
      <c r="L1852" s="23">
        <f ca="1">NETWORKDAYS(LeaveTracker[[#This Row],[Start Date]],LeaveTracker[[#This Row],[End Date]],lstHolidays)</f>
        <v>1</v>
      </c>
      <c r="M1852" s="27"/>
    </row>
    <row r="1853" spans="1:13" ht="30" customHeight="1" x14ac:dyDescent="0.3">
      <c r="A1853" s="27">
        <v>368</v>
      </c>
      <c r="B1853" s="31">
        <v>43915</v>
      </c>
      <c r="C1853" s="31">
        <v>43878</v>
      </c>
      <c r="D1853" s="19" t="s">
        <v>696</v>
      </c>
      <c r="E1853" s="66" t="str">
        <f>IF(ISBLANK(LeaveTracker[[#This Row],[Employee Name]]),"-----",VLOOKUP(LeaveTracker[[#This Row],[Employee Name]],'List of Employees'!$B$4:$H$767,7))</f>
        <v>CEO</v>
      </c>
      <c r="F1853" s="66" t="str">
        <f>IF(ISBLANK(LeaveTracker[[#This Row],[Employee Name]]),"-----",VLOOKUP(LeaveTracker[[#This Row],[Employee Name]],'List of Employees'!$B$4:$H$767,6))</f>
        <v>PERMANENT</v>
      </c>
      <c r="G1853" s="24">
        <v>43874</v>
      </c>
      <c r="H1853" s="24">
        <v>43874</v>
      </c>
      <c r="I1853" s="20" t="s">
        <v>297</v>
      </c>
      <c r="J1853" s="42" t="s">
        <v>839</v>
      </c>
      <c r="K1853" s="50" t="str">
        <f ca="1">LeaveTracker[[#This Row],[Days]]&amp;" "&amp;LeaveTracker[[#This Row],[Type of Leave]]</f>
        <v>1 OTHER</v>
      </c>
      <c r="L1853" s="23">
        <f ca="1">NETWORKDAYS(LeaveTracker[[#This Row],[Start Date]],LeaveTracker[[#This Row],[End Date]],lstHolidays)</f>
        <v>1</v>
      </c>
      <c r="M1853" s="27"/>
    </row>
    <row r="1854" spans="1:13" ht="30" customHeight="1" x14ac:dyDescent="0.3">
      <c r="A1854" s="27">
        <v>369</v>
      </c>
      <c r="B1854" s="31">
        <v>43915</v>
      </c>
      <c r="C1854" s="31">
        <v>43878</v>
      </c>
      <c r="D1854" s="19" t="s">
        <v>696</v>
      </c>
      <c r="E1854" s="66" t="str">
        <f>IF(ISBLANK(LeaveTracker[[#This Row],[Employee Name]]),"-----",VLOOKUP(LeaveTracker[[#This Row],[Employee Name]],'List of Employees'!$B$4:$H$767,7))</f>
        <v>CEO</v>
      </c>
      <c r="F1854" s="66" t="str">
        <f>IF(ISBLANK(LeaveTracker[[#This Row],[Employee Name]]),"-----",VLOOKUP(LeaveTracker[[#This Row],[Employee Name]],'List of Employees'!$B$4:$H$767,6))</f>
        <v>PERMANENT</v>
      </c>
      <c r="G1854" s="21">
        <v>43845</v>
      </c>
      <c r="H1854" s="24">
        <v>43847</v>
      </c>
      <c r="I1854" s="20" t="s">
        <v>297</v>
      </c>
      <c r="J1854" s="42" t="s">
        <v>839</v>
      </c>
      <c r="K1854" s="50" t="str">
        <f ca="1">LeaveTracker[[#This Row],[Days]]&amp;" "&amp;LeaveTracker[[#This Row],[Type of Leave]]</f>
        <v>3 OTHER</v>
      </c>
      <c r="L1854" s="23">
        <f ca="1">NETWORKDAYS(LeaveTracker[[#This Row],[Start Date]],LeaveTracker[[#This Row],[End Date]],lstHolidays)</f>
        <v>3</v>
      </c>
      <c r="M1854" s="27"/>
    </row>
    <row r="1855" spans="1:13" ht="30" customHeight="1" x14ac:dyDescent="0.3">
      <c r="A1855" s="27">
        <v>370</v>
      </c>
      <c r="B1855" s="31">
        <v>43915</v>
      </c>
      <c r="C1855" s="31">
        <v>43884</v>
      </c>
      <c r="D1855" s="19" t="s">
        <v>370</v>
      </c>
      <c r="E1855" s="66" t="str">
        <f>IF(ISBLANK(LeaveTracker[[#This Row],[Employee Name]]),"-----",VLOOKUP(LeaveTracker[[#This Row],[Employee Name]],'List of Employees'!$B$4:$H$767,7))</f>
        <v>LIBRARY</v>
      </c>
      <c r="F1855" s="66" t="str">
        <f>IF(ISBLANK(LeaveTracker[[#This Row],[Employee Name]]),"-----",VLOOKUP(LeaveTracker[[#This Row],[Employee Name]],'List of Employees'!$B$4:$H$767,6))</f>
        <v>PERMANENT</v>
      </c>
      <c r="G1855" s="21">
        <v>43889</v>
      </c>
      <c r="H1855" s="21">
        <v>43889</v>
      </c>
      <c r="I1855" s="20" t="s">
        <v>82</v>
      </c>
      <c r="K1855" s="50" t="str">
        <f ca="1">LeaveTracker[[#This Row],[Days]]&amp;" "&amp;LeaveTracker[[#This Row],[Type of Leave]]</f>
        <v>1 VL</v>
      </c>
      <c r="L1855" s="23">
        <f ca="1">NETWORKDAYS(LeaveTracker[[#This Row],[Start Date]],LeaveTracker[[#This Row],[End Date]],lstHolidays)</f>
        <v>1</v>
      </c>
      <c r="M1855" s="27"/>
    </row>
    <row r="1856" spans="1:13" ht="30" customHeight="1" x14ac:dyDescent="0.3">
      <c r="A1856" s="27">
        <v>371</v>
      </c>
      <c r="B1856" s="31">
        <v>43915</v>
      </c>
      <c r="C1856" s="31">
        <v>43861</v>
      </c>
      <c r="D1856" s="19" t="s">
        <v>370</v>
      </c>
      <c r="E1856" s="66" t="str">
        <f>IF(ISBLANK(LeaveTracker[[#This Row],[Employee Name]]),"-----",VLOOKUP(LeaveTracker[[#This Row],[Employee Name]],'List of Employees'!$B$4:$H$767,7))</f>
        <v>LIBRARY</v>
      </c>
      <c r="F1856" s="66" t="str">
        <f>IF(ISBLANK(LeaveTracker[[#This Row],[Employee Name]]),"-----",VLOOKUP(LeaveTracker[[#This Row],[Employee Name]],'List of Employees'!$B$4:$H$767,6))</f>
        <v>PERMANENT</v>
      </c>
      <c r="G1856" s="24">
        <v>43860</v>
      </c>
      <c r="H1856" s="24">
        <v>43860</v>
      </c>
      <c r="I1856" s="20" t="s">
        <v>297</v>
      </c>
      <c r="J1856" s="42" t="s">
        <v>641</v>
      </c>
      <c r="K1856" s="50" t="str">
        <f ca="1">LeaveTracker[[#This Row],[Days]]&amp;" "&amp;LeaveTracker[[#This Row],[Type of Leave]]</f>
        <v>1 OTHER</v>
      </c>
      <c r="L1856" s="23">
        <f ca="1">NETWORKDAYS(LeaveTracker[[#This Row],[Start Date]],LeaveTracker[[#This Row],[End Date]],lstHolidays)</f>
        <v>1</v>
      </c>
      <c r="M1856" s="27"/>
    </row>
    <row r="1857" spans="1:13" ht="30" customHeight="1" x14ac:dyDescent="0.3">
      <c r="A1857" s="27">
        <v>372</v>
      </c>
      <c r="B1857" s="31">
        <v>43915</v>
      </c>
      <c r="C1857" s="31">
        <v>43885</v>
      </c>
      <c r="D1857" s="19" t="s">
        <v>837</v>
      </c>
      <c r="E1857" s="66" t="str">
        <f>IF(ISBLANK(LeaveTracker[[#This Row],[Employee Name]]),"-----",VLOOKUP(LeaveTracker[[#This Row],[Employee Name]],'List of Employees'!$B$4:$H$767,7))</f>
        <v>CEO</v>
      </c>
      <c r="F1857" s="66" t="str">
        <f>IF(ISBLANK(LeaveTracker[[#This Row],[Employee Name]]),"-----",VLOOKUP(LeaveTracker[[#This Row],[Employee Name]],'List of Employees'!$B$4:$H$767,6))</f>
        <v>PERMANENT</v>
      </c>
      <c r="G1857" s="21">
        <v>43882</v>
      </c>
      <c r="H1857" s="24">
        <v>43882</v>
      </c>
      <c r="I1857" s="20" t="s">
        <v>81</v>
      </c>
      <c r="K1857" s="50" t="str">
        <f ca="1">LeaveTracker[[#This Row],[Days]]&amp;" "&amp;LeaveTracker[[#This Row],[Type of Leave]]</f>
        <v>1 SL</v>
      </c>
      <c r="L1857" s="23">
        <f ca="1">NETWORKDAYS(LeaveTracker[[#This Row],[Start Date]],LeaveTracker[[#This Row],[End Date]],lstHolidays)</f>
        <v>1</v>
      </c>
      <c r="M1857" s="27"/>
    </row>
    <row r="1858" spans="1:13" ht="30" customHeight="1" x14ac:dyDescent="0.3">
      <c r="A1858" s="27">
        <v>373</v>
      </c>
      <c r="B1858" s="31">
        <v>43915</v>
      </c>
      <c r="C1858" s="31">
        <v>43878</v>
      </c>
      <c r="D1858" s="19" t="s">
        <v>837</v>
      </c>
      <c r="E1858" s="66" t="str">
        <f>IF(ISBLANK(LeaveTracker[[#This Row],[Employee Name]]),"-----",VLOOKUP(LeaveTracker[[#This Row],[Employee Name]],'List of Employees'!$B$4:$H$767,7))</f>
        <v>CEO</v>
      </c>
      <c r="F1858" s="66" t="str">
        <f>IF(ISBLANK(LeaveTracker[[#This Row],[Employee Name]]),"-----",VLOOKUP(LeaveTracker[[#This Row],[Employee Name]],'List of Employees'!$B$4:$H$767,6))</f>
        <v>PERMANENT</v>
      </c>
      <c r="G1858" s="24">
        <v>43845</v>
      </c>
      <c r="H1858" s="24">
        <v>43845</v>
      </c>
      <c r="I1858" s="20" t="s">
        <v>297</v>
      </c>
      <c r="J1858" s="42" t="s">
        <v>839</v>
      </c>
      <c r="K1858" s="50" t="str">
        <f ca="1">LeaveTracker[[#This Row],[Days]]&amp;" "&amp;LeaveTracker[[#This Row],[Type of Leave]]</f>
        <v>1 OTHER</v>
      </c>
      <c r="L1858" s="23">
        <f ca="1">NETWORKDAYS(LeaveTracker[[#This Row],[Start Date]],LeaveTracker[[#This Row],[End Date]],lstHolidays)</f>
        <v>1</v>
      </c>
      <c r="M1858" s="27"/>
    </row>
    <row r="1859" spans="1:13" ht="30" customHeight="1" x14ac:dyDescent="0.3">
      <c r="A1859" s="27">
        <v>373</v>
      </c>
      <c r="B1859" s="31">
        <v>43915</v>
      </c>
      <c r="C1859" s="31">
        <v>43878</v>
      </c>
      <c r="D1859" s="19" t="s">
        <v>837</v>
      </c>
      <c r="E1859" s="66" t="str">
        <f>IF(ISBLANK(LeaveTracker[[#This Row],[Employee Name]]),"-----",VLOOKUP(LeaveTracker[[#This Row],[Employee Name]],'List of Employees'!$B$4:$H$767,7))</f>
        <v>CEO</v>
      </c>
      <c r="F1859" s="66" t="str">
        <f>IF(ISBLANK(LeaveTracker[[#This Row],[Employee Name]]),"-----",VLOOKUP(LeaveTracker[[#This Row],[Employee Name]],'List of Employees'!$B$4:$H$767,6))</f>
        <v>PERMANENT</v>
      </c>
      <c r="G1859" s="21">
        <v>43872</v>
      </c>
      <c r="H1859" s="24">
        <v>43872</v>
      </c>
      <c r="I1859" s="20" t="s">
        <v>297</v>
      </c>
      <c r="J1859" s="42" t="s">
        <v>839</v>
      </c>
      <c r="K1859" s="50" t="str">
        <f ca="1">LeaveTracker[[#This Row],[Days]]&amp;" "&amp;LeaveTracker[[#This Row],[Type of Leave]]</f>
        <v>1 OTHER</v>
      </c>
      <c r="L1859" s="23">
        <f ca="1">NETWORKDAYS(LeaveTracker[[#This Row],[Start Date]],LeaveTracker[[#This Row],[End Date]],lstHolidays)</f>
        <v>1</v>
      </c>
      <c r="M1859" s="27"/>
    </row>
    <row r="1860" spans="1:13" ht="30" customHeight="1" x14ac:dyDescent="0.3">
      <c r="A1860" s="27">
        <v>373</v>
      </c>
      <c r="B1860" s="31">
        <v>43915</v>
      </c>
      <c r="C1860" s="31">
        <v>43878</v>
      </c>
      <c r="D1860" s="19" t="s">
        <v>837</v>
      </c>
      <c r="E1860" s="66" t="str">
        <f>IF(ISBLANK(LeaveTracker[[#This Row],[Employee Name]]),"-----",VLOOKUP(LeaveTracker[[#This Row],[Employee Name]],'List of Employees'!$B$4:$H$767,7))</f>
        <v>CEO</v>
      </c>
      <c r="F1860" s="66" t="str">
        <f>IF(ISBLANK(LeaveTracker[[#This Row],[Employee Name]]),"-----",VLOOKUP(LeaveTracker[[#This Row],[Employee Name]],'List of Employees'!$B$4:$H$767,6))</f>
        <v>PERMANENT</v>
      </c>
      <c r="G1860" s="24">
        <v>43875</v>
      </c>
      <c r="H1860" s="24">
        <v>43875</v>
      </c>
      <c r="I1860" s="20" t="s">
        <v>297</v>
      </c>
      <c r="J1860" s="42" t="s">
        <v>839</v>
      </c>
      <c r="K1860" s="50" t="str">
        <f ca="1">LeaveTracker[[#This Row],[Days]]&amp;" "&amp;LeaveTracker[[#This Row],[Type of Leave]]</f>
        <v>1 OTHER</v>
      </c>
      <c r="L1860" s="23">
        <f ca="1">NETWORKDAYS(LeaveTracker[[#This Row],[Start Date]],LeaveTracker[[#This Row],[End Date]],lstHolidays)</f>
        <v>1</v>
      </c>
      <c r="M1860" s="27"/>
    </row>
    <row r="1861" spans="1:13" ht="30" customHeight="1" x14ac:dyDescent="0.3">
      <c r="A1861" s="27">
        <v>374</v>
      </c>
      <c r="B1861" s="31">
        <v>43915</v>
      </c>
      <c r="C1861" s="31">
        <v>43873</v>
      </c>
      <c r="D1861" s="19" t="s">
        <v>448</v>
      </c>
      <c r="E1861" s="66" t="str">
        <f>IF(ISBLANK(LeaveTracker[[#This Row],[Employee Name]]),"-----",VLOOKUP(LeaveTracker[[#This Row],[Employee Name]],'List of Employees'!$B$4:$H$767,7))</f>
        <v>CEO</v>
      </c>
      <c r="F1861" s="66" t="str">
        <f>IF(ISBLANK(LeaveTracker[[#This Row],[Employee Name]]),"-----",VLOOKUP(LeaveTracker[[#This Row],[Employee Name]],'List of Employees'!$B$4:$H$767,6))</f>
        <v>PERMANENT</v>
      </c>
      <c r="G1861" s="24">
        <v>43872</v>
      </c>
      <c r="H1861" s="24">
        <v>43872</v>
      </c>
      <c r="I1861" s="20" t="s">
        <v>297</v>
      </c>
      <c r="J1861" s="42" t="s">
        <v>896</v>
      </c>
      <c r="K1861" s="50" t="str">
        <f ca="1">LeaveTracker[[#This Row],[Days]]&amp;" "&amp;LeaveTracker[[#This Row],[Type of Leave]]</f>
        <v>1 OTHER</v>
      </c>
      <c r="L1861" s="23">
        <f ca="1">NETWORKDAYS(LeaveTracker[[#This Row],[Start Date]],LeaveTracker[[#This Row],[End Date]],lstHolidays)</f>
        <v>1</v>
      </c>
      <c r="M1861" s="27"/>
    </row>
    <row r="1862" spans="1:13" ht="30" customHeight="1" x14ac:dyDescent="0.3">
      <c r="A1862" s="27">
        <v>375</v>
      </c>
      <c r="B1862" s="31">
        <v>43915</v>
      </c>
      <c r="C1862" s="31">
        <v>43853</v>
      </c>
      <c r="D1862" s="20" t="s">
        <v>448</v>
      </c>
      <c r="E1862" s="66" t="str">
        <f>IF(ISBLANK(LeaveTracker[[#This Row],[Employee Name]]),"-----",VLOOKUP(LeaveTracker[[#This Row],[Employee Name]],'List of Employees'!$B$4:$H$767,7))</f>
        <v>CEO</v>
      </c>
      <c r="F1862" s="66" t="str">
        <f>IF(ISBLANK(LeaveTracker[[#This Row],[Employee Name]]),"-----",VLOOKUP(LeaveTracker[[#This Row],[Employee Name]],'List of Employees'!$B$4:$H$767,6))</f>
        <v>PERMANENT</v>
      </c>
      <c r="G1862" s="24">
        <v>43846</v>
      </c>
      <c r="H1862" s="24">
        <v>43847</v>
      </c>
      <c r="I1862" s="20" t="s">
        <v>297</v>
      </c>
      <c r="J1862" s="42" t="s">
        <v>760</v>
      </c>
      <c r="K1862" s="50" t="str">
        <f ca="1">LeaveTracker[[#This Row],[Days]]&amp;" "&amp;LeaveTracker[[#This Row],[Type of Leave]]</f>
        <v>2 OTHER</v>
      </c>
      <c r="L1862" s="23">
        <f ca="1">NETWORKDAYS(LeaveTracker[[#This Row],[Start Date]],LeaveTracker[[#This Row],[End Date]],lstHolidays)</f>
        <v>2</v>
      </c>
      <c r="M1862" s="27"/>
    </row>
    <row r="1863" spans="1:13" ht="30" customHeight="1" x14ac:dyDescent="0.3">
      <c r="A1863" s="27">
        <v>375</v>
      </c>
      <c r="B1863" s="31">
        <v>43915</v>
      </c>
      <c r="C1863" s="31">
        <v>43853</v>
      </c>
      <c r="D1863" s="20" t="s">
        <v>448</v>
      </c>
      <c r="E1863" s="66" t="str">
        <f>IF(ISBLANK(LeaveTracker[[#This Row],[Employee Name]]),"-----",VLOOKUP(LeaveTracker[[#This Row],[Employee Name]],'List of Employees'!$B$4:$H$767,7))</f>
        <v>CEO</v>
      </c>
      <c r="F1863" s="66" t="str">
        <f>IF(ISBLANK(LeaveTracker[[#This Row],[Employee Name]]),"-----",VLOOKUP(LeaveTracker[[#This Row],[Employee Name]],'List of Employees'!$B$4:$H$767,6))</f>
        <v>PERMANENT</v>
      </c>
      <c r="G1863" s="24">
        <v>43851</v>
      </c>
      <c r="H1863" s="24">
        <v>43851</v>
      </c>
      <c r="I1863" s="20" t="s">
        <v>297</v>
      </c>
      <c r="J1863" s="42" t="s">
        <v>760</v>
      </c>
      <c r="K1863" s="50" t="str">
        <f ca="1">LeaveTracker[[#This Row],[Days]]&amp;" "&amp;LeaveTracker[[#This Row],[Type of Leave]]</f>
        <v>1 OTHER</v>
      </c>
      <c r="L1863" s="23">
        <f ca="1">NETWORKDAYS(LeaveTracker[[#This Row],[Start Date]],LeaveTracker[[#This Row],[End Date]],lstHolidays)</f>
        <v>1</v>
      </c>
      <c r="M1863" s="27"/>
    </row>
    <row r="1864" spans="1:13" ht="30" customHeight="1" x14ac:dyDescent="0.3">
      <c r="A1864" s="27">
        <v>376</v>
      </c>
      <c r="B1864" s="31">
        <v>43915</v>
      </c>
      <c r="C1864" s="31">
        <v>43881</v>
      </c>
      <c r="D1864" s="19" t="s">
        <v>455</v>
      </c>
      <c r="E1864" s="66" t="str">
        <f>IF(ISBLANK(LeaveTracker[[#This Row],[Employee Name]]),"-----",VLOOKUP(LeaveTracker[[#This Row],[Employee Name]],'List of Employees'!$B$4:$H$767,7))</f>
        <v>CEO</v>
      </c>
      <c r="F1864" s="66" t="str">
        <f>IF(ISBLANK(LeaveTracker[[#This Row],[Employee Name]]),"-----",VLOOKUP(LeaveTracker[[#This Row],[Employee Name]],'List of Employees'!$B$4:$H$767,6))</f>
        <v>PERMANENT</v>
      </c>
      <c r="G1864" s="24">
        <v>43879</v>
      </c>
      <c r="H1864" s="24">
        <v>43880</v>
      </c>
      <c r="I1864" s="20" t="s">
        <v>81</v>
      </c>
      <c r="K1864" s="50" t="str">
        <f ca="1">LeaveTracker[[#This Row],[Days]]&amp;" "&amp;LeaveTracker[[#This Row],[Type of Leave]]</f>
        <v>2 SL</v>
      </c>
      <c r="L1864" s="23">
        <f ca="1">NETWORKDAYS(LeaveTracker[[#This Row],[Start Date]],LeaveTracker[[#This Row],[End Date]],lstHolidays)</f>
        <v>2</v>
      </c>
      <c r="M1864" s="27"/>
    </row>
    <row r="1865" spans="1:13" ht="30" customHeight="1" x14ac:dyDescent="0.3">
      <c r="A1865" s="27">
        <v>377</v>
      </c>
      <c r="B1865" s="31">
        <v>43915</v>
      </c>
      <c r="C1865" s="31">
        <v>43878</v>
      </c>
      <c r="D1865" s="19" t="s">
        <v>455</v>
      </c>
      <c r="E1865" s="66" t="str">
        <f>IF(ISBLANK(LeaveTracker[[#This Row],[Employee Name]]),"-----",VLOOKUP(LeaveTracker[[#This Row],[Employee Name]],'List of Employees'!$B$4:$H$767,7))</f>
        <v>CEO</v>
      </c>
      <c r="F1865" s="66" t="str">
        <f>IF(ISBLANK(LeaveTracker[[#This Row],[Employee Name]]),"-----",VLOOKUP(LeaveTracker[[#This Row],[Employee Name]],'List of Employees'!$B$4:$H$767,6))</f>
        <v>PERMANENT</v>
      </c>
      <c r="G1865" s="24">
        <v>43875</v>
      </c>
      <c r="H1865" s="24">
        <v>43875</v>
      </c>
      <c r="I1865" s="20" t="s">
        <v>297</v>
      </c>
      <c r="J1865" s="42" t="s">
        <v>839</v>
      </c>
      <c r="K1865" s="50" t="str">
        <f ca="1">LeaveTracker[[#This Row],[Days]]&amp;" "&amp;LeaveTracker[[#This Row],[Type of Leave]]</f>
        <v>1 OTHER</v>
      </c>
      <c r="L1865" s="23">
        <f ca="1">NETWORKDAYS(LeaveTracker[[#This Row],[Start Date]],LeaveTracker[[#This Row],[End Date]],lstHolidays)</f>
        <v>1</v>
      </c>
      <c r="M1865" s="27"/>
    </row>
    <row r="1866" spans="1:13" ht="30" customHeight="1" x14ac:dyDescent="0.3">
      <c r="A1866" s="27">
        <v>378</v>
      </c>
      <c r="B1866" s="31">
        <v>43915</v>
      </c>
      <c r="C1866" s="31">
        <v>43875</v>
      </c>
      <c r="D1866" s="19" t="s">
        <v>455</v>
      </c>
      <c r="E1866" s="66" t="str">
        <f>IF(ISBLANK(LeaveTracker[[#This Row],[Employee Name]]),"-----",VLOOKUP(LeaveTracker[[#This Row],[Employee Name]],'List of Employees'!$B$4:$H$767,7))</f>
        <v>CEO</v>
      </c>
      <c r="F1866" s="66" t="str">
        <f>IF(ISBLANK(LeaveTracker[[#This Row],[Employee Name]]),"-----",VLOOKUP(LeaveTracker[[#This Row],[Employee Name]],'List of Employees'!$B$4:$H$767,6))</f>
        <v>PERMANENT</v>
      </c>
      <c r="G1866" s="24">
        <v>43861</v>
      </c>
      <c r="H1866" s="24">
        <v>43861</v>
      </c>
      <c r="I1866" s="20" t="s">
        <v>297</v>
      </c>
      <c r="J1866" s="42" t="s">
        <v>839</v>
      </c>
      <c r="K1866" s="50" t="str">
        <f ca="1">LeaveTracker[[#This Row],[Days]]&amp;" "&amp;LeaveTracker[[#This Row],[Type of Leave]]</f>
        <v>1 OTHER</v>
      </c>
      <c r="L1866" s="23">
        <f ca="1">NETWORKDAYS(LeaveTracker[[#This Row],[Start Date]],LeaveTracker[[#This Row],[End Date]],lstHolidays)</f>
        <v>1</v>
      </c>
      <c r="M1866" s="27"/>
    </row>
    <row r="1867" spans="1:13" ht="30" customHeight="1" x14ac:dyDescent="0.3">
      <c r="A1867" s="27">
        <v>378</v>
      </c>
      <c r="B1867" s="31">
        <v>43915</v>
      </c>
      <c r="C1867" s="31">
        <v>43875</v>
      </c>
      <c r="D1867" s="19" t="s">
        <v>455</v>
      </c>
      <c r="E1867" s="66" t="str">
        <f>IF(ISBLANK(LeaveTracker[[#This Row],[Employee Name]]),"-----",VLOOKUP(LeaveTracker[[#This Row],[Employee Name]],'List of Employees'!$B$4:$H$767,7))</f>
        <v>CEO</v>
      </c>
      <c r="F1867" s="66" t="str">
        <f>IF(ISBLANK(LeaveTracker[[#This Row],[Employee Name]]),"-----",VLOOKUP(LeaveTracker[[#This Row],[Employee Name]],'List of Employees'!$B$4:$H$767,6))</f>
        <v>PERMANENT</v>
      </c>
      <c r="G1867" s="24">
        <v>43864</v>
      </c>
      <c r="H1867" s="24">
        <v>43864</v>
      </c>
      <c r="I1867" s="20" t="s">
        <v>297</v>
      </c>
      <c r="J1867" s="42" t="s">
        <v>839</v>
      </c>
      <c r="K1867" s="50" t="str">
        <f ca="1">LeaveTracker[[#This Row],[Days]]&amp;" "&amp;LeaveTracker[[#This Row],[Type of Leave]]</f>
        <v>1 OTHER</v>
      </c>
      <c r="L1867" s="23">
        <f ca="1">NETWORKDAYS(LeaveTracker[[#This Row],[Start Date]],LeaveTracker[[#This Row],[End Date]],lstHolidays)</f>
        <v>1</v>
      </c>
      <c r="M1867" s="27"/>
    </row>
    <row r="1868" spans="1:13" ht="30" customHeight="1" x14ac:dyDescent="0.3">
      <c r="A1868" s="27">
        <v>379</v>
      </c>
      <c r="B1868" s="31">
        <v>43915</v>
      </c>
      <c r="C1868" s="31">
        <v>43850</v>
      </c>
      <c r="D1868" s="20" t="s">
        <v>455</v>
      </c>
      <c r="E1868" s="66" t="str">
        <f>IF(ISBLANK(LeaveTracker[[#This Row],[Employee Name]]),"-----",VLOOKUP(LeaveTracker[[#This Row],[Employee Name]],'List of Employees'!$B$4:$H$767,7))</f>
        <v>CEO</v>
      </c>
      <c r="F1868" s="66" t="str">
        <f>IF(ISBLANK(LeaveTracker[[#This Row],[Employee Name]]),"-----",VLOOKUP(LeaveTracker[[#This Row],[Employee Name]],'List of Employees'!$B$4:$H$767,6))</f>
        <v>PERMANENT</v>
      </c>
      <c r="G1868" s="24">
        <v>43845</v>
      </c>
      <c r="H1868" s="24">
        <v>43845</v>
      </c>
      <c r="I1868" s="20" t="s">
        <v>297</v>
      </c>
      <c r="J1868" s="42" t="s">
        <v>839</v>
      </c>
      <c r="K1868" s="50" t="str">
        <f ca="1">LeaveTracker[[#This Row],[Days]]&amp;" "&amp;LeaveTracker[[#This Row],[Type of Leave]]</f>
        <v>1 OTHER</v>
      </c>
      <c r="L1868" s="23">
        <f ca="1">NETWORKDAYS(LeaveTracker[[#This Row],[Start Date]],LeaveTracker[[#This Row],[End Date]],lstHolidays)</f>
        <v>1</v>
      </c>
      <c r="M1868" s="27"/>
    </row>
    <row r="1869" spans="1:13" ht="30" customHeight="1" x14ac:dyDescent="0.3">
      <c r="A1869" s="27">
        <v>379</v>
      </c>
      <c r="B1869" s="31">
        <v>43915</v>
      </c>
      <c r="C1869" s="31">
        <v>43850</v>
      </c>
      <c r="D1869" s="20" t="s">
        <v>455</v>
      </c>
      <c r="E1869" s="66" t="str">
        <f>IF(ISBLANK(LeaveTracker[[#This Row],[Employee Name]]),"-----",VLOOKUP(LeaveTracker[[#This Row],[Employee Name]],'List of Employees'!$B$4:$H$767,7))</f>
        <v>CEO</v>
      </c>
      <c r="F1869" s="66" t="str">
        <f>IF(ISBLANK(LeaveTracker[[#This Row],[Employee Name]]),"-----",VLOOKUP(LeaveTracker[[#This Row],[Employee Name]],'List of Employees'!$B$4:$H$767,6))</f>
        <v>PERMANENT</v>
      </c>
      <c r="G1869" s="24">
        <v>43847</v>
      </c>
      <c r="H1869" s="24">
        <v>43847</v>
      </c>
      <c r="I1869" s="20" t="s">
        <v>297</v>
      </c>
      <c r="J1869" s="42" t="s">
        <v>839</v>
      </c>
      <c r="K1869" s="50" t="str">
        <f ca="1">LeaveTracker[[#This Row],[Days]]&amp;" "&amp;LeaveTracker[[#This Row],[Type of Leave]]</f>
        <v>1 OTHER</v>
      </c>
      <c r="L1869" s="23">
        <f ca="1">NETWORKDAYS(LeaveTracker[[#This Row],[Start Date]],LeaveTracker[[#This Row],[End Date]],lstHolidays)</f>
        <v>1</v>
      </c>
      <c r="M1869" s="27"/>
    </row>
    <row r="1870" spans="1:13" ht="30" customHeight="1" x14ac:dyDescent="0.3">
      <c r="A1870" s="27">
        <v>380</v>
      </c>
      <c r="B1870" s="31">
        <v>43915</v>
      </c>
      <c r="C1870" s="31">
        <v>43872</v>
      </c>
      <c r="D1870" s="19" t="s">
        <v>322</v>
      </c>
      <c r="E1870" s="66" t="str">
        <f>IF(ISBLANK(LeaveTracker[[#This Row],[Employee Name]]),"-----",VLOOKUP(LeaveTracker[[#This Row],[Employee Name]],'List of Employees'!$B$4:$H$767,7))</f>
        <v>CEO</v>
      </c>
      <c r="F1870" s="66" t="str">
        <f>IF(ISBLANK(LeaveTracker[[#This Row],[Employee Name]]),"-----",VLOOKUP(LeaveTracker[[#This Row],[Employee Name]],'List of Employees'!$B$4:$H$767,6))</f>
        <v>PERMANENT</v>
      </c>
      <c r="G1870" s="24">
        <v>43871</v>
      </c>
      <c r="H1870" s="24">
        <v>43871</v>
      </c>
      <c r="I1870" s="20" t="s">
        <v>297</v>
      </c>
      <c r="J1870" s="42" t="s">
        <v>896</v>
      </c>
      <c r="K1870" s="50" t="str">
        <f ca="1">LeaveTracker[[#This Row],[Days]]&amp;" "&amp;LeaveTracker[[#This Row],[Type of Leave]]</f>
        <v>1 OTHER</v>
      </c>
      <c r="L1870" s="23">
        <f ca="1">NETWORKDAYS(LeaveTracker[[#This Row],[Start Date]],LeaveTracker[[#This Row],[End Date]],lstHolidays)</f>
        <v>1</v>
      </c>
      <c r="M1870" s="27"/>
    </row>
    <row r="1871" spans="1:13" ht="30" customHeight="1" x14ac:dyDescent="0.3">
      <c r="A1871" s="27">
        <v>380</v>
      </c>
      <c r="B1871" s="31">
        <v>43915</v>
      </c>
      <c r="C1871" s="31">
        <v>43872</v>
      </c>
      <c r="D1871" s="19" t="s">
        <v>322</v>
      </c>
      <c r="E1871" s="66" t="str">
        <f>IF(ISBLANK(LeaveTracker[[#This Row],[Employee Name]]),"-----",VLOOKUP(LeaveTracker[[#This Row],[Employee Name]],'List of Employees'!$B$4:$H$767,7))</f>
        <v>CEO</v>
      </c>
      <c r="F1871" s="66" t="str">
        <f>IF(ISBLANK(LeaveTracker[[#This Row],[Employee Name]]),"-----",VLOOKUP(LeaveTracker[[#This Row],[Employee Name]],'List of Employees'!$B$4:$H$767,6))</f>
        <v>PERMANENT</v>
      </c>
      <c r="G1871" s="24">
        <v>43876</v>
      </c>
      <c r="H1871" s="24">
        <v>43876</v>
      </c>
      <c r="I1871" s="20" t="s">
        <v>297</v>
      </c>
      <c r="J1871" s="42" t="s">
        <v>896</v>
      </c>
      <c r="K1871" s="50" t="str">
        <f>LeaveTracker[[#This Row],[Days]]&amp;" "&amp;LeaveTracker[[#This Row],[Type of Leave]]</f>
        <v>1 OTHER</v>
      </c>
      <c r="L1871" s="23">
        <v>1</v>
      </c>
      <c r="M1871" s="27"/>
    </row>
    <row r="1872" spans="1:13" ht="30" customHeight="1" x14ac:dyDescent="0.3">
      <c r="A1872" s="27">
        <v>381</v>
      </c>
      <c r="B1872" s="31">
        <v>43915</v>
      </c>
      <c r="C1872" s="31">
        <v>43840</v>
      </c>
      <c r="D1872" s="19" t="s">
        <v>322</v>
      </c>
      <c r="E1872" s="66" t="str">
        <f>IF(ISBLANK(LeaveTracker[[#This Row],[Employee Name]]),"-----",VLOOKUP(LeaveTracker[[#This Row],[Employee Name]],'List of Employees'!$B$4:$H$767,7))</f>
        <v>CEO</v>
      </c>
      <c r="F1872" s="66" t="str">
        <f>IF(ISBLANK(LeaveTracker[[#This Row],[Employee Name]]),"-----",VLOOKUP(LeaveTracker[[#This Row],[Employee Name]],'List of Employees'!$B$4:$H$767,6))</f>
        <v>PERMANENT</v>
      </c>
      <c r="G1872" s="24">
        <v>43847</v>
      </c>
      <c r="H1872" s="24">
        <v>43847</v>
      </c>
      <c r="I1872" s="20" t="s">
        <v>81</v>
      </c>
      <c r="K1872" s="50" t="str">
        <f ca="1">LeaveTracker[[#This Row],[Days]]&amp;" "&amp;LeaveTracker[[#This Row],[Type of Leave]]</f>
        <v>1 SL</v>
      </c>
      <c r="L1872" s="23">
        <f ca="1">NETWORKDAYS(LeaveTracker[[#This Row],[Start Date]],LeaveTracker[[#This Row],[End Date]],lstHolidays)</f>
        <v>1</v>
      </c>
      <c r="M1872" s="27"/>
    </row>
    <row r="1873" spans="1:13" ht="30" customHeight="1" x14ac:dyDescent="0.3">
      <c r="A1873" s="27">
        <v>382</v>
      </c>
      <c r="B1873" s="31">
        <v>43915</v>
      </c>
      <c r="C1873" s="31">
        <v>43865</v>
      </c>
      <c r="D1873" s="19" t="s">
        <v>322</v>
      </c>
      <c r="E1873" s="66" t="str">
        <f>IF(ISBLANK(LeaveTracker[[#This Row],[Employee Name]]),"-----",VLOOKUP(LeaveTracker[[#This Row],[Employee Name]],'List of Employees'!$B$4:$H$767,7))</f>
        <v>CEO</v>
      </c>
      <c r="F1873" s="66" t="str">
        <f>IF(ISBLANK(LeaveTracker[[#This Row],[Employee Name]]),"-----",VLOOKUP(LeaveTracker[[#This Row],[Employee Name]],'List of Employees'!$B$4:$H$767,6))</f>
        <v>PERMANENT</v>
      </c>
      <c r="G1873" s="24">
        <v>43865</v>
      </c>
      <c r="H1873" s="24">
        <v>43867</v>
      </c>
      <c r="I1873" s="20" t="s">
        <v>297</v>
      </c>
      <c r="J1873" s="42" t="s">
        <v>896</v>
      </c>
      <c r="K1873" s="50" t="str">
        <f ca="1">LeaveTracker[[#This Row],[Days]]&amp;" "&amp;LeaveTracker[[#This Row],[Type of Leave]]</f>
        <v>3 OTHER</v>
      </c>
      <c r="L1873" s="23">
        <f ca="1">NETWORKDAYS(LeaveTracker[[#This Row],[Start Date]],LeaveTracker[[#This Row],[End Date]],lstHolidays)</f>
        <v>3</v>
      </c>
      <c r="M1873" s="27"/>
    </row>
    <row r="1874" spans="1:13" ht="30" customHeight="1" x14ac:dyDescent="0.3">
      <c r="A1874" s="27">
        <v>383</v>
      </c>
      <c r="B1874" s="31">
        <v>43915</v>
      </c>
      <c r="C1874" s="31">
        <v>43872</v>
      </c>
      <c r="D1874" s="19" t="s">
        <v>899</v>
      </c>
      <c r="E1874" s="66" t="str">
        <f>IF(ISBLANK(LeaveTracker[[#This Row],[Employee Name]]),"-----",VLOOKUP(LeaveTracker[[#This Row],[Employee Name]],'List of Employees'!$B$4:$H$767,7))</f>
        <v>CEO</v>
      </c>
      <c r="F1874" s="66" t="str">
        <f>IF(ISBLANK(LeaveTracker[[#This Row],[Employee Name]]),"-----",VLOOKUP(LeaveTracker[[#This Row],[Employee Name]],'List of Employees'!$B$4:$H$767,6))</f>
        <v>PERMANENT</v>
      </c>
      <c r="G1874" s="24">
        <v>43871</v>
      </c>
      <c r="H1874" s="24">
        <v>43871</v>
      </c>
      <c r="I1874" s="20" t="s">
        <v>297</v>
      </c>
      <c r="J1874" s="42" t="s">
        <v>839</v>
      </c>
      <c r="K1874" s="50" t="str">
        <f ca="1">LeaveTracker[[#This Row],[Days]]&amp;" "&amp;LeaveTracker[[#This Row],[Type of Leave]]</f>
        <v>1 OTHER</v>
      </c>
      <c r="L1874" s="23">
        <f ca="1">NETWORKDAYS(LeaveTracker[[#This Row],[Start Date]],LeaveTracker[[#This Row],[End Date]],lstHolidays)</f>
        <v>1</v>
      </c>
      <c r="M1874" s="27"/>
    </row>
    <row r="1875" spans="1:13" ht="30" customHeight="1" x14ac:dyDescent="0.3">
      <c r="A1875" s="27">
        <v>384</v>
      </c>
      <c r="B1875" s="31">
        <v>43915</v>
      </c>
      <c r="C1875" s="31">
        <v>43865</v>
      </c>
      <c r="D1875" s="19" t="s">
        <v>899</v>
      </c>
      <c r="E1875" s="66" t="str">
        <f>IF(ISBLANK(LeaveTracker[[#This Row],[Employee Name]]),"-----",VLOOKUP(LeaveTracker[[#This Row],[Employee Name]],'List of Employees'!$B$4:$H$767,7))</f>
        <v>CEO</v>
      </c>
      <c r="F1875" s="66" t="str">
        <f>IF(ISBLANK(LeaveTracker[[#This Row],[Employee Name]]),"-----",VLOOKUP(LeaveTracker[[#This Row],[Employee Name]],'List of Employees'!$B$4:$H$767,6))</f>
        <v>PERMANENT</v>
      </c>
      <c r="G1875" s="24">
        <v>43865</v>
      </c>
      <c r="H1875" s="24">
        <v>43868</v>
      </c>
      <c r="I1875" s="20" t="s">
        <v>297</v>
      </c>
      <c r="J1875" s="42" t="s">
        <v>839</v>
      </c>
      <c r="K1875" s="50" t="str">
        <f ca="1">LeaveTracker[[#This Row],[Days]]&amp;" "&amp;LeaveTracker[[#This Row],[Type of Leave]]</f>
        <v>4 OTHER</v>
      </c>
      <c r="L1875" s="23">
        <f ca="1">NETWORKDAYS(LeaveTracker[[#This Row],[Start Date]],LeaveTracker[[#This Row],[End Date]],lstHolidays)</f>
        <v>4</v>
      </c>
      <c r="M1875" s="27"/>
    </row>
    <row r="1876" spans="1:13" ht="30" customHeight="1" x14ac:dyDescent="0.3">
      <c r="A1876" s="27">
        <v>385</v>
      </c>
      <c r="B1876" s="31">
        <v>43915</v>
      </c>
      <c r="C1876" s="31">
        <v>43872</v>
      </c>
      <c r="D1876" s="19" t="s">
        <v>680</v>
      </c>
      <c r="E1876" s="66" t="str">
        <f>IF(ISBLANK(LeaveTracker[[#This Row],[Employee Name]]),"-----",VLOOKUP(LeaveTracker[[#This Row],[Employee Name]],'List of Employees'!$B$4:$H$767,7))</f>
        <v>CEO</v>
      </c>
      <c r="F1876" s="66" t="str">
        <f>IF(ISBLANK(LeaveTracker[[#This Row],[Employee Name]]),"-----",VLOOKUP(LeaveTracker[[#This Row],[Employee Name]],'List of Employees'!$B$4:$H$767,6))</f>
        <v>PERMANENT</v>
      </c>
      <c r="G1876" s="24">
        <v>43845</v>
      </c>
      <c r="H1876" s="24">
        <v>43846</v>
      </c>
      <c r="I1876" s="20" t="s">
        <v>297</v>
      </c>
      <c r="J1876" s="42" t="s">
        <v>839</v>
      </c>
      <c r="K1876" s="50" t="str">
        <f ca="1">LeaveTracker[[#This Row],[Days]]&amp;" "&amp;LeaveTracker[[#This Row],[Type of Leave]]</f>
        <v>2 OTHER</v>
      </c>
      <c r="L1876" s="23">
        <f ca="1">NETWORKDAYS(LeaveTracker[[#This Row],[Start Date]],LeaveTracker[[#This Row],[End Date]],lstHolidays)</f>
        <v>2</v>
      </c>
      <c r="M1876" s="27"/>
    </row>
    <row r="1877" spans="1:13" ht="30" customHeight="1" x14ac:dyDescent="0.3">
      <c r="A1877" s="27">
        <v>385</v>
      </c>
      <c r="B1877" s="31">
        <v>43915</v>
      </c>
      <c r="C1877" s="31">
        <v>43872</v>
      </c>
      <c r="D1877" s="19" t="s">
        <v>680</v>
      </c>
      <c r="E1877" s="66" t="str">
        <f>IF(ISBLANK(LeaveTracker[[#This Row],[Employee Name]]),"-----",VLOOKUP(LeaveTracker[[#This Row],[Employee Name]],'List of Employees'!$B$4:$H$767,7))</f>
        <v>CEO</v>
      </c>
      <c r="F1877" s="66" t="str">
        <f>IF(ISBLANK(LeaveTracker[[#This Row],[Employee Name]]),"-----",VLOOKUP(LeaveTracker[[#This Row],[Employee Name]],'List of Employees'!$B$4:$H$767,6))</f>
        <v>PERMANENT</v>
      </c>
      <c r="G1877" s="24">
        <v>43853</v>
      </c>
      <c r="H1877" s="24">
        <v>43853</v>
      </c>
      <c r="I1877" s="20" t="s">
        <v>297</v>
      </c>
      <c r="J1877" s="42" t="s">
        <v>839</v>
      </c>
      <c r="K1877" s="50" t="str">
        <f ca="1">LeaveTracker[[#This Row],[Days]]&amp;" "&amp;LeaveTracker[[#This Row],[Type of Leave]]</f>
        <v>1 OTHER</v>
      </c>
      <c r="L1877" s="23">
        <f ca="1">NETWORKDAYS(LeaveTracker[[#This Row],[Start Date]],LeaveTracker[[#This Row],[End Date]],lstHolidays)</f>
        <v>1</v>
      </c>
      <c r="M1877" s="27"/>
    </row>
    <row r="1878" spans="1:13" ht="30" customHeight="1" x14ac:dyDescent="0.3">
      <c r="A1878" s="27">
        <v>385</v>
      </c>
      <c r="B1878" s="31">
        <v>43915</v>
      </c>
      <c r="C1878" s="31">
        <v>43872</v>
      </c>
      <c r="D1878" s="19" t="s">
        <v>680</v>
      </c>
      <c r="E1878" s="66" t="str">
        <f>IF(ISBLANK(LeaveTracker[[#This Row],[Employee Name]]),"-----",VLOOKUP(LeaveTracker[[#This Row],[Employee Name]],'List of Employees'!$B$4:$H$767,7))</f>
        <v>CEO</v>
      </c>
      <c r="F1878" s="66" t="str">
        <f>IF(ISBLANK(LeaveTracker[[#This Row],[Employee Name]]),"-----",VLOOKUP(LeaveTracker[[#This Row],[Employee Name]],'List of Employees'!$B$4:$H$767,6))</f>
        <v>PERMANENT</v>
      </c>
      <c r="G1878" s="24">
        <v>43864</v>
      </c>
      <c r="H1878" s="24">
        <v>43864</v>
      </c>
      <c r="I1878" s="20" t="s">
        <v>297</v>
      </c>
      <c r="J1878" s="42" t="s">
        <v>839</v>
      </c>
      <c r="K1878" s="50" t="str">
        <f ca="1">LeaveTracker[[#This Row],[Days]]&amp;" "&amp;LeaveTracker[[#This Row],[Type of Leave]]</f>
        <v>1 OTHER</v>
      </c>
      <c r="L1878" s="23">
        <f ca="1">NETWORKDAYS(LeaveTracker[[#This Row],[Start Date]],LeaveTracker[[#This Row],[End Date]],lstHolidays)</f>
        <v>1</v>
      </c>
      <c r="M1878" s="27"/>
    </row>
    <row r="1879" spans="1:13" ht="30" customHeight="1" x14ac:dyDescent="0.3">
      <c r="A1879" s="27">
        <v>385</v>
      </c>
      <c r="B1879" s="31">
        <v>43915</v>
      </c>
      <c r="C1879" s="31">
        <v>43872</v>
      </c>
      <c r="D1879" s="19" t="s">
        <v>680</v>
      </c>
      <c r="E1879" s="66" t="str">
        <f>IF(ISBLANK(LeaveTracker[[#This Row],[Employee Name]]),"-----",VLOOKUP(LeaveTracker[[#This Row],[Employee Name]],'List of Employees'!$B$4:$H$767,7))</f>
        <v>CEO</v>
      </c>
      <c r="F1879" s="66" t="str">
        <f>IF(ISBLANK(LeaveTracker[[#This Row],[Employee Name]]),"-----",VLOOKUP(LeaveTracker[[#This Row],[Employee Name]],'List of Employees'!$B$4:$H$767,6))</f>
        <v>PERMANENT</v>
      </c>
      <c r="G1879" s="24">
        <v>43871</v>
      </c>
      <c r="H1879" s="24">
        <v>43871</v>
      </c>
      <c r="I1879" s="20" t="s">
        <v>297</v>
      </c>
      <c r="J1879" s="42" t="s">
        <v>839</v>
      </c>
      <c r="K1879" s="50" t="str">
        <f ca="1">LeaveTracker[[#This Row],[Days]]&amp;" "&amp;LeaveTracker[[#This Row],[Type of Leave]]</f>
        <v>1 OTHER</v>
      </c>
      <c r="L1879" s="23">
        <f ca="1">NETWORKDAYS(LeaveTracker[[#This Row],[Start Date]],LeaveTracker[[#This Row],[End Date]],lstHolidays)</f>
        <v>1</v>
      </c>
      <c r="M1879" s="27"/>
    </row>
    <row r="1880" spans="1:13" ht="30" customHeight="1" x14ac:dyDescent="0.3">
      <c r="A1880" s="27">
        <v>386</v>
      </c>
      <c r="B1880" s="31">
        <v>43915</v>
      </c>
      <c r="C1880" s="31">
        <v>43847</v>
      </c>
      <c r="D1880" s="19" t="s">
        <v>680</v>
      </c>
      <c r="E1880" s="66" t="str">
        <f>IF(ISBLANK(LeaveTracker[[#This Row],[Employee Name]]),"-----",VLOOKUP(LeaveTracker[[#This Row],[Employee Name]],'List of Employees'!$B$4:$H$767,7))</f>
        <v>CEO</v>
      </c>
      <c r="F1880" s="66" t="str">
        <f>IF(ISBLANK(LeaveTracker[[#This Row],[Employee Name]]),"-----",VLOOKUP(LeaveTracker[[#This Row],[Employee Name]],'List of Employees'!$B$4:$H$767,6))</f>
        <v>PERMANENT</v>
      </c>
      <c r="G1880" s="24">
        <v>43840</v>
      </c>
      <c r="H1880" s="24">
        <v>43840</v>
      </c>
      <c r="I1880" s="20" t="s">
        <v>297</v>
      </c>
      <c r="J1880" s="42" t="s">
        <v>760</v>
      </c>
      <c r="K1880" s="50" t="str">
        <f ca="1">LeaveTracker[[#This Row],[Days]]&amp;" "&amp;LeaveTracker[[#This Row],[Type of Leave]]</f>
        <v>1 OTHER</v>
      </c>
      <c r="L1880" s="23">
        <f ca="1">NETWORKDAYS(LeaveTracker[[#This Row],[Start Date]],LeaveTracker[[#This Row],[End Date]],lstHolidays)</f>
        <v>1</v>
      </c>
      <c r="M1880" s="27"/>
    </row>
    <row r="1881" spans="1:13" ht="30" customHeight="1" x14ac:dyDescent="0.3">
      <c r="A1881" s="27">
        <v>387</v>
      </c>
      <c r="B1881" s="31">
        <v>43915</v>
      </c>
      <c r="D1881" s="19" t="s">
        <v>312</v>
      </c>
      <c r="E1881" s="66" t="str">
        <f>IF(ISBLANK(LeaveTracker[[#This Row],[Employee Name]]),"-----",VLOOKUP(LeaveTracker[[#This Row],[Employee Name]],'List of Employees'!$B$4:$H$767,7))</f>
        <v>CEO</v>
      </c>
      <c r="F1881" s="66" t="str">
        <f>IF(ISBLANK(LeaveTracker[[#This Row],[Employee Name]]),"-----",VLOOKUP(LeaveTracker[[#This Row],[Employee Name]],'List of Employees'!$B$4:$H$767,6))</f>
        <v>PERMANENT</v>
      </c>
      <c r="G1881" s="24">
        <v>43872</v>
      </c>
      <c r="H1881" s="24">
        <v>43872</v>
      </c>
      <c r="I1881" s="20" t="s">
        <v>82</v>
      </c>
      <c r="K1881" s="50" t="str">
        <f ca="1">LeaveTracker[[#This Row],[Days]]&amp;" "&amp;LeaveTracker[[#This Row],[Type of Leave]]</f>
        <v>1 VL</v>
      </c>
      <c r="L1881" s="23">
        <f ca="1">NETWORKDAYS(LeaveTracker[[#This Row],[Start Date]],LeaveTracker[[#This Row],[End Date]],lstHolidays)</f>
        <v>1</v>
      </c>
      <c r="M1881" s="27"/>
    </row>
    <row r="1882" spans="1:13" ht="30" customHeight="1" x14ac:dyDescent="0.3">
      <c r="A1882" s="27">
        <v>388</v>
      </c>
      <c r="B1882" s="31">
        <v>43915</v>
      </c>
      <c r="C1882" s="31">
        <v>43852</v>
      </c>
      <c r="D1882" s="20" t="s">
        <v>312</v>
      </c>
      <c r="E1882" s="66" t="str">
        <f>IF(ISBLANK(LeaveTracker[[#This Row],[Employee Name]]),"-----",VLOOKUP(LeaveTracker[[#This Row],[Employee Name]],'List of Employees'!$B$4:$H$767,7))</f>
        <v>CEO</v>
      </c>
      <c r="F1882" s="66" t="str">
        <f>IF(ISBLANK(LeaveTracker[[#This Row],[Employee Name]]),"-----",VLOOKUP(LeaveTracker[[#This Row],[Employee Name]],'List of Employees'!$B$4:$H$767,6))</f>
        <v>PERMANENT</v>
      </c>
      <c r="G1882" s="24">
        <v>43857</v>
      </c>
      <c r="H1882" s="24">
        <v>43857</v>
      </c>
      <c r="I1882" s="20" t="s">
        <v>82</v>
      </c>
      <c r="K1882" s="50" t="str">
        <f ca="1">LeaveTracker[[#This Row],[Days]]&amp;" "&amp;LeaveTracker[[#This Row],[Type of Leave]]</f>
        <v>1 VL</v>
      </c>
      <c r="L1882" s="23">
        <f ca="1">NETWORKDAYS(LeaveTracker[[#This Row],[Start Date]],LeaveTracker[[#This Row],[End Date]],lstHolidays)</f>
        <v>1</v>
      </c>
      <c r="M1882" s="27"/>
    </row>
    <row r="1883" spans="1:13" ht="30" customHeight="1" x14ac:dyDescent="0.3">
      <c r="A1883" s="27">
        <v>389</v>
      </c>
      <c r="B1883" s="31">
        <v>43915</v>
      </c>
      <c r="C1883" s="31">
        <v>43860</v>
      </c>
      <c r="D1883" s="20" t="s">
        <v>312</v>
      </c>
      <c r="E1883" s="66" t="str">
        <f>IF(ISBLANK(LeaveTracker[[#This Row],[Employee Name]]),"-----",VLOOKUP(LeaveTracker[[#This Row],[Employee Name]],'List of Employees'!$B$4:$H$767,7))</f>
        <v>CEO</v>
      </c>
      <c r="F1883" s="66" t="str">
        <f>IF(ISBLANK(LeaveTracker[[#This Row],[Employee Name]]),"-----",VLOOKUP(LeaveTracker[[#This Row],[Employee Name]],'List of Employees'!$B$4:$H$767,6))</f>
        <v>PERMANENT</v>
      </c>
      <c r="G1883" s="24">
        <v>43864</v>
      </c>
      <c r="H1883" s="24">
        <v>43864</v>
      </c>
      <c r="I1883" s="20" t="s">
        <v>82</v>
      </c>
      <c r="K1883" s="50" t="str">
        <f ca="1">LeaveTracker[[#This Row],[Days]]&amp;" "&amp;LeaveTracker[[#This Row],[Type of Leave]]</f>
        <v>1 VL</v>
      </c>
      <c r="L1883" s="23">
        <f ca="1">NETWORKDAYS(LeaveTracker[[#This Row],[Start Date]],LeaveTracker[[#This Row],[End Date]],lstHolidays)</f>
        <v>1</v>
      </c>
      <c r="M1883" s="27"/>
    </row>
    <row r="1884" spans="1:13" ht="30" customHeight="1" x14ac:dyDescent="0.3">
      <c r="A1884" s="27">
        <v>389</v>
      </c>
      <c r="B1884" s="31">
        <v>43915</v>
      </c>
      <c r="C1884" s="31">
        <v>43860</v>
      </c>
      <c r="D1884" s="20" t="s">
        <v>312</v>
      </c>
      <c r="E1884" s="66" t="str">
        <f>IF(ISBLANK(LeaveTracker[[#This Row],[Employee Name]]),"-----",VLOOKUP(LeaveTracker[[#This Row],[Employee Name]],'List of Employees'!$B$4:$H$767,7))</f>
        <v>CEO</v>
      </c>
      <c r="F1884" s="66" t="str">
        <f>IF(ISBLANK(LeaveTracker[[#This Row],[Employee Name]]),"-----",VLOOKUP(LeaveTracker[[#This Row],[Employee Name]],'List of Employees'!$B$4:$H$767,6))</f>
        <v>PERMANENT</v>
      </c>
      <c r="G1884" s="24">
        <v>43866</v>
      </c>
      <c r="H1884" s="24">
        <v>43866</v>
      </c>
      <c r="I1884" s="20" t="s">
        <v>82</v>
      </c>
      <c r="K1884" s="50" t="str">
        <f ca="1">LeaveTracker[[#This Row],[Days]]&amp;" "&amp;LeaveTracker[[#This Row],[Type of Leave]]</f>
        <v>1 VL</v>
      </c>
      <c r="L1884" s="23">
        <f ca="1">NETWORKDAYS(LeaveTracker[[#This Row],[Start Date]],LeaveTracker[[#This Row],[End Date]],lstHolidays)</f>
        <v>1</v>
      </c>
      <c r="M1884" s="27"/>
    </row>
    <row r="1885" spans="1:13" ht="30" customHeight="1" x14ac:dyDescent="0.3">
      <c r="A1885" s="27">
        <v>389</v>
      </c>
      <c r="B1885" s="31">
        <v>43915</v>
      </c>
      <c r="C1885" s="31">
        <v>43860</v>
      </c>
      <c r="D1885" s="20" t="s">
        <v>312</v>
      </c>
      <c r="E1885" s="66" t="str">
        <f>IF(ISBLANK(LeaveTracker[[#This Row],[Employee Name]]),"-----",VLOOKUP(LeaveTracker[[#This Row],[Employee Name]],'List of Employees'!$B$4:$H$767,7))</f>
        <v>CEO</v>
      </c>
      <c r="F1885" s="66" t="str">
        <f>IF(ISBLANK(LeaveTracker[[#This Row],[Employee Name]]),"-----",VLOOKUP(LeaveTracker[[#This Row],[Employee Name]],'List of Employees'!$B$4:$H$767,6))</f>
        <v>PERMANENT</v>
      </c>
      <c r="G1885" s="24">
        <v>43871</v>
      </c>
      <c r="H1885" s="24">
        <v>43871</v>
      </c>
      <c r="I1885" s="20" t="s">
        <v>82</v>
      </c>
      <c r="K1885" s="50" t="str">
        <f ca="1">LeaveTracker[[#This Row],[Days]]&amp;" "&amp;LeaveTracker[[#This Row],[Type of Leave]]</f>
        <v>1 VL</v>
      </c>
      <c r="L1885" s="23">
        <f ca="1">NETWORKDAYS(LeaveTracker[[#This Row],[Start Date]],LeaveTracker[[#This Row],[End Date]],lstHolidays)</f>
        <v>1</v>
      </c>
      <c r="M1885" s="27"/>
    </row>
    <row r="1886" spans="1:13" ht="30" customHeight="1" x14ac:dyDescent="0.3">
      <c r="A1886" s="27">
        <v>390</v>
      </c>
      <c r="B1886" s="31">
        <v>43915</v>
      </c>
      <c r="C1886" s="31">
        <v>43873</v>
      </c>
      <c r="D1886" s="19" t="s">
        <v>318</v>
      </c>
      <c r="E1886" s="66" t="str">
        <f>IF(ISBLANK(LeaveTracker[[#This Row],[Employee Name]]),"-----",VLOOKUP(LeaveTracker[[#This Row],[Employee Name]],'List of Employees'!$B$4:$H$767,7))</f>
        <v>CEO</v>
      </c>
      <c r="F1886" s="66" t="str">
        <f>IF(ISBLANK(LeaveTracker[[#This Row],[Employee Name]]),"-----",VLOOKUP(LeaveTracker[[#This Row],[Employee Name]],'List of Employees'!$B$4:$H$767,6))</f>
        <v>PERMANENT</v>
      </c>
      <c r="G1886" s="24">
        <v>43874</v>
      </c>
      <c r="H1886" s="24">
        <v>43874</v>
      </c>
      <c r="I1886" s="20" t="s">
        <v>297</v>
      </c>
      <c r="J1886" s="42" t="s">
        <v>839</v>
      </c>
      <c r="K1886" s="50" t="str">
        <f ca="1">LeaveTracker[[#This Row],[Days]]&amp;" "&amp;LeaveTracker[[#This Row],[Type of Leave]]</f>
        <v>1 OTHER</v>
      </c>
      <c r="L1886" s="23">
        <f ca="1">NETWORKDAYS(LeaveTracker[[#This Row],[Start Date]],LeaveTracker[[#This Row],[End Date]],lstHolidays)</f>
        <v>1</v>
      </c>
      <c r="M1886" s="27"/>
    </row>
    <row r="1887" spans="1:13" ht="30" customHeight="1" x14ac:dyDescent="0.3">
      <c r="A1887" s="27">
        <v>391</v>
      </c>
      <c r="B1887" s="31">
        <v>43915</v>
      </c>
      <c r="C1887" s="31">
        <v>43867</v>
      </c>
      <c r="D1887" s="20" t="s">
        <v>318</v>
      </c>
      <c r="E1887" s="66" t="str">
        <f>IF(ISBLANK(LeaveTracker[[#This Row],[Employee Name]]),"-----",VLOOKUP(LeaveTracker[[#This Row],[Employee Name]],'List of Employees'!$B$4:$H$767,7))</f>
        <v>CEO</v>
      </c>
      <c r="F1887" s="66" t="str">
        <f>IF(ISBLANK(LeaveTracker[[#This Row],[Employee Name]]),"-----",VLOOKUP(LeaveTracker[[#This Row],[Employee Name]],'List of Employees'!$B$4:$H$767,6))</f>
        <v>PERMANENT</v>
      </c>
      <c r="G1887" s="24">
        <v>43868</v>
      </c>
      <c r="H1887" s="24">
        <v>43868</v>
      </c>
      <c r="I1887" s="20" t="s">
        <v>297</v>
      </c>
      <c r="J1887" s="42" t="s">
        <v>839</v>
      </c>
      <c r="K1887" s="50" t="str">
        <f ca="1">LeaveTracker[[#This Row],[Days]]&amp;" "&amp;LeaveTracker[[#This Row],[Type of Leave]]</f>
        <v>1 OTHER</v>
      </c>
      <c r="L1887" s="23">
        <f ca="1">NETWORKDAYS(LeaveTracker[[#This Row],[Start Date]],LeaveTracker[[#This Row],[End Date]],lstHolidays)</f>
        <v>1</v>
      </c>
      <c r="M1887" s="27"/>
    </row>
    <row r="1888" spans="1:13" ht="30" customHeight="1" x14ac:dyDescent="0.3">
      <c r="A1888" s="27">
        <v>391</v>
      </c>
      <c r="B1888" s="31">
        <v>43915</v>
      </c>
      <c r="C1888" s="31">
        <v>43867</v>
      </c>
      <c r="D1888" s="20" t="s">
        <v>318</v>
      </c>
      <c r="E1888" s="66" t="str">
        <f>IF(ISBLANK(LeaveTracker[[#This Row],[Employee Name]]),"-----",VLOOKUP(LeaveTracker[[#This Row],[Employee Name]],'List of Employees'!$B$4:$H$767,7))</f>
        <v>CEO</v>
      </c>
      <c r="F1888" s="66" t="str">
        <f>IF(ISBLANK(LeaveTracker[[#This Row],[Employee Name]]),"-----",VLOOKUP(LeaveTracker[[#This Row],[Employee Name]],'List of Employees'!$B$4:$H$767,6))</f>
        <v>PERMANENT</v>
      </c>
      <c r="G1888" s="24">
        <v>43871</v>
      </c>
      <c r="H1888" s="24">
        <v>43872</v>
      </c>
      <c r="I1888" s="20" t="s">
        <v>297</v>
      </c>
      <c r="J1888" s="42" t="s">
        <v>839</v>
      </c>
      <c r="K1888" s="50" t="str">
        <f ca="1">LeaveTracker[[#This Row],[Days]]&amp;" "&amp;LeaveTracker[[#This Row],[Type of Leave]]</f>
        <v>2 OTHER</v>
      </c>
      <c r="L1888" s="23">
        <f ca="1">NETWORKDAYS(LeaveTracker[[#This Row],[Start Date]],LeaveTracker[[#This Row],[End Date]],lstHolidays)</f>
        <v>2</v>
      </c>
      <c r="M1888" s="27"/>
    </row>
    <row r="1889" spans="1:13" ht="30" customHeight="1" x14ac:dyDescent="0.3">
      <c r="A1889" s="27">
        <v>391</v>
      </c>
      <c r="B1889" s="31">
        <v>43915</v>
      </c>
      <c r="C1889" s="31">
        <v>43867</v>
      </c>
      <c r="D1889" s="20" t="s">
        <v>318</v>
      </c>
      <c r="E1889" s="66" t="str">
        <f>IF(ISBLANK(LeaveTracker[[#This Row],[Employee Name]]),"-----",VLOOKUP(LeaveTracker[[#This Row],[Employee Name]],'List of Employees'!$B$4:$H$767,7))</f>
        <v>CEO</v>
      </c>
      <c r="F1889" s="66" t="str">
        <f>IF(ISBLANK(LeaveTracker[[#This Row],[Employee Name]]),"-----",VLOOKUP(LeaveTracker[[#This Row],[Employee Name]],'List of Employees'!$B$4:$H$767,6))</f>
        <v>PERMANENT</v>
      </c>
      <c r="G1889" s="24">
        <v>43875</v>
      </c>
      <c r="H1889" s="24">
        <v>43875</v>
      </c>
      <c r="I1889" s="20" t="s">
        <v>297</v>
      </c>
      <c r="J1889" s="42" t="s">
        <v>839</v>
      </c>
      <c r="K1889" s="50" t="str">
        <f ca="1">LeaveTracker[[#This Row],[Days]]&amp;" "&amp;LeaveTracker[[#This Row],[Type of Leave]]</f>
        <v>1 OTHER</v>
      </c>
      <c r="L1889" s="23">
        <f ca="1">NETWORKDAYS(LeaveTracker[[#This Row],[Start Date]],LeaveTracker[[#This Row],[End Date]],lstHolidays)</f>
        <v>1</v>
      </c>
      <c r="M1889" s="27"/>
    </row>
    <row r="1890" spans="1:13" ht="30" customHeight="1" x14ac:dyDescent="0.3">
      <c r="A1890" s="27">
        <v>392</v>
      </c>
      <c r="B1890" s="31">
        <v>43915</v>
      </c>
      <c r="C1890" s="31">
        <v>43873</v>
      </c>
      <c r="D1890" s="20" t="s">
        <v>318</v>
      </c>
      <c r="E1890" s="66" t="str">
        <f>IF(ISBLANK(LeaveTracker[[#This Row],[Employee Name]]),"-----",VLOOKUP(LeaveTracker[[#This Row],[Employee Name]],'List of Employees'!$B$4:$H$767,7))</f>
        <v>CEO</v>
      </c>
      <c r="F1890" s="66" t="str">
        <f>IF(ISBLANK(LeaveTracker[[#This Row],[Employee Name]]),"-----",VLOOKUP(LeaveTracker[[#This Row],[Employee Name]],'List of Employees'!$B$4:$H$767,6))</f>
        <v>PERMANENT</v>
      </c>
      <c r="G1890" s="24">
        <v>43868</v>
      </c>
      <c r="H1890" s="24">
        <v>43868</v>
      </c>
      <c r="I1890" s="20" t="s">
        <v>297</v>
      </c>
      <c r="J1890" s="42" t="s">
        <v>839</v>
      </c>
      <c r="K1890" s="50" t="str">
        <f ca="1">LeaveTracker[[#This Row],[Days]]&amp;" "&amp;LeaveTracker[[#This Row],[Type of Leave]]</f>
        <v>1 OTHER</v>
      </c>
      <c r="L1890" s="23">
        <f ca="1">NETWORKDAYS(LeaveTracker[[#This Row],[Start Date]],LeaveTracker[[#This Row],[End Date]],lstHolidays)</f>
        <v>1</v>
      </c>
      <c r="M1890" s="27"/>
    </row>
    <row r="1891" spans="1:13" ht="30" customHeight="1" x14ac:dyDescent="0.3">
      <c r="A1891" s="27">
        <v>393</v>
      </c>
      <c r="B1891" s="31">
        <v>43915</v>
      </c>
      <c r="C1891" s="31">
        <v>43867</v>
      </c>
      <c r="D1891" s="19" t="s">
        <v>314</v>
      </c>
      <c r="E1891" s="66" t="str">
        <f>IF(ISBLANK(LeaveTracker[[#This Row],[Employee Name]]),"-----",VLOOKUP(LeaveTracker[[#This Row],[Employee Name]],'List of Employees'!$B$4:$H$767,7))</f>
        <v>CEO</v>
      </c>
      <c r="F1891" s="66" t="str">
        <f>IF(ISBLANK(LeaveTracker[[#This Row],[Employee Name]]),"-----",VLOOKUP(LeaveTracker[[#This Row],[Employee Name]],'List of Employees'!$B$4:$H$767,6))</f>
        <v>PERMANENT</v>
      </c>
      <c r="G1891" s="24">
        <v>43868</v>
      </c>
      <c r="H1891" s="24">
        <v>43868</v>
      </c>
      <c r="I1891" s="20" t="s">
        <v>297</v>
      </c>
      <c r="J1891" s="42" t="s">
        <v>839</v>
      </c>
      <c r="K1891" s="50" t="str">
        <f ca="1">LeaveTracker[[#This Row],[Days]]&amp;" "&amp;LeaveTracker[[#This Row],[Type of Leave]]</f>
        <v>1 OTHER</v>
      </c>
      <c r="L1891" s="23">
        <f ca="1">NETWORKDAYS(LeaveTracker[[#This Row],[Start Date]],LeaveTracker[[#This Row],[End Date]],lstHolidays)</f>
        <v>1</v>
      </c>
      <c r="M1891" s="27"/>
    </row>
    <row r="1892" spans="1:13" ht="30" customHeight="1" x14ac:dyDescent="0.3">
      <c r="A1892" s="27">
        <v>393</v>
      </c>
      <c r="B1892" s="31">
        <v>43915</v>
      </c>
      <c r="C1892" s="31">
        <v>43867</v>
      </c>
      <c r="D1892" s="19" t="s">
        <v>314</v>
      </c>
      <c r="E1892" s="66" t="str">
        <f>IF(ISBLANK(LeaveTracker[[#This Row],[Employee Name]]),"-----",VLOOKUP(LeaveTracker[[#This Row],[Employee Name]],'List of Employees'!$B$4:$H$767,7))</f>
        <v>CEO</v>
      </c>
      <c r="F1892" s="66" t="str">
        <f>IF(ISBLANK(LeaveTracker[[#This Row],[Employee Name]]),"-----",VLOOKUP(LeaveTracker[[#This Row],[Employee Name]],'List of Employees'!$B$4:$H$767,6))</f>
        <v>PERMANENT</v>
      </c>
      <c r="G1892" s="24">
        <v>43871</v>
      </c>
      <c r="H1892" s="24">
        <v>43872</v>
      </c>
      <c r="I1892" s="20" t="s">
        <v>297</v>
      </c>
      <c r="J1892" s="42" t="s">
        <v>839</v>
      </c>
      <c r="K1892" s="50" t="str">
        <f ca="1">LeaveTracker[[#This Row],[Days]]&amp;" "&amp;LeaveTracker[[#This Row],[Type of Leave]]</f>
        <v>2 OTHER</v>
      </c>
      <c r="L1892" s="23">
        <f ca="1">NETWORKDAYS(LeaveTracker[[#This Row],[Start Date]],LeaveTracker[[#This Row],[End Date]],lstHolidays)</f>
        <v>2</v>
      </c>
      <c r="M1892" s="27"/>
    </row>
    <row r="1893" spans="1:13" ht="30" customHeight="1" x14ac:dyDescent="0.3">
      <c r="A1893" s="27">
        <v>393</v>
      </c>
      <c r="B1893" s="31">
        <v>43915</v>
      </c>
      <c r="C1893" s="31">
        <v>43867</v>
      </c>
      <c r="D1893" s="19" t="s">
        <v>314</v>
      </c>
      <c r="E1893" s="66" t="str">
        <f>IF(ISBLANK(LeaveTracker[[#This Row],[Employee Name]]),"-----",VLOOKUP(LeaveTracker[[#This Row],[Employee Name]],'List of Employees'!$B$4:$H$767,7))</f>
        <v>CEO</v>
      </c>
      <c r="F1893" s="66" t="str">
        <f>IF(ISBLANK(LeaveTracker[[#This Row],[Employee Name]]),"-----",VLOOKUP(LeaveTracker[[#This Row],[Employee Name]],'List of Employees'!$B$4:$H$767,6))</f>
        <v>PERMANENT</v>
      </c>
      <c r="G1893" s="24">
        <v>43875</v>
      </c>
      <c r="H1893" s="24">
        <v>43875</v>
      </c>
      <c r="I1893" s="20" t="s">
        <v>297</v>
      </c>
      <c r="J1893" s="42" t="s">
        <v>839</v>
      </c>
      <c r="K1893" s="50" t="str">
        <f ca="1">LeaveTracker[[#This Row],[Days]]&amp;" "&amp;LeaveTracker[[#This Row],[Type of Leave]]</f>
        <v>1 OTHER</v>
      </c>
      <c r="L1893" s="23">
        <f ca="1">NETWORKDAYS(LeaveTracker[[#This Row],[Start Date]],LeaveTracker[[#This Row],[End Date]],lstHolidays)</f>
        <v>1</v>
      </c>
      <c r="M1893" s="27"/>
    </row>
    <row r="1894" spans="1:13" ht="30" customHeight="1" x14ac:dyDescent="0.3">
      <c r="A1894" s="27">
        <v>394</v>
      </c>
      <c r="B1894" s="31">
        <v>43915</v>
      </c>
      <c r="C1894" s="31">
        <v>43871</v>
      </c>
      <c r="D1894" s="19" t="s">
        <v>901</v>
      </c>
      <c r="E1894" s="66" t="str">
        <f>IF(ISBLANK(LeaveTracker[[#This Row],[Employee Name]]),"-----",VLOOKUP(LeaveTracker[[#This Row],[Employee Name]],'List of Employees'!$B$4:$H$767,7))</f>
        <v>CEO</v>
      </c>
      <c r="F1894" s="66" t="str">
        <f>IF(ISBLANK(LeaveTracker[[#This Row],[Employee Name]]),"-----",VLOOKUP(LeaveTracker[[#This Row],[Employee Name]],'List of Employees'!$B$4:$H$767,6))</f>
        <v>PERMANENT</v>
      </c>
      <c r="G1894" s="24">
        <v>43873</v>
      </c>
      <c r="H1894" s="24">
        <v>43874</v>
      </c>
      <c r="I1894" s="20" t="s">
        <v>297</v>
      </c>
      <c r="J1894" s="42" t="s">
        <v>839</v>
      </c>
      <c r="K1894" s="50" t="str">
        <f ca="1">LeaveTracker[[#This Row],[Days]]&amp;" "&amp;LeaveTracker[[#This Row],[Type of Leave]]</f>
        <v>2 OTHER</v>
      </c>
      <c r="L1894" s="23">
        <f ca="1">NETWORKDAYS(LeaveTracker[[#This Row],[Start Date]],LeaveTracker[[#This Row],[End Date]],lstHolidays)</f>
        <v>2</v>
      </c>
      <c r="M1894" s="27"/>
    </row>
    <row r="1895" spans="1:13" ht="30" customHeight="1" x14ac:dyDescent="0.3">
      <c r="A1895" s="27">
        <v>395</v>
      </c>
      <c r="B1895" s="31">
        <v>43915</v>
      </c>
      <c r="D1895" s="19" t="s">
        <v>901</v>
      </c>
      <c r="E1895" s="66" t="str">
        <f>IF(ISBLANK(LeaveTracker[[#This Row],[Employee Name]]),"-----",VLOOKUP(LeaveTracker[[#This Row],[Employee Name]],'List of Employees'!$B$4:$H$767,7))</f>
        <v>CEO</v>
      </c>
      <c r="F1895" s="66" t="str">
        <f>IF(ISBLANK(LeaveTracker[[#This Row],[Employee Name]]),"-----",VLOOKUP(LeaveTracker[[#This Row],[Employee Name]],'List of Employees'!$B$4:$H$767,6))</f>
        <v>PERMANENT</v>
      </c>
      <c r="G1895" s="24">
        <v>43866</v>
      </c>
      <c r="H1895" s="24">
        <v>43868</v>
      </c>
      <c r="I1895" s="20" t="s">
        <v>297</v>
      </c>
      <c r="J1895" s="42" t="s">
        <v>839</v>
      </c>
      <c r="K1895" s="50" t="str">
        <f ca="1">LeaveTracker[[#This Row],[Days]]&amp;" "&amp;LeaveTracker[[#This Row],[Type of Leave]]</f>
        <v>3 OTHER</v>
      </c>
      <c r="L1895" s="23">
        <f ca="1">NETWORKDAYS(LeaveTracker[[#This Row],[Start Date]],LeaveTracker[[#This Row],[End Date]],lstHolidays)</f>
        <v>3</v>
      </c>
      <c r="M1895" s="27"/>
    </row>
    <row r="1896" spans="1:13" ht="30" customHeight="1" x14ac:dyDescent="0.3">
      <c r="A1896" s="27">
        <v>396</v>
      </c>
      <c r="B1896" s="31">
        <v>43915</v>
      </c>
      <c r="C1896" s="31">
        <v>43871</v>
      </c>
      <c r="D1896" s="19" t="s">
        <v>903</v>
      </c>
      <c r="E1896" s="66" t="str">
        <f>IF(ISBLANK(LeaveTracker[[#This Row],[Employee Name]]),"-----",VLOOKUP(LeaveTracker[[#This Row],[Employee Name]],'List of Employees'!$B$4:$H$767,7))</f>
        <v>CEO</v>
      </c>
      <c r="F1896" s="66" t="str">
        <f>IF(ISBLANK(LeaveTracker[[#This Row],[Employee Name]]),"-----",VLOOKUP(LeaveTracker[[#This Row],[Employee Name]],'List of Employees'!$B$4:$H$767,6))</f>
        <v>PERMANENT</v>
      </c>
      <c r="G1896" s="24">
        <v>43845</v>
      </c>
      <c r="H1896" s="24">
        <v>43845</v>
      </c>
      <c r="I1896" s="20" t="s">
        <v>297</v>
      </c>
      <c r="J1896" s="42" t="s">
        <v>839</v>
      </c>
      <c r="K1896" s="50" t="str">
        <f ca="1">LeaveTracker[[#This Row],[Days]]&amp;" "&amp;LeaveTracker[[#This Row],[Type of Leave]]</f>
        <v>1 OTHER</v>
      </c>
      <c r="L1896" s="23">
        <f ca="1">NETWORKDAYS(LeaveTracker[[#This Row],[Start Date]],LeaveTracker[[#This Row],[End Date]],lstHolidays)</f>
        <v>1</v>
      </c>
      <c r="M1896" s="27"/>
    </row>
    <row r="1897" spans="1:13" ht="30" customHeight="1" x14ac:dyDescent="0.3">
      <c r="A1897" s="27">
        <v>396</v>
      </c>
      <c r="B1897" s="31">
        <v>43915</v>
      </c>
      <c r="C1897" s="31">
        <v>43871</v>
      </c>
      <c r="D1897" s="19" t="s">
        <v>903</v>
      </c>
      <c r="E1897" s="66" t="str">
        <f>IF(ISBLANK(LeaveTracker[[#This Row],[Employee Name]]),"-----",VLOOKUP(LeaveTracker[[#This Row],[Employee Name]],'List of Employees'!$B$4:$H$767,7))</f>
        <v>CEO</v>
      </c>
      <c r="F1897" s="66" t="str">
        <f>IF(ISBLANK(LeaveTracker[[#This Row],[Employee Name]]),"-----",VLOOKUP(LeaveTracker[[#This Row],[Employee Name]],'List of Employees'!$B$4:$H$767,6))</f>
        <v>PERMANENT</v>
      </c>
      <c r="G1897" s="24">
        <v>43871</v>
      </c>
      <c r="H1897" s="24">
        <v>43874</v>
      </c>
      <c r="I1897" s="20" t="s">
        <v>297</v>
      </c>
      <c r="J1897" s="42" t="s">
        <v>839</v>
      </c>
      <c r="K1897" s="50" t="str">
        <f ca="1">LeaveTracker[[#This Row],[Days]]&amp;" "&amp;LeaveTracker[[#This Row],[Type of Leave]]</f>
        <v>4 OTHER</v>
      </c>
      <c r="L1897" s="23">
        <f ca="1">NETWORKDAYS(LeaveTracker[[#This Row],[Start Date]],LeaveTracker[[#This Row],[End Date]],lstHolidays)</f>
        <v>4</v>
      </c>
      <c r="M1897" s="27"/>
    </row>
    <row r="1898" spans="1:13" ht="30" customHeight="1" x14ac:dyDescent="0.3">
      <c r="A1898" s="27">
        <v>397</v>
      </c>
      <c r="B1898" s="31">
        <v>43915</v>
      </c>
      <c r="C1898" s="31">
        <v>43865</v>
      </c>
      <c r="D1898" s="19" t="s">
        <v>272</v>
      </c>
      <c r="E1898" s="66" t="str">
        <f>IF(ISBLANK(LeaveTracker[[#This Row],[Employee Name]]),"-----",VLOOKUP(LeaveTracker[[#This Row],[Employee Name]],'List of Employees'!$B$4:$H$767,7))</f>
        <v>CEO</v>
      </c>
      <c r="F1898" s="66" t="str">
        <f>IF(ISBLANK(LeaveTracker[[#This Row],[Employee Name]]),"-----",VLOOKUP(LeaveTracker[[#This Row],[Employee Name]],'List of Employees'!$B$4:$H$767,6))</f>
        <v>PERMANENT</v>
      </c>
      <c r="G1898" s="24">
        <v>43861</v>
      </c>
      <c r="H1898" s="24">
        <v>43861</v>
      </c>
      <c r="I1898" s="20" t="s">
        <v>297</v>
      </c>
      <c r="J1898" s="42" t="s">
        <v>839</v>
      </c>
      <c r="K1898" s="50" t="str">
        <f ca="1">LeaveTracker[[#This Row],[Days]]&amp;" "&amp;LeaveTracker[[#This Row],[Type of Leave]]</f>
        <v>1 OTHER</v>
      </c>
      <c r="L1898" s="23">
        <f ca="1">NETWORKDAYS(LeaveTracker[[#This Row],[Start Date]],LeaveTracker[[#This Row],[End Date]],lstHolidays)</f>
        <v>1</v>
      </c>
      <c r="M1898" s="27"/>
    </row>
    <row r="1899" spans="1:13" ht="30" customHeight="1" x14ac:dyDescent="0.3">
      <c r="A1899" s="27">
        <v>397</v>
      </c>
      <c r="B1899" s="31">
        <v>43915</v>
      </c>
      <c r="C1899" s="31">
        <v>43865</v>
      </c>
      <c r="D1899" s="19" t="s">
        <v>272</v>
      </c>
      <c r="E1899" s="66" t="str">
        <f>IF(ISBLANK(LeaveTracker[[#This Row],[Employee Name]]),"-----",VLOOKUP(LeaveTracker[[#This Row],[Employee Name]],'List of Employees'!$B$4:$H$767,7))</f>
        <v>CEO</v>
      </c>
      <c r="F1899" s="66" t="str">
        <f>IF(ISBLANK(LeaveTracker[[#This Row],[Employee Name]]),"-----",VLOOKUP(LeaveTracker[[#This Row],[Employee Name]],'List of Employees'!$B$4:$H$767,6))</f>
        <v>PERMANENT</v>
      </c>
      <c r="G1899" s="24">
        <v>43864</v>
      </c>
      <c r="H1899" s="24">
        <v>43864</v>
      </c>
      <c r="I1899" s="20" t="s">
        <v>297</v>
      </c>
      <c r="J1899" s="42" t="s">
        <v>839</v>
      </c>
      <c r="K1899" s="50" t="str">
        <f ca="1">LeaveTracker[[#This Row],[Days]]&amp;" "&amp;LeaveTracker[[#This Row],[Type of Leave]]</f>
        <v>1 OTHER</v>
      </c>
      <c r="L1899" s="23">
        <f ca="1">NETWORKDAYS(LeaveTracker[[#This Row],[Start Date]],LeaveTracker[[#This Row],[End Date]],lstHolidays)</f>
        <v>1</v>
      </c>
      <c r="M1899" s="27"/>
    </row>
    <row r="1900" spans="1:13" ht="30" customHeight="1" x14ac:dyDescent="0.3">
      <c r="A1900" s="27">
        <v>398</v>
      </c>
      <c r="B1900" s="31">
        <v>43915</v>
      </c>
      <c r="C1900" s="31">
        <v>43853</v>
      </c>
      <c r="D1900" s="20" t="s">
        <v>272</v>
      </c>
      <c r="E1900" s="66" t="str">
        <f>IF(ISBLANK(LeaveTracker[[#This Row],[Employee Name]]),"-----",VLOOKUP(LeaveTracker[[#This Row],[Employee Name]],'List of Employees'!$B$4:$H$767,7))</f>
        <v>CEO</v>
      </c>
      <c r="F1900" s="66" t="str">
        <f>IF(ISBLANK(LeaveTracker[[#This Row],[Employee Name]]),"-----",VLOOKUP(LeaveTracker[[#This Row],[Employee Name]],'List of Employees'!$B$4:$H$767,6))</f>
        <v>PERMANENT</v>
      </c>
      <c r="G1900" s="24">
        <v>43852</v>
      </c>
      <c r="H1900" s="24">
        <v>43852</v>
      </c>
      <c r="I1900" s="20" t="s">
        <v>81</v>
      </c>
      <c r="K1900" s="50" t="str">
        <f ca="1">LeaveTracker[[#This Row],[Days]]&amp;" "&amp;LeaveTracker[[#This Row],[Type of Leave]]</f>
        <v>1 SL</v>
      </c>
      <c r="L1900" s="23">
        <f ca="1">NETWORKDAYS(LeaveTracker[[#This Row],[Start Date]],LeaveTracker[[#This Row],[End Date]],lstHolidays)</f>
        <v>1</v>
      </c>
      <c r="M1900" s="27"/>
    </row>
    <row r="1901" spans="1:13" ht="30" customHeight="1" x14ac:dyDescent="0.3">
      <c r="A1901" s="27">
        <v>399</v>
      </c>
      <c r="B1901" s="31">
        <v>43915</v>
      </c>
      <c r="C1901" s="31">
        <v>43850</v>
      </c>
      <c r="D1901" s="20" t="s">
        <v>272</v>
      </c>
      <c r="E1901" s="66" t="str">
        <f>IF(ISBLANK(LeaveTracker[[#This Row],[Employee Name]]),"-----",VLOOKUP(LeaveTracker[[#This Row],[Employee Name]],'List of Employees'!$B$4:$H$767,7))</f>
        <v>CEO</v>
      </c>
      <c r="F1901" s="66" t="str">
        <f>IF(ISBLANK(LeaveTracker[[#This Row],[Employee Name]]),"-----",VLOOKUP(LeaveTracker[[#This Row],[Employee Name]],'List of Employees'!$B$4:$H$767,6))</f>
        <v>PERMANENT</v>
      </c>
      <c r="G1901" s="24">
        <v>43847</v>
      </c>
      <c r="H1901" s="24">
        <v>43847</v>
      </c>
      <c r="I1901" s="20" t="s">
        <v>297</v>
      </c>
      <c r="J1901" s="42" t="s">
        <v>158</v>
      </c>
      <c r="K1901" s="50" t="str">
        <f ca="1">LeaveTracker[[#This Row],[Days]]&amp;" "&amp;LeaveTracker[[#This Row],[Type of Leave]]</f>
        <v>1 OTHER</v>
      </c>
      <c r="L1901" s="23">
        <f ca="1">NETWORKDAYS(LeaveTracker[[#This Row],[Start Date]],LeaveTracker[[#This Row],[End Date]],lstHolidays)</f>
        <v>1</v>
      </c>
      <c r="M1901" s="27"/>
    </row>
    <row r="1902" spans="1:13" ht="30" customHeight="1" x14ac:dyDescent="0.3">
      <c r="A1902" s="27">
        <v>400</v>
      </c>
      <c r="B1902" s="31">
        <v>43915</v>
      </c>
      <c r="C1902" s="31">
        <v>43872</v>
      </c>
      <c r="D1902" s="19" t="s">
        <v>906</v>
      </c>
      <c r="E1902" s="66" t="str">
        <f>IF(ISBLANK(LeaveTracker[[#This Row],[Employee Name]]),"-----",VLOOKUP(LeaveTracker[[#This Row],[Employee Name]],'List of Employees'!$B$4:$H$767,7))</f>
        <v>CPDO</v>
      </c>
      <c r="F1902" s="66" t="str">
        <f>IF(ISBLANK(LeaveTracker[[#This Row],[Employee Name]]),"-----",VLOOKUP(LeaveTracker[[#This Row],[Employee Name]],'List of Employees'!$B$4:$H$767,6))</f>
        <v>PERMANENT</v>
      </c>
      <c r="G1902" s="24">
        <v>43873</v>
      </c>
      <c r="H1902" s="24">
        <v>43873</v>
      </c>
      <c r="I1902" s="20" t="s">
        <v>297</v>
      </c>
      <c r="J1902" s="42" t="s">
        <v>839</v>
      </c>
      <c r="K1902" s="50" t="str">
        <f ca="1">LeaveTracker[[#This Row],[Days]]&amp;" "&amp;LeaveTracker[[#This Row],[Type of Leave]]</f>
        <v>1 OTHER</v>
      </c>
      <c r="L1902" s="23">
        <f ca="1">NETWORKDAYS(LeaveTracker[[#This Row],[Start Date]],LeaveTracker[[#This Row],[End Date]],lstHolidays)</f>
        <v>1</v>
      </c>
      <c r="M1902" s="27"/>
    </row>
    <row r="1903" spans="1:13" ht="30" customHeight="1" x14ac:dyDescent="0.3">
      <c r="A1903" s="27">
        <v>401</v>
      </c>
      <c r="B1903" s="31">
        <v>43915</v>
      </c>
      <c r="C1903" s="31">
        <v>43867</v>
      </c>
      <c r="D1903" s="20" t="s">
        <v>906</v>
      </c>
      <c r="E1903" s="66" t="str">
        <f>IF(ISBLANK(LeaveTracker[[#This Row],[Employee Name]]),"-----",VLOOKUP(LeaveTracker[[#This Row],[Employee Name]],'List of Employees'!$B$4:$H$767,7))</f>
        <v>CPDO</v>
      </c>
      <c r="F1903" s="66" t="str">
        <f>IF(ISBLANK(LeaveTracker[[#This Row],[Employee Name]]),"-----",VLOOKUP(LeaveTracker[[#This Row],[Employee Name]],'List of Employees'!$B$4:$H$767,6))</f>
        <v>PERMANENT</v>
      </c>
      <c r="G1903" s="24">
        <v>43868</v>
      </c>
      <c r="H1903" s="24">
        <v>43868</v>
      </c>
      <c r="I1903" s="20" t="s">
        <v>297</v>
      </c>
      <c r="J1903" s="42" t="s">
        <v>839</v>
      </c>
      <c r="K1903" s="50" t="str">
        <f ca="1">LeaveTracker[[#This Row],[Days]]&amp;" "&amp;LeaveTracker[[#This Row],[Type of Leave]]</f>
        <v>1 OTHER</v>
      </c>
      <c r="L1903" s="23">
        <f ca="1">NETWORKDAYS(LeaveTracker[[#This Row],[Start Date]],LeaveTracker[[#This Row],[End Date]],lstHolidays)</f>
        <v>1</v>
      </c>
      <c r="M1903" s="27"/>
    </row>
    <row r="1904" spans="1:13" ht="30" customHeight="1" x14ac:dyDescent="0.3">
      <c r="A1904" s="27">
        <v>402</v>
      </c>
      <c r="B1904" s="31">
        <v>43915</v>
      </c>
      <c r="C1904" s="31">
        <v>43865</v>
      </c>
      <c r="D1904" s="20" t="s">
        <v>906</v>
      </c>
      <c r="E1904" s="66" t="str">
        <f>IF(ISBLANK(LeaveTracker[[#This Row],[Employee Name]]),"-----",VLOOKUP(LeaveTracker[[#This Row],[Employee Name]],'List of Employees'!$B$4:$H$767,7))</f>
        <v>CPDO</v>
      </c>
      <c r="F1904" s="66" t="str">
        <f>IF(ISBLANK(LeaveTracker[[#This Row],[Employee Name]]),"-----",VLOOKUP(LeaveTracker[[#This Row],[Employee Name]],'List of Employees'!$B$4:$H$767,6))</f>
        <v>PERMANENT</v>
      </c>
      <c r="G1904" s="24">
        <v>43864</v>
      </c>
      <c r="H1904" s="24">
        <v>43864</v>
      </c>
      <c r="I1904" s="20" t="s">
        <v>297</v>
      </c>
      <c r="J1904" s="42" t="s">
        <v>839</v>
      </c>
      <c r="K1904" s="50" t="str">
        <f ca="1">LeaveTracker[[#This Row],[Days]]&amp;" "&amp;LeaveTracker[[#This Row],[Type of Leave]]</f>
        <v>1 OTHER</v>
      </c>
      <c r="L1904" s="23">
        <f ca="1">NETWORKDAYS(LeaveTracker[[#This Row],[Start Date]],LeaveTracker[[#This Row],[End Date]],lstHolidays)</f>
        <v>1</v>
      </c>
      <c r="M1904" s="27"/>
    </row>
    <row r="1905" spans="1:13" ht="30" customHeight="1" x14ac:dyDescent="0.3">
      <c r="A1905" s="27">
        <v>403</v>
      </c>
      <c r="B1905" s="31">
        <v>43915</v>
      </c>
      <c r="C1905" s="31">
        <v>43860</v>
      </c>
      <c r="D1905" s="20" t="s">
        <v>906</v>
      </c>
      <c r="E1905" s="66" t="str">
        <f>IF(ISBLANK(LeaveTracker[[#This Row],[Employee Name]]),"-----",VLOOKUP(LeaveTracker[[#This Row],[Employee Name]],'List of Employees'!$B$4:$H$767,7))</f>
        <v>CPDO</v>
      </c>
      <c r="F1905" s="66" t="str">
        <f>IF(ISBLANK(LeaveTracker[[#This Row],[Employee Name]]),"-----",VLOOKUP(LeaveTracker[[#This Row],[Employee Name]],'List of Employees'!$B$4:$H$767,6))</f>
        <v>PERMANENT</v>
      </c>
      <c r="G1905" s="24">
        <v>43859</v>
      </c>
      <c r="H1905" s="24">
        <v>43859</v>
      </c>
      <c r="I1905" s="20" t="s">
        <v>297</v>
      </c>
      <c r="J1905" s="42" t="s">
        <v>839</v>
      </c>
      <c r="K1905" s="50" t="str">
        <f ca="1">LeaveTracker[[#This Row],[Days]]&amp;" "&amp;LeaveTracker[[#This Row],[Type of Leave]]</f>
        <v>1 OTHER</v>
      </c>
      <c r="L1905" s="23">
        <f ca="1">NETWORKDAYS(LeaveTracker[[#This Row],[Start Date]],LeaveTracker[[#This Row],[End Date]],lstHolidays)</f>
        <v>1</v>
      </c>
      <c r="M1905" s="27"/>
    </row>
    <row r="1906" spans="1:13" ht="30" customHeight="1" x14ac:dyDescent="0.3">
      <c r="A1906" s="27">
        <v>404</v>
      </c>
      <c r="B1906" s="31">
        <v>43915</v>
      </c>
      <c r="C1906" s="31">
        <v>43851</v>
      </c>
      <c r="D1906" s="20" t="s">
        <v>906</v>
      </c>
      <c r="E1906" s="66" t="str">
        <f>IF(ISBLANK(LeaveTracker[[#This Row],[Employee Name]]),"-----",VLOOKUP(LeaveTracker[[#This Row],[Employee Name]],'List of Employees'!$B$4:$H$767,7))</f>
        <v>CPDO</v>
      </c>
      <c r="F1906" s="66" t="str">
        <f>IF(ISBLANK(LeaveTracker[[#This Row],[Employee Name]]),"-----",VLOOKUP(LeaveTracker[[#This Row],[Employee Name]],'List of Employees'!$B$4:$H$767,6))</f>
        <v>PERMANENT</v>
      </c>
      <c r="G1906" s="24">
        <v>43850</v>
      </c>
      <c r="H1906" s="24">
        <v>43850</v>
      </c>
      <c r="I1906" s="20" t="s">
        <v>297</v>
      </c>
      <c r="J1906" s="42" t="s">
        <v>839</v>
      </c>
      <c r="K1906" s="50" t="str">
        <f ca="1">LeaveTracker[[#This Row],[Days]]&amp;" "&amp;LeaveTracker[[#This Row],[Type of Leave]]</f>
        <v>1 OTHER</v>
      </c>
      <c r="L1906" s="23">
        <f ca="1">NETWORKDAYS(LeaveTracker[[#This Row],[Start Date]],LeaveTracker[[#This Row],[End Date]],lstHolidays)</f>
        <v>1</v>
      </c>
      <c r="M1906" s="27"/>
    </row>
    <row r="1907" spans="1:13" ht="30" customHeight="1" x14ac:dyDescent="0.3">
      <c r="A1907" s="27">
        <v>405</v>
      </c>
      <c r="B1907" s="31">
        <v>43915</v>
      </c>
      <c r="C1907" s="31">
        <v>43874</v>
      </c>
      <c r="D1907" s="19" t="s">
        <v>911</v>
      </c>
      <c r="E1907" s="66" t="str">
        <f>IF(ISBLANK(LeaveTracker[[#This Row],[Employee Name]]),"-----",VLOOKUP(LeaveTracker[[#This Row],[Employee Name]],'List of Employees'!$B$4:$H$767,7))</f>
        <v>CPDO</v>
      </c>
      <c r="F1907" s="66" t="str">
        <f>IF(ISBLANK(LeaveTracker[[#This Row],[Employee Name]]),"-----",VLOOKUP(LeaveTracker[[#This Row],[Employee Name]],'List of Employees'!$B$4:$H$767,6))</f>
        <v>PERMANENT</v>
      </c>
      <c r="G1907" s="24">
        <v>43880</v>
      </c>
      <c r="H1907" s="24">
        <v>43882</v>
      </c>
      <c r="I1907" s="20" t="s">
        <v>82</v>
      </c>
      <c r="K1907" s="50" t="str">
        <f ca="1">LeaveTracker[[#This Row],[Days]]&amp;" "&amp;LeaveTracker[[#This Row],[Type of Leave]]</f>
        <v>3 VL</v>
      </c>
      <c r="L1907" s="23">
        <f ca="1">NETWORKDAYS(LeaveTracker[[#This Row],[Start Date]],LeaveTracker[[#This Row],[End Date]],lstHolidays)</f>
        <v>3</v>
      </c>
      <c r="M1907" s="27"/>
    </row>
    <row r="1908" spans="1:13" ht="30" customHeight="1" x14ac:dyDescent="0.3">
      <c r="A1908" s="27">
        <v>405</v>
      </c>
      <c r="B1908" s="31">
        <v>43915</v>
      </c>
      <c r="C1908" s="31">
        <v>43874</v>
      </c>
      <c r="D1908" s="19" t="s">
        <v>911</v>
      </c>
      <c r="E1908" s="66" t="str">
        <f>IF(ISBLANK(LeaveTracker[[#This Row],[Employee Name]]),"-----",VLOOKUP(LeaveTracker[[#This Row],[Employee Name]],'List of Employees'!$B$4:$H$767,7))</f>
        <v>CPDO</v>
      </c>
      <c r="F1908" s="66" t="str">
        <f>IF(ISBLANK(LeaveTracker[[#This Row],[Employee Name]]),"-----",VLOOKUP(LeaveTracker[[#This Row],[Employee Name]],'List of Employees'!$B$4:$H$767,6))</f>
        <v>PERMANENT</v>
      </c>
      <c r="G1908" s="24">
        <v>43885</v>
      </c>
      <c r="H1908" s="24">
        <v>43885</v>
      </c>
      <c r="I1908" s="20" t="s">
        <v>82</v>
      </c>
      <c r="K1908" s="50" t="str">
        <f ca="1">LeaveTracker[[#This Row],[Days]]&amp;" "&amp;LeaveTracker[[#This Row],[Type of Leave]]</f>
        <v>1 VL</v>
      </c>
      <c r="L1908" s="23">
        <f ca="1">NETWORKDAYS(LeaveTracker[[#This Row],[Start Date]],LeaveTracker[[#This Row],[End Date]],lstHolidays)</f>
        <v>1</v>
      </c>
      <c r="M1908" s="27"/>
    </row>
    <row r="1909" spans="1:13" ht="30" customHeight="1" x14ac:dyDescent="0.3">
      <c r="A1909" s="27">
        <v>405</v>
      </c>
      <c r="B1909" s="31">
        <v>43915</v>
      </c>
      <c r="C1909" s="31">
        <v>43874</v>
      </c>
      <c r="D1909" s="19" t="s">
        <v>911</v>
      </c>
      <c r="E1909" s="66" t="str">
        <f>IF(ISBLANK(LeaveTracker[[#This Row],[Employee Name]]),"-----",VLOOKUP(LeaveTracker[[#This Row],[Employee Name]],'List of Employees'!$B$4:$H$767,7))</f>
        <v>CPDO</v>
      </c>
      <c r="F1909" s="66" t="str">
        <f>IF(ISBLANK(LeaveTracker[[#This Row],[Employee Name]]),"-----",VLOOKUP(LeaveTracker[[#This Row],[Employee Name]],'List of Employees'!$B$4:$H$767,6))</f>
        <v>PERMANENT</v>
      </c>
      <c r="G1909" s="24">
        <v>43887</v>
      </c>
      <c r="H1909" s="24">
        <v>43887</v>
      </c>
      <c r="I1909" s="20" t="s">
        <v>82</v>
      </c>
      <c r="K1909" s="50" t="str">
        <f ca="1">LeaveTracker[[#This Row],[Days]]&amp;" "&amp;LeaveTracker[[#This Row],[Type of Leave]]</f>
        <v>1 VL</v>
      </c>
      <c r="L1909" s="23">
        <f ca="1">NETWORKDAYS(LeaveTracker[[#This Row],[Start Date]],LeaveTracker[[#This Row],[End Date]],lstHolidays)</f>
        <v>1</v>
      </c>
      <c r="M1909" s="27"/>
    </row>
    <row r="1910" spans="1:13" ht="30" customHeight="1" x14ac:dyDescent="0.3">
      <c r="A1910" s="27">
        <v>406</v>
      </c>
      <c r="B1910" s="31">
        <v>43915</v>
      </c>
      <c r="C1910" s="31">
        <v>43874</v>
      </c>
      <c r="D1910" s="20" t="s">
        <v>911</v>
      </c>
      <c r="E1910" s="66" t="str">
        <f>IF(ISBLANK(LeaveTracker[[#This Row],[Employee Name]]),"-----",VLOOKUP(LeaveTracker[[#This Row],[Employee Name]],'List of Employees'!$B$4:$H$767,7))</f>
        <v>CPDO</v>
      </c>
      <c r="F1910" s="66" t="str">
        <f>IF(ISBLANK(LeaveTracker[[#This Row],[Employee Name]]),"-----",VLOOKUP(LeaveTracker[[#This Row],[Employee Name]],'List of Employees'!$B$4:$H$767,6))</f>
        <v>PERMANENT</v>
      </c>
      <c r="G1910" s="24">
        <v>43873</v>
      </c>
      <c r="H1910" s="24">
        <v>43873</v>
      </c>
      <c r="I1910" s="20" t="s">
        <v>297</v>
      </c>
      <c r="J1910" s="42" t="s">
        <v>724</v>
      </c>
      <c r="K1910" s="50" t="str">
        <f ca="1">LeaveTracker[[#This Row],[Days]]&amp;" "&amp;LeaveTracker[[#This Row],[Type of Leave]]</f>
        <v>1 OTHER</v>
      </c>
      <c r="L1910" s="23">
        <f ca="1">NETWORKDAYS(LeaveTracker[[#This Row],[Start Date]],LeaveTracker[[#This Row],[End Date]],lstHolidays)</f>
        <v>1</v>
      </c>
      <c r="M1910" s="27"/>
    </row>
    <row r="1911" spans="1:13" ht="30" customHeight="1" x14ac:dyDescent="0.3">
      <c r="A1911" s="27">
        <v>407</v>
      </c>
      <c r="B1911" s="31">
        <v>43915</v>
      </c>
      <c r="C1911" s="31">
        <v>43874</v>
      </c>
      <c r="D1911" s="20" t="s">
        <v>911</v>
      </c>
      <c r="E1911" s="66" t="str">
        <f>IF(ISBLANK(LeaveTracker[[#This Row],[Employee Name]]),"-----",VLOOKUP(LeaveTracker[[#This Row],[Employee Name]],'List of Employees'!$B$4:$H$767,7))</f>
        <v>CPDO</v>
      </c>
      <c r="F1911" s="66" t="str">
        <f>IF(ISBLANK(LeaveTracker[[#This Row],[Employee Name]]),"-----",VLOOKUP(LeaveTracker[[#This Row],[Employee Name]],'List of Employees'!$B$4:$H$767,6))</f>
        <v>PERMANENT</v>
      </c>
      <c r="G1911" s="24">
        <v>43871</v>
      </c>
      <c r="H1911" s="24">
        <v>43872</v>
      </c>
      <c r="I1911" s="20" t="s">
        <v>297</v>
      </c>
      <c r="J1911" s="42" t="s">
        <v>839</v>
      </c>
      <c r="K1911" s="50" t="str">
        <f ca="1">LeaveTracker[[#This Row],[Days]]&amp;" "&amp;LeaveTracker[[#This Row],[Type of Leave]]</f>
        <v>2 OTHER</v>
      </c>
      <c r="L1911" s="23">
        <f ca="1">NETWORKDAYS(LeaveTracker[[#This Row],[Start Date]],LeaveTracker[[#This Row],[End Date]],lstHolidays)</f>
        <v>2</v>
      </c>
      <c r="M1911" s="27"/>
    </row>
    <row r="1912" spans="1:13" ht="30" customHeight="1" x14ac:dyDescent="0.3">
      <c r="A1912" s="27">
        <v>408</v>
      </c>
      <c r="B1912" s="31">
        <v>43915</v>
      </c>
      <c r="C1912" s="31">
        <v>43850</v>
      </c>
      <c r="D1912" s="20" t="s">
        <v>911</v>
      </c>
      <c r="E1912" s="66" t="str">
        <f>IF(ISBLANK(LeaveTracker[[#This Row],[Employee Name]]),"-----",VLOOKUP(LeaveTracker[[#This Row],[Employee Name]],'List of Employees'!$B$4:$H$767,7))</f>
        <v>CPDO</v>
      </c>
      <c r="F1912" s="66" t="str">
        <f>IF(ISBLANK(LeaveTracker[[#This Row],[Employee Name]]),"-----",VLOOKUP(LeaveTracker[[#This Row],[Employee Name]],'List of Employees'!$B$4:$H$767,6))</f>
        <v>PERMANENT</v>
      </c>
      <c r="G1912" s="24">
        <v>43845</v>
      </c>
      <c r="H1912" s="24">
        <v>43847</v>
      </c>
      <c r="I1912" s="20" t="s">
        <v>297</v>
      </c>
      <c r="J1912" s="42" t="s">
        <v>839</v>
      </c>
      <c r="K1912" s="50" t="str">
        <f ca="1">LeaveTracker[[#This Row],[Days]]&amp;" "&amp;LeaveTracker[[#This Row],[Type of Leave]]</f>
        <v>3 OTHER</v>
      </c>
      <c r="L1912" s="23">
        <f ca="1">NETWORKDAYS(LeaveTracker[[#This Row],[Start Date]],LeaveTracker[[#This Row],[End Date]],lstHolidays)</f>
        <v>3</v>
      </c>
      <c r="M1912" s="27"/>
    </row>
    <row r="1913" spans="1:13" ht="30" customHeight="1" x14ac:dyDescent="0.3">
      <c r="A1913" s="27">
        <v>409</v>
      </c>
      <c r="B1913" s="31">
        <v>43915</v>
      </c>
      <c r="C1913" s="31">
        <v>43893</v>
      </c>
      <c r="D1913" s="19" t="s">
        <v>142</v>
      </c>
      <c r="E1913" s="66" t="str">
        <f>IF(ISBLANK(LeaveTracker[[#This Row],[Employee Name]]),"-----",VLOOKUP(LeaveTracker[[#This Row],[Employee Name]],'List of Employees'!$B$4:$H$767,7))</f>
        <v>CPDO</v>
      </c>
      <c r="F1913" s="66" t="str">
        <f>IF(ISBLANK(LeaveTracker[[#This Row],[Employee Name]]),"-----",VLOOKUP(LeaveTracker[[#This Row],[Employee Name]],'List of Employees'!$B$4:$H$767,6))</f>
        <v>PERMANENT</v>
      </c>
      <c r="G1913" s="24">
        <v>43899</v>
      </c>
      <c r="H1913" s="24">
        <v>43903</v>
      </c>
      <c r="I1913" s="20" t="s">
        <v>82</v>
      </c>
      <c r="K1913" s="50" t="str">
        <f ca="1">LeaveTracker[[#This Row],[Days]]&amp;" "&amp;LeaveTracker[[#This Row],[Type of Leave]]</f>
        <v>5 VL</v>
      </c>
      <c r="L1913" s="23">
        <f ca="1">NETWORKDAYS(LeaveTracker[[#This Row],[Start Date]],LeaveTracker[[#This Row],[End Date]],lstHolidays)</f>
        <v>5</v>
      </c>
      <c r="M1913" s="27"/>
    </row>
    <row r="1914" spans="1:13" ht="30" customHeight="1" x14ac:dyDescent="0.3">
      <c r="A1914" s="27">
        <v>410</v>
      </c>
      <c r="B1914" s="31">
        <v>43915</v>
      </c>
      <c r="C1914" s="31">
        <v>43857</v>
      </c>
      <c r="D1914" s="19" t="s">
        <v>142</v>
      </c>
      <c r="E1914" s="66" t="str">
        <f>IF(ISBLANK(LeaveTracker[[#This Row],[Employee Name]]),"-----",VLOOKUP(LeaveTracker[[#This Row],[Employee Name]],'List of Employees'!$B$4:$H$767,7))</f>
        <v>CPDO</v>
      </c>
      <c r="F1914" s="66" t="str">
        <f>IF(ISBLANK(LeaveTracker[[#This Row],[Employee Name]]),"-----",VLOOKUP(LeaveTracker[[#This Row],[Employee Name]],'List of Employees'!$B$4:$H$767,6))</f>
        <v>PERMANENT</v>
      </c>
      <c r="G1914" s="24">
        <v>43860</v>
      </c>
      <c r="H1914" s="24">
        <v>43861</v>
      </c>
      <c r="I1914" s="20" t="s">
        <v>297</v>
      </c>
      <c r="J1914" s="42" t="s">
        <v>760</v>
      </c>
      <c r="K1914" s="50" t="str">
        <f ca="1">LeaveTracker[[#This Row],[Days]]&amp;" "&amp;LeaveTracker[[#This Row],[Type of Leave]]</f>
        <v>2 OTHER</v>
      </c>
      <c r="L1914" s="23">
        <f ca="1">NETWORKDAYS(LeaveTracker[[#This Row],[Start Date]],LeaveTracker[[#This Row],[End Date]],lstHolidays)</f>
        <v>2</v>
      </c>
      <c r="M1914" s="27"/>
    </row>
    <row r="1915" spans="1:13" ht="30" customHeight="1" x14ac:dyDescent="0.3">
      <c r="A1915" s="27">
        <v>411</v>
      </c>
      <c r="B1915" s="31">
        <v>43915</v>
      </c>
      <c r="C1915" s="31">
        <v>43907</v>
      </c>
      <c r="D1915" s="19" t="s">
        <v>914</v>
      </c>
      <c r="E1915" s="66" t="str">
        <f>IF(ISBLANK(LeaveTracker[[#This Row],[Employee Name]]),"-----",VLOOKUP(LeaveTracker[[#This Row],[Employee Name]],'List of Employees'!$B$4:$H$767,7))</f>
        <v>ONT</v>
      </c>
      <c r="F1915" s="66" t="str">
        <f>IF(ISBLANK(LeaveTracker[[#This Row],[Employee Name]]),"-----",VLOOKUP(LeaveTracker[[#This Row],[Employee Name]],'List of Employees'!$B$4:$H$767,6))</f>
        <v>PERMANENT</v>
      </c>
      <c r="G1915" s="24">
        <v>43892</v>
      </c>
      <c r="H1915" s="24">
        <v>43903</v>
      </c>
      <c r="I1915" s="20" t="s">
        <v>81</v>
      </c>
      <c r="K1915" s="50" t="str">
        <f ca="1">LeaveTracker[[#This Row],[Days]]&amp;" "&amp;LeaveTracker[[#This Row],[Type of Leave]]</f>
        <v>10 SL</v>
      </c>
      <c r="L1915" s="23">
        <f ca="1">NETWORKDAYS(LeaveTracker[[#This Row],[Start Date]],LeaveTracker[[#This Row],[End Date]],lstHolidays)</f>
        <v>10</v>
      </c>
      <c r="M1915" s="27"/>
    </row>
    <row r="1916" spans="1:13" ht="30" customHeight="1" x14ac:dyDescent="0.3">
      <c r="A1916" s="27">
        <v>412</v>
      </c>
      <c r="B1916" s="31">
        <v>43915</v>
      </c>
      <c r="C1916" s="31">
        <v>43873</v>
      </c>
      <c r="D1916" s="19" t="s">
        <v>112</v>
      </c>
      <c r="E1916" s="66" t="str">
        <f>IF(ISBLANK(LeaveTracker[[#This Row],[Employee Name]]),"-----",VLOOKUP(LeaveTracker[[#This Row],[Employee Name]],'List of Employees'!$B$4:$H$767,7))</f>
        <v>ONT</v>
      </c>
      <c r="F1916" s="66" t="str">
        <f>IF(ISBLANK(LeaveTracker[[#This Row],[Employee Name]]),"-----",VLOOKUP(LeaveTracker[[#This Row],[Employee Name]],'List of Employees'!$B$4:$H$767,6))</f>
        <v>PERMANENT</v>
      </c>
      <c r="G1916" s="24">
        <v>43872</v>
      </c>
      <c r="H1916" s="24">
        <v>43872</v>
      </c>
      <c r="I1916" s="20" t="s">
        <v>297</v>
      </c>
      <c r="J1916" s="42" t="s">
        <v>839</v>
      </c>
      <c r="K1916" s="50" t="str">
        <f ca="1">LeaveTracker[[#This Row],[Days]]&amp;" "&amp;LeaveTracker[[#This Row],[Type of Leave]]</f>
        <v>1 OTHER</v>
      </c>
      <c r="L1916" s="23">
        <f ca="1">NETWORKDAYS(LeaveTracker[[#This Row],[Start Date]],LeaveTracker[[#This Row],[End Date]],lstHolidays)</f>
        <v>1</v>
      </c>
      <c r="M1916" s="27"/>
    </row>
    <row r="1917" spans="1:13" ht="30" customHeight="1" x14ac:dyDescent="0.3">
      <c r="A1917" s="27">
        <v>413</v>
      </c>
      <c r="B1917" s="31">
        <v>43915</v>
      </c>
      <c r="C1917" s="31">
        <v>43885</v>
      </c>
      <c r="D1917" s="19" t="s">
        <v>721</v>
      </c>
      <c r="E1917" s="66" t="str">
        <f>IF(ISBLANK(LeaveTracker[[#This Row],[Employee Name]]),"-----",VLOOKUP(LeaveTracker[[#This Row],[Employee Name]],'List of Employees'!$B$4:$H$767,7))</f>
        <v>ONT</v>
      </c>
      <c r="F1917" s="66" t="str">
        <f>IF(ISBLANK(LeaveTracker[[#This Row],[Employee Name]]),"-----",VLOOKUP(LeaveTracker[[#This Row],[Employee Name]],'List of Employees'!$B$4:$H$767,6))</f>
        <v>PERMANENT</v>
      </c>
      <c r="G1917" s="24">
        <v>43913</v>
      </c>
      <c r="H1917" s="24">
        <v>43917</v>
      </c>
      <c r="I1917" s="20" t="s">
        <v>82</v>
      </c>
      <c r="K1917" s="50" t="str">
        <f ca="1">LeaveTracker[[#This Row],[Days]]&amp;" "&amp;LeaveTracker[[#This Row],[Type of Leave]]</f>
        <v>5 VL</v>
      </c>
      <c r="L1917" s="23">
        <f ca="1">NETWORKDAYS(LeaveTracker[[#This Row],[Start Date]],LeaveTracker[[#This Row],[End Date]],lstHolidays)</f>
        <v>5</v>
      </c>
      <c r="M1917" s="27"/>
    </row>
    <row r="1918" spans="1:13" ht="30" customHeight="1" x14ac:dyDescent="0.3">
      <c r="A1918" s="27">
        <v>414</v>
      </c>
      <c r="B1918" s="31">
        <v>43915</v>
      </c>
      <c r="C1918" s="31">
        <v>43861</v>
      </c>
      <c r="D1918" s="19" t="s">
        <v>916</v>
      </c>
      <c r="E1918" s="66" t="str">
        <f>IF(ISBLANK(LeaveTracker[[#This Row],[Employee Name]]),"-----",VLOOKUP(LeaveTracker[[#This Row],[Employee Name]],'List of Employees'!$B$4:$H$767,7))</f>
        <v>ONT</v>
      </c>
      <c r="F1918" s="66" t="str">
        <f>IF(ISBLANK(LeaveTracker[[#This Row],[Employee Name]]),"-----",VLOOKUP(LeaveTracker[[#This Row],[Employee Name]],'List of Employees'!$B$4:$H$767,6))</f>
        <v>PERMANENT</v>
      </c>
      <c r="G1918" s="24">
        <v>43871</v>
      </c>
      <c r="H1918" s="24">
        <v>43873</v>
      </c>
      <c r="I1918" s="20" t="s">
        <v>297</v>
      </c>
      <c r="J1918" s="42" t="s">
        <v>839</v>
      </c>
      <c r="K1918" s="50" t="str">
        <f ca="1">LeaveTracker[[#This Row],[Days]]&amp;" "&amp;LeaveTracker[[#This Row],[Type of Leave]]</f>
        <v>3 OTHER</v>
      </c>
      <c r="L1918" s="23">
        <f ca="1">NETWORKDAYS(LeaveTracker[[#This Row],[Start Date]],LeaveTracker[[#This Row],[End Date]],lstHolidays)</f>
        <v>3</v>
      </c>
      <c r="M1918" s="27"/>
    </row>
    <row r="1919" spans="1:13" ht="30" customHeight="1" x14ac:dyDescent="0.3">
      <c r="A1919" s="27">
        <v>415</v>
      </c>
      <c r="B1919" s="31">
        <v>43915</v>
      </c>
      <c r="C1919" s="31">
        <v>43858</v>
      </c>
      <c r="D1919" s="19" t="s">
        <v>188</v>
      </c>
      <c r="E1919" s="66" t="str">
        <f>IF(ISBLANK(LeaveTracker[[#This Row],[Employee Name]]),"-----",VLOOKUP(LeaveTracker[[#This Row],[Employee Name]],'List of Employees'!$B$4:$H$767,7))</f>
        <v>ONT</v>
      </c>
      <c r="F1919" s="66" t="str">
        <f>IF(ISBLANK(LeaveTracker[[#This Row],[Employee Name]]),"-----",VLOOKUP(LeaveTracker[[#This Row],[Employee Name]],'List of Employees'!$B$4:$H$767,6))</f>
        <v>PERMANENT</v>
      </c>
      <c r="G1919" s="24">
        <v>43854</v>
      </c>
      <c r="H1919" s="24">
        <v>43854</v>
      </c>
      <c r="I1919" s="20" t="s">
        <v>81</v>
      </c>
      <c r="K1919" s="50" t="str">
        <f ca="1">LeaveTracker[[#This Row],[Days]]&amp;" "&amp;LeaveTracker[[#This Row],[Type of Leave]]</f>
        <v>1 SL</v>
      </c>
      <c r="L1919" s="23">
        <f ca="1">NETWORKDAYS(LeaveTracker[[#This Row],[Start Date]],LeaveTracker[[#This Row],[End Date]],lstHolidays)</f>
        <v>1</v>
      </c>
      <c r="M1919" s="27"/>
    </row>
    <row r="1920" spans="1:13" ht="30" customHeight="1" x14ac:dyDescent="0.3">
      <c r="A1920" s="27">
        <v>415</v>
      </c>
      <c r="B1920" s="31">
        <v>43915</v>
      </c>
      <c r="C1920" s="31">
        <v>43858</v>
      </c>
      <c r="D1920" s="19" t="s">
        <v>188</v>
      </c>
      <c r="E1920" s="66" t="str">
        <f>IF(ISBLANK(LeaveTracker[[#This Row],[Employee Name]]),"-----",VLOOKUP(LeaveTracker[[#This Row],[Employee Name]],'List of Employees'!$B$4:$H$767,7))</f>
        <v>ONT</v>
      </c>
      <c r="F1920" s="66" t="str">
        <f>IF(ISBLANK(LeaveTracker[[#This Row],[Employee Name]]),"-----",VLOOKUP(LeaveTracker[[#This Row],[Employee Name]],'List of Employees'!$B$4:$H$767,6))</f>
        <v>PERMANENT</v>
      </c>
      <c r="G1920" s="24">
        <v>43857</v>
      </c>
      <c r="H1920" s="24">
        <v>43857</v>
      </c>
      <c r="I1920" s="20" t="s">
        <v>81</v>
      </c>
      <c r="K1920" s="50" t="str">
        <f ca="1">LeaveTracker[[#This Row],[Days]]&amp;" "&amp;LeaveTracker[[#This Row],[Type of Leave]]</f>
        <v>1 SL</v>
      </c>
      <c r="L1920" s="23">
        <f ca="1">NETWORKDAYS(LeaveTracker[[#This Row],[Start Date]],LeaveTracker[[#This Row],[End Date]],lstHolidays)</f>
        <v>1</v>
      </c>
      <c r="M1920" s="27"/>
    </row>
    <row r="1921" spans="1:13" ht="30" customHeight="1" x14ac:dyDescent="0.3">
      <c r="A1921" s="27">
        <v>416</v>
      </c>
      <c r="B1921" s="31">
        <v>43915</v>
      </c>
      <c r="C1921" s="31">
        <v>43852</v>
      </c>
      <c r="D1921" s="19" t="s">
        <v>188</v>
      </c>
      <c r="E1921" s="66" t="str">
        <f>IF(ISBLANK(LeaveTracker[[#This Row],[Employee Name]]),"-----",VLOOKUP(LeaveTracker[[#This Row],[Employee Name]],'List of Employees'!$B$4:$H$767,7))</f>
        <v>ONT</v>
      </c>
      <c r="F1921" s="66" t="str">
        <f>IF(ISBLANK(LeaveTracker[[#This Row],[Employee Name]]),"-----",VLOOKUP(LeaveTracker[[#This Row],[Employee Name]],'List of Employees'!$B$4:$H$767,6))</f>
        <v>PERMANENT</v>
      </c>
      <c r="G1921" s="24">
        <v>43851</v>
      </c>
      <c r="H1921" s="24">
        <v>43851</v>
      </c>
      <c r="I1921" s="20" t="s">
        <v>81</v>
      </c>
      <c r="K1921" s="50" t="str">
        <f ca="1">LeaveTracker[[#This Row],[Days]]&amp;" "&amp;LeaveTracker[[#This Row],[Type of Leave]]</f>
        <v>1 SL</v>
      </c>
      <c r="L1921" s="23">
        <f ca="1">NETWORKDAYS(LeaveTracker[[#This Row],[Start Date]],LeaveTracker[[#This Row],[End Date]],lstHolidays)</f>
        <v>1</v>
      </c>
      <c r="M1921" s="27"/>
    </row>
    <row r="1922" spans="1:13" ht="30" customHeight="1" x14ac:dyDescent="0.3">
      <c r="A1922" s="27">
        <v>417</v>
      </c>
      <c r="B1922" s="31">
        <v>43915</v>
      </c>
      <c r="C1922" s="31">
        <v>43854</v>
      </c>
      <c r="D1922" s="19" t="s">
        <v>919</v>
      </c>
      <c r="E1922" s="66" t="str">
        <f>IF(ISBLANK(LeaveTracker[[#This Row],[Employee Name]]),"-----",VLOOKUP(LeaveTracker[[#This Row],[Employee Name]],'List of Employees'!$B$4:$H$767,7))</f>
        <v>CPDO</v>
      </c>
      <c r="F1922" s="66" t="str">
        <f>IF(ISBLANK(LeaveTracker[[#This Row],[Employee Name]]),"-----",VLOOKUP(LeaveTracker[[#This Row],[Employee Name]],'List of Employees'!$B$4:$H$767,6))</f>
        <v>PERMANENT</v>
      </c>
      <c r="G1922" s="24">
        <v>43845</v>
      </c>
      <c r="H1922" s="24">
        <v>43847</v>
      </c>
      <c r="I1922" s="20" t="s">
        <v>297</v>
      </c>
      <c r="J1922" s="42" t="s">
        <v>839</v>
      </c>
      <c r="K1922" s="50" t="str">
        <f ca="1">LeaveTracker[[#This Row],[Days]]&amp;" "&amp;LeaveTracker[[#This Row],[Type of Leave]]</f>
        <v>3 OTHER</v>
      </c>
      <c r="L1922" s="23">
        <f ca="1">NETWORKDAYS(LeaveTracker[[#This Row],[Start Date]],LeaveTracker[[#This Row],[End Date]],lstHolidays)</f>
        <v>3</v>
      </c>
      <c r="M1922" s="27"/>
    </row>
    <row r="1923" spans="1:13" ht="30" customHeight="1" x14ac:dyDescent="0.3">
      <c r="A1923" s="27">
        <v>417</v>
      </c>
      <c r="B1923" s="31">
        <v>43915</v>
      </c>
      <c r="C1923" s="31">
        <v>43854</v>
      </c>
      <c r="D1923" s="19" t="s">
        <v>919</v>
      </c>
      <c r="E1923" s="66" t="str">
        <f>IF(ISBLANK(LeaveTracker[[#This Row],[Employee Name]]),"-----",VLOOKUP(LeaveTracker[[#This Row],[Employee Name]],'List of Employees'!$B$4:$H$767,7))</f>
        <v>CPDO</v>
      </c>
      <c r="F1923" s="66" t="str">
        <f>IF(ISBLANK(LeaveTracker[[#This Row],[Employee Name]]),"-----",VLOOKUP(LeaveTracker[[#This Row],[Employee Name]],'List of Employees'!$B$4:$H$767,6))</f>
        <v>PERMANENT</v>
      </c>
      <c r="G1923" s="24">
        <v>43849</v>
      </c>
      <c r="H1923" s="24">
        <v>43850</v>
      </c>
      <c r="I1923" s="20" t="s">
        <v>297</v>
      </c>
      <c r="J1923" s="42" t="s">
        <v>839</v>
      </c>
      <c r="K1923" s="50" t="str">
        <f ca="1">LeaveTracker[[#This Row],[Days]]&amp;" "&amp;LeaveTracker[[#This Row],[Type of Leave]]</f>
        <v>1 OTHER</v>
      </c>
      <c r="L1923" s="23">
        <f ca="1">NETWORKDAYS(LeaveTracker[[#This Row],[Start Date]],LeaveTracker[[#This Row],[End Date]],lstHolidays)</f>
        <v>1</v>
      </c>
      <c r="M1923" s="27"/>
    </row>
    <row r="1924" spans="1:13" ht="30" customHeight="1" x14ac:dyDescent="0.3">
      <c r="A1924" s="27">
        <v>418</v>
      </c>
      <c r="B1924" s="31">
        <v>43915</v>
      </c>
      <c r="C1924" s="31">
        <v>43843</v>
      </c>
      <c r="D1924" s="19" t="s">
        <v>381</v>
      </c>
      <c r="E1924" s="66" t="str">
        <f>IF(ISBLANK(LeaveTracker[[#This Row],[Employee Name]]),"-----",VLOOKUP(LeaveTracker[[#This Row],[Employee Name]],'List of Employees'!$B$4:$H$767,7))</f>
        <v>ONT</v>
      </c>
      <c r="F1924" s="66" t="str">
        <f>IF(ISBLANK(LeaveTracker[[#This Row],[Employee Name]]),"-----",VLOOKUP(LeaveTracker[[#This Row],[Employee Name]],'List of Employees'!$B$4:$H$767,6))</f>
        <v>PERMANENT</v>
      </c>
      <c r="G1924" s="24">
        <v>43855</v>
      </c>
      <c r="H1924" s="24">
        <v>43855</v>
      </c>
      <c r="I1924" s="20" t="s">
        <v>297</v>
      </c>
      <c r="J1924" s="42" t="s">
        <v>158</v>
      </c>
      <c r="K1924" s="50" t="str">
        <f ca="1">LeaveTracker[[#This Row],[Days]]&amp;" "&amp;LeaveTracker[[#This Row],[Type of Leave]]</f>
        <v>0 OTHER</v>
      </c>
      <c r="L1924" s="23">
        <f ca="1">NETWORKDAYS(LeaveTracker[[#This Row],[Start Date]],LeaveTracker[[#This Row],[End Date]],lstHolidays)</f>
        <v>0</v>
      </c>
      <c r="M1924" s="27"/>
    </row>
    <row r="1925" spans="1:13" ht="30" customHeight="1" x14ac:dyDescent="0.3">
      <c r="A1925" s="27">
        <v>419</v>
      </c>
      <c r="B1925" s="31">
        <v>43915</v>
      </c>
      <c r="C1925" s="31">
        <v>43859</v>
      </c>
      <c r="D1925" s="19" t="s">
        <v>922</v>
      </c>
      <c r="E1925" s="66" t="str">
        <f>IF(ISBLANK(LeaveTracker[[#This Row],[Employee Name]]),"-----",VLOOKUP(LeaveTracker[[#This Row],[Employee Name]],'List of Employees'!$B$4:$H$767,7))</f>
        <v>TCNHS</v>
      </c>
      <c r="F1925" s="66" t="str">
        <f>IF(ISBLANK(LeaveTracker[[#This Row],[Employee Name]]),"-----",VLOOKUP(LeaveTracker[[#This Row],[Employee Name]],'List of Employees'!$B$4:$H$767,6))</f>
        <v>PERMANENT</v>
      </c>
      <c r="G1925" s="24">
        <v>43846</v>
      </c>
      <c r="H1925" s="24">
        <v>43847</v>
      </c>
      <c r="I1925" s="20" t="s">
        <v>81</v>
      </c>
      <c r="K1925" s="50" t="str">
        <f ca="1">LeaveTracker[[#This Row],[Days]]&amp;" "&amp;LeaveTracker[[#This Row],[Type of Leave]]</f>
        <v>2 SL</v>
      </c>
      <c r="L1925" s="23">
        <f ca="1">NETWORKDAYS(LeaveTracker[[#This Row],[Start Date]],LeaveTracker[[#This Row],[End Date]],lstHolidays)</f>
        <v>2</v>
      </c>
      <c r="M1925" s="27"/>
    </row>
    <row r="1926" spans="1:13" ht="30" customHeight="1" x14ac:dyDescent="0.3">
      <c r="A1926" s="27">
        <v>419</v>
      </c>
      <c r="B1926" s="31">
        <v>43915</v>
      </c>
      <c r="C1926" s="31">
        <v>43859</v>
      </c>
      <c r="D1926" s="19" t="s">
        <v>922</v>
      </c>
      <c r="E1926" s="66" t="str">
        <f>IF(ISBLANK(LeaveTracker[[#This Row],[Employee Name]]),"-----",VLOOKUP(LeaveTracker[[#This Row],[Employee Name]],'List of Employees'!$B$4:$H$767,7))</f>
        <v>TCNHS</v>
      </c>
      <c r="F1926" s="66" t="str">
        <f>IF(ISBLANK(LeaveTracker[[#This Row],[Employee Name]]),"-----",VLOOKUP(LeaveTracker[[#This Row],[Employee Name]],'List of Employees'!$B$4:$H$767,6))</f>
        <v>PERMANENT</v>
      </c>
      <c r="G1926" s="24">
        <v>43850</v>
      </c>
      <c r="H1926" s="24">
        <v>43853</v>
      </c>
      <c r="I1926" s="20" t="s">
        <v>81</v>
      </c>
      <c r="K1926" s="50" t="str">
        <f ca="1">LeaveTracker[[#This Row],[Days]]&amp;" "&amp;LeaveTracker[[#This Row],[Type of Leave]]</f>
        <v>4 SL</v>
      </c>
      <c r="L1926" s="23">
        <f ca="1">NETWORKDAYS(LeaveTracker[[#This Row],[Start Date]],LeaveTracker[[#This Row],[End Date]],lstHolidays)</f>
        <v>4</v>
      </c>
      <c r="M1926" s="27"/>
    </row>
    <row r="1927" spans="1:13" ht="30" customHeight="1" x14ac:dyDescent="0.3">
      <c r="A1927" s="27">
        <v>420</v>
      </c>
      <c r="B1927" s="31">
        <v>43915</v>
      </c>
      <c r="C1927" s="31">
        <v>43908</v>
      </c>
      <c r="D1927" s="19" t="s">
        <v>705</v>
      </c>
      <c r="E1927" s="66" t="str">
        <f>IF(ISBLANK(LeaveTracker[[#This Row],[Employee Name]]),"-----",VLOOKUP(LeaveTracker[[#This Row],[Employee Name]],'List of Employees'!$B$4:$H$767,7))</f>
        <v>ONT</v>
      </c>
      <c r="F1927" s="66" t="str">
        <f>IF(ISBLANK(LeaveTracker[[#This Row],[Employee Name]]),"-----",VLOOKUP(LeaveTracker[[#This Row],[Employee Name]],'List of Employees'!$B$4:$H$767,6))</f>
        <v>CASUAL</v>
      </c>
      <c r="G1927" s="24">
        <v>43916</v>
      </c>
      <c r="H1927" s="24">
        <v>43916</v>
      </c>
      <c r="I1927" s="20" t="s">
        <v>297</v>
      </c>
      <c r="J1927" s="42" t="s">
        <v>724</v>
      </c>
      <c r="K1927" s="50" t="str">
        <f ca="1">LeaveTracker[[#This Row],[Days]]&amp;" "&amp;LeaveTracker[[#This Row],[Type of Leave]]</f>
        <v>1 OTHER</v>
      </c>
      <c r="L1927" s="23">
        <f ca="1">NETWORKDAYS(LeaveTracker[[#This Row],[Start Date]],LeaveTracker[[#This Row],[End Date]],lstHolidays)</f>
        <v>1</v>
      </c>
      <c r="M1927" s="27"/>
    </row>
    <row r="1928" spans="1:13" ht="30" customHeight="1" x14ac:dyDescent="0.3">
      <c r="A1928" s="27">
        <v>421</v>
      </c>
      <c r="B1928" s="31">
        <v>43915</v>
      </c>
      <c r="C1928" s="31">
        <v>43857</v>
      </c>
      <c r="D1928" s="20" t="s">
        <v>705</v>
      </c>
      <c r="E1928" s="66" t="str">
        <f>IF(ISBLANK(LeaveTracker[[#This Row],[Employee Name]]),"-----",VLOOKUP(LeaveTracker[[#This Row],[Employee Name]],'List of Employees'!$B$4:$H$767,7))</f>
        <v>ONT</v>
      </c>
      <c r="F1928" s="66" t="str">
        <f>IF(ISBLANK(LeaveTracker[[#This Row],[Employee Name]]),"-----",VLOOKUP(LeaveTracker[[#This Row],[Employee Name]],'List of Employees'!$B$4:$H$767,6))</f>
        <v>CASUAL</v>
      </c>
      <c r="G1928" s="24">
        <v>43864</v>
      </c>
      <c r="H1928" s="24">
        <v>43866</v>
      </c>
      <c r="I1928" s="20" t="s">
        <v>82</v>
      </c>
      <c r="K1928" s="50" t="str">
        <f ca="1">LeaveTracker[[#This Row],[Days]]&amp;" "&amp;LeaveTracker[[#This Row],[Type of Leave]]</f>
        <v>3 VL</v>
      </c>
      <c r="L1928" s="23">
        <f ca="1">NETWORKDAYS(LeaveTracker[[#This Row],[Start Date]],LeaveTracker[[#This Row],[End Date]],lstHolidays)</f>
        <v>3</v>
      </c>
      <c r="M1928" s="27"/>
    </row>
    <row r="1929" spans="1:13" ht="30" customHeight="1" x14ac:dyDescent="0.3">
      <c r="A1929" s="27">
        <v>422</v>
      </c>
      <c r="B1929" s="31">
        <v>43915</v>
      </c>
      <c r="C1929" s="31">
        <v>43864</v>
      </c>
      <c r="D1929" s="20" t="s">
        <v>721</v>
      </c>
      <c r="E1929" s="66" t="str">
        <f>IF(ISBLANK(LeaveTracker[[#This Row],[Employee Name]]),"-----",VLOOKUP(LeaveTracker[[#This Row],[Employee Name]],'List of Employees'!$B$4:$H$767,7))</f>
        <v>ONT</v>
      </c>
      <c r="F1929" s="66" t="str">
        <f>IF(ISBLANK(LeaveTracker[[#This Row],[Employee Name]]),"-----",VLOOKUP(LeaveTracker[[#This Row],[Employee Name]],'List of Employees'!$B$4:$H$767,6))</f>
        <v>PERMANENT</v>
      </c>
      <c r="G1929" s="24">
        <v>43873</v>
      </c>
      <c r="H1929" s="24">
        <v>43875</v>
      </c>
      <c r="I1929" s="20" t="s">
        <v>297</v>
      </c>
      <c r="J1929" s="42" t="s">
        <v>839</v>
      </c>
      <c r="K1929" s="50" t="str">
        <f ca="1">LeaveTracker[[#This Row],[Days]]&amp;" "&amp;LeaveTracker[[#This Row],[Type of Leave]]</f>
        <v>3 OTHER</v>
      </c>
      <c r="L1929" s="23">
        <f ca="1">NETWORKDAYS(LeaveTracker[[#This Row],[Start Date]],LeaveTracker[[#This Row],[End Date]],lstHolidays)</f>
        <v>3</v>
      </c>
      <c r="M1929" s="27"/>
    </row>
    <row r="1930" spans="1:13" ht="30" customHeight="1" x14ac:dyDescent="0.3">
      <c r="A1930" s="27">
        <v>423</v>
      </c>
      <c r="B1930" s="31">
        <v>43915</v>
      </c>
      <c r="C1930" s="31">
        <v>43858</v>
      </c>
      <c r="D1930" s="20" t="s">
        <v>721</v>
      </c>
      <c r="E1930" s="66" t="str">
        <f>IF(ISBLANK(LeaveTracker[[#This Row],[Employee Name]]),"-----",VLOOKUP(LeaveTracker[[#This Row],[Employee Name]],'List of Employees'!$B$4:$H$767,7))</f>
        <v>ONT</v>
      </c>
      <c r="F1930" s="66" t="str">
        <f>IF(ISBLANK(LeaveTracker[[#This Row],[Employee Name]]),"-----",VLOOKUP(LeaveTracker[[#This Row],[Employee Name]],'List of Employees'!$B$4:$H$767,6))</f>
        <v>PERMANENT</v>
      </c>
      <c r="G1930" s="24">
        <v>43860</v>
      </c>
      <c r="H1930" s="24">
        <v>43860</v>
      </c>
      <c r="I1930" s="20" t="s">
        <v>297</v>
      </c>
      <c r="J1930" s="42" t="s">
        <v>839</v>
      </c>
      <c r="K1930" s="50" t="str">
        <f ca="1">LeaveTracker[[#This Row],[Days]]&amp;" "&amp;LeaveTracker[[#This Row],[Type of Leave]]</f>
        <v>1 OTHER</v>
      </c>
      <c r="L1930" s="23">
        <f ca="1">NETWORKDAYS(LeaveTracker[[#This Row],[Start Date]],LeaveTracker[[#This Row],[End Date]],lstHolidays)</f>
        <v>1</v>
      </c>
      <c r="M1930" s="27"/>
    </row>
    <row r="1931" spans="1:13" ht="30" customHeight="1" x14ac:dyDescent="0.3">
      <c r="A1931" s="27">
        <v>424</v>
      </c>
      <c r="B1931" s="31">
        <v>43915</v>
      </c>
      <c r="C1931" s="31">
        <v>43908</v>
      </c>
      <c r="D1931" s="19" t="s">
        <v>387</v>
      </c>
      <c r="E1931" s="66" t="str">
        <f>IF(ISBLANK(LeaveTracker[[#This Row],[Employee Name]]),"-----",VLOOKUP(LeaveTracker[[#This Row],[Employee Name]],'List of Employees'!$B$4:$H$767,7))</f>
        <v>ONT</v>
      </c>
      <c r="F1931" s="66" t="str">
        <f>IF(ISBLANK(LeaveTracker[[#This Row],[Employee Name]]),"-----",VLOOKUP(LeaveTracker[[#This Row],[Employee Name]],'List of Employees'!$B$4:$H$767,6))</f>
        <v>PERMANENT</v>
      </c>
      <c r="G1931" s="24">
        <v>43908</v>
      </c>
      <c r="H1931" s="24">
        <v>43908</v>
      </c>
      <c r="I1931" s="20" t="s">
        <v>81</v>
      </c>
      <c r="K1931" s="50" t="str">
        <f ca="1">LeaveTracker[[#This Row],[Days]]&amp;" "&amp;LeaveTracker[[#This Row],[Type of Leave]]</f>
        <v>1 SL</v>
      </c>
      <c r="L1931" s="23">
        <f ca="1">NETWORKDAYS(LeaveTracker[[#This Row],[Start Date]],LeaveTracker[[#This Row],[End Date]],lstHolidays)</f>
        <v>1</v>
      </c>
      <c r="M1931" s="27"/>
    </row>
    <row r="1932" spans="1:13" ht="30" customHeight="1" x14ac:dyDescent="0.3">
      <c r="A1932" s="27">
        <v>425</v>
      </c>
      <c r="B1932" s="31">
        <v>43915</v>
      </c>
      <c r="C1932" s="31">
        <v>43878</v>
      </c>
      <c r="D1932" s="19" t="s">
        <v>387</v>
      </c>
      <c r="E1932" s="66" t="str">
        <f>IF(ISBLANK(LeaveTracker[[#This Row],[Employee Name]]),"-----",VLOOKUP(LeaveTracker[[#This Row],[Employee Name]],'List of Employees'!$B$4:$H$767,7))</f>
        <v>ONT</v>
      </c>
      <c r="F1932" s="66" t="str">
        <f>IF(ISBLANK(LeaveTracker[[#This Row],[Employee Name]]),"-----",VLOOKUP(LeaveTracker[[#This Row],[Employee Name]],'List of Employees'!$B$4:$H$767,6))</f>
        <v>PERMANENT</v>
      </c>
      <c r="G1932" s="24">
        <v>43870</v>
      </c>
      <c r="H1932" s="24">
        <v>43873</v>
      </c>
      <c r="I1932" s="20" t="s">
        <v>81</v>
      </c>
      <c r="K1932" s="50" t="str">
        <f>LeaveTracker[[#This Row],[Days]]&amp;" "&amp;LeaveTracker[[#This Row],[Type of Leave]]</f>
        <v>4 SL</v>
      </c>
      <c r="L1932" s="23">
        <v>4</v>
      </c>
      <c r="M1932" s="27"/>
    </row>
    <row r="1933" spans="1:13" ht="30" customHeight="1" x14ac:dyDescent="0.3">
      <c r="A1933" s="27">
        <v>425</v>
      </c>
      <c r="B1933" s="31">
        <v>43915</v>
      </c>
      <c r="C1933" s="31">
        <v>43878</v>
      </c>
      <c r="D1933" s="19" t="s">
        <v>387</v>
      </c>
      <c r="E1933" s="66" t="str">
        <f>IF(ISBLANK(LeaveTracker[[#This Row],[Employee Name]]),"-----",VLOOKUP(LeaveTracker[[#This Row],[Employee Name]],'List of Employees'!$B$4:$H$767,7))</f>
        <v>ONT</v>
      </c>
      <c r="F1933" s="66" t="str">
        <f>IF(ISBLANK(LeaveTracker[[#This Row],[Employee Name]]),"-----",VLOOKUP(LeaveTracker[[#This Row],[Employee Name]],'List of Employees'!$B$4:$H$767,6))</f>
        <v>PERMANENT</v>
      </c>
      <c r="G1933" s="24">
        <v>43876</v>
      </c>
      <c r="H1933" s="24">
        <v>43876</v>
      </c>
      <c r="I1933" s="20" t="s">
        <v>81</v>
      </c>
      <c r="K1933" s="50" t="str">
        <f>LeaveTracker[[#This Row],[Days]]&amp;" "&amp;LeaveTracker[[#This Row],[Type of Leave]]</f>
        <v>0.5 SL</v>
      </c>
      <c r="L1933" s="34">
        <v>0.5</v>
      </c>
      <c r="M1933" s="27"/>
    </row>
    <row r="1934" spans="1:13" ht="30" customHeight="1" x14ac:dyDescent="0.3">
      <c r="A1934" s="27">
        <v>426</v>
      </c>
      <c r="B1934" s="31">
        <v>43915</v>
      </c>
      <c r="C1934" s="31">
        <v>43885</v>
      </c>
      <c r="D1934" s="19" t="s">
        <v>1022</v>
      </c>
      <c r="E1934" s="66" t="str">
        <f>IF(ISBLANK(LeaveTracker[[#This Row],[Employee Name]]),"-----",VLOOKUP(LeaveTracker[[#This Row],[Employee Name]],'List of Employees'!$B$4:$H$767,7))</f>
        <v>ONT</v>
      </c>
      <c r="F1934" s="66" t="str">
        <f>IF(ISBLANK(LeaveTracker[[#This Row],[Employee Name]]),"-----",VLOOKUP(LeaveTracker[[#This Row],[Employee Name]],'List of Employees'!$B$4:$H$767,6))</f>
        <v>PERMANENT</v>
      </c>
      <c r="G1934" s="39">
        <v>43892</v>
      </c>
      <c r="H1934" s="24">
        <v>43893</v>
      </c>
      <c r="I1934" s="20" t="s">
        <v>82</v>
      </c>
      <c r="K1934" s="50" t="str">
        <f ca="1">LeaveTracker[[#This Row],[Days]]&amp;" "&amp;LeaveTracker[[#This Row],[Type of Leave]]</f>
        <v>2 VL</v>
      </c>
      <c r="L1934" s="23">
        <f ca="1">NETWORKDAYS(LeaveTracker[[#This Row],[Start Date]],LeaveTracker[[#This Row],[End Date]],lstHolidays)</f>
        <v>2</v>
      </c>
      <c r="M1934" s="27"/>
    </row>
    <row r="1935" spans="1:13" ht="30" customHeight="1" x14ac:dyDescent="0.3">
      <c r="A1935" s="27">
        <v>426</v>
      </c>
      <c r="B1935" s="31">
        <v>43915</v>
      </c>
      <c r="C1935" s="31">
        <v>43885</v>
      </c>
      <c r="D1935" s="19" t="s">
        <v>1022</v>
      </c>
      <c r="E1935" s="66" t="str">
        <f>IF(ISBLANK(LeaveTracker[[#This Row],[Employee Name]]),"-----",VLOOKUP(LeaveTracker[[#This Row],[Employee Name]],'List of Employees'!$B$4:$H$767,7))</f>
        <v>ONT</v>
      </c>
      <c r="F1935" s="66" t="str">
        <f>IF(ISBLANK(LeaveTracker[[#This Row],[Employee Name]]),"-----",VLOOKUP(LeaveTracker[[#This Row],[Employee Name]],'List of Employees'!$B$4:$H$767,6))</f>
        <v>PERMANENT</v>
      </c>
      <c r="G1935" s="24">
        <v>43899</v>
      </c>
      <c r="H1935" s="24">
        <v>43901</v>
      </c>
      <c r="I1935" s="20" t="s">
        <v>82</v>
      </c>
      <c r="K1935" s="50" t="str">
        <f ca="1">LeaveTracker[[#This Row],[Days]]&amp;" "&amp;LeaveTracker[[#This Row],[Type of Leave]]</f>
        <v>3 VL</v>
      </c>
      <c r="L1935" s="23">
        <f ca="1">NETWORKDAYS(LeaveTracker[[#This Row],[Start Date]],LeaveTracker[[#This Row],[End Date]],lstHolidays)</f>
        <v>3</v>
      </c>
      <c r="M1935" s="27"/>
    </row>
    <row r="1936" spans="1:13" ht="30" customHeight="1" x14ac:dyDescent="0.3">
      <c r="A1936" s="27">
        <v>427</v>
      </c>
      <c r="B1936" s="31">
        <v>43915</v>
      </c>
      <c r="C1936" s="31">
        <v>43888</v>
      </c>
      <c r="D1936" s="19" t="s">
        <v>769</v>
      </c>
      <c r="E1936" s="66" t="str">
        <f>IF(ISBLANK(LeaveTracker[[#This Row],[Employee Name]]),"-----",VLOOKUP(LeaveTracker[[#This Row],[Employee Name]],'List of Employees'!$B$4:$H$767,7))</f>
        <v>ONT</v>
      </c>
      <c r="F1936" s="66" t="str">
        <f>IF(ISBLANK(LeaveTracker[[#This Row],[Employee Name]]),"-----",VLOOKUP(LeaveTracker[[#This Row],[Employee Name]],'List of Employees'!$B$4:$H$767,6))</f>
        <v>PERMANENT</v>
      </c>
      <c r="G1936" s="24">
        <v>43913</v>
      </c>
      <c r="H1936" s="24">
        <v>43916</v>
      </c>
      <c r="I1936" s="20" t="s">
        <v>82</v>
      </c>
      <c r="K1936" s="50" t="str">
        <f ca="1">LeaveTracker[[#This Row],[Days]]&amp;" "&amp;LeaveTracker[[#This Row],[Type of Leave]]</f>
        <v>4 VL</v>
      </c>
      <c r="L1936" s="23">
        <f ca="1">NETWORKDAYS(LeaveTracker[[#This Row],[Start Date]],LeaveTracker[[#This Row],[End Date]],lstHolidays)</f>
        <v>4</v>
      </c>
      <c r="M1936" s="27"/>
    </row>
    <row r="1937" spans="1:13" ht="30" customHeight="1" x14ac:dyDescent="0.3">
      <c r="A1937" s="27">
        <v>427</v>
      </c>
      <c r="B1937" s="31">
        <v>43915</v>
      </c>
      <c r="C1937" s="31">
        <v>43888</v>
      </c>
      <c r="D1937" s="19" t="s">
        <v>769</v>
      </c>
      <c r="E1937" s="66" t="str">
        <f>IF(ISBLANK(LeaveTracker[[#This Row],[Employee Name]]),"-----",VLOOKUP(LeaveTracker[[#This Row],[Employee Name]],'List of Employees'!$B$4:$H$767,7))</f>
        <v>ONT</v>
      </c>
      <c r="F1937" s="66" t="str">
        <f>IF(ISBLANK(LeaveTracker[[#This Row],[Employee Name]]),"-----",VLOOKUP(LeaveTracker[[#This Row],[Employee Name]],'List of Employees'!$B$4:$H$767,6))</f>
        <v>PERMANENT</v>
      </c>
      <c r="G1937" s="24">
        <v>43919</v>
      </c>
      <c r="H1937" s="24">
        <v>43919</v>
      </c>
      <c r="I1937" s="20" t="s">
        <v>82</v>
      </c>
      <c r="K1937" s="50" t="str">
        <f>LeaveTracker[[#This Row],[Days]]&amp;" "&amp;LeaveTracker[[#This Row],[Type of Leave]]</f>
        <v>1 VL</v>
      </c>
      <c r="L1937" s="23">
        <v>1</v>
      </c>
      <c r="M1937" s="27"/>
    </row>
    <row r="1938" spans="1:13" ht="30" customHeight="1" x14ac:dyDescent="0.3">
      <c r="A1938" s="27">
        <v>428</v>
      </c>
      <c r="B1938" s="31">
        <v>43915</v>
      </c>
      <c r="C1938" s="31">
        <v>43875</v>
      </c>
      <c r="D1938" s="19" t="s">
        <v>925</v>
      </c>
      <c r="E1938" s="66" t="str">
        <f>IF(ISBLANK(LeaveTracker[[#This Row],[Employee Name]]),"-----",VLOOKUP(LeaveTracker[[#This Row],[Employee Name]],'List of Employees'!$B$4:$H$767,7))</f>
        <v>ONT</v>
      </c>
      <c r="F1938" s="66" t="str">
        <f>IF(ISBLANK(LeaveTracker[[#This Row],[Employee Name]]),"-----",VLOOKUP(LeaveTracker[[#This Row],[Employee Name]],'List of Employees'!$B$4:$H$767,6))</f>
        <v>PERMANENT</v>
      </c>
      <c r="G1938" s="24">
        <v>43892</v>
      </c>
      <c r="H1938" s="24">
        <v>43896</v>
      </c>
      <c r="I1938" s="20" t="s">
        <v>82</v>
      </c>
      <c r="K1938" s="50" t="str">
        <f ca="1">LeaveTracker[[#This Row],[Days]]&amp;" "&amp;LeaveTracker[[#This Row],[Type of Leave]]</f>
        <v>5 VL</v>
      </c>
      <c r="L1938" s="23">
        <f ca="1">NETWORKDAYS(LeaveTracker[[#This Row],[Start Date]],LeaveTracker[[#This Row],[End Date]],lstHolidays)</f>
        <v>5</v>
      </c>
      <c r="M1938" s="27"/>
    </row>
    <row r="1939" spans="1:13" ht="30" customHeight="1" x14ac:dyDescent="0.3">
      <c r="A1939" s="27">
        <v>429</v>
      </c>
      <c r="B1939" s="31">
        <v>43915</v>
      </c>
      <c r="C1939" s="31">
        <v>43888</v>
      </c>
      <c r="D1939" s="19" t="s">
        <v>926</v>
      </c>
      <c r="E1939" s="66" t="str">
        <f>IF(ISBLANK(LeaveTracker[[#This Row],[Employee Name]]),"-----",VLOOKUP(LeaveTracker[[#This Row],[Employee Name]],'List of Employees'!$B$4:$H$767,7))</f>
        <v>ONT</v>
      </c>
      <c r="F1939" s="66" t="str">
        <f>IF(ISBLANK(LeaveTracker[[#This Row],[Employee Name]]),"-----",VLOOKUP(LeaveTracker[[#This Row],[Employee Name]],'List of Employees'!$B$4:$H$767,6))</f>
        <v>PERMANENT</v>
      </c>
      <c r="G1939" s="24">
        <v>43913</v>
      </c>
      <c r="H1939" s="24">
        <v>43917</v>
      </c>
      <c r="I1939" s="20" t="s">
        <v>82</v>
      </c>
      <c r="K1939" s="50" t="str">
        <f ca="1">LeaveTracker[[#This Row],[Days]]&amp;" "&amp;LeaveTracker[[#This Row],[Type of Leave]]</f>
        <v>5 VL</v>
      </c>
      <c r="L1939" s="23">
        <f ca="1">NETWORKDAYS(LeaveTracker[[#This Row],[Start Date]],LeaveTracker[[#This Row],[End Date]],lstHolidays)</f>
        <v>5</v>
      </c>
      <c r="M1939" s="27"/>
    </row>
    <row r="1940" spans="1:13" ht="30" customHeight="1" x14ac:dyDescent="0.3">
      <c r="A1940" s="27">
        <v>430</v>
      </c>
      <c r="B1940" s="31">
        <v>43915</v>
      </c>
      <c r="C1940" s="31">
        <v>43875</v>
      </c>
      <c r="D1940" s="19" t="s">
        <v>205</v>
      </c>
      <c r="E1940" s="66" t="str">
        <f>IF(ISBLANK(LeaveTracker[[#This Row],[Employee Name]]),"-----",VLOOKUP(LeaveTracker[[#This Row],[Employee Name]],'List of Employees'!$B$4:$H$767,7))</f>
        <v>ONT</v>
      </c>
      <c r="F1940" s="66" t="str">
        <f>IF(ISBLANK(LeaveTracker[[#This Row],[Employee Name]]),"-----",VLOOKUP(LeaveTracker[[#This Row],[Employee Name]],'List of Employees'!$B$4:$H$767,6))</f>
        <v>PERMANENT</v>
      </c>
      <c r="G1940" s="24">
        <v>43880</v>
      </c>
      <c r="H1940" s="24">
        <v>43880</v>
      </c>
      <c r="I1940" s="20" t="s">
        <v>82</v>
      </c>
      <c r="K1940" s="50" t="str">
        <f ca="1">LeaveTracker[[#This Row],[Days]]&amp;" "&amp;LeaveTracker[[#This Row],[Type of Leave]]</f>
        <v>1 VL</v>
      </c>
      <c r="L1940" s="23">
        <f ca="1">NETWORKDAYS(LeaveTracker[[#This Row],[Start Date]],LeaveTracker[[#This Row],[End Date]],lstHolidays)</f>
        <v>1</v>
      </c>
      <c r="M1940" s="27"/>
    </row>
    <row r="1941" spans="1:13" ht="30" customHeight="1" x14ac:dyDescent="0.3">
      <c r="A1941" s="27">
        <v>431</v>
      </c>
      <c r="B1941" s="31">
        <v>43915</v>
      </c>
      <c r="C1941" s="31">
        <v>43875</v>
      </c>
      <c r="D1941" s="19" t="s">
        <v>929</v>
      </c>
      <c r="E1941" s="66">
        <f>IF(ISBLANK(LeaveTracker[[#This Row],[Employee Name]]),"-----",VLOOKUP(LeaveTracker[[#This Row],[Employee Name]],'List of Employees'!$B$4:$H$767,7))</f>
        <v>0</v>
      </c>
      <c r="F1941" s="66" t="str">
        <f>IF(ISBLANK(LeaveTracker[[#This Row],[Employee Name]]),"-----",VLOOKUP(LeaveTracker[[#This Row],[Employee Name]],'List of Employees'!$B$4:$H$767,6))</f>
        <v>JOBCON</v>
      </c>
      <c r="G1941" s="24">
        <v>43878</v>
      </c>
      <c r="H1941" s="24">
        <v>43882</v>
      </c>
      <c r="I1941" s="20" t="s">
        <v>82</v>
      </c>
      <c r="K1941" s="50" t="str">
        <f ca="1">LeaveTracker[[#This Row],[Days]]&amp;" "&amp;LeaveTracker[[#This Row],[Type of Leave]]</f>
        <v>5 VL</v>
      </c>
      <c r="L1941" s="23">
        <f ca="1">NETWORKDAYS(LeaveTracker[[#This Row],[Start Date]],LeaveTracker[[#This Row],[End Date]],lstHolidays)</f>
        <v>5</v>
      </c>
      <c r="M1941" s="27"/>
    </row>
    <row r="1942" spans="1:13" ht="30" customHeight="1" x14ac:dyDescent="0.3">
      <c r="A1942" s="27">
        <v>432</v>
      </c>
      <c r="B1942" s="31">
        <v>43915</v>
      </c>
      <c r="C1942" s="31">
        <v>43885</v>
      </c>
      <c r="D1942" s="19" t="s">
        <v>925</v>
      </c>
      <c r="E1942" s="66" t="str">
        <f>IF(ISBLANK(LeaveTracker[[#This Row],[Employee Name]]),"-----",VLOOKUP(LeaveTracker[[#This Row],[Employee Name]],'List of Employees'!$B$4:$H$767,7))</f>
        <v>ONT</v>
      </c>
      <c r="F1942" s="66" t="str">
        <f>IF(ISBLANK(LeaveTracker[[#This Row],[Employee Name]]),"-----",VLOOKUP(LeaveTracker[[#This Row],[Employee Name]],'List of Employees'!$B$4:$H$767,6))</f>
        <v>PERMANENT</v>
      </c>
      <c r="G1942" s="24">
        <v>43900</v>
      </c>
      <c r="H1942" s="24">
        <v>43904</v>
      </c>
      <c r="I1942" s="20" t="s">
        <v>82</v>
      </c>
      <c r="K1942" s="50" t="str">
        <f ca="1">LeaveTracker[[#This Row],[Days]]&amp;" "&amp;LeaveTracker[[#This Row],[Type of Leave]]</f>
        <v>4 VL</v>
      </c>
      <c r="L1942" s="23">
        <f ca="1">NETWORKDAYS(LeaveTracker[[#This Row],[Start Date]],LeaveTracker[[#This Row],[End Date]],lstHolidays)</f>
        <v>4</v>
      </c>
      <c r="M1942" s="27"/>
    </row>
    <row r="1943" spans="1:13" ht="30" customHeight="1" x14ac:dyDescent="0.3">
      <c r="A1943" s="27">
        <v>433</v>
      </c>
      <c r="B1943" s="31">
        <v>43915</v>
      </c>
      <c r="C1943" s="31">
        <v>43871</v>
      </c>
      <c r="D1943" s="19" t="s">
        <v>370</v>
      </c>
      <c r="E1943" s="66" t="str">
        <f>IF(ISBLANK(LeaveTracker[[#This Row],[Employee Name]]),"-----",VLOOKUP(LeaveTracker[[#This Row],[Employee Name]],'List of Employees'!$B$4:$H$767,7))</f>
        <v>LIBRARY</v>
      </c>
      <c r="F1943" s="66" t="str">
        <f>IF(ISBLANK(LeaveTracker[[#This Row],[Employee Name]]),"-----",VLOOKUP(LeaveTracker[[#This Row],[Employee Name]],'List of Employees'!$B$4:$H$767,6))</f>
        <v>PERMANENT</v>
      </c>
      <c r="G1943" s="24">
        <v>43865</v>
      </c>
      <c r="H1943" s="24">
        <v>43865</v>
      </c>
      <c r="I1943" s="20" t="s">
        <v>297</v>
      </c>
      <c r="J1943" s="42" t="s">
        <v>839</v>
      </c>
      <c r="K1943" s="50" t="str">
        <f ca="1">LeaveTracker[[#This Row],[Days]]&amp;" "&amp;LeaveTracker[[#This Row],[Type of Leave]]</f>
        <v>1 OTHER</v>
      </c>
      <c r="L1943" s="23">
        <f ca="1">NETWORKDAYS(LeaveTracker[[#This Row],[Start Date]],LeaveTracker[[#This Row],[End Date]],lstHolidays)</f>
        <v>1</v>
      </c>
      <c r="M1943" s="27"/>
    </row>
    <row r="1944" spans="1:13" ht="30" customHeight="1" x14ac:dyDescent="0.3">
      <c r="A1944" s="27">
        <v>433</v>
      </c>
      <c r="B1944" s="31">
        <v>43915</v>
      </c>
      <c r="C1944" s="31">
        <v>43871</v>
      </c>
      <c r="D1944" s="19" t="s">
        <v>370</v>
      </c>
      <c r="E1944" s="66" t="str">
        <f>IF(ISBLANK(LeaveTracker[[#This Row],[Employee Name]]),"-----",VLOOKUP(LeaveTracker[[#This Row],[Employee Name]],'List of Employees'!$B$4:$H$767,7))</f>
        <v>LIBRARY</v>
      </c>
      <c r="F1944" s="66" t="str">
        <f>IF(ISBLANK(LeaveTracker[[#This Row],[Employee Name]]),"-----",VLOOKUP(LeaveTracker[[#This Row],[Employee Name]],'List of Employees'!$B$4:$H$767,6))</f>
        <v>PERMANENT</v>
      </c>
      <c r="G1944" s="24">
        <v>43867</v>
      </c>
      <c r="H1944" s="24">
        <v>43867</v>
      </c>
      <c r="I1944" s="20" t="s">
        <v>297</v>
      </c>
      <c r="J1944" s="42" t="s">
        <v>839</v>
      </c>
      <c r="K1944" s="50" t="str">
        <f ca="1">LeaveTracker[[#This Row],[Days]]&amp;" "&amp;LeaveTracker[[#This Row],[Type of Leave]]</f>
        <v>1 OTHER</v>
      </c>
      <c r="L1944" s="23">
        <f ca="1">NETWORKDAYS(LeaveTracker[[#This Row],[Start Date]],LeaveTracker[[#This Row],[End Date]],lstHolidays)</f>
        <v>1</v>
      </c>
      <c r="M1944" s="27"/>
    </row>
    <row r="1945" spans="1:13" ht="30" customHeight="1" x14ac:dyDescent="0.3">
      <c r="A1945" s="27">
        <v>434</v>
      </c>
      <c r="B1945" s="31">
        <v>43915</v>
      </c>
      <c r="C1945" s="31">
        <v>43859</v>
      </c>
      <c r="D1945" s="20" t="s">
        <v>370</v>
      </c>
      <c r="E1945" s="66" t="str">
        <f>IF(ISBLANK(LeaveTracker[[#This Row],[Employee Name]]),"-----",VLOOKUP(LeaveTracker[[#This Row],[Employee Name]],'List of Employees'!$B$4:$H$767,7))</f>
        <v>LIBRARY</v>
      </c>
      <c r="F1945" s="66" t="str">
        <f>IF(ISBLANK(LeaveTracker[[#This Row],[Employee Name]]),"-----",VLOOKUP(LeaveTracker[[#This Row],[Employee Name]],'List of Employees'!$B$4:$H$767,6))</f>
        <v>PERMANENT</v>
      </c>
      <c r="G1945" s="24">
        <v>43864</v>
      </c>
      <c r="H1945" s="24">
        <v>43865</v>
      </c>
      <c r="I1945" s="20" t="s">
        <v>297</v>
      </c>
      <c r="J1945" s="42" t="s">
        <v>839</v>
      </c>
      <c r="K1945" s="50" t="str">
        <f ca="1">LeaveTracker[[#This Row],[Days]]&amp;" "&amp;LeaveTracker[[#This Row],[Type of Leave]]</f>
        <v>2 OTHER</v>
      </c>
      <c r="L1945" s="23">
        <f ca="1">NETWORKDAYS(LeaveTracker[[#This Row],[Start Date]],LeaveTracker[[#This Row],[End Date]],lstHolidays)</f>
        <v>2</v>
      </c>
      <c r="M1945" s="27"/>
    </row>
    <row r="1946" spans="1:13" ht="30" customHeight="1" x14ac:dyDescent="0.3">
      <c r="A1946" s="27">
        <v>435</v>
      </c>
      <c r="B1946" s="31">
        <v>43915</v>
      </c>
      <c r="C1946" s="31">
        <v>43860</v>
      </c>
      <c r="D1946" s="20" t="s">
        <v>922</v>
      </c>
      <c r="E1946" s="66" t="str">
        <f>IF(ISBLANK(LeaveTracker[[#This Row],[Employee Name]]),"-----",VLOOKUP(LeaveTracker[[#This Row],[Employee Name]],'List of Employees'!$B$4:$H$767,7))</f>
        <v>TCNHS</v>
      </c>
      <c r="F1946" s="66" t="str">
        <f>IF(ISBLANK(LeaveTracker[[#This Row],[Employee Name]]),"-----",VLOOKUP(LeaveTracker[[#This Row],[Employee Name]],'List of Employees'!$B$4:$H$767,6))</f>
        <v>PERMANENT</v>
      </c>
      <c r="G1946" s="24">
        <v>43867</v>
      </c>
      <c r="H1946" s="24">
        <v>43871</v>
      </c>
      <c r="I1946" s="20" t="s">
        <v>297</v>
      </c>
      <c r="J1946" s="42" t="s">
        <v>839</v>
      </c>
      <c r="K1946" s="50" t="str">
        <f>LeaveTracker[[#This Row],[Days]]&amp;" "&amp;LeaveTracker[[#This Row],[Type of Leave]]</f>
        <v>5 OTHER</v>
      </c>
      <c r="L1946" s="23">
        <v>5</v>
      </c>
      <c r="M1946" s="27"/>
    </row>
    <row r="1947" spans="1:13" ht="30" customHeight="1" x14ac:dyDescent="0.3">
      <c r="A1947" s="27">
        <v>436</v>
      </c>
      <c r="B1947" s="31">
        <v>43915</v>
      </c>
      <c r="C1947" s="31">
        <v>43895</v>
      </c>
      <c r="D1947" s="19" t="s">
        <v>933</v>
      </c>
      <c r="E1947" s="66" t="str">
        <f>IF(ISBLANK(LeaveTracker[[#This Row],[Employee Name]]),"-----",VLOOKUP(LeaveTracker[[#This Row],[Employee Name]],'List of Employees'!$B$4:$H$767,7))</f>
        <v>VMO</v>
      </c>
      <c r="F1947" s="66" t="str">
        <f>IF(ISBLANK(LeaveTracker[[#This Row],[Employee Name]]),"-----",VLOOKUP(LeaveTracker[[#This Row],[Employee Name]],'List of Employees'!$B$4:$H$767,6))</f>
        <v>CO-TERM</v>
      </c>
      <c r="G1947" s="24">
        <v>43889</v>
      </c>
      <c r="H1947" s="24">
        <v>43889</v>
      </c>
      <c r="I1947" s="20" t="s">
        <v>81</v>
      </c>
      <c r="K1947" s="50" t="str">
        <f ca="1">LeaveTracker[[#This Row],[Days]]&amp;" "&amp;LeaveTracker[[#This Row],[Type of Leave]]</f>
        <v>1 SL</v>
      </c>
      <c r="L1947" s="23">
        <f ca="1">NETWORKDAYS(LeaveTracker[[#This Row],[Start Date]],LeaveTracker[[#This Row],[End Date]],lstHolidays)</f>
        <v>1</v>
      </c>
      <c r="M1947" s="27"/>
    </row>
    <row r="1948" spans="1:13" ht="30" customHeight="1" x14ac:dyDescent="0.3">
      <c r="A1948" s="27">
        <v>436</v>
      </c>
      <c r="B1948" s="31">
        <v>43915</v>
      </c>
      <c r="C1948" s="31">
        <v>43895</v>
      </c>
      <c r="D1948" s="19" t="s">
        <v>933</v>
      </c>
      <c r="E1948" s="66" t="str">
        <f>IF(ISBLANK(LeaveTracker[[#This Row],[Employee Name]]),"-----",VLOOKUP(LeaveTracker[[#This Row],[Employee Name]],'List of Employees'!$B$4:$H$767,7))</f>
        <v>VMO</v>
      </c>
      <c r="F1948" s="66" t="str">
        <f>IF(ISBLANK(LeaveTracker[[#This Row],[Employee Name]]),"-----",VLOOKUP(LeaveTracker[[#This Row],[Employee Name]],'List of Employees'!$B$4:$H$767,6))</f>
        <v>CO-TERM</v>
      </c>
      <c r="G1948" s="24">
        <v>43892</v>
      </c>
      <c r="H1948" s="24">
        <v>43894</v>
      </c>
      <c r="I1948" s="20" t="s">
        <v>81</v>
      </c>
      <c r="K1948" s="50" t="str">
        <f ca="1">LeaveTracker[[#This Row],[Days]]&amp;" "&amp;LeaveTracker[[#This Row],[Type of Leave]]</f>
        <v>3 SL</v>
      </c>
      <c r="L1948" s="23">
        <f ca="1">NETWORKDAYS(LeaveTracker[[#This Row],[Start Date]],LeaveTracker[[#This Row],[End Date]],lstHolidays)</f>
        <v>3</v>
      </c>
      <c r="M1948" s="27"/>
    </row>
    <row r="1949" spans="1:13" ht="30" customHeight="1" x14ac:dyDescent="0.3">
      <c r="A1949" s="27">
        <v>437</v>
      </c>
      <c r="B1949" s="31">
        <v>43915</v>
      </c>
      <c r="C1949" s="31">
        <v>43885</v>
      </c>
      <c r="D1949" s="20" t="s">
        <v>933</v>
      </c>
      <c r="E1949" s="66" t="str">
        <f>IF(ISBLANK(LeaveTracker[[#This Row],[Employee Name]]),"-----",VLOOKUP(LeaveTracker[[#This Row],[Employee Name]],'List of Employees'!$B$4:$H$767,7))</f>
        <v>VMO</v>
      </c>
      <c r="F1949" s="66" t="str">
        <f>IF(ISBLANK(LeaveTracker[[#This Row],[Employee Name]]),"-----",VLOOKUP(LeaveTracker[[#This Row],[Employee Name]],'List of Employees'!$B$4:$H$767,6))</f>
        <v>CO-TERM</v>
      </c>
      <c r="G1949" s="24">
        <v>43881</v>
      </c>
      <c r="H1949" s="24">
        <v>43882</v>
      </c>
      <c r="I1949" s="20" t="s">
        <v>81</v>
      </c>
      <c r="K1949" s="50" t="str">
        <f>LeaveTracker[[#This Row],[Days]]&amp;" "&amp;LeaveTracker[[#This Row],[Type of Leave]]</f>
        <v>1.5 SL</v>
      </c>
      <c r="L1949" s="34">
        <v>1.5</v>
      </c>
      <c r="M1949" s="27"/>
    </row>
    <row r="1950" spans="1:13" ht="30" customHeight="1" x14ac:dyDescent="0.3">
      <c r="A1950" s="27">
        <v>438</v>
      </c>
      <c r="B1950" s="31">
        <v>43915</v>
      </c>
      <c r="C1950" s="31">
        <v>43873</v>
      </c>
      <c r="D1950" s="20" t="s">
        <v>933</v>
      </c>
      <c r="E1950" s="66" t="str">
        <f>IF(ISBLANK(LeaveTracker[[#This Row],[Employee Name]]),"-----",VLOOKUP(LeaveTracker[[#This Row],[Employee Name]],'List of Employees'!$B$4:$H$767,7))</f>
        <v>VMO</v>
      </c>
      <c r="F1950" s="66" t="str">
        <f>IF(ISBLANK(LeaveTracker[[#This Row],[Employee Name]]),"-----",VLOOKUP(LeaveTracker[[#This Row],[Employee Name]],'List of Employees'!$B$4:$H$767,6))</f>
        <v>CO-TERM</v>
      </c>
      <c r="G1950" s="24">
        <v>43872</v>
      </c>
      <c r="H1950" s="24">
        <v>43872</v>
      </c>
      <c r="I1950" s="20" t="s">
        <v>81</v>
      </c>
      <c r="K1950" s="50" t="str">
        <f ca="1">LeaveTracker[[#This Row],[Days]]&amp;" "&amp;LeaveTracker[[#This Row],[Type of Leave]]</f>
        <v>1 SL</v>
      </c>
      <c r="L1950" s="23">
        <f ca="1">NETWORKDAYS(LeaveTracker[[#This Row],[Start Date]],LeaveTracker[[#This Row],[End Date]],lstHolidays)</f>
        <v>1</v>
      </c>
      <c r="M1950" s="27"/>
    </row>
    <row r="1951" spans="1:13" ht="30" customHeight="1" x14ac:dyDescent="0.3">
      <c r="A1951" s="27">
        <v>439</v>
      </c>
      <c r="B1951" s="31">
        <v>43915</v>
      </c>
      <c r="C1951" s="31">
        <v>43853</v>
      </c>
      <c r="D1951" s="20" t="s">
        <v>933</v>
      </c>
      <c r="E1951" s="66" t="str">
        <f>IF(ISBLANK(LeaveTracker[[#This Row],[Employee Name]]),"-----",VLOOKUP(LeaveTracker[[#This Row],[Employee Name]],'List of Employees'!$B$4:$H$767,7))</f>
        <v>VMO</v>
      </c>
      <c r="F1951" s="66" t="str">
        <f>IF(ISBLANK(LeaveTracker[[#This Row],[Employee Name]]),"-----",VLOOKUP(LeaveTracker[[#This Row],[Employee Name]],'List of Employees'!$B$4:$H$767,6))</f>
        <v>CO-TERM</v>
      </c>
      <c r="G1951" s="24">
        <v>43852</v>
      </c>
      <c r="H1951" s="24">
        <v>43852</v>
      </c>
      <c r="I1951" s="20" t="s">
        <v>81</v>
      </c>
      <c r="K1951" s="50" t="str">
        <f ca="1">LeaveTracker[[#This Row],[Days]]&amp;" "&amp;LeaveTracker[[#This Row],[Type of Leave]]</f>
        <v>1 SL</v>
      </c>
      <c r="L1951" s="23">
        <f ca="1">NETWORKDAYS(LeaveTracker[[#This Row],[Start Date]],LeaveTracker[[#This Row],[End Date]],lstHolidays)</f>
        <v>1</v>
      </c>
      <c r="M1951" s="27"/>
    </row>
    <row r="1952" spans="1:13" ht="30" customHeight="1" x14ac:dyDescent="0.3">
      <c r="A1952" s="27">
        <v>440</v>
      </c>
      <c r="B1952" s="31">
        <v>43915</v>
      </c>
      <c r="C1952" s="31">
        <v>43852</v>
      </c>
      <c r="D1952" s="20" t="s">
        <v>933</v>
      </c>
      <c r="E1952" s="66" t="str">
        <f>IF(ISBLANK(LeaveTracker[[#This Row],[Employee Name]]),"-----",VLOOKUP(LeaveTracker[[#This Row],[Employee Name]],'List of Employees'!$B$4:$H$767,7))</f>
        <v>VMO</v>
      </c>
      <c r="F1952" s="66" t="str">
        <f>IF(ISBLANK(LeaveTracker[[#This Row],[Employee Name]]),"-----",VLOOKUP(LeaveTracker[[#This Row],[Employee Name]],'List of Employees'!$B$4:$H$767,6))</f>
        <v>CO-TERM</v>
      </c>
      <c r="G1952" s="24">
        <v>43845</v>
      </c>
      <c r="H1952" s="24">
        <v>43847</v>
      </c>
      <c r="I1952" s="20" t="s">
        <v>297</v>
      </c>
      <c r="J1952" s="42" t="s">
        <v>839</v>
      </c>
      <c r="K1952" s="50" t="str">
        <f ca="1">LeaveTracker[[#This Row],[Days]]&amp;" "&amp;LeaveTracker[[#This Row],[Type of Leave]]</f>
        <v>3 OTHER</v>
      </c>
      <c r="L1952" s="23">
        <f ca="1">NETWORKDAYS(LeaveTracker[[#This Row],[Start Date]],LeaveTracker[[#This Row],[End Date]],lstHolidays)</f>
        <v>3</v>
      </c>
      <c r="M1952" s="27"/>
    </row>
    <row r="1953" spans="1:13" ht="30" customHeight="1" x14ac:dyDescent="0.3">
      <c r="A1953" s="27">
        <v>440</v>
      </c>
      <c r="B1953" s="31">
        <v>43915</v>
      </c>
      <c r="C1953" s="31">
        <v>43852</v>
      </c>
      <c r="D1953" s="20" t="s">
        <v>933</v>
      </c>
      <c r="E1953" s="66" t="str">
        <f>IF(ISBLANK(LeaveTracker[[#This Row],[Employee Name]]),"-----",VLOOKUP(LeaveTracker[[#This Row],[Employee Name]],'List of Employees'!$B$4:$H$767,7))</f>
        <v>VMO</v>
      </c>
      <c r="F1953" s="66" t="str">
        <f>IF(ISBLANK(LeaveTracker[[#This Row],[Employee Name]]),"-----",VLOOKUP(LeaveTracker[[#This Row],[Employee Name]],'List of Employees'!$B$4:$H$767,6))</f>
        <v>CO-TERM</v>
      </c>
      <c r="G1953" s="24">
        <v>43850</v>
      </c>
      <c r="H1953" s="24">
        <v>43851</v>
      </c>
      <c r="I1953" s="20" t="s">
        <v>297</v>
      </c>
      <c r="J1953" s="42" t="s">
        <v>839</v>
      </c>
      <c r="K1953" s="50" t="str">
        <f ca="1">LeaveTracker[[#This Row],[Days]]&amp;" "&amp;LeaveTracker[[#This Row],[Type of Leave]]</f>
        <v>2 OTHER</v>
      </c>
      <c r="L1953" s="23">
        <f ca="1">NETWORKDAYS(LeaveTracker[[#This Row],[Start Date]],LeaveTracker[[#This Row],[End Date]],lstHolidays)</f>
        <v>2</v>
      </c>
      <c r="M1953" s="27"/>
    </row>
    <row r="1954" spans="1:13" ht="30" customHeight="1" x14ac:dyDescent="0.3">
      <c r="A1954" s="27">
        <v>441</v>
      </c>
      <c r="B1954" s="31">
        <v>43915</v>
      </c>
      <c r="C1954" s="31">
        <v>43848</v>
      </c>
      <c r="D1954" s="19" t="s">
        <v>370</v>
      </c>
      <c r="E1954" s="66" t="str">
        <f>IF(ISBLANK(LeaveTracker[[#This Row],[Employee Name]]),"-----",VLOOKUP(LeaveTracker[[#This Row],[Employee Name]],'List of Employees'!$B$4:$H$767,7))</f>
        <v>LIBRARY</v>
      </c>
      <c r="F1954" s="66" t="str">
        <f>IF(ISBLANK(LeaveTracker[[#This Row],[Employee Name]]),"-----",VLOOKUP(LeaveTracker[[#This Row],[Employee Name]],'List of Employees'!$B$4:$H$767,6))</f>
        <v>PERMANENT</v>
      </c>
      <c r="G1954" s="24">
        <v>43878</v>
      </c>
      <c r="H1954" s="24">
        <v>43878</v>
      </c>
      <c r="I1954" s="20" t="s">
        <v>297</v>
      </c>
      <c r="J1954" s="42" t="s">
        <v>213</v>
      </c>
      <c r="K1954" s="50" t="str">
        <f ca="1">LeaveTracker[[#This Row],[Days]]&amp;" "&amp;LeaveTracker[[#This Row],[Type of Leave]]</f>
        <v>1 OTHER</v>
      </c>
      <c r="L1954" s="23">
        <f ca="1">NETWORKDAYS(LeaveTracker[[#This Row],[Start Date]],LeaveTracker[[#This Row],[End Date]],lstHolidays)</f>
        <v>1</v>
      </c>
      <c r="M1954" s="27"/>
    </row>
    <row r="1955" spans="1:13" ht="30" customHeight="1" x14ac:dyDescent="0.3">
      <c r="A1955" s="27">
        <v>442</v>
      </c>
      <c r="B1955" s="31">
        <v>43915</v>
      </c>
      <c r="C1955" s="31">
        <v>43875</v>
      </c>
      <c r="D1955" s="20" t="s">
        <v>370</v>
      </c>
      <c r="E1955" s="66" t="str">
        <f>IF(ISBLANK(LeaveTracker[[#This Row],[Employee Name]]),"-----",VLOOKUP(LeaveTracker[[#This Row],[Employee Name]],'List of Employees'!$B$4:$H$767,7))</f>
        <v>LIBRARY</v>
      </c>
      <c r="F1955" s="66" t="str">
        <f>IF(ISBLANK(LeaveTracker[[#This Row],[Employee Name]]),"-----",VLOOKUP(LeaveTracker[[#This Row],[Employee Name]],'List of Employees'!$B$4:$H$767,6))</f>
        <v>PERMANENT</v>
      </c>
      <c r="G1955" s="24">
        <v>43872</v>
      </c>
      <c r="H1955" s="24">
        <v>43872</v>
      </c>
      <c r="I1955" s="20" t="s">
        <v>297</v>
      </c>
      <c r="J1955" s="42" t="s">
        <v>839</v>
      </c>
      <c r="K1955" s="50" t="str">
        <f ca="1">LeaveTracker[[#This Row],[Days]]&amp;" "&amp;LeaveTracker[[#This Row],[Type of Leave]]</f>
        <v>1 OTHER</v>
      </c>
      <c r="L1955" s="23">
        <f ca="1">NETWORKDAYS(LeaveTracker[[#This Row],[Start Date]],LeaveTracker[[#This Row],[End Date]],lstHolidays)</f>
        <v>1</v>
      </c>
      <c r="M1955" s="27"/>
    </row>
    <row r="1956" spans="1:13" ht="30" customHeight="1" x14ac:dyDescent="0.3">
      <c r="A1956" s="27">
        <v>442</v>
      </c>
      <c r="B1956" s="31">
        <v>43915</v>
      </c>
      <c r="C1956" s="31">
        <v>43875</v>
      </c>
      <c r="D1956" s="20" t="s">
        <v>370</v>
      </c>
      <c r="E1956" s="66" t="str">
        <f>IF(ISBLANK(LeaveTracker[[#This Row],[Employee Name]]),"-----",VLOOKUP(LeaveTracker[[#This Row],[Employee Name]],'List of Employees'!$B$4:$H$767,7))</f>
        <v>LIBRARY</v>
      </c>
      <c r="F1956" s="66" t="str">
        <f>IF(ISBLANK(LeaveTracker[[#This Row],[Employee Name]]),"-----",VLOOKUP(LeaveTracker[[#This Row],[Employee Name]],'List of Employees'!$B$4:$H$767,6))</f>
        <v>PERMANENT</v>
      </c>
      <c r="G1956" s="24">
        <v>43874</v>
      </c>
      <c r="H1956" s="24">
        <v>43874</v>
      </c>
      <c r="I1956" s="20" t="s">
        <v>297</v>
      </c>
      <c r="J1956" s="42" t="s">
        <v>839</v>
      </c>
      <c r="K1956" s="50" t="str">
        <f ca="1">LeaveTracker[[#This Row],[Days]]&amp;" "&amp;LeaveTracker[[#This Row],[Type of Leave]]</f>
        <v>1 OTHER</v>
      </c>
      <c r="L1956" s="23">
        <f ca="1">NETWORKDAYS(LeaveTracker[[#This Row],[Start Date]],LeaveTracker[[#This Row],[End Date]],lstHolidays)</f>
        <v>1</v>
      </c>
      <c r="M1956" s="27"/>
    </row>
    <row r="1957" spans="1:13" ht="30" customHeight="1" x14ac:dyDescent="0.3">
      <c r="A1957" s="27">
        <v>443</v>
      </c>
      <c r="B1957" s="31">
        <v>43915</v>
      </c>
      <c r="C1957" s="31">
        <v>43859</v>
      </c>
      <c r="D1957" s="20" t="s">
        <v>370</v>
      </c>
      <c r="E1957" s="66" t="str">
        <f>IF(ISBLANK(LeaveTracker[[#This Row],[Employee Name]]),"-----",VLOOKUP(LeaveTracker[[#This Row],[Employee Name]],'List of Employees'!$B$4:$H$767,7))</f>
        <v>LIBRARY</v>
      </c>
      <c r="F1957" s="66" t="str">
        <f>IF(ISBLANK(LeaveTracker[[#This Row],[Employee Name]]),"-----",VLOOKUP(LeaveTracker[[#This Row],[Employee Name]],'List of Employees'!$B$4:$H$767,6))</f>
        <v>PERMANENT</v>
      </c>
      <c r="G1957" s="24">
        <v>43858</v>
      </c>
      <c r="H1957" s="24">
        <v>43858</v>
      </c>
      <c r="I1957" s="20" t="s">
        <v>297</v>
      </c>
      <c r="J1957" s="42" t="s">
        <v>839</v>
      </c>
      <c r="K1957" s="50" t="str">
        <f ca="1">LeaveTracker[[#This Row],[Days]]&amp;" "&amp;LeaveTracker[[#This Row],[Type of Leave]]</f>
        <v>1 OTHER</v>
      </c>
      <c r="L1957" s="23">
        <f ca="1">NETWORKDAYS(LeaveTracker[[#This Row],[Start Date]],LeaveTracker[[#This Row],[End Date]],lstHolidays)</f>
        <v>1</v>
      </c>
      <c r="M1957" s="27"/>
    </row>
    <row r="1958" spans="1:13" ht="30" customHeight="1" x14ac:dyDescent="0.3">
      <c r="A1958" s="27">
        <v>444</v>
      </c>
      <c r="B1958" s="31">
        <v>43915</v>
      </c>
      <c r="C1958" s="31">
        <v>43892</v>
      </c>
      <c r="D1958" s="19" t="s">
        <v>410</v>
      </c>
      <c r="E1958" s="66" t="str">
        <f>IF(ISBLANK(LeaveTracker[[#This Row],[Employee Name]]),"-----",VLOOKUP(LeaveTracker[[#This Row],[Employee Name]],'List of Employees'!$B$4:$H$767,7))</f>
        <v>CTO</v>
      </c>
      <c r="F1958" s="66" t="str">
        <f>IF(ISBLANK(LeaveTracker[[#This Row],[Employee Name]]),"-----",VLOOKUP(LeaveTracker[[#This Row],[Employee Name]],'List of Employees'!$B$4:$H$767,6))</f>
        <v>PERMANENT</v>
      </c>
      <c r="G1958" s="24">
        <v>43875</v>
      </c>
      <c r="H1958" s="24">
        <v>43875</v>
      </c>
      <c r="I1958" s="20" t="s">
        <v>81</v>
      </c>
      <c r="K1958" s="50" t="str">
        <f ca="1">LeaveTracker[[#This Row],[Days]]&amp;" "&amp;LeaveTracker[[#This Row],[Type of Leave]]</f>
        <v>1 SL</v>
      </c>
      <c r="L1958" s="23">
        <f ca="1">NETWORKDAYS(LeaveTracker[[#This Row],[Start Date]],LeaveTracker[[#This Row],[End Date]],lstHolidays)</f>
        <v>1</v>
      </c>
      <c r="M1958" s="27"/>
    </row>
    <row r="1959" spans="1:13" ht="30" customHeight="1" x14ac:dyDescent="0.3">
      <c r="A1959" s="27">
        <v>444</v>
      </c>
      <c r="B1959" s="31">
        <v>43915</v>
      </c>
      <c r="C1959" s="31">
        <v>43892</v>
      </c>
      <c r="D1959" s="19" t="s">
        <v>410</v>
      </c>
      <c r="E1959" s="66" t="str">
        <f>IF(ISBLANK(LeaveTracker[[#This Row],[Employee Name]]),"-----",VLOOKUP(LeaveTracker[[#This Row],[Employee Name]],'List of Employees'!$B$4:$H$767,7))</f>
        <v>CTO</v>
      </c>
      <c r="F1959" s="66" t="str">
        <f>IF(ISBLANK(LeaveTracker[[#This Row],[Employee Name]]),"-----",VLOOKUP(LeaveTracker[[#This Row],[Employee Name]],'List of Employees'!$B$4:$H$767,6))</f>
        <v>PERMANENT</v>
      </c>
      <c r="G1959" s="24">
        <v>43887</v>
      </c>
      <c r="H1959" s="24">
        <v>43887</v>
      </c>
      <c r="I1959" s="20" t="s">
        <v>81</v>
      </c>
      <c r="K1959" s="50" t="str">
        <f ca="1">LeaveTracker[[#This Row],[Days]]&amp;" "&amp;LeaveTracker[[#This Row],[Type of Leave]]</f>
        <v>1 SL</v>
      </c>
      <c r="L1959" s="23">
        <f ca="1">NETWORKDAYS(LeaveTracker[[#This Row],[Start Date]],LeaveTracker[[#This Row],[End Date]],lstHolidays)</f>
        <v>1</v>
      </c>
      <c r="M1959" s="27"/>
    </row>
    <row r="1960" spans="1:13" ht="30" customHeight="1" x14ac:dyDescent="0.3">
      <c r="A1960" s="27">
        <v>444</v>
      </c>
      <c r="B1960" s="31">
        <v>43915</v>
      </c>
      <c r="C1960" s="31">
        <v>43892</v>
      </c>
      <c r="D1960" s="19" t="s">
        <v>410</v>
      </c>
      <c r="E1960" s="66" t="str">
        <f>IF(ISBLANK(LeaveTracker[[#This Row],[Employee Name]]),"-----",VLOOKUP(LeaveTracker[[#This Row],[Employee Name]],'List of Employees'!$B$4:$H$767,7))</f>
        <v>CTO</v>
      </c>
      <c r="F1960" s="66" t="str">
        <f>IF(ISBLANK(LeaveTracker[[#This Row],[Employee Name]]),"-----",VLOOKUP(LeaveTracker[[#This Row],[Employee Name]],'List of Employees'!$B$4:$H$767,6))</f>
        <v>PERMANENT</v>
      </c>
      <c r="G1960" s="24">
        <v>43839</v>
      </c>
      <c r="H1960" s="24">
        <v>43839</v>
      </c>
      <c r="I1960" s="20" t="s">
        <v>81</v>
      </c>
      <c r="K1960" s="50" t="str">
        <f ca="1">LeaveTracker[[#This Row],[Days]]&amp;" "&amp;LeaveTracker[[#This Row],[Type of Leave]]</f>
        <v>1 SL</v>
      </c>
      <c r="L1960" s="23">
        <f ca="1">NETWORKDAYS(LeaveTracker[[#This Row],[Start Date]],LeaveTracker[[#This Row],[End Date]],lstHolidays)</f>
        <v>1</v>
      </c>
      <c r="M1960" s="27"/>
    </row>
    <row r="1961" spans="1:13" ht="30" customHeight="1" x14ac:dyDescent="0.3">
      <c r="A1961" s="27">
        <v>445</v>
      </c>
      <c r="B1961" s="31">
        <v>43915</v>
      </c>
      <c r="C1961" s="31">
        <v>43859</v>
      </c>
      <c r="D1961" s="20" t="s">
        <v>410</v>
      </c>
      <c r="E1961" s="66" t="str">
        <f>IF(ISBLANK(LeaveTracker[[#This Row],[Employee Name]]),"-----",VLOOKUP(LeaveTracker[[#This Row],[Employee Name]],'List of Employees'!$B$4:$H$767,7))</f>
        <v>CTO</v>
      </c>
      <c r="F1961" s="66" t="str">
        <f>IF(ISBLANK(LeaveTracker[[#This Row],[Employee Name]]),"-----",VLOOKUP(LeaveTracker[[#This Row],[Employee Name]],'List of Employees'!$B$4:$H$767,6))</f>
        <v>PERMANENT</v>
      </c>
      <c r="G1961" s="24">
        <v>43839</v>
      </c>
      <c r="H1961" s="24">
        <v>43839</v>
      </c>
      <c r="I1961" s="20" t="s">
        <v>297</v>
      </c>
      <c r="J1961" s="42" t="s">
        <v>839</v>
      </c>
      <c r="K1961" s="50" t="str">
        <f ca="1">LeaveTracker[[#This Row],[Days]]&amp;" "&amp;LeaveTracker[[#This Row],[Type of Leave]]</f>
        <v>1 OTHER</v>
      </c>
      <c r="L1961" s="23">
        <f ca="1">NETWORKDAYS(LeaveTracker[[#This Row],[Start Date]],LeaveTracker[[#This Row],[End Date]],lstHolidays)</f>
        <v>1</v>
      </c>
      <c r="M1961" s="27"/>
    </row>
    <row r="1962" spans="1:13" ht="30" customHeight="1" x14ac:dyDescent="0.3">
      <c r="A1962" s="27">
        <v>446</v>
      </c>
      <c r="B1962" s="31">
        <v>43915</v>
      </c>
      <c r="C1962" s="31">
        <v>43859</v>
      </c>
      <c r="D1962" s="20" t="s">
        <v>410</v>
      </c>
      <c r="E1962" s="66" t="str">
        <f>IF(ISBLANK(LeaveTracker[[#This Row],[Employee Name]]),"-----",VLOOKUP(LeaveTracker[[#This Row],[Employee Name]],'List of Employees'!$B$4:$H$767,7))</f>
        <v>CTO</v>
      </c>
      <c r="F1962" s="66" t="str">
        <f>IF(ISBLANK(LeaveTracker[[#This Row],[Employee Name]]),"-----",VLOOKUP(LeaveTracker[[#This Row],[Employee Name]],'List of Employees'!$B$4:$H$767,6))</f>
        <v>PERMANENT</v>
      </c>
      <c r="G1962" s="24">
        <v>43839</v>
      </c>
      <c r="H1962" s="24">
        <v>43839</v>
      </c>
      <c r="I1962" s="20" t="s">
        <v>297</v>
      </c>
      <c r="J1962" s="42" t="s">
        <v>839</v>
      </c>
      <c r="K1962" s="50" t="str">
        <f ca="1">LeaveTracker[[#This Row],[Days]]&amp;" "&amp;LeaveTracker[[#This Row],[Type of Leave]]</f>
        <v>1 OTHER</v>
      </c>
      <c r="L1962" s="23">
        <f ca="1">NETWORKDAYS(LeaveTracker[[#This Row],[Start Date]],LeaveTracker[[#This Row],[End Date]],lstHolidays)</f>
        <v>1</v>
      </c>
      <c r="M1962" s="27"/>
    </row>
    <row r="1963" spans="1:13" ht="30" customHeight="1" x14ac:dyDescent="0.3">
      <c r="A1963" s="27">
        <v>445</v>
      </c>
      <c r="B1963" s="31">
        <v>43915</v>
      </c>
      <c r="C1963" s="31">
        <v>43859</v>
      </c>
      <c r="D1963" s="20" t="s">
        <v>410</v>
      </c>
      <c r="E1963" s="66" t="str">
        <f>IF(ISBLANK(LeaveTracker[[#This Row],[Employee Name]]),"-----",VLOOKUP(LeaveTracker[[#This Row],[Employee Name]],'List of Employees'!$B$4:$H$767,7))</f>
        <v>CTO</v>
      </c>
      <c r="F1963" s="66" t="str">
        <f>IF(ISBLANK(LeaveTracker[[#This Row],[Employee Name]]),"-----",VLOOKUP(LeaveTracker[[#This Row],[Employee Name]],'List of Employees'!$B$4:$H$767,6))</f>
        <v>PERMANENT</v>
      </c>
      <c r="G1963" s="24">
        <v>43839</v>
      </c>
      <c r="H1963" s="24">
        <v>43839</v>
      </c>
      <c r="I1963" s="20" t="s">
        <v>297</v>
      </c>
      <c r="J1963" s="42" t="s">
        <v>839</v>
      </c>
      <c r="K1963" s="50" t="str">
        <f ca="1">LeaveTracker[[#This Row],[Days]]&amp;" "&amp;LeaveTracker[[#This Row],[Type of Leave]]</f>
        <v>1 OTHER</v>
      </c>
      <c r="L1963" s="23">
        <f ca="1">NETWORKDAYS(LeaveTracker[[#This Row],[Start Date]],LeaveTracker[[#This Row],[End Date]],lstHolidays)</f>
        <v>1</v>
      </c>
      <c r="M1963" s="27"/>
    </row>
    <row r="1964" spans="1:13" ht="30" customHeight="1" x14ac:dyDescent="0.3">
      <c r="A1964" s="27">
        <v>446</v>
      </c>
      <c r="B1964" s="31">
        <v>43915</v>
      </c>
      <c r="C1964" s="31">
        <v>43889</v>
      </c>
      <c r="D1964" s="19" t="s">
        <v>831</v>
      </c>
      <c r="E1964" s="66" t="str">
        <f>IF(ISBLANK(LeaveTracker[[#This Row],[Employee Name]]),"-----",VLOOKUP(LeaveTracker[[#This Row],[Employee Name]],'List of Employees'!$B$4:$H$767,7))</f>
        <v>CTO</v>
      </c>
      <c r="F1964" s="66" t="str">
        <f>IF(ISBLANK(LeaveTracker[[#This Row],[Employee Name]]),"-----",VLOOKUP(LeaveTracker[[#This Row],[Employee Name]],'List of Employees'!$B$4:$H$767,6))</f>
        <v>PERMANENT</v>
      </c>
      <c r="G1964" s="24">
        <v>43896</v>
      </c>
      <c r="H1964" s="24">
        <v>43896</v>
      </c>
      <c r="I1964" s="20" t="s">
        <v>82</v>
      </c>
      <c r="K1964" s="50" t="str">
        <f ca="1">LeaveTracker[[#This Row],[Days]]&amp;" "&amp;LeaveTracker[[#This Row],[Type of Leave]]</f>
        <v>1 VL</v>
      </c>
      <c r="L1964" s="23">
        <f ca="1">NETWORKDAYS(LeaveTracker[[#This Row],[Start Date]],LeaveTracker[[#This Row],[End Date]],lstHolidays)</f>
        <v>1</v>
      </c>
      <c r="M1964" s="27"/>
    </row>
    <row r="1965" spans="1:13" ht="30" customHeight="1" x14ac:dyDescent="0.3">
      <c r="A1965" s="27">
        <v>446</v>
      </c>
      <c r="B1965" s="31">
        <v>43915</v>
      </c>
      <c r="C1965" s="31">
        <v>43889</v>
      </c>
      <c r="D1965" s="19" t="s">
        <v>831</v>
      </c>
      <c r="E1965" s="66" t="str">
        <f>IF(ISBLANK(LeaveTracker[[#This Row],[Employee Name]]),"-----",VLOOKUP(LeaveTracker[[#This Row],[Employee Name]],'List of Employees'!$B$4:$H$767,7))</f>
        <v>CTO</v>
      </c>
      <c r="F1965" s="66" t="str">
        <f>IF(ISBLANK(LeaveTracker[[#This Row],[Employee Name]]),"-----",VLOOKUP(LeaveTracker[[#This Row],[Employee Name]],'List of Employees'!$B$4:$H$767,6))</f>
        <v>PERMANENT</v>
      </c>
      <c r="G1965" s="24">
        <v>43903</v>
      </c>
      <c r="H1965" s="24">
        <v>43903</v>
      </c>
      <c r="I1965" s="20" t="s">
        <v>82</v>
      </c>
      <c r="K1965" s="50" t="str">
        <f ca="1">LeaveTracker[[#This Row],[Days]]&amp;" "&amp;LeaveTracker[[#This Row],[Type of Leave]]</f>
        <v>1 VL</v>
      </c>
      <c r="L1965" s="23">
        <f ca="1">NETWORKDAYS(LeaveTracker[[#This Row],[Start Date]],LeaveTracker[[#This Row],[End Date]],lstHolidays)</f>
        <v>1</v>
      </c>
      <c r="M1965" s="27"/>
    </row>
    <row r="1966" spans="1:13" ht="30" customHeight="1" x14ac:dyDescent="0.3">
      <c r="A1966" s="27">
        <v>447</v>
      </c>
      <c r="B1966" s="31">
        <v>43915</v>
      </c>
      <c r="C1966" s="31">
        <v>43872</v>
      </c>
      <c r="D1966" s="20" t="s">
        <v>831</v>
      </c>
      <c r="E1966" s="66" t="str">
        <f>IF(ISBLANK(LeaveTracker[[#This Row],[Employee Name]]),"-----",VLOOKUP(LeaveTracker[[#This Row],[Employee Name]],'List of Employees'!$B$4:$H$767,7))</f>
        <v>CTO</v>
      </c>
      <c r="F1966" s="66" t="str">
        <f>IF(ISBLANK(LeaveTracker[[#This Row],[Employee Name]]),"-----",VLOOKUP(LeaveTracker[[#This Row],[Employee Name]],'List of Employees'!$B$4:$H$767,6))</f>
        <v>PERMANENT</v>
      </c>
      <c r="G1966" s="24">
        <v>43874</v>
      </c>
      <c r="H1966" s="24">
        <v>43875</v>
      </c>
      <c r="I1966" s="20" t="s">
        <v>297</v>
      </c>
      <c r="J1966" s="42" t="s">
        <v>839</v>
      </c>
      <c r="K1966" s="50" t="str">
        <f ca="1">LeaveTracker[[#This Row],[Days]]&amp;" "&amp;LeaveTracker[[#This Row],[Type of Leave]]</f>
        <v>2 OTHER</v>
      </c>
      <c r="L1966" s="23">
        <f ca="1">NETWORKDAYS(LeaveTracker[[#This Row],[Start Date]],LeaveTracker[[#This Row],[End Date]],lstHolidays)</f>
        <v>2</v>
      </c>
      <c r="M1966" s="27"/>
    </row>
    <row r="1967" spans="1:13" ht="30" customHeight="1" x14ac:dyDescent="0.3">
      <c r="A1967" s="27">
        <v>448</v>
      </c>
      <c r="B1967" s="31">
        <v>43915</v>
      </c>
      <c r="C1967" s="31">
        <v>43864</v>
      </c>
      <c r="D1967" s="20" t="s">
        <v>831</v>
      </c>
      <c r="E1967" s="66" t="str">
        <f>IF(ISBLANK(LeaveTracker[[#This Row],[Employee Name]]),"-----",VLOOKUP(LeaveTracker[[#This Row],[Employee Name]],'List of Employees'!$B$4:$H$767,7))</f>
        <v>CTO</v>
      </c>
      <c r="F1967" s="66" t="str">
        <f>IF(ISBLANK(LeaveTracker[[#This Row],[Employee Name]]),"-----",VLOOKUP(LeaveTracker[[#This Row],[Employee Name]],'List of Employees'!$B$4:$H$767,6))</f>
        <v>PERMANENT</v>
      </c>
      <c r="G1967" s="24">
        <v>43867</v>
      </c>
      <c r="H1967" s="24">
        <v>43868</v>
      </c>
      <c r="I1967" s="20" t="s">
        <v>297</v>
      </c>
      <c r="J1967" s="42" t="s">
        <v>839</v>
      </c>
      <c r="K1967" s="50" t="str">
        <f ca="1">LeaveTracker[[#This Row],[Days]]&amp;" "&amp;LeaveTracker[[#This Row],[Type of Leave]]</f>
        <v>2 OTHER</v>
      </c>
      <c r="L1967" s="23">
        <f ca="1">NETWORKDAYS(LeaveTracker[[#This Row],[Start Date]],LeaveTracker[[#This Row],[End Date]],lstHolidays)</f>
        <v>2</v>
      </c>
      <c r="M1967" s="27"/>
    </row>
    <row r="1968" spans="1:13" ht="30" customHeight="1" x14ac:dyDescent="0.3">
      <c r="A1968" s="27">
        <v>449</v>
      </c>
      <c r="B1968" s="31">
        <v>43915</v>
      </c>
      <c r="C1968" s="31">
        <v>43850</v>
      </c>
      <c r="D1968" s="20" t="s">
        <v>831</v>
      </c>
      <c r="E1968" s="66" t="str">
        <f>IF(ISBLANK(LeaveTracker[[#This Row],[Employee Name]]),"-----",VLOOKUP(LeaveTracker[[#This Row],[Employee Name]],'List of Employees'!$B$4:$H$767,7))</f>
        <v>CTO</v>
      </c>
      <c r="F1968" s="66" t="str">
        <f>IF(ISBLANK(LeaveTracker[[#This Row],[Employee Name]]),"-----",VLOOKUP(LeaveTracker[[#This Row],[Employee Name]],'List of Employees'!$B$4:$H$767,6))</f>
        <v>PERMANENT</v>
      </c>
      <c r="G1968" s="24">
        <v>43845</v>
      </c>
      <c r="H1968" s="24">
        <v>43845</v>
      </c>
      <c r="I1968" s="20" t="s">
        <v>297</v>
      </c>
      <c r="J1968" s="42" t="s">
        <v>839</v>
      </c>
      <c r="K1968" s="50" t="str">
        <f ca="1">LeaveTracker[[#This Row],[Days]]&amp;" "&amp;LeaveTracker[[#This Row],[Type of Leave]]</f>
        <v>1 OTHER</v>
      </c>
      <c r="L1968" s="23">
        <f ca="1">NETWORKDAYS(LeaveTracker[[#This Row],[Start Date]],LeaveTracker[[#This Row],[End Date]],lstHolidays)</f>
        <v>1</v>
      </c>
      <c r="M1968" s="27"/>
    </row>
    <row r="1969" spans="1:13" ht="30" customHeight="1" x14ac:dyDescent="0.3">
      <c r="A1969" s="27">
        <v>450</v>
      </c>
      <c r="B1969" s="31">
        <v>43915</v>
      </c>
      <c r="C1969" s="31">
        <v>43838</v>
      </c>
      <c r="D1969" s="20" t="s">
        <v>831</v>
      </c>
      <c r="E1969" s="66" t="str">
        <f>IF(ISBLANK(LeaveTracker[[#This Row],[Employee Name]]),"-----",VLOOKUP(LeaveTracker[[#This Row],[Employee Name]],'List of Employees'!$B$4:$H$767,7))</f>
        <v>CTO</v>
      </c>
      <c r="F1969" s="66" t="str">
        <f>IF(ISBLANK(LeaveTracker[[#This Row],[Employee Name]]),"-----",VLOOKUP(LeaveTracker[[#This Row],[Employee Name]],'List of Employees'!$B$4:$H$767,6))</f>
        <v>PERMANENT</v>
      </c>
      <c r="G1969" s="24">
        <v>43832</v>
      </c>
      <c r="H1969" s="24">
        <v>43832</v>
      </c>
      <c r="I1969" s="20" t="s">
        <v>297</v>
      </c>
      <c r="J1969" s="42" t="s">
        <v>724</v>
      </c>
      <c r="K1969" s="50" t="str">
        <f ca="1">LeaveTracker[[#This Row],[Days]]&amp;" "&amp;LeaveTracker[[#This Row],[Type of Leave]]</f>
        <v>1 OTHER</v>
      </c>
      <c r="L1969" s="23">
        <f ca="1">NETWORKDAYS(LeaveTracker[[#This Row],[Start Date]],LeaveTracker[[#This Row],[End Date]],lstHolidays)</f>
        <v>1</v>
      </c>
      <c r="M1969" s="27"/>
    </row>
    <row r="1970" spans="1:13" ht="30" customHeight="1" x14ac:dyDescent="0.3">
      <c r="A1970" s="27">
        <v>451</v>
      </c>
      <c r="B1970" s="31">
        <v>43915</v>
      </c>
      <c r="C1970" s="31">
        <v>43860</v>
      </c>
      <c r="D1970" s="19" t="s">
        <v>401</v>
      </c>
      <c r="E1970" s="66" t="str">
        <f>IF(ISBLANK(LeaveTracker[[#This Row],[Employee Name]]),"-----",VLOOKUP(LeaveTracker[[#This Row],[Employee Name]],'List of Employees'!$B$4:$H$767,7))</f>
        <v>CSWDO</v>
      </c>
      <c r="F1970" s="66" t="str">
        <f>IF(ISBLANK(LeaveTracker[[#This Row],[Employee Name]]),"-----",VLOOKUP(LeaveTracker[[#This Row],[Employee Name]],'List of Employees'!$B$4:$H$767,6))</f>
        <v>PERMANENT</v>
      </c>
      <c r="G1970" s="24">
        <v>43862</v>
      </c>
      <c r="H1970" s="24">
        <v>43862</v>
      </c>
      <c r="I1970" s="20" t="s">
        <v>297</v>
      </c>
      <c r="J1970" s="42" t="s">
        <v>839</v>
      </c>
      <c r="K1970" s="50" t="str">
        <f>LeaveTracker[[#This Row],[Days]]&amp;" "&amp;LeaveTracker[[#This Row],[Type of Leave]]</f>
        <v>1 OTHER</v>
      </c>
      <c r="L1970" s="23">
        <v>1</v>
      </c>
      <c r="M1970" s="27"/>
    </row>
    <row r="1971" spans="1:13" ht="30" customHeight="1" x14ac:dyDescent="0.3">
      <c r="A1971" s="27">
        <v>451</v>
      </c>
      <c r="B1971" s="31">
        <v>43915</v>
      </c>
      <c r="C1971" s="31">
        <v>43860</v>
      </c>
      <c r="D1971" s="19" t="s">
        <v>401</v>
      </c>
      <c r="E1971" s="66" t="str">
        <f>IF(ISBLANK(LeaveTracker[[#This Row],[Employee Name]]),"-----",VLOOKUP(LeaveTracker[[#This Row],[Employee Name]],'List of Employees'!$B$4:$H$767,7))</f>
        <v>CSWDO</v>
      </c>
      <c r="F1971" s="66" t="str">
        <f>IF(ISBLANK(LeaveTracker[[#This Row],[Employee Name]]),"-----",VLOOKUP(LeaveTracker[[#This Row],[Employee Name]],'List of Employees'!$B$4:$H$767,6))</f>
        <v>PERMANENT</v>
      </c>
      <c r="G1971" s="24">
        <v>43866</v>
      </c>
      <c r="H1971" s="24">
        <v>43866</v>
      </c>
      <c r="I1971" s="20" t="s">
        <v>297</v>
      </c>
      <c r="J1971" s="42" t="s">
        <v>839</v>
      </c>
      <c r="K1971" s="50" t="str">
        <f ca="1">LeaveTracker[[#This Row],[Days]]&amp;" "&amp;LeaveTracker[[#This Row],[Type of Leave]]</f>
        <v>1 OTHER</v>
      </c>
      <c r="L1971" s="23">
        <f ca="1">NETWORKDAYS(LeaveTracker[[#This Row],[Start Date]],LeaveTracker[[#This Row],[End Date]],lstHolidays)</f>
        <v>1</v>
      </c>
      <c r="M1971" s="27"/>
    </row>
    <row r="1972" spans="1:13" ht="30" customHeight="1" x14ac:dyDescent="0.3">
      <c r="A1972" s="27">
        <v>451</v>
      </c>
      <c r="B1972" s="31">
        <v>43915</v>
      </c>
      <c r="C1972" s="31">
        <v>43860</v>
      </c>
      <c r="D1972" s="19" t="s">
        <v>401</v>
      </c>
      <c r="E1972" s="66" t="str">
        <f>IF(ISBLANK(LeaveTracker[[#This Row],[Employee Name]]),"-----",VLOOKUP(LeaveTracker[[#This Row],[Employee Name]],'List of Employees'!$B$4:$H$767,7))</f>
        <v>CSWDO</v>
      </c>
      <c r="F1972" s="66" t="str">
        <f>IF(ISBLANK(LeaveTracker[[#This Row],[Employee Name]]),"-----",VLOOKUP(LeaveTracker[[#This Row],[Employee Name]],'List of Employees'!$B$4:$H$767,6))</f>
        <v>PERMANENT</v>
      </c>
      <c r="G1972" s="24">
        <v>43869</v>
      </c>
      <c r="H1972" s="24">
        <v>43869</v>
      </c>
      <c r="I1972" s="20" t="s">
        <v>297</v>
      </c>
      <c r="J1972" s="42" t="s">
        <v>839</v>
      </c>
      <c r="K1972" s="50" t="str">
        <f>LeaveTracker[[#This Row],[Days]]&amp;" "&amp;LeaveTracker[[#This Row],[Type of Leave]]</f>
        <v>1 OTHER</v>
      </c>
      <c r="L1972" s="23">
        <v>1</v>
      </c>
      <c r="M1972" s="27"/>
    </row>
    <row r="1973" spans="1:13" ht="30" customHeight="1" x14ac:dyDescent="0.3">
      <c r="A1973" s="27">
        <v>451</v>
      </c>
      <c r="B1973" s="31">
        <v>43915</v>
      </c>
      <c r="C1973" s="31">
        <v>43860</v>
      </c>
      <c r="D1973" s="19" t="s">
        <v>401</v>
      </c>
      <c r="E1973" s="66" t="str">
        <f>IF(ISBLANK(LeaveTracker[[#This Row],[Employee Name]]),"-----",VLOOKUP(LeaveTracker[[#This Row],[Employee Name]],'List of Employees'!$B$4:$H$767,7))</f>
        <v>CSWDO</v>
      </c>
      <c r="F1973" s="66" t="str">
        <f>IF(ISBLANK(LeaveTracker[[#This Row],[Employee Name]]),"-----",VLOOKUP(LeaveTracker[[#This Row],[Employee Name]],'List of Employees'!$B$4:$H$767,6))</f>
        <v>PERMANENT</v>
      </c>
      <c r="G1973" s="24">
        <v>43873</v>
      </c>
      <c r="H1973" s="24">
        <v>43873</v>
      </c>
      <c r="I1973" s="20" t="s">
        <v>297</v>
      </c>
      <c r="J1973" s="42" t="s">
        <v>839</v>
      </c>
      <c r="K1973" s="50" t="str">
        <f ca="1">LeaveTracker[[#This Row],[Days]]&amp;" "&amp;LeaveTracker[[#This Row],[Type of Leave]]</f>
        <v>1 OTHER</v>
      </c>
      <c r="L1973" s="23">
        <f ca="1">NETWORKDAYS(LeaveTracker[[#This Row],[Start Date]],LeaveTracker[[#This Row],[End Date]],lstHolidays)</f>
        <v>1</v>
      </c>
      <c r="M1973" s="27"/>
    </row>
    <row r="1974" spans="1:13" ht="30" customHeight="1" x14ac:dyDescent="0.3">
      <c r="A1974" s="27">
        <v>452</v>
      </c>
      <c r="B1974" s="31">
        <v>43915</v>
      </c>
      <c r="C1974" s="31">
        <v>43901</v>
      </c>
      <c r="D1974" s="19" t="s">
        <v>941</v>
      </c>
      <c r="E1974" s="66" t="str">
        <f>IF(ISBLANK(LeaveTracker[[#This Row],[Employee Name]]),"-----",VLOOKUP(LeaveTracker[[#This Row],[Employee Name]],'List of Employees'!$B$4:$H$767,7))</f>
        <v>EEO/ CITY MARKET</v>
      </c>
      <c r="F1974" s="66" t="str">
        <f>IF(ISBLANK(LeaveTracker[[#This Row],[Employee Name]]),"-----",VLOOKUP(LeaveTracker[[#This Row],[Employee Name]],'List of Employees'!$B$4:$H$767,6))</f>
        <v>PERMANENT</v>
      </c>
      <c r="G1974" s="24">
        <v>43900</v>
      </c>
      <c r="H1974" s="24">
        <v>43900</v>
      </c>
      <c r="I1974" s="20" t="s">
        <v>81</v>
      </c>
      <c r="K1974" s="50" t="str">
        <f ca="1">LeaveTracker[[#This Row],[Days]]&amp;" "&amp;LeaveTracker[[#This Row],[Type of Leave]]</f>
        <v>1 SL</v>
      </c>
      <c r="L1974" s="23">
        <f ca="1">NETWORKDAYS(LeaveTracker[[#This Row],[Start Date]],LeaveTracker[[#This Row],[End Date]],lstHolidays)</f>
        <v>1</v>
      </c>
      <c r="M1974" s="27"/>
    </row>
    <row r="1975" spans="1:13" ht="30" customHeight="1" x14ac:dyDescent="0.3">
      <c r="A1975" s="27">
        <v>453</v>
      </c>
      <c r="B1975" s="31">
        <v>43915</v>
      </c>
      <c r="C1975" s="31">
        <v>43859</v>
      </c>
      <c r="D1975" s="19" t="s">
        <v>941</v>
      </c>
      <c r="E1975" s="66" t="str">
        <f>IF(ISBLANK(LeaveTracker[[#This Row],[Employee Name]]),"-----",VLOOKUP(LeaveTracker[[#This Row],[Employee Name]],'List of Employees'!$B$4:$H$767,7))</f>
        <v>EEO/ CITY MARKET</v>
      </c>
      <c r="F1975" s="66" t="str">
        <f>IF(ISBLANK(LeaveTracker[[#This Row],[Employee Name]]),"-----",VLOOKUP(LeaveTracker[[#This Row],[Employee Name]],'List of Employees'!$B$4:$H$767,6))</f>
        <v>PERMANENT</v>
      </c>
      <c r="G1975" s="24">
        <v>43864</v>
      </c>
      <c r="H1975" s="24">
        <v>43864</v>
      </c>
      <c r="I1975" s="20" t="s">
        <v>297</v>
      </c>
      <c r="J1975" s="42" t="s">
        <v>839</v>
      </c>
      <c r="K1975" s="50" t="str">
        <f ca="1">LeaveTracker[[#This Row],[Days]]&amp;" "&amp;LeaveTracker[[#This Row],[Type of Leave]]</f>
        <v>1 OTHER</v>
      </c>
      <c r="L1975" s="23">
        <f ca="1">NETWORKDAYS(LeaveTracker[[#This Row],[Start Date]],LeaveTracker[[#This Row],[End Date]],lstHolidays)</f>
        <v>1</v>
      </c>
      <c r="M1975" s="27"/>
    </row>
    <row r="1976" spans="1:13" ht="30" customHeight="1" x14ac:dyDescent="0.3">
      <c r="A1976" s="27">
        <v>453</v>
      </c>
      <c r="B1976" s="31">
        <v>43915</v>
      </c>
      <c r="C1976" s="31">
        <v>43859</v>
      </c>
      <c r="D1976" s="19" t="s">
        <v>941</v>
      </c>
      <c r="E1976" s="66" t="str">
        <f>IF(ISBLANK(LeaveTracker[[#This Row],[Employee Name]]),"-----",VLOOKUP(LeaveTracker[[#This Row],[Employee Name]],'List of Employees'!$B$4:$H$767,7))</f>
        <v>EEO/ CITY MARKET</v>
      </c>
      <c r="F1976" s="66" t="str">
        <f>IF(ISBLANK(LeaveTracker[[#This Row],[Employee Name]]),"-----",VLOOKUP(LeaveTracker[[#This Row],[Employee Name]],'List of Employees'!$B$4:$H$767,6))</f>
        <v>PERMANENT</v>
      </c>
      <c r="G1976" s="24">
        <v>43868</v>
      </c>
      <c r="H1976" s="24">
        <v>43868</v>
      </c>
      <c r="I1976" s="20" t="s">
        <v>297</v>
      </c>
      <c r="J1976" s="42" t="s">
        <v>839</v>
      </c>
      <c r="K1976" s="50" t="str">
        <f ca="1">LeaveTracker[[#This Row],[Days]]&amp;" "&amp;LeaveTracker[[#This Row],[Type of Leave]]</f>
        <v>1 OTHER</v>
      </c>
      <c r="L1976" s="23">
        <f ca="1">NETWORKDAYS(LeaveTracker[[#This Row],[Start Date]],LeaveTracker[[#This Row],[End Date]],lstHolidays)</f>
        <v>1</v>
      </c>
      <c r="M1976" s="27"/>
    </row>
    <row r="1977" spans="1:13" ht="30" customHeight="1" x14ac:dyDescent="0.3">
      <c r="A1977" s="27">
        <v>453</v>
      </c>
      <c r="B1977" s="31">
        <v>43915</v>
      </c>
      <c r="C1977" s="31">
        <v>43859</v>
      </c>
      <c r="D1977" s="19" t="s">
        <v>941</v>
      </c>
      <c r="E1977" s="66" t="str">
        <f>IF(ISBLANK(LeaveTracker[[#This Row],[Employee Name]]),"-----",VLOOKUP(LeaveTracker[[#This Row],[Employee Name]],'List of Employees'!$B$4:$H$767,7))</f>
        <v>EEO/ CITY MARKET</v>
      </c>
      <c r="F1977" s="66" t="str">
        <f>IF(ISBLANK(LeaveTracker[[#This Row],[Employee Name]]),"-----",VLOOKUP(LeaveTracker[[#This Row],[Employee Name]],'List of Employees'!$B$4:$H$767,6))</f>
        <v>PERMANENT</v>
      </c>
      <c r="G1977" s="24">
        <v>43871</v>
      </c>
      <c r="H1977" s="24">
        <v>43872</v>
      </c>
      <c r="I1977" s="20" t="s">
        <v>297</v>
      </c>
      <c r="J1977" s="42" t="s">
        <v>839</v>
      </c>
      <c r="K1977" s="50" t="str">
        <f ca="1">LeaveTracker[[#This Row],[Days]]&amp;" "&amp;LeaveTracker[[#This Row],[Type of Leave]]</f>
        <v>2 OTHER</v>
      </c>
      <c r="L1977" s="23">
        <f ca="1">NETWORKDAYS(LeaveTracker[[#This Row],[Start Date]],LeaveTracker[[#This Row],[End Date]],lstHolidays)</f>
        <v>2</v>
      </c>
      <c r="M1977" s="27"/>
    </row>
    <row r="1978" spans="1:13" ht="30" customHeight="1" x14ac:dyDescent="0.3">
      <c r="A1978" s="27">
        <v>453</v>
      </c>
      <c r="B1978" s="31">
        <v>43915</v>
      </c>
      <c r="C1978" s="31">
        <v>43859</v>
      </c>
      <c r="D1978" s="19" t="s">
        <v>941</v>
      </c>
      <c r="E1978" s="66" t="str">
        <f>IF(ISBLANK(LeaveTracker[[#This Row],[Employee Name]]),"-----",VLOOKUP(LeaveTracker[[#This Row],[Employee Name]],'List of Employees'!$B$4:$H$767,7))</f>
        <v>EEO/ CITY MARKET</v>
      </c>
      <c r="F1978" s="66" t="str">
        <f>IF(ISBLANK(LeaveTracker[[#This Row],[Employee Name]]),"-----",VLOOKUP(LeaveTracker[[#This Row],[Employee Name]],'List of Employees'!$B$4:$H$767,6))</f>
        <v>PERMANENT</v>
      </c>
      <c r="G1978" s="24">
        <v>43875</v>
      </c>
      <c r="H1978" s="24">
        <v>43875</v>
      </c>
      <c r="I1978" s="20" t="s">
        <v>297</v>
      </c>
      <c r="J1978" s="42" t="s">
        <v>839</v>
      </c>
      <c r="K1978" s="50" t="str">
        <f ca="1">LeaveTracker[[#This Row],[Days]]&amp;" "&amp;LeaveTracker[[#This Row],[Type of Leave]]</f>
        <v>1 OTHER</v>
      </c>
      <c r="L1978" s="23">
        <f ca="1">NETWORKDAYS(LeaveTracker[[#This Row],[Start Date]],LeaveTracker[[#This Row],[End Date]],lstHolidays)</f>
        <v>1</v>
      </c>
      <c r="M1978" s="27"/>
    </row>
    <row r="1979" spans="1:13" ht="30" customHeight="1" x14ac:dyDescent="0.3">
      <c r="A1979" s="27">
        <v>454</v>
      </c>
      <c r="B1979" s="31">
        <v>43915</v>
      </c>
      <c r="C1979" s="31">
        <v>43841</v>
      </c>
      <c r="D1979" s="20" t="s">
        <v>941</v>
      </c>
      <c r="E1979" s="66" t="str">
        <f>IF(ISBLANK(LeaveTracker[[#This Row],[Employee Name]]),"-----",VLOOKUP(LeaveTracker[[#This Row],[Employee Name]],'List of Employees'!$B$4:$H$767,7))</f>
        <v>EEO/ CITY MARKET</v>
      </c>
      <c r="F1979" s="66" t="str">
        <f>IF(ISBLANK(LeaveTracker[[#This Row],[Employee Name]]),"-----",VLOOKUP(LeaveTracker[[#This Row],[Employee Name]],'List of Employees'!$B$4:$H$767,6))</f>
        <v>PERMANENT</v>
      </c>
      <c r="G1979" s="24">
        <v>43840</v>
      </c>
      <c r="H1979" s="24">
        <v>43840</v>
      </c>
      <c r="I1979" s="20" t="s">
        <v>81</v>
      </c>
      <c r="K1979" s="50" t="str">
        <f ca="1">LeaveTracker[[#This Row],[Days]]&amp;" "&amp;LeaveTracker[[#This Row],[Type of Leave]]</f>
        <v>1 SL</v>
      </c>
      <c r="L1979" s="23">
        <f ca="1">NETWORKDAYS(LeaveTracker[[#This Row],[Start Date]],LeaveTracker[[#This Row],[End Date]],lstHolidays)</f>
        <v>1</v>
      </c>
      <c r="M1979" s="27"/>
    </row>
    <row r="1980" spans="1:13" ht="30" customHeight="1" x14ac:dyDescent="0.3">
      <c r="A1980" s="27">
        <v>455</v>
      </c>
      <c r="B1980" s="31">
        <v>43915</v>
      </c>
      <c r="C1980" s="31">
        <v>43841</v>
      </c>
      <c r="D1980" s="20" t="s">
        <v>941</v>
      </c>
      <c r="E1980" s="66" t="str">
        <f>IF(ISBLANK(LeaveTracker[[#This Row],[Employee Name]]),"-----",VLOOKUP(LeaveTracker[[#This Row],[Employee Name]],'List of Employees'!$B$4:$H$767,7))</f>
        <v>EEO/ CITY MARKET</v>
      </c>
      <c r="F1980" s="66" t="str">
        <f>IF(ISBLANK(LeaveTracker[[#This Row],[Employee Name]]),"-----",VLOOKUP(LeaveTracker[[#This Row],[Employee Name]],'List of Employees'!$B$4:$H$767,6))</f>
        <v>PERMANENT</v>
      </c>
      <c r="G1980" s="24">
        <v>43837</v>
      </c>
      <c r="H1980" s="24">
        <v>43837</v>
      </c>
      <c r="I1980" s="20" t="s">
        <v>297</v>
      </c>
      <c r="J1980" s="42" t="s">
        <v>724</v>
      </c>
      <c r="K1980" s="50" t="str">
        <f ca="1">LeaveTracker[[#This Row],[Days]]&amp;" "&amp;LeaveTracker[[#This Row],[Type of Leave]]</f>
        <v>1 OTHER</v>
      </c>
      <c r="L1980" s="23">
        <f ca="1">NETWORKDAYS(LeaveTracker[[#This Row],[Start Date]],LeaveTracker[[#This Row],[End Date]],lstHolidays)</f>
        <v>1</v>
      </c>
      <c r="M1980" s="27"/>
    </row>
    <row r="1981" spans="1:13" ht="30" customHeight="1" x14ac:dyDescent="0.3">
      <c r="A1981" s="27">
        <v>456</v>
      </c>
      <c r="B1981" s="31">
        <v>43915</v>
      </c>
      <c r="C1981" s="31">
        <v>43836</v>
      </c>
      <c r="D1981" s="19" t="s">
        <v>756</v>
      </c>
      <c r="E1981" s="66" t="str">
        <f>IF(ISBLANK(LeaveTracker[[#This Row],[Employee Name]]),"-----",VLOOKUP(LeaveTracker[[#This Row],[Employee Name]],'List of Employees'!$B$4:$H$767,7))</f>
        <v>CTO</v>
      </c>
      <c r="F1981" s="66" t="str">
        <f>IF(ISBLANK(LeaveTracker[[#This Row],[Employee Name]]),"-----",VLOOKUP(LeaveTracker[[#This Row],[Employee Name]],'List of Employees'!$B$4:$H$767,6))</f>
        <v>PERMANENT</v>
      </c>
      <c r="G1981" s="24">
        <v>43846</v>
      </c>
      <c r="H1981" s="24">
        <v>43847</v>
      </c>
      <c r="I1981" s="20" t="s">
        <v>82</v>
      </c>
      <c r="K1981" s="50" t="str">
        <f ca="1">LeaveTracker[[#This Row],[Days]]&amp;" "&amp;LeaveTracker[[#This Row],[Type of Leave]]</f>
        <v>2 VL</v>
      </c>
      <c r="L1981" s="23">
        <f ca="1">NETWORKDAYS(LeaveTracker[[#This Row],[Start Date]],LeaveTracker[[#This Row],[End Date]],lstHolidays)</f>
        <v>2</v>
      </c>
      <c r="M1981" s="27"/>
    </row>
    <row r="1982" spans="1:13" ht="30" customHeight="1" x14ac:dyDescent="0.3">
      <c r="A1982" s="27">
        <v>457</v>
      </c>
      <c r="B1982" s="31">
        <v>43915</v>
      </c>
      <c r="C1982" s="31">
        <v>43871</v>
      </c>
      <c r="D1982" s="19" t="s">
        <v>756</v>
      </c>
      <c r="E1982" s="66" t="str">
        <f>IF(ISBLANK(LeaveTracker[[#This Row],[Employee Name]]),"-----",VLOOKUP(LeaveTracker[[#This Row],[Employee Name]],'List of Employees'!$B$4:$H$767,7))</f>
        <v>CTO</v>
      </c>
      <c r="F1982" s="66" t="str">
        <f>IF(ISBLANK(LeaveTracker[[#This Row],[Employee Name]]),"-----",VLOOKUP(LeaveTracker[[#This Row],[Employee Name]],'List of Employees'!$B$4:$H$767,6))</f>
        <v>PERMANENT</v>
      </c>
      <c r="G1982" s="24">
        <v>43875</v>
      </c>
      <c r="H1982" s="24">
        <v>43875</v>
      </c>
      <c r="I1982" s="20" t="s">
        <v>297</v>
      </c>
      <c r="J1982" s="42" t="s">
        <v>839</v>
      </c>
      <c r="K1982" s="50" t="str">
        <f ca="1">LeaveTracker[[#This Row],[Days]]&amp;" "&amp;LeaveTracker[[#This Row],[Type of Leave]]</f>
        <v>1 OTHER</v>
      </c>
      <c r="L1982" s="23">
        <f ca="1">NETWORKDAYS(LeaveTracker[[#This Row],[Start Date]],LeaveTracker[[#This Row],[End Date]],lstHolidays)</f>
        <v>1</v>
      </c>
      <c r="M1982" s="27"/>
    </row>
    <row r="1983" spans="1:13" ht="30" customHeight="1" x14ac:dyDescent="0.3">
      <c r="A1983" s="27">
        <v>458</v>
      </c>
      <c r="B1983" s="31">
        <v>43915</v>
      </c>
      <c r="D1983" s="20" t="s">
        <v>756</v>
      </c>
      <c r="E1983" s="66" t="str">
        <f>IF(ISBLANK(LeaveTracker[[#This Row],[Employee Name]]),"-----",VLOOKUP(LeaveTracker[[#This Row],[Employee Name]],'List of Employees'!$B$4:$H$767,7))</f>
        <v>CTO</v>
      </c>
      <c r="F1983" s="66" t="str">
        <f>IF(ISBLANK(LeaveTracker[[#This Row],[Employee Name]]),"-----",VLOOKUP(LeaveTracker[[#This Row],[Employee Name]],'List of Employees'!$B$4:$H$767,6))</f>
        <v>PERMANENT</v>
      </c>
      <c r="G1983" s="24">
        <v>43864</v>
      </c>
      <c r="H1983" s="24">
        <v>43864</v>
      </c>
      <c r="I1983" s="20" t="s">
        <v>297</v>
      </c>
      <c r="J1983" s="42" t="s">
        <v>839</v>
      </c>
      <c r="K1983" s="50" t="str">
        <f ca="1">LeaveTracker[[#This Row],[Days]]&amp;" "&amp;LeaveTracker[[#This Row],[Type of Leave]]</f>
        <v>1 OTHER</v>
      </c>
      <c r="L1983" s="23">
        <f ca="1">NETWORKDAYS(LeaveTracker[[#This Row],[Start Date]],LeaveTracker[[#This Row],[End Date]],lstHolidays)</f>
        <v>1</v>
      </c>
      <c r="M1983" s="27"/>
    </row>
    <row r="1984" spans="1:13" ht="30" customHeight="1" x14ac:dyDescent="0.3">
      <c r="A1984" s="27">
        <v>459</v>
      </c>
      <c r="B1984" s="31">
        <v>43915</v>
      </c>
      <c r="D1984" s="20" t="s">
        <v>756</v>
      </c>
      <c r="E1984" s="66" t="str">
        <f>IF(ISBLANK(LeaveTracker[[#This Row],[Employee Name]]),"-----",VLOOKUP(LeaveTracker[[#This Row],[Employee Name]],'List of Employees'!$B$4:$H$767,7))</f>
        <v>CTO</v>
      </c>
      <c r="F1984" s="66" t="str">
        <f>IF(ISBLANK(LeaveTracker[[#This Row],[Employee Name]]),"-----",VLOOKUP(LeaveTracker[[#This Row],[Employee Name]],'List of Employees'!$B$4:$H$767,6))</f>
        <v>PERMANENT</v>
      </c>
      <c r="G1984" s="24">
        <v>43845</v>
      </c>
      <c r="H1984" s="24">
        <v>43845</v>
      </c>
      <c r="I1984" s="20" t="s">
        <v>297</v>
      </c>
      <c r="J1984" s="42" t="s">
        <v>839</v>
      </c>
      <c r="K1984" s="50" t="str">
        <f ca="1">LeaveTracker[[#This Row],[Days]]&amp;" "&amp;LeaveTracker[[#This Row],[Type of Leave]]</f>
        <v>1 OTHER</v>
      </c>
      <c r="L1984" s="23">
        <f ca="1">NETWORKDAYS(LeaveTracker[[#This Row],[Start Date]],LeaveTracker[[#This Row],[End Date]],lstHolidays)</f>
        <v>1</v>
      </c>
      <c r="M1984" s="27"/>
    </row>
    <row r="1985" spans="1:13" ht="30" customHeight="1" x14ac:dyDescent="0.3">
      <c r="A1985" s="27">
        <v>460</v>
      </c>
      <c r="B1985" s="31">
        <v>43915</v>
      </c>
      <c r="C1985" s="31">
        <v>43860</v>
      </c>
      <c r="D1985" s="35" t="s">
        <v>445</v>
      </c>
      <c r="E1985" s="66" t="str">
        <f>IF(ISBLANK(LeaveTracker[[#This Row],[Employee Name]]),"-----",VLOOKUP(LeaveTracker[[#This Row],[Employee Name]],'List of Employees'!$B$4:$H$767,7))</f>
        <v>CTO</v>
      </c>
      <c r="F1985" s="66" t="str">
        <f>IF(ISBLANK(LeaveTracker[[#This Row],[Employee Name]]),"-----",VLOOKUP(LeaveTracker[[#This Row],[Employee Name]],'List of Employees'!$B$4:$H$767,6))</f>
        <v>PERMANENT</v>
      </c>
      <c r="G1985" s="24">
        <v>43864</v>
      </c>
      <c r="H1985" s="24">
        <v>43868</v>
      </c>
      <c r="I1985" s="20" t="s">
        <v>297</v>
      </c>
      <c r="J1985" s="42" t="s">
        <v>839</v>
      </c>
      <c r="K1985" s="50" t="str">
        <f ca="1">LeaveTracker[[#This Row],[Days]]&amp;" "&amp;LeaveTracker[[#This Row],[Type of Leave]]</f>
        <v>5 OTHER</v>
      </c>
      <c r="L1985" s="23">
        <f ca="1">NETWORKDAYS(LeaveTracker[[#This Row],[Start Date]],LeaveTracker[[#This Row],[End Date]],lstHolidays)</f>
        <v>5</v>
      </c>
      <c r="M1985" s="27"/>
    </row>
    <row r="1986" spans="1:13" ht="30" customHeight="1" x14ac:dyDescent="0.3">
      <c r="A1986" s="27">
        <v>461</v>
      </c>
      <c r="B1986" s="31">
        <v>43915</v>
      </c>
      <c r="C1986" s="31">
        <v>43895</v>
      </c>
      <c r="D1986" s="19" t="s">
        <v>860</v>
      </c>
      <c r="E1986" s="66" t="str">
        <f>IF(ISBLANK(LeaveTracker[[#This Row],[Employee Name]]),"-----",VLOOKUP(LeaveTracker[[#This Row],[Employee Name]],'List of Employees'!$B$4:$H$767,7))</f>
        <v>ACCOUNTING</v>
      </c>
      <c r="F1986" s="66" t="str">
        <f>IF(ISBLANK(LeaveTracker[[#This Row],[Employee Name]]),"-----",VLOOKUP(LeaveTracker[[#This Row],[Employee Name]],'List of Employees'!$B$4:$H$767,6))</f>
        <v>PERMANENT</v>
      </c>
      <c r="G1986" s="24">
        <v>43865</v>
      </c>
      <c r="H1986" s="24">
        <v>43865</v>
      </c>
      <c r="I1986" s="20" t="s">
        <v>81</v>
      </c>
      <c r="K1986" s="50" t="str">
        <f ca="1">LeaveTracker[[#This Row],[Days]]&amp;" "&amp;LeaveTracker[[#This Row],[Type of Leave]]</f>
        <v>1 SL</v>
      </c>
      <c r="L1986" s="23">
        <f ca="1">NETWORKDAYS(LeaveTracker[[#This Row],[Start Date]],LeaveTracker[[#This Row],[End Date]],lstHolidays)</f>
        <v>1</v>
      </c>
      <c r="M1986" s="27"/>
    </row>
    <row r="1987" spans="1:13" ht="30" customHeight="1" x14ac:dyDescent="0.3">
      <c r="A1987" s="27">
        <v>462</v>
      </c>
      <c r="B1987" s="31">
        <v>43915</v>
      </c>
      <c r="C1987" s="31">
        <v>43865</v>
      </c>
      <c r="D1987" s="19" t="s">
        <v>860</v>
      </c>
      <c r="E1987" s="66" t="str">
        <f>IF(ISBLANK(LeaveTracker[[#This Row],[Employee Name]]),"-----",VLOOKUP(LeaveTracker[[#This Row],[Employee Name]],'List of Employees'!$B$4:$H$767,7))</f>
        <v>ACCOUNTING</v>
      </c>
      <c r="F1987" s="66" t="str">
        <f>IF(ISBLANK(LeaveTracker[[#This Row],[Employee Name]]),"-----",VLOOKUP(LeaveTracker[[#This Row],[Employee Name]],'List of Employees'!$B$4:$H$767,6))</f>
        <v>PERMANENT</v>
      </c>
      <c r="G1987" s="24">
        <v>43868</v>
      </c>
      <c r="H1987" s="24">
        <v>43868</v>
      </c>
      <c r="I1987" s="20" t="s">
        <v>297</v>
      </c>
      <c r="J1987" s="42" t="s">
        <v>839</v>
      </c>
      <c r="K1987" s="50" t="str">
        <f ca="1">LeaveTracker[[#This Row],[Days]]&amp;" "&amp;LeaveTracker[[#This Row],[Type of Leave]]</f>
        <v>1 OTHER</v>
      </c>
      <c r="L1987" s="23">
        <f ca="1">NETWORKDAYS(LeaveTracker[[#This Row],[Start Date]],LeaveTracker[[#This Row],[End Date]],lstHolidays)</f>
        <v>1</v>
      </c>
      <c r="M1987" s="27"/>
    </row>
    <row r="1988" spans="1:13" ht="30" customHeight="1" x14ac:dyDescent="0.3">
      <c r="A1988" s="27">
        <v>462</v>
      </c>
      <c r="B1988" s="31">
        <v>43915</v>
      </c>
      <c r="C1988" s="31">
        <v>43865</v>
      </c>
      <c r="D1988" s="19" t="s">
        <v>860</v>
      </c>
      <c r="E1988" s="66" t="str">
        <f>IF(ISBLANK(LeaveTracker[[#This Row],[Employee Name]]),"-----",VLOOKUP(LeaveTracker[[#This Row],[Employee Name]],'List of Employees'!$B$4:$H$767,7))</f>
        <v>ACCOUNTING</v>
      </c>
      <c r="F1988" s="66" t="str">
        <f>IF(ISBLANK(LeaveTracker[[#This Row],[Employee Name]]),"-----",VLOOKUP(LeaveTracker[[#This Row],[Employee Name]],'List of Employees'!$B$4:$H$767,6))</f>
        <v>PERMANENT</v>
      </c>
      <c r="G1988" s="24">
        <v>43874</v>
      </c>
      <c r="H1988" s="24">
        <v>43875</v>
      </c>
      <c r="I1988" s="20" t="s">
        <v>297</v>
      </c>
      <c r="J1988" s="42" t="s">
        <v>839</v>
      </c>
      <c r="K1988" s="50" t="str">
        <f ca="1">LeaveTracker[[#This Row],[Days]]&amp;" "&amp;LeaveTracker[[#This Row],[Type of Leave]]</f>
        <v>2 OTHER</v>
      </c>
      <c r="L1988" s="23">
        <f ca="1">NETWORKDAYS(LeaveTracker[[#This Row],[Start Date]],LeaveTracker[[#This Row],[End Date]],lstHolidays)</f>
        <v>2</v>
      </c>
      <c r="M1988" s="27"/>
    </row>
    <row r="1989" spans="1:13" ht="30" customHeight="1" x14ac:dyDescent="0.3">
      <c r="A1989" s="27">
        <v>463</v>
      </c>
      <c r="B1989" s="31">
        <v>43915</v>
      </c>
      <c r="C1989" s="31">
        <v>43876</v>
      </c>
      <c r="D1989" s="20" t="s">
        <v>860</v>
      </c>
      <c r="E1989" s="66" t="str">
        <f>IF(ISBLANK(LeaveTracker[[#This Row],[Employee Name]]),"-----",VLOOKUP(LeaveTracker[[#This Row],[Employee Name]],'List of Employees'!$B$4:$H$767,7))</f>
        <v>ACCOUNTING</v>
      </c>
      <c r="F1989" s="66" t="str">
        <f>IF(ISBLANK(LeaveTracker[[#This Row],[Employee Name]]),"-----",VLOOKUP(LeaveTracker[[#This Row],[Employee Name]],'List of Employees'!$B$4:$H$767,6))</f>
        <v>PERMANENT</v>
      </c>
      <c r="G1989" s="24">
        <v>43840</v>
      </c>
      <c r="H1989" s="24">
        <v>43840</v>
      </c>
      <c r="I1989" s="20" t="s">
        <v>81</v>
      </c>
      <c r="K1989" s="50" t="str">
        <f ca="1">LeaveTracker[[#This Row],[Days]]&amp;" "&amp;LeaveTracker[[#This Row],[Type of Leave]]</f>
        <v>1 SL</v>
      </c>
      <c r="L1989" s="23">
        <f ca="1">NETWORKDAYS(LeaveTracker[[#This Row],[Start Date]],LeaveTracker[[#This Row],[End Date]],lstHolidays)</f>
        <v>1</v>
      </c>
      <c r="M1989" s="27"/>
    </row>
    <row r="1990" spans="1:13" ht="30" customHeight="1" x14ac:dyDescent="0.3">
      <c r="A1990" s="27">
        <v>464</v>
      </c>
      <c r="B1990" s="31">
        <v>43915</v>
      </c>
      <c r="C1990" s="31">
        <v>43866</v>
      </c>
      <c r="D1990" s="19" t="s">
        <v>147</v>
      </c>
      <c r="E1990" s="66" t="str">
        <f>IF(ISBLANK(LeaveTracker[[#This Row],[Employee Name]]),"-----",VLOOKUP(LeaveTracker[[#This Row],[Employee Name]],'List of Employees'!$B$4:$H$767,7))</f>
        <v>CPDO</v>
      </c>
      <c r="F1990" s="66" t="str">
        <f>IF(ISBLANK(LeaveTracker[[#This Row],[Employee Name]]),"-----",VLOOKUP(LeaveTracker[[#This Row],[Employee Name]],'List of Employees'!$B$4:$H$767,6))</f>
        <v>PERMANENT</v>
      </c>
      <c r="G1990" s="24">
        <v>43865</v>
      </c>
      <c r="H1990" s="24">
        <v>43868</v>
      </c>
      <c r="I1990" s="20" t="s">
        <v>297</v>
      </c>
      <c r="J1990" s="42" t="s">
        <v>839</v>
      </c>
      <c r="K1990" s="50" t="str">
        <f ca="1">LeaveTracker[[#This Row],[Days]]&amp;" "&amp;LeaveTracker[[#This Row],[Type of Leave]]</f>
        <v>4 OTHER</v>
      </c>
      <c r="L1990" s="23">
        <f ca="1">NETWORKDAYS(LeaveTracker[[#This Row],[Start Date]],LeaveTracker[[#This Row],[End Date]],lstHolidays)</f>
        <v>4</v>
      </c>
      <c r="M1990" s="27"/>
    </row>
    <row r="1991" spans="1:13" ht="30" customHeight="1" x14ac:dyDescent="0.3">
      <c r="A1991" s="27">
        <v>464</v>
      </c>
      <c r="B1991" s="31">
        <v>43915</v>
      </c>
      <c r="C1991" s="31">
        <v>43866</v>
      </c>
      <c r="D1991" s="19" t="s">
        <v>147</v>
      </c>
      <c r="E1991" s="66" t="str">
        <f>IF(ISBLANK(LeaveTracker[[#This Row],[Employee Name]]),"-----",VLOOKUP(LeaveTracker[[#This Row],[Employee Name]],'List of Employees'!$B$4:$H$767,7))</f>
        <v>CPDO</v>
      </c>
      <c r="F1991" s="66" t="str">
        <f>IF(ISBLANK(LeaveTracker[[#This Row],[Employee Name]]),"-----",VLOOKUP(LeaveTracker[[#This Row],[Employee Name]],'List of Employees'!$B$4:$H$767,6))</f>
        <v>PERMANENT</v>
      </c>
      <c r="G1991" s="24">
        <v>43871</v>
      </c>
      <c r="H1991" s="24">
        <v>43871</v>
      </c>
      <c r="I1991" s="20" t="s">
        <v>297</v>
      </c>
      <c r="J1991" s="42" t="s">
        <v>839</v>
      </c>
      <c r="K1991" s="50" t="str">
        <f ca="1">LeaveTracker[[#This Row],[Days]]&amp;" "&amp;LeaveTracker[[#This Row],[Type of Leave]]</f>
        <v>1 OTHER</v>
      </c>
      <c r="L1991" s="23">
        <f ca="1">NETWORKDAYS(LeaveTracker[[#This Row],[Start Date]],LeaveTracker[[#This Row],[End Date]],lstHolidays)</f>
        <v>1</v>
      </c>
      <c r="M1991" s="27"/>
    </row>
    <row r="1992" spans="1:13" ht="30" customHeight="1" x14ac:dyDescent="0.3">
      <c r="A1992" s="27">
        <v>464</v>
      </c>
      <c r="B1992" s="31">
        <v>43915</v>
      </c>
      <c r="C1992" s="31">
        <v>43866</v>
      </c>
      <c r="D1992" s="19" t="s">
        <v>147</v>
      </c>
      <c r="E1992" s="66" t="str">
        <f>IF(ISBLANK(LeaveTracker[[#This Row],[Employee Name]]),"-----",VLOOKUP(LeaveTracker[[#This Row],[Employee Name]],'List of Employees'!$B$4:$H$767,7))</f>
        <v>CPDO</v>
      </c>
      <c r="F1992" s="66" t="str">
        <f>IF(ISBLANK(LeaveTracker[[#This Row],[Employee Name]]),"-----",VLOOKUP(LeaveTracker[[#This Row],[Employee Name]],'List of Employees'!$B$4:$H$767,6))</f>
        <v>PERMANENT</v>
      </c>
      <c r="G1992" s="24">
        <v>43875</v>
      </c>
      <c r="H1992" s="24">
        <v>43875</v>
      </c>
      <c r="I1992" s="20" t="s">
        <v>297</v>
      </c>
      <c r="J1992" s="42" t="s">
        <v>839</v>
      </c>
      <c r="K1992" s="50" t="str">
        <f ca="1">LeaveTracker[[#This Row],[Days]]&amp;" "&amp;LeaveTracker[[#This Row],[Type of Leave]]</f>
        <v>1 OTHER</v>
      </c>
      <c r="L1992" s="23">
        <f ca="1">NETWORKDAYS(LeaveTracker[[#This Row],[Start Date]],LeaveTracker[[#This Row],[End Date]],lstHolidays)</f>
        <v>1</v>
      </c>
      <c r="M1992" s="27"/>
    </row>
    <row r="1993" spans="1:13" ht="30" customHeight="1" x14ac:dyDescent="0.3">
      <c r="A1993" s="27">
        <v>465</v>
      </c>
      <c r="B1993" s="31">
        <v>43915</v>
      </c>
      <c r="C1993" s="31">
        <v>43872</v>
      </c>
      <c r="D1993" s="19" t="s">
        <v>505</v>
      </c>
      <c r="E1993" s="66" t="str">
        <f>IF(ISBLANK(LeaveTracker[[#This Row],[Employee Name]]),"-----",VLOOKUP(LeaveTracker[[#This Row],[Employee Name]],'List of Employees'!$B$4:$H$767,7))</f>
        <v>ACCOUNTING</v>
      </c>
      <c r="F1993" s="66" t="str">
        <f>IF(ISBLANK(LeaveTracker[[#This Row],[Employee Name]]),"-----",VLOOKUP(LeaveTracker[[#This Row],[Employee Name]],'List of Employees'!$B$4:$H$767,6))</f>
        <v>PERMANENT</v>
      </c>
      <c r="G1993" s="24">
        <v>43871</v>
      </c>
      <c r="H1993" s="24">
        <v>43871</v>
      </c>
      <c r="I1993" s="20" t="s">
        <v>297</v>
      </c>
      <c r="J1993" s="42" t="s">
        <v>839</v>
      </c>
      <c r="K1993" s="50" t="str">
        <f ca="1">LeaveTracker[[#This Row],[Days]]&amp;" "&amp;LeaveTracker[[#This Row],[Type of Leave]]</f>
        <v>1 OTHER</v>
      </c>
      <c r="L1993" s="23">
        <f ca="1">NETWORKDAYS(LeaveTracker[[#This Row],[Start Date]],LeaveTracker[[#This Row],[End Date]],lstHolidays)</f>
        <v>1</v>
      </c>
      <c r="M1993" s="27"/>
    </row>
    <row r="1994" spans="1:13" ht="30" customHeight="1" x14ac:dyDescent="0.3">
      <c r="A1994" s="27">
        <v>466</v>
      </c>
      <c r="B1994" s="31">
        <v>43915</v>
      </c>
      <c r="C1994" s="31">
        <v>43850</v>
      </c>
      <c r="D1994" s="20" t="s">
        <v>505</v>
      </c>
      <c r="E1994" s="66" t="str">
        <f>IF(ISBLANK(LeaveTracker[[#This Row],[Employee Name]]),"-----",VLOOKUP(LeaveTracker[[#This Row],[Employee Name]],'List of Employees'!$B$4:$H$767,7))</f>
        <v>ACCOUNTING</v>
      </c>
      <c r="F1994" s="66" t="str">
        <f>IF(ISBLANK(LeaveTracker[[#This Row],[Employee Name]]),"-----",VLOOKUP(LeaveTracker[[#This Row],[Employee Name]],'List of Employees'!$B$4:$H$767,6))</f>
        <v>PERMANENT</v>
      </c>
      <c r="G1994" s="24">
        <v>43845</v>
      </c>
      <c r="H1994" s="24">
        <v>43845</v>
      </c>
      <c r="I1994" s="20" t="s">
        <v>81</v>
      </c>
      <c r="K1994" s="50" t="str">
        <f ca="1">LeaveTracker[[#This Row],[Days]]&amp;" "&amp;LeaveTracker[[#This Row],[Type of Leave]]</f>
        <v>1 SL</v>
      </c>
      <c r="L1994" s="23">
        <f ca="1">NETWORKDAYS(LeaveTracker[[#This Row],[Start Date]],LeaveTracker[[#This Row],[End Date]],lstHolidays)</f>
        <v>1</v>
      </c>
      <c r="M1994" s="27"/>
    </row>
    <row r="1995" spans="1:13" ht="30" customHeight="1" x14ac:dyDescent="0.3">
      <c r="A1995" s="27">
        <v>467</v>
      </c>
      <c r="B1995" s="31">
        <v>43915</v>
      </c>
      <c r="C1995" s="31">
        <v>43826</v>
      </c>
      <c r="D1995" s="20" t="s">
        <v>505</v>
      </c>
      <c r="E1995" s="66" t="str">
        <f>IF(ISBLANK(LeaveTracker[[#This Row],[Employee Name]]),"-----",VLOOKUP(LeaveTracker[[#This Row],[Employee Name]],'List of Employees'!$B$4:$H$767,7))</f>
        <v>ACCOUNTING</v>
      </c>
      <c r="F1995" s="66" t="str">
        <f>IF(ISBLANK(LeaveTracker[[#This Row],[Employee Name]]),"-----",VLOOKUP(LeaveTracker[[#This Row],[Employee Name]],'List of Employees'!$B$4:$H$767,6))</f>
        <v>PERMANENT</v>
      </c>
      <c r="G1995" s="24">
        <v>43808</v>
      </c>
      <c r="H1995" s="24">
        <v>43808</v>
      </c>
      <c r="I1995" s="20" t="s">
        <v>81</v>
      </c>
      <c r="K1995" s="50" t="str">
        <f ca="1">LeaveTracker[[#This Row],[Days]]&amp;" "&amp;LeaveTracker[[#This Row],[Type of Leave]]</f>
        <v>1 SL</v>
      </c>
      <c r="L1995" s="23">
        <f ca="1">NETWORKDAYS(LeaveTracker[[#This Row],[Start Date]],LeaveTracker[[#This Row],[End Date]],lstHolidays)</f>
        <v>1</v>
      </c>
      <c r="M1995" s="27"/>
    </row>
    <row r="1996" spans="1:13" ht="30" customHeight="1" x14ac:dyDescent="0.3">
      <c r="A1996" s="27">
        <v>467</v>
      </c>
      <c r="B1996" s="31">
        <v>43915</v>
      </c>
      <c r="C1996" s="31">
        <v>43826</v>
      </c>
      <c r="D1996" s="20" t="s">
        <v>505</v>
      </c>
      <c r="E1996" s="66" t="str">
        <f>IF(ISBLANK(LeaveTracker[[#This Row],[Employee Name]]),"-----",VLOOKUP(LeaveTracker[[#This Row],[Employee Name]],'List of Employees'!$B$4:$H$767,7))</f>
        <v>ACCOUNTING</v>
      </c>
      <c r="F1996" s="66" t="str">
        <f>IF(ISBLANK(LeaveTracker[[#This Row],[Employee Name]]),"-----",VLOOKUP(LeaveTracker[[#This Row],[Employee Name]],'List of Employees'!$B$4:$H$767,6))</f>
        <v>PERMANENT</v>
      </c>
      <c r="G1996" s="24">
        <v>43825</v>
      </c>
      <c r="H1996" s="24">
        <v>43825</v>
      </c>
      <c r="I1996" s="20" t="s">
        <v>81</v>
      </c>
      <c r="K1996" s="50" t="str">
        <f ca="1">LeaveTracker[[#This Row],[Days]]&amp;" "&amp;LeaveTracker[[#This Row],[Type of Leave]]</f>
        <v>1 SL</v>
      </c>
      <c r="L1996" s="23">
        <f ca="1">NETWORKDAYS(LeaveTracker[[#This Row],[Start Date]],LeaveTracker[[#This Row],[End Date]],lstHolidays)</f>
        <v>1</v>
      </c>
      <c r="M1996" s="27"/>
    </row>
    <row r="1997" spans="1:13" ht="30" customHeight="1" x14ac:dyDescent="0.3">
      <c r="A1997" s="27">
        <v>468</v>
      </c>
      <c r="B1997" s="31">
        <v>43915</v>
      </c>
      <c r="C1997" s="31">
        <v>43868</v>
      </c>
      <c r="D1997" s="19" t="s">
        <v>945</v>
      </c>
      <c r="E1997" s="66" t="str">
        <f>IF(ISBLANK(LeaveTracker[[#This Row],[Employee Name]]),"-----",VLOOKUP(LeaveTracker[[#This Row],[Employee Name]],'List of Employees'!$B$4:$H$767,7))</f>
        <v>CEO</v>
      </c>
      <c r="F1997" s="66" t="str">
        <f>IF(ISBLANK(LeaveTracker[[#This Row],[Employee Name]]),"-----",VLOOKUP(LeaveTracker[[#This Row],[Employee Name]],'List of Employees'!$B$4:$H$767,6))</f>
        <v>PERMANENT</v>
      </c>
      <c r="G1997" s="24">
        <v>43871</v>
      </c>
      <c r="H1997" s="24">
        <v>43875</v>
      </c>
      <c r="I1997" s="20" t="s">
        <v>297</v>
      </c>
      <c r="J1997" s="42" t="s">
        <v>839</v>
      </c>
      <c r="K1997" s="50" t="str">
        <f ca="1">LeaveTracker[[#This Row],[Days]]&amp;" "&amp;LeaveTracker[[#This Row],[Type of Leave]]</f>
        <v>5 OTHER</v>
      </c>
      <c r="L1997" s="23">
        <f ca="1">NETWORKDAYS(LeaveTracker[[#This Row],[Start Date]],LeaveTracker[[#This Row],[End Date]],lstHolidays)</f>
        <v>5</v>
      </c>
      <c r="M1997" s="27"/>
    </row>
    <row r="1998" spans="1:13" ht="30" customHeight="1" x14ac:dyDescent="0.3">
      <c r="A1998" s="27">
        <v>469</v>
      </c>
      <c r="B1998" s="31">
        <v>43915</v>
      </c>
      <c r="C1998" s="31">
        <v>43864</v>
      </c>
      <c r="D1998" s="19" t="s">
        <v>518</v>
      </c>
      <c r="E1998" s="66" t="str">
        <f>IF(ISBLANK(LeaveTracker[[#This Row],[Employee Name]]),"-----",VLOOKUP(LeaveTracker[[#This Row],[Employee Name]],'List of Employees'!$B$4:$H$767,7))</f>
        <v>ACCOUNTING</v>
      </c>
      <c r="F1998" s="66" t="str">
        <f>IF(ISBLANK(LeaveTracker[[#This Row],[Employee Name]]),"-----",VLOOKUP(LeaveTracker[[#This Row],[Employee Name]],'List of Employees'!$B$4:$H$767,6))</f>
        <v>PERMANENT</v>
      </c>
      <c r="G1998" s="24">
        <v>43867</v>
      </c>
      <c r="H1998" s="24">
        <v>43868</v>
      </c>
      <c r="I1998" s="20" t="s">
        <v>297</v>
      </c>
      <c r="J1998" s="42" t="s">
        <v>839</v>
      </c>
      <c r="K1998" s="50" t="str">
        <f ca="1">LeaveTracker[[#This Row],[Days]]&amp;" "&amp;LeaveTracker[[#This Row],[Type of Leave]]</f>
        <v>2 OTHER</v>
      </c>
      <c r="L1998" s="23">
        <f ca="1">NETWORKDAYS(LeaveTracker[[#This Row],[Start Date]],LeaveTracker[[#This Row],[End Date]],lstHolidays)</f>
        <v>2</v>
      </c>
      <c r="M1998" s="27"/>
    </row>
    <row r="1999" spans="1:13" ht="30" customHeight="1" x14ac:dyDescent="0.3">
      <c r="A1999" s="27">
        <v>469</v>
      </c>
      <c r="B1999" s="31">
        <v>43915</v>
      </c>
      <c r="C1999" s="31">
        <v>43864</v>
      </c>
      <c r="D1999" s="19" t="s">
        <v>518</v>
      </c>
      <c r="E1999" s="66" t="str">
        <f>IF(ISBLANK(LeaveTracker[[#This Row],[Employee Name]]),"-----",VLOOKUP(LeaveTracker[[#This Row],[Employee Name]],'List of Employees'!$B$4:$H$767,7))</f>
        <v>ACCOUNTING</v>
      </c>
      <c r="F1999" s="66" t="str">
        <f>IF(ISBLANK(LeaveTracker[[#This Row],[Employee Name]]),"-----",VLOOKUP(LeaveTracker[[#This Row],[Employee Name]],'List of Employees'!$B$4:$H$767,6))</f>
        <v>PERMANENT</v>
      </c>
      <c r="G1999" s="24">
        <v>43872</v>
      </c>
      <c r="H1999" s="24">
        <v>43872</v>
      </c>
      <c r="I1999" s="20" t="s">
        <v>297</v>
      </c>
      <c r="J1999" s="42" t="s">
        <v>839</v>
      </c>
      <c r="K1999" s="50" t="str">
        <f ca="1">LeaveTracker[[#This Row],[Days]]&amp;" "&amp;LeaveTracker[[#This Row],[Type of Leave]]</f>
        <v>1 OTHER</v>
      </c>
      <c r="L1999" s="23">
        <f ca="1">NETWORKDAYS(LeaveTracker[[#This Row],[Start Date]],LeaveTracker[[#This Row],[End Date]],lstHolidays)</f>
        <v>1</v>
      </c>
      <c r="M1999" s="27"/>
    </row>
    <row r="2000" spans="1:13" ht="30" customHeight="1" x14ac:dyDescent="0.3">
      <c r="A2000" s="27">
        <v>469</v>
      </c>
      <c r="B2000" s="31">
        <v>43915</v>
      </c>
      <c r="C2000" s="31">
        <v>43864</v>
      </c>
      <c r="D2000" s="19" t="s">
        <v>518</v>
      </c>
      <c r="E2000" s="66" t="str">
        <f>IF(ISBLANK(LeaveTracker[[#This Row],[Employee Name]]),"-----",VLOOKUP(LeaveTracker[[#This Row],[Employee Name]],'List of Employees'!$B$4:$H$767,7))</f>
        <v>ACCOUNTING</v>
      </c>
      <c r="F2000" s="66" t="str">
        <f>IF(ISBLANK(LeaveTracker[[#This Row],[Employee Name]]),"-----",VLOOKUP(LeaveTracker[[#This Row],[Employee Name]],'List of Employees'!$B$4:$H$767,6))</f>
        <v>PERMANENT</v>
      </c>
      <c r="G2000" s="24">
        <v>43875</v>
      </c>
      <c r="H2000" s="24">
        <v>43875</v>
      </c>
      <c r="I2000" s="20" t="s">
        <v>297</v>
      </c>
      <c r="J2000" s="42" t="s">
        <v>839</v>
      </c>
      <c r="K2000" s="50" t="str">
        <f ca="1">LeaveTracker[[#This Row],[Days]]&amp;" "&amp;LeaveTracker[[#This Row],[Type of Leave]]</f>
        <v>1 OTHER</v>
      </c>
      <c r="L2000" s="23">
        <f ca="1">NETWORKDAYS(LeaveTracker[[#This Row],[Start Date]],LeaveTracker[[#This Row],[End Date]],lstHolidays)</f>
        <v>1</v>
      </c>
      <c r="M2000" s="27"/>
    </row>
    <row r="2001" spans="1:13" ht="30" customHeight="1" x14ac:dyDescent="0.3">
      <c r="A2001" s="27">
        <v>469</v>
      </c>
      <c r="B2001" s="31">
        <v>43915</v>
      </c>
      <c r="C2001" s="31">
        <v>43864</v>
      </c>
      <c r="D2001" s="19" t="s">
        <v>518</v>
      </c>
      <c r="E2001" s="66" t="str">
        <f>IF(ISBLANK(LeaveTracker[[#This Row],[Employee Name]]),"-----",VLOOKUP(LeaveTracker[[#This Row],[Employee Name]],'List of Employees'!$B$4:$H$767,7))</f>
        <v>ACCOUNTING</v>
      </c>
      <c r="F2001" s="66" t="str">
        <f>IF(ISBLANK(LeaveTracker[[#This Row],[Employee Name]]),"-----",VLOOKUP(LeaveTracker[[#This Row],[Employee Name]],'List of Employees'!$B$4:$H$767,6))</f>
        <v>PERMANENT</v>
      </c>
      <c r="G2001" s="24">
        <v>43879</v>
      </c>
      <c r="H2001" s="24">
        <v>43879</v>
      </c>
      <c r="I2001" s="20" t="s">
        <v>297</v>
      </c>
      <c r="J2001" s="42" t="s">
        <v>839</v>
      </c>
      <c r="K2001" s="50" t="str">
        <f ca="1">LeaveTracker[[#This Row],[Days]]&amp;" "&amp;LeaveTracker[[#This Row],[Type of Leave]]</f>
        <v>1 OTHER</v>
      </c>
      <c r="L2001" s="23">
        <f ca="1">NETWORKDAYS(LeaveTracker[[#This Row],[Start Date]],LeaveTracker[[#This Row],[End Date]],lstHolidays)</f>
        <v>1</v>
      </c>
      <c r="M2001" s="27"/>
    </row>
    <row r="2002" spans="1:13" ht="30" customHeight="1" x14ac:dyDescent="0.3">
      <c r="A2002" s="27">
        <v>470</v>
      </c>
      <c r="B2002" s="31">
        <v>43915</v>
      </c>
      <c r="C2002" s="31">
        <v>43819</v>
      </c>
      <c r="D2002" s="20" t="s">
        <v>518</v>
      </c>
      <c r="E2002" s="66" t="str">
        <f>IF(ISBLANK(LeaveTracker[[#This Row],[Employee Name]]),"-----",VLOOKUP(LeaveTracker[[#This Row],[Employee Name]],'List of Employees'!$B$4:$H$767,7))</f>
        <v>ACCOUNTING</v>
      </c>
      <c r="F2002" s="66" t="str">
        <f>IF(ISBLANK(LeaveTracker[[#This Row],[Employee Name]]),"-----",VLOOKUP(LeaveTracker[[#This Row],[Employee Name]],'List of Employees'!$B$4:$H$767,6))</f>
        <v>PERMANENT</v>
      </c>
      <c r="G2002" s="24">
        <v>43822</v>
      </c>
      <c r="H2002" s="24">
        <v>43822</v>
      </c>
      <c r="I2002" s="20" t="s">
        <v>297</v>
      </c>
      <c r="J2002" s="42" t="s">
        <v>724</v>
      </c>
      <c r="K2002" s="50" t="str">
        <f ca="1">LeaveTracker[[#This Row],[Days]]&amp;" "&amp;LeaveTracker[[#This Row],[Type of Leave]]</f>
        <v>1 OTHER</v>
      </c>
      <c r="L2002" s="23">
        <f ca="1">NETWORKDAYS(LeaveTracker[[#This Row],[Start Date]],LeaveTracker[[#This Row],[End Date]],lstHolidays)</f>
        <v>1</v>
      </c>
      <c r="M2002" s="27"/>
    </row>
    <row r="2003" spans="1:13" ht="30" customHeight="1" x14ac:dyDescent="0.3">
      <c r="A2003" s="27">
        <v>471</v>
      </c>
      <c r="B2003" s="31">
        <v>43915</v>
      </c>
      <c r="C2003" s="31">
        <v>43894</v>
      </c>
      <c r="D2003" s="19" t="s">
        <v>947</v>
      </c>
      <c r="E2003" s="66" t="str">
        <f>IF(ISBLANK(LeaveTracker[[#This Row],[Employee Name]]),"-----",VLOOKUP(LeaveTracker[[#This Row],[Employee Name]],'List of Employees'!$B$4:$H$767,7))</f>
        <v>ACCOUNTING</v>
      </c>
      <c r="F2003" s="66" t="str">
        <f>IF(ISBLANK(LeaveTracker[[#This Row],[Employee Name]]),"-----",VLOOKUP(LeaveTracker[[#This Row],[Employee Name]],'List of Employees'!$B$4:$H$767,6))</f>
        <v>PERMANENT</v>
      </c>
      <c r="G2003" s="24">
        <v>43888</v>
      </c>
      <c r="H2003" s="24">
        <v>43889</v>
      </c>
      <c r="I2003" s="20" t="s">
        <v>81</v>
      </c>
      <c r="K2003" s="50" t="str">
        <f ca="1">LeaveTracker[[#This Row],[Days]]&amp;" "&amp;LeaveTracker[[#This Row],[Type of Leave]]</f>
        <v>2 SL</v>
      </c>
      <c r="L2003" s="23">
        <f ca="1">NETWORKDAYS(LeaveTracker[[#This Row],[Start Date]],LeaveTracker[[#This Row],[End Date]],lstHolidays)</f>
        <v>2</v>
      </c>
      <c r="M2003" s="27"/>
    </row>
    <row r="2004" spans="1:13" ht="30" customHeight="1" x14ac:dyDescent="0.3">
      <c r="A2004" s="27">
        <v>472</v>
      </c>
      <c r="B2004" s="31">
        <v>43915</v>
      </c>
      <c r="C2004" s="31">
        <v>43872</v>
      </c>
      <c r="D2004" s="20" t="s">
        <v>947</v>
      </c>
      <c r="E2004" s="66" t="str">
        <f>IF(ISBLANK(LeaveTracker[[#This Row],[Employee Name]]),"-----",VLOOKUP(LeaveTracker[[#This Row],[Employee Name]],'List of Employees'!$B$4:$H$767,7))</f>
        <v>ACCOUNTING</v>
      </c>
      <c r="F2004" s="66" t="str">
        <f>IF(ISBLANK(LeaveTracker[[#This Row],[Employee Name]]),"-----",VLOOKUP(LeaveTracker[[#This Row],[Employee Name]],'List of Employees'!$B$4:$H$767,6))</f>
        <v>PERMANENT</v>
      </c>
      <c r="G2004" s="24">
        <v>43871</v>
      </c>
      <c r="H2004" s="24">
        <v>43871</v>
      </c>
      <c r="I2004" s="20" t="s">
        <v>297</v>
      </c>
      <c r="J2004" s="42" t="s">
        <v>724</v>
      </c>
      <c r="K2004" s="50" t="str">
        <f ca="1">LeaveTracker[[#This Row],[Days]]&amp;" "&amp;LeaveTracker[[#This Row],[Type of Leave]]</f>
        <v>1 OTHER</v>
      </c>
      <c r="L2004" s="23">
        <f ca="1">NETWORKDAYS(LeaveTracker[[#This Row],[Start Date]],LeaveTracker[[#This Row],[End Date]],lstHolidays)</f>
        <v>1</v>
      </c>
      <c r="M2004" s="27"/>
    </row>
    <row r="2005" spans="1:13" ht="30" customHeight="1" x14ac:dyDescent="0.3">
      <c r="A2005" s="27">
        <v>473</v>
      </c>
      <c r="B2005" s="31">
        <v>43915</v>
      </c>
      <c r="C2005" s="31">
        <v>43881</v>
      </c>
      <c r="D2005" s="20" t="s">
        <v>947</v>
      </c>
      <c r="E2005" s="66" t="str">
        <f>IF(ISBLANK(LeaveTracker[[#This Row],[Employee Name]]),"-----",VLOOKUP(LeaveTracker[[#This Row],[Employee Name]],'List of Employees'!$B$4:$H$767,7))</f>
        <v>ACCOUNTING</v>
      </c>
      <c r="F2005" s="66" t="str">
        <f>IF(ISBLANK(LeaveTracker[[#This Row],[Employee Name]]),"-----",VLOOKUP(LeaveTracker[[#This Row],[Employee Name]],'List of Employees'!$B$4:$H$767,6))</f>
        <v>PERMANENT</v>
      </c>
      <c r="G2005" s="24">
        <v>43875</v>
      </c>
      <c r="H2005" s="24">
        <v>43875</v>
      </c>
      <c r="I2005" s="20" t="s">
        <v>297</v>
      </c>
      <c r="J2005" s="42" t="s">
        <v>724</v>
      </c>
      <c r="K2005" s="50" t="str">
        <f ca="1">LeaveTracker[[#This Row],[Days]]&amp;" "&amp;LeaveTracker[[#This Row],[Type of Leave]]</f>
        <v>1 OTHER</v>
      </c>
      <c r="L2005" s="23">
        <f ca="1">NETWORKDAYS(LeaveTracker[[#This Row],[Start Date]],LeaveTracker[[#This Row],[End Date]],lstHolidays)</f>
        <v>1</v>
      </c>
      <c r="M2005" s="27"/>
    </row>
    <row r="2006" spans="1:13" ht="30" customHeight="1" x14ac:dyDescent="0.3">
      <c r="A2006" s="27">
        <v>474</v>
      </c>
      <c r="B2006" s="31">
        <v>43915</v>
      </c>
      <c r="C2006" s="31">
        <v>43881</v>
      </c>
      <c r="D2006" s="20" t="s">
        <v>947</v>
      </c>
      <c r="E2006" s="66" t="str">
        <f>IF(ISBLANK(LeaveTracker[[#This Row],[Employee Name]]),"-----",VLOOKUP(LeaveTracker[[#This Row],[Employee Name]],'List of Employees'!$B$4:$H$767,7))</f>
        <v>ACCOUNTING</v>
      </c>
      <c r="F2006" s="66" t="str">
        <f>IF(ISBLANK(LeaveTracker[[#This Row],[Employee Name]]),"-----",VLOOKUP(LeaveTracker[[#This Row],[Employee Name]],'List of Employees'!$B$4:$H$767,6))</f>
        <v>PERMANENT</v>
      </c>
      <c r="G2006" s="24">
        <v>43880</v>
      </c>
      <c r="H2006" s="24">
        <v>43880</v>
      </c>
      <c r="I2006" s="20" t="s">
        <v>297</v>
      </c>
      <c r="J2006" s="42" t="s">
        <v>760</v>
      </c>
      <c r="K2006" s="50" t="str">
        <f ca="1">LeaveTracker[[#This Row],[Days]]&amp;" "&amp;LeaveTracker[[#This Row],[Type of Leave]]</f>
        <v>1 OTHER</v>
      </c>
      <c r="L2006" s="23">
        <f ca="1">NETWORKDAYS(LeaveTracker[[#This Row],[Start Date]],LeaveTracker[[#This Row],[End Date]],lstHolidays)</f>
        <v>1</v>
      </c>
      <c r="M2006" s="27"/>
    </row>
    <row r="2007" spans="1:13" ht="30" customHeight="1" x14ac:dyDescent="0.3">
      <c r="A2007" s="27">
        <v>475</v>
      </c>
      <c r="B2007" s="31">
        <v>43915</v>
      </c>
      <c r="C2007" s="31">
        <v>43851</v>
      </c>
      <c r="D2007" s="20" t="s">
        <v>947</v>
      </c>
      <c r="E2007" s="66" t="str">
        <f>IF(ISBLANK(LeaveTracker[[#This Row],[Employee Name]]),"-----",VLOOKUP(LeaveTracker[[#This Row],[Employee Name]],'List of Employees'!$B$4:$H$767,7))</f>
        <v>ACCOUNTING</v>
      </c>
      <c r="F2007" s="66" t="str">
        <f>IF(ISBLANK(LeaveTracker[[#This Row],[Employee Name]]),"-----",VLOOKUP(LeaveTracker[[#This Row],[Employee Name]],'List of Employees'!$B$4:$H$767,6))</f>
        <v>PERMANENT</v>
      </c>
      <c r="G2007" s="24">
        <v>43845</v>
      </c>
      <c r="H2007" s="24">
        <v>43847</v>
      </c>
      <c r="I2007" s="20" t="s">
        <v>297</v>
      </c>
      <c r="J2007" s="42" t="s">
        <v>839</v>
      </c>
      <c r="K2007" s="50" t="str">
        <f ca="1">LeaveTracker[[#This Row],[Days]]&amp;" "&amp;LeaveTracker[[#This Row],[Type of Leave]]</f>
        <v>3 OTHER</v>
      </c>
      <c r="L2007" s="23">
        <f ca="1">NETWORKDAYS(LeaveTracker[[#This Row],[Start Date]],LeaveTracker[[#This Row],[End Date]],lstHolidays)</f>
        <v>3</v>
      </c>
      <c r="M2007" s="27"/>
    </row>
    <row r="2008" spans="1:13" ht="30" customHeight="1" x14ac:dyDescent="0.3">
      <c r="A2008" s="27">
        <v>476</v>
      </c>
      <c r="B2008" s="31">
        <v>43915</v>
      </c>
      <c r="C2008" s="31">
        <v>43860</v>
      </c>
      <c r="D2008" s="20" t="s">
        <v>947</v>
      </c>
      <c r="E2008" s="66" t="str">
        <f>IF(ISBLANK(LeaveTracker[[#This Row],[Employee Name]]),"-----",VLOOKUP(LeaveTracker[[#This Row],[Employee Name]],'List of Employees'!$B$4:$H$767,7))</f>
        <v>ACCOUNTING</v>
      </c>
      <c r="F2008" s="66" t="str">
        <f>IF(ISBLANK(LeaveTracker[[#This Row],[Employee Name]]),"-----",VLOOKUP(LeaveTracker[[#This Row],[Employee Name]],'List of Employees'!$B$4:$H$767,6))</f>
        <v>PERMANENT</v>
      </c>
      <c r="G2008" s="24">
        <v>43858</v>
      </c>
      <c r="H2008" s="24">
        <v>43859</v>
      </c>
      <c r="I2008" s="20" t="s">
        <v>297</v>
      </c>
      <c r="J2008" s="42" t="s">
        <v>839</v>
      </c>
      <c r="K2008" s="50" t="str">
        <f ca="1">LeaveTracker[[#This Row],[Days]]&amp;" "&amp;LeaveTracker[[#This Row],[Type of Leave]]</f>
        <v>2 OTHER</v>
      </c>
      <c r="L2008" s="23">
        <f ca="1">NETWORKDAYS(LeaveTracker[[#This Row],[Start Date]],LeaveTracker[[#This Row],[End Date]],lstHolidays)</f>
        <v>2</v>
      </c>
      <c r="M2008" s="27"/>
    </row>
    <row r="2009" spans="1:13" ht="30" customHeight="1" x14ac:dyDescent="0.3">
      <c r="A2009" s="27">
        <v>477</v>
      </c>
      <c r="B2009" s="31">
        <v>43915</v>
      </c>
      <c r="C2009" s="31">
        <v>43836</v>
      </c>
      <c r="D2009" s="20" t="s">
        <v>947</v>
      </c>
      <c r="E2009" s="66" t="str">
        <f>IF(ISBLANK(LeaveTracker[[#This Row],[Employee Name]]),"-----",VLOOKUP(LeaveTracker[[#This Row],[Employee Name]],'List of Employees'!$B$4:$H$767,7))</f>
        <v>ACCOUNTING</v>
      </c>
      <c r="F2009" s="66" t="str">
        <f>IF(ISBLANK(LeaveTracker[[#This Row],[Employee Name]]),"-----",VLOOKUP(LeaveTracker[[#This Row],[Employee Name]],'List of Employees'!$B$4:$H$767,6))</f>
        <v>PERMANENT</v>
      </c>
      <c r="G2009" s="24">
        <v>43832</v>
      </c>
      <c r="H2009" s="24">
        <v>43833</v>
      </c>
      <c r="I2009" s="20" t="s">
        <v>81</v>
      </c>
      <c r="K2009" s="50" t="str">
        <f ca="1">LeaveTracker[[#This Row],[Days]]&amp;" "&amp;LeaveTracker[[#This Row],[Type of Leave]]</f>
        <v>2 SL</v>
      </c>
      <c r="L2009" s="23">
        <f ca="1">NETWORKDAYS(LeaveTracker[[#This Row],[Start Date]],LeaveTracker[[#This Row],[End Date]],lstHolidays)</f>
        <v>2</v>
      </c>
      <c r="M2009" s="27"/>
    </row>
    <row r="2010" spans="1:13" ht="30" customHeight="1" x14ac:dyDescent="0.3">
      <c r="A2010" s="27">
        <v>478</v>
      </c>
      <c r="B2010" s="31">
        <v>43915</v>
      </c>
      <c r="C2010" s="31">
        <v>43858</v>
      </c>
      <c r="D2010" s="19" t="s">
        <v>865</v>
      </c>
      <c r="E2010" s="66" t="str">
        <f>IF(ISBLANK(LeaveTracker[[#This Row],[Employee Name]]),"-----",VLOOKUP(LeaveTracker[[#This Row],[Employee Name]],'List of Employees'!$B$4:$H$767,7))</f>
        <v>ACCOUNTING</v>
      </c>
      <c r="F2010" s="66" t="str">
        <f>IF(ISBLANK(LeaveTracker[[#This Row],[Employee Name]]),"-----",VLOOKUP(LeaveTracker[[#This Row],[Employee Name]],'List of Employees'!$B$4:$H$767,6))</f>
        <v>PERMANENT</v>
      </c>
      <c r="G2010" s="24">
        <v>43845</v>
      </c>
      <c r="H2010" s="24">
        <v>43845</v>
      </c>
      <c r="I2010" s="20" t="s">
        <v>297</v>
      </c>
      <c r="J2010" s="42" t="s">
        <v>839</v>
      </c>
      <c r="K2010" s="50" t="str">
        <f ca="1">LeaveTracker[[#This Row],[Days]]&amp;" "&amp;LeaveTracker[[#This Row],[Type of Leave]]</f>
        <v>1 OTHER</v>
      </c>
      <c r="L2010" s="23">
        <f ca="1">NETWORKDAYS(LeaveTracker[[#This Row],[Start Date]],LeaveTracker[[#This Row],[End Date]],lstHolidays)</f>
        <v>1</v>
      </c>
      <c r="M2010" s="27"/>
    </row>
    <row r="2011" spans="1:13" ht="30" customHeight="1" x14ac:dyDescent="0.3">
      <c r="A2011" s="27">
        <v>479</v>
      </c>
      <c r="B2011" s="31">
        <v>43915</v>
      </c>
      <c r="C2011" s="31">
        <v>43858</v>
      </c>
      <c r="D2011" s="20" t="s">
        <v>865</v>
      </c>
      <c r="E2011" s="66" t="str">
        <f>IF(ISBLANK(LeaveTracker[[#This Row],[Employee Name]]),"-----",VLOOKUP(LeaveTracker[[#This Row],[Employee Name]],'List of Employees'!$B$4:$H$767,7))</f>
        <v>ACCOUNTING</v>
      </c>
      <c r="F2011" s="66" t="str">
        <f>IF(ISBLANK(LeaveTracker[[#This Row],[Employee Name]]),"-----",VLOOKUP(LeaveTracker[[#This Row],[Employee Name]],'List of Employees'!$B$4:$H$767,6))</f>
        <v>PERMANENT</v>
      </c>
      <c r="G2011" s="24">
        <v>43847</v>
      </c>
      <c r="H2011" s="24">
        <v>43847</v>
      </c>
      <c r="I2011" s="20" t="s">
        <v>297</v>
      </c>
      <c r="J2011" s="42" t="s">
        <v>839</v>
      </c>
      <c r="K2011" s="50" t="str">
        <f ca="1">LeaveTracker[[#This Row],[Days]]&amp;" "&amp;LeaveTracker[[#This Row],[Type of Leave]]</f>
        <v>1 OTHER</v>
      </c>
      <c r="L2011" s="23">
        <f ca="1">NETWORKDAYS(LeaveTracker[[#This Row],[Start Date]],LeaveTracker[[#This Row],[End Date]],lstHolidays)</f>
        <v>1</v>
      </c>
      <c r="M2011" s="27"/>
    </row>
    <row r="2012" spans="1:13" ht="30" customHeight="1" x14ac:dyDescent="0.3">
      <c r="A2012" s="27">
        <v>480</v>
      </c>
      <c r="B2012" s="31">
        <v>43915</v>
      </c>
      <c r="C2012" s="31">
        <v>43864</v>
      </c>
      <c r="D2012" s="20" t="s">
        <v>865</v>
      </c>
      <c r="E2012" s="66" t="str">
        <f>IF(ISBLANK(LeaveTracker[[#This Row],[Employee Name]]),"-----",VLOOKUP(LeaveTracker[[#This Row],[Employee Name]],'List of Employees'!$B$4:$H$767,7))</f>
        <v>ACCOUNTING</v>
      </c>
      <c r="F2012" s="66" t="str">
        <f>IF(ISBLANK(LeaveTracker[[#This Row],[Employee Name]]),"-----",VLOOKUP(LeaveTracker[[#This Row],[Employee Name]],'List of Employees'!$B$4:$H$767,6))</f>
        <v>PERMANENT</v>
      </c>
      <c r="G2012" s="24">
        <v>43853</v>
      </c>
      <c r="H2012" s="24">
        <v>43854</v>
      </c>
      <c r="I2012" s="20" t="s">
        <v>297</v>
      </c>
      <c r="J2012" s="42" t="s">
        <v>839</v>
      </c>
      <c r="K2012" s="50" t="str">
        <f ca="1">LeaveTracker[[#This Row],[Days]]&amp;" "&amp;LeaveTracker[[#This Row],[Type of Leave]]</f>
        <v>2 OTHER</v>
      </c>
      <c r="L2012" s="23">
        <f ca="1">NETWORKDAYS(LeaveTracker[[#This Row],[Start Date]],LeaveTracker[[#This Row],[End Date]],lstHolidays)</f>
        <v>2</v>
      </c>
      <c r="M2012" s="27"/>
    </row>
    <row r="2013" spans="1:13" ht="30" customHeight="1" x14ac:dyDescent="0.3">
      <c r="A2013" s="27">
        <v>481</v>
      </c>
      <c r="B2013" s="31">
        <v>43915</v>
      </c>
      <c r="C2013" s="31">
        <v>43875</v>
      </c>
      <c r="D2013" s="20" t="s">
        <v>865</v>
      </c>
      <c r="E2013" s="66" t="str">
        <f>IF(ISBLANK(LeaveTracker[[#This Row],[Employee Name]]),"-----",VLOOKUP(LeaveTracker[[#This Row],[Employee Name]],'List of Employees'!$B$4:$H$767,7))</f>
        <v>ACCOUNTING</v>
      </c>
      <c r="F2013" s="66" t="str">
        <f>IF(ISBLANK(LeaveTracker[[#This Row],[Employee Name]]),"-----",VLOOKUP(LeaveTracker[[#This Row],[Employee Name]],'List of Employees'!$B$4:$H$767,6))</f>
        <v>PERMANENT</v>
      </c>
      <c r="G2013" s="24">
        <v>43873</v>
      </c>
      <c r="H2013" s="24">
        <v>43873</v>
      </c>
      <c r="I2013" s="20" t="s">
        <v>297</v>
      </c>
      <c r="J2013" s="42" t="s">
        <v>839</v>
      </c>
      <c r="K2013" s="50" t="str">
        <f ca="1">LeaveTracker[[#This Row],[Days]]&amp;" "&amp;LeaveTracker[[#This Row],[Type of Leave]]</f>
        <v>1 OTHER</v>
      </c>
      <c r="L2013" s="23">
        <f ca="1">NETWORKDAYS(LeaveTracker[[#This Row],[Start Date]],LeaveTracker[[#This Row],[End Date]],lstHolidays)</f>
        <v>1</v>
      </c>
      <c r="M2013" s="27"/>
    </row>
    <row r="2014" spans="1:13" ht="30" customHeight="1" x14ac:dyDescent="0.3">
      <c r="A2014" s="27">
        <v>482</v>
      </c>
      <c r="B2014" s="31">
        <v>43915</v>
      </c>
      <c r="C2014" s="31">
        <v>43836</v>
      </c>
      <c r="D2014" s="20" t="s">
        <v>865</v>
      </c>
      <c r="E2014" s="66" t="str">
        <f>IF(ISBLANK(LeaveTracker[[#This Row],[Employee Name]]),"-----",VLOOKUP(LeaveTracker[[#This Row],[Employee Name]],'List of Employees'!$B$4:$H$767,7))</f>
        <v>ACCOUNTING</v>
      </c>
      <c r="F2014" s="66" t="str">
        <f>IF(ISBLANK(LeaveTracker[[#This Row],[Employee Name]]),"-----",VLOOKUP(LeaveTracker[[#This Row],[Employee Name]],'List of Employees'!$B$4:$H$767,6))</f>
        <v>PERMANENT</v>
      </c>
      <c r="G2014" s="24">
        <v>43832</v>
      </c>
      <c r="H2014" s="24">
        <v>43832</v>
      </c>
      <c r="I2014" s="20" t="s">
        <v>81</v>
      </c>
      <c r="K2014" s="50" t="str">
        <f ca="1">LeaveTracker[[#This Row],[Days]]&amp;" "&amp;LeaveTracker[[#This Row],[Type of Leave]]</f>
        <v>1 SL</v>
      </c>
      <c r="L2014" s="23">
        <f ca="1">NETWORKDAYS(LeaveTracker[[#This Row],[Start Date]],LeaveTracker[[#This Row],[End Date]],lstHolidays)</f>
        <v>1</v>
      </c>
      <c r="M2014" s="27"/>
    </row>
    <row r="2015" spans="1:13" ht="30" customHeight="1" x14ac:dyDescent="0.3">
      <c r="A2015" s="27">
        <v>483</v>
      </c>
      <c r="B2015" s="31">
        <v>43915</v>
      </c>
      <c r="C2015" s="31">
        <v>43836</v>
      </c>
      <c r="D2015" s="20" t="s">
        <v>865</v>
      </c>
      <c r="E2015" s="66" t="str">
        <f>IF(ISBLANK(LeaveTracker[[#This Row],[Employee Name]]),"-----",VLOOKUP(LeaveTracker[[#This Row],[Employee Name]],'List of Employees'!$B$4:$H$767,7))</f>
        <v>ACCOUNTING</v>
      </c>
      <c r="F2015" s="66" t="str">
        <f>IF(ISBLANK(LeaveTracker[[#This Row],[Employee Name]]),"-----",VLOOKUP(LeaveTracker[[#This Row],[Employee Name]],'List of Employees'!$B$4:$H$767,6))</f>
        <v>PERMANENT</v>
      </c>
      <c r="G2015" s="24">
        <v>43825</v>
      </c>
      <c r="H2015" s="24">
        <v>43825</v>
      </c>
      <c r="I2015" s="20" t="s">
        <v>81</v>
      </c>
      <c r="K2015" s="50" t="str">
        <f ca="1">LeaveTracker[[#This Row],[Days]]&amp;" "&amp;LeaveTracker[[#This Row],[Type of Leave]]</f>
        <v>1 SL</v>
      </c>
      <c r="L2015" s="23">
        <f ca="1">NETWORKDAYS(LeaveTracker[[#This Row],[Start Date]],LeaveTracker[[#This Row],[End Date]],lstHolidays)</f>
        <v>1</v>
      </c>
      <c r="M2015" s="27"/>
    </row>
    <row r="2016" spans="1:13" ht="30" customHeight="1" x14ac:dyDescent="0.3">
      <c r="A2016" s="27">
        <v>484</v>
      </c>
      <c r="B2016" s="31">
        <v>43915</v>
      </c>
      <c r="C2016" s="31">
        <v>43901</v>
      </c>
      <c r="D2016" s="20" t="s">
        <v>439</v>
      </c>
      <c r="E2016" s="66" t="str">
        <f>IF(ISBLANK(LeaveTracker[[#This Row],[Employee Name]]),"-----",VLOOKUP(LeaveTracker[[#This Row],[Employee Name]],'List of Employees'!$B$4:$H$767,7))</f>
        <v>ACCOUNTING</v>
      </c>
      <c r="F2016" s="66" t="str">
        <f>IF(ISBLANK(LeaveTracker[[#This Row],[Employee Name]]),"-----",VLOOKUP(LeaveTracker[[#This Row],[Employee Name]],'List of Employees'!$B$4:$H$767,6))</f>
        <v>PERMANENT</v>
      </c>
      <c r="G2016" s="24">
        <v>43896</v>
      </c>
      <c r="H2016" s="24">
        <v>43896</v>
      </c>
      <c r="I2016" s="20" t="s">
        <v>81</v>
      </c>
      <c r="K2016" s="50" t="str">
        <f ca="1">LeaveTracker[[#This Row],[Days]]&amp;" "&amp;LeaveTracker[[#This Row],[Type of Leave]]</f>
        <v>1 SL</v>
      </c>
      <c r="L2016" s="23">
        <f ca="1">NETWORKDAYS(LeaveTracker[[#This Row],[Start Date]],LeaveTracker[[#This Row],[End Date]],lstHolidays)</f>
        <v>1</v>
      </c>
      <c r="M2016" s="27"/>
    </row>
    <row r="2017" spans="1:13" ht="30" customHeight="1" x14ac:dyDescent="0.3">
      <c r="A2017" s="27">
        <v>485</v>
      </c>
      <c r="B2017" s="31">
        <v>43915</v>
      </c>
      <c r="C2017" s="31">
        <v>43881</v>
      </c>
      <c r="D2017" s="20" t="s">
        <v>439</v>
      </c>
      <c r="E2017" s="66" t="str">
        <f>IF(ISBLANK(LeaveTracker[[#This Row],[Employee Name]]),"-----",VLOOKUP(LeaveTracker[[#This Row],[Employee Name]],'List of Employees'!$B$4:$H$767,7))</f>
        <v>ACCOUNTING</v>
      </c>
      <c r="F2017" s="66" t="str">
        <f>IF(ISBLANK(LeaveTracker[[#This Row],[Employee Name]]),"-----",VLOOKUP(LeaveTracker[[#This Row],[Employee Name]],'List of Employees'!$B$4:$H$767,6))</f>
        <v>PERMANENT</v>
      </c>
      <c r="G2017" s="24">
        <v>43889</v>
      </c>
      <c r="H2017" s="24">
        <v>43889</v>
      </c>
      <c r="I2017" s="20" t="s">
        <v>82</v>
      </c>
      <c r="K2017" s="50" t="str">
        <f ca="1">LeaveTracker[[#This Row],[Days]]&amp;" "&amp;LeaveTracker[[#This Row],[Type of Leave]]</f>
        <v>1 VL</v>
      </c>
      <c r="L2017" s="23">
        <f ca="1">NETWORKDAYS(LeaveTracker[[#This Row],[Start Date]],LeaveTracker[[#This Row],[End Date]],lstHolidays)</f>
        <v>1</v>
      </c>
      <c r="M2017" s="27"/>
    </row>
    <row r="2018" spans="1:13" ht="30" customHeight="1" x14ac:dyDescent="0.3">
      <c r="A2018" s="27">
        <v>486</v>
      </c>
      <c r="B2018" s="31">
        <v>43915</v>
      </c>
      <c r="C2018" s="31">
        <v>43852</v>
      </c>
      <c r="D2018" s="20" t="s">
        <v>439</v>
      </c>
      <c r="E2018" s="66" t="str">
        <f>IF(ISBLANK(LeaveTracker[[#This Row],[Employee Name]]),"-----",VLOOKUP(LeaveTracker[[#This Row],[Employee Name]],'List of Employees'!$B$4:$H$767,7))</f>
        <v>ACCOUNTING</v>
      </c>
      <c r="F2018" s="66" t="str">
        <f>IF(ISBLANK(LeaveTracker[[#This Row],[Employee Name]]),"-----",VLOOKUP(LeaveTracker[[#This Row],[Employee Name]],'List of Employees'!$B$4:$H$767,6))</f>
        <v>PERMANENT</v>
      </c>
      <c r="G2018" s="24">
        <v>43845</v>
      </c>
      <c r="H2018" s="24">
        <v>43847</v>
      </c>
      <c r="I2018" s="20" t="s">
        <v>297</v>
      </c>
      <c r="J2018" s="42" t="s">
        <v>839</v>
      </c>
      <c r="K2018" s="50" t="str">
        <f ca="1">LeaveTracker[[#This Row],[Days]]&amp;" "&amp;LeaveTracker[[#This Row],[Type of Leave]]</f>
        <v>3 OTHER</v>
      </c>
      <c r="L2018" s="23">
        <f ca="1">NETWORKDAYS(LeaveTracker[[#This Row],[Start Date]],LeaveTracker[[#This Row],[End Date]],lstHolidays)</f>
        <v>3</v>
      </c>
      <c r="M2018" s="27"/>
    </row>
    <row r="2019" spans="1:13" ht="30" customHeight="1" x14ac:dyDescent="0.3">
      <c r="A2019" s="27">
        <v>487</v>
      </c>
      <c r="B2019" s="31">
        <v>43915</v>
      </c>
      <c r="C2019" s="31">
        <v>43860</v>
      </c>
      <c r="D2019" s="20" t="s">
        <v>439</v>
      </c>
      <c r="E2019" s="66" t="str">
        <f>IF(ISBLANK(LeaveTracker[[#This Row],[Employee Name]]),"-----",VLOOKUP(LeaveTracker[[#This Row],[Employee Name]],'List of Employees'!$B$4:$H$767,7))</f>
        <v>ACCOUNTING</v>
      </c>
      <c r="F2019" s="66" t="str">
        <f>IF(ISBLANK(LeaveTracker[[#This Row],[Employee Name]]),"-----",VLOOKUP(LeaveTracker[[#This Row],[Employee Name]],'List of Employees'!$B$4:$H$767,6))</f>
        <v>PERMANENT</v>
      </c>
      <c r="G2019" s="24">
        <v>43854</v>
      </c>
      <c r="H2019" s="24">
        <v>43854</v>
      </c>
      <c r="I2019" s="20" t="s">
        <v>297</v>
      </c>
      <c r="J2019" s="42" t="s">
        <v>839</v>
      </c>
      <c r="K2019" s="50" t="str">
        <f ca="1">LeaveTracker[[#This Row],[Days]]&amp;" "&amp;LeaveTracker[[#This Row],[Type of Leave]]</f>
        <v>1 OTHER</v>
      </c>
      <c r="L2019" s="23">
        <f ca="1">NETWORKDAYS(LeaveTracker[[#This Row],[Start Date]],LeaveTracker[[#This Row],[End Date]],lstHolidays)</f>
        <v>1</v>
      </c>
      <c r="M2019" s="27"/>
    </row>
    <row r="2020" spans="1:13" ht="30" customHeight="1" x14ac:dyDescent="0.3">
      <c r="A2020" s="27">
        <v>488</v>
      </c>
      <c r="B2020" s="31">
        <v>43915</v>
      </c>
      <c r="C2020" s="31">
        <v>43865</v>
      </c>
      <c r="D2020" s="20" t="s">
        <v>439</v>
      </c>
      <c r="E2020" s="66" t="str">
        <f>IF(ISBLANK(LeaveTracker[[#This Row],[Employee Name]]),"-----",VLOOKUP(LeaveTracker[[#This Row],[Employee Name]],'List of Employees'!$B$4:$H$767,7))</f>
        <v>ACCOUNTING</v>
      </c>
      <c r="F2020" s="66" t="str">
        <f>IF(ISBLANK(LeaveTracker[[#This Row],[Employee Name]]),"-----",VLOOKUP(LeaveTracker[[#This Row],[Employee Name]],'List of Employees'!$B$4:$H$767,6))</f>
        <v>PERMANENT</v>
      </c>
      <c r="G2020" s="24">
        <v>43864</v>
      </c>
      <c r="H2020" s="24">
        <v>43864</v>
      </c>
      <c r="I2020" s="20" t="s">
        <v>297</v>
      </c>
      <c r="K2020" s="50" t="str">
        <f ca="1">LeaveTracker[[#This Row],[Days]]&amp;" "&amp;LeaveTracker[[#This Row],[Type of Leave]]</f>
        <v>1 OTHER</v>
      </c>
      <c r="L2020" s="23">
        <f ca="1">NETWORKDAYS(LeaveTracker[[#This Row],[Start Date]],LeaveTracker[[#This Row],[End Date]],lstHolidays)</f>
        <v>1</v>
      </c>
      <c r="M2020" s="27"/>
    </row>
    <row r="2021" spans="1:13" ht="30" customHeight="1" x14ac:dyDescent="0.3">
      <c r="A2021" s="27">
        <v>489</v>
      </c>
      <c r="B2021" s="31">
        <v>43915</v>
      </c>
      <c r="C2021" s="31">
        <v>43833</v>
      </c>
      <c r="D2021" s="36" t="s">
        <v>439</v>
      </c>
      <c r="E2021" s="66" t="str">
        <f>IF(ISBLANK(LeaveTracker[[#This Row],[Employee Name]]),"-----",VLOOKUP(LeaveTracker[[#This Row],[Employee Name]],'List of Employees'!$B$4:$H$767,7))</f>
        <v>ACCOUNTING</v>
      </c>
      <c r="F2021" s="66" t="str">
        <f>IF(ISBLANK(LeaveTracker[[#This Row],[Employee Name]]),"-----",VLOOKUP(LeaveTracker[[#This Row],[Employee Name]],'List of Employees'!$B$4:$H$767,6))</f>
        <v>PERMANENT</v>
      </c>
      <c r="G2021" s="24">
        <v>43832</v>
      </c>
      <c r="H2021" s="24">
        <v>43832</v>
      </c>
      <c r="I2021" s="20" t="s">
        <v>297</v>
      </c>
      <c r="J2021" s="42" t="s">
        <v>105</v>
      </c>
      <c r="K2021" s="50" t="str">
        <f ca="1">LeaveTracker[[#This Row],[Days]]&amp;" "&amp;LeaveTracker[[#This Row],[Type of Leave]]</f>
        <v>1 OTHER</v>
      </c>
      <c r="L2021" s="23">
        <f ca="1">NETWORKDAYS(LeaveTracker[[#This Row],[Start Date]],LeaveTracker[[#This Row],[End Date]],lstHolidays)</f>
        <v>1</v>
      </c>
      <c r="M2021" s="27"/>
    </row>
    <row r="2022" spans="1:13" ht="30" customHeight="1" x14ac:dyDescent="0.3">
      <c r="A2022" s="27">
        <v>490</v>
      </c>
      <c r="B2022" s="31">
        <v>43915</v>
      </c>
      <c r="C2022" s="31">
        <v>43826</v>
      </c>
      <c r="D2022" s="20" t="s">
        <v>439</v>
      </c>
      <c r="E2022" s="66" t="str">
        <f>IF(ISBLANK(LeaveTracker[[#This Row],[Employee Name]]),"-----",VLOOKUP(LeaveTracker[[#This Row],[Employee Name]],'List of Employees'!$B$4:$H$767,7))</f>
        <v>ACCOUNTING</v>
      </c>
      <c r="F2022" s="66" t="str">
        <f>IF(ISBLANK(LeaveTracker[[#This Row],[Employee Name]]),"-----",VLOOKUP(LeaveTracker[[#This Row],[Employee Name]],'List of Employees'!$B$4:$H$767,6))</f>
        <v>PERMANENT</v>
      </c>
      <c r="G2022" s="24">
        <v>43819</v>
      </c>
      <c r="H2022" s="24">
        <v>43819</v>
      </c>
      <c r="I2022" s="20" t="s">
        <v>81</v>
      </c>
      <c r="K2022" s="50" t="str">
        <f ca="1">LeaveTracker[[#This Row],[Days]]&amp;" "&amp;LeaveTracker[[#This Row],[Type of Leave]]</f>
        <v>1 SL</v>
      </c>
      <c r="L2022" s="23">
        <f ca="1">NETWORKDAYS(LeaveTracker[[#This Row],[Start Date]],LeaveTracker[[#This Row],[End Date]],lstHolidays)</f>
        <v>1</v>
      </c>
      <c r="M2022" s="27"/>
    </row>
    <row r="2023" spans="1:13" ht="30" customHeight="1" x14ac:dyDescent="0.3">
      <c r="A2023" s="27">
        <v>490</v>
      </c>
      <c r="B2023" s="31">
        <v>43915</v>
      </c>
      <c r="C2023" s="31">
        <v>43826</v>
      </c>
      <c r="D2023" s="20" t="s">
        <v>439</v>
      </c>
      <c r="E2023" s="66" t="str">
        <f>IF(ISBLANK(LeaveTracker[[#This Row],[Employee Name]]),"-----",VLOOKUP(LeaveTracker[[#This Row],[Employee Name]],'List of Employees'!$B$4:$H$767,7))</f>
        <v>ACCOUNTING</v>
      </c>
      <c r="F2023" s="66" t="str">
        <f>IF(ISBLANK(LeaveTracker[[#This Row],[Employee Name]]),"-----",VLOOKUP(LeaveTracker[[#This Row],[Employee Name]],'List of Employees'!$B$4:$H$767,6))</f>
        <v>PERMANENT</v>
      </c>
      <c r="G2023" s="21">
        <v>43825</v>
      </c>
      <c r="H2023" s="24">
        <v>43825</v>
      </c>
      <c r="I2023" s="20" t="s">
        <v>81</v>
      </c>
      <c r="K2023" s="50" t="str">
        <f ca="1">LeaveTracker[[#This Row],[Days]]&amp;" "&amp;LeaveTracker[[#This Row],[Type of Leave]]</f>
        <v>1 SL</v>
      </c>
      <c r="L2023" s="23">
        <f ca="1">NETWORKDAYS(LeaveTracker[[#This Row],[Start Date]],LeaveTracker[[#This Row],[End Date]],lstHolidays)</f>
        <v>1</v>
      </c>
      <c r="M2023" s="27"/>
    </row>
    <row r="2024" spans="1:13" ht="30" customHeight="1" x14ac:dyDescent="0.3">
      <c r="A2024" s="27">
        <v>491</v>
      </c>
      <c r="B2024" s="31">
        <v>43915</v>
      </c>
      <c r="C2024" s="31">
        <v>43875</v>
      </c>
      <c r="D2024" s="19" t="s">
        <v>519</v>
      </c>
      <c r="E2024" s="66" t="str">
        <f>IF(ISBLANK(LeaveTracker[[#This Row],[Employee Name]]),"-----",VLOOKUP(LeaveTracker[[#This Row],[Employee Name]],'List of Employees'!$B$4:$H$767,7))</f>
        <v>ACCOUNTING</v>
      </c>
      <c r="F2024" s="66" t="str">
        <f>IF(ISBLANK(LeaveTracker[[#This Row],[Employee Name]]),"-----",VLOOKUP(LeaveTracker[[#This Row],[Employee Name]],'List of Employees'!$B$4:$H$767,6))</f>
        <v>PERMANENT</v>
      </c>
      <c r="G2024" s="21">
        <v>43867</v>
      </c>
      <c r="H2024" s="24">
        <v>43868</v>
      </c>
      <c r="I2024" s="20" t="s">
        <v>297</v>
      </c>
      <c r="J2024" s="42" t="s">
        <v>896</v>
      </c>
      <c r="K2024" s="50" t="str">
        <f ca="1">LeaveTracker[[#This Row],[Days]]&amp;" "&amp;LeaveTracker[[#This Row],[Type of Leave]]</f>
        <v>2 OTHER</v>
      </c>
      <c r="L2024" s="23">
        <f ca="1">NETWORKDAYS(LeaveTracker[[#This Row],[Start Date]],LeaveTracker[[#This Row],[End Date]],lstHolidays)</f>
        <v>2</v>
      </c>
      <c r="M2024" s="27"/>
    </row>
    <row r="2025" spans="1:13" ht="30" customHeight="1" x14ac:dyDescent="0.3">
      <c r="A2025" s="27">
        <v>492</v>
      </c>
      <c r="B2025" s="31">
        <v>43915</v>
      </c>
      <c r="C2025" s="31">
        <v>43857</v>
      </c>
      <c r="D2025" s="19" t="s">
        <v>519</v>
      </c>
      <c r="E2025" s="66" t="str">
        <f>IF(ISBLANK(LeaveTracker[[#This Row],[Employee Name]]),"-----",VLOOKUP(LeaveTracker[[#This Row],[Employee Name]],'List of Employees'!$B$4:$H$767,7))</f>
        <v>ACCOUNTING</v>
      </c>
      <c r="F2025" s="66" t="str">
        <f>IF(ISBLANK(LeaveTracker[[#This Row],[Employee Name]]),"-----",VLOOKUP(LeaveTracker[[#This Row],[Employee Name]],'List of Employees'!$B$4:$H$767,6))</f>
        <v>PERMANENT</v>
      </c>
      <c r="G2025" s="24">
        <v>43845</v>
      </c>
      <c r="H2025" s="24">
        <v>43845</v>
      </c>
      <c r="I2025" s="20" t="s">
        <v>297</v>
      </c>
      <c r="J2025" s="42" t="s">
        <v>896</v>
      </c>
      <c r="K2025" s="50" t="str">
        <f ca="1">LeaveTracker[[#This Row],[Days]]&amp;" "&amp;LeaveTracker[[#This Row],[Type of Leave]]</f>
        <v>1 OTHER</v>
      </c>
      <c r="L2025" s="23">
        <f ca="1">NETWORKDAYS(LeaveTracker[[#This Row],[Start Date]],LeaveTracker[[#This Row],[End Date]],lstHolidays)</f>
        <v>1</v>
      </c>
      <c r="M2025" s="27"/>
    </row>
    <row r="2026" spans="1:13" ht="30" customHeight="1" x14ac:dyDescent="0.3">
      <c r="A2026" s="27">
        <v>493</v>
      </c>
      <c r="B2026" s="31">
        <v>43915</v>
      </c>
      <c r="C2026" s="31">
        <v>43836</v>
      </c>
      <c r="D2026" s="20" t="s">
        <v>519</v>
      </c>
      <c r="E2026" s="66" t="str">
        <f>IF(ISBLANK(LeaveTracker[[#This Row],[Employee Name]]),"-----",VLOOKUP(LeaveTracker[[#This Row],[Employee Name]],'List of Employees'!$B$4:$H$767,7))</f>
        <v>ACCOUNTING</v>
      </c>
      <c r="F2026" s="66" t="str">
        <f>IF(ISBLANK(LeaveTracker[[#This Row],[Employee Name]]),"-----",VLOOKUP(LeaveTracker[[#This Row],[Employee Name]],'List of Employees'!$B$4:$H$767,6))</f>
        <v>PERMANENT</v>
      </c>
      <c r="G2026" s="24">
        <v>43833</v>
      </c>
      <c r="H2026" s="24">
        <v>43833</v>
      </c>
      <c r="I2026" s="20" t="s">
        <v>297</v>
      </c>
      <c r="J2026" s="42" t="s">
        <v>105</v>
      </c>
      <c r="K2026" s="50" t="str">
        <f ca="1">LeaveTracker[[#This Row],[Days]]&amp;" "&amp;LeaveTracker[[#This Row],[Type of Leave]]</f>
        <v>1 OTHER</v>
      </c>
      <c r="L2026" s="23">
        <f ca="1">NETWORKDAYS(LeaveTracker[[#This Row],[Start Date]],LeaveTracker[[#This Row],[End Date]],lstHolidays)</f>
        <v>1</v>
      </c>
      <c r="M2026" s="27"/>
    </row>
    <row r="2027" spans="1:13" ht="30" customHeight="1" x14ac:dyDescent="0.3">
      <c r="A2027" s="27">
        <v>494</v>
      </c>
      <c r="B2027" s="31">
        <v>43915</v>
      </c>
      <c r="C2027" s="31">
        <v>43836</v>
      </c>
      <c r="D2027" s="20" t="s">
        <v>519</v>
      </c>
      <c r="E2027" s="66" t="str">
        <f>IF(ISBLANK(LeaveTracker[[#This Row],[Employee Name]]),"-----",VLOOKUP(LeaveTracker[[#This Row],[Employee Name]],'List of Employees'!$B$4:$H$767,7))</f>
        <v>ACCOUNTING</v>
      </c>
      <c r="F2027" s="66" t="str">
        <f>IF(ISBLANK(LeaveTracker[[#This Row],[Employee Name]]),"-----",VLOOKUP(LeaveTracker[[#This Row],[Employee Name]],'List of Employees'!$B$4:$H$767,6))</f>
        <v>PERMANENT</v>
      </c>
      <c r="G2027" s="24">
        <v>43825</v>
      </c>
      <c r="H2027" s="24">
        <v>43825</v>
      </c>
      <c r="I2027" s="20" t="s">
        <v>81</v>
      </c>
      <c r="K2027" s="50" t="str">
        <f ca="1">LeaveTracker[[#This Row],[Days]]&amp;" "&amp;LeaveTracker[[#This Row],[Type of Leave]]</f>
        <v>1 SL</v>
      </c>
      <c r="L2027" s="23">
        <f ca="1">NETWORKDAYS(LeaveTracker[[#This Row],[Start Date]],LeaveTracker[[#This Row],[End Date]],lstHolidays)</f>
        <v>1</v>
      </c>
      <c r="M2027" s="27"/>
    </row>
    <row r="2028" spans="1:13" ht="30" customHeight="1" x14ac:dyDescent="0.3">
      <c r="A2028" s="27">
        <v>495</v>
      </c>
      <c r="B2028" s="31">
        <v>43915</v>
      </c>
      <c r="C2028" s="31">
        <v>43861</v>
      </c>
      <c r="D2028" s="19" t="s">
        <v>717</v>
      </c>
      <c r="E2028" s="66" t="str">
        <f>IF(ISBLANK(LeaveTracker[[#This Row],[Employee Name]]),"-----",VLOOKUP(LeaveTracker[[#This Row],[Employee Name]],'List of Employees'!$B$4:$H$767,7))</f>
        <v>LCR</v>
      </c>
      <c r="F2028" s="66" t="str">
        <f>IF(ISBLANK(LeaveTracker[[#This Row],[Employee Name]]),"-----",VLOOKUP(LeaveTracker[[#This Row],[Employee Name]],'List of Employees'!$B$4:$H$767,6))</f>
        <v>PERMANENT</v>
      </c>
      <c r="G2028" s="24">
        <v>43867</v>
      </c>
      <c r="H2028" s="21">
        <v>43871</v>
      </c>
      <c r="I2028" s="20" t="s">
        <v>297</v>
      </c>
      <c r="J2028" s="42" t="s">
        <v>839</v>
      </c>
      <c r="K2028" s="50" t="str">
        <f ca="1">LeaveTracker[[#This Row],[Days]]&amp;" "&amp;LeaveTracker[[#This Row],[Type of Leave]]</f>
        <v>3 OTHER</v>
      </c>
      <c r="L2028" s="23">
        <f ca="1">NETWORKDAYS(LeaveTracker[[#This Row],[Start Date]],LeaveTracker[[#This Row],[End Date]],lstHolidays)</f>
        <v>3</v>
      </c>
      <c r="M2028" s="27"/>
    </row>
    <row r="2029" spans="1:13" ht="30" customHeight="1" x14ac:dyDescent="0.3">
      <c r="A2029" s="27">
        <v>496</v>
      </c>
      <c r="B2029" s="31">
        <v>43915</v>
      </c>
      <c r="C2029" s="31">
        <v>43902</v>
      </c>
      <c r="D2029" s="19" t="s">
        <v>540</v>
      </c>
      <c r="E2029" s="66" t="str">
        <f>IF(ISBLANK(LeaveTracker[[#This Row],[Employee Name]]),"-----",VLOOKUP(LeaveTracker[[#This Row],[Employee Name]],'List of Employees'!$B$4:$H$767,7))</f>
        <v>LCR</v>
      </c>
      <c r="F2029" s="66" t="str">
        <f>IF(ISBLANK(LeaveTracker[[#This Row],[Employee Name]]),"-----",VLOOKUP(LeaveTracker[[#This Row],[Employee Name]],'List of Employees'!$B$4:$H$767,6))</f>
        <v>PERMANENT</v>
      </c>
      <c r="G2029" s="24">
        <v>43901</v>
      </c>
      <c r="H2029" s="24">
        <v>43901</v>
      </c>
      <c r="I2029" s="20" t="s">
        <v>81</v>
      </c>
      <c r="K2029" s="50" t="str">
        <f ca="1">LeaveTracker[[#This Row],[Days]]&amp;" "&amp;LeaveTracker[[#This Row],[Type of Leave]]</f>
        <v>1 SL</v>
      </c>
      <c r="L2029" s="23">
        <f ca="1">NETWORKDAYS(LeaveTracker[[#This Row],[Start Date]],LeaveTracker[[#This Row],[End Date]],lstHolidays)</f>
        <v>1</v>
      </c>
      <c r="M2029" s="27"/>
    </row>
    <row r="2030" spans="1:13" ht="30" customHeight="1" x14ac:dyDescent="0.3">
      <c r="A2030" s="27">
        <v>497</v>
      </c>
      <c r="B2030" s="31">
        <v>43915</v>
      </c>
      <c r="C2030" s="31">
        <v>43846</v>
      </c>
      <c r="D2030" s="20" t="s">
        <v>540</v>
      </c>
      <c r="E2030" s="66" t="str">
        <f>IF(ISBLANK(LeaveTracker[[#This Row],[Employee Name]]),"-----",VLOOKUP(LeaveTracker[[#This Row],[Employee Name]],'List of Employees'!$B$4:$H$767,7))</f>
        <v>LCR</v>
      </c>
      <c r="F2030" s="66" t="str">
        <f>IF(ISBLANK(LeaveTracker[[#This Row],[Employee Name]]),"-----",VLOOKUP(LeaveTracker[[#This Row],[Employee Name]],'List of Employees'!$B$4:$H$767,6))</f>
        <v>PERMANENT</v>
      </c>
      <c r="G2030" s="24">
        <v>43845</v>
      </c>
      <c r="H2030" s="24">
        <v>43845</v>
      </c>
      <c r="I2030" s="20" t="s">
        <v>297</v>
      </c>
      <c r="J2030" s="42" t="s">
        <v>839</v>
      </c>
      <c r="K2030" s="50" t="str">
        <f ca="1">LeaveTracker[[#This Row],[Days]]&amp;" "&amp;LeaveTracker[[#This Row],[Type of Leave]]</f>
        <v>1 OTHER</v>
      </c>
      <c r="L2030" s="23">
        <f ca="1">NETWORKDAYS(LeaveTracker[[#This Row],[Start Date]],LeaveTracker[[#This Row],[End Date]],lstHolidays)</f>
        <v>1</v>
      </c>
      <c r="M2030" s="27"/>
    </row>
    <row r="2031" spans="1:13" ht="30" customHeight="1" x14ac:dyDescent="0.3">
      <c r="A2031" s="27">
        <v>498</v>
      </c>
      <c r="B2031" s="31">
        <v>43915</v>
      </c>
      <c r="C2031" s="31">
        <v>43868</v>
      </c>
      <c r="D2031" s="19" t="s">
        <v>952</v>
      </c>
      <c r="E2031" s="66" t="str">
        <f>IF(ISBLANK(LeaveTracker[[#This Row],[Employee Name]]),"-----",VLOOKUP(LeaveTracker[[#This Row],[Employee Name]],'List of Employees'!$B$4:$H$767,7))</f>
        <v>LCR</v>
      </c>
      <c r="F2031" s="66" t="str">
        <f>IF(ISBLANK(LeaveTracker[[#This Row],[Employee Name]]),"-----",VLOOKUP(LeaveTracker[[#This Row],[Employee Name]],'List of Employees'!$B$4:$H$767,6))</f>
        <v>PERMANENT</v>
      </c>
      <c r="G2031" s="24">
        <v>43871</v>
      </c>
      <c r="H2031" s="24">
        <v>43873</v>
      </c>
      <c r="I2031" s="20" t="s">
        <v>297</v>
      </c>
      <c r="J2031" s="42" t="s">
        <v>839</v>
      </c>
      <c r="K2031" s="50" t="str">
        <f ca="1">LeaveTracker[[#This Row],[Days]]&amp;" "&amp;LeaveTracker[[#This Row],[Type of Leave]]</f>
        <v>3 OTHER</v>
      </c>
      <c r="L2031" s="23">
        <f ca="1">NETWORKDAYS(LeaveTracker[[#This Row],[Start Date]],LeaveTracker[[#This Row],[End Date]],lstHolidays)</f>
        <v>3</v>
      </c>
      <c r="M2031" s="27"/>
    </row>
    <row r="2032" spans="1:13" ht="30" customHeight="1" x14ac:dyDescent="0.3">
      <c r="A2032" s="27">
        <v>499</v>
      </c>
      <c r="B2032" s="31">
        <v>43915</v>
      </c>
      <c r="C2032" s="31">
        <v>43879</v>
      </c>
      <c r="D2032" s="19" t="s">
        <v>542</v>
      </c>
      <c r="E2032" s="66" t="str">
        <f>IF(ISBLANK(LeaveTracker[[#This Row],[Employee Name]]),"-----",VLOOKUP(LeaveTracker[[#This Row],[Employee Name]],'List of Employees'!$B$4:$H$767,7))</f>
        <v>LCR</v>
      </c>
      <c r="F2032" s="66" t="str">
        <f>IF(ISBLANK(LeaveTracker[[#This Row],[Employee Name]]),"-----",VLOOKUP(LeaveTracker[[#This Row],[Employee Name]],'List of Employees'!$B$4:$H$767,6))</f>
        <v>PERMANENT</v>
      </c>
      <c r="G2032" s="24">
        <v>43878</v>
      </c>
      <c r="H2032" s="24">
        <v>43878</v>
      </c>
      <c r="I2032" s="20" t="s">
        <v>81</v>
      </c>
      <c r="K2032" s="50" t="str">
        <f ca="1">LeaveTracker[[#This Row],[Days]]&amp;" "&amp;LeaveTracker[[#This Row],[Type of Leave]]</f>
        <v>1 SL</v>
      </c>
      <c r="L2032" s="23">
        <f ca="1">NETWORKDAYS(LeaveTracker[[#This Row],[Start Date]],LeaveTracker[[#This Row],[End Date]],lstHolidays)</f>
        <v>1</v>
      </c>
      <c r="M2032" s="27"/>
    </row>
    <row r="2033" spans="1:13" ht="30" customHeight="1" x14ac:dyDescent="0.3">
      <c r="A2033" s="27">
        <v>500</v>
      </c>
      <c r="B2033" s="31">
        <v>43915</v>
      </c>
      <c r="C2033" s="31">
        <v>43847</v>
      </c>
      <c r="D2033" s="20" t="s">
        <v>542</v>
      </c>
      <c r="E2033" s="66" t="str">
        <f>IF(ISBLANK(LeaveTracker[[#This Row],[Employee Name]]),"-----",VLOOKUP(LeaveTracker[[#This Row],[Employee Name]],'List of Employees'!$B$4:$H$767,7))</f>
        <v>LCR</v>
      </c>
      <c r="F2033" s="66" t="str">
        <f>IF(ISBLANK(LeaveTracker[[#This Row],[Employee Name]]),"-----",VLOOKUP(LeaveTracker[[#This Row],[Employee Name]],'List of Employees'!$B$4:$H$767,6))</f>
        <v>PERMANENT</v>
      </c>
      <c r="G2033" s="24">
        <v>43845</v>
      </c>
      <c r="H2033" s="24">
        <v>43845</v>
      </c>
      <c r="I2033" s="20" t="s">
        <v>297</v>
      </c>
      <c r="J2033" s="42" t="s">
        <v>839</v>
      </c>
      <c r="K2033" s="50" t="str">
        <f ca="1">LeaveTracker[[#This Row],[Days]]&amp;" "&amp;LeaveTracker[[#This Row],[Type of Leave]]</f>
        <v>1 OTHER</v>
      </c>
      <c r="L2033" s="23">
        <f ca="1">NETWORKDAYS(LeaveTracker[[#This Row],[Start Date]],LeaveTracker[[#This Row],[End Date]],lstHolidays)</f>
        <v>1</v>
      </c>
      <c r="M2033" s="27"/>
    </row>
    <row r="2034" spans="1:13" ht="30" customHeight="1" x14ac:dyDescent="0.3">
      <c r="A2034" s="27">
        <v>501</v>
      </c>
      <c r="B2034" s="31">
        <v>43915</v>
      </c>
      <c r="C2034" s="31">
        <v>43847</v>
      </c>
      <c r="D2034" s="20" t="s">
        <v>542</v>
      </c>
      <c r="E2034" s="66" t="str">
        <f>IF(ISBLANK(LeaveTracker[[#This Row],[Employee Name]]),"-----",VLOOKUP(LeaveTracker[[#This Row],[Employee Name]],'List of Employees'!$B$4:$H$767,7))</f>
        <v>LCR</v>
      </c>
      <c r="F2034" s="66" t="str">
        <f>IF(ISBLANK(LeaveTracker[[#This Row],[Employee Name]]),"-----",VLOOKUP(LeaveTracker[[#This Row],[Employee Name]],'List of Employees'!$B$4:$H$767,6))</f>
        <v>PERMANENT</v>
      </c>
      <c r="G2034" s="24">
        <v>43853</v>
      </c>
      <c r="H2034" s="24">
        <v>43854</v>
      </c>
      <c r="I2034" s="20" t="s">
        <v>297</v>
      </c>
      <c r="J2034" s="42" t="s">
        <v>839</v>
      </c>
      <c r="K2034" s="50" t="str">
        <f ca="1">LeaveTracker[[#This Row],[Days]]&amp;" "&amp;LeaveTracker[[#This Row],[Type of Leave]]</f>
        <v>2 OTHER</v>
      </c>
      <c r="L2034" s="23">
        <f ca="1">NETWORKDAYS(LeaveTracker[[#This Row],[Start Date]],LeaveTracker[[#This Row],[End Date]],lstHolidays)</f>
        <v>2</v>
      </c>
      <c r="M2034" s="27"/>
    </row>
    <row r="2035" spans="1:13" ht="30" customHeight="1" x14ac:dyDescent="0.3">
      <c r="A2035" s="27">
        <v>502</v>
      </c>
      <c r="B2035" s="31">
        <v>43915</v>
      </c>
      <c r="C2035" s="31">
        <v>43861</v>
      </c>
      <c r="D2035" s="20" t="s">
        <v>542</v>
      </c>
      <c r="E2035" s="66" t="str">
        <f>IF(ISBLANK(LeaveTracker[[#This Row],[Employee Name]]),"-----",VLOOKUP(LeaveTracker[[#This Row],[Employee Name]],'List of Employees'!$B$4:$H$767,7))</f>
        <v>LCR</v>
      </c>
      <c r="F2035" s="66" t="str">
        <f>IF(ISBLANK(LeaveTracker[[#This Row],[Employee Name]]),"-----",VLOOKUP(LeaveTracker[[#This Row],[Employee Name]],'List of Employees'!$B$4:$H$767,6))</f>
        <v>PERMANENT</v>
      </c>
      <c r="G2035" s="24">
        <v>43866</v>
      </c>
      <c r="H2035" s="24">
        <v>43866</v>
      </c>
      <c r="I2035" s="20" t="s">
        <v>297</v>
      </c>
      <c r="J2035" s="42" t="s">
        <v>839</v>
      </c>
      <c r="K2035" s="50" t="str">
        <f ca="1">LeaveTracker[[#This Row],[Days]]&amp;" "&amp;LeaveTracker[[#This Row],[Type of Leave]]</f>
        <v>1 OTHER</v>
      </c>
      <c r="L2035" s="23">
        <f ca="1">NETWORKDAYS(LeaveTracker[[#This Row],[Start Date]],LeaveTracker[[#This Row],[End Date]],lstHolidays)</f>
        <v>1</v>
      </c>
      <c r="M2035" s="27"/>
    </row>
    <row r="2036" spans="1:13" ht="30" customHeight="1" x14ac:dyDescent="0.3">
      <c r="A2036" s="27">
        <v>503</v>
      </c>
      <c r="B2036" s="31">
        <v>43915</v>
      </c>
      <c r="C2036" s="31">
        <v>43861</v>
      </c>
      <c r="D2036" s="20" t="s">
        <v>542</v>
      </c>
      <c r="E2036" s="66" t="str">
        <f>IF(ISBLANK(LeaveTracker[[#This Row],[Employee Name]]),"-----",VLOOKUP(LeaveTracker[[#This Row],[Employee Name]],'List of Employees'!$B$4:$H$767,7))</f>
        <v>LCR</v>
      </c>
      <c r="F2036" s="66" t="str">
        <f>IF(ISBLANK(LeaveTracker[[#This Row],[Employee Name]]),"-----",VLOOKUP(LeaveTracker[[#This Row],[Employee Name]],'List of Employees'!$B$4:$H$767,6))</f>
        <v>PERMANENT</v>
      </c>
      <c r="G2036" s="24">
        <v>43875</v>
      </c>
      <c r="H2036" s="24">
        <v>43875</v>
      </c>
      <c r="I2036" s="20" t="s">
        <v>297</v>
      </c>
      <c r="J2036" s="42" t="s">
        <v>839</v>
      </c>
      <c r="K2036" s="50" t="str">
        <f ca="1">LeaveTracker[[#This Row],[Days]]&amp;" "&amp;LeaveTracker[[#This Row],[Type of Leave]]</f>
        <v>1 OTHER</v>
      </c>
      <c r="L2036" s="23">
        <f ca="1">NETWORKDAYS(LeaveTracker[[#This Row],[Start Date]],LeaveTracker[[#This Row],[End Date]],lstHolidays)</f>
        <v>1</v>
      </c>
      <c r="M2036" s="27"/>
    </row>
    <row r="2037" spans="1:13" ht="30" customHeight="1" x14ac:dyDescent="0.3">
      <c r="A2037" s="27">
        <v>504</v>
      </c>
      <c r="B2037" s="31">
        <v>43915</v>
      </c>
      <c r="C2037" s="31">
        <v>43887</v>
      </c>
      <c r="D2037" s="20" t="s">
        <v>354</v>
      </c>
      <c r="E2037" s="66" t="str">
        <f>IF(ISBLANK(LeaveTracker[[#This Row],[Employee Name]]),"-----",VLOOKUP(LeaveTracker[[#This Row],[Employee Name]],'List of Employees'!$B$4:$H$767,7))</f>
        <v>LCR</v>
      </c>
      <c r="F2037" s="66" t="str">
        <f>IF(ISBLANK(LeaveTracker[[#This Row],[Employee Name]]),"-----",VLOOKUP(LeaveTracker[[#This Row],[Employee Name]],'List of Employees'!$B$4:$H$767,6))</f>
        <v>PERMANENT</v>
      </c>
      <c r="G2037" s="24">
        <v>43882</v>
      </c>
      <c r="H2037" s="24">
        <v>43882</v>
      </c>
      <c r="I2037" s="20" t="s">
        <v>81</v>
      </c>
      <c r="K2037" s="50" t="str">
        <f ca="1">LeaveTracker[[#This Row],[Days]]&amp;" "&amp;LeaveTracker[[#This Row],[Type of Leave]]</f>
        <v>1 SL</v>
      </c>
      <c r="L2037" s="23">
        <f ca="1">NETWORKDAYS(LeaveTracker[[#This Row],[Start Date]],LeaveTracker[[#This Row],[End Date]],lstHolidays)</f>
        <v>1</v>
      </c>
      <c r="M2037" s="27"/>
    </row>
    <row r="2038" spans="1:13" ht="30" customHeight="1" x14ac:dyDescent="0.3">
      <c r="A2038" s="27">
        <v>504</v>
      </c>
      <c r="B2038" s="31">
        <v>43915</v>
      </c>
      <c r="C2038" s="31">
        <v>43887</v>
      </c>
      <c r="D2038" s="20" t="s">
        <v>354</v>
      </c>
      <c r="E2038" s="66" t="str">
        <f>IF(ISBLANK(LeaveTracker[[#This Row],[Employee Name]]),"-----",VLOOKUP(LeaveTracker[[#This Row],[Employee Name]],'List of Employees'!$B$4:$H$767,7))</f>
        <v>LCR</v>
      </c>
      <c r="F2038" s="66" t="str">
        <f>IF(ISBLANK(LeaveTracker[[#This Row],[Employee Name]]),"-----",VLOOKUP(LeaveTracker[[#This Row],[Employee Name]],'List of Employees'!$B$4:$H$767,6))</f>
        <v>PERMANENT</v>
      </c>
      <c r="G2038" s="24">
        <v>43885</v>
      </c>
      <c r="H2038" s="24">
        <v>43885</v>
      </c>
      <c r="I2038" s="20" t="s">
        <v>81</v>
      </c>
      <c r="K2038" s="50" t="str">
        <f ca="1">LeaveTracker[[#This Row],[Days]]&amp;" "&amp;LeaveTracker[[#This Row],[Type of Leave]]</f>
        <v>1 SL</v>
      </c>
      <c r="L2038" s="23">
        <f ca="1">NETWORKDAYS(LeaveTracker[[#This Row],[Start Date]],LeaveTracker[[#This Row],[End Date]],lstHolidays)</f>
        <v>1</v>
      </c>
      <c r="M2038" s="27"/>
    </row>
    <row r="2039" spans="1:13" ht="30" customHeight="1" x14ac:dyDescent="0.3">
      <c r="A2039" s="27">
        <v>505</v>
      </c>
      <c r="B2039" s="31">
        <v>43915</v>
      </c>
      <c r="C2039" s="31">
        <v>43880</v>
      </c>
      <c r="D2039" s="20" t="s">
        <v>354</v>
      </c>
      <c r="E2039" s="66" t="str">
        <f>IF(ISBLANK(LeaveTracker[[#This Row],[Employee Name]]),"-----",VLOOKUP(LeaveTracker[[#This Row],[Employee Name]],'List of Employees'!$B$4:$H$767,7))</f>
        <v>LCR</v>
      </c>
      <c r="F2039" s="66" t="str">
        <f>IF(ISBLANK(LeaveTracker[[#This Row],[Employee Name]]),"-----",VLOOKUP(LeaveTracker[[#This Row],[Employee Name]],'List of Employees'!$B$4:$H$767,6))</f>
        <v>PERMANENT</v>
      </c>
      <c r="G2039" s="24">
        <v>43871</v>
      </c>
      <c r="H2039" s="24">
        <v>43871</v>
      </c>
      <c r="I2039" s="20" t="s">
        <v>81</v>
      </c>
      <c r="K2039" s="50" t="str">
        <f ca="1">LeaveTracker[[#This Row],[Days]]&amp;" "&amp;LeaveTracker[[#This Row],[Type of Leave]]</f>
        <v>1 SL</v>
      </c>
      <c r="L2039" s="23">
        <f ca="1">NETWORKDAYS(LeaveTracker[[#This Row],[Start Date]],LeaveTracker[[#This Row],[End Date]],lstHolidays)</f>
        <v>1</v>
      </c>
      <c r="M2039" s="27"/>
    </row>
    <row r="2040" spans="1:13" ht="30" customHeight="1" x14ac:dyDescent="0.3">
      <c r="A2040" s="27">
        <v>505</v>
      </c>
      <c r="B2040" s="31">
        <v>43915</v>
      </c>
      <c r="C2040" s="31">
        <v>43880</v>
      </c>
      <c r="D2040" s="20" t="s">
        <v>354</v>
      </c>
      <c r="E2040" s="66" t="str">
        <f>IF(ISBLANK(LeaveTracker[[#This Row],[Employee Name]]),"-----",VLOOKUP(LeaveTracker[[#This Row],[Employee Name]],'List of Employees'!$B$4:$H$767,7))</f>
        <v>LCR</v>
      </c>
      <c r="F2040" s="66" t="str">
        <f>IF(ISBLANK(LeaveTracker[[#This Row],[Employee Name]]),"-----",VLOOKUP(LeaveTracker[[#This Row],[Employee Name]],'List of Employees'!$B$4:$H$767,6))</f>
        <v>PERMANENT</v>
      </c>
      <c r="G2040" s="24">
        <v>43878</v>
      </c>
      <c r="H2040" s="24">
        <v>43878</v>
      </c>
      <c r="I2040" s="20" t="s">
        <v>81</v>
      </c>
      <c r="K2040" s="50" t="str">
        <f ca="1">LeaveTracker[[#This Row],[Days]]&amp;" "&amp;LeaveTracker[[#This Row],[Type of Leave]]</f>
        <v>1 SL</v>
      </c>
      <c r="L2040" s="23">
        <f ca="1">NETWORKDAYS(LeaveTracker[[#This Row],[Start Date]],LeaveTracker[[#This Row],[End Date]],lstHolidays)</f>
        <v>1</v>
      </c>
      <c r="M2040" s="27"/>
    </row>
    <row r="2041" spans="1:13" ht="30" customHeight="1" x14ac:dyDescent="0.3">
      <c r="A2041" s="27">
        <v>506</v>
      </c>
      <c r="B2041" s="31">
        <v>43915</v>
      </c>
      <c r="C2041" s="31">
        <v>43865</v>
      </c>
      <c r="D2041" s="20" t="s">
        <v>354</v>
      </c>
      <c r="E2041" s="66" t="str">
        <f>IF(ISBLANK(LeaveTracker[[#This Row],[Employee Name]]),"-----",VLOOKUP(LeaveTracker[[#This Row],[Employee Name]],'List of Employees'!$B$4:$H$767,7))</f>
        <v>LCR</v>
      </c>
      <c r="F2041" s="66" t="str">
        <f>IF(ISBLANK(LeaveTracker[[#This Row],[Employee Name]]),"-----",VLOOKUP(LeaveTracker[[#This Row],[Employee Name]],'List of Employees'!$B$4:$H$767,6))</f>
        <v>PERMANENT</v>
      </c>
      <c r="G2041" s="24">
        <v>43864</v>
      </c>
      <c r="H2041" s="24">
        <v>43864</v>
      </c>
      <c r="I2041" s="20" t="s">
        <v>81</v>
      </c>
      <c r="K2041" s="50" t="str">
        <f ca="1">LeaveTracker[[#This Row],[Days]]&amp;" "&amp;LeaveTracker[[#This Row],[Type of Leave]]</f>
        <v>1 SL</v>
      </c>
      <c r="L2041" s="23">
        <f ca="1">NETWORKDAYS(LeaveTracker[[#This Row],[Start Date]],LeaveTracker[[#This Row],[End Date]],lstHolidays)</f>
        <v>1</v>
      </c>
      <c r="M2041" s="27"/>
    </row>
    <row r="2042" spans="1:13" ht="30" customHeight="1" x14ac:dyDescent="0.3">
      <c r="A2042" s="27">
        <v>507</v>
      </c>
      <c r="B2042" s="31">
        <v>43915</v>
      </c>
      <c r="C2042" s="31">
        <v>43858</v>
      </c>
      <c r="D2042" s="20" t="s">
        <v>354</v>
      </c>
      <c r="E2042" s="66" t="str">
        <f>IF(ISBLANK(LeaveTracker[[#This Row],[Employee Name]]),"-----",VLOOKUP(LeaveTracker[[#This Row],[Employee Name]],'List of Employees'!$B$4:$H$767,7))</f>
        <v>LCR</v>
      </c>
      <c r="F2042" s="66" t="str">
        <f>IF(ISBLANK(LeaveTracker[[#This Row],[Employee Name]]),"-----",VLOOKUP(LeaveTracker[[#This Row],[Employee Name]],'List of Employees'!$B$4:$H$767,6))</f>
        <v>PERMANENT</v>
      </c>
      <c r="G2042" s="24">
        <v>43861</v>
      </c>
      <c r="H2042" s="21">
        <v>43861</v>
      </c>
      <c r="I2042" s="20" t="s">
        <v>297</v>
      </c>
      <c r="J2042" s="42" t="s">
        <v>839</v>
      </c>
      <c r="K2042" s="50" t="str">
        <f ca="1">LeaveTracker[[#This Row],[Days]]&amp;" "&amp;LeaveTracker[[#This Row],[Type of Leave]]</f>
        <v>1 OTHER</v>
      </c>
      <c r="L2042" s="23">
        <f ca="1">NETWORKDAYS(LeaveTracker[[#This Row],[Start Date]],LeaveTracker[[#This Row],[End Date]],lstHolidays)</f>
        <v>1</v>
      </c>
      <c r="M2042" s="27"/>
    </row>
    <row r="2043" spans="1:13" ht="30" customHeight="1" x14ac:dyDescent="0.3">
      <c r="A2043" s="27">
        <v>508</v>
      </c>
      <c r="B2043" s="31">
        <v>43915</v>
      </c>
      <c r="C2043" s="31">
        <v>43850</v>
      </c>
      <c r="D2043" s="20" t="s">
        <v>354</v>
      </c>
      <c r="E2043" s="66" t="str">
        <f>IF(ISBLANK(LeaveTracker[[#This Row],[Employee Name]]),"-----",VLOOKUP(LeaveTracker[[#This Row],[Employee Name]],'List of Employees'!$B$4:$H$767,7))</f>
        <v>LCR</v>
      </c>
      <c r="F2043" s="66" t="str">
        <f>IF(ISBLANK(LeaveTracker[[#This Row],[Employee Name]]),"-----",VLOOKUP(LeaveTracker[[#This Row],[Employee Name]],'List of Employees'!$B$4:$H$767,6))</f>
        <v>PERMANENT</v>
      </c>
      <c r="G2043" s="24">
        <v>43845</v>
      </c>
      <c r="H2043" s="24">
        <v>43847</v>
      </c>
      <c r="I2043" s="20" t="s">
        <v>297</v>
      </c>
      <c r="J2043" s="42" t="s">
        <v>839</v>
      </c>
      <c r="K2043" s="50" t="str">
        <f ca="1">LeaveTracker[[#This Row],[Days]]&amp;" "&amp;LeaveTracker[[#This Row],[Type of Leave]]</f>
        <v>3 OTHER</v>
      </c>
      <c r="L2043" s="23">
        <f ca="1">NETWORKDAYS(LeaveTracker[[#This Row],[Start Date]],LeaveTracker[[#This Row],[End Date]],lstHolidays)</f>
        <v>3</v>
      </c>
      <c r="M2043" s="27"/>
    </row>
    <row r="2044" spans="1:13" ht="30" customHeight="1" x14ac:dyDescent="0.3">
      <c r="A2044" s="27">
        <v>509</v>
      </c>
      <c r="B2044" s="31">
        <v>43915</v>
      </c>
      <c r="C2044" s="31">
        <v>43858</v>
      </c>
      <c r="D2044" s="20" t="s">
        <v>354</v>
      </c>
      <c r="E2044" s="66" t="str">
        <f>IF(ISBLANK(LeaveTracker[[#This Row],[Employee Name]]),"-----",VLOOKUP(LeaveTracker[[#This Row],[Employee Name]],'List of Employees'!$B$4:$H$767,7))</f>
        <v>LCR</v>
      </c>
      <c r="F2044" s="66" t="str">
        <f>IF(ISBLANK(LeaveTracker[[#This Row],[Employee Name]]),"-----",VLOOKUP(LeaveTracker[[#This Row],[Employee Name]],'List of Employees'!$B$4:$H$767,6))</f>
        <v>PERMANENT</v>
      </c>
      <c r="G2044" s="24">
        <v>43857</v>
      </c>
      <c r="H2044" s="24">
        <v>43857</v>
      </c>
      <c r="I2044" s="20" t="s">
        <v>297</v>
      </c>
      <c r="J2044" s="42" t="s">
        <v>839</v>
      </c>
      <c r="K2044" s="50" t="str">
        <f ca="1">LeaveTracker[[#This Row],[Days]]&amp;" "&amp;LeaveTracker[[#This Row],[Type of Leave]]</f>
        <v>1 OTHER</v>
      </c>
      <c r="L2044" s="23">
        <f ca="1">NETWORKDAYS(LeaveTracker[[#This Row],[Start Date]],LeaveTracker[[#This Row],[End Date]],lstHolidays)</f>
        <v>1</v>
      </c>
      <c r="M2044" s="27"/>
    </row>
    <row r="2045" spans="1:13" ht="30" customHeight="1" x14ac:dyDescent="0.3">
      <c r="A2045" s="27">
        <v>510</v>
      </c>
      <c r="B2045" s="31">
        <v>43915</v>
      </c>
      <c r="C2045" s="31">
        <v>43864</v>
      </c>
      <c r="D2045" s="19" t="s">
        <v>852</v>
      </c>
      <c r="E2045" s="66" t="str">
        <f>IF(ISBLANK(LeaveTracker[[#This Row],[Employee Name]]),"-----",VLOOKUP(LeaveTracker[[#This Row],[Employee Name]],'List of Employees'!$B$4:$H$767,7))</f>
        <v>LCR</v>
      </c>
      <c r="F2045" s="66" t="str">
        <f>IF(ISBLANK(LeaveTracker[[#This Row],[Employee Name]]),"-----",VLOOKUP(LeaveTracker[[#This Row],[Employee Name]],'List of Employees'!$B$4:$H$767,6))</f>
        <v>PERMANENT</v>
      </c>
      <c r="G2045" s="24">
        <v>43888</v>
      </c>
      <c r="H2045" s="24">
        <v>43889</v>
      </c>
      <c r="I2045" s="20" t="s">
        <v>81</v>
      </c>
      <c r="K2045" s="50" t="str">
        <f ca="1">LeaveTracker[[#This Row],[Days]]&amp;" "&amp;LeaveTracker[[#This Row],[Type of Leave]]</f>
        <v>2 SL</v>
      </c>
      <c r="L2045" s="23">
        <f ca="1">NETWORKDAYS(LeaveTracker[[#This Row],[Start Date]],LeaveTracker[[#This Row],[End Date]],lstHolidays)</f>
        <v>2</v>
      </c>
      <c r="M2045" s="27"/>
    </row>
    <row r="2046" spans="1:13" ht="30" customHeight="1" x14ac:dyDescent="0.3">
      <c r="A2046" s="27">
        <v>511</v>
      </c>
      <c r="B2046" s="31">
        <v>43915</v>
      </c>
      <c r="C2046" s="31">
        <v>43865</v>
      </c>
      <c r="D2046" s="20" t="s">
        <v>852</v>
      </c>
      <c r="E2046" s="66" t="str">
        <f>IF(ISBLANK(LeaveTracker[[#This Row],[Employee Name]]),"-----",VLOOKUP(LeaveTracker[[#This Row],[Employee Name]],'List of Employees'!$B$4:$H$767,7))</f>
        <v>LCR</v>
      </c>
      <c r="F2046" s="66" t="str">
        <f>IF(ISBLANK(LeaveTracker[[#This Row],[Employee Name]]),"-----",VLOOKUP(LeaveTracker[[#This Row],[Employee Name]],'List of Employees'!$B$4:$H$767,6))</f>
        <v>PERMANENT</v>
      </c>
      <c r="G2046" s="24">
        <v>43866</v>
      </c>
      <c r="H2046" s="24">
        <v>43866</v>
      </c>
      <c r="I2046" s="20" t="s">
        <v>297</v>
      </c>
      <c r="J2046" s="42" t="s">
        <v>839</v>
      </c>
      <c r="K2046" s="50" t="str">
        <f ca="1">LeaveTracker[[#This Row],[Days]]&amp;" "&amp;LeaveTracker[[#This Row],[Type of Leave]]</f>
        <v>1 OTHER</v>
      </c>
      <c r="L2046" s="23">
        <f ca="1">NETWORKDAYS(LeaveTracker[[#This Row],[Start Date]],LeaveTracker[[#This Row],[End Date]],lstHolidays)</f>
        <v>1</v>
      </c>
      <c r="M2046" s="27"/>
    </row>
    <row r="2047" spans="1:13" ht="30" customHeight="1" x14ac:dyDescent="0.3">
      <c r="A2047" s="27">
        <v>511</v>
      </c>
      <c r="B2047" s="31">
        <v>43915</v>
      </c>
      <c r="C2047" s="31">
        <v>43865</v>
      </c>
      <c r="D2047" s="20" t="s">
        <v>852</v>
      </c>
      <c r="E2047" s="66" t="str">
        <f>IF(ISBLANK(LeaveTracker[[#This Row],[Employee Name]]),"-----",VLOOKUP(LeaveTracker[[#This Row],[Employee Name]],'List of Employees'!$B$4:$H$767,7))</f>
        <v>LCR</v>
      </c>
      <c r="F2047" s="66" t="str">
        <f>IF(ISBLANK(LeaveTracker[[#This Row],[Employee Name]]),"-----",VLOOKUP(LeaveTracker[[#This Row],[Employee Name]],'List of Employees'!$B$4:$H$767,6))</f>
        <v>PERMANENT</v>
      </c>
      <c r="G2047" s="24">
        <v>43875</v>
      </c>
      <c r="H2047" s="24">
        <v>43875</v>
      </c>
      <c r="I2047" s="20" t="s">
        <v>297</v>
      </c>
      <c r="J2047" s="42" t="s">
        <v>839</v>
      </c>
      <c r="K2047" s="50" t="str">
        <f ca="1">LeaveTracker[[#This Row],[Days]]&amp;" "&amp;LeaveTracker[[#This Row],[Type of Leave]]</f>
        <v>1 OTHER</v>
      </c>
      <c r="L2047" s="23">
        <f ca="1">NETWORKDAYS(LeaveTracker[[#This Row],[Start Date]],LeaveTracker[[#This Row],[End Date]],lstHolidays)</f>
        <v>1</v>
      </c>
      <c r="M2047" s="27"/>
    </row>
    <row r="2048" spans="1:13" ht="30" customHeight="1" x14ac:dyDescent="0.3">
      <c r="A2048" s="27">
        <v>512</v>
      </c>
      <c r="B2048" s="31">
        <v>43915</v>
      </c>
      <c r="C2048" s="31">
        <v>43854</v>
      </c>
      <c r="D2048" s="20" t="s">
        <v>852</v>
      </c>
      <c r="E2048" s="66" t="str">
        <f>IF(ISBLANK(LeaveTracker[[#This Row],[Employee Name]]),"-----",VLOOKUP(LeaveTracker[[#This Row],[Employee Name]],'List of Employees'!$B$4:$H$767,7))</f>
        <v>LCR</v>
      </c>
      <c r="F2048" s="66" t="str">
        <f>IF(ISBLANK(LeaveTracker[[#This Row],[Employee Name]]),"-----",VLOOKUP(LeaveTracker[[#This Row],[Employee Name]],'List of Employees'!$B$4:$H$767,6))</f>
        <v>PERMANENT</v>
      </c>
      <c r="G2048" s="24">
        <v>43857</v>
      </c>
      <c r="H2048" s="24">
        <v>43858</v>
      </c>
      <c r="I2048" s="20" t="s">
        <v>297</v>
      </c>
      <c r="J2048" s="42" t="s">
        <v>839</v>
      </c>
      <c r="K2048" s="50" t="str">
        <f ca="1">LeaveTracker[[#This Row],[Days]]&amp;" "&amp;LeaveTracker[[#This Row],[Type of Leave]]</f>
        <v>2 OTHER</v>
      </c>
      <c r="L2048" s="23">
        <f ca="1">NETWORKDAYS(LeaveTracker[[#This Row],[Start Date]],LeaveTracker[[#This Row],[End Date]],lstHolidays)</f>
        <v>2</v>
      </c>
      <c r="M2048" s="27"/>
    </row>
    <row r="2049" spans="1:13" ht="30" customHeight="1" x14ac:dyDescent="0.3">
      <c r="A2049" s="27">
        <v>513</v>
      </c>
      <c r="B2049" s="31">
        <v>43915</v>
      </c>
      <c r="C2049" s="31">
        <v>43846</v>
      </c>
      <c r="D2049" s="20" t="s">
        <v>852</v>
      </c>
      <c r="E2049" s="66" t="str">
        <f>IF(ISBLANK(LeaveTracker[[#This Row],[Employee Name]]),"-----",VLOOKUP(LeaveTracker[[#This Row],[Employee Name]],'List of Employees'!$B$4:$H$767,7))</f>
        <v>LCR</v>
      </c>
      <c r="F2049" s="66" t="str">
        <f>IF(ISBLANK(LeaveTracker[[#This Row],[Employee Name]]),"-----",VLOOKUP(LeaveTracker[[#This Row],[Employee Name]],'List of Employees'!$B$4:$H$767,6))</f>
        <v>PERMANENT</v>
      </c>
      <c r="G2049" s="24">
        <v>43845</v>
      </c>
      <c r="H2049" s="24">
        <v>43845</v>
      </c>
      <c r="I2049" s="20" t="s">
        <v>297</v>
      </c>
      <c r="J2049" s="42" t="s">
        <v>839</v>
      </c>
      <c r="K2049" s="50" t="str">
        <f ca="1">LeaveTracker[[#This Row],[Days]]&amp;" "&amp;LeaveTracker[[#This Row],[Type of Leave]]</f>
        <v>1 OTHER</v>
      </c>
      <c r="L2049" s="23">
        <f ca="1">NETWORKDAYS(LeaveTracker[[#This Row],[Start Date]],LeaveTracker[[#This Row],[End Date]],lstHolidays)</f>
        <v>1</v>
      </c>
      <c r="M2049" s="27"/>
    </row>
    <row r="2050" spans="1:13" ht="30" customHeight="1" x14ac:dyDescent="0.3">
      <c r="A2050" s="27">
        <v>514</v>
      </c>
      <c r="B2050" s="31">
        <v>43915</v>
      </c>
      <c r="C2050" s="31">
        <v>43857</v>
      </c>
      <c r="D2050" s="19" t="s">
        <v>719</v>
      </c>
      <c r="E2050" s="66" t="str">
        <f>IF(ISBLANK(LeaveTracker[[#This Row],[Employee Name]]),"-----",VLOOKUP(LeaveTracker[[#This Row],[Employee Name]],'List of Employees'!$B$4:$H$767,7))</f>
        <v>LCR</v>
      </c>
      <c r="F2050" s="66" t="str">
        <f>IF(ISBLANK(LeaveTracker[[#This Row],[Employee Name]]),"-----",VLOOKUP(LeaveTracker[[#This Row],[Employee Name]],'List of Employees'!$B$4:$H$767,6))</f>
        <v>PERMANENT</v>
      </c>
      <c r="G2050" s="24">
        <v>43861</v>
      </c>
      <c r="H2050" s="24">
        <v>43861</v>
      </c>
      <c r="I2050" s="20" t="s">
        <v>297</v>
      </c>
      <c r="J2050" s="42" t="s">
        <v>839</v>
      </c>
      <c r="K2050" s="50" t="str">
        <f ca="1">LeaveTracker[[#This Row],[Days]]&amp;" "&amp;LeaveTracker[[#This Row],[Type of Leave]]</f>
        <v>1 OTHER</v>
      </c>
      <c r="L2050" s="23">
        <f ca="1">NETWORKDAYS(LeaveTracker[[#This Row],[Start Date]],LeaveTracker[[#This Row],[End Date]],lstHolidays)</f>
        <v>1</v>
      </c>
      <c r="M2050" s="27"/>
    </row>
    <row r="2051" spans="1:13" ht="30" customHeight="1" x14ac:dyDescent="0.3">
      <c r="A2051" s="27">
        <v>514</v>
      </c>
      <c r="B2051" s="31">
        <v>43915</v>
      </c>
      <c r="C2051" s="31">
        <v>43857</v>
      </c>
      <c r="D2051" s="19" t="s">
        <v>719</v>
      </c>
      <c r="E2051" s="66" t="str">
        <f>IF(ISBLANK(LeaveTracker[[#This Row],[Employee Name]]),"-----",VLOOKUP(LeaveTracker[[#This Row],[Employee Name]],'List of Employees'!$B$4:$H$767,7))</f>
        <v>LCR</v>
      </c>
      <c r="F2051" s="66" t="str">
        <f>IF(ISBLANK(LeaveTracker[[#This Row],[Employee Name]]),"-----",VLOOKUP(LeaveTracker[[#This Row],[Employee Name]],'List of Employees'!$B$4:$H$767,6))</f>
        <v>PERMANENT</v>
      </c>
      <c r="G2051" s="24">
        <v>43864</v>
      </c>
      <c r="H2051" s="24">
        <v>43864</v>
      </c>
      <c r="I2051" s="20" t="s">
        <v>297</v>
      </c>
      <c r="J2051" s="42" t="s">
        <v>839</v>
      </c>
      <c r="K2051" s="50" t="str">
        <f ca="1">LeaveTracker[[#This Row],[Days]]&amp;" "&amp;LeaveTracker[[#This Row],[Type of Leave]]</f>
        <v>1 OTHER</v>
      </c>
      <c r="L2051" s="23">
        <f ca="1">NETWORKDAYS(LeaveTracker[[#This Row],[Start Date]],LeaveTracker[[#This Row],[End Date]],lstHolidays)</f>
        <v>1</v>
      </c>
      <c r="M2051" s="27"/>
    </row>
    <row r="2052" spans="1:13" ht="30" customHeight="1" x14ac:dyDescent="0.3">
      <c r="A2052" s="27">
        <v>515</v>
      </c>
      <c r="B2052" s="31">
        <v>43915</v>
      </c>
      <c r="C2052" s="31">
        <v>43845</v>
      </c>
      <c r="D2052" s="20" t="s">
        <v>719</v>
      </c>
      <c r="E2052" s="66" t="str">
        <f>IF(ISBLANK(LeaveTracker[[#This Row],[Employee Name]]),"-----",VLOOKUP(LeaveTracker[[#This Row],[Employee Name]],'List of Employees'!$B$4:$H$767,7))</f>
        <v>LCR</v>
      </c>
      <c r="F2052" s="66" t="str">
        <f>IF(ISBLANK(LeaveTracker[[#This Row],[Employee Name]]),"-----",VLOOKUP(LeaveTracker[[#This Row],[Employee Name]],'List of Employees'!$B$4:$H$767,6))</f>
        <v>PERMANENT</v>
      </c>
      <c r="G2052" s="24">
        <v>43850</v>
      </c>
      <c r="H2052" s="24">
        <v>43851</v>
      </c>
      <c r="I2052" s="20" t="s">
        <v>297</v>
      </c>
      <c r="J2052" s="42" t="s">
        <v>839</v>
      </c>
      <c r="K2052" s="50" t="str">
        <f ca="1">LeaveTracker[[#This Row],[Days]]&amp;" "&amp;LeaveTracker[[#This Row],[Type of Leave]]</f>
        <v>2 OTHER</v>
      </c>
      <c r="L2052" s="23">
        <f ca="1">NETWORKDAYS(LeaveTracker[[#This Row],[Start Date]],LeaveTracker[[#This Row],[End Date]],lstHolidays)</f>
        <v>2</v>
      </c>
      <c r="M2052" s="27"/>
    </row>
    <row r="2053" spans="1:13" ht="30" customHeight="1" x14ac:dyDescent="0.3">
      <c r="A2053" s="27">
        <v>516</v>
      </c>
      <c r="B2053" s="31">
        <v>43915</v>
      </c>
      <c r="C2053" s="31">
        <v>43852</v>
      </c>
      <c r="D2053" s="20" t="s">
        <v>719</v>
      </c>
      <c r="E2053" s="66" t="str">
        <f>IF(ISBLANK(LeaveTracker[[#This Row],[Employee Name]]),"-----",VLOOKUP(LeaveTracker[[#This Row],[Employee Name]],'List of Employees'!$B$4:$H$767,7))</f>
        <v>LCR</v>
      </c>
      <c r="F2053" s="66" t="str">
        <f>IF(ISBLANK(LeaveTracker[[#This Row],[Employee Name]]),"-----",VLOOKUP(LeaveTracker[[#This Row],[Employee Name]],'List of Employees'!$B$4:$H$767,6))</f>
        <v>PERMANENT</v>
      </c>
      <c r="G2053" s="24">
        <v>43854</v>
      </c>
      <c r="H2053" s="24">
        <v>43854</v>
      </c>
      <c r="I2053" s="20" t="s">
        <v>297</v>
      </c>
      <c r="J2053" s="42" t="s">
        <v>839</v>
      </c>
      <c r="K2053" s="50" t="str">
        <f ca="1">LeaveTracker[[#This Row],[Days]]&amp;" "&amp;LeaveTracker[[#This Row],[Type of Leave]]</f>
        <v>1 OTHER</v>
      </c>
      <c r="L2053" s="23">
        <f ca="1">NETWORKDAYS(LeaveTracker[[#This Row],[Start Date]],LeaveTracker[[#This Row],[End Date]],lstHolidays)</f>
        <v>1</v>
      </c>
      <c r="M2053" s="27"/>
    </row>
    <row r="2054" spans="1:13" ht="30" customHeight="1" x14ac:dyDescent="0.3">
      <c r="A2054" s="27">
        <v>517</v>
      </c>
      <c r="B2054" s="31">
        <v>43915</v>
      </c>
      <c r="C2054" s="31">
        <v>43903</v>
      </c>
      <c r="D2054" s="19" t="s">
        <v>350</v>
      </c>
      <c r="E2054" s="66" t="str">
        <f>IF(ISBLANK(LeaveTracker[[#This Row],[Employee Name]]),"-----",VLOOKUP(LeaveTracker[[#This Row],[Employee Name]],'List of Employees'!$B$4:$H$767,7))</f>
        <v>LCR</v>
      </c>
      <c r="F2054" s="66" t="str">
        <f>IF(ISBLANK(LeaveTracker[[#This Row],[Employee Name]]),"-----",VLOOKUP(LeaveTracker[[#This Row],[Employee Name]],'List of Employees'!$B$4:$H$767,6))</f>
        <v>PERMANENT</v>
      </c>
      <c r="G2054" s="24">
        <v>43902</v>
      </c>
      <c r="H2054" s="24">
        <v>43902</v>
      </c>
      <c r="I2054" s="20" t="s">
        <v>81</v>
      </c>
      <c r="K2054" s="50" t="str">
        <f ca="1">LeaveTracker[[#This Row],[Days]]&amp;" "&amp;LeaveTracker[[#This Row],[Type of Leave]]</f>
        <v>1 SL</v>
      </c>
      <c r="L2054" s="23">
        <f ca="1">NETWORKDAYS(LeaveTracker[[#This Row],[Start Date]],LeaveTracker[[#This Row],[End Date]],lstHolidays)</f>
        <v>1</v>
      </c>
      <c r="M2054" s="27"/>
    </row>
    <row r="2055" spans="1:13" ht="30" customHeight="1" x14ac:dyDescent="0.3">
      <c r="A2055" s="27">
        <v>518</v>
      </c>
      <c r="B2055" s="31">
        <v>43915</v>
      </c>
      <c r="C2055" s="31">
        <v>43888</v>
      </c>
      <c r="D2055" s="20" t="s">
        <v>350</v>
      </c>
      <c r="E2055" s="66" t="str">
        <f>IF(ISBLANK(LeaveTracker[[#This Row],[Employee Name]]),"-----",VLOOKUP(LeaveTracker[[#This Row],[Employee Name]],'List of Employees'!$B$4:$H$767,7))</f>
        <v>LCR</v>
      </c>
      <c r="F2055" s="66" t="str">
        <f>IF(ISBLANK(LeaveTracker[[#This Row],[Employee Name]]),"-----",VLOOKUP(LeaveTracker[[#This Row],[Employee Name]],'List of Employees'!$B$4:$H$767,6))</f>
        <v>PERMANENT</v>
      </c>
      <c r="G2055" s="24">
        <v>43885</v>
      </c>
      <c r="H2055" s="24">
        <v>43885</v>
      </c>
      <c r="I2055" s="20" t="s">
        <v>81</v>
      </c>
      <c r="K2055" s="50" t="str">
        <f ca="1">LeaveTracker[[#This Row],[Days]]&amp;" "&amp;LeaveTracker[[#This Row],[Type of Leave]]</f>
        <v>1 SL</v>
      </c>
      <c r="L2055" s="23">
        <f ca="1">NETWORKDAYS(LeaveTracker[[#This Row],[Start Date]],LeaveTracker[[#This Row],[End Date]],lstHolidays)</f>
        <v>1</v>
      </c>
      <c r="M2055" s="27"/>
    </row>
    <row r="2056" spans="1:13" ht="30" customHeight="1" x14ac:dyDescent="0.3">
      <c r="A2056" s="27">
        <v>518</v>
      </c>
      <c r="B2056" s="31">
        <v>43915</v>
      </c>
      <c r="C2056" s="31">
        <v>43888</v>
      </c>
      <c r="D2056" s="20" t="s">
        <v>350</v>
      </c>
      <c r="E2056" s="66" t="str">
        <f>IF(ISBLANK(LeaveTracker[[#This Row],[Employee Name]]),"-----",VLOOKUP(LeaveTracker[[#This Row],[Employee Name]],'List of Employees'!$B$4:$H$767,7))</f>
        <v>LCR</v>
      </c>
      <c r="F2056" s="66" t="str">
        <f>IF(ISBLANK(LeaveTracker[[#This Row],[Employee Name]]),"-----",VLOOKUP(LeaveTracker[[#This Row],[Employee Name]],'List of Employees'!$B$4:$H$767,6))</f>
        <v>PERMANENT</v>
      </c>
      <c r="G2056" s="24">
        <v>43887</v>
      </c>
      <c r="H2056" s="24">
        <v>43887</v>
      </c>
      <c r="I2056" s="20" t="s">
        <v>81</v>
      </c>
      <c r="K2056" s="50" t="str">
        <f ca="1">LeaveTracker[[#This Row],[Days]]&amp;" "&amp;LeaveTracker[[#This Row],[Type of Leave]]</f>
        <v>1 SL</v>
      </c>
      <c r="L2056" s="23">
        <f ca="1">NETWORKDAYS(LeaveTracker[[#This Row],[Start Date]],LeaveTracker[[#This Row],[End Date]],lstHolidays)</f>
        <v>1</v>
      </c>
      <c r="M2056" s="27"/>
    </row>
    <row r="2057" spans="1:13" ht="30" customHeight="1" x14ac:dyDescent="0.3">
      <c r="A2057" s="27">
        <v>519</v>
      </c>
      <c r="B2057" s="31">
        <v>43915</v>
      </c>
      <c r="C2057" s="31">
        <v>43881</v>
      </c>
      <c r="D2057" s="20" t="s">
        <v>350</v>
      </c>
      <c r="E2057" s="66" t="str">
        <f>IF(ISBLANK(LeaveTracker[[#This Row],[Employee Name]]),"-----",VLOOKUP(LeaveTracker[[#This Row],[Employee Name]],'List of Employees'!$B$4:$H$767,7))</f>
        <v>LCR</v>
      </c>
      <c r="F2057" s="66" t="str">
        <f>IF(ISBLANK(LeaveTracker[[#This Row],[Employee Name]]),"-----",VLOOKUP(LeaveTracker[[#This Row],[Employee Name]],'List of Employees'!$B$4:$H$767,6))</f>
        <v>PERMANENT</v>
      </c>
      <c r="G2057" s="24">
        <v>43880</v>
      </c>
      <c r="H2057" s="24">
        <v>43880</v>
      </c>
      <c r="I2057" s="20" t="s">
        <v>81</v>
      </c>
      <c r="K2057" s="50" t="str">
        <f ca="1">LeaveTracker[[#This Row],[Days]]&amp;" "&amp;LeaveTracker[[#This Row],[Type of Leave]]</f>
        <v>1 SL</v>
      </c>
      <c r="L2057" s="23">
        <f ca="1">NETWORKDAYS(LeaveTracker[[#This Row],[Start Date]],LeaveTracker[[#This Row],[End Date]],lstHolidays)</f>
        <v>1</v>
      </c>
      <c r="M2057" s="27"/>
    </row>
    <row r="2058" spans="1:13" ht="30" customHeight="1" x14ac:dyDescent="0.3">
      <c r="A2058" s="27">
        <v>520</v>
      </c>
      <c r="B2058" s="31">
        <v>43915</v>
      </c>
      <c r="C2058" s="31">
        <v>43865</v>
      </c>
      <c r="D2058" s="20" t="s">
        <v>350</v>
      </c>
      <c r="E2058" s="66" t="str">
        <f>IF(ISBLANK(LeaveTracker[[#This Row],[Employee Name]]),"-----",VLOOKUP(LeaveTracker[[#This Row],[Employee Name]],'List of Employees'!$B$4:$H$767,7))</f>
        <v>LCR</v>
      </c>
      <c r="F2058" s="66" t="str">
        <f>IF(ISBLANK(LeaveTracker[[#This Row],[Employee Name]]),"-----",VLOOKUP(LeaveTracker[[#This Row],[Employee Name]],'List of Employees'!$B$4:$H$767,6))</f>
        <v>PERMANENT</v>
      </c>
      <c r="G2058" s="24">
        <v>43872</v>
      </c>
      <c r="H2058" s="24">
        <v>43872</v>
      </c>
      <c r="I2058" s="20" t="s">
        <v>297</v>
      </c>
      <c r="J2058" s="42" t="s">
        <v>839</v>
      </c>
      <c r="K2058" s="50" t="str">
        <f ca="1">LeaveTracker[[#This Row],[Days]]&amp;" "&amp;LeaveTracker[[#This Row],[Type of Leave]]</f>
        <v>1 OTHER</v>
      </c>
      <c r="L2058" s="23">
        <f ca="1">NETWORKDAYS(LeaveTracker[[#This Row],[Start Date]],LeaveTracker[[#This Row],[End Date]],lstHolidays)</f>
        <v>1</v>
      </c>
      <c r="M2058" s="27"/>
    </row>
    <row r="2059" spans="1:13" ht="30" customHeight="1" x14ac:dyDescent="0.3">
      <c r="A2059" s="27">
        <v>520</v>
      </c>
      <c r="B2059" s="31">
        <v>43915</v>
      </c>
      <c r="C2059" s="31">
        <v>43865</v>
      </c>
      <c r="D2059" s="20" t="s">
        <v>350</v>
      </c>
      <c r="E2059" s="66" t="str">
        <f>IF(ISBLANK(LeaveTracker[[#This Row],[Employee Name]]),"-----",VLOOKUP(LeaveTracker[[#This Row],[Employee Name]],'List of Employees'!$B$4:$H$767,7))</f>
        <v>LCR</v>
      </c>
      <c r="F2059" s="66" t="str">
        <f>IF(ISBLANK(LeaveTracker[[#This Row],[Employee Name]]),"-----",VLOOKUP(LeaveTracker[[#This Row],[Employee Name]],'List of Employees'!$B$4:$H$767,6))</f>
        <v>PERMANENT</v>
      </c>
      <c r="G2059" s="24">
        <v>43875</v>
      </c>
      <c r="H2059" s="24">
        <v>43875</v>
      </c>
      <c r="I2059" s="20" t="s">
        <v>297</v>
      </c>
      <c r="J2059" s="42" t="s">
        <v>839</v>
      </c>
      <c r="K2059" s="50" t="str">
        <f ca="1">LeaveTracker[[#This Row],[Days]]&amp;" "&amp;LeaveTracker[[#This Row],[Type of Leave]]</f>
        <v>1 OTHER</v>
      </c>
      <c r="L2059" s="23">
        <f ca="1">NETWORKDAYS(LeaveTracker[[#This Row],[Start Date]],LeaveTracker[[#This Row],[End Date]],lstHolidays)</f>
        <v>1</v>
      </c>
      <c r="M2059" s="27"/>
    </row>
    <row r="2060" spans="1:13" ht="30" customHeight="1" x14ac:dyDescent="0.3">
      <c r="A2060" s="27">
        <v>521</v>
      </c>
      <c r="B2060" s="31">
        <v>43915</v>
      </c>
      <c r="C2060" s="31">
        <v>43851</v>
      </c>
      <c r="D2060" s="20" t="s">
        <v>350</v>
      </c>
      <c r="E2060" s="66" t="str">
        <f>IF(ISBLANK(LeaveTracker[[#This Row],[Employee Name]]),"-----",VLOOKUP(LeaveTracker[[#This Row],[Employee Name]],'List of Employees'!$B$4:$H$767,7))</f>
        <v>LCR</v>
      </c>
      <c r="F2060" s="66" t="str">
        <f>IF(ISBLANK(LeaveTracker[[#This Row],[Employee Name]]),"-----",VLOOKUP(LeaveTracker[[#This Row],[Employee Name]],'List of Employees'!$B$4:$H$767,6))</f>
        <v>PERMANENT</v>
      </c>
      <c r="G2060" s="24">
        <v>43861</v>
      </c>
      <c r="H2060" s="24">
        <v>43861</v>
      </c>
      <c r="I2060" s="20" t="s">
        <v>297</v>
      </c>
      <c r="J2060" s="42" t="s">
        <v>839</v>
      </c>
      <c r="K2060" s="50" t="str">
        <f ca="1">LeaveTracker[[#This Row],[Days]]&amp;" "&amp;LeaveTracker[[#This Row],[Type of Leave]]</f>
        <v>1 OTHER</v>
      </c>
      <c r="L2060" s="23">
        <f ca="1">NETWORKDAYS(LeaveTracker[[#This Row],[Start Date]],LeaveTracker[[#This Row],[End Date]],lstHolidays)</f>
        <v>1</v>
      </c>
      <c r="M2060" s="27"/>
    </row>
    <row r="2061" spans="1:13" ht="30" customHeight="1" x14ac:dyDescent="0.3">
      <c r="A2061" s="27">
        <v>522</v>
      </c>
      <c r="B2061" s="31">
        <v>43915</v>
      </c>
      <c r="C2061" s="31">
        <v>43850</v>
      </c>
      <c r="D2061" s="20" t="s">
        <v>350</v>
      </c>
      <c r="E2061" s="66" t="str">
        <f>IF(ISBLANK(LeaveTracker[[#This Row],[Employee Name]]),"-----",VLOOKUP(LeaveTracker[[#This Row],[Employee Name]],'List of Employees'!$B$4:$H$767,7))</f>
        <v>LCR</v>
      </c>
      <c r="F2061" s="66" t="str">
        <f>IF(ISBLANK(LeaveTracker[[#This Row],[Employee Name]]),"-----",VLOOKUP(LeaveTracker[[#This Row],[Employee Name]],'List of Employees'!$B$4:$H$767,6))</f>
        <v>PERMANENT</v>
      </c>
      <c r="G2061" s="24">
        <v>43847</v>
      </c>
      <c r="H2061" s="24">
        <v>43847</v>
      </c>
      <c r="I2061" s="20" t="s">
        <v>297</v>
      </c>
      <c r="J2061" s="42" t="s">
        <v>839</v>
      </c>
      <c r="K2061" s="50" t="str">
        <f ca="1">LeaveTracker[[#This Row],[Days]]&amp;" "&amp;LeaveTracker[[#This Row],[Type of Leave]]</f>
        <v>1 OTHER</v>
      </c>
      <c r="L2061" s="23">
        <f ca="1">NETWORKDAYS(LeaveTracker[[#This Row],[Start Date]],LeaveTracker[[#This Row],[End Date]],lstHolidays)</f>
        <v>1</v>
      </c>
      <c r="M2061" s="27"/>
    </row>
    <row r="2062" spans="1:13" ht="30" customHeight="1" x14ac:dyDescent="0.3">
      <c r="A2062" s="27">
        <v>523</v>
      </c>
      <c r="B2062" s="31">
        <v>43915</v>
      </c>
      <c r="C2062" s="31">
        <v>43865</v>
      </c>
      <c r="D2062" s="20" t="s">
        <v>717</v>
      </c>
      <c r="E2062" s="66" t="str">
        <f>IF(ISBLANK(LeaveTracker[[#This Row],[Employee Name]]),"-----",VLOOKUP(LeaveTracker[[#This Row],[Employee Name]],'List of Employees'!$B$4:$H$767,7))</f>
        <v>LCR</v>
      </c>
      <c r="F2062" s="66" t="str">
        <f>IF(ISBLANK(LeaveTracker[[#This Row],[Employee Name]]),"-----",VLOOKUP(LeaveTracker[[#This Row],[Employee Name]],'List of Employees'!$B$4:$H$767,6))</f>
        <v>PERMANENT</v>
      </c>
      <c r="G2062" s="24">
        <v>43875</v>
      </c>
      <c r="H2062" s="24">
        <v>43875</v>
      </c>
      <c r="I2062" s="20" t="s">
        <v>297</v>
      </c>
      <c r="J2062" s="42" t="s">
        <v>839</v>
      </c>
      <c r="K2062" s="50" t="str">
        <f ca="1">LeaveTracker[[#This Row],[Days]]&amp;" "&amp;LeaveTracker[[#This Row],[Type of Leave]]</f>
        <v>1 OTHER</v>
      </c>
      <c r="L2062" s="23">
        <f ca="1">NETWORKDAYS(LeaveTracker[[#This Row],[Start Date]],LeaveTracker[[#This Row],[End Date]],lstHolidays)</f>
        <v>1</v>
      </c>
      <c r="M2062" s="27"/>
    </row>
    <row r="2063" spans="1:13" ht="30" customHeight="1" x14ac:dyDescent="0.3">
      <c r="A2063" s="27">
        <v>524</v>
      </c>
      <c r="B2063" s="31">
        <v>43915</v>
      </c>
      <c r="C2063" s="31">
        <v>43846</v>
      </c>
      <c r="D2063" s="20" t="s">
        <v>717</v>
      </c>
      <c r="E2063" s="66" t="str">
        <f>IF(ISBLANK(LeaveTracker[[#This Row],[Employee Name]]),"-----",VLOOKUP(LeaveTracker[[#This Row],[Employee Name]],'List of Employees'!$B$4:$H$767,7))</f>
        <v>LCR</v>
      </c>
      <c r="F2063" s="66" t="str">
        <f>IF(ISBLANK(LeaveTracker[[#This Row],[Employee Name]]),"-----",VLOOKUP(LeaveTracker[[#This Row],[Employee Name]],'List of Employees'!$B$4:$H$767,6))</f>
        <v>PERMANENT</v>
      </c>
      <c r="G2063" s="24">
        <v>43845</v>
      </c>
      <c r="H2063" s="24">
        <v>43845</v>
      </c>
      <c r="I2063" s="20" t="s">
        <v>297</v>
      </c>
      <c r="J2063" s="42" t="s">
        <v>839</v>
      </c>
      <c r="K2063" s="50" t="str">
        <f ca="1">LeaveTracker[[#This Row],[Days]]&amp;" "&amp;LeaveTracker[[#This Row],[Type of Leave]]</f>
        <v>1 OTHER</v>
      </c>
      <c r="L2063" s="23">
        <f ca="1">NETWORKDAYS(LeaveTracker[[#This Row],[Start Date]],LeaveTracker[[#This Row],[End Date]],lstHolidays)</f>
        <v>1</v>
      </c>
      <c r="M2063" s="27"/>
    </row>
    <row r="2064" spans="1:13" ht="30" customHeight="1" x14ac:dyDescent="0.3">
      <c r="A2064" s="27">
        <v>525</v>
      </c>
      <c r="B2064" s="31">
        <v>43915</v>
      </c>
      <c r="C2064" s="31">
        <v>43889</v>
      </c>
      <c r="D2064" s="19" t="s">
        <v>540</v>
      </c>
      <c r="E2064" s="66" t="str">
        <f>IF(ISBLANK(LeaveTracker[[#This Row],[Employee Name]]),"-----",VLOOKUP(LeaveTracker[[#This Row],[Employee Name]],'List of Employees'!$B$4:$H$767,7))</f>
        <v>LCR</v>
      </c>
      <c r="F2064" s="66" t="str">
        <f>IF(ISBLANK(LeaveTracker[[#This Row],[Employee Name]]),"-----",VLOOKUP(LeaveTracker[[#This Row],[Employee Name]],'List of Employees'!$B$4:$H$767,6))</f>
        <v>PERMANENT</v>
      </c>
      <c r="G2064" s="24">
        <v>43888</v>
      </c>
      <c r="H2064" s="24">
        <v>43888</v>
      </c>
      <c r="I2064" s="20" t="s">
        <v>81</v>
      </c>
      <c r="K2064" s="50" t="str">
        <f ca="1">LeaveTracker[[#This Row],[Days]]&amp;" "&amp;LeaveTracker[[#This Row],[Type of Leave]]</f>
        <v>1 SL</v>
      </c>
      <c r="L2064" s="23">
        <f ca="1">NETWORKDAYS(LeaveTracker[[#This Row],[Start Date]],LeaveTracker[[#This Row],[End Date]],lstHolidays)</f>
        <v>1</v>
      </c>
      <c r="M2064" s="27"/>
    </row>
    <row r="2065" spans="1:13" ht="30" customHeight="1" x14ac:dyDescent="0.3">
      <c r="A2065" s="27">
        <v>526</v>
      </c>
      <c r="B2065" s="31">
        <v>43915</v>
      </c>
      <c r="C2065" s="31">
        <v>43864</v>
      </c>
      <c r="D2065" s="20" t="s">
        <v>540</v>
      </c>
      <c r="E2065" s="66" t="str">
        <f>IF(ISBLANK(LeaveTracker[[#This Row],[Employee Name]]),"-----",VLOOKUP(LeaveTracker[[#This Row],[Employee Name]],'List of Employees'!$B$4:$H$767,7))</f>
        <v>LCR</v>
      </c>
      <c r="F2065" s="66" t="str">
        <f>IF(ISBLANK(LeaveTracker[[#This Row],[Employee Name]]),"-----",VLOOKUP(LeaveTracker[[#This Row],[Employee Name]],'List of Employees'!$B$4:$H$767,6))</f>
        <v>PERMANENT</v>
      </c>
      <c r="G2065" s="24">
        <v>43872</v>
      </c>
      <c r="H2065" s="24">
        <v>43872</v>
      </c>
      <c r="I2065" s="20" t="s">
        <v>297</v>
      </c>
      <c r="J2065" s="42" t="s">
        <v>839</v>
      </c>
      <c r="K2065" s="50" t="str">
        <f ca="1">LeaveTracker[[#This Row],[Days]]&amp;" "&amp;LeaveTracker[[#This Row],[Type of Leave]]</f>
        <v>1 OTHER</v>
      </c>
      <c r="L2065" s="23">
        <f ca="1">NETWORKDAYS(LeaveTracker[[#This Row],[Start Date]],LeaveTracker[[#This Row],[End Date]],lstHolidays)</f>
        <v>1</v>
      </c>
      <c r="M2065" s="27"/>
    </row>
    <row r="2066" spans="1:13" ht="30" customHeight="1" x14ac:dyDescent="0.3">
      <c r="A2066" s="27">
        <v>526</v>
      </c>
      <c r="B2066" s="31">
        <v>43915</v>
      </c>
      <c r="C2066" s="31">
        <v>43864</v>
      </c>
      <c r="D2066" s="20" t="s">
        <v>540</v>
      </c>
      <c r="E2066" s="66" t="str">
        <f>IF(ISBLANK(LeaveTracker[[#This Row],[Employee Name]]),"-----",VLOOKUP(LeaveTracker[[#This Row],[Employee Name]],'List of Employees'!$B$4:$H$767,7))</f>
        <v>LCR</v>
      </c>
      <c r="F2066" s="66" t="str">
        <f>IF(ISBLANK(LeaveTracker[[#This Row],[Employee Name]]),"-----",VLOOKUP(LeaveTracker[[#This Row],[Employee Name]],'List of Employees'!$B$4:$H$767,6))</f>
        <v>PERMANENT</v>
      </c>
      <c r="G2066" s="24">
        <v>43875</v>
      </c>
      <c r="H2066" s="24">
        <v>43875</v>
      </c>
      <c r="I2066" s="20" t="s">
        <v>297</v>
      </c>
      <c r="J2066" s="42" t="s">
        <v>839</v>
      </c>
      <c r="K2066" s="50" t="str">
        <f ca="1">LeaveTracker[[#This Row],[Days]]&amp;" "&amp;LeaveTracker[[#This Row],[Type of Leave]]</f>
        <v>1 OTHER</v>
      </c>
      <c r="L2066" s="23">
        <f ca="1">NETWORKDAYS(LeaveTracker[[#This Row],[Start Date]],LeaveTracker[[#This Row],[End Date]],lstHolidays)</f>
        <v>1</v>
      </c>
      <c r="M2066" s="27"/>
    </row>
    <row r="2067" spans="1:13" ht="30" customHeight="1" x14ac:dyDescent="0.3">
      <c r="A2067" s="27">
        <v>527</v>
      </c>
      <c r="B2067" s="31">
        <v>43915</v>
      </c>
      <c r="C2067" s="31">
        <v>43864</v>
      </c>
      <c r="D2067" s="20" t="s">
        <v>540</v>
      </c>
      <c r="E2067" s="66" t="str">
        <f>IF(ISBLANK(LeaveTracker[[#This Row],[Employee Name]]),"-----",VLOOKUP(LeaveTracker[[#This Row],[Employee Name]],'List of Employees'!$B$4:$H$767,7))</f>
        <v>LCR</v>
      </c>
      <c r="F2067" s="66" t="str">
        <f>IF(ISBLANK(LeaveTracker[[#This Row],[Employee Name]]),"-----",VLOOKUP(LeaveTracker[[#This Row],[Employee Name]],'List of Employees'!$B$4:$H$767,6))</f>
        <v>PERMANENT</v>
      </c>
      <c r="G2067" s="24">
        <v>43860</v>
      </c>
      <c r="H2067" s="24">
        <v>43860</v>
      </c>
      <c r="I2067" s="20" t="s">
        <v>297</v>
      </c>
      <c r="J2067" s="42" t="s">
        <v>839</v>
      </c>
      <c r="K2067" s="50" t="str">
        <f ca="1">LeaveTracker[[#This Row],[Days]]&amp;" "&amp;LeaveTracker[[#This Row],[Type of Leave]]</f>
        <v>1 OTHER</v>
      </c>
      <c r="L2067" s="23">
        <f ca="1">NETWORKDAYS(LeaveTracker[[#This Row],[Start Date]],LeaveTracker[[#This Row],[End Date]],lstHolidays)</f>
        <v>1</v>
      </c>
      <c r="M2067" s="27"/>
    </row>
    <row r="2068" spans="1:13" ht="30" customHeight="1" x14ac:dyDescent="0.3">
      <c r="A2068" s="27">
        <v>528</v>
      </c>
      <c r="B2068" s="31">
        <v>43915</v>
      </c>
      <c r="C2068" s="31">
        <v>43846</v>
      </c>
      <c r="D2068" s="20" t="s">
        <v>540</v>
      </c>
      <c r="E2068" s="66" t="str">
        <f>IF(ISBLANK(LeaveTracker[[#This Row],[Employee Name]]),"-----",VLOOKUP(LeaveTracker[[#This Row],[Employee Name]],'List of Employees'!$B$4:$H$767,7))</f>
        <v>LCR</v>
      </c>
      <c r="F2068" s="66" t="str">
        <f>IF(ISBLANK(LeaveTracker[[#This Row],[Employee Name]]),"-----",VLOOKUP(LeaveTracker[[#This Row],[Employee Name]],'List of Employees'!$B$4:$H$767,6))</f>
        <v>PERMANENT</v>
      </c>
      <c r="G2068" s="24">
        <v>43854</v>
      </c>
      <c r="H2068" s="24">
        <v>43854</v>
      </c>
      <c r="I2068" s="20" t="s">
        <v>297</v>
      </c>
      <c r="J2068" s="42" t="s">
        <v>839</v>
      </c>
      <c r="K2068" s="50" t="str">
        <f ca="1">LeaveTracker[[#This Row],[Days]]&amp;" "&amp;LeaveTracker[[#This Row],[Type of Leave]]</f>
        <v>1 OTHER</v>
      </c>
      <c r="L2068" s="23">
        <f ca="1">NETWORKDAYS(LeaveTracker[[#This Row],[Start Date]],LeaveTracker[[#This Row],[End Date]],lstHolidays)</f>
        <v>1</v>
      </c>
      <c r="M2068" s="27"/>
    </row>
    <row r="2069" spans="1:13" ht="30" customHeight="1" x14ac:dyDescent="0.3">
      <c r="A2069" s="27">
        <v>529</v>
      </c>
      <c r="B2069" s="31">
        <v>43918</v>
      </c>
      <c r="C2069" s="31">
        <v>43872</v>
      </c>
      <c r="D2069" s="20" t="s">
        <v>754</v>
      </c>
      <c r="E2069" s="66" t="str">
        <f>IF(ISBLANK(LeaveTracker[[#This Row],[Employee Name]]),"-----",VLOOKUP(LeaveTracker[[#This Row],[Employee Name]],'List of Employees'!$B$4:$H$767,7))</f>
        <v>ASSESSORS OFFICE</v>
      </c>
      <c r="F2069" s="66" t="str">
        <f>IF(ISBLANK(LeaveTracker[[#This Row],[Employee Name]]),"-----",VLOOKUP(LeaveTracker[[#This Row],[Employee Name]],'List of Employees'!$B$4:$H$767,6))</f>
        <v>PERMANENT</v>
      </c>
      <c r="G2069" s="24">
        <v>43871</v>
      </c>
      <c r="H2069" s="24">
        <v>43871</v>
      </c>
      <c r="I2069" s="20" t="s">
        <v>297</v>
      </c>
      <c r="J2069" s="42" t="s">
        <v>641</v>
      </c>
      <c r="K2069" s="50" t="str">
        <f ca="1">LeaveTracker[[#This Row],[Days]]&amp;" "&amp;LeaveTracker[[#This Row],[Type of Leave]]</f>
        <v>1 OTHER</v>
      </c>
      <c r="L2069" s="23">
        <f ca="1">NETWORKDAYS(LeaveTracker[[#This Row],[Start Date]],LeaveTracker[[#This Row],[End Date]],lstHolidays)</f>
        <v>1</v>
      </c>
      <c r="M2069" s="27"/>
    </row>
    <row r="2070" spans="1:13" ht="30" customHeight="1" x14ac:dyDescent="0.3">
      <c r="A2070" s="27">
        <v>530</v>
      </c>
      <c r="B2070" s="31">
        <v>43918</v>
      </c>
      <c r="D2070" s="20" t="s">
        <v>465</v>
      </c>
      <c r="E2070" s="66" t="str">
        <f>IF(ISBLANK(LeaveTracker[[#This Row],[Employee Name]]),"-----",VLOOKUP(LeaveTracker[[#This Row],[Employee Name]],'List of Employees'!$B$4:$H$767,7))</f>
        <v>ASSESSORS OFFICE</v>
      </c>
      <c r="F2070" s="66" t="str">
        <f>IF(ISBLANK(LeaveTracker[[#This Row],[Employee Name]]),"-----",VLOOKUP(LeaveTracker[[#This Row],[Employee Name]],'List of Employees'!$B$4:$H$767,6))</f>
        <v>PERMANENT</v>
      </c>
      <c r="G2070" s="24">
        <v>43861</v>
      </c>
      <c r="H2070" s="24">
        <v>43861</v>
      </c>
      <c r="I2070" s="20" t="s">
        <v>297</v>
      </c>
      <c r="J2070" s="42" t="s">
        <v>158</v>
      </c>
      <c r="K2070" s="50" t="str">
        <f ca="1">LeaveTracker[[#This Row],[Days]]&amp;" "&amp;LeaveTracker[[#This Row],[Type of Leave]]</f>
        <v>1 OTHER</v>
      </c>
      <c r="L2070" s="23">
        <f ca="1">NETWORKDAYS(LeaveTracker[[#This Row],[Start Date]],LeaveTracker[[#This Row],[End Date]],lstHolidays)</f>
        <v>1</v>
      </c>
      <c r="M2070" s="27"/>
    </row>
    <row r="2071" spans="1:13" ht="30" customHeight="1" x14ac:dyDescent="0.3">
      <c r="A2071" s="27">
        <v>531</v>
      </c>
      <c r="B2071" s="31">
        <v>43918</v>
      </c>
      <c r="D2071" s="20" t="s">
        <v>465</v>
      </c>
      <c r="E2071" s="66" t="str">
        <f>IF(ISBLANK(LeaveTracker[[#This Row],[Employee Name]]),"-----",VLOOKUP(LeaveTracker[[#This Row],[Employee Name]],'List of Employees'!$B$4:$H$767,7))</f>
        <v>ASSESSORS OFFICE</v>
      </c>
      <c r="F2071" s="66" t="str">
        <f>IF(ISBLANK(LeaveTracker[[#This Row],[Employee Name]]),"-----",VLOOKUP(LeaveTracker[[#This Row],[Employee Name]],'List of Employees'!$B$4:$H$767,6))</f>
        <v>PERMANENT</v>
      </c>
      <c r="G2071" s="24">
        <v>43859</v>
      </c>
      <c r="H2071" s="24">
        <v>43859</v>
      </c>
      <c r="I2071" s="20" t="s">
        <v>297</v>
      </c>
      <c r="J2071" s="42" t="s">
        <v>839</v>
      </c>
      <c r="K2071" s="50" t="str">
        <f ca="1">LeaveTracker[[#This Row],[Days]]&amp;" "&amp;LeaveTracker[[#This Row],[Type of Leave]]</f>
        <v>1 OTHER</v>
      </c>
      <c r="L2071" s="23">
        <f ca="1">NETWORKDAYS(LeaveTracker[[#This Row],[Start Date]],LeaveTracker[[#This Row],[End Date]],lstHolidays)</f>
        <v>1</v>
      </c>
      <c r="M2071" s="27"/>
    </row>
    <row r="2072" spans="1:13" ht="30" customHeight="1" x14ac:dyDescent="0.3">
      <c r="A2072" s="27">
        <v>531</v>
      </c>
      <c r="B2072" s="31">
        <v>43918</v>
      </c>
      <c r="D2072" s="20" t="s">
        <v>465</v>
      </c>
      <c r="E2072" s="66" t="str">
        <f>IF(ISBLANK(LeaveTracker[[#This Row],[Employee Name]]),"-----",VLOOKUP(LeaveTracker[[#This Row],[Employee Name]],'List of Employees'!$B$4:$H$767,7))</f>
        <v>ASSESSORS OFFICE</v>
      </c>
      <c r="F2072" s="66" t="str">
        <f>IF(ISBLANK(LeaveTracker[[#This Row],[Employee Name]]),"-----",VLOOKUP(LeaveTracker[[#This Row],[Employee Name]],'List of Employees'!$B$4:$H$767,6))</f>
        <v>PERMANENT</v>
      </c>
      <c r="G2072" s="24">
        <v>43868</v>
      </c>
      <c r="H2072" s="24">
        <v>43868</v>
      </c>
      <c r="I2072" s="20" t="s">
        <v>297</v>
      </c>
      <c r="J2072" s="42" t="s">
        <v>839</v>
      </c>
      <c r="K2072" s="50" t="str">
        <f ca="1">LeaveTracker[[#This Row],[Days]]&amp;" "&amp;LeaveTracker[[#This Row],[Type of Leave]]</f>
        <v>1 OTHER</v>
      </c>
      <c r="L2072" s="23">
        <f ca="1">NETWORKDAYS(LeaveTracker[[#This Row],[Start Date]],LeaveTracker[[#This Row],[End Date]],lstHolidays)</f>
        <v>1</v>
      </c>
      <c r="M2072" s="27"/>
    </row>
    <row r="2073" spans="1:13" ht="30" customHeight="1" x14ac:dyDescent="0.3">
      <c r="A2073" s="27">
        <v>531</v>
      </c>
      <c r="B2073" s="31">
        <v>43918</v>
      </c>
      <c r="C2073" s="24">
        <v>43874</v>
      </c>
      <c r="D2073" s="20" t="s">
        <v>465</v>
      </c>
      <c r="E2073" s="66" t="str">
        <f>IF(ISBLANK(LeaveTracker[[#This Row],[Employee Name]]),"-----",VLOOKUP(LeaveTracker[[#This Row],[Employee Name]],'List of Employees'!$B$4:$H$767,7))</f>
        <v>ASSESSORS OFFICE</v>
      </c>
      <c r="F2073" s="66" t="str">
        <f>IF(ISBLANK(LeaveTracker[[#This Row],[Employee Name]]),"-----",VLOOKUP(LeaveTracker[[#This Row],[Employee Name]],'List of Employees'!$B$4:$H$767,6))</f>
        <v>PERMANENT</v>
      </c>
      <c r="G2073" s="24">
        <v>43874</v>
      </c>
      <c r="H2073" s="24">
        <v>43874</v>
      </c>
      <c r="I2073" s="20" t="s">
        <v>297</v>
      </c>
      <c r="J2073" s="42" t="s">
        <v>839</v>
      </c>
      <c r="K2073" s="50" t="str">
        <f ca="1">LeaveTracker[[#This Row],[Days]]&amp;" "&amp;LeaveTracker[[#This Row],[Type of Leave]]</f>
        <v>1 OTHER</v>
      </c>
      <c r="L2073" s="23">
        <f ca="1">NETWORKDAYS(LeaveTracker[[#This Row],[Start Date]],LeaveTracker[[#This Row],[End Date]],lstHolidays)</f>
        <v>1</v>
      </c>
      <c r="M2073" s="27"/>
    </row>
    <row r="2074" spans="1:13" ht="30" customHeight="1" x14ac:dyDescent="0.3">
      <c r="A2074" s="27">
        <v>532</v>
      </c>
      <c r="B2074" s="31">
        <v>43918</v>
      </c>
      <c r="C2074" s="31">
        <v>43874</v>
      </c>
      <c r="D2074" s="20" t="s">
        <v>654</v>
      </c>
      <c r="E2074" s="66" t="str">
        <f>IF(ISBLANK(LeaveTracker[[#This Row],[Employee Name]]),"-----",VLOOKUP(LeaveTracker[[#This Row],[Employee Name]],'List of Employees'!$B$4:$H$767,7))</f>
        <v>ASSESSORS OFFICE</v>
      </c>
      <c r="F2074" s="66" t="str">
        <f>IF(ISBLANK(LeaveTracker[[#This Row],[Employee Name]]),"-----",VLOOKUP(LeaveTracker[[#This Row],[Employee Name]],'List of Employees'!$B$4:$H$767,6))</f>
        <v>PERMANENT</v>
      </c>
      <c r="G2074" s="24">
        <v>43872</v>
      </c>
      <c r="H2074" s="24">
        <v>43875</v>
      </c>
      <c r="I2074" s="20" t="s">
        <v>297</v>
      </c>
      <c r="J2074" s="42" t="s">
        <v>839</v>
      </c>
      <c r="K2074" s="50" t="str">
        <f ca="1">LeaveTracker[[#This Row],[Days]]&amp;" "&amp;LeaveTracker[[#This Row],[Type of Leave]]</f>
        <v>4 OTHER</v>
      </c>
      <c r="L2074" s="23">
        <f ca="1">NETWORKDAYS(LeaveTracker[[#This Row],[Start Date]],LeaveTracker[[#This Row],[End Date]],lstHolidays)</f>
        <v>4</v>
      </c>
      <c r="M2074" s="27"/>
    </row>
    <row r="2075" spans="1:13" ht="30" customHeight="1" x14ac:dyDescent="0.3">
      <c r="A2075" s="27">
        <v>533</v>
      </c>
      <c r="B2075" s="31">
        <v>43918</v>
      </c>
      <c r="C2075" s="31">
        <v>43874</v>
      </c>
      <c r="D2075" s="20" t="s">
        <v>469</v>
      </c>
      <c r="E2075" s="66" t="str">
        <f>IF(ISBLANK(LeaveTracker[[#This Row],[Employee Name]]),"-----",VLOOKUP(LeaveTracker[[#This Row],[Employee Name]],'List of Employees'!$B$4:$H$767,7))</f>
        <v>ASSESSORS OFFICE</v>
      </c>
      <c r="F2075" s="66" t="str">
        <f>IF(ISBLANK(LeaveTracker[[#This Row],[Employee Name]]),"-----",VLOOKUP(LeaveTracker[[#This Row],[Employee Name]],'List of Employees'!$B$4:$H$767,6))</f>
        <v>PERMANENT</v>
      </c>
      <c r="G2075" s="24">
        <v>43872</v>
      </c>
      <c r="H2075" s="24">
        <v>43873</v>
      </c>
      <c r="I2075" s="20" t="s">
        <v>81</v>
      </c>
      <c r="K2075" s="50" t="str">
        <f ca="1">LeaveTracker[[#This Row],[Days]]&amp;" "&amp;LeaveTracker[[#This Row],[Type of Leave]]</f>
        <v>2 SL</v>
      </c>
      <c r="L2075" s="23">
        <f ca="1">NETWORKDAYS(LeaveTracker[[#This Row],[Start Date]],LeaveTracker[[#This Row],[End Date]],lstHolidays)</f>
        <v>2</v>
      </c>
      <c r="M2075" s="27"/>
    </row>
    <row r="2076" spans="1:13" ht="30" customHeight="1" x14ac:dyDescent="0.3">
      <c r="A2076" s="27">
        <v>534</v>
      </c>
      <c r="B2076" s="31">
        <v>43918</v>
      </c>
      <c r="C2076" s="31">
        <v>43874</v>
      </c>
      <c r="D2076" s="20" t="s">
        <v>469</v>
      </c>
      <c r="E2076" s="66" t="str">
        <f>IF(ISBLANK(LeaveTracker[[#This Row],[Employee Name]]),"-----",VLOOKUP(LeaveTracker[[#This Row],[Employee Name]],'List of Employees'!$B$4:$H$767,7))</f>
        <v>ASSESSORS OFFICE</v>
      </c>
      <c r="F2076" s="66" t="str">
        <f>IF(ISBLANK(LeaveTracker[[#This Row],[Employee Name]]),"-----",VLOOKUP(LeaveTracker[[#This Row],[Employee Name]],'List of Employees'!$B$4:$H$767,6))</f>
        <v>PERMANENT</v>
      </c>
      <c r="G2076" s="24">
        <v>43846</v>
      </c>
      <c r="H2076" s="24">
        <v>43847</v>
      </c>
      <c r="I2076" s="20" t="s">
        <v>297</v>
      </c>
      <c r="J2076" s="42" t="s">
        <v>839</v>
      </c>
      <c r="K2076" s="50" t="str">
        <f ca="1">LeaveTracker[[#This Row],[Days]]&amp;" "&amp;LeaveTracker[[#This Row],[Type of Leave]]</f>
        <v>2 OTHER</v>
      </c>
      <c r="L2076" s="23">
        <f ca="1">NETWORKDAYS(LeaveTracker[[#This Row],[Start Date]],LeaveTracker[[#This Row],[End Date]],lstHolidays)</f>
        <v>2</v>
      </c>
      <c r="M2076" s="27"/>
    </row>
    <row r="2077" spans="1:13" ht="30" customHeight="1" x14ac:dyDescent="0.3">
      <c r="A2077" s="27">
        <v>534</v>
      </c>
      <c r="B2077" s="31">
        <v>43918</v>
      </c>
      <c r="C2077" s="31">
        <v>43874</v>
      </c>
      <c r="D2077" s="20" t="s">
        <v>469</v>
      </c>
      <c r="E2077" s="66" t="str">
        <f>IF(ISBLANK(LeaveTracker[[#This Row],[Employee Name]]),"-----",VLOOKUP(LeaveTracker[[#This Row],[Employee Name]],'List of Employees'!$B$4:$H$767,7))</f>
        <v>ASSESSORS OFFICE</v>
      </c>
      <c r="F2077" s="66" t="str">
        <f>IF(ISBLANK(LeaveTracker[[#This Row],[Employee Name]]),"-----",VLOOKUP(LeaveTracker[[#This Row],[Employee Name]],'List of Employees'!$B$4:$H$767,6))</f>
        <v>PERMANENT</v>
      </c>
      <c r="G2077" s="24">
        <v>43857</v>
      </c>
      <c r="H2077" s="24">
        <v>43859</v>
      </c>
      <c r="I2077" s="20" t="s">
        <v>297</v>
      </c>
      <c r="J2077" s="42" t="s">
        <v>839</v>
      </c>
      <c r="K2077" s="50" t="str">
        <f ca="1">LeaveTracker[[#This Row],[Days]]&amp;" "&amp;LeaveTracker[[#This Row],[Type of Leave]]</f>
        <v>3 OTHER</v>
      </c>
      <c r="L2077" s="23">
        <f ca="1">NETWORKDAYS(LeaveTracker[[#This Row],[Start Date]],LeaveTracker[[#This Row],[End Date]],lstHolidays)</f>
        <v>3</v>
      </c>
      <c r="M2077" s="27"/>
    </row>
    <row r="2078" spans="1:13" ht="30" customHeight="1" x14ac:dyDescent="0.3">
      <c r="A2078" s="27">
        <v>534</v>
      </c>
      <c r="B2078" s="31">
        <v>43918</v>
      </c>
      <c r="C2078" s="31">
        <v>43874</v>
      </c>
      <c r="D2078" s="20" t="s">
        <v>469</v>
      </c>
      <c r="E2078" s="66" t="str">
        <f>IF(ISBLANK(LeaveTracker[[#This Row],[Employee Name]]),"-----",VLOOKUP(LeaveTracker[[#This Row],[Employee Name]],'List of Employees'!$B$4:$H$767,7))</f>
        <v>ASSESSORS OFFICE</v>
      </c>
      <c r="F2078" s="66" t="str">
        <f>IF(ISBLANK(LeaveTracker[[#This Row],[Employee Name]]),"-----",VLOOKUP(LeaveTracker[[#This Row],[Employee Name]],'List of Employees'!$B$4:$H$767,6))</f>
        <v>PERMANENT</v>
      </c>
      <c r="G2078" s="24">
        <v>43871</v>
      </c>
      <c r="H2078" s="24">
        <v>43871</v>
      </c>
      <c r="I2078" s="20" t="s">
        <v>297</v>
      </c>
      <c r="J2078" s="42" t="s">
        <v>839</v>
      </c>
      <c r="K2078" s="50" t="str">
        <f ca="1">LeaveTracker[[#This Row],[Days]]&amp;" "&amp;LeaveTracker[[#This Row],[Type of Leave]]</f>
        <v>1 OTHER</v>
      </c>
      <c r="L2078" s="23">
        <f ca="1">NETWORKDAYS(LeaveTracker[[#This Row],[Start Date]],LeaveTracker[[#This Row],[End Date]],lstHolidays)</f>
        <v>1</v>
      </c>
      <c r="M2078" s="27"/>
    </row>
    <row r="2079" spans="1:13" ht="30" customHeight="1" x14ac:dyDescent="0.3">
      <c r="A2079" s="27">
        <v>535</v>
      </c>
      <c r="B2079" s="31">
        <v>43918</v>
      </c>
      <c r="C2079" s="31">
        <v>43873</v>
      </c>
      <c r="D2079" s="20" t="s">
        <v>652</v>
      </c>
      <c r="E2079" s="66" t="str">
        <f>IF(ISBLANK(LeaveTracker[[#This Row],[Employee Name]]),"-----",VLOOKUP(LeaveTracker[[#This Row],[Employee Name]],'List of Employees'!$B$4:$H$767,7))</f>
        <v>ASSESSORS OFFICE</v>
      </c>
      <c r="F2079" s="66" t="str">
        <f>IF(ISBLANK(LeaveTracker[[#This Row],[Employee Name]]),"-----",VLOOKUP(LeaveTracker[[#This Row],[Employee Name]],'List of Employees'!$B$4:$H$767,6))</f>
        <v>PERMANENT</v>
      </c>
      <c r="G2079" s="24">
        <v>43845</v>
      </c>
      <c r="H2079" s="24">
        <v>43845</v>
      </c>
      <c r="I2079" s="20" t="s">
        <v>297</v>
      </c>
      <c r="J2079" s="42" t="s">
        <v>839</v>
      </c>
      <c r="K2079" s="50" t="str">
        <f ca="1">LeaveTracker[[#This Row],[Days]]&amp;" "&amp;LeaveTracker[[#This Row],[Type of Leave]]</f>
        <v>1 OTHER</v>
      </c>
      <c r="L2079" s="23">
        <f ca="1">NETWORKDAYS(LeaveTracker[[#This Row],[Start Date]],LeaveTracker[[#This Row],[End Date]],lstHolidays)</f>
        <v>1</v>
      </c>
      <c r="M2079" s="27"/>
    </row>
    <row r="2080" spans="1:13" ht="30" customHeight="1" x14ac:dyDescent="0.3">
      <c r="A2080" s="27">
        <v>535</v>
      </c>
      <c r="B2080" s="31">
        <v>43918</v>
      </c>
      <c r="C2080" s="31">
        <v>43873</v>
      </c>
      <c r="D2080" s="20" t="s">
        <v>652</v>
      </c>
      <c r="E2080" s="66" t="str">
        <f>IF(ISBLANK(LeaveTracker[[#This Row],[Employee Name]]),"-----",VLOOKUP(LeaveTracker[[#This Row],[Employee Name]],'List of Employees'!$B$4:$H$767,7))</f>
        <v>ASSESSORS OFFICE</v>
      </c>
      <c r="F2080" s="66" t="str">
        <f>IF(ISBLANK(LeaveTracker[[#This Row],[Employee Name]]),"-----",VLOOKUP(LeaveTracker[[#This Row],[Employee Name]],'List of Employees'!$B$4:$H$767,6))</f>
        <v>PERMANENT</v>
      </c>
      <c r="G2080" s="24">
        <v>43854</v>
      </c>
      <c r="H2080" s="24">
        <v>43854</v>
      </c>
      <c r="I2080" s="20" t="s">
        <v>297</v>
      </c>
      <c r="J2080" s="42" t="s">
        <v>839</v>
      </c>
      <c r="K2080" s="50" t="str">
        <f ca="1">LeaveTracker[[#This Row],[Days]]&amp;" "&amp;LeaveTracker[[#This Row],[Type of Leave]]</f>
        <v>1 OTHER</v>
      </c>
      <c r="L2080" s="23">
        <f ca="1">NETWORKDAYS(LeaveTracker[[#This Row],[Start Date]],LeaveTracker[[#This Row],[End Date]],lstHolidays)</f>
        <v>1</v>
      </c>
      <c r="M2080" s="27"/>
    </row>
    <row r="2081" spans="1:13" ht="30" customHeight="1" x14ac:dyDescent="0.3">
      <c r="A2081" s="27">
        <v>535</v>
      </c>
      <c r="B2081" s="31">
        <v>43918</v>
      </c>
      <c r="C2081" s="31">
        <v>43873</v>
      </c>
      <c r="D2081" s="20" t="s">
        <v>652</v>
      </c>
      <c r="E2081" s="66" t="str">
        <f>IF(ISBLANK(LeaveTracker[[#This Row],[Employee Name]]),"-----",VLOOKUP(LeaveTracker[[#This Row],[Employee Name]],'List of Employees'!$B$4:$H$767,7))</f>
        <v>ASSESSORS OFFICE</v>
      </c>
      <c r="F2081" s="66" t="str">
        <f>IF(ISBLANK(LeaveTracker[[#This Row],[Employee Name]]),"-----",VLOOKUP(LeaveTracker[[#This Row],[Employee Name]],'List of Employees'!$B$4:$H$767,6))</f>
        <v>PERMANENT</v>
      </c>
      <c r="G2081" s="24">
        <v>43864</v>
      </c>
      <c r="H2081" s="24">
        <v>43864</v>
      </c>
      <c r="I2081" s="20" t="s">
        <v>297</v>
      </c>
      <c r="J2081" s="42" t="s">
        <v>839</v>
      </c>
      <c r="K2081" s="50" t="str">
        <f ca="1">LeaveTracker[[#This Row],[Days]]&amp;" "&amp;LeaveTracker[[#This Row],[Type of Leave]]</f>
        <v>1 OTHER</v>
      </c>
      <c r="L2081" s="23">
        <f ca="1">NETWORKDAYS(LeaveTracker[[#This Row],[Start Date]],LeaveTracker[[#This Row],[End Date]],lstHolidays)</f>
        <v>1</v>
      </c>
      <c r="M2081" s="27"/>
    </row>
    <row r="2082" spans="1:13" ht="30" customHeight="1" x14ac:dyDescent="0.3">
      <c r="A2082" s="27">
        <v>535</v>
      </c>
      <c r="B2082" s="31">
        <v>43918</v>
      </c>
      <c r="C2082" s="31">
        <v>43873</v>
      </c>
      <c r="D2082" s="20" t="s">
        <v>652</v>
      </c>
      <c r="E2082" s="66" t="str">
        <f>IF(ISBLANK(LeaveTracker[[#This Row],[Employee Name]]),"-----",VLOOKUP(LeaveTracker[[#This Row],[Employee Name]],'List of Employees'!$B$4:$H$767,7))</f>
        <v>ASSESSORS OFFICE</v>
      </c>
      <c r="F2082" s="66" t="str">
        <f>IF(ISBLANK(LeaveTracker[[#This Row],[Employee Name]]),"-----",VLOOKUP(LeaveTracker[[#This Row],[Employee Name]],'List of Employees'!$B$4:$H$767,6))</f>
        <v>PERMANENT</v>
      </c>
      <c r="G2082" s="24">
        <v>43872</v>
      </c>
      <c r="H2082" s="24">
        <v>43873</v>
      </c>
      <c r="I2082" s="20" t="s">
        <v>297</v>
      </c>
      <c r="J2082" s="42" t="s">
        <v>839</v>
      </c>
      <c r="K2082" s="50" t="str">
        <f ca="1">LeaveTracker[[#This Row],[Days]]&amp;" "&amp;LeaveTracker[[#This Row],[Type of Leave]]</f>
        <v>2 OTHER</v>
      </c>
      <c r="L2082" s="23">
        <f ca="1">NETWORKDAYS(LeaveTracker[[#This Row],[Start Date]],LeaveTracker[[#This Row],[End Date]],lstHolidays)</f>
        <v>2</v>
      </c>
      <c r="M2082" s="27"/>
    </row>
    <row r="2083" spans="1:13" ht="30" customHeight="1" x14ac:dyDescent="0.3">
      <c r="A2083" s="27">
        <v>536</v>
      </c>
      <c r="B2083" s="31">
        <v>43918</v>
      </c>
      <c r="C2083" s="31">
        <v>43873</v>
      </c>
      <c r="D2083" s="20" t="s">
        <v>648</v>
      </c>
      <c r="E2083" s="66" t="str">
        <f>IF(ISBLANK(LeaveTracker[[#This Row],[Employee Name]]),"-----",VLOOKUP(LeaveTracker[[#This Row],[Employee Name]],'List of Employees'!$B$4:$H$767,7))</f>
        <v>ASSESSORS OFFICE</v>
      </c>
      <c r="F2083" s="66" t="str">
        <f>IF(ISBLANK(LeaveTracker[[#This Row],[Employee Name]]),"-----",VLOOKUP(LeaveTracker[[#This Row],[Employee Name]],'List of Employees'!$B$4:$H$767,6))</f>
        <v>PERMANENT</v>
      </c>
      <c r="G2083" s="24">
        <v>43865</v>
      </c>
      <c r="H2083" s="24">
        <v>43865</v>
      </c>
      <c r="I2083" s="20" t="s">
        <v>297</v>
      </c>
      <c r="J2083" s="42" t="s">
        <v>839</v>
      </c>
      <c r="K2083" s="50" t="str">
        <f ca="1">LeaveTracker[[#This Row],[Days]]&amp;" "&amp;LeaveTracker[[#This Row],[Type of Leave]]</f>
        <v>1 OTHER</v>
      </c>
      <c r="L2083" s="23">
        <f ca="1">NETWORKDAYS(LeaveTracker[[#This Row],[Start Date]],LeaveTracker[[#This Row],[End Date]],lstHolidays)</f>
        <v>1</v>
      </c>
      <c r="M2083" s="27"/>
    </row>
    <row r="2084" spans="1:13" ht="30" customHeight="1" x14ac:dyDescent="0.3">
      <c r="A2084" s="27">
        <v>536</v>
      </c>
      <c r="B2084" s="31">
        <v>43918</v>
      </c>
      <c r="C2084" s="31">
        <v>43873</v>
      </c>
      <c r="D2084" s="20" t="s">
        <v>648</v>
      </c>
      <c r="E2084" s="66" t="str">
        <f>IF(ISBLANK(LeaveTracker[[#This Row],[Employee Name]]),"-----",VLOOKUP(LeaveTracker[[#This Row],[Employee Name]],'List of Employees'!$B$4:$H$767,7))</f>
        <v>ASSESSORS OFFICE</v>
      </c>
      <c r="F2084" s="66" t="str">
        <f>IF(ISBLANK(LeaveTracker[[#This Row],[Employee Name]]),"-----",VLOOKUP(LeaveTracker[[#This Row],[Employee Name]],'List of Employees'!$B$4:$H$767,6))</f>
        <v>PERMANENT</v>
      </c>
      <c r="G2084" s="24">
        <v>43868</v>
      </c>
      <c r="H2084" s="24">
        <v>43868</v>
      </c>
      <c r="I2084" s="20" t="s">
        <v>297</v>
      </c>
      <c r="J2084" s="42" t="s">
        <v>839</v>
      </c>
      <c r="K2084" s="50" t="str">
        <f ca="1">LeaveTracker[[#This Row],[Days]]&amp;" "&amp;LeaveTracker[[#This Row],[Type of Leave]]</f>
        <v>1 OTHER</v>
      </c>
      <c r="L2084" s="23">
        <f ca="1">NETWORKDAYS(LeaveTracker[[#This Row],[Start Date]],LeaveTracker[[#This Row],[End Date]],lstHolidays)</f>
        <v>1</v>
      </c>
      <c r="M2084" s="27"/>
    </row>
    <row r="2085" spans="1:13" ht="30" customHeight="1" x14ac:dyDescent="0.3">
      <c r="A2085" s="27">
        <v>536</v>
      </c>
      <c r="B2085" s="31">
        <v>43918</v>
      </c>
      <c r="C2085" s="31">
        <v>43873</v>
      </c>
      <c r="D2085" s="20" t="s">
        <v>648</v>
      </c>
      <c r="E2085" s="66" t="str">
        <f>IF(ISBLANK(LeaveTracker[[#This Row],[Employee Name]]),"-----",VLOOKUP(LeaveTracker[[#This Row],[Employee Name]],'List of Employees'!$B$4:$H$767,7))</f>
        <v>ASSESSORS OFFICE</v>
      </c>
      <c r="F2085" s="66" t="str">
        <f>IF(ISBLANK(LeaveTracker[[#This Row],[Employee Name]]),"-----",VLOOKUP(LeaveTracker[[#This Row],[Employee Name]],'List of Employees'!$B$4:$H$767,6))</f>
        <v>PERMANENT</v>
      </c>
      <c r="G2085" s="24">
        <v>43871</v>
      </c>
      <c r="H2085" s="24">
        <v>43873</v>
      </c>
      <c r="I2085" s="20" t="s">
        <v>297</v>
      </c>
      <c r="J2085" s="42" t="s">
        <v>839</v>
      </c>
      <c r="K2085" s="50" t="str">
        <f ca="1">LeaveTracker[[#This Row],[Days]]&amp;" "&amp;LeaveTracker[[#This Row],[Type of Leave]]</f>
        <v>3 OTHER</v>
      </c>
      <c r="L2085" s="23">
        <f ca="1">NETWORKDAYS(LeaveTracker[[#This Row],[Start Date]],LeaveTracker[[#This Row],[End Date]],lstHolidays)</f>
        <v>3</v>
      </c>
      <c r="M2085" s="27"/>
    </row>
    <row r="2086" spans="1:13" ht="30" customHeight="1" x14ac:dyDescent="0.3">
      <c r="A2086" s="27">
        <v>537</v>
      </c>
      <c r="B2086" s="31">
        <v>43918</v>
      </c>
      <c r="C2086" s="31">
        <v>43873</v>
      </c>
      <c r="D2086" s="20" t="s">
        <v>463</v>
      </c>
      <c r="E2086" s="66" t="str">
        <f>IF(ISBLANK(LeaveTracker[[#This Row],[Employee Name]]),"-----",VLOOKUP(LeaveTracker[[#This Row],[Employee Name]],'List of Employees'!$B$4:$H$767,7))</f>
        <v>ASSESSORS OFFICE</v>
      </c>
      <c r="F2086" s="66" t="str">
        <f>IF(ISBLANK(LeaveTracker[[#This Row],[Employee Name]]),"-----",VLOOKUP(LeaveTracker[[#This Row],[Employee Name]],'List of Employees'!$B$4:$H$767,6))</f>
        <v>PERMANENT</v>
      </c>
      <c r="G2086" s="24">
        <v>43857</v>
      </c>
      <c r="H2086" s="24">
        <v>43857</v>
      </c>
      <c r="I2086" s="20" t="s">
        <v>297</v>
      </c>
      <c r="J2086" s="42" t="s">
        <v>839</v>
      </c>
      <c r="K2086" s="50" t="str">
        <f ca="1">LeaveTracker[[#This Row],[Days]]&amp;" "&amp;LeaveTracker[[#This Row],[Type of Leave]]</f>
        <v>1 OTHER</v>
      </c>
      <c r="L2086" s="23">
        <f ca="1">NETWORKDAYS(LeaveTracker[[#This Row],[Start Date]],LeaveTracker[[#This Row],[End Date]],lstHolidays)</f>
        <v>1</v>
      </c>
      <c r="M2086" s="27"/>
    </row>
    <row r="2087" spans="1:13" ht="30" customHeight="1" x14ac:dyDescent="0.3">
      <c r="A2087" s="27">
        <v>538</v>
      </c>
      <c r="B2087" s="31">
        <v>43918</v>
      </c>
      <c r="C2087" s="31">
        <v>43874</v>
      </c>
      <c r="D2087" s="20" t="s">
        <v>467</v>
      </c>
      <c r="E2087" s="66" t="str">
        <f>IF(ISBLANK(LeaveTracker[[#This Row],[Employee Name]]),"-----",VLOOKUP(LeaveTracker[[#This Row],[Employee Name]],'List of Employees'!$B$4:$H$767,7))</f>
        <v>ASSESSORS OFFICE</v>
      </c>
      <c r="F2087" s="66" t="str">
        <f>IF(ISBLANK(LeaveTracker[[#This Row],[Employee Name]]),"-----",VLOOKUP(LeaveTracker[[#This Row],[Employee Name]],'List of Employees'!$B$4:$H$767,6))</f>
        <v>PERMANENT</v>
      </c>
      <c r="G2087" s="24">
        <v>43845</v>
      </c>
      <c r="H2087" s="24">
        <v>43847</v>
      </c>
      <c r="I2087" s="20" t="s">
        <v>297</v>
      </c>
      <c r="J2087" s="42" t="s">
        <v>839</v>
      </c>
      <c r="K2087" s="50" t="str">
        <f ca="1">LeaveTracker[[#This Row],[Days]]&amp;" "&amp;LeaveTracker[[#This Row],[Type of Leave]]</f>
        <v>3 OTHER</v>
      </c>
      <c r="L2087" s="23">
        <f ca="1">NETWORKDAYS(LeaveTracker[[#This Row],[Start Date]],LeaveTracker[[#This Row],[End Date]],lstHolidays)</f>
        <v>3</v>
      </c>
      <c r="M2087" s="27"/>
    </row>
    <row r="2088" spans="1:13" ht="30" customHeight="1" x14ac:dyDescent="0.3">
      <c r="A2088" s="27">
        <v>538</v>
      </c>
      <c r="B2088" s="31">
        <v>43918</v>
      </c>
      <c r="C2088" s="31">
        <v>43874</v>
      </c>
      <c r="D2088" s="20" t="s">
        <v>467</v>
      </c>
      <c r="E2088" s="66" t="str">
        <f>IF(ISBLANK(LeaveTracker[[#This Row],[Employee Name]]),"-----",VLOOKUP(LeaveTracker[[#This Row],[Employee Name]],'List of Employees'!$B$4:$H$767,7))</f>
        <v>ASSESSORS OFFICE</v>
      </c>
      <c r="F2088" s="66" t="str">
        <f>IF(ISBLANK(LeaveTracker[[#This Row],[Employee Name]]),"-----",VLOOKUP(LeaveTracker[[#This Row],[Employee Name]],'List of Employees'!$B$4:$H$767,6))</f>
        <v>PERMANENT</v>
      </c>
      <c r="G2088" s="24">
        <v>43875</v>
      </c>
      <c r="H2088" s="24">
        <v>43875</v>
      </c>
      <c r="I2088" s="20" t="s">
        <v>297</v>
      </c>
      <c r="J2088" s="42" t="s">
        <v>839</v>
      </c>
      <c r="K2088" s="50" t="str">
        <f ca="1">LeaveTracker[[#This Row],[Days]]&amp;" "&amp;LeaveTracker[[#This Row],[Type of Leave]]</f>
        <v>1 OTHER</v>
      </c>
      <c r="L2088" s="23">
        <f ca="1">NETWORKDAYS(LeaveTracker[[#This Row],[Start Date]],LeaveTracker[[#This Row],[End Date]],lstHolidays)</f>
        <v>1</v>
      </c>
      <c r="M2088" s="27"/>
    </row>
    <row r="2089" spans="1:13" ht="30" customHeight="1" x14ac:dyDescent="0.3">
      <c r="A2089" s="27">
        <v>539</v>
      </c>
      <c r="B2089" s="31">
        <v>43918</v>
      </c>
      <c r="C2089" s="31">
        <v>43874</v>
      </c>
      <c r="D2089" s="20" t="s">
        <v>957</v>
      </c>
      <c r="E2089" s="66" t="str">
        <f>IF(ISBLANK(LeaveTracker[[#This Row],[Employee Name]]),"-----",VLOOKUP(LeaveTracker[[#This Row],[Employee Name]],'List of Employees'!$B$4:$H$767,7))</f>
        <v>ASSESSORS OFFICE</v>
      </c>
      <c r="F2089" s="66" t="str">
        <f>IF(ISBLANK(LeaveTracker[[#This Row],[Employee Name]]),"-----",VLOOKUP(LeaveTracker[[#This Row],[Employee Name]],'List of Employees'!$B$4:$H$767,6))</f>
        <v>PERMANENT</v>
      </c>
      <c r="G2089" s="38">
        <v>43845</v>
      </c>
      <c r="H2089" s="38">
        <v>43845</v>
      </c>
      <c r="I2089" s="20" t="s">
        <v>297</v>
      </c>
      <c r="J2089" s="42" t="s">
        <v>839</v>
      </c>
      <c r="K2089" s="50" t="str">
        <f ca="1">LeaveTracker[[#This Row],[Days]]&amp;" "&amp;LeaveTracker[[#This Row],[Type of Leave]]</f>
        <v>1 OTHER</v>
      </c>
      <c r="L2089" s="23">
        <f ca="1">NETWORKDAYS(LeaveTracker[[#This Row],[Start Date]],LeaveTracker[[#This Row],[End Date]],lstHolidays)</f>
        <v>1</v>
      </c>
      <c r="M2089" s="27"/>
    </row>
    <row r="2090" spans="1:13" ht="30" customHeight="1" x14ac:dyDescent="0.3">
      <c r="A2090" s="27">
        <v>539</v>
      </c>
      <c r="B2090" s="31">
        <v>43918</v>
      </c>
      <c r="C2090" s="31">
        <v>43874</v>
      </c>
      <c r="D2090" s="20" t="s">
        <v>957</v>
      </c>
      <c r="E2090" s="66" t="str">
        <f>IF(ISBLANK(LeaveTracker[[#This Row],[Employee Name]]),"-----",VLOOKUP(LeaveTracker[[#This Row],[Employee Name]],'List of Employees'!$B$4:$H$767,7))</f>
        <v>ASSESSORS OFFICE</v>
      </c>
      <c r="F2090" s="66" t="str">
        <f>IF(ISBLANK(LeaveTracker[[#This Row],[Employee Name]]),"-----",VLOOKUP(LeaveTracker[[#This Row],[Employee Name]],'List of Employees'!$B$4:$H$767,6))</f>
        <v>PERMANENT</v>
      </c>
      <c r="G2090" s="24">
        <v>43868</v>
      </c>
      <c r="H2090" s="24">
        <v>43868</v>
      </c>
      <c r="I2090" s="20" t="s">
        <v>297</v>
      </c>
      <c r="J2090" s="42" t="s">
        <v>839</v>
      </c>
      <c r="K2090" s="50" t="str">
        <f ca="1">LeaveTracker[[#This Row],[Days]]&amp;" "&amp;LeaveTracker[[#This Row],[Type of Leave]]</f>
        <v>1 OTHER</v>
      </c>
      <c r="L2090" s="23">
        <f ca="1">NETWORKDAYS(LeaveTracker[[#This Row],[Start Date]],LeaveTracker[[#This Row],[End Date]],lstHolidays)</f>
        <v>1</v>
      </c>
      <c r="M2090" s="27"/>
    </row>
    <row r="2091" spans="1:13" ht="30" customHeight="1" x14ac:dyDescent="0.3">
      <c r="A2091" s="27">
        <v>540</v>
      </c>
      <c r="B2091" s="31">
        <v>43918</v>
      </c>
      <c r="C2091" s="24">
        <v>43864</v>
      </c>
      <c r="D2091" s="20" t="s">
        <v>754</v>
      </c>
      <c r="E2091" s="66" t="str">
        <f>IF(ISBLANK(LeaveTracker[[#This Row],[Employee Name]]),"-----",VLOOKUP(LeaveTracker[[#This Row],[Employee Name]],'List of Employees'!$B$4:$H$767,7))</f>
        <v>ASSESSORS OFFICE</v>
      </c>
      <c r="F2091" s="66" t="str">
        <f>IF(ISBLANK(LeaveTracker[[#This Row],[Employee Name]]),"-----",VLOOKUP(LeaveTracker[[#This Row],[Employee Name]],'List of Employees'!$B$4:$H$767,6))</f>
        <v>PERMANENT</v>
      </c>
      <c r="G2091" s="24">
        <v>43864</v>
      </c>
      <c r="H2091" s="24">
        <v>43868</v>
      </c>
      <c r="I2091" s="20" t="s">
        <v>81</v>
      </c>
      <c r="K2091" s="50" t="str">
        <f ca="1">LeaveTracker[[#This Row],[Days]]&amp;" "&amp;LeaveTracker[[#This Row],[Type of Leave]]</f>
        <v>5 SL</v>
      </c>
      <c r="L2091" s="23">
        <f ca="1">NETWORKDAYS(LeaveTracker[[#This Row],[Start Date]],LeaveTracker[[#This Row],[End Date]],lstHolidays)</f>
        <v>5</v>
      </c>
      <c r="M2091" s="27"/>
    </row>
    <row r="2092" spans="1:13" ht="30" customHeight="1" x14ac:dyDescent="0.3">
      <c r="A2092" s="27">
        <v>541</v>
      </c>
      <c r="B2092" s="31">
        <v>43918</v>
      </c>
      <c r="C2092" s="24">
        <v>43857</v>
      </c>
      <c r="D2092" s="20" t="s">
        <v>754</v>
      </c>
      <c r="E2092" s="66" t="str">
        <f>IF(ISBLANK(LeaveTracker[[#This Row],[Employee Name]]),"-----",VLOOKUP(LeaveTracker[[#This Row],[Employee Name]],'List of Employees'!$B$4:$H$767,7))</f>
        <v>ASSESSORS OFFICE</v>
      </c>
      <c r="F2092" s="66" t="str">
        <f>IF(ISBLANK(LeaveTracker[[#This Row],[Employee Name]]),"-----",VLOOKUP(LeaveTracker[[#This Row],[Employee Name]],'List of Employees'!$B$4:$H$767,6))</f>
        <v>PERMANENT</v>
      </c>
      <c r="G2092" s="24">
        <v>43857</v>
      </c>
      <c r="H2092" s="24">
        <v>43861</v>
      </c>
      <c r="I2092" s="20" t="s">
        <v>297</v>
      </c>
      <c r="J2092" s="42" t="s">
        <v>839</v>
      </c>
      <c r="K2092" s="50" t="str">
        <f ca="1">LeaveTracker[[#This Row],[Days]]&amp;" "&amp;LeaveTracker[[#This Row],[Type of Leave]]</f>
        <v>5 OTHER</v>
      </c>
      <c r="L2092" s="23">
        <f ca="1">NETWORKDAYS(LeaveTracker[[#This Row],[Start Date]],LeaveTracker[[#This Row],[End Date]],lstHolidays)</f>
        <v>5</v>
      </c>
      <c r="M2092" s="27"/>
    </row>
    <row r="2093" spans="1:13" ht="30" customHeight="1" x14ac:dyDescent="0.3">
      <c r="A2093" s="27">
        <v>542</v>
      </c>
      <c r="B2093" s="31">
        <v>43918</v>
      </c>
      <c r="C2093" s="31">
        <v>43892</v>
      </c>
      <c r="D2093" s="20" t="s">
        <v>442</v>
      </c>
      <c r="E2093" s="66" t="str">
        <f>IF(ISBLANK(LeaveTracker[[#This Row],[Employee Name]]),"-----",VLOOKUP(LeaveTracker[[#This Row],[Employee Name]],'List of Employees'!$B$4:$H$767,7))</f>
        <v>GSO</v>
      </c>
      <c r="F2093" s="66" t="str">
        <f>IF(ISBLANK(LeaveTracker[[#This Row],[Employee Name]]),"-----",VLOOKUP(LeaveTracker[[#This Row],[Employee Name]],'List of Employees'!$B$4:$H$767,6))</f>
        <v>PERMANENT</v>
      </c>
      <c r="G2093" s="24">
        <v>43889</v>
      </c>
      <c r="H2093" s="24">
        <v>43889</v>
      </c>
      <c r="I2093" s="20" t="s">
        <v>81</v>
      </c>
      <c r="K2093" s="50" t="str">
        <f ca="1">LeaveTracker[[#This Row],[Days]]&amp;" "&amp;LeaveTracker[[#This Row],[Type of Leave]]</f>
        <v>1 SL</v>
      </c>
      <c r="L2093" s="23">
        <f ca="1">NETWORKDAYS(LeaveTracker[[#This Row],[Start Date]],LeaveTracker[[#This Row],[End Date]],lstHolidays)</f>
        <v>1</v>
      </c>
      <c r="M2093" s="27"/>
    </row>
    <row r="2094" spans="1:13" ht="30" customHeight="1" x14ac:dyDescent="0.3">
      <c r="A2094" s="27">
        <v>543</v>
      </c>
      <c r="B2094" s="31">
        <v>43918</v>
      </c>
      <c r="C2094" s="31">
        <v>43878</v>
      </c>
      <c r="D2094" s="20" t="s">
        <v>962</v>
      </c>
      <c r="E2094" s="66" t="str">
        <f>IF(ISBLANK(LeaveTracker[[#This Row],[Employee Name]]),"-----",VLOOKUP(LeaveTracker[[#This Row],[Employee Name]],'List of Employees'!$B$4:$H$767,7))</f>
        <v>TICC/JEB</v>
      </c>
      <c r="F2094" s="66" t="str">
        <f>IF(ISBLANK(LeaveTracker[[#This Row],[Employee Name]]),"-----",VLOOKUP(LeaveTracker[[#This Row],[Employee Name]],'List of Employees'!$B$4:$H$767,6))</f>
        <v>CASUAL</v>
      </c>
      <c r="G2094" s="38">
        <v>43872</v>
      </c>
      <c r="H2094" s="24">
        <v>43875</v>
      </c>
      <c r="I2094" s="20" t="s">
        <v>297</v>
      </c>
      <c r="J2094" s="42" t="s">
        <v>760</v>
      </c>
      <c r="K2094" s="50" t="str">
        <f ca="1">LeaveTracker[[#This Row],[Days]]&amp;" "&amp;LeaveTracker[[#This Row],[Type of Leave]]</f>
        <v>4 OTHER</v>
      </c>
      <c r="L2094" s="23">
        <f ca="1">NETWORKDAYS(LeaveTracker[[#This Row],[Start Date]],LeaveTracker[[#This Row],[End Date]],lstHolidays)</f>
        <v>4</v>
      </c>
      <c r="M2094" s="27"/>
    </row>
    <row r="2095" spans="1:13" ht="30" customHeight="1" x14ac:dyDescent="0.3">
      <c r="A2095" s="27">
        <v>544</v>
      </c>
      <c r="B2095" s="31">
        <v>43918</v>
      </c>
      <c r="C2095" s="24">
        <v>43874</v>
      </c>
      <c r="D2095" s="20" t="s">
        <v>529</v>
      </c>
      <c r="E2095" s="66" t="str">
        <f>IF(ISBLANK(LeaveTracker[[#This Row],[Employee Name]]),"-----",VLOOKUP(LeaveTracker[[#This Row],[Employee Name]],'List of Employees'!$B$4:$H$767,7))</f>
        <v>GSO</v>
      </c>
      <c r="F2095" s="66" t="str">
        <f>IF(ISBLANK(LeaveTracker[[#This Row],[Employee Name]]),"-----",VLOOKUP(LeaveTracker[[#This Row],[Employee Name]],'List of Employees'!$B$4:$H$767,6))</f>
        <v>PERMANENT</v>
      </c>
      <c r="G2095" s="24">
        <v>43874</v>
      </c>
      <c r="H2095" s="24">
        <v>43874</v>
      </c>
      <c r="I2095" s="20" t="s">
        <v>81</v>
      </c>
      <c r="K2095" s="50" t="str">
        <f ca="1">LeaveTracker[[#This Row],[Days]]&amp;" "&amp;LeaveTracker[[#This Row],[Type of Leave]]</f>
        <v>1 SL</v>
      </c>
      <c r="L2095" s="23">
        <f ca="1">NETWORKDAYS(LeaveTracker[[#This Row],[Start Date]],LeaveTracker[[#This Row],[End Date]],lstHolidays)</f>
        <v>1</v>
      </c>
      <c r="M2095" s="27"/>
    </row>
    <row r="2096" spans="1:13" ht="30" customHeight="1" x14ac:dyDescent="0.3">
      <c r="A2096" s="27">
        <v>545</v>
      </c>
      <c r="B2096" s="31">
        <v>43918</v>
      </c>
      <c r="C2096" s="31">
        <v>43846</v>
      </c>
      <c r="D2096" s="20" t="s">
        <v>529</v>
      </c>
      <c r="E2096" s="66" t="str">
        <f>IF(ISBLANK(LeaveTracker[[#This Row],[Employee Name]]),"-----",VLOOKUP(LeaveTracker[[#This Row],[Employee Name]],'List of Employees'!$B$4:$H$767,7))</f>
        <v>GSO</v>
      </c>
      <c r="F2096" s="66" t="str">
        <f>IF(ISBLANK(LeaveTracker[[#This Row],[Employee Name]]),"-----",VLOOKUP(LeaveTracker[[#This Row],[Employee Name]],'List of Employees'!$B$4:$H$767,6))</f>
        <v>PERMANENT</v>
      </c>
      <c r="G2096" s="24">
        <v>43840</v>
      </c>
      <c r="H2096" s="24">
        <v>43840</v>
      </c>
      <c r="I2096" s="20" t="s">
        <v>297</v>
      </c>
      <c r="J2096" s="42" t="s">
        <v>641</v>
      </c>
      <c r="K2096" s="50" t="str">
        <f ca="1">LeaveTracker[[#This Row],[Days]]&amp;" "&amp;LeaveTracker[[#This Row],[Type of Leave]]</f>
        <v>1 OTHER</v>
      </c>
      <c r="L2096" s="23">
        <f ca="1">NETWORKDAYS(LeaveTracker[[#This Row],[Start Date]],LeaveTracker[[#This Row],[End Date]],lstHolidays)</f>
        <v>1</v>
      </c>
      <c r="M2096" s="27"/>
    </row>
    <row r="2097" spans="1:13" ht="30" customHeight="1" x14ac:dyDescent="0.3">
      <c r="A2097" s="27">
        <v>545</v>
      </c>
      <c r="B2097" s="31">
        <v>43918</v>
      </c>
      <c r="C2097" s="31">
        <v>43846</v>
      </c>
      <c r="D2097" s="20" t="s">
        <v>529</v>
      </c>
      <c r="E2097" s="66" t="str">
        <f>IF(ISBLANK(LeaveTracker[[#This Row],[Employee Name]]),"-----",VLOOKUP(LeaveTracker[[#This Row],[Employee Name]],'List of Employees'!$B$4:$H$767,7))</f>
        <v>GSO</v>
      </c>
      <c r="F2097" s="66" t="str">
        <f>IF(ISBLANK(LeaveTracker[[#This Row],[Employee Name]]),"-----",VLOOKUP(LeaveTracker[[#This Row],[Employee Name]],'List of Employees'!$B$4:$H$767,6))</f>
        <v>PERMANENT</v>
      </c>
      <c r="G2097" s="24">
        <v>43845</v>
      </c>
      <c r="H2097" s="24">
        <v>43845</v>
      </c>
      <c r="I2097" s="20" t="s">
        <v>297</v>
      </c>
      <c r="J2097" s="42" t="s">
        <v>641</v>
      </c>
      <c r="K2097" s="50" t="str">
        <f ca="1">LeaveTracker[[#This Row],[Days]]&amp;" "&amp;LeaveTracker[[#This Row],[Type of Leave]]</f>
        <v>1 OTHER</v>
      </c>
      <c r="L2097" s="23">
        <f ca="1">NETWORKDAYS(LeaveTracker[[#This Row],[Start Date]],LeaveTracker[[#This Row],[End Date]],lstHolidays)</f>
        <v>1</v>
      </c>
      <c r="M2097" s="27"/>
    </row>
    <row r="2098" spans="1:13" ht="30" customHeight="1" x14ac:dyDescent="0.3">
      <c r="A2098" s="27">
        <v>546</v>
      </c>
      <c r="B2098" s="31">
        <v>43918</v>
      </c>
      <c r="C2098" s="31">
        <v>43895</v>
      </c>
      <c r="D2098" s="20" t="s">
        <v>875</v>
      </c>
      <c r="E2098" s="66" t="str">
        <f>IF(ISBLANK(LeaveTracker[[#This Row],[Employee Name]]),"-----",VLOOKUP(LeaveTracker[[#This Row],[Employee Name]],'List of Employees'!$B$4:$H$767,7))</f>
        <v>GSO</v>
      </c>
      <c r="F2098" s="66" t="str">
        <f>IF(ISBLANK(LeaveTracker[[#This Row],[Employee Name]]),"-----",VLOOKUP(LeaveTracker[[#This Row],[Employee Name]],'List of Employees'!$B$4:$H$767,6))</f>
        <v>PERMANENT</v>
      </c>
      <c r="G2098" s="24">
        <v>43894</v>
      </c>
      <c r="H2098" s="24">
        <v>43894</v>
      </c>
      <c r="I2098" s="20" t="s">
        <v>297</v>
      </c>
      <c r="J2098" s="42" t="s">
        <v>641</v>
      </c>
      <c r="K2098" s="50" t="str">
        <f ca="1">LeaveTracker[[#This Row],[Days]]&amp;" "&amp;LeaveTracker[[#This Row],[Type of Leave]]</f>
        <v>1 OTHER</v>
      </c>
      <c r="L2098" s="23">
        <f ca="1">NETWORKDAYS(LeaveTracker[[#This Row],[Start Date]],LeaveTracker[[#This Row],[End Date]],lstHolidays)</f>
        <v>1</v>
      </c>
      <c r="M2098" s="27"/>
    </row>
    <row r="2099" spans="1:13" ht="30" customHeight="1" x14ac:dyDescent="0.3">
      <c r="A2099" s="27">
        <v>547</v>
      </c>
      <c r="B2099" s="31">
        <v>43918</v>
      </c>
      <c r="C2099" s="31">
        <v>43864</v>
      </c>
      <c r="D2099" s="20" t="s">
        <v>875</v>
      </c>
      <c r="E2099" s="66" t="str">
        <f>IF(ISBLANK(LeaveTracker[[#This Row],[Employee Name]]),"-----",VLOOKUP(LeaveTracker[[#This Row],[Employee Name]],'List of Employees'!$B$4:$H$767,7))</f>
        <v>GSO</v>
      </c>
      <c r="F2099" s="66" t="str">
        <f>IF(ISBLANK(LeaveTracker[[#This Row],[Employee Name]]),"-----",VLOOKUP(LeaveTracker[[#This Row],[Employee Name]],'List of Employees'!$B$4:$H$767,6))</f>
        <v>PERMANENT</v>
      </c>
      <c r="G2099" s="24">
        <v>43861</v>
      </c>
      <c r="H2099" s="24">
        <v>43861</v>
      </c>
      <c r="I2099" s="20" t="s">
        <v>297</v>
      </c>
      <c r="J2099" s="42" t="s">
        <v>760</v>
      </c>
      <c r="K2099" s="50" t="str">
        <f ca="1">LeaveTracker[[#This Row],[Days]]&amp;" "&amp;LeaveTracker[[#This Row],[Type of Leave]]</f>
        <v>1 OTHER</v>
      </c>
      <c r="L2099" s="23">
        <f ca="1">NETWORKDAYS(LeaveTracker[[#This Row],[Start Date]],LeaveTracker[[#This Row],[End Date]],lstHolidays)</f>
        <v>1</v>
      </c>
      <c r="M2099" s="27"/>
    </row>
    <row r="2100" spans="1:13" ht="30" customHeight="1" x14ac:dyDescent="0.3">
      <c r="A2100" s="27">
        <v>548</v>
      </c>
      <c r="B2100" s="31">
        <v>43918</v>
      </c>
      <c r="C2100" s="31">
        <v>43837</v>
      </c>
      <c r="D2100" s="20" t="s">
        <v>875</v>
      </c>
      <c r="E2100" s="66" t="str">
        <f>IF(ISBLANK(LeaveTracker[[#This Row],[Employee Name]]),"-----",VLOOKUP(LeaveTracker[[#This Row],[Employee Name]],'List of Employees'!$B$4:$H$767,7))</f>
        <v>GSO</v>
      </c>
      <c r="F2100" s="66" t="str">
        <f>IF(ISBLANK(LeaveTracker[[#This Row],[Employee Name]]),"-----",VLOOKUP(LeaveTracker[[#This Row],[Employee Name]],'List of Employees'!$B$4:$H$767,6))</f>
        <v>PERMANENT</v>
      </c>
      <c r="G2100" s="24">
        <v>43847</v>
      </c>
      <c r="H2100" s="24">
        <v>43847</v>
      </c>
      <c r="I2100" s="20" t="s">
        <v>82</v>
      </c>
      <c r="K2100" s="50" t="str">
        <f ca="1">LeaveTracker[[#This Row],[Days]]&amp;" "&amp;LeaveTracker[[#This Row],[Type of Leave]]</f>
        <v>1 VL</v>
      </c>
      <c r="L2100" s="23">
        <f ca="1">NETWORKDAYS(LeaveTracker[[#This Row],[Start Date]],LeaveTracker[[#This Row],[End Date]],lstHolidays)</f>
        <v>1</v>
      </c>
      <c r="M2100" s="27"/>
    </row>
    <row r="2101" spans="1:13" ht="30" customHeight="1" x14ac:dyDescent="0.3">
      <c r="A2101" s="27">
        <v>548</v>
      </c>
      <c r="B2101" s="31">
        <v>43918</v>
      </c>
      <c r="C2101" s="31">
        <v>43837</v>
      </c>
      <c r="D2101" s="20" t="s">
        <v>875</v>
      </c>
      <c r="E2101" s="66" t="str">
        <f>IF(ISBLANK(LeaveTracker[[#This Row],[Employee Name]]),"-----",VLOOKUP(LeaveTracker[[#This Row],[Employee Name]],'List of Employees'!$B$4:$H$767,7))</f>
        <v>GSO</v>
      </c>
      <c r="F2101" s="66" t="str">
        <f>IF(ISBLANK(LeaveTracker[[#This Row],[Employee Name]]),"-----",VLOOKUP(LeaveTracker[[#This Row],[Employee Name]],'List of Employees'!$B$4:$H$767,6))</f>
        <v>PERMANENT</v>
      </c>
      <c r="G2101" s="24">
        <v>43850</v>
      </c>
      <c r="H2101" s="24">
        <v>43851</v>
      </c>
      <c r="I2101" s="20" t="s">
        <v>82</v>
      </c>
      <c r="K2101" s="50" t="str">
        <f ca="1">LeaveTracker[[#This Row],[Days]]&amp;" "&amp;LeaveTracker[[#This Row],[Type of Leave]]</f>
        <v>2 VL</v>
      </c>
      <c r="L2101" s="23">
        <f ca="1">NETWORKDAYS(LeaveTracker[[#This Row],[Start Date]],LeaveTracker[[#This Row],[End Date]],lstHolidays)</f>
        <v>2</v>
      </c>
      <c r="M2101" s="27"/>
    </row>
    <row r="2102" spans="1:13" ht="30" customHeight="1" x14ac:dyDescent="0.3">
      <c r="A2102" s="27">
        <v>549</v>
      </c>
      <c r="B2102" s="31">
        <v>43918</v>
      </c>
      <c r="C2102" s="31">
        <v>43885</v>
      </c>
      <c r="D2102" s="20" t="s">
        <v>872</v>
      </c>
      <c r="E2102" s="66" t="str">
        <f>IF(ISBLANK(LeaveTracker[[#This Row],[Employee Name]]),"-----",VLOOKUP(LeaveTracker[[#This Row],[Employee Name]],'List of Employees'!$B$4:$H$767,7))</f>
        <v>GSO</v>
      </c>
      <c r="F2102" s="66" t="str">
        <f>IF(ISBLANK(LeaveTracker[[#This Row],[Employee Name]]),"-----",VLOOKUP(LeaveTracker[[#This Row],[Employee Name]],'List of Employees'!$B$4:$H$767,6))</f>
        <v>PERMANENT</v>
      </c>
      <c r="G2102" s="24">
        <v>43881</v>
      </c>
      <c r="H2102" s="24">
        <v>43882</v>
      </c>
      <c r="I2102" s="20" t="s">
        <v>297</v>
      </c>
      <c r="J2102" s="42" t="s">
        <v>641</v>
      </c>
      <c r="K2102" s="50" t="str">
        <f ca="1">LeaveTracker[[#This Row],[Days]]&amp;" "&amp;LeaveTracker[[#This Row],[Type of Leave]]</f>
        <v>2 OTHER</v>
      </c>
      <c r="L2102" s="23">
        <f ca="1">NETWORKDAYS(LeaveTracker[[#This Row],[Start Date]],LeaveTracker[[#This Row],[End Date]],lstHolidays)</f>
        <v>2</v>
      </c>
      <c r="M2102" s="27"/>
    </row>
    <row r="2103" spans="1:13" ht="30" customHeight="1" x14ac:dyDescent="0.3">
      <c r="A2103" s="27">
        <v>550</v>
      </c>
      <c r="B2103" s="31">
        <v>43918</v>
      </c>
      <c r="C2103" s="31">
        <v>43874</v>
      </c>
      <c r="D2103" s="20" t="s">
        <v>872</v>
      </c>
      <c r="E2103" s="66" t="str">
        <f>IF(ISBLANK(LeaveTracker[[#This Row],[Employee Name]]),"-----",VLOOKUP(LeaveTracker[[#This Row],[Employee Name]],'List of Employees'!$B$4:$H$767,7))</f>
        <v>GSO</v>
      </c>
      <c r="F2103" s="66" t="str">
        <f>IF(ISBLANK(LeaveTracker[[#This Row],[Employee Name]]),"-----",VLOOKUP(LeaveTracker[[#This Row],[Employee Name]],'List of Employees'!$B$4:$H$767,6))</f>
        <v>PERMANENT</v>
      </c>
      <c r="G2103" s="24">
        <v>43872</v>
      </c>
      <c r="H2103" s="24">
        <v>43872</v>
      </c>
      <c r="I2103" s="20" t="s">
        <v>297</v>
      </c>
      <c r="J2103" s="42" t="s">
        <v>760</v>
      </c>
      <c r="K2103" s="50" t="str">
        <f ca="1">LeaveTracker[[#This Row],[Days]]&amp;" "&amp;LeaveTracker[[#This Row],[Type of Leave]]</f>
        <v>1 OTHER</v>
      </c>
      <c r="L2103" s="23">
        <f ca="1">NETWORKDAYS(LeaveTracker[[#This Row],[Start Date]],LeaveTracker[[#This Row],[End Date]],lstHolidays)</f>
        <v>1</v>
      </c>
      <c r="M2103" s="27"/>
    </row>
    <row r="2104" spans="1:13" ht="30" customHeight="1" x14ac:dyDescent="0.3">
      <c r="A2104" s="27">
        <v>551</v>
      </c>
      <c r="B2104" s="31">
        <v>43918</v>
      </c>
      <c r="C2104" s="31">
        <v>43864</v>
      </c>
      <c r="D2104" s="20" t="s">
        <v>872</v>
      </c>
      <c r="E2104" s="66" t="str">
        <f>IF(ISBLANK(LeaveTracker[[#This Row],[Employee Name]]),"-----",VLOOKUP(LeaveTracker[[#This Row],[Employee Name]],'List of Employees'!$B$4:$H$767,7))</f>
        <v>GSO</v>
      </c>
      <c r="F2104" s="66" t="str">
        <f>IF(ISBLANK(LeaveTracker[[#This Row],[Employee Name]]),"-----",VLOOKUP(LeaveTracker[[#This Row],[Employee Name]],'List of Employees'!$B$4:$H$767,6))</f>
        <v>PERMANENT</v>
      </c>
      <c r="G2104" s="24">
        <v>43861</v>
      </c>
      <c r="H2104" s="24">
        <v>43861</v>
      </c>
      <c r="I2104" s="20" t="s">
        <v>297</v>
      </c>
      <c r="J2104" s="42" t="s">
        <v>760</v>
      </c>
      <c r="K2104" s="50" t="str">
        <f ca="1">LeaveTracker[[#This Row],[Days]]&amp;" "&amp;LeaveTracker[[#This Row],[Type of Leave]]</f>
        <v>1 OTHER</v>
      </c>
      <c r="L2104" s="23">
        <f ca="1">NETWORKDAYS(LeaveTracker[[#This Row],[Start Date]],LeaveTracker[[#This Row],[End Date]],lstHolidays)</f>
        <v>1</v>
      </c>
      <c r="M2104" s="27"/>
    </row>
    <row r="2105" spans="1:13" ht="30" customHeight="1" x14ac:dyDescent="0.3">
      <c r="A2105" s="27">
        <v>552</v>
      </c>
      <c r="B2105" s="31">
        <v>43918</v>
      </c>
      <c r="C2105" s="31">
        <v>43853</v>
      </c>
      <c r="D2105" s="20" t="s">
        <v>872</v>
      </c>
      <c r="E2105" s="66" t="str">
        <f>IF(ISBLANK(LeaveTracker[[#This Row],[Employee Name]]),"-----",VLOOKUP(LeaveTracker[[#This Row],[Employee Name]],'List of Employees'!$B$4:$H$767,7))</f>
        <v>GSO</v>
      </c>
      <c r="F2105" s="66" t="str">
        <f>IF(ISBLANK(LeaveTracker[[#This Row],[Employee Name]]),"-----",VLOOKUP(LeaveTracker[[#This Row],[Employee Name]],'List of Employees'!$B$4:$H$767,6))</f>
        <v>PERMANENT</v>
      </c>
      <c r="G2105" s="24">
        <v>43854</v>
      </c>
      <c r="H2105" s="24">
        <v>43854</v>
      </c>
      <c r="I2105" s="20" t="s">
        <v>297</v>
      </c>
      <c r="J2105" s="42" t="s">
        <v>760</v>
      </c>
      <c r="K2105" s="50" t="str">
        <f ca="1">LeaveTracker[[#This Row],[Days]]&amp;" "&amp;LeaveTracker[[#This Row],[Type of Leave]]</f>
        <v>1 OTHER</v>
      </c>
      <c r="L2105" s="23">
        <f ca="1">NETWORKDAYS(LeaveTracker[[#This Row],[Start Date]],LeaveTracker[[#This Row],[End Date]],lstHolidays)</f>
        <v>1</v>
      </c>
      <c r="M2105" s="27"/>
    </row>
    <row r="2106" spans="1:13" ht="30" customHeight="1" x14ac:dyDescent="0.3">
      <c r="A2106" s="27">
        <v>553</v>
      </c>
      <c r="B2106" s="31">
        <v>43918</v>
      </c>
      <c r="C2106" s="31">
        <v>43873</v>
      </c>
      <c r="D2106" s="20" t="s">
        <v>194</v>
      </c>
      <c r="E2106" s="66" t="str">
        <f>IF(ISBLANK(LeaveTracker[[#This Row],[Employee Name]]),"-----",VLOOKUP(LeaveTracker[[#This Row],[Employee Name]],'List of Employees'!$B$4:$H$767,7))</f>
        <v>CCT</v>
      </c>
      <c r="F2106" s="66" t="str">
        <f>IF(ISBLANK(LeaveTracker[[#This Row],[Employee Name]]),"-----",VLOOKUP(LeaveTracker[[#This Row],[Employee Name]],'List of Employees'!$B$4:$H$767,6))</f>
        <v>PERMANENT</v>
      </c>
      <c r="G2106" s="24">
        <v>43875</v>
      </c>
      <c r="H2106" s="24">
        <v>43875</v>
      </c>
      <c r="I2106" s="20" t="s">
        <v>297</v>
      </c>
      <c r="J2106" s="42" t="s">
        <v>839</v>
      </c>
      <c r="K2106" s="50" t="str">
        <f ca="1">LeaveTracker[[#This Row],[Days]]&amp;" "&amp;LeaveTracker[[#This Row],[Type of Leave]]</f>
        <v>1 OTHER</v>
      </c>
      <c r="L2106" s="23">
        <f ca="1">NETWORKDAYS(LeaveTracker[[#This Row],[Start Date]],LeaveTracker[[#This Row],[End Date]],lstHolidays)</f>
        <v>1</v>
      </c>
      <c r="M2106" s="27"/>
    </row>
    <row r="2107" spans="1:13" ht="30" customHeight="1" x14ac:dyDescent="0.3">
      <c r="A2107" s="27">
        <v>554</v>
      </c>
      <c r="B2107" s="31">
        <v>43918</v>
      </c>
      <c r="C2107" s="31">
        <v>43878</v>
      </c>
      <c r="D2107" s="20" t="s">
        <v>527</v>
      </c>
      <c r="E2107" s="66" t="str">
        <f>IF(ISBLANK(LeaveTracker[[#This Row],[Employee Name]]),"-----",VLOOKUP(LeaveTracker[[#This Row],[Employee Name]],'List of Employees'!$B$4:$H$767,7))</f>
        <v>TIPID IMPOK</v>
      </c>
      <c r="F2107" s="66" t="str">
        <f>IF(ISBLANK(LeaveTracker[[#This Row],[Employee Name]]),"-----",VLOOKUP(LeaveTracker[[#This Row],[Employee Name]],'List of Employees'!$B$4:$H$767,6))</f>
        <v>PERMANENT</v>
      </c>
      <c r="G2107" s="24">
        <v>43874</v>
      </c>
      <c r="H2107" s="24">
        <v>43875</v>
      </c>
      <c r="I2107" s="20" t="s">
        <v>297</v>
      </c>
      <c r="J2107" s="42" t="s">
        <v>641</v>
      </c>
      <c r="K2107" s="50" t="str">
        <f ca="1">LeaveTracker[[#This Row],[Days]]&amp;" "&amp;LeaveTracker[[#This Row],[Type of Leave]]</f>
        <v>2 OTHER</v>
      </c>
      <c r="L2107" s="23">
        <f ca="1">NETWORKDAYS(LeaveTracker[[#This Row],[Start Date]],LeaveTracker[[#This Row],[End Date]],lstHolidays)</f>
        <v>2</v>
      </c>
      <c r="M2107" s="27"/>
    </row>
    <row r="2108" spans="1:13" ht="30" customHeight="1" x14ac:dyDescent="0.3">
      <c r="A2108" s="27">
        <v>555</v>
      </c>
      <c r="B2108" s="31">
        <v>43918</v>
      </c>
      <c r="C2108" s="31">
        <v>43872</v>
      </c>
      <c r="D2108" s="20" t="s">
        <v>527</v>
      </c>
      <c r="E2108" s="66" t="str">
        <f>IF(ISBLANK(LeaveTracker[[#This Row],[Employee Name]]),"-----",VLOOKUP(LeaveTracker[[#This Row],[Employee Name]],'List of Employees'!$B$4:$H$767,7))</f>
        <v>TIPID IMPOK</v>
      </c>
      <c r="F2108" s="66" t="str">
        <f>IF(ISBLANK(LeaveTracker[[#This Row],[Employee Name]]),"-----",VLOOKUP(LeaveTracker[[#This Row],[Employee Name]],'List of Employees'!$B$4:$H$767,6))</f>
        <v>PERMANENT</v>
      </c>
      <c r="G2108" s="24">
        <v>43868</v>
      </c>
      <c r="H2108" s="24">
        <v>43868</v>
      </c>
      <c r="I2108" s="20" t="s">
        <v>297</v>
      </c>
      <c r="J2108" s="42" t="s">
        <v>839</v>
      </c>
      <c r="K2108" s="50" t="str">
        <f ca="1">LeaveTracker[[#This Row],[Days]]&amp;" "&amp;LeaveTracker[[#This Row],[Type of Leave]]</f>
        <v>1 OTHER</v>
      </c>
      <c r="L2108" s="23">
        <f ca="1">NETWORKDAYS(LeaveTracker[[#This Row],[Start Date]],LeaveTracker[[#This Row],[End Date]],lstHolidays)</f>
        <v>1</v>
      </c>
      <c r="M2108" s="27"/>
    </row>
    <row r="2109" spans="1:13" ht="30" customHeight="1" x14ac:dyDescent="0.3">
      <c r="A2109" s="27">
        <v>555</v>
      </c>
      <c r="B2109" s="31">
        <v>43918</v>
      </c>
      <c r="C2109" s="31">
        <v>43872</v>
      </c>
      <c r="D2109" s="20" t="s">
        <v>527</v>
      </c>
      <c r="E2109" s="66" t="str">
        <f>IF(ISBLANK(LeaveTracker[[#This Row],[Employee Name]]),"-----",VLOOKUP(LeaveTracker[[#This Row],[Employee Name]],'List of Employees'!$B$4:$H$767,7))</f>
        <v>TIPID IMPOK</v>
      </c>
      <c r="F2109" s="66" t="str">
        <f>IF(ISBLANK(LeaveTracker[[#This Row],[Employee Name]]),"-----",VLOOKUP(LeaveTracker[[#This Row],[Employee Name]],'List of Employees'!$B$4:$H$767,6))</f>
        <v>PERMANENT</v>
      </c>
      <c r="G2109" s="24">
        <v>43871</v>
      </c>
      <c r="H2109" s="24">
        <v>43871</v>
      </c>
      <c r="I2109" s="20" t="s">
        <v>297</v>
      </c>
      <c r="J2109" s="42" t="s">
        <v>839</v>
      </c>
      <c r="K2109" s="50" t="str">
        <f ca="1">LeaveTracker[[#This Row],[Days]]&amp;" "&amp;LeaveTracker[[#This Row],[Type of Leave]]</f>
        <v>1 OTHER</v>
      </c>
      <c r="L2109" s="23">
        <f ca="1">NETWORKDAYS(LeaveTracker[[#This Row],[Start Date]],LeaveTracker[[#This Row],[End Date]],lstHolidays)</f>
        <v>1</v>
      </c>
      <c r="M2109" s="27"/>
    </row>
    <row r="2110" spans="1:13" ht="30" customHeight="1" x14ac:dyDescent="0.3">
      <c r="A2110" s="27">
        <v>556</v>
      </c>
      <c r="B2110" s="31">
        <v>43918</v>
      </c>
      <c r="C2110" s="31">
        <v>43860</v>
      </c>
      <c r="D2110" s="20" t="s">
        <v>527</v>
      </c>
      <c r="E2110" s="66" t="str">
        <f>IF(ISBLANK(LeaveTracker[[#This Row],[Employee Name]]),"-----",VLOOKUP(LeaveTracker[[#This Row],[Employee Name]],'List of Employees'!$B$4:$H$767,7))</f>
        <v>TIPID IMPOK</v>
      </c>
      <c r="F2110" s="66" t="str">
        <f>IF(ISBLANK(LeaveTracker[[#This Row],[Employee Name]]),"-----",VLOOKUP(LeaveTracker[[#This Row],[Employee Name]],'List of Employees'!$B$4:$H$767,6))</f>
        <v>PERMANENT</v>
      </c>
      <c r="G2110" s="24">
        <v>43859</v>
      </c>
      <c r="H2110" s="24">
        <v>43859</v>
      </c>
      <c r="I2110" s="20" t="s">
        <v>297</v>
      </c>
      <c r="J2110" s="42" t="s">
        <v>839</v>
      </c>
      <c r="K2110" s="50" t="str">
        <f ca="1">LeaveTracker[[#This Row],[Days]]&amp;" "&amp;LeaveTracker[[#This Row],[Type of Leave]]</f>
        <v>1 OTHER</v>
      </c>
      <c r="L2110" s="23">
        <f ca="1">NETWORKDAYS(LeaveTracker[[#This Row],[Start Date]],LeaveTracker[[#This Row],[End Date]],lstHolidays)</f>
        <v>1</v>
      </c>
      <c r="M2110" s="27"/>
    </row>
    <row r="2111" spans="1:13" ht="30" customHeight="1" x14ac:dyDescent="0.3">
      <c r="A2111" s="27">
        <v>557</v>
      </c>
      <c r="B2111" s="31">
        <v>43918</v>
      </c>
      <c r="C2111" s="31">
        <v>43852</v>
      </c>
      <c r="D2111" s="20" t="s">
        <v>527</v>
      </c>
      <c r="E2111" s="66" t="str">
        <f>IF(ISBLANK(LeaveTracker[[#This Row],[Employee Name]]),"-----",VLOOKUP(LeaveTracker[[#This Row],[Employee Name]],'List of Employees'!$B$4:$H$767,7))</f>
        <v>TIPID IMPOK</v>
      </c>
      <c r="F2111" s="66" t="str">
        <f>IF(ISBLANK(LeaveTracker[[#This Row],[Employee Name]]),"-----",VLOOKUP(LeaveTracker[[#This Row],[Employee Name]],'List of Employees'!$B$4:$H$767,6))</f>
        <v>PERMANENT</v>
      </c>
      <c r="G2111" s="24">
        <v>43851</v>
      </c>
      <c r="H2111" s="24">
        <v>43851</v>
      </c>
      <c r="I2111" s="20" t="s">
        <v>297</v>
      </c>
      <c r="J2111" s="42" t="s">
        <v>839</v>
      </c>
      <c r="K2111" s="50" t="str">
        <f ca="1">LeaveTracker[[#This Row],[Days]]&amp;" "&amp;LeaveTracker[[#This Row],[Type of Leave]]</f>
        <v>1 OTHER</v>
      </c>
      <c r="L2111" s="23">
        <f ca="1">NETWORKDAYS(LeaveTracker[[#This Row],[Start Date]],LeaveTracker[[#This Row],[End Date]],lstHolidays)</f>
        <v>1</v>
      </c>
      <c r="M2111" s="27"/>
    </row>
    <row r="2112" spans="1:13" ht="30" customHeight="1" x14ac:dyDescent="0.3">
      <c r="A2112" s="27">
        <v>558</v>
      </c>
      <c r="B2112" s="31">
        <v>43918</v>
      </c>
      <c r="C2112" s="31">
        <v>43838</v>
      </c>
      <c r="D2112" s="20" t="s">
        <v>527</v>
      </c>
      <c r="E2112" s="66" t="str">
        <f>IF(ISBLANK(LeaveTracker[[#This Row],[Employee Name]]),"-----",VLOOKUP(LeaveTracker[[#This Row],[Employee Name]],'List of Employees'!$B$4:$H$767,7))</f>
        <v>TIPID IMPOK</v>
      </c>
      <c r="F2112" s="66" t="str">
        <f>IF(ISBLANK(LeaveTracker[[#This Row],[Employee Name]]),"-----",VLOOKUP(LeaveTracker[[#This Row],[Employee Name]],'List of Employees'!$B$4:$H$767,6))</f>
        <v>PERMANENT</v>
      </c>
      <c r="G2112" s="24">
        <v>43837</v>
      </c>
      <c r="H2112" s="24">
        <v>43837</v>
      </c>
      <c r="I2112" s="20" t="s">
        <v>297</v>
      </c>
      <c r="J2112" s="42" t="s">
        <v>641</v>
      </c>
      <c r="K2112" s="50" t="str">
        <f ca="1">LeaveTracker[[#This Row],[Days]]&amp;" "&amp;LeaveTracker[[#This Row],[Type of Leave]]</f>
        <v>1 OTHER</v>
      </c>
      <c r="L2112" s="23">
        <f ca="1">NETWORKDAYS(LeaveTracker[[#This Row],[Start Date]],LeaveTracker[[#This Row],[End Date]],lstHolidays)</f>
        <v>1</v>
      </c>
      <c r="M2112" s="27"/>
    </row>
    <row r="2113" spans="1:13" ht="30" customHeight="1" x14ac:dyDescent="0.3">
      <c r="A2113" s="27">
        <v>559</v>
      </c>
      <c r="B2113" s="31">
        <v>43918</v>
      </c>
      <c r="C2113" s="31">
        <v>43872</v>
      </c>
      <c r="D2113" s="20" t="s">
        <v>773</v>
      </c>
      <c r="E2113" s="66" t="str">
        <f>IF(ISBLANK(LeaveTracker[[#This Row],[Employee Name]]),"-----",VLOOKUP(LeaveTracker[[#This Row],[Employee Name]],'List of Employees'!$B$4:$H$767,7))</f>
        <v>GSO</v>
      </c>
      <c r="F2113" s="66" t="str">
        <f>IF(ISBLANK(LeaveTracker[[#This Row],[Employee Name]]),"-----",VLOOKUP(LeaveTracker[[#This Row],[Employee Name]],'List of Employees'!$B$4:$H$767,6))</f>
        <v>PERMANENT</v>
      </c>
      <c r="G2113" s="24">
        <v>43867</v>
      </c>
      <c r="H2113" s="21">
        <v>43867</v>
      </c>
      <c r="I2113" s="20" t="s">
        <v>297</v>
      </c>
      <c r="J2113" s="42" t="s">
        <v>641</v>
      </c>
      <c r="K2113" s="50" t="str">
        <f ca="1">LeaveTracker[[#This Row],[Days]]&amp;" "&amp;LeaveTracker[[#This Row],[Type of Leave]]</f>
        <v>1 OTHER</v>
      </c>
      <c r="L2113" s="23">
        <f ca="1">NETWORKDAYS(LeaveTracker[[#This Row],[Start Date]],LeaveTracker[[#This Row],[End Date]],lstHolidays)</f>
        <v>1</v>
      </c>
      <c r="M2113" s="27"/>
    </row>
    <row r="2114" spans="1:13" ht="30" customHeight="1" x14ac:dyDescent="0.3">
      <c r="A2114" s="27">
        <v>559</v>
      </c>
      <c r="B2114" s="31">
        <v>43918</v>
      </c>
      <c r="C2114" s="31">
        <v>43872</v>
      </c>
      <c r="D2114" s="20" t="s">
        <v>773</v>
      </c>
      <c r="E2114" s="66" t="str">
        <f>IF(ISBLANK(LeaveTracker[[#This Row],[Employee Name]]),"-----",VLOOKUP(LeaveTracker[[#This Row],[Employee Name]],'List of Employees'!$B$4:$H$767,7))</f>
        <v>GSO</v>
      </c>
      <c r="F2114" s="66" t="str">
        <f>IF(ISBLANK(LeaveTracker[[#This Row],[Employee Name]]),"-----",VLOOKUP(LeaveTracker[[#This Row],[Employee Name]],'List of Employees'!$B$4:$H$767,6))</f>
        <v>PERMANENT</v>
      </c>
      <c r="G2114" s="24">
        <v>43871</v>
      </c>
      <c r="H2114" s="24">
        <v>43871</v>
      </c>
      <c r="I2114" s="20" t="s">
        <v>297</v>
      </c>
      <c r="J2114" s="42" t="s">
        <v>641</v>
      </c>
      <c r="K2114" s="50" t="str">
        <f ca="1">LeaveTracker[[#This Row],[Days]]&amp;" "&amp;LeaveTracker[[#This Row],[Type of Leave]]</f>
        <v>1 OTHER</v>
      </c>
      <c r="L2114" s="23">
        <f ca="1">NETWORKDAYS(LeaveTracker[[#This Row],[Start Date]],LeaveTracker[[#This Row],[End Date]],lstHolidays)</f>
        <v>1</v>
      </c>
      <c r="M2114" s="27"/>
    </row>
    <row r="2115" spans="1:13" ht="30" customHeight="1" x14ac:dyDescent="0.3">
      <c r="A2115" s="27">
        <v>560</v>
      </c>
      <c r="B2115" s="31">
        <v>43918</v>
      </c>
      <c r="C2115" s="31">
        <v>43864</v>
      </c>
      <c r="D2115" s="20" t="s">
        <v>773</v>
      </c>
      <c r="E2115" s="66" t="str">
        <f>IF(ISBLANK(LeaveTracker[[#This Row],[Employee Name]]),"-----",VLOOKUP(LeaveTracker[[#This Row],[Employee Name]],'List of Employees'!$B$4:$H$767,7))</f>
        <v>GSO</v>
      </c>
      <c r="F2115" s="66" t="str">
        <f>IF(ISBLANK(LeaveTracker[[#This Row],[Employee Name]]),"-----",VLOOKUP(LeaveTracker[[#This Row],[Employee Name]],'List of Employees'!$B$4:$H$767,6))</f>
        <v>PERMANENT</v>
      </c>
      <c r="G2115" s="24">
        <v>43845</v>
      </c>
      <c r="H2115" s="24">
        <v>43847</v>
      </c>
      <c r="I2115" s="20" t="s">
        <v>297</v>
      </c>
      <c r="J2115" s="42" t="s">
        <v>760</v>
      </c>
      <c r="K2115" s="50" t="str">
        <f ca="1">LeaveTracker[[#This Row],[Days]]&amp;" "&amp;LeaveTracker[[#This Row],[Type of Leave]]</f>
        <v>3 OTHER</v>
      </c>
      <c r="L2115" s="23">
        <f ca="1">NETWORKDAYS(LeaveTracker[[#This Row],[Start Date]],LeaveTracker[[#This Row],[End Date]],lstHolidays)</f>
        <v>3</v>
      </c>
      <c r="M2115" s="27"/>
    </row>
    <row r="2116" spans="1:13" ht="30" customHeight="1" x14ac:dyDescent="0.3">
      <c r="A2116" s="27">
        <v>560</v>
      </c>
      <c r="B2116" s="31">
        <v>43918</v>
      </c>
      <c r="C2116" s="31">
        <v>43864</v>
      </c>
      <c r="D2116" s="20" t="s">
        <v>773</v>
      </c>
      <c r="E2116" s="66" t="str">
        <f>IF(ISBLANK(LeaveTracker[[#This Row],[Employee Name]]),"-----",VLOOKUP(LeaveTracker[[#This Row],[Employee Name]],'List of Employees'!$B$4:$H$767,7))</f>
        <v>GSO</v>
      </c>
      <c r="F2116" s="66" t="str">
        <f>IF(ISBLANK(LeaveTracker[[#This Row],[Employee Name]]),"-----",VLOOKUP(LeaveTracker[[#This Row],[Employee Name]],'List of Employees'!$B$4:$H$767,6))</f>
        <v>PERMANENT</v>
      </c>
      <c r="G2116" s="24">
        <v>43861</v>
      </c>
      <c r="H2116" s="24">
        <v>43861</v>
      </c>
      <c r="I2116" s="20" t="s">
        <v>297</v>
      </c>
      <c r="J2116" s="42" t="s">
        <v>760</v>
      </c>
      <c r="K2116" s="50" t="str">
        <f ca="1">LeaveTracker[[#This Row],[Days]]&amp;" "&amp;LeaveTracker[[#This Row],[Type of Leave]]</f>
        <v>1 OTHER</v>
      </c>
      <c r="L2116" s="23">
        <f ca="1">NETWORKDAYS(LeaveTracker[[#This Row],[Start Date]],LeaveTracker[[#This Row],[End Date]],lstHolidays)</f>
        <v>1</v>
      </c>
      <c r="M2116" s="27"/>
    </row>
    <row r="2117" spans="1:13" ht="30" customHeight="1" x14ac:dyDescent="0.3">
      <c r="A2117" s="27">
        <v>560</v>
      </c>
      <c r="B2117" s="31">
        <v>43918</v>
      </c>
      <c r="C2117" s="31">
        <v>43864</v>
      </c>
      <c r="D2117" s="20" t="s">
        <v>773</v>
      </c>
      <c r="E2117" s="66" t="str">
        <f>IF(ISBLANK(LeaveTracker[[#This Row],[Employee Name]]),"-----",VLOOKUP(LeaveTracker[[#This Row],[Employee Name]],'List of Employees'!$B$4:$H$767,7))</f>
        <v>GSO</v>
      </c>
      <c r="F2117" s="66" t="str">
        <f>IF(ISBLANK(LeaveTracker[[#This Row],[Employee Name]]),"-----",VLOOKUP(LeaveTracker[[#This Row],[Employee Name]],'List of Employees'!$B$4:$H$767,6))</f>
        <v>PERMANENT</v>
      </c>
      <c r="G2117" s="24">
        <v>43868</v>
      </c>
      <c r="H2117" s="24">
        <v>43868</v>
      </c>
      <c r="I2117" s="20" t="s">
        <v>297</v>
      </c>
      <c r="J2117" s="42" t="s">
        <v>760</v>
      </c>
      <c r="K2117" s="50" t="str">
        <f ca="1">LeaveTracker[[#This Row],[Days]]&amp;" "&amp;LeaveTracker[[#This Row],[Type of Leave]]</f>
        <v>1 OTHER</v>
      </c>
      <c r="L2117" s="23">
        <f ca="1">NETWORKDAYS(LeaveTracker[[#This Row],[Start Date]],LeaveTracker[[#This Row],[End Date]],lstHolidays)</f>
        <v>1</v>
      </c>
      <c r="M2117" s="27"/>
    </row>
    <row r="2118" spans="1:13" ht="30" customHeight="1" x14ac:dyDescent="0.3">
      <c r="A2118" s="27">
        <v>561</v>
      </c>
      <c r="B2118" s="31">
        <v>43918</v>
      </c>
      <c r="C2118" s="31">
        <v>43852</v>
      </c>
      <c r="D2118" s="20" t="s">
        <v>524</v>
      </c>
      <c r="E2118" s="66" t="str">
        <f>IF(ISBLANK(LeaveTracker[[#This Row],[Employee Name]]),"-----",VLOOKUP(LeaveTracker[[#This Row],[Employee Name]],'List of Employees'!$B$4:$H$767,7))</f>
        <v>GSO</v>
      </c>
      <c r="F2118" s="66" t="str">
        <f>IF(ISBLANK(LeaveTracker[[#This Row],[Employee Name]]),"-----",VLOOKUP(LeaveTracker[[#This Row],[Employee Name]],'List of Employees'!$B$4:$H$767,6))</f>
        <v>PERMANENT</v>
      </c>
      <c r="G2118" s="24">
        <v>43851</v>
      </c>
      <c r="H2118" s="24">
        <v>43851</v>
      </c>
      <c r="I2118" s="20" t="s">
        <v>297</v>
      </c>
      <c r="J2118" s="42" t="s">
        <v>760</v>
      </c>
      <c r="K2118" s="50" t="str">
        <f ca="1">LeaveTracker[[#This Row],[Days]]&amp;" "&amp;LeaveTracker[[#This Row],[Type of Leave]]</f>
        <v>1 OTHER</v>
      </c>
      <c r="L2118" s="23">
        <f ca="1">NETWORKDAYS(LeaveTracker[[#This Row],[Start Date]],LeaveTracker[[#This Row],[End Date]],lstHolidays)</f>
        <v>1</v>
      </c>
      <c r="M2118" s="27"/>
    </row>
    <row r="2119" spans="1:13" ht="30" customHeight="1" x14ac:dyDescent="0.3">
      <c r="A2119" s="27">
        <v>562</v>
      </c>
      <c r="B2119" s="31">
        <v>43918</v>
      </c>
      <c r="C2119" s="31">
        <v>43867</v>
      </c>
      <c r="D2119" s="20" t="s">
        <v>524</v>
      </c>
      <c r="E2119" s="66" t="str">
        <f>IF(ISBLANK(LeaveTracker[[#This Row],[Employee Name]]),"-----",VLOOKUP(LeaveTracker[[#This Row],[Employee Name]],'List of Employees'!$B$4:$H$767,7))</f>
        <v>GSO</v>
      </c>
      <c r="F2119" s="66" t="str">
        <f>IF(ISBLANK(LeaveTracker[[#This Row],[Employee Name]]),"-----",VLOOKUP(LeaveTracker[[#This Row],[Employee Name]],'List of Employees'!$B$4:$H$767,6))</f>
        <v>PERMANENT</v>
      </c>
      <c r="G2119" s="24">
        <v>43865</v>
      </c>
      <c r="H2119" s="24">
        <v>43866</v>
      </c>
      <c r="I2119" s="20" t="s">
        <v>297</v>
      </c>
      <c r="J2119" s="42" t="s">
        <v>760</v>
      </c>
      <c r="K2119" s="50" t="str">
        <f ca="1">LeaveTracker[[#This Row],[Days]]&amp;" "&amp;LeaveTracker[[#This Row],[Type of Leave]]</f>
        <v>2 OTHER</v>
      </c>
      <c r="L2119" s="23">
        <f ca="1">NETWORKDAYS(LeaveTracker[[#This Row],[Start Date]],LeaveTracker[[#This Row],[End Date]],lstHolidays)</f>
        <v>2</v>
      </c>
      <c r="M2119" s="27"/>
    </row>
    <row r="2120" spans="1:13" ht="30" customHeight="1" x14ac:dyDescent="0.3">
      <c r="A2120" s="27">
        <v>563</v>
      </c>
      <c r="B2120" s="31">
        <v>43918</v>
      </c>
      <c r="C2120" s="31">
        <v>43855</v>
      </c>
      <c r="D2120" s="20" t="s">
        <v>963</v>
      </c>
      <c r="E2120" s="66" t="str">
        <f>IF(ISBLANK(LeaveTracker[[#This Row],[Employee Name]]),"-----",VLOOKUP(LeaveTracker[[#This Row],[Employee Name]],'List of Employees'!$B$4:$H$767,7))</f>
        <v>TOPS (ADMIN CSU)</v>
      </c>
      <c r="F2120" s="66" t="str">
        <f>IF(ISBLANK(LeaveTracker[[#This Row],[Employee Name]]),"-----",VLOOKUP(LeaveTracker[[#This Row],[Employee Name]],'List of Employees'!$B$4:$H$767,6))</f>
        <v>PERMANENT</v>
      </c>
      <c r="G2120" s="38">
        <v>43850</v>
      </c>
      <c r="H2120" s="38">
        <v>43854</v>
      </c>
      <c r="I2120" s="20" t="s">
        <v>82</v>
      </c>
      <c r="K2120" s="50" t="str">
        <f ca="1">LeaveTracker[[#This Row],[Days]]&amp;" "&amp;LeaveTracker[[#This Row],[Type of Leave]]</f>
        <v>5 VL</v>
      </c>
      <c r="L2120" s="23">
        <f ca="1">NETWORKDAYS(LeaveTracker[[#This Row],[Start Date]],LeaveTracker[[#This Row],[End Date]],lstHolidays)</f>
        <v>5</v>
      </c>
      <c r="M2120" s="27"/>
    </row>
    <row r="2121" spans="1:13" ht="30" customHeight="1" x14ac:dyDescent="0.3">
      <c r="A2121" s="27">
        <v>563</v>
      </c>
      <c r="B2121" s="31">
        <v>43918</v>
      </c>
      <c r="C2121" s="31">
        <v>43855</v>
      </c>
      <c r="D2121" s="20" t="s">
        <v>963</v>
      </c>
      <c r="E2121" s="66" t="str">
        <f>IF(ISBLANK(LeaveTracker[[#This Row],[Employee Name]]),"-----",VLOOKUP(LeaveTracker[[#This Row],[Employee Name]],'List of Employees'!$B$4:$H$767,7))</f>
        <v>TOPS (ADMIN CSU)</v>
      </c>
      <c r="F2121" s="66" t="str">
        <f>IF(ISBLANK(LeaveTracker[[#This Row],[Employee Name]]),"-----",VLOOKUP(LeaveTracker[[#This Row],[Employee Name]],'List of Employees'!$B$4:$H$767,6))</f>
        <v>PERMANENT</v>
      </c>
      <c r="G2121" s="24">
        <v>43857</v>
      </c>
      <c r="H2121" s="24">
        <v>43861</v>
      </c>
      <c r="I2121" s="20" t="s">
        <v>82</v>
      </c>
      <c r="K2121" s="50" t="str">
        <f ca="1">LeaveTracker[[#This Row],[Days]]&amp;" "&amp;LeaveTracker[[#This Row],[Type of Leave]]</f>
        <v>5 VL</v>
      </c>
      <c r="L2121" s="23">
        <f ca="1">NETWORKDAYS(LeaveTracker[[#This Row],[Start Date]],LeaveTracker[[#This Row],[End Date]],lstHolidays)</f>
        <v>5</v>
      </c>
      <c r="M2121" s="27"/>
    </row>
    <row r="2122" spans="1:13" ht="30" customHeight="1" x14ac:dyDescent="0.3">
      <c r="A2122" s="27">
        <v>564</v>
      </c>
      <c r="B2122" s="31">
        <v>43918</v>
      </c>
      <c r="C2122" s="31">
        <v>43864</v>
      </c>
      <c r="D2122" s="20" t="s">
        <v>842</v>
      </c>
      <c r="E2122" s="66" t="str">
        <f>IF(ISBLANK(LeaveTracker[[#This Row],[Employee Name]]),"-----",VLOOKUP(LeaveTracker[[#This Row],[Employee Name]],'List of Employees'!$B$4:$H$767,7))</f>
        <v>CCT</v>
      </c>
      <c r="F2122" s="66" t="str">
        <f>IF(ISBLANK(LeaveTracker[[#This Row],[Employee Name]]),"-----",VLOOKUP(LeaveTracker[[#This Row],[Employee Name]],'List of Employees'!$B$4:$H$767,6))</f>
        <v>PERMANENT</v>
      </c>
      <c r="G2122" s="24">
        <v>43865</v>
      </c>
      <c r="H2122" s="24">
        <v>43865</v>
      </c>
      <c r="I2122" s="20" t="s">
        <v>297</v>
      </c>
      <c r="J2122" s="42" t="s">
        <v>839</v>
      </c>
      <c r="K2122" s="50" t="str">
        <f ca="1">LeaveTracker[[#This Row],[Days]]&amp;" "&amp;LeaveTracker[[#This Row],[Type of Leave]]</f>
        <v>1 OTHER</v>
      </c>
      <c r="L2122" s="23">
        <f ca="1">NETWORKDAYS(LeaveTracker[[#This Row],[Start Date]],LeaveTracker[[#This Row],[End Date]],lstHolidays)</f>
        <v>1</v>
      </c>
      <c r="M2122" s="27"/>
    </row>
    <row r="2123" spans="1:13" ht="30" customHeight="1" x14ac:dyDescent="0.3">
      <c r="A2123" s="27">
        <v>564</v>
      </c>
      <c r="B2123" s="31">
        <v>43918</v>
      </c>
      <c r="C2123" s="31">
        <v>43864</v>
      </c>
      <c r="D2123" s="20" t="s">
        <v>842</v>
      </c>
      <c r="E2123" s="66" t="str">
        <f>IF(ISBLANK(LeaveTracker[[#This Row],[Employee Name]]),"-----",VLOOKUP(LeaveTracker[[#This Row],[Employee Name]],'List of Employees'!$B$4:$H$767,7))</f>
        <v>CCT</v>
      </c>
      <c r="F2123" s="66" t="str">
        <f>IF(ISBLANK(LeaveTracker[[#This Row],[Employee Name]]),"-----",VLOOKUP(LeaveTracker[[#This Row],[Employee Name]],'List of Employees'!$B$4:$H$767,6))</f>
        <v>PERMANENT</v>
      </c>
      <c r="G2123" s="24">
        <v>43867</v>
      </c>
      <c r="H2123" s="24">
        <v>43867</v>
      </c>
      <c r="I2123" s="20" t="s">
        <v>297</v>
      </c>
      <c r="J2123" s="42" t="s">
        <v>839</v>
      </c>
      <c r="K2123" s="50" t="str">
        <f ca="1">LeaveTracker[[#This Row],[Days]]&amp;" "&amp;LeaveTracker[[#This Row],[Type of Leave]]</f>
        <v>1 OTHER</v>
      </c>
      <c r="L2123" s="23">
        <f ca="1">NETWORKDAYS(LeaveTracker[[#This Row],[Start Date]],LeaveTracker[[#This Row],[End Date]],lstHolidays)</f>
        <v>1</v>
      </c>
      <c r="M2123" s="27"/>
    </row>
    <row r="2124" spans="1:13" ht="30" customHeight="1" x14ac:dyDescent="0.3">
      <c r="A2124" s="27">
        <v>564</v>
      </c>
      <c r="B2124" s="31">
        <v>43918</v>
      </c>
      <c r="C2124" s="31">
        <v>43864</v>
      </c>
      <c r="D2124" s="20" t="s">
        <v>842</v>
      </c>
      <c r="E2124" s="66" t="str">
        <f>IF(ISBLANK(LeaveTracker[[#This Row],[Employee Name]]),"-----",VLOOKUP(LeaveTracker[[#This Row],[Employee Name]],'List of Employees'!$B$4:$H$767,7))</f>
        <v>CCT</v>
      </c>
      <c r="F2124" s="66" t="str">
        <f>IF(ISBLANK(LeaveTracker[[#This Row],[Employee Name]]),"-----",VLOOKUP(LeaveTracker[[#This Row],[Employee Name]],'List of Employees'!$B$4:$H$767,6))</f>
        <v>PERMANENT</v>
      </c>
      <c r="G2124" s="24">
        <v>43872</v>
      </c>
      <c r="H2124" s="24">
        <v>43872</v>
      </c>
      <c r="I2124" s="20" t="s">
        <v>297</v>
      </c>
      <c r="J2124" s="42" t="s">
        <v>839</v>
      </c>
      <c r="K2124" s="50" t="str">
        <f ca="1">LeaveTracker[[#This Row],[Days]]&amp;" "&amp;LeaveTracker[[#This Row],[Type of Leave]]</f>
        <v>1 OTHER</v>
      </c>
      <c r="L2124" s="23">
        <f ca="1">NETWORKDAYS(LeaveTracker[[#This Row],[Start Date]],LeaveTracker[[#This Row],[End Date]],lstHolidays)</f>
        <v>1</v>
      </c>
      <c r="M2124" s="27"/>
    </row>
    <row r="2125" spans="1:13" ht="30" customHeight="1" x14ac:dyDescent="0.3">
      <c r="A2125" s="27">
        <v>565</v>
      </c>
      <c r="B2125" s="31">
        <v>43918</v>
      </c>
      <c r="C2125" s="38">
        <v>43864</v>
      </c>
      <c r="D2125" s="20" t="s">
        <v>967</v>
      </c>
      <c r="E2125" s="66" t="str">
        <f>IF(ISBLANK(LeaveTracker[[#This Row],[Employee Name]]),"-----",VLOOKUP(LeaveTracker[[#This Row],[Employee Name]],'List of Employees'!$B$4:$H$767,7))</f>
        <v>CEO</v>
      </c>
      <c r="F2125" s="66" t="str">
        <f>IF(ISBLANK(LeaveTracker[[#This Row],[Employee Name]]),"-----",VLOOKUP(LeaveTracker[[#This Row],[Employee Name]],'List of Employees'!$B$4:$H$767,6))</f>
        <v>PERMANENT</v>
      </c>
      <c r="G2125" s="38">
        <v>43864</v>
      </c>
      <c r="H2125" s="24">
        <v>43864</v>
      </c>
      <c r="I2125" s="20" t="s">
        <v>297</v>
      </c>
      <c r="J2125" s="42" t="s">
        <v>839</v>
      </c>
      <c r="K2125" s="50" t="str">
        <f ca="1">LeaveTracker[[#This Row],[Days]]&amp;" "&amp;LeaveTracker[[#This Row],[Type of Leave]]</f>
        <v>1 OTHER</v>
      </c>
      <c r="L2125" s="23">
        <f ca="1">NETWORKDAYS(LeaveTracker[[#This Row],[Start Date]],LeaveTracker[[#This Row],[End Date]],lstHolidays)</f>
        <v>1</v>
      </c>
      <c r="M2125" s="27"/>
    </row>
    <row r="2126" spans="1:13" ht="30" customHeight="1" x14ac:dyDescent="0.3">
      <c r="A2126" s="27">
        <v>565</v>
      </c>
      <c r="B2126" s="31">
        <v>43918</v>
      </c>
      <c r="C2126" s="24">
        <v>43866</v>
      </c>
      <c r="D2126" s="20" t="s">
        <v>308</v>
      </c>
      <c r="E2126" s="66" t="str">
        <f>IF(ISBLANK(LeaveTracker[[#This Row],[Employee Name]]),"-----",VLOOKUP(LeaveTracker[[#This Row],[Employee Name]],'List of Employees'!$B$4:$H$767,7))</f>
        <v>ADMIN OFFICE - HALL OF JUSTICE</v>
      </c>
      <c r="F2126" s="66" t="str">
        <f>IF(ISBLANK(LeaveTracker[[#This Row],[Employee Name]]),"-----",VLOOKUP(LeaveTracker[[#This Row],[Employee Name]],'List of Employees'!$B$4:$H$767,6))</f>
        <v>PERMANENT</v>
      </c>
      <c r="G2126" s="24">
        <v>43866</v>
      </c>
      <c r="H2126" s="24">
        <v>43866</v>
      </c>
      <c r="I2126" s="20" t="s">
        <v>297</v>
      </c>
      <c r="J2126" s="42" t="s">
        <v>839</v>
      </c>
      <c r="K2126" s="50" t="str">
        <f ca="1">LeaveTracker[[#This Row],[Days]]&amp;" "&amp;LeaveTracker[[#This Row],[Type of Leave]]</f>
        <v>1 OTHER</v>
      </c>
      <c r="L2126" s="23">
        <f ca="1">NETWORKDAYS(LeaveTracker[[#This Row],[Start Date]],LeaveTracker[[#This Row],[End Date]],lstHolidays)</f>
        <v>1</v>
      </c>
      <c r="M2126" s="27"/>
    </row>
    <row r="2127" spans="1:13" ht="30" customHeight="1" x14ac:dyDescent="0.3">
      <c r="A2127" s="27">
        <v>565</v>
      </c>
      <c r="B2127" s="31">
        <v>43918</v>
      </c>
      <c r="C2127" s="24">
        <v>43868</v>
      </c>
      <c r="D2127" s="20" t="s">
        <v>308</v>
      </c>
      <c r="E2127" s="66" t="str">
        <f>IF(ISBLANK(LeaveTracker[[#This Row],[Employee Name]]),"-----",VLOOKUP(LeaveTracker[[#This Row],[Employee Name]],'List of Employees'!$B$4:$H$767,7))</f>
        <v>ADMIN OFFICE - HALL OF JUSTICE</v>
      </c>
      <c r="F2127" s="66" t="str">
        <f>IF(ISBLANK(LeaveTracker[[#This Row],[Employee Name]]),"-----",VLOOKUP(LeaveTracker[[#This Row],[Employee Name]],'List of Employees'!$B$4:$H$767,6))</f>
        <v>PERMANENT</v>
      </c>
      <c r="G2127" s="24">
        <v>43868</v>
      </c>
      <c r="H2127" s="24">
        <v>43868</v>
      </c>
      <c r="I2127" s="20" t="s">
        <v>297</v>
      </c>
      <c r="J2127" s="42" t="s">
        <v>839</v>
      </c>
      <c r="K2127" s="50" t="str">
        <f ca="1">LeaveTracker[[#This Row],[Days]]&amp;" "&amp;LeaveTracker[[#This Row],[Type of Leave]]</f>
        <v>1 OTHER</v>
      </c>
      <c r="L2127" s="23">
        <f ca="1">NETWORKDAYS(LeaveTracker[[#This Row],[Start Date]],LeaveTracker[[#This Row],[End Date]],lstHolidays)</f>
        <v>1</v>
      </c>
      <c r="M2127" s="27"/>
    </row>
    <row r="2128" spans="1:13" ht="30" customHeight="1" x14ac:dyDescent="0.3">
      <c r="A2128" s="27">
        <v>565</v>
      </c>
      <c r="B2128" s="31">
        <v>43918</v>
      </c>
      <c r="C2128" s="24">
        <v>43873</v>
      </c>
      <c r="D2128" s="20" t="s">
        <v>308</v>
      </c>
      <c r="E2128" s="66" t="str">
        <f>IF(ISBLANK(LeaveTracker[[#This Row],[Employee Name]]),"-----",VLOOKUP(LeaveTracker[[#This Row],[Employee Name]],'List of Employees'!$B$4:$H$767,7))</f>
        <v>ADMIN OFFICE - HALL OF JUSTICE</v>
      </c>
      <c r="F2128" s="66" t="str">
        <f>IF(ISBLANK(LeaveTracker[[#This Row],[Employee Name]]),"-----",VLOOKUP(LeaveTracker[[#This Row],[Employee Name]],'List of Employees'!$B$4:$H$767,6))</f>
        <v>PERMANENT</v>
      </c>
      <c r="G2128" s="24">
        <v>43873</v>
      </c>
      <c r="H2128" s="24">
        <v>43873</v>
      </c>
      <c r="I2128" s="20" t="s">
        <v>297</v>
      </c>
      <c r="J2128" s="42" t="s">
        <v>839</v>
      </c>
      <c r="K2128" s="50" t="str">
        <f ca="1">LeaveTracker[[#This Row],[Days]]&amp;" "&amp;LeaveTracker[[#This Row],[Type of Leave]]</f>
        <v>1 OTHER</v>
      </c>
      <c r="L2128" s="23">
        <f ca="1">NETWORKDAYS(LeaveTracker[[#This Row],[Start Date]],LeaveTracker[[#This Row],[End Date]],lstHolidays)</f>
        <v>1</v>
      </c>
      <c r="M2128" s="27"/>
    </row>
    <row r="2129" spans="1:13" ht="30" customHeight="1" x14ac:dyDescent="0.3">
      <c r="A2129" s="27">
        <v>565</v>
      </c>
      <c r="B2129" s="31">
        <v>43918</v>
      </c>
      <c r="C2129" s="24">
        <v>43875</v>
      </c>
      <c r="D2129" s="20" t="s">
        <v>308</v>
      </c>
      <c r="E2129" s="66" t="str">
        <f>IF(ISBLANK(LeaveTracker[[#This Row],[Employee Name]]),"-----",VLOOKUP(LeaveTracker[[#This Row],[Employee Name]],'List of Employees'!$B$4:$H$767,7))</f>
        <v>ADMIN OFFICE - HALL OF JUSTICE</v>
      </c>
      <c r="F2129" s="66" t="str">
        <f>IF(ISBLANK(LeaveTracker[[#This Row],[Employee Name]]),"-----",VLOOKUP(LeaveTracker[[#This Row],[Employee Name]],'List of Employees'!$B$4:$H$767,6))</f>
        <v>PERMANENT</v>
      </c>
      <c r="G2129" s="24">
        <v>43875</v>
      </c>
      <c r="H2129" s="24">
        <v>43875</v>
      </c>
      <c r="I2129" s="20" t="s">
        <v>297</v>
      </c>
      <c r="J2129" s="42" t="s">
        <v>839</v>
      </c>
      <c r="K2129" s="50" t="str">
        <f ca="1">LeaveTracker[[#This Row],[Days]]&amp;" "&amp;LeaveTracker[[#This Row],[Type of Leave]]</f>
        <v>1 OTHER</v>
      </c>
      <c r="L2129" s="23">
        <f ca="1">NETWORKDAYS(LeaveTracker[[#This Row],[Start Date]],LeaveTracker[[#This Row],[End Date]],lstHolidays)</f>
        <v>1</v>
      </c>
      <c r="M2129" s="27"/>
    </row>
    <row r="2130" spans="1:13" ht="30" customHeight="1" x14ac:dyDescent="0.3">
      <c r="A2130" s="27">
        <v>566</v>
      </c>
      <c r="B2130" s="31">
        <v>43918</v>
      </c>
      <c r="C2130" s="31">
        <v>43861</v>
      </c>
      <c r="D2130" s="20" t="s">
        <v>994</v>
      </c>
      <c r="E2130" s="66" t="str">
        <f>IF(ISBLANK(LeaveTracker[[#This Row],[Employee Name]]),"-----",VLOOKUP(LeaveTracker[[#This Row],[Employee Name]],'List of Employees'!$B$4:$H$767,7))</f>
        <v>MO</v>
      </c>
      <c r="F2130" s="66" t="str">
        <f>IF(ISBLANK(LeaveTracker[[#This Row],[Employee Name]]),"-----",VLOOKUP(LeaveTracker[[#This Row],[Employee Name]],'List of Employees'!$B$4:$H$767,6))</f>
        <v>PERMANENT</v>
      </c>
      <c r="G2130" s="24">
        <v>43835</v>
      </c>
      <c r="H2130" s="24">
        <v>43837</v>
      </c>
      <c r="I2130" s="20" t="s">
        <v>297</v>
      </c>
      <c r="J2130" s="42" t="s">
        <v>839</v>
      </c>
      <c r="K2130" s="50" t="str">
        <f ca="1">LeaveTracker[[#This Row],[Days]]&amp;" "&amp;LeaveTracker[[#This Row],[Type of Leave]]</f>
        <v>2 OTHER</v>
      </c>
      <c r="L2130" s="23">
        <f ca="1">NETWORKDAYS(LeaveTracker[[#This Row],[Start Date]],LeaveTracker[[#This Row],[End Date]],lstHolidays)</f>
        <v>2</v>
      </c>
      <c r="M2130" s="27"/>
    </row>
    <row r="2131" spans="1:13" ht="30" customHeight="1" x14ac:dyDescent="0.3">
      <c r="A2131" s="27">
        <v>566</v>
      </c>
      <c r="B2131" s="31">
        <v>43918</v>
      </c>
      <c r="C2131" s="31">
        <v>43861</v>
      </c>
      <c r="D2131" s="20" t="s">
        <v>994</v>
      </c>
      <c r="E2131" s="66" t="str">
        <f>IF(ISBLANK(LeaveTracker[[#This Row],[Employee Name]]),"-----",VLOOKUP(LeaveTracker[[#This Row],[Employee Name]],'List of Employees'!$B$4:$H$767,7))</f>
        <v>MO</v>
      </c>
      <c r="F2131" s="66" t="str">
        <f>IF(ISBLANK(LeaveTracker[[#This Row],[Employee Name]]),"-----",VLOOKUP(LeaveTracker[[#This Row],[Employee Name]],'List of Employees'!$B$4:$H$767,6))</f>
        <v>PERMANENT</v>
      </c>
      <c r="G2131" s="24">
        <v>43872</v>
      </c>
      <c r="H2131" s="24">
        <v>43873</v>
      </c>
      <c r="I2131" s="20" t="s">
        <v>297</v>
      </c>
      <c r="J2131" s="42" t="s">
        <v>839</v>
      </c>
      <c r="K2131" s="50" t="str">
        <f ca="1">LeaveTracker[[#This Row],[Days]]&amp;" "&amp;LeaveTracker[[#This Row],[Type of Leave]]</f>
        <v>2 OTHER</v>
      </c>
      <c r="L2131" s="23">
        <f ca="1">NETWORKDAYS(LeaveTracker[[#This Row],[Start Date]],LeaveTracker[[#This Row],[End Date]],lstHolidays)</f>
        <v>2</v>
      </c>
      <c r="M2131" s="27"/>
    </row>
    <row r="2132" spans="1:13" ht="30" customHeight="1" x14ac:dyDescent="0.3">
      <c r="A2132" s="27">
        <v>567</v>
      </c>
      <c r="B2132" s="31">
        <v>43918</v>
      </c>
      <c r="C2132" s="31">
        <v>43864</v>
      </c>
      <c r="D2132" s="20" t="s">
        <v>969</v>
      </c>
      <c r="E2132" s="66" t="str">
        <f>IF(ISBLANK(LeaveTracker[[#This Row],[Employee Name]]),"-----",VLOOKUP(LeaveTracker[[#This Row],[Employee Name]],'List of Employees'!$B$4:$H$767,7))</f>
        <v>CSU</v>
      </c>
      <c r="F2132" s="66" t="str">
        <f>IF(ISBLANK(LeaveTracker[[#This Row],[Employee Name]]),"-----",VLOOKUP(LeaveTracker[[#This Row],[Employee Name]],'List of Employees'!$B$4:$H$767,6))</f>
        <v>PERMANENT</v>
      </c>
      <c r="G2132" s="38">
        <v>43868</v>
      </c>
      <c r="H2132" s="24">
        <v>43868</v>
      </c>
      <c r="I2132" s="20" t="s">
        <v>297</v>
      </c>
      <c r="J2132" s="42" t="s">
        <v>839</v>
      </c>
      <c r="K2132" s="50" t="str">
        <f ca="1">LeaveTracker[[#This Row],[Days]]&amp;" "&amp;LeaveTracker[[#This Row],[Type of Leave]]</f>
        <v>1 OTHER</v>
      </c>
      <c r="L2132" s="23">
        <f ca="1">NETWORKDAYS(LeaveTracker[[#This Row],[Start Date]],LeaveTracker[[#This Row],[End Date]],lstHolidays)</f>
        <v>1</v>
      </c>
      <c r="M2132" s="27"/>
    </row>
    <row r="2133" spans="1:13" ht="30" customHeight="1" x14ac:dyDescent="0.3">
      <c r="A2133" s="27">
        <v>567</v>
      </c>
      <c r="B2133" s="31">
        <v>43918</v>
      </c>
      <c r="C2133" s="31">
        <v>43864</v>
      </c>
      <c r="D2133" s="20" t="s">
        <v>969</v>
      </c>
      <c r="E2133" s="66" t="str">
        <f>IF(ISBLANK(LeaveTracker[[#This Row],[Employee Name]]),"-----",VLOOKUP(LeaveTracker[[#This Row],[Employee Name]],'List of Employees'!$B$4:$H$767,7))</f>
        <v>CSU</v>
      </c>
      <c r="F2133" s="66" t="str">
        <f>IF(ISBLANK(LeaveTracker[[#This Row],[Employee Name]]),"-----",VLOOKUP(LeaveTracker[[#This Row],[Employee Name]],'List of Employees'!$B$4:$H$767,6))</f>
        <v>PERMANENT</v>
      </c>
      <c r="G2133" s="24">
        <v>43871</v>
      </c>
      <c r="H2133" s="24">
        <v>43874</v>
      </c>
      <c r="I2133" s="20" t="s">
        <v>297</v>
      </c>
      <c r="J2133" s="42" t="s">
        <v>839</v>
      </c>
      <c r="K2133" s="50" t="str">
        <f ca="1">LeaveTracker[[#This Row],[Days]]&amp;" "&amp;LeaveTracker[[#This Row],[Type of Leave]]</f>
        <v>4 OTHER</v>
      </c>
      <c r="L2133" s="23">
        <f ca="1">NETWORKDAYS(LeaveTracker[[#This Row],[Start Date]],LeaveTracker[[#This Row],[End Date]],lstHolidays)</f>
        <v>4</v>
      </c>
      <c r="M2133" s="27"/>
    </row>
    <row r="2134" spans="1:13" ht="30" customHeight="1" x14ac:dyDescent="0.3">
      <c r="A2134" s="27">
        <v>568</v>
      </c>
      <c r="B2134" s="31">
        <v>43918</v>
      </c>
      <c r="C2134" s="31">
        <v>43867</v>
      </c>
      <c r="D2134" s="20" t="s">
        <v>972</v>
      </c>
      <c r="E2134" s="66" t="str">
        <f>IF(ISBLANK(LeaveTracker[[#This Row],[Employee Name]]),"-----",VLOOKUP(LeaveTracker[[#This Row],[Employee Name]],'List of Employees'!$B$4:$H$767,7))</f>
        <v>TOPS (ADMIN CSU)</v>
      </c>
      <c r="F2134" s="66" t="str">
        <f>IF(ISBLANK(LeaveTracker[[#This Row],[Employee Name]]),"-----",VLOOKUP(LeaveTracker[[#This Row],[Employee Name]],'List of Employees'!$B$4:$H$767,6))</f>
        <v>PERMANENT</v>
      </c>
      <c r="G2134" s="24">
        <v>43871</v>
      </c>
      <c r="H2134" s="24">
        <v>43875</v>
      </c>
      <c r="I2134" s="20" t="s">
        <v>297</v>
      </c>
      <c r="J2134" s="42" t="s">
        <v>839</v>
      </c>
      <c r="K2134" s="50" t="str">
        <f ca="1">LeaveTracker[[#This Row],[Days]]&amp;" "&amp;LeaveTracker[[#This Row],[Type of Leave]]</f>
        <v>5 OTHER</v>
      </c>
      <c r="L2134" s="23">
        <f ca="1">NETWORKDAYS(LeaveTracker[[#This Row],[Start Date]],LeaveTracker[[#This Row],[End Date]],lstHolidays)</f>
        <v>5</v>
      </c>
      <c r="M2134" s="27"/>
    </row>
    <row r="2135" spans="1:13" ht="30" customHeight="1" x14ac:dyDescent="0.3">
      <c r="A2135" s="27">
        <v>569</v>
      </c>
      <c r="B2135" s="31">
        <v>43918</v>
      </c>
      <c r="C2135" s="31">
        <v>43872</v>
      </c>
      <c r="D2135" s="20" t="s">
        <v>875</v>
      </c>
      <c r="E2135" s="66" t="str">
        <f>IF(ISBLANK(LeaveTracker[[#This Row],[Employee Name]]),"-----",VLOOKUP(LeaveTracker[[#This Row],[Employee Name]],'List of Employees'!$B$4:$H$767,7))</f>
        <v>GSO</v>
      </c>
      <c r="F2135" s="66" t="str">
        <f>IF(ISBLANK(LeaveTracker[[#This Row],[Employee Name]]),"-----",VLOOKUP(LeaveTracker[[#This Row],[Employee Name]],'List of Employees'!$B$4:$H$767,6))</f>
        <v>PERMANENT</v>
      </c>
      <c r="G2135" s="24">
        <v>43873</v>
      </c>
      <c r="H2135" s="24">
        <v>43875</v>
      </c>
      <c r="I2135" s="20" t="s">
        <v>297</v>
      </c>
      <c r="J2135" s="42" t="s">
        <v>760</v>
      </c>
      <c r="K2135" s="50" t="str">
        <f ca="1">LeaveTracker[[#This Row],[Days]]&amp;" "&amp;LeaveTracker[[#This Row],[Type of Leave]]</f>
        <v>3 OTHER</v>
      </c>
      <c r="L2135" s="23">
        <f ca="1">NETWORKDAYS(LeaveTracker[[#This Row],[Start Date]],LeaveTracker[[#This Row],[End Date]],lstHolidays)</f>
        <v>3</v>
      </c>
      <c r="M2135" s="27"/>
    </row>
    <row r="2136" spans="1:13" ht="30" customHeight="1" x14ac:dyDescent="0.3">
      <c r="A2136" s="27">
        <v>570</v>
      </c>
      <c r="B2136" s="31">
        <v>43918</v>
      </c>
      <c r="C2136" s="31">
        <v>43872</v>
      </c>
      <c r="D2136" s="20" t="s">
        <v>875</v>
      </c>
      <c r="E2136" s="66" t="str">
        <f>IF(ISBLANK(LeaveTracker[[#This Row],[Employee Name]]),"-----",VLOOKUP(LeaveTracker[[#This Row],[Employee Name]],'List of Employees'!$B$4:$H$767,7))</f>
        <v>GSO</v>
      </c>
      <c r="F2136" s="66" t="str">
        <f>IF(ISBLANK(LeaveTracker[[#This Row],[Employee Name]]),"-----",VLOOKUP(LeaveTracker[[#This Row],[Employee Name]],'List of Employees'!$B$4:$H$767,6))</f>
        <v>PERMANENT</v>
      </c>
      <c r="G2136" s="24">
        <v>43868</v>
      </c>
      <c r="H2136" s="24">
        <v>43868</v>
      </c>
      <c r="I2136" s="20" t="s">
        <v>297</v>
      </c>
      <c r="J2136" s="42" t="s">
        <v>760</v>
      </c>
      <c r="K2136" s="50" t="str">
        <f ca="1">LeaveTracker[[#This Row],[Days]]&amp;" "&amp;LeaveTracker[[#This Row],[Type of Leave]]</f>
        <v>1 OTHER</v>
      </c>
      <c r="L2136" s="23">
        <f ca="1">NETWORKDAYS(LeaveTracker[[#This Row],[Start Date]],LeaveTracker[[#This Row],[End Date]],lstHolidays)</f>
        <v>1</v>
      </c>
      <c r="M2136" s="27"/>
    </row>
    <row r="2137" spans="1:13" ht="30" customHeight="1" x14ac:dyDescent="0.3">
      <c r="A2137" s="27">
        <v>571</v>
      </c>
      <c r="B2137" s="31">
        <v>43918</v>
      </c>
      <c r="C2137" s="31">
        <v>43893</v>
      </c>
      <c r="D2137" s="20" t="s">
        <v>524</v>
      </c>
      <c r="E2137" s="66" t="str">
        <f>IF(ISBLANK(LeaveTracker[[#This Row],[Employee Name]]),"-----",VLOOKUP(LeaveTracker[[#This Row],[Employee Name]],'List of Employees'!$B$4:$H$767,7))</f>
        <v>GSO</v>
      </c>
      <c r="F2137" s="66" t="str">
        <f>IF(ISBLANK(LeaveTracker[[#This Row],[Employee Name]]),"-----",VLOOKUP(LeaveTracker[[#This Row],[Employee Name]],'List of Employees'!$B$4:$H$767,6))</f>
        <v>PERMANENT</v>
      </c>
      <c r="G2137" s="24">
        <v>43892</v>
      </c>
      <c r="H2137" s="24">
        <v>43892</v>
      </c>
      <c r="I2137" s="20" t="s">
        <v>297</v>
      </c>
      <c r="J2137" s="42" t="s">
        <v>641</v>
      </c>
      <c r="K2137" s="50" t="str">
        <f ca="1">LeaveTracker[[#This Row],[Days]]&amp;" "&amp;LeaveTracker[[#This Row],[Type of Leave]]</f>
        <v>1 OTHER</v>
      </c>
      <c r="L2137" s="23">
        <f ca="1">NETWORKDAYS(LeaveTracker[[#This Row],[Start Date]],LeaveTracker[[#This Row],[End Date]],lstHolidays)</f>
        <v>1</v>
      </c>
      <c r="M2137" s="27"/>
    </row>
    <row r="2138" spans="1:13" ht="30" customHeight="1" x14ac:dyDescent="0.3">
      <c r="A2138" s="27">
        <v>571</v>
      </c>
      <c r="B2138" s="31">
        <v>43918</v>
      </c>
      <c r="C2138" s="31">
        <v>43882</v>
      </c>
      <c r="D2138" s="20" t="s">
        <v>524</v>
      </c>
      <c r="E2138" s="66" t="str">
        <f>IF(ISBLANK(LeaveTracker[[#This Row],[Employee Name]]),"-----",VLOOKUP(LeaveTracker[[#This Row],[Employee Name]],'List of Employees'!$B$4:$H$767,7))</f>
        <v>GSO</v>
      </c>
      <c r="F2138" s="66" t="str">
        <f>IF(ISBLANK(LeaveTracker[[#This Row],[Employee Name]]),"-----",VLOOKUP(LeaveTracker[[#This Row],[Employee Name]],'List of Employees'!$B$4:$H$767,6))</f>
        <v>PERMANENT</v>
      </c>
      <c r="G2138" s="24">
        <v>43881</v>
      </c>
      <c r="H2138" s="24">
        <v>43881</v>
      </c>
      <c r="I2138" s="20" t="s">
        <v>297</v>
      </c>
      <c r="J2138" s="42" t="s">
        <v>641</v>
      </c>
      <c r="K2138" s="50" t="str">
        <f ca="1">LeaveTracker[[#This Row],[Days]]&amp;" "&amp;LeaveTracker[[#This Row],[Type of Leave]]</f>
        <v>1 OTHER</v>
      </c>
      <c r="L2138" s="23">
        <f ca="1">NETWORKDAYS(LeaveTracker[[#This Row],[Start Date]],LeaveTracker[[#This Row],[End Date]],lstHolidays)</f>
        <v>1</v>
      </c>
      <c r="M2138" s="27"/>
    </row>
    <row r="2139" spans="1:13" ht="30" customHeight="1" x14ac:dyDescent="0.3">
      <c r="A2139" s="27">
        <v>572</v>
      </c>
      <c r="B2139" s="31">
        <v>43918</v>
      </c>
      <c r="C2139" s="31">
        <v>43874</v>
      </c>
      <c r="D2139" s="20" t="s">
        <v>524</v>
      </c>
      <c r="E2139" s="66" t="str">
        <f>IF(ISBLANK(LeaveTracker[[#This Row],[Employee Name]]),"-----",VLOOKUP(LeaveTracker[[#This Row],[Employee Name]],'List of Employees'!$B$4:$H$767,7))</f>
        <v>GSO</v>
      </c>
      <c r="F2139" s="66" t="str">
        <f>IF(ISBLANK(LeaveTracker[[#This Row],[Employee Name]]),"-----",VLOOKUP(LeaveTracker[[#This Row],[Employee Name]],'List of Employees'!$B$4:$H$767,6))</f>
        <v>PERMANENT</v>
      </c>
      <c r="G2139" s="24">
        <v>43873</v>
      </c>
      <c r="H2139" s="24">
        <v>43873</v>
      </c>
      <c r="I2139" s="20" t="s">
        <v>297</v>
      </c>
      <c r="J2139" s="42" t="s">
        <v>760</v>
      </c>
      <c r="K2139" s="50" t="str">
        <f ca="1">LeaveTracker[[#This Row],[Days]]&amp;" "&amp;LeaveTracker[[#This Row],[Type of Leave]]</f>
        <v>1 OTHER</v>
      </c>
      <c r="L2139" s="23">
        <f ca="1">NETWORKDAYS(LeaveTracker[[#This Row],[Start Date]],LeaveTracker[[#This Row],[End Date]],lstHolidays)</f>
        <v>1</v>
      </c>
      <c r="M2139" s="27"/>
    </row>
    <row r="2140" spans="1:13" ht="30" customHeight="1" x14ac:dyDescent="0.3">
      <c r="A2140" s="27">
        <v>573</v>
      </c>
      <c r="B2140" s="31">
        <v>43918</v>
      </c>
      <c r="C2140" s="31">
        <v>43860</v>
      </c>
      <c r="D2140" s="20" t="s">
        <v>524</v>
      </c>
      <c r="E2140" s="66" t="str">
        <f>IF(ISBLANK(LeaveTracker[[#This Row],[Employee Name]]),"-----",VLOOKUP(LeaveTracker[[#This Row],[Employee Name]],'List of Employees'!$B$4:$H$767,7))</f>
        <v>GSO</v>
      </c>
      <c r="F2140" s="66" t="str">
        <f>IF(ISBLANK(LeaveTracker[[#This Row],[Employee Name]]),"-----",VLOOKUP(LeaveTracker[[#This Row],[Employee Name]],'List of Employees'!$B$4:$H$767,6))</f>
        <v>PERMANENT</v>
      </c>
      <c r="G2140" s="24">
        <v>43859</v>
      </c>
      <c r="H2140" s="24">
        <v>43859</v>
      </c>
      <c r="I2140" s="20" t="s">
        <v>297</v>
      </c>
      <c r="J2140" s="42" t="s">
        <v>760</v>
      </c>
      <c r="K2140" s="50" t="str">
        <f ca="1">LeaveTracker[[#This Row],[Days]]&amp;" "&amp;LeaveTracker[[#This Row],[Type of Leave]]</f>
        <v>1 OTHER</v>
      </c>
      <c r="L2140" s="23">
        <f ca="1">NETWORKDAYS(LeaveTracker[[#This Row],[Start Date]],LeaveTracker[[#This Row],[End Date]],lstHolidays)</f>
        <v>1</v>
      </c>
      <c r="M2140" s="27"/>
    </row>
    <row r="2141" spans="1:13" ht="30" customHeight="1" x14ac:dyDescent="0.3">
      <c r="A2141" s="27">
        <v>574</v>
      </c>
      <c r="B2141" s="31">
        <v>43918</v>
      </c>
      <c r="C2141" s="31">
        <v>43881</v>
      </c>
      <c r="D2141" s="20" t="s">
        <v>442</v>
      </c>
      <c r="E2141" s="66" t="str">
        <f>IF(ISBLANK(LeaveTracker[[#This Row],[Employee Name]]),"-----",VLOOKUP(LeaveTracker[[#This Row],[Employee Name]],'List of Employees'!$B$4:$H$767,7))</f>
        <v>GSO</v>
      </c>
      <c r="F2141" s="66" t="str">
        <f>IF(ISBLANK(LeaveTracker[[#This Row],[Employee Name]]),"-----",VLOOKUP(LeaveTracker[[#This Row],[Employee Name]],'List of Employees'!$B$4:$H$767,6))</f>
        <v>PERMANENT</v>
      </c>
      <c r="G2141" s="24">
        <v>43880</v>
      </c>
      <c r="H2141" s="24">
        <v>43880</v>
      </c>
      <c r="I2141" s="20" t="s">
        <v>81</v>
      </c>
      <c r="K2141" s="50" t="str">
        <f ca="1">LeaveTracker[[#This Row],[Days]]&amp;" "&amp;LeaveTracker[[#This Row],[Type of Leave]]</f>
        <v>1 SL</v>
      </c>
      <c r="L2141" s="23">
        <f ca="1">NETWORKDAYS(LeaveTracker[[#This Row],[Start Date]],LeaveTracker[[#This Row],[End Date]],lstHolidays)</f>
        <v>1</v>
      </c>
      <c r="M2141" s="27"/>
    </row>
    <row r="2142" spans="1:13" ht="30" customHeight="1" x14ac:dyDescent="0.3">
      <c r="A2142" s="27">
        <v>575</v>
      </c>
      <c r="B2142" s="31">
        <v>43918</v>
      </c>
      <c r="C2142" s="31">
        <v>43882</v>
      </c>
      <c r="D2142" s="20" t="s">
        <v>977</v>
      </c>
      <c r="E2142" s="66" t="str">
        <f>IF(ISBLANK(LeaveTracker[[#This Row],[Employee Name]]),"-----",VLOOKUP(LeaveTracker[[#This Row],[Employee Name]],'List of Employees'!$B$4:$H$767,7))</f>
        <v>MO</v>
      </c>
      <c r="F2142" s="66" t="str">
        <f>IF(ISBLANK(LeaveTracker[[#This Row],[Employee Name]]),"-----",VLOOKUP(LeaveTracker[[#This Row],[Employee Name]],'List of Employees'!$B$4:$H$767,6))</f>
        <v>PERMANENT</v>
      </c>
      <c r="G2142" s="24">
        <v>43899</v>
      </c>
      <c r="H2142" s="24">
        <v>43902</v>
      </c>
      <c r="I2142" s="20" t="s">
        <v>82</v>
      </c>
      <c r="K2142" s="50" t="str">
        <f ca="1">LeaveTracker[[#This Row],[Days]]&amp;" "&amp;LeaveTracker[[#This Row],[Type of Leave]]</f>
        <v>4 VL</v>
      </c>
      <c r="L2142" s="23">
        <f ca="1">NETWORKDAYS(LeaveTracker[[#This Row],[Start Date]],LeaveTracker[[#This Row],[End Date]],lstHolidays)</f>
        <v>4</v>
      </c>
      <c r="M2142" s="27"/>
    </row>
    <row r="2143" spans="1:13" ht="30" customHeight="1" x14ac:dyDescent="0.3">
      <c r="A2143" s="27">
        <v>576</v>
      </c>
      <c r="B2143" s="31">
        <v>43918</v>
      </c>
      <c r="C2143" s="31">
        <v>43810</v>
      </c>
      <c r="D2143" s="20" t="s">
        <v>401</v>
      </c>
      <c r="E2143" s="66" t="str">
        <f>IF(ISBLANK(LeaveTracker[[#This Row],[Employee Name]]),"-----",VLOOKUP(LeaveTracker[[#This Row],[Employee Name]],'List of Employees'!$B$4:$H$767,7))</f>
        <v>CSWDO</v>
      </c>
      <c r="F2143" s="66" t="str">
        <f>IF(ISBLANK(LeaveTracker[[#This Row],[Employee Name]]),"-----",VLOOKUP(LeaveTracker[[#This Row],[Employee Name]],'List of Employees'!$B$4:$H$767,6))</f>
        <v>PERMANENT</v>
      </c>
      <c r="G2143" s="24">
        <v>43806</v>
      </c>
      <c r="H2143" s="24">
        <v>43806</v>
      </c>
      <c r="I2143" s="20" t="s">
        <v>297</v>
      </c>
      <c r="J2143" s="42" t="s">
        <v>760</v>
      </c>
      <c r="K2143" s="50" t="str">
        <f ca="1">LeaveTracker[[#This Row],[Days]]&amp;" "&amp;LeaveTracker[[#This Row],[Type of Leave]]</f>
        <v>0 OTHER</v>
      </c>
      <c r="L2143" s="23">
        <f ca="1">NETWORKDAYS(LeaveTracker[[#This Row],[Start Date]],LeaveTracker[[#This Row],[End Date]],lstHolidays)</f>
        <v>0</v>
      </c>
      <c r="M2143" s="27"/>
    </row>
    <row r="2144" spans="1:13" ht="30" customHeight="1" x14ac:dyDescent="0.3">
      <c r="A2144" s="27">
        <v>577</v>
      </c>
      <c r="B2144" s="31">
        <v>43918</v>
      </c>
      <c r="C2144" s="31">
        <v>43874</v>
      </c>
      <c r="D2144" s="20" t="s">
        <v>890</v>
      </c>
      <c r="E2144" s="66" t="str">
        <f>IF(ISBLANK(LeaveTracker[[#This Row],[Employee Name]]),"-----",VLOOKUP(LeaveTracker[[#This Row],[Employee Name]],'List of Employees'!$B$4:$H$767,7))</f>
        <v>ONT</v>
      </c>
      <c r="F2144" s="66" t="str">
        <f>IF(ISBLANK(LeaveTracker[[#This Row],[Employee Name]]),"-----",VLOOKUP(LeaveTracker[[#This Row],[Employee Name]],'List of Employees'!$B$4:$H$767,6))</f>
        <v>PERMANENT</v>
      </c>
      <c r="G2144" s="24">
        <v>43889</v>
      </c>
      <c r="H2144" s="24">
        <v>43889</v>
      </c>
      <c r="I2144" s="20" t="s">
        <v>297</v>
      </c>
      <c r="J2144" s="42" t="s">
        <v>752</v>
      </c>
      <c r="K2144" s="50" t="str">
        <f ca="1">LeaveTracker[[#This Row],[Days]]&amp;" "&amp;LeaveTracker[[#This Row],[Type of Leave]]</f>
        <v>1 OTHER</v>
      </c>
      <c r="L2144" s="23">
        <f ca="1">NETWORKDAYS(LeaveTracker[[#This Row],[Start Date]],LeaveTracker[[#This Row],[End Date]],lstHolidays)</f>
        <v>1</v>
      </c>
      <c r="M2144" s="27"/>
    </row>
    <row r="2145" spans="1:13" ht="30" customHeight="1" x14ac:dyDescent="0.3">
      <c r="A2145" s="27">
        <v>578</v>
      </c>
      <c r="B2145" s="31">
        <v>43918</v>
      </c>
      <c r="C2145" s="31">
        <v>43850</v>
      </c>
      <c r="D2145" s="20" t="s">
        <v>890</v>
      </c>
      <c r="E2145" s="66" t="str">
        <f>IF(ISBLANK(LeaveTracker[[#This Row],[Employee Name]]),"-----",VLOOKUP(LeaveTracker[[#This Row],[Employee Name]],'List of Employees'!$B$4:$H$767,7))</f>
        <v>ONT</v>
      </c>
      <c r="F2145" s="66" t="str">
        <f>IF(ISBLANK(LeaveTracker[[#This Row],[Employee Name]]),"-----",VLOOKUP(LeaveTracker[[#This Row],[Employee Name]],'List of Employees'!$B$4:$H$767,6))</f>
        <v>PERMANENT</v>
      </c>
      <c r="G2145" s="24">
        <v>43845</v>
      </c>
      <c r="H2145" s="24">
        <v>43847</v>
      </c>
      <c r="I2145" s="20" t="s">
        <v>297</v>
      </c>
      <c r="J2145" s="42" t="s">
        <v>760</v>
      </c>
      <c r="K2145" s="50" t="str">
        <f ca="1">LeaveTracker[[#This Row],[Days]]&amp;" "&amp;LeaveTracker[[#This Row],[Type of Leave]]</f>
        <v>3 OTHER</v>
      </c>
      <c r="L2145" s="23">
        <f ca="1">NETWORKDAYS(LeaveTracker[[#This Row],[Start Date]],LeaveTracker[[#This Row],[End Date]],lstHolidays)</f>
        <v>3</v>
      </c>
      <c r="M2145" s="27"/>
    </row>
    <row r="2146" spans="1:13" ht="30" customHeight="1" x14ac:dyDescent="0.3">
      <c r="A2146" s="27">
        <v>579</v>
      </c>
      <c r="B2146" s="31">
        <v>43918</v>
      </c>
      <c r="C2146" s="31">
        <v>43850</v>
      </c>
      <c r="D2146" s="20" t="s">
        <v>188</v>
      </c>
      <c r="E2146" s="66" t="str">
        <f>IF(ISBLANK(LeaveTracker[[#This Row],[Employee Name]]),"-----",VLOOKUP(LeaveTracker[[#This Row],[Employee Name]],'List of Employees'!$B$4:$H$767,7))</f>
        <v>ONT</v>
      </c>
      <c r="F2146" s="66" t="str">
        <f>IF(ISBLANK(LeaveTracker[[#This Row],[Employee Name]]),"-----",VLOOKUP(LeaveTracker[[#This Row],[Employee Name]],'List of Employees'!$B$4:$H$767,6))</f>
        <v>PERMANENT</v>
      </c>
      <c r="G2146" s="24">
        <v>43845</v>
      </c>
      <c r="H2146" s="24">
        <v>43847</v>
      </c>
      <c r="I2146" s="20" t="s">
        <v>81</v>
      </c>
      <c r="K2146" s="50" t="str">
        <f ca="1">LeaveTracker[[#This Row],[Days]]&amp;" "&amp;LeaveTracker[[#This Row],[Type of Leave]]</f>
        <v>3 SL</v>
      </c>
      <c r="L2146" s="23">
        <f ca="1">NETWORKDAYS(LeaveTracker[[#This Row],[Start Date]],LeaveTracker[[#This Row],[End Date]],lstHolidays)</f>
        <v>3</v>
      </c>
      <c r="M2146" s="27"/>
    </row>
    <row r="2147" spans="1:13" ht="30" customHeight="1" x14ac:dyDescent="0.3">
      <c r="A2147" s="27">
        <v>580</v>
      </c>
      <c r="B2147" s="31">
        <v>43918</v>
      </c>
      <c r="C2147" s="24">
        <v>43866</v>
      </c>
      <c r="D2147" s="20" t="s">
        <v>111</v>
      </c>
      <c r="E2147" s="66" t="str">
        <f>IF(ISBLANK(LeaveTracker[[#This Row],[Employee Name]]),"-----",VLOOKUP(LeaveTracker[[#This Row],[Employee Name]],'List of Employees'!$B$4:$H$767,7))</f>
        <v>ONT</v>
      </c>
      <c r="F2147" s="66" t="str">
        <f>IF(ISBLANK(LeaveTracker[[#This Row],[Employee Name]]),"-----",VLOOKUP(LeaveTracker[[#This Row],[Employee Name]],'List of Employees'!$B$4:$H$767,6))</f>
        <v>PERMANENT</v>
      </c>
      <c r="G2147" s="24">
        <v>43866</v>
      </c>
      <c r="H2147" s="24">
        <v>43866</v>
      </c>
      <c r="I2147" s="20" t="s">
        <v>81</v>
      </c>
      <c r="K2147" s="50" t="str">
        <f ca="1">LeaveTracker[[#This Row],[Days]]&amp;" "&amp;LeaveTracker[[#This Row],[Type of Leave]]</f>
        <v>1 SL</v>
      </c>
      <c r="L2147" s="23">
        <f ca="1">NETWORKDAYS(LeaveTracker[[#This Row],[Start Date]],LeaveTracker[[#This Row],[End Date]],lstHolidays)</f>
        <v>1</v>
      </c>
      <c r="M2147" s="27"/>
    </row>
    <row r="2148" spans="1:13" ht="30" customHeight="1" x14ac:dyDescent="0.3">
      <c r="A2148" s="27">
        <v>581</v>
      </c>
      <c r="B2148" s="31">
        <v>43918</v>
      </c>
      <c r="C2148" s="31">
        <v>43854</v>
      </c>
      <c r="D2148" s="20" t="s">
        <v>111</v>
      </c>
      <c r="E2148" s="66" t="str">
        <f>IF(ISBLANK(LeaveTracker[[#This Row],[Employee Name]]),"-----",VLOOKUP(LeaveTracker[[#This Row],[Employee Name]],'List of Employees'!$B$4:$H$767,7))</f>
        <v>ONT</v>
      </c>
      <c r="F2148" s="66" t="str">
        <f>IF(ISBLANK(LeaveTracker[[#This Row],[Employee Name]]),"-----",VLOOKUP(LeaveTracker[[#This Row],[Employee Name]],'List of Employees'!$B$4:$H$767,6))</f>
        <v>PERMANENT</v>
      </c>
      <c r="G2148" s="24">
        <v>43858</v>
      </c>
      <c r="H2148" s="24">
        <v>43858</v>
      </c>
      <c r="I2148" s="20" t="s">
        <v>297</v>
      </c>
      <c r="J2148" s="42" t="s">
        <v>752</v>
      </c>
      <c r="K2148" s="50" t="str">
        <f ca="1">LeaveTracker[[#This Row],[Days]]&amp;" "&amp;LeaveTracker[[#This Row],[Type of Leave]]</f>
        <v>1 OTHER</v>
      </c>
      <c r="L2148" s="23">
        <f ca="1">NETWORKDAYS(LeaveTracker[[#This Row],[Start Date]],LeaveTracker[[#This Row],[End Date]],lstHolidays)</f>
        <v>1</v>
      </c>
      <c r="M2148" s="27"/>
    </row>
    <row r="2149" spans="1:13" ht="30" customHeight="1" x14ac:dyDescent="0.3">
      <c r="A2149" s="27">
        <v>582</v>
      </c>
      <c r="B2149" s="31">
        <v>43918</v>
      </c>
      <c r="C2149" s="31">
        <v>43850</v>
      </c>
      <c r="D2149" s="20" t="s">
        <v>112</v>
      </c>
      <c r="E2149" s="66" t="str">
        <f>IF(ISBLANK(LeaveTracker[[#This Row],[Employee Name]]),"-----",VLOOKUP(LeaveTracker[[#This Row],[Employee Name]],'List of Employees'!$B$4:$H$767,7))</f>
        <v>ONT</v>
      </c>
      <c r="F2149" s="66" t="str">
        <f>IF(ISBLANK(LeaveTracker[[#This Row],[Employee Name]]),"-----",VLOOKUP(LeaveTracker[[#This Row],[Employee Name]],'List of Employees'!$B$4:$H$767,6))</f>
        <v>PERMANENT</v>
      </c>
      <c r="G2149" s="24">
        <v>43845</v>
      </c>
      <c r="H2149" s="24">
        <v>43847</v>
      </c>
      <c r="I2149" s="20" t="s">
        <v>297</v>
      </c>
      <c r="J2149" s="42" t="s">
        <v>839</v>
      </c>
      <c r="K2149" s="50" t="str">
        <f ca="1">LeaveTracker[[#This Row],[Days]]&amp;" "&amp;LeaveTracker[[#This Row],[Type of Leave]]</f>
        <v>3 OTHER</v>
      </c>
      <c r="L2149" s="23">
        <f ca="1">NETWORKDAYS(LeaveTracker[[#This Row],[Start Date]],LeaveTracker[[#This Row],[End Date]],lstHolidays)</f>
        <v>3</v>
      </c>
      <c r="M2149" s="27"/>
    </row>
    <row r="2150" spans="1:13" ht="30" customHeight="1" x14ac:dyDescent="0.3">
      <c r="A2150" s="27">
        <v>583</v>
      </c>
      <c r="B2150" s="31">
        <v>43918</v>
      </c>
      <c r="C2150" s="31">
        <v>43887</v>
      </c>
      <c r="D2150" s="20" t="s">
        <v>188</v>
      </c>
      <c r="E2150" s="66" t="str">
        <f>IF(ISBLANK(LeaveTracker[[#This Row],[Employee Name]]),"-----",VLOOKUP(LeaveTracker[[#This Row],[Employee Name]],'List of Employees'!$B$4:$H$767,7))</f>
        <v>ONT</v>
      </c>
      <c r="F2150" s="66" t="str">
        <f>IF(ISBLANK(LeaveTracker[[#This Row],[Employee Name]]),"-----",VLOOKUP(LeaveTracker[[#This Row],[Employee Name]],'List of Employees'!$B$4:$H$767,6))</f>
        <v>PERMANENT</v>
      </c>
      <c r="G2150" s="24">
        <v>43885</v>
      </c>
      <c r="H2150" s="24">
        <v>43885</v>
      </c>
      <c r="I2150" s="20" t="s">
        <v>81</v>
      </c>
      <c r="K2150" s="50" t="str">
        <f ca="1">LeaveTracker[[#This Row],[Days]]&amp;" "&amp;LeaveTracker[[#This Row],[Type of Leave]]</f>
        <v>1 SL</v>
      </c>
      <c r="L2150" s="23">
        <f ca="1">NETWORKDAYS(LeaveTracker[[#This Row],[Start Date]],LeaveTracker[[#This Row],[End Date]],lstHolidays)</f>
        <v>1</v>
      </c>
      <c r="M2150" s="27"/>
    </row>
    <row r="2151" spans="1:13" ht="30" customHeight="1" x14ac:dyDescent="0.3">
      <c r="A2151" s="27">
        <v>584</v>
      </c>
      <c r="B2151" s="31">
        <v>43918</v>
      </c>
      <c r="C2151" s="31">
        <v>43900</v>
      </c>
      <c r="D2151" s="20" t="s">
        <v>343</v>
      </c>
      <c r="E2151" s="66" t="str">
        <f>IF(ISBLANK(LeaveTracker[[#This Row],[Employee Name]]),"-----",VLOOKUP(LeaveTracker[[#This Row],[Employee Name]],'List of Employees'!$B$4:$H$767,7))</f>
        <v>ONT</v>
      </c>
      <c r="F2151" s="66" t="str">
        <f>IF(ISBLANK(LeaveTracker[[#This Row],[Employee Name]]),"-----",VLOOKUP(LeaveTracker[[#This Row],[Employee Name]],'List of Employees'!$B$4:$H$767,6))</f>
        <v>PERMANENT</v>
      </c>
      <c r="G2151" s="24">
        <v>43879</v>
      </c>
      <c r="H2151" s="24">
        <v>43908</v>
      </c>
      <c r="I2151" s="20" t="s">
        <v>297</v>
      </c>
      <c r="J2151" s="42" t="s">
        <v>158</v>
      </c>
      <c r="K2151" s="50" t="str">
        <f ca="1">LeaveTracker[[#This Row],[Days]]&amp;" "&amp;LeaveTracker[[#This Row],[Type of Leave]]</f>
        <v>22 OTHER</v>
      </c>
      <c r="L2151" s="23">
        <f ca="1">NETWORKDAYS(LeaveTracker[[#This Row],[Start Date]],LeaveTracker[[#This Row],[End Date]],lstHolidays)</f>
        <v>22</v>
      </c>
      <c r="M2151" s="27"/>
    </row>
    <row r="2152" spans="1:13" ht="30" customHeight="1" x14ac:dyDescent="0.3">
      <c r="A2152" s="27">
        <v>585</v>
      </c>
      <c r="B2152" s="31">
        <v>43918</v>
      </c>
      <c r="C2152" s="24">
        <v>43889</v>
      </c>
      <c r="D2152" s="20" t="s">
        <v>978</v>
      </c>
      <c r="E2152" s="66" t="str">
        <f>IF(ISBLANK(LeaveTracker[[#This Row],[Employee Name]]),"-----",VLOOKUP(LeaveTracker[[#This Row],[Employee Name]],'List of Employees'!$B$4:$H$767,7))</f>
        <v>CSU</v>
      </c>
      <c r="F2152" s="66" t="str">
        <f>IF(ISBLANK(LeaveTracker[[#This Row],[Employee Name]]),"-----",VLOOKUP(LeaveTracker[[#This Row],[Employee Name]],'List of Employees'!$B$4:$H$767,6))</f>
        <v>PERMANENT</v>
      </c>
      <c r="G2152" s="24">
        <v>43889</v>
      </c>
      <c r="H2152" s="24">
        <v>43889</v>
      </c>
      <c r="I2152" s="20" t="s">
        <v>297</v>
      </c>
      <c r="J2152" s="42" t="s">
        <v>688</v>
      </c>
      <c r="K2152" s="50" t="str">
        <f ca="1">LeaveTracker[[#This Row],[Days]]&amp;" "&amp;LeaveTracker[[#This Row],[Type of Leave]]</f>
        <v>1 OTHER</v>
      </c>
      <c r="L2152" s="23">
        <f ca="1">NETWORKDAYS(LeaveTracker[[#This Row],[Start Date]],LeaveTracker[[#This Row],[End Date]],lstHolidays)</f>
        <v>1</v>
      </c>
      <c r="M2152" s="27"/>
    </row>
    <row r="2153" spans="1:13" ht="30" customHeight="1" x14ac:dyDescent="0.3">
      <c r="A2153" s="27">
        <v>586</v>
      </c>
      <c r="B2153" s="31">
        <v>43918</v>
      </c>
      <c r="C2153" s="31">
        <v>43899</v>
      </c>
      <c r="D2153" s="20" t="s">
        <v>795</v>
      </c>
      <c r="E2153" s="66" t="str">
        <f>IF(ISBLANK(LeaveTracker[[#This Row],[Employee Name]]),"-----",VLOOKUP(LeaveTracker[[#This Row],[Employee Name]],'List of Employees'!$B$4:$H$767,7))</f>
        <v>ONT</v>
      </c>
      <c r="F2153" s="66" t="str">
        <f>IF(ISBLANK(LeaveTracker[[#This Row],[Employee Name]]),"-----",VLOOKUP(LeaveTracker[[#This Row],[Employee Name]],'List of Employees'!$B$4:$H$767,6))</f>
        <v>PERMANENT</v>
      </c>
      <c r="G2153" s="24">
        <v>43944</v>
      </c>
      <c r="H2153" s="24">
        <v>43945</v>
      </c>
      <c r="I2153" s="20" t="s">
        <v>82</v>
      </c>
      <c r="K2153" s="50" t="str">
        <f ca="1">LeaveTracker[[#This Row],[Days]]&amp;" "&amp;LeaveTracker[[#This Row],[Type of Leave]]</f>
        <v>2 VL</v>
      </c>
      <c r="L2153" s="23">
        <f ca="1">NETWORKDAYS(LeaveTracker[[#This Row],[Start Date]],LeaveTracker[[#This Row],[End Date]],lstHolidays)</f>
        <v>2</v>
      </c>
      <c r="M2153" s="27"/>
    </row>
    <row r="2154" spans="1:13" ht="30" customHeight="1" x14ac:dyDescent="0.3">
      <c r="A2154" s="27">
        <v>587</v>
      </c>
      <c r="B2154" s="31">
        <v>43918</v>
      </c>
      <c r="C2154" s="31">
        <v>43892</v>
      </c>
      <c r="D2154" s="20" t="s">
        <v>272</v>
      </c>
      <c r="E2154" s="66" t="str">
        <f>IF(ISBLANK(LeaveTracker[[#This Row],[Employee Name]]),"-----",VLOOKUP(LeaveTracker[[#This Row],[Employee Name]],'List of Employees'!$B$4:$H$767,7))</f>
        <v>CEO</v>
      </c>
      <c r="F2154" s="66" t="str">
        <f>IF(ISBLANK(LeaveTracker[[#This Row],[Employee Name]]),"-----",VLOOKUP(LeaveTracker[[#This Row],[Employee Name]],'List of Employees'!$B$4:$H$767,6))</f>
        <v>PERMANENT</v>
      </c>
      <c r="G2154" s="24">
        <v>43878</v>
      </c>
      <c r="H2154" s="24">
        <v>43889</v>
      </c>
      <c r="I2154" s="20" t="s">
        <v>82</v>
      </c>
      <c r="K2154" s="50" t="str">
        <f ca="1">LeaveTracker[[#This Row],[Days]]&amp;" "&amp;LeaveTracker[[#This Row],[Type of Leave]]</f>
        <v>10 VL</v>
      </c>
      <c r="L2154" s="23">
        <f ca="1">NETWORKDAYS(LeaveTracker[[#This Row],[Start Date]],LeaveTracker[[#This Row],[End Date]],lstHolidays)</f>
        <v>10</v>
      </c>
      <c r="M2154" s="27"/>
    </row>
    <row r="2155" spans="1:13" ht="30" customHeight="1" x14ac:dyDescent="0.3">
      <c r="A2155" s="27">
        <v>588</v>
      </c>
      <c r="B2155" s="31">
        <v>43918</v>
      </c>
      <c r="C2155" s="31">
        <v>43833</v>
      </c>
      <c r="D2155" s="20" t="s">
        <v>136</v>
      </c>
      <c r="E2155" s="66" t="str">
        <f>IF(ISBLANK(LeaveTracker[[#This Row],[Employee Name]]),"-----",VLOOKUP(LeaveTracker[[#This Row],[Employee Name]],'List of Employees'!$B$4:$H$767,7))</f>
        <v>CHO</v>
      </c>
      <c r="F2155" s="66" t="str">
        <f>IF(ISBLANK(LeaveTracker[[#This Row],[Employee Name]]),"-----",VLOOKUP(LeaveTracker[[#This Row],[Employee Name]],'List of Employees'!$B$4:$H$767,6))</f>
        <v>PERMANENT</v>
      </c>
      <c r="G2155" s="24">
        <v>43839</v>
      </c>
      <c r="H2155" s="24">
        <v>43839</v>
      </c>
      <c r="I2155" s="20" t="s">
        <v>82</v>
      </c>
      <c r="K2155" s="50" t="str">
        <f ca="1">LeaveTracker[[#This Row],[Days]]&amp;" "&amp;LeaveTracker[[#This Row],[Type of Leave]]</f>
        <v>1 VL</v>
      </c>
      <c r="L2155" s="23">
        <f ca="1">NETWORKDAYS(LeaveTracker[[#This Row],[Start Date]],LeaveTracker[[#This Row],[End Date]],lstHolidays)</f>
        <v>1</v>
      </c>
      <c r="M2155" s="27"/>
    </row>
    <row r="2156" spans="1:13" ht="30" customHeight="1" x14ac:dyDescent="0.3">
      <c r="A2156" s="27">
        <v>589</v>
      </c>
      <c r="B2156" s="31">
        <v>43918</v>
      </c>
      <c r="C2156" s="31">
        <v>43878</v>
      </c>
      <c r="D2156" s="20" t="s">
        <v>163</v>
      </c>
      <c r="E2156" s="66" t="str">
        <f>IF(ISBLANK(LeaveTracker[[#This Row],[Employee Name]]),"-----",VLOOKUP(LeaveTracker[[#This Row],[Employee Name]],'List of Employees'!$B$4:$H$767,7))</f>
        <v>CHO</v>
      </c>
      <c r="F2156" s="66" t="str">
        <f>IF(ISBLANK(LeaveTracker[[#This Row],[Employee Name]]),"-----",VLOOKUP(LeaveTracker[[#This Row],[Employee Name]],'List of Employees'!$B$4:$H$767,6))</f>
        <v>PERMANENT</v>
      </c>
      <c r="G2156" s="24">
        <v>43873</v>
      </c>
      <c r="H2156" s="24">
        <v>43873</v>
      </c>
      <c r="I2156" s="20" t="s">
        <v>81</v>
      </c>
      <c r="K2156" s="50" t="str">
        <f ca="1">LeaveTracker[[#This Row],[Days]]&amp;" "&amp;LeaveTracker[[#This Row],[Type of Leave]]</f>
        <v>1 SL</v>
      </c>
      <c r="L2156" s="23">
        <f ca="1">NETWORKDAYS(LeaveTracker[[#This Row],[Start Date]],LeaveTracker[[#This Row],[End Date]],lstHolidays)</f>
        <v>1</v>
      </c>
      <c r="M2156" s="27"/>
    </row>
    <row r="2157" spans="1:13" ht="30" customHeight="1" x14ac:dyDescent="0.3">
      <c r="A2157" s="27">
        <v>590</v>
      </c>
      <c r="B2157" s="31">
        <v>43918</v>
      </c>
      <c r="C2157" s="31">
        <v>43864</v>
      </c>
      <c r="D2157" s="20" t="s">
        <v>982</v>
      </c>
      <c r="E2157" s="66" t="str">
        <f>IF(ISBLANK(LeaveTracker[[#This Row],[Employee Name]]),"-----",VLOOKUP(LeaveTracker[[#This Row],[Employee Name]],'List of Employees'!$B$4:$H$767,7))</f>
        <v>CHO</v>
      </c>
      <c r="F2157" s="66" t="str">
        <f>IF(ISBLANK(LeaveTracker[[#This Row],[Employee Name]]),"-----",VLOOKUP(LeaveTracker[[#This Row],[Employee Name]],'List of Employees'!$B$4:$H$767,6))</f>
        <v>PERMANENT</v>
      </c>
      <c r="G2157" s="24">
        <v>43871</v>
      </c>
      <c r="H2157" s="24">
        <v>43872</v>
      </c>
      <c r="I2157" s="20" t="s">
        <v>297</v>
      </c>
      <c r="J2157" s="42" t="s">
        <v>839</v>
      </c>
      <c r="K2157" s="50" t="str">
        <f ca="1">LeaveTracker[[#This Row],[Days]]&amp;" "&amp;LeaveTracker[[#This Row],[Type of Leave]]</f>
        <v>2 OTHER</v>
      </c>
      <c r="L2157" s="23">
        <f ca="1">NETWORKDAYS(LeaveTracker[[#This Row],[Start Date]],LeaveTracker[[#This Row],[End Date]],lstHolidays)</f>
        <v>2</v>
      </c>
      <c r="M2157" s="27"/>
    </row>
    <row r="2158" spans="1:13" ht="30" customHeight="1" x14ac:dyDescent="0.3">
      <c r="A2158" s="27">
        <v>591</v>
      </c>
      <c r="B2158" s="31">
        <v>43918</v>
      </c>
      <c r="C2158" s="31">
        <v>43861</v>
      </c>
      <c r="D2158" s="20" t="s">
        <v>819</v>
      </c>
      <c r="E2158" s="66" t="str">
        <f>IF(ISBLANK(LeaveTracker[[#This Row],[Employee Name]]),"-----",VLOOKUP(LeaveTracker[[#This Row],[Employee Name]],'List of Employees'!$B$4:$H$767,7))</f>
        <v>CHO</v>
      </c>
      <c r="F2158" s="66" t="str">
        <f>IF(ISBLANK(LeaveTracker[[#This Row],[Employee Name]]),"-----",VLOOKUP(LeaveTracker[[#This Row],[Employee Name]],'List of Employees'!$B$4:$H$767,6))</f>
        <v>PERMANENT</v>
      </c>
      <c r="G2158" s="24">
        <v>43868</v>
      </c>
      <c r="H2158" s="24">
        <v>43868</v>
      </c>
      <c r="I2158" s="20" t="s">
        <v>297</v>
      </c>
      <c r="J2158" s="42" t="s">
        <v>839</v>
      </c>
      <c r="K2158" s="50" t="str">
        <f ca="1">LeaveTracker[[#This Row],[Days]]&amp;" "&amp;LeaveTracker[[#This Row],[Type of Leave]]</f>
        <v>1 OTHER</v>
      </c>
      <c r="L2158" s="23">
        <f ca="1">NETWORKDAYS(LeaveTracker[[#This Row],[Start Date]],LeaveTracker[[#This Row],[End Date]],lstHolidays)</f>
        <v>1</v>
      </c>
      <c r="M2158" s="27"/>
    </row>
    <row r="2159" spans="1:13" ht="30" customHeight="1" x14ac:dyDescent="0.3">
      <c r="A2159" s="27">
        <v>591</v>
      </c>
      <c r="B2159" s="31">
        <v>43918</v>
      </c>
      <c r="C2159" s="31">
        <v>43861</v>
      </c>
      <c r="D2159" s="20" t="s">
        <v>819</v>
      </c>
      <c r="E2159" s="66" t="str">
        <f>IF(ISBLANK(LeaveTracker[[#This Row],[Employee Name]]),"-----",VLOOKUP(LeaveTracker[[#This Row],[Employee Name]],'List of Employees'!$B$4:$H$767,7))</f>
        <v>CHO</v>
      </c>
      <c r="F2159" s="66" t="str">
        <f>IF(ISBLANK(LeaveTracker[[#This Row],[Employee Name]]),"-----",VLOOKUP(LeaveTracker[[#This Row],[Employee Name]],'List of Employees'!$B$4:$H$767,6))</f>
        <v>PERMANENT</v>
      </c>
      <c r="G2159" s="24">
        <v>43871</v>
      </c>
      <c r="H2159" s="24">
        <v>43872</v>
      </c>
      <c r="I2159" s="20" t="s">
        <v>297</v>
      </c>
      <c r="J2159" s="42" t="s">
        <v>839</v>
      </c>
      <c r="K2159" s="50" t="str">
        <f ca="1">LeaveTracker[[#This Row],[Days]]&amp;" "&amp;LeaveTracker[[#This Row],[Type of Leave]]</f>
        <v>2 OTHER</v>
      </c>
      <c r="L2159" s="23">
        <f ca="1">NETWORKDAYS(LeaveTracker[[#This Row],[Start Date]],LeaveTracker[[#This Row],[End Date]],lstHolidays)</f>
        <v>2</v>
      </c>
      <c r="M2159" s="27"/>
    </row>
    <row r="2160" spans="1:13" ht="30" customHeight="1" x14ac:dyDescent="0.3">
      <c r="A2160" s="27">
        <v>592</v>
      </c>
      <c r="B2160" s="31">
        <v>43918</v>
      </c>
      <c r="C2160" s="31">
        <v>43838</v>
      </c>
      <c r="D2160" s="20" t="s">
        <v>819</v>
      </c>
      <c r="E2160" s="66" t="str">
        <f>IF(ISBLANK(LeaveTracker[[#This Row],[Employee Name]]),"-----",VLOOKUP(LeaveTracker[[#This Row],[Employee Name]],'List of Employees'!$B$4:$H$767,7))</f>
        <v>CHO</v>
      </c>
      <c r="F2160" s="66" t="str">
        <f>IF(ISBLANK(LeaveTracker[[#This Row],[Employee Name]]),"-----",VLOOKUP(LeaveTracker[[#This Row],[Employee Name]],'List of Employees'!$B$4:$H$767,6))</f>
        <v>PERMANENT</v>
      </c>
      <c r="G2160" s="24">
        <v>43837</v>
      </c>
      <c r="H2160" s="24">
        <v>43837</v>
      </c>
      <c r="I2160" s="20" t="s">
        <v>81</v>
      </c>
      <c r="K2160" s="50" t="str">
        <f ca="1">LeaveTracker[[#This Row],[Days]]&amp;" "&amp;LeaveTracker[[#This Row],[Type of Leave]]</f>
        <v>1 SL</v>
      </c>
      <c r="L2160" s="23">
        <f ca="1">NETWORKDAYS(LeaveTracker[[#This Row],[Start Date]],LeaveTracker[[#This Row],[End Date]],lstHolidays)</f>
        <v>1</v>
      </c>
      <c r="M2160" s="27"/>
    </row>
    <row r="2161" spans="1:13" ht="30" customHeight="1" x14ac:dyDescent="0.3">
      <c r="A2161" s="27">
        <v>593</v>
      </c>
      <c r="B2161" s="31">
        <v>43918</v>
      </c>
      <c r="C2161" s="31">
        <v>43907</v>
      </c>
      <c r="D2161" s="20" t="s">
        <v>816</v>
      </c>
      <c r="E2161" s="66" t="str">
        <f>IF(ISBLANK(LeaveTracker[[#This Row],[Employee Name]]),"-----",VLOOKUP(LeaveTracker[[#This Row],[Employee Name]],'List of Employees'!$B$4:$H$767,7))</f>
        <v>CHO</v>
      </c>
      <c r="F2161" s="66" t="str">
        <f>IF(ISBLANK(LeaveTracker[[#This Row],[Employee Name]]),"-----",VLOOKUP(LeaveTracker[[#This Row],[Employee Name]],'List of Employees'!$B$4:$H$767,6))</f>
        <v>PERMANENT</v>
      </c>
      <c r="G2161" s="24">
        <v>43906</v>
      </c>
      <c r="H2161" s="24">
        <v>43906</v>
      </c>
      <c r="I2161" s="20" t="s">
        <v>81</v>
      </c>
      <c r="K2161" s="50" t="str">
        <f ca="1">LeaveTracker[[#This Row],[Days]]&amp;" "&amp;LeaveTracker[[#This Row],[Type of Leave]]</f>
        <v>1 SL</v>
      </c>
      <c r="L2161" s="23">
        <f ca="1">NETWORKDAYS(LeaveTracker[[#This Row],[Start Date]],LeaveTracker[[#This Row],[End Date]],lstHolidays)</f>
        <v>1</v>
      </c>
      <c r="M2161" s="27"/>
    </row>
    <row r="2162" spans="1:13" ht="30" customHeight="1" x14ac:dyDescent="0.3">
      <c r="A2162" s="27">
        <v>594</v>
      </c>
      <c r="B2162" s="31">
        <v>43918</v>
      </c>
      <c r="C2162" s="31">
        <v>43873</v>
      </c>
      <c r="D2162" s="20" t="s">
        <v>816</v>
      </c>
      <c r="E2162" s="66" t="str">
        <f>IF(ISBLANK(LeaveTracker[[#This Row],[Employee Name]]),"-----",VLOOKUP(LeaveTracker[[#This Row],[Employee Name]],'List of Employees'!$B$4:$H$767,7))</f>
        <v>CHO</v>
      </c>
      <c r="F2162" s="66" t="str">
        <f>IF(ISBLANK(LeaveTracker[[#This Row],[Employee Name]]),"-----",VLOOKUP(LeaveTracker[[#This Row],[Employee Name]],'List of Employees'!$B$4:$H$767,6))</f>
        <v>PERMANENT</v>
      </c>
      <c r="G2162" s="24">
        <v>43879</v>
      </c>
      <c r="H2162" s="24">
        <v>43879</v>
      </c>
      <c r="I2162" s="20" t="s">
        <v>297</v>
      </c>
      <c r="J2162" s="42" t="s">
        <v>641</v>
      </c>
      <c r="K2162" s="50" t="str">
        <f ca="1">LeaveTracker[[#This Row],[Days]]&amp;" "&amp;LeaveTracker[[#This Row],[Type of Leave]]</f>
        <v>1 OTHER</v>
      </c>
      <c r="L2162" s="23">
        <f ca="1">NETWORKDAYS(LeaveTracker[[#This Row],[Start Date]],LeaveTracker[[#This Row],[End Date]],lstHolidays)</f>
        <v>1</v>
      </c>
      <c r="M2162" s="27"/>
    </row>
    <row r="2163" spans="1:13" ht="30" customHeight="1" x14ac:dyDescent="0.3">
      <c r="A2163" s="27">
        <v>595</v>
      </c>
      <c r="B2163" s="31">
        <v>43918</v>
      </c>
      <c r="C2163" s="31">
        <v>43866</v>
      </c>
      <c r="D2163" s="20" t="s">
        <v>816</v>
      </c>
      <c r="E2163" s="66" t="str">
        <f>IF(ISBLANK(LeaveTracker[[#This Row],[Employee Name]]),"-----",VLOOKUP(LeaveTracker[[#This Row],[Employee Name]],'List of Employees'!$B$4:$H$767,7))</f>
        <v>CHO</v>
      </c>
      <c r="F2163" s="66" t="str">
        <f>IF(ISBLANK(LeaveTracker[[#This Row],[Employee Name]]),"-----",VLOOKUP(LeaveTracker[[#This Row],[Employee Name]],'List of Employees'!$B$4:$H$767,6))</f>
        <v>PERMANENT</v>
      </c>
      <c r="G2163" s="24">
        <v>43871</v>
      </c>
      <c r="H2163" s="24">
        <v>43871</v>
      </c>
      <c r="I2163" s="20" t="s">
        <v>297</v>
      </c>
      <c r="J2163" s="42" t="s">
        <v>839</v>
      </c>
      <c r="K2163" s="50" t="str">
        <f ca="1">LeaveTracker[[#This Row],[Days]]&amp;" "&amp;LeaveTracker[[#This Row],[Type of Leave]]</f>
        <v>1 OTHER</v>
      </c>
      <c r="L2163" s="23">
        <f ca="1">NETWORKDAYS(LeaveTracker[[#This Row],[Start Date]],LeaveTracker[[#This Row],[End Date]],lstHolidays)</f>
        <v>1</v>
      </c>
      <c r="M2163" s="27"/>
    </row>
    <row r="2164" spans="1:13" ht="30" customHeight="1" x14ac:dyDescent="0.3">
      <c r="A2164" s="27">
        <v>595</v>
      </c>
      <c r="B2164" s="31">
        <v>43918</v>
      </c>
      <c r="C2164" s="31">
        <v>43866</v>
      </c>
      <c r="D2164" s="20" t="s">
        <v>816</v>
      </c>
      <c r="E2164" s="66" t="str">
        <f>IF(ISBLANK(LeaveTracker[[#This Row],[Employee Name]]),"-----",VLOOKUP(LeaveTracker[[#This Row],[Employee Name]],'List of Employees'!$B$4:$H$767,7))</f>
        <v>CHO</v>
      </c>
      <c r="F2164" s="66" t="str">
        <f>IF(ISBLANK(LeaveTracker[[#This Row],[Employee Name]]),"-----",VLOOKUP(LeaveTracker[[#This Row],[Employee Name]],'List of Employees'!$B$4:$H$767,6))</f>
        <v>PERMANENT</v>
      </c>
      <c r="G2164" s="24">
        <v>43874</v>
      </c>
      <c r="H2164" s="24">
        <v>43874</v>
      </c>
      <c r="I2164" s="20" t="s">
        <v>297</v>
      </c>
      <c r="J2164" s="42" t="s">
        <v>839</v>
      </c>
      <c r="K2164" s="50" t="str">
        <f ca="1">LeaveTracker[[#This Row],[Days]]&amp;" "&amp;LeaveTracker[[#This Row],[Type of Leave]]</f>
        <v>1 OTHER</v>
      </c>
      <c r="L2164" s="23">
        <f ca="1">NETWORKDAYS(LeaveTracker[[#This Row],[Start Date]],LeaveTracker[[#This Row],[End Date]],lstHolidays)</f>
        <v>1</v>
      </c>
      <c r="M2164" s="27"/>
    </row>
    <row r="2165" spans="1:13" ht="30" customHeight="1" x14ac:dyDescent="0.3">
      <c r="A2165" s="27">
        <v>596</v>
      </c>
      <c r="B2165" s="31">
        <v>43918</v>
      </c>
      <c r="C2165" s="31">
        <v>43850</v>
      </c>
      <c r="D2165" s="20" t="s">
        <v>816</v>
      </c>
      <c r="E2165" s="66" t="str">
        <f>IF(ISBLANK(LeaveTracker[[#This Row],[Employee Name]]),"-----",VLOOKUP(LeaveTracker[[#This Row],[Employee Name]],'List of Employees'!$B$4:$H$767,7))</f>
        <v>CHO</v>
      </c>
      <c r="F2165" s="66" t="str">
        <f>IF(ISBLANK(LeaveTracker[[#This Row],[Employee Name]]),"-----",VLOOKUP(LeaveTracker[[#This Row],[Employee Name]],'List of Employees'!$B$4:$H$767,6))</f>
        <v>PERMANENT</v>
      </c>
      <c r="G2165" s="24">
        <v>43845</v>
      </c>
      <c r="H2165" s="24">
        <v>43847</v>
      </c>
      <c r="I2165" s="20" t="s">
        <v>81</v>
      </c>
      <c r="K2165" s="50" t="str">
        <f ca="1">LeaveTracker[[#This Row],[Days]]&amp;" "&amp;LeaveTracker[[#This Row],[Type of Leave]]</f>
        <v>3 SL</v>
      </c>
      <c r="L2165" s="23">
        <f ca="1">NETWORKDAYS(LeaveTracker[[#This Row],[Start Date]],LeaveTracker[[#This Row],[End Date]],lstHolidays)</f>
        <v>3</v>
      </c>
      <c r="M2165" s="27"/>
    </row>
    <row r="2166" spans="1:13" ht="30" customHeight="1" x14ac:dyDescent="0.3">
      <c r="A2166" s="27">
        <v>597</v>
      </c>
      <c r="B2166" s="31">
        <v>43918</v>
      </c>
      <c r="C2166" s="31">
        <v>43839</v>
      </c>
      <c r="D2166" s="20" t="s">
        <v>816</v>
      </c>
      <c r="E2166" s="66" t="str">
        <f>IF(ISBLANK(LeaveTracker[[#This Row],[Employee Name]]),"-----",VLOOKUP(LeaveTracker[[#This Row],[Employee Name]],'List of Employees'!$B$4:$H$767,7))</f>
        <v>CHO</v>
      </c>
      <c r="F2166" s="66" t="str">
        <f>IF(ISBLANK(LeaveTracker[[#This Row],[Employee Name]]),"-----",VLOOKUP(LeaveTracker[[#This Row],[Employee Name]],'List of Employees'!$B$4:$H$767,6))</f>
        <v>PERMANENT</v>
      </c>
      <c r="G2166" s="24">
        <v>43838</v>
      </c>
      <c r="H2166" s="24">
        <v>43838</v>
      </c>
      <c r="I2166" s="20" t="s">
        <v>81</v>
      </c>
      <c r="K2166" s="50" t="str">
        <f ca="1">LeaveTracker[[#This Row],[Days]]&amp;" "&amp;LeaveTracker[[#This Row],[Type of Leave]]</f>
        <v>1 SL</v>
      </c>
      <c r="L2166" s="23">
        <f ca="1">NETWORKDAYS(LeaveTracker[[#This Row],[Start Date]],LeaveTracker[[#This Row],[End Date]],lstHolidays)</f>
        <v>1</v>
      </c>
      <c r="M2166" s="27"/>
    </row>
    <row r="2167" spans="1:13" ht="30" customHeight="1" x14ac:dyDescent="0.3">
      <c r="A2167" s="27">
        <v>598</v>
      </c>
      <c r="B2167" s="31">
        <v>43918</v>
      </c>
      <c r="C2167" s="31">
        <v>43889</v>
      </c>
      <c r="D2167" s="20" t="s">
        <v>811</v>
      </c>
      <c r="E2167" s="66" t="str">
        <f>IF(ISBLANK(LeaveTracker[[#This Row],[Employee Name]]),"-----",VLOOKUP(LeaveTracker[[#This Row],[Employee Name]],'List of Employees'!$B$4:$H$767,7))</f>
        <v>CHO</v>
      </c>
      <c r="F2167" s="66" t="str">
        <f>IF(ISBLANK(LeaveTracker[[#This Row],[Employee Name]]),"-----",VLOOKUP(LeaveTracker[[#This Row],[Employee Name]],'List of Employees'!$B$4:$H$767,6))</f>
        <v>PERMANENT</v>
      </c>
      <c r="G2167" s="24">
        <v>43889</v>
      </c>
      <c r="H2167" s="24">
        <v>43889</v>
      </c>
      <c r="I2167" s="20" t="s">
        <v>81</v>
      </c>
      <c r="K2167" s="50" t="str">
        <f ca="1">LeaveTracker[[#This Row],[Days]]&amp;" "&amp;LeaveTracker[[#This Row],[Type of Leave]]</f>
        <v>1 SL</v>
      </c>
      <c r="L2167" s="23">
        <f ca="1">NETWORKDAYS(LeaveTracker[[#This Row],[Start Date]],LeaveTracker[[#This Row],[End Date]],lstHolidays)</f>
        <v>1</v>
      </c>
      <c r="M2167" s="27"/>
    </row>
    <row r="2168" spans="1:13" ht="30" customHeight="1" x14ac:dyDescent="0.3">
      <c r="A2168" s="27">
        <v>599</v>
      </c>
      <c r="B2168" s="31">
        <v>43918</v>
      </c>
      <c r="C2168" s="31">
        <v>43868</v>
      </c>
      <c r="D2168" s="20" t="s">
        <v>811</v>
      </c>
      <c r="E2168" s="66" t="str">
        <f>IF(ISBLANK(LeaveTracker[[#This Row],[Employee Name]]),"-----",VLOOKUP(LeaveTracker[[#This Row],[Employee Name]],'List of Employees'!$B$4:$H$767,7))</f>
        <v>CHO</v>
      </c>
      <c r="F2168" s="66" t="str">
        <f>IF(ISBLANK(LeaveTracker[[#This Row],[Employee Name]]),"-----",VLOOKUP(LeaveTracker[[#This Row],[Employee Name]],'List of Employees'!$B$4:$H$767,6))</f>
        <v>PERMANENT</v>
      </c>
      <c r="G2168" s="24">
        <v>43861</v>
      </c>
      <c r="H2168" s="24">
        <v>43861</v>
      </c>
      <c r="I2168" s="20" t="s">
        <v>81</v>
      </c>
      <c r="K2168" s="50" t="str">
        <f ca="1">LeaveTracker[[#This Row],[Days]]&amp;" "&amp;LeaveTracker[[#This Row],[Type of Leave]]</f>
        <v>1 SL</v>
      </c>
      <c r="L2168" s="23">
        <f ca="1">NETWORKDAYS(LeaveTracker[[#This Row],[Start Date]],LeaveTracker[[#This Row],[End Date]],lstHolidays)</f>
        <v>1</v>
      </c>
      <c r="M2168" s="27"/>
    </row>
    <row r="2169" spans="1:13" ht="30" customHeight="1" x14ac:dyDescent="0.3">
      <c r="A2169" s="27">
        <v>600</v>
      </c>
      <c r="B2169" s="31">
        <v>43918</v>
      </c>
      <c r="C2169" s="31">
        <v>43895</v>
      </c>
      <c r="D2169" s="20" t="s">
        <v>685</v>
      </c>
      <c r="E2169" s="66">
        <f>IF(ISBLANK(LeaveTracker[[#This Row],[Employee Name]]),"-----",VLOOKUP(LeaveTracker[[#This Row],[Employee Name]],'List of Employees'!$B$4:$H$767,7))</f>
        <v>0</v>
      </c>
      <c r="F2169" s="66" t="str">
        <f>IF(ISBLANK(LeaveTracker[[#This Row],[Employee Name]]),"-----",VLOOKUP(LeaveTracker[[#This Row],[Employee Name]],'List of Employees'!$B$4:$H$767,6))</f>
        <v>JOBCON</v>
      </c>
      <c r="G2169" s="24">
        <v>43902</v>
      </c>
      <c r="H2169" s="24">
        <v>43902</v>
      </c>
      <c r="I2169" s="20" t="s">
        <v>297</v>
      </c>
      <c r="J2169" s="42" t="s">
        <v>752</v>
      </c>
      <c r="K2169" s="50" t="str">
        <f ca="1">LeaveTracker[[#This Row],[Days]]&amp;" "&amp;LeaveTracker[[#This Row],[Type of Leave]]</f>
        <v>1 OTHER</v>
      </c>
      <c r="L2169" s="23">
        <f ca="1">NETWORKDAYS(LeaveTracker[[#This Row],[Start Date]],LeaveTracker[[#This Row],[End Date]],lstHolidays)</f>
        <v>1</v>
      </c>
      <c r="M2169" s="27"/>
    </row>
    <row r="2170" spans="1:13" ht="30" customHeight="1" x14ac:dyDescent="0.3">
      <c r="A2170" s="27">
        <v>601</v>
      </c>
      <c r="B2170" s="31">
        <v>43918</v>
      </c>
      <c r="C2170" s="31">
        <v>43874</v>
      </c>
      <c r="D2170" s="20" t="s">
        <v>685</v>
      </c>
      <c r="E2170" s="66">
        <f>IF(ISBLANK(LeaveTracker[[#This Row],[Employee Name]]),"-----",VLOOKUP(LeaveTracker[[#This Row],[Employee Name]],'List of Employees'!$B$4:$H$767,7))</f>
        <v>0</v>
      </c>
      <c r="F2170" s="66" t="str">
        <f>IF(ISBLANK(LeaveTracker[[#This Row],[Employee Name]]),"-----",VLOOKUP(LeaveTracker[[#This Row],[Employee Name]],'List of Employees'!$B$4:$H$767,6))</f>
        <v>JOBCON</v>
      </c>
      <c r="G2170" s="24">
        <v>43882</v>
      </c>
      <c r="H2170" s="24">
        <v>43882</v>
      </c>
      <c r="I2170" s="20" t="s">
        <v>82</v>
      </c>
      <c r="K2170" s="50" t="str">
        <f ca="1">LeaveTracker[[#This Row],[Days]]&amp;" "&amp;LeaveTracker[[#This Row],[Type of Leave]]</f>
        <v>1 VL</v>
      </c>
      <c r="L2170" s="23">
        <f ca="1">NETWORKDAYS(LeaveTracker[[#This Row],[Start Date]],LeaveTracker[[#This Row],[End Date]],lstHolidays)</f>
        <v>1</v>
      </c>
      <c r="M2170" s="27"/>
    </row>
    <row r="2171" spans="1:13" ht="30" customHeight="1" x14ac:dyDescent="0.3">
      <c r="A2171" s="27">
        <v>602</v>
      </c>
      <c r="B2171" s="31">
        <v>43918</v>
      </c>
      <c r="C2171" s="31">
        <v>43865</v>
      </c>
      <c r="D2171" s="20" t="s">
        <v>685</v>
      </c>
      <c r="E2171" s="66">
        <f>IF(ISBLANK(LeaveTracker[[#This Row],[Employee Name]]),"-----",VLOOKUP(LeaveTracker[[#This Row],[Employee Name]],'List of Employees'!$B$4:$H$767,7))</f>
        <v>0</v>
      </c>
      <c r="F2171" s="66" t="str">
        <f>IF(ISBLANK(LeaveTracker[[#This Row],[Employee Name]]),"-----",VLOOKUP(LeaveTracker[[#This Row],[Employee Name]],'List of Employees'!$B$4:$H$767,6))</f>
        <v>JOBCON</v>
      </c>
      <c r="G2171" s="24">
        <v>43871</v>
      </c>
      <c r="H2171" s="24">
        <v>43872</v>
      </c>
      <c r="I2171" s="20" t="s">
        <v>297</v>
      </c>
      <c r="J2171" s="42" t="s">
        <v>839</v>
      </c>
      <c r="K2171" s="50" t="str">
        <f ca="1">LeaveTracker[[#This Row],[Days]]&amp;" "&amp;LeaveTracker[[#This Row],[Type of Leave]]</f>
        <v>2 OTHER</v>
      </c>
      <c r="L2171" s="23">
        <f ca="1">NETWORKDAYS(LeaveTracker[[#This Row],[Start Date]],LeaveTracker[[#This Row],[End Date]],lstHolidays)</f>
        <v>2</v>
      </c>
      <c r="M2171" s="27"/>
    </row>
    <row r="2172" spans="1:13" ht="30" customHeight="1" x14ac:dyDescent="0.3">
      <c r="A2172" s="27">
        <v>603</v>
      </c>
      <c r="B2172" s="31">
        <v>43918</v>
      </c>
      <c r="C2172" s="31">
        <v>43866</v>
      </c>
      <c r="D2172" s="20" t="s">
        <v>823</v>
      </c>
      <c r="E2172" s="66" t="str">
        <f>IF(ISBLANK(LeaveTracker[[#This Row],[Employee Name]]),"-----",VLOOKUP(LeaveTracker[[#This Row],[Employee Name]],'List of Employees'!$B$4:$H$767,7))</f>
        <v>CHO</v>
      </c>
      <c r="F2172" s="66" t="str">
        <f>IF(ISBLANK(LeaveTracker[[#This Row],[Employee Name]]),"-----",VLOOKUP(LeaveTracker[[#This Row],[Employee Name]],'List of Employees'!$B$4:$H$767,6))</f>
        <v>PERMANENT</v>
      </c>
      <c r="G2172" s="24">
        <v>43871</v>
      </c>
      <c r="H2172" s="24">
        <v>43874</v>
      </c>
      <c r="I2172" s="20" t="s">
        <v>297</v>
      </c>
      <c r="J2172" s="42" t="s">
        <v>839</v>
      </c>
      <c r="K2172" s="50" t="str">
        <f ca="1">LeaveTracker[[#This Row],[Days]]&amp;" "&amp;LeaveTracker[[#This Row],[Type of Leave]]</f>
        <v>4 OTHER</v>
      </c>
      <c r="L2172" s="23">
        <f ca="1">NETWORKDAYS(LeaveTracker[[#This Row],[Start Date]],LeaveTracker[[#This Row],[End Date]],lstHolidays)</f>
        <v>4</v>
      </c>
      <c r="M2172" s="27"/>
    </row>
    <row r="2173" spans="1:13" ht="30" customHeight="1" x14ac:dyDescent="0.3">
      <c r="A2173" s="27">
        <v>604</v>
      </c>
      <c r="B2173" s="31">
        <v>43918</v>
      </c>
      <c r="C2173" s="31">
        <v>43850</v>
      </c>
      <c r="D2173" s="20" t="s">
        <v>823</v>
      </c>
      <c r="E2173" s="66" t="str">
        <f>IF(ISBLANK(LeaveTracker[[#This Row],[Employee Name]]),"-----",VLOOKUP(LeaveTracker[[#This Row],[Employee Name]],'List of Employees'!$B$4:$H$767,7))</f>
        <v>CHO</v>
      </c>
      <c r="F2173" s="66" t="str">
        <f>IF(ISBLANK(LeaveTracker[[#This Row],[Employee Name]]),"-----",VLOOKUP(LeaveTracker[[#This Row],[Employee Name]],'List of Employees'!$B$4:$H$767,6))</f>
        <v>PERMANENT</v>
      </c>
      <c r="G2173" s="24">
        <v>43845</v>
      </c>
      <c r="H2173" s="24">
        <v>43847</v>
      </c>
      <c r="I2173" s="20" t="s">
        <v>81</v>
      </c>
      <c r="K2173" s="50" t="str">
        <f ca="1">LeaveTracker[[#This Row],[Days]]&amp;" "&amp;LeaveTracker[[#This Row],[Type of Leave]]</f>
        <v>3 SL</v>
      </c>
      <c r="L2173" s="23">
        <f ca="1">NETWORKDAYS(LeaveTracker[[#This Row],[Start Date]],LeaveTracker[[#This Row],[End Date]],lstHolidays)</f>
        <v>3</v>
      </c>
      <c r="M2173" s="27"/>
    </row>
    <row r="2174" spans="1:13" ht="30" customHeight="1" x14ac:dyDescent="0.3">
      <c r="A2174" s="27">
        <v>605</v>
      </c>
      <c r="B2174" s="31">
        <v>43918</v>
      </c>
      <c r="C2174" s="31">
        <v>43906</v>
      </c>
      <c r="D2174" s="20" t="s">
        <v>823</v>
      </c>
      <c r="E2174" s="66" t="str">
        <f>IF(ISBLANK(LeaveTracker[[#This Row],[Employee Name]]),"-----",VLOOKUP(LeaveTracker[[#This Row],[Employee Name]],'List of Employees'!$B$4:$H$767,7))</f>
        <v>CHO</v>
      </c>
      <c r="F2174" s="66" t="str">
        <f>IF(ISBLANK(LeaveTracker[[#This Row],[Employee Name]]),"-----",VLOOKUP(LeaveTracker[[#This Row],[Employee Name]],'List of Employees'!$B$4:$H$767,6))</f>
        <v>PERMANENT</v>
      </c>
      <c r="G2174" s="24">
        <v>43906</v>
      </c>
      <c r="H2174" s="24">
        <v>43906</v>
      </c>
      <c r="I2174" s="20" t="s">
        <v>81</v>
      </c>
      <c r="K2174" s="50" t="str">
        <f ca="1">LeaveTracker[[#This Row],[Days]]&amp;" "&amp;LeaveTracker[[#This Row],[Type of Leave]]</f>
        <v>1 SL</v>
      </c>
      <c r="L2174" s="23">
        <f ca="1">NETWORKDAYS(LeaveTracker[[#This Row],[Start Date]],LeaveTracker[[#This Row],[End Date]],lstHolidays)</f>
        <v>1</v>
      </c>
      <c r="M2174" s="27"/>
    </row>
    <row r="2175" spans="1:13" ht="30" customHeight="1" x14ac:dyDescent="0.3">
      <c r="A2175" s="27">
        <v>606</v>
      </c>
      <c r="B2175" s="31">
        <v>43918</v>
      </c>
      <c r="C2175" s="31">
        <v>43888</v>
      </c>
      <c r="D2175" s="20" t="s">
        <v>823</v>
      </c>
      <c r="E2175" s="66" t="str">
        <f>IF(ISBLANK(LeaveTracker[[#This Row],[Employee Name]]),"-----",VLOOKUP(LeaveTracker[[#This Row],[Employee Name]],'List of Employees'!$B$4:$H$767,7))</f>
        <v>CHO</v>
      </c>
      <c r="F2175" s="66" t="str">
        <f>IF(ISBLANK(LeaveTracker[[#This Row],[Employee Name]]),"-----",VLOOKUP(LeaveTracker[[#This Row],[Employee Name]],'List of Employees'!$B$4:$H$767,6))</f>
        <v>PERMANENT</v>
      </c>
      <c r="G2175" s="24">
        <v>43887</v>
      </c>
      <c r="H2175" s="24">
        <v>43887</v>
      </c>
      <c r="I2175" s="20" t="s">
        <v>81</v>
      </c>
      <c r="K2175" s="50" t="str">
        <f ca="1">LeaveTracker[[#This Row],[Days]]&amp;" "&amp;LeaveTracker[[#This Row],[Type of Leave]]</f>
        <v>1 SL</v>
      </c>
      <c r="L2175" s="23">
        <f ca="1">NETWORKDAYS(LeaveTracker[[#This Row],[Start Date]],LeaveTracker[[#This Row],[End Date]],lstHolidays)</f>
        <v>1</v>
      </c>
      <c r="M2175" s="27"/>
    </row>
    <row r="2176" spans="1:13" ht="30" customHeight="1" x14ac:dyDescent="0.3">
      <c r="A2176" s="27">
        <v>607</v>
      </c>
      <c r="B2176" s="31">
        <v>43918</v>
      </c>
      <c r="C2176" s="31">
        <v>43889</v>
      </c>
      <c r="D2176" s="20" t="s">
        <v>985</v>
      </c>
      <c r="E2176" s="66" t="str">
        <f>IF(ISBLANK(LeaveTracker[[#This Row],[Employee Name]]),"-----",VLOOKUP(LeaveTracker[[#This Row],[Employee Name]],'List of Employees'!$B$4:$H$767,7))</f>
        <v>BPLO</v>
      </c>
      <c r="F2176" s="66" t="str">
        <f>IF(ISBLANK(LeaveTracker[[#This Row],[Employee Name]]),"-----",VLOOKUP(LeaveTracker[[#This Row],[Employee Name]],'List of Employees'!$B$4:$H$767,6))</f>
        <v>JOBCON</v>
      </c>
      <c r="G2176" s="24">
        <v>43887</v>
      </c>
      <c r="H2176" s="24">
        <v>43888</v>
      </c>
      <c r="I2176" s="20" t="s">
        <v>81</v>
      </c>
      <c r="K2176" s="50" t="str">
        <f ca="1">LeaveTracker[[#This Row],[Days]]&amp;" "&amp;LeaveTracker[[#This Row],[Type of Leave]]</f>
        <v>2 SL</v>
      </c>
      <c r="L2176" s="23">
        <f ca="1">NETWORKDAYS(LeaveTracker[[#This Row],[Start Date]],LeaveTracker[[#This Row],[End Date]],lstHolidays)</f>
        <v>2</v>
      </c>
      <c r="M2176" s="27"/>
    </row>
    <row r="2177" spans="1:13" ht="30" customHeight="1" x14ac:dyDescent="0.3">
      <c r="A2177" s="27">
        <v>608</v>
      </c>
      <c r="B2177" s="31">
        <v>43918</v>
      </c>
      <c r="C2177" s="31">
        <v>43858</v>
      </c>
      <c r="D2177" s="20" t="s">
        <v>493</v>
      </c>
      <c r="E2177" s="66" t="str">
        <f>IF(ISBLANK(LeaveTracker[[#This Row],[Employee Name]]),"-----",VLOOKUP(LeaveTracker[[#This Row],[Employee Name]],'List of Employees'!$B$4:$H$767,7))</f>
        <v>COOPERATIVE OFFICE</v>
      </c>
      <c r="F2177" s="66" t="str">
        <f>IF(ISBLANK(LeaveTracker[[#This Row],[Employee Name]]),"-----",VLOOKUP(LeaveTracker[[#This Row],[Employee Name]],'List of Employees'!$B$4:$H$767,6))</f>
        <v>PERMANENT</v>
      </c>
      <c r="G2177" s="24">
        <v>43864</v>
      </c>
      <c r="H2177" s="24">
        <v>43864</v>
      </c>
      <c r="I2177" s="20" t="s">
        <v>297</v>
      </c>
      <c r="J2177" s="42" t="s">
        <v>839</v>
      </c>
      <c r="K2177" s="50" t="str">
        <f ca="1">LeaveTracker[[#This Row],[Days]]&amp;" "&amp;LeaveTracker[[#This Row],[Type of Leave]]</f>
        <v>1 OTHER</v>
      </c>
      <c r="L2177" s="23">
        <f ca="1">NETWORKDAYS(LeaveTracker[[#This Row],[Start Date]],LeaveTracker[[#This Row],[End Date]],lstHolidays)</f>
        <v>1</v>
      </c>
      <c r="M2177" s="27"/>
    </row>
    <row r="2178" spans="1:13" ht="30" customHeight="1" x14ac:dyDescent="0.3">
      <c r="A2178" s="27">
        <v>608</v>
      </c>
      <c r="B2178" s="31">
        <v>43918</v>
      </c>
      <c r="C2178" s="31">
        <v>43858</v>
      </c>
      <c r="D2178" s="20" t="s">
        <v>493</v>
      </c>
      <c r="E2178" s="66" t="str">
        <f>IF(ISBLANK(LeaveTracker[[#This Row],[Employee Name]]),"-----",VLOOKUP(LeaveTracker[[#This Row],[Employee Name]],'List of Employees'!$B$4:$H$767,7))</f>
        <v>COOPERATIVE OFFICE</v>
      </c>
      <c r="F2178" s="66" t="str">
        <f>IF(ISBLANK(LeaveTracker[[#This Row],[Employee Name]]),"-----",VLOOKUP(LeaveTracker[[#This Row],[Employee Name]],'List of Employees'!$B$4:$H$767,6))</f>
        <v>PERMANENT</v>
      </c>
      <c r="G2178" s="24">
        <v>43867</v>
      </c>
      <c r="H2178" s="24">
        <v>43867</v>
      </c>
      <c r="I2178" s="20" t="s">
        <v>297</v>
      </c>
      <c r="J2178" s="42" t="s">
        <v>839</v>
      </c>
      <c r="K2178" s="50" t="str">
        <f ca="1">LeaveTracker[[#This Row],[Days]]&amp;" "&amp;LeaveTracker[[#This Row],[Type of Leave]]</f>
        <v>1 OTHER</v>
      </c>
      <c r="L2178" s="23">
        <f ca="1">NETWORKDAYS(LeaveTracker[[#This Row],[Start Date]],LeaveTracker[[#This Row],[End Date]],lstHolidays)</f>
        <v>1</v>
      </c>
      <c r="M2178" s="27"/>
    </row>
    <row r="2179" spans="1:13" ht="30" customHeight="1" x14ac:dyDescent="0.3">
      <c r="A2179" s="27">
        <v>608</v>
      </c>
      <c r="B2179" s="31">
        <v>43918</v>
      </c>
      <c r="C2179" s="31">
        <v>43858</v>
      </c>
      <c r="D2179" s="20" t="s">
        <v>493</v>
      </c>
      <c r="E2179" s="66" t="str">
        <f>IF(ISBLANK(LeaveTracker[[#This Row],[Employee Name]]),"-----",VLOOKUP(LeaveTracker[[#This Row],[Employee Name]],'List of Employees'!$B$4:$H$767,7))</f>
        <v>COOPERATIVE OFFICE</v>
      </c>
      <c r="F2179" s="66" t="str">
        <f>IF(ISBLANK(LeaveTracker[[#This Row],[Employee Name]]),"-----",VLOOKUP(LeaveTracker[[#This Row],[Employee Name]],'List of Employees'!$B$4:$H$767,6))</f>
        <v>PERMANENT</v>
      </c>
      <c r="G2179" s="24">
        <v>43871</v>
      </c>
      <c r="H2179" s="24">
        <v>43872</v>
      </c>
      <c r="I2179" s="20" t="s">
        <v>297</v>
      </c>
      <c r="J2179" s="42" t="s">
        <v>839</v>
      </c>
      <c r="K2179" s="50" t="str">
        <f ca="1">LeaveTracker[[#This Row],[Days]]&amp;" "&amp;LeaveTracker[[#This Row],[Type of Leave]]</f>
        <v>2 OTHER</v>
      </c>
      <c r="L2179" s="23">
        <f ca="1">NETWORKDAYS(LeaveTracker[[#This Row],[Start Date]],LeaveTracker[[#This Row],[End Date]],lstHolidays)</f>
        <v>2</v>
      </c>
      <c r="M2179" s="27"/>
    </row>
    <row r="2180" spans="1:13" ht="30" customHeight="1" x14ac:dyDescent="0.3">
      <c r="A2180" s="27">
        <v>608</v>
      </c>
      <c r="B2180" s="31">
        <v>43918</v>
      </c>
      <c r="C2180" s="31">
        <v>43858</v>
      </c>
      <c r="D2180" s="20" t="s">
        <v>493</v>
      </c>
      <c r="E2180" s="66" t="str">
        <f>IF(ISBLANK(LeaveTracker[[#This Row],[Employee Name]]),"-----",VLOOKUP(LeaveTracker[[#This Row],[Employee Name]],'List of Employees'!$B$4:$H$767,7))</f>
        <v>COOPERATIVE OFFICE</v>
      </c>
      <c r="F2180" s="66" t="str">
        <f>IF(ISBLANK(LeaveTracker[[#This Row],[Employee Name]]),"-----",VLOOKUP(LeaveTracker[[#This Row],[Employee Name]],'List of Employees'!$B$4:$H$767,6))</f>
        <v>PERMANENT</v>
      </c>
      <c r="G2180" s="24">
        <v>43874</v>
      </c>
      <c r="H2180" s="24">
        <v>43874</v>
      </c>
      <c r="I2180" s="20" t="s">
        <v>297</v>
      </c>
      <c r="J2180" s="42" t="s">
        <v>839</v>
      </c>
      <c r="K2180" s="50" t="str">
        <f ca="1">LeaveTracker[[#This Row],[Days]]&amp;" "&amp;LeaveTracker[[#This Row],[Type of Leave]]</f>
        <v>1 OTHER</v>
      </c>
      <c r="L2180" s="23">
        <f ca="1">NETWORKDAYS(LeaveTracker[[#This Row],[Start Date]],LeaveTracker[[#This Row],[End Date]],lstHolidays)</f>
        <v>1</v>
      </c>
      <c r="M2180" s="27"/>
    </row>
    <row r="2181" spans="1:13" ht="30" customHeight="1" x14ac:dyDescent="0.3">
      <c r="A2181" s="27">
        <v>609</v>
      </c>
      <c r="B2181" s="31">
        <v>43918</v>
      </c>
      <c r="C2181" s="31">
        <v>43862</v>
      </c>
      <c r="D2181" s="20" t="s">
        <v>493</v>
      </c>
      <c r="E2181" s="66" t="str">
        <f>IF(ISBLANK(LeaveTracker[[#This Row],[Employee Name]]),"-----",VLOOKUP(LeaveTracker[[#This Row],[Employee Name]],'List of Employees'!$B$4:$H$767,7))</f>
        <v>COOPERATIVE OFFICE</v>
      </c>
      <c r="F2181" s="66" t="str">
        <f>IF(ISBLANK(LeaveTracker[[#This Row],[Employee Name]]),"-----",VLOOKUP(LeaveTracker[[#This Row],[Employee Name]],'List of Employees'!$B$4:$H$767,6))</f>
        <v>PERMANENT</v>
      </c>
      <c r="G2181" s="24">
        <v>43860</v>
      </c>
      <c r="H2181" s="21">
        <v>43860</v>
      </c>
      <c r="I2181" s="20" t="s">
        <v>297</v>
      </c>
      <c r="J2181" s="42" t="s">
        <v>760</v>
      </c>
      <c r="K2181" s="50" t="str">
        <f ca="1">LeaveTracker[[#This Row],[Days]]&amp;" "&amp;LeaveTracker[[#This Row],[Type of Leave]]</f>
        <v>1 OTHER</v>
      </c>
      <c r="L2181" s="23">
        <f ca="1">NETWORKDAYS(LeaveTracker[[#This Row],[Start Date]],LeaveTracker[[#This Row],[End Date]],lstHolidays)</f>
        <v>1</v>
      </c>
      <c r="M2181" s="27"/>
    </row>
    <row r="2182" spans="1:13" ht="30" customHeight="1" x14ac:dyDescent="0.3">
      <c r="A2182" s="27">
        <v>610</v>
      </c>
      <c r="B2182" s="31">
        <v>43918</v>
      </c>
      <c r="C2182" s="31">
        <v>43858</v>
      </c>
      <c r="D2182" s="20" t="s">
        <v>194</v>
      </c>
      <c r="E2182" s="66" t="str">
        <f>IF(ISBLANK(LeaveTracker[[#This Row],[Employee Name]]),"-----",VLOOKUP(LeaveTracker[[#This Row],[Employee Name]],'List of Employees'!$B$4:$H$767,7))</f>
        <v>CCT</v>
      </c>
      <c r="F2182" s="66" t="str">
        <f>IF(ISBLANK(LeaveTracker[[#This Row],[Employee Name]]),"-----",VLOOKUP(LeaveTracker[[#This Row],[Employee Name]],'List of Employees'!$B$4:$H$767,6))</f>
        <v>PERMANENT</v>
      </c>
      <c r="G2182" s="24">
        <v>43857</v>
      </c>
      <c r="H2182" s="24">
        <v>43859</v>
      </c>
      <c r="I2182" s="20" t="s">
        <v>297</v>
      </c>
      <c r="J2182" s="42" t="s">
        <v>839</v>
      </c>
      <c r="K2182" s="50" t="str">
        <f ca="1">LeaveTracker[[#This Row],[Days]]&amp;" "&amp;LeaveTracker[[#This Row],[Type of Leave]]</f>
        <v>3 OTHER</v>
      </c>
      <c r="L2182" s="23">
        <f ca="1">NETWORKDAYS(LeaveTracker[[#This Row],[Start Date]],LeaveTracker[[#This Row],[End Date]],lstHolidays)</f>
        <v>3</v>
      </c>
      <c r="M2182" s="27"/>
    </row>
    <row r="2183" spans="1:13" ht="30" customHeight="1" x14ac:dyDescent="0.3">
      <c r="A2183" s="27">
        <v>611</v>
      </c>
      <c r="B2183" s="31">
        <v>43918</v>
      </c>
      <c r="C2183" s="31">
        <v>43900</v>
      </c>
      <c r="D2183" s="20" t="s">
        <v>527</v>
      </c>
      <c r="E2183" s="66" t="str">
        <f>IF(ISBLANK(LeaveTracker[[#This Row],[Employee Name]]),"-----",VLOOKUP(LeaveTracker[[#This Row],[Employee Name]],'List of Employees'!$B$4:$H$767,7))</f>
        <v>TIPID IMPOK</v>
      </c>
      <c r="F2183" s="66" t="str">
        <f>IF(ISBLANK(LeaveTracker[[#This Row],[Employee Name]]),"-----",VLOOKUP(LeaveTracker[[#This Row],[Employee Name]],'List of Employees'!$B$4:$H$767,6))</f>
        <v>PERMANENT</v>
      </c>
      <c r="G2183" s="24">
        <v>43887</v>
      </c>
      <c r="H2183" s="24">
        <v>43887</v>
      </c>
      <c r="I2183" s="20" t="s">
        <v>81</v>
      </c>
      <c r="K2183" s="50" t="str">
        <f ca="1">LeaveTracker[[#This Row],[Days]]&amp;" "&amp;LeaveTracker[[#This Row],[Type of Leave]]</f>
        <v>1 SL</v>
      </c>
      <c r="L2183" s="23">
        <f ca="1">NETWORKDAYS(LeaveTracker[[#This Row],[Start Date]],LeaveTracker[[#This Row],[End Date]],lstHolidays)</f>
        <v>1</v>
      </c>
      <c r="M2183" s="27"/>
    </row>
    <row r="2184" spans="1:13" ht="30" customHeight="1" x14ac:dyDescent="0.3">
      <c r="A2184" s="27">
        <v>612</v>
      </c>
      <c r="B2184" s="31">
        <v>43918</v>
      </c>
      <c r="C2184" s="31">
        <v>43838</v>
      </c>
      <c r="D2184" s="20" t="s">
        <v>487</v>
      </c>
      <c r="E2184" s="66" t="str">
        <f>IF(ISBLANK(LeaveTracker[[#This Row],[Employee Name]]),"-----",VLOOKUP(LeaveTracker[[#This Row],[Employee Name]],'List of Employees'!$B$4:$H$767,7))</f>
        <v>THRDC</v>
      </c>
      <c r="F2184" s="66" t="str">
        <f>IF(ISBLANK(LeaveTracker[[#This Row],[Employee Name]]),"-----",VLOOKUP(LeaveTracker[[#This Row],[Employee Name]],'List of Employees'!$B$4:$H$767,6))</f>
        <v>PERMANENT</v>
      </c>
      <c r="G2184" s="24">
        <v>43837</v>
      </c>
      <c r="H2184" s="24">
        <v>43837</v>
      </c>
      <c r="I2184" s="20" t="s">
        <v>81</v>
      </c>
      <c r="K2184" s="50" t="str">
        <f ca="1">LeaveTracker[[#This Row],[Days]]&amp;" "&amp;LeaveTracker[[#This Row],[Type of Leave]]</f>
        <v>1 SL</v>
      </c>
      <c r="L2184" s="23">
        <f ca="1">NETWORKDAYS(LeaveTracker[[#This Row],[Start Date]],LeaveTracker[[#This Row],[End Date]],lstHolidays)</f>
        <v>1</v>
      </c>
      <c r="M2184" s="27"/>
    </row>
    <row r="2185" spans="1:13" ht="30" customHeight="1" x14ac:dyDescent="0.3">
      <c r="A2185" s="27">
        <v>613</v>
      </c>
      <c r="B2185" s="31">
        <v>43919</v>
      </c>
      <c r="C2185" s="31">
        <v>43861</v>
      </c>
      <c r="D2185" s="20" t="s">
        <v>500</v>
      </c>
      <c r="E2185" s="66" t="str">
        <f>IF(ISBLANK(LeaveTracker[[#This Row],[Employee Name]]),"-----",VLOOKUP(LeaveTracker[[#This Row],[Employee Name]],'List of Employees'!$B$4:$H$767,7))</f>
        <v>COOPERATIVE OFFICE</v>
      </c>
      <c r="F2185" s="66" t="str">
        <f>IF(ISBLANK(LeaveTracker[[#This Row],[Employee Name]]),"-----",VLOOKUP(LeaveTracker[[#This Row],[Employee Name]],'List of Employees'!$B$4:$H$767,6))</f>
        <v>PERMANENT</v>
      </c>
      <c r="G2185" s="24">
        <v>43867</v>
      </c>
      <c r="H2185" s="24">
        <v>43871</v>
      </c>
      <c r="I2185" s="20" t="s">
        <v>297</v>
      </c>
      <c r="J2185" s="42" t="s">
        <v>839</v>
      </c>
      <c r="K2185" s="50" t="str">
        <f ca="1">LeaveTracker[[#This Row],[Days]]&amp;" "&amp;LeaveTracker[[#This Row],[Type of Leave]]</f>
        <v>3 OTHER</v>
      </c>
      <c r="L2185" s="23">
        <f ca="1">NETWORKDAYS(LeaveTracker[[#This Row],[Start Date]],LeaveTracker[[#This Row],[End Date]],lstHolidays)</f>
        <v>3</v>
      </c>
      <c r="M2185" s="27"/>
    </row>
    <row r="2186" spans="1:13" ht="30" customHeight="1" x14ac:dyDescent="0.3">
      <c r="A2186" s="27">
        <v>614</v>
      </c>
      <c r="B2186" s="31">
        <v>43919</v>
      </c>
      <c r="C2186" s="31">
        <v>43840</v>
      </c>
      <c r="D2186" s="20" t="s">
        <v>500</v>
      </c>
      <c r="E2186" s="66" t="str">
        <f>IF(ISBLANK(LeaveTracker[[#This Row],[Employee Name]]),"-----",VLOOKUP(LeaveTracker[[#This Row],[Employee Name]],'List of Employees'!$B$4:$H$767,7))</f>
        <v>COOPERATIVE OFFICE</v>
      </c>
      <c r="F2186" s="66" t="str">
        <f>IF(ISBLANK(LeaveTracker[[#This Row],[Employee Name]]),"-----",VLOOKUP(LeaveTracker[[#This Row],[Employee Name]],'List of Employees'!$B$4:$H$767,6))</f>
        <v>PERMANENT</v>
      </c>
      <c r="G2186" s="24">
        <v>43847</v>
      </c>
      <c r="H2186" s="24">
        <v>43847</v>
      </c>
      <c r="I2186" s="20" t="s">
        <v>297</v>
      </c>
      <c r="J2186" s="42" t="s">
        <v>641</v>
      </c>
      <c r="K2186" s="50" t="str">
        <f ca="1">LeaveTracker[[#This Row],[Days]]&amp;" "&amp;LeaveTracker[[#This Row],[Type of Leave]]</f>
        <v>1 OTHER</v>
      </c>
      <c r="L2186" s="23">
        <f ca="1">NETWORKDAYS(LeaveTracker[[#This Row],[Start Date]],LeaveTracker[[#This Row],[End Date]],lstHolidays)</f>
        <v>1</v>
      </c>
      <c r="M2186" s="27"/>
    </row>
    <row r="2187" spans="1:13" ht="30" customHeight="1" x14ac:dyDescent="0.3">
      <c r="A2187" s="27">
        <v>615</v>
      </c>
      <c r="B2187" s="31">
        <v>43919</v>
      </c>
      <c r="C2187" s="31">
        <v>43881</v>
      </c>
      <c r="D2187" s="20" t="s">
        <v>481</v>
      </c>
      <c r="E2187" s="66" t="str">
        <f>IF(ISBLANK(LeaveTracker[[#This Row],[Employee Name]]),"-----",VLOOKUP(LeaveTracker[[#This Row],[Employee Name]],'List of Employees'!$B$4:$H$767,7))</f>
        <v>COOPERATIVE OFFICE</v>
      </c>
      <c r="F2187" s="66" t="str">
        <f>IF(ISBLANK(LeaveTracker[[#This Row],[Employee Name]]),"-----",VLOOKUP(LeaveTracker[[#This Row],[Employee Name]],'List of Employees'!$B$4:$H$767,6))</f>
        <v>PERMANENT</v>
      </c>
      <c r="G2187" s="24">
        <v>43885</v>
      </c>
      <c r="H2187" s="24">
        <v>43885</v>
      </c>
      <c r="I2187" s="20" t="s">
        <v>297</v>
      </c>
      <c r="J2187" s="42" t="s">
        <v>641</v>
      </c>
      <c r="K2187" s="50" t="str">
        <f ca="1">LeaveTracker[[#This Row],[Days]]&amp;" "&amp;LeaveTracker[[#This Row],[Type of Leave]]</f>
        <v>1 OTHER</v>
      </c>
      <c r="L2187" s="23">
        <f ca="1">NETWORKDAYS(LeaveTracker[[#This Row],[Start Date]],LeaveTracker[[#This Row],[End Date]],lstHolidays)</f>
        <v>1</v>
      </c>
      <c r="M2187" s="27"/>
    </row>
    <row r="2188" spans="1:13" ht="30" customHeight="1" x14ac:dyDescent="0.3">
      <c r="A2188" s="27">
        <v>615</v>
      </c>
      <c r="B2188" s="31">
        <v>43919</v>
      </c>
      <c r="C2188" s="31">
        <v>43881</v>
      </c>
      <c r="D2188" s="20" t="s">
        <v>481</v>
      </c>
      <c r="E2188" s="66" t="str">
        <f>IF(ISBLANK(LeaveTracker[[#This Row],[Employee Name]]),"-----",VLOOKUP(LeaveTracker[[#This Row],[Employee Name]],'List of Employees'!$B$4:$H$767,7))</f>
        <v>COOPERATIVE OFFICE</v>
      </c>
      <c r="F2188" s="66" t="str">
        <f>IF(ISBLANK(LeaveTracker[[#This Row],[Employee Name]]),"-----",VLOOKUP(LeaveTracker[[#This Row],[Employee Name]],'List of Employees'!$B$4:$H$767,6))</f>
        <v>PERMANENT</v>
      </c>
      <c r="G2188" s="24">
        <v>43887</v>
      </c>
      <c r="H2188" s="24">
        <v>43887</v>
      </c>
      <c r="I2188" s="20" t="s">
        <v>297</v>
      </c>
      <c r="J2188" s="42" t="s">
        <v>641</v>
      </c>
      <c r="K2188" s="50" t="str">
        <f ca="1">LeaveTracker[[#This Row],[Days]]&amp;" "&amp;LeaveTracker[[#This Row],[Type of Leave]]</f>
        <v>1 OTHER</v>
      </c>
      <c r="L2188" s="23">
        <f ca="1">NETWORKDAYS(LeaveTracker[[#This Row],[Start Date]],LeaveTracker[[#This Row],[End Date]],lstHolidays)</f>
        <v>1</v>
      </c>
      <c r="M2188" s="27"/>
    </row>
    <row r="2189" spans="1:13" ht="30" customHeight="1" x14ac:dyDescent="0.3">
      <c r="A2189" s="27">
        <v>616</v>
      </c>
      <c r="B2189" s="31">
        <v>43919</v>
      </c>
      <c r="C2189" s="31">
        <v>43861</v>
      </c>
      <c r="D2189" s="20" t="s">
        <v>481</v>
      </c>
      <c r="E2189" s="66" t="str">
        <f>IF(ISBLANK(LeaveTracker[[#This Row],[Employee Name]]),"-----",VLOOKUP(LeaveTracker[[#This Row],[Employee Name]],'List of Employees'!$B$4:$H$767,7))</f>
        <v>COOPERATIVE OFFICE</v>
      </c>
      <c r="F2189" s="66" t="str">
        <f>IF(ISBLANK(LeaveTracker[[#This Row],[Employee Name]]),"-----",VLOOKUP(LeaveTracker[[#This Row],[Employee Name]],'List of Employees'!$B$4:$H$767,6))</f>
        <v>PERMANENT</v>
      </c>
      <c r="G2189" s="24">
        <v>43865</v>
      </c>
      <c r="H2189" s="24">
        <v>43866</v>
      </c>
      <c r="I2189" s="20" t="s">
        <v>297</v>
      </c>
      <c r="J2189" s="42" t="s">
        <v>839</v>
      </c>
      <c r="K2189" s="50" t="str">
        <f ca="1">LeaveTracker[[#This Row],[Days]]&amp;" "&amp;LeaveTracker[[#This Row],[Type of Leave]]</f>
        <v>2 OTHER</v>
      </c>
      <c r="L2189" s="23">
        <f ca="1">NETWORKDAYS(LeaveTracker[[#This Row],[Start Date]],LeaveTracker[[#This Row],[End Date]],lstHolidays)</f>
        <v>2</v>
      </c>
      <c r="M2189" s="27"/>
    </row>
    <row r="2190" spans="1:13" ht="30" customHeight="1" x14ac:dyDescent="0.3">
      <c r="A2190" s="27">
        <v>617</v>
      </c>
      <c r="B2190" s="31">
        <v>43919</v>
      </c>
      <c r="C2190" s="31">
        <v>43861</v>
      </c>
      <c r="D2190" s="20" t="s">
        <v>496</v>
      </c>
      <c r="E2190" s="66" t="str">
        <f>IF(ISBLANK(LeaveTracker[[#This Row],[Employee Name]]),"-----",VLOOKUP(LeaveTracker[[#This Row],[Employee Name]],'List of Employees'!$B$4:$H$767,7))</f>
        <v>COOPERATIVE OFFICE</v>
      </c>
      <c r="F2190" s="66" t="str">
        <f>IF(ISBLANK(LeaveTracker[[#This Row],[Employee Name]]),"-----",VLOOKUP(LeaveTracker[[#This Row],[Employee Name]],'List of Employees'!$B$4:$H$767,6))</f>
        <v>PERMANENT</v>
      </c>
      <c r="G2190" s="24">
        <v>43863</v>
      </c>
      <c r="H2190" s="24">
        <v>43865</v>
      </c>
      <c r="I2190" s="20" t="s">
        <v>297</v>
      </c>
      <c r="J2190" s="42" t="s">
        <v>839</v>
      </c>
      <c r="K2190" s="50" t="str">
        <f ca="1">LeaveTracker[[#This Row],[Days]]&amp;" "&amp;LeaveTracker[[#This Row],[Type of Leave]]</f>
        <v>2 OTHER</v>
      </c>
      <c r="L2190" s="23">
        <f ca="1">NETWORKDAYS(LeaveTracker[[#This Row],[Start Date]],LeaveTracker[[#This Row],[End Date]],lstHolidays)</f>
        <v>2</v>
      </c>
      <c r="M2190" s="27"/>
    </row>
    <row r="2191" spans="1:13" ht="30" customHeight="1" x14ac:dyDescent="0.3">
      <c r="A2191" s="27">
        <v>618</v>
      </c>
      <c r="B2191" s="31">
        <v>43919</v>
      </c>
      <c r="C2191" s="31">
        <v>43889</v>
      </c>
      <c r="D2191" s="20" t="s">
        <v>490</v>
      </c>
      <c r="E2191" s="66" t="str">
        <f>IF(ISBLANK(LeaveTracker[[#This Row],[Employee Name]]),"-----",VLOOKUP(LeaveTracker[[#This Row],[Employee Name]],'List of Employees'!$B$4:$H$767,7))</f>
        <v>COOPERATIVE OFFICE</v>
      </c>
      <c r="F2191" s="66" t="str">
        <f>IF(ISBLANK(LeaveTracker[[#This Row],[Employee Name]]),"-----",VLOOKUP(LeaveTracker[[#This Row],[Employee Name]],'List of Employees'!$B$4:$H$767,6))</f>
        <v>PERMANENT</v>
      </c>
      <c r="G2191" s="24">
        <v>43887</v>
      </c>
      <c r="H2191" s="24">
        <v>43888</v>
      </c>
      <c r="I2191" s="20" t="s">
        <v>81</v>
      </c>
      <c r="K2191" s="50" t="str">
        <f ca="1">LeaveTracker[[#This Row],[Days]]&amp;" "&amp;LeaveTracker[[#This Row],[Type of Leave]]</f>
        <v>2 SL</v>
      </c>
      <c r="L2191" s="23">
        <f ca="1">NETWORKDAYS(LeaveTracker[[#This Row],[Start Date]],LeaveTracker[[#This Row],[End Date]],lstHolidays)</f>
        <v>2</v>
      </c>
      <c r="M2191" s="27"/>
    </row>
    <row r="2192" spans="1:13" ht="30" customHeight="1" x14ac:dyDescent="0.3">
      <c r="A2192" s="27">
        <v>619</v>
      </c>
      <c r="B2192" s="31">
        <v>43919</v>
      </c>
      <c r="C2192" s="31">
        <v>43867</v>
      </c>
      <c r="D2192" s="20" t="s">
        <v>490</v>
      </c>
      <c r="E2192" s="66" t="str">
        <f>IF(ISBLANK(LeaveTracker[[#This Row],[Employee Name]]),"-----",VLOOKUP(LeaveTracker[[#This Row],[Employee Name]],'List of Employees'!$B$4:$H$767,7))</f>
        <v>COOPERATIVE OFFICE</v>
      </c>
      <c r="F2192" s="66" t="str">
        <f>IF(ISBLANK(LeaveTracker[[#This Row],[Employee Name]]),"-----",VLOOKUP(LeaveTracker[[#This Row],[Employee Name]],'List of Employees'!$B$4:$H$767,6))</f>
        <v>PERMANENT</v>
      </c>
      <c r="G2192" s="24">
        <v>43872</v>
      </c>
      <c r="H2192" s="24">
        <v>43875</v>
      </c>
      <c r="I2192" s="20" t="s">
        <v>297</v>
      </c>
      <c r="J2192" s="42" t="s">
        <v>839</v>
      </c>
      <c r="K2192" s="50" t="str">
        <f ca="1">LeaveTracker[[#This Row],[Days]]&amp;" "&amp;LeaveTracker[[#This Row],[Type of Leave]]</f>
        <v>4 OTHER</v>
      </c>
      <c r="L2192" s="23">
        <f ca="1">NETWORKDAYS(LeaveTracker[[#This Row],[Start Date]],LeaveTracker[[#This Row],[End Date]],lstHolidays)</f>
        <v>4</v>
      </c>
      <c r="M2192" s="27"/>
    </row>
    <row r="2193" spans="1:13" ht="30" customHeight="1" x14ac:dyDescent="0.3">
      <c r="A2193" s="27">
        <v>620</v>
      </c>
      <c r="B2193" s="31">
        <v>43919</v>
      </c>
      <c r="C2193" s="31">
        <v>43861</v>
      </c>
      <c r="D2193" s="20" t="s">
        <v>490</v>
      </c>
      <c r="E2193" s="66" t="str">
        <f>IF(ISBLANK(LeaveTracker[[#This Row],[Employee Name]]),"-----",VLOOKUP(LeaveTracker[[#This Row],[Employee Name]],'List of Employees'!$B$4:$H$767,7))</f>
        <v>COOPERATIVE OFFICE</v>
      </c>
      <c r="F2193" s="66" t="str">
        <f>IF(ISBLANK(LeaveTracker[[#This Row],[Employee Name]]),"-----",VLOOKUP(LeaveTracker[[#This Row],[Employee Name]],'List of Employees'!$B$4:$H$767,6))</f>
        <v>PERMANENT</v>
      </c>
      <c r="G2193" s="24">
        <v>43859</v>
      </c>
      <c r="H2193" s="24">
        <v>43859</v>
      </c>
      <c r="I2193" s="20" t="s">
        <v>297</v>
      </c>
      <c r="J2193" s="42" t="s">
        <v>839</v>
      </c>
      <c r="K2193" s="50" t="str">
        <f ca="1">LeaveTracker[[#This Row],[Days]]&amp;" "&amp;LeaveTracker[[#This Row],[Type of Leave]]</f>
        <v>1 OTHER</v>
      </c>
      <c r="L2193" s="23">
        <f ca="1">NETWORKDAYS(LeaveTracker[[#This Row],[Start Date]],LeaveTracker[[#This Row],[End Date]],lstHolidays)</f>
        <v>1</v>
      </c>
      <c r="M2193" s="27"/>
    </row>
    <row r="2194" spans="1:13" ht="30" customHeight="1" x14ac:dyDescent="0.3">
      <c r="A2194" s="27">
        <v>621</v>
      </c>
      <c r="B2194" s="31">
        <v>43919</v>
      </c>
      <c r="C2194" s="31">
        <v>43857</v>
      </c>
      <c r="D2194" s="20" t="s">
        <v>490</v>
      </c>
      <c r="E2194" s="66" t="str">
        <f>IF(ISBLANK(LeaveTracker[[#This Row],[Employee Name]]),"-----",VLOOKUP(LeaveTracker[[#This Row],[Employee Name]],'List of Employees'!$B$4:$H$767,7))</f>
        <v>COOPERATIVE OFFICE</v>
      </c>
      <c r="F2194" s="66" t="str">
        <f>IF(ISBLANK(LeaveTracker[[#This Row],[Employee Name]]),"-----",VLOOKUP(LeaveTracker[[#This Row],[Employee Name]],'List of Employees'!$B$4:$H$767,6))</f>
        <v>PERMANENT</v>
      </c>
      <c r="G2194" s="24">
        <v>43853</v>
      </c>
      <c r="H2194" s="24">
        <v>43854</v>
      </c>
      <c r="I2194" s="20" t="s">
        <v>81</v>
      </c>
      <c r="K2194" s="50" t="str">
        <f ca="1">LeaveTracker[[#This Row],[Days]]&amp;" "&amp;LeaveTracker[[#This Row],[Type of Leave]]</f>
        <v>2 SL</v>
      </c>
      <c r="L2194" s="23">
        <f ca="1">NETWORKDAYS(LeaveTracker[[#This Row],[Start Date]],LeaveTracker[[#This Row],[End Date]],lstHolidays)</f>
        <v>2</v>
      </c>
      <c r="M2194" s="27"/>
    </row>
    <row r="2195" spans="1:13" ht="30" customHeight="1" x14ac:dyDescent="0.3">
      <c r="A2195" s="27">
        <v>622</v>
      </c>
      <c r="B2195" s="31">
        <v>43919</v>
      </c>
      <c r="C2195" s="31">
        <v>43878</v>
      </c>
      <c r="D2195" s="20" t="s">
        <v>487</v>
      </c>
      <c r="E2195" s="66" t="str">
        <f>IF(ISBLANK(LeaveTracker[[#This Row],[Employee Name]]),"-----",VLOOKUP(LeaveTracker[[#This Row],[Employee Name]],'List of Employees'!$B$4:$H$767,7))</f>
        <v>THRDC</v>
      </c>
      <c r="F2195" s="66" t="str">
        <f>IF(ISBLANK(LeaveTracker[[#This Row],[Employee Name]]),"-----",VLOOKUP(LeaveTracker[[#This Row],[Employee Name]],'List of Employees'!$B$4:$H$767,6))</f>
        <v>PERMANENT</v>
      </c>
      <c r="G2195" s="24">
        <v>43874</v>
      </c>
      <c r="H2195" s="24">
        <v>43875</v>
      </c>
      <c r="I2195" s="20" t="s">
        <v>297</v>
      </c>
      <c r="J2195" s="42" t="s">
        <v>839</v>
      </c>
      <c r="K2195" s="50" t="str">
        <f ca="1">LeaveTracker[[#This Row],[Days]]&amp;" "&amp;LeaveTracker[[#This Row],[Type of Leave]]</f>
        <v>2 OTHER</v>
      </c>
      <c r="L2195" s="23">
        <f ca="1">NETWORKDAYS(LeaveTracker[[#This Row],[Start Date]],LeaveTracker[[#This Row],[End Date]],lstHolidays)</f>
        <v>2</v>
      </c>
      <c r="M2195" s="27"/>
    </row>
    <row r="2196" spans="1:13" ht="30" customHeight="1" x14ac:dyDescent="0.3">
      <c r="A2196" s="27">
        <v>623</v>
      </c>
      <c r="B2196" s="31">
        <v>43919</v>
      </c>
      <c r="C2196" s="31">
        <v>43857</v>
      </c>
      <c r="D2196" s="20" t="s">
        <v>487</v>
      </c>
      <c r="E2196" s="66" t="str">
        <f>IF(ISBLANK(LeaveTracker[[#This Row],[Employee Name]]),"-----",VLOOKUP(LeaveTracker[[#This Row],[Employee Name]],'List of Employees'!$B$4:$H$767,7))</f>
        <v>THRDC</v>
      </c>
      <c r="F2196" s="66" t="str">
        <f>IF(ISBLANK(LeaveTracker[[#This Row],[Employee Name]]),"-----",VLOOKUP(LeaveTracker[[#This Row],[Employee Name]],'List of Employees'!$B$4:$H$767,6))</f>
        <v>PERMANENT</v>
      </c>
      <c r="G2196" s="24">
        <v>43852</v>
      </c>
      <c r="H2196" s="24">
        <v>43854</v>
      </c>
      <c r="I2196" s="20" t="s">
        <v>297</v>
      </c>
      <c r="J2196" s="42" t="s">
        <v>839</v>
      </c>
      <c r="K2196" s="50" t="str">
        <f ca="1">LeaveTracker[[#This Row],[Days]]&amp;" "&amp;LeaveTracker[[#This Row],[Type of Leave]]</f>
        <v>3 OTHER</v>
      </c>
      <c r="L2196" s="23">
        <f ca="1">NETWORKDAYS(LeaveTracker[[#This Row],[Start Date]],LeaveTracker[[#This Row],[End Date]],lstHolidays)</f>
        <v>3</v>
      </c>
      <c r="M2196" s="27"/>
    </row>
    <row r="2197" spans="1:13" ht="30" customHeight="1" x14ac:dyDescent="0.3">
      <c r="A2197" s="27">
        <v>624</v>
      </c>
      <c r="B2197" s="31">
        <v>43919</v>
      </c>
      <c r="C2197" s="31">
        <v>43900</v>
      </c>
      <c r="D2197" s="20" t="s">
        <v>503</v>
      </c>
      <c r="E2197" s="66" t="str">
        <f>IF(ISBLANK(LeaveTracker[[#This Row],[Employee Name]]),"-----",VLOOKUP(LeaveTracker[[#This Row],[Employee Name]],'List of Employees'!$B$4:$H$767,7))</f>
        <v>THRDC</v>
      </c>
      <c r="F2197" s="66" t="str">
        <f>IF(ISBLANK(LeaveTracker[[#This Row],[Employee Name]]),"-----",VLOOKUP(LeaveTracker[[#This Row],[Employee Name]],'List of Employees'!$B$4:$H$767,6))</f>
        <v>PERMANENT</v>
      </c>
      <c r="G2197" s="24">
        <v>43899</v>
      </c>
      <c r="H2197" s="24">
        <v>43899</v>
      </c>
      <c r="I2197" s="20" t="s">
        <v>297</v>
      </c>
      <c r="J2197" s="42" t="s">
        <v>158</v>
      </c>
      <c r="K2197" s="50" t="str">
        <f ca="1">LeaveTracker[[#This Row],[Days]]&amp;" "&amp;LeaveTracker[[#This Row],[Type of Leave]]</f>
        <v>1 OTHER</v>
      </c>
      <c r="L2197" s="23">
        <f ca="1">NETWORKDAYS(LeaveTracker[[#This Row],[Start Date]],LeaveTracker[[#This Row],[End Date]],lstHolidays)</f>
        <v>1</v>
      </c>
      <c r="M2197" s="27"/>
    </row>
    <row r="2198" spans="1:13" ht="30" customHeight="1" x14ac:dyDescent="0.3">
      <c r="A2198" s="27">
        <v>625</v>
      </c>
      <c r="B2198" s="31">
        <v>43919</v>
      </c>
      <c r="C2198" s="31">
        <v>43888</v>
      </c>
      <c r="D2198" s="20" t="s">
        <v>503</v>
      </c>
      <c r="E2198" s="66" t="str">
        <f>IF(ISBLANK(LeaveTracker[[#This Row],[Employee Name]]),"-----",VLOOKUP(LeaveTracker[[#This Row],[Employee Name]],'List of Employees'!$B$4:$H$767,7))</f>
        <v>THRDC</v>
      </c>
      <c r="F2198" s="66" t="str">
        <f>IF(ISBLANK(LeaveTracker[[#This Row],[Employee Name]]),"-----",VLOOKUP(LeaveTracker[[#This Row],[Employee Name]],'List of Employees'!$B$4:$H$767,6))</f>
        <v>PERMANENT</v>
      </c>
      <c r="G2198" s="24">
        <v>43887</v>
      </c>
      <c r="H2198" s="24">
        <v>43887</v>
      </c>
      <c r="I2198" s="20" t="s">
        <v>81</v>
      </c>
      <c r="K2198" s="50" t="str">
        <f ca="1">LeaveTracker[[#This Row],[Days]]&amp;" "&amp;LeaveTracker[[#This Row],[Type of Leave]]</f>
        <v>1 SL</v>
      </c>
      <c r="L2198" s="23">
        <f ca="1">NETWORKDAYS(LeaveTracker[[#This Row],[Start Date]],LeaveTracker[[#This Row],[End Date]],lstHolidays)</f>
        <v>1</v>
      </c>
      <c r="M2198" s="27"/>
    </row>
    <row r="2199" spans="1:13" ht="30" customHeight="1" x14ac:dyDescent="0.3">
      <c r="A2199" s="27">
        <v>626</v>
      </c>
      <c r="B2199" s="31">
        <v>43919</v>
      </c>
      <c r="C2199" s="31">
        <v>43874</v>
      </c>
      <c r="D2199" s="20" t="s">
        <v>503</v>
      </c>
      <c r="E2199" s="66" t="str">
        <f>IF(ISBLANK(LeaveTracker[[#This Row],[Employee Name]]),"-----",VLOOKUP(LeaveTracker[[#This Row],[Employee Name]],'List of Employees'!$B$4:$H$767,7))</f>
        <v>THRDC</v>
      </c>
      <c r="F2199" s="66" t="str">
        <f>IF(ISBLANK(LeaveTracker[[#This Row],[Employee Name]]),"-----",VLOOKUP(LeaveTracker[[#This Row],[Employee Name]],'List of Employees'!$B$4:$H$767,6))</f>
        <v>PERMANENT</v>
      </c>
      <c r="G2199" s="24">
        <v>43868</v>
      </c>
      <c r="H2199" s="24">
        <v>43868</v>
      </c>
      <c r="I2199" s="20" t="s">
        <v>81</v>
      </c>
      <c r="K2199" s="50" t="str">
        <f ca="1">LeaveTracker[[#This Row],[Days]]&amp;" "&amp;LeaveTracker[[#This Row],[Type of Leave]]</f>
        <v>1 SL</v>
      </c>
      <c r="L2199" s="23">
        <f ca="1">NETWORKDAYS(LeaveTracker[[#This Row],[Start Date]],LeaveTracker[[#This Row],[End Date]],lstHolidays)</f>
        <v>1</v>
      </c>
      <c r="M2199" s="27"/>
    </row>
    <row r="2200" spans="1:13" ht="30" customHeight="1" x14ac:dyDescent="0.3">
      <c r="A2200" s="27">
        <v>627</v>
      </c>
      <c r="B2200" s="31">
        <v>43919</v>
      </c>
      <c r="C2200" s="31">
        <v>43874</v>
      </c>
      <c r="D2200" s="20" t="s">
        <v>503</v>
      </c>
      <c r="E2200" s="66" t="str">
        <f>IF(ISBLANK(LeaveTracker[[#This Row],[Employee Name]]),"-----",VLOOKUP(LeaveTracker[[#This Row],[Employee Name]],'List of Employees'!$B$4:$H$767,7))</f>
        <v>THRDC</v>
      </c>
      <c r="F2200" s="66" t="str">
        <f>IF(ISBLANK(LeaveTracker[[#This Row],[Employee Name]]),"-----",VLOOKUP(LeaveTracker[[#This Row],[Employee Name]],'List of Employees'!$B$4:$H$767,6))</f>
        <v>PERMANENT</v>
      </c>
      <c r="G2200" s="24">
        <v>43871</v>
      </c>
      <c r="H2200" s="24">
        <v>43873</v>
      </c>
      <c r="I2200" s="20" t="s">
        <v>297</v>
      </c>
      <c r="J2200" s="42" t="s">
        <v>839</v>
      </c>
      <c r="K2200" s="50" t="str">
        <f ca="1">LeaveTracker[[#This Row],[Days]]&amp;" "&amp;LeaveTracker[[#This Row],[Type of Leave]]</f>
        <v>3 OTHER</v>
      </c>
      <c r="L2200" s="23">
        <f ca="1">NETWORKDAYS(LeaveTracker[[#This Row],[Start Date]],LeaveTracker[[#This Row],[End Date]],lstHolidays)</f>
        <v>3</v>
      </c>
      <c r="M2200" s="27"/>
    </row>
    <row r="2201" spans="1:13" ht="30" customHeight="1" x14ac:dyDescent="0.3">
      <c r="A2201" s="27">
        <v>628</v>
      </c>
      <c r="B2201" s="31">
        <v>43919</v>
      </c>
      <c r="C2201" s="31">
        <v>43858</v>
      </c>
      <c r="D2201" s="20" t="s">
        <v>503</v>
      </c>
      <c r="E2201" s="66" t="str">
        <f>IF(ISBLANK(LeaveTracker[[#This Row],[Employee Name]]),"-----",VLOOKUP(LeaveTracker[[#This Row],[Employee Name]],'List of Employees'!$B$4:$H$767,7))</f>
        <v>THRDC</v>
      </c>
      <c r="F2201" s="66" t="str">
        <f>IF(ISBLANK(LeaveTracker[[#This Row],[Employee Name]]),"-----",VLOOKUP(LeaveTracker[[#This Row],[Employee Name]],'List of Employees'!$B$4:$H$767,6))</f>
        <v>PERMANENT</v>
      </c>
      <c r="G2201" s="24">
        <v>43857</v>
      </c>
      <c r="H2201" s="24">
        <v>43857</v>
      </c>
      <c r="I2201" s="20" t="s">
        <v>297</v>
      </c>
      <c r="J2201" s="42" t="s">
        <v>839</v>
      </c>
      <c r="K2201" s="50" t="str">
        <f ca="1">LeaveTracker[[#This Row],[Days]]&amp;" "&amp;LeaveTracker[[#This Row],[Type of Leave]]</f>
        <v>1 OTHER</v>
      </c>
      <c r="L2201" s="23">
        <f ca="1">NETWORKDAYS(LeaveTracker[[#This Row],[Start Date]],LeaveTracker[[#This Row],[End Date]],lstHolidays)</f>
        <v>1</v>
      </c>
      <c r="M2201" s="27"/>
    </row>
    <row r="2202" spans="1:13" ht="30" customHeight="1" x14ac:dyDescent="0.3">
      <c r="A2202" s="27">
        <v>629</v>
      </c>
      <c r="B2202" s="31">
        <v>43919</v>
      </c>
      <c r="C2202" s="31">
        <v>43852</v>
      </c>
      <c r="D2202" s="20" t="s">
        <v>503</v>
      </c>
      <c r="E2202" s="66" t="str">
        <f>IF(ISBLANK(LeaveTracker[[#This Row],[Employee Name]]),"-----",VLOOKUP(LeaveTracker[[#This Row],[Employee Name]],'List of Employees'!$B$4:$H$767,7))</f>
        <v>THRDC</v>
      </c>
      <c r="F2202" s="66" t="str">
        <f>IF(ISBLANK(LeaveTracker[[#This Row],[Employee Name]]),"-----",VLOOKUP(LeaveTracker[[#This Row],[Employee Name]],'List of Employees'!$B$4:$H$767,6))</f>
        <v>PERMANENT</v>
      </c>
      <c r="G2202" s="24">
        <v>43850</v>
      </c>
      <c r="H2202" s="24">
        <v>43850</v>
      </c>
      <c r="I2202" s="20" t="s">
        <v>297</v>
      </c>
      <c r="J2202" s="42" t="s">
        <v>839</v>
      </c>
      <c r="K2202" s="50" t="str">
        <f ca="1">LeaveTracker[[#This Row],[Days]]&amp;" "&amp;LeaveTracker[[#This Row],[Type of Leave]]</f>
        <v>1 OTHER</v>
      </c>
      <c r="L2202" s="23">
        <f ca="1">NETWORKDAYS(LeaveTracker[[#This Row],[Start Date]],LeaveTracker[[#This Row],[End Date]],lstHolidays)</f>
        <v>1</v>
      </c>
      <c r="M2202" s="27"/>
    </row>
    <row r="2203" spans="1:13" ht="30" customHeight="1" x14ac:dyDescent="0.3">
      <c r="A2203" s="27">
        <v>630</v>
      </c>
      <c r="B2203" s="31">
        <v>43919</v>
      </c>
      <c r="C2203" s="31">
        <v>43852</v>
      </c>
      <c r="D2203" s="20" t="s">
        <v>772</v>
      </c>
      <c r="E2203" s="66">
        <f>IF(ISBLANK(LeaveTracker[[#This Row],[Employee Name]]),"-----",VLOOKUP(LeaveTracker[[#This Row],[Employee Name]],'List of Employees'!$B$4:$H$767,7))</f>
        <v>0</v>
      </c>
      <c r="F2203" s="66" t="str">
        <f>IF(ISBLANK(LeaveTracker[[#This Row],[Employee Name]]),"-----",VLOOKUP(LeaveTracker[[#This Row],[Employee Name]],'List of Employees'!$B$4:$H$767,6))</f>
        <v>JOBCON</v>
      </c>
      <c r="G2203" s="24">
        <v>43853</v>
      </c>
      <c r="H2203" s="24">
        <v>43853</v>
      </c>
      <c r="I2203" s="20" t="s">
        <v>297</v>
      </c>
      <c r="J2203" s="42" t="s">
        <v>839</v>
      </c>
      <c r="K2203" s="50" t="str">
        <f ca="1">LeaveTracker[[#This Row],[Days]]&amp;" "&amp;LeaveTracker[[#This Row],[Type of Leave]]</f>
        <v>1 OTHER</v>
      </c>
      <c r="L2203" s="23">
        <f ca="1">NETWORKDAYS(LeaveTracker[[#This Row],[Start Date]],LeaveTracker[[#This Row],[End Date]],lstHolidays)</f>
        <v>1</v>
      </c>
      <c r="M2203" s="27"/>
    </row>
    <row r="2204" spans="1:13" ht="30" customHeight="1" x14ac:dyDescent="0.3">
      <c r="A2204" s="27">
        <v>630</v>
      </c>
      <c r="B2204" s="31">
        <v>43919</v>
      </c>
      <c r="C2204" s="31">
        <v>43852</v>
      </c>
      <c r="D2204" s="20" t="s">
        <v>772</v>
      </c>
      <c r="E2204" s="66">
        <f>IF(ISBLANK(LeaveTracker[[#This Row],[Employee Name]]),"-----",VLOOKUP(LeaveTracker[[#This Row],[Employee Name]],'List of Employees'!$B$4:$H$767,7))</f>
        <v>0</v>
      </c>
      <c r="F2204" s="66" t="str">
        <f>IF(ISBLANK(LeaveTracker[[#This Row],[Employee Name]]),"-----",VLOOKUP(LeaveTracker[[#This Row],[Employee Name]],'List of Employees'!$B$4:$H$767,6))</f>
        <v>JOBCON</v>
      </c>
      <c r="G2204" s="24">
        <v>43859</v>
      </c>
      <c r="H2204" s="24">
        <v>43859</v>
      </c>
      <c r="I2204" s="20" t="s">
        <v>297</v>
      </c>
      <c r="J2204" s="42" t="s">
        <v>839</v>
      </c>
      <c r="K2204" s="50" t="str">
        <f ca="1">LeaveTracker[[#This Row],[Days]]&amp;" "&amp;LeaveTracker[[#This Row],[Type of Leave]]</f>
        <v>1 OTHER</v>
      </c>
      <c r="L2204" s="23">
        <f ca="1">NETWORKDAYS(LeaveTracker[[#This Row],[Start Date]],LeaveTracker[[#This Row],[End Date]],lstHolidays)</f>
        <v>1</v>
      </c>
      <c r="M2204" s="27"/>
    </row>
    <row r="2205" spans="1:13" ht="30" customHeight="1" x14ac:dyDescent="0.3">
      <c r="A2205" s="27">
        <v>631</v>
      </c>
      <c r="B2205" s="31">
        <v>43919</v>
      </c>
      <c r="C2205" s="31">
        <v>43864</v>
      </c>
      <c r="D2205" s="20" t="s">
        <v>772</v>
      </c>
      <c r="E2205" s="66">
        <f>IF(ISBLANK(LeaveTracker[[#This Row],[Employee Name]]),"-----",VLOOKUP(LeaveTracker[[#This Row],[Employee Name]],'List of Employees'!$B$4:$H$767,7))</f>
        <v>0</v>
      </c>
      <c r="F2205" s="66" t="str">
        <f>IF(ISBLANK(LeaveTracker[[#This Row],[Employee Name]]),"-----",VLOOKUP(LeaveTracker[[#This Row],[Employee Name]],'List of Employees'!$B$4:$H$767,6))</f>
        <v>JOBCON</v>
      </c>
      <c r="G2205" s="24">
        <v>43867</v>
      </c>
      <c r="H2205" s="24">
        <v>43867</v>
      </c>
      <c r="I2205" s="20" t="s">
        <v>297</v>
      </c>
      <c r="J2205" s="42" t="s">
        <v>839</v>
      </c>
      <c r="K2205" s="50" t="str">
        <f ca="1">LeaveTracker[[#This Row],[Days]]&amp;" "&amp;LeaveTracker[[#This Row],[Type of Leave]]</f>
        <v>1 OTHER</v>
      </c>
      <c r="L2205" s="23">
        <f ca="1">NETWORKDAYS(LeaveTracker[[#This Row],[Start Date]],LeaveTracker[[#This Row],[End Date]],lstHolidays)</f>
        <v>1</v>
      </c>
      <c r="M2205" s="27"/>
    </row>
    <row r="2206" spans="1:13" ht="30" customHeight="1" x14ac:dyDescent="0.3">
      <c r="A2206" s="27">
        <v>631</v>
      </c>
      <c r="B2206" s="31">
        <v>43919</v>
      </c>
      <c r="C2206" s="31">
        <v>43864</v>
      </c>
      <c r="D2206" s="20" t="s">
        <v>772</v>
      </c>
      <c r="E2206" s="66">
        <f>IF(ISBLANK(LeaveTracker[[#This Row],[Employee Name]]),"-----",VLOOKUP(LeaveTracker[[#This Row],[Employee Name]],'List of Employees'!$B$4:$H$767,7))</f>
        <v>0</v>
      </c>
      <c r="F2206" s="66" t="str">
        <f>IF(ISBLANK(LeaveTracker[[#This Row],[Employee Name]]),"-----",VLOOKUP(LeaveTracker[[#This Row],[Employee Name]],'List of Employees'!$B$4:$H$767,6))</f>
        <v>JOBCON</v>
      </c>
      <c r="G2206" s="24">
        <v>43872</v>
      </c>
      <c r="H2206" s="24">
        <v>43872</v>
      </c>
      <c r="I2206" s="20" t="s">
        <v>297</v>
      </c>
      <c r="J2206" s="42" t="s">
        <v>839</v>
      </c>
      <c r="K2206" s="50" t="str">
        <f ca="1">LeaveTracker[[#This Row],[Days]]&amp;" "&amp;LeaveTracker[[#This Row],[Type of Leave]]</f>
        <v>1 OTHER</v>
      </c>
      <c r="L2206" s="23">
        <f ca="1">NETWORKDAYS(LeaveTracker[[#This Row],[Start Date]],LeaveTracker[[#This Row],[End Date]],lstHolidays)</f>
        <v>1</v>
      </c>
      <c r="M2206" s="27"/>
    </row>
    <row r="2207" spans="1:13" ht="30" customHeight="1" x14ac:dyDescent="0.3">
      <c r="A2207" s="27">
        <v>632</v>
      </c>
      <c r="B2207" s="31">
        <v>43919</v>
      </c>
      <c r="C2207" s="31">
        <v>43852</v>
      </c>
      <c r="D2207" s="20" t="s">
        <v>772</v>
      </c>
      <c r="E2207" s="66">
        <f>IF(ISBLANK(LeaveTracker[[#This Row],[Employee Name]]),"-----",VLOOKUP(LeaveTracker[[#This Row],[Employee Name]],'List of Employees'!$B$4:$H$767,7))</f>
        <v>0</v>
      </c>
      <c r="F2207" s="66" t="str">
        <f>IF(ISBLANK(LeaveTracker[[#This Row],[Employee Name]]),"-----",VLOOKUP(LeaveTracker[[#This Row],[Employee Name]],'List of Employees'!$B$4:$H$767,6))</f>
        <v>JOBCON</v>
      </c>
      <c r="G2207" s="24">
        <v>43851</v>
      </c>
      <c r="H2207" s="24">
        <v>43851</v>
      </c>
      <c r="I2207" s="20" t="s">
        <v>297</v>
      </c>
      <c r="J2207" s="42" t="s">
        <v>839</v>
      </c>
      <c r="K2207" s="50" t="str">
        <f ca="1">LeaveTracker[[#This Row],[Days]]&amp;" "&amp;LeaveTracker[[#This Row],[Type of Leave]]</f>
        <v>1 OTHER</v>
      </c>
      <c r="L2207" s="23">
        <f ca="1">NETWORKDAYS(LeaveTracker[[#This Row],[Start Date]],LeaveTracker[[#This Row],[End Date]],lstHolidays)</f>
        <v>1</v>
      </c>
      <c r="M2207" s="27"/>
    </row>
    <row r="2208" spans="1:13" ht="30" customHeight="1" x14ac:dyDescent="0.3">
      <c r="A2208" s="27">
        <v>633</v>
      </c>
      <c r="B2208" s="31">
        <v>43919</v>
      </c>
      <c r="C2208" s="31">
        <v>43906</v>
      </c>
      <c r="D2208" s="20" t="s">
        <v>303</v>
      </c>
      <c r="E2208" s="66" t="str">
        <f>IF(ISBLANK(LeaveTracker[[#This Row],[Employee Name]]),"-----",VLOOKUP(LeaveTracker[[#This Row],[Employee Name]],'List of Employees'!$B$4:$H$767,7))</f>
        <v>TOPS (ADMIN CSU)</v>
      </c>
      <c r="F2208" s="66" t="str">
        <f>IF(ISBLANK(LeaveTracker[[#This Row],[Employee Name]]),"-----",VLOOKUP(LeaveTracker[[#This Row],[Employee Name]],'List of Employees'!$B$4:$H$767,6))</f>
        <v>PERMANENT</v>
      </c>
      <c r="G2208" s="24">
        <v>43901</v>
      </c>
      <c r="H2208" s="24">
        <v>43901</v>
      </c>
      <c r="I2208" s="20" t="s">
        <v>81</v>
      </c>
      <c r="K2208" s="50" t="str">
        <f ca="1">LeaveTracker[[#This Row],[Days]]&amp;" "&amp;LeaveTracker[[#This Row],[Type of Leave]]</f>
        <v>1 SL</v>
      </c>
      <c r="L2208" s="23">
        <f ca="1">NETWORKDAYS(LeaveTracker[[#This Row],[Start Date]],LeaveTracker[[#This Row],[End Date]],lstHolidays)</f>
        <v>1</v>
      </c>
      <c r="M2208" s="27"/>
    </row>
    <row r="2209" spans="1:13" ht="30" customHeight="1" x14ac:dyDescent="0.3">
      <c r="A2209" s="27">
        <v>633</v>
      </c>
      <c r="B2209" s="31">
        <v>43919</v>
      </c>
      <c r="C2209" s="31">
        <v>43906</v>
      </c>
      <c r="D2209" s="20" t="s">
        <v>303</v>
      </c>
      <c r="E2209" s="66" t="str">
        <f>IF(ISBLANK(LeaveTracker[[#This Row],[Employee Name]]),"-----",VLOOKUP(LeaveTracker[[#This Row],[Employee Name]],'List of Employees'!$B$4:$H$767,7))</f>
        <v>TOPS (ADMIN CSU)</v>
      </c>
      <c r="F2209" s="66" t="str">
        <f>IF(ISBLANK(LeaveTracker[[#This Row],[Employee Name]]),"-----",VLOOKUP(LeaveTracker[[#This Row],[Employee Name]],'List of Employees'!$B$4:$H$767,6))</f>
        <v>PERMANENT</v>
      </c>
      <c r="G2209" s="24">
        <v>43903</v>
      </c>
      <c r="H2209" s="24">
        <v>43903</v>
      </c>
      <c r="I2209" s="20" t="s">
        <v>81</v>
      </c>
      <c r="K2209" s="50" t="str">
        <f ca="1">LeaveTracker[[#This Row],[Days]]&amp;" "&amp;LeaveTracker[[#This Row],[Type of Leave]]</f>
        <v>1 SL</v>
      </c>
      <c r="L2209" s="23">
        <f ca="1">NETWORKDAYS(LeaveTracker[[#This Row],[Start Date]],LeaveTracker[[#This Row],[End Date]],lstHolidays)</f>
        <v>1</v>
      </c>
      <c r="M2209" s="27"/>
    </row>
    <row r="2210" spans="1:13" ht="30" customHeight="1" x14ac:dyDescent="0.3">
      <c r="A2210" s="27">
        <v>634</v>
      </c>
      <c r="B2210" s="31">
        <v>43919</v>
      </c>
      <c r="C2210" s="31">
        <v>43865</v>
      </c>
      <c r="D2210" s="20" t="s">
        <v>303</v>
      </c>
      <c r="E2210" s="66" t="str">
        <f>IF(ISBLANK(LeaveTracker[[#This Row],[Employee Name]]),"-----",VLOOKUP(LeaveTracker[[#This Row],[Employee Name]],'List of Employees'!$B$4:$H$767,7))</f>
        <v>TOPS (ADMIN CSU)</v>
      </c>
      <c r="F2210" s="66" t="str">
        <f>IF(ISBLANK(LeaveTracker[[#This Row],[Employee Name]]),"-----",VLOOKUP(LeaveTracker[[#This Row],[Employee Name]],'List of Employees'!$B$4:$H$767,6))</f>
        <v>PERMANENT</v>
      </c>
      <c r="G2210" s="24">
        <v>43864</v>
      </c>
      <c r="H2210" s="24">
        <v>43864</v>
      </c>
      <c r="I2210" s="20" t="s">
        <v>297</v>
      </c>
      <c r="J2210" s="42" t="s">
        <v>839</v>
      </c>
      <c r="K2210" s="50" t="str">
        <f ca="1">LeaveTracker[[#This Row],[Days]]&amp;" "&amp;LeaveTracker[[#This Row],[Type of Leave]]</f>
        <v>1 OTHER</v>
      </c>
      <c r="L2210" s="23">
        <f ca="1">NETWORKDAYS(LeaveTracker[[#This Row],[Start Date]],LeaveTracker[[#This Row],[End Date]],lstHolidays)</f>
        <v>1</v>
      </c>
      <c r="M2210" s="27"/>
    </row>
    <row r="2211" spans="1:13" ht="30" customHeight="1" x14ac:dyDescent="0.3">
      <c r="A2211" s="27">
        <v>634</v>
      </c>
      <c r="B2211" s="31">
        <v>43919</v>
      </c>
      <c r="C2211" s="31">
        <v>43865</v>
      </c>
      <c r="D2211" s="20" t="s">
        <v>303</v>
      </c>
      <c r="E2211" s="66" t="str">
        <f>IF(ISBLANK(LeaveTracker[[#This Row],[Employee Name]]),"-----",VLOOKUP(LeaveTracker[[#This Row],[Employee Name]],'List of Employees'!$B$4:$H$767,7))</f>
        <v>TOPS (ADMIN CSU)</v>
      </c>
      <c r="F2211" s="66" t="str">
        <f>IF(ISBLANK(LeaveTracker[[#This Row],[Employee Name]]),"-----",VLOOKUP(LeaveTracker[[#This Row],[Employee Name]],'List of Employees'!$B$4:$H$767,6))</f>
        <v>PERMANENT</v>
      </c>
      <c r="G2211" s="24">
        <v>43866</v>
      </c>
      <c r="H2211" s="24">
        <v>43866</v>
      </c>
      <c r="I2211" s="20" t="s">
        <v>297</v>
      </c>
      <c r="J2211" s="42" t="s">
        <v>839</v>
      </c>
      <c r="K2211" s="50" t="str">
        <f ca="1">LeaveTracker[[#This Row],[Days]]&amp;" "&amp;LeaveTracker[[#This Row],[Type of Leave]]</f>
        <v>1 OTHER</v>
      </c>
      <c r="L2211" s="23">
        <f ca="1">NETWORKDAYS(LeaveTracker[[#This Row],[Start Date]],LeaveTracker[[#This Row],[End Date]],lstHolidays)</f>
        <v>1</v>
      </c>
      <c r="M2211" s="27"/>
    </row>
    <row r="2212" spans="1:13" ht="30" customHeight="1" x14ac:dyDescent="0.3">
      <c r="A2212" s="27">
        <v>634</v>
      </c>
      <c r="B2212" s="31">
        <v>43919</v>
      </c>
      <c r="C2212" s="31">
        <v>43865</v>
      </c>
      <c r="D2212" s="20" t="s">
        <v>303</v>
      </c>
      <c r="E2212" s="66" t="str">
        <f>IF(ISBLANK(LeaveTracker[[#This Row],[Employee Name]]),"-----",VLOOKUP(LeaveTracker[[#This Row],[Employee Name]],'List of Employees'!$B$4:$H$767,7))</f>
        <v>TOPS (ADMIN CSU)</v>
      </c>
      <c r="F2212" s="66" t="str">
        <f>IF(ISBLANK(LeaveTracker[[#This Row],[Employee Name]]),"-----",VLOOKUP(LeaveTracker[[#This Row],[Employee Name]],'List of Employees'!$B$4:$H$767,6))</f>
        <v>PERMANENT</v>
      </c>
      <c r="G2212" s="24">
        <v>43868</v>
      </c>
      <c r="H2212" s="24">
        <v>43868</v>
      </c>
      <c r="I2212" s="20" t="s">
        <v>297</v>
      </c>
      <c r="J2212" s="42" t="s">
        <v>839</v>
      </c>
      <c r="K2212" s="50" t="str">
        <f ca="1">LeaveTracker[[#This Row],[Days]]&amp;" "&amp;LeaveTracker[[#This Row],[Type of Leave]]</f>
        <v>1 OTHER</v>
      </c>
      <c r="L2212" s="23">
        <f ca="1">NETWORKDAYS(LeaveTracker[[#This Row],[Start Date]],LeaveTracker[[#This Row],[End Date]],lstHolidays)</f>
        <v>1</v>
      </c>
      <c r="M2212" s="27"/>
    </row>
    <row r="2213" spans="1:13" ht="30" customHeight="1" x14ac:dyDescent="0.3">
      <c r="A2213" s="27">
        <v>634</v>
      </c>
      <c r="B2213" s="31">
        <v>43919</v>
      </c>
      <c r="C2213" s="31">
        <v>43865</v>
      </c>
      <c r="D2213" s="20" t="s">
        <v>303</v>
      </c>
      <c r="E2213" s="66" t="str">
        <f>IF(ISBLANK(LeaveTracker[[#This Row],[Employee Name]]),"-----",VLOOKUP(LeaveTracker[[#This Row],[Employee Name]],'List of Employees'!$B$4:$H$767,7))</f>
        <v>TOPS (ADMIN CSU)</v>
      </c>
      <c r="F2213" s="66" t="str">
        <f>IF(ISBLANK(LeaveTracker[[#This Row],[Employee Name]]),"-----",VLOOKUP(LeaveTracker[[#This Row],[Employee Name]],'List of Employees'!$B$4:$H$767,6))</f>
        <v>PERMANENT</v>
      </c>
      <c r="G2213" s="24">
        <v>43872</v>
      </c>
      <c r="H2213" s="24">
        <v>43872</v>
      </c>
      <c r="I2213" s="20" t="s">
        <v>297</v>
      </c>
      <c r="J2213" s="42" t="s">
        <v>839</v>
      </c>
      <c r="K2213" s="50" t="str">
        <f ca="1">LeaveTracker[[#This Row],[Days]]&amp;" "&amp;LeaveTracker[[#This Row],[Type of Leave]]</f>
        <v>1 OTHER</v>
      </c>
      <c r="L2213" s="23">
        <f ca="1">NETWORKDAYS(LeaveTracker[[#This Row],[Start Date]],LeaveTracker[[#This Row],[End Date]],lstHolidays)</f>
        <v>1</v>
      </c>
      <c r="M2213" s="27"/>
    </row>
    <row r="2214" spans="1:13" ht="30" customHeight="1" x14ac:dyDescent="0.3">
      <c r="A2214" s="27">
        <v>634</v>
      </c>
      <c r="B2214" s="31">
        <v>43919</v>
      </c>
      <c r="C2214" s="31">
        <v>43865</v>
      </c>
      <c r="D2214" s="20" t="s">
        <v>303</v>
      </c>
      <c r="E2214" s="66" t="str">
        <f>IF(ISBLANK(LeaveTracker[[#This Row],[Employee Name]]),"-----",VLOOKUP(LeaveTracker[[#This Row],[Employee Name]],'List of Employees'!$B$4:$H$767,7))</f>
        <v>TOPS (ADMIN CSU)</v>
      </c>
      <c r="F2214" s="66" t="str">
        <f>IF(ISBLANK(LeaveTracker[[#This Row],[Employee Name]]),"-----",VLOOKUP(LeaveTracker[[#This Row],[Employee Name]],'List of Employees'!$B$4:$H$767,6))</f>
        <v>PERMANENT</v>
      </c>
      <c r="G2214" s="24">
        <v>43874</v>
      </c>
      <c r="H2214" s="24">
        <v>43874</v>
      </c>
      <c r="I2214" s="20" t="s">
        <v>297</v>
      </c>
      <c r="J2214" s="42" t="s">
        <v>839</v>
      </c>
      <c r="K2214" s="50" t="str">
        <f ca="1">LeaveTracker[[#This Row],[Days]]&amp;" "&amp;LeaveTracker[[#This Row],[Type of Leave]]</f>
        <v>1 OTHER</v>
      </c>
      <c r="L2214" s="23">
        <f ca="1">NETWORKDAYS(LeaveTracker[[#This Row],[Start Date]],LeaveTracker[[#This Row],[End Date]],lstHolidays)</f>
        <v>1</v>
      </c>
      <c r="M2214" s="27"/>
    </row>
    <row r="2215" spans="1:13" ht="30" customHeight="1" x14ac:dyDescent="0.3">
      <c r="A2215" s="27">
        <v>635</v>
      </c>
      <c r="B2215" s="31">
        <v>43919</v>
      </c>
      <c r="C2215" s="31">
        <v>43900</v>
      </c>
      <c r="D2215" s="20" t="s">
        <v>301</v>
      </c>
      <c r="E2215" s="66" t="str">
        <f>IF(ISBLANK(LeaveTracker[[#This Row],[Employee Name]]),"-----",VLOOKUP(LeaveTracker[[#This Row],[Employee Name]],'List of Employees'!$B$4:$H$767,7))</f>
        <v>TOPS (ADMIN CSU)</v>
      </c>
      <c r="F2215" s="66" t="str">
        <f>IF(ISBLANK(LeaveTracker[[#This Row],[Employee Name]]),"-----",VLOOKUP(LeaveTracker[[#This Row],[Employee Name]],'List of Employees'!$B$4:$H$767,6))</f>
        <v>PERMANENT</v>
      </c>
      <c r="G2215" s="24">
        <v>43899</v>
      </c>
      <c r="H2215" s="24">
        <v>43899</v>
      </c>
      <c r="I2215" s="20" t="s">
        <v>81</v>
      </c>
      <c r="K2215" s="50" t="str">
        <f ca="1">LeaveTracker[[#This Row],[Days]]&amp;" "&amp;LeaveTracker[[#This Row],[Type of Leave]]</f>
        <v>1 SL</v>
      </c>
      <c r="L2215" s="23">
        <f ca="1">NETWORKDAYS(LeaveTracker[[#This Row],[Start Date]],LeaveTracker[[#This Row],[End Date]],lstHolidays)</f>
        <v>1</v>
      </c>
      <c r="M2215" s="27"/>
    </row>
    <row r="2216" spans="1:13" ht="30" customHeight="1" x14ac:dyDescent="0.3">
      <c r="A2216" s="27">
        <v>636</v>
      </c>
      <c r="B2216" s="31">
        <v>43919</v>
      </c>
      <c r="C2216" s="31">
        <v>43866</v>
      </c>
      <c r="D2216" s="20" t="s">
        <v>987</v>
      </c>
      <c r="E2216" s="66" t="str">
        <f>IF(ISBLANK(LeaveTracker[[#This Row],[Employee Name]]),"-----",VLOOKUP(LeaveTracker[[#This Row],[Employee Name]],'List of Employees'!$B$4:$H$767,7))</f>
        <v>PICNIC GROVE</v>
      </c>
      <c r="F2216" s="66" t="str">
        <f>IF(ISBLANK(LeaveTracker[[#This Row],[Employee Name]]),"-----",VLOOKUP(LeaveTracker[[#This Row],[Employee Name]],'List of Employees'!$B$4:$H$767,6))</f>
        <v>CASUAL</v>
      </c>
      <c r="G2216" s="24">
        <v>43872</v>
      </c>
      <c r="H2216" s="24">
        <v>43875</v>
      </c>
      <c r="I2216" s="20" t="s">
        <v>297</v>
      </c>
      <c r="J2216" s="42" t="s">
        <v>839</v>
      </c>
      <c r="K2216" s="50" t="str">
        <f ca="1">LeaveTracker[[#This Row],[Days]]&amp;" "&amp;LeaveTracker[[#This Row],[Type of Leave]]</f>
        <v>4 OTHER</v>
      </c>
      <c r="L2216" s="23">
        <f ca="1">NETWORKDAYS(LeaveTracker[[#This Row],[Start Date]],LeaveTracker[[#This Row],[End Date]],lstHolidays)</f>
        <v>4</v>
      </c>
      <c r="M2216" s="27"/>
    </row>
    <row r="2217" spans="1:13" ht="30" customHeight="1" x14ac:dyDescent="0.3">
      <c r="A2217" s="27">
        <v>637</v>
      </c>
      <c r="B2217" s="31">
        <v>43919</v>
      </c>
      <c r="C2217" s="31">
        <v>43888</v>
      </c>
      <c r="D2217" s="20" t="s">
        <v>131</v>
      </c>
      <c r="E2217" s="66" t="str">
        <f>IF(ISBLANK(LeaveTracker[[#This Row],[Employee Name]]),"-----",VLOOKUP(LeaveTracker[[#This Row],[Employee Name]],'List of Employees'!$B$4:$H$767,7))</f>
        <v>FPTMNHS</v>
      </c>
      <c r="F2217" s="66" t="str">
        <f>IF(ISBLANK(LeaveTracker[[#This Row],[Employee Name]]),"-----",VLOOKUP(LeaveTracker[[#This Row],[Employee Name]],'List of Employees'!$B$4:$H$767,6))</f>
        <v>PERMANENT</v>
      </c>
      <c r="G2217" s="24">
        <v>43891</v>
      </c>
      <c r="H2217" s="24">
        <v>43921</v>
      </c>
      <c r="I2217" s="20" t="s">
        <v>81</v>
      </c>
      <c r="K2217" s="50" t="str">
        <f ca="1">LeaveTracker[[#This Row],[Days]]&amp;" "&amp;LeaveTracker[[#This Row],[Type of Leave]]</f>
        <v>22 SL</v>
      </c>
      <c r="L2217" s="23">
        <f ca="1">NETWORKDAYS(LeaveTracker[[#This Row],[Start Date]],LeaveTracker[[#This Row],[End Date]],lstHolidays)</f>
        <v>22</v>
      </c>
      <c r="M2217" s="27"/>
    </row>
    <row r="2218" spans="1:13" ht="30" customHeight="1" x14ac:dyDescent="0.3">
      <c r="A2218" s="27">
        <v>638</v>
      </c>
      <c r="B2218" s="31">
        <v>43919</v>
      </c>
      <c r="C2218" s="31">
        <v>43857</v>
      </c>
      <c r="D2218" s="20" t="s">
        <v>131</v>
      </c>
      <c r="E2218" s="66" t="str">
        <f>IF(ISBLANK(LeaveTracker[[#This Row],[Employee Name]]),"-----",VLOOKUP(LeaveTracker[[#This Row],[Employee Name]],'List of Employees'!$B$4:$H$767,7))</f>
        <v>FPTMNHS</v>
      </c>
      <c r="F2218" s="66" t="str">
        <f>IF(ISBLANK(LeaveTracker[[#This Row],[Employee Name]]),"-----",VLOOKUP(LeaveTracker[[#This Row],[Employee Name]],'List of Employees'!$B$4:$H$767,6))</f>
        <v>PERMANENT</v>
      </c>
      <c r="G2218" s="24">
        <v>43862</v>
      </c>
      <c r="H2218" s="24">
        <v>43890</v>
      </c>
      <c r="I2218" s="20" t="s">
        <v>82</v>
      </c>
      <c r="K2218" s="50" t="str">
        <f ca="1">LeaveTracker[[#This Row],[Days]]&amp;" "&amp;LeaveTracker[[#This Row],[Type of Leave]]</f>
        <v>20 VL</v>
      </c>
      <c r="L2218" s="23">
        <f ca="1">NETWORKDAYS(LeaveTracker[[#This Row],[Start Date]],LeaveTracker[[#This Row],[End Date]],lstHolidays)</f>
        <v>20</v>
      </c>
      <c r="M2218" s="27"/>
    </row>
    <row r="2219" spans="1:13" ht="30" customHeight="1" x14ac:dyDescent="0.3">
      <c r="A2219" s="27">
        <v>639</v>
      </c>
      <c r="B2219" s="31">
        <v>43919</v>
      </c>
      <c r="C2219" s="31">
        <v>43832</v>
      </c>
      <c r="D2219" s="20" t="s">
        <v>131</v>
      </c>
      <c r="E2219" s="66" t="str">
        <f>IF(ISBLANK(LeaveTracker[[#This Row],[Employee Name]]),"-----",VLOOKUP(LeaveTracker[[#This Row],[Employee Name]],'List of Employees'!$B$4:$H$767,7))</f>
        <v>FPTMNHS</v>
      </c>
      <c r="F2219" s="66" t="str">
        <f>IF(ISBLANK(LeaveTracker[[#This Row],[Employee Name]]),"-----",VLOOKUP(LeaveTracker[[#This Row],[Employee Name]],'List of Employees'!$B$4:$H$767,6))</f>
        <v>PERMANENT</v>
      </c>
      <c r="G2219" s="24">
        <v>43831</v>
      </c>
      <c r="H2219" s="24">
        <v>43861</v>
      </c>
      <c r="I2219" s="20" t="s">
        <v>82</v>
      </c>
      <c r="K2219" s="50" t="str">
        <f ca="1">LeaveTracker[[#This Row],[Days]]&amp;" "&amp;LeaveTracker[[#This Row],[Type of Leave]]</f>
        <v>23 VL</v>
      </c>
      <c r="L2219" s="23">
        <f ca="1">NETWORKDAYS(LeaveTracker[[#This Row],[Start Date]],LeaveTracker[[#This Row],[End Date]],lstHolidays)</f>
        <v>23</v>
      </c>
      <c r="M2219" s="27"/>
    </row>
    <row r="2220" spans="1:13" ht="30" customHeight="1" x14ac:dyDescent="0.3">
      <c r="A2220" s="27">
        <v>640</v>
      </c>
      <c r="B2220" s="31">
        <v>43919</v>
      </c>
      <c r="C2220" s="31">
        <v>43896</v>
      </c>
      <c r="D2220" s="20" t="s">
        <v>988</v>
      </c>
      <c r="E2220" s="66" t="str">
        <f>IF(ISBLANK(LeaveTracker[[#This Row],[Employee Name]]),"-----",VLOOKUP(LeaveTracker[[#This Row],[Employee Name]],'List of Employees'!$B$4:$H$767,7))</f>
        <v>GSO</v>
      </c>
      <c r="F2220" s="66" t="str">
        <f>IF(ISBLANK(LeaveTracker[[#This Row],[Employee Name]]),"-----",VLOOKUP(LeaveTracker[[#This Row],[Employee Name]],'List of Employees'!$B$4:$H$767,6))</f>
        <v>PERMANENT</v>
      </c>
      <c r="G2220" s="24">
        <v>43885</v>
      </c>
      <c r="H2220" s="24">
        <v>43885</v>
      </c>
      <c r="I2220" s="20" t="s">
        <v>81</v>
      </c>
      <c r="K2220" s="50" t="str">
        <f ca="1">LeaveTracker[[#This Row],[Days]]&amp;" "&amp;LeaveTracker[[#This Row],[Type of Leave]]</f>
        <v>1 SL</v>
      </c>
      <c r="L2220" s="23">
        <f ca="1">NETWORKDAYS(LeaveTracker[[#This Row],[Start Date]],LeaveTracker[[#This Row],[End Date]],lstHolidays)</f>
        <v>1</v>
      </c>
      <c r="M2220" s="27"/>
    </row>
    <row r="2221" spans="1:13" ht="30" customHeight="1" x14ac:dyDescent="0.3">
      <c r="A2221" s="27">
        <v>640</v>
      </c>
      <c r="B2221" s="31">
        <v>43919</v>
      </c>
      <c r="C2221" s="31">
        <v>43896</v>
      </c>
      <c r="D2221" s="20" t="s">
        <v>988</v>
      </c>
      <c r="E2221" s="66" t="str">
        <f>IF(ISBLANK(LeaveTracker[[#This Row],[Employee Name]]),"-----",VLOOKUP(LeaveTracker[[#This Row],[Employee Name]],'List of Employees'!$B$4:$H$767,7))</f>
        <v>GSO</v>
      </c>
      <c r="F2221" s="66" t="str">
        <f>IF(ISBLANK(LeaveTracker[[#This Row],[Employee Name]]),"-----",VLOOKUP(LeaveTracker[[#This Row],[Employee Name]],'List of Employees'!$B$4:$H$767,6))</f>
        <v>PERMANENT</v>
      </c>
      <c r="G2221" s="24">
        <v>43887</v>
      </c>
      <c r="H2221" s="24">
        <v>43889</v>
      </c>
      <c r="I2221" s="20" t="s">
        <v>81</v>
      </c>
      <c r="K2221" s="50" t="str">
        <f ca="1">LeaveTracker[[#This Row],[Days]]&amp;" "&amp;LeaveTracker[[#This Row],[Type of Leave]]</f>
        <v>3 SL</v>
      </c>
      <c r="L2221" s="23">
        <f ca="1">NETWORKDAYS(LeaveTracker[[#This Row],[Start Date]],LeaveTracker[[#This Row],[End Date]],lstHolidays)</f>
        <v>3</v>
      </c>
      <c r="M2221" s="27"/>
    </row>
    <row r="2222" spans="1:13" ht="30" customHeight="1" x14ac:dyDescent="0.3">
      <c r="A2222" s="27">
        <v>641</v>
      </c>
      <c r="B2222" s="31">
        <v>43919</v>
      </c>
      <c r="C2222" s="31">
        <v>43896</v>
      </c>
      <c r="D2222" s="20" t="s">
        <v>988</v>
      </c>
      <c r="E2222" s="66" t="str">
        <f>IF(ISBLANK(LeaveTracker[[#This Row],[Employee Name]]),"-----",VLOOKUP(LeaveTracker[[#This Row],[Employee Name]],'List of Employees'!$B$4:$H$767,7))</f>
        <v>GSO</v>
      </c>
      <c r="F2222" s="66" t="str">
        <f>IF(ISBLANK(LeaveTracker[[#This Row],[Employee Name]]),"-----",VLOOKUP(LeaveTracker[[#This Row],[Employee Name]],'List of Employees'!$B$4:$H$767,6))</f>
        <v>PERMANENT</v>
      </c>
      <c r="G2222" s="24">
        <v>43880</v>
      </c>
      <c r="H2222" s="24">
        <v>43882</v>
      </c>
      <c r="I2222" s="20" t="s">
        <v>297</v>
      </c>
      <c r="J2222" s="42" t="s">
        <v>213</v>
      </c>
      <c r="K2222" s="50" t="str">
        <f ca="1">LeaveTracker[[#This Row],[Days]]&amp;" "&amp;LeaveTracker[[#This Row],[Type of Leave]]</f>
        <v>3 OTHER</v>
      </c>
      <c r="L2222" s="23">
        <f ca="1">NETWORKDAYS(LeaveTracker[[#This Row],[Start Date]],LeaveTracker[[#This Row],[End Date]],lstHolidays)</f>
        <v>3</v>
      </c>
      <c r="M2222" s="27"/>
    </row>
    <row r="2223" spans="1:13" ht="30" customHeight="1" x14ac:dyDescent="0.3">
      <c r="A2223" s="27">
        <v>642</v>
      </c>
      <c r="B2223" s="31">
        <v>43919</v>
      </c>
      <c r="C2223" s="31">
        <v>43865</v>
      </c>
      <c r="D2223" s="20" t="s">
        <v>988</v>
      </c>
      <c r="E2223" s="66" t="str">
        <f>IF(ISBLANK(LeaveTracker[[#This Row],[Employee Name]]),"-----",VLOOKUP(LeaveTracker[[#This Row],[Employee Name]],'List of Employees'!$B$4:$H$767,7))</f>
        <v>GSO</v>
      </c>
      <c r="F2223" s="66" t="str">
        <f>IF(ISBLANK(LeaveTracker[[#This Row],[Employee Name]]),"-----",VLOOKUP(LeaveTracker[[#This Row],[Employee Name]],'List of Employees'!$B$4:$H$767,6))</f>
        <v>PERMANENT</v>
      </c>
      <c r="G2223" s="24">
        <v>43844</v>
      </c>
      <c r="H2223" s="24">
        <v>43847</v>
      </c>
      <c r="I2223" s="20" t="s">
        <v>297</v>
      </c>
      <c r="J2223" s="42" t="s">
        <v>839</v>
      </c>
      <c r="K2223" s="50" t="str">
        <f ca="1">LeaveTracker[[#This Row],[Days]]&amp;" "&amp;LeaveTracker[[#This Row],[Type of Leave]]</f>
        <v>4 OTHER</v>
      </c>
      <c r="L2223" s="23">
        <f ca="1">NETWORKDAYS(LeaveTracker[[#This Row],[Start Date]],LeaveTracker[[#This Row],[End Date]],lstHolidays)</f>
        <v>4</v>
      </c>
      <c r="M2223" s="27"/>
    </row>
    <row r="2224" spans="1:13" ht="30" customHeight="1" x14ac:dyDescent="0.3">
      <c r="A2224" s="27">
        <v>642</v>
      </c>
      <c r="B2224" s="31">
        <v>43919</v>
      </c>
      <c r="C2224" s="31">
        <v>43865</v>
      </c>
      <c r="D2224" s="20" t="s">
        <v>988</v>
      </c>
      <c r="E2224" s="66" t="str">
        <f>IF(ISBLANK(LeaveTracker[[#This Row],[Employee Name]]),"-----",VLOOKUP(LeaveTracker[[#This Row],[Employee Name]],'List of Employees'!$B$4:$H$767,7))</f>
        <v>GSO</v>
      </c>
      <c r="F2224" s="66" t="str">
        <f>IF(ISBLANK(LeaveTracker[[#This Row],[Employee Name]]),"-----",VLOOKUP(LeaveTracker[[#This Row],[Employee Name]],'List of Employees'!$B$4:$H$767,6))</f>
        <v>PERMANENT</v>
      </c>
      <c r="G2224" s="24">
        <v>43850</v>
      </c>
      <c r="H2224" s="24">
        <v>43850</v>
      </c>
      <c r="I2224" s="20" t="s">
        <v>297</v>
      </c>
      <c r="J2224" s="42" t="s">
        <v>839</v>
      </c>
      <c r="K2224" s="50" t="str">
        <f ca="1">LeaveTracker[[#This Row],[Days]]&amp;" "&amp;LeaveTracker[[#This Row],[Type of Leave]]</f>
        <v>1 OTHER</v>
      </c>
      <c r="L2224" s="23">
        <f ca="1">NETWORKDAYS(LeaveTracker[[#This Row],[Start Date]],LeaveTracker[[#This Row],[End Date]],lstHolidays)</f>
        <v>1</v>
      </c>
      <c r="M2224" s="27"/>
    </row>
    <row r="2225" spans="1:13" ht="30" customHeight="1" x14ac:dyDescent="0.3">
      <c r="A2225" s="27">
        <v>643</v>
      </c>
      <c r="B2225" s="31">
        <v>43919</v>
      </c>
      <c r="C2225" s="31">
        <v>43864</v>
      </c>
      <c r="D2225" s="20" t="s">
        <v>337</v>
      </c>
      <c r="E2225" s="66" t="str">
        <f>IF(ISBLANK(LeaveTracker[[#This Row],[Employee Name]]),"-----",VLOOKUP(LeaveTracker[[#This Row],[Employee Name]],'List of Employees'!$B$4:$H$767,7))</f>
        <v>COMELEC</v>
      </c>
      <c r="F2225" s="66" t="str">
        <f>IF(ISBLANK(LeaveTracker[[#This Row],[Employee Name]]),"-----",VLOOKUP(LeaveTracker[[#This Row],[Employee Name]],'List of Employees'!$B$4:$H$767,6))</f>
        <v>PERMANENT</v>
      </c>
      <c r="G2225" s="24">
        <v>43861</v>
      </c>
      <c r="H2225" s="24">
        <v>43861</v>
      </c>
      <c r="I2225" s="20" t="s">
        <v>297</v>
      </c>
      <c r="J2225" s="42" t="s">
        <v>760</v>
      </c>
      <c r="K2225" s="50" t="str">
        <f ca="1">LeaveTracker[[#This Row],[Days]]&amp;" "&amp;LeaveTracker[[#This Row],[Type of Leave]]</f>
        <v>1 OTHER</v>
      </c>
      <c r="L2225" s="23">
        <f ca="1">NETWORKDAYS(LeaveTracker[[#This Row],[Start Date]],LeaveTracker[[#This Row],[End Date]],lstHolidays)</f>
        <v>1</v>
      </c>
      <c r="M2225" s="27"/>
    </row>
    <row r="2226" spans="1:13" ht="30" customHeight="1" x14ac:dyDescent="0.3">
      <c r="A2226" s="27">
        <v>643</v>
      </c>
      <c r="B2226" s="31">
        <v>43919</v>
      </c>
      <c r="C2226" s="31">
        <v>43864</v>
      </c>
      <c r="D2226" s="20" t="s">
        <v>337</v>
      </c>
      <c r="E2226" s="66" t="str">
        <f>IF(ISBLANK(LeaveTracker[[#This Row],[Employee Name]]),"-----",VLOOKUP(LeaveTracker[[#This Row],[Employee Name]],'List of Employees'!$B$4:$H$767,7))</f>
        <v>COMELEC</v>
      </c>
      <c r="F2226" s="66" t="str">
        <f>IF(ISBLANK(LeaveTracker[[#This Row],[Employee Name]]),"-----",VLOOKUP(LeaveTracker[[#This Row],[Employee Name]],'List of Employees'!$B$4:$H$767,6))</f>
        <v>PERMANENT</v>
      </c>
      <c r="G2226" s="24">
        <v>43874</v>
      </c>
      <c r="H2226" s="24">
        <v>43875</v>
      </c>
      <c r="I2226" s="20" t="s">
        <v>297</v>
      </c>
      <c r="J2226" s="42" t="s">
        <v>760</v>
      </c>
      <c r="K2226" s="50" t="str">
        <f ca="1">LeaveTracker[[#This Row],[Days]]&amp;" "&amp;LeaveTracker[[#This Row],[Type of Leave]]</f>
        <v>2 OTHER</v>
      </c>
      <c r="L2226" s="23">
        <f ca="1">NETWORKDAYS(LeaveTracker[[#This Row],[Start Date]],LeaveTracker[[#This Row],[End Date]],lstHolidays)</f>
        <v>2</v>
      </c>
      <c r="M2226" s="27"/>
    </row>
    <row r="2227" spans="1:13" ht="30" customHeight="1" x14ac:dyDescent="0.3">
      <c r="A2227" s="27">
        <v>643</v>
      </c>
      <c r="B2227" s="31">
        <v>43919</v>
      </c>
      <c r="C2227" s="31">
        <v>43857</v>
      </c>
      <c r="D2227" s="20" t="s">
        <v>337</v>
      </c>
      <c r="E2227" s="66" t="str">
        <f>IF(ISBLANK(LeaveTracker[[#This Row],[Employee Name]]),"-----",VLOOKUP(LeaveTracker[[#This Row],[Employee Name]],'List of Employees'!$B$4:$H$767,7))</f>
        <v>COMELEC</v>
      </c>
      <c r="F2227" s="66" t="str">
        <f>IF(ISBLANK(LeaveTracker[[#This Row],[Employee Name]]),"-----",VLOOKUP(LeaveTracker[[#This Row],[Employee Name]],'List of Employees'!$B$4:$H$767,6))</f>
        <v>PERMANENT</v>
      </c>
      <c r="G2227" s="24">
        <v>43845</v>
      </c>
      <c r="H2227" s="24">
        <v>43846</v>
      </c>
      <c r="I2227" s="20" t="s">
        <v>297</v>
      </c>
      <c r="J2227" s="42" t="s">
        <v>839</v>
      </c>
      <c r="K2227" s="50" t="str">
        <f ca="1">LeaveTracker[[#This Row],[Days]]&amp;" "&amp;LeaveTracker[[#This Row],[Type of Leave]]</f>
        <v>2 OTHER</v>
      </c>
      <c r="L2227" s="23">
        <f ca="1">NETWORKDAYS(LeaveTracker[[#This Row],[Start Date]],LeaveTracker[[#This Row],[End Date]],lstHolidays)</f>
        <v>2</v>
      </c>
      <c r="M2227" s="27"/>
    </row>
    <row r="2228" spans="1:13" ht="30" customHeight="1" x14ac:dyDescent="0.3">
      <c r="A2228" s="27">
        <v>644</v>
      </c>
      <c r="B2228" s="31">
        <v>43919</v>
      </c>
      <c r="C2228" s="31">
        <v>43836</v>
      </c>
      <c r="D2228" s="20" t="s">
        <v>337</v>
      </c>
      <c r="E2228" s="66" t="str">
        <f>IF(ISBLANK(LeaveTracker[[#This Row],[Employee Name]]),"-----",VLOOKUP(LeaveTracker[[#This Row],[Employee Name]],'List of Employees'!$B$4:$H$767,7))</f>
        <v>COMELEC</v>
      </c>
      <c r="F2228" s="66" t="str">
        <f>IF(ISBLANK(LeaveTracker[[#This Row],[Employee Name]]),"-----",VLOOKUP(LeaveTracker[[#This Row],[Employee Name]],'List of Employees'!$B$4:$H$767,6))</f>
        <v>PERMANENT</v>
      </c>
      <c r="G2228" s="24">
        <v>43840</v>
      </c>
      <c r="H2228" s="24">
        <v>43840</v>
      </c>
      <c r="I2228" s="20" t="s">
        <v>297</v>
      </c>
      <c r="J2228" s="42" t="s">
        <v>992</v>
      </c>
      <c r="K2228" s="50" t="str">
        <f ca="1">LeaveTracker[[#This Row],[Days]]&amp;" "&amp;LeaveTracker[[#This Row],[Type of Leave]]</f>
        <v>1 OTHER</v>
      </c>
      <c r="L2228" s="23">
        <f ca="1">NETWORKDAYS(LeaveTracker[[#This Row],[Start Date]],LeaveTracker[[#This Row],[End Date]],lstHolidays)</f>
        <v>1</v>
      </c>
      <c r="M2228" s="27"/>
    </row>
    <row r="2229" spans="1:13" ht="30" customHeight="1" x14ac:dyDescent="0.3">
      <c r="A2229" s="27">
        <v>645</v>
      </c>
      <c r="B2229" s="31">
        <v>43919</v>
      </c>
      <c r="C2229" s="31">
        <v>43857</v>
      </c>
      <c r="D2229" s="20" t="s">
        <v>335</v>
      </c>
      <c r="E2229" s="66" t="str">
        <f>IF(ISBLANK(LeaveTracker[[#This Row],[Employee Name]]),"-----",VLOOKUP(LeaveTracker[[#This Row],[Employee Name]],'List of Employees'!$B$4:$H$767,7))</f>
        <v>COMELEC</v>
      </c>
      <c r="F2229" s="66" t="str">
        <f>IF(ISBLANK(LeaveTracker[[#This Row],[Employee Name]]),"-----",VLOOKUP(LeaveTracker[[#This Row],[Employee Name]],'List of Employees'!$B$4:$H$767,6))</f>
        <v>PERMANENT</v>
      </c>
      <c r="G2229" s="24">
        <v>43868</v>
      </c>
      <c r="H2229" s="24">
        <v>43868</v>
      </c>
      <c r="I2229" s="20" t="s">
        <v>297</v>
      </c>
      <c r="J2229" s="42" t="s">
        <v>839</v>
      </c>
      <c r="K2229" s="50" t="str">
        <f ca="1">LeaveTracker[[#This Row],[Days]]&amp;" "&amp;LeaveTracker[[#This Row],[Type of Leave]]</f>
        <v>1 OTHER</v>
      </c>
      <c r="L2229" s="23">
        <f ca="1">NETWORKDAYS(LeaveTracker[[#This Row],[Start Date]],LeaveTracker[[#This Row],[End Date]],lstHolidays)</f>
        <v>1</v>
      </c>
      <c r="M2229" s="27"/>
    </row>
    <row r="2230" spans="1:13" ht="30" customHeight="1" x14ac:dyDescent="0.3">
      <c r="A2230" s="27">
        <v>645</v>
      </c>
      <c r="B2230" s="31">
        <v>43919</v>
      </c>
      <c r="C2230" s="31">
        <v>43857</v>
      </c>
      <c r="D2230" s="20" t="s">
        <v>335</v>
      </c>
      <c r="E2230" s="66" t="str">
        <f>IF(ISBLANK(LeaveTracker[[#This Row],[Employee Name]]),"-----",VLOOKUP(LeaveTracker[[#This Row],[Employee Name]],'List of Employees'!$B$4:$H$767,7))</f>
        <v>COMELEC</v>
      </c>
      <c r="F2230" s="66" t="str">
        <f>IF(ISBLANK(LeaveTracker[[#This Row],[Employee Name]]),"-----",VLOOKUP(LeaveTracker[[#This Row],[Employee Name]],'List of Employees'!$B$4:$H$767,6))</f>
        <v>PERMANENT</v>
      </c>
      <c r="G2230" s="24">
        <v>43871</v>
      </c>
      <c r="H2230" s="24">
        <v>43871</v>
      </c>
      <c r="I2230" s="20" t="s">
        <v>297</v>
      </c>
      <c r="J2230" s="42" t="s">
        <v>839</v>
      </c>
      <c r="K2230" s="50" t="str">
        <f ca="1">LeaveTracker[[#This Row],[Days]]&amp;" "&amp;LeaveTracker[[#This Row],[Type of Leave]]</f>
        <v>1 OTHER</v>
      </c>
      <c r="L2230" s="23">
        <f ca="1">NETWORKDAYS(LeaveTracker[[#This Row],[Start Date]],LeaveTracker[[#This Row],[End Date]],lstHolidays)</f>
        <v>1</v>
      </c>
      <c r="M2230" s="27"/>
    </row>
    <row r="2231" spans="1:13" ht="30" customHeight="1" x14ac:dyDescent="0.3">
      <c r="A2231" s="27">
        <v>645</v>
      </c>
      <c r="B2231" s="31">
        <v>43919</v>
      </c>
      <c r="C2231" s="31">
        <v>43857</v>
      </c>
      <c r="D2231" s="20" t="s">
        <v>335</v>
      </c>
      <c r="E2231" s="66" t="str">
        <f>IF(ISBLANK(LeaveTracker[[#This Row],[Employee Name]]),"-----",VLOOKUP(LeaveTracker[[#This Row],[Employee Name]],'List of Employees'!$B$4:$H$767,7))</f>
        <v>COMELEC</v>
      </c>
      <c r="F2231" s="66" t="str">
        <f>IF(ISBLANK(LeaveTracker[[#This Row],[Employee Name]]),"-----",VLOOKUP(LeaveTracker[[#This Row],[Employee Name]],'List of Employees'!$B$4:$H$767,6))</f>
        <v>PERMANENT</v>
      </c>
      <c r="G2231" s="24">
        <v>43875</v>
      </c>
      <c r="H2231" s="24">
        <v>43875</v>
      </c>
      <c r="I2231" s="20" t="s">
        <v>297</v>
      </c>
      <c r="J2231" s="42" t="s">
        <v>839</v>
      </c>
      <c r="K2231" s="50" t="str">
        <f ca="1">LeaveTracker[[#This Row],[Days]]&amp;" "&amp;LeaveTracker[[#This Row],[Type of Leave]]</f>
        <v>1 OTHER</v>
      </c>
      <c r="L2231" s="23">
        <f ca="1">NETWORKDAYS(LeaveTracker[[#This Row],[Start Date]],LeaveTracker[[#This Row],[End Date]],lstHolidays)</f>
        <v>1</v>
      </c>
      <c r="M2231" s="27"/>
    </row>
    <row r="2232" spans="1:13" ht="30" customHeight="1" x14ac:dyDescent="0.3">
      <c r="A2232" s="27">
        <v>695</v>
      </c>
      <c r="B2232" s="31">
        <v>44767</v>
      </c>
      <c r="C2232" s="31">
        <v>44721</v>
      </c>
      <c r="D2232" s="19" t="s">
        <v>512</v>
      </c>
      <c r="E2232" s="66" t="str">
        <f>IF(ISBLANK(LeaveTracker[[#This Row],[Employee Name]]),"-----",VLOOKUP(LeaveTracker[[#This Row],[Employee Name]],'List of Employees'!$B$4:$H$767,7))</f>
        <v>ACCOUNTING</v>
      </c>
      <c r="F2232" s="66" t="str">
        <f>IF(ISBLANK(LeaveTracker[[#This Row],[Employee Name]]),"-----",VLOOKUP(LeaveTracker[[#This Row],[Employee Name]],'List of Employees'!$B$4:$H$767,6))</f>
        <v>PERMANENT</v>
      </c>
      <c r="G2232" s="24" t="s">
        <v>1129</v>
      </c>
      <c r="H2232" s="24" t="s">
        <v>1129</v>
      </c>
      <c r="I2232" s="19" t="s">
        <v>81</v>
      </c>
      <c r="J2232" s="42" t="s">
        <v>1146</v>
      </c>
      <c r="K2232" s="50" t="str">
        <f ca="1">LeaveTracker[[#This Row],[Days]]&amp;" "&amp;LeaveTracker[[#This Row],[Type of Leave]]</f>
        <v>1 SL</v>
      </c>
      <c r="L2232" s="23">
        <f ca="1">NETWORKDAYS(LeaveTracker[[#This Row],[Start Date]],LeaveTracker[[#This Row],[End Date]],lstHolidays)</f>
        <v>1</v>
      </c>
      <c r="M2232" s="27"/>
    </row>
    <row r="2233" spans="1:13" ht="30" customHeight="1" x14ac:dyDescent="0.3">
      <c r="A2233" s="27">
        <v>695</v>
      </c>
      <c r="B2233" s="31">
        <v>44767</v>
      </c>
      <c r="C2233" s="31">
        <v>44721</v>
      </c>
      <c r="D2233" s="19" t="s">
        <v>512</v>
      </c>
      <c r="E2233" s="66" t="str">
        <f>IF(ISBLANK(LeaveTracker[[#This Row],[Employee Name]]),"-----",VLOOKUP(LeaveTracker[[#This Row],[Employee Name]],'List of Employees'!$B$4:$H$767,7))</f>
        <v>ACCOUNTING</v>
      </c>
      <c r="F2233" s="66" t="str">
        <f>IF(ISBLANK(LeaveTracker[[#This Row],[Employee Name]]),"-----",VLOOKUP(LeaveTracker[[#This Row],[Employee Name]],'List of Employees'!$B$4:$H$767,6))</f>
        <v>PERMANENT</v>
      </c>
      <c r="G2233" s="24" t="s">
        <v>1130</v>
      </c>
      <c r="H2233" s="24" t="s">
        <v>1130</v>
      </c>
      <c r="I2233" s="19" t="s">
        <v>81</v>
      </c>
      <c r="J2233" s="42" t="s">
        <v>1146</v>
      </c>
      <c r="K2233" s="50" t="str">
        <f ca="1">LeaveTracker[[#This Row],[Days]]&amp;" "&amp;LeaveTracker[[#This Row],[Type of Leave]]</f>
        <v>1 SL</v>
      </c>
      <c r="L2233" s="23">
        <f ca="1">NETWORKDAYS(LeaveTracker[[#This Row],[Start Date]],LeaveTracker[[#This Row],[End Date]],lstHolidays)</f>
        <v>1</v>
      </c>
      <c r="M2233" s="27"/>
    </row>
    <row r="2234" spans="1:13" ht="30" customHeight="1" x14ac:dyDescent="0.3">
      <c r="A2234" s="27">
        <v>695</v>
      </c>
      <c r="B2234" s="31">
        <v>44767</v>
      </c>
      <c r="C2234" s="31">
        <v>44721</v>
      </c>
      <c r="D2234" s="19" t="s">
        <v>512</v>
      </c>
      <c r="E2234" s="66" t="str">
        <f>IF(ISBLANK(LeaveTracker[[#This Row],[Employee Name]]),"-----",VLOOKUP(LeaveTracker[[#This Row],[Employee Name]],'List of Employees'!$B$4:$H$767,7))</f>
        <v>ACCOUNTING</v>
      </c>
      <c r="F2234" s="66" t="str">
        <f>IF(ISBLANK(LeaveTracker[[#This Row],[Employee Name]]),"-----",VLOOKUP(LeaveTracker[[#This Row],[Employee Name]],'List of Employees'!$B$4:$H$767,6))</f>
        <v>PERMANENT</v>
      </c>
      <c r="G2234" s="24" t="s">
        <v>1131</v>
      </c>
      <c r="H2234" s="24" t="s">
        <v>1131</v>
      </c>
      <c r="I2234" s="19" t="s">
        <v>81</v>
      </c>
      <c r="J2234" s="42" t="s">
        <v>1146</v>
      </c>
      <c r="K2234" s="50" t="str">
        <f ca="1">LeaveTracker[[#This Row],[Days]]&amp;" "&amp;LeaveTracker[[#This Row],[Type of Leave]]</f>
        <v>1 SL</v>
      </c>
      <c r="L2234" s="23">
        <f ca="1">NETWORKDAYS(LeaveTracker[[#This Row],[Start Date]],LeaveTracker[[#This Row],[End Date]],lstHolidays)</f>
        <v>1</v>
      </c>
      <c r="M2234" s="27"/>
    </row>
    <row r="2235" spans="1:13" ht="30" customHeight="1" x14ac:dyDescent="0.3">
      <c r="A2235" s="27">
        <v>696</v>
      </c>
      <c r="B2235" s="31">
        <v>44767</v>
      </c>
      <c r="C2235" s="31">
        <v>44729</v>
      </c>
      <c r="D2235" s="19" t="s">
        <v>594</v>
      </c>
      <c r="E2235" s="66" t="str">
        <f>IF(ISBLANK(LeaveTracker[[#This Row],[Employee Name]]),"-----",VLOOKUP(LeaveTracker[[#This Row],[Employee Name]],'List of Employees'!$B$4:$H$767,7))</f>
        <v>MAHOGANY MARKET</v>
      </c>
      <c r="F2235" s="66" t="str">
        <f>IF(ISBLANK(LeaveTracker[[#This Row],[Employee Name]]),"-----",VLOOKUP(LeaveTracker[[#This Row],[Employee Name]],'List of Employees'!$B$4:$H$767,6))</f>
        <v>PERMANENT</v>
      </c>
      <c r="G2235" s="24" t="s">
        <v>1113</v>
      </c>
      <c r="H2235" s="24" t="s">
        <v>1132</v>
      </c>
      <c r="I2235" s="19" t="s">
        <v>81</v>
      </c>
      <c r="J2235" s="42" t="s">
        <v>1146</v>
      </c>
      <c r="K2235" s="50" t="str">
        <f ca="1">LeaveTracker[[#This Row],[Days]]&amp;" "&amp;LeaveTracker[[#This Row],[Type of Leave]]</f>
        <v>2 SL</v>
      </c>
      <c r="L2235" s="23">
        <f ca="1">NETWORKDAYS(LeaveTracker[[#This Row],[Start Date]],LeaveTracker[[#This Row],[End Date]],lstHolidays)</f>
        <v>2</v>
      </c>
      <c r="M2235" s="27"/>
    </row>
    <row r="2236" spans="1:13" ht="30" customHeight="1" x14ac:dyDescent="0.3">
      <c r="A2236" s="27">
        <v>697</v>
      </c>
      <c r="B2236" s="31">
        <v>44767</v>
      </c>
      <c r="C2236" s="31">
        <v>44730</v>
      </c>
      <c r="D2236" s="19" t="s">
        <v>470</v>
      </c>
      <c r="E2236" s="66" t="str">
        <f>IF(ISBLANK(LeaveTracker[[#This Row],[Employee Name]]),"-----",VLOOKUP(LeaveTracker[[#This Row],[Employee Name]],'List of Employees'!$B$4:$H$767,7))</f>
        <v>PIO</v>
      </c>
      <c r="F2236" s="66" t="str">
        <f>IF(ISBLANK(LeaveTracker[[#This Row],[Employee Name]]),"-----",VLOOKUP(LeaveTracker[[#This Row],[Employee Name]],'List of Employees'!$B$4:$H$767,6))</f>
        <v>PERMANENT</v>
      </c>
      <c r="G2236" s="24" t="s">
        <v>1114</v>
      </c>
      <c r="H2236" s="24" t="s">
        <v>1114</v>
      </c>
      <c r="I2236" s="19" t="s">
        <v>297</v>
      </c>
      <c r="J2236" s="42" t="s">
        <v>105</v>
      </c>
      <c r="K2236" s="50" t="str">
        <f ca="1">LeaveTracker[[#This Row],[Days]]&amp;" "&amp;LeaveTracker[[#This Row],[Type of Leave]]</f>
        <v>1 OTHER</v>
      </c>
      <c r="L2236" s="23">
        <f ca="1">NETWORKDAYS(LeaveTracker[[#This Row],[Start Date]],LeaveTracker[[#This Row],[End Date]],lstHolidays)</f>
        <v>1</v>
      </c>
      <c r="M2236" s="27"/>
    </row>
    <row r="2237" spans="1:13" ht="30" customHeight="1" x14ac:dyDescent="0.3">
      <c r="A2237" s="27">
        <v>698</v>
      </c>
      <c r="B2237" s="31">
        <v>44767</v>
      </c>
      <c r="C2237" s="31">
        <v>44722</v>
      </c>
      <c r="D2237" s="19" t="s">
        <v>719</v>
      </c>
      <c r="E2237" s="66" t="str">
        <f>IF(ISBLANK(LeaveTracker[[#This Row],[Employee Name]]),"-----",VLOOKUP(LeaveTracker[[#This Row],[Employee Name]],'List of Employees'!$B$4:$H$767,7))</f>
        <v>LCR</v>
      </c>
      <c r="F2237" s="66" t="str">
        <f>IF(ISBLANK(LeaveTracker[[#This Row],[Employee Name]]),"-----",VLOOKUP(LeaveTracker[[#This Row],[Employee Name]],'List of Employees'!$B$4:$H$767,6))</f>
        <v>PERMANENT</v>
      </c>
      <c r="G2237" s="24" t="s">
        <v>1133</v>
      </c>
      <c r="H2237" s="24" t="s">
        <v>1133</v>
      </c>
      <c r="I2237" s="19" t="s">
        <v>81</v>
      </c>
      <c r="J2237" s="42" t="s">
        <v>1146</v>
      </c>
      <c r="K2237" s="50" t="str">
        <f ca="1">LeaveTracker[[#This Row],[Days]]&amp;" "&amp;LeaveTracker[[#This Row],[Type of Leave]]</f>
        <v>1 SL</v>
      </c>
      <c r="L2237" s="23">
        <f ca="1">NETWORKDAYS(LeaveTracker[[#This Row],[Start Date]],LeaveTracker[[#This Row],[End Date]],lstHolidays)</f>
        <v>1</v>
      </c>
      <c r="M2237" s="27"/>
    </row>
    <row r="2238" spans="1:13" ht="30" customHeight="1" x14ac:dyDescent="0.3">
      <c r="A2238" s="27">
        <v>699</v>
      </c>
      <c r="B2238" s="31">
        <v>44767</v>
      </c>
      <c r="C2238" s="31">
        <v>44728</v>
      </c>
      <c r="D2238" s="19" t="s">
        <v>871</v>
      </c>
      <c r="E2238" s="66" t="str">
        <f>IF(ISBLANK(LeaveTracker[[#This Row],[Employee Name]]),"-----",VLOOKUP(LeaveTracker[[#This Row],[Employee Name]],'List of Employees'!$B$4:$H$767,7))</f>
        <v>DA</v>
      </c>
      <c r="F2238" s="66" t="str">
        <f>IF(ISBLANK(LeaveTracker[[#This Row],[Employee Name]]),"-----",VLOOKUP(LeaveTracker[[#This Row],[Employee Name]],'List of Employees'!$B$4:$H$767,6))</f>
        <v>CASUAL</v>
      </c>
      <c r="G2238" s="24" t="s">
        <v>1132</v>
      </c>
      <c r="H2238" s="24" t="s">
        <v>1134</v>
      </c>
      <c r="I2238" s="19" t="s">
        <v>81</v>
      </c>
      <c r="J2238" s="42" t="s">
        <v>1146</v>
      </c>
      <c r="K2238" s="50" t="str">
        <f ca="1">LeaveTracker[[#This Row],[Days]]&amp;" "&amp;LeaveTracker[[#This Row],[Type of Leave]]</f>
        <v>2 SL</v>
      </c>
      <c r="L2238" s="23">
        <f ca="1">NETWORKDAYS(LeaveTracker[[#This Row],[Start Date]],LeaveTracker[[#This Row],[End Date]],lstHolidays)</f>
        <v>2</v>
      </c>
      <c r="M2238" s="27"/>
    </row>
    <row r="2239" spans="1:13" ht="30" customHeight="1" x14ac:dyDescent="0.3">
      <c r="A2239" s="27">
        <v>700</v>
      </c>
      <c r="B2239" s="31">
        <v>44767</v>
      </c>
      <c r="C2239" s="31">
        <v>44719</v>
      </c>
      <c r="D2239" s="19" t="s">
        <v>621</v>
      </c>
      <c r="E2239" s="66" t="str">
        <f>IF(ISBLANK(LeaveTracker[[#This Row],[Employee Name]]),"-----",VLOOKUP(LeaveTracker[[#This Row],[Employee Name]],'List of Employees'!$B$4:$H$767,7))</f>
        <v>CTO</v>
      </c>
      <c r="F2239" s="66" t="str">
        <f>IF(ISBLANK(LeaveTracker[[#This Row],[Employee Name]]),"-----",VLOOKUP(LeaveTracker[[#This Row],[Employee Name]],'List of Employees'!$B$4:$H$767,6))</f>
        <v>PERMANENT</v>
      </c>
      <c r="G2239" s="24" t="s">
        <v>1135</v>
      </c>
      <c r="H2239" s="24" t="s">
        <v>1135</v>
      </c>
      <c r="I2239" s="19" t="s">
        <v>82</v>
      </c>
      <c r="J2239" s="42" t="s">
        <v>1146</v>
      </c>
      <c r="K2239" s="50" t="str">
        <f ca="1">LeaveTracker[[#This Row],[Days]]&amp;" "&amp;LeaveTracker[[#This Row],[Type of Leave]]</f>
        <v>1 VL</v>
      </c>
      <c r="L2239" s="23">
        <f ca="1">NETWORKDAYS(LeaveTracker[[#This Row],[Start Date]],LeaveTracker[[#This Row],[End Date]],lstHolidays)</f>
        <v>1</v>
      </c>
      <c r="M2239" s="27"/>
    </row>
    <row r="2240" spans="1:13" ht="30" customHeight="1" x14ac:dyDescent="0.3">
      <c r="A2240" s="27">
        <v>701</v>
      </c>
      <c r="B2240" s="31">
        <v>44767</v>
      </c>
      <c r="C2240" s="31">
        <v>44725</v>
      </c>
      <c r="D2240" s="19" t="s">
        <v>777</v>
      </c>
      <c r="E2240" s="66" t="str">
        <f>IF(ISBLANK(LeaveTracker[[#This Row],[Employee Name]]),"-----",VLOOKUP(LeaveTracker[[#This Row],[Employee Name]],'List of Employees'!$B$4:$H$767,7))</f>
        <v>SP</v>
      </c>
      <c r="F2240" s="66" t="str">
        <f>IF(ISBLANK(LeaveTracker[[#This Row],[Employee Name]]),"-----",VLOOKUP(LeaveTracker[[#This Row],[Employee Name]],'List of Employees'!$B$4:$H$767,6))</f>
        <v>PERMANENT</v>
      </c>
      <c r="G2240" s="24" t="s">
        <v>1110</v>
      </c>
      <c r="H2240" s="24" t="s">
        <v>1110</v>
      </c>
      <c r="I2240" s="19" t="s">
        <v>81</v>
      </c>
      <c r="J2240" s="42" t="s">
        <v>1146</v>
      </c>
      <c r="K2240" s="50" t="str">
        <f ca="1">LeaveTracker[[#This Row],[Days]]&amp;" "&amp;LeaveTracker[[#This Row],[Type of Leave]]</f>
        <v>1 SL</v>
      </c>
      <c r="L2240" s="23">
        <f ca="1">NETWORKDAYS(LeaveTracker[[#This Row],[Start Date]],LeaveTracker[[#This Row],[End Date]],lstHolidays)</f>
        <v>1</v>
      </c>
      <c r="M2240" s="27"/>
    </row>
    <row r="2241" spans="1:13" ht="30" customHeight="1" x14ac:dyDescent="0.3">
      <c r="A2241" s="27">
        <v>702</v>
      </c>
      <c r="B2241" s="31">
        <v>44767</v>
      </c>
      <c r="C2241" s="31">
        <v>44732</v>
      </c>
      <c r="D2241" s="19" t="s">
        <v>163</v>
      </c>
      <c r="E2241" s="66" t="str">
        <f>IF(ISBLANK(LeaveTracker[[#This Row],[Employee Name]]),"-----",VLOOKUP(LeaveTracker[[#This Row],[Employee Name]],'List of Employees'!$B$4:$H$767,7))</f>
        <v>CHO</v>
      </c>
      <c r="F2241" s="66" t="str">
        <f>IF(ISBLANK(LeaveTracker[[#This Row],[Employee Name]]),"-----",VLOOKUP(LeaveTracker[[#This Row],[Employee Name]],'List of Employees'!$B$4:$H$767,6))</f>
        <v>PERMANENT</v>
      </c>
      <c r="G2241" s="24" t="s">
        <v>1136</v>
      </c>
      <c r="H2241" s="24" t="s">
        <v>1136</v>
      </c>
      <c r="I2241" s="19" t="s">
        <v>82</v>
      </c>
      <c r="J2241" s="42" t="s">
        <v>1146</v>
      </c>
      <c r="K2241" s="50" t="str">
        <f ca="1">LeaveTracker[[#This Row],[Days]]&amp;" "&amp;LeaveTracker[[#This Row],[Type of Leave]]</f>
        <v>1 VL</v>
      </c>
      <c r="L2241" s="23">
        <f ca="1">NETWORKDAYS(LeaveTracker[[#This Row],[Start Date]],LeaveTracker[[#This Row],[End Date]],lstHolidays)</f>
        <v>1</v>
      </c>
      <c r="M2241" s="27"/>
    </row>
    <row r="2242" spans="1:13" ht="30" customHeight="1" x14ac:dyDescent="0.3">
      <c r="A2242" s="27">
        <v>703</v>
      </c>
      <c r="B2242" s="31">
        <v>44767</v>
      </c>
      <c r="C2242" s="31">
        <v>44729</v>
      </c>
      <c r="D2242" s="19" t="s">
        <v>999</v>
      </c>
      <c r="E2242" s="66" t="str">
        <f>IF(ISBLANK(LeaveTracker[[#This Row],[Employee Name]]),"-----",VLOOKUP(LeaveTracker[[#This Row],[Employee Name]],'List of Employees'!$B$4:$H$767,7))</f>
        <v>CEO</v>
      </c>
      <c r="F2242" s="66" t="str">
        <f>IF(ISBLANK(LeaveTracker[[#This Row],[Employee Name]]),"-----",VLOOKUP(LeaveTracker[[#This Row],[Employee Name]],'List of Employees'!$B$4:$H$767,6))</f>
        <v>PERMANENT</v>
      </c>
      <c r="G2242" s="24" t="s">
        <v>1136</v>
      </c>
      <c r="H2242" s="24" t="s">
        <v>1136</v>
      </c>
      <c r="I2242" s="19" t="s">
        <v>297</v>
      </c>
      <c r="J2242" s="42" t="s">
        <v>1001</v>
      </c>
      <c r="K2242" s="50" t="str">
        <f ca="1">LeaveTracker[[#This Row],[Days]]&amp;" "&amp;LeaveTracker[[#This Row],[Type of Leave]]</f>
        <v>1 OTHER</v>
      </c>
      <c r="L2242" s="23">
        <f ca="1">NETWORKDAYS(LeaveTracker[[#This Row],[Start Date]],LeaveTracker[[#This Row],[End Date]],lstHolidays)</f>
        <v>1</v>
      </c>
      <c r="M2242" s="27"/>
    </row>
    <row r="2243" spans="1:13" ht="30" customHeight="1" x14ac:dyDescent="0.3">
      <c r="A2243" s="27">
        <v>704</v>
      </c>
      <c r="B2243" s="31">
        <v>44767</v>
      </c>
      <c r="C2243" s="31">
        <v>44718</v>
      </c>
      <c r="D2243" s="19" t="s">
        <v>773</v>
      </c>
      <c r="E2243" s="66" t="str">
        <f>IF(ISBLANK(LeaveTracker[[#This Row],[Employee Name]]),"-----",VLOOKUP(LeaveTracker[[#This Row],[Employee Name]],'List of Employees'!$B$4:$H$767,7))</f>
        <v>GSO</v>
      </c>
      <c r="F2243" s="66" t="str">
        <f>IF(ISBLANK(LeaveTracker[[#This Row],[Employee Name]]),"-----",VLOOKUP(LeaveTracker[[#This Row],[Employee Name]],'List of Employees'!$B$4:$H$767,6))</f>
        <v>PERMANENT</v>
      </c>
      <c r="G2243" s="24" t="s">
        <v>1107</v>
      </c>
      <c r="H2243" s="24" t="s">
        <v>1111</v>
      </c>
      <c r="I2243" s="19" t="s">
        <v>82</v>
      </c>
      <c r="J2243" s="42" t="s">
        <v>1146</v>
      </c>
      <c r="K2243" s="50" t="str">
        <f ca="1">LeaveTracker[[#This Row],[Days]]&amp;" "&amp;LeaveTracker[[#This Row],[Type of Leave]]</f>
        <v>6 VL</v>
      </c>
      <c r="L2243" s="23">
        <f ca="1">NETWORKDAYS(LeaveTracker[[#This Row],[Start Date]],LeaveTracker[[#This Row],[End Date]],lstHolidays)</f>
        <v>6</v>
      </c>
      <c r="M2243" s="27"/>
    </row>
    <row r="2244" spans="1:13" ht="30" customHeight="1" x14ac:dyDescent="0.3">
      <c r="A2244" s="27">
        <v>705</v>
      </c>
      <c r="B2244" s="31">
        <v>44767</v>
      </c>
      <c r="C2244" s="31">
        <v>44729</v>
      </c>
      <c r="D2244" s="19" t="s">
        <v>427</v>
      </c>
      <c r="E2244" s="66" t="str">
        <f>IF(ISBLANK(LeaveTracker[[#This Row],[Employee Name]]),"-----",VLOOKUP(LeaveTracker[[#This Row],[Employee Name]],'List of Employees'!$B$4:$H$767,7))</f>
        <v>HRMO</v>
      </c>
      <c r="F2244" s="66" t="str">
        <f>IF(ISBLANK(LeaveTracker[[#This Row],[Employee Name]]),"-----",VLOOKUP(LeaveTracker[[#This Row],[Employee Name]],'List of Employees'!$B$4:$H$767,6))</f>
        <v>PERMANENT</v>
      </c>
      <c r="G2244" s="24" t="s">
        <v>1113</v>
      </c>
      <c r="H2244" s="24" t="s">
        <v>1111</v>
      </c>
      <c r="I2244" s="19" t="s">
        <v>82</v>
      </c>
      <c r="J2244" s="42" t="s">
        <v>1146</v>
      </c>
      <c r="K2244" s="50" t="str">
        <f ca="1">LeaveTracker[[#This Row],[Days]]&amp;" "&amp;LeaveTracker[[#This Row],[Type of Leave]]</f>
        <v>4 VL</v>
      </c>
      <c r="L2244" s="23">
        <f ca="1">NETWORKDAYS(LeaveTracker[[#This Row],[Start Date]],LeaveTracker[[#This Row],[End Date]],lstHolidays)</f>
        <v>4</v>
      </c>
      <c r="M2244" s="27"/>
    </row>
    <row r="2245" spans="1:13" ht="30" customHeight="1" x14ac:dyDescent="0.3">
      <c r="A2245" s="27">
        <v>706</v>
      </c>
      <c r="B2245" s="31">
        <v>44767</v>
      </c>
      <c r="C2245" s="31">
        <v>44700</v>
      </c>
      <c r="D2245" s="19" t="s">
        <v>1123</v>
      </c>
      <c r="E2245" s="66">
        <f>IF(ISBLANK(LeaveTracker[[#This Row],[Employee Name]]),"-----",VLOOKUP(LeaveTracker[[#This Row],[Employee Name]],'List of Employees'!$B$4:$H$767,7))</f>
        <v>0</v>
      </c>
      <c r="F2245" s="66" t="str">
        <f>IF(ISBLANK(LeaveTracker[[#This Row],[Employee Name]]),"-----",VLOOKUP(LeaveTracker[[#This Row],[Employee Name]],'List of Employees'!$B$4:$H$767,6))</f>
        <v>CASUAL</v>
      </c>
      <c r="G2245" s="24" t="s">
        <v>1137</v>
      </c>
      <c r="H2245" s="24" t="s">
        <v>1137</v>
      </c>
      <c r="I2245" s="19" t="s">
        <v>297</v>
      </c>
      <c r="J2245" s="42" t="s">
        <v>1147</v>
      </c>
      <c r="K2245" s="50" t="str">
        <f ca="1">LeaveTracker[[#This Row],[Days]]&amp;" "&amp;LeaveTracker[[#This Row],[Type of Leave]]</f>
        <v>1 OTHER</v>
      </c>
      <c r="L2245" s="23">
        <f ca="1">NETWORKDAYS(LeaveTracker[[#This Row],[Start Date]],LeaveTracker[[#This Row],[End Date]],lstHolidays)</f>
        <v>1</v>
      </c>
      <c r="M2245" s="27"/>
    </row>
    <row r="2246" spans="1:13" ht="30" customHeight="1" x14ac:dyDescent="0.3">
      <c r="A2246" s="27">
        <v>707</v>
      </c>
      <c r="B2246" s="31">
        <v>44767</v>
      </c>
      <c r="C2246" s="31">
        <v>44742</v>
      </c>
      <c r="D2246" s="19" t="s">
        <v>1077</v>
      </c>
      <c r="E2246" s="66" t="str">
        <f>IF(ISBLANK(LeaveTracker[[#This Row],[Employee Name]]),"-----",VLOOKUP(LeaveTracker[[#This Row],[Employee Name]],'List of Employees'!$B$4:$H$767,7))</f>
        <v>CTO</v>
      </c>
      <c r="F2246" s="66" t="str">
        <f>IF(ISBLANK(LeaveTracker[[#This Row],[Employee Name]]),"-----",VLOOKUP(LeaveTracker[[#This Row],[Employee Name]],'List of Employees'!$B$4:$H$767,6))</f>
        <v>PERMANENT</v>
      </c>
      <c r="G2246" s="24" t="s">
        <v>1138</v>
      </c>
      <c r="H2246" s="24" t="s">
        <v>1138</v>
      </c>
      <c r="I2246" s="19" t="s">
        <v>81</v>
      </c>
      <c r="J2246" s="42" t="s">
        <v>1146</v>
      </c>
      <c r="K2246" s="50" t="str">
        <f ca="1">LeaveTracker[[#This Row],[Days]]&amp;" "&amp;LeaveTracker[[#This Row],[Type of Leave]]</f>
        <v>1 SL</v>
      </c>
      <c r="L2246" s="23">
        <f ca="1">NETWORKDAYS(LeaveTracker[[#This Row],[Start Date]],LeaveTracker[[#This Row],[End Date]],lstHolidays)</f>
        <v>1</v>
      </c>
      <c r="M2246" s="27"/>
    </row>
    <row r="2247" spans="1:13" ht="30" customHeight="1" x14ac:dyDescent="0.3">
      <c r="A2247" s="27">
        <v>707</v>
      </c>
      <c r="B2247" s="31">
        <v>44767</v>
      </c>
      <c r="C2247" s="31">
        <v>44742</v>
      </c>
      <c r="D2247" s="19" t="s">
        <v>1077</v>
      </c>
      <c r="E2247" s="66" t="str">
        <f>IF(ISBLANK(LeaveTracker[[#This Row],[Employee Name]]),"-----",VLOOKUP(LeaveTracker[[#This Row],[Employee Name]],'List of Employees'!$B$4:$H$767,7))</f>
        <v>CTO</v>
      </c>
      <c r="F2247" s="66" t="str">
        <f>IF(ISBLANK(LeaveTracker[[#This Row],[Employee Name]]),"-----",VLOOKUP(LeaveTracker[[#This Row],[Employee Name]],'List of Employees'!$B$4:$H$767,6))</f>
        <v>PERMANENT</v>
      </c>
      <c r="G2247" s="24" t="s">
        <v>1139</v>
      </c>
      <c r="H2247" s="24" t="s">
        <v>1139</v>
      </c>
      <c r="I2247" s="19" t="s">
        <v>81</v>
      </c>
      <c r="J2247" s="42" t="s">
        <v>1146</v>
      </c>
      <c r="K2247" s="50" t="str">
        <f ca="1">LeaveTracker[[#This Row],[Days]]&amp;" "&amp;LeaveTracker[[#This Row],[Type of Leave]]</f>
        <v>1 SL</v>
      </c>
      <c r="L2247" s="23">
        <f ca="1">NETWORKDAYS(LeaveTracker[[#This Row],[Start Date]],LeaveTracker[[#This Row],[End Date]],lstHolidays)</f>
        <v>1</v>
      </c>
      <c r="M2247" s="27"/>
    </row>
    <row r="2248" spans="1:13" ht="30" customHeight="1" x14ac:dyDescent="0.3">
      <c r="A2248" s="27">
        <v>708</v>
      </c>
      <c r="B2248" s="31">
        <v>44767</v>
      </c>
      <c r="C2248" s="31">
        <v>44751</v>
      </c>
      <c r="D2248" s="19" t="s">
        <v>346</v>
      </c>
      <c r="E2248" s="66" t="str">
        <f>IF(ISBLANK(LeaveTracker[[#This Row],[Employee Name]]),"-----",VLOOKUP(LeaveTracker[[#This Row],[Employee Name]],'List of Employees'!$B$4:$H$767,7))</f>
        <v>PICNIC GROVE</v>
      </c>
      <c r="F2248" s="66" t="str">
        <f>IF(ISBLANK(LeaveTracker[[#This Row],[Employee Name]]),"-----",VLOOKUP(LeaveTracker[[#This Row],[Employee Name]],'List of Employees'!$B$4:$H$767,6))</f>
        <v>PERMANENT</v>
      </c>
      <c r="G2248" s="24" t="s">
        <v>1138</v>
      </c>
      <c r="H2248" s="24" t="s">
        <v>1138</v>
      </c>
      <c r="I2248" s="19" t="s">
        <v>81</v>
      </c>
      <c r="J2248" s="42" t="s">
        <v>1146</v>
      </c>
      <c r="K2248" s="50" t="str">
        <f ca="1">LeaveTracker[[#This Row],[Days]]&amp;" "&amp;LeaveTracker[[#This Row],[Type of Leave]]</f>
        <v>1 SL</v>
      </c>
      <c r="L2248" s="23">
        <f ca="1">NETWORKDAYS(LeaveTracker[[#This Row],[Start Date]],LeaveTracker[[#This Row],[End Date]],lstHolidays)</f>
        <v>1</v>
      </c>
      <c r="M2248" s="27"/>
    </row>
    <row r="2249" spans="1:13" ht="30" customHeight="1" x14ac:dyDescent="0.3">
      <c r="A2249" s="27">
        <v>708</v>
      </c>
      <c r="B2249" s="31">
        <v>44767</v>
      </c>
      <c r="C2249" s="31">
        <v>44751</v>
      </c>
      <c r="D2249" s="19" t="s">
        <v>346</v>
      </c>
      <c r="E2249" s="66" t="str">
        <f>IF(ISBLANK(LeaveTracker[[#This Row],[Employee Name]]),"-----",VLOOKUP(LeaveTracker[[#This Row],[Employee Name]],'List of Employees'!$B$4:$H$767,7))</f>
        <v>PICNIC GROVE</v>
      </c>
      <c r="F2249" s="66" t="str">
        <f>IF(ISBLANK(LeaveTracker[[#This Row],[Employee Name]]),"-----",VLOOKUP(LeaveTracker[[#This Row],[Employee Name]],'List of Employees'!$B$4:$H$767,6))</f>
        <v>PERMANENT</v>
      </c>
      <c r="G2249" s="24" t="s">
        <v>1139</v>
      </c>
      <c r="H2249" s="24" t="s">
        <v>1139</v>
      </c>
      <c r="I2249" s="19" t="s">
        <v>81</v>
      </c>
      <c r="J2249" s="42" t="s">
        <v>1146</v>
      </c>
      <c r="K2249" s="50" t="str">
        <f ca="1">LeaveTracker[[#This Row],[Days]]&amp;" "&amp;LeaveTracker[[#This Row],[Type of Leave]]</f>
        <v>1 SL</v>
      </c>
      <c r="L2249" s="23">
        <f ca="1">NETWORKDAYS(LeaveTracker[[#This Row],[Start Date]],LeaveTracker[[#This Row],[End Date]],lstHolidays)</f>
        <v>1</v>
      </c>
      <c r="M2249" s="27"/>
    </row>
    <row r="2250" spans="1:13" ht="30" customHeight="1" x14ac:dyDescent="0.3">
      <c r="A2250" s="27">
        <v>709</v>
      </c>
      <c r="B2250" s="31">
        <v>44767</v>
      </c>
      <c r="C2250" s="31">
        <v>44743</v>
      </c>
      <c r="D2250" s="19" t="s">
        <v>586</v>
      </c>
      <c r="E2250" s="66" t="str">
        <f>IF(ISBLANK(LeaveTracker[[#This Row],[Employee Name]]),"-----",VLOOKUP(LeaveTracker[[#This Row],[Employee Name]],'List of Employees'!$B$4:$H$767,7))</f>
        <v>PICNIC GROVE</v>
      </c>
      <c r="F2250" s="66" t="str">
        <f>IF(ISBLANK(LeaveTracker[[#This Row],[Employee Name]]),"-----",VLOOKUP(LeaveTracker[[#This Row],[Employee Name]],'List of Employees'!$B$4:$H$767,6))</f>
        <v>PERMANENT</v>
      </c>
      <c r="G2250" s="24" t="s">
        <v>1140</v>
      </c>
      <c r="H2250" s="24" t="s">
        <v>1139</v>
      </c>
      <c r="I2250" s="19" t="s">
        <v>81</v>
      </c>
      <c r="J2250" s="42" t="s">
        <v>1146</v>
      </c>
      <c r="K2250" s="50" t="str">
        <f ca="1">LeaveTracker[[#This Row],[Days]]&amp;" "&amp;LeaveTracker[[#This Row],[Type of Leave]]</f>
        <v>3 SL</v>
      </c>
      <c r="L2250" s="23">
        <f ca="1">NETWORKDAYS(LeaveTracker[[#This Row],[Start Date]],LeaveTracker[[#This Row],[End Date]],lstHolidays)</f>
        <v>3</v>
      </c>
      <c r="M2250" s="27"/>
    </row>
    <row r="2251" spans="1:13" ht="30" customHeight="1" x14ac:dyDescent="0.3">
      <c r="A2251" s="27">
        <v>710</v>
      </c>
      <c r="B2251" s="31">
        <v>44767</v>
      </c>
      <c r="C2251" s="31">
        <v>44747</v>
      </c>
      <c r="D2251" s="19" t="s">
        <v>116</v>
      </c>
      <c r="E2251" s="66" t="str">
        <f>IF(ISBLANK(LeaveTracker[[#This Row],[Employee Name]]),"-----",VLOOKUP(LeaveTracker[[#This Row],[Employee Name]],'List of Employees'!$B$4:$H$767,7))</f>
        <v>CHARACTER OFFICE</v>
      </c>
      <c r="F2251" s="66" t="str">
        <f>IF(ISBLANK(LeaveTracker[[#This Row],[Employee Name]]),"-----",VLOOKUP(LeaveTracker[[#This Row],[Employee Name]],'List of Employees'!$B$4:$H$767,6))</f>
        <v>PERMANENT</v>
      </c>
      <c r="G2251" s="24" t="s">
        <v>1119</v>
      </c>
      <c r="H2251" s="24" t="s">
        <v>1119</v>
      </c>
      <c r="I2251" s="19" t="s">
        <v>81</v>
      </c>
      <c r="J2251" s="42" t="s">
        <v>1146</v>
      </c>
      <c r="K2251" s="50" t="str">
        <f ca="1">LeaveTracker[[#This Row],[Days]]&amp;" "&amp;LeaveTracker[[#This Row],[Type of Leave]]</f>
        <v>1 SL</v>
      </c>
      <c r="L2251" s="23">
        <f ca="1">NETWORKDAYS(LeaveTracker[[#This Row],[Start Date]],LeaveTracker[[#This Row],[End Date]],lstHolidays)</f>
        <v>1</v>
      </c>
      <c r="M2251" s="27"/>
    </row>
    <row r="2252" spans="1:13" ht="30" customHeight="1" x14ac:dyDescent="0.3">
      <c r="A2252" s="27">
        <v>711</v>
      </c>
      <c r="B2252" s="31">
        <v>44767</v>
      </c>
      <c r="C2252" s="31">
        <v>44746</v>
      </c>
      <c r="D2252" s="19" t="s">
        <v>540</v>
      </c>
      <c r="E2252" s="66" t="str">
        <f>IF(ISBLANK(LeaveTracker[[#This Row],[Employee Name]]),"-----",VLOOKUP(LeaveTracker[[#This Row],[Employee Name]],'List of Employees'!$B$4:$H$767,7))</f>
        <v>LCR</v>
      </c>
      <c r="F2252" s="66" t="str">
        <f>IF(ISBLANK(LeaveTracker[[#This Row],[Employee Name]]),"-----",VLOOKUP(LeaveTracker[[#This Row],[Employee Name]],'List of Employees'!$B$4:$H$767,6))</f>
        <v>PERMANENT</v>
      </c>
      <c r="G2252" s="24" t="s">
        <v>1120</v>
      </c>
      <c r="H2252" s="24" t="s">
        <v>1120</v>
      </c>
      <c r="I2252" s="19" t="s">
        <v>297</v>
      </c>
      <c r="J2252" s="42" t="s">
        <v>105</v>
      </c>
      <c r="K2252" s="50" t="str">
        <f ca="1">LeaveTracker[[#This Row],[Days]]&amp;" "&amp;LeaveTracker[[#This Row],[Type of Leave]]</f>
        <v>1 OTHER</v>
      </c>
      <c r="L2252" s="23">
        <f ca="1">NETWORKDAYS(LeaveTracker[[#This Row],[Start Date]],LeaveTracker[[#This Row],[End Date]],lstHolidays)</f>
        <v>1</v>
      </c>
      <c r="M2252" s="27"/>
    </row>
    <row r="2253" spans="1:13" ht="30" customHeight="1" x14ac:dyDescent="0.3">
      <c r="A2253" s="27">
        <v>712</v>
      </c>
      <c r="B2253" s="31">
        <v>44767</v>
      </c>
      <c r="C2253" s="31">
        <v>44746</v>
      </c>
      <c r="D2253" s="19" t="s">
        <v>1018</v>
      </c>
      <c r="E2253" s="66" t="str">
        <f>IF(ISBLANK(LeaveTracker[[#This Row],[Employee Name]]),"-----",VLOOKUP(LeaveTracker[[#This Row],[Employee Name]],'List of Employees'!$B$4:$H$767,7))</f>
        <v>CTO</v>
      </c>
      <c r="F2253" s="66" t="str">
        <f>IF(ISBLANK(LeaveTracker[[#This Row],[Employee Name]]),"-----",VLOOKUP(LeaveTracker[[#This Row],[Employee Name]],'List of Employees'!$B$4:$H$767,6))</f>
        <v>PERMANENT</v>
      </c>
      <c r="G2253" s="24" t="s">
        <v>1116</v>
      </c>
      <c r="H2253" s="24" t="s">
        <v>1116</v>
      </c>
      <c r="I2253" s="19" t="s">
        <v>81</v>
      </c>
      <c r="J2253" s="42" t="s">
        <v>1146</v>
      </c>
      <c r="K2253" s="50" t="str">
        <f ca="1">LeaveTracker[[#This Row],[Days]]&amp;" "&amp;LeaveTracker[[#This Row],[Type of Leave]]</f>
        <v>1 SL</v>
      </c>
      <c r="L2253" s="23">
        <f ca="1">NETWORKDAYS(LeaveTracker[[#This Row],[Start Date]],LeaveTracker[[#This Row],[End Date]],lstHolidays)</f>
        <v>1</v>
      </c>
      <c r="M2253" s="27"/>
    </row>
    <row r="2254" spans="1:13" ht="30" customHeight="1" x14ac:dyDescent="0.3">
      <c r="A2254" s="27">
        <v>713</v>
      </c>
      <c r="B2254" s="31">
        <v>44767</v>
      </c>
      <c r="C2254" s="31">
        <v>44753</v>
      </c>
      <c r="D2254" s="19" t="s">
        <v>337</v>
      </c>
      <c r="E2254" s="66" t="str">
        <f>IF(ISBLANK(LeaveTracker[[#This Row],[Employee Name]]),"-----",VLOOKUP(LeaveTracker[[#This Row],[Employee Name]],'List of Employees'!$B$4:$H$767,7))</f>
        <v>COMELEC</v>
      </c>
      <c r="F2254" s="66" t="str">
        <f>IF(ISBLANK(LeaveTracker[[#This Row],[Employee Name]]),"-----",VLOOKUP(LeaveTracker[[#This Row],[Employee Name]],'List of Employees'!$B$4:$H$767,6))</f>
        <v>PERMANENT</v>
      </c>
      <c r="G2254" s="24" t="s">
        <v>1141</v>
      </c>
      <c r="H2254" s="24" t="s">
        <v>1141</v>
      </c>
      <c r="I2254" s="19" t="s">
        <v>297</v>
      </c>
      <c r="J2254" s="42" t="s">
        <v>105</v>
      </c>
      <c r="K2254" s="50" t="str">
        <f ca="1">LeaveTracker[[#This Row],[Days]]&amp;" "&amp;LeaveTracker[[#This Row],[Type of Leave]]</f>
        <v>1 OTHER</v>
      </c>
      <c r="L2254" s="23">
        <f ca="1">NETWORKDAYS(LeaveTracker[[#This Row],[Start Date]],LeaveTracker[[#This Row],[End Date]],lstHolidays)</f>
        <v>1</v>
      </c>
      <c r="M2254" s="27"/>
    </row>
    <row r="2255" spans="1:13" ht="30" customHeight="1" x14ac:dyDescent="0.3">
      <c r="A2255" s="27">
        <v>714</v>
      </c>
      <c r="B2255" s="31">
        <v>44767</v>
      </c>
      <c r="C2255" s="31">
        <v>44734</v>
      </c>
      <c r="D2255" s="19" t="s">
        <v>1128</v>
      </c>
      <c r="E2255" s="66" t="str">
        <f>IF(ISBLANK(LeaveTracker[[#This Row],[Employee Name]]),"-----",VLOOKUP(LeaveTracker[[#This Row],[Employee Name]],'List of Employees'!$B$4:$H$767,7))</f>
        <v>PICNIC GROVE</v>
      </c>
      <c r="F2255" s="66" t="str">
        <f>IF(ISBLANK(LeaveTracker[[#This Row],[Employee Name]]),"-----",VLOOKUP(LeaveTracker[[#This Row],[Employee Name]],'List of Employees'!$B$4:$H$767,6))</f>
        <v>CASUAL</v>
      </c>
      <c r="G2255" s="24" t="s">
        <v>1142</v>
      </c>
      <c r="H2255" s="24" t="s">
        <v>1143</v>
      </c>
      <c r="I2255" s="19" t="s">
        <v>81</v>
      </c>
      <c r="J2255" s="42" t="s">
        <v>1146</v>
      </c>
      <c r="K2255" s="50" t="str">
        <f ca="1">LeaveTracker[[#This Row],[Days]]&amp;" "&amp;LeaveTracker[[#This Row],[Type of Leave]]</f>
        <v>3 SL</v>
      </c>
      <c r="L2255" s="23">
        <f ca="1">NETWORKDAYS(LeaveTracker[[#This Row],[Start Date]],LeaveTracker[[#This Row],[End Date]],lstHolidays)</f>
        <v>3</v>
      </c>
      <c r="M2255" s="27"/>
    </row>
    <row r="2256" spans="1:13" ht="30" customHeight="1" x14ac:dyDescent="0.3">
      <c r="A2256" s="27">
        <v>714</v>
      </c>
      <c r="B2256" s="31">
        <v>44767</v>
      </c>
      <c r="C2256" s="31">
        <v>44734</v>
      </c>
      <c r="D2256" s="19" t="s">
        <v>1128</v>
      </c>
      <c r="E2256" s="66" t="str">
        <f>IF(ISBLANK(LeaveTracker[[#This Row],[Employee Name]]),"-----",VLOOKUP(LeaveTracker[[#This Row],[Employee Name]],'List of Employees'!$B$4:$H$767,7))</f>
        <v>PICNIC GROVE</v>
      </c>
      <c r="F2256" s="66" t="str">
        <f>IF(ISBLANK(LeaveTracker[[#This Row],[Employee Name]]),"-----",VLOOKUP(LeaveTracker[[#This Row],[Employee Name]],'List of Employees'!$B$4:$H$767,6))</f>
        <v>CASUAL</v>
      </c>
      <c r="G2256" s="24" t="s">
        <v>1115</v>
      </c>
      <c r="H2256" s="24" t="s">
        <v>1110</v>
      </c>
      <c r="I2256" s="19" t="s">
        <v>81</v>
      </c>
      <c r="J2256" s="42" t="s">
        <v>1146</v>
      </c>
      <c r="K2256" s="50" t="str">
        <f ca="1">LeaveTracker[[#This Row],[Days]]&amp;" "&amp;LeaveTracker[[#This Row],[Type of Leave]]</f>
        <v>5 SL</v>
      </c>
      <c r="L2256" s="23">
        <f ca="1">NETWORKDAYS(LeaveTracker[[#This Row],[Start Date]],LeaveTracker[[#This Row],[End Date]],lstHolidays)</f>
        <v>5</v>
      </c>
      <c r="M2256" s="27"/>
    </row>
    <row r="2257" spans="1:13" ht="30" customHeight="1" x14ac:dyDescent="0.3">
      <c r="A2257" s="27">
        <v>714</v>
      </c>
      <c r="B2257" s="31">
        <v>44767</v>
      </c>
      <c r="C2257" s="31">
        <v>44734</v>
      </c>
      <c r="D2257" s="19" t="s">
        <v>1128</v>
      </c>
      <c r="E2257" s="66" t="str">
        <f>IF(ISBLANK(LeaveTracker[[#This Row],[Employee Name]]),"-----",VLOOKUP(LeaveTracker[[#This Row],[Employee Name]],'List of Employees'!$B$4:$H$767,7))</f>
        <v>PICNIC GROVE</v>
      </c>
      <c r="F2257" s="66" t="str">
        <f>IF(ISBLANK(LeaveTracker[[#This Row],[Employee Name]]),"-----",VLOOKUP(LeaveTracker[[#This Row],[Employee Name]],'List of Employees'!$B$4:$H$767,6))</f>
        <v>CASUAL</v>
      </c>
      <c r="G2257" s="24" t="s">
        <v>1113</v>
      </c>
      <c r="H2257" s="24" t="s">
        <v>1108</v>
      </c>
      <c r="I2257" s="19" t="s">
        <v>81</v>
      </c>
      <c r="J2257" s="42" t="s">
        <v>1146</v>
      </c>
      <c r="K2257" s="50" t="str">
        <f ca="1">LeaveTracker[[#This Row],[Days]]&amp;" "&amp;LeaveTracker[[#This Row],[Type of Leave]]</f>
        <v>5 SL</v>
      </c>
      <c r="L2257" s="23">
        <f ca="1">NETWORKDAYS(LeaveTracker[[#This Row],[Start Date]],LeaveTracker[[#This Row],[End Date]],lstHolidays)</f>
        <v>5</v>
      </c>
      <c r="M2257" s="27"/>
    </row>
    <row r="2258" spans="1:13" ht="30" customHeight="1" x14ac:dyDescent="0.3">
      <c r="A2258" s="27">
        <v>714</v>
      </c>
      <c r="B2258" s="31">
        <v>44767</v>
      </c>
      <c r="C2258" s="31">
        <v>44734</v>
      </c>
      <c r="D2258" s="19" t="s">
        <v>1128</v>
      </c>
      <c r="E2258" s="66" t="str">
        <f>IF(ISBLANK(LeaveTracker[[#This Row],[Employee Name]]),"-----",VLOOKUP(LeaveTracker[[#This Row],[Employee Name]],'List of Employees'!$B$4:$H$767,7))</f>
        <v>PICNIC GROVE</v>
      </c>
      <c r="F2258" s="66" t="str">
        <f>IF(ISBLANK(LeaveTracker[[#This Row],[Employee Name]]),"-----",VLOOKUP(LeaveTracker[[#This Row],[Employee Name]],'List of Employees'!$B$4:$H$767,6))</f>
        <v>CASUAL</v>
      </c>
      <c r="G2258" s="24" t="s">
        <v>1114</v>
      </c>
      <c r="H2258" s="24" t="s">
        <v>1114</v>
      </c>
      <c r="I2258" s="19" t="s">
        <v>81</v>
      </c>
      <c r="J2258" s="42" t="s">
        <v>1146</v>
      </c>
      <c r="K2258" s="50" t="str">
        <f ca="1">LeaveTracker[[#This Row],[Days]]&amp;" "&amp;LeaveTracker[[#This Row],[Type of Leave]]</f>
        <v>1 SL</v>
      </c>
      <c r="L2258" s="23">
        <f ca="1">NETWORKDAYS(LeaveTracker[[#This Row],[Start Date]],LeaveTracker[[#This Row],[End Date]],lstHolidays)</f>
        <v>1</v>
      </c>
      <c r="M2258" s="27"/>
    </row>
    <row r="2259" spans="1:13" ht="30" customHeight="1" x14ac:dyDescent="0.3">
      <c r="A2259" s="27">
        <v>714</v>
      </c>
      <c r="B2259" s="31">
        <v>44767</v>
      </c>
      <c r="C2259" s="31">
        <v>44734</v>
      </c>
      <c r="D2259" s="19" t="s">
        <v>1128</v>
      </c>
      <c r="E2259" s="66" t="str">
        <f>IF(ISBLANK(LeaveTracker[[#This Row],[Employee Name]]),"-----",VLOOKUP(LeaveTracker[[#This Row],[Employee Name]],'List of Employees'!$B$4:$H$767,7))</f>
        <v>PICNIC GROVE</v>
      </c>
      <c r="F2259" s="66" t="str">
        <f>IF(ISBLANK(LeaveTracker[[#This Row],[Employee Name]]),"-----",VLOOKUP(LeaveTracker[[#This Row],[Employee Name]],'List of Employees'!$B$4:$H$767,6))</f>
        <v>CASUAL</v>
      </c>
      <c r="G2259" s="24" t="s">
        <v>1121</v>
      </c>
      <c r="H2259" s="24" t="s">
        <v>1121</v>
      </c>
      <c r="I2259" s="19" t="s">
        <v>81</v>
      </c>
      <c r="J2259" s="42" t="s">
        <v>1146</v>
      </c>
      <c r="K2259" s="50" t="str">
        <f ca="1">LeaveTracker[[#This Row],[Days]]&amp;" "&amp;LeaveTracker[[#This Row],[Type of Leave]]</f>
        <v>1 SL</v>
      </c>
      <c r="L2259" s="23">
        <f ca="1">NETWORKDAYS(LeaveTracker[[#This Row],[Start Date]],LeaveTracker[[#This Row],[End Date]],lstHolidays)</f>
        <v>1</v>
      </c>
      <c r="M2259" s="27"/>
    </row>
    <row r="2260" spans="1:13" ht="30" customHeight="1" x14ac:dyDescent="0.3">
      <c r="A2260" s="27">
        <v>715</v>
      </c>
      <c r="B2260" s="31">
        <v>44767</v>
      </c>
      <c r="C2260" s="31">
        <v>44748</v>
      </c>
      <c r="D2260" s="19" t="s">
        <v>427</v>
      </c>
      <c r="E2260" s="66" t="str">
        <f>IF(ISBLANK(LeaveTracker[[#This Row],[Employee Name]]),"-----",VLOOKUP(LeaveTracker[[#This Row],[Employee Name]],'List of Employees'!$B$4:$H$767,7))</f>
        <v>HRMO</v>
      </c>
      <c r="F2260" s="66" t="str">
        <f>IF(ISBLANK(LeaveTracker[[#This Row],[Employee Name]]),"-----",VLOOKUP(LeaveTracker[[#This Row],[Employee Name]],'List of Employees'!$B$4:$H$767,6))</f>
        <v>PERMANENT</v>
      </c>
      <c r="G2260" s="24" t="s">
        <v>1144</v>
      </c>
      <c r="H2260" s="24" t="s">
        <v>1144</v>
      </c>
      <c r="I2260" s="19" t="s">
        <v>82</v>
      </c>
      <c r="J2260" s="42" t="s">
        <v>1146</v>
      </c>
      <c r="K2260" s="50" t="str">
        <f ca="1">LeaveTracker[[#This Row],[Days]]&amp;" "&amp;LeaveTracker[[#This Row],[Type of Leave]]</f>
        <v>1 VL</v>
      </c>
      <c r="L2260" s="23">
        <f ca="1">NETWORKDAYS(LeaveTracker[[#This Row],[Start Date]],LeaveTracker[[#This Row],[End Date]],lstHolidays)</f>
        <v>1</v>
      </c>
      <c r="M2260" s="27"/>
    </row>
    <row r="2261" spans="1:13" ht="30" customHeight="1" x14ac:dyDescent="0.3">
      <c r="A2261" s="27">
        <v>715</v>
      </c>
      <c r="B2261" s="31">
        <v>44767</v>
      </c>
      <c r="C2261" s="31">
        <v>44748</v>
      </c>
      <c r="D2261" s="19" t="s">
        <v>427</v>
      </c>
      <c r="E2261" s="66" t="str">
        <f>IF(ISBLANK(LeaveTracker[[#This Row],[Employee Name]]),"-----",VLOOKUP(LeaveTracker[[#This Row],[Employee Name]],'List of Employees'!$B$4:$H$767,7))</f>
        <v>HRMO</v>
      </c>
      <c r="F2261" s="66" t="str">
        <f>IF(ISBLANK(LeaveTracker[[#This Row],[Employee Name]]),"-----",VLOOKUP(LeaveTracker[[#This Row],[Employee Name]],'List of Employees'!$B$4:$H$767,6))</f>
        <v>PERMANENT</v>
      </c>
      <c r="G2261" s="24" t="s">
        <v>1145</v>
      </c>
      <c r="H2261" s="24" t="s">
        <v>1145</v>
      </c>
      <c r="I2261" s="19" t="s">
        <v>82</v>
      </c>
      <c r="J2261" s="42" t="s">
        <v>1146</v>
      </c>
      <c r="K2261" s="50" t="str">
        <f ca="1">LeaveTracker[[#This Row],[Days]]&amp;" "&amp;LeaveTracker[[#This Row],[Type of Leave]]</f>
        <v>1 VL</v>
      </c>
      <c r="L2261" s="23">
        <f ca="1">NETWORKDAYS(LeaveTracker[[#This Row],[Start Date]],LeaveTracker[[#This Row],[End Date]],lstHolidays)</f>
        <v>1</v>
      </c>
      <c r="M2261" s="27"/>
    </row>
    <row r="2262" spans="1:13" ht="30" customHeight="1" x14ac:dyDescent="0.3">
      <c r="A2262" s="27">
        <v>715</v>
      </c>
      <c r="B2262" s="31">
        <v>44767</v>
      </c>
      <c r="C2262" s="31">
        <v>44748</v>
      </c>
      <c r="D2262" s="19" t="s">
        <v>427</v>
      </c>
      <c r="E2262" s="66" t="str">
        <f>IF(ISBLANK(LeaveTracker[[#This Row],[Employee Name]]),"-----",VLOOKUP(LeaveTracker[[#This Row],[Employee Name]],'List of Employees'!$B$4:$H$767,7))</f>
        <v>HRMO</v>
      </c>
      <c r="F2262" s="66" t="str">
        <f>IF(ISBLANK(LeaveTracker[[#This Row],[Employee Name]]),"-----",VLOOKUP(LeaveTracker[[#This Row],[Employee Name]],'List of Employees'!$B$4:$H$767,6))</f>
        <v>PERMANENT</v>
      </c>
      <c r="G2262" s="24" t="s">
        <v>1153</v>
      </c>
      <c r="H2262" s="24" t="s">
        <v>1153</v>
      </c>
      <c r="I2262" s="19" t="s">
        <v>82</v>
      </c>
      <c r="J2262" s="42" t="s">
        <v>1146</v>
      </c>
      <c r="K2262" s="50" t="str">
        <f ca="1">LeaveTracker[[#This Row],[Days]]&amp;" "&amp;LeaveTracker[[#This Row],[Type of Leave]]</f>
        <v>1 VL</v>
      </c>
      <c r="L2262" s="23">
        <f ca="1">NETWORKDAYS(LeaveTracker[[#This Row],[Start Date]],LeaveTracker[[#This Row],[End Date]],lstHolidays)</f>
        <v>1</v>
      </c>
      <c r="M2262" s="27"/>
    </row>
    <row r="2263" spans="1:13" ht="30" customHeight="1" x14ac:dyDescent="0.3">
      <c r="A2263" s="27">
        <v>716</v>
      </c>
      <c r="B2263" s="31">
        <v>44767</v>
      </c>
      <c r="C2263" s="31">
        <v>44721</v>
      </c>
      <c r="D2263" s="19" t="s">
        <v>397</v>
      </c>
      <c r="E2263" s="66" t="str">
        <f>IF(ISBLANK(LeaveTracker[[#This Row],[Employee Name]]),"-----",VLOOKUP(LeaveTracker[[#This Row],[Employee Name]],'List of Employees'!$B$4:$H$767,7))</f>
        <v>CTO</v>
      </c>
      <c r="F2263" s="66" t="str">
        <f>IF(ISBLANK(LeaveTracker[[#This Row],[Employee Name]]),"-----",VLOOKUP(LeaveTracker[[#This Row],[Employee Name]],'List of Employees'!$B$4:$H$767,6))</f>
        <v>PERMANENT</v>
      </c>
      <c r="G2263" s="24" t="s">
        <v>1154</v>
      </c>
      <c r="H2263" s="24" t="s">
        <v>1154</v>
      </c>
      <c r="I2263" s="19" t="s">
        <v>81</v>
      </c>
      <c r="J2263" s="42" t="s">
        <v>1146</v>
      </c>
      <c r="K2263" s="50" t="str">
        <f ca="1">LeaveTracker[[#This Row],[Days]]&amp;" "&amp;LeaveTracker[[#This Row],[Type of Leave]]</f>
        <v>1 SL</v>
      </c>
      <c r="L2263" s="23">
        <f ca="1">NETWORKDAYS(LeaveTracker[[#This Row],[Start Date]],LeaveTracker[[#This Row],[End Date]],lstHolidays)</f>
        <v>1</v>
      </c>
      <c r="M2263" s="27"/>
    </row>
    <row r="2264" spans="1:13" ht="30" customHeight="1" x14ac:dyDescent="0.3">
      <c r="A2264" s="27">
        <v>717</v>
      </c>
      <c r="B2264" s="31">
        <v>44767</v>
      </c>
      <c r="C2264" s="31">
        <v>44721</v>
      </c>
      <c r="D2264" s="19" t="s">
        <v>406</v>
      </c>
      <c r="E2264" s="66" t="str">
        <f>IF(ISBLANK(LeaveTracker[[#This Row],[Employee Name]]),"-----",VLOOKUP(LeaveTracker[[#This Row],[Employee Name]],'List of Employees'!$B$4:$H$767,7))</f>
        <v>CTO</v>
      </c>
      <c r="F2264" s="66" t="str">
        <f>IF(ISBLANK(LeaveTracker[[#This Row],[Employee Name]]),"-----",VLOOKUP(LeaveTracker[[#This Row],[Employee Name]],'List of Employees'!$B$4:$H$767,6))</f>
        <v>PERMANENT</v>
      </c>
      <c r="G2264" s="24" t="s">
        <v>1134</v>
      </c>
      <c r="H2264" s="24" t="s">
        <v>1134</v>
      </c>
      <c r="I2264" s="19" t="s">
        <v>297</v>
      </c>
      <c r="J2264" s="42" t="s">
        <v>105</v>
      </c>
      <c r="K2264" s="50" t="str">
        <f ca="1">LeaveTracker[[#This Row],[Days]]&amp;" "&amp;LeaveTracker[[#This Row],[Type of Leave]]</f>
        <v>1 OTHER</v>
      </c>
      <c r="L2264" s="23">
        <f ca="1">NETWORKDAYS(LeaveTracker[[#This Row],[Start Date]],LeaveTracker[[#This Row],[End Date]],lstHolidays)</f>
        <v>1</v>
      </c>
      <c r="M2264" s="27"/>
    </row>
    <row r="2265" spans="1:13" ht="30" customHeight="1" x14ac:dyDescent="0.3">
      <c r="A2265" s="27">
        <v>718</v>
      </c>
      <c r="B2265" s="31">
        <v>44767</v>
      </c>
      <c r="C2265" s="31">
        <v>44748</v>
      </c>
      <c r="D2265" s="19" t="s">
        <v>795</v>
      </c>
      <c r="E2265" s="66" t="str">
        <f>IF(ISBLANK(LeaveTracker[[#This Row],[Employee Name]]),"-----",VLOOKUP(LeaveTracker[[#This Row],[Employee Name]],'List of Employees'!$B$4:$H$767,7))</f>
        <v>ONT</v>
      </c>
      <c r="F2265" s="66" t="str">
        <f>IF(ISBLANK(LeaveTracker[[#This Row],[Employee Name]]),"-----",VLOOKUP(LeaveTracker[[#This Row],[Employee Name]],'List of Employees'!$B$4:$H$767,6))</f>
        <v>PERMANENT</v>
      </c>
      <c r="G2265" s="24" t="s">
        <v>1155</v>
      </c>
      <c r="H2265" s="24" t="s">
        <v>1155</v>
      </c>
      <c r="I2265" s="19" t="s">
        <v>82</v>
      </c>
      <c r="J2265" s="42" t="s">
        <v>1146</v>
      </c>
      <c r="K2265" s="50" t="str">
        <f ca="1">LeaveTracker[[#This Row],[Days]]&amp;" "&amp;LeaveTracker[[#This Row],[Type of Leave]]</f>
        <v>1 VL</v>
      </c>
      <c r="L2265" s="23">
        <f ca="1">NETWORKDAYS(LeaveTracker[[#This Row],[Start Date]],LeaveTracker[[#This Row],[End Date]],lstHolidays)</f>
        <v>1</v>
      </c>
      <c r="M2265" s="27"/>
    </row>
    <row r="2266" spans="1:13" ht="30" customHeight="1" x14ac:dyDescent="0.3">
      <c r="A2266" s="27">
        <v>719</v>
      </c>
      <c r="B2266" s="31">
        <v>44767</v>
      </c>
      <c r="C2266" s="31">
        <v>44748</v>
      </c>
      <c r="D2266" s="19" t="s">
        <v>795</v>
      </c>
      <c r="E2266" s="66" t="str">
        <f>IF(ISBLANK(LeaveTracker[[#This Row],[Employee Name]]),"-----",VLOOKUP(LeaveTracker[[#This Row],[Employee Name]],'List of Employees'!$B$4:$H$767,7))</f>
        <v>ONT</v>
      </c>
      <c r="F2266" s="66" t="str">
        <f>IF(ISBLANK(LeaveTracker[[#This Row],[Employee Name]]),"-----",VLOOKUP(LeaveTracker[[#This Row],[Employee Name]],'List of Employees'!$B$4:$H$767,6))</f>
        <v>PERMANENT</v>
      </c>
      <c r="G2266" s="24" t="s">
        <v>1156</v>
      </c>
      <c r="H2266" s="24" t="s">
        <v>1156</v>
      </c>
      <c r="I2266" s="19" t="s">
        <v>82</v>
      </c>
      <c r="J2266" s="42" t="s">
        <v>1146</v>
      </c>
      <c r="K2266" s="50" t="str">
        <f ca="1">LeaveTracker[[#This Row],[Days]]&amp;" "&amp;LeaveTracker[[#This Row],[Type of Leave]]</f>
        <v>1 VL</v>
      </c>
      <c r="L2266" s="23">
        <f ca="1">NETWORKDAYS(LeaveTracker[[#This Row],[Start Date]],LeaveTracker[[#This Row],[End Date]],lstHolidays)</f>
        <v>1</v>
      </c>
      <c r="M2266" s="27"/>
    </row>
    <row r="2267" spans="1:13" ht="30" customHeight="1" x14ac:dyDescent="0.3">
      <c r="A2267" s="27">
        <v>720</v>
      </c>
      <c r="B2267" s="31">
        <v>44767</v>
      </c>
      <c r="C2267" s="31">
        <v>44749</v>
      </c>
      <c r="D2267" s="19" t="s">
        <v>734</v>
      </c>
      <c r="E2267" s="66" t="str">
        <f>IF(ISBLANK(LeaveTracker[[#This Row],[Employee Name]]),"-----",VLOOKUP(LeaveTracker[[#This Row],[Employee Name]],'List of Employees'!$B$4:$H$767,7))</f>
        <v>CSWDO</v>
      </c>
      <c r="F2267" s="66" t="str">
        <f>IF(ISBLANK(LeaveTracker[[#This Row],[Employee Name]]),"-----",VLOOKUP(LeaveTracker[[#This Row],[Employee Name]],'List of Employees'!$B$4:$H$767,6))</f>
        <v>PERMANENT</v>
      </c>
      <c r="G2267" s="24" t="s">
        <v>1122</v>
      </c>
      <c r="H2267" s="24" t="s">
        <v>1122</v>
      </c>
      <c r="I2267" s="19" t="s">
        <v>81</v>
      </c>
      <c r="J2267" s="42" t="s">
        <v>1146</v>
      </c>
      <c r="K2267" s="50" t="str">
        <f ca="1">LeaveTracker[[#This Row],[Days]]&amp;" "&amp;LeaveTracker[[#This Row],[Type of Leave]]</f>
        <v>1 SL</v>
      </c>
      <c r="L2267" s="23">
        <f ca="1">NETWORKDAYS(LeaveTracker[[#This Row],[Start Date]],LeaveTracker[[#This Row],[End Date]],lstHolidays)</f>
        <v>1</v>
      </c>
      <c r="M2267" s="27"/>
    </row>
    <row r="2268" spans="1:13" ht="30" customHeight="1" x14ac:dyDescent="0.3">
      <c r="A2268" s="27">
        <v>721</v>
      </c>
      <c r="B2268" s="31">
        <v>44767</v>
      </c>
      <c r="C2268" s="31">
        <v>44748</v>
      </c>
      <c r="D2268" s="19" t="s">
        <v>230</v>
      </c>
      <c r="E2268" s="66" t="str">
        <f>IF(ISBLANK(LeaveTracker[[#This Row],[Employee Name]]),"-----",VLOOKUP(LeaveTracker[[#This Row],[Employee Name]],'List of Employees'!$B$4:$H$767,7))</f>
        <v>CSWDO</v>
      </c>
      <c r="F2268" s="66" t="str">
        <f>IF(ISBLANK(LeaveTracker[[#This Row],[Employee Name]]),"-----",VLOOKUP(LeaveTracker[[#This Row],[Employee Name]],'List of Employees'!$B$4:$H$767,6))</f>
        <v>PERMANENT</v>
      </c>
      <c r="G2268" s="24" t="s">
        <v>1139</v>
      </c>
      <c r="H2268" s="24" t="s">
        <v>1139</v>
      </c>
      <c r="I2268" s="19" t="s">
        <v>81</v>
      </c>
      <c r="J2268" s="42" t="s">
        <v>1146</v>
      </c>
      <c r="K2268" s="50" t="str">
        <f ca="1">LeaveTracker[[#This Row],[Days]]&amp;" "&amp;LeaveTracker[[#This Row],[Type of Leave]]</f>
        <v>1 SL</v>
      </c>
      <c r="L2268" s="23">
        <f ca="1">NETWORKDAYS(LeaveTracker[[#This Row],[Start Date]],LeaveTracker[[#This Row],[End Date]],lstHolidays)</f>
        <v>1</v>
      </c>
      <c r="M2268" s="27"/>
    </row>
    <row r="2269" spans="1:13" ht="30" customHeight="1" x14ac:dyDescent="0.3">
      <c r="A2269" s="27">
        <v>721</v>
      </c>
      <c r="B2269" s="31">
        <v>44767</v>
      </c>
      <c r="C2269" s="31">
        <v>44748</v>
      </c>
      <c r="D2269" s="19" t="s">
        <v>230</v>
      </c>
      <c r="E2269" s="66" t="str">
        <f>IF(ISBLANK(LeaveTracker[[#This Row],[Employee Name]]),"-----",VLOOKUP(LeaveTracker[[#This Row],[Employee Name]],'List of Employees'!$B$4:$H$767,7))</f>
        <v>CSWDO</v>
      </c>
      <c r="F2269" s="66" t="str">
        <f>IF(ISBLANK(LeaveTracker[[#This Row],[Employee Name]]),"-----",VLOOKUP(LeaveTracker[[#This Row],[Employee Name]],'List of Employees'!$B$4:$H$767,6))</f>
        <v>PERMANENT</v>
      </c>
      <c r="G2269" s="24" t="s">
        <v>1118</v>
      </c>
      <c r="H2269" s="24" t="s">
        <v>1118</v>
      </c>
      <c r="I2269" s="19" t="s">
        <v>81</v>
      </c>
      <c r="J2269" s="42" t="s">
        <v>1146</v>
      </c>
      <c r="K2269" s="50" t="str">
        <f ca="1">LeaveTracker[[#This Row],[Days]]&amp;" "&amp;LeaveTracker[[#This Row],[Type of Leave]]</f>
        <v>1 SL</v>
      </c>
      <c r="L2269" s="23">
        <f ca="1">NETWORKDAYS(LeaveTracker[[#This Row],[Start Date]],LeaveTracker[[#This Row],[End Date]],lstHolidays)</f>
        <v>1</v>
      </c>
      <c r="M2269" s="27"/>
    </row>
    <row r="2270" spans="1:13" ht="30" customHeight="1" x14ac:dyDescent="0.3">
      <c r="A2270" s="27">
        <v>722</v>
      </c>
      <c r="B2270" s="31">
        <v>44767</v>
      </c>
      <c r="C2270" s="31">
        <v>44746</v>
      </c>
      <c r="D2270" s="19" t="s">
        <v>1161</v>
      </c>
      <c r="E2270" s="66" t="str">
        <f>IF(ISBLANK(LeaveTracker[[#This Row],[Employee Name]]),"-----",VLOOKUP(LeaveTracker[[#This Row],[Employee Name]],'List of Employees'!$B$4:$H$767,7))</f>
        <v>CSWDO</v>
      </c>
      <c r="F2270" s="66" t="str">
        <f>IF(ISBLANK(LeaveTracker[[#This Row],[Employee Name]]),"-----",VLOOKUP(LeaveTracker[[#This Row],[Employee Name]],'List of Employees'!$B$4:$H$767,6))</f>
        <v>PERMANENT</v>
      </c>
      <c r="G2270" s="24" t="s">
        <v>1118</v>
      </c>
      <c r="H2270" s="24" t="s">
        <v>1118</v>
      </c>
      <c r="I2270" s="19" t="s">
        <v>297</v>
      </c>
      <c r="J2270" s="42" t="s">
        <v>105</v>
      </c>
      <c r="K2270" s="50" t="str">
        <f ca="1">LeaveTracker[[#This Row],[Days]]&amp;" "&amp;LeaveTracker[[#This Row],[Type of Leave]]</f>
        <v>1 OTHER</v>
      </c>
      <c r="L2270" s="23">
        <f ca="1">NETWORKDAYS(LeaveTracker[[#This Row],[Start Date]],LeaveTracker[[#This Row],[End Date]],lstHolidays)</f>
        <v>1</v>
      </c>
      <c r="M2270" s="27"/>
    </row>
    <row r="2271" spans="1:13" ht="30" customHeight="1" x14ac:dyDescent="0.3">
      <c r="A2271" s="27">
        <v>723</v>
      </c>
      <c r="B2271" s="31">
        <v>44767</v>
      </c>
      <c r="C2271" s="31">
        <v>44746</v>
      </c>
      <c r="D2271" s="19" t="s">
        <v>1161</v>
      </c>
      <c r="E2271" s="66" t="str">
        <f>IF(ISBLANK(LeaveTracker[[#This Row],[Employee Name]]),"-----",VLOOKUP(LeaveTracker[[#This Row],[Employee Name]],'List of Employees'!$B$4:$H$767,7))</f>
        <v>CSWDO</v>
      </c>
      <c r="F2271" s="66" t="str">
        <f>IF(ISBLANK(LeaveTracker[[#This Row],[Employee Name]]),"-----",VLOOKUP(LeaveTracker[[#This Row],[Employee Name]],'List of Employees'!$B$4:$H$767,6))</f>
        <v>PERMANENT</v>
      </c>
      <c r="G2271" s="24" t="s">
        <v>1116</v>
      </c>
      <c r="H2271" s="24" t="s">
        <v>1117</v>
      </c>
      <c r="I2271" s="19" t="s">
        <v>81</v>
      </c>
      <c r="J2271" s="42" t="s">
        <v>1146</v>
      </c>
      <c r="K2271" s="50" t="str">
        <f ca="1">LeaveTracker[[#This Row],[Days]]&amp;" "&amp;LeaveTracker[[#This Row],[Type of Leave]]</f>
        <v>2 SL</v>
      </c>
      <c r="L2271" s="23">
        <f ca="1">NETWORKDAYS(LeaveTracker[[#This Row],[Start Date]],LeaveTracker[[#This Row],[End Date]],lstHolidays)</f>
        <v>2</v>
      </c>
      <c r="M2271" s="27"/>
    </row>
    <row r="2272" spans="1:13" ht="30" customHeight="1" x14ac:dyDescent="0.3">
      <c r="A2272" s="27">
        <v>724</v>
      </c>
      <c r="B2272" s="31">
        <v>44767</v>
      </c>
      <c r="C2272" s="31">
        <v>44746</v>
      </c>
      <c r="D2272" s="19" t="s">
        <v>1161</v>
      </c>
      <c r="E2272" s="66" t="str">
        <f>IF(ISBLANK(LeaveTracker[[#This Row],[Employee Name]]),"-----",VLOOKUP(LeaveTracker[[#This Row],[Employee Name]],'List of Employees'!$B$4:$H$767,7))</f>
        <v>CSWDO</v>
      </c>
      <c r="F2272" s="66" t="str">
        <f>IF(ISBLANK(LeaveTracker[[#This Row],[Employee Name]]),"-----",VLOOKUP(LeaveTracker[[#This Row],[Employee Name]],'List of Employees'!$B$4:$H$767,6))</f>
        <v>PERMANENT</v>
      </c>
      <c r="G2272" s="24" t="s">
        <v>1139</v>
      </c>
      <c r="H2272" s="24" t="s">
        <v>1139</v>
      </c>
      <c r="I2272" s="19" t="s">
        <v>297</v>
      </c>
      <c r="J2272" s="42" t="s">
        <v>760</v>
      </c>
      <c r="K2272" s="50" t="str">
        <f ca="1">LeaveTracker[[#This Row],[Days]]&amp;" "&amp;LeaveTracker[[#This Row],[Type of Leave]]</f>
        <v>1 OTHER</v>
      </c>
      <c r="L2272" s="23">
        <f ca="1">NETWORKDAYS(LeaveTracker[[#This Row],[Start Date]],LeaveTracker[[#This Row],[End Date]],lstHolidays)</f>
        <v>1</v>
      </c>
      <c r="M2272" s="27"/>
    </row>
    <row r="2273" spans="1:13" ht="30" customHeight="1" x14ac:dyDescent="0.3">
      <c r="A2273" s="27">
        <v>725</v>
      </c>
      <c r="B2273" s="31">
        <v>44767</v>
      </c>
      <c r="C2273" s="31">
        <v>44746</v>
      </c>
      <c r="D2273" s="19" t="s">
        <v>410</v>
      </c>
      <c r="E2273" s="66" t="str">
        <f>IF(ISBLANK(LeaveTracker[[#This Row],[Employee Name]]),"-----",VLOOKUP(LeaveTracker[[#This Row],[Employee Name]],'List of Employees'!$B$4:$H$767,7))</f>
        <v>CTO</v>
      </c>
      <c r="F2273" s="66" t="str">
        <f>IF(ISBLANK(LeaveTracker[[#This Row],[Employee Name]]),"-----",VLOOKUP(LeaveTracker[[#This Row],[Employee Name]],'List of Employees'!$B$4:$H$767,6))</f>
        <v>PERMANENT</v>
      </c>
      <c r="G2273" s="24" t="s">
        <v>1122</v>
      </c>
      <c r="H2273" s="24" t="s">
        <v>1122</v>
      </c>
      <c r="I2273" s="19" t="s">
        <v>297</v>
      </c>
      <c r="J2273" s="42" t="s">
        <v>105</v>
      </c>
      <c r="K2273" s="50" t="str">
        <f ca="1">LeaveTracker[[#This Row],[Days]]&amp;" "&amp;LeaveTracker[[#This Row],[Type of Leave]]</f>
        <v>1 OTHER</v>
      </c>
      <c r="L2273" s="23">
        <f ca="1">NETWORKDAYS(LeaveTracker[[#This Row],[Start Date]],LeaveTracker[[#This Row],[End Date]],lstHolidays)</f>
        <v>1</v>
      </c>
      <c r="M2273" s="27"/>
    </row>
    <row r="2274" spans="1:13" ht="30" customHeight="1" x14ac:dyDescent="0.3">
      <c r="A2274" s="27">
        <v>726</v>
      </c>
      <c r="B2274" s="31">
        <v>44767</v>
      </c>
      <c r="C2274" s="31">
        <v>44747</v>
      </c>
      <c r="D2274" s="19" t="s">
        <v>1018</v>
      </c>
      <c r="E2274" s="66" t="str">
        <f>IF(ISBLANK(LeaveTracker[[#This Row],[Employee Name]]),"-----",VLOOKUP(LeaveTracker[[#This Row],[Employee Name]],'List of Employees'!$B$4:$H$767,7))</f>
        <v>CTO</v>
      </c>
      <c r="F2274" s="66" t="str">
        <f>IF(ISBLANK(LeaveTracker[[#This Row],[Employee Name]]),"-----",VLOOKUP(LeaveTracker[[#This Row],[Employee Name]],'List of Employees'!$B$4:$H$767,6))</f>
        <v>PERMANENT</v>
      </c>
      <c r="G2274" s="24" t="s">
        <v>1149</v>
      </c>
      <c r="H2274" s="24" t="s">
        <v>1149</v>
      </c>
      <c r="I2274" s="19" t="s">
        <v>81</v>
      </c>
      <c r="J2274" s="42" t="s">
        <v>1146</v>
      </c>
      <c r="K2274" s="50" t="str">
        <f ca="1">LeaveTracker[[#This Row],[Days]]&amp;" "&amp;LeaveTracker[[#This Row],[Type of Leave]]</f>
        <v>1 SL</v>
      </c>
      <c r="L2274" s="23">
        <f ca="1">NETWORKDAYS(LeaveTracker[[#This Row],[Start Date]],LeaveTracker[[#This Row],[End Date]],lstHolidays)</f>
        <v>1</v>
      </c>
      <c r="M2274" s="27"/>
    </row>
    <row r="2275" spans="1:13" ht="30" customHeight="1" x14ac:dyDescent="0.3">
      <c r="A2275" s="27">
        <v>727</v>
      </c>
      <c r="B2275" s="31">
        <v>44767</v>
      </c>
      <c r="C2275" s="31">
        <v>44747</v>
      </c>
      <c r="D2275" s="19" t="s">
        <v>171</v>
      </c>
      <c r="E2275" s="66" t="str">
        <f>IF(ISBLANK(LeaveTracker[[#This Row],[Employee Name]]),"-----",VLOOKUP(LeaveTracker[[#This Row],[Employee Name]],'List of Employees'!$B$4:$H$767,7))</f>
        <v>HRMO</v>
      </c>
      <c r="F2275" s="66" t="str">
        <f>IF(ISBLANK(LeaveTracker[[#This Row],[Employee Name]]),"-----",VLOOKUP(LeaveTracker[[#This Row],[Employee Name]],'List of Employees'!$B$4:$H$767,6))</f>
        <v>PERMANENT</v>
      </c>
      <c r="G2275" s="24" t="s">
        <v>1119</v>
      </c>
      <c r="H2275" s="24" t="s">
        <v>1119</v>
      </c>
      <c r="I2275" s="19" t="s">
        <v>81</v>
      </c>
      <c r="J2275" s="42" t="s">
        <v>1146</v>
      </c>
      <c r="K2275" s="50" t="str">
        <f ca="1">LeaveTracker[[#This Row],[Days]]&amp;" "&amp;LeaveTracker[[#This Row],[Type of Leave]]</f>
        <v>1 SL</v>
      </c>
      <c r="L2275" s="23">
        <f ca="1">NETWORKDAYS(LeaveTracker[[#This Row],[Start Date]],LeaveTracker[[#This Row],[End Date]],lstHolidays)</f>
        <v>1</v>
      </c>
      <c r="M2275" s="27"/>
    </row>
    <row r="2276" spans="1:13" ht="30" customHeight="1" x14ac:dyDescent="0.3">
      <c r="A2276" s="27">
        <v>728</v>
      </c>
      <c r="B2276" s="31">
        <v>44767</v>
      </c>
      <c r="C2276" s="31">
        <v>44747</v>
      </c>
      <c r="D2276" s="19" t="s">
        <v>868</v>
      </c>
      <c r="E2276" s="66" t="str">
        <f>IF(ISBLANK(LeaveTracker[[#This Row],[Employee Name]]),"-----",VLOOKUP(LeaveTracker[[#This Row],[Employee Name]],'List of Employees'!$B$4:$H$767,7))</f>
        <v>ACCOUNTING</v>
      </c>
      <c r="F2276" s="66" t="str">
        <f>IF(ISBLANK(LeaveTracker[[#This Row],[Employee Name]]),"-----",VLOOKUP(LeaveTracker[[#This Row],[Employee Name]],'List of Employees'!$B$4:$H$767,6))</f>
        <v>PERMANENT</v>
      </c>
      <c r="G2276" s="24" t="s">
        <v>1119</v>
      </c>
      <c r="H2276" s="24" t="s">
        <v>1119</v>
      </c>
      <c r="I2276" s="19" t="s">
        <v>297</v>
      </c>
      <c r="J2276" s="42" t="s">
        <v>105</v>
      </c>
      <c r="K2276" s="50" t="str">
        <f ca="1">LeaveTracker[[#This Row],[Days]]&amp;" "&amp;LeaveTracker[[#This Row],[Type of Leave]]</f>
        <v>1 OTHER</v>
      </c>
      <c r="L2276" s="23">
        <f ca="1">NETWORKDAYS(LeaveTracker[[#This Row],[Start Date]],LeaveTracker[[#This Row],[End Date]],lstHolidays)</f>
        <v>1</v>
      </c>
      <c r="M2276" s="27"/>
    </row>
    <row r="2277" spans="1:13" ht="30" customHeight="1" x14ac:dyDescent="0.3">
      <c r="A2277" s="27">
        <v>729</v>
      </c>
      <c r="B2277" s="31">
        <v>44767</v>
      </c>
      <c r="C2277" s="31">
        <v>44746</v>
      </c>
      <c r="D2277" s="19" t="s">
        <v>518</v>
      </c>
      <c r="E2277" s="66" t="str">
        <f>IF(ISBLANK(LeaveTracker[[#This Row],[Employee Name]]),"-----",VLOOKUP(LeaveTracker[[#This Row],[Employee Name]],'List of Employees'!$B$4:$H$767,7))</f>
        <v>ACCOUNTING</v>
      </c>
      <c r="F2277" s="66" t="str">
        <f>IF(ISBLANK(LeaveTracker[[#This Row],[Employee Name]]),"-----",VLOOKUP(LeaveTracker[[#This Row],[Employee Name]],'List of Employees'!$B$4:$H$767,6))</f>
        <v>PERMANENT</v>
      </c>
      <c r="G2277" s="24" t="s">
        <v>1157</v>
      </c>
      <c r="H2277" s="24" t="s">
        <v>1135</v>
      </c>
      <c r="I2277" s="19" t="s">
        <v>297</v>
      </c>
      <c r="J2277" s="42" t="s">
        <v>1001</v>
      </c>
      <c r="K2277" s="50" t="str">
        <f ca="1">LeaveTracker[[#This Row],[Days]]&amp;" "&amp;LeaveTracker[[#This Row],[Type of Leave]]</f>
        <v>4 OTHER</v>
      </c>
      <c r="L2277" s="23">
        <f ca="1">NETWORKDAYS(LeaveTracker[[#This Row],[Start Date]],LeaveTracker[[#This Row],[End Date]],lstHolidays)</f>
        <v>4</v>
      </c>
      <c r="M2277" s="27"/>
    </row>
    <row r="2278" spans="1:13" ht="30" customHeight="1" x14ac:dyDescent="0.3">
      <c r="A2278" s="27">
        <v>730</v>
      </c>
      <c r="B2278" s="31">
        <v>44767</v>
      </c>
      <c r="C2278" s="31">
        <v>44742</v>
      </c>
      <c r="D2278" s="19" t="s">
        <v>519</v>
      </c>
      <c r="E2278" s="66" t="str">
        <f>IF(ISBLANK(LeaveTracker[[#This Row],[Employee Name]]),"-----",VLOOKUP(LeaveTracker[[#This Row],[Employee Name]],'List of Employees'!$B$4:$H$767,7))</f>
        <v>ACCOUNTING</v>
      </c>
      <c r="F2278" s="66" t="str">
        <f>IF(ISBLANK(LeaveTracker[[#This Row],[Employee Name]]),"-----",VLOOKUP(LeaveTracker[[#This Row],[Employee Name]],'List of Employees'!$B$4:$H$767,6))</f>
        <v>PERMANENT</v>
      </c>
      <c r="G2278" s="24" t="s">
        <v>1138</v>
      </c>
      <c r="H2278" s="24" t="s">
        <v>1138</v>
      </c>
      <c r="I2278" s="19" t="s">
        <v>297</v>
      </c>
      <c r="J2278" s="42" t="s">
        <v>105</v>
      </c>
      <c r="K2278" s="50" t="str">
        <f ca="1">LeaveTracker[[#This Row],[Days]]&amp;" "&amp;LeaveTracker[[#This Row],[Type of Leave]]</f>
        <v>1 OTHER</v>
      </c>
      <c r="L2278" s="23">
        <f ca="1">NETWORKDAYS(LeaveTracker[[#This Row],[Start Date]],LeaveTracker[[#This Row],[End Date]],lstHolidays)</f>
        <v>1</v>
      </c>
      <c r="M2278" s="27"/>
    </row>
    <row r="2279" spans="1:13" ht="30" customHeight="1" x14ac:dyDescent="0.3">
      <c r="A2279" s="27">
        <v>731</v>
      </c>
      <c r="B2279" s="31">
        <v>44767</v>
      </c>
      <c r="C2279" s="31">
        <v>44741</v>
      </c>
      <c r="D2279" s="19" t="s">
        <v>759</v>
      </c>
      <c r="E2279" s="66" t="str">
        <f>IF(ISBLANK(LeaveTracker[[#This Row],[Employee Name]]),"-----",VLOOKUP(LeaveTracker[[#This Row],[Employee Name]],'List of Employees'!$B$4:$H$767,7))</f>
        <v>CTO</v>
      </c>
      <c r="F2279" s="66" t="str">
        <f>IF(ISBLANK(LeaveTracker[[#This Row],[Employee Name]]),"-----",VLOOKUP(LeaveTracker[[#This Row],[Employee Name]],'List of Employees'!$B$4:$H$767,6))</f>
        <v>PERMANENT</v>
      </c>
      <c r="G2279" s="24" t="s">
        <v>1139</v>
      </c>
      <c r="H2279" s="24" t="s">
        <v>1139</v>
      </c>
      <c r="I2279" s="19" t="s">
        <v>81</v>
      </c>
      <c r="J2279" s="42" t="s">
        <v>1146</v>
      </c>
      <c r="K2279" s="50" t="str">
        <f ca="1">LeaveTracker[[#This Row],[Days]]&amp;" "&amp;LeaveTracker[[#This Row],[Type of Leave]]</f>
        <v>1 SL</v>
      </c>
      <c r="L2279" s="23">
        <f ca="1">NETWORKDAYS(LeaveTracker[[#This Row],[Start Date]],LeaveTracker[[#This Row],[End Date]],lstHolidays)</f>
        <v>1</v>
      </c>
      <c r="M2279" s="27"/>
    </row>
    <row r="2280" spans="1:13" ht="30" customHeight="1" x14ac:dyDescent="0.3">
      <c r="A2280" s="27">
        <v>732</v>
      </c>
      <c r="B2280" s="31">
        <v>44767</v>
      </c>
      <c r="C2280" s="31">
        <v>44750</v>
      </c>
      <c r="D2280" s="19" t="s">
        <v>795</v>
      </c>
      <c r="E2280" s="66" t="str">
        <f>IF(ISBLANK(LeaveTracker[[#This Row],[Employee Name]]),"-----",VLOOKUP(LeaveTracker[[#This Row],[Employee Name]],'List of Employees'!$B$4:$H$767,7))</f>
        <v>ONT</v>
      </c>
      <c r="F2280" s="66" t="str">
        <f>IF(ISBLANK(LeaveTracker[[#This Row],[Employee Name]]),"-----",VLOOKUP(LeaveTracker[[#This Row],[Employee Name]],'List of Employees'!$B$4:$H$767,6))</f>
        <v>PERMANENT</v>
      </c>
      <c r="G2280" s="24" t="s">
        <v>1149</v>
      </c>
      <c r="H2280" s="24" t="s">
        <v>1149</v>
      </c>
      <c r="I2280" s="19" t="s">
        <v>81</v>
      </c>
      <c r="J2280" s="42" t="s">
        <v>1146</v>
      </c>
      <c r="K2280" s="50" t="str">
        <f ca="1">LeaveTracker[[#This Row],[Days]]&amp;" "&amp;LeaveTracker[[#This Row],[Type of Leave]]</f>
        <v>1 SL</v>
      </c>
      <c r="L2280" s="23">
        <f ca="1">NETWORKDAYS(LeaveTracker[[#This Row],[Start Date]],LeaveTracker[[#This Row],[End Date]],lstHolidays)</f>
        <v>1</v>
      </c>
      <c r="M2280" s="27"/>
    </row>
    <row r="2281" spans="1:13" ht="30" customHeight="1" x14ac:dyDescent="0.3">
      <c r="A2281" s="27">
        <v>733</v>
      </c>
      <c r="B2281" s="31">
        <v>44767</v>
      </c>
      <c r="C2281" s="31">
        <v>44749</v>
      </c>
      <c r="D2281" s="19" t="s">
        <v>387</v>
      </c>
      <c r="E2281" s="66" t="str">
        <f>IF(ISBLANK(LeaveTracker[[#This Row],[Employee Name]]),"-----",VLOOKUP(LeaveTracker[[#This Row],[Employee Name]],'List of Employees'!$B$4:$H$767,7))</f>
        <v>ONT</v>
      </c>
      <c r="F2281" s="66" t="str">
        <f>IF(ISBLANK(LeaveTracker[[#This Row],[Employee Name]]),"-----",VLOOKUP(LeaveTracker[[#This Row],[Employee Name]],'List of Employees'!$B$4:$H$767,6))</f>
        <v>PERMANENT</v>
      </c>
      <c r="G2281" s="24" t="s">
        <v>1151</v>
      </c>
      <c r="H2281" s="24" t="s">
        <v>1118</v>
      </c>
      <c r="I2281" s="19" t="s">
        <v>81</v>
      </c>
      <c r="J2281" s="42" t="s">
        <v>1146</v>
      </c>
      <c r="K2281" s="50" t="str">
        <f ca="1">LeaveTracker[[#This Row],[Days]]&amp;" "&amp;LeaveTracker[[#This Row],[Type of Leave]]</f>
        <v>2 SL</v>
      </c>
      <c r="L2281" s="23">
        <f ca="1">NETWORKDAYS(LeaveTracker[[#This Row],[Start Date]],LeaveTracker[[#This Row],[End Date]],lstHolidays)</f>
        <v>2</v>
      </c>
      <c r="M2281" s="27"/>
    </row>
    <row r="2282" spans="1:13" ht="30" customHeight="1" x14ac:dyDescent="0.3">
      <c r="A2282" s="27">
        <v>734</v>
      </c>
      <c r="B2282" s="31">
        <v>44767</v>
      </c>
      <c r="C2282" s="31">
        <v>44749</v>
      </c>
      <c r="D2282" s="19" t="s">
        <v>387</v>
      </c>
      <c r="E2282" s="66" t="str">
        <f>IF(ISBLANK(LeaveTracker[[#This Row],[Employee Name]]),"-----",VLOOKUP(LeaveTracker[[#This Row],[Employee Name]],'List of Employees'!$B$4:$H$767,7))</f>
        <v>ONT</v>
      </c>
      <c r="F2282" s="66" t="str">
        <f>IF(ISBLANK(LeaveTracker[[#This Row],[Employee Name]]),"-----",VLOOKUP(LeaveTracker[[#This Row],[Employee Name]],'List of Employees'!$B$4:$H$767,6))</f>
        <v>PERMANENT</v>
      </c>
      <c r="G2282" s="24" t="s">
        <v>1132</v>
      </c>
      <c r="H2282" s="24" t="s">
        <v>1111</v>
      </c>
      <c r="I2282" s="19" t="s">
        <v>81</v>
      </c>
      <c r="J2282" s="42" t="s">
        <v>1146</v>
      </c>
      <c r="K2282" s="50" t="str">
        <f ca="1">LeaveTracker[[#This Row],[Days]]&amp;" "&amp;LeaveTracker[[#This Row],[Type of Leave]]</f>
        <v>3 SL</v>
      </c>
      <c r="L2282" s="23">
        <f ca="1">NETWORKDAYS(LeaveTracker[[#This Row],[Start Date]],LeaveTracker[[#This Row],[End Date]],lstHolidays)</f>
        <v>3</v>
      </c>
      <c r="M2282" s="27"/>
    </row>
    <row r="2283" spans="1:13" ht="30" customHeight="1" x14ac:dyDescent="0.3">
      <c r="A2283" s="27">
        <v>734</v>
      </c>
      <c r="B2283" s="31">
        <v>44767</v>
      </c>
      <c r="C2283" s="31">
        <v>44719</v>
      </c>
      <c r="D2283" s="19" t="s">
        <v>387</v>
      </c>
      <c r="E2283" s="66" t="str">
        <f>IF(ISBLANK(LeaveTracker[[#This Row],[Employee Name]]),"-----",VLOOKUP(LeaveTracker[[#This Row],[Employee Name]],'List of Employees'!$B$4:$H$767,7))</f>
        <v>ONT</v>
      </c>
      <c r="F2283" s="66" t="str">
        <f>IF(ISBLANK(LeaveTracker[[#This Row],[Employee Name]]),"-----",VLOOKUP(LeaveTracker[[#This Row],[Employee Name]],'List of Employees'!$B$4:$H$767,6))</f>
        <v>PERMANENT</v>
      </c>
      <c r="G2283" s="24" t="s">
        <v>1109</v>
      </c>
      <c r="H2283" s="24" t="s">
        <v>1158</v>
      </c>
      <c r="I2283" s="19" t="s">
        <v>81</v>
      </c>
      <c r="J2283" s="42" t="s">
        <v>1146</v>
      </c>
      <c r="K2283" s="50" t="str">
        <f ca="1">LeaveTracker[[#This Row],[Days]]&amp;" "&amp;LeaveTracker[[#This Row],[Type of Leave]]</f>
        <v>2 SL</v>
      </c>
      <c r="L2283" s="23">
        <f ca="1">NETWORKDAYS(LeaveTracker[[#This Row],[Start Date]],LeaveTracker[[#This Row],[End Date]],lstHolidays)</f>
        <v>2</v>
      </c>
      <c r="M2283" s="27"/>
    </row>
    <row r="2284" spans="1:13" ht="30" customHeight="1" x14ac:dyDescent="0.3">
      <c r="A2284" s="27">
        <v>735</v>
      </c>
      <c r="B2284" s="31">
        <v>44767</v>
      </c>
      <c r="C2284" s="31">
        <v>44743</v>
      </c>
      <c r="D2284" s="19" t="s">
        <v>527</v>
      </c>
      <c r="E2284" s="66" t="str">
        <f>IF(ISBLANK(LeaveTracker[[#This Row],[Employee Name]]),"-----",VLOOKUP(LeaveTracker[[#This Row],[Employee Name]],'List of Employees'!$B$4:$H$767,7))</f>
        <v>TIPID IMPOK</v>
      </c>
      <c r="F2284" s="66" t="str">
        <f>IF(ISBLANK(LeaveTracker[[#This Row],[Employee Name]]),"-----",VLOOKUP(LeaveTracker[[#This Row],[Employee Name]],'List of Employees'!$B$4:$H$767,6))</f>
        <v>PERMANENT</v>
      </c>
      <c r="G2284" s="24" t="s">
        <v>1108</v>
      </c>
      <c r="H2284" s="24" t="s">
        <v>1108</v>
      </c>
      <c r="I2284" s="19" t="s">
        <v>81</v>
      </c>
      <c r="J2284" s="42" t="s">
        <v>1146</v>
      </c>
      <c r="K2284" s="50" t="str">
        <f ca="1">LeaveTracker[[#This Row],[Days]]&amp;" "&amp;LeaveTracker[[#This Row],[Type of Leave]]</f>
        <v>1 SL</v>
      </c>
      <c r="L2284" s="23">
        <f ca="1">NETWORKDAYS(LeaveTracker[[#This Row],[Start Date]],LeaveTracker[[#This Row],[End Date]],lstHolidays)</f>
        <v>1</v>
      </c>
      <c r="M2284" s="27"/>
    </row>
    <row r="2285" spans="1:13" ht="30" customHeight="1" x14ac:dyDescent="0.3">
      <c r="A2285" s="27">
        <v>735</v>
      </c>
      <c r="B2285" s="31">
        <v>44767</v>
      </c>
      <c r="C2285" s="31">
        <v>44743</v>
      </c>
      <c r="D2285" s="19" t="s">
        <v>527</v>
      </c>
      <c r="E2285" s="66" t="str">
        <f>IF(ISBLANK(LeaveTracker[[#This Row],[Employee Name]]),"-----",VLOOKUP(LeaveTracker[[#This Row],[Employee Name]],'List of Employees'!$B$4:$H$767,7))</f>
        <v>TIPID IMPOK</v>
      </c>
      <c r="F2285" s="66" t="str">
        <f>IF(ISBLANK(LeaveTracker[[#This Row],[Employee Name]]),"-----",VLOOKUP(LeaveTracker[[#This Row],[Employee Name]],'List of Employees'!$B$4:$H$767,6))</f>
        <v>PERMANENT</v>
      </c>
      <c r="G2285" s="24" t="s">
        <v>1159</v>
      </c>
      <c r="H2285" s="24" t="s">
        <v>1159</v>
      </c>
      <c r="I2285" s="19" t="s">
        <v>81</v>
      </c>
      <c r="J2285" s="42" t="s">
        <v>1146</v>
      </c>
      <c r="K2285" s="50" t="str">
        <f ca="1">LeaveTracker[[#This Row],[Days]]&amp;" "&amp;LeaveTracker[[#This Row],[Type of Leave]]</f>
        <v>1 SL</v>
      </c>
      <c r="L2285" s="23">
        <f ca="1">NETWORKDAYS(LeaveTracker[[#This Row],[Start Date]],LeaveTracker[[#This Row],[End Date]],lstHolidays)</f>
        <v>1</v>
      </c>
      <c r="M2285" s="27"/>
    </row>
    <row r="2286" spans="1:13" ht="30" customHeight="1" x14ac:dyDescent="0.3">
      <c r="A2286" s="27">
        <v>736</v>
      </c>
      <c r="B2286" s="31">
        <v>44767</v>
      </c>
      <c r="C2286" s="31">
        <v>44746</v>
      </c>
      <c r="D2286" s="19" t="s">
        <v>366</v>
      </c>
      <c r="E2286" s="66" t="str">
        <f>IF(ISBLANK(LeaveTracker[[#This Row],[Employee Name]]),"-----",VLOOKUP(LeaveTracker[[#This Row],[Employee Name]],'List of Employees'!$B$4:$H$767,7))</f>
        <v>CCT</v>
      </c>
      <c r="F2286" s="66" t="str">
        <f>IF(ISBLANK(LeaveTracker[[#This Row],[Employee Name]]),"-----",VLOOKUP(LeaveTracker[[#This Row],[Employee Name]],'List of Employees'!$B$4:$H$767,6))</f>
        <v>PERMANENT</v>
      </c>
      <c r="G2286" s="24" t="s">
        <v>1117</v>
      </c>
      <c r="H2286" s="24" t="s">
        <v>1117</v>
      </c>
      <c r="I2286" s="19" t="s">
        <v>81</v>
      </c>
      <c r="J2286" s="42" t="s">
        <v>1146</v>
      </c>
      <c r="K2286" s="50" t="str">
        <f ca="1">LeaveTracker[[#This Row],[Days]]&amp;" "&amp;LeaveTracker[[#This Row],[Type of Leave]]</f>
        <v>1 SL</v>
      </c>
      <c r="L2286" s="23">
        <f ca="1">NETWORKDAYS(LeaveTracker[[#This Row],[Start Date]],LeaveTracker[[#This Row],[End Date]],lstHolidays)</f>
        <v>1</v>
      </c>
      <c r="M2286" s="27"/>
    </row>
    <row r="2287" spans="1:13" ht="30" customHeight="1" x14ac:dyDescent="0.3">
      <c r="A2287" s="27">
        <v>737</v>
      </c>
      <c r="B2287" s="31">
        <v>44767</v>
      </c>
      <c r="C2287" s="31">
        <v>44746</v>
      </c>
      <c r="D2287" s="19" t="s">
        <v>1152</v>
      </c>
      <c r="E2287" s="66" t="str">
        <f>IF(ISBLANK(LeaveTracker[[#This Row],[Employee Name]]),"-----",VLOOKUP(LeaveTracker[[#This Row],[Employee Name]],'List of Employees'!$B$4:$H$767,7))</f>
        <v>ACCOUNTING</v>
      </c>
      <c r="F2287" s="66" t="str">
        <f>IF(ISBLANK(LeaveTracker[[#This Row],[Employee Name]]),"-----",VLOOKUP(LeaveTracker[[#This Row],[Employee Name]],'List of Employees'!$B$4:$H$767,6))</f>
        <v>PERMANENT</v>
      </c>
      <c r="G2287" s="24" t="s">
        <v>1117</v>
      </c>
      <c r="H2287" s="24" t="s">
        <v>1117</v>
      </c>
      <c r="I2287" s="19" t="s">
        <v>81</v>
      </c>
      <c r="J2287" s="42" t="s">
        <v>1146</v>
      </c>
      <c r="K2287" s="50" t="str">
        <f ca="1">LeaveTracker[[#This Row],[Days]]&amp;" "&amp;LeaveTracker[[#This Row],[Type of Leave]]</f>
        <v>1 SL</v>
      </c>
      <c r="L2287" s="23">
        <f ca="1">NETWORKDAYS(LeaveTracker[[#This Row],[Start Date]],LeaveTracker[[#This Row],[End Date]],lstHolidays)</f>
        <v>1</v>
      </c>
      <c r="M2287" s="27"/>
    </row>
    <row r="2288" spans="1:13" ht="30" customHeight="1" x14ac:dyDescent="0.3">
      <c r="A2288" s="27">
        <v>738</v>
      </c>
      <c r="B2288" s="31">
        <v>44767</v>
      </c>
      <c r="C2288" s="31">
        <v>44746</v>
      </c>
      <c r="D2288" s="19" t="s">
        <v>1075</v>
      </c>
      <c r="E2288" s="66" t="str">
        <f>IF(ISBLANK(LeaveTracker[[#This Row],[Employee Name]]),"-----",VLOOKUP(LeaveTracker[[#This Row],[Employee Name]],'List of Employees'!$B$4:$H$767,7))</f>
        <v>CTO</v>
      </c>
      <c r="F2288" s="66" t="str">
        <f>IF(ISBLANK(LeaveTracker[[#This Row],[Employee Name]]),"-----",VLOOKUP(LeaveTracker[[#This Row],[Employee Name]],'List of Employees'!$B$4:$H$767,6))</f>
        <v>PERMANENT</v>
      </c>
      <c r="G2288" s="24" t="s">
        <v>1117</v>
      </c>
      <c r="H2288" s="24" t="s">
        <v>1117</v>
      </c>
      <c r="I2288" s="19" t="s">
        <v>81</v>
      </c>
      <c r="J2288" s="42" t="s">
        <v>1146</v>
      </c>
      <c r="K2288" s="50" t="str">
        <f ca="1">LeaveTracker[[#This Row],[Days]]&amp;" "&amp;LeaveTracker[[#This Row],[Type of Leave]]</f>
        <v>1 SL</v>
      </c>
      <c r="L2288" s="23">
        <f ca="1">NETWORKDAYS(LeaveTracker[[#This Row],[Start Date]],LeaveTracker[[#This Row],[End Date]],lstHolidays)</f>
        <v>1</v>
      </c>
      <c r="M2288" s="27"/>
    </row>
    <row r="2289" spans="1:13" ht="30" customHeight="1" x14ac:dyDescent="0.3">
      <c r="A2289" s="27">
        <v>739</v>
      </c>
      <c r="B2289" s="31">
        <v>44767</v>
      </c>
      <c r="C2289" s="31">
        <v>44740</v>
      </c>
      <c r="D2289" s="19" t="s">
        <v>417</v>
      </c>
      <c r="E2289" s="66" t="str">
        <f>IF(ISBLANK(LeaveTracker[[#This Row],[Employee Name]]),"-----",VLOOKUP(LeaveTracker[[#This Row],[Employee Name]],'List of Employees'!$B$4:$H$767,7))</f>
        <v>CTO</v>
      </c>
      <c r="F2289" s="66" t="str">
        <f>IF(ISBLANK(LeaveTracker[[#This Row],[Employee Name]]),"-----",VLOOKUP(LeaveTracker[[#This Row],[Employee Name]],'List of Employees'!$B$4:$H$767,6))</f>
        <v>PERMANENT</v>
      </c>
      <c r="G2289" s="24" t="s">
        <v>1117</v>
      </c>
      <c r="H2289" s="24" t="s">
        <v>1117</v>
      </c>
      <c r="I2289" s="19" t="s">
        <v>297</v>
      </c>
      <c r="J2289" s="42" t="s">
        <v>105</v>
      </c>
      <c r="K2289" s="50" t="str">
        <f ca="1">LeaveTracker[[#This Row],[Days]]&amp;" "&amp;LeaveTracker[[#This Row],[Type of Leave]]</f>
        <v>1 OTHER</v>
      </c>
      <c r="L2289" s="23">
        <f ca="1">NETWORKDAYS(LeaveTracker[[#This Row],[Start Date]],LeaveTracker[[#This Row],[End Date]],lstHolidays)</f>
        <v>1</v>
      </c>
      <c r="M2289" s="27"/>
    </row>
    <row r="2290" spans="1:13" ht="30" customHeight="1" x14ac:dyDescent="0.3">
      <c r="A2290" s="27">
        <v>740</v>
      </c>
      <c r="B2290" s="31">
        <v>44767</v>
      </c>
      <c r="C2290" s="31">
        <v>44741</v>
      </c>
      <c r="D2290" s="19" t="s">
        <v>568</v>
      </c>
      <c r="E2290" s="66" t="str">
        <f>IF(ISBLANK(LeaveTracker[[#This Row],[Employee Name]]),"-----",VLOOKUP(LeaveTracker[[#This Row],[Employee Name]],'List of Employees'!$B$4:$H$767,7))</f>
        <v>CENRO</v>
      </c>
      <c r="F2290" s="66" t="str">
        <f>IF(ISBLANK(LeaveTracker[[#This Row],[Employee Name]]),"-----",VLOOKUP(LeaveTracker[[#This Row],[Employee Name]],'List of Employees'!$B$4:$H$767,6))</f>
        <v>PERMANENT</v>
      </c>
      <c r="G2290" s="24" t="s">
        <v>1150</v>
      </c>
      <c r="H2290" s="24" t="s">
        <v>1150</v>
      </c>
      <c r="I2290" s="19" t="s">
        <v>81</v>
      </c>
      <c r="J2290" s="42" t="s">
        <v>1146</v>
      </c>
      <c r="K2290" s="50" t="str">
        <f ca="1">LeaveTracker[[#This Row],[Days]]&amp;" "&amp;LeaveTracker[[#This Row],[Type of Leave]]</f>
        <v>1 SL</v>
      </c>
      <c r="L2290" s="23">
        <f ca="1">NETWORKDAYS(LeaveTracker[[#This Row],[Start Date]],LeaveTracker[[#This Row],[End Date]],lstHolidays)</f>
        <v>1</v>
      </c>
      <c r="M2290" s="27"/>
    </row>
    <row r="2291" spans="1:13" ht="30" customHeight="1" x14ac:dyDescent="0.3">
      <c r="A2291" s="27">
        <v>741</v>
      </c>
      <c r="B2291" s="31">
        <v>44767</v>
      </c>
      <c r="C2291" s="31">
        <v>44744</v>
      </c>
      <c r="D2291" s="19" t="s">
        <v>202</v>
      </c>
      <c r="E2291" s="66" t="str">
        <f>IF(ISBLANK(LeaveTracker[[#This Row],[Employee Name]]),"-----",VLOOKUP(LeaveTracker[[#This Row],[Employee Name]],'List of Employees'!$B$4:$H$767,7))</f>
        <v>ONT</v>
      </c>
      <c r="F2291" s="66" t="str">
        <f>IF(ISBLANK(LeaveTracker[[#This Row],[Employee Name]]),"-----",VLOOKUP(LeaveTracker[[#This Row],[Employee Name]],'List of Employees'!$B$4:$H$767,6))</f>
        <v>PERMANENT</v>
      </c>
      <c r="G2291" s="24" t="s">
        <v>1159</v>
      </c>
      <c r="H2291" s="24" t="s">
        <v>1159</v>
      </c>
      <c r="I2291" s="19" t="s">
        <v>81</v>
      </c>
      <c r="J2291" s="42" t="s">
        <v>1146</v>
      </c>
      <c r="K2291" s="50" t="str">
        <f ca="1">LeaveTracker[[#This Row],[Days]]&amp;" "&amp;LeaveTracker[[#This Row],[Type of Leave]]</f>
        <v>1 SL</v>
      </c>
      <c r="L2291" s="23">
        <f ca="1">NETWORKDAYS(LeaveTracker[[#This Row],[Start Date]],LeaveTracker[[#This Row],[End Date]],lstHolidays)</f>
        <v>1</v>
      </c>
      <c r="M2291" s="27"/>
    </row>
    <row r="2292" spans="1:13" ht="30" customHeight="1" x14ac:dyDescent="0.3">
      <c r="A2292" s="27" t="s">
        <v>1148</v>
      </c>
      <c r="B2292" s="31">
        <v>44767</v>
      </c>
      <c r="C2292" s="31">
        <v>44744</v>
      </c>
      <c r="D2292" s="19" t="s">
        <v>202</v>
      </c>
      <c r="E2292" s="66" t="str">
        <f>IF(ISBLANK(LeaveTracker[[#This Row],[Employee Name]]),"-----",VLOOKUP(LeaveTracker[[#This Row],[Employee Name]],'List of Employees'!$B$4:$H$767,7))</f>
        <v>ONT</v>
      </c>
      <c r="F2292" s="66" t="str">
        <f>IF(ISBLANK(LeaveTracker[[#This Row],[Employee Name]]),"-----",VLOOKUP(LeaveTracker[[#This Row],[Employee Name]],'List of Employees'!$B$4:$H$767,6))</f>
        <v>PERMANENT</v>
      </c>
      <c r="G2292" s="24" t="s">
        <v>1138</v>
      </c>
      <c r="H2292" s="24" t="s">
        <v>1138</v>
      </c>
      <c r="I2292" s="19" t="s">
        <v>81</v>
      </c>
      <c r="J2292" s="42" t="s">
        <v>1146</v>
      </c>
      <c r="K2292" s="50" t="str">
        <f ca="1">LeaveTracker[[#This Row],[Days]]&amp;" "&amp;LeaveTracker[[#This Row],[Type of Leave]]</f>
        <v>1 SL</v>
      </c>
      <c r="L2292" s="23">
        <f ca="1">NETWORKDAYS(LeaveTracker[[#This Row],[Start Date]],LeaveTracker[[#This Row],[End Date]],lstHolidays)</f>
        <v>1</v>
      </c>
      <c r="M2292" s="27"/>
    </row>
    <row r="2293" spans="1:13" ht="30" customHeight="1" x14ac:dyDescent="0.3">
      <c r="A2293" s="27" t="s">
        <v>1148</v>
      </c>
      <c r="B2293" s="31">
        <v>44767</v>
      </c>
      <c r="C2293" s="31">
        <v>44744</v>
      </c>
      <c r="D2293" s="19" t="s">
        <v>202</v>
      </c>
      <c r="E2293" s="66" t="str">
        <f>IF(ISBLANK(LeaveTracker[[#This Row],[Employee Name]]),"-----",VLOOKUP(LeaveTracker[[#This Row],[Employee Name]],'List of Employees'!$B$4:$H$767,7))</f>
        <v>ONT</v>
      </c>
      <c r="F2293" s="66" t="str">
        <f>IF(ISBLANK(LeaveTracker[[#This Row],[Employee Name]]),"-----",VLOOKUP(LeaveTracker[[#This Row],[Employee Name]],'List of Employees'!$B$4:$H$767,6))</f>
        <v>PERMANENT</v>
      </c>
      <c r="G2293" s="24" t="s">
        <v>1150</v>
      </c>
      <c r="H2293" s="24" t="s">
        <v>1150</v>
      </c>
      <c r="I2293" s="19" t="s">
        <v>81</v>
      </c>
      <c r="J2293" s="42" t="s">
        <v>1146</v>
      </c>
      <c r="K2293" s="50" t="str">
        <f ca="1">LeaveTracker[[#This Row],[Days]]&amp;" "&amp;LeaveTracker[[#This Row],[Type of Leave]]</f>
        <v>1 SL</v>
      </c>
      <c r="L2293" s="23">
        <f ca="1">NETWORKDAYS(LeaveTracker[[#This Row],[Start Date]],LeaveTracker[[#This Row],[End Date]],lstHolidays)</f>
        <v>1</v>
      </c>
      <c r="M2293" s="27"/>
    </row>
    <row r="2294" spans="1:13" ht="30" customHeight="1" x14ac:dyDescent="0.3">
      <c r="A2294" s="27" t="s">
        <v>1162</v>
      </c>
      <c r="B2294" s="31">
        <v>44767</v>
      </c>
      <c r="C2294" s="31">
        <v>44743</v>
      </c>
      <c r="D2294" s="19" t="s">
        <v>1186</v>
      </c>
      <c r="E2294" s="66" t="str">
        <f>IF(ISBLANK(LeaveTracker[[#This Row],[Employee Name]]),"-----",VLOOKUP(LeaveTracker[[#This Row],[Employee Name]],'List of Employees'!$B$4:$H$767,7))</f>
        <v>ONT</v>
      </c>
      <c r="F2294" s="66" t="str">
        <f>IF(ISBLANK(LeaveTracker[[#This Row],[Employee Name]]),"-----",VLOOKUP(LeaveTracker[[#This Row],[Employee Name]],'List of Employees'!$B$4:$H$767,6))</f>
        <v>PERMANENT</v>
      </c>
      <c r="G2294" s="24" t="s">
        <v>1189</v>
      </c>
      <c r="H2294" s="24" t="s">
        <v>1189</v>
      </c>
      <c r="I2294" s="19" t="s">
        <v>297</v>
      </c>
      <c r="J2294" s="42" t="s">
        <v>158</v>
      </c>
      <c r="K2294" s="50" t="str">
        <f ca="1">LeaveTracker[[#This Row],[Days]]&amp;" "&amp;LeaveTracker[[#This Row],[Type of Leave]]</f>
        <v>0 OTHER</v>
      </c>
      <c r="L2294" s="23">
        <f ca="1">NETWORKDAYS(LeaveTracker[[#This Row],[Start Date]],LeaveTracker[[#This Row],[End Date]],lstHolidays)</f>
        <v>0</v>
      </c>
      <c r="M2294" s="27"/>
    </row>
    <row r="2295" spans="1:13" ht="30" customHeight="1" x14ac:dyDescent="0.3">
      <c r="A2295" s="27" t="s">
        <v>1163</v>
      </c>
      <c r="B2295" s="31">
        <v>44767</v>
      </c>
      <c r="C2295" s="31">
        <v>44743</v>
      </c>
      <c r="D2295" s="19" t="s">
        <v>1186</v>
      </c>
      <c r="E2295" s="66" t="str">
        <f>IF(ISBLANK(LeaveTracker[[#This Row],[Employee Name]]),"-----",VLOOKUP(LeaveTracker[[#This Row],[Employee Name]],'List of Employees'!$B$4:$H$767,7))</f>
        <v>ONT</v>
      </c>
      <c r="F2295" s="66" t="str">
        <f>IF(ISBLANK(LeaveTracker[[#This Row],[Employee Name]]),"-----",VLOOKUP(LeaveTracker[[#This Row],[Employee Name]],'List of Employees'!$B$4:$H$767,6))</f>
        <v>PERMANENT</v>
      </c>
      <c r="G2295" s="24" t="s">
        <v>1190</v>
      </c>
      <c r="H2295" s="24" t="s">
        <v>1190</v>
      </c>
      <c r="I2295" s="19" t="s">
        <v>297</v>
      </c>
      <c r="J2295" s="42" t="s">
        <v>1001</v>
      </c>
      <c r="K2295" s="50" t="str">
        <f ca="1">LeaveTracker[[#This Row],[Days]]&amp;" "&amp;LeaveTracker[[#This Row],[Type of Leave]]</f>
        <v>0 OTHER</v>
      </c>
      <c r="L2295" s="23">
        <f ca="1">NETWORKDAYS(LeaveTracker[[#This Row],[Start Date]],LeaveTracker[[#This Row],[End Date]],lstHolidays)</f>
        <v>0</v>
      </c>
      <c r="M2295" s="27"/>
    </row>
    <row r="2296" spans="1:13" ht="30" customHeight="1" x14ac:dyDescent="0.3">
      <c r="A2296" s="27" t="s">
        <v>1163</v>
      </c>
      <c r="B2296" s="31">
        <v>44767</v>
      </c>
      <c r="C2296" s="31">
        <v>44743</v>
      </c>
      <c r="D2296" s="19" t="s">
        <v>1186</v>
      </c>
      <c r="E2296" s="66" t="str">
        <f>IF(ISBLANK(LeaveTracker[[#This Row],[Employee Name]]),"-----",VLOOKUP(LeaveTracker[[#This Row],[Employee Name]],'List of Employees'!$B$4:$H$767,7))</f>
        <v>ONT</v>
      </c>
      <c r="F2296" s="66" t="str">
        <f>IF(ISBLANK(LeaveTracker[[#This Row],[Employee Name]]),"-----",VLOOKUP(LeaveTracker[[#This Row],[Employee Name]],'List of Employees'!$B$4:$H$767,6))</f>
        <v>PERMANENT</v>
      </c>
      <c r="G2296" s="24" t="s">
        <v>1144</v>
      </c>
      <c r="H2296" s="24" t="s">
        <v>1191</v>
      </c>
      <c r="I2296" s="19" t="s">
        <v>297</v>
      </c>
      <c r="J2296" s="42" t="s">
        <v>1001</v>
      </c>
      <c r="K2296" s="50" t="str">
        <f ca="1">LeaveTracker[[#This Row],[Days]]&amp;" "&amp;LeaveTracker[[#This Row],[Type of Leave]]</f>
        <v>4 OTHER</v>
      </c>
      <c r="L2296" s="23">
        <f ca="1">NETWORKDAYS(LeaveTracker[[#This Row],[Start Date]],LeaveTracker[[#This Row],[End Date]],lstHolidays)</f>
        <v>4</v>
      </c>
      <c r="M2296" s="27"/>
    </row>
    <row r="2297" spans="1:13" ht="30" customHeight="1" x14ac:dyDescent="0.3">
      <c r="A2297" s="27" t="s">
        <v>1164</v>
      </c>
      <c r="B2297" s="31">
        <v>44767</v>
      </c>
      <c r="C2297" s="31">
        <v>44728</v>
      </c>
      <c r="D2297" s="19" t="s">
        <v>205</v>
      </c>
      <c r="E2297" s="66" t="str">
        <f>IF(ISBLANK(LeaveTracker[[#This Row],[Employee Name]]),"-----",VLOOKUP(LeaveTracker[[#This Row],[Employee Name]],'List of Employees'!$B$4:$H$767,7))</f>
        <v>ONT</v>
      </c>
      <c r="F2297" s="66" t="str">
        <f>IF(ISBLANK(LeaveTracker[[#This Row],[Employee Name]]),"-----",VLOOKUP(LeaveTracker[[#This Row],[Employee Name]],'List of Employees'!$B$4:$H$767,6))</f>
        <v>PERMANENT</v>
      </c>
      <c r="G2297" s="24" t="s">
        <v>1122</v>
      </c>
      <c r="H2297" s="24" t="s">
        <v>1149</v>
      </c>
      <c r="I2297" s="19" t="s">
        <v>82</v>
      </c>
      <c r="J2297" s="42" t="s">
        <v>1146</v>
      </c>
      <c r="K2297" s="50" t="str">
        <f ca="1">LeaveTracker[[#This Row],[Days]]&amp;" "&amp;LeaveTracker[[#This Row],[Type of Leave]]</f>
        <v>3 VL</v>
      </c>
      <c r="L2297" s="23">
        <f ca="1">NETWORKDAYS(LeaveTracker[[#This Row],[Start Date]],LeaveTracker[[#This Row],[End Date]],lstHolidays)</f>
        <v>3</v>
      </c>
      <c r="M2297" s="27"/>
    </row>
    <row r="2298" spans="1:13" ht="30" customHeight="1" x14ac:dyDescent="0.3">
      <c r="A2298" s="27" t="s">
        <v>1165</v>
      </c>
      <c r="B2298" s="31">
        <v>44767</v>
      </c>
      <c r="C2298" s="31">
        <v>44742</v>
      </c>
      <c r="D2298" s="19" t="s">
        <v>439</v>
      </c>
      <c r="E2298" s="66" t="str">
        <f>IF(ISBLANK(LeaveTracker[[#This Row],[Employee Name]]),"-----",VLOOKUP(LeaveTracker[[#This Row],[Employee Name]],'List of Employees'!$B$4:$H$767,7))</f>
        <v>ACCOUNTING</v>
      </c>
      <c r="F2298" s="66" t="str">
        <f>IF(ISBLANK(LeaveTracker[[#This Row],[Employee Name]]),"-----",VLOOKUP(LeaveTracker[[#This Row],[Employee Name]],'List of Employees'!$B$4:$H$767,6))</f>
        <v>PERMANENT</v>
      </c>
      <c r="G2298" s="24" t="s">
        <v>1150</v>
      </c>
      <c r="H2298" s="24" t="s">
        <v>1150</v>
      </c>
      <c r="I2298" s="19" t="s">
        <v>81</v>
      </c>
      <c r="J2298" s="42" t="s">
        <v>1146</v>
      </c>
      <c r="K2298" s="50" t="str">
        <f ca="1">LeaveTracker[[#This Row],[Days]]&amp;" "&amp;LeaveTracker[[#This Row],[Type of Leave]]</f>
        <v>1 SL</v>
      </c>
      <c r="L2298" s="23">
        <f ca="1">NETWORKDAYS(LeaveTracker[[#This Row],[Start Date]],LeaveTracker[[#This Row],[End Date]],lstHolidays)</f>
        <v>1</v>
      </c>
      <c r="M2298" s="27"/>
    </row>
    <row r="2299" spans="1:13" ht="30" customHeight="1" x14ac:dyDescent="0.3">
      <c r="A2299" s="27" t="s">
        <v>1166</v>
      </c>
      <c r="B2299" s="31">
        <v>44767</v>
      </c>
      <c r="C2299" s="31">
        <v>44743</v>
      </c>
      <c r="D2299" s="19" t="s">
        <v>773</v>
      </c>
      <c r="E2299" s="66" t="str">
        <f>IF(ISBLANK(LeaveTracker[[#This Row],[Employee Name]]),"-----",VLOOKUP(LeaveTracker[[#This Row],[Employee Name]],'List of Employees'!$B$4:$H$767,7))</f>
        <v>GSO</v>
      </c>
      <c r="F2299" s="66" t="str">
        <f>IF(ISBLANK(LeaveTracker[[#This Row],[Employee Name]]),"-----",VLOOKUP(LeaveTracker[[#This Row],[Employee Name]],'List of Employees'!$B$4:$H$767,6))</f>
        <v>PERMANENT</v>
      </c>
      <c r="G2299" s="24" t="s">
        <v>1116</v>
      </c>
      <c r="H2299" s="24" t="s">
        <v>1116</v>
      </c>
      <c r="I2299" s="19" t="s">
        <v>81</v>
      </c>
      <c r="J2299" s="42" t="s">
        <v>1146</v>
      </c>
      <c r="K2299" s="50" t="str">
        <f ca="1">LeaveTracker[[#This Row],[Days]]&amp;" "&amp;LeaveTracker[[#This Row],[Type of Leave]]</f>
        <v>1 SL</v>
      </c>
      <c r="L2299" s="23">
        <f ca="1">NETWORKDAYS(LeaveTracker[[#This Row],[Start Date]],LeaveTracker[[#This Row],[End Date]],lstHolidays)</f>
        <v>1</v>
      </c>
      <c r="M2299" s="27"/>
    </row>
    <row r="2300" spans="1:13" ht="30" customHeight="1" x14ac:dyDescent="0.3">
      <c r="A2300" s="27" t="s">
        <v>1167</v>
      </c>
      <c r="B2300" s="31">
        <v>44767</v>
      </c>
      <c r="C2300" s="31">
        <v>44732</v>
      </c>
      <c r="D2300" s="19" t="s">
        <v>871</v>
      </c>
      <c r="E2300" s="66" t="str">
        <f>IF(ISBLANK(LeaveTracker[[#This Row],[Employee Name]]),"-----",VLOOKUP(LeaveTracker[[#This Row],[Employee Name]],'List of Employees'!$B$4:$H$767,7))</f>
        <v>DA</v>
      </c>
      <c r="F2300" s="66" t="str">
        <f>IF(ISBLANK(LeaveTracker[[#This Row],[Employee Name]]),"-----",VLOOKUP(LeaveTracker[[#This Row],[Employee Name]],'List of Employees'!$B$4:$H$767,6))</f>
        <v>CASUAL</v>
      </c>
      <c r="G2300" s="24" t="s">
        <v>1139</v>
      </c>
      <c r="H2300" s="24" t="s">
        <v>1139</v>
      </c>
      <c r="I2300" s="19" t="s">
        <v>81</v>
      </c>
      <c r="J2300" s="42" t="s">
        <v>1146</v>
      </c>
      <c r="K2300" s="50" t="str">
        <f ca="1">LeaveTracker[[#This Row],[Days]]&amp;" "&amp;LeaveTracker[[#This Row],[Type of Leave]]</f>
        <v>1 SL</v>
      </c>
      <c r="L2300" s="23">
        <f ca="1">NETWORKDAYS(LeaveTracker[[#This Row],[Start Date]],LeaveTracker[[#This Row],[End Date]],lstHolidays)</f>
        <v>1</v>
      </c>
      <c r="M2300" s="27"/>
    </row>
    <row r="2301" spans="1:13" ht="30" customHeight="1" x14ac:dyDescent="0.3">
      <c r="A2301" s="27" t="s">
        <v>1168</v>
      </c>
      <c r="B2301" s="31">
        <v>44767</v>
      </c>
      <c r="C2301" s="31">
        <v>44718</v>
      </c>
      <c r="D2301" s="19" t="s">
        <v>414</v>
      </c>
      <c r="E2301" s="66" t="str">
        <f>IF(ISBLANK(LeaveTracker[[#This Row],[Employee Name]]),"-----",VLOOKUP(LeaveTracker[[#This Row],[Employee Name]],'List of Employees'!$B$4:$H$767,7))</f>
        <v>CTO</v>
      </c>
      <c r="F2301" s="66" t="str">
        <f>IF(ISBLANK(LeaveTracker[[#This Row],[Employee Name]]),"-----",VLOOKUP(LeaveTracker[[#This Row],[Employee Name]],'List of Employees'!$B$4:$H$767,6))</f>
        <v>PERMANENT</v>
      </c>
      <c r="G2301" s="24" t="s">
        <v>1113</v>
      </c>
      <c r="H2301" s="24" t="s">
        <v>1132</v>
      </c>
      <c r="I2301" s="19" t="s">
        <v>297</v>
      </c>
      <c r="J2301" s="42" t="s">
        <v>105</v>
      </c>
      <c r="K2301" s="50" t="str">
        <f ca="1">LeaveTracker[[#This Row],[Days]]&amp;" "&amp;LeaveTracker[[#This Row],[Type of Leave]]</f>
        <v>2 OTHER</v>
      </c>
      <c r="L2301" s="23">
        <f ca="1">NETWORKDAYS(LeaveTracker[[#This Row],[Start Date]],LeaveTracker[[#This Row],[End Date]],lstHolidays)</f>
        <v>2</v>
      </c>
      <c r="M2301" s="27"/>
    </row>
    <row r="2302" spans="1:13" ht="30" customHeight="1" x14ac:dyDescent="0.3">
      <c r="A2302" s="27" t="s">
        <v>1169</v>
      </c>
      <c r="B2302" s="31">
        <v>44767</v>
      </c>
      <c r="C2302" s="31">
        <v>44736</v>
      </c>
      <c r="D2302" s="19" t="s">
        <v>1187</v>
      </c>
      <c r="E2302" s="66" t="str">
        <f>IF(ISBLANK(LeaveTracker[[#This Row],[Employee Name]]),"-----",VLOOKUP(LeaveTracker[[#This Row],[Employee Name]],'List of Employees'!$B$4:$H$767,7))</f>
        <v>BUDGET</v>
      </c>
      <c r="F2302" s="66" t="str">
        <f>IF(ISBLANK(LeaveTracker[[#This Row],[Employee Name]]),"-----",VLOOKUP(LeaveTracker[[#This Row],[Employee Name]],'List of Employees'!$B$4:$H$767,6))</f>
        <v>PERMANENT</v>
      </c>
      <c r="G2302" s="24" t="s">
        <v>1116</v>
      </c>
      <c r="H2302" s="24" t="s">
        <v>1116</v>
      </c>
      <c r="I2302" s="19" t="s">
        <v>82</v>
      </c>
      <c r="J2302" s="42" t="s">
        <v>1146</v>
      </c>
      <c r="K2302" s="50" t="str">
        <f ca="1">LeaveTracker[[#This Row],[Days]]&amp;" "&amp;LeaveTracker[[#This Row],[Type of Leave]]</f>
        <v>1 VL</v>
      </c>
      <c r="L2302" s="23">
        <f ca="1">NETWORKDAYS(LeaveTracker[[#This Row],[Start Date]],LeaveTracker[[#This Row],[End Date]],lstHolidays)</f>
        <v>1</v>
      </c>
      <c r="M2302" s="27"/>
    </row>
    <row r="2303" spans="1:13" ht="30" customHeight="1" x14ac:dyDescent="0.3">
      <c r="A2303" s="27" t="s">
        <v>1170</v>
      </c>
      <c r="B2303" s="31">
        <v>44767</v>
      </c>
      <c r="C2303" s="31">
        <v>44732</v>
      </c>
      <c r="D2303" s="19" t="s">
        <v>121</v>
      </c>
      <c r="E2303" s="66" t="str">
        <f>IF(ISBLANK(LeaveTracker[[#This Row],[Employee Name]]),"-----",VLOOKUP(LeaveTracker[[#This Row],[Employee Name]],'List of Employees'!$B$4:$H$767,7))</f>
        <v>CHARACTER OFFICE</v>
      </c>
      <c r="F2303" s="66" t="str">
        <f>IF(ISBLANK(LeaveTracker[[#This Row],[Employee Name]]),"-----",VLOOKUP(LeaveTracker[[#This Row],[Employee Name]],'List of Employees'!$B$4:$H$767,6))</f>
        <v>PERMANENT</v>
      </c>
      <c r="G2303" s="24" t="s">
        <v>1108</v>
      </c>
      <c r="H2303" s="24" t="s">
        <v>1108</v>
      </c>
      <c r="I2303" s="19" t="s">
        <v>81</v>
      </c>
      <c r="J2303" s="42" t="s">
        <v>1146</v>
      </c>
      <c r="K2303" s="50" t="str">
        <f ca="1">LeaveTracker[[#This Row],[Days]]&amp;" "&amp;LeaveTracker[[#This Row],[Type of Leave]]</f>
        <v>1 SL</v>
      </c>
      <c r="L2303" s="23">
        <f ca="1">NETWORKDAYS(LeaveTracker[[#This Row],[Start Date]],LeaveTracker[[#This Row],[End Date]],lstHolidays)</f>
        <v>1</v>
      </c>
      <c r="M2303" s="27"/>
    </row>
    <row r="2304" spans="1:13" ht="30" customHeight="1" x14ac:dyDescent="0.3">
      <c r="A2304" s="27" t="s">
        <v>1171</v>
      </c>
      <c r="B2304" s="31">
        <v>44767</v>
      </c>
      <c r="C2304" s="31">
        <v>44732</v>
      </c>
      <c r="D2304" s="19" t="s">
        <v>772</v>
      </c>
      <c r="E2304" s="66">
        <f>IF(ISBLANK(LeaveTracker[[#This Row],[Employee Name]]),"-----",VLOOKUP(LeaveTracker[[#This Row],[Employee Name]],'List of Employees'!$B$4:$H$767,7))</f>
        <v>0</v>
      </c>
      <c r="F2304" s="66" t="str">
        <f>IF(ISBLANK(LeaveTracker[[#This Row],[Employee Name]]),"-----",VLOOKUP(LeaveTracker[[#This Row],[Employee Name]],'List of Employees'!$B$4:$H$767,6))</f>
        <v>JOBCON</v>
      </c>
      <c r="G2304" s="24" t="s">
        <v>1138</v>
      </c>
      <c r="H2304" s="24" t="s">
        <v>1138</v>
      </c>
      <c r="I2304" s="19" t="s">
        <v>297</v>
      </c>
      <c r="J2304" s="42" t="s">
        <v>105</v>
      </c>
      <c r="K2304" s="50" t="str">
        <f ca="1">LeaveTracker[[#This Row],[Days]]&amp;" "&amp;LeaveTracker[[#This Row],[Type of Leave]]</f>
        <v>1 OTHER</v>
      </c>
      <c r="L2304" s="23">
        <f ca="1">NETWORKDAYS(LeaveTracker[[#This Row],[Start Date]],LeaveTracker[[#This Row],[End Date]],lstHolidays)</f>
        <v>1</v>
      </c>
      <c r="M2304" s="27"/>
    </row>
    <row r="2305" spans="1:13" ht="30" customHeight="1" x14ac:dyDescent="0.3">
      <c r="A2305" s="27" t="s">
        <v>1172</v>
      </c>
      <c r="B2305" s="31">
        <v>44767</v>
      </c>
      <c r="C2305" s="31">
        <v>44735</v>
      </c>
      <c r="D2305" s="19" t="s">
        <v>590</v>
      </c>
      <c r="E2305" s="66" t="str">
        <f>IF(ISBLANK(LeaveTracker[[#This Row],[Employee Name]]),"-----",VLOOKUP(LeaveTracker[[#This Row],[Employee Name]],'List of Employees'!$B$4:$H$767,7))</f>
        <v>MAHOGANY MARKET</v>
      </c>
      <c r="F2305" s="66" t="str">
        <f>IF(ISBLANK(LeaveTracker[[#This Row],[Employee Name]]),"-----",VLOOKUP(LeaveTracker[[#This Row],[Employee Name]],'List of Employees'!$B$4:$H$767,6))</f>
        <v>PERMANENT</v>
      </c>
      <c r="G2305" s="24" t="s">
        <v>1121</v>
      </c>
      <c r="H2305" s="24" t="s">
        <v>1121</v>
      </c>
      <c r="I2305" s="19" t="s">
        <v>81</v>
      </c>
      <c r="J2305" s="42" t="s">
        <v>1146</v>
      </c>
      <c r="K2305" s="50" t="str">
        <f ca="1">LeaveTracker[[#This Row],[Days]]&amp;" "&amp;LeaveTracker[[#This Row],[Type of Leave]]</f>
        <v>1 SL</v>
      </c>
      <c r="L2305" s="23">
        <f ca="1">NETWORKDAYS(LeaveTracker[[#This Row],[Start Date]],LeaveTracker[[#This Row],[End Date]],lstHolidays)</f>
        <v>1</v>
      </c>
      <c r="M2305" s="27"/>
    </row>
    <row r="2306" spans="1:13" ht="30" customHeight="1" x14ac:dyDescent="0.3">
      <c r="A2306" s="27" t="s">
        <v>1173</v>
      </c>
      <c r="B2306" s="31">
        <v>44767</v>
      </c>
      <c r="C2306" s="31">
        <v>44735</v>
      </c>
      <c r="D2306" s="19" t="s">
        <v>611</v>
      </c>
      <c r="E2306" s="66" t="str">
        <f>IF(ISBLANK(LeaveTracker[[#This Row],[Employee Name]]),"-----",VLOOKUP(LeaveTracker[[#This Row],[Employee Name]],'List of Employees'!$B$4:$H$767,7))</f>
        <v>CBO</v>
      </c>
      <c r="F2306" s="66" t="str">
        <f>IF(ISBLANK(LeaveTracker[[#This Row],[Employee Name]]),"-----",VLOOKUP(LeaveTracker[[#This Row],[Employee Name]],'List of Employees'!$B$4:$H$767,6))</f>
        <v>PERMANENT</v>
      </c>
      <c r="G2306" s="24" t="s">
        <v>1138</v>
      </c>
      <c r="H2306" s="24" t="s">
        <v>1138</v>
      </c>
      <c r="I2306" s="19" t="s">
        <v>82</v>
      </c>
      <c r="J2306" s="42" t="s">
        <v>1146</v>
      </c>
      <c r="K2306" s="50" t="str">
        <f ca="1">LeaveTracker[[#This Row],[Days]]&amp;" "&amp;LeaveTracker[[#This Row],[Type of Leave]]</f>
        <v>1 VL</v>
      </c>
      <c r="L2306" s="23">
        <f ca="1">NETWORKDAYS(LeaveTracker[[#This Row],[Start Date]],LeaveTracker[[#This Row],[End Date]],lstHolidays)</f>
        <v>1</v>
      </c>
      <c r="M2306" s="27"/>
    </row>
    <row r="2307" spans="1:13" ht="30" customHeight="1" x14ac:dyDescent="0.3">
      <c r="A2307" s="27" t="s">
        <v>1174</v>
      </c>
      <c r="B2307" s="31">
        <v>44767</v>
      </c>
      <c r="C2307" s="31">
        <v>44739</v>
      </c>
      <c r="D2307" s="19" t="s">
        <v>558</v>
      </c>
      <c r="E2307" s="66" t="str">
        <f>IF(ISBLANK(LeaveTracker[[#This Row],[Employee Name]]),"-----",VLOOKUP(LeaveTracker[[#This Row],[Employee Name]],'List of Employees'!$B$4:$H$767,7))</f>
        <v>CENRO</v>
      </c>
      <c r="F2307" s="66" t="str">
        <f>IF(ISBLANK(LeaveTracker[[#This Row],[Employee Name]]),"-----",VLOOKUP(LeaveTracker[[#This Row],[Employee Name]],'List of Employees'!$B$4:$H$767,6))</f>
        <v>PERMANENT</v>
      </c>
      <c r="G2307" s="24" t="s">
        <v>1136</v>
      </c>
      <c r="H2307" s="24" t="s">
        <v>1136</v>
      </c>
      <c r="I2307" s="19" t="s">
        <v>81</v>
      </c>
      <c r="J2307" s="42" t="s">
        <v>1146</v>
      </c>
      <c r="K2307" s="50" t="str">
        <f ca="1">LeaveTracker[[#This Row],[Days]]&amp;" "&amp;LeaveTracker[[#This Row],[Type of Leave]]</f>
        <v>1 SL</v>
      </c>
      <c r="L2307" s="23">
        <f ca="1">NETWORKDAYS(LeaveTracker[[#This Row],[Start Date]],LeaveTracker[[#This Row],[End Date]],lstHolidays)</f>
        <v>1</v>
      </c>
      <c r="M2307" s="27"/>
    </row>
    <row r="2308" spans="1:13" ht="30" customHeight="1" x14ac:dyDescent="0.3">
      <c r="A2308" s="27" t="s">
        <v>1175</v>
      </c>
      <c r="B2308" s="31">
        <v>44767</v>
      </c>
      <c r="C2308" s="31">
        <v>44740</v>
      </c>
      <c r="D2308" s="19" t="s">
        <v>563</v>
      </c>
      <c r="E2308" s="66" t="str">
        <f>IF(ISBLANK(LeaveTracker[[#This Row],[Employee Name]]),"-----",VLOOKUP(LeaveTracker[[#This Row],[Employee Name]],'List of Employees'!$B$4:$H$767,7))</f>
        <v>CENRO</v>
      </c>
      <c r="F2308" s="66" t="str">
        <f>IF(ISBLANK(LeaveTracker[[#This Row],[Employee Name]]),"-----",VLOOKUP(LeaveTracker[[#This Row],[Employee Name]],'List of Employees'!$B$4:$H$767,6))</f>
        <v>PERMANENT</v>
      </c>
      <c r="G2308" s="24" t="s">
        <v>1136</v>
      </c>
      <c r="H2308" s="24" t="s">
        <v>1136</v>
      </c>
      <c r="I2308" s="19" t="s">
        <v>81</v>
      </c>
      <c r="J2308" s="42" t="s">
        <v>1146</v>
      </c>
      <c r="K2308" s="50" t="str">
        <f ca="1">LeaveTracker[[#This Row],[Days]]&amp;" "&amp;LeaveTracker[[#This Row],[Type of Leave]]</f>
        <v>1 SL</v>
      </c>
      <c r="L2308" s="23">
        <f ca="1">NETWORKDAYS(LeaveTracker[[#This Row],[Start Date]],LeaveTracker[[#This Row],[End Date]],lstHolidays)</f>
        <v>1</v>
      </c>
      <c r="M2308" s="27"/>
    </row>
    <row r="2309" spans="1:13" ht="30" customHeight="1" x14ac:dyDescent="0.3">
      <c r="A2309" s="27" t="s">
        <v>1176</v>
      </c>
      <c r="B2309" s="31">
        <v>44767</v>
      </c>
      <c r="C2309" s="31">
        <v>44742</v>
      </c>
      <c r="D2309" s="19" t="s">
        <v>834</v>
      </c>
      <c r="E2309" s="66" t="str">
        <f>IF(ISBLANK(LeaveTracker[[#This Row],[Employee Name]]),"-----",VLOOKUP(LeaveTracker[[#This Row],[Employee Name]],'List of Employees'!$B$4:$H$767,7))</f>
        <v>CTO</v>
      </c>
      <c r="F2309" s="66" t="str">
        <f>IF(ISBLANK(LeaveTracker[[#This Row],[Employee Name]]),"-----",VLOOKUP(LeaveTracker[[#This Row],[Employee Name]],'List of Employees'!$B$4:$H$767,6))</f>
        <v>PERMANENT</v>
      </c>
      <c r="G2309" s="24" t="s">
        <v>1119</v>
      </c>
      <c r="H2309" s="24" t="s">
        <v>1119</v>
      </c>
      <c r="I2309" s="19" t="s">
        <v>82</v>
      </c>
      <c r="J2309" s="42" t="s">
        <v>1146</v>
      </c>
      <c r="K2309" s="50" t="str">
        <f ca="1">LeaveTracker[[#This Row],[Days]]&amp;" "&amp;LeaveTracker[[#This Row],[Type of Leave]]</f>
        <v>1 VL</v>
      </c>
      <c r="L2309" s="23">
        <f ca="1">NETWORKDAYS(LeaveTracker[[#This Row],[Start Date]],LeaveTracker[[#This Row],[End Date]],lstHolidays)</f>
        <v>1</v>
      </c>
      <c r="M2309" s="27"/>
    </row>
    <row r="2310" spans="1:13" ht="30" customHeight="1" x14ac:dyDescent="0.3">
      <c r="A2310" s="27" t="s">
        <v>1176</v>
      </c>
      <c r="B2310" s="31">
        <v>44767</v>
      </c>
      <c r="C2310" s="31">
        <v>44742</v>
      </c>
      <c r="D2310" s="19" t="s">
        <v>834</v>
      </c>
      <c r="E2310" s="66" t="str">
        <f>IF(ISBLANK(LeaveTracker[[#This Row],[Employee Name]]),"-----",VLOOKUP(LeaveTracker[[#This Row],[Employee Name]],'List of Employees'!$B$4:$H$767,7))</f>
        <v>CTO</v>
      </c>
      <c r="F2310" s="66" t="str">
        <f>IF(ISBLANK(LeaveTracker[[#This Row],[Employee Name]]),"-----",VLOOKUP(LeaveTracker[[#This Row],[Employee Name]],'List of Employees'!$B$4:$H$767,6))</f>
        <v>PERMANENT</v>
      </c>
      <c r="G2310" s="24" t="s">
        <v>1149</v>
      </c>
      <c r="H2310" s="24" t="s">
        <v>1149</v>
      </c>
      <c r="I2310" s="19" t="s">
        <v>82</v>
      </c>
      <c r="J2310" s="42" t="s">
        <v>1146</v>
      </c>
      <c r="K2310" s="50" t="str">
        <f ca="1">LeaveTracker[[#This Row],[Days]]&amp;" "&amp;LeaveTracker[[#This Row],[Type of Leave]]</f>
        <v>1 VL</v>
      </c>
      <c r="L2310" s="23">
        <f ca="1">NETWORKDAYS(LeaveTracker[[#This Row],[Start Date]],LeaveTracker[[#This Row],[End Date]],lstHolidays)</f>
        <v>1</v>
      </c>
      <c r="M2310" s="27"/>
    </row>
    <row r="2311" spans="1:13" ht="30" customHeight="1" x14ac:dyDescent="0.3">
      <c r="A2311" s="27" t="s">
        <v>1177</v>
      </c>
      <c r="B2311" s="31">
        <v>44767</v>
      </c>
      <c r="C2311" s="31">
        <v>44741</v>
      </c>
      <c r="D2311" s="19" t="s">
        <v>590</v>
      </c>
      <c r="E2311" s="66" t="str">
        <f>IF(ISBLANK(LeaveTracker[[#This Row],[Employee Name]]),"-----",VLOOKUP(LeaveTracker[[#This Row],[Employee Name]],'List of Employees'!$B$4:$H$767,7))</f>
        <v>MAHOGANY MARKET</v>
      </c>
      <c r="F2311" s="66" t="str">
        <f>IF(ISBLANK(LeaveTracker[[#This Row],[Employee Name]]),"-----",VLOOKUP(LeaveTracker[[#This Row],[Employee Name]],'List of Employees'!$B$4:$H$767,6))</f>
        <v>PERMANENT</v>
      </c>
      <c r="G2311" s="24" t="s">
        <v>1116</v>
      </c>
      <c r="H2311" s="24" t="s">
        <v>1116</v>
      </c>
      <c r="I2311" s="19" t="s">
        <v>297</v>
      </c>
      <c r="J2311" s="42" t="s">
        <v>752</v>
      </c>
      <c r="K2311" s="50" t="str">
        <f ca="1">LeaveTracker[[#This Row],[Days]]&amp;" "&amp;LeaveTracker[[#This Row],[Type of Leave]]</f>
        <v>1 OTHER</v>
      </c>
      <c r="L2311" s="23">
        <f ca="1">NETWORKDAYS(LeaveTracker[[#This Row],[Start Date]],LeaveTracker[[#This Row],[End Date]],lstHolidays)</f>
        <v>1</v>
      </c>
      <c r="M2311" s="27"/>
    </row>
    <row r="2312" spans="1:13" ht="30" customHeight="1" x14ac:dyDescent="0.3">
      <c r="A2312" s="27" t="s">
        <v>1178</v>
      </c>
      <c r="B2312" s="31">
        <v>44767</v>
      </c>
      <c r="C2312" s="31">
        <v>44727</v>
      </c>
      <c r="D2312" s="19" t="s">
        <v>875</v>
      </c>
      <c r="E2312" s="66" t="str">
        <f>IF(ISBLANK(LeaveTracker[[#This Row],[Employee Name]]),"-----",VLOOKUP(LeaveTracker[[#This Row],[Employee Name]],'List of Employees'!$B$4:$H$767,7))</f>
        <v>GSO</v>
      </c>
      <c r="F2312" s="66" t="str">
        <f>IF(ISBLANK(LeaveTracker[[#This Row],[Employee Name]]),"-----",VLOOKUP(LeaveTracker[[#This Row],[Employee Name]],'List of Employees'!$B$4:$H$767,6))</f>
        <v>PERMANENT</v>
      </c>
      <c r="G2312" s="24" t="s">
        <v>1114</v>
      </c>
      <c r="H2312" s="24" t="s">
        <v>1114</v>
      </c>
      <c r="I2312" s="19" t="s">
        <v>82</v>
      </c>
      <c r="J2312" s="42" t="s">
        <v>1146</v>
      </c>
      <c r="K2312" s="50" t="str">
        <f ca="1">LeaveTracker[[#This Row],[Days]]&amp;" "&amp;LeaveTracker[[#This Row],[Type of Leave]]</f>
        <v>1 VL</v>
      </c>
      <c r="L2312" s="23">
        <f ca="1">NETWORKDAYS(LeaveTracker[[#This Row],[Start Date]],LeaveTracker[[#This Row],[End Date]],lstHolidays)</f>
        <v>1</v>
      </c>
      <c r="M2312" s="27"/>
    </row>
    <row r="2313" spans="1:13" ht="30" customHeight="1" x14ac:dyDescent="0.3">
      <c r="A2313" s="27" t="s">
        <v>1179</v>
      </c>
      <c r="B2313" s="31">
        <v>44767</v>
      </c>
      <c r="C2313" s="31">
        <v>44741</v>
      </c>
      <c r="D2313" s="19" t="s">
        <v>1188</v>
      </c>
      <c r="E2313" s="66" t="str">
        <f>IF(ISBLANK(LeaveTracker[[#This Row],[Employee Name]]),"-----",VLOOKUP(LeaveTracker[[#This Row],[Employee Name]],'List of Employees'!$B$4:$H$767,7))</f>
        <v>ACCOUNTING</v>
      </c>
      <c r="F2313" s="66" t="str">
        <f>IF(ISBLANK(LeaveTracker[[#This Row],[Employee Name]]),"-----",VLOOKUP(LeaveTracker[[#This Row],[Employee Name]],'List of Employees'!$B$4:$H$767,6))</f>
        <v>PERMANENT</v>
      </c>
      <c r="G2313" s="24" t="s">
        <v>1144</v>
      </c>
      <c r="H2313" s="24" t="s">
        <v>1144</v>
      </c>
      <c r="I2313" s="19" t="s">
        <v>82</v>
      </c>
      <c r="J2313" s="42" t="s">
        <v>1146</v>
      </c>
      <c r="K2313" s="50" t="str">
        <f ca="1">LeaveTracker[[#This Row],[Days]]&amp;" "&amp;LeaveTracker[[#This Row],[Type of Leave]]</f>
        <v>1 VL</v>
      </c>
      <c r="L2313" s="23">
        <f ca="1">NETWORKDAYS(LeaveTracker[[#This Row],[Start Date]],LeaveTracker[[#This Row],[End Date]],lstHolidays)</f>
        <v>1</v>
      </c>
      <c r="M2313" s="27"/>
    </row>
    <row r="2314" spans="1:13" ht="30" customHeight="1" x14ac:dyDescent="0.3">
      <c r="A2314" s="27" t="s">
        <v>1180</v>
      </c>
      <c r="B2314" s="31">
        <v>44767</v>
      </c>
      <c r="C2314" s="31">
        <v>44740</v>
      </c>
      <c r="D2314" s="19" t="s">
        <v>806</v>
      </c>
      <c r="E2314" s="66" t="str">
        <f>IF(ISBLANK(LeaveTracker[[#This Row],[Employee Name]]),"-----",VLOOKUP(LeaveTracker[[#This Row],[Employee Name]],'List of Employees'!$B$4:$H$767,7))</f>
        <v>CHO</v>
      </c>
      <c r="F2314" s="66" t="str">
        <f>IF(ISBLANK(LeaveTracker[[#This Row],[Employee Name]]),"-----",VLOOKUP(LeaveTracker[[#This Row],[Employee Name]],'List of Employees'!$B$4:$H$767,6))</f>
        <v>PERMANENT</v>
      </c>
      <c r="G2314" s="24" t="s">
        <v>1136</v>
      </c>
      <c r="H2314" s="24" t="s">
        <v>1136</v>
      </c>
      <c r="I2314" s="19" t="s">
        <v>81</v>
      </c>
      <c r="J2314" s="42" t="s">
        <v>1146</v>
      </c>
      <c r="K2314" s="50" t="str">
        <f ca="1">LeaveTracker[[#This Row],[Days]]&amp;" "&amp;LeaveTracker[[#This Row],[Type of Leave]]</f>
        <v>1 SL</v>
      </c>
      <c r="L2314" s="23">
        <f ca="1">NETWORKDAYS(LeaveTracker[[#This Row],[Start Date]],LeaveTracker[[#This Row],[End Date]],lstHolidays)</f>
        <v>1</v>
      </c>
      <c r="M2314" s="27"/>
    </row>
    <row r="2315" spans="1:13" ht="30" customHeight="1" x14ac:dyDescent="0.3">
      <c r="A2315" s="27" t="s">
        <v>1181</v>
      </c>
      <c r="B2315" s="31">
        <v>44767</v>
      </c>
      <c r="C2315" s="31">
        <v>44740</v>
      </c>
      <c r="D2315" s="19" t="s">
        <v>806</v>
      </c>
      <c r="E2315" s="66" t="str">
        <f>IF(ISBLANK(LeaveTracker[[#This Row],[Employee Name]]),"-----",VLOOKUP(LeaveTracker[[#This Row],[Employee Name]],'List of Employees'!$B$4:$H$767,7))</f>
        <v>CHO</v>
      </c>
      <c r="F2315" s="66" t="str">
        <f>IF(ISBLANK(LeaveTracker[[#This Row],[Employee Name]]),"-----",VLOOKUP(LeaveTracker[[#This Row],[Employee Name]],'List of Employees'!$B$4:$H$767,6))</f>
        <v>PERMANENT</v>
      </c>
      <c r="G2315" s="24" t="s">
        <v>1118</v>
      </c>
      <c r="H2315" s="24" t="s">
        <v>1122</v>
      </c>
      <c r="I2315" s="19" t="s">
        <v>82</v>
      </c>
      <c r="J2315" s="42" t="s">
        <v>1146</v>
      </c>
      <c r="K2315" s="50" t="str">
        <f ca="1">LeaveTracker[[#This Row],[Days]]&amp;" "&amp;LeaveTracker[[#This Row],[Type of Leave]]</f>
        <v>2 VL</v>
      </c>
      <c r="L2315" s="23">
        <f ca="1">NETWORKDAYS(LeaveTracker[[#This Row],[Start Date]],LeaveTracker[[#This Row],[End Date]],lstHolidays)</f>
        <v>2</v>
      </c>
      <c r="M2315" s="27"/>
    </row>
    <row r="2316" spans="1:13" ht="30" customHeight="1" x14ac:dyDescent="0.3">
      <c r="A2316" s="27" t="s">
        <v>1182</v>
      </c>
      <c r="B2316" s="31">
        <v>44767</v>
      </c>
      <c r="C2316" s="31">
        <v>44741</v>
      </c>
      <c r="D2316" s="19" t="s">
        <v>826</v>
      </c>
      <c r="E2316" s="66" t="str">
        <f>IF(ISBLANK(LeaveTracker[[#This Row],[Employee Name]]),"-----",VLOOKUP(LeaveTracker[[#This Row],[Employee Name]],'List of Employees'!$B$4:$H$767,7))</f>
        <v>CHO</v>
      </c>
      <c r="F2316" s="66" t="str">
        <f>IF(ISBLANK(LeaveTracker[[#This Row],[Employee Name]]),"-----",VLOOKUP(LeaveTracker[[#This Row],[Employee Name]],'List of Employees'!$B$4:$H$767,6))</f>
        <v>PERMANENT</v>
      </c>
      <c r="G2316" s="24" t="s">
        <v>1119</v>
      </c>
      <c r="H2316" s="24" t="s">
        <v>1122</v>
      </c>
      <c r="I2316" s="19" t="s">
        <v>82</v>
      </c>
      <c r="J2316" s="42" t="s">
        <v>1146</v>
      </c>
      <c r="K2316" s="50" t="str">
        <f ca="1">LeaveTracker[[#This Row],[Days]]&amp;" "&amp;LeaveTracker[[#This Row],[Type of Leave]]</f>
        <v>3 VL</v>
      </c>
      <c r="L2316" s="23">
        <f ca="1">NETWORKDAYS(LeaveTracker[[#This Row],[Start Date]],LeaveTracker[[#This Row],[End Date]],lstHolidays)</f>
        <v>3</v>
      </c>
      <c r="M2316" s="27"/>
    </row>
    <row r="2317" spans="1:13" ht="30" customHeight="1" x14ac:dyDescent="0.3">
      <c r="A2317" s="27" t="s">
        <v>1183</v>
      </c>
      <c r="B2317" s="31">
        <v>44767</v>
      </c>
      <c r="C2317" s="31">
        <v>44727</v>
      </c>
      <c r="D2317" s="19" t="s">
        <v>529</v>
      </c>
      <c r="E2317" s="66" t="str">
        <f>IF(ISBLANK(LeaveTracker[[#This Row],[Employee Name]]),"-----",VLOOKUP(LeaveTracker[[#This Row],[Employee Name]],'List of Employees'!$B$4:$H$767,7))</f>
        <v>GSO</v>
      </c>
      <c r="F2317" s="66" t="str">
        <f>IF(ISBLANK(LeaveTracker[[#This Row],[Employee Name]]),"-----",VLOOKUP(LeaveTracker[[#This Row],[Employee Name]],'List of Employees'!$B$4:$H$767,6))</f>
        <v>PERMANENT</v>
      </c>
      <c r="G2317" s="24" t="s">
        <v>1121</v>
      </c>
      <c r="H2317" s="24" t="s">
        <v>1159</v>
      </c>
      <c r="I2317" s="19" t="s">
        <v>82</v>
      </c>
      <c r="J2317" s="42" t="s">
        <v>1146</v>
      </c>
      <c r="K2317" s="50" t="str">
        <f ca="1">LeaveTracker[[#This Row],[Days]]&amp;" "&amp;LeaveTracker[[#This Row],[Type of Leave]]</f>
        <v>2 VL</v>
      </c>
      <c r="L2317" s="23">
        <f ca="1">NETWORKDAYS(LeaveTracker[[#This Row],[Start Date]],LeaveTracker[[#This Row],[End Date]],lstHolidays)</f>
        <v>2</v>
      </c>
      <c r="M2317" s="27"/>
    </row>
    <row r="2318" spans="1:13" ht="30" customHeight="1" x14ac:dyDescent="0.3">
      <c r="A2318" s="27" t="s">
        <v>1183</v>
      </c>
      <c r="B2318" s="31">
        <v>44767</v>
      </c>
      <c r="C2318" s="31">
        <v>44727</v>
      </c>
      <c r="D2318" s="19" t="s">
        <v>529</v>
      </c>
      <c r="E2318" s="66" t="str">
        <f>IF(ISBLANK(LeaveTracker[[#This Row],[Employee Name]]),"-----",VLOOKUP(LeaveTracker[[#This Row],[Employee Name]],'List of Employees'!$B$4:$H$767,7))</f>
        <v>GSO</v>
      </c>
      <c r="F2318" s="66" t="str">
        <f>IF(ISBLANK(LeaveTracker[[#This Row],[Employee Name]]),"-----",VLOOKUP(LeaveTracker[[#This Row],[Employee Name]],'List of Employees'!$B$4:$H$767,6))</f>
        <v>PERMANENT</v>
      </c>
      <c r="G2318" s="24" t="s">
        <v>1138</v>
      </c>
      <c r="H2318" s="24" t="s">
        <v>1138</v>
      </c>
      <c r="I2318" s="19" t="s">
        <v>82</v>
      </c>
      <c r="J2318" s="42" t="s">
        <v>1146</v>
      </c>
      <c r="K2318" s="50" t="str">
        <f ca="1">LeaveTracker[[#This Row],[Days]]&amp;" "&amp;LeaveTracker[[#This Row],[Type of Leave]]</f>
        <v>1 VL</v>
      </c>
      <c r="L2318" s="23">
        <f ca="1">NETWORKDAYS(LeaveTracker[[#This Row],[Start Date]],LeaveTracker[[#This Row],[End Date]],lstHolidays)</f>
        <v>1</v>
      </c>
      <c r="M2318" s="27"/>
    </row>
    <row r="2319" spans="1:13" ht="30" customHeight="1" x14ac:dyDescent="0.3">
      <c r="A2319" s="27" t="s">
        <v>1184</v>
      </c>
      <c r="B2319" s="31">
        <v>44767</v>
      </c>
      <c r="C2319" s="31">
        <v>44736</v>
      </c>
      <c r="D2319" s="19" t="s">
        <v>871</v>
      </c>
      <c r="E2319" s="66" t="str">
        <f>IF(ISBLANK(LeaveTracker[[#This Row],[Employee Name]]),"-----",VLOOKUP(LeaveTracker[[#This Row],[Employee Name]],'List of Employees'!$B$4:$H$767,7))</f>
        <v>DA</v>
      </c>
      <c r="F2319" s="66" t="str">
        <f>IF(ISBLANK(LeaveTracker[[#This Row],[Employee Name]]),"-----",VLOOKUP(LeaveTracker[[#This Row],[Employee Name]],'List of Employees'!$B$4:$H$767,6))</f>
        <v>CASUAL</v>
      </c>
      <c r="G2319" s="24" t="s">
        <v>1108</v>
      </c>
      <c r="H2319" s="24" t="s">
        <v>1108</v>
      </c>
      <c r="I2319" s="19" t="s">
        <v>81</v>
      </c>
      <c r="J2319" s="42" t="s">
        <v>1146</v>
      </c>
      <c r="K2319" s="50" t="str">
        <f ca="1">LeaveTracker[[#This Row],[Days]]&amp;" "&amp;LeaveTracker[[#This Row],[Type of Leave]]</f>
        <v>1 SL</v>
      </c>
      <c r="L2319" s="23">
        <f ca="1">NETWORKDAYS(LeaveTracker[[#This Row],[Start Date]],LeaveTracker[[#This Row],[End Date]],lstHolidays)</f>
        <v>1</v>
      </c>
      <c r="M2319" s="27"/>
    </row>
    <row r="2320" spans="1:13" ht="30" customHeight="1" x14ac:dyDescent="0.3">
      <c r="A2320" s="27" t="s">
        <v>1184</v>
      </c>
      <c r="B2320" s="31">
        <v>44767</v>
      </c>
      <c r="C2320" s="31">
        <v>44736</v>
      </c>
      <c r="D2320" s="19" t="s">
        <v>871</v>
      </c>
      <c r="E2320" s="66" t="str">
        <f>IF(ISBLANK(LeaveTracker[[#This Row],[Employee Name]]),"-----",VLOOKUP(LeaveTracker[[#This Row],[Employee Name]],'List of Employees'!$B$4:$H$767,7))</f>
        <v>DA</v>
      </c>
      <c r="F2320" s="66" t="str">
        <f>IF(ISBLANK(LeaveTracker[[#This Row],[Employee Name]]),"-----",VLOOKUP(LeaveTracker[[#This Row],[Employee Name]],'List of Employees'!$B$4:$H$767,6))</f>
        <v>CASUAL</v>
      </c>
      <c r="G2320" s="24" t="s">
        <v>1159</v>
      </c>
      <c r="H2320" s="24" t="s">
        <v>1159</v>
      </c>
      <c r="I2320" s="19" t="s">
        <v>81</v>
      </c>
      <c r="J2320" s="42" t="s">
        <v>1146</v>
      </c>
      <c r="K2320" s="50" t="str">
        <f ca="1">LeaveTracker[[#This Row],[Days]]&amp;" "&amp;LeaveTracker[[#This Row],[Type of Leave]]</f>
        <v>1 SL</v>
      </c>
      <c r="L2320" s="23">
        <f ca="1">NETWORKDAYS(LeaveTracker[[#This Row],[Start Date]],LeaveTracker[[#This Row],[End Date]],lstHolidays)</f>
        <v>1</v>
      </c>
      <c r="M2320" s="27"/>
    </row>
    <row r="2321" spans="1:13" ht="30" customHeight="1" x14ac:dyDescent="0.3">
      <c r="A2321" s="27" t="s">
        <v>1185</v>
      </c>
      <c r="B2321" s="31">
        <v>44767</v>
      </c>
      <c r="C2321" s="31">
        <v>44725</v>
      </c>
      <c r="D2321" s="19" t="s">
        <v>871</v>
      </c>
      <c r="E2321" s="66" t="str">
        <f>IF(ISBLANK(LeaveTracker[[#This Row],[Employee Name]]),"-----",VLOOKUP(LeaveTracker[[#This Row],[Employee Name]],'List of Employees'!$B$4:$H$767,7))</f>
        <v>DA</v>
      </c>
      <c r="F2321" s="66" t="str">
        <f>IF(ISBLANK(LeaveTracker[[#This Row],[Employee Name]]),"-----",VLOOKUP(LeaveTracker[[#This Row],[Employee Name]],'List of Employees'!$B$4:$H$767,6))</f>
        <v>CASUAL</v>
      </c>
      <c r="G2321" s="24" t="s">
        <v>1110</v>
      </c>
      <c r="H2321" s="24" t="s">
        <v>1110</v>
      </c>
      <c r="I2321" s="19" t="s">
        <v>81</v>
      </c>
      <c r="J2321" s="42" t="s">
        <v>1146</v>
      </c>
      <c r="K2321" s="50" t="str">
        <f ca="1">LeaveTracker[[#This Row],[Days]]&amp;" "&amp;LeaveTracker[[#This Row],[Type of Leave]]</f>
        <v>1 SL</v>
      </c>
      <c r="L2321" s="23">
        <f ca="1">NETWORKDAYS(LeaveTracker[[#This Row],[Start Date]],LeaveTracker[[#This Row],[End Date]],lstHolidays)</f>
        <v>1</v>
      </c>
      <c r="M2321" s="27"/>
    </row>
    <row r="2322" spans="1:13" ht="30" customHeight="1" x14ac:dyDescent="0.3">
      <c r="A2322" s="27" t="s">
        <v>1196</v>
      </c>
      <c r="B2322" s="31">
        <v>44767</v>
      </c>
      <c r="C2322" s="31">
        <v>44721</v>
      </c>
      <c r="D2322" s="19" t="s">
        <v>401</v>
      </c>
      <c r="E2322" s="66" t="str">
        <f>IF(ISBLANK(LeaveTracker[[#This Row],[Employee Name]]),"-----",VLOOKUP(LeaveTracker[[#This Row],[Employee Name]],'List of Employees'!$B$4:$H$767,7))</f>
        <v>CSWDO</v>
      </c>
      <c r="F2322" s="66" t="str">
        <f>IF(ISBLANK(LeaveTracker[[#This Row],[Employee Name]]),"-----",VLOOKUP(LeaveTracker[[#This Row],[Employee Name]],'List of Employees'!$B$4:$H$767,6))</f>
        <v>PERMANENT</v>
      </c>
      <c r="G2322" s="24" t="s">
        <v>1112</v>
      </c>
      <c r="H2322" s="24" t="s">
        <v>1112</v>
      </c>
      <c r="I2322" s="19" t="s">
        <v>81</v>
      </c>
      <c r="J2322" s="42" t="s">
        <v>1146</v>
      </c>
      <c r="K2322" s="50" t="str">
        <f ca="1">LeaveTracker[[#This Row],[Days]]&amp;" "&amp;LeaveTracker[[#This Row],[Type of Leave]]</f>
        <v>1 SL</v>
      </c>
      <c r="L2322" s="23">
        <f ca="1">NETWORKDAYS(LeaveTracker[[#This Row],[Start Date]],LeaveTracker[[#This Row],[End Date]],lstHolidays)</f>
        <v>1</v>
      </c>
      <c r="M2322" s="27"/>
    </row>
    <row r="2323" spans="1:13" ht="30" customHeight="1" x14ac:dyDescent="0.3">
      <c r="A2323" s="27" t="s">
        <v>1197</v>
      </c>
      <c r="B2323" s="31">
        <v>44767</v>
      </c>
      <c r="C2323" s="31">
        <v>44740</v>
      </c>
      <c r="D2323" s="19" t="s">
        <v>518</v>
      </c>
      <c r="E2323" s="66" t="str">
        <f>IF(ISBLANK(LeaveTracker[[#This Row],[Employee Name]]),"-----",VLOOKUP(LeaveTracker[[#This Row],[Employee Name]],'List of Employees'!$B$4:$H$767,7))</f>
        <v>ACCOUNTING</v>
      </c>
      <c r="F2323" s="66" t="str">
        <f>IF(ISBLANK(LeaveTracker[[#This Row],[Employee Name]]),"-----",VLOOKUP(LeaveTracker[[#This Row],[Employee Name]],'List of Employees'!$B$4:$H$767,6))</f>
        <v>PERMANENT</v>
      </c>
      <c r="G2323" s="24" t="s">
        <v>1136</v>
      </c>
      <c r="H2323" s="24" t="s">
        <v>1136</v>
      </c>
      <c r="I2323" s="19" t="s">
        <v>81</v>
      </c>
      <c r="J2323" s="42" t="s">
        <v>1146</v>
      </c>
      <c r="K2323" s="50" t="str">
        <f ca="1">LeaveTracker[[#This Row],[Days]]&amp;" "&amp;LeaveTracker[[#This Row],[Type of Leave]]</f>
        <v>1 SL</v>
      </c>
      <c r="L2323" s="23">
        <f ca="1">NETWORKDAYS(LeaveTracker[[#This Row],[Start Date]],LeaveTracker[[#This Row],[End Date]],lstHolidays)</f>
        <v>1</v>
      </c>
      <c r="M2323" s="27"/>
    </row>
    <row r="2324" spans="1:13" ht="30" customHeight="1" x14ac:dyDescent="0.3">
      <c r="A2324" s="27" t="s">
        <v>1198</v>
      </c>
      <c r="B2324" s="31">
        <v>44767</v>
      </c>
      <c r="C2324" s="31">
        <v>44740</v>
      </c>
      <c r="D2324" s="19" t="s">
        <v>1005</v>
      </c>
      <c r="E2324" s="66" t="str">
        <f>IF(ISBLANK(LeaveTracker[[#This Row],[Employee Name]]),"-----",VLOOKUP(LeaveTracker[[#This Row],[Employee Name]],'List of Employees'!$B$4:$H$767,7))</f>
        <v>ACCOUNTING</v>
      </c>
      <c r="F2324" s="66" t="str">
        <f>IF(ISBLANK(LeaveTracker[[#This Row],[Employee Name]]),"-----",VLOOKUP(LeaveTracker[[#This Row],[Employee Name]],'List of Employees'!$B$4:$H$767,6))</f>
        <v>PERMANENT</v>
      </c>
      <c r="G2324" s="24" t="s">
        <v>1159</v>
      </c>
      <c r="H2324" s="24" t="s">
        <v>1159</v>
      </c>
      <c r="I2324" s="19" t="s">
        <v>81</v>
      </c>
      <c r="J2324" s="42" t="s">
        <v>1146</v>
      </c>
      <c r="K2324" s="50" t="str">
        <f ca="1">LeaveTracker[[#This Row],[Days]]&amp;" "&amp;LeaveTracker[[#This Row],[Type of Leave]]</f>
        <v>1 SL</v>
      </c>
      <c r="L2324" s="23">
        <f ca="1">NETWORKDAYS(LeaveTracker[[#This Row],[Start Date]],LeaveTracker[[#This Row],[End Date]],lstHolidays)</f>
        <v>1</v>
      </c>
      <c r="M2324" s="27"/>
    </row>
    <row r="2325" spans="1:13" ht="30" customHeight="1" x14ac:dyDescent="0.3">
      <c r="A2325" s="27" t="s">
        <v>1199</v>
      </c>
      <c r="B2325" s="31">
        <v>44767</v>
      </c>
      <c r="C2325" s="31">
        <v>44734</v>
      </c>
      <c r="D2325" s="19" t="s">
        <v>370</v>
      </c>
      <c r="E2325" s="66" t="str">
        <f>IF(ISBLANK(LeaveTracker[[#This Row],[Employee Name]]),"-----",VLOOKUP(LeaveTracker[[#This Row],[Employee Name]],'List of Employees'!$B$4:$H$767,7))</f>
        <v>LIBRARY</v>
      </c>
      <c r="F2325" s="66" t="str">
        <f>IF(ISBLANK(LeaveTracker[[#This Row],[Employee Name]]),"-----",VLOOKUP(LeaveTracker[[#This Row],[Employee Name]],'List of Employees'!$B$4:$H$767,6))</f>
        <v>PERMANENT</v>
      </c>
      <c r="G2325" s="24" t="s">
        <v>1116</v>
      </c>
      <c r="H2325" s="24" t="s">
        <v>1116</v>
      </c>
      <c r="I2325" s="19" t="s">
        <v>297</v>
      </c>
      <c r="J2325" s="42" t="s">
        <v>105</v>
      </c>
      <c r="K2325" s="50" t="str">
        <f ca="1">LeaveTracker[[#This Row],[Days]]&amp;" "&amp;LeaveTracker[[#This Row],[Type of Leave]]</f>
        <v>1 OTHER</v>
      </c>
      <c r="L2325" s="23">
        <f ca="1">NETWORKDAYS(LeaveTracker[[#This Row],[Start Date]],LeaveTracker[[#This Row],[End Date]],lstHolidays)</f>
        <v>1</v>
      </c>
      <c r="M2325" s="27"/>
    </row>
    <row r="2326" spans="1:13" ht="30" customHeight="1" x14ac:dyDescent="0.3">
      <c r="A2326" s="27" t="s">
        <v>1200</v>
      </c>
      <c r="B2326" s="31">
        <v>44767</v>
      </c>
      <c r="C2326" s="31">
        <v>44740</v>
      </c>
      <c r="D2326" s="19" t="s">
        <v>370</v>
      </c>
      <c r="E2326" s="66" t="str">
        <f>IF(ISBLANK(LeaveTracker[[#This Row],[Employee Name]]),"-----",VLOOKUP(LeaveTracker[[#This Row],[Employee Name]],'List of Employees'!$B$4:$H$767,7))</f>
        <v>LIBRARY</v>
      </c>
      <c r="F2326" s="66" t="str">
        <f>IF(ISBLANK(LeaveTracker[[#This Row],[Employee Name]]),"-----",VLOOKUP(LeaveTracker[[#This Row],[Employee Name]],'List of Employees'!$B$4:$H$767,6))</f>
        <v>PERMANENT</v>
      </c>
      <c r="G2326" s="24" t="s">
        <v>1138</v>
      </c>
      <c r="H2326" s="24" t="s">
        <v>1138</v>
      </c>
      <c r="I2326" s="19" t="s">
        <v>81</v>
      </c>
      <c r="J2326" s="42" t="s">
        <v>1146</v>
      </c>
      <c r="K2326" s="50" t="str">
        <f ca="1">LeaveTracker[[#This Row],[Days]]&amp;" "&amp;LeaveTracker[[#This Row],[Type of Leave]]</f>
        <v>1 SL</v>
      </c>
      <c r="L2326" s="23">
        <f ca="1">NETWORKDAYS(LeaveTracker[[#This Row],[Start Date]],LeaveTracker[[#This Row],[End Date]],lstHolidays)</f>
        <v>1</v>
      </c>
      <c r="M2326" s="27"/>
    </row>
    <row r="2327" spans="1:13" ht="30" customHeight="1" x14ac:dyDescent="0.3">
      <c r="A2327" s="27" t="s">
        <v>1201</v>
      </c>
      <c r="B2327" s="31">
        <v>44767</v>
      </c>
      <c r="C2327" s="31">
        <v>44735</v>
      </c>
      <c r="D2327" s="19" t="s">
        <v>1223</v>
      </c>
      <c r="E2327" s="66">
        <f>IF(ISBLANK(LeaveTracker[[#This Row],[Employee Name]]),"-----",VLOOKUP(LeaveTracker[[#This Row],[Employee Name]],'List of Employees'!$B$4:$H$767,7))</f>
        <v>0</v>
      </c>
      <c r="F2327" s="66" t="str">
        <f>IF(ISBLANK(LeaveTracker[[#This Row],[Employee Name]]),"-----",VLOOKUP(LeaveTracker[[#This Row],[Employee Name]],'List of Employees'!$B$4:$H$767,6))</f>
        <v>PERMANENT</v>
      </c>
      <c r="G2327" s="24" t="s">
        <v>1138</v>
      </c>
      <c r="H2327" s="24" t="s">
        <v>1150</v>
      </c>
      <c r="I2327" s="19" t="s">
        <v>297</v>
      </c>
      <c r="J2327" s="42" t="s">
        <v>273</v>
      </c>
      <c r="K2327" s="50" t="str">
        <f ca="1">LeaveTracker[[#This Row],[Days]]&amp;" "&amp;LeaveTracker[[#This Row],[Type of Leave]]</f>
        <v>2 OTHER</v>
      </c>
      <c r="L2327" s="23">
        <f ca="1">NETWORKDAYS(LeaveTracker[[#This Row],[Start Date]],LeaveTracker[[#This Row],[End Date]],lstHolidays)</f>
        <v>2</v>
      </c>
      <c r="M2327" s="27"/>
    </row>
    <row r="2328" spans="1:13" ht="30" customHeight="1" x14ac:dyDescent="0.3">
      <c r="A2328" s="27" t="s">
        <v>1202</v>
      </c>
      <c r="B2328" s="31">
        <v>44767</v>
      </c>
      <c r="C2328" s="31">
        <v>44739</v>
      </c>
      <c r="D2328" s="19" t="s">
        <v>1069</v>
      </c>
      <c r="E2328" s="66" t="str">
        <f>IF(ISBLANK(LeaveTracker[[#This Row],[Employee Name]]),"-----",VLOOKUP(LeaveTracker[[#This Row],[Employee Name]],'List of Employees'!$B$4:$H$767,7))</f>
        <v>CSWDO</v>
      </c>
      <c r="F2328" s="66" t="str">
        <f>IF(ISBLANK(LeaveTracker[[#This Row],[Employee Name]]),"-----",VLOOKUP(LeaveTracker[[#This Row],[Employee Name]],'List of Employees'!$B$4:$H$767,6))</f>
        <v>PERMANENT</v>
      </c>
      <c r="G2328" s="24" t="s">
        <v>1138</v>
      </c>
      <c r="H2328" s="24" t="s">
        <v>1138</v>
      </c>
      <c r="I2328" s="19" t="s">
        <v>297</v>
      </c>
      <c r="J2328" s="42" t="s">
        <v>105</v>
      </c>
      <c r="K2328" s="50" t="str">
        <f ca="1">LeaveTracker[[#This Row],[Days]]&amp;" "&amp;LeaveTracker[[#This Row],[Type of Leave]]</f>
        <v>1 OTHER</v>
      </c>
      <c r="L2328" s="23">
        <f ca="1">NETWORKDAYS(LeaveTracker[[#This Row],[Start Date]],LeaveTracker[[#This Row],[End Date]],lstHolidays)</f>
        <v>1</v>
      </c>
      <c r="M2328" s="27"/>
    </row>
    <row r="2329" spans="1:13" ht="30" customHeight="1" x14ac:dyDescent="0.3">
      <c r="A2329" s="27" t="s">
        <v>1203</v>
      </c>
      <c r="B2329" s="31">
        <v>44767</v>
      </c>
      <c r="C2329" s="31">
        <v>44698</v>
      </c>
      <c r="D2329" s="19" t="s">
        <v>1218</v>
      </c>
      <c r="E2329" s="66" t="str">
        <f>IF(ISBLANK(LeaveTracker[[#This Row],[Employee Name]]),"-----",VLOOKUP(LeaveTracker[[#This Row],[Employee Name]],'List of Employees'!$B$4:$H$767,7))</f>
        <v>CPDO</v>
      </c>
      <c r="F2329" s="66" t="str">
        <f>IF(ISBLANK(LeaveTracker[[#This Row],[Employee Name]]),"-----",VLOOKUP(LeaveTracker[[#This Row],[Employee Name]],'List of Employees'!$B$4:$H$767,6))</f>
        <v>PERMANENT</v>
      </c>
      <c r="G2329" s="24" t="s">
        <v>1230</v>
      </c>
      <c r="H2329" s="24" t="s">
        <v>1137</v>
      </c>
      <c r="I2329" s="19" t="s">
        <v>82</v>
      </c>
      <c r="J2329" s="42" t="s">
        <v>1146</v>
      </c>
      <c r="K2329" s="50" t="str">
        <f ca="1">LeaveTracker[[#This Row],[Days]]&amp;" "&amp;LeaveTracker[[#This Row],[Type of Leave]]</f>
        <v>3 VL</v>
      </c>
      <c r="L2329" s="23">
        <f ca="1">NETWORKDAYS(LeaveTracker[[#This Row],[Start Date]],LeaveTracker[[#This Row],[End Date]],lstHolidays)</f>
        <v>3</v>
      </c>
      <c r="M2329" s="27"/>
    </row>
    <row r="2330" spans="1:13" ht="30" customHeight="1" x14ac:dyDescent="0.3">
      <c r="A2330" s="27" t="s">
        <v>1203</v>
      </c>
      <c r="B2330" s="31">
        <v>44767</v>
      </c>
      <c r="C2330" s="31">
        <v>44698</v>
      </c>
      <c r="D2330" s="19" t="s">
        <v>1218</v>
      </c>
      <c r="E2330" s="66" t="str">
        <f>IF(ISBLANK(LeaveTracker[[#This Row],[Employee Name]]),"-----",VLOOKUP(LeaveTracker[[#This Row],[Employee Name]],'List of Employees'!$B$4:$H$767,7))</f>
        <v>CPDO</v>
      </c>
      <c r="F2330" s="66" t="str">
        <f>IF(ISBLANK(LeaveTracker[[#This Row],[Employee Name]]),"-----",VLOOKUP(LeaveTracker[[#This Row],[Employee Name]],'List of Employees'!$B$4:$H$767,6))</f>
        <v>PERMANENT</v>
      </c>
      <c r="G2330" s="24" t="s">
        <v>1231</v>
      </c>
      <c r="H2330" s="24" t="s">
        <v>1232</v>
      </c>
      <c r="I2330" s="19" t="s">
        <v>82</v>
      </c>
      <c r="J2330" s="42" t="s">
        <v>1146</v>
      </c>
      <c r="K2330" s="50" t="str">
        <f ca="1">LeaveTracker[[#This Row],[Days]]&amp;" "&amp;LeaveTracker[[#This Row],[Type of Leave]]</f>
        <v>5 VL</v>
      </c>
      <c r="L2330" s="23">
        <f ca="1">NETWORKDAYS(LeaveTracker[[#This Row],[Start Date]],LeaveTracker[[#This Row],[End Date]],lstHolidays)</f>
        <v>5</v>
      </c>
      <c r="M2330" s="27"/>
    </row>
    <row r="2331" spans="1:13" ht="30" customHeight="1" x14ac:dyDescent="0.3">
      <c r="A2331" s="27" t="s">
        <v>1203</v>
      </c>
      <c r="B2331" s="31">
        <v>44767</v>
      </c>
      <c r="C2331" s="31">
        <v>44698</v>
      </c>
      <c r="D2331" s="19" t="s">
        <v>1218</v>
      </c>
      <c r="E2331" s="66" t="str">
        <f>IF(ISBLANK(LeaveTracker[[#This Row],[Employee Name]]),"-----",VLOOKUP(LeaveTracker[[#This Row],[Employee Name]],'List of Employees'!$B$4:$H$767,7))</f>
        <v>CPDO</v>
      </c>
      <c r="F2331" s="66" t="str">
        <f>IF(ISBLANK(LeaveTracker[[#This Row],[Employee Name]]),"-----",VLOOKUP(LeaveTracker[[#This Row],[Employee Name]],'List of Employees'!$B$4:$H$767,6))</f>
        <v>PERMANENT</v>
      </c>
      <c r="G2331" s="24" t="s">
        <v>1133</v>
      </c>
      <c r="H2331" s="24" t="s">
        <v>1142</v>
      </c>
      <c r="I2331" s="19" t="s">
        <v>82</v>
      </c>
      <c r="J2331" s="52" t="s">
        <v>1936</v>
      </c>
      <c r="K2331" s="50" t="str">
        <f ca="1">LeaveTracker[[#This Row],[Days]]&amp;" "&amp;LeaveTracker[[#This Row],[Type of Leave]]</f>
        <v>3 VL</v>
      </c>
      <c r="L2331" s="23">
        <f ca="1">NETWORKDAYS(LeaveTracker[[#This Row],[Start Date]],LeaveTracker[[#This Row],[End Date]],lstHolidays)</f>
        <v>3</v>
      </c>
      <c r="M2331" s="27"/>
    </row>
    <row r="2332" spans="1:13" ht="30" customHeight="1" x14ac:dyDescent="0.3">
      <c r="A2332" s="27" t="s">
        <v>1204</v>
      </c>
      <c r="B2332" s="31">
        <v>44767</v>
      </c>
      <c r="C2332" s="31">
        <v>44698</v>
      </c>
      <c r="D2332" s="19" t="s">
        <v>1218</v>
      </c>
      <c r="E2332" s="66" t="str">
        <f>IF(ISBLANK(LeaveTracker[[#This Row],[Employee Name]]),"-----",VLOOKUP(LeaveTracker[[#This Row],[Employee Name]],'List of Employees'!$B$4:$H$767,7))</f>
        <v>CPDO</v>
      </c>
      <c r="F2332" s="66" t="str">
        <f>IF(ISBLANK(LeaveTracker[[#This Row],[Employee Name]]),"-----",VLOOKUP(LeaveTracker[[#This Row],[Employee Name]],'List of Employees'!$B$4:$H$767,6))</f>
        <v>PERMANENT</v>
      </c>
      <c r="G2332" s="24" t="s">
        <v>1233</v>
      </c>
      <c r="H2332" s="24" t="s">
        <v>1234</v>
      </c>
      <c r="I2332" s="19" t="s">
        <v>297</v>
      </c>
      <c r="J2332" s="42" t="s">
        <v>1235</v>
      </c>
      <c r="K2332" s="50" t="str">
        <f ca="1">LeaveTracker[[#This Row],[Days]]&amp;" "&amp;LeaveTracker[[#This Row],[Type of Leave]]</f>
        <v>17 OTHER</v>
      </c>
      <c r="L2332" s="23">
        <f ca="1">NETWORKDAYS(LeaveTracker[[#This Row],[Start Date]],LeaveTracker[[#This Row],[End Date]],lstHolidays)</f>
        <v>17</v>
      </c>
      <c r="M2332" s="27"/>
    </row>
    <row r="2333" spans="1:13" ht="30" customHeight="1" x14ac:dyDescent="0.3">
      <c r="A2333" s="27" t="s">
        <v>1205</v>
      </c>
      <c r="B2333" s="31">
        <v>44767</v>
      </c>
      <c r="C2333" s="31">
        <v>44711</v>
      </c>
      <c r="D2333" s="19" t="s">
        <v>911</v>
      </c>
      <c r="E2333" s="66" t="str">
        <f>IF(ISBLANK(LeaveTracker[[#This Row],[Employee Name]]),"-----",VLOOKUP(LeaveTracker[[#This Row],[Employee Name]],'List of Employees'!$B$4:$H$767,7))</f>
        <v>CPDO</v>
      </c>
      <c r="F2333" s="66" t="str">
        <f>IF(ISBLANK(LeaveTracker[[#This Row],[Employee Name]]),"-----",VLOOKUP(LeaveTracker[[#This Row],[Employee Name]],'List of Employees'!$B$4:$H$767,6))</f>
        <v>PERMANENT</v>
      </c>
      <c r="G2333" s="24" t="s">
        <v>1115</v>
      </c>
      <c r="H2333" s="24" t="s">
        <v>1110</v>
      </c>
      <c r="I2333" s="19" t="s">
        <v>82</v>
      </c>
      <c r="J2333" s="42" t="s">
        <v>1146</v>
      </c>
      <c r="K2333" s="50" t="str">
        <f ca="1">LeaveTracker[[#This Row],[Days]]&amp;" "&amp;LeaveTracker[[#This Row],[Type of Leave]]</f>
        <v>5 VL</v>
      </c>
      <c r="L2333" s="23">
        <f ca="1">NETWORKDAYS(LeaveTracker[[#This Row],[Start Date]],LeaveTracker[[#This Row],[End Date]],lstHolidays)</f>
        <v>5</v>
      </c>
      <c r="M2333" s="27"/>
    </row>
    <row r="2334" spans="1:13" ht="30" customHeight="1" x14ac:dyDescent="0.3">
      <c r="A2334" s="27" t="s">
        <v>1205</v>
      </c>
      <c r="B2334" s="31">
        <v>44767</v>
      </c>
      <c r="C2334" s="31">
        <v>44711</v>
      </c>
      <c r="D2334" s="19" t="s">
        <v>911</v>
      </c>
      <c r="E2334" s="66" t="str">
        <f>IF(ISBLANK(LeaveTracker[[#This Row],[Employee Name]]),"-----",VLOOKUP(LeaveTracker[[#This Row],[Employee Name]],'List of Employees'!$B$4:$H$767,7))</f>
        <v>CPDO</v>
      </c>
      <c r="F2334" s="66" t="str">
        <f>IF(ISBLANK(LeaveTracker[[#This Row],[Employee Name]]),"-----",VLOOKUP(LeaveTracker[[#This Row],[Employee Name]],'List of Employees'!$B$4:$H$767,6))</f>
        <v>PERMANENT</v>
      </c>
      <c r="G2334" s="24" t="s">
        <v>1113</v>
      </c>
      <c r="H2334" s="24" t="s">
        <v>1108</v>
      </c>
      <c r="I2334" s="19" t="s">
        <v>82</v>
      </c>
      <c r="J2334" s="42" t="s">
        <v>1146</v>
      </c>
      <c r="K2334" s="50" t="str">
        <f ca="1">LeaveTracker[[#This Row],[Days]]&amp;" "&amp;LeaveTracker[[#This Row],[Type of Leave]]</f>
        <v>5 VL</v>
      </c>
      <c r="L2334" s="23">
        <f ca="1">NETWORKDAYS(LeaveTracker[[#This Row],[Start Date]],LeaveTracker[[#This Row],[End Date]],lstHolidays)</f>
        <v>5</v>
      </c>
      <c r="M2334" s="27"/>
    </row>
    <row r="2335" spans="1:13" ht="30" customHeight="1" x14ac:dyDescent="0.3">
      <c r="A2335" s="27" t="s">
        <v>1205</v>
      </c>
      <c r="B2335" s="31">
        <v>44767</v>
      </c>
      <c r="C2335" s="31">
        <v>44711</v>
      </c>
      <c r="D2335" s="19" t="s">
        <v>911</v>
      </c>
      <c r="E2335" s="66" t="str">
        <f>IF(ISBLANK(LeaveTracker[[#This Row],[Employee Name]]),"-----",VLOOKUP(LeaveTracker[[#This Row],[Employee Name]],'List of Employees'!$B$4:$H$767,7))</f>
        <v>CPDO</v>
      </c>
      <c r="F2335" s="66" t="str">
        <f>IF(ISBLANK(LeaveTracker[[#This Row],[Employee Name]]),"-----",VLOOKUP(LeaveTracker[[#This Row],[Employee Name]],'List of Employees'!$B$4:$H$767,6))</f>
        <v>PERMANENT</v>
      </c>
      <c r="G2335" s="24" t="s">
        <v>1114</v>
      </c>
      <c r="H2335" s="24" t="s">
        <v>1136</v>
      </c>
      <c r="I2335" s="19" t="s">
        <v>82</v>
      </c>
      <c r="J2335" s="42" t="s">
        <v>1146</v>
      </c>
      <c r="K2335" s="50" t="str">
        <f ca="1">LeaveTracker[[#This Row],[Days]]&amp;" "&amp;LeaveTracker[[#This Row],[Type of Leave]]</f>
        <v>5 VL</v>
      </c>
      <c r="L2335" s="23">
        <f ca="1">NETWORKDAYS(LeaveTracker[[#This Row],[Start Date]],LeaveTracker[[#This Row],[End Date]],lstHolidays)</f>
        <v>5</v>
      </c>
      <c r="M2335" s="27"/>
    </row>
    <row r="2336" spans="1:13" ht="30" customHeight="1" x14ac:dyDescent="0.3">
      <c r="A2336" s="27" t="s">
        <v>1206</v>
      </c>
      <c r="B2336" s="31">
        <v>44767</v>
      </c>
      <c r="C2336" s="31">
        <v>44721</v>
      </c>
      <c r="D2336" s="20" t="s">
        <v>871</v>
      </c>
      <c r="E2336" s="66" t="str">
        <f>IF(ISBLANK(LeaveTracker[[#This Row],[Employee Name]]),"-----",VLOOKUP(LeaveTracker[[#This Row],[Employee Name]],'List of Employees'!$B$4:$H$767,7))</f>
        <v>DA</v>
      </c>
      <c r="F2336" s="66" t="str">
        <f>IF(ISBLANK(LeaveTracker[[#This Row],[Employee Name]]),"-----",VLOOKUP(LeaveTracker[[#This Row],[Employee Name]],'List of Employees'!$B$4:$H$767,6))</f>
        <v>CASUAL</v>
      </c>
      <c r="G2336" s="24" t="s">
        <v>1154</v>
      </c>
      <c r="H2336" s="24" t="s">
        <v>1154</v>
      </c>
      <c r="I2336" s="19" t="s">
        <v>81</v>
      </c>
      <c r="J2336" s="42" t="s">
        <v>1146</v>
      </c>
      <c r="K2336" s="50" t="str">
        <f ca="1">LeaveTracker[[#This Row],[Days]]&amp;" "&amp;LeaveTracker[[#This Row],[Type of Leave]]</f>
        <v>1 SL</v>
      </c>
      <c r="L2336" s="23">
        <f ca="1">NETWORKDAYS(LeaveTracker[[#This Row],[Start Date]],LeaveTracker[[#This Row],[End Date]],lstHolidays)</f>
        <v>1</v>
      </c>
      <c r="M2336" s="27"/>
    </row>
    <row r="2337" spans="1:13" ht="30" customHeight="1" x14ac:dyDescent="0.3">
      <c r="A2337" s="27" t="s">
        <v>1207</v>
      </c>
      <c r="B2337" s="31">
        <v>44767</v>
      </c>
      <c r="C2337" s="31">
        <v>44718</v>
      </c>
      <c r="D2337" s="19" t="s">
        <v>1219</v>
      </c>
      <c r="E2337" s="66" t="str">
        <f>IF(ISBLANK(LeaveTracker[[#This Row],[Employee Name]]),"-----",VLOOKUP(LeaveTracker[[#This Row],[Employee Name]],'List of Employees'!$B$4:$H$767,7))</f>
        <v>DSWDO</v>
      </c>
      <c r="F2337" s="66" t="str">
        <f>IF(ISBLANK(LeaveTracker[[#This Row],[Employee Name]]),"-----",VLOOKUP(LeaveTracker[[#This Row],[Employee Name]],'List of Employees'!$B$4:$H$767,6))</f>
        <v>PERMANENT</v>
      </c>
      <c r="G2337" s="24" t="s">
        <v>1112</v>
      </c>
      <c r="H2337" s="24" t="s">
        <v>1112</v>
      </c>
      <c r="I2337" s="19" t="s">
        <v>297</v>
      </c>
      <c r="J2337" s="42" t="s">
        <v>105</v>
      </c>
      <c r="K2337" s="50" t="str">
        <f ca="1">LeaveTracker[[#This Row],[Days]]&amp;" "&amp;LeaveTracker[[#This Row],[Type of Leave]]</f>
        <v>1 OTHER</v>
      </c>
      <c r="L2337" s="23">
        <f ca="1">NETWORKDAYS(LeaveTracker[[#This Row],[Start Date]],LeaveTracker[[#This Row],[End Date]],lstHolidays)</f>
        <v>1</v>
      </c>
      <c r="M2337" s="27"/>
    </row>
    <row r="2338" spans="1:13" ht="30" customHeight="1" x14ac:dyDescent="0.3">
      <c r="A2338" s="27" t="s">
        <v>1208</v>
      </c>
      <c r="B2338" s="31">
        <v>44767</v>
      </c>
      <c r="C2338" s="31">
        <v>44720</v>
      </c>
      <c r="D2338" s="19" t="s">
        <v>121</v>
      </c>
      <c r="E2338" s="66" t="str">
        <f>IF(ISBLANK(LeaveTracker[[#This Row],[Employee Name]]),"-----",VLOOKUP(LeaveTracker[[#This Row],[Employee Name]],'List of Employees'!$B$4:$H$767,7))</f>
        <v>CHARACTER OFFICE</v>
      </c>
      <c r="F2338" s="66" t="str">
        <f>IF(ISBLANK(LeaveTracker[[#This Row],[Employee Name]]),"-----",VLOOKUP(LeaveTracker[[#This Row],[Employee Name]],'List of Employees'!$B$4:$H$767,6))</f>
        <v>PERMANENT</v>
      </c>
      <c r="G2338" s="24" t="s">
        <v>1112</v>
      </c>
      <c r="H2338" s="24" t="s">
        <v>1112</v>
      </c>
      <c r="I2338" s="19" t="s">
        <v>81</v>
      </c>
      <c r="J2338" s="42" t="s">
        <v>1146</v>
      </c>
      <c r="K2338" s="50" t="str">
        <f ca="1">LeaveTracker[[#This Row],[Days]]&amp;" "&amp;LeaveTracker[[#This Row],[Type of Leave]]</f>
        <v>1 SL</v>
      </c>
      <c r="L2338" s="23">
        <f ca="1">NETWORKDAYS(LeaveTracker[[#This Row],[Start Date]],LeaveTracker[[#This Row],[End Date]],lstHolidays)</f>
        <v>1</v>
      </c>
      <c r="M2338" s="27"/>
    </row>
    <row r="2339" spans="1:13" ht="30" customHeight="1" x14ac:dyDescent="0.3">
      <c r="A2339" s="27" t="s">
        <v>1209</v>
      </c>
      <c r="B2339" s="31">
        <v>44767</v>
      </c>
      <c r="C2339" s="31">
        <v>44720</v>
      </c>
      <c r="D2339" s="19" t="s">
        <v>692</v>
      </c>
      <c r="E2339" s="66" t="str">
        <f>IF(ISBLANK(LeaveTracker[[#This Row],[Employee Name]]),"-----",VLOOKUP(LeaveTracker[[#This Row],[Employee Name]],'List of Employees'!$B$4:$H$767,7))</f>
        <v>PICNIC GROVE</v>
      </c>
      <c r="F2339" s="66" t="str">
        <f>IF(ISBLANK(LeaveTracker[[#This Row],[Employee Name]]),"-----",VLOOKUP(LeaveTracker[[#This Row],[Employee Name]],'List of Employees'!$B$4:$H$767,6))</f>
        <v>PERMANENT</v>
      </c>
      <c r="G2339" s="24" t="s">
        <v>1113</v>
      </c>
      <c r="H2339" s="24" t="s">
        <v>1108</v>
      </c>
      <c r="I2339" s="19" t="s">
        <v>82</v>
      </c>
      <c r="J2339" s="42" t="s">
        <v>1146</v>
      </c>
      <c r="K2339" s="50" t="str">
        <f ca="1">LeaveTracker[[#This Row],[Days]]&amp;" "&amp;LeaveTracker[[#This Row],[Type of Leave]]</f>
        <v>5 VL</v>
      </c>
      <c r="L2339" s="23">
        <f ca="1">NETWORKDAYS(LeaveTracker[[#This Row],[Start Date]],LeaveTracker[[#This Row],[End Date]],lstHolidays)</f>
        <v>5</v>
      </c>
      <c r="M2339" s="27"/>
    </row>
    <row r="2340" spans="1:13" ht="30" customHeight="1" x14ac:dyDescent="0.3">
      <c r="A2340" s="27" t="s">
        <v>1209</v>
      </c>
      <c r="B2340" s="31">
        <v>44767</v>
      </c>
      <c r="C2340" s="31">
        <v>44720</v>
      </c>
      <c r="D2340" s="19" t="s">
        <v>692</v>
      </c>
      <c r="E2340" s="66" t="str">
        <f>IF(ISBLANK(LeaveTracker[[#This Row],[Employee Name]]),"-----",VLOOKUP(LeaveTracker[[#This Row],[Employee Name]],'List of Employees'!$B$4:$H$767,7))</f>
        <v>PICNIC GROVE</v>
      </c>
      <c r="F2340" s="66" t="str">
        <f>IF(ISBLANK(LeaveTracker[[#This Row],[Employee Name]]),"-----",VLOOKUP(LeaveTracker[[#This Row],[Employee Name]],'List of Employees'!$B$4:$H$767,6))</f>
        <v>PERMANENT</v>
      </c>
      <c r="G2340" s="24" t="s">
        <v>1114</v>
      </c>
      <c r="H2340" s="24" t="s">
        <v>1114</v>
      </c>
      <c r="I2340" s="19" t="s">
        <v>82</v>
      </c>
      <c r="J2340" s="42" t="s">
        <v>1146</v>
      </c>
      <c r="K2340" s="50" t="str">
        <f ca="1">LeaveTracker[[#This Row],[Days]]&amp;" "&amp;LeaveTracker[[#This Row],[Type of Leave]]</f>
        <v>1 VL</v>
      </c>
      <c r="L2340" s="23">
        <f ca="1">NETWORKDAYS(LeaveTracker[[#This Row],[Start Date]],LeaveTracker[[#This Row],[End Date]],lstHolidays)</f>
        <v>1</v>
      </c>
      <c r="M2340" s="27"/>
    </row>
    <row r="2341" spans="1:13" ht="30" customHeight="1" x14ac:dyDescent="0.3">
      <c r="A2341" s="27" t="s">
        <v>1209</v>
      </c>
      <c r="B2341" s="31">
        <v>44767</v>
      </c>
      <c r="C2341" s="31">
        <v>44720</v>
      </c>
      <c r="D2341" s="19" t="s">
        <v>692</v>
      </c>
      <c r="E2341" s="66" t="str">
        <f>IF(ISBLANK(LeaveTracker[[#This Row],[Employee Name]]),"-----",VLOOKUP(LeaveTracker[[#This Row],[Employee Name]],'List of Employees'!$B$4:$H$767,7))</f>
        <v>PICNIC GROVE</v>
      </c>
      <c r="F2341" s="66" t="str">
        <f>IF(ISBLANK(LeaveTracker[[#This Row],[Employee Name]]),"-----",VLOOKUP(LeaveTracker[[#This Row],[Employee Name]],'List of Employees'!$B$4:$H$767,6))</f>
        <v>PERMANENT</v>
      </c>
      <c r="G2341" s="24" t="s">
        <v>1121</v>
      </c>
      <c r="H2341" s="24" t="s">
        <v>1136</v>
      </c>
      <c r="I2341" s="19" t="s">
        <v>82</v>
      </c>
      <c r="J2341" s="42" t="s">
        <v>1146</v>
      </c>
      <c r="K2341" s="50" t="str">
        <f ca="1">LeaveTracker[[#This Row],[Days]]&amp;" "&amp;LeaveTracker[[#This Row],[Type of Leave]]</f>
        <v>3 VL</v>
      </c>
      <c r="L2341" s="23">
        <f ca="1">NETWORKDAYS(LeaveTracker[[#This Row],[Start Date]],LeaveTracker[[#This Row],[End Date]],lstHolidays)</f>
        <v>3</v>
      </c>
      <c r="M2341" s="27"/>
    </row>
    <row r="2342" spans="1:13" ht="30" customHeight="1" x14ac:dyDescent="0.3">
      <c r="A2342" s="27" t="s">
        <v>1209</v>
      </c>
      <c r="B2342" s="31">
        <v>44767</v>
      </c>
      <c r="C2342" s="31">
        <v>44720</v>
      </c>
      <c r="D2342" s="19" t="s">
        <v>692</v>
      </c>
      <c r="E2342" s="66" t="str">
        <f>IF(ISBLANK(LeaveTracker[[#This Row],[Employee Name]]),"-----",VLOOKUP(LeaveTracker[[#This Row],[Employee Name]],'List of Employees'!$B$4:$H$767,7))</f>
        <v>PICNIC GROVE</v>
      </c>
      <c r="F2342" s="66" t="str">
        <f>IF(ISBLANK(LeaveTracker[[#This Row],[Employee Name]]),"-----",VLOOKUP(LeaveTracker[[#This Row],[Employee Name]],'List of Employees'!$B$4:$H$767,6))</f>
        <v>PERMANENT</v>
      </c>
      <c r="G2342" s="24" t="s">
        <v>1138</v>
      </c>
      <c r="H2342" s="24" t="s">
        <v>1116</v>
      </c>
      <c r="I2342" s="19" t="s">
        <v>82</v>
      </c>
      <c r="J2342" s="42" t="s">
        <v>1146</v>
      </c>
      <c r="K2342" s="50" t="str">
        <f ca="1">LeaveTracker[[#This Row],[Days]]&amp;" "&amp;LeaveTracker[[#This Row],[Type of Leave]]</f>
        <v>4 VL</v>
      </c>
      <c r="L2342" s="23">
        <f ca="1">NETWORKDAYS(LeaveTracker[[#This Row],[Start Date]],LeaveTracker[[#This Row],[End Date]],lstHolidays)</f>
        <v>4</v>
      </c>
      <c r="M2342" s="27"/>
    </row>
    <row r="2343" spans="1:13" ht="30" customHeight="1" x14ac:dyDescent="0.3">
      <c r="A2343" s="27" t="s">
        <v>1210</v>
      </c>
      <c r="B2343" s="31">
        <v>44767</v>
      </c>
      <c r="C2343" s="31">
        <v>44722</v>
      </c>
      <c r="D2343" s="19" t="s">
        <v>692</v>
      </c>
      <c r="E2343" s="66" t="str">
        <f>IF(ISBLANK(LeaveTracker[[#This Row],[Employee Name]]),"-----",VLOOKUP(LeaveTracker[[#This Row],[Employee Name]],'List of Employees'!$B$4:$H$767,7))</f>
        <v>PICNIC GROVE</v>
      </c>
      <c r="F2343" s="66" t="str">
        <f>IF(ISBLANK(LeaveTracker[[#This Row],[Employee Name]]),"-----",VLOOKUP(LeaveTracker[[#This Row],[Employee Name]],'List of Employees'!$B$4:$H$767,6))</f>
        <v>PERMANENT</v>
      </c>
      <c r="G2343" s="24" t="s">
        <v>1154</v>
      </c>
      <c r="H2343" s="24" t="s">
        <v>1110</v>
      </c>
      <c r="I2343" s="19" t="s">
        <v>81</v>
      </c>
      <c r="J2343" s="42" t="s">
        <v>1146</v>
      </c>
      <c r="K2343" s="50" t="str">
        <f ca="1">LeaveTracker[[#This Row],[Days]]&amp;" "&amp;LeaveTracker[[#This Row],[Type of Leave]]</f>
        <v>3 SL</v>
      </c>
      <c r="L2343" s="23">
        <f ca="1">NETWORKDAYS(LeaveTracker[[#This Row],[Start Date]],LeaveTracker[[#This Row],[End Date]],lstHolidays)</f>
        <v>3</v>
      </c>
      <c r="M2343" s="27"/>
    </row>
    <row r="2344" spans="1:13" ht="30" customHeight="1" x14ac:dyDescent="0.3">
      <c r="A2344" s="27" t="s">
        <v>1211</v>
      </c>
      <c r="B2344" s="31">
        <v>44767</v>
      </c>
      <c r="C2344" s="31">
        <v>44723</v>
      </c>
      <c r="D2344" s="19" t="s">
        <v>267</v>
      </c>
      <c r="E2344" s="66" t="str">
        <f>IF(ISBLANK(LeaveTracker[[#This Row],[Employee Name]]),"-----",VLOOKUP(LeaveTracker[[#This Row],[Employee Name]],'List of Employees'!$B$4:$H$767,7))</f>
        <v>PICNIC GROVE</v>
      </c>
      <c r="F2344" s="66" t="str">
        <f>IF(ISBLANK(LeaveTracker[[#This Row],[Employee Name]]),"-----",VLOOKUP(LeaveTracker[[#This Row],[Employee Name]],'List of Employees'!$B$4:$H$767,6))</f>
        <v>PERMANENT</v>
      </c>
      <c r="G2344" s="24" t="s">
        <v>1136</v>
      </c>
      <c r="H2344" s="24" t="s">
        <v>1150</v>
      </c>
      <c r="I2344" s="19" t="s">
        <v>82</v>
      </c>
      <c r="J2344" s="42" t="s">
        <v>1146</v>
      </c>
      <c r="K2344" s="50" t="str">
        <f ca="1">LeaveTracker[[#This Row],[Days]]&amp;" "&amp;LeaveTracker[[#This Row],[Type of Leave]]</f>
        <v>3 VL</v>
      </c>
      <c r="L2344" s="23">
        <f ca="1">NETWORKDAYS(LeaveTracker[[#This Row],[Start Date]],LeaveTracker[[#This Row],[End Date]],lstHolidays)</f>
        <v>3</v>
      </c>
      <c r="M2344" s="27"/>
    </row>
    <row r="2345" spans="1:13" ht="30" customHeight="1" x14ac:dyDescent="0.3">
      <c r="A2345" s="27" t="s">
        <v>1212</v>
      </c>
      <c r="B2345" s="31">
        <v>44767</v>
      </c>
      <c r="C2345" s="31">
        <v>44723</v>
      </c>
      <c r="D2345" s="19" t="s">
        <v>673</v>
      </c>
      <c r="E2345" s="66" t="str">
        <f>IF(ISBLANK(LeaveTracker[[#This Row],[Employee Name]]),"-----",VLOOKUP(LeaveTracker[[#This Row],[Employee Name]],'List of Employees'!$B$4:$H$767,7))</f>
        <v>PICNIC GROVE</v>
      </c>
      <c r="F2345" s="66" t="str">
        <f>IF(ISBLANK(LeaveTracker[[#This Row],[Employee Name]]),"-----",VLOOKUP(LeaveTracker[[#This Row],[Employee Name]],'List of Employees'!$B$4:$H$767,6))</f>
        <v>PERMANENT</v>
      </c>
      <c r="G2345" s="24" t="s">
        <v>1138</v>
      </c>
      <c r="H2345" s="24" t="s">
        <v>1138</v>
      </c>
      <c r="I2345" s="19" t="s">
        <v>297</v>
      </c>
      <c r="J2345" s="42" t="s">
        <v>105</v>
      </c>
      <c r="K2345" s="50" t="str">
        <f ca="1">LeaveTracker[[#This Row],[Days]]&amp;" "&amp;LeaveTracker[[#This Row],[Type of Leave]]</f>
        <v>1 OTHER</v>
      </c>
      <c r="L2345" s="23">
        <f ca="1">NETWORKDAYS(LeaveTracker[[#This Row],[Start Date]],LeaveTracker[[#This Row],[End Date]],lstHolidays)</f>
        <v>1</v>
      </c>
      <c r="M2345" s="27"/>
    </row>
    <row r="2346" spans="1:13" ht="30" customHeight="1" x14ac:dyDescent="0.3">
      <c r="A2346" s="27" t="s">
        <v>1213</v>
      </c>
      <c r="B2346" s="31">
        <v>44767</v>
      </c>
      <c r="C2346" s="31">
        <v>44735</v>
      </c>
      <c r="D2346" s="19" t="s">
        <v>1220</v>
      </c>
      <c r="E2346" s="66" t="str">
        <f>IF(ISBLANK(LeaveTracker[[#This Row],[Employee Name]]),"-----",VLOOKUP(LeaveTracker[[#This Row],[Employee Name]],'List of Employees'!$B$4:$H$767,7))</f>
        <v>PICNIC GROVE</v>
      </c>
      <c r="F2346" s="66" t="str">
        <f>IF(ISBLANK(LeaveTracker[[#This Row],[Employee Name]]),"-----",VLOOKUP(LeaveTracker[[#This Row],[Employee Name]],'List of Employees'!$B$4:$H$767,6))</f>
        <v>PERMANENT</v>
      </c>
      <c r="G2346" s="24" t="s">
        <v>1151</v>
      </c>
      <c r="H2346" s="24" t="s">
        <v>1151</v>
      </c>
      <c r="I2346" s="19" t="s">
        <v>297</v>
      </c>
      <c r="J2346" s="42" t="s">
        <v>105</v>
      </c>
      <c r="K2346" s="50" t="str">
        <f ca="1">LeaveTracker[[#This Row],[Days]]&amp;" "&amp;LeaveTracker[[#This Row],[Type of Leave]]</f>
        <v>0 OTHER</v>
      </c>
      <c r="L2346" s="23">
        <f ca="1">NETWORKDAYS(LeaveTracker[[#This Row],[Start Date]],LeaveTracker[[#This Row],[End Date]],lstHolidays)</f>
        <v>0</v>
      </c>
      <c r="M2346" s="27"/>
    </row>
    <row r="2347" spans="1:13" ht="30" customHeight="1" x14ac:dyDescent="0.3">
      <c r="A2347" s="27" t="s">
        <v>1214</v>
      </c>
      <c r="B2347" s="31">
        <v>44767</v>
      </c>
      <c r="C2347" s="31">
        <v>44722</v>
      </c>
      <c r="D2347" s="19" t="s">
        <v>346</v>
      </c>
      <c r="E2347" s="66" t="str">
        <f>IF(ISBLANK(LeaveTracker[[#This Row],[Employee Name]]),"-----",VLOOKUP(LeaveTracker[[#This Row],[Employee Name]],'List of Employees'!$B$4:$H$767,7))</f>
        <v>PICNIC GROVE</v>
      </c>
      <c r="F2347" s="66" t="str">
        <f>IF(ISBLANK(LeaveTracker[[#This Row],[Employee Name]]),"-----",VLOOKUP(LeaveTracker[[#This Row],[Employee Name]],'List of Employees'!$B$4:$H$767,6))</f>
        <v>PERMANENT</v>
      </c>
      <c r="G2347" s="24" t="s">
        <v>1115</v>
      </c>
      <c r="H2347" s="24" t="s">
        <v>1115</v>
      </c>
      <c r="I2347" s="19" t="s">
        <v>81</v>
      </c>
      <c r="J2347" s="42" t="s">
        <v>1146</v>
      </c>
      <c r="K2347" s="50" t="str">
        <f ca="1">LeaveTracker[[#This Row],[Days]]&amp;" "&amp;LeaveTracker[[#This Row],[Type of Leave]]</f>
        <v>1 SL</v>
      </c>
      <c r="L2347" s="23">
        <f ca="1">NETWORKDAYS(LeaveTracker[[#This Row],[Start Date]],LeaveTracker[[#This Row],[End Date]],lstHolidays)</f>
        <v>1</v>
      </c>
      <c r="M2347" s="27"/>
    </row>
    <row r="2348" spans="1:13" ht="30" customHeight="1" x14ac:dyDescent="0.3">
      <c r="A2348" s="27" t="s">
        <v>1214</v>
      </c>
      <c r="B2348" s="31">
        <v>44767</v>
      </c>
      <c r="C2348" s="31">
        <v>44722</v>
      </c>
      <c r="D2348" s="19" t="s">
        <v>346</v>
      </c>
      <c r="E2348" s="66" t="str">
        <f>IF(ISBLANK(LeaveTracker[[#This Row],[Employee Name]]),"-----",VLOOKUP(LeaveTracker[[#This Row],[Employee Name]],'List of Employees'!$B$4:$H$767,7))</f>
        <v>PICNIC GROVE</v>
      </c>
      <c r="F2348" s="66" t="str">
        <f>IF(ISBLANK(LeaveTracker[[#This Row],[Employee Name]]),"-----",VLOOKUP(LeaveTracker[[#This Row],[Employee Name]],'List of Employees'!$B$4:$H$767,6))</f>
        <v>PERMANENT</v>
      </c>
      <c r="G2348" s="24" t="s">
        <v>1107</v>
      </c>
      <c r="H2348" s="24" t="s">
        <v>1107</v>
      </c>
      <c r="I2348" s="19" t="s">
        <v>81</v>
      </c>
      <c r="J2348" s="42" t="s">
        <v>1146</v>
      </c>
      <c r="K2348" s="50" t="str">
        <f ca="1">LeaveTracker[[#This Row],[Days]]&amp;" "&amp;LeaveTracker[[#This Row],[Type of Leave]]</f>
        <v>1 SL</v>
      </c>
      <c r="L2348" s="23">
        <f ca="1">NETWORKDAYS(LeaveTracker[[#This Row],[Start Date]],LeaveTracker[[#This Row],[End Date]],lstHolidays)</f>
        <v>1</v>
      </c>
      <c r="M2348" s="27"/>
    </row>
    <row r="2349" spans="1:13" ht="30" customHeight="1" x14ac:dyDescent="0.3">
      <c r="A2349" s="27" t="s">
        <v>1215</v>
      </c>
      <c r="B2349" s="31">
        <v>44767</v>
      </c>
      <c r="C2349" s="31">
        <v>44722</v>
      </c>
      <c r="D2349" s="19" t="s">
        <v>1014</v>
      </c>
      <c r="E2349" s="66" t="str">
        <f>IF(ISBLANK(LeaveTracker[[#This Row],[Employee Name]]),"-----",VLOOKUP(LeaveTracker[[#This Row],[Employee Name]],'List of Employees'!$B$4:$H$767,7))</f>
        <v>LANDTAX</v>
      </c>
      <c r="F2349" s="66" t="str">
        <f>IF(ISBLANK(LeaveTracker[[#This Row],[Employee Name]]),"-----",VLOOKUP(LeaveTracker[[#This Row],[Employee Name]],'List of Employees'!$B$4:$H$767,6))</f>
        <v>PERMANENT</v>
      </c>
      <c r="G2349" s="24" t="s">
        <v>1108</v>
      </c>
      <c r="H2349" s="24" t="s">
        <v>1108</v>
      </c>
      <c r="I2349" s="19" t="s">
        <v>82</v>
      </c>
      <c r="J2349" s="42" t="s">
        <v>1146</v>
      </c>
      <c r="K2349" s="50" t="str">
        <f ca="1">LeaveTracker[[#This Row],[Days]]&amp;" "&amp;LeaveTracker[[#This Row],[Type of Leave]]</f>
        <v>1 VL</v>
      </c>
      <c r="L2349" s="23">
        <f ca="1">NETWORKDAYS(LeaveTracker[[#This Row],[Start Date]],LeaveTracker[[#This Row],[End Date]],lstHolidays)</f>
        <v>1</v>
      </c>
      <c r="M2349" s="27"/>
    </row>
    <row r="2350" spans="1:13" ht="30" customHeight="1" x14ac:dyDescent="0.3">
      <c r="A2350" s="27" t="s">
        <v>1215</v>
      </c>
      <c r="B2350" s="31">
        <v>44767</v>
      </c>
      <c r="C2350" s="31">
        <v>44722</v>
      </c>
      <c r="D2350" s="19" t="s">
        <v>1014</v>
      </c>
      <c r="E2350" s="66" t="str">
        <f>IF(ISBLANK(LeaveTracker[[#This Row],[Employee Name]]),"-----",VLOOKUP(LeaveTracker[[#This Row],[Employee Name]],'List of Employees'!$B$4:$H$767,7))</f>
        <v>LANDTAX</v>
      </c>
      <c r="F2350" s="66" t="str">
        <f>IF(ISBLANK(LeaveTracker[[#This Row],[Employee Name]]),"-----",VLOOKUP(LeaveTracker[[#This Row],[Employee Name]],'List of Employees'!$B$4:$H$767,6))</f>
        <v>PERMANENT</v>
      </c>
      <c r="G2350" s="24" t="s">
        <v>1138</v>
      </c>
      <c r="H2350" s="24" t="s">
        <v>1138</v>
      </c>
      <c r="I2350" s="19" t="s">
        <v>82</v>
      </c>
      <c r="J2350" s="42" t="s">
        <v>1146</v>
      </c>
      <c r="K2350" s="50" t="str">
        <f ca="1">LeaveTracker[[#This Row],[Days]]&amp;" "&amp;LeaveTracker[[#This Row],[Type of Leave]]</f>
        <v>1 VL</v>
      </c>
      <c r="L2350" s="23">
        <f ca="1">NETWORKDAYS(LeaveTracker[[#This Row],[Start Date]],LeaveTracker[[#This Row],[End Date]],lstHolidays)</f>
        <v>1</v>
      </c>
      <c r="M2350" s="27"/>
    </row>
    <row r="2351" spans="1:13" ht="30" customHeight="1" x14ac:dyDescent="0.3">
      <c r="A2351" s="27" t="s">
        <v>1216</v>
      </c>
      <c r="B2351" s="31">
        <v>44767</v>
      </c>
      <c r="C2351" s="31">
        <v>44725</v>
      </c>
      <c r="D2351" s="19" t="s">
        <v>657</v>
      </c>
      <c r="E2351" s="66" t="str">
        <f>IF(ISBLANK(LeaveTracker[[#This Row],[Employee Name]]),"-----",VLOOKUP(LeaveTracker[[#This Row],[Employee Name]],'List of Employees'!$B$4:$H$767,7))</f>
        <v>CTO</v>
      </c>
      <c r="F2351" s="66" t="str">
        <f>IF(ISBLANK(LeaveTracker[[#This Row],[Employee Name]]),"-----",VLOOKUP(LeaveTracker[[#This Row],[Employee Name]],'List of Employees'!$B$4:$H$767,6))</f>
        <v>PERMANENT</v>
      </c>
      <c r="G2351" s="24" t="s">
        <v>1114</v>
      </c>
      <c r="H2351" s="24" t="s">
        <v>1114</v>
      </c>
      <c r="I2351" s="19" t="s">
        <v>297</v>
      </c>
      <c r="J2351" s="42" t="s">
        <v>105</v>
      </c>
      <c r="K2351" s="50" t="str">
        <f ca="1">LeaveTracker[[#This Row],[Days]]&amp;" "&amp;LeaveTracker[[#This Row],[Type of Leave]]</f>
        <v>1 OTHER</v>
      </c>
      <c r="L2351" s="23">
        <f ca="1">NETWORKDAYS(LeaveTracker[[#This Row],[Start Date]],LeaveTracker[[#This Row],[End Date]],lstHolidays)</f>
        <v>1</v>
      </c>
      <c r="M2351" s="27"/>
    </row>
    <row r="2352" spans="1:13" ht="30" customHeight="1" x14ac:dyDescent="0.3">
      <c r="A2352" s="27" t="s">
        <v>1236</v>
      </c>
      <c r="B2352" s="31">
        <v>44767</v>
      </c>
      <c r="C2352" s="31">
        <v>44736</v>
      </c>
      <c r="D2352" s="19" t="s">
        <v>296</v>
      </c>
      <c r="E2352" s="66" t="str">
        <f>IF(ISBLANK(LeaveTracker[[#This Row],[Employee Name]]),"-----",VLOOKUP(LeaveTracker[[#This Row],[Employee Name]],'List of Employees'!$B$4:$H$767,7))</f>
        <v>TOPS (ADMIN CSU)</v>
      </c>
      <c r="F2352" s="66" t="str">
        <f>IF(ISBLANK(LeaveTracker[[#This Row],[Employee Name]]),"-----",VLOOKUP(LeaveTracker[[#This Row],[Employee Name]],'List of Employees'!$B$4:$H$767,6))</f>
        <v>PERMANENT</v>
      </c>
      <c r="G2352" s="24" t="s">
        <v>1142</v>
      </c>
      <c r="H2352" s="24" t="s">
        <v>1116</v>
      </c>
      <c r="I2352" s="19" t="s">
        <v>81</v>
      </c>
      <c r="J2352" s="42" t="s">
        <v>1146</v>
      </c>
      <c r="K2352" s="50" t="str">
        <f ca="1">LeaveTracker[[#This Row],[Days]]&amp;" "&amp;LeaveTracker[[#This Row],[Type of Leave]]</f>
        <v>22 SL</v>
      </c>
      <c r="L2352" s="23">
        <f ca="1">NETWORKDAYS(LeaveTracker[[#This Row],[Start Date]],LeaveTracker[[#This Row],[End Date]],lstHolidays)</f>
        <v>22</v>
      </c>
      <c r="M2352" s="27"/>
    </row>
    <row r="2353" spans="1:13" ht="30" customHeight="1" x14ac:dyDescent="0.3">
      <c r="A2353" s="27" t="s">
        <v>1237</v>
      </c>
      <c r="B2353" s="31">
        <v>44767</v>
      </c>
      <c r="C2353" s="31">
        <v>44734</v>
      </c>
      <c r="D2353" s="19" t="s">
        <v>361</v>
      </c>
      <c r="E2353" s="66" t="str">
        <f>IF(ISBLANK(LeaveTracker[[#This Row],[Employee Name]]),"-----",VLOOKUP(LeaveTracker[[#This Row],[Employee Name]],'List of Employees'!$B$4:$H$767,7))</f>
        <v>SP</v>
      </c>
      <c r="F2353" s="66" t="str">
        <f>IF(ISBLANK(LeaveTracker[[#This Row],[Employee Name]]),"-----",VLOOKUP(LeaveTracker[[#This Row],[Employee Name]],'List of Employees'!$B$4:$H$767,6))</f>
        <v>PERMANENT</v>
      </c>
      <c r="G2353" s="24" t="s">
        <v>1114</v>
      </c>
      <c r="H2353" s="24" t="s">
        <v>1114</v>
      </c>
      <c r="I2353" s="19" t="s">
        <v>81</v>
      </c>
      <c r="J2353" s="42" t="s">
        <v>1146</v>
      </c>
      <c r="K2353" s="50" t="str">
        <f ca="1">LeaveTracker[[#This Row],[Days]]&amp;" "&amp;LeaveTracker[[#This Row],[Type of Leave]]</f>
        <v>1 SL</v>
      </c>
      <c r="L2353" s="23">
        <f ca="1">NETWORKDAYS(LeaveTracker[[#This Row],[Start Date]],LeaveTracker[[#This Row],[End Date]],lstHolidays)</f>
        <v>1</v>
      </c>
      <c r="M2353" s="27"/>
    </row>
    <row r="2354" spans="1:13" ht="30" customHeight="1" x14ac:dyDescent="0.3">
      <c r="A2354" s="27" t="s">
        <v>1238</v>
      </c>
      <c r="B2354" s="31">
        <v>44767</v>
      </c>
      <c r="C2354" s="31">
        <v>44720</v>
      </c>
      <c r="D2354" s="19" t="s">
        <v>865</v>
      </c>
      <c r="E2354" s="66" t="str">
        <f>IF(ISBLANK(LeaveTracker[[#This Row],[Employee Name]]),"-----",VLOOKUP(LeaveTracker[[#This Row],[Employee Name]],'List of Employees'!$B$4:$H$767,7))</f>
        <v>ACCOUNTING</v>
      </c>
      <c r="F2354" s="66" t="str">
        <f>IF(ISBLANK(LeaveTracker[[#This Row],[Employee Name]]),"-----",VLOOKUP(LeaveTracker[[#This Row],[Employee Name]],'List of Employees'!$B$4:$H$767,6))</f>
        <v>PERMANENT</v>
      </c>
      <c r="G2354" s="24" t="s">
        <v>1115</v>
      </c>
      <c r="H2354" s="24" t="s">
        <v>1115</v>
      </c>
      <c r="I2354" s="19" t="s">
        <v>81</v>
      </c>
      <c r="J2354" s="42" t="s">
        <v>1146</v>
      </c>
      <c r="K2354" s="50" t="str">
        <f ca="1">LeaveTracker[[#This Row],[Days]]&amp;" "&amp;LeaveTracker[[#This Row],[Type of Leave]]</f>
        <v>1 SL</v>
      </c>
      <c r="L2354" s="23">
        <f ca="1">NETWORKDAYS(LeaveTracker[[#This Row],[Start Date]],LeaveTracker[[#This Row],[End Date]],lstHolidays)</f>
        <v>1</v>
      </c>
      <c r="M2354" s="27"/>
    </row>
    <row r="2355" spans="1:13" ht="30" customHeight="1" x14ac:dyDescent="0.3">
      <c r="A2355" s="27" t="s">
        <v>1239</v>
      </c>
      <c r="B2355" s="31">
        <v>44767</v>
      </c>
      <c r="C2355" s="31">
        <v>44720</v>
      </c>
      <c r="D2355" s="19" t="s">
        <v>865</v>
      </c>
      <c r="E2355" s="66" t="str">
        <f>IF(ISBLANK(LeaveTracker[[#This Row],[Employee Name]]),"-----",VLOOKUP(LeaveTracker[[#This Row],[Employee Name]],'List of Employees'!$B$4:$H$767,7))</f>
        <v>ACCOUNTING</v>
      </c>
      <c r="F2355" s="66" t="str">
        <f>IF(ISBLANK(LeaveTracker[[#This Row],[Employee Name]]),"-----",VLOOKUP(LeaveTracker[[#This Row],[Employee Name]],'List of Employees'!$B$4:$H$767,6))</f>
        <v>PERMANENT</v>
      </c>
      <c r="G2355" s="24" t="s">
        <v>1142</v>
      </c>
      <c r="H2355" s="24" t="s">
        <v>1142</v>
      </c>
      <c r="I2355" s="19" t="s">
        <v>81</v>
      </c>
      <c r="J2355" s="42" t="s">
        <v>1146</v>
      </c>
      <c r="K2355" s="50" t="str">
        <f ca="1">LeaveTracker[[#This Row],[Days]]&amp;" "&amp;LeaveTracker[[#This Row],[Type of Leave]]</f>
        <v>1 SL</v>
      </c>
      <c r="L2355" s="23">
        <f ca="1">NETWORKDAYS(LeaveTracker[[#This Row],[Start Date]],LeaveTracker[[#This Row],[End Date]],lstHolidays)</f>
        <v>1</v>
      </c>
      <c r="M2355" s="27"/>
    </row>
    <row r="2356" spans="1:13" ht="30" customHeight="1" x14ac:dyDescent="0.3">
      <c r="A2356" s="27" t="s">
        <v>1240</v>
      </c>
      <c r="B2356" s="31">
        <v>44767</v>
      </c>
      <c r="C2356" s="31">
        <v>44726</v>
      </c>
      <c r="D2356" s="19" t="s">
        <v>947</v>
      </c>
      <c r="E2356" s="66" t="str">
        <f>IF(ISBLANK(LeaveTracker[[#This Row],[Employee Name]]),"-----",VLOOKUP(LeaveTracker[[#This Row],[Employee Name]],'List of Employees'!$B$4:$H$767,7))</f>
        <v>ACCOUNTING</v>
      </c>
      <c r="F2356" s="66" t="str">
        <f>IF(ISBLANK(LeaveTracker[[#This Row],[Employee Name]]),"-----",VLOOKUP(LeaveTracker[[#This Row],[Employee Name]],'List of Employees'!$B$4:$H$767,6))</f>
        <v>PERMANENT</v>
      </c>
      <c r="G2356" s="24" t="s">
        <v>1110</v>
      </c>
      <c r="H2356" s="24" t="s">
        <v>1110</v>
      </c>
      <c r="I2356" s="19" t="s">
        <v>81</v>
      </c>
      <c r="J2356" s="42" t="s">
        <v>1146</v>
      </c>
      <c r="K2356" s="50" t="str">
        <f ca="1">LeaveTracker[[#This Row],[Days]]&amp;" "&amp;LeaveTracker[[#This Row],[Type of Leave]]</f>
        <v>1 SL</v>
      </c>
      <c r="L2356" s="23">
        <f ca="1">NETWORKDAYS(LeaveTracker[[#This Row],[Start Date]],LeaveTracker[[#This Row],[End Date]],lstHolidays)</f>
        <v>1</v>
      </c>
      <c r="M2356" s="27"/>
    </row>
    <row r="2357" spans="1:13" ht="30" customHeight="1" x14ac:dyDescent="0.3">
      <c r="A2357" s="27" t="s">
        <v>1241</v>
      </c>
      <c r="B2357" s="31">
        <v>44767</v>
      </c>
      <c r="C2357" s="31">
        <v>44734</v>
      </c>
      <c r="D2357" s="19" t="s">
        <v>1007</v>
      </c>
      <c r="E2357" s="66" t="str">
        <f>IF(ISBLANK(LeaveTracker[[#This Row],[Employee Name]]),"-----",VLOOKUP(LeaveTracker[[#This Row],[Employee Name]],'List of Employees'!$B$4:$H$767,7))</f>
        <v>ACCOUNTING</v>
      </c>
      <c r="F2357" s="66" t="str">
        <f>IF(ISBLANK(LeaveTracker[[#This Row],[Employee Name]]),"-----",VLOOKUP(LeaveTracker[[#This Row],[Employee Name]],'List of Employees'!$B$4:$H$767,6))</f>
        <v>PERMANENT</v>
      </c>
      <c r="G2357" s="24" t="s">
        <v>1116</v>
      </c>
      <c r="H2357" s="24" t="s">
        <v>1116</v>
      </c>
      <c r="I2357" s="19" t="s">
        <v>297</v>
      </c>
      <c r="J2357" s="42" t="s">
        <v>105</v>
      </c>
      <c r="K2357" s="50" t="str">
        <f ca="1">LeaveTracker[[#This Row],[Days]]&amp;" "&amp;LeaveTracker[[#This Row],[Type of Leave]]</f>
        <v>1 OTHER</v>
      </c>
      <c r="L2357" s="23">
        <f ca="1">NETWORKDAYS(LeaveTracker[[#This Row],[Start Date]],LeaveTracker[[#This Row],[End Date]],lstHolidays)</f>
        <v>1</v>
      </c>
      <c r="M2357" s="27"/>
    </row>
    <row r="2358" spans="1:13" ht="30" customHeight="1" x14ac:dyDescent="0.3">
      <c r="A2358" s="27" t="s">
        <v>1242</v>
      </c>
      <c r="B2358" s="31">
        <v>44767</v>
      </c>
      <c r="C2358" s="31">
        <v>44727</v>
      </c>
      <c r="D2358" s="19" t="s">
        <v>1007</v>
      </c>
      <c r="E2358" s="66" t="str">
        <f>IF(ISBLANK(LeaveTracker[[#This Row],[Employee Name]]),"-----",VLOOKUP(LeaveTracker[[#This Row],[Employee Name]],'List of Employees'!$B$4:$H$767,7))</f>
        <v>ACCOUNTING</v>
      </c>
      <c r="F2358" s="66" t="str">
        <f>IF(ISBLANK(LeaveTracker[[#This Row],[Employee Name]]),"-----",VLOOKUP(LeaveTracker[[#This Row],[Employee Name]],'List of Employees'!$B$4:$H$767,6))</f>
        <v>PERMANENT</v>
      </c>
      <c r="G2358" s="24" t="s">
        <v>1132</v>
      </c>
      <c r="H2358" s="24" t="s">
        <v>1132</v>
      </c>
      <c r="I2358" s="19" t="s">
        <v>81</v>
      </c>
      <c r="J2358" s="42" t="s">
        <v>1146</v>
      </c>
      <c r="K2358" s="50" t="str">
        <f ca="1">LeaveTracker[[#This Row],[Days]]&amp;" "&amp;LeaveTracker[[#This Row],[Type of Leave]]</f>
        <v>1 SL</v>
      </c>
      <c r="L2358" s="23">
        <f ca="1">NETWORKDAYS(LeaveTracker[[#This Row],[Start Date]],LeaveTracker[[#This Row],[End Date]],lstHolidays)</f>
        <v>1</v>
      </c>
      <c r="M2358" s="27"/>
    </row>
    <row r="2359" spans="1:13" ht="30" customHeight="1" x14ac:dyDescent="0.3">
      <c r="A2359" s="27" t="s">
        <v>1243</v>
      </c>
      <c r="B2359" s="31">
        <v>44767</v>
      </c>
      <c r="C2359" s="31">
        <v>44603</v>
      </c>
      <c r="D2359" s="19" t="s">
        <v>795</v>
      </c>
      <c r="E2359" s="66" t="str">
        <f>IF(ISBLANK(LeaveTracker[[#This Row],[Employee Name]]),"-----",VLOOKUP(LeaveTracker[[#This Row],[Employee Name]],'List of Employees'!$B$4:$H$767,7))</f>
        <v>ONT</v>
      </c>
      <c r="F2359" s="66" t="str">
        <f>IF(ISBLANK(LeaveTracker[[#This Row],[Employee Name]]),"-----",VLOOKUP(LeaveTracker[[#This Row],[Employee Name]],'List of Employees'!$B$4:$H$767,6))</f>
        <v>PERMANENT</v>
      </c>
      <c r="G2359" s="24" t="s">
        <v>1134</v>
      </c>
      <c r="H2359" s="24" t="s">
        <v>1108</v>
      </c>
      <c r="I2359" s="19" t="s">
        <v>81</v>
      </c>
      <c r="J2359" s="42" t="s">
        <v>1146</v>
      </c>
      <c r="K2359" s="50" t="str">
        <f ca="1">LeaveTracker[[#This Row],[Days]]&amp;" "&amp;LeaveTracker[[#This Row],[Type of Leave]]</f>
        <v>3 SL</v>
      </c>
      <c r="L2359" s="23">
        <f ca="1">NETWORKDAYS(LeaveTracker[[#This Row],[Start Date]],LeaveTracker[[#This Row],[End Date]],lstHolidays)</f>
        <v>3</v>
      </c>
      <c r="M2359" s="27"/>
    </row>
    <row r="2360" spans="1:13" ht="30" customHeight="1" x14ac:dyDescent="0.3">
      <c r="A2360" s="27" t="s">
        <v>1244</v>
      </c>
      <c r="B2360" s="31">
        <v>44767</v>
      </c>
      <c r="C2360" s="31">
        <v>44729</v>
      </c>
      <c r="D2360" s="19" t="s">
        <v>1022</v>
      </c>
      <c r="E2360" s="66" t="str">
        <f>IF(ISBLANK(LeaveTracker[[#This Row],[Employee Name]]),"-----",VLOOKUP(LeaveTracker[[#This Row],[Employee Name]],'List of Employees'!$B$4:$H$767,7))</f>
        <v>ONT</v>
      </c>
      <c r="F2360" s="66" t="str">
        <f>IF(ISBLANK(LeaveTracker[[#This Row],[Employee Name]]),"-----",VLOOKUP(LeaveTracker[[#This Row],[Employee Name]],'List of Employees'!$B$4:$H$767,6))</f>
        <v>PERMANENT</v>
      </c>
      <c r="G2360" s="24" t="s">
        <v>1110</v>
      </c>
      <c r="H2360" s="24" t="s">
        <v>1110</v>
      </c>
      <c r="I2360" s="19" t="s">
        <v>81</v>
      </c>
      <c r="J2360" s="42" t="s">
        <v>1146</v>
      </c>
      <c r="K2360" s="50" t="str">
        <f ca="1">LeaveTracker[[#This Row],[Days]]&amp;" "&amp;LeaveTracker[[#This Row],[Type of Leave]]</f>
        <v>1 SL</v>
      </c>
      <c r="L2360" s="23">
        <f ca="1">NETWORKDAYS(LeaveTracker[[#This Row],[Start Date]],LeaveTracker[[#This Row],[End Date]],lstHolidays)</f>
        <v>1</v>
      </c>
      <c r="M2360" s="27"/>
    </row>
    <row r="2361" spans="1:13" ht="30" customHeight="1" x14ac:dyDescent="0.3">
      <c r="A2361" s="27" t="s">
        <v>1244</v>
      </c>
      <c r="B2361" s="31">
        <v>44767</v>
      </c>
      <c r="C2361" s="31">
        <v>44729</v>
      </c>
      <c r="D2361" s="19" t="s">
        <v>1022</v>
      </c>
      <c r="E2361" s="66" t="str">
        <f>IF(ISBLANK(LeaveTracker[[#This Row],[Employee Name]]),"-----",VLOOKUP(LeaveTracker[[#This Row],[Employee Name]],'List of Employees'!$B$4:$H$767,7))</f>
        <v>ONT</v>
      </c>
      <c r="F2361" s="66" t="str">
        <f>IF(ISBLANK(LeaveTracker[[#This Row],[Employee Name]]),"-----",VLOOKUP(LeaveTracker[[#This Row],[Employee Name]],'List of Employees'!$B$4:$H$767,6))</f>
        <v>PERMANENT</v>
      </c>
      <c r="G2361" s="24" t="s">
        <v>1113</v>
      </c>
      <c r="H2361" s="24" t="s">
        <v>1134</v>
      </c>
      <c r="I2361" s="19" t="s">
        <v>81</v>
      </c>
      <c r="J2361" s="42" t="s">
        <v>1146</v>
      </c>
      <c r="K2361" s="50" t="str">
        <f ca="1">LeaveTracker[[#This Row],[Days]]&amp;" "&amp;LeaveTracker[[#This Row],[Type of Leave]]</f>
        <v>3 SL</v>
      </c>
      <c r="L2361" s="23">
        <f ca="1">NETWORKDAYS(LeaveTracker[[#This Row],[Start Date]],LeaveTracker[[#This Row],[End Date]],lstHolidays)</f>
        <v>3</v>
      </c>
      <c r="M2361" s="27"/>
    </row>
    <row r="2362" spans="1:13" ht="30" customHeight="1" x14ac:dyDescent="0.3">
      <c r="A2362" s="27" t="s">
        <v>1245</v>
      </c>
      <c r="B2362" s="31">
        <v>44767</v>
      </c>
      <c r="C2362" s="31">
        <v>44734</v>
      </c>
      <c r="D2362" s="19" t="s">
        <v>395</v>
      </c>
      <c r="E2362" s="66" t="str">
        <f>IF(ISBLANK(LeaveTracker[[#This Row],[Employee Name]]),"-----",VLOOKUP(LeaveTracker[[#This Row],[Employee Name]],'List of Employees'!$B$4:$H$767,7))</f>
        <v>CTO</v>
      </c>
      <c r="F2362" s="66" t="str">
        <f>IF(ISBLANK(LeaveTracker[[#This Row],[Employee Name]]),"-----",VLOOKUP(LeaveTracker[[#This Row],[Employee Name]],'List of Employees'!$B$4:$H$767,6))</f>
        <v>PERMANENT</v>
      </c>
      <c r="G2362" s="24" t="s">
        <v>1111</v>
      </c>
      <c r="H2362" s="24" t="s">
        <v>1108</v>
      </c>
      <c r="I2362" s="19" t="s">
        <v>81</v>
      </c>
      <c r="J2362" s="42" t="s">
        <v>1146</v>
      </c>
      <c r="K2362" s="50" t="str">
        <f ca="1">LeaveTracker[[#This Row],[Days]]&amp;" "&amp;LeaveTracker[[#This Row],[Type of Leave]]</f>
        <v>2 SL</v>
      </c>
      <c r="L2362" s="23">
        <f ca="1">NETWORKDAYS(LeaveTracker[[#This Row],[Start Date]],LeaveTracker[[#This Row],[End Date]],lstHolidays)</f>
        <v>2</v>
      </c>
      <c r="M2362" s="27"/>
    </row>
    <row r="2363" spans="1:13" ht="30" customHeight="1" x14ac:dyDescent="0.3">
      <c r="A2363" s="27" t="s">
        <v>1246</v>
      </c>
      <c r="B2363" s="31">
        <v>44767</v>
      </c>
      <c r="C2363" s="31">
        <v>44729</v>
      </c>
      <c r="D2363" s="19" t="s">
        <v>1254</v>
      </c>
      <c r="E2363" s="66" t="str">
        <f>IF(ISBLANK(LeaveTracker[[#This Row],[Employee Name]]),"-----",VLOOKUP(LeaveTracker[[#This Row],[Employee Name]],'List of Employees'!$B$4:$H$767,7))</f>
        <v>ONT</v>
      </c>
      <c r="F2363" s="66" t="str">
        <f>IF(ISBLANK(LeaveTracker[[#This Row],[Employee Name]]),"-----",VLOOKUP(LeaveTracker[[#This Row],[Employee Name]],'List of Employees'!$B$4:$H$767,6))</f>
        <v>PERMANENT</v>
      </c>
      <c r="G2363" s="24" t="s">
        <v>1217</v>
      </c>
      <c r="H2363" s="24" t="s">
        <v>1134</v>
      </c>
      <c r="I2363" s="19" t="s">
        <v>81</v>
      </c>
      <c r="J2363" s="42" t="s">
        <v>1146</v>
      </c>
      <c r="K2363" s="50" t="str">
        <f ca="1">LeaveTracker[[#This Row],[Days]]&amp;" "&amp;LeaveTracker[[#This Row],[Type of Leave]]</f>
        <v>3 SL</v>
      </c>
      <c r="L2363" s="23">
        <f ca="1">NETWORKDAYS(LeaveTracker[[#This Row],[Start Date]],LeaveTracker[[#This Row],[End Date]],lstHolidays)</f>
        <v>3</v>
      </c>
      <c r="M2363" s="27"/>
    </row>
    <row r="2364" spans="1:13" ht="30" customHeight="1" x14ac:dyDescent="0.3">
      <c r="A2364" s="27" t="s">
        <v>1247</v>
      </c>
      <c r="B2364" s="31">
        <v>44767</v>
      </c>
      <c r="C2364" s="24">
        <v>44734</v>
      </c>
      <c r="D2364" s="19" t="s">
        <v>734</v>
      </c>
      <c r="E2364" s="66" t="str">
        <f>IF(ISBLANK(LeaveTracker[[#This Row],[Employee Name]]),"-----",VLOOKUP(LeaveTracker[[#This Row],[Employee Name]],'List of Employees'!$B$4:$H$767,7))</f>
        <v>CSWDO</v>
      </c>
      <c r="F2364" s="66" t="str">
        <f>IF(ISBLANK(LeaveTracker[[#This Row],[Employee Name]]),"-----",VLOOKUP(LeaveTracker[[#This Row],[Employee Name]],'List of Employees'!$B$4:$H$767,6))</f>
        <v>PERMANENT</v>
      </c>
      <c r="G2364" s="24" t="s">
        <v>1121</v>
      </c>
      <c r="H2364" s="24" t="s">
        <v>1121</v>
      </c>
      <c r="I2364" s="19" t="s">
        <v>297</v>
      </c>
      <c r="J2364" s="42" t="s">
        <v>105</v>
      </c>
      <c r="K2364" s="50" t="str">
        <f ca="1">LeaveTracker[[#This Row],[Days]]&amp;" "&amp;LeaveTracker[[#This Row],[Type of Leave]]</f>
        <v>1 OTHER</v>
      </c>
      <c r="L2364" s="23">
        <f ca="1">NETWORKDAYS(LeaveTracker[[#This Row],[Start Date]],LeaveTracker[[#This Row],[End Date]],lstHolidays)</f>
        <v>1</v>
      </c>
      <c r="M2364" s="27"/>
    </row>
    <row r="2365" spans="1:13" ht="30" customHeight="1" x14ac:dyDescent="0.3">
      <c r="A2365" s="27" t="s">
        <v>1248</v>
      </c>
      <c r="B2365" s="31">
        <v>44767</v>
      </c>
      <c r="C2365" s="31">
        <v>44713</v>
      </c>
      <c r="D2365" s="19" t="s">
        <v>756</v>
      </c>
      <c r="E2365" s="66" t="str">
        <f>IF(ISBLANK(LeaveTracker[[#This Row],[Employee Name]]),"-----",VLOOKUP(LeaveTracker[[#This Row],[Employee Name]],'List of Employees'!$B$4:$H$767,7))</f>
        <v>CTO</v>
      </c>
      <c r="F2365" s="66" t="str">
        <f>IF(ISBLANK(LeaveTracker[[#This Row],[Employee Name]]),"-----",VLOOKUP(LeaveTracker[[#This Row],[Employee Name]],'List of Employees'!$B$4:$H$767,6))</f>
        <v>PERMANENT</v>
      </c>
      <c r="G2365" s="24" t="s">
        <v>1154</v>
      </c>
      <c r="H2365" s="24" t="s">
        <v>1110</v>
      </c>
      <c r="I2365" s="19" t="s">
        <v>297</v>
      </c>
      <c r="J2365" s="42" t="s">
        <v>1001</v>
      </c>
      <c r="K2365" s="50" t="str">
        <f ca="1">LeaveTracker[[#This Row],[Days]]&amp;" "&amp;LeaveTracker[[#This Row],[Type of Leave]]</f>
        <v>3 OTHER</v>
      </c>
      <c r="L2365" s="23">
        <f ca="1">NETWORKDAYS(LeaveTracker[[#This Row],[Start Date]],LeaveTracker[[#This Row],[End Date]],lstHolidays)</f>
        <v>3</v>
      </c>
      <c r="M2365" s="27"/>
    </row>
    <row r="2366" spans="1:13" ht="30" customHeight="1" x14ac:dyDescent="0.3">
      <c r="A2366" s="27" t="s">
        <v>1249</v>
      </c>
      <c r="B2366" s="31">
        <v>44767</v>
      </c>
      <c r="C2366" s="31">
        <v>44713</v>
      </c>
      <c r="D2366" s="19" t="s">
        <v>395</v>
      </c>
      <c r="E2366" s="66" t="str">
        <f>IF(ISBLANK(LeaveTracker[[#This Row],[Employee Name]]),"-----",VLOOKUP(LeaveTracker[[#This Row],[Employee Name]],'List of Employees'!$B$4:$H$767,7))</f>
        <v>CTO</v>
      </c>
      <c r="F2366" s="66" t="str">
        <f>IF(ISBLANK(LeaveTracker[[#This Row],[Employee Name]]),"-----",VLOOKUP(LeaveTracker[[#This Row],[Employee Name]],'List of Employees'!$B$4:$H$767,6))</f>
        <v>PERMANENT</v>
      </c>
      <c r="G2366" s="24" t="s">
        <v>1131</v>
      </c>
      <c r="H2366" s="24" t="s">
        <v>1131</v>
      </c>
      <c r="I2366" s="19" t="s">
        <v>81</v>
      </c>
      <c r="J2366" s="42" t="s">
        <v>1146</v>
      </c>
      <c r="K2366" s="50" t="str">
        <f ca="1">LeaveTracker[[#This Row],[Days]]&amp;" "&amp;LeaveTracker[[#This Row],[Type of Leave]]</f>
        <v>1 SL</v>
      </c>
      <c r="L2366" s="23">
        <f ca="1">NETWORKDAYS(LeaveTracker[[#This Row],[Start Date]],LeaveTracker[[#This Row],[End Date]],lstHolidays)</f>
        <v>1</v>
      </c>
      <c r="M2366" s="27"/>
    </row>
    <row r="2367" spans="1:13" ht="30" customHeight="1" x14ac:dyDescent="0.3">
      <c r="A2367" s="27" t="s">
        <v>1250</v>
      </c>
      <c r="B2367" s="31">
        <v>44767</v>
      </c>
      <c r="C2367" s="31">
        <v>44735</v>
      </c>
      <c r="D2367" s="19" t="s">
        <v>823</v>
      </c>
      <c r="E2367" s="66" t="str">
        <f>IF(ISBLANK(LeaveTracker[[#This Row],[Employee Name]]),"-----",VLOOKUP(LeaveTracker[[#This Row],[Employee Name]],'List of Employees'!$B$4:$H$767,7))</f>
        <v>CHO</v>
      </c>
      <c r="F2367" s="66" t="str">
        <f>IF(ISBLANK(LeaveTracker[[#This Row],[Employee Name]]),"-----",VLOOKUP(LeaveTracker[[#This Row],[Employee Name]],'List of Employees'!$B$4:$H$767,6))</f>
        <v>PERMANENT</v>
      </c>
      <c r="G2367" s="24" t="s">
        <v>1138</v>
      </c>
      <c r="H2367" s="24" t="s">
        <v>1138</v>
      </c>
      <c r="I2367" s="19" t="s">
        <v>82</v>
      </c>
      <c r="J2367" s="42" t="s">
        <v>1146</v>
      </c>
      <c r="K2367" s="50" t="str">
        <f ca="1">LeaveTracker[[#This Row],[Days]]&amp;" "&amp;LeaveTracker[[#This Row],[Type of Leave]]</f>
        <v>1 VL</v>
      </c>
      <c r="L2367" s="23">
        <f ca="1">NETWORKDAYS(LeaveTracker[[#This Row],[Start Date]],LeaveTracker[[#This Row],[End Date]],lstHolidays)</f>
        <v>1</v>
      </c>
      <c r="M2367" s="27"/>
    </row>
    <row r="2368" spans="1:13" ht="30" customHeight="1" x14ac:dyDescent="0.3">
      <c r="A2368" s="27" t="s">
        <v>1251</v>
      </c>
      <c r="B2368" s="31">
        <v>44767</v>
      </c>
      <c r="C2368" s="31">
        <v>44735</v>
      </c>
      <c r="D2368" s="19" t="s">
        <v>823</v>
      </c>
      <c r="E2368" s="66" t="str">
        <f>IF(ISBLANK(LeaveTracker[[#This Row],[Employee Name]]),"-----",VLOOKUP(LeaveTracker[[#This Row],[Employee Name]],'List of Employees'!$B$4:$H$767,7))</f>
        <v>CHO</v>
      </c>
      <c r="F2368" s="66" t="str">
        <f>IF(ISBLANK(LeaveTracker[[#This Row],[Employee Name]]),"-----",VLOOKUP(LeaveTracker[[#This Row],[Employee Name]],'List of Employees'!$B$4:$H$767,6))</f>
        <v>PERMANENT</v>
      </c>
      <c r="G2368" s="24" t="s">
        <v>1114</v>
      </c>
      <c r="H2368" s="24" t="s">
        <v>1114</v>
      </c>
      <c r="I2368" s="19" t="s">
        <v>81</v>
      </c>
      <c r="J2368" s="42" t="s">
        <v>1146</v>
      </c>
      <c r="K2368" s="50" t="str">
        <f ca="1">LeaveTracker[[#This Row],[Days]]&amp;" "&amp;LeaveTracker[[#This Row],[Type of Leave]]</f>
        <v>1 SL</v>
      </c>
      <c r="L2368" s="23">
        <f ca="1">NETWORKDAYS(LeaveTracker[[#This Row],[Start Date]],LeaveTracker[[#This Row],[End Date]],lstHolidays)</f>
        <v>1</v>
      </c>
      <c r="M2368" s="27"/>
    </row>
    <row r="2369" spans="1:13" ht="30" customHeight="1" x14ac:dyDescent="0.3">
      <c r="A2369" s="27" t="s">
        <v>1252</v>
      </c>
      <c r="B2369" s="31">
        <v>44767</v>
      </c>
      <c r="C2369" s="31">
        <v>44734</v>
      </c>
      <c r="D2369" s="19" t="s">
        <v>806</v>
      </c>
      <c r="E2369" s="66" t="str">
        <f>IF(ISBLANK(LeaveTracker[[#This Row],[Employee Name]]),"-----",VLOOKUP(LeaveTracker[[#This Row],[Employee Name]],'List of Employees'!$B$4:$H$767,7))</f>
        <v>CHO</v>
      </c>
      <c r="F2369" s="66" t="str">
        <f>IF(ISBLANK(LeaveTracker[[#This Row],[Employee Name]]),"-----",VLOOKUP(LeaveTracker[[#This Row],[Employee Name]],'List of Employees'!$B$4:$H$767,6))</f>
        <v>PERMANENT</v>
      </c>
      <c r="G2369" s="24" t="s">
        <v>1110</v>
      </c>
      <c r="H2369" s="24" t="s">
        <v>1110</v>
      </c>
      <c r="I2369" s="19" t="s">
        <v>81</v>
      </c>
      <c r="J2369" s="42" t="s">
        <v>1146</v>
      </c>
      <c r="K2369" s="50" t="str">
        <f ca="1">LeaveTracker[[#This Row],[Days]]&amp;" "&amp;LeaveTracker[[#This Row],[Type of Leave]]</f>
        <v>1 SL</v>
      </c>
      <c r="L2369" s="23">
        <f ca="1">NETWORKDAYS(LeaveTracker[[#This Row],[Start Date]],LeaveTracker[[#This Row],[End Date]],lstHolidays)</f>
        <v>1</v>
      </c>
      <c r="M2369" s="27"/>
    </row>
    <row r="2370" spans="1:13" ht="30" customHeight="1" x14ac:dyDescent="0.3">
      <c r="A2370" s="27" t="s">
        <v>1253</v>
      </c>
      <c r="B2370" s="31">
        <v>44767</v>
      </c>
      <c r="C2370" s="24">
        <v>44750</v>
      </c>
      <c r="D2370" s="19" t="s">
        <v>608</v>
      </c>
      <c r="E2370" s="66" t="str">
        <f>IF(ISBLANK(LeaveTracker[[#This Row],[Employee Name]]),"-----",VLOOKUP(LeaveTracker[[#This Row],[Employee Name]],'List of Employees'!$B$4:$H$767,7))</f>
        <v>CBO</v>
      </c>
      <c r="F2370" s="66" t="str">
        <f>IF(ISBLANK(LeaveTracker[[#This Row],[Employee Name]]),"-----",VLOOKUP(LeaveTracker[[#This Row],[Employee Name]],'List of Employees'!$B$4:$H$767,6))</f>
        <v>PERMANENT</v>
      </c>
      <c r="G2370" s="24" t="s">
        <v>1149</v>
      </c>
      <c r="H2370" s="24" t="s">
        <v>1149</v>
      </c>
      <c r="I2370" s="19" t="s">
        <v>82</v>
      </c>
      <c r="J2370" s="42" t="s">
        <v>1146</v>
      </c>
      <c r="K2370" s="50" t="str">
        <f ca="1">LeaveTracker[[#This Row],[Days]]&amp;" "&amp;LeaveTracker[[#This Row],[Type of Leave]]</f>
        <v>1 VL</v>
      </c>
      <c r="L2370" s="23">
        <f ca="1">NETWORKDAYS(LeaveTracker[[#This Row],[Start Date]],LeaveTracker[[#This Row],[End Date]],lstHolidays)</f>
        <v>1</v>
      </c>
      <c r="M2370" s="27"/>
    </row>
    <row r="2371" spans="1:13" ht="30" customHeight="1" x14ac:dyDescent="0.3">
      <c r="A2371" s="27">
        <v>827</v>
      </c>
      <c r="B2371" s="31">
        <v>44778</v>
      </c>
      <c r="C2371" s="31">
        <v>44770</v>
      </c>
      <c r="D2371" s="19" t="s">
        <v>487</v>
      </c>
      <c r="E2371" s="66" t="str">
        <f>IF(ISBLANK(LeaveTracker[[#This Row],[Employee Name]]),"-----",VLOOKUP(LeaveTracker[[#This Row],[Employee Name]],'List of Employees'!$B$4:$H$767,7))</f>
        <v>THRDC</v>
      </c>
      <c r="F2371" s="66" t="str">
        <f>IF(ISBLANK(LeaveTracker[[#This Row],[Employee Name]]),"-----",VLOOKUP(LeaveTracker[[#This Row],[Employee Name]],'List of Employees'!$B$4:$H$767,6))</f>
        <v>PERMANENT</v>
      </c>
      <c r="G2371" s="24">
        <v>44771</v>
      </c>
      <c r="H2371" s="24">
        <v>44771</v>
      </c>
      <c r="I2371" s="19" t="s">
        <v>297</v>
      </c>
      <c r="J2371" s="42" t="s">
        <v>1001</v>
      </c>
      <c r="K2371" s="50" t="str">
        <f ca="1">LeaveTracker[[#This Row],[Days]]&amp;" "&amp;LeaveTracker[[#This Row],[Type of Leave]]</f>
        <v>1 OTHER</v>
      </c>
      <c r="L2371" s="23">
        <f ca="1">NETWORKDAYS(LeaveTracker[[#This Row],[Start Date]],LeaveTracker[[#This Row],[End Date]],lstHolidays)</f>
        <v>1</v>
      </c>
      <c r="M2371" s="27"/>
    </row>
    <row r="2372" spans="1:13" ht="30" customHeight="1" x14ac:dyDescent="0.3">
      <c r="A2372" s="27">
        <v>827</v>
      </c>
      <c r="B2372" s="31">
        <v>44778</v>
      </c>
      <c r="C2372" s="31">
        <v>44770</v>
      </c>
      <c r="D2372" s="19" t="s">
        <v>487</v>
      </c>
      <c r="E2372" s="66" t="str">
        <f>IF(ISBLANK(LeaveTracker[[#This Row],[Employee Name]]),"-----",VLOOKUP(LeaveTracker[[#This Row],[Employee Name]],'List of Employees'!$B$4:$H$767,7))</f>
        <v>THRDC</v>
      </c>
      <c r="F2372" s="66" t="str">
        <f>IF(ISBLANK(LeaveTracker[[#This Row],[Employee Name]]),"-----",VLOOKUP(LeaveTracker[[#This Row],[Employee Name]],'List of Employees'!$B$4:$H$767,6))</f>
        <v>PERMANENT</v>
      </c>
      <c r="G2372" s="24">
        <v>44776</v>
      </c>
      <c r="H2372" s="24">
        <v>44777</v>
      </c>
      <c r="I2372" s="19" t="s">
        <v>297</v>
      </c>
      <c r="J2372" s="42" t="s">
        <v>1001</v>
      </c>
      <c r="K2372" s="50" t="str">
        <f ca="1">LeaveTracker[[#This Row],[Days]]&amp;" "&amp;LeaveTracker[[#This Row],[Type of Leave]]</f>
        <v>2 OTHER</v>
      </c>
      <c r="L2372" s="23">
        <f ca="1">NETWORKDAYS(LeaveTracker[[#This Row],[Start Date]],LeaveTracker[[#This Row],[End Date]],lstHolidays)</f>
        <v>2</v>
      </c>
      <c r="M2372" s="27"/>
    </row>
    <row r="2373" spans="1:13" ht="30" customHeight="1" x14ac:dyDescent="0.3">
      <c r="A2373" s="27">
        <f>A2372+1</f>
        <v>828</v>
      </c>
      <c r="B2373" s="31">
        <v>44778</v>
      </c>
      <c r="C2373" s="31">
        <v>44770</v>
      </c>
      <c r="D2373" s="19" t="s">
        <v>487</v>
      </c>
      <c r="E2373" s="66" t="str">
        <f>IF(ISBLANK(LeaveTracker[[#This Row],[Employee Name]]),"-----",VLOOKUP(LeaveTracker[[#This Row],[Employee Name]],'List of Employees'!$B$4:$H$767,7))</f>
        <v>THRDC</v>
      </c>
      <c r="F2373" s="66" t="str">
        <f>IF(ISBLANK(LeaveTracker[[#This Row],[Employee Name]]),"-----",VLOOKUP(LeaveTracker[[#This Row],[Employee Name]],'List of Employees'!$B$4:$H$767,6))</f>
        <v>PERMANENT</v>
      </c>
      <c r="G2373" s="24">
        <v>44739</v>
      </c>
      <c r="H2373" s="24">
        <v>44739</v>
      </c>
      <c r="I2373" s="19" t="s">
        <v>297</v>
      </c>
      <c r="J2373" s="42" t="s">
        <v>1000</v>
      </c>
      <c r="K2373" s="50" t="str">
        <f ca="1">LeaveTracker[[#This Row],[Days]]&amp;" "&amp;LeaveTracker[[#This Row],[Type of Leave]]</f>
        <v>1 OTHER</v>
      </c>
      <c r="L2373" s="23">
        <f ca="1">NETWORKDAYS(LeaveTracker[[#This Row],[Start Date]],LeaveTracker[[#This Row],[End Date]],lstHolidays)</f>
        <v>1</v>
      </c>
      <c r="M2373" s="27"/>
    </row>
    <row r="2374" spans="1:13" ht="30" customHeight="1" x14ac:dyDescent="0.3">
      <c r="A2374" s="27">
        <v>828</v>
      </c>
      <c r="B2374" s="31">
        <v>44778</v>
      </c>
      <c r="C2374" s="31">
        <v>44770</v>
      </c>
      <c r="D2374" s="19" t="s">
        <v>487</v>
      </c>
      <c r="E2374" s="66" t="str">
        <f>IF(ISBLANK(LeaveTracker[[#This Row],[Employee Name]]),"-----",VLOOKUP(LeaveTracker[[#This Row],[Employee Name]],'List of Employees'!$B$4:$H$767,7))</f>
        <v>THRDC</v>
      </c>
      <c r="F2374" s="66" t="str">
        <f>IF(ISBLANK(LeaveTracker[[#This Row],[Employee Name]]),"-----",VLOOKUP(LeaveTracker[[#This Row],[Employee Name]],'List of Employees'!$B$4:$H$767,6))</f>
        <v>PERMANENT</v>
      </c>
      <c r="G2374" s="24">
        <v>44747</v>
      </c>
      <c r="H2374" s="24">
        <v>44747</v>
      </c>
      <c r="I2374" s="19" t="s">
        <v>297</v>
      </c>
      <c r="J2374" s="42" t="s">
        <v>1000</v>
      </c>
      <c r="K2374" s="50" t="str">
        <f ca="1">LeaveTracker[[#This Row],[Days]]&amp;" "&amp;LeaveTracker[[#This Row],[Type of Leave]]</f>
        <v>1 OTHER</v>
      </c>
      <c r="L2374" s="23">
        <f ca="1">NETWORKDAYS(LeaveTracker[[#This Row],[Start Date]],LeaveTracker[[#This Row],[End Date]],lstHolidays)</f>
        <v>1</v>
      </c>
      <c r="M2374" s="27"/>
    </row>
    <row r="2375" spans="1:13" ht="30" customHeight="1" x14ac:dyDescent="0.3">
      <c r="A2375" s="27">
        <f t="shared" ref="A2375:A2392" si="0">A2374+1</f>
        <v>829</v>
      </c>
      <c r="B2375" s="31">
        <v>44778</v>
      </c>
      <c r="C2375" s="31">
        <v>44749</v>
      </c>
      <c r="D2375" s="19" t="s">
        <v>668</v>
      </c>
      <c r="E2375" s="66" t="str">
        <f>IF(ISBLANK(LeaveTracker[[#This Row],[Employee Name]]),"-----",VLOOKUP(LeaveTracker[[#This Row],[Employee Name]],'List of Employees'!$B$4:$H$767,7))</f>
        <v>SP</v>
      </c>
      <c r="F2375" s="66" t="str">
        <f>IF(ISBLANK(LeaveTracker[[#This Row],[Employee Name]]),"-----",VLOOKUP(LeaveTracker[[#This Row],[Employee Name]],'List of Employees'!$B$4:$H$767,6))</f>
        <v>PERMANENT</v>
      </c>
      <c r="G2375" s="24">
        <v>44748</v>
      </c>
      <c r="H2375" s="24">
        <v>44748</v>
      </c>
      <c r="I2375" s="19" t="s">
        <v>81</v>
      </c>
      <c r="K2375" s="50" t="str">
        <f ca="1">LeaveTracker[[#This Row],[Days]]&amp;" "&amp;LeaveTracker[[#This Row],[Type of Leave]]</f>
        <v>1 SL</v>
      </c>
      <c r="L2375" s="23">
        <f ca="1">NETWORKDAYS(LeaveTracker[[#This Row],[Start Date]],LeaveTracker[[#This Row],[End Date]],lstHolidays)</f>
        <v>1</v>
      </c>
      <c r="M2375" s="27"/>
    </row>
    <row r="2376" spans="1:13" ht="30" customHeight="1" x14ac:dyDescent="0.3">
      <c r="A2376" s="27">
        <f t="shared" si="0"/>
        <v>830</v>
      </c>
      <c r="B2376" s="31">
        <v>44778</v>
      </c>
      <c r="C2376" s="31">
        <v>44755</v>
      </c>
      <c r="D2376" s="19" t="s">
        <v>571</v>
      </c>
      <c r="E2376" s="66" t="str">
        <f>IF(ISBLANK(LeaveTracker[[#This Row],[Employee Name]]),"-----",VLOOKUP(LeaveTracker[[#This Row],[Employee Name]],'List of Employees'!$B$4:$H$767,7))</f>
        <v>CCT</v>
      </c>
      <c r="F2376" s="66" t="str">
        <f>IF(ISBLANK(LeaveTracker[[#This Row],[Employee Name]]),"-----",VLOOKUP(LeaveTracker[[#This Row],[Employee Name]],'List of Employees'!$B$4:$H$767,6))</f>
        <v>PERMANENT</v>
      </c>
      <c r="G2376" s="24">
        <v>44753</v>
      </c>
      <c r="H2376" s="24">
        <v>44753</v>
      </c>
      <c r="I2376" s="19" t="s">
        <v>81</v>
      </c>
      <c r="K2376" s="50" t="str">
        <f ca="1">LeaveTracker[[#This Row],[Days]]&amp;" "&amp;LeaveTracker[[#This Row],[Type of Leave]]</f>
        <v>1 SL</v>
      </c>
      <c r="L2376" s="23">
        <f ca="1">NETWORKDAYS(LeaveTracker[[#This Row],[Start Date]],LeaveTracker[[#This Row],[End Date]],lstHolidays)</f>
        <v>1</v>
      </c>
      <c r="M2376" s="27"/>
    </row>
    <row r="2377" spans="1:13" ht="30" customHeight="1" x14ac:dyDescent="0.3">
      <c r="A2377" s="27">
        <f t="shared" si="0"/>
        <v>831</v>
      </c>
      <c r="B2377" s="31">
        <v>44778</v>
      </c>
      <c r="C2377" s="31">
        <v>44746</v>
      </c>
      <c r="D2377" s="19" t="s">
        <v>830</v>
      </c>
      <c r="E2377" s="66" t="str">
        <f>IF(ISBLANK(LeaveTracker[[#This Row],[Employee Name]]),"-----",VLOOKUP(LeaveTracker[[#This Row],[Employee Name]],'List of Employees'!$B$4:$H$767,7))</f>
        <v>CTO</v>
      </c>
      <c r="F2377" s="66" t="str">
        <f>IF(ISBLANK(LeaveTracker[[#This Row],[Employee Name]]),"-----",VLOOKUP(LeaveTracker[[#This Row],[Employee Name]],'List of Employees'!$B$4:$H$767,6))</f>
        <v>PERMANENT</v>
      </c>
      <c r="G2377" s="24">
        <v>44755</v>
      </c>
      <c r="H2377" s="24">
        <v>44755</v>
      </c>
      <c r="I2377" s="19" t="s">
        <v>297</v>
      </c>
      <c r="J2377" s="42" t="s">
        <v>1000</v>
      </c>
      <c r="K2377" s="50" t="str">
        <f ca="1">LeaveTracker[[#This Row],[Days]]&amp;" "&amp;LeaveTracker[[#This Row],[Type of Leave]]</f>
        <v>1 OTHER</v>
      </c>
      <c r="L2377" s="23">
        <f ca="1">NETWORKDAYS(LeaveTracker[[#This Row],[Start Date]],LeaveTracker[[#This Row],[End Date]],lstHolidays)</f>
        <v>1</v>
      </c>
      <c r="M2377" s="27"/>
    </row>
    <row r="2378" spans="1:13" ht="30" customHeight="1" x14ac:dyDescent="0.3">
      <c r="A2378" s="27">
        <f t="shared" si="0"/>
        <v>832</v>
      </c>
      <c r="B2378" s="31">
        <v>44778</v>
      </c>
      <c r="C2378" s="31">
        <v>44747</v>
      </c>
      <c r="D2378" s="19" t="s">
        <v>552</v>
      </c>
      <c r="E2378" s="66" t="str">
        <f>IF(ISBLANK(LeaveTracker[[#This Row],[Employee Name]]),"-----",VLOOKUP(LeaveTracker[[#This Row],[Employee Name]],'List of Employees'!$B$4:$H$767,7))</f>
        <v>CENRO</v>
      </c>
      <c r="F2378" s="66" t="str">
        <f>IF(ISBLANK(LeaveTracker[[#This Row],[Employee Name]]),"-----",VLOOKUP(LeaveTracker[[#This Row],[Employee Name]],'List of Employees'!$B$4:$H$767,6))</f>
        <v>PERMANENT</v>
      </c>
      <c r="G2378" s="24">
        <v>44746</v>
      </c>
      <c r="H2378" s="24">
        <v>44746</v>
      </c>
      <c r="I2378" s="19" t="s">
        <v>81</v>
      </c>
      <c r="K2378" s="50" t="str">
        <f ca="1">LeaveTracker[[#This Row],[Days]]&amp;" "&amp;LeaveTracker[[#This Row],[Type of Leave]]</f>
        <v>1 SL</v>
      </c>
      <c r="L2378" s="23">
        <f ca="1">NETWORKDAYS(LeaveTracker[[#This Row],[Start Date]],LeaveTracker[[#This Row],[End Date]],lstHolidays)</f>
        <v>1</v>
      </c>
      <c r="M2378" s="27"/>
    </row>
    <row r="2379" spans="1:13" ht="30" customHeight="1" x14ac:dyDescent="0.3">
      <c r="A2379" s="27">
        <f t="shared" si="0"/>
        <v>833</v>
      </c>
      <c r="B2379" s="31">
        <v>44778</v>
      </c>
      <c r="C2379" s="31">
        <v>44755</v>
      </c>
      <c r="D2379" s="19" t="s">
        <v>999</v>
      </c>
      <c r="E2379" s="66" t="str">
        <f>IF(ISBLANK(LeaveTracker[[#This Row],[Employee Name]]),"-----",VLOOKUP(LeaveTracker[[#This Row],[Employee Name]],'List of Employees'!$B$4:$H$767,7))</f>
        <v>CEO</v>
      </c>
      <c r="F2379" s="66" t="str">
        <f>IF(ISBLANK(LeaveTracker[[#This Row],[Employee Name]]),"-----",VLOOKUP(LeaveTracker[[#This Row],[Employee Name]],'List of Employees'!$B$4:$H$767,6))</f>
        <v>PERMANENT</v>
      </c>
      <c r="G2379" s="24">
        <v>44762</v>
      </c>
      <c r="H2379" s="24">
        <v>44762</v>
      </c>
      <c r="I2379" s="19" t="s">
        <v>297</v>
      </c>
      <c r="J2379" s="42" t="s">
        <v>1001</v>
      </c>
      <c r="K2379" s="50" t="str">
        <f ca="1">LeaveTracker[[#This Row],[Days]]&amp;" "&amp;LeaveTracker[[#This Row],[Type of Leave]]</f>
        <v>1 OTHER</v>
      </c>
      <c r="L2379" s="23">
        <f ca="1">NETWORKDAYS(LeaveTracker[[#This Row],[Start Date]],LeaveTracker[[#This Row],[End Date]],lstHolidays)</f>
        <v>1</v>
      </c>
      <c r="M2379" s="27"/>
    </row>
    <row r="2380" spans="1:13" ht="30" customHeight="1" x14ac:dyDescent="0.3">
      <c r="A2380" s="27">
        <f t="shared" si="0"/>
        <v>834</v>
      </c>
      <c r="B2380" s="31">
        <v>44778</v>
      </c>
      <c r="C2380" s="31">
        <v>44753</v>
      </c>
      <c r="D2380" s="19" t="s">
        <v>1005</v>
      </c>
      <c r="E2380" s="66" t="str">
        <f>IF(ISBLANK(LeaveTracker[[#This Row],[Employee Name]]),"-----",VLOOKUP(LeaveTracker[[#This Row],[Employee Name]],'List of Employees'!$B$4:$H$767,7))</f>
        <v>ACCOUNTING</v>
      </c>
      <c r="F2380" s="66" t="str">
        <f>IF(ISBLANK(LeaveTracker[[#This Row],[Employee Name]]),"-----",VLOOKUP(LeaveTracker[[#This Row],[Employee Name]],'List of Employees'!$B$4:$H$767,6))</f>
        <v>PERMANENT</v>
      </c>
      <c r="G2380" s="24">
        <v>44746</v>
      </c>
      <c r="H2380" s="24">
        <v>44750</v>
      </c>
      <c r="I2380" s="19" t="s">
        <v>297</v>
      </c>
      <c r="J2380" s="42" t="s">
        <v>298</v>
      </c>
      <c r="K2380" s="50" t="str">
        <f ca="1">LeaveTracker[[#This Row],[Days]]&amp;" "&amp;LeaveTracker[[#This Row],[Type of Leave]]</f>
        <v>5 OTHER</v>
      </c>
      <c r="L2380" s="23">
        <f ca="1">NETWORKDAYS(LeaveTracker[[#This Row],[Start Date]],LeaveTracker[[#This Row],[End Date]],lstHolidays)</f>
        <v>5</v>
      </c>
      <c r="M2380" s="27"/>
    </row>
    <row r="2381" spans="1:13" ht="30" customHeight="1" x14ac:dyDescent="0.3">
      <c r="A2381" s="27">
        <f t="shared" si="0"/>
        <v>835</v>
      </c>
      <c r="B2381" s="31">
        <v>44778</v>
      </c>
      <c r="C2381" s="31">
        <v>44754</v>
      </c>
      <c r="D2381" s="19" t="s">
        <v>512</v>
      </c>
      <c r="E2381" s="66" t="str">
        <f>IF(ISBLANK(LeaveTracker[[#This Row],[Employee Name]]),"-----",VLOOKUP(LeaveTracker[[#This Row],[Employee Name]],'List of Employees'!$B$4:$H$767,7))</f>
        <v>ACCOUNTING</v>
      </c>
      <c r="F2381" s="66" t="str">
        <f>IF(ISBLANK(LeaveTracker[[#This Row],[Employee Name]]),"-----",VLOOKUP(LeaveTracker[[#This Row],[Employee Name]],'List of Employees'!$B$4:$H$767,6))</f>
        <v>PERMANENT</v>
      </c>
      <c r="G2381" s="24">
        <v>44750</v>
      </c>
      <c r="H2381" s="24">
        <v>44750</v>
      </c>
      <c r="I2381" s="19" t="s">
        <v>81</v>
      </c>
      <c r="K2381" s="50" t="str">
        <f ca="1">LeaveTracker[[#This Row],[Days]]&amp;" "&amp;LeaveTracker[[#This Row],[Type of Leave]]</f>
        <v>1 SL</v>
      </c>
      <c r="L2381" s="23">
        <f ca="1">NETWORKDAYS(LeaveTracker[[#This Row],[Start Date]],LeaveTracker[[#This Row],[End Date]],lstHolidays)</f>
        <v>1</v>
      </c>
      <c r="M2381" s="27"/>
    </row>
    <row r="2382" spans="1:13" ht="30" customHeight="1" x14ac:dyDescent="0.3">
      <c r="A2382" s="27">
        <f t="shared" si="0"/>
        <v>836</v>
      </c>
      <c r="B2382" s="31">
        <v>44778</v>
      </c>
      <c r="C2382" s="31">
        <v>44754</v>
      </c>
      <c r="D2382" s="19" t="s">
        <v>512</v>
      </c>
      <c r="E2382" s="66" t="str">
        <f>IF(ISBLANK(LeaveTracker[[#This Row],[Employee Name]]),"-----",VLOOKUP(LeaveTracker[[#This Row],[Employee Name]],'List of Employees'!$B$4:$H$767,7))</f>
        <v>ACCOUNTING</v>
      </c>
      <c r="F2382" s="66" t="str">
        <f>IF(ISBLANK(LeaveTracker[[#This Row],[Employee Name]]),"-----",VLOOKUP(LeaveTracker[[#This Row],[Employee Name]],'List of Employees'!$B$4:$H$767,6))</f>
        <v>PERMANENT</v>
      </c>
      <c r="G2382" s="24">
        <v>44729</v>
      </c>
      <c r="H2382" s="24">
        <v>44729</v>
      </c>
      <c r="I2382" s="19" t="s">
        <v>81</v>
      </c>
      <c r="K2382" s="50" t="str">
        <f ca="1">LeaveTracker[[#This Row],[Days]]&amp;" "&amp;LeaveTracker[[#This Row],[Type of Leave]]</f>
        <v>1 SL</v>
      </c>
      <c r="L2382" s="23">
        <f ca="1">NETWORKDAYS(LeaveTracker[[#This Row],[Start Date]],LeaveTracker[[#This Row],[End Date]],lstHolidays)</f>
        <v>1</v>
      </c>
      <c r="M2382" s="27"/>
    </row>
    <row r="2383" spans="1:13" ht="30" customHeight="1" x14ac:dyDescent="0.3">
      <c r="A2383" s="27">
        <f t="shared" si="0"/>
        <v>837</v>
      </c>
      <c r="B2383" s="31">
        <v>44778</v>
      </c>
      <c r="C2383" s="31">
        <v>44767</v>
      </c>
      <c r="D2383" s="19" t="s">
        <v>865</v>
      </c>
      <c r="E2383" s="66" t="str">
        <f>IF(ISBLANK(LeaveTracker[[#This Row],[Employee Name]]),"-----",VLOOKUP(LeaveTracker[[#This Row],[Employee Name]],'List of Employees'!$B$4:$H$767,7))</f>
        <v>ACCOUNTING</v>
      </c>
      <c r="F2383" s="66" t="str">
        <f>IF(ISBLANK(LeaveTracker[[#This Row],[Employee Name]]),"-----",VLOOKUP(LeaveTracker[[#This Row],[Employee Name]],'List of Employees'!$B$4:$H$767,6))</f>
        <v>PERMANENT</v>
      </c>
      <c r="G2383" s="24">
        <v>44763</v>
      </c>
      <c r="H2383" s="24">
        <v>44763</v>
      </c>
      <c r="I2383" s="19" t="s">
        <v>81</v>
      </c>
      <c r="K2383" s="50" t="str">
        <f ca="1">LeaveTracker[[#This Row],[Days]]&amp;" "&amp;LeaveTracker[[#This Row],[Type of Leave]]</f>
        <v>1 SL</v>
      </c>
      <c r="L2383" s="23">
        <f ca="1">NETWORKDAYS(LeaveTracker[[#This Row],[Start Date]],LeaveTracker[[#This Row],[End Date]],lstHolidays)</f>
        <v>1</v>
      </c>
      <c r="M2383" s="27"/>
    </row>
    <row r="2384" spans="1:13" ht="30" customHeight="1" x14ac:dyDescent="0.3">
      <c r="A2384" s="27">
        <f t="shared" si="0"/>
        <v>838</v>
      </c>
      <c r="B2384" s="31">
        <v>44778</v>
      </c>
      <c r="C2384" s="31">
        <v>44760</v>
      </c>
      <c r="D2384" s="19" t="s">
        <v>857</v>
      </c>
      <c r="E2384" s="66" t="str">
        <f>IF(ISBLANK(LeaveTracker[[#This Row],[Employee Name]]),"-----",VLOOKUP(LeaveTracker[[#This Row],[Employee Name]],'List of Employees'!$B$4:$H$767,7))</f>
        <v>ACCOUNTING</v>
      </c>
      <c r="F2384" s="66" t="str">
        <f>IF(ISBLANK(LeaveTracker[[#This Row],[Employee Name]]),"-----",VLOOKUP(LeaveTracker[[#This Row],[Employee Name]],'List of Employees'!$B$4:$H$767,6))</f>
        <v>PERMANENT</v>
      </c>
      <c r="G2384" s="24">
        <v>44726</v>
      </c>
      <c r="H2384" s="24">
        <v>44726</v>
      </c>
      <c r="I2384" s="19" t="s">
        <v>81</v>
      </c>
      <c r="K2384" s="50" t="str">
        <f ca="1">LeaveTracker[[#This Row],[Days]]&amp;" "&amp;LeaveTracker[[#This Row],[Type of Leave]]</f>
        <v>1 SL</v>
      </c>
      <c r="L2384" s="23">
        <f ca="1">NETWORKDAYS(LeaveTracker[[#This Row],[Start Date]],LeaveTracker[[#This Row],[End Date]],lstHolidays)</f>
        <v>1</v>
      </c>
      <c r="M2384" s="27"/>
    </row>
    <row r="2385" spans="1:13" ht="30" customHeight="1" x14ac:dyDescent="0.3">
      <c r="A2385" s="27">
        <f t="shared" si="0"/>
        <v>839</v>
      </c>
      <c r="B2385" s="31">
        <v>44778</v>
      </c>
      <c r="C2385" s="31">
        <v>44760</v>
      </c>
      <c r="D2385" s="19" t="s">
        <v>1007</v>
      </c>
      <c r="E2385" s="66" t="str">
        <f>IF(ISBLANK(LeaveTracker[[#This Row],[Employee Name]]),"-----",VLOOKUP(LeaveTracker[[#This Row],[Employee Name]],'List of Employees'!$B$4:$H$767,7))</f>
        <v>ACCOUNTING</v>
      </c>
      <c r="F2385" s="66" t="str">
        <f>IF(ISBLANK(LeaveTracker[[#This Row],[Employee Name]]),"-----",VLOOKUP(LeaveTracker[[#This Row],[Employee Name]],'List of Employees'!$B$4:$H$767,6))</f>
        <v>PERMANENT</v>
      </c>
      <c r="G2385" s="24">
        <v>44757</v>
      </c>
      <c r="H2385" s="24">
        <v>44757</v>
      </c>
      <c r="I2385" s="19" t="s">
        <v>81</v>
      </c>
      <c r="K2385" s="50" t="str">
        <f ca="1">LeaveTracker[[#This Row],[Days]]&amp;" "&amp;LeaveTracker[[#This Row],[Type of Leave]]</f>
        <v>1 SL</v>
      </c>
      <c r="L2385" s="23">
        <f ca="1">NETWORKDAYS(LeaveTracker[[#This Row],[Start Date]],LeaveTracker[[#This Row],[End Date]],lstHolidays)</f>
        <v>1</v>
      </c>
      <c r="M2385" s="27"/>
    </row>
    <row r="2386" spans="1:13" ht="30" customHeight="1" x14ac:dyDescent="0.3">
      <c r="A2386" s="27">
        <f t="shared" si="0"/>
        <v>840</v>
      </c>
      <c r="B2386" s="31">
        <v>44778</v>
      </c>
      <c r="C2386" s="31">
        <v>44755</v>
      </c>
      <c r="D2386" s="19" t="s">
        <v>1007</v>
      </c>
      <c r="E2386" s="66" t="str">
        <f>IF(ISBLANK(LeaveTracker[[#This Row],[Employee Name]]),"-----",VLOOKUP(LeaveTracker[[#This Row],[Employee Name]],'List of Employees'!$B$4:$H$767,7))</f>
        <v>ACCOUNTING</v>
      </c>
      <c r="F2386" s="66" t="str">
        <f>IF(ISBLANK(LeaveTracker[[#This Row],[Employee Name]]),"-----",VLOOKUP(LeaveTracker[[#This Row],[Employee Name]],'List of Employees'!$B$4:$H$767,6))</f>
        <v>PERMANENT</v>
      </c>
      <c r="G2386" s="24">
        <v>44753</v>
      </c>
      <c r="H2386" s="24">
        <v>44754</v>
      </c>
      <c r="I2386" s="19" t="s">
        <v>297</v>
      </c>
      <c r="J2386" s="42" t="s">
        <v>1000</v>
      </c>
      <c r="K2386" s="50" t="str">
        <f ca="1">LeaveTracker[[#This Row],[Days]]&amp;" "&amp;LeaveTracker[[#This Row],[Type of Leave]]</f>
        <v>2 OTHER</v>
      </c>
      <c r="L2386" s="23">
        <f ca="1">NETWORKDAYS(LeaveTracker[[#This Row],[Start Date]],LeaveTracker[[#This Row],[End Date]],lstHolidays)</f>
        <v>2</v>
      </c>
      <c r="M2386" s="27"/>
    </row>
    <row r="2387" spans="1:13" ht="30" customHeight="1" x14ac:dyDescent="0.3">
      <c r="A2387" s="27">
        <f t="shared" si="0"/>
        <v>841</v>
      </c>
      <c r="B2387" s="31">
        <v>44778</v>
      </c>
      <c r="C2387" s="31">
        <v>44762</v>
      </c>
      <c r="D2387" s="19" t="s">
        <v>860</v>
      </c>
      <c r="E2387" s="66" t="str">
        <f>IF(ISBLANK(LeaveTracker[[#This Row],[Employee Name]]),"-----",VLOOKUP(LeaveTracker[[#This Row],[Employee Name]],'List of Employees'!$B$4:$H$767,7))</f>
        <v>ACCOUNTING</v>
      </c>
      <c r="F2387" s="66" t="str">
        <f>IF(ISBLANK(LeaveTracker[[#This Row],[Employee Name]]),"-----",VLOOKUP(LeaveTracker[[#This Row],[Employee Name]],'List of Employees'!$B$4:$H$767,6))</f>
        <v>PERMANENT</v>
      </c>
      <c r="G2387" s="24">
        <v>44767</v>
      </c>
      <c r="H2387" s="24">
        <v>44767</v>
      </c>
      <c r="I2387" s="19" t="s">
        <v>297</v>
      </c>
      <c r="J2387" s="42" t="s">
        <v>1000</v>
      </c>
      <c r="K2387" s="50" t="str">
        <f ca="1">LeaveTracker[[#This Row],[Days]]&amp;" "&amp;LeaveTracker[[#This Row],[Type of Leave]]</f>
        <v>1 OTHER</v>
      </c>
      <c r="L2387" s="23">
        <f ca="1">NETWORKDAYS(LeaveTracker[[#This Row],[Start Date]],LeaveTracker[[#This Row],[End Date]],lstHolidays)</f>
        <v>1</v>
      </c>
      <c r="M2387" s="27"/>
    </row>
    <row r="2388" spans="1:13" ht="30" customHeight="1" x14ac:dyDescent="0.3">
      <c r="A2388" s="27">
        <f t="shared" si="0"/>
        <v>842</v>
      </c>
      <c r="B2388" s="31">
        <v>44778</v>
      </c>
      <c r="C2388" s="31">
        <v>44760</v>
      </c>
      <c r="D2388" s="19" t="s">
        <v>860</v>
      </c>
      <c r="E2388" s="66" t="str">
        <f>IF(ISBLANK(LeaveTracker[[#This Row],[Employee Name]]),"-----",VLOOKUP(LeaveTracker[[#This Row],[Employee Name]],'List of Employees'!$B$4:$H$767,7))</f>
        <v>ACCOUNTING</v>
      </c>
      <c r="F2388" s="66" t="str">
        <f>IF(ISBLANK(LeaveTracker[[#This Row],[Employee Name]]),"-----",VLOOKUP(LeaveTracker[[#This Row],[Employee Name]],'List of Employees'!$B$4:$H$767,6))</f>
        <v>PERMANENT</v>
      </c>
      <c r="G2388" s="24">
        <v>44757</v>
      </c>
      <c r="H2388" s="24">
        <v>44757</v>
      </c>
      <c r="I2388" s="19" t="s">
        <v>81</v>
      </c>
      <c r="K2388" s="50" t="str">
        <f ca="1">LeaveTracker[[#This Row],[Days]]&amp;" "&amp;LeaveTracker[[#This Row],[Type of Leave]]</f>
        <v>1 SL</v>
      </c>
      <c r="L2388" s="23">
        <f ca="1">NETWORKDAYS(LeaveTracker[[#This Row],[Start Date]],LeaveTracker[[#This Row],[End Date]],lstHolidays)</f>
        <v>1</v>
      </c>
      <c r="M2388" s="27"/>
    </row>
    <row r="2389" spans="1:13" ht="30" customHeight="1" x14ac:dyDescent="0.3">
      <c r="A2389" s="27">
        <f t="shared" si="0"/>
        <v>843</v>
      </c>
      <c r="B2389" s="31">
        <v>44778</v>
      </c>
      <c r="C2389" s="31">
        <v>44760</v>
      </c>
      <c r="D2389" s="19" t="s">
        <v>439</v>
      </c>
      <c r="E2389" s="66" t="str">
        <f>IF(ISBLANK(LeaveTracker[[#This Row],[Employee Name]]),"-----",VLOOKUP(LeaveTracker[[#This Row],[Employee Name]],'List of Employees'!$B$4:$H$767,7))</f>
        <v>ACCOUNTING</v>
      </c>
      <c r="F2389" s="66" t="str">
        <f>IF(ISBLANK(LeaveTracker[[#This Row],[Employee Name]]),"-----",VLOOKUP(LeaveTracker[[#This Row],[Employee Name]],'List of Employees'!$B$4:$H$767,6))</f>
        <v>PERMANENT</v>
      </c>
      <c r="G2389" s="24">
        <v>44767</v>
      </c>
      <c r="H2389" s="24">
        <v>44767</v>
      </c>
      <c r="I2389" s="19" t="s">
        <v>82</v>
      </c>
      <c r="K2389" s="50" t="str">
        <f ca="1">LeaveTracker[[#This Row],[Days]]&amp;" "&amp;LeaveTracker[[#This Row],[Type of Leave]]</f>
        <v>1 VL</v>
      </c>
      <c r="L2389" s="23">
        <f ca="1">NETWORKDAYS(LeaveTracker[[#This Row],[Start Date]],LeaveTracker[[#This Row],[End Date]],lstHolidays)</f>
        <v>1</v>
      </c>
      <c r="M2389" s="27"/>
    </row>
    <row r="2390" spans="1:13" ht="30" customHeight="1" x14ac:dyDescent="0.3">
      <c r="A2390" s="27">
        <f t="shared" si="0"/>
        <v>844</v>
      </c>
      <c r="B2390" s="31">
        <v>44778</v>
      </c>
      <c r="C2390" s="31">
        <v>44755</v>
      </c>
      <c r="D2390" s="19" t="s">
        <v>854</v>
      </c>
      <c r="E2390" s="66" t="str">
        <f>IF(ISBLANK(LeaveTracker[[#This Row],[Employee Name]]),"-----",VLOOKUP(LeaveTracker[[#This Row],[Employee Name]],'List of Employees'!$B$4:$H$767,7))</f>
        <v>ACCOUNTING</v>
      </c>
      <c r="F2390" s="66" t="str">
        <f>IF(ISBLANK(LeaveTracker[[#This Row],[Employee Name]]),"-----",VLOOKUP(LeaveTracker[[#This Row],[Employee Name]],'List of Employees'!$B$4:$H$767,6))</f>
        <v>PERMANENT</v>
      </c>
      <c r="G2390" s="24">
        <v>44754</v>
      </c>
      <c r="H2390" s="24">
        <v>44754</v>
      </c>
      <c r="I2390" s="19" t="s">
        <v>81</v>
      </c>
      <c r="K2390" s="50" t="str">
        <f ca="1">LeaveTracker[[#This Row],[Days]]&amp;" "&amp;LeaveTracker[[#This Row],[Type of Leave]]</f>
        <v>1 SL</v>
      </c>
      <c r="L2390" s="23">
        <f ca="1">NETWORKDAYS(LeaveTracker[[#This Row],[Start Date]],LeaveTracker[[#This Row],[End Date]],lstHolidays)</f>
        <v>1</v>
      </c>
      <c r="M2390" s="27"/>
    </row>
    <row r="2391" spans="1:13" ht="30" customHeight="1" x14ac:dyDescent="0.3">
      <c r="A2391" s="27">
        <f t="shared" si="0"/>
        <v>845</v>
      </c>
      <c r="B2391" s="31">
        <v>44778</v>
      </c>
      <c r="C2391" s="31">
        <v>44746</v>
      </c>
      <c r="D2391" s="19" t="s">
        <v>301</v>
      </c>
      <c r="E2391" s="66" t="str">
        <f>IF(ISBLANK(LeaveTracker[[#This Row],[Employee Name]]),"-----",VLOOKUP(LeaveTracker[[#This Row],[Employee Name]],'List of Employees'!$B$4:$H$767,7))</f>
        <v>TOPS (ADMIN CSU)</v>
      </c>
      <c r="F2391" s="66" t="str">
        <f>IF(ISBLANK(LeaveTracker[[#This Row],[Employee Name]]),"-----",VLOOKUP(LeaveTracker[[#This Row],[Employee Name]],'List of Employees'!$B$4:$H$767,6))</f>
        <v>PERMANENT</v>
      </c>
      <c r="G2391" s="24">
        <v>44740</v>
      </c>
      <c r="H2391" s="24">
        <v>44742</v>
      </c>
      <c r="I2391" s="19" t="s">
        <v>81</v>
      </c>
      <c r="K2391" s="50" t="str">
        <f ca="1">LeaveTracker[[#This Row],[Days]]&amp;" "&amp;LeaveTracker[[#This Row],[Type of Leave]]</f>
        <v>3 SL</v>
      </c>
      <c r="L2391" s="23">
        <f ca="1">NETWORKDAYS(LeaveTracker[[#This Row],[Start Date]],LeaveTracker[[#This Row],[End Date]],lstHolidays)</f>
        <v>3</v>
      </c>
      <c r="M2391" s="27"/>
    </row>
    <row r="2392" spans="1:13" ht="30" customHeight="1" x14ac:dyDescent="0.3">
      <c r="A2392" s="27">
        <f t="shared" si="0"/>
        <v>846</v>
      </c>
      <c r="B2392" s="31">
        <v>44778</v>
      </c>
      <c r="C2392" s="31">
        <v>44754</v>
      </c>
      <c r="D2392" s="19" t="s">
        <v>871</v>
      </c>
      <c r="E2392" s="66" t="str">
        <f>IF(ISBLANK(LeaveTracker[[#This Row],[Employee Name]]),"-----",VLOOKUP(LeaveTracker[[#This Row],[Employee Name]],'List of Employees'!$B$4:$H$767,7))</f>
        <v>DA</v>
      </c>
      <c r="F2392" s="66" t="str">
        <f>IF(ISBLANK(LeaveTracker[[#This Row],[Employee Name]]),"-----",VLOOKUP(LeaveTracker[[#This Row],[Employee Name]],'List of Employees'!$B$4:$H$767,6))</f>
        <v>CASUAL</v>
      </c>
      <c r="G2392" s="24">
        <v>44748</v>
      </c>
      <c r="H2392" s="24">
        <v>44748</v>
      </c>
      <c r="I2392" s="19" t="s">
        <v>81</v>
      </c>
      <c r="K2392" s="50" t="str">
        <f ca="1">LeaveTracker[[#This Row],[Days]]&amp;" "&amp;LeaveTracker[[#This Row],[Type of Leave]]</f>
        <v>1 SL</v>
      </c>
      <c r="L2392" s="23">
        <f ca="1">NETWORKDAYS(LeaveTracker[[#This Row],[Start Date]],LeaveTracker[[#This Row],[End Date]],lstHolidays)</f>
        <v>1</v>
      </c>
      <c r="M2392" s="27"/>
    </row>
    <row r="2393" spans="1:13" ht="30" customHeight="1" x14ac:dyDescent="0.3">
      <c r="A2393" s="27">
        <v>846</v>
      </c>
      <c r="B2393" s="31">
        <v>44778</v>
      </c>
      <c r="C2393" s="31">
        <v>44754</v>
      </c>
      <c r="D2393" s="19" t="s">
        <v>871</v>
      </c>
      <c r="E2393" s="66" t="str">
        <f>IF(ISBLANK(LeaveTracker[[#This Row],[Employee Name]]),"-----",VLOOKUP(LeaveTracker[[#This Row],[Employee Name]],'List of Employees'!$B$4:$H$767,7))</f>
        <v>DA</v>
      </c>
      <c r="F2393" s="66" t="str">
        <f>IF(ISBLANK(LeaveTracker[[#This Row],[Employee Name]]),"-----",VLOOKUP(LeaveTracker[[#This Row],[Employee Name]],'List of Employees'!$B$4:$H$767,6))</f>
        <v>CASUAL</v>
      </c>
      <c r="G2393" s="24">
        <v>44753</v>
      </c>
      <c r="H2393" s="24">
        <v>44753</v>
      </c>
      <c r="I2393" s="19" t="s">
        <v>81</v>
      </c>
      <c r="K2393" s="50" t="str">
        <f ca="1">LeaveTracker[[#This Row],[Days]]&amp;" "&amp;LeaveTracker[[#This Row],[Type of Leave]]</f>
        <v>1 SL</v>
      </c>
      <c r="L2393" s="23">
        <f ca="1">NETWORKDAYS(LeaveTracker[[#This Row],[Start Date]],LeaveTracker[[#This Row],[End Date]],lstHolidays)</f>
        <v>1</v>
      </c>
      <c r="M2393" s="27"/>
    </row>
    <row r="2394" spans="1:13" ht="30" customHeight="1" x14ac:dyDescent="0.3">
      <c r="A2394" s="27">
        <f t="shared" ref="A2394:A2399" si="1">A2393+1</f>
        <v>847</v>
      </c>
      <c r="B2394" s="31">
        <v>44778</v>
      </c>
      <c r="C2394" s="31">
        <v>44741</v>
      </c>
      <c r="D2394" s="19" t="s">
        <v>529</v>
      </c>
      <c r="E2394" s="66" t="str">
        <f>IF(ISBLANK(LeaveTracker[[#This Row],[Employee Name]]),"-----",VLOOKUP(LeaveTracker[[#This Row],[Employee Name]],'List of Employees'!$B$4:$H$767,7))</f>
        <v>GSO</v>
      </c>
      <c r="F2394" s="66" t="str">
        <f>IF(ISBLANK(LeaveTracker[[#This Row],[Employee Name]]),"-----",VLOOKUP(LeaveTracker[[#This Row],[Employee Name]],'List of Employees'!$B$4:$H$767,6))</f>
        <v>PERMANENT</v>
      </c>
      <c r="G2394" s="24">
        <v>44740</v>
      </c>
      <c r="H2394" s="24">
        <v>44740</v>
      </c>
      <c r="I2394" s="19" t="s">
        <v>81</v>
      </c>
      <c r="K2394" s="50" t="str">
        <f ca="1">LeaveTracker[[#This Row],[Days]]&amp;" "&amp;LeaveTracker[[#This Row],[Type of Leave]]</f>
        <v>1 SL</v>
      </c>
      <c r="L2394" s="23">
        <f ca="1">NETWORKDAYS(LeaveTracker[[#This Row],[Start Date]],LeaveTracker[[#This Row],[End Date]],lstHolidays)</f>
        <v>1</v>
      </c>
      <c r="M2394" s="27"/>
    </row>
    <row r="2395" spans="1:13" ht="30" customHeight="1" x14ac:dyDescent="0.3">
      <c r="A2395" s="27">
        <f t="shared" si="1"/>
        <v>848</v>
      </c>
      <c r="B2395" s="31">
        <v>44778</v>
      </c>
      <c r="C2395" s="31">
        <v>44753</v>
      </c>
      <c r="D2395" s="19" t="s">
        <v>773</v>
      </c>
      <c r="E2395" s="66" t="str">
        <f>IF(ISBLANK(LeaveTracker[[#This Row],[Employee Name]]),"-----",VLOOKUP(LeaveTracker[[#This Row],[Employee Name]],'List of Employees'!$B$4:$H$767,7))</f>
        <v>GSO</v>
      </c>
      <c r="F2395" s="66" t="str">
        <f>IF(ISBLANK(LeaveTracker[[#This Row],[Employee Name]]),"-----",VLOOKUP(LeaveTracker[[#This Row],[Employee Name]],'List of Employees'!$B$4:$H$767,6))</f>
        <v>PERMANENT</v>
      </c>
      <c r="G2395" s="24">
        <v>44749</v>
      </c>
      <c r="H2395" s="24">
        <v>44750</v>
      </c>
      <c r="I2395" s="19" t="s">
        <v>81</v>
      </c>
      <c r="K2395" s="50" t="str">
        <f ca="1">LeaveTracker[[#This Row],[Days]]&amp;" "&amp;LeaveTracker[[#This Row],[Type of Leave]]</f>
        <v>2 SL</v>
      </c>
      <c r="L2395" s="23">
        <f ca="1">NETWORKDAYS(LeaveTracker[[#This Row],[Start Date]],LeaveTracker[[#This Row],[End Date]],lstHolidays)</f>
        <v>2</v>
      </c>
      <c r="M2395" s="27"/>
    </row>
    <row r="2396" spans="1:13" ht="30" customHeight="1" x14ac:dyDescent="0.3">
      <c r="A2396" s="27">
        <f t="shared" si="1"/>
        <v>849</v>
      </c>
      <c r="B2396" s="31">
        <v>44778</v>
      </c>
      <c r="C2396" s="31">
        <v>44741</v>
      </c>
      <c r="D2396" s="19" t="s">
        <v>524</v>
      </c>
      <c r="E2396" s="66" t="str">
        <f>IF(ISBLANK(LeaveTracker[[#This Row],[Employee Name]]),"-----",VLOOKUP(LeaveTracker[[#This Row],[Employee Name]],'List of Employees'!$B$4:$H$767,7))</f>
        <v>GSO</v>
      </c>
      <c r="F2396" s="66" t="str">
        <f>IF(ISBLANK(LeaveTracker[[#This Row],[Employee Name]]),"-----",VLOOKUP(LeaveTracker[[#This Row],[Employee Name]],'List of Employees'!$B$4:$H$767,6))</f>
        <v>PERMANENT</v>
      </c>
      <c r="G2396" s="24">
        <v>44747</v>
      </c>
      <c r="H2396" s="24">
        <v>44747</v>
      </c>
      <c r="I2396" s="19" t="s">
        <v>82</v>
      </c>
      <c r="K2396" s="50" t="str">
        <f ca="1">LeaveTracker[[#This Row],[Days]]&amp;" "&amp;LeaveTracker[[#This Row],[Type of Leave]]</f>
        <v>1 VL</v>
      </c>
      <c r="L2396" s="23">
        <f ca="1">NETWORKDAYS(LeaveTracker[[#This Row],[Start Date]],LeaveTracker[[#This Row],[End Date]],lstHolidays)</f>
        <v>1</v>
      </c>
      <c r="M2396" s="27"/>
    </row>
    <row r="2397" spans="1:13" ht="30" customHeight="1" x14ac:dyDescent="0.3">
      <c r="A2397" s="27">
        <f t="shared" si="1"/>
        <v>850</v>
      </c>
      <c r="B2397" s="31">
        <v>44778</v>
      </c>
      <c r="C2397" s="31">
        <v>44718</v>
      </c>
      <c r="D2397" s="19" t="s">
        <v>906</v>
      </c>
      <c r="E2397" s="66" t="str">
        <f>IF(ISBLANK(LeaveTracker[[#This Row],[Employee Name]]),"-----",VLOOKUP(LeaveTracker[[#This Row],[Employee Name]],'List of Employees'!$B$4:$H$767,7))</f>
        <v>CPDO</v>
      </c>
      <c r="F2397" s="66" t="str">
        <f>IF(ISBLANK(LeaveTracker[[#This Row],[Employee Name]]),"-----",VLOOKUP(LeaveTracker[[#This Row],[Employee Name]],'List of Employees'!$B$4:$H$767,6))</f>
        <v>PERMANENT</v>
      </c>
      <c r="G2397" s="24">
        <v>44712</v>
      </c>
      <c r="H2397" s="24">
        <v>44715</v>
      </c>
      <c r="I2397" s="19" t="s">
        <v>81</v>
      </c>
      <c r="K2397" s="50" t="str">
        <f ca="1">LeaveTracker[[#This Row],[Days]]&amp;" "&amp;LeaveTracker[[#This Row],[Type of Leave]]</f>
        <v>4 SL</v>
      </c>
      <c r="L2397" s="23">
        <f ca="1">NETWORKDAYS(LeaveTracker[[#This Row],[Start Date]],LeaveTracker[[#This Row],[End Date]],lstHolidays)</f>
        <v>4</v>
      </c>
      <c r="M2397" s="27"/>
    </row>
    <row r="2398" spans="1:13" ht="30" customHeight="1" x14ac:dyDescent="0.3">
      <c r="A2398" s="27">
        <f t="shared" si="1"/>
        <v>851</v>
      </c>
      <c r="B2398" s="31">
        <v>44778</v>
      </c>
      <c r="C2398" s="31">
        <v>44755</v>
      </c>
      <c r="D2398" s="19" t="s">
        <v>680</v>
      </c>
      <c r="E2398" s="66" t="str">
        <f>IF(ISBLANK(LeaveTracker[[#This Row],[Employee Name]]),"-----",VLOOKUP(LeaveTracker[[#This Row],[Employee Name]],'List of Employees'!$B$4:$H$767,7))</f>
        <v>CEO</v>
      </c>
      <c r="F2398" s="66" t="str">
        <f>IF(ISBLANK(LeaveTracker[[#This Row],[Employee Name]]),"-----",VLOOKUP(LeaveTracker[[#This Row],[Employee Name]],'List of Employees'!$B$4:$H$767,6))</f>
        <v>PERMANENT</v>
      </c>
      <c r="G2398" s="24">
        <v>44763</v>
      </c>
      <c r="H2398" s="24">
        <v>44764</v>
      </c>
      <c r="I2398" s="19" t="s">
        <v>297</v>
      </c>
      <c r="J2398" s="42" t="s">
        <v>1001</v>
      </c>
      <c r="K2398" s="50" t="str">
        <f ca="1">LeaveTracker[[#This Row],[Days]]&amp;" "&amp;LeaveTracker[[#This Row],[Type of Leave]]</f>
        <v>2 OTHER</v>
      </c>
      <c r="L2398" s="23">
        <f ca="1">NETWORKDAYS(LeaveTracker[[#This Row],[Start Date]],LeaveTracker[[#This Row],[End Date]],lstHolidays)</f>
        <v>2</v>
      </c>
      <c r="M2398" s="27"/>
    </row>
    <row r="2399" spans="1:13" ht="30" customHeight="1" x14ac:dyDescent="0.3">
      <c r="A2399" s="27">
        <f t="shared" si="1"/>
        <v>852</v>
      </c>
      <c r="B2399" s="31">
        <v>44778</v>
      </c>
      <c r="C2399" s="31">
        <v>44746</v>
      </c>
      <c r="D2399" s="19" t="s">
        <v>901</v>
      </c>
      <c r="E2399" s="66" t="str">
        <f>IF(ISBLANK(LeaveTracker[[#This Row],[Employee Name]]),"-----",VLOOKUP(LeaveTracker[[#This Row],[Employee Name]],'List of Employees'!$B$4:$H$767,7))</f>
        <v>CEO</v>
      </c>
      <c r="F2399" s="66" t="str">
        <f>IF(ISBLANK(LeaveTracker[[#This Row],[Employee Name]]),"-----",VLOOKUP(LeaveTracker[[#This Row],[Employee Name]],'List of Employees'!$B$4:$H$767,6))</f>
        <v>PERMANENT</v>
      </c>
      <c r="G2399" s="24">
        <v>44732</v>
      </c>
      <c r="H2399" s="24">
        <v>44732</v>
      </c>
      <c r="I2399" s="19" t="s">
        <v>81</v>
      </c>
      <c r="K2399" s="50" t="str">
        <f ca="1">LeaveTracker[[#This Row],[Days]]&amp;" "&amp;LeaveTracker[[#This Row],[Type of Leave]]</f>
        <v>1 SL</v>
      </c>
      <c r="L2399" s="23">
        <f ca="1">NETWORKDAYS(LeaveTracker[[#This Row],[Start Date]],LeaveTracker[[#This Row],[End Date]],lstHolidays)</f>
        <v>1</v>
      </c>
      <c r="M2399" s="27"/>
    </row>
    <row r="2400" spans="1:13" ht="30" customHeight="1" x14ac:dyDescent="0.3">
      <c r="A2400" s="27">
        <v>852</v>
      </c>
      <c r="B2400" s="31">
        <v>44778</v>
      </c>
      <c r="C2400" s="31">
        <v>44746</v>
      </c>
      <c r="D2400" s="19" t="s">
        <v>901</v>
      </c>
      <c r="E2400" s="66" t="str">
        <f>IF(ISBLANK(LeaveTracker[[#This Row],[Employee Name]]),"-----",VLOOKUP(LeaveTracker[[#This Row],[Employee Name]],'List of Employees'!$B$4:$H$767,7))</f>
        <v>CEO</v>
      </c>
      <c r="F2400" s="66" t="str">
        <f>IF(ISBLANK(LeaveTracker[[#This Row],[Employee Name]]),"-----",VLOOKUP(LeaveTracker[[#This Row],[Employee Name]],'List of Employees'!$B$4:$H$767,6))</f>
        <v>PERMANENT</v>
      </c>
      <c r="G2400" s="24">
        <v>44742</v>
      </c>
      <c r="H2400" s="24">
        <v>44742</v>
      </c>
      <c r="I2400" s="19" t="s">
        <v>81</v>
      </c>
      <c r="K2400" s="50" t="str">
        <f ca="1">LeaveTracker[[#This Row],[Days]]&amp;" "&amp;LeaveTracker[[#This Row],[Type of Leave]]</f>
        <v>1 SL</v>
      </c>
      <c r="L2400" s="23">
        <f ca="1">NETWORKDAYS(LeaveTracker[[#This Row],[Start Date]],LeaveTracker[[#This Row],[End Date]],lstHolidays)</f>
        <v>1</v>
      </c>
      <c r="M2400" s="27"/>
    </row>
    <row r="2401" spans="1:13" ht="30" customHeight="1" x14ac:dyDescent="0.3">
      <c r="A2401" s="27">
        <f>A2400+1</f>
        <v>853</v>
      </c>
      <c r="B2401" s="31">
        <v>44778</v>
      </c>
      <c r="C2401" s="31">
        <v>44740</v>
      </c>
      <c r="D2401" s="19" t="s">
        <v>322</v>
      </c>
      <c r="E2401" s="66" t="str">
        <f>IF(ISBLANK(LeaveTracker[[#This Row],[Employee Name]]),"-----",VLOOKUP(LeaveTracker[[#This Row],[Employee Name]],'List of Employees'!$B$4:$H$767,7))</f>
        <v>CEO</v>
      </c>
      <c r="F2401" s="66" t="str">
        <f>IF(ISBLANK(LeaveTracker[[#This Row],[Employee Name]]),"-----",VLOOKUP(LeaveTracker[[#This Row],[Employee Name]],'List of Employees'!$B$4:$H$767,6))</f>
        <v>PERMANENT</v>
      </c>
      <c r="G2401" s="24">
        <v>44739</v>
      </c>
      <c r="H2401" s="24">
        <v>44739</v>
      </c>
      <c r="I2401" s="19" t="s">
        <v>81</v>
      </c>
      <c r="K2401" s="50" t="str">
        <f ca="1">LeaveTracker[[#This Row],[Days]]&amp;" "&amp;LeaveTracker[[#This Row],[Type of Leave]]</f>
        <v>1 SL</v>
      </c>
      <c r="L2401" s="23">
        <f ca="1">NETWORKDAYS(LeaveTracker[[#This Row],[Start Date]],LeaveTracker[[#This Row],[End Date]],lstHolidays)</f>
        <v>1</v>
      </c>
      <c r="M2401" s="27"/>
    </row>
    <row r="2402" spans="1:13" ht="30" customHeight="1" x14ac:dyDescent="0.3">
      <c r="A2402" s="27">
        <f>A2401+1</f>
        <v>854</v>
      </c>
      <c r="B2402" s="31">
        <v>44778</v>
      </c>
      <c r="C2402" s="31">
        <v>44753</v>
      </c>
      <c r="D2402" s="19" t="s">
        <v>611</v>
      </c>
      <c r="E2402" s="66" t="str">
        <f>IF(ISBLANK(LeaveTracker[[#This Row],[Employee Name]]),"-----",VLOOKUP(LeaveTracker[[#This Row],[Employee Name]],'List of Employees'!$B$4:$H$767,7))</f>
        <v>CBO</v>
      </c>
      <c r="F2402" s="66" t="str">
        <f>IF(ISBLANK(LeaveTracker[[#This Row],[Employee Name]]),"-----",VLOOKUP(LeaveTracker[[#This Row],[Employee Name]],'List of Employees'!$B$4:$H$767,6))</f>
        <v>PERMANENT</v>
      </c>
      <c r="G2402" s="24">
        <v>44749</v>
      </c>
      <c r="H2402" s="24">
        <v>44750</v>
      </c>
      <c r="I2402" s="19" t="s">
        <v>81</v>
      </c>
      <c r="K2402" s="50" t="str">
        <f ca="1">LeaveTracker[[#This Row],[Days]]&amp;" "&amp;LeaveTracker[[#This Row],[Type of Leave]]</f>
        <v>2 SL</v>
      </c>
      <c r="L2402" s="23">
        <f ca="1">NETWORKDAYS(LeaveTracker[[#This Row],[Start Date]],LeaveTracker[[#This Row],[End Date]],lstHolidays)</f>
        <v>2</v>
      </c>
      <c r="M2402" s="27"/>
    </row>
    <row r="2403" spans="1:13" ht="30" customHeight="1" x14ac:dyDescent="0.3">
      <c r="A2403" s="27">
        <f>A2402+1</f>
        <v>855</v>
      </c>
      <c r="B2403" s="31">
        <v>44778</v>
      </c>
      <c r="C2403" s="31">
        <v>44757</v>
      </c>
      <c r="D2403" s="19" t="s">
        <v>230</v>
      </c>
      <c r="E2403" s="66" t="str">
        <f>IF(ISBLANK(LeaveTracker[[#This Row],[Employee Name]]),"-----",VLOOKUP(LeaveTracker[[#This Row],[Employee Name]],'List of Employees'!$B$4:$H$767,7))</f>
        <v>CSWDO</v>
      </c>
      <c r="F2403" s="66" t="str">
        <f>IF(ISBLANK(LeaveTracker[[#This Row],[Employee Name]]),"-----",VLOOKUP(LeaveTracker[[#This Row],[Employee Name]],'List of Employees'!$B$4:$H$767,6))</f>
        <v>PERMANENT</v>
      </c>
      <c r="G2403" s="24">
        <v>44760</v>
      </c>
      <c r="H2403" s="24">
        <v>44760</v>
      </c>
      <c r="I2403" s="19" t="s">
        <v>82</v>
      </c>
      <c r="K2403" s="50" t="str">
        <f ca="1">LeaveTracker[[#This Row],[Days]]&amp;" "&amp;LeaveTracker[[#This Row],[Type of Leave]]</f>
        <v>1 VL</v>
      </c>
      <c r="L2403" s="23">
        <f ca="1">NETWORKDAYS(LeaveTracker[[#This Row],[Start Date]],LeaveTracker[[#This Row],[End Date]],lstHolidays)</f>
        <v>1</v>
      </c>
      <c r="M2403" s="27"/>
    </row>
    <row r="2404" spans="1:13" ht="30" customHeight="1" x14ac:dyDescent="0.3">
      <c r="A2404" s="27">
        <v>855</v>
      </c>
      <c r="B2404" s="31">
        <v>44778</v>
      </c>
      <c r="C2404" s="31">
        <v>44757</v>
      </c>
      <c r="D2404" s="19" t="s">
        <v>230</v>
      </c>
      <c r="E2404" s="66" t="str">
        <f>IF(ISBLANK(LeaveTracker[[#This Row],[Employee Name]]),"-----",VLOOKUP(LeaveTracker[[#This Row],[Employee Name]],'List of Employees'!$B$4:$H$767,7))</f>
        <v>CSWDO</v>
      </c>
      <c r="F2404" s="66" t="str">
        <f>IF(ISBLANK(LeaveTracker[[#This Row],[Employee Name]]),"-----",VLOOKUP(LeaveTracker[[#This Row],[Employee Name]],'List of Employees'!$B$4:$H$767,6))</f>
        <v>PERMANENT</v>
      </c>
      <c r="G2404" s="24">
        <v>44764</v>
      </c>
      <c r="H2404" s="24">
        <v>44764</v>
      </c>
      <c r="I2404" s="19" t="s">
        <v>82</v>
      </c>
      <c r="K2404" s="50" t="str">
        <f ca="1">LeaveTracker[[#This Row],[Days]]&amp;" "&amp;LeaveTracker[[#This Row],[Type of Leave]]</f>
        <v>1 VL</v>
      </c>
      <c r="L2404" s="23">
        <f ca="1">NETWORKDAYS(LeaveTracker[[#This Row],[Start Date]],LeaveTracker[[#This Row],[End Date]],lstHolidays)</f>
        <v>1</v>
      </c>
      <c r="M2404" s="27"/>
    </row>
    <row r="2405" spans="1:13" ht="30" customHeight="1" x14ac:dyDescent="0.3">
      <c r="A2405" s="27">
        <f t="shared" ref="A2405:A2413" si="2">A2404+1</f>
        <v>856</v>
      </c>
      <c r="B2405" s="31">
        <v>44778</v>
      </c>
      <c r="C2405" s="31">
        <v>44760</v>
      </c>
      <c r="D2405" s="19" t="s">
        <v>230</v>
      </c>
      <c r="E2405" s="66" t="str">
        <f>IF(ISBLANK(LeaveTracker[[#This Row],[Employee Name]]),"-----",VLOOKUP(LeaveTracker[[#This Row],[Employee Name]],'List of Employees'!$B$4:$H$767,7))</f>
        <v>CSWDO</v>
      </c>
      <c r="F2405" s="66" t="str">
        <f>IF(ISBLANK(LeaveTracker[[#This Row],[Employee Name]]),"-----",VLOOKUP(LeaveTracker[[#This Row],[Employee Name]],'List of Employees'!$B$4:$H$767,6))</f>
        <v>PERMANENT</v>
      </c>
      <c r="G2405" s="24">
        <v>44756</v>
      </c>
      <c r="H2405" s="24">
        <v>44757</v>
      </c>
      <c r="I2405" s="19" t="s">
        <v>81</v>
      </c>
      <c r="K2405" s="50" t="str">
        <f ca="1">LeaveTracker[[#This Row],[Days]]&amp;" "&amp;LeaveTracker[[#This Row],[Type of Leave]]</f>
        <v>2 SL</v>
      </c>
      <c r="L2405" s="23">
        <f ca="1">NETWORKDAYS(LeaveTracker[[#This Row],[Start Date]],LeaveTracker[[#This Row],[End Date]],lstHolidays)</f>
        <v>2</v>
      </c>
      <c r="M2405" s="27"/>
    </row>
    <row r="2406" spans="1:13" ht="30" customHeight="1" x14ac:dyDescent="0.3">
      <c r="A2406" s="27">
        <f t="shared" si="2"/>
        <v>857</v>
      </c>
      <c r="B2406" s="31">
        <v>44778</v>
      </c>
      <c r="C2406" s="31">
        <v>44757</v>
      </c>
      <c r="D2406" s="19" t="s">
        <v>230</v>
      </c>
      <c r="E2406" s="66" t="str">
        <f>IF(ISBLANK(LeaveTracker[[#This Row],[Employee Name]]),"-----",VLOOKUP(LeaveTracker[[#This Row],[Employee Name]],'List of Employees'!$B$4:$H$767,7))</f>
        <v>CSWDO</v>
      </c>
      <c r="F2406" s="66" t="str">
        <f>IF(ISBLANK(LeaveTracker[[#This Row],[Employee Name]]),"-----",VLOOKUP(LeaveTracker[[#This Row],[Employee Name]],'List of Employees'!$B$4:$H$767,6))</f>
        <v>PERMANENT</v>
      </c>
      <c r="G2406" s="24">
        <v>44755</v>
      </c>
      <c r="H2406" s="24">
        <v>44755</v>
      </c>
      <c r="I2406" s="19" t="s">
        <v>297</v>
      </c>
      <c r="J2406" s="42" t="s">
        <v>213</v>
      </c>
      <c r="K2406" s="50" t="str">
        <f ca="1">LeaveTracker[[#This Row],[Days]]&amp;" "&amp;LeaveTracker[[#This Row],[Type of Leave]]</f>
        <v>1 OTHER</v>
      </c>
      <c r="L2406" s="23">
        <f ca="1">NETWORKDAYS(LeaveTracker[[#This Row],[Start Date]],LeaveTracker[[#This Row],[End Date]],lstHolidays)</f>
        <v>1</v>
      </c>
      <c r="M2406" s="27"/>
    </row>
    <row r="2407" spans="1:13" ht="30" customHeight="1" x14ac:dyDescent="0.3">
      <c r="A2407" s="27">
        <f t="shared" si="2"/>
        <v>858</v>
      </c>
      <c r="B2407" s="31">
        <v>44778</v>
      </c>
      <c r="C2407" s="31">
        <v>44754</v>
      </c>
      <c r="D2407" s="19" t="s">
        <v>745</v>
      </c>
      <c r="E2407" s="66" t="str">
        <f>IF(ISBLANK(LeaveTracker[[#This Row],[Employee Name]]),"-----",VLOOKUP(LeaveTracker[[#This Row],[Employee Name]],'List of Employees'!$B$4:$H$767,7))</f>
        <v>CSWDO</v>
      </c>
      <c r="F2407" s="66" t="str">
        <f>IF(ISBLANK(LeaveTracker[[#This Row],[Employee Name]]),"-----",VLOOKUP(LeaveTracker[[#This Row],[Employee Name]],'List of Employees'!$B$4:$H$767,6))</f>
        <v>PERMANENT</v>
      </c>
      <c r="G2407" s="24">
        <v>44753</v>
      </c>
      <c r="H2407" s="24">
        <v>44753</v>
      </c>
      <c r="I2407" s="19" t="s">
        <v>81</v>
      </c>
      <c r="K2407" s="50" t="str">
        <f ca="1">LeaveTracker[[#This Row],[Days]]&amp;" "&amp;LeaveTracker[[#This Row],[Type of Leave]]</f>
        <v>1 SL</v>
      </c>
      <c r="L2407" s="23">
        <f ca="1">NETWORKDAYS(LeaveTracker[[#This Row],[Start Date]],LeaveTracker[[#This Row],[End Date]],lstHolidays)</f>
        <v>1</v>
      </c>
      <c r="M2407" s="27"/>
    </row>
    <row r="2408" spans="1:13" ht="30" customHeight="1" x14ac:dyDescent="0.3">
      <c r="A2408" s="27">
        <f t="shared" si="2"/>
        <v>859</v>
      </c>
      <c r="B2408" s="31">
        <v>44778</v>
      </c>
      <c r="C2408" s="31">
        <v>44749</v>
      </c>
      <c r="D2408" s="19" t="s">
        <v>1011</v>
      </c>
      <c r="E2408" s="66" t="str">
        <f>IF(ISBLANK(LeaveTracker[[#This Row],[Employee Name]]),"-----",VLOOKUP(LeaveTracker[[#This Row],[Employee Name]],'List of Employees'!$B$4:$H$767,7))</f>
        <v>CSWDO</v>
      </c>
      <c r="F2408" s="66" t="str">
        <f>IF(ISBLANK(LeaveTracker[[#This Row],[Employee Name]]),"-----",VLOOKUP(LeaveTracker[[#This Row],[Employee Name]],'List of Employees'!$B$4:$H$767,6))</f>
        <v>PERMANENT</v>
      </c>
      <c r="G2408" s="24">
        <v>44746</v>
      </c>
      <c r="H2408" s="24">
        <v>44746</v>
      </c>
      <c r="I2408" s="19" t="s">
        <v>81</v>
      </c>
      <c r="K2408" s="50" t="str">
        <f ca="1">LeaveTracker[[#This Row],[Days]]&amp;" "&amp;LeaveTracker[[#This Row],[Type of Leave]]</f>
        <v>1 SL</v>
      </c>
      <c r="L2408" s="23">
        <f ca="1">NETWORKDAYS(LeaveTracker[[#This Row],[Start Date]],LeaveTracker[[#This Row],[End Date]],lstHolidays)</f>
        <v>1</v>
      </c>
      <c r="M2408" s="27"/>
    </row>
    <row r="2409" spans="1:13" ht="30" customHeight="1" x14ac:dyDescent="0.3">
      <c r="A2409" s="27">
        <f t="shared" si="2"/>
        <v>860</v>
      </c>
      <c r="B2409" s="31">
        <v>44778</v>
      </c>
      <c r="C2409" s="31">
        <v>44753</v>
      </c>
      <c r="D2409" s="19" t="s">
        <v>734</v>
      </c>
      <c r="E2409" s="66" t="str">
        <f>IF(ISBLANK(LeaveTracker[[#This Row],[Employee Name]]),"-----",VLOOKUP(LeaveTracker[[#This Row],[Employee Name]],'List of Employees'!$B$4:$H$767,7))</f>
        <v>CSWDO</v>
      </c>
      <c r="F2409" s="66" t="str">
        <f>IF(ISBLANK(LeaveTracker[[#This Row],[Employee Name]]),"-----",VLOOKUP(LeaveTracker[[#This Row],[Employee Name]],'List of Employees'!$B$4:$H$767,6))</f>
        <v>PERMANENT</v>
      </c>
      <c r="G2409" s="24">
        <v>44755</v>
      </c>
      <c r="H2409" s="24">
        <v>44755</v>
      </c>
      <c r="I2409" s="19" t="s">
        <v>297</v>
      </c>
      <c r="J2409" s="42" t="s">
        <v>1000</v>
      </c>
      <c r="K2409" s="50" t="str">
        <f ca="1">LeaveTracker[[#This Row],[Days]]&amp;" "&amp;LeaveTracker[[#This Row],[Type of Leave]]</f>
        <v>1 OTHER</v>
      </c>
      <c r="L2409" s="23">
        <f ca="1">NETWORKDAYS(LeaveTracker[[#This Row],[Start Date]],LeaveTracker[[#This Row],[End Date]],lstHolidays)</f>
        <v>1</v>
      </c>
      <c r="M2409" s="27"/>
    </row>
    <row r="2410" spans="1:13" ht="30" customHeight="1" x14ac:dyDescent="0.3">
      <c r="A2410" s="27">
        <f t="shared" si="2"/>
        <v>861</v>
      </c>
      <c r="B2410" s="31">
        <v>44778</v>
      </c>
      <c r="C2410" s="31">
        <v>44753</v>
      </c>
      <c r="D2410" s="19" t="s">
        <v>104</v>
      </c>
      <c r="E2410" s="66" t="str">
        <f>IF(ISBLANK(LeaveTracker[[#This Row],[Employee Name]]),"-----",VLOOKUP(LeaveTracker[[#This Row],[Employee Name]],'List of Employees'!$B$4:$H$767,7))</f>
        <v>CSWDO</v>
      </c>
      <c r="F2410" s="66" t="str">
        <f>IF(ISBLANK(LeaveTracker[[#This Row],[Employee Name]]),"-----",VLOOKUP(LeaveTracker[[#This Row],[Employee Name]],'List of Employees'!$B$4:$H$767,6))</f>
        <v>PERMANENT</v>
      </c>
      <c r="G2410" s="24">
        <v>44748</v>
      </c>
      <c r="H2410" s="24">
        <v>44749</v>
      </c>
      <c r="I2410" s="19" t="s">
        <v>81</v>
      </c>
      <c r="K2410" s="50" t="str">
        <f ca="1">LeaveTracker[[#This Row],[Days]]&amp;" "&amp;LeaveTracker[[#This Row],[Type of Leave]]</f>
        <v>2 SL</v>
      </c>
      <c r="L2410" s="23">
        <f ca="1">NETWORKDAYS(LeaveTracker[[#This Row],[Start Date]],LeaveTracker[[#This Row],[End Date]],lstHolidays)</f>
        <v>2</v>
      </c>
      <c r="M2410" s="27"/>
    </row>
    <row r="2411" spans="1:13" ht="30" customHeight="1" x14ac:dyDescent="0.3">
      <c r="A2411" s="27">
        <f t="shared" si="2"/>
        <v>862</v>
      </c>
      <c r="B2411" s="31">
        <v>44778</v>
      </c>
      <c r="C2411" s="31">
        <v>44714</v>
      </c>
      <c r="D2411" s="19" t="s">
        <v>629</v>
      </c>
      <c r="E2411" s="66" t="str">
        <f>IF(ISBLANK(LeaveTracker[[#This Row],[Employee Name]]),"-----",VLOOKUP(LeaveTracker[[#This Row],[Employee Name]],'List of Employees'!$B$4:$H$767,7))</f>
        <v>LIBRARY</v>
      </c>
      <c r="F2411" s="66" t="str">
        <f>IF(ISBLANK(LeaveTracker[[#This Row],[Employee Name]]),"-----",VLOOKUP(LeaveTracker[[#This Row],[Employee Name]],'List of Employees'!$B$4:$H$767,6))</f>
        <v>PERMANENT</v>
      </c>
      <c r="G2411" s="24">
        <v>44712</v>
      </c>
      <c r="H2411" s="24">
        <v>44713</v>
      </c>
      <c r="I2411" s="19" t="s">
        <v>81</v>
      </c>
      <c r="K2411" s="50" t="str">
        <f ca="1">LeaveTracker[[#This Row],[Days]]&amp;" "&amp;LeaveTracker[[#This Row],[Type of Leave]]</f>
        <v>2 SL</v>
      </c>
      <c r="L2411" s="23">
        <f ca="1">NETWORKDAYS(LeaveTracker[[#This Row],[Start Date]],LeaveTracker[[#This Row],[End Date]],lstHolidays)</f>
        <v>2</v>
      </c>
      <c r="M2411" s="27"/>
    </row>
    <row r="2412" spans="1:13" ht="30" customHeight="1" x14ac:dyDescent="0.3">
      <c r="A2412" s="27">
        <f t="shared" si="2"/>
        <v>863</v>
      </c>
      <c r="B2412" s="31">
        <v>44778</v>
      </c>
      <c r="C2412" s="31">
        <v>44747</v>
      </c>
      <c r="D2412" s="19" t="s">
        <v>467</v>
      </c>
      <c r="E2412" s="66" t="str">
        <f>IF(ISBLANK(LeaveTracker[[#This Row],[Employee Name]]),"-----",VLOOKUP(LeaveTracker[[#This Row],[Employee Name]],'List of Employees'!$B$4:$H$767,7))</f>
        <v>ASSESSORS OFFICE</v>
      </c>
      <c r="F2412" s="66" t="str">
        <f>IF(ISBLANK(LeaveTracker[[#This Row],[Employee Name]]),"-----",VLOOKUP(LeaveTracker[[#This Row],[Employee Name]],'List of Employees'!$B$4:$H$767,6))</f>
        <v>PERMANENT</v>
      </c>
      <c r="G2412" s="24">
        <v>44755</v>
      </c>
      <c r="H2412" s="24">
        <v>44756</v>
      </c>
      <c r="I2412" s="19" t="s">
        <v>82</v>
      </c>
      <c r="K2412" s="50" t="str">
        <f ca="1">LeaveTracker[[#This Row],[Days]]&amp;" "&amp;LeaveTracker[[#This Row],[Type of Leave]]</f>
        <v>2 VL</v>
      </c>
      <c r="L2412" s="23">
        <f ca="1">NETWORKDAYS(LeaveTracker[[#This Row],[Start Date]],LeaveTracker[[#This Row],[End Date]],lstHolidays)</f>
        <v>2</v>
      </c>
      <c r="M2412" s="27"/>
    </row>
    <row r="2413" spans="1:13" ht="30" customHeight="1" x14ac:dyDescent="0.3">
      <c r="A2413" s="27">
        <f t="shared" si="2"/>
        <v>864</v>
      </c>
      <c r="B2413" s="31">
        <v>44778</v>
      </c>
      <c r="C2413" s="31">
        <v>44740</v>
      </c>
      <c r="D2413" s="19" t="s">
        <v>1014</v>
      </c>
      <c r="E2413" s="66" t="str">
        <f>IF(ISBLANK(LeaveTracker[[#This Row],[Employee Name]]),"-----",VLOOKUP(LeaveTracker[[#This Row],[Employee Name]],'List of Employees'!$B$4:$H$767,7))</f>
        <v>LANDTAX</v>
      </c>
      <c r="F2413" s="66" t="str">
        <f>IF(ISBLANK(LeaveTracker[[#This Row],[Employee Name]]),"-----",VLOOKUP(LeaveTracker[[#This Row],[Employee Name]],'List of Employees'!$B$4:$H$767,6))</f>
        <v>PERMANENT</v>
      </c>
      <c r="G2413" s="24">
        <v>44732</v>
      </c>
      <c r="H2413" s="24">
        <v>44732</v>
      </c>
      <c r="I2413" s="19" t="s">
        <v>81</v>
      </c>
      <c r="K2413" s="50" t="str">
        <f ca="1">LeaveTracker[[#This Row],[Days]]&amp;" "&amp;LeaveTracker[[#This Row],[Type of Leave]]</f>
        <v>1 SL</v>
      </c>
      <c r="L2413" s="23">
        <f ca="1">NETWORKDAYS(LeaveTracker[[#This Row],[Start Date]],LeaveTracker[[#This Row],[End Date]],lstHolidays)</f>
        <v>1</v>
      </c>
      <c r="M2413" s="27"/>
    </row>
    <row r="2414" spans="1:13" ht="30" customHeight="1" x14ac:dyDescent="0.3">
      <c r="A2414" s="27">
        <v>864</v>
      </c>
      <c r="B2414" s="31">
        <v>44778</v>
      </c>
      <c r="C2414" s="31">
        <v>44740</v>
      </c>
      <c r="D2414" s="19" t="s">
        <v>1014</v>
      </c>
      <c r="E2414" s="66" t="str">
        <f>IF(ISBLANK(LeaveTracker[[#This Row],[Employee Name]]),"-----",VLOOKUP(LeaveTracker[[#This Row],[Employee Name]],'List of Employees'!$B$4:$H$767,7))</f>
        <v>LANDTAX</v>
      </c>
      <c r="F2414" s="66" t="str">
        <f>IF(ISBLANK(LeaveTracker[[#This Row],[Employee Name]]),"-----",VLOOKUP(LeaveTracker[[#This Row],[Employee Name]],'List of Employees'!$B$4:$H$767,6))</f>
        <v>PERMANENT</v>
      </c>
      <c r="G2414" s="24">
        <v>44736</v>
      </c>
      <c r="H2414" s="24">
        <v>44736</v>
      </c>
      <c r="I2414" s="19" t="s">
        <v>81</v>
      </c>
      <c r="K2414" s="50" t="str">
        <f ca="1">LeaveTracker[[#This Row],[Days]]&amp;" "&amp;LeaveTracker[[#This Row],[Type of Leave]]</f>
        <v>1 SL</v>
      </c>
      <c r="L2414" s="23">
        <f ca="1">NETWORKDAYS(LeaveTracker[[#This Row],[Start Date]],LeaveTracker[[#This Row],[End Date]],lstHolidays)</f>
        <v>1</v>
      </c>
      <c r="M2414" s="27"/>
    </row>
    <row r="2415" spans="1:13" ht="30" customHeight="1" x14ac:dyDescent="0.3">
      <c r="A2415" s="27">
        <f>A2414+1</f>
        <v>865</v>
      </c>
      <c r="B2415" s="31">
        <v>44778</v>
      </c>
      <c r="C2415" s="31">
        <v>44741</v>
      </c>
      <c r="D2415" s="19" t="s">
        <v>404</v>
      </c>
      <c r="E2415" s="66" t="str">
        <f>IF(ISBLANK(LeaveTracker[[#This Row],[Employee Name]]),"-----",VLOOKUP(LeaveTracker[[#This Row],[Employee Name]],'List of Employees'!$B$4:$H$767,7))</f>
        <v>CTO</v>
      </c>
      <c r="F2415" s="66" t="str">
        <f>IF(ISBLANK(LeaveTracker[[#This Row],[Employee Name]]),"-----",VLOOKUP(LeaveTracker[[#This Row],[Employee Name]],'List of Employees'!$B$4:$H$767,6))</f>
        <v>PERMANENT</v>
      </c>
      <c r="G2415" s="24">
        <v>44736</v>
      </c>
      <c r="H2415" s="24">
        <v>44736</v>
      </c>
      <c r="I2415" s="19" t="s">
        <v>81</v>
      </c>
      <c r="K2415" s="50" t="str">
        <f ca="1">LeaveTracker[[#This Row],[Days]]&amp;" "&amp;LeaveTracker[[#This Row],[Type of Leave]]</f>
        <v>1 SL</v>
      </c>
      <c r="L2415" s="23">
        <f ca="1">NETWORKDAYS(LeaveTracker[[#This Row],[Start Date]],LeaveTracker[[#This Row],[End Date]],lstHolidays)</f>
        <v>1</v>
      </c>
      <c r="M2415" s="27"/>
    </row>
    <row r="2416" spans="1:13" ht="30" customHeight="1" x14ac:dyDescent="0.3">
      <c r="A2416" s="27">
        <v>865</v>
      </c>
      <c r="B2416" s="31">
        <v>44778</v>
      </c>
      <c r="C2416" s="31">
        <v>44741</v>
      </c>
      <c r="D2416" s="19" t="s">
        <v>404</v>
      </c>
      <c r="E2416" s="66" t="str">
        <f>IF(ISBLANK(LeaveTracker[[#This Row],[Employee Name]]),"-----",VLOOKUP(LeaveTracker[[#This Row],[Employee Name]],'List of Employees'!$B$4:$H$767,7))</f>
        <v>CTO</v>
      </c>
      <c r="F2416" s="66" t="str">
        <f>IF(ISBLANK(LeaveTracker[[#This Row],[Employee Name]]),"-----",VLOOKUP(LeaveTracker[[#This Row],[Employee Name]],'List of Employees'!$B$4:$H$767,6))</f>
        <v>PERMANENT</v>
      </c>
      <c r="G2416" s="24">
        <v>44739</v>
      </c>
      <c r="H2416" s="24">
        <v>44739</v>
      </c>
      <c r="I2416" s="19" t="s">
        <v>81</v>
      </c>
      <c r="K2416" s="50" t="str">
        <f ca="1">LeaveTracker[[#This Row],[Days]]&amp;" "&amp;LeaveTracker[[#This Row],[Type of Leave]]</f>
        <v>1 SL</v>
      </c>
      <c r="L2416" s="23">
        <f ca="1">NETWORKDAYS(LeaveTracker[[#This Row],[Start Date]],LeaveTracker[[#This Row],[End Date]],lstHolidays)</f>
        <v>1</v>
      </c>
      <c r="M2416" s="27"/>
    </row>
    <row r="2417" spans="1:13" ht="30" customHeight="1" x14ac:dyDescent="0.3">
      <c r="A2417" s="27">
        <f>A2416+1</f>
        <v>866</v>
      </c>
      <c r="B2417" s="31">
        <v>44778</v>
      </c>
      <c r="C2417" s="31">
        <v>44757</v>
      </c>
      <c r="D2417" s="19" t="s">
        <v>322</v>
      </c>
      <c r="E2417" s="66" t="str">
        <f>IF(ISBLANK(LeaveTracker[[#This Row],[Employee Name]]),"-----",VLOOKUP(LeaveTracker[[#This Row],[Employee Name]],'List of Employees'!$B$4:$H$767,7))</f>
        <v>CEO</v>
      </c>
      <c r="F2417" s="66" t="str">
        <f>IF(ISBLANK(LeaveTracker[[#This Row],[Employee Name]]),"-----",VLOOKUP(LeaveTracker[[#This Row],[Employee Name]],'List of Employees'!$B$4:$H$767,6))</f>
        <v>PERMANENT</v>
      </c>
      <c r="G2417" s="24">
        <v>44763</v>
      </c>
      <c r="H2417" s="24">
        <v>44763</v>
      </c>
      <c r="I2417" s="19" t="s">
        <v>297</v>
      </c>
      <c r="J2417" s="42" t="s">
        <v>1000</v>
      </c>
      <c r="K2417" s="50" t="str">
        <f ca="1">LeaveTracker[[#This Row],[Days]]&amp;" "&amp;LeaveTracker[[#This Row],[Type of Leave]]</f>
        <v>1 OTHER</v>
      </c>
      <c r="L2417" s="23">
        <f ca="1">NETWORKDAYS(LeaveTracker[[#This Row],[Start Date]],LeaveTracker[[#This Row],[End Date]],lstHolidays)</f>
        <v>1</v>
      </c>
      <c r="M2417" s="27"/>
    </row>
    <row r="2418" spans="1:13" ht="30" customHeight="1" x14ac:dyDescent="0.3">
      <c r="A2418" s="27">
        <f>A2417+1</f>
        <v>867</v>
      </c>
      <c r="B2418" s="31">
        <v>44778</v>
      </c>
      <c r="C2418" s="31">
        <v>44759</v>
      </c>
      <c r="D2418" s="19" t="s">
        <v>282</v>
      </c>
      <c r="E2418" s="66" t="str">
        <f>IF(ISBLANK(LeaveTracker[[#This Row],[Employee Name]]),"-----",VLOOKUP(LeaveTracker[[#This Row],[Employee Name]],'List of Employees'!$B$4:$H$767,7))</f>
        <v>PICNIC GROVE</v>
      </c>
      <c r="F2418" s="66" t="str">
        <f>IF(ISBLANK(LeaveTracker[[#This Row],[Employee Name]]),"-----",VLOOKUP(LeaveTracker[[#This Row],[Employee Name]],'List of Employees'!$B$4:$H$767,6))</f>
        <v>PERMANENT</v>
      </c>
      <c r="G2418" s="24">
        <v>44774</v>
      </c>
      <c r="H2418" s="24">
        <v>44774</v>
      </c>
      <c r="I2418" s="19" t="s">
        <v>297</v>
      </c>
      <c r="J2418" s="42" t="s">
        <v>1000</v>
      </c>
      <c r="K2418" s="50" t="str">
        <f ca="1">LeaveTracker[[#This Row],[Days]]&amp;" "&amp;LeaveTracker[[#This Row],[Type of Leave]]</f>
        <v>1 OTHER</v>
      </c>
      <c r="L2418" s="23">
        <f ca="1">NETWORKDAYS(LeaveTracker[[#This Row],[Start Date]],LeaveTracker[[#This Row],[End Date]],lstHolidays)</f>
        <v>1</v>
      </c>
      <c r="M2418" s="27"/>
    </row>
    <row r="2419" spans="1:13" ht="30" customHeight="1" x14ac:dyDescent="0.3">
      <c r="A2419" s="27">
        <f>A2418+1</f>
        <v>868</v>
      </c>
      <c r="B2419" s="31">
        <v>44778</v>
      </c>
      <c r="C2419" s="31">
        <v>44760</v>
      </c>
      <c r="D2419" s="19" t="s">
        <v>241</v>
      </c>
      <c r="E2419" s="66" t="str">
        <f>IF(ISBLANK(LeaveTracker[[#This Row],[Employee Name]]),"-----",VLOOKUP(LeaveTracker[[#This Row],[Employee Name]],'List of Employees'!$B$4:$H$767,7))</f>
        <v>TCCH/TICC</v>
      </c>
      <c r="F2419" s="66" t="str">
        <f>IF(ISBLANK(LeaveTracker[[#This Row],[Employee Name]]),"-----",VLOOKUP(LeaveTracker[[#This Row],[Employee Name]],'List of Employees'!$B$4:$H$767,6))</f>
        <v>PERMANENT</v>
      </c>
      <c r="G2419" s="24">
        <v>44749</v>
      </c>
      <c r="H2419" s="24">
        <v>44750</v>
      </c>
      <c r="I2419" s="19" t="s">
        <v>82</v>
      </c>
      <c r="K2419" s="50" t="str">
        <f ca="1">LeaveTracker[[#This Row],[Days]]&amp;" "&amp;LeaveTracker[[#This Row],[Type of Leave]]</f>
        <v>2 VL</v>
      </c>
      <c r="L2419" s="23">
        <f ca="1">NETWORKDAYS(LeaveTracker[[#This Row],[Start Date]],LeaveTracker[[#This Row],[End Date]],lstHolidays)</f>
        <v>2</v>
      </c>
      <c r="M2419" s="27"/>
    </row>
    <row r="2420" spans="1:13" ht="30" customHeight="1" x14ac:dyDescent="0.3">
      <c r="A2420" s="27">
        <v>868</v>
      </c>
      <c r="B2420" s="31">
        <v>44778</v>
      </c>
      <c r="C2420" s="31">
        <v>44760</v>
      </c>
      <c r="D2420" s="19" t="s">
        <v>241</v>
      </c>
      <c r="E2420" s="66" t="str">
        <f>IF(ISBLANK(LeaveTracker[[#This Row],[Employee Name]]),"-----",VLOOKUP(LeaveTracker[[#This Row],[Employee Name]],'List of Employees'!$B$4:$H$767,7))</f>
        <v>TCCH/TICC</v>
      </c>
      <c r="F2420" s="66" t="str">
        <f>IF(ISBLANK(LeaveTracker[[#This Row],[Employee Name]]),"-----",VLOOKUP(LeaveTracker[[#This Row],[Employee Name]],'List of Employees'!$B$4:$H$767,6))</f>
        <v>PERMANENT</v>
      </c>
      <c r="G2420" s="24">
        <v>44753</v>
      </c>
      <c r="H2420" s="24">
        <v>44757</v>
      </c>
      <c r="I2420" s="19" t="s">
        <v>82</v>
      </c>
      <c r="K2420" s="50" t="str">
        <f ca="1">LeaveTracker[[#This Row],[Days]]&amp;" "&amp;LeaveTracker[[#This Row],[Type of Leave]]</f>
        <v>5 VL</v>
      </c>
      <c r="L2420" s="23">
        <f ca="1">NETWORKDAYS(LeaveTracker[[#This Row],[Start Date]],LeaveTracker[[#This Row],[End Date]],lstHolidays)</f>
        <v>5</v>
      </c>
      <c r="M2420" s="27"/>
    </row>
    <row r="2421" spans="1:13" ht="30" customHeight="1" x14ac:dyDescent="0.3">
      <c r="A2421" s="27">
        <f t="shared" ref="A2421:A2428" si="3">A2420+1</f>
        <v>869</v>
      </c>
      <c r="B2421" s="31">
        <v>44778</v>
      </c>
      <c r="C2421" s="31">
        <v>44755</v>
      </c>
      <c r="D2421" s="19" t="s">
        <v>439</v>
      </c>
      <c r="E2421" s="66" t="str">
        <f>IF(ISBLANK(LeaveTracker[[#This Row],[Employee Name]]),"-----",VLOOKUP(LeaveTracker[[#This Row],[Employee Name]],'List of Employees'!$B$4:$H$767,7))</f>
        <v>ACCOUNTING</v>
      </c>
      <c r="F2421" s="66" t="str">
        <f>IF(ISBLANK(LeaveTracker[[#This Row],[Employee Name]]),"-----",VLOOKUP(LeaveTracker[[#This Row],[Employee Name]],'List of Employees'!$B$4:$H$767,6))</f>
        <v>PERMANENT</v>
      </c>
      <c r="G2421" s="24">
        <v>44762</v>
      </c>
      <c r="H2421" s="24">
        <v>44762</v>
      </c>
      <c r="I2421" s="19" t="s">
        <v>297</v>
      </c>
      <c r="J2421" s="42" t="s">
        <v>1000</v>
      </c>
      <c r="K2421" s="50" t="str">
        <f ca="1">LeaveTracker[[#This Row],[Days]]&amp;" "&amp;LeaveTracker[[#This Row],[Type of Leave]]</f>
        <v>1 OTHER</v>
      </c>
      <c r="L2421" s="23">
        <f ca="1">NETWORKDAYS(LeaveTracker[[#This Row],[Start Date]],LeaveTracker[[#This Row],[End Date]],lstHolidays)</f>
        <v>1</v>
      </c>
      <c r="M2421" s="27"/>
    </row>
    <row r="2422" spans="1:13" ht="30" customHeight="1" x14ac:dyDescent="0.3">
      <c r="A2422" s="27">
        <f t="shared" si="3"/>
        <v>870</v>
      </c>
      <c r="B2422" s="31">
        <v>44778</v>
      </c>
      <c r="C2422" s="31">
        <v>44756</v>
      </c>
      <c r="D2422" s="19" t="s">
        <v>759</v>
      </c>
      <c r="E2422" s="66" t="str">
        <f>IF(ISBLANK(LeaveTracker[[#This Row],[Employee Name]]),"-----",VLOOKUP(LeaveTracker[[#This Row],[Employee Name]],'List of Employees'!$B$4:$H$767,7))</f>
        <v>CTO</v>
      </c>
      <c r="F2422" s="66" t="str">
        <f>IF(ISBLANK(LeaveTracker[[#This Row],[Employee Name]]),"-----",VLOOKUP(LeaveTracker[[#This Row],[Employee Name]],'List of Employees'!$B$4:$H$767,6))</f>
        <v>PERMANENT</v>
      </c>
      <c r="G2422" s="24">
        <v>44755</v>
      </c>
      <c r="H2422" s="24">
        <v>44755</v>
      </c>
      <c r="I2422" s="19" t="s">
        <v>81</v>
      </c>
      <c r="K2422" s="50" t="str">
        <f ca="1">LeaveTracker[[#This Row],[Days]]&amp;" "&amp;LeaveTracker[[#This Row],[Type of Leave]]</f>
        <v>1 SL</v>
      </c>
      <c r="L2422" s="23">
        <f ca="1">NETWORKDAYS(LeaveTracker[[#This Row],[Start Date]],LeaveTracker[[#This Row],[End Date]],lstHolidays)</f>
        <v>1</v>
      </c>
      <c r="M2422" s="27"/>
    </row>
    <row r="2423" spans="1:13" ht="30" customHeight="1" x14ac:dyDescent="0.3">
      <c r="A2423" s="27">
        <f t="shared" si="3"/>
        <v>871</v>
      </c>
      <c r="B2423" s="31">
        <v>44778</v>
      </c>
      <c r="C2423" s="31">
        <v>44756</v>
      </c>
      <c r="D2423" s="19" t="s">
        <v>759</v>
      </c>
      <c r="E2423" s="66" t="str">
        <f>IF(ISBLANK(LeaveTracker[[#This Row],[Employee Name]]),"-----",VLOOKUP(LeaveTracker[[#This Row],[Employee Name]],'List of Employees'!$B$4:$H$767,7))</f>
        <v>CTO</v>
      </c>
      <c r="F2423" s="66" t="str">
        <f>IF(ISBLANK(LeaveTracker[[#This Row],[Employee Name]]),"-----",VLOOKUP(LeaveTracker[[#This Row],[Employee Name]],'List of Employees'!$B$4:$H$767,6))</f>
        <v>PERMANENT</v>
      </c>
      <c r="G2423" s="24">
        <v>44753</v>
      </c>
      <c r="H2423" s="24">
        <v>44753</v>
      </c>
      <c r="I2423" s="19" t="s">
        <v>297</v>
      </c>
      <c r="J2423" s="42" t="s">
        <v>992</v>
      </c>
      <c r="K2423" s="50" t="str">
        <f ca="1">LeaveTracker[[#This Row],[Days]]&amp;" "&amp;LeaveTracker[[#This Row],[Type of Leave]]</f>
        <v>1 OTHER</v>
      </c>
      <c r="L2423" s="23">
        <f ca="1">NETWORKDAYS(LeaveTracker[[#This Row],[Start Date]],LeaveTracker[[#This Row],[End Date]],lstHolidays)</f>
        <v>1</v>
      </c>
      <c r="M2423" s="27"/>
    </row>
    <row r="2424" spans="1:13" ht="30" customHeight="1" x14ac:dyDescent="0.3">
      <c r="A2424" s="27">
        <f t="shared" si="3"/>
        <v>872</v>
      </c>
      <c r="B2424" s="31">
        <v>44778</v>
      </c>
      <c r="C2424" s="31">
        <v>44757</v>
      </c>
      <c r="D2424" s="19" t="s">
        <v>831</v>
      </c>
      <c r="E2424" s="66" t="str">
        <f>IF(ISBLANK(LeaveTracker[[#This Row],[Employee Name]]),"-----",VLOOKUP(LeaveTracker[[#This Row],[Employee Name]],'List of Employees'!$B$4:$H$767,7))</f>
        <v>CTO</v>
      </c>
      <c r="F2424" s="66" t="str">
        <f>IF(ISBLANK(LeaveTracker[[#This Row],[Employee Name]]),"-----",VLOOKUP(LeaveTracker[[#This Row],[Employee Name]],'List of Employees'!$B$4:$H$767,6))</f>
        <v>PERMANENT</v>
      </c>
      <c r="G2424" s="24">
        <v>44748</v>
      </c>
      <c r="H2424" s="24">
        <v>44748</v>
      </c>
      <c r="I2424" s="19" t="s">
        <v>81</v>
      </c>
      <c r="K2424" s="50" t="str">
        <f ca="1">LeaveTracker[[#This Row],[Days]]&amp;" "&amp;LeaveTracker[[#This Row],[Type of Leave]]</f>
        <v>1 SL</v>
      </c>
      <c r="L2424" s="23">
        <f ca="1">NETWORKDAYS(LeaveTracker[[#This Row],[Start Date]],LeaveTracker[[#This Row],[End Date]],lstHolidays)</f>
        <v>1</v>
      </c>
      <c r="M2424" s="27"/>
    </row>
    <row r="2425" spans="1:13" ht="30" customHeight="1" x14ac:dyDescent="0.3">
      <c r="A2425" s="27">
        <f t="shared" si="3"/>
        <v>873</v>
      </c>
      <c r="B2425" s="31">
        <v>44778</v>
      </c>
      <c r="C2425" s="31">
        <v>44746</v>
      </c>
      <c r="D2425" s="19" t="s">
        <v>654</v>
      </c>
      <c r="E2425" s="66" t="str">
        <f>IF(ISBLANK(LeaveTracker[[#This Row],[Employee Name]]),"-----",VLOOKUP(LeaveTracker[[#This Row],[Employee Name]],'List of Employees'!$B$4:$H$767,7))</f>
        <v>ASSESSORS OFFICE</v>
      </c>
      <c r="F2425" s="66" t="str">
        <f>IF(ISBLANK(LeaveTracker[[#This Row],[Employee Name]]),"-----",VLOOKUP(LeaveTracker[[#This Row],[Employee Name]],'List of Employees'!$B$4:$H$767,6))</f>
        <v>PERMANENT</v>
      </c>
      <c r="G2425" s="24">
        <v>44753</v>
      </c>
      <c r="H2425" s="24">
        <v>44756</v>
      </c>
      <c r="I2425" s="19" t="s">
        <v>82</v>
      </c>
      <c r="K2425" s="50" t="str">
        <f ca="1">LeaveTracker[[#This Row],[Days]]&amp;" "&amp;LeaveTracker[[#This Row],[Type of Leave]]</f>
        <v>4 VL</v>
      </c>
      <c r="L2425" s="23">
        <f ca="1">NETWORKDAYS(LeaveTracker[[#This Row],[Start Date]],LeaveTracker[[#This Row],[End Date]],lstHolidays)</f>
        <v>4</v>
      </c>
      <c r="M2425" s="27"/>
    </row>
    <row r="2426" spans="1:13" ht="30" customHeight="1" x14ac:dyDescent="0.3">
      <c r="A2426" s="27">
        <f t="shared" si="3"/>
        <v>874</v>
      </c>
      <c r="B2426" s="31">
        <v>44778</v>
      </c>
      <c r="C2426" s="31">
        <v>44746</v>
      </c>
      <c r="D2426" s="19" t="s">
        <v>654</v>
      </c>
      <c r="E2426" s="66" t="str">
        <f>IF(ISBLANK(LeaveTracker[[#This Row],[Employee Name]]),"-----",VLOOKUP(LeaveTracker[[#This Row],[Employee Name]],'List of Employees'!$B$4:$H$767,7))</f>
        <v>ASSESSORS OFFICE</v>
      </c>
      <c r="F2426" s="66" t="str">
        <f>IF(ISBLANK(LeaveTracker[[#This Row],[Employee Name]]),"-----",VLOOKUP(LeaveTracker[[#This Row],[Employee Name]],'List of Employees'!$B$4:$H$767,6))</f>
        <v>PERMANENT</v>
      </c>
      <c r="G2426" s="24">
        <v>44742</v>
      </c>
      <c r="H2426" s="24">
        <v>44743</v>
      </c>
      <c r="I2426" s="19" t="s">
        <v>81</v>
      </c>
      <c r="K2426" s="50" t="str">
        <f ca="1">LeaveTracker[[#This Row],[Days]]&amp;" "&amp;LeaveTracker[[#This Row],[Type of Leave]]</f>
        <v>2 SL</v>
      </c>
      <c r="L2426" s="23">
        <f ca="1">NETWORKDAYS(LeaveTracker[[#This Row],[Start Date]],LeaveTracker[[#This Row],[End Date]],lstHolidays)</f>
        <v>2</v>
      </c>
      <c r="M2426" s="27"/>
    </row>
    <row r="2427" spans="1:13" ht="30" customHeight="1" x14ac:dyDescent="0.3">
      <c r="A2427" s="27">
        <f t="shared" si="3"/>
        <v>875</v>
      </c>
      <c r="B2427" s="31">
        <v>44778</v>
      </c>
      <c r="C2427" s="31">
        <v>44739</v>
      </c>
      <c r="D2427" s="19" t="s">
        <v>654</v>
      </c>
      <c r="E2427" s="66" t="str">
        <f>IF(ISBLANK(LeaveTracker[[#This Row],[Employee Name]]),"-----",VLOOKUP(LeaveTracker[[#This Row],[Employee Name]],'List of Employees'!$B$4:$H$767,7))</f>
        <v>ASSESSORS OFFICE</v>
      </c>
      <c r="F2427" s="66" t="str">
        <f>IF(ISBLANK(LeaveTracker[[#This Row],[Employee Name]]),"-----",VLOOKUP(LeaveTracker[[#This Row],[Employee Name]],'List of Employees'!$B$4:$H$767,6))</f>
        <v>PERMANENT</v>
      </c>
      <c r="G2427" s="24">
        <v>44736</v>
      </c>
      <c r="H2427" s="24">
        <v>44736</v>
      </c>
      <c r="I2427" s="19" t="s">
        <v>297</v>
      </c>
      <c r="J2427" s="42" t="s">
        <v>1000</v>
      </c>
      <c r="K2427" s="50" t="str">
        <f ca="1">LeaveTracker[[#This Row],[Days]]&amp;" "&amp;LeaveTracker[[#This Row],[Type of Leave]]</f>
        <v>1 OTHER</v>
      </c>
      <c r="L2427" s="23">
        <f ca="1">NETWORKDAYS(LeaveTracker[[#This Row],[Start Date]],LeaveTracker[[#This Row],[End Date]],lstHolidays)</f>
        <v>1</v>
      </c>
      <c r="M2427" s="27"/>
    </row>
    <row r="2428" spans="1:13" ht="30" customHeight="1" x14ac:dyDescent="0.3">
      <c r="A2428" s="27">
        <f t="shared" si="3"/>
        <v>876</v>
      </c>
      <c r="B2428" s="31">
        <v>44778</v>
      </c>
      <c r="C2428" s="31">
        <v>44763</v>
      </c>
      <c r="D2428" s="19" t="s">
        <v>901</v>
      </c>
      <c r="E2428" s="66" t="str">
        <f>IF(ISBLANK(LeaveTracker[[#This Row],[Employee Name]]),"-----",VLOOKUP(LeaveTracker[[#This Row],[Employee Name]],'List of Employees'!$B$4:$H$767,7))</f>
        <v>CEO</v>
      </c>
      <c r="F2428" s="66" t="str">
        <f>IF(ISBLANK(LeaveTracker[[#This Row],[Employee Name]]),"-----",VLOOKUP(LeaveTracker[[#This Row],[Employee Name]],'List of Employees'!$B$4:$H$767,6))</f>
        <v>PERMANENT</v>
      </c>
      <c r="G2428" s="24">
        <v>44763</v>
      </c>
      <c r="H2428" s="24">
        <v>44764</v>
      </c>
      <c r="I2428" s="19" t="s">
        <v>82</v>
      </c>
      <c r="K2428" s="50" t="str">
        <f ca="1">LeaveTracker[[#This Row],[Days]]&amp;" "&amp;LeaveTracker[[#This Row],[Type of Leave]]</f>
        <v>2 VL</v>
      </c>
      <c r="L2428" s="23">
        <f ca="1">NETWORKDAYS(LeaveTracker[[#This Row],[Start Date]],LeaveTracker[[#This Row],[End Date]],lstHolidays)</f>
        <v>2</v>
      </c>
      <c r="M2428" s="27"/>
    </row>
    <row r="2429" spans="1:13" ht="30" customHeight="1" x14ac:dyDescent="0.3">
      <c r="A2429" s="27">
        <v>876</v>
      </c>
      <c r="B2429" s="31">
        <v>44778</v>
      </c>
      <c r="C2429" s="31">
        <v>44763</v>
      </c>
      <c r="D2429" s="19" t="s">
        <v>901</v>
      </c>
      <c r="E2429" s="66" t="str">
        <f>IF(ISBLANK(LeaveTracker[[#This Row],[Employee Name]]),"-----",VLOOKUP(LeaveTracker[[#This Row],[Employee Name]],'List of Employees'!$B$4:$H$767,7))</f>
        <v>CEO</v>
      </c>
      <c r="F2429" s="66" t="str">
        <f>IF(ISBLANK(LeaveTracker[[#This Row],[Employee Name]]),"-----",VLOOKUP(LeaveTracker[[#This Row],[Employee Name]],'List of Employees'!$B$4:$H$767,6))</f>
        <v>PERMANENT</v>
      </c>
      <c r="G2429" s="24">
        <v>44767</v>
      </c>
      <c r="H2429" s="24">
        <v>44767</v>
      </c>
      <c r="I2429" s="19" t="s">
        <v>82</v>
      </c>
      <c r="K2429" s="50" t="str">
        <f ca="1">LeaveTracker[[#This Row],[Days]]&amp;" "&amp;LeaveTracker[[#This Row],[Type of Leave]]</f>
        <v>1 VL</v>
      </c>
      <c r="L2429" s="23">
        <f ca="1">NETWORKDAYS(LeaveTracker[[#This Row],[Start Date]],LeaveTracker[[#This Row],[End Date]],lstHolidays)</f>
        <v>1</v>
      </c>
      <c r="M2429" s="27"/>
    </row>
    <row r="2430" spans="1:13" ht="30" customHeight="1" x14ac:dyDescent="0.3">
      <c r="A2430" s="27">
        <f>A2429+1</f>
        <v>877</v>
      </c>
      <c r="B2430" s="31">
        <v>44778</v>
      </c>
      <c r="C2430" s="31">
        <v>44749</v>
      </c>
      <c r="D2430" s="19" t="s">
        <v>657</v>
      </c>
      <c r="E2430" s="66" t="str">
        <f>IF(ISBLANK(LeaveTracker[[#This Row],[Employee Name]]),"-----",VLOOKUP(LeaveTracker[[#This Row],[Employee Name]],'List of Employees'!$B$4:$H$767,7))</f>
        <v>CTO</v>
      </c>
      <c r="F2430" s="66" t="str">
        <f>IF(ISBLANK(LeaveTracker[[#This Row],[Employee Name]]),"-----",VLOOKUP(LeaveTracker[[#This Row],[Employee Name]],'List of Employees'!$B$4:$H$767,6))</f>
        <v>PERMANENT</v>
      </c>
      <c r="G2430" s="24">
        <v>44719</v>
      </c>
      <c r="H2430" s="24">
        <v>44719</v>
      </c>
      <c r="I2430" s="19" t="s">
        <v>81</v>
      </c>
      <c r="K2430" s="50" t="str">
        <f ca="1">LeaveTracker[[#This Row],[Days]]&amp;" "&amp;LeaveTracker[[#This Row],[Type of Leave]]</f>
        <v>1 SL</v>
      </c>
      <c r="L2430" s="23">
        <f ca="1">NETWORKDAYS(LeaveTracker[[#This Row],[Start Date]],LeaveTracker[[#This Row],[End Date]],lstHolidays)</f>
        <v>1</v>
      </c>
      <c r="M2430" s="27"/>
    </row>
    <row r="2431" spans="1:13" ht="30" customHeight="1" x14ac:dyDescent="0.3">
      <c r="A2431" s="27">
        <v>877</v>
      </c>
      <c r="B2431" s="31">
        <v>44778</v>
      </c>
      <c r="C2431" s="31">
        <v>44749</v>
      </c>
      <c r="D2431" s="19" t="s">
        <v>657</v>
      </c>
      <c r="E2431" s="66" t="str">
        <f>IF(ISBLANK(LeaveTracker[[#This Row],[Employee Name]]),"-----",VLOOKUP(LeaveTracker[[#This Row],[Employee Name]],'List of Employees'!$B$4:$H$767,7))</f>
        <v>CTO</v>
      </c>
      <c r="F2431" s="66" t="str">
        <f>IF(ISBLANK(LeaveTracker[[#This Row],[Employee Name]]),"-----",VLOOKUP(LeaveTracker[[#This Row],[Employee Name]],'List of Employees'!$B$4:$H$767,6))</f>
        <v>PERMANENT</v>
      </c>
      <c r="G2431" s="24">
        <v>44734</v>
      </c>
      <c r="H2431" s="24">
        <v>44736</v>
      </c>
      <c r="I2431" s="19" t="s">
        <v>81</v>
      </c>
      <c r="K2431" s="50" t="str">
        <f ca="1">LeaveTracker[[#This Row],[Days]]&amp;" "&amp;LeaveTracker[[#This Row],[Type of Leave]]</f>
        <v>3 SL</v>
      </c>
      <c r="L2431" s="23">
        <f ca="1">NETWORKDAYS(LeaveTracker[[#This Row],[Start Date]],LeaveTracker[[#This Row],[End Date]],lstHolidays)</f>
        <v>3</v>
      </c>
      <c r="M2431" s="27"/>
    </row>
    <row r="2432" spans="1:13" ht="30" customHeight="1" x14ac:dyDescent="0.3">
      <c r="A2432" s="27">
        <v>877</v>
      </c>
      <c r="B2432" s="31">
        <v>44778</v>
      </c>
      <c r="C2432" s="31">
        <v>44749</v>
      </c>
      <c r="D2432" s="19" t="s">
        <v>657</v>
      </c>
      <c r="E2432" s="66" t="str">
        <f>IF(ISBLANK(LeaveTracker[[#This Row],[Employee Name]]),"-----",VLOOKUP(LeaveTracker[[#This Row],[Employee Name]],'List of Employees'!$B$4:$H$767,7))</f>
        <v>CTO</v>
      </c>
      <c r="F2432" s="66" t="str">
        <f>IF(ISBLANK(LeaveTracker[[#This Row],[Employee Name]]),"-----",VLOOKUP(LeaveTracker[[#This Row],[Employee Name]],'List of Employees'!$B$4:$H$767,6))</f>
        <v>PERMANENT</v>
      </c>
      <c r="G2432" s="24">
        <v>44739</v>
      </c>
      <c r="H2432" s="24">
        <v>44742</v>
      </c>
      <c r="I2432" s="19" t="s">
        <v>81</v>
      </c>
      <c r="K2432" s="50" t="str">
        <f ca="1">LeaveTracker[[#This Row],[Days]]&amp;" "&amp;LeaveTracker[[#This Row],[Type of Leave]]</f>
        <v>4 SL</v>
      </c>
      <c r="L2432" s="23">
        <f ca="1">NETWORKDAYS(LeaveTracker[[#This Row],[Start Date]],LeaveTracker[[#This Row],[End Date]],lstHolidays)</f>
        <v>4</v>
      </c>
      <c r="M2432" s="27"/>
    </row>
    <row r="2433" spans="1:13" ht="30" customHeight="1" x14ac:dyDescent="0.3">
      <c r="A2433" s="27">
        <v>877</v>
      </c>
      <c r="B2433" s="31">
        <v>44778</v>
      </c>
      <c r="C2433" s="31">
        <v>44749</v>
      </c>
      <c r="D2433" s="19" t="s">
        <v>657</v>
      </c>
      <c r="E2433" s="66" t="str">
        <f>IF(ISBLANK(LeaveTracker[[#This Row],[Employee Name]]),"-----",VLOOKUP(LeaveTracker[[#This Row],[Employee Name]],'List of Employees'!$B$4:$H$767,7))</f>
        <v>CTO</v>
      </c>
      <c r="F2433" s="66" t="str">
        <f>IF(ISBLANK(LeaveTracker[[#This Row],[Employee Name]]),"-----",VLOOKUP(LeaveTracker[[#This Row],[Employee Name]],'List of Employees'!$B$4:$H$767,6))</f>
        <v>PERMANENT</v>
      </c>
      <c r="G2433" s="24">
        <v>44743</v>
      </c>
      <c r="H2433" s="24">
        <v>44743</v>
      </c>
      <c r="I2433" s="19" t="s">
        <v>81</v>
      </c>
      <c r="K2433" s="50" t="str">
        <f ca="1">LeaveTracker[[#This Row],[Days]]&amp;" "&amp;LeaveTracker[[#This Row],[Type of Leave]]</f>
        <v>1 SL</v>
      </c>
      <c r="L2433" s="23">
        <f ca="1">NETWORKDAYS(LeaveTracker[[#This Row],[Start Date]],LeaveTracker[[#This Row],[End Date]],lstHolidays)</f>
        <v>1</v>
      </c>
      <c r="M2433" s="27"/>
    </row>
    <row r="2434" spans="1:13" ht="30" customHeight="1" x14ac:dyDescent="0.3">
      <c r="A2434" s="27">
        <v>877</v>
      </c>
      <c r="B2434" s="31">
        <v>44778</v>
      </c>
      <c r="C2434" s="31">
        <v>44750</v>
      </c>
      <c r="D2434" s="19" t="s">
        <v>657</v>
      </c>
      <c r="E2434" s="66" t="str">
        <f>IF(ISBLANK(LeaveTracker[[#This Row],[Employee Name]]),"-----",VLOOKUP(LeaveTracker[[#This Row],[Employee Name]],'List of Employees'!$B$4:$H$767,7))</f>
        <v>CTO</v>
      </c>
      <c r="F2434" s="66" t="str">
        <f>IF(ISBLANK(LeaveTracker[[#This Row],[Employee Name]]),"-----",VLOOKUP(LeaveTracker[[#This Row],[Employee Name]],'List of Employees'!$B$4:$H$767,6))</f>
        <v>PERMANENT</v>
      </c>
      <c r="G2434" s="24">
        <v>44747</v>
      </c>
      <c r="H2434" s="24">
        <v>44748</v>
      </c>
      <c r="I2434" s="19" t="s">
        <v>81</v>
      </c>
      <c r="K2434" s="50" t="str">
        <f ca="1">LeaveTracker[[#This Row],[Days]]&amp;" "&amp;LeaveTracker[[#This Row],[Type of Leave]]</f>
        <v>2 SL</v>
      </c>
      <c r="L2434" s="23">
        <f ca="1">NETWORKDAYS(LeaveTracker[[#This Row],[Start Date]],LeaveTracker[[#This Row],[End Date]],lstHolidays)</f>
        <v>2</v>
      </c>
      <c r="M2434" s="27"/>
    </row>
    <row r="2435" spans="1:13" ht="30" customHeight="1" x14ac:dyDescent="0.3">
      <c r="A2435" s="27">
        <f>A2434+1</f>
        <v>878</v>
      </c>
      <c r="B2435" s="31">
        <v>44778</v>
      </c>
      <c r="C2435" s="31">
        <v>44764</v>
      </c>
      <c r="D2435" s="19" t="s">
        <v>947</v>
      </c>
      <c r="E2435" s="66" t="str">
        <f>IF(ISBLANK(LeaveTracker[[#This Row],[Employee Name]]),"-----",VLOOKUP(LeaveTracker[[#This Row],[Employee Name]],'List of Employees'!$B$4:$H$767,7))</f>
        <v>ACCOUNTING</v>
      </c>
      <c r="F2435" s="66" t="str">
        <f>IF(ISBLANK(LeaveTracker[[#This Row],[Employee Name]]),"-----",VLOOKUP(LeaveTracker[[#This Row],[Employee Name]],'List of Employees'!$B$4:$H$767,6))</f>
        <v>PERMANENT</v>
      </c>
      <c r="G2435" s="24">
        <v>44760</v>
      </c>
      <c r="H2435" s="24">
        <v>44760</v>
      </c>
      <c r="I2435" s="19" t="s">
        <v>81</v>
      </c>
      <c r="K2435" s="50" t="str">
        <f ca="1">LeaveTracker[[#This Row],[Days]]&amp;" "&amp;LeaveTracker[[#This Row],[Type of Leave]]</f>
        <v>1 SL</v>
      </c>
      <c r="L2435" s="23">
        <f ca="1">NETWORKDAYS(LeaveTracker[[#This Row],[Start Date]],LeaveTracker[[#This Row],[End Date]],lstHolidays)</f>
        <v>1</v>
      </c>
      <c r="M2435" s="27"/>
    </row>
    <row r="2436" spans="1:13" ht="30" customHeight="1" x14ac:dyDescent="0.3">
      <c r="A2436" s="27">
        <v>878</v>
      </c>
      <c r="B2436" s="31">
        <v>44778</v>
      </c>
      <c r="C2436" s="31">
        <v>44764</v>
      </c>
      <c r="D2436" s="19" t="s">
        <v>947</v>
      </c>
      <c r="E2436" s="66" t="str">
        <f>IF(ISBLANK(LeaveTracker[[#This Row],[Employee Name]]),"-----",VLOOKUP(LeaveTracker[[#This Row],[Employee Name]],'List of Employees'!$B$4:$H$767,7))</f>
        <v>ACCOUNTING</v>
      </c>
      <c r="F2436" s="66" t="str">
        <f>IF(ISBLANK(LeaveTracker[[#This Row],[Employee Name]]),"-----",VLOOKUP(LeaveTracker[[#This Row],[Employee Name]],'List of Employees'!$B$4:$H$767,6))</f>
        <v>PERMANENT</v>
      </c>
      <c r="G2436" s="24">
        <v>44763</v>
      </c>
      <c r="H2436" s="24">
        <v>44763</v>
      </c>
      <c r="I2436" s="19" t="s">
        <v>81</v>
      </c>
      <c r="K2436" s="50" t="str">
        <f ca="1">LeaveTracker[[#This Row],[Days]]&amp;" "&amp;LeaveTracker[[#This Row],[Type of Leave]]</f>
        <v>1 SL</v>
      </c>
      <c r="L2436" s="23">
        <f ca="1">NETWORKDAYS(LeaveTracker[[#This Row],[Start Date]],LeaveTracker[[#This Row],[End Date]],lstHolidays)</f>
        <v>1</v>
      </c>
      <c r="M2436" s="27"/>
    </row>
    <row r="2437" spans="1:13" ht="30" customHeight="1" x14ac:dyDescent="0.3">
      <c r="A2437" s="27">
        <f t="shared" ref="A2437:A2450" si="4">A2436+1</f>
        <v>879</v>
      </c>
      <c r="B2437" s="31">
        <v>44778</v>
      </c>
      <c r="C2437" s="31">
        <v>44757</v>
      </c>
      <c r="D2437" s="19" t="s">
        <v>947</v>
      </c>
      <c r="E2437" s="66" t="str">
        <f>IF(ISBLANK(LeaveTracker[[#This Row],[Employee Name]]),"-----",VLOOKUP(LeaveTracker[[#This Row],[Employee Name]],'List of Employees'!$B$4:$H$767,7))</f>
        <v>ACCOUNTING</v>
      </c>
      <c r="F2437" s="66" t="str">
        <f>IF(ISBLANK(LeaveTracker[[#This Row],[Employee Name]]),"-----",VLOOKUP(LeaveTracker[[#This Row],[Employee Name]],'List of Employees'!$B$4:$H$767,6))</f>
        <v>PERMANENT</v>
      </c>
      <c r="G2437" s="24">
        <v>44754</v>
      </c>
      <c r="H2437" s="24">
        <v>44754</v>
      </c>
      <c r="I2437" s="19" t="s">
        <v>81</v>
      </c>
      <c r="K2437" s="50" t="str">
        <f ca="1">LeaveTracker[[#This Row],[Days]]&amp;" "&amp;LeaveTracker[[#This Row],[Type of Leave]]</f>
        <v>1 SL</v>
      </c>
      <c r="L2437" s="23">
        <f ca="1">NETWORKDAYS(LeaveTracker[[#This Row],[Start Date]],LeaveTracker[[#This Row],[End Date]],lstHolidays)</f>
        <v>1</v>
      </c>
      <c r="M2437" s="27"/>
    </row>
    <row r="2438" spans="1:13" ht="30" customHeight="1" x14ac:dyDescent="0.3">
      <c r="A2438" s="27">
        <f t="shared" si="4"/>
        <v>880</v>
      </c>
      <c r="B2438" s="31">
        <v>44778</v>
      </c>
      <c r="C2438" s="31">
        <v>44753</v>
      </c>
      <c r="D2438" s="19" t="s">
        <v>947</v>
      </c>
      <c r="E2438" s="66" t="str">
        <f>IF(ISBLANK(LeaveTracker[[#This Row],[Employee Name]]),"-----",VLOOKUP(LeaveTracker[[#This Row],[Employee Name]],'List of Employees'!$B$4:$H$767,7))</f>
        <v>ACCOUNTING</v>
      </c>
      <c r="F2438" s="66" t="str">
        <f>IF(ISBLANK(LeaveTracker[[#This Row],[Employee Name]]),"-----",VLOOKUP(LeaveTracker[[#This Row],[Employee Name]],'List of Employees'!$B$4:$H$767,6))</f>
        <v>PERMANENT</v>
      </c>
      <c r="G2438" s="24">
        <v>44748</v>
      </c>
      <c r="H2438" s="24">
        <v>44748</v>
      </c>
      <c r="I2438" s="19" t="s">
        <v>81</v>
      </c>
      <c r="K2438" s="50" t="str">
        <f ca="1">LeaveTracker[[#This Row],[Days]]&amp;" "&amp;LeaveTracker[[#This Row],[Type of Leave]]</f>
        <v>1 SL</v>
      </c>
      <c r="L2438" s="23">
        <f ca="1">NETWORKDAYS(LeaveTracker[[#This Row],[Start Date]],LeaveTracker[[#This Row],[End Date]],lstHolidays)</f>
        <v>1</v>
      </c>
      <c r="M2438" s="27"/>
    </row>
    <row r="2439" spans="1:13" ht="30" customHeight="1" x14ac:dyDescent="0.3">
      <c r="A2439" s="27">
        <f t="shared" si="4"/>
        <v>881</v>
      </c>
      <c r="B2439" s="31">
        <v>44778</v>
      </c>
      <c r="C2439" s="31">
        <v>44757</v>
      </c>
      <c r="D2439" s="19" t="s">
        <v>947</v>
      </c>
      <c r="E2439" s="66" t="str">
        <f>IF(ISBLANK(LeaveTracker[[#This Row],[Employee Name]]),"-----",VLOOKUP(LeaveTracker[[#This Row],[Employee Name]],'List of Employees'!$B$4:$H$767,7))</f>
        <v>ACCOUNTING</v>
      </c>
      <c r="F2439" s="66" t="str">
        <f>IF(ISBLANK(LeaveTracker[[#This Row],[Employee Name]]),"-----",VLOOKUP(LeaveTracker[[#This Row],[Employee Name]],'List of Employees'!$B$4:$H$767,6))</f>
        <v>PERMANENT</v>
      </c>
      <c r="G2439" s="24">
        <v>44718</v>
      </c>
      <c r="H2439" s="24">
        <v>44718</v>
      </c>
      <c r="I2439" s="19" t="s">
        <v>81</v>
      </c>
      <c r="K2439" s="50" t="str">
        <f ca="1">LeaveTracker[[#This Row],[Days]]&amp;" "&amp;LeaveTracker[[#This Row],[Type of Leave]]</f>
        <v>1 SL</v>
      </c>
      <c r="L2439" s="23">
        <f ca="1">NETWORKDAYS(LeaveTracker[[#This Row],[Start Date]],LeaveTracker[[#This Row],[End Date]],lstHolidays)</f>
        <v>1</v>
      </c>
      <c r="M2439" s="27"/>
    </row>
    <row r="2440" spans="1:13" ht="30" customHeight="1" x14ac:dyDescent="0.3">
      <c r="A2440" s="27">
        <f t="shared" si="4"/>
        <v>882</v>
      </c>
      <c r="B2440" s="31">
        <v>44778</v>
      </c>
      <c r="C2440" s="31">
        <v>44778</v>
      </c>
      <c r="D2440" s="19" t="s">
        <v>1005</v>
      </c>
      <c r="E2440" s="66" t="str">
        <f>IF(ISBLANK(LeaveTracker[[#This Row],[Employee Name]]),"-----",VLOOKUP(LeaveTracker[[#This Row],[Employee Name]],'List of Employees'!$B$4:$H$767,7))</f>
        <v>ACCOUNTING</v>
      </c>
      <c r="F2440" s="66" t="str">
        <f>IF(ISBLANK(LeaveTracker[[#This Row],[Employee Name]]),"-----",VLOOKUP(LeaveTracker[[#This Row],[Employee Name]],'List of Employees'!$B$4:$H$767,6))</f>
        <v>PERMANENT</v>
      </c>
      <c r="G2440" s="24">
        <v>44783</v>
      </c>
      <c r="H2440" s="24">
        <v>44783</v>
      </c>
      <c r="I2440" s="19" t="s">
        <v>82</v>
      </c>
      <c r="K2440" s="50" t="str">
        <f ca="1">LeaveTracker[[#This Row],[Days]]&amp;" "&amp;LeaveTracker[[#This Row],[Type of Leave]]</f>
        <v>1 VL</v>
      </c>
      <c r="L2440" s="23">
        <f ca="1">NETWORKDAYS(LeaveTracker[[#This Row],[Start Date]],LeaveTracker[[#This Row],[End Date]],lstHolidays)</f>
        <v>1</v>
      </c>
      <c r="M2440" s="27"/>
    </row>
    <row r="2441" spans="1:13" ht="30" customHeight="1" x14ac:dyDescent="0.3">
      <c r="A2441" s="27">
        <f t="shared" si="4"/>
        <v>883</v>
      </c>
      <c r="B2441" s="31">
        <v>44778</v>
      </c>
      <c r="C2441" s="31">
        <v>44776</v>
      </c>
      <c r="D2441" s="19" t="s">
        <v>503</v>
      </c>
      <c r="E2441" s="66" t="str">
        <f>IF(ISBLANK(LeaveTracker[[#This Row],[Employee Name]]),"-----",VLOOKUP(LeaveTracker[[#This Row],[Employee Name]],'List of Employees'!$B$4:$H$767,7))</f>
        <v>THRDC</v>
      </c>
      <c r="F2441" s="66" t="str">
        <f>IF(ISBLANK(LeaveTracker[[#This Row],[Employee Name]]),"-----",VLOOKUP(LeaveTracker[[#This Row],[Employee Name]],'List of Employees'!$B$4:$H$767,6))</f>
        <v>PERMANENT</v>
      </c>
      <c r="G2441" s="24">
        <v>44777</v>
      </c>
      <c r="H2441" s="24">
        <v>44777</v>
      </c>
      <c r="I2441" s="19" t="s">
        <v>82</v>
      </c>
      <c r="K2441" s="50" t="str">
        <f ca="1">LeaveTracker[[#This Row],[Days]]&amp;" "&amp;LeaveTracker[[#This Row],[Type of Leave]]</f>
        <v>1 VL</v>
      </c>
      <c r="L2441" s="23">
        <f ca="1">NETWORKDAYS(LeaveTracker[[#This Row],[Start Date]],LeaveTracker[[#This Row],[End Date]],lstHolidays)</f>
        <v>1</v>
      </c>
      <c r="M2441" s="27"/>
    </row>
    <row r="2442" spans="1:13" ht="30" customHeight="1" x14ac:dyDescent="0.3">
      <c r="A2442" s="27">
        <f t="shared" si="4"/>
        <v>884</v>
      </c>
      <c r="B2442" s="31">
        <v>44778</v>
      </c>
      <c r="C2442" s="31">
        <v>44777</v>
      </c>
      <c r="D2442" s="19" t="s">
        <v>1016</v>
      </c>
      <c r="E2442" s="66" t="str">
        <f>IF(ISBLANK(LeaveTracker[[#This Row],[Employee Name]]),"-----",VLOOKUP(LeaveTracker[[#This Row],[Employee Name]],'List of Employees'!$B$4:$H$767,7))</f>
        <v>CSWDO</v>
      </c>
      <c r="F2442" s="66" t="str">
        <f>IF(ISBLANK(LeaveTracker[[#This Row],[Employee Name]]),"-----",VLOOKUP(LeaveTracker[[#This Row],[Employee Name]],'List of Employees'!$B$4:$H$767,6))</f>
        <v>PERMANENT</v>
      </c>
      <c r="G2442" s="24">
        <v>44777</v>
      </c>
      <c r="H2442" s="24">
        <v>44777</v>
      </c>
      <c r="I2442" s="19" t="s">
        <v>81</v>
      </c>
      <c r="K2442" s="50" t="str">
        <f ca="1">LeaveTracker[[#This Row],[Days]]&amp;" "&amp;LeaveTracker[[#This Row],[Type of Leave]]</f>
        <v>1 SL</v>
      </c>
      <c r="L2442" s="23">
        <f ca="1">NETWORKDAYS(LeaveTracker[[#This Row],[Start Date]],LeaveTracker[[#This Row],[End Date]],lstHolidays)</f>
        <v>1</v>
      </c>
      <c r="M2442" s="27"/>
    </row>
    <row r="2443" spans="1:13" ht="30" customHeight="1" x14ac:dyDescent="0.3">
      <c r="A2443" s="27">
        <f t="shared" si="4"/>
        <v>885</v>
      </c>
      <c r="B2443" s="31">
        <v>44778</v>
      </c>
      <c r="C2443" s="31">
        <v>44774</v>
      </c>
      <c r="D2443" s="19" t="s">
        <v>600</v>
      </c>
      <c r="E2443" s="66" t="str">
        <f>IF(ISBLANK(LeaveTracker[[#This Row],[Employee Name]]),"-----",VLOOKUP(LeaveTracker[[#This Row],[Employee Name]],'List of Employees'!$B$4:$H$767,7))</f>
        <v>MAHOGANY MARKET</v>
      </c>
      <c r="F2443" s="66" t="str">
        <f>IF(ISBLANK(LeaveTracker[[#This Row],[Employee Name]]),"-----",VLOOKUP(LeaveTracker[[#This Row],[Employee Name]],'List of Employees'!$B$4:$H$767,6))</f>
        <v>PERMANENT</v>
      </c>
      <c r="G2443" s="24">
        <v>44770</v>
      </c>
      <c r="H2443" s="24">
        <v>44771</v>
      </c>
      <c r="I2443" s="19" t="s">
        <v>81</v>
      </c>
      <c r="K2443" s="50" t="str">
        <f ca="1">LeaveTracker[[#This Row],[Days]]&amp;" "&amp;LeaveTracker[[#This Row],[Type of Leave]]</f>
        <v>2 SL</v>
      </c>
      <c r="L2443" s="23">
        <f ca="1">NETWORKDAYS(LeaveTracker[[#This Row],[Start Date]],LeaveTracker[[#This Row],[End Date]],lstHolidays)</f>
        <v>2</v>
      </c>
      <c r="M2443" s="27"/>
    </row>
    <row r="2444" spans="1:13" ht="30" customHeight="1" x14ac:dyDescent="0.3">
      <c r="A2444" s="27">
        <f t="shared" si="4"/>
        <v>886</v>
      </c>
      <c r="B2444" s="31">
        <v>44778</v>
      </c>
      <c r="C2444" s="31">
        <v>44774</v>
      </c>
      <c r="D2444" s="19" t="s">
        <v>919</v>
      </c>
      <c r="E2444" s="66" t="str">
        <f>IF(ISBLANK(LeaveTracker[[#This Row],[Employee Name]]),"-----",VLOOKUP(LeaveTracker[[#This Row],[Employee Name]],'List of Employees'!$B$4:$H$767,7))</f>
        <v>CPDO</v>
      </c>
      <c r="F2444" s="66" t="str">
        <f>IF(ISBLANK(LeaveTracker[[#This Row],[Employee Name]]),"-----",VLOOKUP(LeaveTracker[[#This Row],[Employee Name]],'List of Employees'!$B$4:$H$767,6))</f>
        <v>PERMANENT</v>
      </c>
      <c r="G2444" s="24">
        <v>44782</v>
      </c>
      <c r="H2444" s="24">
        <v>44782</v>
      </c>
      <c r="I2444" s="19" t="s">
        <v>297</v>
      </c>
      <c r="J2444" s="42" t="s">
        <v>1000</v>
      </c>
      <c r="K2444" s="50" t="str">
        <f ca="1">LeaveTracker[[#This Row],[Days]]&amp;" "&amp;LeaveTracker[[#This Row],[Type of Leave]]</f>
        <v>1 OTHER</v>
      </c>
      <c r="L2444" s="23">
        <f ca="1">NETWORKDAYS(LeaveTracker[[#This Row],[Start Date]],LeaveTracker[[#This Row],[End Date]],lstHolidays)</f>
        <v>1</v>
      </c>
      <c r="M2444" s="27"/>
    </row>
    <row r="2445" spans="1:13" ht="30" customHeight="1" x14ac:dyDescent="0.3">
      <c r="A2445" s="27">
        <f t="shared" si="4"/>
        <v>887</v>
      </c>
      <c r="B2445" s="31">
        <v>44778</v>
      </c>
      <c r="C2445" s="31">
        <v>44750</v>
      </c>
      <c r="D2445" s="19" t="s">
        <v>410</v>
      </c>
      <c r="E2445" s="66" t="str">
        <f>IF(ISBLANK(LeaveTracker[[#This Row],[Employee Name]]),"-----",VLOOKUP(LeaveTracker[[#This Row],[Employee Name]],'List of Employees'!$B$4:$H$767,7))</f>
        <v>CTO</v>
      </c>
      <c r="F2445" s="66" t="str">
        <f>IF(ISBLANK(LeaveTracker[[#This Row],[Employee Name]]),"-----",VLOOKUP(LeaveTracker[[#This Row],[Employee Name]],'List of Employees'!$B$4:$H$767,6))</f>
        <v>PERMANENT</v>
      </c>
      <c r="G2445" s="24">
        <v>44757</v>
      </c>
      <c r="H2445" s="24">
        <v>44757</v>
      </c>
      <c r="I2445" s="19" t="s">
        <v>297</v>
      </c>
      <c r="J2445" s="42" t="s">
        <v>1000</v>
      </c>
      <c r="K2445" s="50" t="str">
        <f ca="1">LeaveTracker[[#This Row],[Days]]&amp;" "&amp;LeaveTracker[[#This Row],[Type of Leave]]</f>
        <v>1 OTHER</v>
      </c>
      <c r="L2445" s="23">
        <f ca="1">NETWORKDAYS(LeaveTracker[[#This Row],[Start Date]],LeaveTracker[[#This Row],[End Date]],lstHolidays)</f>
        <v>1</v>
      </c>
      <c r="M2445" s="27"/>
    </row>
    <row r="2446" spans="1:13" ht="30" customHeight="1" x14ac:dyDescent="0.3">
      <c r="A2446" s="27">
        <f t="shared" si="4"/>
        <v>888</v>
      </c>
      <c r="B2446" s="31">
        <v>44778</v>
      </c>
      <c r="C2446" s="31">
        <v>44757</v>
      </c>
      <c r="D2446" s="19" t="s">
        <v>448</v>
      </c>
      <c r="E2446" s="66" t="str">
        <f>IF(ISBLANK(LeaveTracker[[#This Row],[Employee Name]]),"-----",VLOOKUP(LeaveTracker[[#This Row],[Employee Name]],'List of Employees'!$B$4:$H$767,7))</f>
        <v>CEO</v>
      </c>
      <c r="F2446" s="66" t="str">
        <f>IF(ISBLANK(LeaveTracker[[#This Row],[Employee Name]]),"-----",VLOOKUP(LeaveTracker[[#This Row],[Employee Name]],'List of Employees'!$B$4:$H$767,6))</f>
        <v>PERMANENT</v>
      </c>
      <c r="G2446" s="24">
        <v>44763</v>
      </c>
      <c r="H2446" s="24">
        <v>44764</v>
      </c>
      <c r="I2446" s="19" t="s">
        <v>297</v>
      </c>
      <c r="J2446" s="42" t="s">
        <v>1000</v>
      </c>
      <c r="K2446" s="50" t="str">
        <f ca="1">LeaveTracker[[#This Row],[Days]]&amp;" "&amp;LeaveTracker[[#This Row],[Type of Leave]]</f>
        <v>2 OTHER</v>
      </c>
      <c r="L2446" s="23">
        <f ca="1">NETWORKDAYS(LeaveTracker[[#This Row],[Start Date]],LeaveTracker[[#This Row],[End Date]],lstHolidays)</f>
        <v>2</v>
      </c>
      <c r="M2446" s="27"/>
    </row>
    <row r="2447" spans="1:13" ht="30" customHeight="1" x14ac:dyDescent="0.3">
      <c r="A2447" s="27">
        <f t="shared" si="4"/>
        <v>889</v>
      </c>
      <c r="B2447" s="31">
        <v>44778</v>
      </c>
      <c r="C2447" s="31">
        <v>44757</v>
      </c>
      <c r="D2447" s="19" t="s">
        <v>455</v>
      </c>
      <c r="E2447" s="66" t="str">
        <f>IF(ISBLANK(LeaveTracker[[#This Row],[Employee Name]]),"-----",VLOOKUP(LeaveTracker[[#This Row],[Employee Name]],'List of Employees'!$B$4:$H$767,7))</f>
        <v>CEO</v>
      </c>
      <c r="F2447" s="66" t="str">
        <f>IF(ISBLANK(LeaveTracker[[#This Row],[Employee Name]]),"-----",VLOOKUP(LeaveTracker[[#This Row],[Employee Name]],'List of Employees'!$B$4:$H$767,6))</f>
        <v>PERMANENT</v>
      </c>
      <c r="G2447" s="24">
        <v>44763</v>
      </c>
      <c r="H2447" s="24">
        <v>44764</v>
      </c>
      <c r="I2447" s="19" t="s">
        <v>297</v>
      </c>
      <c r="J2447" s="42" t="s">
        <v>1000</v>
      </c>
      <c r="K2447" s="50" t="str">
        <f ca="1">LeaveTracker[[#This Row],[Days]]&amp;" "&amp;LeaveTracker[[#This Row],[Type of Leave]]</f>
        <v>2 OTHER</v>
      </c>
      <c r="L2447" s="23">
        <f ca="1">NETWORKDAYS(LeaveTracker[[#This Row],[Start Date]],LeaveTracker[[#This Row],[End Date]],lstHolidays)</f>
        <v>2</v>
      </c>
      <c r="M2447" s="27"/>
    </row>
    <row r="2448" spans="1:13" ht="30" customHeight="1" x14ac:dyDescent="0.3">
      <c r="A2448" s="27">
        <f t="shared" si="4"/>
        <v>890</v>
      </c>
      <c r="B2448" s="31">
        <v>44783</v>
      </c>
      <c r="C2448" s="31">
        <v>44770</v>
      </c>
      <c r="D2448" s="19" t="s">
        <v>1018</v>
      </c>
      <c r="E2448" s="66" t="str">
        <f>IF(ISBLANK(LeaveTracker[[#This Row],[Employee Name]]),"-----",VLOOKUP(LeaveTracker[[#This Row],[Employee Name]],'List of Employees'!$B$4:$H$767,7))</f>
        <v>CTO</v>
      </c>
      <c r="F2448" s="66" t="str">
        <f>IF(ISBLANK(LeaveTracker[[#This Row],[Employee Name]]),"-----",VLOOKUP(LeaveTracker[[#This Row],[Employee Name]],'List of Employees'!$B$4:$H$767,6))</f>
        <v>PERMANENT</v>
      </c>
      <c r="G2448" s="24">
        <v>44760</v>
      </c>
      <c r="H2448" s="24">
        <v>44760</v>
      </c>
      <c r="I2448" s="19" t="s">
        <v>82</v>
      </c>
      <c r="K2448" s="50" t="str">
        <f ca="1">LeaveTracker[[#This Row],[Days]]&amp;" "&amp;LeaveTracker[[#This Row],[Type of Leave]]</f>
        <v>1 VL</v>
      </c>
      <c r="L2448" s="23">
        <f ca="1">NETWORKDAYS(LeaveTracker[[#This Row],[Start Date]],LeaveTracker[[#This Row],[End Date]],lstHolidays)</f>
        <v>1</v>
      </c>
      <c r="M2448" s="27"/>
    </row>
    <row r="2449" spans="1:13" ht="30" customHeight="1" x14ac:dyDescent="0.3">
      <c r="A2449" s="27">
        <f t="shared" si="4"/>
        <v>891</v>
      </c>
      <c r="B2449" s="31">
        <v>44783</v>
      </c>
      <c r="C2449" s="31">
        <v>44764</v>
      </c>
      <c r="D2449" s="19" t="s">
        <v>241</v>
      </c>
      <c r="E2449" s="66" t="str">
        <f>IF(ISBLANK(LeaveTracker[[#This Row],[Employee Name]]),"-----",VLOOKUP(LeaveTracker[[#This Row],[Employee Name]],'List of Employees'!$B$4:$H$767,7))</f>
        <v>TCCH/TICC</v>
      </c>
      <c r="F2449" s="66" t="str">
        <f>IF(ISBLANK(LeaveTracker[[#This Row],[Employee Name]]),"-----",VLOOKUP(LeaveTracker[[#This Row],[Employee Name]],'List of Employees'!$B$4:$H$767,6))</f>
        <v>PERMANENT</v>
      </c>
      <c r="G2449" s="24">
        <v>44763</v>
      </c>
      <c r="H2449" s="24">
        <v>44763</v>
      </c>
      <c r="I2449" s="19" t="s">
        <v>81</v>
      </c>
      <c r="K2449" s="50" t="str">
        <f ca="1">LeaveTracker[[#This Row],[Days]]&amp;" "&amp;LeaveTracker[[#This Row],[Type of Leave]]</f>
        <v>1 SL</v>
      </c>
      <c r="L2449" s="23">
        <f ca="1">NETWORKDAYS(LeaveTracker[[#This Row],[Start Date]],LeaveTracker[[#This Row],[End Date]],lstHolidays)</f>
        <v>1</v>
      </c>
      <c r="M2449" s="27"/>
    </row>
    <row r="2450" spans="1:13" ht="30" customHeight="1" x14ac:dyDescent="0.3">
      <c r="A2450" s="27">
        <f t="shared" si="4"/>
        <v>892</v>
      </c>
      <c r="B2450" s="31">
        <v>44783</v>
      </c>
      <c r="C2450" s="31">
        <v>44769</v>
      </c>
      <c r="D2450" s="19" t="s">
        <v>711</v>
      </c>
      <c r="E2450" s="66" t="str">
        <f>IF(ISBLANK(LeaveTracker[[#This Row],[Employee Name]]),"-----",VLOOKUP(LeaveTracker[[#This Row],[Employee Name]],'List of Employees'!$B$4:$H$767,7))</f>
        <v>CBO</v>
      </c>
      <c r="F2450" s="66" t="str">
        <f>IF(ISBLANK(LeaveTracker[[#This Row],[Employee Name]]),"-----",VLOOKUP(LeaveTracker[[#This Row],[Employee Name]],'List of Employees'!$B$4:$H$767,6))</f>
        <v>PERMANENT</v>
      </c>
      <c r="G2450" s="24">
        <v>44760</v>
      </c>
      <c r="H2450" s="24">
        <v>44760</v>
      </c>
      <c r="I2450" s="19" t="s">
        <v>81</v>
      </c>
      <c r="K2450" s="50" t="str">
        <f ca="1">LeaveTracker[[#This Row],[Days]]&amp;" "&amp;LeaveTracker[[#This Row],[Type of Leave]]</f>
        <v>1 SL</v>
      </c>
      <c r="L2450" s="23">
        <f ca="1">NETWORKDAYS(LeaveTracker[[#This Row],[Start Date]],LeaveTracker[[#This Row],[End Date]],lstHolidays)</f>
        <v>1</v>
      </c>
      <c r="M2450" s="27"/>
    </row>
    <row r="2451" spans="1:13" ht="30" customHeight="1" x14ac:dyDescent="0.3">
      <c r="A2451" s="27">
        <v>892</v>
      </c>
      <c r="B2451" s="31">
        <v>44783</v>
      </c>
      <c r="C2451" s="31">
        <v>44769</v>
      </c>
      <c r="D2451" s="19" t="s">
        <v>711</v>
      </c>
      <c r="E2451" s="66" t="str">
        <f>IF(ISBLANK(LeaveTracker[[#This Row],[Employee Name]]),"-----",VLOOKUP(LeaveTracker[[#This Row],[Employee Name]],'List of Employees'!$B$4:$H$767,7))</f>
        <v>CBO</v>
      </c>
      <c r="F2451" s="66" t="str">
        <f>IF(ISBLANK(LeaveTracker[[#This Row],[Employee Name]]),"-----",VLOOKUP(LeaveTracker[[#This Row],[Employee Name]],'List of Employees'!$B$4:$H$767,6))</f>
        <v>PERMANENT</v>
      </c>
      <c r="G2451" s="24">
        <v>44763</v>
      </c>
      <c r="H2451" s="24">
        <v>44763</v>
      </c>
      <c r="I2451" s="19" t="s">
        <v>81</v>
      </c>
      <c r="K2451" s="50" t="str">
        <f ca="1">LeaveTracker[[#This Row],[Days]]&amp;" "&amp;LeaveTracker[[#This Row],[Type of Leave]]</f>
        <v>1 SL</v>
      </c>
      <c r="L2451" s="23">
        <f ca="1">NETWORKDAYS(LeaveTracker[[#This Row],[Start Date]],LeaveTracker[[#This Row],[End Date]],lstHolidays)</f>
        <v>1</v>
      </c>
      <c r="M2451" s="27"/>
    </row>
    <row r="2452" spans="1:13" ht="30" customHeight="1" x14ac:dyDescent="0.3">
      <c r="A2452" s="27">
        <f t="shared" ref="A2452:A2462" si="5">A2451+1</f>
        <v>893</v>
      </c>
      <c r="B2452" s="31">
        <v>44783</v>
      </c>
      <c r="C2452" s="31">
        <v>44764</v>
      </c>
      <c r="D2452" s="19" t="s">
        <v>552</v>
      </c>
      <c r="E2452" s="66" t="str">
        <f>IF(ISBLANK(LeaveTracker[[#This Row],[Employee Name]]),"-----",VLOOKUP(LeaveTracker[[#This Row],[Employee Name]],'List of Employees'!$B$4:$H$767,7))</f>
        <v>CENRO</v>
      </c>
      <c r="F2452" s="66" t="str">
        <f>IF(ISBLANK(LeaveTracker[[#This Row],[Employee Name]]),"-----",VLOOKUP(LeaveTracker[[#This Row],[Employee Name]],'List of Employees'!$B$4:$H$767,6))</f>
        <v>PERMANENT</v>
      </c>
      <c r="G2452" s="24">
        <v>44763</v>
      </c>
      <c r="H2452" s="24">
        <v>44763</v>
      </c>
      <c r="I2452" s="19" t="s">
        <v>81</v>
      </c>
      <c r="K2452" s="50" t="str">
        <f ca="1">LeaveTracker[[#This Row],[Days]]&amp;" "&amp;LeaveTracker[[#This Row],[Type of Leave]]</f>
        <v>1 SL</v>
      </c>
      <c r="L2452" s="23">
        <f ca="1">NETWORKDAYS(LeaveTracker[[#This Row],[Start Date]],LeaveTracker[[#This Row],[End Date]],lstHolidays)</f>
        <v>1</v>
      </c>
      <c r="M2452" s="27"/>
    </row>
    <row r="2453" spans="1:13" ht="30" customHeight="1" x14ac:dyDescent="0.3">
      <c r="A2453" s="27">
        <f t="shared" si="5"/>
        <v>894</v>
      </c>
      <c r="B2453" s="31">
        <v>44783</v>
      </c>
      <c r="C2453" s="31">
        <v>44760</v>
      </c>
      <c r="D2453" s="19" t="s">
        <v>2617</v>
      </c>
      <c r="E2453" s="66" t="str">
        <f>IF(ISBLANK(LeaveTracker[[#This Row],[Employee Name]]),"-----",VLOOKUP(LeaveTracker[[#This Row],[Employee Name]],'List of Employees'!$B$4:$H$767,7))</f>
        <v>CBO</v>
      </c>
      <c r="F2453" s="66" t="str">
        <f>IF(ISBLANK(LeaveTracker[[#This Row],[Employee Name]]),"-----",VLOOKUP(LeaveTracker[[#This Row],[Employee Name]],'List of Employees'!$B$4:$H$767,6))</f>
        <v>PERMANENT</v>
      </c>
      <c r="G2453" s="24">
        <v>44757</v>
      </c>
      <c r="H2453" s="24">
        <v>44757</v>
      </c>
      <c r="I2453" s="19" t="s">
        <v>81</v>
      </c>
      <c r="K2453" s="50" t="str">
        <f ca="1">LeaveTracker[[#This Row],[Days]]&amp;" "&amp;LeaveTracker[[#This Row],[Type of Leave]]</f>
        <v>1 SL</v>
      </c>
      <c r="L2453" s="23">
        <f ca="1">NETWORKDAYS(LeaveTracker[[#This Row],[Start Date]],LeaveTracker[[#This Row],[End Date]],lstHolidays)</f>
        <v>1</v>
      </c>
      <c r="M2453" s="27"/>
    </row>
    <row r="2454" spans="1:13" ht="30" customHeight="1" x14ac:dyDescent="0.3">
      <c r="A2454" s="27">
        <f t="shared" si="5"/>
        <v>895</v>
      </c>
      <c r="B2454" s="31">
        <v>44783</v>
      </c>
      <c r="C2454" s="31">
        <v>44760</v>
      </c>
      <c r="D2454" s="19" t="s">
        <v>529</v>
      </c>
      <c r="E2454" s="66" t="str">
        <f>IF(ISBLANK(LeaveTracker[[#This Row],[Employee Name]]),"-----",VLOOKUP(LeaveTracker[[#This Row],[Employee Name]],'List of Employees'!$B$4:$H$767,7))</f>
        <v>GSO</v>
      </c>
      <c r="F2454" s="66" t="str">
        <f>IF(ISBLANK(LeaveTracker[[#This Row],[Employee Name]]),"-----",VLOOKUP(LeaveTracker[[#This Row],[Employee Name]],'List of Employees'!$B$4:$H$767,6))</f>
        <v>PERMANENT</v>
      </c>
      <c r="G2454" s="24">
        <v>44757</v>
      </c>
      <c r="H2454" s="24">
        <v>44757</v>
      </c>
      <c r="I2454" s="19" t="s">
        <v>1019</v>
      </c>
      <c r="J2454" s="42" t="s">
        <v>1019</v>
      </c>
      <c r="K2454" s="50" t="str">
        <f ca="1">LeaveTracker[[#This Row],[Days]]&amp;" "&amp;LeaveTracker[[#This Row],[Type of Leave]]</f>
        <v>1 WITHOUTPAY</v>
      </c>
      <c r="L2454" s="23">
        <f ca="1">NETWORKDAYS(LeaveTracker[[#This Row],[Start Date]],LeaveTracker[[#This Row],[End Date]],lstHolidays)</f>
        <v>1</v>
      </c>
      <c r="M2454" s="27"/>
    </row>
    <row r="2455" spans="1:13" ht="30" customHeight="1" x14ac:dyDescent="0.3">
      <c r="A2455" s="27">
        <f t="shared" si="5"/>
        <v>896</v>
      </c>
      <c r="B2455" s="31">
        <v>44783</v>
      </c>
      <c r="C2455" s="31">
        <v>44778</v>
      </c>
      <c r="D2455" s="19" t="s">
        <v>759</v>
      </c>
      <c r="E2455" s="66" t="str">
        <f>IF(ISBLANK(LeaveTracker[[#This Row],[Employee Name]]),"-----",VLOOKUP(LeaveTracker[[#This Row],[Employee Name]],'List of Employees'!$B$4:$H$767,7))</f>
        <v>CTO</v>
      </c>
      <c r="F2455" s="66" t="str">
        <f>IF(ISBLANK(LeaveTracker[[#This Row],[Employee Name]]),"-----",VLOOKUP(LeaveTracker[[#This Row],[Employee Name]],'List of Employees'!$B$4:$H$767,6))</f>
        <v>PERMANENT</v>
      </c>
      <c r="G2455" s="24">
        <v>44775</v>
      </c>
      <c r="H2455" s="24">
        <v>44777</v>
      </c>
      <c r="I2455" s="19" t="s">
        <v>81</v>
      </c>
      <c r="K2455" s="50" t="str">
        <f ca="1">LeaveTracker[[#This Row],[Days]]&amp;" "&amp;LeaveTracker[[#This Row],[Type of Leave]]</f>
        <v>3 SL</v>
      </c>
      <c r="L2455" s="23">
        <f ca="1">NETWORKDAYS(LeaveTracker[[#This Row],[Start Date]],LeaveTracker[[#This Row],[End Date]],lstHolidays)</f>
        <v>3</v>
      </c>
      <c r="M2455" s="27"/>
    </row>
    <row r="2456" spans="1:13" ht="30" customHeight="1" x14ac:dyDescent="0.3">
      <c r="A2456" s="27">
        <f t="shared" si="5"/>
        <v>897</v>
      </c>
      <c r="B2456" s="31">
        <v>44783</v>
      </c>
      <c r="C2456" s="31">
        <v>44764</v>
      </c>
      <c r="D2456" s="19" t="s">
        <v>611</v>
      </c>
      <c r="E2456" s="66" t="str">
        <f>IF(ISBLANK(LeaveTracker[[#This Row],[Employee Name]]),"-----",VLOOKUP(LeaveTracker[[#This Row],[Employee Name]],'List of Employees'!$B$4:$H$767,7))</f>
        <v>CBO</v>
      </c>
      <c r="F2456" s="66" t="str">
        <f>IF(ISBLANK(LeaveTracker[[#This Row],[Employee Name]]),"-----",VLOOKUP(LeaveTracker[[#This Row],[Employee Name]],'List of Employees'!$B$4:$H$767,6))</f>
        <v>PERMANENT</v>
      </c>
      <c r="G2456" s="24">
        <v>44762</v>
      </c>
      <c r="H2456" s="24">
        <v>44763</v>
      </c>
      <c r="I2456" s="19" t="s">
        <v>81</v>
      </c>
      <c r="K2456" s="50" t="str">
        <f ca="1">LeaveTracker[[#This Row],[Days]]&amp;" "&amp;LeaveTracker[[#This Row],[Type of Leave]]</f>
        <v>2 SL</v>
      </c>
      <c r="L2456" s="23">
        <f ca="1">NETWORKDAYS(LeaveTracker[[#This Row],[Start Date]],LeaveTracker[[#This Row],[End Date]],lstHolidays)</f>
        <v>2</v>
      </c>
      <c r="M2456" s="27"/>
    </row>
    <row r="2457" spans="1:13" ht="30" customHeight="1" x14ac:dyDescent="0.3">
      <c r="A2457" s="27">
        <f t="shared" si="5"/>
        <v>898</v>
      </c>
      <c r="B2457" s="31">
        <v>44783</v>
      </c>
      <c r="C2457" s="31">
        <v>44763</v>
      </c>
      <c r="D2457" s="19" t="s">
        <v>406</v>
      </c>
      <c r="E2457" s="66" t="str">
        <f>IF(ISBLANK(LeaveTracker[[#This Row],[Employee Name]]),"-----",VLOOKUP(LeaveTracker[[#This Row],[Employee Name]],'List of Employees'!$B$4:$H$767,7))</f>
        <v>CTO</v>
      </c>
      <c r="F2457" s="66" t="str">
        <f>IF(ISBLANK(LeaveTracker[[#This Row],[Employee Name]]),"-----",VLOOKUP(LeaveTracker[[#This Row],[Employee Name]],'List of Employees'!$B$4:$H$767,6))</f>
        <v>PERMANENT</v>
      </c>
      <c r="G2457" s="24">
        <v>44762</v>
      </c>
      <c r="H2457" s="24">
        <v>44762</v>
      </c>
      <c r="I2457" s="19" t="s">
        <v>297</v>
      </c>
      <c r="J2457" s="42" t="s">
        <v>1000</v>
      </c>
      <c r="K2457" s="50" t="str">
        <f ca="1">LeaveTracker[[#This Row],[Days]]&amp;" "&amp;LeaveTracker[[#This Row],[Type of Leave]]</f>
        <v>1 OTHER</v>
      </c>
      <c r="L2457" s="23">
        <f ca="1">NETWORKDAYS(LeaveTracker[[#This Row],[Start Date]],LeaveTracker[[#This Row],[End Date]],lstHolidays)</f>
        <v>1</v>
      </c>
      <c r="M2457" s="27"/>
    </row>
    <row r="2458" spans="1:13" ht="30" customHeight="1" x14ac:dyDescent="0.3">
      <c r="A2458" s="27">
        <f t="shared" si="5"/>
        <v>899</v>
      </c>
      <c r="B2458" s="31">
        <v>44783</v>
      </c>
      <c r="C2458" s="31">
        <v>44755</v>
      </c>
      <c r="D2458" s="19" t="s">
        <v>421</v>
      </c>
      <c r="E2458" s="66" t="str">
        <f>IF(ISBLANK(LeaveTracker[[#This Row],[Employee Name]]),"-----",VLOOKUP(LeaveTracker[[#This Row],[Employee Name]],'List of Employees'!$B$4:$H$767,7))</f>
        <v>CTO</v>
      </c>
      <c r="F2458" s="66" t="str">
        <f>IF(ISBLANK(LeaveTracker[[#This Row],[Employee Name]]),"-----",VLOOKUP(LeaveTracker[[#This Row],[Employee Name]],'List of Employees'!$B$4:$H$767,6))</f>
        <v>PERMANENT</v>
      </c>
      <c r="G2458" s="24">
        <v>44755</v>
      </c>
      <c r="H2458" s="24">
        <v>44757</v>
      </c>
      <c r="I2458" s="19" t="s">
        <v>81</v>
      </c>
      <c r="K2458" s="50" t="str">
        <f ca="1">LeaveTracker[[#This Row],[Days]]&amp;" "&amp;LeaveTracker[[#This Row],[Type of Leave]]</f>
        <v>3 SL</v>
      </c>
      <c r="L2458" s="23">
        <f ca="1">NETWORKDAYS(LeaveTracker[[#This Row],[Start Date]],LeaveTracker[[#This Row],[End Date]],lstHolidays)</f>
        <v>3</v>
      </c>
      <c r="M2458" s="27"/>
    </row>
    <row r="2459" spans="1:13" ht="30" customHeight="1" x14ac:dyDescent="0.3">
      <c r="A2459" s="27">
        <f t="shared" si="5"/>
        <v>900</v>
      </c>
      <c r="B2459" s="31">
        <v>44783</v>
      </c>
      <c r="C2459" s="31">
        <v>44762</v>
      </c>
      <c r="D2459" s="19" t="s">
        <v>104</v>
      </c>
      <c r="E2459" s="66" t="str">
        <f>IF(ISBLANK(LeaveTracker[[#This Row],[Employee Name]]),"-----",VLOOKUP(LeaveTracker[[#This Row],[Employee Name]],'List of Employees'!$B$4:$H$767,7))</f>
        <v>CSWDO</v>
      </c>
      <c r="F2459" s="66" t="str">
        <f>IF(ISBLANK(LeaveTracker[[#This Row],[Employee Name]]),"-----",VLOOKUP(LeaveTracker[[#This Row],[Employee Name]],'List of Employees'!$B$4:$H$767,6))</f>
        <v>PERMANENT</v>
      </c>
      <c r="G2459" s="24">
        <v>44757</v>
      </c>
      <c r="H2459" s="24">
        <v>44757</v>
      </c>
      <c r="I2459" s="19" t="s">
        <v>81</v>
      </c>
      <c r="K2459" s="50" t="str">
        <f ca="1">LeaveTracker[[#This Row],[Days]]&amp;" "&amp;LeaveTracker[[#This Row],[Type of Leave]]</f>
        <v>1 SL</v>
      </c>
      <c r="L2459" s="23">
        <f ca="1">NETWORKDAYS(LeaveTracker[[#This Row],[Start Date]],LeaveTracker[[#This Row],[End Date]],lstHolidays)</f>
        <v>1</v>
      </c>
      <c r="M2459" s="27"/>
    </row>
    <row r="2460" spans="1:13" ht="30" customHeight="1" x14ac:dyDescent="0.3">
      <c r="A2460" s="27">
        <f t="shared" si="5"/>
        <v>901</v>
      </c>
      <c r="B2460" s="31">
        <v>44783</v>
      </c>
      <c r="C2460" s="31">
        <v>44763</v>
      </c>
      <c r="D2460" s="19" t="s">
        <v>395</v>
      </c>
      <c r="E2460" s="66" t="str">
        <f>IF(ISBLANK(LeaveTracker[[#This Row],[Employee Name]]),"-----",VLOOKUP(LeaveTracker[[#This Row],[Employee Name]],'List of Employees'!$B$4:$H$767,7))</f>
        <v>CTO</v>
      </c>
      <c r="F2460" s="66" t="str">
        <f>IF(ISBLANK(LeaveTracker[[#This Row],[Employee Name]]),"-----",VLOOKUP(LeaveTracker[[#This Row],[Employee Name]],'List of Employees'!$B$4:$H$767,6))</f>
        <v>PERMANENT</v>
      </c>
      <c r="G2460" s="24">
        <v>44761</v>
      </c>
      <c r="H2460" s="24">
        <v>44761</v>
      </c>
      <c r="I2460" s="19" t="s">
        <v>297</v>
      </c>
      <c r="J2460" s="42" t="s">
        <v>213</v>
      </c>
      <c r="K2460" s="50" t="str">
        <f ca="1">LeaveTracker[[#This Row],[Days]]&amp;" "&amp;LeaveTracker[[#This Row],[Type of Leave]]</f>
        <v>1 OTHER</v>
      </c>
      <c r="L2460" s="23">
        <f ca="1">NETWORKDAYS(LeaveTracker[[#This Row],[Start Date]],LeaveTracker[[#This Row],[End Date]],lstHolidays)</f>
        <v>1</v>
      </c>
      <c r="M2460" s="27"/>
    </row>
    <row r="2461" spans="1:13" ht="30" customHeight="1" x14ac:dyDescent="0.3">
      <c r="A2461" s="27">
        <f t="shared" si="5"/>
        <v>902</v>
      </c>
      <c r="B2461" s="31">
        <v>44783</v>
      </c>
      <c r="C2461" s="31">
        <v>44761</v>
      </c>
      <c r="D2461" s="19" t="s">
        <v>759</v>
      </c>
      <c r="E2461" s="66" t="str">
        <f>IF(ISBLANK(LeaveTracker[[#This Row],[Employee Name]]),"-----",VLOOKUP(LeaveTracker[[#This Row],[Employee Name]],'List of Employees'!$B$4:$H$767,7))</f>
        <v>CTO</v>
      </c>
      <c r="F2461" s="66" t="str">
        <f>IF(ISBLANK(LeaveTracker[[#This Row],[Employee Name]]),"-----",VLOOKUP(LeaveTracker[[#This Row],[Employee Name]],'List of Employees'!$B$4:$H$767,6))</f>
        <v>PERMANENT</v>
      </c>
      <c r="G2461" s="24">
        <v>44760</v>
      </c>
      <c r="H2461" s="24">
        <v>44760</v>
      </c>
      <c r="I2461" s="19" t="s">
        <v>297</v>
      </c>
      <c r="J2461" s="42" t="s">
        <v>760</v>
      </c>
      <c r="K2461" s="50" t="str">
        <f ca="1">LeaveTracker[[#This Row],[Days]]&amp;" "&amp;LeaveTracker[[#This Row],[Type of Leave]]</f>
        <v>1 OTHER</v>
      </c>
      <c r="L2461" s="23">
        <f ca="1">NETWORKDAYS(LeaveTracker[[#This Row],[Start Date]],LeaveTracker[[#This Row],[End Date]],lstHolidays)</f>
        <v>1</v>
      </c>
      <c r="M2461" s="27"/>
    </row>
    <row r="2462" spans="1:13" ht="30" customHeight="1" x14ac:dyDescent="0.3">
      <c r="A2462" s="27">
        <f t="shared" si="5"/>
        <v>903</v>
      </c>
      <c r="B2462" s="31">
        <v>44783</v>
      </c>
      <c r="C2462" s="31">
        <v>44763</v>
      </c>
      <c r="D2462" s="19" t="s">
        <v>1014</v>
      </c>
      <c r="E2462" s="66" t="str">
        <f>IF(ISBLANK(LeaveTracker[[#This Row],[Employee Name]]),"-----",VLOOKUP(LeaveTracker[[#This Row],[Employee Name]],'List of Employees'!$B$4:$H$767,7))</f>
        <v>LANDTAX</v>
      </c>
      <c r="F2462" s="66" t="str">
        <f>IF(ISBLANK(LeaveTracker[[#This Row],[Employee Name]]),"-----",VLOOKUP(LeaveTracker[[#This Row],[Employee Name]],'List of Employees'!$B$4:$H$767,6))</f>
        <v>PERMANENT</v>
      </c>
      <c r="G2462" s="24">
        <v>44757</v>
      </c>
      <c r="H2462" s="24">
        <v>44757</v>
      </c>
      <c r="I2462" s="19" t="s">
        <v>81</v>
      </c>
      <c r="K2462" s="50" t="str">
        <f ca="1">LeaveTracker[[#This Row],[Days]]&amp;" "&amp;LeaveTracker[[#This Row],[Type of Leave]]</f>
        <v>1 SL</v>
      </c>
      <c r="L2462" s="23">
        <f ca="1">NETWORKDAYS(LeaveTracker[[#This Row],[Start Date]],LeaveTracker[[#This Row],[End Date]],lstHolidays)</f>
        <v>1</v>
      </c>
      <c r="M2462" s="27"/>
    </row>
    <row r="2463" spans="1:13" ht="30" customHeight="1" x14ac:dyDescent="0.3">
      <c r="A2463" s="27">
        <v>903</v>
      </c>
      <c r="B2463" s="31">
        <v>44783</v>
      </c>
      <c r="C2463" s="31">
        <v>44763</v>
      </c>
      <c r="D2463" s="19" t="s">
        <v>1014</v>
      </c>
      <c r="E2463" s="66" t="str">
        <f>IF(ISBLANK(LeaveTracker[[#This Row],[Employee Name]]),"-----",VLOOKUP(LeaveTracker[[#This Row],[Employee Name]],'List of Employees'!$B$4:$H$767,7))</f>
        <v>LANDTAX</v>
      </c>
      <c r="F2463" s="66" t="str">
        <f>IF(ISBLANK(LeaveTracker[[#This Row],[Employee Name]]),"-----",VLOOKUP(LeaveTracker[[#This Row],[Employee Name]],'List of Employees'!$B$4:$H$767,6))</f>
        <v>PERMANENT</v>
      </c>
      <c r="G2463" s="24">
        <v>44760</v>
      </c>
      <c r="H2463" s="24">
        <v>44760</v>
      </c>
      <c r="I2463" s="19" t="s">
        <v>81</v>
      </c>
      <c r="K2463" s="50" t="str">
        <f ca="1">LeaveTracker[[#This Row],[Days]]&amp;" "&amp;LeaveTracker[[#This Row],[Type of Leave]]</f>
        <v>1 SL</v>
      </c>
      <c r="L2463" s="23">
        <f ca="1">NETWORKDAYS(LeaveTracker[[#This Row],[Start Date]],LeaveTracker[[#This Row],[End Date]],lstHolidays)</f>
        <v>1</v>
      </c>
      <c r="M2463" s="27"/>
    </row>
    <row r="2464" spans="1:13" ht="30" customHeight="1" x14ac:dyDescent="0.3">
      <c r="A2464" s="27">
        <f t="shared" ref="A2464:A2477" si="6">A2463+1</f>
        <v>904</v>
      </c>
      <c r="B2464" s="31">
        <v>44783</v>
      </c>
      <c r="C2464" s="31">
        <v>44762</v>
      </c>
      <c r="D2464" s="19" t="s">
        <v>397</v>
      </c>
      <c r="E2464" s="66" t="str">
        <f>IF(ISBLANK(LeaveTracker[[#This Row],[Employee Name]]),"-----",VLOOKUP(LeaveTracker[[#This Row],[Employee Name]],'List of Employees'!$B$4:$H$767,7))</f>
        <v>CTO</v>
      </c>
      <c r="F2464" s="66" t="str">
        <f>IF(ISBLANK(LeaveTracker[[#This Row],[Employee Name]]),"-----",VLOOKUP(LeaveTracker[[#This Row],[Employee Name]],'List of Employees'!$B$4:$H$767,6))</f>
        <v>PERMANENT</v>
      </c>
      <c r="G2464" s="24">
        <v>44762</v>
      </c>
      <c r="H2464" s="24">
        <v>44762</v>
      </c>
      <c r="I2464" s="19" t="s">
        <v>81</v>
      </c>
      <c r="K2464" s="50" t="str">
        <f ca="1">LeaveTracker[[#This Row],[Days]]&amp;" "&amp;LeaveTracker[[#This Row],[Type of Leave]]</f>
        <v>1 SL</v>
      </c>
      <c r="L2464" s="23">
        <f ca="1">NETWORKDAYS(LeaveTracker[[#This Row],[Start Date]],LeaveTracker[[#This Row],[End Date]],lstHolidays)</f>
        <v>1</v>
      </c>
      <c r="M2464" s="27"/>
    </row>
    <row r="2465" spans="1:13" ht="30" customHeight="1" x14ac:dyDescent="0.3">
      <c r="A2465" s="27">
        <f t="shared" si="6"/>
        <v>905</v>
      </c>
      <c r="B2465" s="31">
        <v>44783</v>
      </c>
      <c r="C2465" s="31">
        <v>44767</v>
      </c>
      <c r="D2465" s="19" t="s">
        <v>773</v>
      </c>
      <c r="E2465" s="66" t="str">
        <f>IF(ISBLANK(LeaveTracker[[#This Row],[Employee Name]]),"-----",VLOOKUP(LeaveTracker[[#This Row],[Employee Name]],'List of Employees'!$B$4:$H$767,7))</f>
        <v>GSO</v>
      </c>
      <c r="F2465" s="66" t="str">
        <f>IF(ISBLANK(LeaveTracker[[#This Row],[Employee Name]]),"-----",VLOOKUP(LeaveTracker[[#This Row],[Employee Name]],'List of Employees'!$B$4:$H$767,6))</f>
        <v>PERMANENT</v>
      </c>
      <c r="G2465" s="24">
        <v>44764</v>
      </c>
      <c r="H2465" s="24">
        <v>44764</v>
      </c>
      <c r="I2465" s="19" t="s">
        <v>1019</v>
      </c>
      <c r="J2465" s="42" t="s">
        <v>1019</v>
      </c>
      <c r="K2465" s="50" t="str">
        <f ca="1">LeaveTracker[[#This Row],[Days]]&amp;" "&amp;LeaveTracker[[#This Row],[Type of Leave]]</f>
        <v>1 WITHOUTPAY</v>
      </c>
      <c r="L2465" s="23">
        <f ca="1">NETWORKDAYS(LeaveTracker[[#This Row],[Start Date]],LeaveTracker[[#This Row],[End Date]],lstHolidays)</f>
        <v>1</v>
      </c>
      <c r="M2465" s="27"/>
    </row>
    <row r="2466" spans="1:13" ht="30" customHeight="1" x14ac:dyDescent="0.3">
      <c r="A2466" s="27">
        <f t="shared" si="6"/>
        <v>906</v>
      </c>
      <c r="B2466" s="31">
        <v>44783</v>
      </c>
      <c r="C2466" s="31">
        <v>44767</v>
      </c>
      <c r="D2466" s="19" t="s">
        <v>524</v>
      </c>
      <c r="E2466" s="66" t="str">
        <f>IF(ISBLANK(LeaveTracker[[#This Row],[Employee Name]]),"-----",VLOOKUP(LeaveTracker[[#This Row],[Employee Name]],'List of Employees'!$B$4:$H$767,7))</f>
        <v>GSO</v>
      </c>
      <c r="F2466" s="66" t="str">
        <f>IF(ISBLANK(LeaveTracker[[#This Row],[Employee Name]]),"-----",VLOOKUP(LeaveTracker[[#This Row],[Employee Name]],'List of Employees'!$B$4:$H$767,6))</f>
        <v>PERMANENT</v>
      </c>
      <c r="G2466" s="24">
        <v>44764</v>
      </c>
      <c r="H2466" s="24">
        <v>44764</v>
      </c>
      <c r="I2466" s="19" t="s">
        <v>297</v>
      </c>
      <c r="J2466" s="42" t="s">
        <v>641</v>
      </c>
      <c r="K2466" s="50" t="str">
        <f ca="1">LeaveTracker[[#This Row],[Days]]&amp;" "&amp;LeaveTracker[[#This Row],[Type of Leave]]</f>
        <v>1 OTHER</v>
      </c>
      <c r="L2466" s="23">
        <f ca="1">NETWORKDAYS(LeaveTracker[[#This Row],[Start Date]],LeaveTracker[[#This Row],[End Date]],lstHolidays)</f>
        <v>1</v>
      </c>
      <c r="M2466" s="27"/>
    </row>
    <row r="2467" spans="1:13" ht="30" customHeight="1" x14ac:dyDescent="0.3">
      <c r="A2467" s="27">
        <f t="shared" si="6"/>
        <v>907</v>
      </c>
      <c r="B2467" s="31">
        <v>44783</v>
      </c>
      <c r="C2467" s="31">
        <v>44756</v>
      </c>
      <c r="D2467" s="19" t="s">
        <v>826</v>
      </c>
      <c r="E2467" s="66" t="str">
        <f>IF(ISBLANK(LeaveTracker[[#This Row],[Employee Name]]),"-----",VLOOKUP(LeaveTracker[[#This Row],[Employee Name]],'List of Employees'!$B$4:$H$767,7))</f>
        <v>CHO</v>
      </c>
      <c r="F2467" s="66" t="str">
        <f>IF(ISBLANK(LeaveTracker[[#This Row],[Employee Name]]),"-----",VLOOKUP(LeaveTracker[[#This Row],[Employee Name]],'List of Employees'!$B$4:$H$767,6))</f>
        <v>PERMANENT</v>
      </c>
      <c r="G2467" s="24">
        <v>44743</v>
      </c>
      <c r="H2467" s="24">
        <v>44743</v>
      </c>
      <c r="I2467" s="19" t="s">
        <v>81</v>
      </c>
      <c r="K2467" s="50" t="str">
        <f ca="1">LeaveTracker[[#This Row],[Days]]&amp;" "&amp;LeaveTracker[[#This Row],[Type of Leave]]</f>
        <v>1 SL</v>
      </c>
      <c r="L2467" s="23">
        <f ca="1">NETWORKDAYS(LeaveTracker[[#This Row],[Start Date]],LeaveTracker[[#This Row],[End Date]],lstHolidays)</f>
        <v>1</v>
      </c>
      <c r="M2467" s="27"/>
    </row>
    <row r="2468" spans="1:13" ht="30" customHeight="1" x14ac:dyDescent="0.3">
      <c r="A2468" s="27">
        <f t="shared" si="6"/>
        <v>908</v>
      </c>
      <c r="B2468" s="31">
        <v>44783</v>
      </c>
      <c r="C2468" s="31">
        <v>44756</v>
      </c>
      <c r="D2468" s="19" t="s">
        <v>826</v>
      </c>
      <c r="E2468" s="66" t="str">
        <f>IF(ISBLANK(LeaveTracker[[#This Row],[Employee Name]]),"-----",VLOOKUP(LeaveTracker[[#This Row],[Employee Name]],'List of Employees'!$B$4:$H$767,7))</f>
        <v>CHO</v>
      </c>
      <c r="F2468" s="66" t="str">
        <f>IF(ISBLANK(LeaveTracker[[#This Row],[Employee Name]]),"-----",VLOOKUP(LeaveTracker[[#This Row],[Employee Name]],'List of Employees'!$B$4:$H$767,6))</f>
        <v>PERMANENT</v>
      </c>
      <c r="G2468" s="24">
        <v>44742</v>
      </c>
      <c r="H2468" s="24">
        <v>44742</v>
      </c>
      <c r="I2468" s="19" t="s">
        <v>81</v>
      </c>
      <c r="K2468" s="50" t="str">
        <f ca="1">LeaveTracker[[#This Row],[Days]]&amp;" "&amp;LeaveTracker[[#This Row],[Type of Leave]]</f>
        <v>1 SL</v>
      </c>
      <c r="L2468" s="23">
        <f ca="1">NETWORKDAYS(LeaveTracker[[#This Row],[Start Date]],LeaveTracker[[#This Row],[End Date]],lstHolidays)</f>
        <v>1</v>
      </c>
      <c r="M2468" s="27"/>
    </row>
    <row r="2469" spans="1:13" ht="30" customHeight="1" x14ac:dyDescent="0.3">
      <c r="A2469" s="27">
        <f t="shared" si="6"/>
        <v>909</v>
      </c>
      <c r="B2469" s="31">
        <v>44783</v>
      </c>
      <c r="C2469" s="31">
        <v>44742</v>
      </c>
      <c r="D2469" s="19" t="s">
        <v>1022</v>
      </c>
      <c r="E2469" s="66" t="str">
        <f>IF(ISBLANK(LeaveTracker[[#This Row],[Employee Name]]),"-----",VLOOKUP(LeaveTracker[[#This Row],[Employee Name]],'List of Employees'!$B$4:$H$767,7))</f>
        <v>ONT</v>
      </c>
      <c r="F2469" s="66" t="str">
        <f>IF(ISBLANK(LeaveTracker[[#This Row],[Employee Name]]),"-----",VLOOKUP(LeaveTracker[[#This Row],[Employee Name]],'List of Employees'!$B$4:$H$767,6))</f>
        <v>PERMANENT</v>
      </c>
      <c r="G2469" s="24">
        <v>44743</v>
      </c>
      <c r="H2469" s="24">
        <v>44757</v>
      </c>
      <c r="I2469" s="19" t="s">
        <v>81</v>
      </c>
      <c r="K2469" s="50" t="str">
        <f ca="1">LeaveTracker[[#This Row],[Days]]&amp;" "&amp;LeaveTracker[[#This Row],[Type of Leave]]</f>
        <v>11 SL</v>
      </c>
      <c r="L2469" s="23">
        <f ca="1">NETWORKDAYS(LeaveTracker[[#This Row],[Start Date]],LeaveTracker[[#This Row],[End Date]],lstHolidays)</f>
        <v>11</v>
      </c>
      <c r="M2469" s="27"/>
    </row>
    <row r="2470" spans="1:13" ht="30" customHeight="1" x14ac:dyDescent="0.3">
      <c r="A2470" s="27">
        <f t="shared" si="6"/>
        <v>910</v>
      </c>
      <c r="B2470" s="31">
        <v>44783</v>
      </c>
      <c r="C2470" s="31">
        <v>44761</v>
      </c>
      <c r="D2470" s="19" t="s">
        <v>795</v>
      </c>
      <c r="E2470" s="66" t="str">
        <f>IF(ISBLANK(LeaveTracker[[#This Row],[Employee Name]]),"-----",VLOOKUP(LeaveTracker[[#This Row],[Employee Name]],'List of Employees'!$B$4:$H$767,7))</f>
        <v>ONT</v>
      </c>
      <c r="F2470" s="66" t="str">
        <f>IF(ISBLANK(LeaveTracker[[#This Row],[Employee Name]]),"-----",VLOOKUP(LeaveTracker[[#This Row],[Employee Name]],'List of Employees'!$B$4:$H$767,6))</f>
        <v>PERMANENT</v>
      </c>
      <c r="G2470" s="24">
        <v>44760</v>
      </c>
      <c r="H2470" s="24">
        <v>44760</v>
      </c>
      <c r="I2470" s="19" t="s">
        <v>81</v>
      </c>
      <c r="K2470" s="50" t="str">
        <f ca="1">LeaveTracker[[#This Row],[Days]]&amp;" "&amp;LeaveTracker[[#This Row],[Type of Leave]]</f>
        <v>1 SL</v>
      </c>
      <c r="L2470" s="23">
        <f ca="1">NETWORKDAYS(LeaveTracker[[#This Row],[Start Date]],LeaveTracker[[#This Row],[End Date]],lstHolidays)</f>
        <v>1</v>
      </c>
      <c r="M2470" s="27"/>
    </row>
    <row r="2471" spans="1:13" ht="30" customHeight="1" x14ac:dyDescent="0.3">
      <c r="A2471" s="27">
        <f t="shared" si="6"/>
        <v>911</v>
      </c>
      <c r="B2471" s="31">
        <v>44783</v>
      </c>
      <c r="C2471" s="31">
        <v>44762</v>
      </c>
      <c r="D2471" s="19" t="s">
        <v>111</v>
      </c>
      <c r="E2471" s="66" t="str">
        <f>IF(ISBLANK(LeaveTracker[[#This Row],[Employee Name]]),"-----",VLOOKUP(LeaveTracker[[#This Row],[Employee Name]],'List of Employees'!$B$4:$H$767,7))</f>
        <v>ONT</v>
      </c>
      <c r="F2471" s="66" t="str">
        <f>IF(ISBLANK(LeaveTracker[[#This Row],[Employee Name]]),"-----",VLOOKUP(LeaveTracker[[#This Row],[Employee Name]],'List of Employees'!$B$4:$H$767,6))</f>
        <v>PERMANENT</v>
      </c>
      <c r="G2471" s="24">
        <v>44756</v>
      </c>
      <c r="H2471" s="24">
        <v>44757</v>
      </c>
      <c r="I2471" s="19" t="s">
        <v>81</v>
      </c>
      <c r="K2471" s="50" t="str">
        <f ca="1">LeaveTracker[[#This Row],[Days]]&amp;" "&amp;LeaveTracker[[#This Row],[Type of Leave]]</f>
        <v>2 SL</v>
      </c>
      <c r="L2471" s="23">
        <f ca="1">NETWORKDAYS(LeaveTracker[[#This Row],[Start Date]],LeaveTracker[[#This Row],[End Date]],lstHolidays)</f>
        <v>2</v>
      </c>
      <c r="M2471" s="27"/>
    </row>
    <row r="2472" spans="1:13" ht="30" customHeight="1" x14ac:dyDescent="0.3">
      <c r="A2472" s="27">
        <f t="shared" si="6"/>
        <v>912</v>
      </c>
      <c r="B2472" s="31">
        <v>44783</v>
      </c>
      <c r="C2472" s="31">
        <v>44762</v>
      </c>
      <c r="D2472" s="19" t="s">
        <v>111</v>
      </c>
      <c r="E2472" s="66" t="str">
        <f>IF(ISBLANK(LeaveTracker[[#This Row],[Employee Name]]),"-----",VLOOKUP(LeaveTracker[[#This Row],[Employee Name]],'List of Employees'!$B$4:$H$767,7))</f>
        <v>ONT</v>
      </c>
      <c r="F2472" s="66" t="str">
        <f>IF(ISBLANK(LeaveTracker[[#This Row],[Employee Name]]),"-----",VLOOKUP(LeaveTracker[[#This Row],[Employee Name]],'List of Employees'!$B$4:$H$767,6))</f>
        <v>PERMANENT</v>
      </c>
      <c r="G2472" s="24">
        <v>44759</v>
      </c>
      <c r="H2472" s="24">
        <v>44760</v>
      </c>
      <c r="I2472" s="19" t="s">
        <v>81</v>
      </c>
      <c r="K2472" s="50" t="str">
        <f ca="1">LeaveTracker[[#This Row],[Days]]&amp;" "&amp;LeaveTracker[[#This Row],[Type of Leave]]</f>
        <v>1 SL</v>
      </c>
      <c r="L2472" s="23">
        <f ca="1">NETWORKDAYS(LeaveTracker[[#This Row],[Start Date]],LeaveTracker[[#This Row],[End Date]],lstHolidays)</f>
        <v>1</v>
      </c>
      <c r="M2472" s="27"/>
    </row>
    <row r="2473" spans="1:13" ht="30" customHeight="1" x14ac:dyDescent="0.3">
      <c r="A2473" s="27">
        <f t="shared" si="6"/>
        <v>913</v>
      </c>
      <c r="B2473" s="31">
        <v>44783</v>
      </c>
      <c r="C2473" s="31">
        <v>44760</v>
      </c>
      <c r="D2473" s="19" t="s">
        <v>481</v>
      </c>
      <c r="E2473" s="66" t="str">
        <f>IF(ISBLANK(LeaveTracker[[#This Row],[Employee Name]]),"-----",VLOOKUP(LeaveTracker[[#This Row],[Employee Name]],'List of Employees'!$B$4:$H$767,7))</f>
        <v>COOPERATIVE OFFICE</v>
      </c>
      <c r="F2473" s="66" t="str">
        <f>IF(ISBLANK(LeaveTracker[[#This Row],[Employee Name]]),"-----",VLOOKUP(LeaveTracker[[#This Row],[Employee Name]],'List of Employees'!$B$4:$H$767,6))</f>
        <v>PERMANENT</v>
      </c>
      <c r="G2473" s="24">
        <v>44763</v>
      </c>
      <c r="H2473" s="24">
        <v>44763</v>
      </c>
      <c r="I2473" s="19" t="s">
        <v>82</v>
      </c>
      <c r="K2473" s="50" t="str">
        <f ca="1">LeaveTracker[[#This Row],[Days]]&amp;" "&amp;LeaveTracker[[#This Row],[Type of Leave]]</f>
        <v>1 VL</v>
      </c>
      <c r="L2473" s="23">
        <f ca="1">NETWORKDAYS(LeaveTracker[[#This Row],[Start Date]],LeaveTracker[[#This Row],[End Date]],lstHolidays)</f>
        <v>1</v>
      </c>
      <c r="M2473" s="27"/>
    </row>
    <row r="2474" spans="1:13" ht="30" customHeight="1" x14ac:dyDescent="0.3">
      <c r="A2474" s="27">
        <f t="shared" si="6"/>
        <v>914</v>
      </c>
      <c r="B2474" s="31">
        <v>44783</v>
      </c>
      <c r="C2474" s="31">
        <v>44760</v>
      </c>
      <c r="D2474" s="19" t="s">
        <v>756</v>
      </c>
      <c r="E2474" s="66" t="str">
        <f>IF(ISBLANK(LeaveTracker[[#This Row],[Employee Name]]),"-----",VLOOKUP(LeaveTracker[[#This Row],[Employee Name]],'List of Employees'!$B$4:$H$767,7))</f>
        <v>CTO</v>
      </c>
      <c r="F2474" s="66" t="str">
        <f>IF(ISBLANK(LeaveTracker[[#This Row],[Employee Name]]),"-----",VLOOKUP(LeaveTracker[[#This Row],[Employee Name]],'List of Employees'!$B$4:$H$767,6))</f>
        <v>PERMANENT</v>
      </c>
      <c r="G2474" s="24">
        <v>44769</v>
      </c>
      <c r="H2474" s="24">
        <v>44771</v>
      </c>
      <c r="I2474" s="19" t="s">
        <v>82</v>
      </c>
      <c r="K2474" s="50" t="str">
        <f ca="1">LeaveTracker[[#This Row],[Days]]&amp;" "&amp;LeaveTracker[[#This Row],[Type of Leave]]</f>
        <v>3 VL</v>
      </c>
      <c r="L2474" s="23">
        <f ca="1">NETWORKDAYS(LeaveTracker[[#This Row],[Start Date]],LeaveTracker[[#This Row],[End Date]],lstHolidays)</f>
        <v>3</v>
      </c>
      <c r="M2474" s="27"/>
    </row>
    <row r="2475" spans="1:13" ht="30" customHeight="1" x14ac:dyDescent="0.3">
      <c r="A2475" s="27">
        <f t="shared" si="6"/>
        <v>915</v>
      </c>
      <c r="B2475" s="31">
        <v>44783</v>
      </c>
      <c r="C2475" s="31">
        <v>44760</v>
      </c>
      <c r="D2475" s="19" t="s">
        <v>756</v>
      </c>
      <c r="E2475" s="66" t="str">
        <f>IF(ISBLANK(LeaveTracker[[#This Row],[Employee Name]]),"-----",VLOOKUP(LeaveTracker[[#This Row],[Employee Name]],'List of Employees'!$B$4:$H$767,7))</f>
        <v>CTO</v>
      </c>
      <c r="F2475" s="66" t="str">
        <f>IF(ISBLANK(LeaveTracker[[#This Row],[Employee Name]]),"-----",VLOOKUP(LeaveTracker[[#This Row],[Employee Name]],'List of Employees'!$B$4:$H$767,6))</f>
        <v>PERMANENT</v>
      </c>
      <c r="G2475" s="24">
        <v>44767</v>
      </c>
      <c r="H2475" s="24">
        <v>44768</v>
      </c>
      <c r="I2475" s="19" t="s">
        <v>82</v>
      </c>
      <c r="K2475" s="50" t="str">
        <f ca="1">LeaveTracker[[#This Row],[Days]]&amp;" "&amp;LeaveTracker[[#This Row],[Type of Leave]]</f>
        <v>2 VL</v>
      </c>
      <c r="L2475" s="23">
        <f ca="1">NETWORKDAYS(LeaveTracker[[#This Row],[Start Date]],LeaveTracker[[#This Row],[End Date]],lstHolidays)</f>
        <v>2</v>
      </c>
      <c r="M2475" s="27"/>
    </row>
    <row r="2476" spans="1:13" ht="30" customHeight="1" x14ac:dyDescent="0.3">
      <c r="A2476" s="27">
        <f t="shared" si="6"/>
        <v>916</v>
      </c>
      <c r="B2476" s="31">
        <v>44783</v>
      </c>
      <c r="C2476" s="31">
        <v>44756</v>
      </c>
      <c r="D2476" s="19" t="s">
        <v>621</v>
      </c>
      <c r="E2476" s="66" t="str">
        <f>IF(ISBLANK(LeaveTracker[[#This Row],[Employee Name]]),"-----",VLOOKUP(LeaveTracker[[#This Row],[Employee Name]],'List of Employees'!$B$4:$H$767,7))</f>
        <v>CTO</v>
      </c>
      <c r="F2476" s="66" t="str">
        <f>IF(ISBLANK(LeaveTracker[[#This Row],[Employee Name]]),"-----",VLOOKUP(LeaveTracker[[#This Row],[Employee Name]],'List of Employees'!$B$4:$H$767,6))</f>
        <v>PERMANENT</v>
      </c>
      <c r="G2476" s="24">
        <v>44761</v>
      </c>
      <c r="H2476" s="24">
        <v>44761</v>
      </c>
      <c r="I2476" s="19" t="s">
        <v>297</v>
      </c>
      <c r="J2476" s="42" t="s">
        <v>1000</v>
      </c>
      <c r="K2476" s="50" t="str">
        <f ca="1">LeaveTracker[[#This Row],[Days]]&amp;" "&amp;LeaveTracker[[#This Row],[Type of Leave]]</f>
        <v>1 OTHER</v>
      </c>
      <c r="L2476" s="23">
        <f ca="1">NETWORKDAYS(LeaveTracker[[#This Row],[Start Date]],LeaveTracker[[#This Row],[End Date]],lstHolidays)</f>
        <v>1</v>
      </c>
      <c r="M2476" s="27"/>
    </row>
    <row r="2477" spans="1:13" ht="30" customHeight="1" x14ac:dyDescent="0.3">
      <c r="A2477" s="27">
        <f t="shared" si="6"/>
        <v>917</v>
      </c>
      <c r="B2477" s="31">
        <v>44783</v>
      </c>
      <c r="C2477" s="31">
        <v>44762</v>
      </c>
      <c r="D2477" s="19" t="s">
        <v>773</v>
      </c>
      <c r="E2477" s="66" t="str">
        <f>IF(ISBLANK(LeaveTracker[[#This Row],[Employee Name]]),"-----",VLOOKUP(LeaveTracker[[#This Row],[Employee Name]],'List of Employees'!$B$4:$H$767,7))</f>
        <v>GSO</v>
      </c>
      <c r="F2477" s="66" t="str">
        <f>IF(ISBLANK(LeaveTracker[[#This Row],[Employee Name]]),"-----",VLOOKUP(LeaveTracker[[#This Row],[Employee Name]],'List of Employees'!$B$4:$H$767,6))</f>
        <v>PERMANENT</v>
      </c>
      <c r="G2477" s="24">
        <v>44757</v>
      </c>
      <c r="H2477" s="24">
        <v>44757</v>
      </c>
      <c r="I2477" s="19" t="s">
        <v>81</v>
      </c>
      <c r="K2477" s="50" t="str">
        <f ca="1">LeaveTracker[[#This Row],[Days]]&amp;" "&amp;LeaveTracker[[#This Row],[Type of Leave]]</f>
        <v>1 SL</v>
      </c>
      <c r="L2477" s="23">
        <f ca="1">NETWORKDAYS(LeaveTracker[[#This Row],[Start Date]],LeaveTracker[[#This Row],[End Date]],lstHolidays)</f>
        <v>1</v>
      </c>
      <c r="M2477" s="27"/>
    </row>
    <row r="2478" spans="1:13" ht="30" customHeight="1" x14ac:dyDescent="0.3">
      <c r="A2478" s="27">
        <v>917</v>
      </c>
      <c r="B2478" s="31">
        <v>44783</v>
      </c>
      <c r="C2478" s="31">
        <v>44762</v>
      </c>
      <c r="D2478" s="19" t="s">
        <v>773</v>
      </c>
      <c r="E2478" s="66" t="str">
        <f>IF(ISBLANK(LeaveTracker[[#This Row],[Employee Name]]),"-----",VLOOKUP(LeaveTracker[[#This Row],[Employee Name]],'List of Employees'!$B$4:$H$767,7))</f>
        <v>GSO</v>
      </c>
      <c r="F2478" s="66" t="str">
        <f>IF(ISBLANK(LeaveTracker[[#This Row],[Employee Name]]),"-----",VLOOKUP(LeaveTracker[[#This Row],[Employee Name]],'List of Employees'!$B$4:$H$767,6))</f>
        <v>PERMANENT</v>
      </c>
      <c r="G2478" s="24">
        <v>44760</v>
      </c>
      <c r="H2478" s="24">
        <v>44761</v>
      </c>
      <c r="I2478" s="19" t="s">
        <v>81</v>
      </c>
      <c r="K2478" s="50" t="str">
        <f ca="1">LeaveTracker[[#This Row],[Days]]&amp;" "&amp;LeaveTracker[[#This Row],[Type of Leave]]</f>
        <v>2 SL</v>
      </c>
      <c r="L2478" s="23">
        <f ca="1">NETWORKDAYS(LeaveTracker[[#This Row],[Start Date]],LeaveTracker[[#This Row],[End Date]],lstHolidays)</f>
        <v>2</v>
      </c>
      <c r="M2478" s="27"/>
    </row>
    <row r="2479" spans="1:13" ht="30" customHeight="1" x14ac:dyDescent="0.3">
      <c r="A2479" s="27">
        <f t="shared" ref="A2479:A2492" si="7">A2478+1</f>
        <v>918</v>
      </c>
      <c r="B2479" s="31">
        <v>44783</v>
      </c>
      <c r="C2479" s="31">
        <v>44761</v>
      </c>
      <c r="D2479" s="19" t="s">
        <v>823</v>
      </c>
      <c r="E2479" s="66" t="str">
        <f>IF(ISBLANK(LeaveTracker[[#This Row],[Employee Name]]),"-----",VLOOKUP(LeaveTracker[[#This Row],[Employee Name]],'List of Employees'!$B$4:$H$767,7))</f>
        <v>CHO</v>
      </c>
      <c r="F2479" s="66" t="str">
        <f>IF(ISBLANK(LeaveTracker[[#This Row],[Employee Name]]),"-----",VLOOKUP(LeaveTracker[[#This Row],[Employee Name]],'List of Employees'!$B$4:$H$767,6))</f>
        <v>PERMANENT</v>
      </c>
      <c r="G2479" s="24">
        <v>44769</v>
      </c>
      <c r="H2479" s="24">
        <v>44771</v>
      </c>
      <c r="I2479" s="19" t="s">
        <v>82</v>
      </c>
      <c r="K2479" s="50" t="str">
        <f ca="1">LeaveTracker[[#This Row],[Days]]&amp;" "&amp;LeaveTracker[[#This Row],[Type of Leave]]</f>
        <v>3 VL</v>
      </c>
      <c r="L2479" s="23">
        <f ca="1">NETWORKDAYS(LeaveTracker[[#This Row],[Start Date]],LeaveTracker[[#This Row],[End Date]],lstHolidays)</f>
        <v>3</v>
      </c>
      <c r="M2479" s="27"/>
    </row>
    <row r="2480" spans="1:13" ht="30" customHeight="1" x14ac:dyDescent="0.3">
      <c r="A2480" s="27">
        <f t="shared" si="7"/>
        <v>919</v>
      </c>
      <c r="B2480" s="31">
        <v>44783</v>
      </c>
      <c r="C2480" s="31">
        <v>44760</v>
      </c>
      <c r="D2480" s="19" t="s">
        <v>823</v>
      </c>
      <c r="E2480" s="66" t="str">
        <f>IF(ISBLANK(LeaveTracker[[#This Row],[Employee Name]]),"-----",VLOOKUP(LeaveTracker[[#This Row],[Employee Name]],'List of Employees'!$B$4:$H$767,7))</f>
        <v>CHO</v>
      </c>
      <c r="F2480" s="66" t="str">
        <f>IF(ISBLANK(LeaveTracker[[#This Row],[Employee Name]]),"-----",VLOOKUP(LeaveTracker[[#This Row],[Employee Name]],'List of Employees'!$B$4:$H$767,6))</f>
        <v>PERMANENT</v>
      </c>
      <c r="G2480" s="24">
        <v>44757</v>
      </c>
      <c r="H2480" s="24">
        <v>44757</v>
      </c>
      <c r="I2480" s="19" t="s">
        <v>81</v>
      </c>
      <c r="K2480" s="50" t="str">
        <f ca="1">LeaveTracker[[#This Row],[Days]]&amp;" "&amp;LeaveTracker[[#This Row],[Type of Leave]]</f>
        <v>1 SL</v>
      </c>
      <c r="L2480" s="23">
        <f ca="1">NETWORKDAYS(LeaveTracker[[#This Row],[Start Date]],LeaveTracker[[#This Row],[End Date]],lstHolidays)</f>
        <v>1</v>
      </c>
      <c r="M2480" s="27"/>
    </row>
    <row r="2481" spans="1:13" ht="30" customHeight="1" x14ac:dyDescent="0.3">
      <c r="A2481" s="27">
        <f t="shared" si="7"/>
        <v>920</v>
      </c>
      <c r="B2481" s="31">
        <v>44783</v>
      </c>
      <c r="C2481" s="31">
        <v>44761</v>
      </c>
      <c r="D2481" s="19" t="s">
        <v>708</v>
      </c>
      <c r="E2481" s="66" t="str">
        <f>IF(ISBLANK(LeaveTracker[[#This Row],[Employee Name]]),"-----",VLOOKUP(LeaveTracker[[#This Row],[Employee Name]],'List of Employees'!$B$4:$H$767,7))</f>
        <v>CBO</v>
      </c>
      <c r="F2481" s="66" t="str">
        <f>IF(ISBLANK(LeaveTracker[[#This Row],[Employee Name]]),"-----",VLOOKUP(LeaveTracker[[#This Row],[Employee Name]],'List of Employees'!$B$4:$H$767,6))</f>
        <v>PERMANENT</v>
      </c>
      <c r="G2481" s="24">
        <v>44760</v>
      </c>
      <c r="H2481" s="24">
        <v>44760</v>
      </c>
      <c r="I2481" s="19" t="s">
        <v>81</v>
      </c>
      <c r="K2481" s="50" t="str">
        <f ca="1">LeaveTracker[[#This Row],[Days]]&amp;" "&amp;LeaveTracker[[#This Row],[Type of Leave]]</f>
        <v>1 SL</v>
      </c>
      <c r="L2481" s="23">
        <f ca="1">NETWORKDAYS(LeaveTracker[[#This Row],[Start Date]],LeaveTracker[[#This Row],[End Date]],lstHolidays)</f>
        <v>1</v>
      </c>
      <c r="M2481" s="27"/>
    </row>
    <row r="2482" spans="1:13" ht="30" customHeight="1" x14ac:dyDescent="0.3">
      <c r="A2482" s="27">
        <f t="shared" si="7"/>
        <v>921</v>
      </c>
      <c r="B2482" s="31">
        <v>44783</v>
      </c>
      <c r="C2482" s="31">
        <v>44755</v>
      </c>
      <c r="D2482" s="19" t="s">
        <v>571</v>
      </c>
      <c r="E2482" s="66" t="str">
        <f>IF(ISBLANK(LeaveTracker[[#This Row],[Employee Name]]),"-----",VLOOKUP(LeaveTracker[[#This Row],[Employee Name]],'List of Employees'!$B$4:$H$767,7))</f>
        <v>CCT</v>
      </c>
      <c r="F2482" s="66" t="str">
        <f>IF(ISBLANK(LeaveTracker[[#This Row],[Employee Name]]),"-----",VLOOKUP(LeaveTracker[[#This Row],[Employee Name]],'List of Employees'!$B$4:$H$767,6))</f>
        <v>PERMANENT</v>
      </c>
      <c r="G2482" s="24">
        <v>44760</v>
      </c>
      <c r="H2482" s="24">
        <v>44760</v>
      </c>
      <c r="I2482" s="19" t="s">
        <v>297</v>
      </c>
      <c r="J2482" s="42" t="s">
        <v>641</v>
      </c>
      <c r="K2482" s="50" t="str">
        <f ca="1">LeaveTracker[[#This Row],[Days]]&amp;" "&amp;LeaveTracker[[#This Row],[Type of Leave]]</f>
        <v>1 OTHER</v>
      </c>
      <c r="L2482" s="23">
        <f ca="1">NETWORKDAYS(LeaveTracker[[#This Row],[Start Date]],LeaveTracker[[#This Row],[End Date]],lstHolidays)</f>
        <v>1</v>
      </c>
      <c r="M2482" s="27"/>
    </row>
    <row r="2483" spans="1:13" ht="30" customHeight="1" x14ac:dyDescent="0.3">
      <c r="A2483" s="27">
        <f t="shared" si="7"/>
        <v>922</v>
      </c>
      <c r="B2483" s="31">
        <v>44783</v>
      </c>
      <c r="C2483" s="31">
        <v>44761</v>
      </c>
      <c r="D2483" s="19" t="s">
        <v>627</v>
      </c>
      <c r="E2483" s="66" t="str">
        <f>IF(ISBLANK(LeaveTracker[[#This Row],[Employee Name]]),"-----",VLOOKUP(LeaveTracker[[#This Row],[Employee Name]],'List of Employees'!$B$4:$H$767,7))</f>
        <v>CCT</v>
      </c>
      <c r="F2483" s="66" t="str">
        <f>IF(ISBLANK(LeaveTracker[[#This Row],[Employee Name]]),"-----",VLOOKUP(LeaveTracker[[#This Row],[Employee Name]],'List of Employees'!$B$4:$H$767,6))</f>
        <v>PERMANENT</v>
      </c>
      <c r="G2483" s="24">
        <v>44760</v>
      </c>
      <c r="H2483" s="24">
        <v>44760</v>
      </c>
      <c r="I2483" s="19" t="s">
        <v>81</v>
      </c>
      <c r="K2483" s="50" t="str">
        <f ca="1">LeaveTracker[[#This Row],[Days]]&amp;" "&amp;LeaveTracker[[#This Row],[Type of Leave]]</f>
        <v>1 SL</v>
      </c>
      <c r="L2483" s="23">
        <f ca="1">NETWORKDAYS(LeaveTracker[[#This Row],[Start Date]],LeaveTracker[[#This Row],[End Date]],lstHolidays)</f>
        <v>1</v>
      </c>
      <c r="M2483" s="27"/>
    </row>
    <row r="2484" spans="1:13" ht="30" customHeight="1" x14ac:dyDescent="0.3">
      <c r="A2484" s="27">
        <f t="shared" si="7"/>
        <v>923</v>
      </c>
      <c r="B2484" s="31">
        <v>44783</v>
      </c>
      <c r="C2484" s="31">
        <v>44705</v>
      </c>
      <c r="D2484" s="19" t="s">
        <v>1027</v>
      </c>
      <c r="E2484" s="66" t="str">
        <f>IF(ISBLANK(LeaveTracker[[#This Row],[Employee Name]]),"-----",VLOOKUP(LeaveTracker[[#This Row],[Employee Name]],'List of Employees'!$B$4:$H$767,7))</f>
        <v>CHO</v>
      </c>
      <c r="F2484" s="66" t="str">
        <f>IF(ISBLANK(LeaveTracker[[#This Row],[Employee Name]]),"-----",VLOOKUP(LeaveTracker[[#This Row],[Employee Name]],'List of Employees'!$B$4:$H$767,6))</f>
        <v>CASUAL</v>
      </c>
      <c r="G2484" s="24">
        <v>44705</v>
      </c>
      <c r="H2484" s="24">
        <v>44810</v>
      </c>
      <c r="I2484" s="19" t="s">
        <v>76</v>
      </c>
      <c r="J2484" s="42" t="s">
        <v>1028</v>
      </c>
      <c r="K2484" s="50" t="str">
        <f ca="1">LeaveTracker[[#This Row],[Days]]&amp;" "&amp;LeaveTracker[[#This Row],[Type of Leave]]</f>
        <v>75 Maternity</v>
      </c>
      <c r="L2484" s="23">
        <f ca="1">NETWORKDAYS(LeaveTracker[[#This Row],[Start Date]],LeaveTracker[[#This Row],[End Date]],lstHolidays)</f>
        <v>75</v>
      </c>
      <c r="M2484" s="27"/>
    </row>
    <row r="2485" spans="1:13" ht="30" customHeight="1" x14ac:dyDescent="0.3">
      <c r="A2485" s="27">
        <f t="shared" si="7"/>
        <v>924</v>
      </c>
      <c r="B2485" s="31">
        <v>44783</v>
      </c>
      <c r="C2485" s="31">
        <v>44781</v>
      </c>
      <c r="D2485" s="19" t="s">
        <v>558</v>
      </c>
      <c r="E2485" s="66" t="str">
        <f>IF(ISBLANK(LeaveTracker[[#This Row],[Employee Name]]),"-----",VLOOKUP(LeaveTracker[[#This Row],[Employee Name]],'List of Employees'!$B$4:$H$767,7))</f>
        <v>CENRO</v>
      </c>
      <c r="F2485" s="66" t="str">
        <f>IF(ISBLANK(LeaveTracker[[#This Row],[Employee Name]]),"-----",VLOOKUP(LeaveTracker[[#This Row],[Employee Name]],'List of Employees'!$B$4:$H$767,6))</f>
        <v>PERMANENT</v>
      </c>
      <c r="G2485" s="24">
        <v>44778</v>
      </c>
      <c r="H2485" s="24">
        <v>44778</v>
      </c>
      <c r="I2485" s="19" t="s">
        <v>81</v>
      </c>
      <c r="K2485" s="50" t="str">
        <f ca="1">LeaveTracker[[#This Row],[Days]]&amp;" "&amp;LeaveTracker[[#This Row],[Type of Leave]]</f>
        <v>1 SL</v>
      </c>
      <c r="L2485" s="23">
        <f ca="1">NETWORKDAYS(LeaveTracker[[#This Row],[Start Date]],LeaveTracker[[#This Row],[End Date]],lstHolidays)</f>
        <v>1</v>
      </c>
      <c r="M2485" s="27"/>
    </row>
    <row r="2486" spans="1:13" ht="30" customHeight="1" x14ac:dyDescent="0.3">
      <c r="A2486" s="27">
        <f t="shared" si="7"/>
        <v>925</v>
      </c>
      <c r="B2486" s="31">
        <v>44783</v>
      </c>
      <c r="C2486" s="31">
        <v>44756</v>
      </c>
      <c r="D2486" s="19" t="s">
        <v>629</v>
      </c>
      <c r="E2486" s="66" t="str">
        <f>IF(ISBLANK(LeaveTracker[[#This Row],[Employee Name]]),"-----",VLOOKUP(LeaveTracker[[#This Row],[Employee Name]],'List of Employees'!$B$4:$H$767,7))</f>
        <v>LIBRARY</v>
      </c>
      <c r="F2486" s="66" t="str">
        <f>IF(ISBLANK(LeaveTracker[[#This Row],[Employee Name]]),"-----",VLOOKUP(LeaveTracker[[#This Row],[Employee Name]],'List of Employees'!$B$4:$H$767,6))</f>
        <v>PERMANENT</v>
      </c>
      <c r="G2486" s="24">
        <v>44755</v>
      </c>
      <c r="H2486" s="24">
        <v>44755</v>
      </c>
      <c r="I2486" s="19" t="s">
        <v>81</v>
      </c>
      <c r="K2486" s="50" t="str">
        <f ca="1">LeaveTracker[[#This Row],[Days]]&amp;" "&amp;LeaveTracker[[#This Row],[Type of Leave]]</f>
        <v>1 SL</v>
      </c>
      <c r="L2486" s="23">
        <f ca="1">NETWORKDAYS(LeaveTracker[[#This Row],[Start Date]],LeaveTracker[[#This Row],[End Date]],lstHolidays)</f>
        <v>1</v>
      </c>
      <c r="M2486" s="27"/>
    </row>
    <row r="2487" spans="1:13" ht="30" customHeight="1" x14ac:dyDescent="0.3">
      <c r="A2487" s="27">
        <f t="shared" si="7"/>
        <v>926</v>
      </c>
      <c r="B2487" s="31">
        <v>44784</v>
      </c>
      <c r="C2487" s="31">
        <v>44782</v>
      </c>
      <c r="D2487" s="19" t="s">
        <v>337</v>
      </c>
      <c r="E2487" s="66" t="str">
        <f>IF(ISBLANK(LeaveTracker[[#This Row],[Employee Name]]),"-----",VLOOKUP(LeaveTracker[[#This Row],[Employee Name]],'List of Employees'!$B$4:$H$767,7))</f>
        <v>COMELEC</v>
      </c>
      <c r="F2487" s="66" t="str">
        <f>IF(ISBLANK(LeaveTracker[[#This Row],[Employee Name]]),"-----",VLOOKUP(LeaveTracker[[#This Row],[Employee Name]],'List of Employees'!$B$4:$H$767,6))</f>
        <v>PERMANENT</v>
      </c>
      <c r="G2487" s="24">
        <v>44781</v>
      </c>
      <c r="H2487" s="24">
        <v>44781</v>
      </c>
      <c r="I2487" s="19" t="s">
        <v>81</v>
      </c>
      <c r="K2487" s="50" t="str">
        <f ca="1">LeaveTracker[[#This Row],[Days]]&amp;" "&amp;LeaveTracker[[#This Row],[Type of Leave]]</f>
        <v>1 SL</v>
      </c>
      <c r="L2487" s="23">
        <f ca="1">NETWORKDAYS(LeaveTracker[[#This Row],[Start Date]],LeaveTracker[[#This Row],[End Date]],lstHolidays)</f>
        <v>1</v>
      </c>
      <c r="M2487" s="27"/>
    </row>
    <row r="2488" spans="1:13" ht="30" customHeight="1" x14ac:dyDescent="0.3">
      <c r="A2488" s="27">
        <f t="shared" si="7"/>
        <v>927</v>
      </c>
      <c r="B2488" s="31">
        <v>44784</v>
      </c>
      <c r="C2488" s="31">
        <v>44753</v>
      </c>
      <c r="D2488" s="19" t="s">
        <v>1031</v>
      </c>
      <c r="E2488" s="66" t="str">
        <f>IF(ISBLANK(LeaveTracker[[#This Row],[Employee Name]]),"-----",VLOOKUP(LeaveTracker[[#This Row],[Employee Name]],'List of Employees'!$B$4:$H$767,7))</f>
        <v>ONT</v>
      </c>
      <c r="F2488" s="66" t="str">
        <f>IF(ISBLANK(LeaveTracker[[#This Row],[Employee Name]]),"-----",VLOOKUP(LeaveTracker[[#This Row],[Employee Name]],'List of Employees'!$B$4:$H$767,6))</f>
        <v>PERMANENT</v>
      </c>
      <c r="G2488" s="24">
        <v>44753</v>
      </c>
      <c r="H2488" s="24">
        <v>44754</v>
      </c>
      <c r="I2488" s="19" t="s">
        <v>297</v>
      </c>
      <c r="J2488" s="42" t="s">
        <v>1032</v>
      </c>
      <c r="K2488" s="50" t="str">
        <f ca="1">LeaveTracker[[#This Row],[Days]]&amp;" "&amp;LeaveTracker[[#This Row],[Type of Leave]]</f>
        <v>2 OTHER</v>
      </c>
      <c r="L2488" s="23">
        <f ca="1">NETWORKDAYS(LeaveTracker[[#This Row],[Start Date]],LeaveTracker[[#This Row],[End Date]],lstHolidays)</f>
        <v>2</v>
      </c>
      <c r="M2488" s="27"/>
    </row>
    <row r="2489" spans="1:13" ht="30" customHeight="1" x14ac:dyDescent="0.3">
      <c r="A2489" s="27">
        <f t="shared" si="7"/>
        <v>928</v>
      </c>
      <c r="B2489" s="31">
        <v>44784</v>
      </c>
      <c r="C2489" s="31">
        <v>44767</v>
      </c>
      <c r="D2489" s="19" t="s">
        <v>594</v>
      </c>
      <c r="E2489" s="66" t="str">
        <f>IF(ISBLANK(LeaveTracker[[#This Row],[Employee Name]]),"-----",VLOOKUP(LeaveTracker[[#This Row],[Employee Name]],'List of Employees'!$B$4:$H$767,7))</f>
        <v>MAHOGANY MARKET</v>
      </c>
      <c r="F2489" s="66" t="str">
        <f>IF(ISBLANK(LeaveTracker[[#This Row],[Employee Name]]),"-----",VLOOKUP(LeaveTracker[[#This Row],[Employee Name]],'List of Employees'!$B$4:$H$767,6))</f>
        <v>PERMANENT</v>
      </c>
      <c r="G2489" s="24">
        <v>44771</v>
      </c>
      <c r="H2489" s="24">
        <v>44771</v>
      </c>
      <c r="I2489" s="19" t="s">
        <v>297</v>
      </c>
      <c r="J2489" s="42" t="s">
        <v>752</v>
      </c>
      <c r="K2489" s="50" t="str">
        <f ca="1">LeaveTracker[[#This Row],[Days]]&amp;" "&amp;LeaveTracker[[#This Row],[Type of Leave]]</f>
        <v>1 OTHER</v>
      </c>
      <c r="L2489" s="23">
        <f ca="1">NETWORKDAYS(LeaveTracker[[#This Row],[Start Date]],LeaveTracker[[#This Row],[End Date]],lstHolidays)</f>
        <v>1</v>
      </c>
      <c r="M2489" s="27"/>
    </row>
    <row r="2490" spans="1:13" ht="30" customHeight="1" x14ac:dyDescent="0.3">
      <c r="A2490" s="27">
        <f t="shared" si="7"/>
        <v>929</v>
      </c>
      <c r="B2490" s="31">
        <v>44784</v>
      </c>
      <c r="C2490" s="31">
        <v>44753</v>
      </c>
      <c r="D2490" s="19" t="s">
        <v>594</v>
      </c>
      <c r="E2490" s="66" t="str">
        <f>IF(ISBLANK(LeaveTracker[[#This Row],[Employee Name]]),"-----",VLOOKUP(LeaveTracker[[#This Row],[Employee Name]],'List of Employees'!$B$4:$H$767,7))</f>
        <v>MAHOGANY MARKET</v>
      </c>
      <c r="F2490" s="66" t="str">
        <f>IF(ISBLANK(LeaveTracker[[#This Row],[Employee Name]]),"-----",VLOOKUP(LeaveTracker[[#This Row],[Employee Name]],'List of Employees'!$B$4:$H$767,6))</f>
        <v>PERMANENT</v>
      </c>
      <c r="G2490" s="24">
        <v>44742</v>
      </c>
      <c r="H2490" s="24">
        <v>44742</v>
      </c>
      <c r="I2490" s="19" t="s">
        <v>81</v>
      </c>
      <c r="K2490" s="50" t="str">
        <f ca="1">LeaveTracker[[#This Row],[Days]]&amp;" "&amp;LeaveTracker[[#This Row],[Type of Leave]]</f>
        <v>1 SL</v>
      </c>
      <c r="L2490" s="23">
        <f ca="1">NETWORKDAYS(LeaveTracker[[#This Row],[Start Date]],LeaveTracker[[#This Row],[End Date]],lstHolidays)</f>
        <v>1</v>
      </c>
      <c r="M2490" s="27"/>
    </row>
    <row r="2491" spans="1:13" ht="30" customHeight="1" x14ac:dyDescent="0.3">
      <c r="A2491" s="27">
        <f t="shared" si="7"/>
        <v>930</v>
      </c>
      <c r="B2491" s="31">
        <v>44784</v>
      </c>
      <c r="C2491" s="31">
        <v>44739</v>
      </c>
      <c r="D2491" s="19" t="s">
        <v>773</v>
      </c>
      <c r="E2491" s="66" t="str">
        <f>IF(ISBLANK(LeaveTracker[[#This Row],[Employee Name]]),"-----",VLOOKUP(LeaveTracker[[#This Row],[Employee Name]],'List of Employees'!$B$4:$H$767,7))</f>
        <v>GSO</v>
      </c>
      <c r="F2491" s="66" t="str">
        <f>IF(ISBLANK(LeaveTracker[[#This Row],[Employee Name]]),"-----",VLOOKUP(LeaveTracker[[#This Row],[Employee Name]],'List of Employees'!$B$4:$H$767,6))</f>
        <v>PERMANENT</v>
      </c>
      <c r="G2491" s="24">
        <v>44736</v>
      </c>
      <c r="H2491" s="24">
        <v>44736</v>
      </c>
      <c r="I2491" s="19" t="s">
        <v>81</v>
      </c>
      <c r="K2491" s="50" t="str">
        <f ca="1">LeaveTracker[[#This Row],[Days]]&amp;" "&amp;LeaveTracker[[#This Row],[Type of Leave]]</f>
        <v>1 SL</v>
      </c>
      <c r="L2491" s="23">
        <f ca="1">NETWORKDAYS(LeaveTracker[[#This Row],[Start Date]],LeaveTracker[[#This Row],[End Date]],lstHolidays)</f>
        <v>1</v>
      </c>
      <c r="M2491" s="27"/>
    </row>
    <row r="2492" spans="1:13" ht="30" customHeight="1" x14ac:dyDescent="0.3">
      <c r="A2492" s="27">
        <f t="shared" si="7"/>
        <v>931</v>
      </c>
      <c r="B2492" s="31">
        <v>44784</v>
      </c>
      <c r="C2492" s="31">
        <v>44724</v>
      </c>
      <c r="D2492" s="19" t="s">
        <v>1035</v>
      </c>
      <c r="E2492" s="66" t="str">
        <f>IF(ISBLANK(LeaveTracker[[#This Row],[Employee Name]]),"-----",VLOOKUP(LeaveTracker[[#This Row],[Employee Name]],'List of Employees'!$B$4:$H$767,7))</f>
        <v>CENRO</v>
      </c>
      <c r="F2492" s="66" t="str">
        <f>IF(ISBLANK(LeaveTracker[[#This Row],[Employee Name]]),"-----",VLOOKUP(LeaveTracker[[#This Row],[Employee Name]],'List of Employees'!$B$4:$H$767,6))</f>
        <v>PERMANENT</v>
      </c>
      <c r="G2492" s="24">
        <v>44750</v>
      </c>
      <c r="H2492" s="24">
        <v>44750</v>
      </c>
      <c r="I2492" s="19" t="s">
        <v>81</v>
      </c>
      <c r="K2492" s="50" t="str">
        <f ca="1">LeaveTracker[[#This Row],[Days]]&amp;" "&amp;LeaveTracker[[#This Row],[Type of Leave]]</f>
        <v>1 SL</v>
      </c>
      <c r="L2492" s="23">
        <f ca="1">NETWORKDAYS(LeaveTracker[[#This Row],[Start Date]],LeaveTracker[[#This Row],[End Date]],lstHolidays)</f>
        <v>1</v>
      </c>
      <c r="M2492" s="27"/>
    </row>
    <row r="2493" spans="1:13" ht="30" customHeight="1" x14ac:dyDescent="0.3">
      <c r="A2493" s="27">
        <v>931</v>
      </c>
      <c r="B2493" s="31">
        <v>44784</v>
      </c>
      <c r="C2493" s="31">
        <v>44724</v>
      </c>
      <c r="D2493" s="19" t="s">
        <v>1035</v>
      </c>
      <c r="E2493" s="66" t="str">
        <f>IF(ISBLANK(LeaveTracker[[#This Row],[Employee Name]]),"-----",VLOOKUP(LeaveTracker[[#This Row],[Employee Name]],'List of Employees'!$B$4:$H$767,7))</f>
        <v>CENRO</v>
      </c>
      <c r="F2493" s="66" t="str">
        <f>IF(ISBLANK(LeaveTracker[[#This Row],[Employee Name]]),"-----",VLOOKUP(LeaveTracker[[#This Row],[Employee Name]],'List of Employees'!$B$4:$H$767,6))</f>
        <v>PERMANENT</v>
      </c>
      <c r="G2493" s="24">
        <v>44753</v>
      </c>
      <c r="H2493" s="24">
        <v>44753</v>
      </c>
      <c r="I2493" s="19" t="s">
        <v>81</v>
      </c>
      <c r="K2493" s="50" t="str">
        <f ca="1">LeaveTracker[[#This Row],[Days]]&amp;" "&amp;LeaveTracker[[#This Row],[Type of Leave]]</f>
        <v>1 SL</v>
      </c>
      <c r="L2493" s="23">
        <f ca="1">NETWORKDAYS(LeaveTracker[[#This Row],[Start Date]],LeaveTracker[[#This Row],[End Date]],lstHolidays)</f>
        <v>1</v>
      </c>
      <c r="M2493" s="27"/>
    </row>
    <row r="2494" spans="1:13" ht="30" customHeight="1" x14ac:dyDescent="0.3">
      <c r="A2494" s="27">
        <f>A2493+1</f>
        <v>932</v>
      </c>
      <c r="B2494" s="31">
        <v>44784</v>
      </c>
      <c r="C2494" s="31">
        <v>44755</v>
      </c>
      <c r="D2494" s="19" t="s">
        <v>496</v>
      </c>
      <c r="E2494" s="66" t="str">
        <f>IF(ISBLANK(LeaveTracker[[#This Row],[Employee Name]]),"-----",VLOOKUP(LeaveTracker[[#This Row],[Employee Name]],'List of Employees'!$B$4:$H$767,7))</f>
        <v>COOPERATIVE OFFICE</v>
      </c>
      <c r="F2494" s="66" t="str">
        <f>IF(ISBLANK(LeaveTracker[[#This Row],[Employee Name]]),"-----",VLOOKUP(LeaveTracker[[#This Row],[Employee Name]],'List of Employees'!$B$4:$H$767,6))</f>
        <v>PERMANENT</v>
      </c>
      <c r="G2494" s="24">
        <v>44749</v>
      </c>
      <c r="H2494" s="24">
        <v>44749</v>
      </c>
      <c r="I2494" s="19" t="s">
        <v>81</v>
      </c>
      <c r="K2494" s="50" t="str">
        <f ca="1">LeaveTracker[[#This Row],[Days]]&amp;" "&amp;LeaveTracker[[#This Row],[Type of Leave]]</f>
        <v>1 SL</v>
      </c>
      <c r="L2494" s="23">
        <f ca="1">NETWORKDAYS(LeaveTracker[[#This Row],[Start Date]],LeaveTracker[[#This Row],[End Date]],lstHolidays)</f>
        <v>1</v>
      </c>
      <c r="M2494" s="27"/>
    </row>
    <row r="2495" spans="1:13" ht="30" customHeight="1" x14ac:dyDescent="0.3">
      <c r="A2495" s="27">
        <f>A2494+1</f>
        <v>933</v>
      </c>
      <c r="B2495" s="31">
        <v>44784</v>
      </c>
      <c r="C2495" s="31">
        <v>44755</v>
      </c>
      <c r="D2495" s="19" t="s">
        <v>871</v>
      </c>
      <c r="E2495" s="66" t="str">
        <f>IF(ISBLANK(LeaveTracker[[#This Row],[Employee Name]]),"-----",VLOOKUP(LeaveTracker[[#This Row],[Employee Name]],'List of Employees'!$B$4:$H$767,7))</f>
        <v>DA</v>
      </c>
      <c r="F2495" s="66" t="str">
        <f>IF(ISBLANK(LeaveTracker[[#This Row],[Employee Name]]),"-----",VLOOKUP(LeaveTracker[[#This Row],[Employee Name]],'List of Employees'!$B$4:$H$767,6))</f>
        <v>CASUAL</v>
      </c>
      <c r="G2495" s="24">
        <v>44754</v>
      </c>
      <c r="H2495" s="24">
        <v>44754</v>
      </c>
      <c r="I2495" s="19" t="s">
        <v>81</v>
      </c>
      <c r="K2495" s="50" t="str">
        <f ca="1">LeaveTracker[[#This Row],[Days]]&amp;" "&amp;LeaveTracker[[#This Row],[Type of Leave]]</f>
        <v>1 SL</v>
      </c>
      <c r="L2495" s="23">
        <f ca="1">NETWORKDAYS(LeaveTracker[[#This Row],[Start Date]],LeaveTracker[[#This Row],[End Date]],lstHolidays)</f>
        <v>1</v>
      </c>
      <c r="M2495" s="27"/>
    </row>
    <row r="2496" spans="1:13" ht="30" customHeight="1" x14ac:dyDescent="0.3">
      <c r="A2496" s="27">
        <f>A2495+1</f>
        <v>934</v>
      </c>
      <c r="B2496" s="31">
        <v>44784</v>
      </c>
      <c r="C2496" s="31">
        <v>44749</v>
      </c>
      <c r="D2496" s="19" t="s">
        <v>988</v>
      </c>
      <c r="E2496" s="66" t="str">
        <f>IF(ISBLANK(LeaveTracker[[#This Row],[Employee Name]]),"-----",VLOOKUP(LeaveTracker[[#This Row],[Employee Name]],'List of Employees'!$B$4:$H$767,7))</f>
        <v>GSO</v>
      </c>
      <c r="F2496" s="66" t="str">
        <f>IF(ISBLANK(LeaveTracker[[#This Row],[Employee Name]]),"-----",VLOOKUP(LeaveTracker[[#This Row],[Employee Name]],'List of Employees'!$B$4:$H$767,6))</f>
        <v>PERMANENT</v>
      </c>
      <c r="G2496" s="24">
        <v>44743</v>
      </c>
      <c r="H2496" s="24">
        <v>44743</v>
      </c>
      <c r="I2496" s="19" t="s">
        <v>82</v>
      </c>
      <c r="K2496" s="50" t="str">
        <f ca="1">LeaveTracker[[#This Row],[Days]]&amp;" "&amp;LeaveTracker[[#This Row],[Type of Leave]]</f>
        <v>1 VL</v>
      </c>
      <c r="L2496" s="23">
        <f ca="1">NETWORKDAYS(LeaveTracker[[#This Row],[Start Date]],LeaveTracker[[#This Row],[End Date]],lstHolidays)</f>
        <v>1</v>
      </c>
      <c r="M2496" s="27"/>
    </row>
    <row r="2497" spans="1:13" ht="30" customHeight="1" x14ac:dyDescent="0.3">
      <c r="A2497" s="27">
        <v>934</v>
      </c>
      <c r="B2497" s="31">
        <v>44784</v>
      </c>
      <c r="C2497" s="31">
        <v>44749</v>
      </c>
      <c r="D2497" s="19" t="s">
        <v>988</v>
      </c>
      <c r="E2497" s="66" t="str">
        <f>IF(ISBLANK(LeaveTracker[[#This Row],[Employee Name]]),"-----",VLOOKUP(LeaveTracker[[#This Row],[Employee Name]],'List of Employees'!$B$4:$H$767,7))</f>
        <v>GSO</v>
      </c>
      <c r="F2497" s="66" t="str">
        <f>IF(ISBLANK(LeaveTracker[[#This Row],[Employee Name]]),"-----",VLOOKUP(LeaveTracker[[#This Row],[Employee Name]],'List of Employees'!$B$4:$H$767,6))</f>
        <v>PERMANENT</v>
      </c>
      <c r="G2497" s="24">
        <v>44749</v>
      </c>
      <c r="H2497" s="24">
        <v>44749</v>
      </c>
      <c r="I2497" s="19" t="s">
        <v>82</v>
      </c>
      <c r="K2497" s="50" t="str">
        <f ca="1">LeaveTracker[[#This Row],[Days]]&amp;" "&amp;LeaveTracker[[#This Row],[Type of Leave]]</f>
        <v>1 VL</v>
      </c>
      <c r="L2497" s="23">
        <f ca="1">NETWORKDAYS(LeaveTracker[[#This Row],[Start Date]],LeaveTracker[[#This Row],[End Date]],lstHolidays)</f>
        <v>1</v>
      </c>
      <c r="M2497" s="27"/>
    </row>
    <row r="2498" spans="1:13" ht="30" customHeight="1" x14ac:dyDescent="0.3">
      <c r="A2498" s="27">
        <f>A2497+1</f>
        <v>935</v>
      </c>
      <c r="B2498" s="31">
        <v>44784</v>
      </c>
      <c r="C2498" s="31">
        <v>44753</v>
      </c>
      <c r="D2498" s="19" t="s">
        <v>241</v>
      </c>
      <c r="E2498" s="66" t="str">
        <f>IF(ISBLANK(LeaveTracker[[#This Row],[Employee Name]]),"-----",VLOOKUP(LeaveTracker[[#This Row],[Employee Name]],'List of Employees'!$B$4:$H$767,7))</f>
        <v>TCCH/TICC</v>
      </c>
      <c r="F2498" s="66" t="str">
        <f>IF(ISBLANK(LeaveTracker[[#This Row],[Employee Name]]),"-----",VLOOKUP(LeaveTracker[[#This Row],[Employee Name]],'List of Employees'!$B$4:$H$767,6))</f>
        <v>PERMANENT</v>
      </c>
      <c r="G2498" s="24">
        <v>44742</v>
      </c>
      <c r="H2498" s="24">
        <v>44748</v>
      </c>
      <c r="I2498" s="19" t="s">
        <v>297</v>
      </c>
      <c r="J2498" s="42" t="s">
        <v>298</v>
      </c>
      <c r="K2498" s="50" t="str">
        <f ca="1">LeaveTracker[[#This Row],[Days]]&amp;" "&amp;LeaveTracker[[#This Row],[Type of Leave]]</f>
        <v>5 OTHER</v>
      </c>
      <c r="L2498" s="23">
        <f ca="1">NETWORKDAYS(LeaveTracker[[#This Row],[Start Date]],LeaveTracker[[#This Row],[End Date]],lstHolidays)</f>
        <v>5</v>
      </c>
      <c r="M2498" s="27"/>
    </row>
    <row r="2499" spans="1:13" ht="30" customHeight="1" x14ac:dyDescent="0.3">
      <c r="A2499" s="27">
        <f>A2498+1</f>
        <v>936</v>
      </c>
      <c r="B2499" s="31">
        <v>44784</v>
      </c>
      <c r="C2499" s="31">
        <v>44753</v>
      </c>
      <c r="D2499" s="19" t="s">
        <v>241</v>
      </c>
      <c r="E2499" s="66" t="str">
        <f>IF(ISBLANK(LeaveTracker[[#This Row],[Employee Name]]),"-----",VLOOKUP(LeaveTracker[[#This Row],[Employee Name]],'List of Employees'!$B$4:$H$767,7))</f>
        <v>TCCH/TICC</v>
      </c>
      <c r="F2499" s="66" t="str">
        <f>IF(ISBLANK(LeaveTracker[[#This Row],[Employee Name]]),"-----",VLOOKUP(LeaveTracker[[#This Row],[Employee Name]],'List of Employees'!$B$4:$H$767,6))</f>
        <v>PERMANENT</v>
      </c>
      <c r="G2499" s="24">
        <v>44736</v>
      </c>
      <c r="H2499" s="24">
        <v>44736</v>
      </c>
      <c r="I2499" s="19" t="s">
        <v>81</v>
      </c>
      <c r="K2499" s="50" t="str">
        <f ca="1">LeaveTracker[[#This Row],[Days]]&amp;" "&amp;LeaveTracker[[#This Row],[Type of Leave]]</f>
        <v>1 SL</v>
      </c>
      <c r="L2499" s="23">
        <f ca="1">NETWORKDAYS(LeaveTracker[[#This Row],[Start Date]],LeaveTracker[[#This Row],[End Date]],lstHolidays)</f>
        <v>1</v>
      </c>
      <c r="M2499" s="27"/>
    </row>
    <row r="2500" spans="1:13" ht="30" customHeight="1" x14ac:dyDescent="0.3">
      <c r="A2500" s="27">
        <f>A2499+1</f>
        <v>937</v>
      </c>
      <c r="B2500" s="31">
        <v>44784</v>
      </c>
      <c r="C2500" s="31">
        <v>44755</v>
      </c>
      <c r="D2500" s="19" t="s">
        <v>537</v>
      </c>
      <c r="E2500" s="66" t="str">
        <f>IF(ISBLANK(LeaveTracker[[#This Row],[Employee Name]]),"-----",VLOOKUP(LeaveTracker[[#This Row],[Employee Name]],'List of Employees'!$B$4:$H$767,7))</f>
        <v>LCR</v>
      </c>
      <c r="F2500" s="66" t="str">
        <f>IF(ISBLANK(LeaveTracker[[#This Row],[Employee Name]]),"-----",VLOOKUP(LeaveTracker[[#This Row],[Employee Name]],'List of Employees'!$B$4:$H$767,6))</f>
        <v>PERMANENT</v>
      </c>
      <c r="G2500" s="24">
        <v>44753</v>
      </c>
      <c r="H2500" s="24">
        <v>44753</v>
      </c>
      <c r="I2500" s="19" t="s">
        <v>81</v>
      </c>
      <c r="K2500" s="50" t="str">
        <f ca="1">LeaveTracker[[#This Row],[Days]]&amp;" "&amp;LeaveTracker[[#This Row],[Type of Leave]]</f>
        <v>1 SL</v>
      </c>
      <c r="L2500" s="23">
        <f ca="1">NETWORKDAYS(LeaveTracker[[#This Row],[Start Date]],LeaveTracker[[#This Row],[End Date]],lstHolidays)</f>
        <v>1</v>
      </c>
      <c r="M2500" s="27"/>
    </row>
    <row r="2501" spans="1:13" ht="30" customHeight="1" x14ac:dyDescent="0.3">
      <c r="A2501" s="27">
        <f>A2500+1</f>
        <v>938</v>
      </c>
      <c r="B2501" s="31">
        <v>44784</v>
      </c>
      <c r="C2501" s="31">
        <v>44693</v>
      </c>
      <c r="D2501" s="19" t="s">
        <v>1036</v>
      </c>
      <c r="E2501" s="66" t="str">
        <f>IF(ISBLANK(LeaveTracker[[#This Row],[Employee Name]]),"-----",VLOOKUP(LeaveTracker[[#This Row],[Employee Name]],'List of Employees'!$B$4:$H$767,7))</f>
        <v>ONT</v>
      </c>
      <c r="F2501" s="66" t="str">
        <f>IF(ISBLANK(LeaveTracker[[#This Row],[Employee Name]]),"-----",VLOOKUP(LeaveTracker[[#This Row],[Employee Name]],'List of Employees'!$B$4:$H$767,6))</f>
        <v>PERMANENT</v>
      </c>
      <c r="G2501" s="24">
        <v>44704</v>
      </c>
      <c r="H2501" s="24">
        <v>44706</v>
      </c>
      <c r="I2501" s="19" t="s">
        <v>297</v>
      </c>
      <c r="J2501" s="42" t="s">
        <v>1001</v>
      </c>
      <c r="K2501" s="50" t="str">
        <f ca="1">LeaveTracker[[#This Row],[Days]]&amp;" "&amp;LeaveTracker[[#This Row],[Type of Leave]]</f>
        <v>3 OTHER</v>
      </c>
      <c r="L2501" s="23">
        <f ca="1">NETWORKDAYS(LeaveTracker[[#This Row],[Start Date]],LeaveTracker[[#This Row],[End Date]],lstHolidays)</f>
        <v>3</v>
      </c>
      <c r="M2501" s="27"/>
    </row>
    <row r="2502" spans="1:13" ht="30" customHeight="1" x14ac:dyDescent="0.3">
      <c r="A2502" s="27">
        <v>938</v>
      </c>
      <c r="B2502" s="31">
        <v>44784</v>
      </c>
      <c r="C2502" s="31">
        <v>44693</v>
      </c>
      <c r="D2502" s="19" t="s">
        <v>1036</v>
      </c>
      <c r="E2502" s="66" t="str">
        <f>IF(ISBLANK(LeaveTracker[[#This Row],[Employee Name]]),"-----",VLOOKUP(LeaveTracker[[#This Row],[Employee Name]],'List of Employees'!$B$4:$H$767,7))</f>
        <v>ONT</v>
      </c>
      <c r="F2502" s="66" t="str">
        <f>IF(ISBLANK(LeaveTracker[[#This Row],[Employee Name]]),"-----",VLOOKUP(LeaveTracker[[#This Row],[Employee Name]],'List of Employees'!$B$4:$H$767,6))</f>
        <v>PERMANENT</v>
      </c>
      <c r="G2502" s="24">
        <v>44711</v>
      </c>
      <c r="H2502" s="24">
        <v>44712</v>
      </c>
      <c r="I2502" s="19" t="s">
        <v>297</v>
      </c>
      <c r="J2502" s="42" t="s">
        <v>1001</v>
      </c>
      <c r="K2502" s="50" t="str">
        <f ca="1">LeaveTracker[[#This Row],[Days]]&amp;" "&amp;LeaveTracker[[#This Row],[Type of Leave]]</f>
        <v>2 OTHER</v>
      </c>
      <c r="L2502" s="23">
        <f ca="1">NETWORKDAYS(LeaveTracker[[#This Row],[Start Date]],LeaveTracker[[#This Row],[End Date]],lstHolidays)</f>
        <v>2</v>
      </c>
      <c r="M2502" s="27"/>
    </row>
    <row r="2503" spans="1:13" ht="30" customHeight="1" x14ac:dyDescent="0.3">
      <c r="A2503" s="27">
        <f t="shared" ref="A2503:A2549" si="8">A2502+1</f>
        <v>939</v>
      </c>
      <c r="B2503" s="31">
        <v>44784</v>
      </c>
      <c r="C2503" s="31">
        <v>44754</v>
      </c>
      <c r="D2503" s="19" t="s">
        <v>1041</v>
      </c>
      <c r="E2503" s="66" t="str">
        <f>IF(ISBLANK(LeaveTracker[[#This Row],[Employee Name]]),"-----",VLOOKUP(LeaveTracker[[#This Row],[Employee Name]],'List of Employees'!$B$4:$H$767,7))</f>
        <v>ONT</v>
      </c>
      <c r="F2503" s="66" t="str">
        <f>IF(ISBLANK(LeaveTracker[[#This Row],[Employee Name]]),"-----",VLOOKUP(LeaveTracker[[#This Row],[Employee Name]],'List of Employees'!$B$4:$H$767,6))</f>
        <v>PERMANENT</v>
      </c>
      <c r="G2503" s="24">
        <v>44760</v>
      </c>
      <c r="H2503" s="24">
        <v>44764</v>
      </c>
      <c r="I2503" s="19" t="s">
        <v>81</v>
      </c>
      <c r="K2503" s="50" t="str">
        <f ca="1">LeaveTracker[[#This Row],[Days]]&amp;" "&amp;LeaveTracker[[#This Row],[Type of Leave]]</f>
        <v>5 SL</v>
      </c>
      <c r="L2503" s="23">
        <f ca="1">NETWORKDAYS(LeaveTracker[[#This Row],[Start Date]],LeaveTracker[[#This Row],[End Date]],lstHolidays)</f>
        <v>5</v>
      </c>
      <c r="M2503" s="27"/>
    </row>
    <row r="2504" spans="1:13" ht="30" customHeight="1" x14ac:dyDescent="0.3">
      <c r="A2504" s="27">
        <f t="shared" si="8"/>
        <v>940</v>
      </c>
      <c r="B2504" s="31">
        <v>44784</v>
      </c>
      <c r="C2504" s="31">
        <v>44756</v>
      </c>
      <c r="D2504" s="19" t="s">
        <v>568</v>
      </c>
      <c r="E2504" s="66" t="str">
        <f>IF(ISBLANK(LeaveTracker[[#This Row],[Employee Name]]),"-----",VLOOKUP(LeaveTracker[[#This Row],[Employee Name]],'List of Employees'!$B$4:$H$767,7))</f>
        <v>CENRO</v>
      </c>
      <c r="F2504" s="66" t="str">
        <f>IF(ISBLANK(LeaveTracker[[#This Row],[Employee Name]]),"-----",VLOOKUP(LeaveTracker[[#This Row],[Employee Name]],'List of Employees'!$B$4:$H$767,6))</f>
        <v>PERMANENT</v>
      </c>
      <c r="G2504" s="24">
        <v>44755</v>
      </c>
      <c r="H2504" s="24">
        <v>44755</v>
      </c>
      <c r="I2504" s="19" t="s">
        <v>81</v>
      </c>
      <c r="K2504" s="50" t="str">
        <f ca="1">LeaveTracker[[#This Row],[Days]]&amp;" "&amp;LeaveTracker[[#This Row],[Type of Leave]]</f>
        <v>1 SL</v>
      </c>
      <c r="L2504" s="23">
        <f ca="1">NETWORKDAYS(LeaveTracker[[#This Row],[Start Date]],LeaveTracker[[#This Row],[End Date]],lstHolidays)</f>
        <v>1</v>
      </c>
      <c r="M2504" s="27"/>
    </row>
    <row r="2505" spans="1:13" ht="30" customHeight="1" x14ac:dyDescent="0.3">
      <c r="A2505" s="27">
        <f t="shared" si="8"/>
        <v>941</v>
      </c>
      <c r="B2505" s="31">
        <v>44784</v>
      </c>
      <c r="C2505" s="31">
        <v>44755</v>
      </c>
      <c r="D2505" s="19" t="s">
        <v>442</v>
      </c>
      <c r="E2505" s="66" t="str">
        <f>IF(ISBLANK(LeaveTracker[[#This Row],[Employee Name]]),"-----",VLOOKUP(LeaveTracker[[#This Row],[Employee Name]],'List of Employees'!$B$4:$H$767,7))</f>
        <v>GSO</v>
      </c>
      <c r="F2505" s="66" t="str">
        <f>IF(ISBLANK(LeaveTracker[[#This Row],[Employee Name]]),"-----",VLOOKUP(LeaveTracker[[#This Row],[Employee Name]],'List of Employees'!$B$4:$H$767,6))</f>
        <v>PERMANENT</v>
      </c>
      <c r="G2505" s="24">
        <v>44767</v>
      </c>
      <c r="H2505" s="24">
        <v>44767</v>
      </c>
      <c r="I2505" s="19" t="s">
        <v>82</v>
      </c>
      <c r="K2505" s="50" t="str">
        <f ca="1">LeaveTracker[[#This Row],[Days]]&amp;" "&amp;LeaveTracker[[#This Row],[Type of Leave]]</f>
        <v>1 VL</v>
      </c>
      <c r="L2505" s="23">
        <f ca="1">NETWORKDAYS(LeaveTracker[[#This Row],[Start Date]],LeaveTracker[[#This Row],[End Date]],lstHolidays)</f>
        <v>1</v>
      </c>
      <c r="M2505" s="27"/>
    </row>
    <row r="2506" spans="1:13" ht="30" customHeight="1" x14ac:dyDescent="0.3">
      <c r="A2506" s="27">
        <f t="shared" si="8"/>
        <v>942</v>
      </c>
      <c r="B2506" s="31">
        <v>44784</v>
      </c>
      <c r="C2506" s="31">
        <v>44755</v>
      </c>
      <c r="D2506" s="19" t="s">
        <v>442</v>
      </c>
      <c r="E2506" s="66" t="str">
        <f>IF(ISBLANK(LeaveTracker[[#This Row],[Employee Name]]),"-----",VLOOKUP(LeaveTracker[[#This Row],[Employee Name]],'List of Employees'!$B$4:$H$767,7))</f>
        <v>GSO</v>
      </c>
      <c r="F2506" s="66" t="str">
        <f>IF(ISBLANK(LeaveTracker[[#This Row],[Employee Name]]),"-----",VLOOKUP(LeaveTracker[[#This Row],[Employee Name]],'List of Employees'!$B$4:$H$767,6))</f>
        <v>PERMANENT</v>
      </c>
      <c r="G2506" s="24">
        <v>44754</v>
      </c>
      <c r="H2506" s="24">
        <v>44754</v>
      </c>
      <c r="I2506" s="19" t="s">
        <v>81</v>
      </c>
      <c r="K2506" s="50" t="str">
        <f ca="1">LeaveTracker[[#This Row],[Days]]&amp;" "&amp;LeaveTracker[[#This Row],[Type of Leave]]</f>
        <v>1 SL</v>
      </c>
      <c r="L2506" s="23">
        <f ca="1">NETWORKDAYS(LeaveTracker[[#This Row],[Start Date]],LeaveTracker[[#This Row],[End Date]],lstHolidays)</f>
        <v>1</v>
      </c>
      <c r="M2506" s="27"/>
    </row>
    <row r="2507" spans="1:13" ht="30" customHeight="1" x14ac:dyDescent="0.3">
      <c r="A2507" s="27">
        <f t="shared" si="8"/>
        <v>943</v>
      </c>
      <c r="B2507" s="31">
        <v>44784</v>
      </c>
      <c r="C2507" s="31">
        <v>44755</v>
      </c>
      <c r="D2507" s="19" t="s">
        <v>1043</v>
      </c>
      <c r="E2507" s="66" t="str">
        <f>IF(ISBLANK(LeaveTracker[[#This Row],[Employee Name]]),"-----",VLOOKUP(LeaveTracker[[#This Row],[Employee Name]],'List of Employees'!$B$4:$H$767,7))</f>
        <v>CENRO</v>
      </c>
      <c r="F2507" s="66" t="str">
        <f>IF(ISBLANK(LeaveTracker[[#This Row],[Employee Name]]),"-----",VLOOKUP(LeaveTracker[[#This Row],[Employee Name]],'List of Employees'!$B$4:$H$767,6))</f>
        <v>PERMANENT</v>
      </c>
      <c r="G2507" s="24">
        <v>44752</v>
      </c>
      <c r="H2507" s="24">
        <v>44752</v>
      </c>
      <c r="I2507" s="19" t="s">
        <v>81</v>
      </c>
      <c r="K2507" s="50" t="str">
        <f>LeaveTracker[[#This Row],[Days]]&amp;" "&amp;LeaveTracker[[#This Row],[Type of Leave]]</f>
        <v>1 SL</v>
      </c>
      <c r="L2507" s="23">
        <v>1</v>
      </c>
      <c r="M2507" s="27"/>
    </row>
    <row r="2508" spans="1:13" ht="30" customHeight="1" x14ac:dyDescent="0.3">
      <c r="A2508" s="27">
        <f t="shared" si="8"/>
        <v>944</v>
      </c>
      <c r="B2508" s="31">
        <v>44784</v>
      </c>
      <c r="C2508" s="31">
        <v>44761</v>
      </c>
      <c r="D2508" s="19" t="s">
        <v>871</v>
      </c>
      <c r="E2508" s="66" t="str">
        <f>IF(ISBLANK(LeaveTracker[[#This Row],[Employee Name]]),"-----",VLOOKUP(LeaveTracker[[#This Row],[Employee Name]],'List of Employees'!$B$4:$H$767,7))</f>
        <v>DA</v>
      </c>
      <c r="F2508" s="66" t="str">
        <f>IF(ISBLANK(LeaveTracker[[#This Row],[Employee Name]]),"-----",VLOOKUP(LeaveTracker[[#This Row],[Employee Name]],'List of Employees'!$B$4:$H$767,6))</f>
        <v>CASUAL</v>
      </c>
      <c r="G2508" s="24">
        <v>44767</v>
      </c>
      <c r="H2508" s="24">
        <v>44767</v>
      </c>
      <c r="I2508" s="19" t="s">
        <v>82</v>
      </c>
      <c r="K2508" s="50" t="str">
        <f ca="1">LeaveTracker[[#This Row],[Days]]&amp;" "&amp;LeaveTracker[[#This Row],[Type of Leave]]</f>
        <v>1 VL</v>
      </c>
      <c r="L2508" s="23">
        <f ca="1">NETWORKDAYS(LeaveTracker[[#This Row],[Start Date]],LeaveTracker[[#This Row],[End Date]],lstHolidays)</f>
        <v>1</v>
      </c>
      <c r="M2508" s="27"/>
    </row>
    <row r="2509" spans="1:13" ht="30" customHeight="1" x14ac:dyDescent="0.3">
      <c r="A2509" s="27">
        <f t="shared" si="8"/>
        <v>945</v>
      </c>
      <c r="B2509" s="31">
        <v>44784</v>
      </c>
      <c r="C2509" s="31">
        <v>44753</v>
      </c>
      <c r="D2509" s="19" t="s">
        <v>1046</v>
      </c>
      <c r="E2509" s="66" t="str">
        <f>IF(ISBLANK(LeaveTracker[[#This Row],[Employee Name]]),"-----",VLOOKUP(LeaveTracker[[#This Row],[Employee Name]],'List of Employees'!$B$4:$H$767,7))</f>
        <v>PIO</v>
      </c>
      <c r="F2509" s="66" t="str">
        <f>IF(ISBLANK(LeaveTracker[[#This Row],[Employee Name]]),"-----",VLOOKUP(LeaveTracker[[#This Row],[Employee Name]],'List of Employees'!$B$4:$H$767,6))</f>
        <v>PERMANENT</v>
      </c>
      <c r="G2509" s="24">
        <v>44760</v>
      </c>
      <c r="H2509" s="24">
        <v>44760</v>
      </c>
      <c r="I2509" s="19" t="s">
        <v>82</v>
      </c>
      <c r="K2509" s="50" t="str">
        <f ca="1">LeaveTracker[[#This Row],[Days]]&amp;" "&amp;LeaveTracker[[#This Row],[Type of Leave]]</f>
        <v>1 VL</v>
      </c>
      <c r="L2509" s="23">
        <f ca="1">NETWORKDAYS(LeaveTracker[[#This Row],[Start Date]],LeaveTracker[[#This Row],[End Date]],lstHolidays)</f>
        <v>1</v>
      </c>
      <c r="M2509" s="27"/>
    </row>
    <row r="2510" spans="1:13" ht="30" customHeight="1" x14ac:dyDescent="0.3">
      <c r="A2510" s="27">
        <f t="shared" si="8"/>
        <v>946</v>
      </c>
      <c r="B2510" s="31">
        <v>44784</v>
      </c>
      <c r="C2510" s="31">
        <v>44782</v>
      </c>
      <c r="D2510" s="19" t="s">
        <v>1046</v>
      </c>
      <c r="E2510" s="66" t="str">
        <f>IF(ISBLANK(LeaveTracker[[#This Row],[Employee Name]]),"-----",VLOOKUP(LeaveTracker[[#This Row],[Employee Name]],'List of Employees'!$B$4:$H$767,7))</f>
        <v>PIO</v>
      </c>
      <c r="F2510" s="66" t="str">
        <f>IF(ISBLANK(LeaveTracker[[#This Row],[Employee Name]]),"-----",VLOOKUP(LeaveTracker[[#This Row],[Employee Name]],'List of Employees'!$B$4:$H$767,6))</f>
        <v>PERMANENT</v>
      </c>
      <c r="G2510" s="24">
        <v>44782</v>
      </c>
      <c r="H2510" s="24">
        <v>44782</v>
      </c>
      <c r="I2510" s="19" t="s">
        <v>81</v>
      </c>
      <c r="K2510" s="50" t="str">
        <f ca="1">LeaveTracker[[#This Row],[Days]]&amp;" "&amp;LeaveTracker[[#This Row],[Type of Leave]]</f>
        <v>1 SL</v>
      </c>
      <c r="L2510" s="23">
        <f ca="1">NETWORKDAYS(LeaveTracker[[#This Row],[Start Date]],LeaveTracker[[#This Row],[End Date]],lstHolidays)</f>
        <v>1</v>
      </c>
      <c r="M2510" s="27"/>
    </row>
    <row r="2511" spans="1:13" ht="30" customHeight="1" x14ac:dyDescent="0.3">
      <c r="A2511" s="27">
        <f t="shared" si="8"/>
        <v>947</v>
      </c>
      <c r="B2511" s="31">
        <v>44784</v>
      </c>
      <c r="C2511" s="31">
        <v>44713</v>
      </c>
      <c r="D2511" s="19" t="s">
        <v>1046</v>
      </c>
      <c r="E2511" s="66" t="str">
        <f>IF(ISBLANK(LeaveTracker[[#This Row],[Employee Name]]),"-----",VLOOKUP(LeaveTracker[[#This Row],[Employee Name]],'List of Employees'!$B$4:$H$767,7))</f>
        <v>PIO</v>
      </c>
      <c r="F2511" s="66" t="str">
        <f>IF(ISBLANK(LeaveTracker[[#This Row],[Employee Name]]),"-----",VLOOKUP(LeaveTracker[[#This Row],[Employee Name]],'List of Employees'!$B$4:$H$767,6))</f>
        <v>PERMANENT</v>
      </c>
      <c r="G2511" s="24">
        <v>44713</v>
      </c>
      <c r="H2511" s="24">
        <v>44715</v>
      </c>
      <c r="I2511" s="19" t="s">
        <v>81</v>
      </c>
      <c r="K2511" s="50" t="str">
        <f ca="1">LeaveTracker[[#This Row],[Days]]&amp;" "&amp;LeaveTracker[[#This Row],[Type of Leave]]</f>
        <v>3 SL</v>
      </c>
      <c r="L2511" s="23">
        <f ca="1">NETWORKDAYS(LeaveTracker[[#This Row],[Start Date]],LeaveTracker[[#This Row],[End Date]],lstHolidays)</f>
        <v>3</v>
      </c>
      <c r="M2511" s="27"/>
    </row>
    <row r="2512" spans="1:13" ht="30" customHeight="1" x14ac:dyDescent="0.3">
      <c r="A2512" s="27">
        <f t="shared" si="8"/>
        <v>948</v>
      </c>
      <c r="B2512" s="31">
        <v>44784</v>
      </c>
      <c r="C2512" s="31">
        <v>44767</v>
      </c>
      <c r="D2512" s="19" t="s">
        <v>322</v>
      </c>
      <c r="E2512" s="66" t="str">
        <f>IF(ISBLANK(LeaveTracker[[#This Row],[Employee Name]]),"-----",VLOOKUP(LeaveTracker[[#This Row],[Employee Name]],'List of Employees'!$B$4:$H$767,7))</f>
        <v>CEO</v>
      </c>
      <c r="F2512" s="66" t="str">
        <f>IF(ISBLANK(LeaveTracker[[#This Row],[Employee Name]]),"-----",VLOOKUP(LeaveTracker[[#This Row],[Employee Name]],'List of Employees'!$B$4:$H$767,6))</f>
        <v>PERMANENT</v>
      </c>
      <c r="G2512" s="24">
        <v>44764</v>
      </c>
      <c r="H2512" s="24">
        <v>44764</v>
      </c>
      <c r="I2512" s="19" t="s">
        <v>81</v>
      </c>
      <c r="K2512" s="50" t="str">
        <f ca="1">LeaveTracker[[#This Row],[Days]]&amp;" "&amp;LeaveTracker[[#This Row],[Type of Leave]]</f>
        <v>1 SL</v>
      </c>
      <c r="L2512" s="23">
        <f ca="1">NETWORKDAYS(LeaveTracker[[#This Row],[Start Date]],LeaveTracker[[#This Row],[End Date]],lstHolidays)</f>
        <v>1</v>
      </c>
      <c r="M2512" s="27"/>
    </row>
    <row r="2513" spans="1:13" ht="30" customHeight="1" x14ac:dyDescent="0.3">
      <c r="A2513" s="27">
        <f t="shared" si="8"/>
        <v>949</v>
      </c>
      <c r="B2513" s="31">
        <v>44784</v>
      </c>
      <c r="C2513" s="31">
        <v>44767</v>
      </c>
      <c r="D2513" s="19" t="s">
        <v>596</v>
      </c>
      <c r="E2513" s="66" t="str">
        <f>IF(ISBLANK(LeaveTracker[[#This Row],[Employee Name]]),"-----",VLOOKUP(LeaveTracker[[#This Row],[Employee Name]],'List of Employees'!$B$4:$H$767,7))</f>
        <v>MAHOGANY MARKET</v>
      </c>
      <c r="F2513" s="66" t="str">
        <f>IF(ISBLANK(LeaveTracker[[#This Row],[Employee Name]]),"-----",VLOOKUP(LeaveTracker[[#This Row],[Employee Name]],'List of Employees'!$B$4:$H$767,6))</f>
        <v>PERMANENT</v>
      </c>
      <c r="G2513" s="24">
        <v>44775</v>
      </c>
      <c r="H2513" s="24">
        <v>44775</v>
      </c>
      <c r="I2513" s="19" t="s">
        <v>297</v>
      </c>
      <c r="J2513" s="42" t="s">
        <v>158</v>
      </c>
      <c r="K2513" s="50" t="str">
        <f ca="1">LeaveTracker[[#This Row],[Days]]&amp;" "&amp;LeaveTracker[[#This Row],[Type of Leave]]</f>
        <v>1 OTHER</v>
      </c>
      <c r="L2513" s="23">
        <f ca="1">NETWORKDAYS(LeaveTracker[[#This Row],[Start Date]],LeaveTracker[[#This Row],[End Date]],lstHolidays)</f>
        <v>1</v>
      </c>
      <c r="M2513" s="27"/>
    </row>
    <row r="2514" spans="1:13" ht="30" customHeight="1" x14ac:dyDescent="0.3">
      <c r="A2514" s="27">
        <f t="shared" si="8"/>
        <v>950</v>
      </c>
      <c r="B2514" s="31">
        <v>44784</v>
      </c>
      <c r="C2514" s="31">
        <v>44767</v>
      </c>
      <c r="D2514" s="19" t="s">
        <v>1043</v>
      </c>
      <c r="E2514" s="66" t="str">
        <f>IF(ISBLANK(LeaveTracker[[#This Row],[Employee Name]]),"-----",VLOOKUP(LeaveTracker[[#This Row],[Employee Name]],'List of Employees'!$B$4:$H$767,7))</f>
        <v>CENRO</v>
      </c>
      <c r="F2514" s="66" t="str">
        <f>IF(ISBLANK(LeaveTracker[[#This Row],[Employee Name]]),"-----",VLOOKUP(LeaveTracker[[#This Row],[Employee Name]],'List of Employees'!$B$4:$H$767,6))</f>
        <v>PERMANENT</v>
      </c>
      <c r="G2514" s="24">
        <v>44765</v>
      </c>
      <c r="H2514" s="24">
        <v>44766</v>
      </c>
      <c r="I2514" s="19" t="s">
        <v>81</v>
      </c>
      <c r="K2514" s="50" t="str">
        <f>LeaveTracker[[#This Row],[Days]]&amp;" "&amp;LeaveTracker[[#This Row],[Type of Leave]]</f>
        <v>2 SL</v>
      </c>
      <c r="L2514" s="23">
        <v>2</v>
      </c>
      <c r="M2514" s="27"/>
    </row>
    <row r="2515" spans="1:13" ht="30" customHeight="1" x14ac:dyDescent="0.3">
      <c r="A2515" s="27">
        <f t="shared" si="8"/>
        <v>951</v>
      </c>
      <c r="B2515" s="31">
        <v>44784</v>
      </c>
      <c r="C2515" s="31">
        <v>44764</v>
      </c>
      <c r="D2515" s="19" t="s">
        <v>434</v>
      </c>
      <c r="E2515" s="66" t="str">
        <f>IF(ISBLANK(LeaveTracker[[#This Row],[Employee Name]]),"-----",VLOOKUP(LeaveTracker[[#This Row],[Employee Name]],'List of Employees'!$B$4:$H$767,7))</f>
        <v>INTERNAL</v>
      </c>
      <c r="F2515" s="66" t="str">
        <f>IF(ISBLANK(LeaveTracker[[#This Row],[Employee Name]]),"-----",VLOOKUP(LeaveTracker[[#This Row],[Employee Name]],'List of Employees'!$B$4:$H$767,6))</f>
        <v>PERMANENT</v>
      </c>
      <c r="G2515" s="24">
        <v>44761</v>
      </c>
      <c r="H2515" s="24">
        <v>44763</v>
      </c>
      <c r="I2515" s="19" t="s">
        <v>81</v>
      </c>
      <c r="K2515" s="50" t="str">
        <f ca="1">LeaveTracker[[#This Row],[Days]]&amp;" "&amp;LeaveTracker[[#This Row],[Type of Leave]]</f>
        <v>3 SL</v>
      </c>
      <c r="L2515" s="23">
        <f ca="1">NETWORKDAYS(LeaveTracker[[#This Row],[Start Date]],LeaveTracker[[#This Row],[End Date]],lstHolidays)</f>
        <v>3</v>
      </c>
      <c r="M2515" s="27"/>
    </row>
    <row r="2516" spans="1:13" ht="30" customHeight="1" x14ac:dyDescent="0.3">
      <c r="A2516" s="27">
        <f t="shared" si="8"/>
        <v>952</v>
      </c>
      <c r="B2516" s="31">
        <v>44784</v>
      </c>
      <c r="C2516" s="31">
        <v>44767</v>
      </c>
      <c r="D2516" s="19" t="s">
        <v>819</v>
      </c>
      <c r="E2516" s="66" t="str">
        <f>IF(ISBLANK(LeaveTracker[[#This Row],[Employee Name]]),"-----",VLOOKUP(LeaveTracker[[#This Row],[Employee Name]],'List of Employees'!$B$4:$H$767,7))</f>
        <v>CHO</v>
      </c>
      <c r="F2516" s="66" t="str">
        <f>IF(ISBLANK(LeaveTracker[[#This Row],[Employee Name]]),"-----",VLOOKUP(LeaveTracker[[#This Row],[Employee Name]],'List of Employees'!$B$4:$H$767,6))</f>
        <v>PERMANENT</v>
      </c>
      <c r="G2516" s="24">
        <v>44762</v>
      </c>
      <c r="H2516" s="24">
        <v>44764</v>
      </c>
      <c r="I2516" s="19" t="s">
        <v>81</v>
      </c>
      <c r="K2516" s="50" t="str">
        <f ca="1">LeaveTracker[[#This Row],[Days]]&amp;" "&amp;LeaveTracker[[#This Row],[Type of Leave]]</f>
        <v>3 SL</v>
      </c>
      <c r="L2516" s="23">
        <f ca="1">NETWORKDAYS(LeaveTracker[[#This Row],[Start Date]],LeaveTracker[[#This Row],[End Date]],lstHolidays)</f>
        <v>3</v>
      </c>
      <c r="M2516" s="27"/>
    </row>
    <row r="2517" spans="1:13" ht="30" customHeight="1" x14ac:dyDescent="0.3">
      <c r="A2517" s="27">
        <f t="shared" si="8"/>
        <v>953</v>
      </c>
      <c r="B2517" s="31">
        <v>44784</v>
      </c>
      <c r="C2517" s="31">
        <v>44767</v>
      </c>
      <c r="D2517" s="19" t="s">
        <v>296</v>
      </c>
      <c r="E2517" s="66" t="str">
        <f>IF(ISBLANK(LeaveTracker[[#This Row],[Employee Name]]),"-----",VLOOKUP(LeaveTracker[[#This Row],[Employee Name]],'List of Employees'!$B$4:$H$767,7))</f>
        <v>TOPS (ADMIN CSU)</v>
      </c>
      <c r="F2517" s="66" t="str">
        <f>IF(ISBLANK(LeaveTracker[[#This Row],[Employee Name]]),"-----",VLOOKUP(LeaveTracker[[#This Row],[Employee Name]],'List of Employees'!$B$4:$H$767,6))</f>
        <v>PERMANENT</v>
      </c>
      <c r="G2517" s="24">
        <v>44743</v>
      </c>
      <c r="H2517" s="24">
        <v>44773</v>
      </c>
      <c r="I2517" s="19" t="s">
        <v>81</v>
      </c>
      <c r="K2517" s="50" t="str">
        <f ca="1">LeaveTracker[[#This Row],[Days]]&amp;" "&amp;LeaveTracker[[#This Row],[Type of Leave]]</f>
        <v>21 SL</v>
      </c>
      <c r="L2517" s="23">
        <f ca="1">NETWORKDAYS(LeaveTracker[[#This Row],[Start Date]],LeaveTracker[[#This Row],[End Date]],lstHolidays)</f>
        <v>21</v>
      </c>
      <c r="M2517" s="27"/>
    </row>
    <row r="2518" spans="1:13" ht="30" customHeight="1" x14ac:dyDescent="0.3">
      <c r="A2518" s="27">
        <f t="shared" si="8"/>
        <v>954</v>
      </c>
      <c r="B2518" s="31">
        <v>44784</v>
      </c>
      <c r="C2518" s="31">
        <v>44767</v>
      </c>
      <c r="D2518" s="19" t="s">
        <v>476</v>
      </c>
      <c r="E2518" s="66" t="str">
        <f>IF(ISBLANK(LeaveTracker[[#This Row],[Employee Name]]),"-----",VLOOKUP(LeaveTracker[[#This Row],[Employee Name]],'List of Employees'!$B$4:$H$767,7))</f>
        <v>ADMIN OFFICE</v>
      </c>
      <c r="F2518" s="66" t="str">
        <f>IF(ISBLANK(LeaveTracker[[#This Row],[Employee Name]]),"-----",VLOOKUP(LeaveTracker[[#This Row],[Employee Name]],'List of Employees'!$B$4:$H$767,6))</f>
        <v>PERMANENT</v>
      </c>
      <c r="G2518" s="24">
        <v>44747</v>
      </c>
      <c r="H2518" s="24">
        <v>44749</v>
      </c>
      <c r="I2518" s="19" t="s">
        <v>81</v>
      </c>
      <c r="K2518" s="50" t="str">
        <f ca="1">LeaveTracker[[#This Row],[Days]]&amp;" "&amp;LeaveTracker[[#This Row],[Type of Leave]]</f>
        <v>3 SL</v>
      </c>
      <c r="L2518" s="23">
        <f ca="1">NETWORKDAYS(LeaveTracker[[#This Row],[Start Date]],LeaveTracker[[#This Row],[End Date]],lstHolidays)</f>
        <v>3</v>
      </c>
      <c r="M2518" s="27"/>
    </row>
    <row r="2519" spans="1:13" ht="30" customHeight="1" x14ac:dyDescent="0.3">
      <c r="A2519" s="27">
        <f t="shared" si="8"/>
        <v>955</v>
      </c>
      <c r="B2519" s="31">
        <v>44784</v>
      </c>
      <c r="C2519" s="31">
        <v>44761</v>
      </c>
      <c r="D2519" s="19" t="s">
        <v>326</v>
      </c>
      <c r="E2519" s="66" t="str">
        <f>IF(ISBLANK(LeaveTracker[[#This Row],[Employee Name]]),"-----",VLOOKUP(LeaveTracker[[#This Row],[Employee Name]],'List of Employees'!$B$4:$H$767,7))</f>
        <v>LEGAL</v>
      </c>
      <c r="F2519" s="66" t="str">
        <f>IF(ISBLANK(LeaveTracker[[#This Row],[Employee Name]]),"-----",VLOOKUP(LeaveTracker[[#This Row],[Employee Name]],'List of Employees'!$B$4:$H$767,6))</f>
        <v>PERMANENT</v>
      </c>
      <c r="G2519" s="24">
        <v>44760</v>
      </c>
      <c r="H2519" s="24">
        <v>44760</v>
      </c>
      <c r="I2519" s="19" t="s">
        <v>81</v>
      </c>
      <c r="K2519" s="50" t="str">
        <f ca="1">LeaveTracker[[#This Row],[Days]]&amp;" "&amp;LeaveTracker[[#This Row],[Type of Leave]]</f>
        <v>1 SL</v>
      </c>
      <c r="L2519" s="23">
        <f ca="1">NETWORKDAYS(LeaveTracker[[#This Row],[Start Date]],LeaveTracker[[#This Row],[End Date]],lstHolidays)</f>
        <v>1</v>
      </c>
      <c r="M2519" s="27"/>
    </row>
    <row r="2520" spans="1:13" ht="30" customHeight="1" x14ac:dyDescent="0.3">
      <c r="A2520" s="27">
        <f t="shared" si="8"/>
        <v>956</v>
      </c>
      <c r="B2520" s="31">
        <v>44784</v>
      </c>
      <c r="C2520" s="31">
        <v>44729</v>
      </c>
      <c r="D2520" s="19" t="s">
        <v>1049</v>
      </c>
      <c r="E2520" s="66" t="str">
        <f>IF(ISBLANK(LeaveTracker[[#This Row],[Employee Name]]),"-----",VLOOKUP(LeaveTracker[[#This Row],[Employee Name]],'List of Employees'!$B$4:$H$767,7))</f>
        <v>GSO</v>
      </c>
      <c r="F2520" s="66" t="str">
        <f>IF(ISBLANK(LeaveTracker[[#This Row],[Employee Name]]),"-----",VLOOKUP(LeaveTracker[[#This Row],[Employee Name]],'List of Employees'!$B$4:$H$767,6))</f>
        <v>PERMANENT</v>
      </c>
      <c r="G2520" s="24">
        <v>44757</v>
      </c>
      <c r="H2520" s="24">
        <v>44757</v>
      </c>
      <c r="I2520" s="19" t="s">
        <v>82</v>
      </c>
      <c r="K2520" s="50" t="str">
        <f ca="1">LeaveTracker[[#This Row],[Days]]&amp;" "&amp;LeaveTracker[[#This Row],[Type of Leave]]</f>
        <v>1 VL</v>
      </c>
      <c r="L2520" s="23">
        <f ca="1">NETWORKDAYS(LeaveTracker[[#This Row],[Start Date]],LeaveTracker[[#This Row],[End Date]],lstHolidays)</f>
        <v>1</v>
      </c>
      <c r="M2520" s="27"/>
    </row>
    <row r="2521" spans="1:13" ht="30" customHeight="1" x14ac:dyDescent="0.3">
      <c r="A2521" s="27">
        <f t="shared" si="8"/>
        <v>957</v>
      </c>
      <c r="B2521" s="31">
        <v>44784</v>
      </c>
      <c r="C2521" s="31">
        <v>44775</v>
      </c>
      <c r="D2521" s="19" t="s">
        <v>1053</v>
      </c>
      <c r="E2521" s="66" t="str">
        <f>IF(ISBLANK(LeaveTracker[[#This Row],[Employee Name]]),"-----",VLOOKUP(LeaveTracker[[#This Row],[Employee Name]],'List of Employees'!$B$4:$H$767,7))</f>
        <v>CTO</v>
      </c>
      <c r="F2521" s="66" t="str">
        <f>IF(ISBLANK(LeaveTracker[[#This Row],[Employee Name]]),"-----",VLOOKUP(LeaveTracker[[#This Row],[Employee Name]],'List of Employees'!$B$4:$H$767,6))</f>
        <v>PERMANENT</v>
      </c>
      <c r="G2521" s="24">
        <v>44778</v>
      </c>
      <c r="H2521" s="24">
        <v>44778</v>
      </c>
      <c r="I2521" s="19" t="s">
        <v>82</v>
      </c>
      <c r="K2521" s="50" t="str">
        <f ca="1">LeaveTracker[[#This Row],[Days]]&amp;" "&amp;LeaveTracker[[#This Row],[Type of Leave]]</f>
        <v>1 VL</v>
      </c>
      <c r="L2521" s="23">
        <f ca="1">NETWORKDAYS(LeaveTracker[[#This Row],[Start Date]],LeaveTracker[[#This Row],[End Date]],lstHolidays)</f>
        <v>1</v>
      </c>
      <c r="M2521" s="27"/>
    </row>
    <row r="2522" spans="1:13" ht="30" customHeight="1" x14ac:dyDescent="0.3">
      <c r="A2522" s="27">
        <f t="shared" si="8"/>
        <v>958</v>
      </c>
      <c r="B2522" s="31">
        <v>44784</v>
      </c>
      <c r="C2522" s="31">
        <v>44775</v>
      </c>
      <c r="D2522" s="19" t="s">
        <v>1053</v>
      </c>
      <c r="E2522" s="66" t="str">
        <f>IF(ISBLANK(LeaveTracker[[#This Row],[Employee Name]]),"-----",VLOOKUP(LeaveTracker[[#This Row],[Employee Name]],'List of Employees'!$B$4:$H$767,7))</f>
        <v>CTO</v>
      </c>
      <c r="F2522" s="66" t="str">
        <f>IF(ISBLANK(LeaveTracker[[#This Row],[Employee Name]]),"-----",VLOOKUP(LeaveTracker[[#This Row],[Employee Name]],'List of Employees'!$B$4:$H$767,6))</f>
        <v>PERMANENT</v>
      </c>
      <c r="G2522" s="24">
        <v>44771</v>
      </c>
      <c r="H2522" s="24">
        <v>44771</v>
      </c>
      <c r="I2522" s="19" t="s">
        <v>81</v>
      </c>
      <c r="K2522" s="50" t="str">
        <f ca="1">LeaveTracker[[#This Row],[Days]]&amp;" "&amp;LeaveTracker[[#This Row],[Type of Leave]]</f>
        <v>1 SL</v>
      </c>
      <c r="L2522" s="23">
        <f ca="1">NETWORKDAYS(LeaveTracker[[#This Row],[Start Date]],LeaveTracker[[#This Row],[End Date]],lstHolidays)</f>
        <v>1</v>
      </c>
      <c r="M2522" s="27"/>
    </row>
    <row r="2523" spans="1:13" ht="30" customHeight="1" x14ac:dyDescent="0.3">
      <c r="A2523" s="27">
        <f t="shared" si="8"/>
        <v>959</v>
      </c>
      <c r="B2523" s="31">
        <v>44784</v>
      </c>
      <c r="C2523" s="31">
        <v>44775</v>
      </c>
      <c r="D2523" s="19" t="s">
        <v>1056</v>
      </c>
      <c r="E2523" s="66" t="str">
        <f>IF(ISBLANK(LeaveTracker[[#This Row],[Employee Name]]),"-----",VLOOKUP(LeaveTracker[[#This Row],[Employee Name]],'List of Employees'!$B$4:$H$767,7))</f>
        <v>CTO</v>
      </c>
      <c r="F2523" s="66" t="str">
        <f>IF(ISBLANK(LeaveTracker[[#This Row],[Employee Name]]),"-----",VLOOKUP(LeaveTracker[[#This Row],[Employee Name]],'List of Employees'!$B$4:$H$767,6))</f>
        <v>PERMANENT</v>
      </c>
      <c r="G2523" s="24">
        <v>44770</v>
      </c>
      <c r="H2523" s="24">
        <v>44770</v>
      </c>
      <c r="I2523" s="19" t="s">
        <v>81</v>
      </c>
      <c r="K2523" s="50" t="str">
        <f ca="1">LeaveTracker[[#This Row],[Days]]&amp;" "&amp;LeaveTracker[[#This Row],[Type of Leave]]</f>
        <v>1 SL</v>
      </c>
      <c r="L2523" s="23">
        <f ca="1">NETWORKDAYS(LeaveTracker[[#This Row],[Start Date]],LeaveTracker[[#This Row],[End Date]],lstHolidays)</f>
        <v>1</v>
      </c>
      <c r="M2523" s="27"/>
    </row>
    <row r="2524" spans="1:13" ht="30" customHeight="1" x14ac:dyDescent="0.3">
      <c r="A2524" s="27">
        <f t="shared" si="8"/>
        <v>960</v>
      </c>
      <c r="B2524" s="31">
        <v>44784</v>
      </c>
      <c r="C2524" s="31">
        <v>44760</v>
      </c>
      <c r="D2524" s="19" t="s">
        <v>1056</v>
      </c>
      <c r="E2524" s="66" t="str">
        <f>IF(ISBLANK(LeaveTracker[[#This Row],[Employee Name]]),"-----",VLOOKUP(LeaveTracker[[#This Row],[Employee Name]],'List of Employees'!$B$4:$H$767,7))</f>
        <v>CTO</v>
      </c>
      <c r="F2524" s="66" t="str">
        <f>IF(ISBLANK(LeaveTracker[[#This Row],[Employee Name]]),"-----",VLOOKUP(LeaveTracker[[#This Row],[Employee Name]],'List of Employees'!$B$4:$H$767,6))</f>
        <v>PERMANENT</v>
      </c>
      <c r="G2524" s="24">
        <v>44762</v>
      </c>
      <c r="H2524" s="24">
        <v>44762</v>
      </c>
      <c r="I2524" s="19" t="s">
        <v>82</v>
      </c>
      <c r="K2524" s="50" t="str">
        <f ca="1">LeaveTracker[[#This Row],[Days]]&amp;" "&amp;LeaveTracker[[#This Row],[Type of Leave]]</f>
        <v>1 VL</v>
      </c>
      <c r="L2524" s="23">
        <f ca="1">NETWORKDAYS(LeaveTracker[[#This Row],[Start Date]],LeaveTracker[[#This Row],[End Date]],lstHolidays)</f>
        <v>1</v>
      </c>
      <c r="M2524" s="27"/>
    </row>
    <row r="2525" spans="1:13" ht="30" customHeight="1" x14ac:dyDescent="0.3">
      <c r="A2525" s="27">
        <f t="shared" si="8"/>
        <v>961</v>
      </c>
      <c r="B2525" s="31">
        <v>44784</v>
      </c>
      <c r="C2525" s="31">
        <v>44732</v>
      </c>
      <c r="D2525" s="20" t="s">
        <v>1056</v>
      </c>
      <c r="E2525" s="66" t="str">
        <f>IF(ISBLANK(LeaveTracker[[#This Row],[Employee Name]]),"-----",VLOOKUP(LeaveTracker[[#This Row],[Employee Name]],'List of Employees'!$B$4:$H$767,7))</f>
        <v>CTO</v>
      </c>
      <c r="F2525" s="66" t="str">
        <f>IF(ISBLANK(LeaveTracker[[#This Row],[Employee Name]]),"-----",VLOOKUP(LeaveTracker[[#This Row],[Employee Name]],'List of Employees'!$B$4:$H$767,6))</f>
        <v>PERMANENT</v>
      </c>
      <c r="G2525" s="24">
        <v>44739</v>
      </c>
      <c r="H2525" s="24">
        <v>44739</v>
      </c>
      <c r="I2525" s="19" t="s">
        <v>297</v>
      </c>
      <c r="J2525" s="42" t="s">
        <v>1000</v>
      </c>
      <c r="K2525" s="50" t="str">
        <f ca="1">LeaveTracker[[#This Row],[Days]]&amp;" "&amp;LeaveTracker[[#This Row],[Type of Leave]]</f>
        <v>1 OTHER</v>
      </c>
      <c r="L2525" s="23">
        <f ca="1">NETWORKDAYS(LeaveTracker[[#This Row],[Start Date]],LeaveTracker[[#This Row],[End Date]],lstHolidays)</f>
        <v>1</v>
      </c>
      <c r="M2525" s="27"/>
    </row>
    <row r="2526" spans="1:13" ht="30" customHeight="1" x14ac:dyDescent="0.3">
      <c r="A2526" s="27">
        <f t="shared" si="8"/>
        <v>962</v>
      </c>
      <c r="B2526" s="31">
        <v>44784</v>
      </c>
      <c r="C2526" s="31">
        <v>44774</v>
      </c>
      <c r="D2526" s="19" t="s">
        <v>1057</v>
      </c>
      <c r="E2526" s="66" t="str">
        <f>IF(ISBLANK(LeaveTracker[[#This Row],[Employee Name]]),"-----",VLOOKUP(LeaveTracker[[#This Row],[Employee Name]],'List of Employees'!$B$4:$H$767,7))</f>
        <v>CTO</v>
      </c>
      <c r="F2526" s="66" t="str">
        <f>IF(ISBLANK(LeaveTracker[[#This Row],[Employee Name]]),"-----",VLOOKUP(LeaveTracker[[#This Row],[Employee Name]],'List of Employees'!$B$4:$H$767,6))</f>
        <v>PERMANENT</v>
      </c>
      <c r="G2526" s="24">
        <v>44785</v>
      </c>
      <c r="H2526" s="24">
        <v>44785</v>
      </c>
      <c r="I2526" s="19" t="s">
        <v>82</v>
      </c>
      <c r="K2526" s="50" t="str">
        <f ca="1">LeaveTracker[[#This Row],[Days]]&amp;" "&amp;LeaveTracker[[#This Row],[Type of Leave]]</f>
        <v>1 VL</v>
      </c>
      <c r="L2526" s="23">
        <f ca="1">NETWORKDAYS(LeaveTracker[[#This Row],[Start Date]],LeaveTracker[[#This Row],[End Date]],lstHolidays)</f>
        <v>1</v>
      </c>
      <c r="M2526" s="27"/>
    </row>
    <row r="2527" spans="1:13" ht="30" customHeight="1" x14ac:dyDescent="0.3">
      <c r="A2527" s="27">
        <f t="shared" si="8"/>
        <v>963</v>
      </c>
      <c r="B2527" s="31">
        <v>44784</v>
      </c>
      <c r="C2527" s="31">
        <v>44781</v>
      </c>
      <c r="D2527" s="20" t="s">
        <v>1060</v>
      </c>
      <c r="E2527" s="66" t="str">
        <f>IF(ISBLANK(LeaveTracker[[#This Row],[Employee Name]]),"-----",VLOOKUP(LeaveTracker[[#This Row],[Employee Name]],'List of Employees'!$B$4:$H$767,7))</f>
        <v>COA</v>
      </c>
      <c r="F2527" s="66" t="str">
        <f>IF(ISBLANK(LeaveTracker[[#This Row],[Employee Name]]),"-----",VLOOKUP(LeaveTracker[[#This Row],[Employee Name]],'List of Employees'!$B$4:$H$767,6))</f>
        <v>PERMANENT</v>
      </c>
      <c r="G2527" s="24"/>
      <c r="H2527" s="24"/>
      <c r="I2527" s="19" t="s">
        <v>297</v>
      </c>
      <c r="J2527" s="42" t="s">
        <v>688</v>
      </c>
      <c r="K2527" s="50" t="str">
        <f ca="1">LeaveTracker[[#This Row],[Days]]&amp;" "&amp;LeaveTracker[[#This Row],[Type of Leave]]</f>
        <v>0 OTHER</v>
      </c>
      <c r="L2527" s="23">
        <f ca="1">NETWORKDAYS(LeaveTracker[[#This Row],[Start Date]],LeaveTracker[[#This Row],[End Date]],lstHolidays)</f>
        <v>0</v>
      </c>
      <c r="M2527" s="27"/>
    </row>
    <row r="2528" spans="1:13" ht="30" customHeight="1" x14ac:dyDescent="0.3">
      <c r="A2528" s="27">
        <f t="shared" si="8"/>
        <v>964</v>
      </c>
      <c r="B2528" s="31">
        <v>44790</v>
      </c>
      <c r="C2528" s="31">
        <v>44774</v>
      </c>
      <c r="D2528" s="19" t="s">
        <v>1067</v>
      </c>
      <c r="E2528" s="66" t="str">
        <f>IF(ISBLANK(LeaveTracker[[#This Row],[Employee Name]]),"-----",VLOOKUP(LeaveTracker[[#This Row],[Employee Name]],'List of Employees'!$B$4:$H$767,7))</f>
        <v>PIO</v>
      </c>
      <c r="F2528" s="66" t="str">
        <f>IF(ISBLANK(LeaveTracker[[#This Row],[Employee Name]]),"-----",VLOOKUP(LeaveTracker[[#This Row],[Employee Name]],'List of Employees'!$B$4:$H$767,6))</f>
        <v>PERMANENT</v>
      </c>
      <c r="G2528" s="24">
        <v>44767</v>
      </c>
      <c r="H2528" s="24">
        <v>44768</v>
      </c>
      <c r="I2528" s="19" t="s">
        <v>81</v>
      </c>
      <c r="K2528" s="50" t="str">
        <f ca="1">LeaveTracker[[#This Row],[Days]]&amp;" "&amp;LeaveTracker[[#This Row],[Type of Leave]]</f>
        <v>2 SL</v>
      </c>
      <c r="L2528" s="23">
        <f ca="1">NETWORKDAYS(LeaveTracker[[#This Row],[Start Date]],LeaveTracker[[#This Row],[End Date]],lstHolidays)</f>
        <v>2</v>
      </c>
      <c r="M2528" s="27"/>
    </row>
    <row r="2529" spans="1:13" ht="30" customHeight="1" x14ac:dyDescent="0.3">
      <c r="A2529" s="27">
        <f t="shared" si="8"/>
        <v>965</v>
      </c>
      <c r="B2529" s="31">
        <v>44790</v>
      </c>
      <c r="C2529" s="31">
        <v>44774</v>
      </c>
      <c r="D2529" s="19" t="s">
        <v>326</v>
      </c>
      <c r="E2529" s="66" t="str">
        <f>IF(ISBLANK(LeaveTracker[[#This Row],[Employee Name]]),"-----",VLOOKUP(LeaveTracker[[#This Row],[Employee Name]],'List of Employees'!$B$4:$H$767,7))</f>
        <v>LEGAL</v>
      </c>
      <c r="F2529" s="66" t="str">
        <f>IF(ISBLANK(LeaveTracker[[#This Row],[Employee Name]]),"-----",VLOOKUP(LeaveTracker[[#This Row],[Employee Name]],'List of Employees'!$B$4:$H$767,6))</f>
        <v>PERMANENT</v>
      </c>
      <c r="G2529" s="24">
        <v>44771</v>
      </c>
      <c r="H2529" s="24">
        <v>44771</v>
      </c>
      <c r="I2529" s="19" t="s">
        <v>81</v>
      </c>
      <c r="K2529" s="50" t="str">
        <f ca="1">LeaveTracker[[#This Row],[Days]]&amp;" "&amp;LeaveTracker[[#This Row],[Type of Leave]]</f>
        <v>1 SL</v>
      </c>
      <c r="L2529" s="23">
        <f ca="1">NETWORKDAYS(LeaveTracker[[#This Row],[Start Date]],LeaveTracker[[#This Row],[End Date]],lstHolidays)</f>
        <v>1</v>
      </c>
      <c r="M2529" s="27"/>
    </row>
    <row r="2530" spans="1:13" ht="30" customHeight="1" x14ac:dyDescent="0.3">
      <c r="A2530" s="27">
        <f t="shared" si="8"/>
        <v>966</v>
      </c>
      <c r="B2530" s="31">
        <v>44790</v>
      </c>
      <c r="C2530" s="31">
        <v>44775</v>
      </c>
      <c r="D2530" s="19" t="s">
        <v>264</v>
      </c>
      <c r="E2530" s="66" t="str">
        <f>IF(ISBLANK(LeaveTracker[[#This Row],[Employee Name]]),"-----",VLOOKUP(LeaveTracker[[#This Row],[Employee Name]],'List of Employees'!$B$4:$H$767,7))</f>
        <v>MO</v>
      </c>
      <c r="F2530" s="66" t="str">
        <f>IF(ISBLANK(LeaveTracker[[#This Row],[Employee Name]]),"-----",VLOOKUP(LeaveTracker[[#This Row],[Employee Name]],'List of Employees'!$B$4:$H$767,6))</f>
        <v>PERMANENT</v>
      </c>
      <c r="G2530" s="24">
        <v>44774</v>
      </c>
      <c r="H2530" s="24">
        <v>44774</v>
      </c>
      <c r="I2530" s="19" t="s">
        <v>81</v>
      </c>
      <c r="K2530" s="50" t="str">
        <f ca="1">LeaveTracker[[#This Row],[Days]]&amp;" "&amp;LeaveTracker[[#This Row],[Type of Leave]]</f>
        <v>1 SL</v>
      </c>
      <c r="L2530" s="23">
        <f ca="1">NETWORKDAYS(LeaveTracker[[#This Row],[Start Date]],LeaveTracker[[#This Row],[End Date]],lstHolidays)</f>
        <v>1</v>
      </c>
      <c r="M2530" s="27"/>
    </row>
    <row r="2531" spans="1:13" ht="30" customHeight="1" x14ac:dyDescent="0.3">
      <c r="A2531" s="27">
        <f t="shared" si="8"/>
        <v>967</v>
      </c>
      <c r="B2531" s="31">
        <v>44790</v>
      </c>
      <c r="C2531" s="31">
        <v>44774</v>
      </c>
      <c r="D2531" s="19" t="s">
        <v>611</v>
      </c>
      <c r="E2531" s="66" t="str">
        <f>IF(ISBLANK(LeaveTracker[[#This Row],[Employee Name]]),"-----",VLOOKUP(LeaveTracker[[#This Row],[Employee Name]],'List of Employees'!$B$4:$H$767,7))</f>
        <v>CBO</v>
      </c>
      <c r="F2531" s="66" t="str">
        <f>IF(ISBLANK(LeaveTracker[[#This Row],[Employee Name]]),"-----",VLOOKUP(LeaveTracker[[#This Row],[Employee Name]],'List of Employees'!$B$4:$H$767,6))</f>
        <v>PERMANENT</v>
      </c>
      <c r="G2531" s="24">
        <v>44782</v>
      </c>
      <c r="H2531" s="24">
        <v>44782</v>
      </c>
      <c r="I2531" s="19" t="s">
        <v>297</v>
      </c>
      <c r="J2531" s="42" t="s">
        <v>158</v>
      </c>
      <c r="K2531" s="50" t="str">
        <f ca="1">LeaveTracker[[#This Row],[Days]]&amp;" "&amp;LeaveTracker[[#This Row],[Type of Leave]]</f>
        <v>1 OTHER</v>
      </c>
      <c r="L2531" s="23">
        <f ca="1">NETWORKDAYS(LeaveTracker[[#This Row],[Start Date]],LeaveTracker[[#This Row],[End Date]],lstHolidays)</f>
        <v>1</v>
      </c>
      <c r="M2531" s="27"/>
    </row>
    <row r="2532" spans="1:13" ht="30" customHeight="1" x14ac:dyDescent="0.3">
      <c r="A2532" s="27">
        <f t="shared" si="8"/>
        <v>968</v>
      </c>
      <c r="B2532" s="31">
        <v>44790</v>
      </c>
      <c r="C2532" s="31">
        <v>44774</v>
      </c>
      <c r="D2532" s="19" t="s">
        <v>2617</v>
      </c>
      <c r="E2532" s="66" t="str">
        <f>IF(ISBLANK(LeaveTracker[[#This Row],[Employee Name]]),"-----",VLOOKUP(LeaveTracker[[#This Row],[Employee Name]],'List of Employees'!$B$4:$H$767,7))</f>
        <v>CBO</v>
      </c>
      <c r="F2532" s="66" t="str">
        <f>IF(ISBLANK(LeaveTracker[[#This Row],[Employee Name]]),"-----",VLOOKUP(LeaveTracker[[#This Row],[Employee Name]],'List of Employees'!$B$4:$H$767,6))</f>
        <v>PERMANENT</v>
      </c>
      <c r="G2532" s="24">
        <v>44770</v>
      </c>
      <c r="H2532" s="24">
        <v>44771</v>
      </c>
      <c r="I2532" s="19" t="s">
        <v>81</v>
      </c>
      <c r="K2532" s="50" t="str">
        <f ca="1">LeaveTracker[[#This Row],[Days]]&amp;" "&amp;LeaveTracker[[#This Row],[Type of Leave]]</f>
        <v>2 SL</v>
      </c>
      <c r="L2532" s="23">
        <f ca="1">NETWORKDAYS(LeaveTracker[[#This Row],[Start Date]],LeaveTracker[[#This Row],[End Date]],lstHolidays)</f>
        <v>2</v>
      </c>
      <c r="M2532" s="27"/>
    </row>
    <row r="2533" spans="1:13" ht="30" customHeight="1" x14ac:dyDescent="0.3">
      <c r="A2533" s="27">
        <f t="shared" si="8"/>
        <v>969</v>
      </c>
      <c r="B2533" s="31">
        <v>44790</v>
      </c>
      <c r="C2533" s="31">
        <v>44775</v>
      </c>
      <c r="D2533" s="19" t="s">
        <v>1069</v>
      </c>
      <c r="E2533" s="66" t="str">
        <f>IF(ISBLANK(LeaveTracker[[#This Row],[Employee Name]]),"-----",VLOOKUP(LeaveTracker[[#This Row],[Employee Name]],'List of Employees'!$B$4:$H$767,7))</f>
        <v>CSWDO</v>
      </c>
      <c r="F2533" s="66" t="str">
        <f>IF(ISBLANK(LeaveTracker[[#This Row],[Employee Name]]),"-----",VLOOKUP(LeaveTracker[[#This Row],[Employee Name]],'List of Employees'!$B$4:$H$767,6))</f>
        <v>PERMANENT</v>
      </c>
      <c r="G2533" s="24">
        <v>44771</v>
      </c>
      <c r="H2533" s="24">
        <v>44771</v>
      </c>
      <c r="I2533" s="19" t="s">
        <v>81</v>
      </c>
      <c r="K2533" s="50" t="str">
        <f ca="1">LeaveTracker[[#This Row],[Days]]&amp;" "&amp;LeaveTracker[[#This Row],[Type of Leave]]</f>
        <v>1 SL</v>
      </c>
      <c r="L2533" s="23">
        <f ca="1">NETWORKDAYS(LeaveTracker[[#This Row],[Start Date]],LeaveTracker[[#This Row],[End Date]],lstHolidays)</f>
        <v>1</v>
      </c>
      <c r="M2533" s="27"/>
    </row>
    <row r="2534" spans="1:13" ht="30" customHeight="1" x14ac:dyDescent="0.3">
      <c r="A2534" s="27">
        <f t="shared" si="8"/>
        <v>970</v>
      </c>
      <c r="B2534" s="31">
        <v>44790</v>
      </c>
      <c r="C2534" s="31">
        <v>44770</v>
      </c>
      <c r="D2534" s="19" t="s">
        <v>1073</v>
      </c>
      <c r="E2534" s="66" t="str">
        <f>IF(ISBLANK(LeaveTracker[[#This Row],[Employee Name]]),"-----",VLOOKUP(LeaveTracker[[#This Row],[Employee Name]],'List of Employees'!$B$4:$H$767,7))</f>
        <v>CSWDO</v>
      </c>
      <c r="F2534" s="66" t="str">
        <f>IF(ISBLANK(LeaveTracker[[#This Row],[Employee Name]]),"-----",VLOOKUP(LeaveTracker[[#This Row],[Employee Name]],'List of Employees'!$B$4:$H$767,6))</f>
        <v>PERMANENT</v>
      </c>
      <c r="G2534" s="24">
        <v>44771</v>
      </c>
      <c r="H2534" s="24">
        <v>44771</v>
      </c>
      <c r="I2534" s="19" t="s">
        <v>297</v>
      </c>
      <c r="J2534" s="42" t="s">
        <v>158</v>
      </c>
      <c r="K2534" s="50" t="str">
        <f ca="1">LeaveTracker[[#This Row],[Days]]&amp;" "&amp;LeaveTracker[[#This Row],[Type of Leave]]</f>
        <v>1 OTHER</v>
      </c>
      <c r="L2534" s="23">
        <f ca="1">NETWORKDAYS(LeaveTracker[[#This Row],[Start Date]],LeaveTracker[[#This Row],[End Date]],lstHolidays)</f>
        <v>1</v>
      </c>
      <c r="M2534" s="27"/>
    </row>
    <row r="2535" spans="1:13" ht="30" customHeight="1" x14ac:dyDescent="0.3">
      <c r="A2535" s="27">
        <f t="shared" si="8"/>
        <v>971</v>
      </c>
      <c r="B2535" s="31">
        <v>44790</v>
      </c>
      <c r="C2535" s="31">
        <v>44770</v>
      </c>
      <c r="D2535" s="19" t="s">
        <v>1011</v>
      </c>
      <c r="E2535" s="66" t="str">
        <f>IF(ISBLANK(LeaveTracker[[#This Row],[Employee Name]]),"-----",VLOOKUP(LeaveTracker[[#This Row],[Employee Name]],'List of Employees'!$B$4:$H$767,7))</f>
        <v>CSWDO</v>
      </c>
      <c r="F2535" s="66" t="str">
        <f>IF(ISBLANK(LeaveTracker[[#This Row],[Employee Name]]),"-----",VLOOKUP(LeaveTracker[[#This Row],[Employee Name]],'List of Employees'!$B$4:$H$767,6))</f>
        <v>PERMANENT</v>
      </c>
      <c r="G2535" s="24">
        <v>44774</v>
      </c>
      <c r="H2535" s="24">
        <v>44774</v>
      </c>
      <c r="I2535" s="19" t="s">
        <v>297</v>
      </c>
      <c r="J2535" s="42" t="s">
        <v>158</v>
      </c>
      <c r="K2535" s="50" t="str">
        <f ca="1">LeaveTracker[[#This Row],[Days]]&amp;" "&amp;LeaveTracker[[#This Row],[Type of Leave]]</f>
        <v>1 OTHER</v>
      </c>
      <c r="L2535" s="23">
        <f ca="1">NETWORKDAYS(LeaveTracker[[#This Row],[Start Date]],LeaveTracker[[#This Row],[End Date]],lstHolidays)</f>
        <v>1</v>
      </c>
      <c r="M2535" s="27"/>
    </row>
    <row r="2536" spans="1:13" ht="30" customHeight="1" x14ac:dyDescent="0.3">
      <c r="A2536" s="27">
        <f t="shared" si="8"/>
        <v>972</v>
      </c>
      <c r="B2536" s="31">
        <v>44790</v>
      </c>
      <c r="C2536" s="31">
        <v>44770</v>
      </c>
      <c r="D2536" s="19" t="s">
        <v>1011</v>
      </c>
      <c r="E2536" s="66" t="str">
        <f>IF(ISBLANK(LeaveTracker[[#This Row],[Employee Name]]),"-----",VLOOKUP(LeaveTracker[[#This Row],[Employee Name]],'List of Employees'!$B$4:$H$767,7))</f>
        <v>CSWDO</v>
      </c>
      <c r="F2536" s="66" t="str">
        <f>IF(ISBLANK(LeaveTracker[[#This Row],[Employee Name]]),"-----",VLOOKUP(LeaveTracker[[#This Row],[Employee Name]],'List of Employees'!$B$4:$H$767,6))</f>
        <v>PERMANENT</v>
      </c>
      <c r="G2536" s="24">
        <v>44762</v>
      </c>
      <c r="H2536" s="24">
        <v>44763</v>
      </c>
      <c r="I2536" s="19" t="s">
        <v>81</v>
      </c>
      <c r="K2536" s="50" t="str">
        <f ca="1">LeaveTracker[[#This Row],[Days]]&amp;" "&amp;LeaveTracker[[#This Row],[Type of Leave]]</f>
        <v>2 SL</v>
      </c>
      <c r="L2536" s="23">
        <f ca="1">NETWORKDAYS(LeaveTracker[[#This Row],[Start Date]],LeaveTracker[[#This Row],[End Date]],lstHolidays)</f>
        <v>2</v>
      </c>
      <c r="M2536" s="27"/>
    </row>
    <row r="2537" spans="1:13" ht="30" customHeight="1" x14ac:dyDescent="0.3">
      <c r="A2537" s="27">
        <f t="shared" si="8"/>
        <v>973</v>
      </c>
      <c r="B2537" s="31">
        <v>44790</v>
      </c>
      <c r="C2537" s="31">
        <v>44785</v>
      </c>
      <c r="D2537" s="19" t="s">
        <v>230</v>
      </c>
      <c r="E2537" s="66" t="str">
        <f>IF(ISBLANK(LeaveTracker[[#This Row],[Employee Name]]),"-----",VLOOKUP(LeaveTracker[[#This Row],[Employee Name]],'List of Employees'!$B$4:$H$767,7))</f>
        <v>CSWDO</v>
      </c>
      <c r="F2537" s="66" t="str">
        <f>IF(ISBLANK(LeaveTracker[[#This Row],[Employee Name]]),"-----",VLOOKUP(LeaveTracker[[#This Row],[Employee Name]],'List of Employees'!$B$4:$H$767,6))</f>
        <v>PERMANENT</v>
      </c>
      <c r="G2537" s="24">
        <v>44784</v>
      </c>
      <c r="H2537" s="24">
        <v>44784</v>
      </c>
      <c r="I2537" s="19" t="s">
        <v>297</v>
      </c>
      <c r="J2537" s="42" t="s">
        <v>1000</v>
      </c>
      <c r="K2537" s="50" t="str">
        <f ca="1">LeaveTracker[[#This Row],[Days]]&amp;" "&amp;LeaveTracker[[#This Row],[Type of Leave]]</f>
        <v>1 OTHER</v>
      </c>
      <c r="L2537" s="23">
        <f ca="1">NETWORKDAYS(LeaveTracker[[#This Row],[Start Date]],LeaveTracker[[#This Row],[End Date]],lstHolidays)</f>
        <v>1</v>
      </c>
      <c r="M2537" s="27"/>
    </row>
    <row r="2538" spans="1:13" ht="30" customHeight="1" x14ac:dyDescent="0.3">
      <c r="A2538" s="27">
        <f t="shared" si="8"/>
        <v>974</v>
      </c>
      <c r="B2538" s="31">
        <v>44790</v>
      </c>
      <c r="C2538" s="31">
        <v>44781</v>
      </c>
      <c r="D2538" s="19" t="s">
        <v>230</v>
      </c>
      <c r="E2538" s="66" t="str">
        <f>IF(ISBLANK(LeaveTracker[[#This Row],[Employee Name]]),"-----",VLOOKUP(LeaveTracker[[#This Row],[Employee Name]],'List of Employees'!$B$4:$H$767,7))</f>
        <v>CSWDO</v>
      </c>
      <c r="F2538" s="66" t="str">
        <f>IF(ISBLANK(LeaveTracker[[#This Row],[Employee Name]]),"-----",VLOOKUP(LeaveTracker[[#This Row],[Employee Name]],'List of Employees'!$B$4:$H$767,6))</f>
        <v>PERMANENT</v>
      </c>
      <c r="G2538" s="24">
        <v>44777</v>
      </c>
      <c r="H2538" s="24">
        <v>44778</v>
      </c>
      <c r="I2538" s="19" t="s">
        <v>81</v>
      </c>
      <c r="K2538" s="50" t="str">
        <f ca="1">LeaveTracker[[#This Row],[Days]]&amp;" "&amp;LeaveTracker[[#This Row],[Type of Leave]]</f>
        <v>2 SL</v>
      </c>
      <c r="L2538" s="23">
        <f ca="1">NETWORKDAYS(LeaveTracker[[#This Row],[Start Date]],LeaveTracker[[#This Row],[End Date]],lstHolidays)</f>
        <v>2</v>
      </c>
      <c r="M2538" s="27"/>
    </row>
    <row r="2539" spans="1:13" ht="30" customHeight="1" x14ac:dyDescent="0.3">
      <c r="A2539" s="27">
        <f t="shared" si="8"/>
        <v>975</v>
      </c>
      <c r="B2539" s="31">
        <v>44790</v>
      </c>
      <c r="C2539" s="31">
        <v>44774</v>
      </c>
      <c r="D2539" s="19" t="s">
        <v>230</v>
      </c>
      <c r="E2539" s="66" t="str">
        <f>IF(ISBLANK(LeaveTracker[[#This Row],[Employee Name]]),"-----",VLOOKUP(LeaveTracker[[#This Row],[Employee Name]],'List of Employees'!$B$4:$H$767,7))</f>
        <v>CSWDO</v>
      </c>
      <c r="F2539" s="66" t="str">
        <f>IF(ISBLANK(LeaveTracker[[#This Row],[Employee Name]]),"-----",VLOOKUP(LeaveTracker[[#This Row],[Employee Name]],'List of Employees'!$B$4:$H$767,6))</f>
        <v>PERMANENT</v>
      </c>
      <c r="G2539" s="24">
        <v>44767</v>
      </c>
      <c r="H2539" s="24">
        <v>44771</v>
      </c>
      <c r="I2539" s="19" t="s">
        <v>81</v>
      </c>
      <c r="K2539" s="50" t="str">
        <f ca="1">LeaveTracker[[#This Row],[Days]]&amp;" "&amp;LeaveTracker[[#This Row],[Type of Leave]]</f>
        <v>5 SL</v>
      </c>
      <c r="L2539" s="23">
        <f ca="1">NETWORKDAYS(LeaveTracker[[#This Row],[Start Date]],LeaveTracker[[#This Row],[End Date]],lstHolidays)</f>
        <v>5</v>
      </c>
      <c r="M2539" s="27"/>
    </row>
    <row r="2540" spans="1:13" ht="30" customHeight="1" x14ac:dyDescent="0.3">
      <c r="A2540" s="27">
        <f t="shared" si="8"/>
        <v>976</v>
      </c>
      <c r="B2540" s="31">
        <v>44790</v>
      </c>
      <c r="C2540" s="31">
        <v>44785</v>
      </c>
      <c r="D2540" s="19" t="s">
        <v>768</v>
      </c>
      <c r="E2540" s="66" t="str">
        <f>IF(ISBLANK(LeaveTracker[[#This Row],[Employee Name]]),"-----",VLOOKUP(LeaveTracker[[#This Row],[Employee Name]],'List of Employees'!$B$4:$H$767,7))</f>
        <v>CSWDO</v>
      </c>
      <c r="F2540" s="66" t="str">
        <f>IF(ISBLANK(LeaveTracker[[#This Row],[Employee Name]]),"-----",VLOOKUP(LeaveTracker[[#This Row],[Employee Name]],'List of Employees'!$B$4:$H$767,6))</f>
        <v>PERMANENT</v>
      </c>
      <c r="G2540" s="24">
        <v>44774</v>
      </c>
      <c r="H2540" s="24">
        <v>44778</v>
      </c>
      <c r="I2540" s="19" t="s">
        <v>81</v>
      </c>
      <c r="K2540" s="50" t="str">
        <f ca="1">LeaveTracker[[#This Row],[Days]]&amp;" "&amp;LeaveTracker[[#This Row],[Type of Leave]]</f>
        <v>5 SL</v>
      </c>
      <c r="L2540" s="23">
        <f ca="1">NETWORKDAYS(LeaveTracker[[#This Row],[Start Date]],LeaveTracker[[#This Row],[End Date]],lstHolidays)</f>
        <v>5</v>
      </c>
      <c r="M2540" s="27"/>
    </row>
    <row r="2541" spans="1:13" ht="30" customHeight="1" x14ac:dyDescent="0.3">
      <c r="A2541" s="27">
        <f t="shared" si="8"/>
        <v>977</v>
      </c>
      <c r="B2541" s="31">
        <v>44790</v>
      </c>
      <c r="C2541" s="31">
        <v>44774</v>
      </c>
      <c r="D2541" s="19" t="s">
        <v>237</v>
      </c>
      <c r="E2541" s="66" t="str">
        <f>IF(ISBLANK(LeaveTracker[[#This Row],[Employee Name]]),"-----",VLOOKUP(LeaveTracker[[#This Row],[Employee Name]],'List of Employees'!$B$4:$H$767,7))</f>
        <v>CSWDO</v>
      </c>
      <c r="F2541" s="66" t="str">
        <f>IF(ISBLANK(LeaveTracker[[#This Row],[Employee Name]]),"-----",VLOOKUP(LeaveTracker[[#This Row],[Employee Name]],'List of Employees'!$B$4:$H$767,6))</f>
        <v>PERMANENT</v>
      </c>
      <c r="G2541" s="24">
        <v>44774</v>
      </c>
      <c r="H2541" s="24">
        <v>44778</v>
      </c>
      <c r="I2541" s="19" t="s">
        <v>81</v>
      </c>
      <c r="K2541" s="50" t="str">
        <f ca="1">LeaveTracker[[#This Row],[Days]]&amp;" "&amp;LeaveTracker[[#This Row],[Type of Leave]]</f>
        <v>5 SL</v>
      </c>
      <c r="L2541" s="23">
        <f ca="1">NETWORKDAYS(LeaveTracker[[#This Row],[Start Date]],LeaveTracker[[#This Row],[End Date]],lstHolidays)</f>
        <v>5</v>
      </c>
      <c r="M2541" s="27"/>
    </row>
    <row r="2542" spans="1:13" ht="30" customHeight="1" x14ac:dyDescent="0.3">
      <c r="A2542" s="27">
        <f t="shared" si="8"/>
        <v>978</v>
      </c>
      <c r="B2542" s="31">
        <v>44790</v>
      </c>
      <c r="C2542" s="31">
        <v>44782</v>
      </c>
      <c r="D2542" s="19" t="s">
        <v>404</v>
      </c>
      <c r="E2542" s="66" t="str">
        <f>IF(ISBLANK(LeaveTracker[[#This Row],[Employee Name]]),"-----",VLOOKUP(LeaveTracker[[#This Row],[Employee Name]],'List of Employees'!$B$4:$H$767,7))</f>
        <v>CTO</v>
      </c>
      <c r="F2542" s="66" t="str">
        <f>IF(ISBLANK(LeaveTracker[[#This Row],[Employee Name]]),"-----",VLOOKUP(LeaveTracker[[#This Row],[Employee Name]],'List of Employees'!$B$4:$H$767,6))</f>
        <v>PERMANENT</v>
      </c>
      <c r="G2542" s="24">
        <v>44783</v>
      </c>
      <c r="H2542" s="24">
        <v>44785</v>
      </c>
      <c r="I2542" s="19" t="s">
        <v>82</v>
      </c>
      <c r="K2542" s="50" t="str">
        <f ca="1">LeaveTracker[[#This Row],[Days]]&amp;" "&amp;LeaveTracker[[#This Row],[Type of Leave]]</f>
        <v>3 VL</v>
      </c>
      <c r="L2542" s="23">
        <f ca="1">NETWORKDAYS(LeaveTracker[[#This Row],[Start Date]],LeaveTracker[[#This Row],[End Date]],lstHolidays)</f>
        <v>3</v>
      </c>
      <c r="M2542" s="27"/>
    </row>
    <row r="2543" spans="1:13" ht="30" customHeight="1" x14ac:dyDescent="0.3">
      <c r="A2543" s="27">
        <f t="shared" si="8"/>
        <v>979</v>
      </c>
      <c r="B2543" s="31">
        <v>44790</v>
      </c>
      <c r="C2543" s="31">
        <v>44788</v>
      </c>
      <c r="D2543" s="19" t="s">
        <v>337</v>
      </c>
      <c r="E2543" s="66" t="str">
        <f>IF(ISBLANK(LeaveTracker[[#This Row],[Employee Name]]),"-----",VLOOKUP(LeaveTracker[[#This Row],[Employee Name]],'List of Employees'!$B$4:$H$767,7))</f>
        <v>COMELEC</v>
      </c>
      <c r="F2543" s="66" t="str">
        <f>IF(ISBLANK(LeaveTracker[[#This Row],[Employee Name]]),"-----",VLOOKUP(LeaveTracker[[#This Row],[Employee Name]],'List of Employees'!$B$4:$H$767,6))</f>
        <v>PERMANENT</v>
      </c>
      <c r="G2543" s="24">
        <v>44784</v>
      </c>
      <c r="H2543" s="24">
        <v>44785</v>
      </c>
      <c r="I2543" s="19" t="s">
        <v>81</v>
      </c>
      <c r="K2543" s="50" t="str">
        <f ca="1">LeaveTracker[[#This Row],[Days]]&amp;" "&amp;LeaveTracker[[#This Row],[Type of Leave]]</f>
        <v>2 SL</v>
      </c>
      <c r="L2543" s="23">
        <f ca="1">NETWORKDAYS(LeaveTracker[[#This Row],[Start Date]],LeaveTracker[[#This Row],[End Date]],lstHolidays)</f>
        <v>2</v>
      </c>
      <c r="M2543" s="27"/>
    </row>
    <row r="2544" spans="1:13" ht="30" customHeight="1" x14ac:dyDescent="0.3">
      <c r="A2544" s="27">
        <f t="shared" si="8"/>
        <v>980</v>
      </c>
      <c r="B2544" s="31">
        <v>44790</v>
      </c>
      <c r="C2544" s="31">
        <v>44777</v>
      </c>
      <c r="D2544" s="19" t="s">
        <v>393</v>
      </c>
      <c r="E2544" s="66" t="str">
        <f>IF(ISBLANK(LeaveTracker[[#This Row],[Employee Name]]),"-----",VLOOKUP(LeaveTracker[[#This Row],[Employee Name]],'List of Employees'!$B$4:$H$767,7))</f>
        <v>CTO</v>
      </c>
      <c r="F2544" s="66" t="str">
        <f>IF(ISBLANK(LeaveTracker[[#This Row],[Employee Name]]),"-----",VLOOKUP(LeaveTracker[[#This Row],[Employee Name]],'List of Employees'!$B$4:$H$767,6))</f>
        <v>PERMANENT</v>
      </c>
      <c r="G2544" s="24">
        <v>44776</v>
      </c>
      <c r="H2544" s="24">
        <v>44776</v>
      </c>
      <c r="I2544" s="19" t="s">
        <v>297</v>
      </c>
      <c r="J2544" s="42" t="s">
        <v>1000</v>
      </c>
      <c r="K2544" s="50" t="str">
        <f ca="1">LeaveTracker[[#This Row],[Days]]&amp;" "&amp;LeaveTracker[[#This Row],[Type of Leave]]</f>
        <v>1 OTHER</v>
      </c>
      <c r="L2544" s="23">
        <f ca="1">NETWORKDAYS(LeaveTracker[[#This Row],[Start Date]],LeaveTracker[[#This Row],[End Date]],lstHolidays)</f>
        <v>1</v>
      </c>
      <c r="M2544" s="27"/>
    </row>
    <row r="2545" spans="1:13" ht="30" customHeight="1" x14ac:dyDescent="0.3">
      <c r="A2545" s="27">
        <f t="shared" si="8"/>
        <v>981</v>
      </c>
      <c r="B2545" s="31">
        <v>44790</v>
      </c>
      <c r="C2545" s="31">
        <v>44788</v>
      </c>
      <c r="D2545" s="19" t="s">
        <v>397</v>
      </c>
      <c r="E2545" s="66" t="str">
        <f>IF(ISBLANK(LeaveTracker[[#This Row],[Employee Name]]),"-----",VLOOKUP(LeaveTracker[[#This Row],[Employee Name]],'List of Employees'!$B$4:$H$767,7))</f>
        <v>CTO</v>
      </c>
      <c r="F2545" s="66" t="str">
        <f>IF(ISBLANK(LeaveTracker[[#This Row],[Employee Name]]),"-----",VLOOKUP(LeaveTracker[[#This Row],[Employee Name]],'List of Employees'!$B$4:$H$767,6))</f>
        <v>PERMANENT</v>
      </c>
      <c r="G2545" s="24">
        <v>44785</v>
      </c>
      <c r="H2545" s="24">
        <v>44785</v>
      </c>
      <c r="I2545" s="19" t="s">
        <v>81</v>
      </c>
      <c r="K2545" s="50" t="str">
        <f ca="1">LeaveTracker[[#This Row],[Days]]&amp;" "&amp;LeaveTracker[[#This Row],[Type of Leave]]</f>
        <v>1 SL</v>
      </c>
      <c r="L2545" s="23">
        <f ca="1">NETWORKDAYS(LeaveTracker[[#This Row],[Start Date]],LeaveTracker[[#This Row],[End Date]],lstHolidays)</f>
        <v>1</v>
      </c>
      <c r="M2545" s="27"/>
    </row>
    <row r="2546" spans="1:13" ht="30" customHeight="1" x14ac:dyDescent="0.3">
      <c r="A2546" s="27">
        <f t="shared" si="8"/>
        <v>982</v>
      </c>
      <c r="B2546" s="31">
        <v>44790</v>
      </c>
      <c r="C2546" s="31">
        <v>44771</v>
      </c>
      <c r="D2546" s="19" t="s">
        <v>397</v>
      </c>
      <c r="E2546" s="66" t="str">
        <f>IF(ISBLANK(LeaveTracker[[#This Row],[Employee Name]]),"-----",VLOOKUP(LeaveTracker[[#This Row],[Employee Name]],'List of Employees'!$B$4:$H$767,7))</f>
        <v>CTO</v>
      </c>
      <c r="F2546" s="66" t="str">
        <f>IF(ISBLANK(LeaveTracker[[#This Row],[Employee Name]]),"-----",VLOOKUP(LeaveTracker[[#This Row],[Employee Name]],'List of Employees'!$B$4:$H$767,6))</f>
        <v>PERMANENT</v>
      </c>
      <c r="G2546" s="24">
        <v>44771</v>
      </c>
      <c r="H2546" s="24">
        <v>44771</v>
      </c>
      <c r="I2546" s="19" t="s">
        <v>81</v>
      </c>
      <c r="K2546" s="50" t="str">
        <f ca="1">LeaveTracker[[#This Row],[Days]]&amp;" "&amp;LeaveTracker[[#This Row],[Type of Leave]]</f>
        <v>1 SL</v>
      </c>
      <c r="L2546" s="23">
        <f ca="1">NETWORKDAYS(LeaveTracker[[#This Row],[Start Date]],LeaveTracker[[#This Row],[End Date]],lstHolidays)</f>
        <v>1</v>
      </c>
      <c r="M2546" s="27"/>
    </row>
    <row r="2547" spans="1:13" ht="30" customHeight="1" x14ac:dyDescent="0.3">
      <c r="A2547" s="27">
        <f t="shared" si="8"/>
        <v>983</v>
      </c>
      <c r="B2547" s="31">
        <v>44790</v>
      </c>
      <c r="C2547" s="31">
        <v>44747</v>
      </c>
      <c r="D2547" s="19" t="s">
        <v>397</v>
      </c>
      <c r="E2547" s="66" t="str">
        <f>IF(ISBLANK(LeaveTracker[[#This Row],[Employee Name]]),"-----",VLOOKUP(LeaveTracker[[#This Row],[Employee Name]],'List of Employees'!$B$4:$H$767,7))</f>
        <v>CTO</v>
      </c>
      <c r="F2547" s="66" t="str">
        <f>IF(ISBLANK(LeaveTracker[[#This Row],[Employee Name]]),"-----",VLOOKUP(LeaveTracker[[#This Row],[Employee Name]],'List of Employees'!$B$4:$H$767,6))</f>
        <v>PERMANENT</v>
      </c>
      <c r="G2547" s="24">
        <v>44764</v>
      </c>
      <c r="H2547" s="24">
        <v>44764</v>
      </c>
      <c r="I2547" s="19" t="s">
        <v>82</v>
      </c>
      <c r="K2547" s="50" t="str">
        <f ca="1">LeaveTracker[[#This Row],[Days]]&amp;" "&amp;LeaveTracker[[#This Row],[Type of Leave]]</f>
        <v>1 VL</v>
      </c>
      <c r="L2547" s="23">
        <f ca="1">NETWORKDAYS(LeaveTracker[[#This Row],[Start Date]],LeaveTracker[[#This Row],[End Date]],lstHolidays)</f>
        <v>1</v>
      </c>
      <c r="M2547" s="27"/>
    </row>
    <row r="2548" spans="1:13" ht="30" customHeight="1" x14ac:dyDescent="0.3">
      <c r="A2548" s="27">
        <f t="shared" si="8"/>
        <v>984</v>
      </c>
      <c r="B2548" s="31">
        <v>44790</v>
      </c>
      <c r="C2548" s="31">
        <v>44767</v>
      </c>
      <c r="D2548" s="19" t="s">
        <v>1075</v>
      </c>
      <c r="E2548" s="66" t="str">
        <f>IF(ISBLANK(LeaveTracker[[#This Row],[Employee Name]]),"-----",VLOOKUP(LeaveTracker[[#This Row],[Employee Name]],'List of Employees'!$B$4:$H$767,7))</f>
        <v>CTO</v>
      </c>
      <c r="F2548" s="66" t="str">
        <f>IF(ISBLANK(LeaveTracker[[#This Row],[Employee Name]]),"-----",VLOOKUP(LeaveTracker[[#This Row],[Employee Name]],'List of Employees'!$B$4:$H$767,6))</f>
        <v>PERMANENT</v>
      </c>
      <c r="G2548" s="24">
        <v>44763</v>
      </c>
      <c r="H2548" s="24">
        <v>44764</v>
      </c>
      <c r="I2548" s="19" t="s">
        <v>297</v>
      </c>
      <c r="J2548" s="42" t="s">
        <v>641</v>
      </c>
      <c r="K2548" s="50" t="str">
        <f ca="1">LeaveTracker[[#This Row],[Days]]&amp;" "&amp;LeaveTracker[[#This Row],[Type of Leave]]</f>
        <v>2 OTHER</v>
      </c>
      <c r="L2548" s="23">
        <f ca="1">NETWORKDAYS(LeaveTracker[[#This Row],[Start Date]],LeaveTracker[[#This Row],[End Date]],lstHolidays)</f>
        <v>2</v>
      </c>
      <c r="M2548" s="27"/>
    </row>
    <row r="2549" spans="1:13" ht="30" customHeight="1" x14ac:dyDescent="0.3">
      <c r="A2549" s="27">
        <f t="shared" si="8"/>
        <v>985</v>
      </c>
      <c r="B2549" s="31">
        <v>44790</v>
      </c>
      <c r="C2549" s="31">
        <v>44783</v>
      </c>
      <c r="D2549" s="19" t="s">
        <v>410</v>
      </c>
      <c r="E2549" s="66" t="str">
        <f>IF(ISBLANK(LeaveTracker[[#This Row],[Employee Name]]),"-----",VLOOKUP(LeaveTracker[[#This Row],[Employee Name]],'List of Employees'!$B$4:$H$767,7))</f>
        <v>CTO</v>
      </c>
      <c r="F2549" s="66" t="str">
        <f>IF(ISBLANK(LeaveTracker[[#This Row],[Employee Name]]),"-----",VLOOKUP(LeaveTracker[[#This Row],[Employee Name]],'List of Employees'!$B$4:$H$767,6))</f>
        <v>PERMANENT</v>
      </c>
      <c r="G2549" s="24">
        <v>44777</v>
      </c>
      <c r="H2549" s="24">
        <v>44777</v>
      </c>
      <c r="I2549" s="19" t="s">
        <v>81</v>
      </c>
      <c r="K2549" s="50" t="str">
        <f ca="1">LeaveTracker[[#This Row],[Days]]&amp;" "&amp;LeaveTracker[[#This Row],[Type of Leave]]</f>
        <v>1 SL</v>
      </c>
      <c r="L2549" s="23">
        <f ca="1">NETWORKDAYS(LeaveTracker[[#This Row],[Start Date]],LeaveTracker[[#This Row],[End Date]],lstHolidays)</f>
        <v>1</v>
      </c>
      <c r="M2549" s="27"/>
    </row>
    <row r="2550" spans="1:13" ht="30" customHeight="1" x14ac:dyDescent="0.3">
      <c r="A2550" s="27">
        <v>985</v>
      </c>
      <c r="B2550" s="31">
        <v>44790</v>
      </c>
      <c r="C2550" s="31">
        <v>44783</v>
      </c>
      <c r="D2550" s="19" t="s">
        <v>410</v>
      </c>
      <c r="E2550" s="66" t="str">
        <f>IF(ISBLANK(LeaveTracker[[#This Row],[Employee Name]]),"-----",VLOOKUP(LeaveTracker[[#This Row],[Employee Name]],'List of Employees'!$B$4:$H$767,7))</f>
        <v>CTO</v>
      </c>
      <c r="F2550" s="66" t="str">
        <f>IF(ISBLANK(LeaveTracker[[#This Row],[Employee Name]]),"-----",VLOOKUP(LeaveTracker[[#This Row],[Employee Name]],'List of Employees'!$B$4:$H$767,6))</f>
        <v>PERMANENT</v>
      </c>
      <c r="G2550" s="24">
        <v>44782</v>
      </c>
      <c r="H2550" s="24">
        <v>44782</v>
      </c>
      <c r="I2550" s="19" t="s">
        <v>81</v>
      </c>
      <c r="K2550" s="50" t="str">
        <f ca="1">LeaveTracker[[#This Row],[Days]]&amp;" "&amp;LeaveTracker[[#This Row],[Type of Leave]]</f>
        <v>1 SL</v>
      </c>
      <c r="L2550" s="23">
        <f ca="1">NETWORKDAYS(LeaveTracker[[#This Row],[Start Date]],LeaveTracker[[#This Row],[End Date]],lstHolidays)</f>
        <v>1</v>
      </c>
      <c r="M2550" s="27"/>
    </row>
    <row r="2551" spans="1:13" ht="30" customHeight="1" x14ac:dyDescent="0.3">
      <c r="A2551" s="27">
        <f t="shared" ref="A2551:A2561" si="9">A2550+1</f>
        <v>986</v>
      </c>
      <c r="B2551" s="31">
        <v>44790</v>
      </c>
      <c r="C2551" s="31">
        <v>44764</v>
      </c>
      <c r="D2551" s="19" t="s">
        <v>417</v>
      </c>
      <c r="E2551" s="66" t="str">
        <f>IF(ISBLANK(LeaveTracker[[#This Row],[Employee Name]]),"-----",VLOOKUP(LeaveTracker[[#This Row],[Employee Name]],'List of Employees'!$B$4:$H$767,7))</f>
        <v>CTO</v>
      </c>
      <c r="F2551" s="66" t="str">
        <f>IF(ISBLANK(LeaveTracker[[#This Row],[Employee Name]]),"-----",VLOOKUP(LeaveTracker[[#This Row],[Employee Name]],'List of Employees'!$B$4:$H$767,6))</f>
        <v>PERMANENT</v>
      </c>
      <c r="G2551" s="24">
        <v>44763</v>
      </c>
      <c r="H2551" s="24">
        <v>44763</v>
      </c>
      <c r="I2551" s="19" t="s">
        <v>81</v>
      </c>
      <c r="K2551" s="50" t="str">
        <f ca="1">LeaveTracker[[#This Row],[Days]]&amp;" "&amp;LeaveTracker[[#This Row],[Type of Leave]]</f>
        <v>1 SL</v>
      </c>
      <c r="L2551" s="23">
        <f ca="1">NETWORKDAYS(LeaveTracker[[#This Row],[Start Date]],LeaveTracker[[#This Row],[End Date]],lstHolidays)</f>
        <v>1</v>
      </c>
      <c r="M2551" s="27"/>
    </row>
    <row r="2552" spans="1:13" ht="30" customHeight="1" x14ac:dyDescent="0.3">
      <c r="A2552" s="27">
        <f t="shared" si="9"/>
        <v>987</v>
      </c>
      <c r="B2552" s="31">
        <v>44790</v>
      </c>
      <c r="C2552" s="31">
        <v>44769</v>
      </c>
      <c r="D2552" s="19" t="s">
        <v>1077</v>
      </c>
      <c r="E2552" s="66" t="str">
        <f>IF(ISBLANK(LeaveTracker[[#This Row],[Employee Name]]),"-----",VLOOKUP(LeaveTracker[[#This Row],[Employee Name]],'List of Employees'!$B$4:$H$767,7))</f>
        <v>CTO</v>
      </c>
      <c r="F2552" s="66" t="str">
        <f>IF(ISBLANK(LeaveTracker[[#This Row],[Employee Name]]),"-----",VLOOKUP(LeaveTracker[[#This Row],[Employee Name]],'List of Employees'!$B$4:$H$767,6))</f>
        <v>PERMANENT</v>
      </c>
      <c r="G2552" s="24">
        <v>44769</v>
      </c>
      <c r="H2552" s="24">
        <v>44769</v>
      </c>
      <c r="I2552" s="19" t="s">
        <v>81</v>
      </c>
      <c r="K2552" s="50" t="str">
        <f ca="1">LeaveTracker[[#This Row],[Days]]&amp;" "&amp;LeaveTracker[[#This Row],[Type of Leave]]</f>
        <v>1 SL</v>
      </c>
      <c r="L2552" s="23">
        <f ca="1">NETWORKDAYS(LeaveTracker[[#This Row],[Start Date]],LeaveTracker[[#This Row],[End Date]],lstHolidays)</f>
        <v>1</v>
      </c>
      <c r="M2552" s="27"/>
    </row>
    <row r="2553" spans="1:13" ht="30" customHeight="1" x14ac:dyDescent="0.3">
      <c r="A2553" s="27">
        <f t="shared" si="9"/>
        <v>988</v>
      </c>
      <c r="B2553" s="31">
        <v>44790</v>
      </c>
      <c r="C2553" s="31">
        <v>44769</v>
      </c>
      <c r="D2553" s="19" t="s">
        <v>406</v>
      </c>
      <c r="E2553" s="66" t="str">
        <f>IF(ISBLANK(LeaveTracker[[#This Row],[Employee Name]]),"-----",VLOOKUP(LeaveTracker[[#This Row],[Employee Name]],'List of Employees'!$B$4:$H$767,7))</f>
        <v>CTO</v>
      </c>
      <c r="F2553" s="66" t="str">
        <f>IF(ISBLANK(LeaveTracker[[#This Row],[Employee Name]]),"-----",VLOOKUP(LeaveTracker[[#This Row],[Employee Name]],'List of Employees'!$B$4:$H$767,6))</f>
        <v>PERMANENT</v>
      </c>
      <c r="G2553" s="24">
        <v>44769</v>
      </c>
      <c r="H2553" s="24">
        <v>44769</v>
      </c>
      <c r="I2553" s="19" t="s">
        <v>297</v>
      </c>
      <c r="J2553" s="42" t="s">
        <v>1001</v>
      </c>
      <c r="K2553" s="50" t="str">
        <f ca="1">LeaveTracker[[#This Row],[Days]]&amp;" "&amp;LeaveTracker[[#This Row],[Type of Leave]]</f>
        <v>1 OTHER</v>
      </c>
      <c r="L2553" s="23">
        <f ca="1">NETWORKDAYS(LeaveTracker[[#This Row],[Start Date]],LeaveTracker[[#This Row],[End Date]],lstHolidays)</f>
        <v>1</v>
      </c>
      <c r="M2553" s="27"/>
    </row>
    <row r="2554" spans="1:13" ht="30" customHeight="1" x14ac:dyDescent="0.3">
      <c r="A2554" s="27">
        <f t="shared" si="9"/>
        <v>989</v>
      </c>
      <c r="B2554" s="31">
        <v>44790</v>
      </c>
      <c r="C2554" s="31">
        <v>44768</v>
      </c>
      <c r="D2554" s="19" t="s">
        <v>404</v>
      </c>
      <c r="E2554" s="66" t="str">
        <f>IF(ISBLANK(LeaveTracker[[#This Row],[Employee Name]]),"-----",VLOOKUP(LeaveTracker[[#This Row],[Employee Name]],'List of Employees'!$B$4:$H$767,7))</f>
        <v>CTO</v>
      </c>
      <c r="F2554" s="66" t="str">
        <f>IF(ISBLANK(LeaveTracker[[#This Row],[Employee Name]]),"-----",VLOOKUP(LeaveTracker[[#This Row],[Employee Name]],'List of Employees'!$B$4:$H$767,6))</f>
        <v>PERMANENT</v>
      </c>
      <c r="G2554" s="24">
        <v>44762</v>
      </c>
      <c r="H2554" s="24">
        <v>44762</v>
      </c>
      <c r="I2554" s="19" t="s">
        <v>81</v>
      </c>
      <c r="K2554" s="50" t="str">
        <f ca="1">LeaveTracker[[#This Row],[Days]]&amp;" "&amp;LeaveTracker[[#This Row],[Type of Leave]]</f>
        <v>1 SL</v>
      </c>
      <c r="L2554" s="23">
        <f ca="1">NETWORKDAYS(LeaveTracker[[#This Row],[Start Date]],LeaveTracker[[#This Row],[End Date]],lstHolidays)</f>
        <v>1</v>
      </c>
      <c r="M2554" s="27"/>
    </row>
    <row r="2555" spans="1:13" ht="30" customHeight="1" x14ac:dyDescent="0.3">
      <c r="A2555" s="27">
        <f t="shared" si="9"/>
        <v>990</v>
      </c>
      <c r="B2555" s="31">
        <v>44790</v>
      </c>
      <c r="C2555" s="31">
        <v>44757</v>
      </c>
      <c r="D2555" s="19" t="s">
        <v>621</v>
      </c>
      <c r="E2555" s="66" t="str">
        <f>IF(ISBLANK(LeaveTracker[[#This Row],[Employee Name]]),"-----",VLOOKUP(LeaveTracker[[#This Row],[Employee Name]],'List of Employees'!$B$4:$H$767,7))</f>
        <v>CTO</v>
      </c>
      <c r="F2555" s="66" t="str">
        <f>IF(ISBLANK(LeaveTracker[[#This Row],[Employee Name]]),"-----",VLOOKUP(LeaveTracker[[#This Row],[Employee Name]],'List of Employees'!$B$4:$H$767,6))</f>
        <v>PERMANENT</v>
      </c>
      <c r="G2555" s="24">
        <v>44764</v>
      </c>
      <c r="H2555" s="24">
        <v>44764</v>
      </c>
      <c r="I2555" s="19" t="s">
        <v>82</v>
      </c>
      <c r="K2555" s="50" t="str">
        <f ca="1">LeaveTracker[[#This Row],[Days]]&amp;" "&amp;LeaveTracker[[#This Row],[Type of Leave]]</f>
        <v>1 VL</v>
      </c>
      <c r="L2555" s="23">
        <f ca="1">NETWORKDAYS(LeaveTracker[[#This Row],[Start Date]],LeaveTracker[[#This Row],[End Date]],lstHolidays)</f>
        <v>1</v>
      </c>
      <c r="M2555" s="27"/>
    </row>
    <row r="2556" spans="1:13" ht="30" customHeight="1" x14ac:dyDescent="0.3">
      <c r="A2556" s="27">
        <f t="shared" si="9"/>
        <v>991</v>
      </c>
      <c r="B2556" s="31">
        <v>44790</v>
      </c>
      <c r="C2556" s="31">
        <v>44777</v>
      </c>
      <c r="D2556" s="19" t="s">
        <v>1018</v>
      </c>
      <c r="E2556" s="66" t="str">
        <f>IF(ISBLANK(LeaveTracker[[#This Row],[Employee Name]]),"-----",VLOOKUP(LeaveTracker[[#This Row],[Employee Name]],'List of Employees'!$B$4:$H$767,7))</f>
        <v>CTO</v>
      </c>
      <c r="F2556" s="66" t="str">
        <f>IF(ISBLANK(LeaveTracker[[#This Row],[Employee Name]]),"-----",VLOOKUP(LeaveTracker[[#This Row],[Employee Name]],'List of Employees'!$B$4:$H$767,6))</f>
        <v>PERMANENT</v>
      </c>
      <c r="G2556" s="24">
        <v>44777</v>
      </c>
      <c r="H2556" s="24">
        <v>44777</v>
      </c>
      <c r="I2556" s="19" t="s">
        <v>297</v>
      </c>
      <c r="J2556" s="42" t="s">
        <v>158</v>
      </c>
      <c r="K2556" s="50" t="str">
        <f ca="1">LeaveTracker[[#This Row],[Days]]&amp;" "&amp;LeaveTracker[[#This Row],[Type of Leave]]</f>
        <v>1 OTHER</v>
      </c>
      <c r="L2556" s="23">
        <f ca="1">NETWORKDAYS(LeaveTracker[[#This Row],[Start Date]],LeaveTracker[[#This Row],[End Date]],lstHolidays)</f>
        <v>1</v>
      </c>
      <c r="M2556" s="27"/>
    </row>
    <row r="2557" spans="1:13" ht="30" customHeight="1" x14ac:dyDescent="0.3">
      <c r="A2557" s="27">
        <f t="shared" si="9"/>
        <v>992</v>
      </c>
      <c r="B2557" s="31">
        <v>44790</v>
      </c>
      <c r="C2557" s="31">
        <v>44775</v>
      </c>
      <c r="D2557" s="19" t="s">
        <v>831</v>
      </c>
      <c r="E2557" s="66" t="str">
        <f>IF(ISBLANK(LeaveTracker[[#This Row],[Employee Name]]),"-----",VLOOKUP(LeaveTracker[[#This Row],[Employee Name]],'List of Employees'!$B$4:$H$767,7))</f>
        <v>CTO</v>
      </c>
      <c r="F2557" s="66" t="str">
        <f>IF(ISBLANK(LeaveTracker[[#This Row],[Employee Name]]),"-----",VLOOKUP(LeaveTracker[[#This Row],[Employee Name]],'List of Employees'!$B$4:$H$767,6))</f>
        <v>PERMANENT</v>
      </c>
      <c r="G2557" s="24">
        <v>44774</v>
      </c>
      <c r="H2557" s="24">
        <v>44774</v>
      </c>
      <c r="I2557" s="19" t="s">
        <v>81</v>
      </c>
      <c r="K2557" s="50" t="str">
        <f ca="1">LeaveTracker[[#This Row],[Days]]&amp;" "&amp;LeaveTracker[[#This Row],[Type of Leave]]</f>
        <v>1 SL</v>
      </c>
      <c r="L2557" s="23">
        <f ca="1">NETWORKDAYS(LeaveTracker[[#This Row],[Start Date]],LeaveTracker[[#This Row],[End Date]],lstHolidays)</f>
        <v>1</v>
      </c>
      <c r="M2557" s="27"/>
    </row>
    <row r="2558" spans="1:13" ht="30" customHeight="1" x14ac:dyDescent="0.3">
      <c r="A2558" s="27">
        <f t="shared" si="9"/>
        <v>993</v>
      </c>
      <c r="B2558" s="31">
        <v>44790</v>
      </c>
      <c r="C2558" s="31">
        <v>44775</v>
      </c>
      <c r="D2558" s="19" t="s">
        <v>831</v>
      </c>
      <c r="E2558" s="66" t="str">
        <f>IF(ISBLANK(LeaveTracker[[#This Row],[Employee Name]]),"-----",VLOOKUP(LeaveTracker[[#This Row],[Employee Name]],'List of Employees'!$B$4:$H$767,7))</f>
        <v>CTO</v>
      </c>
      <c r="F2558" s="66" t="str">
        <f>IF(ISBLANK(LeaveTracker[[#This Row],[Employee Name]]),"-----",VLOOKUP(LeaveTracker[[#This Row],[Employee Name]],'List of Employees'!$B$4:$H$767,6))</f>
        <v>PERMANENT</v>
      </c>
      <c r="G2558" s="24">
        <v>44771</v>
      </c>
      <c r="H2558" s="24">
        <v>44771</v>
      </c>
      <c r="I2558" s="19" t="s">
        <v>297</v>
      </c>
      <c r="J2558" s="42" t="s">
        <v>1000</v>
      </c>
      <c r="K2558" s="50" t="str">
        <f ca="1">LeaveTracker[[#This Row],[Days]]&amp;" "&amp;LeaveTracker[[#This Row],[Type of Leave]]</f>
        <v>1 OTHER</v>
      </c>
      <c r="L2558" s="23">
        <f ca="1">NETWORKDAYS(LeaveTracker[[#This Row],[Start Date]],LeaveTracker[[#This Row],[End Date]],lstHolidays)</f>
        <v>1</v>
      </c>
      <c r="M2558" s="27"/>
    </row>
    <row r="2559" spans="1:13" ht="30" customHeight="1" x14ac:dyDescent="0.3">
      <c r="A2559" s="27">
        <f t="shared" si="9"/>
        <v>994</v>
      </c>
      <c r="B2559" s="31">
        <v>44790</v>
      </c>
      <c r="C2559" s="31">
        <v>44741</v>
      </c>
      <c r="D2559" s="19" t="s">
        <v>933</v>
      </c>
      <c r="E2559" s="66" t="str">
        <f>IF(ISBLANK(LeaveTracker[[#This Row],[Employee Name]]),"-----",VLOOKUP(LeaveTracker[[#This Row],[Employee Name]],'List of Employees'!$B$4:$H$767,7))</f>
        <v>VMO</v>
      </c>
      <c r="F2559" s="66" t="str">
        <f>IF(ISBLANK(LeaveTracker[[#This Row],[Employee Name]]),"-----",VLOOKUP(LeaveTracker[[#This Row],[Employee Name]],'List of Employees'!$B$4:$H$767,6))</f>
        <v>CO-TERM</v>
      </c>
      <c r="G2559" s="24">
        <v>44739</v>
      </c>
      <c r="H2559" s="24">
        <v>44739</v>
      </c>
      <c r="I2559" s="19" t="s">
        <v>81</v>
      </c>
      <c r="K2559" s="50" t="str">
        <f ca="1">LeaveTracker[[#This Row],[Days]]&amp;" "&amp;LeaveTracker[[#This Row],[Type of Leave]]</f>
        <v>1 SL</v>
      </c>
      <c r="L2559" s="23">
        <f ca="1">NETWORKDAYS(LeaveTracker[[#This Row],[Start Date]],LeaveTracker[[#This Row],[End Date]],lstHolidays)</f>
        <v>1</v>
      </c>
      <c r="M2559" s="27"/>
    </row>
    <row r="2560" spans="1:13" ht="30" customHeight="1" x14ac:dyDescent="0.3">
      <c r="A2560" s="27">
        <f t="shared" si="9"/>
        <v>995</v>
      </c>
      <c r="B2560" s="31">
        <v>44790</v>
      </c>
      <c r="C2560" s="31">
        <v>44781</v>
      </c>
      <c r="D2560" s="19" t="s">
        <v>756</v>
      </c>
      <c r="E2560" s="66" t="str">
        <f>IF(ISBLANK(LeaveTracker[[#This Row],[Employee Name]]),"-----",VLOOKUP(LeaveTracker[[#This Row],[Employee Name]],'List of Employees'!$B$4:$H$767,7))</f>
        <v>CTO</v>
      </c>
      <c r="F2560" s="66" t="str">
        <f>IF(ISBLANK(LeaveTracker[[#This Row],[Employee Name]]),"-----",VLOOKUP(LeaveTracker[[#This Row],[Employee Name]],'List of Employees'!$B$4:$H$767,6))</f>
        <v>PERMANENT</v>
      </c>
      <c r="G2560" s="24">
        <v>44778</v>
      </c>
      <c r="H2560" s="24">
        <v>44778</v>
      </c>
      <c r="I2560" s="19" t="s">
        <v>297</v>
      </c>
      <c r="J2560" s="42" t="s">
        <v>1000</v>
      </c>
      <c r="K2560" s="50" t="str">
        <f ca="1">LeaveTracker[[#This Row],[Days]]&amp;" "&amp;LeaveTracker[[#This Row],[Type of Leave]]</f>
        <v>1 OTHER</v>
      </c>
      <c r="L2560" s="23">
        <f ca="1">NETWORKDAYS(LeaveTracker[[#This Row],[Start Date]],LeaveTracker[[#This Row],[End Date]],lstHolidays)</f>
        <v>1</v>
      </c>
      <c r="M2560" s="27"/>
    </row>
    <row r="2561" spans="1:13" ht="30" customHeight="1" x14ac:dyDescent="0.3">
      <c r="A2561" s="27">
        <f t="shared" si="9"/>
        <v>996</v>
      </c>
      <c r="B2561" s="31">
        <v>44790</v>
      </c>
      <c r="C2561" s="31">
        <v>44785</v>
      </c>
      <c r="D2561" s="19" t="s">
        <v>104</v>
      </c>
      <c r="E2561" s="66" t="str">
        <f>IF(ISBLANK(LeaveTracker[[#This Row],[Employee Name]]),"-----",VLOOKUP(LeaveTracker[[#This Row],[Employee Name]],'List of Employees'!$B$4:$H$767,7))</f>
        <v>CSWDO</v>
      </c>
      <c r="F2561" s="66" t="str">
        <f>IF(ISBLANK(LeaveTracker[[#This Row],[Employee Name]]),"-----",VLOOKUP(LeaveTracker[[#This Row],[Employee Name]],'List of Employees'!$B$4:$H$767,6))</f>
        <v>PERMANENT</v>
      </c>
      <c r="G2561" s="24">
        <v>44778</v>
      </c>
      <c r="H2561" s="24">
        <v>44778</v>
      </c>
      <c r="I2561" s="19" t="s">
        <v>81</v>
      </c>
      <c r="K2561" s="50" t="str">
        <f ca="1">LeaveTracker[[#This Row],[Days]]&amp;" "&amp;LeaveTracker[[#This Row],[Type of Leave]]</f>
        <v>1 SL</v>
      </c>
      <c r="L2561" s="23">
        <f ca="1">NETWORKDAYS(LeaveTracker[[#This Row],[Start Date]],LeaveTracker[[#This Row],[End Date]],lstHolidays)</f>
        <v>1</v>
      </c>
      <c r="M2561" s="27"/>
    </row>
    <row r="2562" spans="1:13" ht="30" customHeight="1" x14ac:dyDescent="0.3">
      <c r="A2562" s="27">
        <v>996</v>
      </c>
      <c r="B2562" s="31">
        <v>44790</v>
      </c>
      <c r="C2562" s="31">
        <v>44785</v>
      </c>
      <c r="D2562" s="19" t="s">
        <v>104</v>
      </c>
      <c r="E2562" s="66" t="str">
        <f>IF(ISBLANK(LeaveTracker[[#This Row],[Employee Name]]),"-----",VLOOKUP(LeaveTracker[[#This Row],[Employee Name]],'List of Employees'!$B$4:$H$767,7))</f>
        <v>CSWDO</v>
      </c>
      <c r="F2562" s="66" t="str">
        <f>IF(ISBLANK(LeaveTracker[[#This Row],[Employee Name]]),"-----",VLOOKUP(LeaveTracker[[#This Row],[Employee Name]],'List of Employees'!$B$4:$H$767,6))</f>
        <v>PERMANENT</v>
      </c>
      <c r="G2562" s="24">
        <v>44784</v>
      </c>
      <c r="H2562" s="24">
        <v>44784</v>
      </c>
      <c r="I2562" s="19" t="s">
        <v>81</v>
      </c>
      <c r="K2562" s="50" t="str">
        <f ca="1">LeaveTracker[[#This Row],[Days]]&amp;" "&amp;LeaveTracker[[#This Row],[Type of Leave]]</f>
        <v>1 SL</v>
      </c>
      <c r="L2562" s="23">
        <f ca="1">NETWORKDAYS(LeaveTracker[[#This Row],[Start Date]],LeaveTracker[[#This Row],[End Date]],lstHolidays)</f>
        <v>1</v>
      </c>
      <c r="M2562" s="27"/>
    </row>
    <row r="2563" spans="1:13" ht="30" customHeight="1" x14ac:dyDescent="0.3">
      <c r="A2563" s="27">
        <f t="shared" ref="A2563:A2584" si="10">A2562+1</f>
        <v>997</v>
      </c>
      <c r="B2563" s="31">
        <v>44790</v>
      </c>
      <c r="C2563" s="31">
        <v>44774</v>
      </c>
      <c r="D2563" s="19" t="s">
        <v>104</v>
      </c>
      <c r="E2563" s="66" t="str">
        <f>IF(ISBLANK(LeaveTracker[[#This Row],[Employee Name]]),"-----",VLOOKUP(LeaveTracker[[#This Row],[Employee Name]],'List of Employees'!$B$4:$H$767,7))</f>
        <v>CSWDO</v>
      </c>
      <c r="F2563" s="66" t="str">
        <f>IF(ISBLANK(LeaveTracker[[#This Row],[Employee Name]]),"-----",VLOOKUP(LeaveTracker[[#This Row],[Employee Name]],'List of Employees'!$B$4:$H$767,6))</f>
        <v>PERMANENT</v>
      </c>
      <c r="G2563" s="24">
        <v>44771</v>
      </c>
      <c r="H2563" s="24">
        <v>44771</v>
      </c>
      <c r="I2563" s="19" t="s">
        <v>81</v>
      </c>
      <c r="K2563" s="50" t="str">
        <f ca="1">LeaveTracker[[#This Row],[Days]]&amp;" "&amp;LeaveTracker[[#This Row],[Type of Leave]]</f>
        <v>1 SL</v>
      </c>
      <c r="L2563" s="23">
        <f ca="1">NETWORKDAYS(LeaveTracker[[#This Row],[Start Date]],LeaveTracker[[#This Row],[End Date]],lstHolidays)</f>
        <v>1</v>
      </c>
      <c r="M2563" s="27"/>
    </row>
    <row r="2564" spans="1:13" ht="30" customHeight="1" x14ac:dyDescent="0.3">
      <c r="A2564" s="27">
        <f t="shared" si="10"/>
        <v>998</v>
      </c>
      <c r="B2564" s="31">
        <v>44790</v>
      </c>
      <c r="C2564" s="31">
        <v>44662</v>
      </c>
      <c r="D2564" s="19" t="s">
        <v>1080</v>
      </c>
      <c r="E2564" s="66" t="str">
        <f>IF(ISBLANK(LeaveTracker[[#This Row],[Employee Name]]),"-----",VLOOKUP(LeaveTracker[[#This Row],[Employee Name]],'List of Employees'!$B$4:$H$767,7))</f>
        <v>ACCOUNTING</v>
      </c>
      <c r="F2564" s="66" t="str">
        <f>IF(ISBLANK(LeaveTracker[[#This Row],[Employee Name]]),"-----",VLOOKUP(LeaveTracker[[#This Row],[Employee Name]],'List of Employees'!$B$4:$H$767,6))</f>
        <v>PERMANENT</v>
      </c>
      <c r="G2564" s="24">
        <v>44672</v>
      </c>
      <c r="H2564" s="24">
        <v>44672</v>
      </c>
      <c r="I2564" s="19" t="s">
        <v>297</v>
      </c>
      <c r="J2564" s="42" t="s">
        <v>1001</v>
      </c>
      <c r="K2564" s="50" t="str">
        <f ca="1">LeaveTracker[[#This Row],[Days]]&amp;" "&amp;LeaveTracker[[#This Row],[Type of Leave]]</f>
        <v>1 OTHER</v>
      </c>
      <c r="L2564" s="23">
        <f ca="1">NETWORKDAYS(LeaveTracker[[#This Row],[Start Date]],LeaveTracker[[#This Row],[End Date]],lstHolidays)</f>
        <v>1</v>
      </c>
      <c r="M2564" s="27"/>
    </row>
    <row r="2565" spans="1:13" ht="30" customHeight="1" x14ac:dyDescent="0.3">
      <c r="A2565" s="27">
        <f t="shared" si="10"/>
        <v>999</v>
      </c>
      <c r="B2565" s="31">
        <v>44790</v>
      </c>
      <c r="C2565" s="31">
        <v>44732</v>
      </c>
      <c r="D2565" s="19" t="s">
        <v>1080</v>
      </c>
      <c r="E2565" s="66" t="str">
        <f>IF(ISBLANK(LeaveTracker[[#This Row],[Employee Name]]),"-----",VLOOKUP(LeaveTracker[[#This Row],[Employee Name]],'List of Employees'!$B$4:$H$767,7))</f>
        <v>ACCOUNTING</v>
      </c>
      <c r="F2565" s="66" t="str">
        <f>IF(ISBLANK(LeaveTracker[[#This Row],[Employee Name]]),"-----",VLOOKUP(LeaveTracker[[#This Row],[Employee Name]],'List of Employees'!$B$4:$H$767,6))</f>
        <v>PERMANENT</v>
      </c>
      <c r="G2565" s="24">
        <v>44726</v>
      </c>
      <c r="H2565" s="24">
        <v>44726</v>
      </c>
      <c r="I2565" s="19" t="s">
        <v>81</v>
      </c>
      <c r="K2565" s="50" t="str">
        <f ca="1">LeaveTracker[[#This Row],[Days]]&amp;" "&amp;LeaveTracker[[#This Row],[Type of Leave]]</f>
        <v>1 SL</v>
      </c>
      <c r="L2565" s="23">
        <f ca="1">NETWORKDAYS(LeaveTracker[[#This Row],[Start Date]],LeaveTracker[[#This Row],[End Date]],lstHolidays)</f>
        <v>1</v>
      </c>
      <c r="M2565" s="27"/>
    </row>
    <row r="2566" spans="1:13" ht="30" customHeight="1" x14ac:dyDescent="0.3">
      <c r="A2566" s="27">
        <f t="shared" si="10"/>
        <v>1000</v>
      </c>
      <c r="B2566" s="31">
        <v>44790</v>
      </c>
      <c r="C2566" s="31">
        <v>44774</v>
      </c>
      <c r="D2566" s="19" t="s">
        <v>1084</v>
      </c>
      <c r="E2566" s="66" t="str">
        <f>IF(ISBLANK(LeaveTracker[[#This Row],[Employee Name]]),"-----",VLOOKUP(LeaveTracker[[#This Row],[Employee Name]],'List of Employees'!$B$4:$H$767,7))</f>
        <v>MO</v>
      </c>
      <c r="F2566" s="66" t="str">
        <f>IF(ISBLANK(LeaveTracker[[#This Row],[Employee Name]]),"-----",VLOOKUP(LeaveTracker[[#This Row],[Employee Name]],'List of Employees'!$B$4:$H$767,6))</f>
        <v>PERMANENT</v>
      </c>
      <c r="G2566" s="24">
        <v>44770</v>
      </c>
      <c r="H2566" s="24">
        <v>44771</v>
      </c>
      <c r="I2566" s="19" t="s">
        <v>81</v>
      </c>
      <c r="K2566" s="50" t="str">
        <f ca="1">LeaveTracker[[#This Row],[Days]]&amp;" "&amp;LeaveTracker[[#This Row],[Type of Leave]]</f>
        <v>2 SL</v>
      </c>
      <c r="L2566" s="23">
        <f ca="1">NETWORKDAYS(LeaveTracker[[#This Row],[Start Date]],LeaveTracker[[#This Row],[End Date]],lstHolidays)</f>
        <v>2</v>
      </c>
      <c r="M2566" s="27"/>
    </row>
    <row r="2567" spans="1:13" ht="30" customHeight="1" x14ac:dyDescent="0.3">
      <c r="A2567" s="27">
        <f t="shared" si="10"/>
        <v>1001</v>
      </c>
      <c r="B2567" s="31">
        <v>44804</v>
      </c>
      <c r="C2567" s="31">
        <v>44771</v>
      </c>
      <c r="D2567" s="19" t="s">
        <v>717</v>
      </c>
      <c r="E2567" s="66" t="str">
        <f>IF(ISBLANK(LeaveTracker[[#This Row],[Employee Name]]),"-----",VLOOKUP(LeaveTracker[[#This Row],[Employee Name]],'List of Employees'!$B$4:$H$767,7))</f>
        <v>LCR</v>
      </c>
      <c r="F2567" s="66" t="str">
        <f>IF(ISBLANK(LeaveTracker[[#This Row],[Employee Name]]),"-----",VLOOKUP(LeaveTracker[[#This Row],[Employee Name]],'List of Employees'!$B$4:$H$767,6))</f>
        <v>PERMANENT</v>
      </c>
      <c r="G2567" s="24">
        <v>44762</v>
      </c>
      <c r="H2567" s="24">
        <v>44762</v>
      </c>
      <c r="I2567" s="19" t="s">
        <v>81</v>
      </c>
      <c r="K2567" s="50" t="str">
        <f ca="1">LeaveTracker[[#This Row],[Days]]&amp;" "&amp;LeaveTracker[[#This Row],[Type of Leave]]</f>
        <v>1 SL</v>
      </c>
      <c r="L2567" s="23">
        <f ca="1">NETWORKDAYS(LeaveTracker[[#This Row],[Start Date]],LeaveTracker[[#This Row],[End Date]],lstHolidays)</f>
        <v>1</v>
      </c>
      <c r="M2567" s="27"/>
    </row>
    <row r="2568" spans="1:13" ht="30" customHeight="1" x14ac:dyDescent="0.3">
      <c r="A2568" s="27">
        <f t="shared" si="10"/>
        <v>1002</v>
      </c>
      <c r="B2568" s="31">
        <v>44804</v>
      </c>
      <c r="C2568" s="31">
        <v>44783</v>
      </c>
      <c r="D2568" s="19" t="s">
        <v>540</v>
      </c>
      <c r="E2568" s="66" t="str">
        <f>IF(ISBLANK(LeaveTracker[[#This Row],[Employee Name]]),"-----",VLOOKUP(LeaveTracker[[#This Row],[Employee Name]],'List of Employees'!$B$4:$H$767,7))</f>
        <v>LCR</v>
      </c>
      <c r="F2568" s="66" t="str">
        <f>IF(ISBLANK(LeaveTracker[[#This Row],[Employee Name]]),"-----",VLOOKUP(LeaveTracker[[#This Row],[Employee Name]],'List of Employees'!$B$4:$H$767,6))</f>
        <v>PERMANENT</v>
      </c>
      <c r="G2568" s="24">
        <v>44782</v>
      </c>
      <c r="H2568" s="24">
        <v>44782</v>
      </c>
      <c r="I2568" s="19" t="s">
        <v>81</v>
      </c>
      <c r="K2568" s="50" t="str">
        <f ca="1">LeaveTracker[[#This Row],[Days]]&amp;" "&amp;LeaveTracker[[#This Row],[Type of Leave]]</f>
        <v>1 SL</v>
      </c>
      <c r="L2568" s="23">
        <f ca="1">NETWORKDAYS(LeaveTracker[[#This Row],[Start Date]],LeaveTracker[[#This Row],[End Date]],lstHolidays)</f>
        <v>1</v>
      </c>
      <c r="M2568" s="27"/>
    </row>
    <row r="2569" spans="1:13" ht="30" customHeight="1" x14ac:dyDescent="0.3">
      <c r="A2569" s="27">
        <f t="shared" si="10"/>
        <v>1003</v>
      </c>
      <c r="B2569" s="31">
        <v>44804</v>
      </c>
      <c r="C2569" s="31">
        <v>44775</v>
      </c>
      <c r="D2569" s="19" t="s">
        <v>947</v>
      </c>
      <c r="E2569" s="66" t="str">
        <f>IF(ISBLANK(LeaveTracker[[#This Row],[Employee Name]]),"-----",VLOOKUP(LeaveTracker[[#This Row],[Employee Name]],'List of Employees'!$B$4:$H$767,7))</f>
        <v>ACCOUNTING</v>
      </c>
      <c r="F2569" s="66" t="str">
        <f>IF(ISBLANK(LeaveTracker[[#This Row],[Employee Name]]),"-----",VLOOKUP(LeaveTracker[[#This Row],[Employee Name]],'List of Employees'!$B$4:$H$767,6))</f>
        <v>PERMANENT</v>
      </c>
      <c r="G2569" s="24">
        <v>44771</v>
      </c>
      <c r="H2569" s="24">
        <v>44771</v>
      </c>
      <c r="I2569" s="19" t="s">
        <v>81</v>
      </c>
      <c r="K2569" s="50" t="str">
        <f ca="1">LeaveTracker[[#This Row],[Days]]&amp;" "&amp;LeaveTracker[[#This Row],[Type of Leave]]</f>
        <v>1 SL</v>
      </c>
      <c r="L2569" s="23">
        <f ca="1">NETWORKDAYS(LeaveTracker[[#This Row],[Start Date]],LeaveTracker[[#This Row],[End Date]],lstHolidays)</f>
        <v>1</v>
      </c>
      <c r="M2569" s="27"/>
    </row>
    <row r="2570" spans="1:13" ht="30" customHeight="1" x14ac:dyDescent="0.3">
      <c r="A2570" s="27">
        <f t="shared" si="10"/>
        <v>1004</v>
      </c>
      <c r="B2570" s="31">
        <v>44804</v>
      </c>
      <c r="C2570" s="31">
        <v>44775</v>
      </c>
      <c r="D2570" s="19" t="s">
        <v>865</v>
      </c>
      <c r="E2570" s="66" t="str">
        <f>IF(ISBLANK(LeaveTracker[[#This Row],[Employee Name]]),"-----",VLOOKUP(LeaveTracker[[#This Row],[Employee Name]],'List of Employees'!$B$4:$H$767,7))</f>
        <v>ACCOUNTING</v>
      </c>
      <c r="F2570" s="66" t="str">
        <f>IF(ISBLANK(LeaveTracker[[#This Row],[Employee Name]]),"-----",VLOOKUP(LeaveTracker[[#This Row],[Employee Name]],'List of Employees'!$B$4:$H$767,6))</f>
        <v>PERMANENT</v>
      </c>
      <c r="G2570" s="24">
        <v>44785</v>
      </c>
      <c r="H2570" s="24">
        <v>44785</v>
      </c>
      <c r="I2570" s="19" t="s">
        <v>82</v>
      </c>
      <c r="K2570" s="50" t="str">
        <f ca="1">LeaveTracker[[#This Row],[Days]]&amp;" "&amp;LeaveTracker[[#This Row],[Type of Leave]]</f>
        <v>1 VL</v>
      </c>
      <c r="L2570" s="23">
        <f ca="1">NETWORKDAYS(LeaveTracker[[#This Row],[Start Date]],LeaveTracker[[#This Row],[End Date]],lstHolidays)</f>
        <v>1</v>
      </c>
      <c r="M2570" s="27"/>
    </row>
    <row r="2571" spans="1:13" ht="30" customHeight="1" x14ac:dyDescent="0.3">
      <c r="A2571" s="27">
        <f t="shared" si="10"/>
        <v>1005</v>
      </c>
      <c r="B2571" s="31">
        <v>44804</v>
      </c>
      <c r="C2571" s="31">
        <v>44783</v>
      </c>
      <c r="D2571" s="19" t="s">
        <v>834</v>
      </c>
      <c r="E2571" s="66" t="str">
        <f>IF(ISBLANK(LeaveTracker[[#This Row],[Employee Name]]),"-----",VLOOKUP(LeaveTracker[[#This Row],[Employee Name]],'List of Employees'!$B$4:$H$767,7))</f>
        <v>CTO</v>
      </c>
      <c r="F2571" s="66" t="str">
        <f>IF(ISBLANK(LeaveTracker[[#This Row],[Employee Name]]),"-----",VLOOKUP(LeaveTracker[[#This Row],[Employee Name]],'List of Employees'!$B$4:$H$767,6))</f>
        <v>PERMANENT</v>
      </c>
      <c r="G2571" s="24">
        <v>44785</v>
      </c>
      <c r="H2571" s="24">
        <v>44785</v>
      </c>
      <c r="I2571" s="19" t="s">
        <v>297</v>
      </c>
      <c r="J2571" s="42" t="s">
        <v>1000</v>
      </c>
      <c r="K2571" s="50" t="str">
        <f ca="1">LeaveTracker[[#This Row],[Days]]&amp;" "&amp;LeaveTracker[[#This Row],[Type of Leave]]</f>
        <v>1 OTHER</v>
      </c>
      <c r="L2571" s="23">
        <f ca="1">NETWORKDAYS(LeaveTracker[[#This Row],[Start Date]],LeaveTracker[[#This Row],[End Date]],lstHolidays)</f>
        <v>1</v>
      </c>
      <c r="M2571" s="27"/>
    </row>
    <row r="2572" spans="1:13" ht="30" customHeight="1" x14ac:dyDescent="0.3">
      <c r="A2572" s="27">
        <f t="shared" si="10"/>
        <v>1006</v>
      </c>
      <c r="B2572" s="31">
        <v>44804</v>
      </c>
      <c r="C2572" s="31">
        <v>44775</v>
      </c>
      <c r="D2572" s="19" t="s">
        <v>127</v>
      </c>
      <c r="E2572" s="66" t="str">
        <f>IF(ISBLANK(LeaveTracker[[#This Row],[Employee Name]]),"-----",VLOOKUP(LeaveTracker[[#This Row],[Employee Name]],'List of Employees'!$B$4:$H$767,7))</f>
        <v>MO</v>
      </c>
      <c r="F2572" s="66" t="str">
        <f>IF(ISBLANK(LeaveTracker[[#This Row],[Employee Name]]),"-----",VLOOKUP(LeaveTracker[[#This Row],[Employee Name]],'List of Employees'!$B$4:$H$767,6))</f>
        <v>PERMANENT</v>
      </c>
      <c r="G2572" s="24">
        <v>44769</v>
      </c>
      <c r="H2572" s="24">
        <v>44771</v>
      </c>
      <c r="I2572" s="19" t="s">
        <v>81</v>
      </c>
      <c r="K2572" s="50" t="str">
        <f ca="1">LeaveTracker[[#This Row],[Days]]&amp;" "&amp;LeaveTracker[[#This Row],[Type of Leave]]</f>
        <v>3 SL</v>
      </c>
      <c r="L2572" s="23">
        <f ca="1">NETWORKDAYS(LeaveTracker[[#This Row],[Start Date]],LeaveTracker[[#This Row],[End Date]],lstHolidays)</f>
        <v>3</v>
      </c>
      <c r="M2572" s="27"/>
    </row>
    <row r="2573" spans="1:13" ht="30" customHeight="1" x14ac:dyDescent="0.3">
      <c r="A2573" s="27">
        <f t="shared" si="10"/>
        <v>1007</v>
      </c>
      <c r="B2573" s="31">
        <v>44804</v>
      </c>
      <c r="C2573" s="31">
        <v>44804</v>
      </c>
      <c r="D2573" s="19" t="s">
        <v>546</v>
      </c>
      <c r="E2573" s="66" t="str">
        <f>IF(ISBLANK(LeaveTracker[[#This Row],[Employee Name]]),"-----",VLOOKUP(LeaveTracker[[#This Row],[Employee Name]],'List of Employees'!$B$4:$H$767,7))</f>
        <v>PICNIC GROVE</v>
      </c>
      <c r="F2573" s="66" t="str">
        <f>IF(ISBLANK(LeaveTracker[[#This Row],[Employee Name]]),"-----",VLOOKUP(LeaveTracker[[#This Row],[Employee Name]],'List of Employees'!$B$4:$H$767,6))</f>
        <v>PERMANENT</v>
      </c>
      <c r="G2573" s="31">
        <v>44804</v>
      </c>
      <c r="H2573" s="31">
        <v>44804</v>
      </c>
      <c r="I2573" s="19" t="s">
        <v>297</v>
      </c>
      <c r="J2573" s="42" t="s">
        <v>1000</v>
      </c>
      <c r="K2573" s="50" t="str">
        <f ca="1">LeaveTracker[[#This Row],[Days]]&amp;" "&amp;LeaveTracker[[#This Row],[Type of Leave]]</f>
        <v>1 OTHER</v>
      </c>
      <c r="L2573" s="23">
        <f ca="1">NETWORKDAYS(LeaveTracker[[#This Row],[Start Date]],LeaveTracker[[#This Row],[End Date]],lstHolidays)</f>
        <v>1</v>
      </c>
      <c r="M2573" s="27"/>
    </row>
    <row r="2574" spans="1:13" ht="30" customHeight="1" x14ac:dyDescent="0.3">
      <c r="A2574" s="27">
        <f t="shared" si="10"/>
        <v>1008</v>
      </c>
      <c r="B2574" s="31">
        <v>44804</v>
      </c>
      <c r="C2574" s="31">
        <v>44771</v>
      </c>
      <c r="D2574" s="19" t="s">
        <v>852</v>
      </c>
      <c r="E2574" s="66" t="str">
        <f>IF(ISBLANK(LeaveTracker[[#This Row],[Employee Name]]),"-----",VLOOKUP(LeaveTracker[[#This Row],[Employee Name]],'List of Employees'!$B$4:$H$767,7))</f>
        <v>LCR</v>
      </c>
      <c r="F2574" s="66" t="str">
        <f>IF(ISBLANK(LeaveTracker[[#This Row],[Employee Name]]),"-----",VLOOKUP(LeaveTracker[[#This Row],[Employee Name]],'List of Employees'!$B$4:$H$767,6))</f>
        <v>PERMANENT</v>
      </c>
      <c r="G2574" s="24">
        <v>44760</v>
      </c>
      <c r="H2574" s="24">
        <v>44760</v>
      </c>
      <c r="I2574" s="19" t="s">
        <v>81</v>
      </c>
      <c r="K2574" s="50" t="str">
        <f ca="1">LeaveTracker[[#This Row],[Days]]&amp;" "&amp;LeaveTracker[[#This Row],[Type of Leave]]</f>
        <v>1 SL</v>
      </c>
      <c r="L2574" s="23">
        <f ca="1">NETWORKDAYS(LeaveTracker[[#This Row],[Start Date]],LeaveTracker[[#This Row],[End Date]],lstHolidays)</f>
        <v>1</v>
      </c>
      <c r="M2574" s="27"/>
    </row>
    <row r="2575" spans="1:13" ht="30" customHeight="1" x14ac:dyDescent="0.3">
      <c r="A2575" s="27">
        <f t="shared" si="10"/>
        <v>1009</v>
      </c>
      <c r="B2575" s="31">
        <v>44804</v>
      </c>
      <c r="C2575" s="31">
        <v>44774</v>
      </c>
      <c r="D2575" s="19" t="s">
        <v>857</v>
      </c>
      <c r="E2575" s="66" t="str">
        <f>IF(ISBLANK(LeaveTracker[[#This Row],[Employee Name]]),"-----",VLOOKUP(LeaveTracker[[#This Row],[Employee Name]],'List of Employees'!$B$4:$H$767,7))</f>
        <v>ACCOUNTING</v>
      </c>
      <c r="F2575" s="66" t="str">
        <f>IF(ISBLANK(LeaveTracker[[#This Row],[Employee Name]]),"-----",VLOOKUP(LeaveTracker[[#This Row],[Employee Name]],'List of Employees'!$B$4:$H$767,6))</f>
        <v>PERMANENT</v>
      </c>
      <c r="G2575" s="24">
        <v>44795</v>
      </c>
      <c r="H2575" s="24">
        <v>44795</v>
      </c>
      <c r="I2575" s="19" t="s">
        <v>297</v>
      </c>
      <c r="J2575" s="42" t="s">
        <v>1000</v>
      </c>
      <c r="K2575" s="50" t="str">
        <f ca="1">LeaveTracker[[#This Row],[Days]]&amp;" "&amp;LeaveTracker[[#This Row],[Type of Leave]]</f>
        <v>1 OTHER</v>
      </c>
      <c r="L2575" s="23">
        <f ca="1">NETWORKDAYS(LeaveTracker[[#This Row],[Start Date]],LeaveTracker[[#This Row],[End Date]],lstHolidays)</f>
        <v>1</v>
      </c>
      <c r="M2575" s="27"/>
    </row>
    <row r="2576" spans="1:13" ht="30" customHeight="1" x14ac:dyDescent="0.3">
      <c r="A2576" s="27">
        <f t="shared" si="10"/>
        <v>1010</v>
      </c>
      <c r="B2576" s="31">
        <v>44804</v>
      </c>
      <c r="C2576" s="31">
        <v>44774</v>
      </c>
      <c r="D2576" s="19" t="s">
        <v>857</v>
      </c>
      <c r="E2576" s="66" t="str">
        <f>IF(ISBLANK(LeaveTracker[[#This Row],[Employee Name]]),"-----",VLOOKUP(LeaveTracker[[#This Row],[Employee Name]],'List of Employees'!$B$4:$H$767,7))</f>
        <v>ACCOUNTING</v>
      </c>
      <c r="F2576" s="66" t="str">
        <f>IF(ISBLANK(LeaveTracker[[#This Row],[Employee Name]]),"-----",VLOOKUP(LeaveTracker[[#This Row],[Employee Name]],'List of Employees'!$B$4:$H$767,6))</f>
        <v>PERMANENT</v>
      </c>
      <c r="G2576" s="24">
        <v>44769</v>
      </c>
      <c r="H2576" s="24">
        <v>44769</v>
      </c>
      <c r="I2576" s="19" t="s">
        <v>81</v>
      </c>
      <c r="K2576" s="50" t="str">
        <f ca="1">LeaveTracker[[#This Row],[Days]]&amp;" "&amp;LeaveTracker[[#This Row],[Type of Leave]]</f>
        <v>1 SL</v>
      </c>
      <c r="L2576" s="23">
        <f ca="1">NETWORKDAYS(LeaveTracker[[#This Row],[Start Date]],LeaveTracker[[#This Row],[End Date]],lstHolidays)</f>
        <v>1</v>
      </c>
      <c r="M2576" s="27"/>
    </row>
    <row r="2577" spans="1:13" ht="30" customHeight="1" x14ac:dyDescent="0.3">
      <c r="A2577" s="27">
        <f t="shared" si="10"/>
        <v>1011</v>
      </c>
      <c r="B2577" s="31">
        <v>44804</v>
      </c>
      <c r="C2577" s="31">
        <v>44784</v>
      </c>
      <c r="D2577" s="19" t="s">
        <v>1088</v>
      </c>
      <c r="E2577" s="66" t="str">
        <f>IF(ISBLANK(LeaveTracker[[#This Row],[Employee Name]]),"-----",VLOOKUP(LeaveTracker[[#This Row],[Employee Name]],'List of Employees'!$B$4:$H$767,7))</f>
        <v>ACCOUNTING</v>
      </c>
      <c r="F2577" s="66" t="str">
        <f>IF(ISBLANK(LeaveTracker[[#This Row],[Employee Name]]),"-----",VLOOKUP(LeaveTracker[[#This Row],[Employee Name]],'List of Employees'!$B$4:$H$767,6))</f>
        <v>PERMANENT</v>
      </c>
      <c r="G2577" s="24">
        <v>44803</v>
      </c>
      <c r="H2577" s="24">
        <v>44803</v>
      </c>
      <c r="I2577" s="19" t="s">
        <v>297</v>
      </c>
      <c r="J2577" s="42" t="s">
        <v>1000</v>
      </c>
      <c r="K2577" s="50" t="str">
        <f ca="1">LeaveTracker[[#This Row],[Days]]&amp;" "&amp;LeaveTracker[[#This Row],[Type of Leave]]</f>
        <v>1 OTHER</v>
      </c>
      <c r="L2577" s="23">
        <f ca="1">NETWORKDAYS(LeaveTracker[[#This Row],[Start Date]],LeaveTracker[[#This Row],[End Date]],lstHolidays)</f>
        <v>1</v>
      </c>
      <c r="M2577" s="27"/>
    </row>
    <row r="2578" spans="1:13" ht="30" customHeight="1" x14ac:dyDescent="0.3">
      <c r="A2578" s="27">
        <f t="shared" si="10"/>
        <v>1012</v>
      </c>
      <c r="B2578" s="31">
        <v>44804</v>
      </c>
      <c r="C2578" s="31">
        <v>44784</v>
      </c>
      <c r="D2578" s="19" t="s">
        <v>1088</v>
      </c>
      <c r="E2578" s="66" t="str">
        <f>IF(ISBLANK(LeaveTracker[[#This Row],[Employee Name]]),"-----",VLOOKUP(LeaveTracker[[#This Row],[Employee Name]],'List of Employees'!$B$4:$H$767,7))</f>
        <v>ACCOUNTING</v>
      </c>
      <c r="F2578" s="66" t="str">
        <f>IF(ISBLANK(LeaveTracker[[#This Row],[Employee Name]]),"-----",VLOOKUP(LeaveTracker[[#This Row],[Employee Name]],'List of Employees'!$B$4:$H$767,6))</f>
        <v>PERMANENT</v>
      </c>
      <c r="G2578" s="24">
        <v>44798</v>
      </c>
      <c r="H2578" s="24">
        <v>44799</v>
      </c>
      <c r="I2578" s="19" t="s">
        <v>82</v>
      </c>
      <c r="K2578" s="50" t="str">
        <f ca="1">LeaveTracker[[#This Row],[Days]]&amp;" "&amp;LeaveTracker[[#This Row],[Type of Leave]]</f>
        <v>2 VL</v>
      </c>
      <c r="L2578" s="23">
        <f ca="1">NETWORKDAYS(LeaveTracker[[#This Row],[Start Date]],LeaveTracker[[#This Row],[End Date]],lstHolidays)</f>
        <v>2</v>
      </c>
      <c r="M2578" s="27"/>
    </row>
    <row r="2579" spans="1:13" ht="30" customHeight="1" x14ac:dyDescent="0.3">
      <c r="A2579" s="27">
        <f t="shared" si="10"/>
        <v>1013</v>
      </c>
      <c r="B2579" s="31">
        <v>44804</v>
      </c>
      <c r="C2579" s="31">
        <v>44783</v>
      </c>
      <c r="D2579" s="19" t="s">
        <v>439</v>
      </c>
      <c r="E2579" s="66" t="str">
        <f>IF(ISBLANK(LeaveTracker[[#This Row],[Employee Name]]),"-----",VLOOKUP(LeaveTracker[[#This Row],[Employee Name]],'List of Employees'!$B$4:$H$767,7))</f>
        <v>ACCOUNTING</v>
      </c>
      <c r="F2579" s="66" t="str">
        <f>IF(ISBLANK(LeaveTracker[[#This Row],[Employee Name]]),"-----",VLOOKUP(LeaveTracker[[#This Row],[Employee Name]],'List of Employees'!$B$4:$H$767,6))</f>
        <v>PERMANENT</v>
      </c>
      <c r="G2579" s="24">
        <v>44782</v>
      </c>
      <c r="H2579" s="24">
        <v>44782</v>
      </c>
      <c r="I2579" s="19" t="s">
        <v>297</v>
      </c>
      <c r="J2579" s="42" t="s">
        <v>1000</v>
      </c>
      <c r="K2579" s="50" t="str">
        <f ca="1">LeaveTracker[[#This Row],[Days]]&amp;" "&amp;LeaveTracker[[#This Row],[Type of Leave]]</f>
        <v>1 OTHER</v>
      </c>
      <c r="L2579" s="23">
        <f ca="1">NETWORKDAYS(LeaveTracker[[#This Row],[Start Date]],LeaveTracker[[#This Row],[End Date]],lstHolidays)</f>
        <v>1</v>
      </c>
      <c r="M2579" s="27"/>
    </row>
    <row r="2580" spans="1:13" ht="30" customHeight="1" x14ac:dyDescent="0.3">
      <c r="A2580" s="27">
        <f t="shared" si="10"/>
        <v>1014</v>
      </c>
      <c r="B2580" s="31">
        <v>44804</v>
      </c>
      <c r="C2580" s="31">
        <v>44781</v>
      </c>
      <c r="D2580" s="19" t="s">
        <v>508</v>
      </c>
      <c r="E2580" s="66" t="str">
        <f>IF(ISBLANK(LeaveTracker[[#This Row],[Employee Name]]),"-----",VLOOKUP(LeaveTracker[[#This Row],[Employee Name]],'List of Employees'!$B$4:$H$767,7))</f>
        <v>ACCOUNTING</v>
      </c>
      <c r="F2580" s="66" t="str">
        <f>IF(ISBLANK(LeaveTracker[[#This Row],[Employee Name]]),"-----",VLOOKUP(LeaveTracker[[#This Row],[Employee Name]],'List of Employees'!$B$4:$H$767,6))</f>
        <v>PERMANENT</v>
      </c>
      <c r="G2580" s="24">
        <v>44788</v>
      </c>
      <c r="H2580" s="24">
        <v>44788</v>
      </c>
      <c r="I2580" s="19" t="s">
        <v>82</v>
      </c>
      <c r="K2580" s="50" t="str">
        <f ca="1">LeaveTracker[[#This Row],[Days]]&amp;" "&amp;LeaveTracker[[#This Row],[Type of Leave]]</f>
        <v>1 VL</v>
      </c>
      <c r="L2580" s="23">
        <f ca="1">NETWORKDAYS(LeaveTracker[[#This Row],[Start Date]],LeaveTracker[[#This Row],[End Date]],lstHolidays)</f>
        <v>1</v>
      </c>
      <c r="M2580" s="27"/>
    </row>
    <row r="2581" spans="1:13" ht="30" customHeight="1" x14ac:dyDescent="0.3">
      <c r="A2581" s="27">
        <f t="shared" si="10"/>
        <v>1015</v>
      </c>
      <c r="B2581" s="31">
        <v>44804</v>
      </c>
      <c r="C2581" s="31">
        <v>44782</v>
      </c>
      <c r="D2581" s="19" t="s">
        <v>518</v>
      </c>
      <c r="E2581" s="66" t="str">
        <f>IF(ISBLANK(LeaveTracker[[#This Row],[Employee Name]]),"-----",VLOOKUP(LeaveTracker[[#This Row],[Employee Name]],'List of Employees'!$B$4:$H$767,7))</f>
        <v>ACCOUNTING</v>
      </c>
      <c r="F2581" s="66" t="str">
        <f>IF(ISBLANK(LeaveTracker[[#This Row],[Employee Name]]),"-----",VLOOKUP(LeaveTracker[[#This Row],[Employee Name]],'List of Employees'!$B$4:$H$767,6))</f>
        <v>PERMANENT</v>
      </c>
      <c r="G2581" s="24">
        <v>44778</v>
      </c>
      <c r="H2581" s="24">
        <v>44778</v>
      </c>
      <c r="I2581" s="19" t="s">
        <v>81</v>
      </c>
      <c r="K2581" s="50" t="str">
        <f ca="1">LeaveTracker[[#This Row],[Days]]&amp;" "&amp;LeaveTracker[[#This Row],[Type of Leave]]</f>
        <v>1 SL</v>
      </c>
      <c r="L2581" s="23">
        <f ca="1">NETWORKDAYS(LeaveTracker[[#This Row],[Start Date]],LeaveTracker[[#This Row],[End Date]],lstHolidays)</f>
        <v>1</v>
      </c>
      <c r="M2581" s="27"/>
    </row>
    <row r="2582" spans="1:13" ht="30" customHeight="1" x14ac:dyDescent="0.3">
      <c r="A2582" s="27">
        <f t="shared" si="10"/>
        <v>1016</v>
      </c>
      <c r="B2582" s="31">
        <v>44804</v>
      </c>
      <c r="C2582" s="31">
        <v>44781</v>
      </c>
      <c r="D2582" s="19" t="s">
        <v>1089</v>
      </c>
      <c r="E2582" s="66" t="str">
        <f>IF(ISBLANK(LeaveTracker[[#This Row],[Employee Name]]),"-----",VLOOKUP(LeaveTracker[[#This Row],[Employee Name]],'List of Employees'!$B$4:$H$767,7))</f>
        <v>ACCOUNTING</v>
      </c>
      <c r="F2582" s="66" t="str">
        <f>IF(ISBLANK(LeaveTracker[[#This Row],[Employee Name]]),"-----",VLOOKUP(LeaveTracker[[#This Row],[Employee Name]],'List of Employees'!$B$4:$H$767,6))</f>
        <v>PERMANENT</v>
      </c>
      <c r="G2582" s="24">
        <v>44784</v>
      </c>
      <c r="H2582" s="24">
        <v>44784</v>
      </c>
      <c r="I2582" s="19" t="s">
        <v>82</v>
      </c>
      <c r="K2582" s="50" t="str">
        <f ca="1">LeaveTracker[[#This Row],[Days]]&amp;" "&amp;LeaveTracker[[#This Row],[Type of Leave]]</f>
        <v>1 VL</v>
      </c>
      <c r="L2582" s="23">
        <f ca="1">NETWORKDAYS(LeaveTracker[[#This Row],[Start Date]],LeaveTracker[[#This Row],[End Date]],lstHolidays)</f>
        <v>1</v>
      </c>
      <c r="M2582" s="27"/>
    </row>
    <row r="2583" spans="1:13" ht="30" customHeight="1" x14ac:dyDescent="0.3">
      <c r="A2583" s="27">
        <f t="shared" si="10"/>
        <v>1017</v>
      </c>
      <c r="B2583" s="31">
        <v>44804</v>
      </c>
      <c r="C2583" s="31">
        <v>44782</v>
      </c>
      <c r="D2583" s="19" t="s">
        <v>868</v>
      </c>
      <c r="E2583" s="66" t="str">
        <f>IF(ISBLANK(LeaveTracker[[#This Row],[Employee Name]]),"-----",VLOOKUP(LeaveTracker[[#This Row],[Employee Name]],'List of Employees'!$B$4:$H$767,7))</f>
        <v>ACCOUNTING</v>
      </c>
      <c r="F2583" s="66" t="str">
        <f>IF(ISBLANK(LeaveTracker[[#This Row],[Employee Name]]),"-----",VLOOKUP(LeaveTracker[[#This Row],[Employee Name]],'List of Employees'!$B$4:$H$767,6))</f>
        <v>PERMANENT</v>
      </c>
      <c r="G2583" s="24">
        <v>44781</v>
      </c>
      <c r="H2583" s="24">
        <v>44781</v>
      </c>
      <c r="I2583" s="19" t="s">
        <v>81</v>
      </c>
      <c r="K2583" s="50" t="str">
        <f ca="1">LeaveTracker[[#This Row],[Days]]&amp;" "&amp;LeaveTracker[[#This Row],[Type of Leave]]</f>
        <v>1 SL</v>
      </c>
      <c r="L2583" s="23">
        <f ca="1">NETWORKDAYS(LeaveTracker[[#This Row],[Start Date]],LeaveTracker[[#This Row],[End Date]],lstHolidays)</f>
        <v>1</v>
      </c>
      <c r="M2583" s="27"/>
    </row>
    <row r="2584" spans="1:13" ht="30" customHeight="1" x14ac:dyDescent="0.3">
      <c r="A2584" s="27">
        <f t="shared" si="10"/>
        <v>1018</v>
      </c>
      <c r="B2584" s="31">
        <v>44804</v>
      </c>
      <c r="C2584" s="31">
        <v>44771</v>
      </c>
      <c r="D2584" s="19" t="s">
        <v>519</v>
      </c>
      <c r="E2584" s="66" t="str">
        <f>IF(ISBLANK(LeaveTracker[[#This Row],[Employee Name]]),"-----",VLOOKUP(LeaveTracker[[#This Row],[Employee Name]],'List of Employees'!$B$4:$H$767,7))</f>
        <v>ACCOUNTING</v>
      </c>
      <c r="F2584" s="66" t="str">
        <f>IF(ISBLANK(LeaveTracker[[#This Row],[Employee Name]]),"-----",VLOOKUP(LeaveTracker[[#This Row],[Employee Name]],'List of Employees'!$B$4:$H$767,6))</f>
        <v>PERMANENT</v>
      </c>
      <c r="G2584" s="24">
        <v>44762</v>
      </c>
      <c r="H2584" s="24">
        <v>44762</v>
      </c>
      <c r="I2584" s="19" t="s">
        <v>81</v>
      </c>
      <c r="K2584" s="50" t="str">
        <f ca="1">LeaveTracker[[#This Row],[Days]]&amp;" "&amp;LeaveTracker[[#This Row],[Type of Leave]]</f>
        <v>1 SL</v>
      </c>
      <c r="L2584" s="23">
        <f ca="1">NETWORKDAYS(LeaveTracker[[#This Row],[Start Date]],LeaveTracker[[#This Row],[End Date]],lstHolidays)</f>
        <v>1</v>
      </c>
      <c r="M2584" s="27"/>
    </row>
    <row r="2585" spans="1:13" ht="30" customHeight="1" x14ac:dyDescent="0.3">
      <c r="A2585" s="27">
        <v>1018</v>
      </c>
      <c r="B2585" s="31">
        <v>44804</v>
      </c>
      <c r="C2585" s="31">
        <v>44771</v>
      </c>
      <c r="D2585" s="19" t="s">
        <v>519</v>
      </c>
      <c r="E2585" s="66" t="str">
        <f>IF(ISBLANK(LeaveTracker[[#This Row],[Employee Name]]),"-----",VLOOKUP(LeaveTracker[[#This Row],[Employee Name]],'List of Employees'!$B$4:$H$767,7))</f>
        <v>ACCOUNTING</v>
      </c>
      <c r="F2585" s="66" t="str">
        <f>IF(ISBLANK(LeaveTracker[[#This Row],[Employee Name]]),"-----",VLOOKUP(LeaveTracker[[#This Row],[Employee Name]],'List of Employees'!$B$4:$H$767,6))</f>
        <v>PERMANENT</v>
      </c>
      <c r="G2585" s="24">
        <v>44769</v>
      </c>
      <c r="H2585" s="24">
        <v>44769</v>
      </c>
      <c r="I2585" s="19" t="s">
        <v>81</v>
      </c>
      <c r="K2585" s="50" t="str">
        <f ca="1">LeaveTracker[[#This Row],[Days]]&amp;" "&amp;LeaveTracker[[#This Row],[Type of Leave]]</f>
        <v>1 SL</v>
      </c>
      <c r="L2585" s="23">
        <f ca="1">NETWORKDAYS(LeaveTracker[[#This Row],[Start Date]],LeaveTracker[[#This Row],[End Date]],lstHolidays)</f>
        <v>1</v>
      </c>
      <c r="M2585" s="27"/>
    </row>
    <row r="2586" spans="1:13" ht="30" customHeight="1" x14ac:dyDescent="0.3">
      <c r="A2586" s="27">
        <f t="shared" ref="A2586:A2596" si="11">A2585+1</f>
        <v>1019</v>
      </c>
      <c r="B2586" s="31">
        <v>44804</v>
      </c>
      <c r="C2586" s="31">
        <v>44774</v>
      </c>
      <c r="D2586" s="19" t="s">
        <v>1005</v>
      </c>
      <c r="E2586" s="66" t="str">
        <f>IF(ISBLANK(LeaveTracker[[#This Row],[Employee Name]]),"-----",VLOOKUP(LeaveTracker[[#This Row],[Employee Name]],'List of Employees'!$B$4:$H$767,7))</f>
        <v>ACCOUNTING</v>
      </c>
      <c r="F2586" s="66" t="str">
        <f>IF(ISBLANK(LeaveTracker[[#This Row],[Employee Name]]),"-----",VLOOKUP(LeaveTracker[[#This Row],[Employee Name]],'List of Employees'!$B$4:$H$767,6))</f>
        <v>PERMANENT</v>
      </c>
      <c r="G2586" s="24">
        <v>44775</v>
      </c>
      <c r="H2586" s="24">
        <v>44775</v>
      </c>
      <c r="I2586" s="19" t="s">
        <v>297</v>
      </c>
      <c r="J2586" s="42" t="s">
        <v>1000</v>
      </c>
      <c r="K2586" s="50" t="str">
        <f ca="1">LeaveTracker[[#This Row],[Days]]&amp;" "&amp;LeaveTracker[[#This Row],[Type of Leave]]</f>
        <v>1 OTHER</v>
      </c>
      <c r="L2586" s="23">
        <f ca="1">NETWORKDAYS(LeaveTracker[[#This Row],[Start Date]],LeaveTracker[[#This Row],[End Date]],lstHolidays)</f>
        <v>1</v>
      </c>
      <c r="M2586" s="27"/>
    </row>
    <row r="2587" spans="1:13" ht="30" customHeight="1" x14ac:dyDescent="0.3">
      <c r="A2587" s="27">
        <f t="shared" si="11"/>
        <v>1020</v>
      </c>
      <c r="B2587" s="31">
        <v>44804</v>
      </c>
      <c r="C2587" s="31">
        <v>44774</v>
      </c>
      <c r="D2587" s="19" t="s">
        <v>1005</v>
      </c>
      <c r="E2587" s="66" t="str">
        <f>IF(ISBLANK(LeaveTracker[[#This Row],[Employee Name]]),"-----",VLOOKUP(LeaveTracker[[#This Row],[Employee Name]],'List of Employees'!$B$4:$H$767,7))</f>
        <v>ACCOUNTING</v>
      </c>
      <c r="F2587" s="66" t="str">
        <f>IF(ISBLANK(LeaveTracker[[#This Row],[Employee Name]]),"-----",VLOOKUP(LeaveTracker[[#This Row],[Employee Name]],'List of Employees'!$B$4:$H$767,6))</f>
        <v>PERMANENT</v>
      </c>
      <c r="G2587" s="24">
        <v>44771</v>
      </c>
      <c r="H2587" s="24">
        <v>44771</v>
      </c>
      <c r="I2587" s="19" t="s">
        <v>81</v>
      </c>
      <c r="K2587" s="50" t="str">
        <f ca="1">LeaveTracker[[#This Row],[Days]]&amp;" "&amp;LeaveTracker[[#This Row],[Type of Leave]]</f>
        <v>1 SL</v>
      </c>
      <c r="L2587" s="23">
        <f ca="1">NETWORKDAYS(LeaveTracker[[#This Row],[Start Date]],LeaveTracker[[#This Row],[End Date]],lstHolidays)</f>
        <v>1</v>
      </c>
      <c r="M2587" s="27"/>
    </row>
    <row r="2588" spans="1:13" ht="30" customHeight="1" x14ac:dyDescent="0.3">
      <c r="A2588" s="27">
        <f t="shared" si="11"/>
        <v>1021</v>
      </c>
      <c r="B2588" s="31">
        <v>44804</v>
      </c>
      <c r="C2588" s="31">
        <v>44775</v>
      </c>
      <c r="D2588" s="19" t="s">
        <v>241</v>
      </c>
      <c r="E2588" s="66" t="str">
        <f>IF(ISBLANK(LeaveTracker[[#This Row],[Employee Name]]),"-----",VLOOKUP(LeaveTracker[[#This Row],[Employee Name]],'List of Employees'!$B$4:$H$767,7))</f>
        <v>TCCH/TICC</v>
      </c>
      <c r="F2588" s="66" t="str">
        <f>IF(ISBLANK(LeaveTracker[[#This Row],[Employee Name]]),"-----",VLOOKUP(LeaveTracker[[#This Row],[Employee Name]],'List of Employees'!$B$4:$H$767,6))</f>
        <v>PERMANENT</v>
      </c>
      <c r="G2588" s="24">
        <v>44782</v>
      </c>
      <c r="H2588" s="24">
        <v>44782</v>
      </c>
      <c r="I2588" s="19" t="s">
        <v>82</v>
      </c>
      <c r="K2588" s="50" t="str">
        <f ca="1">LeaveTracker[[#This Row],[Days]]&amp;" "&amp;LeaveTracker[[#This Row],[Type of Leave]]</f>
        <v>1 VL</v>
      </c>
      <c r="L2588" s="23">
        <f ca="1">NETWORKDAYS(LeaveTracker[[#This Row],[Start Date]],LeaveTracker[[#This Row],[End Date]],lstHolidays)</f>
        <v>1</v>
      </c>
      <c r="M2588" s="27"/>
    </row>
    <row r="2589" spans="1:13" ht="30" customHeight="1" x14ac:dyDescent="0.3">
      <c r="A2589" s="27">
        <f t="shared" si="11"/>
        <v>1022</v>
      </c>
      <c r="B2589" s="31">
        <v>44804</v>
      </c>
      <c r="C2589" s="31">
        <v>44775</v>
      </c>
      <c r="D2589" s="19" t="s">
        <v>251</v>
      </c>
      <c r="E2589" s="66" t="str">
        <f>IF(ISBLANK(LeaveTracker[[#This Row],[Employee Name]]),"-----",VLOOKUP(LeaveTracker[[#This Row],[Employee Name]],'List of Employees'!$B$4:$H$767,7))</f>
        <v>TCCH/TICC</v>
      </c>
      <c r="F2589" s="66" t="str">
        <f>IF(ISBLANK(LeaveTracker[[#This Row],[Employee Name]]),"-----",VLOOKUP(LeaveTracker[[#This Row],[Employee Name]],'List of Employees'!$B$4:$H$767,6))</f>
        <v>PERMANENT</v>
      </c>
      <c r="G2589" s="24">
        <v>44785</v>
      </c>
      <c r="H2589" s="24">
        <v>44785</v>
      </c>
      <c r="I2589" s="19" t="s">
        <v>297</v>
      </c>
      <c r="J2589" s="42" t="s">
        <v>1000</v>
      </c>
      <c r="K2589" s="50" t="str">
        <f ca="1">LeaveTracker[[#This Row],[Days]]&amp;" "&amp;LeaveTracker[[#This Row],[Type of Leave]]</f>
        <v>1 OTHER</v>
      </c>
      <c r="L2589" s="23">
        <f ca="1">NETWORKDAYS(LeaveTracker[[#This Row],[Start Date]],LeaveTracker[[#This Row],[End Date]],lstHolidays)</f>
        <v>1</v>
      </c>
      <c r="M2589" s="27"/>
    </row>
    <row r="2590" spans="1:13" ht="30" customHeight="1" x14ac:dyDescent="0.3">
      <c r="A2590" s="27">
        <f t="shared" si="11"/>
        <v>1023</v>
      </c>
      <c r="B2590" s="31">
        <v>44804</v>
      </c>
      <c r="C2590" s="31">
        <v>44776</v>
      </c>
      <c r="D2590" s="19" t="s">
        <v>245</v>
      </c>
      <c r="E2590" s="66" t="str">
        <f>IF(ISBLANK(LeaveTracker[[#This Row],[Employee Name]]),"-----",VLOOKUP(LeaveTracker[[#This Row],[Employee Name]],'List of Employees'!$B$4:$H$767,7))</f>
        <v>TCCH/TICC</v>
      </c>
      <c r="F2590" s="66" t="str">
        <f>IF(ISBLANK(LeaveTracker[[#This Row],[Employee Name]]),"-----",VLOOKUP(LeaveTracker[[#This Row],[Employee Name]],'List of Employees'!$B$4:$H$767,6))</f>
        <v>PERMANENT</v>
      </c>
      <c r="G2590" s="24">
        <v>44775</v>
      </c>
      <c r="H2590" s="24">
        <v>44775</v>
      </c>
      <c r="I2590" s="19" t="s">
        <v>81</v>
      </c>
      <c r="K2590" s="50" t="str">
        <f ca="1">LeaveTracker[[#This Row],[Days]]&amp;" "&amp;LeaveTracker[[#This Row],[Type of Leave]]</f>
        <v>1 SL</v>
      </c>
      <c r="L2590" s="23">
        <f ca="1">NETWORKDAYS(LeaveTracker[[#This Row],[Start Date]],LeaveTracker[[#This Row],[End Date]],lstHolidays)</f>
        <v>1</v>
      </c>
      <c r="M2590" s="27"/>
    </row>
    <row r="2591" spans="1:13" ht="30" customHeight="1" x14ac:dyDescent="0.3">
      <c r="A2591" s="27">
        <f t="shared" si="11"/>
        <v>1024</v>
      </c>
      <c r="B2591" s="31">
        <v>44804</v>
      </c>
      <c r="C2591" s="31">
        <v>44767</v>
      </c>
      <c r="D2591" s="19" t="s">
        <v>727</v>
      </c>
      <c r="E2591" s="66" t="str">
        <f>IF(ISBLANK(LeaveTracker[[#This Row],[Employee Name]]),"-----",VLOOKUP(LeaveTracker[[#This Row],[Employee Name]],'List of Employees'!$B$4:$H$767,7))</f>
        <v>SP</v>
      </c>
      <c r="F2591" s="66" t="str">
        <f>IF(ISBLANK(LeaveTracker[[#This Row],[Employee Name]]),"-----",VLOOKUP(LeaveTracker[[#This Row],[Employee Name]],'List of Employees'!$B$4:$H$767,6))</f>
        <v>PERMANENT</v>
      </c>
      <c r="G2591" s="24">
        <v>44743</v>
      </c>
      <c r="H2591" s="24">
        <v>44743</v>
      </c>
      <c r="I2591" s="19" t="s">
        <v>81</v>
      </c>
      <c r="K2591" s="50" t="str">
        <f ca="1">LeaveTracker[[#This Row],[Days]]&amp;" "&amp;LeaveTracker[[#This Row],[Type of Leave]]</f>
        <v>1 SL</v>
      </c>
      <c r="L2591" s="23">
        <f ca="1">NETWORKDAYS(LeaveTracker[[#This Row],[Start Date]],LeaveTracker[[#This Row],[End Date]],lstHolidays)</f>
        <v>1</v>
      </c>
      <c r="M2591" s="27"/>
    </row>
    <row r="2592" spans="1:13" ht="30" customHeight="1" x14ac:dyDescent="0.3">
      <c r="A2592" s="27">
        <f t="shared" si="11"/>
        <v>1025</v>
      </c>
      <c r="B2592" s="31">
        <v>44804</v>
      </c>
      <c r="C2592" s="31">
        <v>44763</v>
      </c>
      <c r="D2592" s="19" t="s">
        <v>1092</v>
      </c>
      <c r="E2592" s="66" t="str">
        <f>IF(ISBLANK(LeaveTracker[[#This Row],[Employee Name]]),"-----",VLOOKUP(LeaveTracker[[#This Row],[Employee Name]],'List of Employees'!$B$4:$H$767,7))</f>
        <v>VMO</v>
      </c>
      <c r="F2592" s="66" t="str">
        <f>IF(ISBLANK(LeaveTracker[[#This Row],[Employee Name]]),"-----",VLOOKUP(LeaveTracker[[#This Row],[Employee Name]],'List of Employees'!$B$4:$H$767,6))</f>
        <v>PERMANENT</v>
      </c>
      <c r="G2592" s="24">
        <v>44760</v>
      </c>
      <c r="H2592" s="24">
        <v>44762</v>
      </c>
      <c r="I2592" s="19" t="s">
        <v>81</v>
      </c>
      <c r="K2592" s="50" t="str">
        <f ca="1">LeaveTracker[[#This Row],[Days]]&amp;" "&amp;LeaveTracker[[#This Row],[Type of Leave]]</f>
        <v>3 SL</v>
      </c>
      <c r="L2592" s="23">
        <f ca="1">NETWORKDAYS(LeaveTracker[[#This Row],[Start Date]],LeaveTracker[[#This Row],[End Date]],lstHolidays)</f>
        <v>3</v>
      </c>
      <c r="M2592" s="27"/>
    </row>
    <row r="2593" spans="1:13" ht="30" customHeight="1" x14ac:dyDescent="0.3">
      <c r="A2593" s="27">
        <f t="shared" si="11"/>
        <v>1026</v>
      </c>
      <c r="B2593" s="31">
        <v>44804</v>
      </c>
      <c r="C2593" s="31">
        <v>44756</v>
      </c>
      <c r="D2593" s="19" t="s">
        <v>732</v>
      </c>
      <c r="E2593" s="66" t="str">
        <f>IF(ISBLANK(LeaveTracker[[#This Row],[Employee Name]]),"-----",VLOOKUP(LeaveTracker[[#This Row],[Employee Name]],'List of Employees'!$B$4:$H$767,7))</f>
        <v>SP</v>
      </c>
      <c r="F2593" s="66" t="str">
        <f>IF(ISBLANK(LeaveTracker[[#This Row],[Employee Name]]),"-----",VLOOKUP(LeaveTracker[[#This Row],[Employee Name]],'List of Employees'!$B$4:$H$767,6))</f>
        <v>PERMANENT</v>
      </c>
      <c r="G2593" s="24">
        <v>44769</v>
      </c>
      <c r="H2593" s="24">
        <v>44769</v>
      </c>
      <c r="I2593" s="19" t="s">
        <v>82</v>
      </c>
      <c r="K2593" s="50" t="str">
        <f ca="1">LeaveTracker[[#This Row],[Days]]&amp;" "&amp;LeaveTracker[[#This Row],[Type of Leave]]</f>
        <v>1 VL</v>
      </c>
      <c r="L2593" s="23">
        <f ca="1">NETWORKDAYS(LeaveTracker[[#This Row],[Start Date]],LeaveTracker[[#This Row],[End Date]],lstHolidays)</f>
        <v>1</v>
      </c>
      <c r="M2593" s="27"/>
    </row>
    <row r="2594" spans="1:13" ht="30" customHeight="1" x14ac:dyDescent="0.3">
      <c r="A2594" s="27">
        <f t="shared" si="11"/>
        <v>1027</v>
      </c>
      <c r="B2594" s="31">
        <v>44804</v>
      </c>
      <c r="C2594" s="31">
        <v>44767</v>
      </c>
      <c r="D2594" s="19" t="s">
        <v>361</v>
      </c>
      <c r="E2594" s="66" t="str">
        <f>IF(ISBLANK(LeaveTracker[[#This Row],[Employee Name]]),"-----",VLOOKUP(LeaveTracker[[#This Row],[Employee Name]],'List of Employees'!$B$4:$H$767,7))</f>
        <v>SP</v>
      </c>
      <c r="F2594" s="66" t="str">
        <f>IF(ISBLANK(LeaveTracker[[#This Row],[Employee Name]]),"-----",VLOOKUP(LeaveTracker[[#This Row],[Employee Name]],'List of Employees'!$B$4:$H$767,6))</f>
        <v>PERMANENT</v>
      </c>
      <c r="G2594" s="24">
        <v>44763</v>
      </c>
      <c r="H2594" s="24">
        <v>44764</v>
      </c>
      <c r="I2594" s="19" t="s">
        <v>81</v>
      </c>
      <c r="K2594" s="50" t="str">
        <f ca="1">LeaveTracker[[#This Row],[Days]]&amp;" "&amp;LeaveTracker[[#This Row],[Type of Leave]]</f>
        <v>2 SL</v>
      </c>
      <c r="L2594" s="23">
        <f ca="1">NETWORKDAYS(LeaveTracker[[#This Row],[Start Date]],LeaveTracker[[#This Row],[End Date]],lstHolidays)</f>
        <v>2</v>
      </c>
      <c r="M2594" s="27"/>
    </row>
    <row r="2595" spans="1:13" ht="30" customHeight="1" x14ac:dyDescent="0.3">
      <c r="A2595" s="27">
        <f t="shared" si="11"/>
        <v>1028</v>
      </c>
      <c r="B2595" s="31">
        <v>44804</v>
      </c>
      <c r="C2595" s="31">
        <v>44743</v>
      </c>
      <c r="D2595" s="19" t="s">
        <v>361</v>
      </c>
      <c r="E2595" s="66" t="str">
        <f>IF(ISBLANK(LeaveTracker[[#This Row],[Employee Name]]),"-----",VLOOKUP(LeaveTracker[[#This Row],[Employee Name]],'List of Employees'!$B$4:$H$767,7))</f>
        <v>SP</v>
      </c>
      <c r="F2595" s="66" t="str">
        <f>IF(ISBLANK(LeaveTracker[[#This Row],[Employee Name]]),"-----",VLOOKUP(LeaveTracker[[#This Row],[Employee Name]],'List of Employees'!$B$4:$H$767,6))</f>
        <v>PERMANENT</v>
      </c>
      <c r="G2595" s="24">
        <v>44741</v>
      </c>
      <c r="H2595" s="24">
        <v>44742</v>
      </c>
      <c r="I2595" s="19" t="s">
        <v>81</v>
      </c>
      <c r="K2595" s="50" t="str">
        <f ca="1">LeaveTracker[[#This Row],[Days]]&amp;" "&amp;LeaveTracker[[#This Row],[Type of Leave]]</f>
        <v>2 SL</v>
      </c>
      <c r="L2595" s="23">
        <f ca="1">NETWORKDAYS(LeaveTracker[[#This Row],[Start Date]],LeaveTracker[[#This Row],[End Date]],lstHolidays)</f>
        <v>2</v>
      </c>
      <c r="M2595" s="27"/>
    </row>
    <row r="2596" spans="1:13" ht="30" customHeight="1" x14ac:dyDescent="0.3">
      <c r="A2596" s="27">
        <f t="shared" si="11"/>
        <v>1029</v>
      </c>
      <c r="B2596" s="31">
        <v>44804</v>
      </c>
      <c r="C2596" s="31">
        <v>44748</v>
      </c>
      <c r="D2596" s="19" t="s">
        <v>1092</v>
      </c>
      <c r="E2596" s="66" t="str">
        <f>IF(ISBLANK(LeaveTracker[[#This Row],[Employee Name]]),"-----",VLOOKUP(LeaveTracker[[#This Row],[Employee Name]],'List of Employees'!$B$4:$H$767,7))</f>
        <v>VMO</v>
      </c>
      <c r="F2596" s="66" t="str">
        <f>IF(ISBLANK(LeaveTracker[[#This Row],[Employee Name]]),"-----",VLOOKUP(LeaveTracker[[#This Row],[Employee Name]],'List of Employees'!$B$4:$H$767,6))</f>
        <v>PERMANENT</v>
      </c>
      <c r="G2596" s="24">
        <v>44743</v>
      </c>
      <c r="H2596" s="24">
        <v>44743</v>
      </c>
      <c r="I2596" s="19" t="s">
        <v>81</v>
      </c>
      <c r="K2596" s="50" t="str">
        <f ca="1">LeaveTracker[[#This Row],[Days]]&amp;" "&amp;LeaveTracker[[#This Row],[Type of Leave]]</f>
        <v>1 SL</v>
      </c>
      <c r="L2596" s="23">
        <f ca="1">NETWORKDAYS(LeaveTracker[[#This Row],[Start Date]],LeaveTracker[[#This Row],[End Date]],lstHolidays)</f>
        <v>1</v>
      </c>
      <c r="M2596" s="27"/>
    </row>
    <row r="2597" spans="1:13" ht="30" customHeight="1" x14ac:dyDescent="0.3">
      <c r="A2597" s="27">
        <v>1029</v>
      </c>
      <c r="B2597" s="31">
        <v>44804</v>
      </c>
      <c r="C2597" s="31">
        <v>44748</v>
      </c>
      <c r="D2597" s="19" t="s">
        <v>1092</v>
      </c>
      <c r="E2597" s="66" t="str">
        <f>IF(ISBLANK(LeaveTracker[[#This Row],[Employee Name]]),"-----",VLOOKUP(LeaveTracker[[#This Row],[Employee Name]],'List of Employees'!$B$4:$H$767,7))</f>
        <v>VMO</v>
      </c>
      <c r="F2597" s="66" t="str">
        <f>IF(ISBLANK(LeaveTracker[[#This Row],[Employee Name]]),"-----",VLOOKUP(LeaveTracker[[#This Row],[Employee Name]],'List of Employees'!$B$4:$H$767,6))</f>
        <v>PERMANENT</v>
      </c>
      <c r="G2597" s="24">
        <v>44746</v>
      </c>
      <c r="H2597" s="24">
        <v>44746</v>
      </c>
      <c r="I2597" s="19" t="s">
        <v>81</v>
      </c>
      <c r="K2597" s="50" t="str">
        <f ca="1">LeaveTracker[[#This Row],[Days]]&amp;" "&amp;LeaveTracker[[#This Row],[Type of Leave]]</f>
        <v>1 SL</v>
      </c>
      <c r="L2597" s="23">
        <f ca="1">NETWORKDAYS(LeaveTracker[[#This Row],[Start Date]],LeaveTracker[[#This Row],[End Date]],lstHolidays)</f>
        <v>1</v>
      </c>
      <c r="M2597" s="27"/>
    </row>
    <row r="2598" spans="1:13" ht="30" customHeight="1" x14ac:dyDescent="0.3">
      <c r="A2598" s="27">
        <f t="shared" ref="A2598:A2604" si="12">A2597+1</f>
        <v>1030</v>
      </c>
      <c r="B2598" s="31">
        <v>44804</v>
      </c>
      <c r="C2598" s="31">
        <v>44775</v>
      </c>
      <c r="D2598" s="19" t="s">
        <v>354</v>
      </c>
      <c r="E2598" s="66" t="str">
        <f>IF(ISBLANK(LeaveTracker[[#This Row],[Employee Name]]),"-----",VLOOKUP(LeaveTracker[[#This Row],[Employee Name]],'List of Employees'!$B$4:$H$767,7))</f>
        <v>LCR</v>
      </c>
      <c r="F2598" s="66" t="str">
        <f>IF(ISBLANK(LeaveTracker[[#This Row],[Employee Name]]),"-----",VLOOKUP(LeaveTracker[[#This Row],[Employee Name]],'List of Employees'!$B$4:$H$767,6))</f>
        <v>PERMANENT</v>
      </c>
      <c r="G2598" s="24">
        <v>44775</v>
      </c>
      <c r="H2598" s="24">
        <v>44775</v>
      </c>
      <c r="I2598" s="19" t="s">
        <v>81</v>
      </c>
      <c r="K2598" s="50" t="str">
        <f ca="1">LeaveTracker[[#This Row],[Days]]&amp;" "&amp;LeaveTracker[[#This Row],[Type of Leave]]</f>
        <v>1 SL</v>
      </c>
      <c r="L2598" s="23">
        <f ca="1">NETWORKDAYS(LeaveTracker[[#This Row],[Start Date]],LeaveTracker[[#This Row],[End Date]],lstHolidays)</f>
        <v>1</v>
      </c>
      <c r="M2598" s="27"/>
    </row>
    <row r="2599" spans="1:13" ht="30" customHeight="1" x14ac:dyDescent="0.3">
      <c r="A2599" s="27">
        <f t="shared" si="12"/>
        <v>1031</v>
      </c>
      <c r="B2599" s="31">
        <v>44804</v>
      </c>
      <c r="C2599" s="31">
        <v>44771</v>
      </c>
      <c r="D2599" s="19" t="s">
        <v>354</v>
      </c>
      <c r="E2599" s="66" t="str">
        <f>IF(ISBLANK(LeaveTracker[[#This Row],[Employee Name]]),"-----",VLOOKUP(LeaveTracker[[#This Row],[Employee Name]],'List of Employees'!$B$4:$H$767,7))</f>
        <v>LCR</v>
      </c>
      <c r="F2599" s="66" t="str">
        <f>IF(ISBLANK(LeaveTracker[[#This Row],[Employee Name]]),"-----",VLOOKUP(LeaveTracker[[#This Row],[Employee Name]],'List of Employees'!$B$4:$H$767,6))</f>
        <v>PERMANENT</v>
      </c>
      <c r="G2599" s="24">
        <v>44769</v>
      </c>
      <c r="H2599" s="24">
        <v>44770</v>
      </c>
      <c r="I2599" s="19" t="s">
        <v>81</v>
      </c>
      <c r="K2599" s="50" t="str">
        <f ca="1">LeaveTracker[[#This Row],[Days]]&amp;" "&amp;LeaveTracker[[#This Row],[Type of Leave]]</f>
        <v>2 SL</v>
      </c>
      <c r="L2599" s="23">
        <f ca="1">NETWORKDAYS(LeaveTracker[[#This Row],[Start Date]],LeaveTracker[[#This Row],[End Date]],lstHolidays)</f>
        <v>2</v>
      </c>
      <c r="M2599" s="27"/>
    </row>
    <row r="2600" spans="1:13" ht="30" customHeight="1" x14ac:dyDescent="0.3">
      <c r="A2600" s="27">
        <f t="shared" si="12"/>
        <v>1032</v>
      </c>
      <c r="B2600" s="31">
        <v>44804</v>
      </c>
      <c r="C2600" s="31">
        <v>44774</v>
      </c>
      <c r="D2600" s="19" t="s">
        <v>542</v>
      </c>
      <c r="E2600" s="66" t="str">
        <f>IF(ISBLANK(LeaveTracker[[#This Row],[Employee Name]]),"-----",VLOOKUP(LeaveTracker[[#This Row],[Employee Name]],'List of Employees'!$B$4:$H$767,7))</f>
        <v>LCR</v>
      </c>
      <c r="F2600" s="66" t="str">
        <f>IF(ISBLANK(LeaveTracker[[#This Row],[Employee Name]]),"-----",VLOOKUP(LeaveTracker[[#This Row],[Employee Name]],'List of Employees'!$B$4:$H$767,6))</f>
        <v>PERMANENT</v>
      </c>
      <c r="G2600" s="24">
        <v>44771</v>
      </c>
      <c r="H2600" s="24">
        <v>44771</v>
      </c>
      <c r="I2600" s="19" t="s">
        <v>81</v>
      </c>
      <c r="K2600" s="50" t="str">
        <f ca="1">LeaveTracker[[#This Row],[Days]]&amp;" "&amp;LeaveTracker[[#This Row],[Type of Leave]]</f>
        <v>1 SL</v>
      </c>
      <c r="L2600" s="23">
        <f ca="1">NETWORKDAYS(LeaveTracker[[#This Row],[Start Date]],LeaveTracker[[#This Row],[End Date]],lstHolidays)</f>
        <v>1</v>
      </c>
      <c r="M2600" s="27"/>
    </row>
    <row r="2601" spans="1:13" ht="30" customHeight="1" x14ac:dyDescent="0.3">
      <c r="A2601" s="27">
        <f t="shared" si="12"/>
        <v>1033</v>
      </c>
      <c r="B2601" s="31">
        <v>44804</v>
      </c>
      <c r="C2601" s="31">
        <v>44776</v>
      </c>
      <c r="D2601" s="19" t="s">
        <v>537</v>
      </c>
      <c r="E2601" s="66" t="str">
        <f>IF(ISBLANK(LeaveTracker[[#This Row],[Employee Name]]),"-----",VLOOKUP(LeaveTracker[[#This Row],[Employee Name]],'List of Employees'!$B$4:$H$767,7))</f>
        <v>LCR</v>
      </c>
      <c r="F2601" s="66" t="str">
        <f>IF(ISBLANK(LeaveTracker[[#This Row],[Employee Name]]),"-----",VLOOKUP(LeaveTracker[[#This Row],[Employee Name]],'List of Employees'!$B$4:$H$767,6))</f>
        <v>PERMANENT</v>
      </c>
      <c r="G2601" s="24">
        <v>44774</v>
      </c>
      <c r="H2601" s="24">
        <v>44775</v>
      </c>
      <c r="I2601" s="19" t="s">
        <v>81</v>
      </c>
      <c r="K2601" s="50" t="str">
        <f ca="1">LeaveTracker[[#This Row],[Days]]&amp;" "&amp;LeaveTracker[[#This Row],[Type of Leave]]</f>
        <v>2 SL</v>
      </c>
      <c r="L2601" s="23">
        <f ca="1">NETWORKDAYS(LeaveTracker[[#This Row],[Start Date]],LeaveTracker[[#This Row],[End Date]],lstHolidays)</f>
        <v>2</v>
      </c>
      <c r="M2601" s="27"/>
    </row>
    <row r="2602" spans="1:13" ht="30" customHeight="1" x14ac:dyDescent="0.3">
      <c r="A2602" s="27">
        <f t="shared" si="12"/>
        <v>1034</v>
      </c>
      <c r="B2602" s="31">
        <v>44804</v>
      </c>
      <c r="C2602" s="31">
        <v>44774</v>
      </c>
      <c r="D2602" s="19" t="s">
        <v>717</v>
      </c>
      <c r="E2602" s="66" t="str">
        <f>IF(ISBLANK(LeaveTracker[[#This Row],[Employee Name]]),"-----",VLOOKUP(LeaveTracker[[#This Row],[Employee Name]],'List of Employees'!$B$4:$H$767,7))</f>
        <v>LCR</v>
      </c>
      <c r="F2602" s="66" t="str">
        <f>IF(ISBLANK(LeaveTracker[[#This Row],[Employee Name]]),"-----",VLOOKUP(LeaveTracker[[#This Row],[Employee Name]],'List of Employees'!$B$4:$H$767,6))</f>
        <v>PERMANENT</v>
      </c>
      <c r="G2602" s="24">
        <v>44770</v>
      </c>
      <c r="H2602" s="24">
        <v>44770</v>
      </c>
      <c r="I2602" s="19" t="s">
        <v>81</v>
      </c>
      <c r="K2602" s="50" t="str">
        <f ca="1">LeaveTracker[[#This Row],[Days]]&amp;" "&amp;LeaveTracker[[#This Row],[Type of Leave]]</f>
        <v>1 SL</v>
      </c>
      <c r="L2602" s="23">
        <f ca="1">NETWORKDAYS(LeaveTracker[[#This Row],[Start Date]],LeaveTracker[[#This Row],[End Date]],lstHolidays)</f>
        <v>1</v>
      </c>
      <c r="M2602" s="27"/>
    </row>
    <row r="2603" spans="1:13" ht="30" customHeight="1" x14ac:dyDescent="0.3">
      <c r="A2603" s="27">
        <f t="shared" si="12"/>
        <v>1035</v>
      </c>
      <c r="B2603" s="31">
        <v>44805</v>
      </c>
      <c r="C2603" s="31">
        <v>44755</v>
      </c>
      <c r="D2603" s="19" t="s">
        <v>136</v>
      </c>
      <c r="E2603" s="66" t="str">
        <f>IF(ISBLANK(LeaveTracker[[#This Row],[Employee Name]]),"-----",VLOOKUP(LeaveTracker[[#This Row],[Employee Name]],'List of Employees'!$B$4:$H$767,7))</f>
        <v>CHO</v>
      </c>
      <c r="F2603" s="66" t="str">
        <f>IF(ISBLANK(LeaveTracker[[#This Row],[Employee Name]]),"-----",VLOOKUP(LeaveTracker[[#This Row],[Employee Name]],'List of Employees'!$B$4:$H$767,6))</f>
        <v>PERMANENT</v>
      </c>
      <c r="G2603" s="24">
        <v>44754</v>
      </c>
      <c r="H2603" s="24">
        <v>44754</v>
      </c>
      <c r="I2603" s="20" t="s">
        <v>81</v>
      </c>
      <c r="K2603" s="50" t="str">
        <f ca="1">LeaveTracker[[#This Row],[Days]]&amp;" "&amp;LeaveTracker[[#This Row],[Type of Leave]]</f>
        <v>1 SL</v>
      </c>
      <c r="L2603" s="23">
        <f ca="1">NETWORKDAYS(LeaveTracker[[#This Row],[Start Date]],LeaveTracker[[#This Row],[End Date]],lstHolidays)</f>
        <v>1</v>
      </c>
      <c r="M2603" s="27"/>
    </row>
    <row r="2604" spans="1:13" ht="30" customHeight="1" x14ac:dyDescent="0.3">
      <c r="A2604" s="27">
        <f t="shared" si="12"/>
        <v>1036</v>
      </c>
      <c r="B2604" s="31">
        <v>44805</v>
      </c>
      <c r="C2604" s="31">
        <v>44781</v>
      </c>
      <c r="D2604" s="19" t="s">
        <v>527</v>
      </c>
      <c r="E2604" s="66" t="str">
        <f>IF(ISBLANK(LeaveTracker[[#This Row],[Employee Name]]),"-----",VLOOKUP(LeaveTracker[[#This Row],[Employee Name]],'List of Employees'!$B$4:$H$767,7))</f>
        <v>TIPID IMPOK</v>
      </c>
      <c r="F2604" s="66" t="str">
        <f>IF(ISBLANK(LeaveTracker[[#This Row],[Employee Name]]),"-----",VLOOKUP(LeaveTracker[[#This Row],[Employee Name]],'List of Employees'!$B$4:$H$767,6))</f>
        <v>PERMANENT</v>
      </c>
      <c r="G2604" s="24">
        <v>44775</v>
      </c>
      <c r="H2604" s="24">
        <v>44775</v>
      </c>
      <c r="I2604" s="20" t="s">
        <v>81</v>
      </c>
      <c r="K2604" s="50" t="str">
        <f ca="1">LeaveTracker[[#This Row],[Days]]&amp;" "&amp;LeaveTracker[[#This Row],[Type of Leave]]</f>
        <v>1 SL</v>
      </c>
      <c r="L2604" s="23">
        <f ca="1">NETWORKDAYS(LeaveTracker[[#This Row],[Start Date]],LeaveTracker[[#This Row],[End Date]],lstHolidays)</f>
        <v>1</v>
      </c>
      <c r="M2604" s="27"/>
    </row>
    <row r="2605" spans="1:13" ht="30" customHeight="1" x14ac:dyDescent="0.3">
      <c r="A2605" s="27">
        <v>1036</v>
      </c>
      <c r="B2605" s="31">
        <v>44805</v>
      </c>
      <c r="C2605" s="31">
        <v>44781</v>
      </c>
      <c r="D2605" s="19" t="s">
        <v>527</v>
      </c>
      <c r="E2605" s="66" t="str">
        <f>IF(ISBLANK(LeaveTracker[[#This Row],[Employee Name]]),"-----",VLOOKUP(LeaveTracker[[#This Row],[Employee Name]],'List of Employees'!$B$4:$H$767,7))</f>
        <v>TIPID IMPOK</v>
      </c>
      <c r="F2605" s="66" t="str">
        <f>IF(ISBLANK(LeaveTracker[[#This Row],[Employee Name]]),"-----",VLOOKUP(LeaveTracker[[#This Row],[Employee Name]],'List of Employees'!$B$4:$H$767,6))</f>
        <v>PERMANENT</v>
      </c>
      <c r="G2605" s="24">
        <v>44778</v>
      </c>
      <c r="H2605" s="24">
        <v>44778</v>
      </c>
      <c r="I2605" s="20" t="s">
        <v>81</v>
      </c>
      <c r="K2605" s="50" t="str">
        <f ca="1">LeaveTracker[[#This Row],[Days]]&amp;" "&amp;LeaveTracker[[#This Row],[Type of Leave]]</f>
        <v>1 SL</v>
      </c>
      <c r="L2605" s="23">
        <f ca="1">NETWORKDAYS(LeaveTracker[[#This Row],[Start Date]],LeaveTracker[[#This Row],[End Date]],lstHolidays)</f>
        <v>1</v>
      </c>
      <c r="M2605" s="27"/>
    </row>
    <row r="2606" spans="1:13" ht="30" customHeight="1" x14ac:dyDescent="0.3">
      <c r="A2606" s="27">
        <f>A2605+1</f>
        <v>1037</v>
      </c>
      <c r="B2606" s="31">
        <v>44805</v>
      </c>
      <c r="C2606" s="31">
        <v>44778</v>
      </c>
      <c r="D2606" s="19" t="s">
        <v>136</v>
      </c>
      <c r="E2606" s="66" t="str">
        <f>IF(ISBLANK(LeaveTracker[[#This Row],[Employee Name]]),"-----",VLOOKUP(LeaveTracker[[#This Row],[Employee Name]],'List of Employees'!$B$4:$H$767,7))</f>
        <v>CHO</v>
      </c>
      <c r="F2606" s="66" t="str">
        <f>IF(ISBLANK(LeaveTracker[[#This Row],[Employee Name]]),"-----",VLOOKUP(LeaveTracker[[#This Row],[Employee Name]],'List of Employees'!$B$4:$H$767,6))</f>
        <v>PERMANENT</v>
      </c>
      <c r="G2606" s="24">
        <v>44775</v>
      </c>
      <c r="H2606" s="24">
        <v>44775</v>
      </c>
      <c r="I2606" s="20" t="s">
        <v>81</v>
      </c>
      <c r="K2606" s="50" t="str">
        <f ca="1">LeaveTracker[[#This Row],[Days]]&amp;" "&amp;LeaveTracker[[#This Row],[Type of Leave]]</f>
        <v>1 SL</v>
      </c>
      <c r="L2606" s="23">
        <f ca="1">NETWORKDAYS(LeaveTracker[[#This Row],[Start Date]],LeaveTracker[[#This Row],[End Date]],lstHolidays)</f>
        <v>1</v>
      </c>
      <c r="M2606" s="27"/>
    </row>
    <row r="2607" spans="1:13" ht="30" customHeight="1" x14ac:dyDescent="0.3">
      <c r="A2607" s="27">
        <f>A2606+1</f>
        <v>1038</v>
      </c>
      <c r="B2607" s="31">
        <v>44805</v>
      </c>
      <c r="C2607" s="31">
        <v>44769</v>
      </c>
      <c r="D2607" s="19" t="s">
        <v>136</v>
      </c>
      <c r="E2607" s="66" t="str">
        <f>IF(ISBLANK(LeaveTracker[[#This Row],[Employee Name]]),"-----",VLOOKUP(LeaveTracker[[#This Row],[Employee Name]],'List of Employees'!$B$4:$H$767,7))</f>
        <v>CHO</v>
      </c>
      <c r="F2607" s="66" t="str">
        <f>IF(ISBLANK(LeaveTracker[[#This Row],[Employee Name]]),"-----",VLOOKUP(LeaveTracker[[#This Row],[Employee Name]],'List of Employees'!$B$4:$H$767,6))</f>
        <v>PERMANENT</v>
      </c>
      <c r="G2607" s="24">
        <v>44764</v>
      </c>
      <c r="H2607" s="24">
        <v>44764</v>
      </c>
      <c r="I2607" s="20" t="s">
        <v>81</v>
      </c>
      <c r="K2607" s="50" t="str">
        <f ca="1">LeaveTracker[[#This Row],[Days]]&amp;" "&amp;LeaveTracker[[#This Row],[Type of Leave]]</f>
        <v>1 SL</v>
      </c>
      <c r="L2607" s="23">
        <f ca="1">NETWORKDAYS(LeaveTracker[[#This Row],[Start Date]],LeaveTracker[[#This Row],[End Date]],lstHolidays)</f>
        <v>1</v>
      </c>
      <c r="M2607" s="27"/>
    </row>
    <row r="2608" spans="1:13" ht="30" customHeight="1" x14ac:dyDescent="0.3">
      <c r="A2608" s="27">
        <f>A2607+1</f>
        <v>1039</v>
      </c>
      <c r="B2608" s="31">
        <v>44805</v>
      </c>
      <c r="C2608" s="31">
        <v>44783</v>
      </c>
      <c r="D2608" s="19" t="s">
        <v>673</v>
      </c>
      <c r="E2608" s="66" t="str">
        <f>IF(ISBLANK(LeaveTracker[[#This Row],[Employee Name]]),"-----",VLOOKUP(LeaveTracker[[#This Row],[Employee Name]],'List of Employees'!$B$4:$H$767,7))</f>
        <v>PICNIC GROVE</v>
      </c>
      <c r="F2608" s="66" t="str">
        <f>IF(ISBLANK(LeaveTracker[[#This Row],[Employee Name]]),"-----",VLOOKUP(LeaveTracker[[#This Row],[Employee Name]],'List of Employees'!$B$4:$H$767,6))</f>
        <v>PERMANENT</v>
      </c>
      <c r="G2608" s="24">
        <v>44788</v>
      </c>
      <c r="H2608" s="24">
        <v>44792</v>
      </c>
      <c r="I2608" s="20" t="s">
        <v>82</v>
      </c>
      <c r="K2608" s="50" t="str">
        <f ca="1">LeaveTracker[[#This Row],[Days]]&amp;" "&amp;LeaveTracker[[#This Row],[Type of Leave]]</f>
        <v>5 VL</v>
      </c>
      <c r="L2608" s="23">
        <f ca="1">NETWORKDAYS(LeaveTracker[[#This Row],[Start Date]],LeaveTracker[[#This Row],[End Date]],lstHolidays)</f>
        <v>5</v>
      </c>
      <c r="M2608" s="27"/>
    </row>
    <row r="2609" spans="1:13" ht="30" customHeight="1" x14ac:dyDescent="0.3">
      <c r="A2609" s="27">
        <v>1039</v>
      </c>
      <c r="B2609" s="31">
        <v>44805</v>
      </c>
      <c r="C2609" s="31">
        <v>44783</v>
      </c>
      <c r="D2609" s="19" t="s">
        <v>673</v>
      </c>
      <c r="E2609" s="66" t="str">
        <f>IF(ISBLANK(LeaveTracker[[#This Row],[Employee Name]]),"-----",VLOOKUP(LeaveTracker[[#This Row],[Employee Name]],'List of Employees'!$B$4:$H$767,7))</f>
        <v>PICNIC GROVE</v>
      </c>
      <c r="F2609" s="66" t="str">
        <f>IF(ISBLANK(LeaveTracker[[#This Row],[Employee Name]]),"-----",VLOOKUP(LeaveTracker[[#This Row],[Employee Name]],'List of Employees'!$B$4:$H$767,6))</f>
        <v>PERMANENT</v>
      </c>
      <c r="G2609" s="24">
        <v>44795</v>
      </c>
      <c r="H2609" s="24">
        <v>44799</v>
      </c>
      <c r="I2609" s="20" t="s">
        <v>82</v>
      </c>
      <c r="K2609" s="50" t="str">
        <f ca="1">LeaveTracker[[#This Row],[Days]]&amp;" "&amp;LeaveTracker[[#This Row],[Type of Leave]]</f>
        <v>5 VL</v>
      </c>
      <c r="L2609" s="23">
        <f ca="1">NETWORKDAYS(LeaveTracker[[#This Row],[Start Date]],LeaveTracker[[#This Row],[End Date]],lstHolidays)</f>
        <v>5</v>
      </c>
      <c r="M2609" s="27"/>
    </row>
    <row r="2610" spans="1:13" ht="30" customHeight="1" x14ac:dyDescent="0.3">
      <c r="A2610" s="27">
        <v>1039</v>
      </c>
      <c r="B2610" s="31">
        <v>44805</v>
      </c>
      <c r="C2610" s="31">
        <v>44783</v>
      </c>
      <c r="D2610" s="19" t="s">
        <v>673</v>
      </c>
      <c r="E2610" s="66" t="str">
        <f>IF(ISBLANK(LeaveTracker[[#This Row],[Employee Name]]),"-----",VLOOKUP(LeaveTracker[[#This Row],[Employee Name]],'List of Employees'!$B$4:$H$767,7))</f>
        <v>PICNIC GROVE</v>
      </c>
      <c r="F2610" s="66" t="str">
        <f>IF(ISBLANK(LeaveTracker[[#This Row],[Employee Name]]),"-----",VLOOKUP(LeaveTracker[[#This Row],[Employee Name]],'List of Employees'!$B$4:$H$767,6))</f>
        <v>PERMANENT</v>
      </c>
      <c r="G2610" s="24">
        <v>44803</v>
      </c>
      <c r="H2610" s="24">
        <v>44804</v>
      </c>
      <c r="I2610" s="20" t="s">
        <v>82</v>
      </c>
      <c r="K2610" s="50" t="str">
        <f ca="1">LeaveTracker[[#This Row],[Days]]&amp;" "&amp;LeaveTracker[[#This Row],[Type of Leave]]</f>
        <v>2 VL</v>
      </c>
      <c r="L2610" s="23">
        <f ca="1">NETWORKDAYS(LeaveTracker[[#This Row],[Start Date]],LeaveTracker[[#This Row],[End Date]],lstHolidays)</f>
        <v>2</v>
      </c>
      <c r="M2610" s="27"/>
    </row>
    <row r="2611" spans="1:13" ht="30" customHeight="1" x14ac:dyDescent="0.3">
      <c r="A2611" s="27">
        <f>A2610+1</f>
        <v>1040</v>
      </c>
      <c r="B2611" s="31">
        <v>44805</v>
      </c>
      <c r="C2611" s="31">
        <v>44788</v>
      </c>
      <c r="D2611" s="19" t="s">
        <v>673</v>
      </c>
      <c r="E2611" s="66" t="str">
        <f>IF(ISBLANK(LeaveTracker[[#This Row],[Employee Name]]),"-----",VLOOKUP(LeaveTracker[[#This Row],[Employee Name]],'List of Employees'!$B$4:$H$767,7))</f>
        <v>PICNIC GROVE</v>
      </c>
      <c r="F2611" s="66" t="str">
        <f>IF(ISBLANK(LeaveTracker[[#This Row],[Employee Name]]),"-----",VLOOKUP(LeaveTracker[[#This Row],[Employee Name]],'List of Employees'!$B$4:$H$767,6))</f>
        <v>PERMANENT</v>
      </c>
      <c r="G2611" s="24">
        <v>44781</v>
      </c>
      <c r="H2611" s="24">
        <v>44785</v>
      </c>
      <c r="I2611" s="20" t="s">
        <v>81</v>
      </c>
      <c r="K2611" s="50" t="str">
        <f ca="1">LeaveTracker[[#This Row],[Days]]&amp;" "&amp;LeaveTracker[[#This Row],[Type of Leave]]</f>
        <v>5 SL</v>
      </c>
      <c r="L2611" s="23">
        <f ca="1">NETWORKDAYS(LeaveTracker[[#This Row],[Start Date]],LeaveTracker[[#This Row],[End Date]],lstHolidays)</f>
        <v>5</v>
      </c>
      <c r="M2611" s="27"/>
    </row>
    <row r="2612" spans="1:13" ht="30" customHeight="1" x14ac:dyDescent="0.3">
      <c r="A2612" s="27">
        <f>A2611+1</f>
        <v>1041</v>
      </c>
      <c r="B2612" s="31">
        <v>44805</v>
      </c>
      <c r="C2612" s="31">
        <v>44770</v>
      </c>
      <c r="D2612" s="19" t="s">
        <v>774</v>
      </c>
      <c r="E2612" s="66" t="str">
        <f>IF(ISBLANK(LeaveTracker[[#This Row],[Employee Name]]),"-----",VLOOKUP(LeaveTracker[[#This Row],[Employee Name]],'List of Employees'!$B$4:$H$767,7))</f>
        <v>PICNIC GROVE</v>
      </c>
      <c r="F2612" s="66" t="str">
        <f>IF(ISBLANK(LeaveTracker[[#This Row],[Employee Name]]),"-----",VLOOKUP(LeaveTracker[[#This Row],[Employee Name]],'List of Employees'!$B$4:$H$767,6))</f>
        <v>PERMANENT</v>
      </c>
      <c r="G2612" s="24">
        <v>44772</v>
      </c>
      <c r="H2612" s="24">
        <v>44772</v>
      </c>
      <c r="I2612" s="20" t="s">
        <v>297</v>
      </c>
      <c r="J2612" s="42" t="s">
        <v>1000</v>
      </c>
      <c r="K2612" s="50" t="str">
        <f ca="1">LeaveTracker[[#This Row],[Days]]&amp;" "&amp;LeaveTracker[[#This Row],[Type of Leave]]</f>
        <v>0 OTHER</v>
      </c>
      <c r="L2612" s="23">
        <f ca="1">NETWORKDAYS(LeaveTracker[[#This Row],[Start Date]],LeaveTracker[[#This Row],[End Date]],lstHolidays)</f>
        <v>0</v>
      </c>
      <c r="M2612" s="27"/>
    </row>
    <row r="2613" spans="1:13" ht="30" customHeight="1" x14ac:dyDescent="0.3">
      <c r="A2613" s="27">
        <v>1041</v>
      </c>
      <c r="B2613" s="31">
        <v>44805</v>
      </c>
      <c r="C2613" s="31">
        <v>44770</v>
      </c>
      <c r="D2613" s="19" t="s">
        <v>774</v>
      </c>
      <c r="E2613" s="66" t="str">
        <f>IF(ISBLANK(LeaveTracker[[#This Row],[Employee Name]]),"-----",VLOOKUP(LeaveTracker[[#This Row],[Employee Name]],'List of Employees'!$B$4:$H$767,7))</f>
        <v>PICNIC GROVE</v>
      </c>
      <c r="F2613" s="66" t="str">
        <f>IF(ISBLANK(LeaveTracker[[#This Row],[Employee Name]]),"-----",VLOOKUP(LeaveTracker[[#This Row],[Employee Name]],'List of Employees'!$B$4:$H$767,6))</f>
        <v>PERMANENT</v>
      </c>
      <c r="G2613" s="24">
        <v>44779</v>
      </c>
      <c r="H2613" s="24">
        <v>44780</v>
      </c>
      <c r="I2613" s="20" t="s">
        <v>297</v>
      </c>
      <c r="J2613" s="42" t="s">
        <v>1000</v>
      </c>
      <c r="K2613" s="50" t="str">
        <f ca="1">LeaveTracker[[#This Row],[Days]]&amp;" "&amp;LeaveTracker[[#This Row],[Type of Leave]]</f>
        <v>0 OTHER</v>
      </c>
      <c r="L2613" s="23">
        <f ca="1">NETWORKDAYS(LeaveTracker[[#This Row],[Start Date]],LeaveTracker[[#This Row],[End Date]],lstHolidays)</f>
        <v>0</v>
      </c>
      <c r="M2613" s="27"/>
    </row>
    <row r="2614" spans="1:13" ht="30" customHeight="1" x14ac:dyDescent="0.3">
      <c r="A2614" s="27">
        <f>A2613+1</f>
        <v>1042</v>
      </c>
      <c r="B2614" s="31">
        <v>44805</v>
      </c>
      <c r="C2614" s="31">
        <v>44771</v>
      </c>
      <c r="D2614" s="19" t="s">
        <v>303</v>
      </c>
      <c r="E2614" s="66" t="str">
        <f>IF(ISBLANK(LeaveTracker[[#This Row],[Employee Name]]),"-----",VLOOKUP(LeaveTracker[[#This Row],[Employee Name]],'List of Employees'!$B$4:$H$767,7))</f>
        <v>TOPS (ADMIN CSU)</v>
      </c>
      <c r="F2614" s="66" t="str">
        <f>IF(ISBLANK(LeaveTracker[[#This Row],[Employee Name]]),"-----",VLOOKUP(LeaveTracker[[#This Row],[Employee Name]],'List of Employees'!$B$4:$H$767,6))</f>
        <v>PERMANENT</v>
      </c>
      <c r="G2614" s="24">
        <v>44757</v>
      </c>
      <c r="H2614" s="24">
        <v>44757</v>
      </c>
      <c r="I2614" s="20" t="s">
        <v>297</v>
      </c>
      <c r="J2614" s="42" t="s">
        <v>641</v>
      </c>
      <c r="K2614" s="50" t="str">
        <f ca="1">LeaveTracker[[#This Row],[Days]]&amp;" "&amp;LeaveTracker[[#This Row],[Type of Leave]]</f>
        <v>1 OTHER</v>
      </c>
      <c r="L2614" s="23">
        <f ca="1">NETWORKDAYS(LeaveTracker[[#This Row],[Start Date]],LeaveTracker[[#This Row],[End Date]],lstHolidays)</f>
        <v>1</v>
      </c>
      <c r="M2614" s="27"/>
    </row>
    <row r="2615" spans="1:13" ht="30" customHeight="1" x14ac:dyDescent="0.3">
      <c r="A2615" s="27">
        <v>1042</v>
      </c>
      <c r="B2615" s="31">
        <v>44805</v>
      </c>
      <c r="C2615" s="31">
        <v>44771</v>
      </c>
      <c r="D2615" s="19" t="s">
        <v>303</v>
      </c>
      <c r="E2615" s="66" t="str">
        <f>IF(ISBLANK(LeaveTracker[[#This Row],[Employee Name]]),"-----",VLOOKUP(LeaveTracker[[#This Row],[Employee Name]],'List of Employees'!$B$4:$H$767,7))</f>
        <v>TOPS (ADMIN CSU)</v>
      </c>
      <c r="F2615" s="66" t="str">
        <f>IF(ISBLANK(LeaveTracker[[#This Row],[Employee Name]]),"-----",VLOOKUP(LeaveTracker[[#This Row],[Employee Name]],'List of Employees'!$B$4:$H$767,6))</f>
        <v>PERMANENT</v>
      </c>
      <c r="G2615" s="24">
        <v>44760</v>
      </c>
      <c r="H2615" s="24">
        <v>44760</v>
      </c>
      <c r="I2615" s="20" t="s">
        <v>297</v>
      </c>
      <c r="J2615" s="42" t="s">
        <v>641</v>
      </c>
      <c r="K2615" s="50" t="str">
        <f ca="1">LeaveTracker[[#This Row],[Days]]&amp;" "&amp;LeaveTracker[[#This Row],[Type of Leave]]</f>
        <v>1 OTHER</v>
      </c>
      <c r="L2615" s="23">
        <f ca="1">NETWORKDAYS(LeaveTracker[[#This Row],[Start Date]],LeaveTracker[[#This Row],[End Date]],lstHolidays)</f>
        <v>1</v>
      </c>
      <c r="M2615" s="27"/>
    </row>
    <row r="2616" spans="1:13" ht="30" customHeight="1" x14ac:dyDescent="0.3">
      <c r="A2616" s="27">
        <v>1042</v>
      </c>
      <c r="B2616" s="31">
        <v>44805</v>
      </c>
      <c r="C2616" s="31">
        <v>44771</v>
      </c>
      <c r="D2616" s="19" t="s">
        <v>303</v>
      </c>
      <c r="E2616" s="66" t="str">
        <f>IF(ISBLANK(LeaveTracker[[#This Row],[Employee Name]]),"-----",VLOOKUP(LeaveTracker[[#This Row],[Employee Name]],'List of Employees'!$B$4:$H$767,7))</f>
        <v>TOPS (ADMIN CSU)</v>
      </c>
      <c r="F2616" s="66" t="str">
        <f>IF(ISBLANK(LeaveTracker[[#This Row],[Employee Name]]),"-----",VLOOKUP(LeaveTracker[[#This Row],[Employee Name]],'List of Employees'!$B$4:$H$767,6))</f>
        <v>PERMANENT</v>
      </c>
      <c r="G2616" s="24">
        <v>44775</v>
      </c>
      <c r="H2616" s="24">
        <v>44775</v>
      </c>
      <c r="I2616" s="20" t="s">
        <v>297</v>
      </c>
      <c r="J2616" s="42" t="s">
        <v>641</v>
      </c>
      <c r="K2616" s="50" t="str">
        <f ca="1">LeaveTracker[[#This Row],[Days]]&amp;" "&amp;LeaveTracker[[#This Row],[Type of Leave]]</f>
        <v>1 OTHER</v>
      </c>
      <c r="L2616" s="23">
        <f ca="1">NETWORKDAYS(LeaveTracker[[#This Row],[Start Date]],LeaveTracker[[#This Row],[End Date]],lstHolidays)</f>
        <v>1</v>
      </c>
      <c r="M2616" s="27"/>
    </row>
    <row r="2617" spans="1:13" ht="30" customHeight="1" x14ac:dyDescent="0.3">
      <c r="A2617" s="27">
        <f t="shared" ref="A2617:A2622" si="13">A2616+1</f>
        <v>1043</v>
      </c>
      <c r="B2617" s="31">
        <v>44805</v>
      </c>
      <c r="C2617" s="31">
        <v>44771</v>
      </c>
      <c r="D2617" s="19" t="s">
        <v>527</v>
      </c>
      <c r="E2617" s="66" t="str">
        <f>IF(ISBLANK(LeaveTracker[[#This Row],[Employee Name]]),"-----",VLOOKUP(LeaveTracker[[#This Row],[Employee Name]],'List of Employees'!$B$4:$H$767,7))</f>
        <v>TIPID IMPOK</v>
      </c>
      <c r="F2617" s="66" t="str">
        <f>IF(ISBLANK(LeaveTracker[[#This Row],[Employee Name]]),"-----",VLOOKUP(LeaveTracker[[#This Row],[Employee Name]],'List of Employees'!$B$4:$H$767,6))</f>
        <v>PERMANENT</v>
      </c>
      <c r="G2617" s="24">
        <v>44763</v>
      </c>
      <c r="H2617" s="24">
        <v>44763</v>
      </c>
      <c r="I2617" s="20" t="s">
        <v>81</v>
      </c>
      <c r="K2617" s="50" t="str">
        <f ca="1">LeaveTracker[[#This Row],[Days]]&amp;" "&amp;LeaveTracker[[#This Row],[Type of Leave]]</f>
        <v>1 SL</v>
      </c>
      <c r="L2617" s="23">
        <f ca="1">NETWORKDAYS(LeaveTracker[[#This Row],[Start Date]],LeaveTracker[[#This Row],[End Date]],lstHolidays)</f>
        <v>1</v>
      </c>
      <c r="M2617" s="27"/>
    </row>
    <row r="2618" spans="1:13" ht="30" customHeight="1" x14ac:dyDescent="0.3">
      <c r="A2618" s="27">
        <f t="shared" si="13"/>
        <v>1044</v>
      </c>
      <c r="B2618" s="31">
        <v>44805</v>
      </c>
      <c r="C2618" s="31">
        <v>44761</v>
      </c>
      <c r="D2618" s="19" t="s">
        <v>467</v>
      </c>
      <c r="E2618" s="66" t="str">
        <f>IF(ISBLANK(LeaveTracker[[#This Row],[Employee Name]]),"-----",VLOOKUP(LeaveTracker[[#This Row],[Employee Name]],'List of Employees'!$B$4:$H$767,7))</f>
        <v>ASSESSORS OFFICE</v>
      </c>
      <c r="F2618" s="66" t="str">
        <f>IF(ISBLANK(LeaveTracker[[#This Row],[Employee Name]]),"-----",VLOOKUP(LeaveTracker[[#This Row],[Employee Name]],'List of Employees'!$B$4:$H$767,6))</f>
        <v>PERMANENT</v>
      </c>
      <c r="G2618" s="24">
        <v>44760</v>
      </c>
      <c r="H2618" s="24">
        <v>44760</v>
      </c>
      <c r="I2618" s="20" t="s">
        <v>297</v>
      </c>
      <c r="J2618" s="42" t="s">
        <v>1000</v>
      </c>
      <c r="K2618" s="50" t="str">
        <f ca="1">LeaveTracker[[#This Row],[Days]]&amp;" "&amp;LeaveTracker[[#This Row],[Type of Leave]]</f>
        <v>1 OTHER</v>
      </c>
      <c r="L2618" s="23">
        <f ca="1">NETWORKDAYS(LeaveTracker[[#This Row],[Start Date]],LeaveTracker[[#This Row],[End Date]],lstHolidays)</f>
        <v>1</v>
      </c>
      <c r="M2618" s="27"/>
    </row>
    <row r="2619" spans="1:13" ht="30" customHeight="1" x14ac:dyDescent="0.3">
      <c r="A2619" s="27">
        <f t="shared" si="13"/>
        <v>1045</v>
      </c>
      <c r="B2619" s="31">
        <v>44805</v>
      </c>
      <c r="C2619" s="31">
        <v>44764</v>
      </c>
      <c r="D2619" s="19" t="s">
        <v>463</v>
      </c>
      <c r="E2619" s="66" t="str">
        <f>IF(ISBLANK(LeaveTracker[[#This Row],[Employee Name]]),"-----",VLOOKUP(LeaveTracker[[#This Row],[Employee Name]],'List of Employees'!$B$4:$H$767,7))</f>
        <v>ASSESSORS OFFICE</v>
      </c>
      <c r="F2619" s="66" t="str">
        <f>IF(ISBLANK(LeaveTracker[[#This Row],[Employee Name]]),"-----",VLOOKUP(LeaveTracker[[#This Row],[Employee Name]],'List of Employees'!$B$4:$H$767,6))</f>
        <v>PERMANENT</v>
      </c>
      <c r="G2619" s="24">
        <v>44762</v>
      </c>
      <c r="H2619" s="24">
        <v>44763</v>
      </c>
      <c r="I2619" s="20" t="s">
        <v>81</v>
      </c>
      <c r="K2619" s="50" t="str">
        <f ca="1">LeaveTracker[[#This Row],[Days]]&amp;" "&amp;LeaveTracker[[#This Row],[Type of Leave]]</f>
        <v>2 SL</v>
      </c>
      <c r="L2619" s="23">
        <f ca="1">NETWORKDAYS(LeaveTracker[[#This Row],[Start Date]],LeaveTracker[[#This Row],[End Date]],lstHolidays)</f>
        <v>2</v>
      </c>
      <c r="M2619" s="27"/>
    </row>
    <row r="2620" spans="1:13" ht="30" customHeight="1" x14ac:dyDescent="0.3">
      <c r="A2620" s="27">
        <f t="shared" si="13"/>
        <v>1046</v>
      </c>
      <c r="B2620" s="31">
        <v>44805</v>
      </c>
      <c r="C2620" s="31">
        <v>44774</v>
      </c>
      <c r="D2620" s="19" t="s">
        <v>469</v>
      </c>
      <c r="E2620" s="66" t="str">
        <f>IF(ISBLANK(LeaveTracker[[#This Row],[Employee Name]]),"-----",VLOOKUP(LeaveTracker[[#This Row],[Employee Name]],'List of Employees'!$B$4:$H$767,7))</f>
        <v>ASSESSORS OFFICE</v>
      </c>
      <c r="F2620" s="66" t="str">
        <f>IF(ISBLANK(LeaveTracker[[#This Row],[Employee Name]]),"-----",VLOOKUP(LeaveTracker[[#This Row],[Employee Name]],'List of Employees'!$B$4:$H$767,6))</f>
        <v>PERMANENT</v>
      </c>
      <c r="G2620" s="24">
        <v>44771</v>
      </c>
      <c r="H2620" s="24">
        <v>44771</v>
      </c>
      <c r="I2620" s="20" t="s">
        <v>297</v>
      </c>
      <c r="J2620" s="42" t="s">
        <v>1000</v>
      </c>
      <c r="K2620" s="50" t="str">
        <f ca="1">LeaveTracker[[#This Row],[Days]]&amp;" "&amp;LeaveTracker[[#This Row],[Type of Leave]]</f>
        <v>1 OTHER</v>
      </c>
      <c r="L2620" s="23">
        <f ca="1">NETWORKDAYS(LeaveTracker[[#This Row],[Start Date]],LeaveTracker[[#This Row],[End Date]],lstHolidays)</f>
        <v>1</v>
      </c>
      <c r="M2620" s="27"/>
    </row>
    <row r="2621" spans="1:13" ht="30" customHeight="1" x14ac:dyDescent="0.3">
      <c r="A2621" s="27">
        <f t="shared" si="13"/>
        <v>1047</v>
      </c>
      <c r="B2621" s="31">
        <v>44805</v>
      </c>
      <c r="C2621" s="31">
        <v>44775</v>
      </c>
      <c r="D2621" s="19" t="s">
        <v>1094</v>
      </c>
      <c r="E2621" s="66" t="str">
        <f>IF(ISBLANK(LeaveTracker[[#This Row],[Employee Name]]),"-----",VLOOKUP(LeaveTracker[[#This Row],[Employee Name]],'List of Employees'!$B$4:$H$767,7))</f>
        <v>ADMIN OFFICE</v>
      </c>
      <c r="F2621" s="66" t="str">
        <f>IF(ISBLANK(LeaveTracker[[#This Row],[Employee Name]]),"-----",VLOOKUP(LeaveTracker[[#This Row],[Employee Name]],'List of Employees'!$B$4:$H$767,6))</f>
        <v>PERMANENT</v>
      </c>
      <c r="G2621" s="24">
        <v>44774</v>
      </c>
      <c r="H2621" s="24">
        <v>44774</v>
      </c>
      <c r="I2621" s="20" t="s">
        <v>81</v>
      </c>
      <c r="K2621" s="50" t="str">
        <f ca="1">LeaveTracker[[#This Row],[Days]]&amp;" "&amp;LeaveTracker[[#This Row],[Type of Leave]]</f>
        <v>1 SL</v>
      </c>
      <c r="L2621" s="23">
        <f ca="1">NETWORKDAYS(LeaveTracker[[#This Row],[Start Date]],LeaveTracker[[#This Row],[End Date]],lstHolidays)</f>
        <v>1</v>
      </c>
      <c r="M2621" s="27"/>
    </row>
    <row r="2622" spans="1:13" ht="30" customHeight="1" x14ac:dyDescent="0.3">
      <c r="A2622" s="27">
        <f t="shared" si="13"/>
        <v>1048</v>
      </c>
      <c r="B2622" s="31">
        <v>44805</v>
      </c>
      <c r="C2622" s="31">
        <v>44776</v>
      </c>
      <c r="D2622" s="19" t="s">
        <v>1096</v>
      </c>
      <c r="E2622" s="66" t="str">
        <f>IF(ISBLANK(LeaveTracker[[#This Row],[Employee Name]]),"-----",VLOOKUP(LeaveTracker[[#This Row],[Employee Name]],'List of Employees'!$B$4:$H$767,7))</f>
        <v>CCT</v>
      </c>
      <c r="F2622" s="66" t="str">
        <f>IF(ISBLANK(LeaveTracker[[#This Row],[Employee Name]]),"-----",VLOOKUP(LeaveTracker[[#This Row],[Employee Name]],'List of Employees'!$B$4:$H$767,6))</f>
        <v>PERMANENT</v>
      </c>
      <c r="G2622" s="24">
        <v>44771</v>
      </c>
      <c r="H2622" s="24">
        <v>44771</v>
      </c>
      <c r="I2622" s="20" t="s">
        <v>81</v>
      </c>
      <c r="K2622" s="50" t="str">
        <f ca="1">LeaveTracker[[#This Row],[Days]]&amp;" "&amp;LeaveTracker[[#This Row],[Type of Leave]]</f>
        <v>1 SL</v>
      </c>
      <c r="L2622" s="23">
        <f ca="1">NETWORKDAYS(LeaveTracker[[#This Row],[Start Date]],LeaveTracker[[#This Row],[End Date]],lstHolidays)</f>
        <v>1</v>
      </c>
      <c r="M2622" s="27"/>
    </row>
    <row r="2623" spans="1:13" ht="30" customHeight="1" x14ac:dyDescent="0.3">
      <c r="A2623" s="27">
        <v>1048</v>
      </c>
      <c r="B2623" s="31">
        <v>44805</v>
      </c>
      <c r="C2623" s="31">
        <v>44776</v>
      </c>
      <c r="D2623" s="19" t="s">
        <v>1096</v>
      </c>
      <c r="E2623" s="66" t="str">
        <f>IF(ISBLANK(LeaveTracker[[#This Row],[Employee Name]]),"-----",VLOOKUP(LeaveTracker[[#This Row],[Employee Name]],'List of Employees'!$B$4:$H$767,7))</f>
        <v>CCT</v>
      </c>
      <c r="F2623" s="66" t="str">
        <f>IF(ISBLANK(LeaveTracker[[#This Row],[Employee Name]]),"-----",VLOOKUP(LeaveTracker[[#This Row],[Employee Name]],'List of Employees'!$B$4:$H$767,6))</f>
        <v>PERMANENT</v>
      </c>
      <c r="G2623" s="24">
        <v>44774</v>
      </c>
      <c r="H2623" s="24">
        <v>44774</v>
      </c>
      <c r="I2623" s="20" t="s">
        <v>81</v>
      </c>
      <c r="K2623" s="50" t="str">
        <f ca="1">LeaveTracker[[#This Row],[Days]]&amp;" "&amp;LeaveTracker[[#This Row],[Type of Leave]]</f>
        <v>1 SL</v>
      </c>
      <c r="L2623" s="23">
        <f ca="1">NETWORKDAYS(LeaveTracker[[#This Row],[Start Date]],LeaveTracker[[#This Row],[End Date]],lstHolidays)</f>
        <v>1</v>
      </c>
      <c r="M2623" s="27"/>
    </row>
    <row r="2624" spans="1:13" ht="30" customHeight="1" x14ac:dyDescent="0.3">
      <c r="A2624" s="27">
        <f t="shared" ref="A2624:A2632" si="14">A2623+1</f>
        <v>1049</v>
      </c>
      <c r="B2624" s="31">
        <v>44805</v>
      </c>
      <c r="C2624" s="31">
        <v>44775</v>
      </c>
      <c r="D2624" s="19" t="s">
        <v>577</v>
      </c>
      <c r="E2624" s="66" t="str">
        <f>IF(ISBLANK(LeaveTracker[[#This Row],[Employee Name]]),"-----",VLOOKUP(LeaveTracker[[#This Row],[Employee Name]],'List of Employees'!$B$4:$H$767,7))</f>
        <v>CCT</v>
      </c>
      <c r="F2624" s="66" t="str">
        <f>IF(ISBLANK(LeaveTracker[[#This Row],[Employee Name]]),"-----",VLOOKUP(LeaveTracker[[#This Row],[Employee Name]],'List of Employees'!$B$4:$H$767,6))</f>
        <v>PERMANENT</v>
      </c>
      <c r="G2624" s="24">
        <v>44774</v>
      </c>
      <c r="H2624" s="24">
        <v>44774</v>
      </c>
      <c r="I2624" s="20" t="s">
        <v>81</v>
      </c>
      <c r="K2624" s="50" t="str">
        <f ca="1">LeaveTracker[[#This Row],[Days]]&amp;" "&amp;LeaveTracker[[#This Row],[Type of Leave]]</f>
        <v>1 SL</v>
      </c>
      <c r="L2624" s="23">
        <f ca="1">NETWORKDAYS(LeaveTracker[[#This Row],[Start Date]],LeaveTracker[[#This Row],[End Date]],lstHolidays)</f>
        <v>1</v>
      </c>
      <c r="M2624" s="27"/>
    </row>
    <row r="2625" spans="1:13" ht="30" customHeight="1" x14ac:dyDescent="0.3">
      <c r="A2625" s="27">
        <f t="shared" si="14"/>
        <v>1050</v>
      </c>
      <c r="B2625" s="31">
        <v>44805</v>
      </c>
      <c r="C2625" s="31">
        <v>44783</v>
      </c>
      <c r="D2625" s="19" t="s">
        <v>374</v>
      </c>
      <c r="E2625" s="66" t="str">
        <f>IF(ISBLANK(LeaveTracker[[#This Row],[Employee Name]]),"-----",VLOOKUP(LeaveTracker[[#This Row],[Employee Name]],'List of Employees'!$B$4:$H$767,7))</f>
        <v>CCT</v>
      </c>
      <c r="F2625" s="66" t="str">
        <f>IF(ISBLANK(LeaveTracker[[#This Row],[Employee Name]]),"-----",VLOOKUP(LeaveTracker[[#This Row],[Employee Name]],'List of Employees'!$B$4:$H$767,6))</f>
        <v>PERMANENT</v>
      </c>
      <c r="G2625" s="24">
        <v>44790</v>
      </c>
      <c r="H2625" s="24">
        <v>44792</v>
      </c>
      <c r="I2625" s="20" t="s">
        <v>82</v>
      </c>
      <c r="K2625" s="50" t="str">
        <f ca="1">LeaveTracker[[#This Row],[Days]]&amp;" "&amp;LeaveTracker[[#This Row],[Type of Leave]]</f>
        <v>3 VL</v>
      </c>
      <c r="L2625" s="23">
        <f ca="1">NETWORKDAYS(LeaveTracker[[#This Row],[Start Date]],LeaveTracker[[#This Row],[End Date]],lstHolidays)</f>
        <v>3</v>
      </c>
      <c r="M2625" s="27"/>
    </row>
    <row r="2626" spans="1:13" ht="30" customHeight="1" x14ac:dyDescent="0.3">
      <c r="A2626" s="27">
        <f t="shared" si="14"/>
        <v>1051</v>
      </c>
      <c r="B2626" s="31">
        <v>44805</v>
      </c>
      <c r="C2626" s="31">
        <v>44767</v>
      </c>
      <c r="D2626" s="19" t="s">
        <v>267</v>
      </c>
      <c r="E2626" s="66" t="str">
        <f>IF(ISBLANK(LeaveTracker[[#This Row],[Employee Name]]),"-----",VLOOKUP(LeaveTracker[[#This Row],[Employee Name]],'List of Employees'!$B$4:$H$767,7))</f>
        <v>PICNIC GROVE</v>
      </c>
      <c r="F2626" s="66" t="str">
        <f>IF(ISBLANK(LeaveTracker[[#This Row],[Employee Name]]),"-----",VLOOKUP(LeaveTracker[[#This Row],[Employee Name]],'List of Employees'!$B$4:$H$767,6))</f>
        <v>PERMANENT</v>
      </c>
      <c r="G2626" s="24">
        <v>44764</v>
      </c>
      <c r="H2626" s="24">
        <v>44766</v>
      </c>
      <c r="I2626" s="20" t="s">
        <v>81</v>
      </c>
      <c r="K2626" s="50" t="str">
        <f ca="1">LeaveTracker[[#This Row],[Days]]&amp;" "&amp;LeaveTracker[[#This Row],[Type of Leave]]</f>
        <v>1 SL</v>
      </c>
      <c r="L2626" s="23">
        <f ca="1">NETWORKDAYS(LeaveTracker[[#This Row],[Start Date]],LeaveTracker[[#This Row],[End Date]],lstHolidays)</f>
        <v>1</v>
      </c>
      <c r="M2626" s="27"/>
    </row>
    <row r="2627" spans="1:13" ht="30" customHeight="1" x14ac:dyDescent="0.3">
      <c r="A2627" s="27">
        <f t="shared" si="14"/>
        <v>1052</v>
      </c>
      <c r="B2627" s="31">
        <v>44805</v>
      </c>
      <c r="C2627" s="31">
        <v>44772</v>
      </c>
      <c r="D2627" s="19" t="s">
        <v>346</v>
      </c>
      <c r="E2627" s="66" t="str">
        <f>IF(ISBLANK(LeaveTracker[[#This Row],[Employee Name]]),"-----",VLOOKUP(LeaveTracker[[#This Row],[Employee Name]],'List of Employees'!$B$4:$H$767,7))</f>
        <v>PICNIC GROVE</v>
      </c>
      <c r="F2627" s="66" t="str">
        <f>IF(ISBLANK(LeaveTracker[[#This Row],[Employee Name]]),"-----",VLOOKUP(LeaveTracker[[#This Row],[Employee Name]],'List of Employees'!$B$4:$H$767,6))</f>
        <v>PERMANENT</v>
      </c>
      <c r="G2627" s="24">
        <v>44770</v>
      </c>
      <c r="H2627" s="24">
        <v>44771</v>
      </c>
      <c r="I2627" s="20" t="s">
        <v>81</v>
      </c>
      <c r="K2627" s="50" t="str">
        <f ca="1">LeaveTracker[[#This Row],[Days]]&amp;" "&amp;LeaveTracker[[#This Row],[Type of Leave]]</f>
        <v>2 SL</v>
      </c>
      <c r="L2627" s="23">
        <f ca="1">NETWORKDAYS(LeaveTracker[[#This Row],[Start Date]],LeaveTracker[[#This Row],[End Date]],lstHolidays)</f>
        <v>2</v>
      </c>
      <c r="M2627" s="27"/>
    </row>
    <row r="2628" spans="1:13" ht="30" customHeight="1" x14ac:dyDescent="0.3">
      <c r="A2628" s="27">
        <f t="shared" si="14"/>
        <v>1053</v>
      </c>
      <c r="B2628" s="31">
        <v>44805</v>
      </c>
      <c r="C2628" s="31">
        <v>44774</v>
      </c>
      <c r="D2628" s="19" t="s">
        <v>303</v>
      </c>
      <c r="E2628" s="66" t="str">
        <f>IF(ISBLANK(LeaveTracker[[#This Row],[Employee Name]]),"-----",VLOOKUP(LeaveTracker[[#This Row],[Employee Name]],'List of Employees'!$B$4:$H$767,7))</f>
        <v>TOPS (ADMIN CSU)</v>
      </c>
      <c r="F2628" s="66" t="str">
        <f>IF(ISBLANK(LeaveTracker[[#This Row],[Employee Name]]),"-----",VLOOKUP(LeaveTracker[[#This Row],[Employee Name]],'List of Employees'!$B$4:$H$767,6))</f>
        <v>PERMANENT</v>
      </c>
      <c r="G2628" s="24">
        <v>44790</v>
      </c>
      <c r="H2628" s="24">
        <v>44790</v>
      </c>
      <c r="I2628" s="20" t="s">
        <v>297</v>
      </c>
      <c r="J2628" s="42" t="s">
        <v>1097</v>
      </c>
      <c r="K2628" s="50" t="str">
        <f ca="1">LeaveTracker[[#This Row],[Days]]&amp;" "&amp;LeaveTracker[[#This Row],[Type of Leave]]</f>
        <v>1 OTHER</v>
      </c>
      <c r="L2628" s="23">
        <f ca="1">NETWORKDAYS(LeaveTracker[[#This Row],[Start Date]],LeaveTracker[[#This Row],[End Date]],lstHolidays)</f>
        <v>1</v>
      </c>
      <c r="M2628" s="27"/>
    </row>
    <row r="2629" spans="1:13" ht="30" customHeight="1" x14ac:dyDescent="0.3">
      <c r="A2629" s="27">
        <f t="shared" si="14"/>
        <v>1054</v>
      </c>
      <c r="B2629" s="31">
        <v>44805</v>
      </c>
      <c r="C2629" s="31">
        <v>44797</v>
      </c>
      <c r="D2629" s="20" t="s">
        <v>879</v>
      </c>
      <c r="E2629" s="66" t="str">
        <f>IF(ISBLANK(LeaveTracker[[#This Row],[Employee Name]]),"-----",VLOOKUP(LeaveTracker[[#This Row],[Employee Name]],'List of Employees'!$B$4:$H$767,7))</f>
        <v>OTM</v>
      </c>
      <c r="F2629" s="66" t="str">
        <f>IF(ISBLANK(LeaveTracker[[#This Row],[Employee Name]]),"-----",VLOOKUP(LeaveTracker[[#This Row],[Employee Name]],'List of Employees'!$B$4:$H$767,6))</f>
        <v>PERMANENT</v>
      </c>
      <c r="G2629" s="24">
        <v>44797</v>
      </c>
      <c r="H2629" s="24">
        <v>44799</v>
      </c>
      <c r="I2629" s="20" t="s">
        <v>81</v>
      </c>
      <c r="K2629" s="50" t="str">
        <f ca="1">LeaveTracker[[#This Row],[Days]]&amp;" "&amp;LeaveTracker[[#This Row],[Type of Leave]]</f>
        <v>3 SL</v>
      </c>
      <c r="L2629" s="23">
        <f ca="1">NETWORKDAYS(LeaveTracker[[#This Row],[Start Date]],LeaveTracker[[#This Row],[End Date]],lstHolidays)</f>
        <v>3</v>
      </c>
      <c r="M2629" s="27"/>
    </row>
    <row r="2630" spans="1:13" ht="30" customHeight="1" x14ac:dyDescent="0.3">
      <c r="A2630" s="27">
        <f t="shared" si="14"/>
        <v>1055</v>
      </c>
      <c r="B2630" s="31">
        <v>44805</v>
      </c>
      <c r="C2630" s="31">
        <v>44698</v>
      </c>
      <c r="D2630" s="19" t="s">
        <v>1031</v>
      </c>
      <c r="E2630" s="66" t="str">
        <f>IF(ISBLANK(LeaveTracker[[#This Row],[Employee Name]]),"-----",VLOOKUP(LeaveTracker[[#This Row],[Employee Name]],'List of Employees'!$B$4:$H$767,7))</f>
        <v>ONT</v>
      </c>
      <c r="F2630" s="66" t="str">
        <f>IF(ISBLANK(LeaveTracker[[#This Row],[Employee Name]]),"-----",VLOOKUP(LeaveTracker[[#This Row],[Employee Name]],'List of Employees'!$B$4:$H$767,6))</f>
        <v>PERMANENT</v>
      </c>
      <c r="G2630" s="24">
        <v>44706</v>
      </c>
      <c r="H2630" s="24">
        <v>44706</v>
      </c>
      <c r="I2630" s="19" t="s">
        <v>297</v>
      </c>
      <c r="J2630" s="42" t="s">
        <v>158</v>
      </c>
      <c r="K2630" s="50" t="str">
        <f ca="1">LeaveTracker[[#This Row],[Days]]&amp;" "&amp;LeaveTracker[[#This Row],[Type of Leave]]</f>
        <v>1 OTHER</v>
      </c>
      <c r="L2630" s="23">
        <f ca="1">NETWORKDAYS(LeaveTracker[[#This Row],[Start Date]],LeaveTracker[[#This Row],[End Date]],lstHolidays)</f>
        <v>1</v>
      </c>
      <c r="M2630" s="27"/>
    </row>
    <row r="2631" spans="1:13" ht="30" customHeight="1" x14ac:dyDescent="0.3">
      <c r="A2631" s="27">
        <f t="shared" si="14"/>
        <v>1056</v>
      </c>
      <c r="B2631" s="31">
        <v>44805</v>
      </c>
      <c r="C2631" s="31">
        <v>44647</v>
      </c>
      <c r="D2631" s="19" t="s">
        <v>1100</v>
      </c>
      <c r="E2631" s="66" t="str">
        <f>IF(ISBLANK(LeaveTracker[[#This Row],[Employee Name]]),"-----",VLOOKUP(LeaveTracker[[#This Row],[Employee Name]],'List of Employees'!$B$4:$H$767,7))</f>
        <v>CPDO</v>
      </c>
      <c r="F2631" s="66" t="str">
        <f>IF(ISBLANK(LeaveTracker[[#This Row],[Employee Name]]),"-----",VLOOKUP(LeaveTracker[[#This Row],[Employee Name]],'List of Employees'!$B$4:$H$767,6))</f>
        <v>PERMANENT</v>
      </c>
      <c r="G2631" s="24">
        <v>44712</v>
      </c>
      <c r="H2631" s="24">
        <v>44712</v>
      </c>
      <c r="I2631" s="19" t="s">
        <v>297</v>
      </c>
      <c r="J2631" s="42" t="s">
        <v>158</v>
      </c>
      <c r="K2631" s="50" t="str">
        <f ca="1">LeaveTracker[[#This Row],[Days]]&amp;" "&amp;LeaveTracker[[#This Row],[Type of Leave]]</f>
        <v>1 OTHER</v>
      </c>
      <c r="L2631" s="23">
        <f ca="1">NETWORKDAYS(LeaveTracker[[#This Row],[Start Date]],LeaveTracker[[#This Row],[End Date]],lstHolidays)</f>
        <v>1</v>
      </c>
      <c r="M2631" s="27"/>
    </row>
    <row r="2632" spans="1:13" ht="30" customHeight="1" x14ac:dyDescent="0.3">
      <c r="A2632" s="27">
        <f t="shared" si="14"/>
        <v>1057</v>
      </c>
      <c r="B2632" s="31">
        <v>44805</v>
      </c>
      <c r="C2632" s="31">
        <v>44782</v>
      </c>
      <c r="D2632" s="19" t="s">
        <v>806</v>
      </c>
      <c r="E2632" s="66" t="str">
        <f>IF(ISBLANK(LeaveTracker[[#This Row],[Employee Name]]),"-----",VLOOKUP(LeaveTracker[[#This Row],[Employee Name]],'List of Employees'!$B$4:$H$767,7))</f>
        <v>CHO</v>
      </c>
      <c r="F2632" s="66" t="str">
        <f>IF(ISBLANK(LeaveTracker[[#This Row],[Employee Name]]),"-----",VLOOKUP(LeaveTracker[[#This Row],[Employee Name]],'List of Employees'!$B$4:$H$767,6))</f>
        <v>PERMANENT</v>
      </c>
      <c r="G2632" s="24">
        <v>44809</v>
      </c>
      <c r="H2632" s="24">
        <v>44813</v>
      </c>
      <c r="I2632" s="19" t="s">
        <v>82</v>
      </c>
      <c r="K2632" s="50" t="str">
        <f ca="1">LeaveTracker[[#This Row],[Days]]&amp;" "&amp;LeaveTracker[[#This Row],[Type of Leave]]</f>
        <v>5 VL</v>
      </c>
      <c r="L2632" s="23">
        <f ca="1">NETWORKDAYS(LeaveTracker[[#This Row],[Start Date]],LeaveTracker[[#This Row],[End Date]],lstHolidays)</f>
        <v>5</v>
      </c>
      <c r="M2632" s="27"/>
    </row>
    <row r="2633" spans="1:13" ht="30" customHeight="1" x14ac:dyDescent="0.3">
      <c r="A2633" s="27">
        <v>1057</v>
      </c>
      <c r="B2633" s="31">
        <v>44805</v>
      </c>
      <c r="C2633" s="31">
        <v>44782</v>
      </c>
      <c r="D2633" s="19" t="s">
        <v>806</v>
      </c>
      <c r="E2633" s="66" t="str">
        <f>IF(ISBLANK(LeaveTracker[[#This Row],[Employee Name]]),"-----",VLOOKUP(LeaveTracker[[#This Row],[Employee Name]],'List of Employees'!$B$4:$H$767,7))</f>
        <v>CHO</v>
      </c>
      <c r="F2633" s="66" t="str">
        <f>IF(ISBLANK(LeaveTracker[[#This Row],[Employee Name]]),"-----",VLOOKUP(LeaveTracker[[#This Row],[Employee Name]],'List of Employees'!$B$4:$H$767,6))</f>
        <v>PERMANENT</v>
      </c>
      <c r="G2633" s="24">
        <v>44816</v>
      </c>
      <c r="H2633" s="24">
        <v>44820</v>
      </c>
      <c r="I2633" s="19" t="s">
        <v>82</v>
      </c>
      <c r="K2633" s="50" t="str">
        <f ca="1">LeaveTracker[[#This Row],[Days]]&amp;" "&amp;LeaveTracker[[#This Row],[Type of Leave]]</f>
        <v>5 VL</v>
      </c>
      <c r="L2633" s="23">
        <f ca="1">NETWORKDAYS(LeaveTracker[[#This Row],[Start Date]],LeaveTracker[[#This Row],[End Date]],lstHolidays)</f>
        <v>5</v>
      </c>
      <c r="M2633" s="27"/>
    </row>
    <row r="2634" spans="1:13" ht="30" customHeight="1" x14ac:dyDescent="0.3">
      <c r="A2634" s="27">
        <v>1057</v>
      </c>
      <c r="B2634" s="31">
        <v>44805</v>
      </c>
      <c r="C2634" s="31">
        <v>44782</v>
      </c>
      <c r="D2634" s="19" t="s">
        <v>806</v>
      </c>
      <c r="E2634" s="66" t="str">
        <f>IF(ISBLANK(LeaveTracker[[#This Row],[Employee Name]]),"-----",VLOOKUP(LeaveTracker[[#This Row],[Employee Name]],'List of Employees'!$B$4:$H$767,7))</f>
        <v>CHO</v>
      </c>
      <c r="F2634" s="66" t="str">
        <f>IF(ISBLANK(LeaveTracker[[#This Row],[Employee Name]]),"-----",VLOOKUP(LeaveTracker[[#This Row],[Employee Name]],'List of Employees'!$B$4:$H$767,6))</f>
        <v>PERMANENT</v>
      </c>
      <c r="G2634" s="24">
        <v>44823</v>
      </c>
      <c r="H2634" s="24">
        <v>44824</v>
      </c>
      <c r="I2634" s="19" t="s">
        <v>82</v>
      </c>
      <c r="K2634" s="50" t="str">
        <f ca="1">LeaveTracker[[#This Row],[Days]]&amp;" "&amp;LeaveTracker[[#This Row],[Type of Leave]]</f>
        <v>2 VL</v>
      </c>
      <c r="L2634" s="23">
        <f ca="1">NETWORKDAYS(LeaveTracker[[#This Row],[Start Date]],LeaveTracker[[#This Row],[End Date]],lstHolidays)</f>
        <v>2</v>
      </c>
      <c r="M2634" s="27"/>
    </row>
    <row r="2635" spans="1:13" ht="30" customHeight="1" x14ac:dyDescent="0.3">
      <c r="A2635" s="27">
        <f>A2634+1</f>
        <v>1058</v>
      </c>
      <c r="B2635" s="31">
        <v>44811</v>
      </c>
      <c r="C2635" s="31">
        <v>44769</v>
      </c>
      <c r="D2635" s="19" t="s">
        <v>696</v>
      </c>
      <c r="E2635" s="66" t="str">
        <f>IF(ISBLANK(LeaveTracker[[#This Row],[Employee Name]]),"-----",VLOOKUP(LeaveTracker[[#This Row],[Employee Name]],'List of Employees'!$B$4:$H$767,7))</f>
        <v>CEO</v>
      </c>
      <c r="F2635" s="66" t="str">
        <f>IF(ISBLANK(LeaveTracker[[#This Row],[Employee Name]]),"-----",VLOOKUP(LeaveTracker[[#This Row],[Employee Name]],'List of Employees'!$B$4:$H$767,6))</f>
        <v>PERMANENT</v>
      </c>
      <c r="G2635" s="24">
        <v>44763</v>
      </c>
      <c r="H2635" s="24">
        <v>44763</v>
      </c>
      <c r="I2635" s="19" t="s">
        <v>81</v>
      </c>
      <c r="K2635" s="50" t="str">
        <f ca="1">LeaveTracker[[#This Row],[Days]]&amp;" "&amp;LeaveTracker[[#This Row],[Type of Leave]]</f>
        <v>1 SL</v>
      </c>
      <c r="L2635" s="23">
        <f ca="1">NETWORKDAYS(LeaveTracker[[#This Row],[Start Date]],LeaveTracker[[#This Row],[End Date]],lstHolidays)</f>
        <v>1</v>
      </c>
      <c r="M2635" s="27"/>
    </row>
    <row r="2636" spans="1:13" ht="30" customHeight="1" x14ac:dyDescent="0.3">
      <c r="A2636" s="27">
        <f>A2635+1</f>
        <v>1059</v>
      </c>
      <c r="B2636" s="31">
        <v>44811</v>
      </c>
      <c r="C2636" s="31">
        <v>44769</v>
      </c>
      <c r="D2636" s="19" t="s">
        <v>903</v>
      </c>
      <c r="E2636" s="66" t="str">
        <f>IF(ISBLANK(LeaveTracker[[#This Row],[Employee Name]]),"-----",VLOOKUP(LeaveTracker[[#This Row],[Employee Name]],'List of Employees'!$B$4:$H$767,7))</f>
        <v>CEO</v>
      </c>
      <c r="F2636" s="66" t="str">
        <f>IF(ISBLANK(LeaveTracker[[#This Row],[Employee Name]]),"-----",VLOOKUP(LeaveTracker[[#This Row],[Employee Name]],'List of Employees'!$B$4:$H$767,6))</f>
        <v>PERMANENT</v>
      </c>
      <c r="G2636" s="24">
        <v>44756</v>
      </c>
      <c r="H2636" s="24">
        <v>44756</v>
      </c>
      <c r="I2636" s="19" t="s">
        <v>81</v>
      </c>
      <c r="K2636" s="50" t="str">
        <f ca="1">LeaveTracker[[#This Row],[Days]]&amp;" "&amp;LeaveTracker[[#This Row],[Type of Leave]]</f>
        <v>1 SL</v>
      </c>
      <c r="L2636" s="23">
        <f ca="1">NETWORKDAYS(LeaveTracker[[#This Row],[Start Date]],LeaveTracker[[#This Row],[End Date]],lstHolidays)</f>
        <v>1</v>
      </c>
      <c r="M2636" s="27"/>
    </row>
    <row r="2637" spans="1:13" ht="30" customHeight="1" x14ac:dyDescent="0.3">
      <c r="A2637" s="27">
        <v>1059</v>
      </c>
      <c r="B2637" s="31">
        <v>44811</v>
      </c>
      <c r="C2637" s="31">
        <v>44769</v>
      </c>
      <c r="D2637" s="19" t="s">
        <v>903</v>
      </c>
      <c r="E2637" s="66" t="str">
        <f>IF(ISBLANK(LeaveTracker[[#This Row],[Employee Name]]),"-----",VLOOKUP(LeaveTracker[[#This Row],[Employee Name]],'List of Employees'!$B$4:$H$767,7))</f>
        <v>CEO</v>
      </c>
      <c r="F2637" s="66" t="str">
        <f>IF(ISBLANK(LeaveTracker[[#This Row],[Employee Name]]),"-----",VLOOKUP(LeaveTracker[[#This Row],[Employee Name]],'List of Employees'!$B$4:$H$767,6))</f>
        <v>PERMANENT</v>
      </c>
      <c r="G2637" s="24">
        <v>44763</v>
      </c>
      <c r="H2637" s="24">
        <v>44763</v>
      </c>
      <c r="I2637" s="19" t="s">
        <v>81</v>
      </c>
      <c r="K2637" s="50" t="str">
        <f ca="1">LeaveTracker[[#This Row],[Days]]&amp;" "&amp;LeaveTracker[[#This Row],[Type of Leave]]</f>
        <v>1 SL</v>
      </c>
      <c r="L2637" s="23">
        <f ca="1">NETWORKDAYS(LeaveTracker[[#This Row],[Start Date]],LeaveTracker[[#This Row],[End Date]],lstHolidays)</f>
        <v>1</v>
      </c>
      <c r="M2637" s="27"/>
    </row>
    <row r="2638" spans="1:13" ht="30" customHeight="1" x14ac:dyDescent="0.3">
      <c r="A2638" s="27">
        <f>A2637+1</f>
        <v>1060</v>
      </c>
      <c r="B2638" s="31">
        <v>44811</v>
      </c>
      <c r="C2638" s="31">
        <v>44743</v>
      </c>
      <c r="D2638" s="19" t="s">
        <v>1103</v>
      </c>
      <c r="E2638" s="66" t="str">
        <f>IF(ISBLANK(LeaveTracker[[#This Row],[Employee Name]]),"-----",VLOOKUP(LeaveTracker[[#This Row],[Employee Name]],'List of Employees'!$B$4:$H$767,7))</f>
        <v>HSKB</v>
      </c>
      <c r="F2638" s="66" t="str">
        <f>IF(ISBLANK(LeaveTracker[[#This Row],[Employee Name]]),"-----",VLOOKUP(LeaveTracker[[#This Row],[Employee Name]],'List of Employees'!$B$4:$H$767,6))</f>
        <v>PERMANENT</v>
      </c>
      <c r="G2638" s="24">
        <v>44928</v>
      </c>
      <c r="H2638" s="24">
        <v>44945</v>
      </c>
      <c r="I2638" s="19" t="s">
        <v>82</v>
      </c>
      <c r="K2638" s="50" t="str">
        <f ca="1">LeaveTracker[[#This Row],[Days]]&amp;" "&amp;LeaveTracker[[#This Row],[Type of Leave]]</f>
        <v>13 VL</v>
      </c>
      <c r="L2638" s="23">
        <f ca="1">NETWORKDAYS(LeaveTracker[[#This Row],[Start Date]],LeaveTracker[[#This Row],[End Date]],lstHolidays)</f>
        <v>13</v>
      </c>
      <c r="M2638" s="27"/>
    </row>
    <row r="2639" spans="1:13" ht="30" customHeight="1" x14ac:dyDescent="0.3">
      <c r="A2639" s="27">
        <f>A2638+1</f>
        <v>1061</v>
      </c>
      <c r="B2639" s="31">
        <v>44811</v>
      </c>
      <c r="C2639" s="31">
        <v>44743</v>
      </c>
      <c r="D2639" s="19" t="s">
        <v>1103</v>
      </c>
      <c r="E2639" s="66" t="str">
        <f>IF(ISBLANK(LeaveTracker[[#This Row],[Employee Name]]),"-----",VLOOKUP(LeaveTracker[[#This Row],[Employee Name]],'List of Employees'!$B$4:$H$767,7))</f>
        <v>HSKB</v>
      </c>
      <c r="F2639" s="66" t="str">
        <f>IF(ISBLANK(LeaveTracker[[#This Row],[Employee Name]]),"-----",VLOOKUP(LeaveTracker[[#This Row],[Employee Name]],'List of Employees'!$B$4:$H$767,6))</f>
        <v>PERMANENT</v>
      </c>
      <c r="G2639" s="24">
        <v>44743</v>
      </c>
      <c r="H2639" s="24">
        <v>44926</v>
      </c>
      <c r="I2639" s="19" t="s">
        <v>82</v>
      </c>
      <c r="K2639" s="50" t="str">
        <f ca="1">LeaveTracker[[#This Row],[Days]]&amp;" "&amp;LeaveTracker[[#This Row],[Type of Leave]]</f>
        <v>126 VL</v>
      </c>
      <c r="L2639" s="23">
        <f ca="1">NETWORKDAYS(LeaveTracker[[#This Row],[Start Date]],LeaveTracker[[#This Row],[End Date]],lstHolidays)</f>
        <v>126</v>
      </c>
      <c r="M2639" s="27"/>
    </row>
    <row r="2640" spans="1:13" ht="30" customHeight="1" x14ac:dyDescent="0.3">
      <c r="A2640" s="27">
        <f>A2639+1</f>
        <v>1062</v>
      </c>
      <c r="B2640" s="31">
        <v>44811</v>
      </c>
      <c r="C2640" s="31">
        <v>44774</v>
      </c>
      <c r="D2640" s="19" t="s">
        <v>568</v>
      </c>
      <c r="E2640" s="66" t="str">
        <f>IF(ISBLANK(LeaveTracker[[#This Row],[Employee Name]]),"-----",VLOOKUP(LeaveTracker[[#This Row],[Employee Name]],'List of Employees'!$B$4:$H$767,7))</f>
        <v>CENRO</v>
      </c>
      <c r="F2640" s="66" t="str">
        <f>IF(ISBLANK(LeaveTracker[[#This Row],[Employee Name]]),"-----",VLOOKUP(LeaveTracker[[#This Row],[Employee Name]],'List of Employees'!$B$4:$H$767,6))</f>
        <v>PERMANENT</v>
      </c>
      <c r="G2640" s="24">
        <v>44770</v>
      </c>
      <c r="H2640" s="24">
        <v>44771</v>
      </c>
      <c r="I2640" s="19" t="s">
        <v>81</v>
      </c>
      <c r="K2640" s="50" t="str">
        <f ca="1">LeaveTracker[[#This Row],[Days]]&amp;" "&amp;LeaveTracker[[#This Row],[Type of Leave]]</f>
        <v>2 SL</v>
      </c>
      <c r="L2640" s="23">
        <f ca="1">NETWORKDAYS(LeaveTracker[[#This Row],[Start Date]],LeaveTracker[[#This Row],[End Date]],lstHolidays)</f>
        <v>2</v>
      </c>
      <c r="M2640" s="27"/>
    </row>
    <row r="2641" spans="1:13" ht="30" customHeight="1" x14ac:dyDescent="0.3">
      <c r="A2641" s="27">
        <f>A2640+1</f>
        <v>1063</v>
      </c>
      <c r="B2641" s="31">
        <v>44811</v>
      </c>
      <c r="C2641" s="31">
        <v>44782</v>
      </c>
      <c r="D2641" s="19" t="s">
        <v>563</v>
      </c>
      <c r="E2641" s="66" t="str">
        <f>IF(ISBLANK(LeaveTracker[[#This Row],[Employee Name]]),"-----",VLOOKUP(LeaveTracker[[#This Row],[Employee Name]],'List of Employees'!$B$4:$H$767,7))</f>
        <v>CENRO</v>
      </c>
      <c r="F2641" s="66" t="str">
        <f>IF(ISBLANK(LeaveTracker[[#This Row],[Employee Name]]),"-----",VLOOKUP(LeaveTracker[[#This Row],[Employee Name]],'List of Employees'!$B$4:$H$767,6))</f>
        <v>PERMANENT</v>
      </c>
      <c r="G2641" s="24">
        <v>44778</v>
      </c>
      <c r="H2641" s="24">
        <v>44778</v>
      </c>
      <c r="I2641" s="19" t="s">
        <v>81</v>
      </c>
      <c r="K2641" s="50" t="str">
        <f ca="1">LeaveTracker[[#This Row],[Days]]&amp;" "&amp;LeaveTracker[[#This Row],[Type of Leave]]</f>
        <v>1 SL</v>
      </c>
      <c r="L2641" s="23">
        <f ca="1">NETWORKDAYS(LeaveTracker[[#This Row],[Start Date]],LeaveTracker[[#This Row],[End Date]],lstHolidays)</f>
        <v>1</v>
      </c>
      <c r="M2641" s="27"/>
    </row>
    <row r="2642" spans="1:13" ht="30" customHeight="1" x14ac:dyDescent="0.3">
      <c r="A2642" s="27">
        <v>1063</v>
      </c>
      <c r="B2642" s="31">
        <v>44811</v>
      </c>
      <c r="C2642" s="31">
        <v>44782</v>
      </c>
      <c r="D2642" s="19" t="s">
        <v>563</v>
      </c>
      <c r="E2642" s="66" t="str">
        <f>IF(ISBLANK(LeaveTracker[[#This Row],[Employee Name]]),"-----",VLOOKUP(LeaveTracker[[#This Row],[Employee Name]],'List of Employees'!$B$4:$H$767,7))</f>
        <v>CENRO</v>
      </c>
      <c r="F2642" s="66" t="str">
        <f>IF(ISBLANK(LeaveTracker[[#This Row],[Employee Name]]),"-----",VLOOKUP(LeaveTracker[[#This Row],[Employee Name]],'List of Employees'!$B$4:$H$767,6))</f>
        <v>PERMANENT</v>
      </c>
      <c r="G2642" s="24">
        <v>44781</v>
      </c>
      <c r="H2642" s="24">
        <v>44781</v>
      </c>
      <c r="I2642" s="19" t="s">
        <v>81</v>
      </c>
      <c r="K2642" s="50" t="str">
        <f ca="1">LeaveTracker[[#This Row],[Days]]&amp;" "&amp;LeaveTracker[[#This Row],[Type of Leave]]</f>
        <v>1 SL</v>
      </c>
      <c r="L2642" s="23">
        <f ca="1">NETWORKDAYS(LeaveTracker[[#This Row],[Start Date]],LeaveTracker[[#This Row],[End Date]],lstHolidays)</f>
        <v>1</v>
      </c>
      <c r="M2642" s="27"/>
    </row>
    <row r="2643" spans="1:13" ht="30" customHeight="1" x14ac:dyDescent="0.3">
      <c r="A2643" s="27">
        <f t="shared" ref="A2643:A2653" si="15">A2642+1</f>
        <v>1064</v>
      </c>
      <c r="B2643" s="31">
        <v>44811</v>
      </c>
      <c r="C2643" s="31">
        <v>44809</v>
      </c>
      <c r="D2643" s="19" t="s">
        <v>481</v>
      </c>
      <c r="E2643" s="66" t="str">
        <f>IF(ISBLANK(LeaveTracker[[#This Row],[Employee Name]]),"-----",VLOOKUP(LeaveTracker[[#This Row],[Employee Name]],'List of Employees'!$B$4:$H$767,7))</f>
        <v>COOPERATIVE OFFICE</v>
      </c>
      <c r="F2643" s="66" t="str">
        <f>IF(ISBLANK(LeaveTracker[[#This Row],[Employee Name]]),"-----",VLOOKUP(LeaveTracker[[#This Row],[Employee Name]],'List of Employees'!$B$4:$H$767,6))</f>
        <v>PERMANENT</v>
      </c>
      <c r="G2643" s="24">
        <v>44823</v>
      </c>
      <c r="H2643" s="24">
        <v>44823</v>
      </c>
      <c r="I2643" s="19" t="s">
        <v>82</v>
      </c>
      <c r="K2643" s="50" t="str">
        <f ca="1">LeaveTracker[[#This Row],[Days]]&amp;" "&amp;LeaveTracker[[#This Row],[Type of Leave]]</f>
        <v>1 VL</v>
      </c>
      <c r="L2643" s="23">
        <f ca="1">NETWORKDAYS(LeaveTracker[[#This Row],[Start Date]],LeaveTracker[[#This Row],[End Date]],lstHolidays)</f>
        <v>1</v>
      </c>
      <c r="M2643" s="27"/>
    </row>
    <row r="2644" spans="1:13" ht="30" customHeight="1" x14ac:dyDescent="0.3">
      <c r="A2644" s="27">
        <f t="shared" si="15"/>
        <v>1065</v>
      </c>
      <c r="B2644" s="31">
        <v>44811</v>
      </c>
      <c r="C2644" s="31">
        <v>44782</v>
      </c>
      <c r="D2644" s="19" t="s">
        <v>668</v>
      </c>
      <c r="E2644" s="66" t="str">
        <f>IF(ISBLANK(LeaveTracker[[#This Row],[Employee Name]]),"-----",VLOOKUP(LeaveTracker[[#This Row],[Employee Name]],'List of Employees'!$B$4:$H$767,7))</f>
        <v>SP</v>
      </c>
      <c r="F2644" s="66" t="str">
        <f>IF(ISBLANK(LeaveTracker[[#This Row],[Employee Name]]),"-----",VLOOKUP(LeaveTracker[[#This Row],[Employee Name]],'List of Employees'!$B$4:$H$767,6))</f>
        <v>PERMANENT</v>
      </c>
      <c r="G2644" s="24">
        <v>44781</v>
      </c>
      <c r="H2644" s="24">
        <v>44781</v>
      </c>
      <c r="I2644" s="19" t="s">
        <v>81</v>
      </c>
      <c r="K2644" s="50" t="str">
        <f ca="1">LeaveTracker[[#This Row],[Days]]&amp;" "&amp;LeaveTracker[[#This Row],[Type of Leave]]</f>
        <v>1 SL</v>
      </c>
      <c r="L2644" s="23">
        <f ca="1">NETWORKDAYS(LeaveTracker[[#This Row],[Start Date]],LeaveTracker[[#This Row],[End Date]],lstHolidays)</f>
        <v>1</v>
      </c>
      <c r="M2644" s="27"/>
    </row>
    <row r="2645" spans="1:13" ht="30" customHeight="1" x14ac:dyDescent="0.3">
      <c r="A2645" s="27">
        <f t="shared" si="15"/>
        <v>1066</v>
      </c>
      <c r="B2645" s="31">
        <v>44811</v>
      </c>
      <c r="C2645" s="31">
        <v>44784</v>
      </c>
      <c r="D2645" s="19" t="s">
        <v>727</v>
      </c>
      <c r="E2645" s="66" t="str">
        <f>IF(ISBLANK(LeaveTracker[[#This Row],[Employee Name]]),"-----",VLOOKUP(LeaveTracker[[#This Row],[Employee Name]],'List of Employees'!$B$4:$H$767,7))</f>
        <v>SP</v>
      </c>
      <c r="F2645" s="66" t="str">
        <f>IF(ISBLANK(LeaveTracker[[#This Row],[Employee Name]]),"-----",VLOOKUP(LeaveTracker[[#This Row],[Employee Name]],'List of Employees'!$B$4:$H$767,6))</f>
        <v>PERMANENT</v>
      </c>
      <c r="G2645" s="24">
        <v>44781</v>
      </c>
      <c r="H2645" s="24">
        <v>44783</v>
      </c>
      <c r="I2645" s="19" t="s">
        <v>81</v>
      </c>
      <c r="K2645" s="50" t="str">
        <f ca="1">LeaveTracker[[#This Row],[Days]]&amp;" "&amp;LeaveTracker[[#This Row],[Type of Leave]]</f>
        <v>3 SL</v>
      </c>
      <c r="L2645" s="23">
        <f ca="1">NETWORKDAYS(LeaveTracker[[#This Row],[Start Date]],LeaveTracker[[#This Row],[End Date]],lstHolidays)</f>
        <v>3</v>
      </c>
      <c r="M2645" s="27"/>
    </row>
    <row r="2646" spans="1:13" ht="30" customHeight="1" x14ac:dyDescent="0.3">
      <c r="A2646" s="27">
        <f t="shared" si="15"/>
        <v>1067</v>
      </c>
      <c r="B2646" s="31">
        <v>44811</v>
      </c>
      <c r="C2646" s="31">
        <v>44783</v>
      </c>
      <c r="D2646" s="19" t="s">
        <v>361</v>
      </c>
      <c r="E2646" s="66" t="str">
        <f>IF(ISBLANK(LeaveTracker[[#This Row],[Employee Name]]),"-----",VLOOKUP(LeaveTracker[[#This Row],[Employee Name]],'List of Employees'!$B$4:$H$767,7))</f>
        <v>SP</v>
      </c>
      <c r="F2646" s="66" t="str">
        <f>IF(ISBLANK(LeaveTracker[[#This Row],[Employee Name]]),"-----",VLOOKUP(LeaveTracker[[#This Row],[Employee Name]],'List of Employees'!$B$4:$H$767,6))</f>
        <v>PERMANENT</v>
      </c>
      <c r="G2646" s="24">
        <v>44782</v>
      </c>
      <c r="H2646" s="24">
        <v>44782</v>
      </c>
      <c r="I2646" s="19" t="s">
        <v>81</v>
      </c>
      <c r="K2646" s="50" t="str">
        <f ca="1">LeaveTracker[[#This Row],[Days]]&amp;" "&amp;LeaveTracker[[#This Row],[Type of Leave]]</f>
        <v>1 SL</v>
      </c>
      <c r="L2646" s="23">
        <f ca="1">NETWORKDAYS(LeaveTracker[[#This Row],[Start Date]],LeaveTracker[[#This Row],[End Date]],lstHolidays)</f>
        <v>1</v>
      </c>
      <c r="M2646" s="27"/>
    </row>
    <row r="2647" spans="1:13" ht="30" customHeight="1" x14ac:dyDescent="0.3">
      <c r="A2647" s="27">
        <f t="shared" si="15"/>
        <v>1068</v>
      </c>
      <c r="B2647" s="31">
        <v>44811</v>
      </c>
      <c r="C2647" s="31">
        <v>44775</v>
      </c>
      <c r="D2647" s="19" t="s">
        <v>357</v>
      </c>
      <c r="E2647" s="66" t="str">
        <f>IF(ISBLANK(LeaveTracker[[#This Row],[Employee Name]]),"-----",VLOOKUP(LeaveTracker[[#This Row],[Employee Name]],'List of Employees'!$B$4:$H$767,7))</f>
        <v>VMO</v>
      </c>
      <c r="F2647" s="66" t="str">
        <f>IF(ISBLANK(LeaveTracker[[#This Row],[Employee Name]]),"-----",VLOOKUP(LeaveTracker[[#This Row],[Employee Name]],'List of Employees'!$B$4:$H$767,6))</f>
        <v>PERMANENT</v>
      </c>
      <c r="G2647" s="24">
        <v>44781</v>
      </c>
      <c r="H2647" s="24">
        <v>44781</v>
      </c>
      <c r="I2647" s="19" t="s">
        <v>297</v>
      </c>
      <c r="J2647" s="42" t="s">
        <v>1000</v>
      </c>
      <c r="K2647" s="50" t="str">
        <f ca="1">LeaveTracker[[#This Row],[Days]]&amp;" "&amp;LeaveTracker[[#This Row],[Type of Leave]]</f>
        <v>1 OTHER</v>
      </c>
      <c r="L2647" s="23">
        <f ca="1">NETWORKDAYS(LeaveTracker[[#This Row],[Start Date]],LeaveTracker[[#This Row],[End Date]],lstHolidays)</f>
        <v>1</v>
      </c>
      <c r="M2647" s="27"/>
    </row>
    <row r="2648" spans="1:13" ht="30" customHeight="1" x14ac:dyDescent="0.3">
      <c r="A2648" s="27">
        <f t="shared" si="15"/>
        <v>1069</v>
      </c>
      <c r="B2648" s="31">
        <v>44811</v>
      </c>
      <c r="C2648" s="31">
        <v>44785</v>
      </c>
      <c r="D2648" s="19" t="s">
        <v>1092</v>
      </c>
      <c r="E2648" s="66" t="str">
        <f>IF(ISBLANK(LeaveTracker[[#This Row],[Employee Name]]),"-----",VLOOKUP(LeaveTracker[[#This Row],[Employee Name]],'List of Employees'!$B$4:$H$767,7))</f>
        <v>VMO</v>
      </c>
      <c r="F2648" s="66" t="str">
        <f>IF(ISBLANK(LeaveTracker[[#This Row],[Employee Name]]),"-----",VLOOKUP(LeaveTracker[[#This Row],[Employee Name]],'List of Employees'!$B$4:$H$767,6))</f>
        <v>PERMANENT</v>
      </c>
      <c r="G2648" s="24">
        <v>44781</v>
      </c>
      <c r="H2648" s="24">
        <v>44783</v>
      </c>
      <c r="I2648" s="19" t="s">
        <v>81</v>
      </c>
      <c r="K2648" s="50" t="str">
        <f ca="1">LeaveTracker[[#This Row],[Days]]&amp;" "&amp;LeaveTracker[[#This Row],[Type of Leave]]</f>
        <v>3 SL</v>
      </c>
      <c r="L2648" s="23">
        <f ca="1">NETWORKDAYS(LeaveTracker[[#This Row],[Start Date]],LeaveTracker[[#This Row],[End Date]],lstHolidays)</f>
        <v>3</v>
      </c>
      <c r="M2648" s="27"/>
    </row>
    <row r="2649" spans="1:13" ht="30" customHeight="1" x14ac:dyDescent="0.3">
      <c r="A2649" s="27">
        <f t="shared" si="15"/>
        <v>1070</v>
      </c>
      <c r="B2649" s="31">
        <v>44811</v>
      </c>
      <c r="C2649" s="31">
        <v>44770</v>
      </c>
      <c r="D2649" s="19" t="s">
        <v>727</v>
      </c>
      <c r="E2649" s="66" t="str">
        <f>IF(ISBLANK(LeaveTracker[[#This Row],[Employee Name]]),"-----",VLOOKUP(LeaveTracker[[#This Row],[Employee Name]],'List of Employees'!$B$4:$H$767,7))</f>
        <v>SP</v>
      </c>
      <c r="F2649" s="66" t="str">
        <f>IF(ISBLANK(LeaveTracker[[#This Row],[Employee Name]]),"-----",VLOOKUP(LeaveTracker[[#This Row],[Employee Name]],'List of Employees'!$B$4:$H$767,6))</f>
        <v>PERMANENT</v>
      </c>
      <c r="G2649" s="24">
        <v>44769</v>
      </c>
      <c r="H2649" s="24">
        <v>44769</v>
      </c>
      <c r="I2649" s="19" t="s">
        <v>81</v>
      </c>
      <c r="K2649" s="50" t="str">
        <f ca="1">LeaveTracker[[#This Row],[Days]]&amp;" "&amp;LeaveTracker[[#This Row],[Type of Leave]]</f>
        <v>1 SL</v>
      </c>
      <c r="L2649" s="23">
        <f ca="1">NETWORKDAYS(LeaveTracker[[#This Row],[Start Date]],LeaveTracker[[#This Row],[End Date]],lstHolidays)</f>
        <v>1</v>
      </c>
      <c r="M2649" s="27"/>
    </row>
    <row r="2650" spans="1:13" ht="30" customHeight="1" x14ac:dyDescent="0.3">
      <c r="A2650" s="27">
        <f t="shared" si="15"/>
        <v>1071</v>
      </c>
      <c r="B2650" s="31">
        <v>44811</v>
      </c>
      <c r="C2650" s="31">
        <v>44782</v>
      </c>
      <c r="D2650" s="19" t="s">
        <v>590</v>
      </c>
      <c r="E2650" s="66" t="str">
        <f>IF(ISBLANK(LeaveTracker[[#This Row],[Employee Name]]),"-----",VLOOKUP(LeaveTracker[[#This Row],[Employee Name]],'List of Employees'!$B$4:$H$767,7))</f>
        <v>MAHOGANY MARKET</v>
      </c>
      <c r="F2650" s="66" t="str">
        <f>IF(ISBLANK(LeaveTracker[[#This Row],[Employee Name]]),"-----",VLOOKUP(LeaveTracker[[#This Row],[Employee Name]],'List of Employees'!$B$4:$H$767,6))</f>
        <v>PERMANENT</v>
      </c>
      <c r="G2650" s="24">
        <v>44780</v>
      </c>
      <c r="H2650" s="24">
        <v>44780</v>
      </c>
      <c r="I2650" s="19" t="s">
        <v>81</v>
      </c>
      <c r="K2650" s="50" t="str">
        <f>LeaveTracker[[#This Row],[Days]]&amp;" "&amp;LeaveTracker[[#This Row],[Type of Leave]]</f>
        <v>1 SL</v>
      </c>
      <c r="L2650" s="23">
        <v>1</v>
      </c>
      <c r="M2650" s="27"/>
    </row>
    <row r="2651" spans="1:13" ht="30" customHeight="1" x14ac:dyDescent="0.3">
      <c r="A2651" s="27">
        <f t="shared" si="15"/>
        <v>1072</v>
      </c>
      <c r="B2651" s="31">
        <v>44811</v>
      </c>
      <c r="C2651" s="31">
        <v>44767</v>
      </c>
      <c r="D2651" s="19" t="s">
        <v>1106</v>
      </c>
      <c r="E2651" s="66" t="str">
        <f>IF(ISBLANK(LeaveTracker[[#This Row],[Employee Name]]),"-----",VLOOKUP(LeaveTracker[[#This Row],[Employee Name]],'List of Employees'!$B$4:$H$767,7))</f>
        <v>CENRO</v>
      </c>
      <c r="F2651" s="66" t="str">
        <f>IF(ISBLANK(LeaveTracker[[#This Row],[Employee Name]]),"-----",VLOOKUP(LeaveTracker[[#This Row],[Employee Name]],'List of Employees'!$B$4:$H$767,6))</f>
        <v>PERMANENT</v>
      </c>
      <c r="G2651" s="24">
        <v>44761</v>
      </c>
      <c r="H2651" s="24">
        <v>44764</v>
      </c>
      <c r="I2651" s="19" t="s">
        <v>81</v>
      </c>
      <c r="K2651" s="50" t="str">
        <f ca="1">LeaveTracker[[#This Row],[Days]]&amp;" "&amp;LeaveTracker[[#This Row],[Type of Leave]]</f>
        <v>4 SL</v>
      </c>
      <c r="L2651" s="23">
        <f ca="1">NETWORKDAYS(LeaveTracker[[#This Row],[Start Date]],LeaveTracker[[#This Row],[End Date]],lstHolidays)</f>
        <v>4</v>
      </c>
      <c r="M2651" s="27"/>
    </row>
    <row r="2652" spans="1:13" ht="30" customHeight="1" x14ac:dyDescent="0.3">
      <c r="A2652" s="27">
        <f t="shared" si="15"/>
        <v>1073</v>
      </c>
      <c r="B2652" s="31">
        <v>44811</v>
      </c>
      <c r="C2652" s="31">
        <v>44799</v>
      </c>
      <c r="D2652" s="19" t="s">
        <v>901</v>
      </c>
      <c r="E2652" s="66" t="str">
        <f>IF(ISBLANK(LeaveTracker[[#This Row],[Employee Name]]),"-----",VLOOKUP(LeaveTracker[[#This Row],[Employee Name]],'List of Employees'!$B$4:$H$767,7))</f>
        <v>CEO</v>
      </c>
      <c r="F2652" s="66" t="str">
        <f>IF(ISBLANK(LeaveTracker[[#This Row],[Employee Name]]),"-----",VLOOKUP(LeaveTracker[[#This Row],[Employee Name]],'List of Employees'!$B$4:$H$767,6))</f>
        <v>PERMANENT</v>
      </c>
      <c r="G2652" s="24">
        <v>44811</v>
      </c>
      <c r="H2652" s="24">
        <v>44811</v>
      </c>
      <c r="I2652" s="19" t="s">
        <v>297</v>
      </c>
      <c r="J2652" s="42" t="s">
        <v>1000</v>
      </c>
      <c r="K2652" s="50" t="str">
        <f ca="1">LeaveTracker[[#This Row],[Days]]&amp;" "&amp;LeaveTracker[[#This Row],[Type of Leave]]</f>
        <v>1 OTHER</v>
      </c>
      <c r="L2652" s="23">
        <f ca="1">NETWORKDAYS(LeaveTracker[[#This Row],[Start Date]],LeaveTracker[[#This Row],[End Date]],lstHolidays)</f>
        <v>1</v>
      </c>
      <c r="M2652" s="27"/>
    </row>
    <row r="2653" spans="1:13" ht="30" customHeight="1" x14ac:dyDescent="0.3">
      <c r="A2653" s="27">
        <f t="shared" si="15"/>
        <v>1074</v>
      </c>
      <c r="B2653" s="31">
        <v>44811</v>
      </c>
      <c r="C2653" s="31">
        <v>44799</v>
      </c>
      <c r="D2653" s="19" t="s">
        <v>901</v>
      </c>
      <c r="E2653" s="66" t="str">
        <f>IF(ISBLANK(LeaveTracker[[#This Row],[Employee Name]]),"-----",VLOOKUP(LeaveTracker[[#This Row],[Employee Name]],'List of Employees'!$B$4:$H$767,7))</f>
        <v>CEO</v>
      </c>
      <c r="F2653" s="66" t="str">
        <f>IF(ISBLANK(LeaveTracker[[#This Row],[Employee Name]]),"-----",VLOOKUP(LeaveTracker[[#This Row],[Employee Name]],'List of Employees'!$B$4:$H$767,6))</f>
        <v>PERMANENT</v>
      </c>
      <c r="G2653" s="24">
        <v>44795</v>
      </c>
      <c r="H2653" s="24">
        <v>44795</v>
      </c>
      <c r="I2653" s="19" t="s">
        <v>81</v>
      </c>
      <c r="K2653" s="50" t="str">
        <f ca="1">LeaveTracker[[#This Row],[Days]]&amp;" "&amp;LeaveTracker[[#This Row],[Type of Leave]]</f>
        <v>1 SL</v>
      </c>
      <c r="L2653" s="23">
        <f ca="1">NETWORKDAYS(LeaveTracker[[#This Row],[Start Date]],LeaveTracker[[#This Row],[End Date]],lstHolidays)</f>
        <v>1</v>
      </c>
      <c r="M2653" s="27"/>
    </row>
    <row r="2654" spans="1:13" ht="30" customHeight="1" x14ac:dyDescent="0.3">
      <c r="A2654" s="27">
        <v>1074</v>
      </c>
      <c r="B2654" s="31">
        <v>44811</v>
      </c>
      <c r="C2654" s="31">
        <v>44799</v>
      </c>
      <c r="D2654" s="19" t="s">
        <v>901</v>
      </c>
      <c r="E2654" s="66" t="str">
        <f>IF(ISBLANK(LeaveTracker[[#This Row],[Employee Name]]),"-----",VLOOKUP(LeaveTracker[[#This Row],[Employee Name]],'List of Employees'!$B$4:$H$767,7))</f>
        <v>CEO</v>
      </c>
      <c r="F2654" s="66" t="str">
        <f>IF(ISBLANK(LeaveTracker[[#This Row],[Employee Name]]),"-----",VLOOKUP(LeaveTracker[[#This Row],[Employee Name]],'List of Employees'!$B$4:$H$767,6))</f>
        <v>PERMANENT</v>
      </c>
      <c r="G2654" s="24">
        <v>44799</v>
      </c>
      <c r="H2654" s="24">
        <v>44799</v>
      </c>
      <c r="I2654" s="19" t="s">
        <v>81</v>
      </c>
      <c r="K2654" s="50" t="str">
        <f ca="1">LeaveTracker[[#This Row],[Days]]&amp;" "&amp;LeaveTracker[[#This Row],[Type of Leave]]</f>
        <v>1 SL</v>
      </c>
      <c r="L2654" s="23">
        <f ca="1">NETWORKDAYS(LeaveTracker[[#This Row],[Start Date]],LeaveTracker[[#This Row],[End Date]],lstHolidays)</f>
        <v>1</v>
      </c>
      <c r="M2654" s="27"/>
    </row>
    <row r="2655" spans="1:13" ht="30" customHeight="1" x14ac:dyDescent="0.3">
      <c r="A2655" s="27">
        <f>A2654+1</f>
        <v>1075</v>
      </c>
      <c r="B2655" s="31">
        <v>44811</v>
      </c>
      <c r="C2655" s="31">
        <v>44792</v>
      </c>
      <c r="D2655" s="19" t="s">
        <v>254</v>
      </c>
      <c r="E2655" s="66" t="str">
        <f>IF(ISBLANK(LeaveTracker[[#This Row],[Employee Name]]),"-----",VLOOKUP(LeaveTracker[[#This Row],[Employee Name]],'List of Employees'!$B$4:$H$767,7))</f>
        <v>DA</v>
      </c>
      <c r="F2655" s="66" t="str">
        <f>IF(ISBLANK(LeaveTracker[[#This Row],[Employee Name]]),"-----",VLOOKUP(LeaveTracker[[#This Row],[Employee Name]],'List of Employees'!$B$4:$H$767,6))</f>
        <v>PERMANENT</v>
      </c>
      <c r="G2655" s="24">
        <v>44789</v>
      </c>
      <c r="H2655" s="24">
        <v>44789</v>
      </c>
      <c r="I2655" s="19" t="s">
        <v>81</v>
      </c>
      <c r="K2655" s="50" t="str">
        <f ca="1">LeaveTracker[[#This Row],[Days]]&amp;" "&amp;LeaveTracker[[#This Row],[Type of Leave]]</f>
        <v>1 SL</v>
      </c>
      <c r="L2655" s="23">
        <f ca="1">NETWORKDAYS(LeaveTracker[[#This Row],[Start Date]],LeaveTracker[[#This Row],[End Date]],lstHolidays)</f>
        <v>1</v>
      </c>
      <c r="M2655" s="27"/>
    </row>
    <row r="2656" spans="1:13" ht="30" customHeight="1" x14ac:dyDescent="0.3">
      <c r="A2656" s="27">
        <f>A2655+1</f>
        <v>1076</v>
      </c>
      <c r="B2656" s="31">
        <v>44811</v>
      </c>
      <c r="C2656" s="31">
        <v>44796</v>
      </c>
      <c r="D2656" s="19" t="s">
        <v>245</v>
      </c>
      <c r="E2656" s="66" t="str">
        <f>IF(ISBLANK(LeaveTracker[[#This Row],[Employee Name]]),"-----",VLOOKUP(LeaveTracker[[#This Row],[Employee Name]],'List of Employees'!$B$4:$H$767,7))</f>
        <v>TCCH/TICC</v>
      </c>
      <c r="F2656" s="66" t="str">
        <f>IF(ISBLANK(LeaveTracker[[#This Row],[Employee Name]]),"-----",VLOOKUP(LeaveTracker[[#This Row],[Employee Name]],'List of Employees'!$B$4:$H$767,6))</f>
        <v>PERMANENT</v>
      </c>
      <c r="G2656" s="24">
        <v>44795</v>
      </c>
      <c r="H2656" s="24">
        <v>44795</v>
      </c>
      <c r="I2656" s="19" t="s">
        <v>81</v>
      </c>
      <c r="K2656" s="50" t="str">
        <f ca="1">LeaveTracker[[#This Row],[Days]]&amp;" "&amp;LeaveTracker[[#This Row],[Type of Leave]]</f>
        <v>1 SL</v>
      </c>
      <c r="L2656" s="23">
        <f ca="1">NETWORKDAYS(LeaveTracker[[#This Row],[Start Date]],LeaveTracker[[#This Row],[End Date]],lstHolidays)</f>
        <v>1</v>
      </c>
      <c r="M2656" s="27"/>
    </row>
    <row r="2657" spans="1:13" ht="30" customHeight="1" x14ac:dyDescent="0.3">
      <c r="A2657" s="27">
        <f>A2656+1</f>
        <v>1077</v>
      </c>
      <c r="B2657" s="31">
        <v>44811</v>
      </c>
      <c r="C2657" s="31">
        <v>44781</v>
      </c>
      <c r="D2657" s="19" t="s">
        <v>175</v>
      </c>
      <c r="E2657" s="66" t="str">
        <f>IF(ISBLANK(LeaveTracker[[#This Row],[Employee Name]]),"-----",VLOOKUP(LeaveTracker[[#This Row],[Employee Name]],'List of Employees'!$B$4:$H$767,7))</f>
        <v>HRMO</v>
      </c>
      <c r="F2657" s="66" t="str">
        <f>IF(ISBLANK(LeaveTracker[[#This Row],[Employee Name]]),"-----",VLOOKUP(LeaveTracker[[#This Row],[Employee Name]],'List of Employees'!$B$4:$H$767,6))</f>
        <v>PERMANENT</v>
      </c>
      <c r="G2657" s="24">
        <v>44776</v>
      </c>
      <c r="H2657" s="24">
        <v>44777</v>
      </c>
      <c r="I2657" s="19" t="s">
        <v>81</v>
      </c>
      <c r="K2657" s="50" t="str">
        <f ca="1">LeaveTracker[[#This Row],[Days]]&amp;" "&amp;LeaveTracker[[#This Row],[Type of Leave]]</f>
        <v>2 SL</v>
      </c>
      <c r="L2657" s="23">
        <f ca="1">NETWORKDAYS(LeaveTracker[[#This Row],[Start Date]],LeaveTracker[[#This Row],[End Date]],lstHolidays)</f>
        <v>2</v>
      </c>
      <c r="M2657" s="27"/>
    </row>
    <row r="2658" spans="1:13" ht="30" customHeight="1" x14ac:dyDescent="0.3">
      <c r="A2658" s="27">
        <f>A2657+1</f>
        <v>1078</v>
      </c>
      <c r="B2658" s="31">
        <v>44811</v>
      </c>
      <c r="C2658" s="31">
        <v>44782</v>
      </c>
      <c r="D2658" s="19" t="s">
        <v>175</v>
      </c>
      <c r="E2658" s="66" t="str">
        <f>IF(ISBLANK(LeaveTracker[[#This Row],[Employee Name]]),"-----",VLOOKUP(LeaveTracker[[#This Row],[Employee Name]],'List of Employees'!$B$4:$H$767,7))</f>
        <v>HRMO</v>
      </c>
      <c r="F2658" s="66" t="str">
        <f>IF(ISBLANK(LeaveTracker[[#This Row],[Employee Name]]),"-----",VLOOKUP(LeaveTracker[[#This Row],[Employee Name]],'List of Employees'!$B$4:$H$767,6))</f>
        <v>PERMANENT</v>
      </c>
      <c r="G2658" s="24">
        <v>44784</v>
      </c>
      <c r="H2658" s="24">
        <v>44784</v>
      </c>
      <c r="I2658" s="19" t="s">
        <v>297</v>
      </c>
      <c r="J2658" s="42" t="s">
        <v>1000</v>
      </c>
      <c r="K2658" s="50" t="str">
        <f ca="1">LeaveTracker[[#This Row],[Days]]&amp;" "&amp;LeaveTracker[[#This Row],[Type of Leave]]</f>
        <v>1 OTHER</v>
      </c>
      <c r="L2658" s="23">
        <f ca="1">NETWORKDAYS(LeaveTracker[[#This Row],[Start Date]],LeaveTracker[[#This Row],[End Date]],lstHolidays)</f>
        <v>1</v>
      </c>
      <c r="M2658" s="27"/>
    </row>
    <row r="2659" spans="1:13" ht="30" customHeight="1" x14ac:dyDescent="0.3">
      <c r="A2659" s="27">
        <v>1078</v>
      </c>
      <c r="B2659" s="31">
        <v>44811</v>
      </c>
      <c r="C2659" s="31">
        <v>44782</v>
      </c>
      <c r="D2659" s="19" t="s">
        <v>175</v>
      </c>
      <c r="E2659" s="66" t="str">
        <f>IF(ISBLANK(LeaveTracker[[#This Row],[Employee Name]]),"-----",VLOOKUP(LeaveTracker[[#This Row],[Employee Name]],'List of Employees'!$B$4:$H$767,7))</f>
        <v>HRMO</v>
      </c>
      <c r="F2659" s="66" t="str">
        <f>IF(ISBLANK(LeaveTracker[[#This Row],[Employee Name]]),"-----",VLOOKUP(LeaveTracker[[#This Row],[Employee Name]],'List of Employees'!$B$4:$H$767,6))</f>
        <v>PERMANENT</v>
      </c>
      <c r="G2659" s="24">
        <v>44788</v>
      </c>
      <c r="H2659" s="24">
        <v>44788</v>
      </c>
      <c r="I2659" s="19" t="s">
        <v>297</v>
      </c>
      <c r="J2659" s="42" t="s">
        <v>1000</v>
      </c>
      <c r="K2659" s="50" t="str">
        <f ca="1">LeaveTracker[[#This Row],[Days]]&amp;" "&amp;LeaveTracker[[#This Row],[Type of Leave]]</f>
        <v>1 OTHER</v>
      </c>
      <c r="L2659" s="23">
        <f ca="1">NETWORKDAYS(LeaveTracker[[#This Row],[Start Date]],LeaveTracker[[#This Row],[End Date]],lstHolidays)</f>
        <v>1</v>
      </c>
      <c r="M2659" s="27"/>
    </row>
    <row r="2660" spans="1:13" ht="30" customHeight="1" x14ac:dyDescent="0.3">
      <c r="A2660" s="27">
        <f>A2659+1</f>
        <v>1079</v>
      </c>
      <c r="B2660" s="31">
        <v>44811</v>
      </c>
      <c r="C2660" s="31">
        <v>44782</v>
      </c>
      <c r="D2660" s="19" t="s">
        <v>401</v>
      </c>
      <c r="E2660" s="66" t="str">
        <f>IF(ISBLANK(LeaveTracker[[#This Row],[Employee Name]]),"-----",VLOOKUP(LeaveTracker[[#This Row],[Employee Name]],'List of Employees'!$B$4:$H$767,7))</f>
        <v>CSWDO</v>
      </c>
      <c r="F2660" s="66" t="str">
        <f>IF(ISBLANK(LeaveTracker[[#This Row],[Employee Name]]),"-----",VLOOKUP(LeaveTracker[[#This Row],[Employee Name]],'List of Employees'!$B$4:$H$767,6))</f>
        <v>PERMANENT</v>
      </c>
      <c r="G2660" s="24">
        <v>44781</v>
      </c>
      <c r="H2660" s="24">
        <v>44781</v>
      </c>
      <c r="I2660" s="19" t="s">
        <v>81</v>
      </c>
      <c r="K2660" s="50" t="str">
        <f ca="1">LeaveTracker[[#This Row],[Days]]&amp;" "&amp;LeaveTracker[[#This Row],[Type of Leave]]</f>
        <v>1 SL</v>
      </c>
      <c r="L2660" s="23">
        <f ca="1">NETWORKDAYS(LeaveTracker[[#This Row],[Start Date]],LeaveTracker[[#This Row],[End Date]],lstHolidays)</f>
        <v>1</v>
      </c>
      <c r="M2660" s="27"/>
    </row>
    <row r="2661" spans="1:13" ht="30" customHeight="1" x14ac:dyDescent="0.3">
      <c r="A2661" s="27">
        <f>A2660+1</f>
        <v>1080</v>
      </c>
      <c r="B2661" s="31">
        <v>44811</v>
      </c>
      <c r="C2661" s="31">
        <v>44743</v>
      </c>
      <c r="D2661" s="19" t="s">
        <v>1080</v>
      </c>
      <c r="E2661" s="66" t="str">
        <f>IF(ISBLANK(LeaveTracker[[#This Row],[Employee Name]]),"-----",VLOOKUP(LeaveTracker[[#This Row],[Employee Name]],'List of Employees'!$B$4:$H$767,7))</f>
        <v>ACCOUNTING</v>
      </c>
      <c r="F2661" s="66" t="str">
        <f>IF(ISBLANK(LeaveTracker[[#This Row],[Employee Name]]),"-----",VLOOKUP(LeaveTracker[[#This Row],[Employee Name]],'List of Employees'!$B$4:$H$767,6))</f>
        <v>PERMANENT</v>
      </c>
      <c r="G2661" s="24">
        <v>44760</v>
      </c>
      <c r="H2661" s="24">
        <v>44761</v>
      </c>
      <c r="I2661" s="19" t="s">
        <v>297</v>
      </c>
      <c r="J2661" s="42" t="s">
        <v>1000</v>
      </c>
      <c r="K2661" s="50" t="str">
        <f ca="1">LeaveTracker[[#This Row],[Days]]&amp;" "&amp;LeaveTracker[[#This Row],[Type of Leave]]</f>
        <v>2 OTHER</v>
      </c>
      <c r="L2661" s="23">
        <f ca="1">NETWORKDAYS(LeaveTracker[[#This Row],[Start Date]],LeaveTracker[[#This Row],[End Date]],lstHolidays)</f>
        <v>2</v>
      </c>
      <c r="M2661" s="27"/>
    </row>
    <row r="2662" spans="1:13" ht="30" customHeight="1" x14ac:dyDescent="0.3">
      <c r="A2662" s="27">
        <f>A2661+1</f>
        <v>1081</v>
      </c>
      <c r="B2662" s="31">
        <v>44811</v>
      </c>
      <c r="C2662" s="31">
        <v>44743</v>
      </c>
      <c r="D2662" s="19" t="s">
        <v>1080</v>
      </c>
      <c r="E2662" s="66" t="str">
        <f>IF(ISBLANK(LeaveTracker[[#This Row],[Employee Name]]),"-----",VLOOKUP(LeaveTracker[[#This Row],[Employee Name]],'List of Employees'!$B$4:$H$767,7))</f>
        <v>ACCOUNTING</v>
      </c>
      <c r="F2662" s="66" t="str">
        <f>IF(ISBLANK(LeaveTracker[[#This Row],[Employee Name]]),"-----",VLOOKUP(LeaveTracker[[#This Row],[Employee Name]],'List of Employees'!$B$4:$H$767,6))</f>
        <v>PERMANENT</v>
      </c>
      <c r="G2662" s="24">
        <v>44746</v>
      </c>
      <c r="H2662" s="24">
        <v>44746</v>
      </c>
      <c r="I2662" s="19" t="s">
        <v>297</v>
      </c>
      <c r="J2662" s="42" t="s">
        <v>1001</v>
      </c>
      <c r="K2662" s="50" t="str">
        <f ca="1">LeaveTracker[[#This Row],[Days]]&amp;" "&amp;LeaveTracker[[#This Row],[Type of Leave]]</f>
        <v>1 OTHER</v>
      </c>
      <c r="L2662" s="23">
        <f ca="1">NETWORKDAYS(LeaveTracker[[#This Row],[Start Date]],LeaveTracker[[#This Row],[End Date]],lstHolidays)</f>
        <v>1</v>
      </c>
      <c r="M2662" s="27"/>
    </row>
    <row r="2663" spans="1:13" ht="30" customHeight="1" x14ac:dyDescent="0.3">
      <c r="A2663" s="27">
        <f>A2662+1</f>
        <v>1082</v>
      </c>
      <c r="B2663" s="31">
        <v>44819</v>
      </c>
      <c r="C2663" s="31">
        <v>44782</v>
      </c>
      <c r="D2663" s="19" t="s">
        <v>1257</v>
      </c>
      <c r="E2663" s="66" t="str">
        <f>IF(ISBLANK(LeaveTracker[[#This Row],[Employee Name]]),"-----",VLOOKUP(LeaveTracker[[#This Row],[Employee Name]],'List of Employees'!$B$4:$H$767,7))</f>
        <v>CHO</v>
      </c>
      <c r="F2663" s="66" t="str">
        <f>IF(ISBLANK(LeaveTracker[[#This Row],[Employee Name]]),"-----",VLOOKUP(LeaveTracker[[#This Row],[Employee Name]],'List of Employees'!$B$4:$H$767,6))</f>
        <v>PERMANENT</v>
      </c>
      <c r="G2663" s="24">
        <v>44791</v>
      </c>
      <c r="H2663" s="24">
        <v>44792</v>
      </c>
      <c r="I2663" s="19" t="s">
        <v>82</v>
      </c>
      <c r="K2663" s="50" t="str">
        <f ca="1">LeaveTracker[[#This Row],[Days]]&amp;" "&amp;LeaveTracker[[#This Row],[Type of Leave]]</f>
        <v>2 VL</v>
      </c>
      <c r="L2663" s="23">
        <f ca="1">NETWORKDAYS(LeaveTracker[[#This Row],[Start Date]],LeaveTracker[[#This Row],[End Date]],lstHolidays)</f>
        <v>2</v>
      </c>
      <c r="M2663" s="27"/>
    </row>
    <row r="2664" spans="1:13" ht="30" customHeight="1" x14ac:dyDescent="0.3">
      <c r="A2664" s="27">
        <v>1082</v>
      </c>
      <c r="B2664" s="31">
        <v>44819</v>
      </c>
      <c r="C2664" s="31">
        <v>44782</v>
      </c>
      <c r="D2664" s="19" t="s">
        <v>1257</v>
      </c>
      <c r="E2664" s="66" t="str">
        <f>IF(ISBLANK(LeaveTracker[[#This Row],[Employee Name]]),"-----",VLOOKUP(LeaveTracker[[#This Row],[Employee Name]],'List of Employees'!$B$4:$H$767,7))</f>
        <v>CHO</v>
      </c>
      <c r="F2664" s="66" t="str">
        <f>IF(ISBLANK(LeaveTracker[[#This Row],[Employee Name]]),"-----",VLOOKUP(LeaveTracker[[#This Row],[Employee Name]],'List of Employees'!$B$4:$H$767,6))</f>
        <v>PERMANENT</v>
      </c>
      <c r="G2664" s="24">
        <v>44795</v>
      </c>
      <c r="H2664" s="24">
        <v>44799</v>
      </c>
      <c r="I2664" s="19" t="s">
        <v>82</v>
      </c>
      <c r="K2664" s="50" t="str">
        <f ca="1">LeaveTracker[[#This Row],[Days]]&amp;" "&amp;LeaveTracker[[#This Row],[Type of Leave]]</f>
        <v>5 VL</v>
      </c>
      <c r="L2664" s="23">
        <f ca="1">NETWORKDAYS(LeaveTracker[[#This Row],[Start Date]],LeaveTracker[[#This Row],[End Date]],lstHolidays)</f>
        <v>5</v>
      </c>
      <c r="M2664" s="27"/>
    </row>
    <row r="2665" spans="1:13" ht="30" customHeight="1" x14ac:dyDescent="0.3">
      <c r="A2665" s="27">
        <f t="shared" ref="A2665:A2728" si="16">A2664+1</f>
        <v>1083</v>
      </c>
      <c r="B2665" s="31">
        <v>44819</v>
      </c>
      <c r="C2665" s="31">
        <v>44764</v>
      </c>
      <c r="D2665" s="19" t="s">
        <v>1261</v>
      </c>
      <c r="E2665" s="66" t="str">
        <f>IF(ISBLANK(LeaveTracker[[#This Row],[Employee Name]]),"-----",VLOOKUP(LeaveTracker[[#This Row],[Employee Name]],'List of Employees'!$B$4:$H$767,7))</f>
        <v>BUDGET</v>
      </c>
      <c r="F2665" s="66" t="str">
        <f>IF(ISBLANK(LeaveTracker[[#This Row],[Employee Name]]),"-----",VLOOKUP(LeaveTracker[[#This Row],[Employee Name]],'List of Employees'!$B$4:$H$767,6))</f>
        <v>PERMANENT</v>
      </c>
      <c r="G2665" s="24">
        <v>44763</v>
      </c>
      <c r="H2665" s="24">
        <v>44763</v>
      </c>
      <c r="I2665" s="19" t="s">
        <v>81</v>
      </c>
      <c r="K2665" s="50" t="str">
        <f ca="1">LeaveTracker[[#This Row],[Days]]&amp;" "&amp;LeaveTracker[[#This Row],[Type of Leave]]</f>
        <v>1 SL</v>
      </c>
      <c r="L2665" s="23">
        <f ca="1">NETWORKDAYS(LeaveTracker[[#This Row],[Start Date]],LeaveTracker[[#This Row],[End Date]],lstHolidays)</f>
        <v>1</v>
      </c>
      <c r="M2665" s="27"/>
    </row>
    <row r="2666" spans="1:13" ht="30" customHeight="1" x14ac:dyDescent="0.3">
      <c r="A2666" s="27">
        <f t="shared" si="16"/>
        <v>1084</v>
      </c>
      <c r="B2666" s="31">
        <v>44819</v>
      </c>
      <c r="C2666" s="31">
        <v>44783</v>
      </c>
      <c r="D2666" s="19" t="s">
        <v>458</v>
      </c>
      <c r="E2666" s="66" t="str">
        <f>IF(ISBLANK(LeaveTracker[[#This Row],[Employee Name]]),"-----",VLOOKUP(LeaveTracker[[#This Row],[Employee Name]],'List of Employees'!$B$4:$H$767,7))</f>
        <v>HRMO</v>
      </c>
      <c r="F2666" s="66" t="str">
        <f>IF(ISBLANK(LeaveTracker[[#This Row],[Employee Name]]),"-----",VLOOKUP(LeaveTracker[[#This Row],[Employee Name]],'List of Employees'!$B$4:$H$767,6))</f>
        <v>PERMANENT</v>
      </c>
      <c r="G2666" s="24">
        <v>44784</v>
      </c>
      <c r="H2666" s="24">
        <v>44784</v>
      </c>
      <c r="I2666" s="19" t="s">
        <v>81</v>
      </c>
      <c r="K2666" s="50" t="str">
        <f ca="1">LeaveTracker[[#This Row],[Days]]&amp;" "&amp;LeaveTracker[[#This Row],[Type of Leave]]</f>
        <v>1 SL</v>
      </c>
      <c r="L2666" s="23">
        <f ca="1">NETWORKDAYS(LeaveTracker[[#This Row],[Start Date]],LeaveTracker[[#This Row],[End Date]],lstHolidays)</f>
        <v>1</v>
      </c>
      <c r="M2666" s="27"/>
    </row>
    <row r="2667" spans="1:13" ht="30" customHeight="1" x14ac:dyDescent="0.3">
      <c r="A2667" s="27">
        <f t="shared" si="16"/>
        <v>1085</v>
      </c>
      <c r="B2667" s="31">
        <v>44819</v>
      </c>
      <c r="C2667" s="31">
        <v>44784</v>
      </c>
      <c r="D2667" s="19" t="s">
        <v>1264</v>
      </c>
      <c r="E2667" s="66" t="str">
        <f>IF(ISBLANK(LeaveTracker[[#This Row],[Employee Name]]),"-----",VLOOKUP(LeaveTracker[[#This Row],[Employee Name]],'List of Employees'!$B$4:$H$767,7))</f>
        <v>CHO</v>
      </c>
      <c r="F2667" s="66" t="str">
        <f>IF(ISBLANK(LeaveTracker[[#This Row],[Employee Name]]),"-----",VLOOKUP(LeaveTracker[[#This Row],[Employee Name]],'List of Employees'!$B$4:$H$767,6))</f>
        <v>PERMANENT</v>
      </c>
      <c r="G2667" s="24">
        <v>44796</v>
      </c>
      <c r="H2667" s="24">
        <v>44798</v>
      </c>
      <c r="I2667" s="19" t="s">
        <v>297</v>
      </c>
      <c r="J2667" s="42" t="s">
        <v>1001</v>
      </c>
      <c r="K2667" s="50" t="str">
        <f ca="1">LeaveTracker[[#This Row],[Days]]&amp;" "&amp;LeaveTracker[[#This Row],[Type of Leave]]</f>
        <v>3 OTHER</v>
      </c>
      <c r="L2667" s="23">
        <f ca="1">NETWORKDAYS(LeaveTracker[[#This Row],[Start Date]],LeaveTracker[[#This Row],[End Date]],lstHolidays)</f>
        <v>3</v>
      </c>
      <c r="M2667" s="27"/>
    </row>
    <row r="2668" spans="1:13" ht="30" customHeight="1" x14ac:dyDescent="0.3">
      <c r="A2668" s="27">
        <f t="shared" si="16"/>
        <v>1086</v>
      </c>
      <c r="B2668" s="31">
        <v>44819</v>
      </c>
      <c r="C2668" s="31">
        <v>44778</v>
      </c>
      <c r="D2668" s="19" t="s">
        <v>795</v>
      </c>
      <c r="E2668" s="66" t="str">
        <f>IF(ISBLANK(LeaveTracker[[#This Row],[Employee Name]]),"-----",VLOOKUP(LeaveTracker[[#This Row],[Employee Name]],'List of Employees'!$B$4:$H$767,7))</f>
        <v>ONT</v>
      </c>
      <c r="F2668" s="66" t="str">
        <f>IF(ISBLANK(LeaveTracker[[#This Row],[Employee Name]]),"-----",VLOOKUP(LeaveTracker[[#This Row],[Employee Name]],'List of Employees'!$B$4:$H$767,6))</f>
        <v>PERMANENT</v>
      </c>
      <c r="G2668" s="24">
        <v>44777</v>
      </c>
      <c r="H2668" s="24">
        <v>44777</v>
      </c>
      <c r="I2668" s="19" t="s">
        <v>81</v>
      </c>
      <c r="K2668" s="50" t="str">
        <f ca="1">LeaveTracker[[#This Row],[Days]]&amp;" "&amp;LeaveTracker[[#This Row],[Type of Leave]]</f>
        <v>1 SL</v>
      </c>
      <c r="L2668" s="23">
        <f ca="1">NETWORKDAYS(LeaveTracker[[#This Row],[Start Date]],LeaveTracker[[#This Row],[End Date]],lstHolidays)</f>
        <v>1</v>
      </c>
      <c r="M2668" s="27"/>
    </row>
    <row r="2669" spans="1:13" ht="30" customHeight="1" x14ac:dyDescent="0.3">
      <c r="A2669" s="27">
        <f t="shared" si="16"/>
        <v>1087</v>
      </c>
      <c r="B2669" s="31">
        <v>44819</v>
      </c>
      <c r="C2669" s="31">
        <v>44778</v>
      </c>
      <c r="D2669" s="19" t="s">
        <v>1268</v>
      </c>
      <c r="E2669" s="66" t="str">
        <f>IF(ISBLANK(LeaveTracker[[#This Row],[Employee Name]]),"-----",VLOOKUP(LeaveTracker[[#This Row],[Employee Name]],'List of Employees'!$B$4:$H$767,7))</f>
        <v>ONT</v>
      </c>
      <c r="F2669" s="66" t="str">
        <f>IF(ISBLANK(LeaveTracker[[#This Row],[Employee Name]]),"-----",VLOOKUP(LeaveTracker[[#This Row],[Employee Name]],'List of Employees'!$B$4:$H$767,6))</f>
        <v>PERMANENT</v>
      </c>
      <c r="G2669" s="24">
        <v>44784</v>
      </c>
      <c r="H2669" s="24">
        <v>44784</v>
      </c>
      <c r="I2669" s="19" t="s">
        <v>82</v>
      </c>
      <c r="K2669" s="50" t="str">
        <f ca="1">LeaveTracker[[#This Row],[Days]]&amp;" "&amp;LeaveTracker[[#This Row],[Type of Leave]]</f>
        <v>1 VL</v>
      </c>
      <c r="L2669" s="23">
        <f ca="1">NETWORKDAYS(LeaveTracker[[#This Row],[Start Date]],LeaveTracker[[#This Row],[End Date]],lstHolidays)</f>
        <v>1</v>
      </c>
      <c r="M2669" s="27"/>
    </row>
    <row r="2670" spans="1:13" ht="30" customHeight="1" x14ac:dyDescent="0.3">
      <c r="A2670" s="27">
        <f t="shared" si="16"/>
        <v>1088</v>
      </c>
      <c r="B2670" s="31">
        <v>44819</v>
      </c>
      <c r="C2670" s="31">
        <v>44774</v>
      </c>
      <c r="D2670" s="19" t="s">
        <v>472</v>
      </c>
      <c r="E2670" s="66" t="str">
        <f>IF(ISBLANK(LeaveTracker[[#This Row],[Employee Name]]),"-----",VLOOKUP(LeaveTracker[[#This Row],[Employee Name]],'List of Employees'!$B$4:$H$767,7))</f>
        <v>PIO</v>
      </c>
      <c r="F2670" s="66" t="str">
        <f>IF(ISBLANK(LeaveTracker[[#This Row],[Employee Name]]),"-----",VLOOKUP(LeaveTracker[[#This Row],[Employee Name]],'List of Employees'!$B$4:$H$767,6))</f>
        <v>PERMANENT</v>
      </c>
      <c r="G2670" s="24">
        <v>44767</v>
      </c>
      <c r="H2670" s="24">
        <v>44770</v>
      </c>
      <c r="I2670" s="19" t="s">
        <v>81</v>
      </c>
      <c r="K2670" s="50" t="str">
        <f ca="1">LeaveTracker[[#This Row],[Days]]&amp;" "&amp;LeaveTracker[[#This Row],[Type of Leave]]</f>
        <v>4 SL</v>
      </c>
      <c r="L2670" s="23">
        <f ca="1">NETWORKDAYS(LeaveTracker[[#This Row],[Start Date]],LeaveTracker[[#This Row],[End Date]],lstHolidays)</f>
        <v>4</v>
      </c>
      <c r="M2670" s="27"/>
    </row>
    <row r="2671" spans="1:13" ht="30" customHeight="1" x14ac:dyDescent="0.3">
      <c r="A2671" s="27">
        <f t="shared" si="16"/>
        <v>1089</v>
      </c>
      <c r="B2671" s="31">
        <v>44819</v>
      </c>
      <c r="C2671" s="31">
        <v>44777</v>
      </c>
      <c r="D2671" s="19" t="s">
        <v>472</v>
      </c>
      <c r="E2671" s="66" t="str">
        <f>IF(ISBLANK(LeaveTracker[[#This Row],[Employee Name]]),"-----",VLOOKUP(LeaveTracker[[#This Row],[Employee Name]],'List of Employees'!$B$4:$H$767,7))</f>
        <v>PIO</v>
      </c>
      <c r="F2671" s="66" t="str">
        <f>IF(ISBLANK(LeaveTracker[[#This Row],[Employee Name]]),"-----",VLOOKUP(LeaveTracker[[#This Row],[Employee Name]],'List of Employees'!$B$4:$H$767,6))</f>
        <v>PERMANENT</v>
      </c>
      <c r="G2671" s="24">
        <v>44775</v>
      </c>
      <c r="H2671" s="24">
        <v>44776</v>
      </c>
      <c r="I2671" s="19" t="s">
        <v>81</v>
      </c>
      <c r="K2671" s="50" t="str">
        <f ca="1">LeaveTracker[[#This Row],[Days]]&amp;" "&amp;LeaveTracker[[#This Row],[Type of Leave]]</f>
        <v>2 SL</v>
      </c>
      <c r="L2671" s="23">
        <f ca="1">NETWORKDAYS(LeaveTracker[[#This Row],[Start Date]],LeaveTracker[[#This Row],[End Date]],lstHolidays)</f>
        <v>2</v>
      </c>
      <c r="M2671" s="27"/>
    </row>
    <row r="2672" spans="1:13" ht="30" customHeight="1" x14ac:dyDescent="0.3">
      <c r="A2672" s="27">
        <f t="shared" si="16"/>
        <v>1090</v>
      </c>
      <c r="B2672" s="31">
        <v>44819</v>
      </c>
      <c r="C2672" s="31">
        <v>44795</v>
      </c>
      <c r="D2672" s="19" t="s">
        <v>1046</v>
      </c>
      <c r="E2672" s="66" t="str">
        <f>IF(ISBLANK(LeaveTracker[[#This Row],[Employee Name]]),"-----",VLOOKUP(LeaveTracker[[#This Row],[Employee Name]],'List of Employees'!$B$4:$H$767,7))</f>
        <v>PIO</v>
      </c>
      <c r="F2672" s="66" t="str">
        <f>IF(ISBLANK(LeaveTracker[[#This Row],[Employee Name]]),"-----",VLOOKUP(LeaveTracker[[#This Row],[Employee Name]],'List of Employees'!$B$4:$H$767,6))</f>
        <v>PERMANENT</v>
      </c>
      <c r="G2672" s="24">
        <v>44791</v>
      </c>
      <c r="H2672" s="24">
        <v>44791</v>
      </c>
      <c r="I2672" s="19" t="s">
        <v>81</v>
      </c>
      <c r="K2672" s="50" t="str">
        <f ca="1">LeaveTracker[[#This Row],[Days]]&amp;" "&amp;LeaveTracker[[#This Row],[Type of Leave]]</f>
        <v>1 SL</v>
      </c>
      <c r="L2672" s="23">
        <f ca="1">NETWORKDAYS(LeaveTracker[[#This Row],[Start Date]],LeaveTracker[[#This Row],[End Date]],lstHolidays)</f>
        <v>1</v>
      </c>
      <c r="M2672" s="27"/>
    </row>
    <row r="2673" spans="1:13" ht="30" customHeight="1" x14ac:dyDescent="0.3">
      <c r="A2673" s="27">
        <f t="shared" si="16"/>
        <v>1091</v>
      </c>
      <c r="B2673" s="31">
        <v>44819</v>
      </c>
      <c r="C2673" s="31">
        <v>44792</v>
      </c>
      <c r="D2673" s="19" t="s">
        <v>521</v>
      </c>
      <c r="E2673" s="66" t="str">
        <f>IF(ISBLANK(LeaveTracker[[#This Row],[Employee Name]]),"-----",VLOOKUP(LeaveTracker[[#This Row],[Employee Name]],'List of Employees'!$B$4:$H$767,7))</f>
        <v>PIO</v>
      </c>
      <c r="F2673" s="66" t="str">
        <f>IF(ISBLANK(LeaveTracker[[#This Row],[Employee Name]]),"-----",VLOOKUP(LeaveTracker[[#This Row],[Employee Name]],'List of Employees'!$B$4:$H$767,6))</f>
        <v>PERMANENT</v>
      </c>
      <c r="G2673" s="24">
        <v>44792</v>
      </c>
      <c r="H2673" s="24">
        <v>44792</v>
      </c>
      <c r="I2673" s="19" t="s">
        <v>297</v>
      </c>
      <c r="J2673" s="42" t="s">
        <v>1032</v>
      </c>
      <c r="K2673" s="50" t="str">
        <f ca="1">LeaveTracker[[#This Row],[Days]]&amp;" "&amp;LeaveTracker[[#This Row],[Type of Leave]]</f>
        <v>1 OTHER</v>
      </c>
      <c r="L2673" s="23">
        <f ca="1">NETWORKDAYS(LeaveTracker[[#This Row],[Start Date]],LeaveTracker[[#This Row],[End Date]],lstHolidays)</f>
        <v>1</v>
      </c>
      <c r="M2673" s="27"/>
    </row>
    <row r="2674" spans="1:13" ht="30" customHeight="1" x14ac:dyDescent="0.3">
      <c r="A2674" s="27">
        <f t="shared" si="16"/>
        <v>1092</v>
      </c>
      <c r="B2674" s="31">
        <v>44819</v>
      </c>
      <c r="C2674" s="31">
        <v>44759</v>
      </c>
      <c r="D2674" s="19" t="s">
        <v>136</v>
      </c>
      <c r="E2674" s="66" t="str">
        <f>IF(ISBLANK(LeaveTracker[[#This Row],[Employee Name]]),"-----",VLOOKUP(LeaveTracker[[#This Row],[Employee Name]],'List of Employees'!$B$4:$H$767,7))</f>
        <v>CHO</v>
      </c>
      <c r="F2674" s="66" t="str">
        <f>IF(ISBLANK(LeaveTracker[[#This Row],[Employee Name]]),"-----",VLOOKUP(LeaveTracker[[#This Row],[Employee Name]],'List of Employees'!$B$4:$H$767,6))</f>
        <v>PERMANENT</v>
      </c>
      <c r="G2674" s="24">
        <v>44785</v>
      </c>
      <c r="H2674" s="24">
        <v>44785</v>
      </c>
      <c r="I2674" s="19" t="s">
        <v>81</v>
      </c>
      <c r="K2674" s="50" t="str">
        <f ca="1">LeaveTracker[[#This Row],[Days]]&amp;" "&amp;LeaveTracker[[#This Row],[Type of Leave]]</f>
        <v>1 SL</v>
      </c>
      <c r="L2674" s="23">
        <f ca="1">NETWORKDAYS(LeaveTracker[[#This Row],[Start Date]],LeaveTracker[[#This Row],[End Date]],lstHolidays)</f>
        <v>1</v>
      </c>
      <c r="M2674" s="27"/>
    </row>
    <row r="2675" spans="1:13" ht="30" customHeight="1" x14ac:dyDescent="0.3">
      <c r="A2675" s="27">
        <f t="shared" si="16"/>
        <v>1093</v>
      </c>
      <c r="B2675" s="31">
        <v>44819</v>
      </c>
      <c r="C2675" s="31">
        <v>44743</v>
      </c>
      <c r="D2675" s="19" t="s">
        <v>1271</v>
      </c>
      <c r="E2675" s="66" t="str">
        <f>IF(ISBLANK(LeaveTracker[[#This Row],[Employee Name]]),"-----",VLOOKUP(LeaveTracker[[#This Row],[Employee Name]],'List of Employees'!$B$4:$H$767,7))</f>
        <v>VMO</v>
      </c>
      <c r="F2675" s="66" t="str">
        <f>IF(ISBLANK(LeaveTracker[[#This Row],[Employee Name]]),"-----",VLOOKUP(LeaveTracker[[#This Row],[Employee Name]],'List of Employees'!$B$4:$H$767,6))</f>
        <v>PERMANENT</v>
      </c>
      <c r="G2675" s="24"/>
      <c r="H2675" s="24"/>
      <c r="I2675" s="19" t="s">
        <v>297</v>
      </c>
      <c r="J2675" s="42" t="s">
        <v>688</v>
      </c>
      <c r="K2675" s="50" t="str">
        <f ca="1">LeaveTracker[[#This Row],[Days]]&amp;" "&amp;LeaveTracker[[#This Row],[Type of Leave]]</f>
        <v>0 OTHER</v>
      </c>
      <c r="L2675" s="23">
        <f ca="1">NETWORKDAYS(LeaveTracker[[#This Row],[Start Date]],LeaveTracker[[#This Row],[End Date]],lstHolidays)</f>
        <v>0</v>
      </c>
      <c r="M2675" s="27"/>
    </row>
    <row r="2676" spans="1:13" ht="30" customHeight="1" x14ac:dyDescent="0.3">
      <c r="A2676" s="27">
        <f t="shared" si="16"/>
        <v>1094</v>
      </c>
      <c r="B2676" s="31">
        <v>44819</v>
      </c>
      <c r="C2676" s="31">
        <v>44785</v>
      </c>
      <c r="D2676" s="19" t="s">
        <v>110</v>
      </c>
      <c r="E2676" s="66" t="str">
        <f>IF(ISBLANK(LeaveTracker[[#This Row],[Employee Name]]),"-----",VLOOKUP(LeaveTracker[[#This Row],[Employee Name]],'List of Employees'!$B$4:$H$767,7))</f>
        <v>ADMIN OFFICE</v>
      </c>
      <c r="F2676" s="66" t="str">
        <f>IF(ISBLANK(LeaveTracker[[#This Row],[Employee Name]]),"-----",VLOOKUP(LeaveTracker[[#This Row],[Employee Name]],'List of Employees'!$B$4:$H$767,6))</f>
        <v>PERMANENT</v>
      </c>
      <c r="G2676" s="24">
        <v>44778</v>
      </c>
      <c r="H2676" s="24">
        <v>44778</v>
      </c>
      <c r="I2676" s="19" t="s">
        <v>81</v>
      </c>
      <c r="K2676" s="50" t="str">
        <f ca="1">LeaveTracker[[#This Row],[Days]]&amp;" "&amp;LeaveTracker[[#This Row],[Type of Leave]]</f>
        <v>1 SL</v>
      </c>
      <c r="L2676" s="23">
        <f ca="1">NETWORKDAYS(LeaveTracker[[#This Row],[Start Date]],LeaveTracker[[#This Row],[End Date]],lstHolidays)</f>
        <v>1</v>
      </c>
      <c r="M2676" s="27"/>
    </row>
    <row r="2677" spans="1:13" ht="30" customHeight="1" x14ac:dyDescent="0.3">
      <c r="A2677" s="27">
        <v>1094</v>
      </c>
      <c r="B2677" s="31">
        <v>44819</v>
      </c>
      <c r="C2677" s="31">
        <v>44785</v>
      </c>
      <c r="D2677" s="19" t="s">
        <v>110</v>
      </c>
      <c r="E2677" s="66" t="str">
        <f>IF(ISBLANK(LeaveTracker[[#This Row],[Employee Name]]),"-----",VLOOKUP(LeaveTracker[[#This Row],[Employee Name]],'List of Employees'!$B$4:$H$767,7))</f>
        <v>ADMIN OFFICE</v>
      </c>
      <c r="F2677" s="66" t="str">
        <f>IF(ISBLANK(LeaveTracker[[#This Row],[Employee Name]]),"-----",VLOOKUP(LeaveTracker[[#This Row],[Employee Name]],'List of Employees'!$B$4:$H$767,6))</f>
        <v>PERMANENT</v>
      </c>
      <c r="G2677" s="24">
        <v>44784</v>
      </c>
      <c r="H2677" s="24">
        <v>44784</v>
      </c>
      <c r="I2677" s="19" t="s">
        <v>81</v>
      </c>
      <c r="K2677" s="50" t="str">
        <f ca="1">LeaveTracker[[#This Row],[Days]]&amp;" "&amp;LeaveTracker[[#This Row],[Type of Leave]]</f>
        <v>1 SL</v>
      </c>
      <c r="L2677" s="23">
        <f ca="1">NETWORKDAYS(LeaveTracker[[#This Row],[Start Date]],LeaveTracker[[#This Row],[End Date]],lstHolidays)</f>
        <v>1</v>
      </c>
      <c r="M2677" s="27"/>
    </row>
    <row r="2678" spans="1:13" ht="30" customHeight="1" x14ac:dyDescent="0.3">
      <c r="A2678" s="27">
        <f t="shared" si="16"/>
        <v>1095</v>
      </c>
      <c r="B2678" s="31">
        <v>44819</v>
      </c>
      <c r="C2678" s="31">
        <v>44819</v>
      </c>
      <c r="D2678" s="19" t="s">
        <v>286</v>
      </c>
      <c r="E2678" s="66" t="str">
        <f>IF(ISBLANK(LeaveTracker[[#This Row],[Employee Name]]),"-----",VLOOKUP(LeaveTracker[[#This Row],[Employee Name]],'List of Employees'!$B$4:$H$767,7))</f>
        <v>EEO/ CITY MARKET</v>
      </c>
      <c r="F2678" s="66" t="str">
        <f>IF(ISBLANK(LeaveTracker[[#This Row],[Employee Name]]),"-----",VLOOKUP(LeaveTracker[[#This Row],[Employee Name]],'List of Employees'!$B$4:$H$767,6))</f>
        <v>PERMANENT</v>
      </c>
      <c r="G2678" s="24"/>
      <c r="H2678" s="24"/>
      <c r="I2678" s="19" t="s">
        <v>297</v>
      </c>
      <c r="J2678" s="42" t="s">
        <v>688</v>
      </c>
      <c r="K2678" s="50" t="str">
        <f ca="1">LeaveTracker[[#This Row],[Days]]&amp;" "&amp;LeaveTracker[[#This Row],[Type of Leave]]</f>
        <v>0 OTHER</v>
      </c>
      <c r="L2678" s="23">
        <f ca="1">NETWORKDAYS(LeaveTracker[[#This Row],[Start Date]],LeaveTracker[[#This Row],[End Date]],lstHolidays)</f>
        <v>0</v>
      </c>
      <c r="M2678" s="27"/>
    </row>
    <row r="2679" spans="1:13" ht="30" customHeight="1" x14ac:dyDescent="0.3">
      <c r="A2679" s="27">
        <f t="shared" si="16"/>
        <v>1096</v>
      </c>
      <c r="B2679" s="31">
        <v>44831</v>
      </c>
      <c r="C2679" s="31">
        <v>44796</v>
      </c>
      <c r="D2679" s="19" t="s">
        <v>1053</v>
      </c>
      <c r="E2679" s="66" t="str">
        <f>IF(ISBLANK(LeaveTracker[[#This Row],[Employee Name]]),"-----",VLOOKUP(LeaveTracker[[#This Row],[Employee Name]],'List of Employees'!$B$4:$H$767,7))</f>
        <v>CTO</v>
      </c>
      <c r="F2679" s="66" t="str">
        <f>IF(ISBLANK(LeaveTracker[[#This Row],[Employee Name]]),"-----",VLOOKUP(LeaveTracker[[#This Row],[Employee Name]],'List of Employees'!$B$4:$H$767,6))</f>
        <v>PERMANENT</v>
      </c>
      <c r="G2679" s="24">
        <v>44795</v>
      </c>
      <c r="H2679" s="24">
        <v>44795</v>
      </c>
      <c r="I2679" s="19" t="s">
        <v>81</v>
      </c>
      <c r="K2679" s="50" t="str">
        <f ca="1">LeaveTracker[[#This Row],[Days]]&amp;" "&amp;LeaveTracker[[#This Row],[Type of Leave]]</f>
        <v>1 SL</v>
      </c>
      <c r="L2679" s="23">
        <f ca="1">NETWORKDAYS(LeaveTracker[[#This Row],[Start Date]],LeaveTracker[[#This Row],[End Date]],lstHolidays)</f>
        <v>1</v>
      </c>
      <c r="M2679" s="27"/>
    </row>
    <row r="2680" spans="1:13" ht="30" customHeight="1" x14ac:dyDescent="0.3">
      <c r="A2680" s="27">
        <f t="shared" si="16"/>
        <v>1097</v>
      </c>
      <c r="B2680" s="31">
        <v>44831</v>
      </c>
      <c r="C2680" s="31">
        <v>44795</v>
      </c>
      <c r="D2680" s="19" t="s">
        <v>393</v>
      </c>
      <c r="E2680" s="66" t="str">
        <f>IF(ISBLANK(LeaveTracker[[#This Row],[Employee Name]]),"-----",VLOOKUP(LeaveTracker[[#This Row],[Employee Name]],'List of Employees'!$B$4:$H$767,7))</f>
        <v>CTO</v>
      </c>
      <c r="F2680" s="66" t="str">
        <f>IF(ISBLANK(LeaveTracker[[#This Row],[Employee Name]]),"-----",VLOOKUP(LeaveTracker[[#This Row],[Employee Name]],'List of Employees'!$B$4:$H$767,6))</f>
        <v>PERMANENT</v>
      </c>
      <c r="G2680" s="24">
        <v>44792</v>
      </c>
      <c r="H2680" s="24">
        <v>44792</v>
      </c>
      <c r="I2680" s="19" t="s">
        <v>297</v>
      </c>
      <c r="J2680" s="42" t="s">
        <v>1000</v>
      </c>
      <c r="K2680" s="50" t="str">
        <f ca="1">LeaveTracker[[#This Row],[Days]]&amp;" "&amp;LeaveTracker[[#This Row],[Type of Leave]]</f>
        <v>1 OTHER</v>
      </c>
      <c r="L2680" s="23">
        <f ca="1">NETWORKDAYS(LeaveTracker[[#This Row],[Start Date]],LeaveTracker[[#This Row],[End Date]],lstHolidays)</f>
        <v>1</v>
      </c>
      <c r="M2680" s="27"/>
    </row>
    <row r="2681" spans="1:13" ht="30" customHeight="1" x14ac:dyDescent="0.3">
      <c r="A2681" s="27">
        <f t="shared" si="16"/>
        <v>1098</v>
      </c>
      <c r="B2681" s="31">
        <v>44831</v>
      </c>
      <c r="C2681" s="31">
        <v>44795</v>
      </c>
      <c r="D2681" s="19" t="s">
        <v>393</v>
      </c>
      <c r="E2681" s="66" t="str">
        <f>IF(ISBLANK(LeaveTracker[[#This Row],[Employee Name]]),"-----",VLOOKUP(LeaveTracker[[#This Row],[Employee Name]],'List of Employees'!$B$4:$H$767,7))</f>
        <v>CTO</v>
      </c>
      <c r="F2681" s="66" t="str">
        <f>IF(ISBLANK(LeaveTracker[[#This Row],[Employee Name]]),"-----",VLOOKUP(LeaveTracker[[#This Row],[Employee Name]],'List of Employees'!$B$4:$H$767,6))</f>
        <v>PERMANENT</v>
      </c>
      <c r="G2681" s="24">
        <v>44792</v>
      </c>
      <c r="H2681" s="24">
        <v>44792</v>
      </c>
      <c r="I2681" s="19" t="s">
        <v>297</v>
      </c>
      <c r="J2681" s="42" t="s">
        <v>1000</v>
      </c>
      <c r="K2681" s="50" t="str">
        <f ca="1">LeaveTracker[[#This Row],[Days]]&amp;" "&amp;LeaveTracker[[#This Row],[Type of Leave]]</f>
        <v>1 OTHER</v>
      </c>
      <c r="L2681" s="23">
        <f ca="1">NETWORKDAYS(LeaveTracker[[#This Row],[Start Date]],LeaveTracker[[#This Row],[End Date]],lstHolidays)</f>
        <v>1</v>
      </c>
      <c r="M2681" s="27"/>
    </row>
    <row r="2682" spans="1:13" ht="30" customHeight="1" x14ac:dyDescent="0.3">
      <c r="A2682" s="27">
        <f t="shared" si="16"/>
        <v>1099</v>
      </c>
      <c r="B2682" s="31">
        <v>44831</v>
      </c>
      <c r="C2682" s="31">
        <v>44798</v>
      </c>
      <c r="D2682" s="19" t="s">
        <v>1075</v>
      </c>
      <c r="E2682" s="66" t="str">
        <f>IF(ISBLANK(LeaveTracker[[#This Row],[Employee Name]]),"-----",VLOOKUP(LeaveTracker[[#This Row],[Employee Name]],'List of Employees'!$B$4:$H$767,7))</f>
        <v>CTO</v>
      </c>
      <c r="F2682" s="66" t="str">
        <f>IF(ISBLANK(LeaveTracker[[#This Row],[Employee Name]]),"-----",VLOOKUP(LeaveTracker[[#This Row],[Employee Name]],'List of Employees'!$B$4:$H$767,6))</f>
        <v>PERMANENT</v>
      </c>
      <c r="G2682" s="24">
        <v>44795</v>
      </c>
      <c r="H2682" s="24">
        <v>44795</v>
      </c>
      <c r="I2682" s="19" t="s">
        <v>81</v>
      </c>
      <c r="K2682" s="50" t="str">
        <f ca="1">LeaveTracker[[#This Row],[Days]]&amp;" "&amp;LeaveTracker[[#This Row],[Type of Leave]]</f>
        <v>1 SL</v>
      </c>
      <c r="L2682" s="23">
        <f ca="1">NETWORKDAYS(LeaveTracker[[#This Row],[Start Date]],LeaveTracker[[#This Row],[End Date]],lstHolidays)</f>
        <v>1</v>
      </c>
      <c r="M2682" s="27"/>
    </row>
    <row r="2683" spans="1:13" ht="30" customHeight="1" x14ac:dyDescent="0.3">
      <c r="A2683" s="27">
        <f t="shared" si="16"/>
        <v>1100</v>
      </c>
      <c r="B2683" s="31">
        <v>44831</v>
      </c>
      <c r="C2683" s="31">
        <v>44799</v>
      </c>
      <c r="D2683" s="19" t="s">
        <v>521</v>
      </c>
      <c r="E2683" s="66" t="str">
        <f>IF(ISBLANK(LeaveTracker[[#This Row],[Employee Name]]),"-----",VLOOKUP(LeaveTracker[[#This Row],[Employee Name]],'List of Employees'!$B$4:$H$767,7))</f>
        <v>PIO</v>
      </c>
      <c r="F2683" s="66" t="str">
        <f>IF(ISBLANK(LeaveTracker[[#This Row],[Employee Name]]),"-----",VLOOKUP(LeaveTracker[[#This Row],[Employee Name]],'List of Employees'!$B$4:$H$767,6))</f>
        <v>PERMANENT</v>
      </c>
      <c r="G2683" s="24">
        <v>44809</v>
      </c>
      <c r="H2683" s="24">
        <v>44809</v>
      </c>
      <c r="I2683" s="19" t="s">
        <v>297</v>
      </c>
      <c r="J2683" s="42" t="s">
        <v>1000</v>
      </c>
      <c r="K2683" s="50" t="str">
        <f ca="1">LeaveTracker[[#This Row],[Days]]&amp;" "&amp;LeaveTracker[[#This Row],[Type of Leave]]</f>
        <v>1 OTHER</v>
      </c>
      <c r="L2683" s="23">
        <f ca="1">NETWORKDAYS(LeaveTracker[[#This Row],[Start Date]],LeaveTracker[[#This Row],[End Date]],lstHolidays)</f>
        <v>1</v>
      </c>
      <c r="M2683" s="27"/>
    </row>
    <row r="2684" spans="1:13" ht="30" customHeight="1" x14ac:dyDescent="0.3">
      <c r="A2684" s="27">
        <f t="shared" si="16"/>
        <v>1101</v>
      </c>
      <c r="B2684" s="31">
        <v>44831</v>
      </c>
      <c r="C2684" s="31">
        <v>44799</v>
      </c>
      <c r="D2684" s="19" t="s">
        <v>470</v>
      </c>
      <c r="E2684" s="66" t="str">
        <f>IF(ISBLANK(LeaveTracker[[#This Row],[Employee Name]]),"-----",VLOOKUP(LeaveTracker[[#This Row],[Employee Name]],'List of Employees'!$B$4:$H$767,7))</f>
        <v>PIO</v>
      </c>
      <c r="F2684" s="66" t="str">
        <f>IF(ISBLANK(LeaveTracker[[#This Row],[Employee Name]]),"-----",VLOOKUP(LeaveTracker[[#This Row],[Employee Name]],'List of Employees'!$B$4:$H$767,6))</f>
        <v>PERMANENT</v>
      </c>
      <c r="G2684" s="24">
        <v>44810</v>
      </c>
      <c r="H2684" s="24">
        <v>44810</v>
      </c>
      <c r="I2684" s="19" t="s">
        <v>297</v>
      </c>
      <c r="J2684" s="42" t="s">
        <v>1000</v>
      </c>
      <c r="K2684" s="50" t="str">
        <f ca="1">LeaveTracker[[#This Row],[Days]]&amp;" "&amp;LeaveTracker[[#This Row],[Type of Leave]]</f>
        <v>1 OTHER</v>
      </c>
      <c r="L2684" s="23">
        <f ca="1">NETWORKDAYS(LeaveTracker[[#This Row],[Start Date]],LeaveTracker[[#This Row],[End Date]],lstHolidays)</f>
        <v>1</v>
      </c>
      <c r="M2684" s="27"/>
    </row>
    <row r="2685" spans="1:13" ht="30" customHeight="1" x14ac:dyDescent="0.3">
      <c r="A2685" s="27">
        <f t="shared" si="16"/>
        <v>1102</v>
      </c>
      <c r="B2685" s="31">
        <v>44831</v>
      </c>
      <c r="C2685" s="31">
        <v>44799</v>
      </c>
      <c r="D2685" s="19" t="s">
        <v>470</v>
      </c>
      <c r="E2685" s="66" t="str">
        <f>IF(ISBLANK(LeaveTracker[[#This Row],[Employee Name]]),"-----",VLOOKUP(LeaveTracker[[#This Row],[Employee Name]],'List of Employees'!$B$4:$H$767,7))</f>
        <v>PIO</v>
      </c>
      <c r="F2685" s="66" t="str">
        <f>IF(ISBLANK(LeaveTracker[[#This Row],[Employee Name]]),"-----",VLOOKUP(LeaveTracker[[#This Row],[Employee Name]],'List of Employees'!$B$4:$H$767,6))</f>
        <v>PERMANENT</v>
      </c>
      <c r="G2685" s="24">
        <v>44803</v>
      </c>
      <c r="H2685" s="24">
        <v>44803</v>
      </c>
      <c r="I2685" s="19" t="s">
        <v>297</v>
      </c>
      <c r="J2685" s="42" t="s">
        <v>1000</v>
      </c>
      <c r="K2685" s="50" t="str">
        <f ca="1">LeaveTracker[[#This Row],[Days]]&amp;" "&amp;LeaveTracker[[#This Row],[Type of Leave]]</f>
        <v>1 OTHER</v>
      </c>
      <c r="L2685" s="23">
        <f ca="1">NETWORKDAYS(LeaveTracker[[#This Row],[Start Date]],LeaveTracker[[#This Row],[End Date]],lstHolidays)</f>
        <v>1</v>
      </c>
      <c r="M2685" s="27"/>
    </row>
    <row r="2686" spans="1:13" ht="30" customHeight="1" x14ac:dyDescent="0.3">
      <c r="A2686" s="27">
        <f t="shared" si="16"/>
        <v>1103</v>
      </c>
      <c r="B2686" s="31">
        <v>44831</v>
      </c>
      <c r="C2686" s="31">
        <v>44769</v>
      </c>
      <c r="D2686" s="19" t="s">
        <v>871</v>
      </c>
      <c r="E2686" s="66" t="str">
        <f>IF(ISBLANK(LeaveTracker[[#This Row],[Employee Name]]),"-----",VLOOKUP(LeaveTracker[[#This Row],[Employee Name]],'List of Employees'!$B$4:$H$767,7))</f>
        <v>DA</v>
      </c>
      <c r="F2686" s="66" t="str">
        <f>IF(ISBLANK(LeaveTracker[[#This Row],[Employee Name]]),"-----",VLOOKUP(LeaveTracker[[#This Row],[Employee Name]],'List of Employees'!$B$4:$H$767,6))</f>
        <v>CASUAL</v>
      </c>
      <c r="G2686" s="24">
        <v>44768</v>
      </c>
      <c r="H2686" s="24">
        <v>44768</v>
      </c>
      <c r="I2686" s="19" t="s">
        <v>81</v>
      </c>
      <c r="K2686" s="50" t="str">
        <f ca="1">LeaveTracker[[#This Row],[Days]]&amp;" "&amp;LeaveTracker[[#This Row],[Type of Leave]]</f>
        <v>1 SL</v>
      </c>
      <c r="L2686" s="23">
        <f ca="1">NETWORKDAYS(LeaveTracker[[#This Row],[Start Date]],LeaveTracker[[#This Row],[End Date]],lstHolidays)</f>
        <v>1</v>
      </c>
      <c r="M2686" s="27"/>
    </row>
    <row r="2687" spans="1:13" ht="30" customHeight="1" x14ac:dyDescent="0.3">
      <c r="A2687" s="27">
        <f t="shared" si="16"/>
        <v>1104</v>
      </c>
      <c r="B2687" s="31">
        <v>44831</v>
      </c>
      <c r="C2687" s="31">
        <v>44798</v>
      </c>
      <c r="D2687" s="19" t="s">
        <v>524</v>
      </c>
      <c r="E2687" s="66" t="str">
        <f>IF(ISBLANK(LeaveTracker[[#This Row],[Employee Name]]),"-----",VLOOKUP(LeaveTracker[[#This Row],[Employee Name]],'List of Employees'!$B$4:$H$767,7))</f>
        <v>GSO</v>
      </c>
      <c r="F2687" s="66" t="str">
        <f>IF(ISBLANK(LeaveTracker[[#This Row],[Employee Name]]),"-----",VLOOKUP(LeaveTracker[[#This Row],[Employee Name]],'List of Employees'!$B$4:$H$767,6))</f>
        <v>PERMANENT</v>
      </c>
      <c r="G2687" s="24">
        <v>44819</v>
      </c>
      <c r="H2687" s="24">
        <v>44819</v>
      </c>
      <c r="I2687" s="19" t="s">
        <v>82</v>
      </c>
      <c r="K2687" s="50" t="str">
        <f ca="1">LeaveTracker[[#This Row],[Days]]&amp;" "&amp;LeaveTracker[[#This Row],[Type of Leave]]</f>
        <v>1 VL</v>
      </c>
      <c r="L2687" s="23">
        <f ca="1">NETWORKDAYS(LeaveTracker[[#This Row],[Start Date]],LeaveTracker[[#This Row],[End Date]],lstHolidays)</f>
        <v>1</v>
      </c>
      <c r="M2687" s="27"/>
    </row>
    <row r="2688" spans="1:13" ht="30" customHeight="1" x14ac:dyDescent="0.3">
      <c r="A2688" s="27">
        <f t="shared" si="16"/>
        <v>1105</v>
      </c>
      <c r="B2688" s="31">
        <v>44831</v>
      </c>
      <c r="C2688" s="31">
        <v>44798</v>
      </c>
      <c r="D2688" s="19" t="s">
        <v>773</v>
      </c>
      <c r="E2688" s="66" t="str">
        <f>IF(ISBLANK(LeaveTracker[[#This Row],[Employee Name]]),"-----",VLOOKUP(LeaveTracker[[#This Row],[Employee Name]],'List of Employees'!$B$4:$H$767,7))</f>
        <v>GSO</v>
      </c>
      <c r="F2688" s="66" t="str">
        <f>IF(ISBLANK(LeaveTracker[[#This Row],[Employee Name]]),"-----",VLOOKUP(LeaveTracker[[#This Row],[Employee Name]],'List of Employees'!$B$4:$H$767,6))</f>
        <v>PERMANENT</v>
      </c>
      <c r="G2688" s="24">
        <v>44791</v>
      </c>
      <c r="H2688" s="24">
        <v>44792</v>
      </c>
      <c r="I2688" s="19" t="s">
        <v>81</v>
      </c>
      <c r="J2688" s="42" t="s">
        <v>1019</v>
      </c>
      <c r="K2688" s="50" t="str">
        <f ca="1">LeaveTracker[[#This Row],[Days]]&amp;" "&amp;LeaveTracker[[#This Row],[Type of Leave]]</f>
        <v>2 SL</v>
      </c>
      <c r="L2688" s="23">
        <f ca="1">NETWORKDAYS(LeaveTracker[[#This Row],[Start Date]],LeaveTracker[[#This Row],[End Date]],lstHolidays)</f>
        <v>2</v>
      </c>
      <c r="M2688" s="27"/>
    </row>
    <row r="2689" spans="1:13" ht="30" customHeight="1" x14ac:dyDescent="0.3">
      <c r="A2689" s="27">
        <v>1105</v>
      </c>
      <c r="B2689" s="31">
        <v>44831</v>
      </c>
      <c r="C2689" s="31">
        <v>44798</v>
      </c>
      <c r="D2689" s="19" t="s">
        <v>773</v>
      </c>
      <c r="E2689" s="66" t="str">
        <f>IF(ISBLANK(LeaveTracker[[#This Row],[Employee Name]]),"-----",VLOOKUP(LeaveTracker[[#This Row],[Employee Name]],'List of Employees'!$B$4:$H$767,7))</f>
        <v>GSO</v>
      </c>
      <c r="F2689" s="66" t="str">
        <f>IF(ISBLANK(LeaveTracker[[#This Row],[Employee Name]]),"-----",VLOOKUP(LeaveTracker[[#This Row],[Employee Name]],'List of Employees'!$B$4:$H$767,6))</f>
        <v>PERMANENT</v>
      </c>
      <c r="G2689" s="24">
        <v>44795</v>
      </c>
      <c r="H2689" s="24">
        <v>44796</v>
      </c>
      <c r="I2689" s="19" t="s">
        <v>81</v>
      </c>
      <c r="J2689" s="42" t="s">
        <v>1019</v>
      </c>
      <c r="K2689" s="50" t="str">
        <f ca="1">LeaveTracker[[#This Row],[Days]]&amp;" "&amp;LeaveTracker[[#This Row],[Type of Leave]]</f>
        <v>2 SL</v>
      </c>
      <c r="L2689" s="23">
        <f ca="1">NETWORKDAYS(LeaveTracker[[#This Row],[Start Date]],LeaveTracker[[#This Row],[End Date]],lstHolidays)</f>
        <v>2</v>
      </c>
      <c r="M2689" s="27"/>
    </row>
    <row r="2690" spans="1:13" ht="30" customHeight="1" x14ac:dyDescent="0.3">
      <c r="A2690" s="27">
        <f t="shared" si="16"/>
        <v>1106</v>
      </c>
      <c r="B2690" s="31">
        <v>44831</v>
      </c>
      <c r="C2690" s="31">
        <v>44799</v>
      </c>
      <c r="D2690" s="19" t="s">
        <v>871</v>
      </c>
      <c r="E2690" s="66" t="str">
        <f>IF(ISBLANK(LeaveTracker[[#This Row],[Employee Name]]),"-----",VLOOKUP(LeaveTracker[[#This Row],[Employee Name]],'List of Employees'!$B$4:$H$767,7))</f>
        <v>DA</v>
      </c>
      <c r="F2690" s="66" t="str">
        <f>IF(ISBLANK(LeaveTracker[[#This Row],[Employee Name]]),"-----",VLOOKUP(LeaveTracker[[#This Row],[Employee Name]],'List of Employees'!$B$4:$H$767,6))</f>
        <v>CASUAL</v>
      </c>
      <c r="G2690" s="24">
        <v>44796</v>
      </c>
      <c r="H2690" s="24">
        <v>44796</v>
      </c>
      <c r="I2690" s="19" t="s">
        <v>81</v>
      </c>
      <c r="K2690" s="50" t="str">
        <f ca="1">LeaveTracker[[#This Row],[Days]]&amp;" "&amp;LeaveTracker[[#This Row],[Type of Leave]]</f>
        <v>1 SL</v>
      </c>
      <c r="L2690" s="23">
        <f ca="1">NETWORKDAYS(LeaveTracker[[#This Row],[Start Date]],LeaveTracker[[#This Row],[End Date]],lstHolidays)</f>
        <v>1</v>
      </c>
      <c r="M2690" s="27"/>
    </row>
    <row r="2691" spans="1:13" ht="30" customHeight="1" x14ac:dyDescent="0.3">
      <c r="A2691" s="27">
        <v>1106</v>
      </c>
      <c r="B2691" s="31">
        <v>44831</v>
      </c>
      <c r="C2691" s="31">
        <v>44799</v>
      </c>
      <c r="D2691" s="19" t="s">
        <v>871</v>
      </c>
      <c r="E2691" s="66" t="str">
        <f>IF(ISBLANK(LeaveTracker[[#This Row],[Employee Name]]),"-----",VLOOKUP(LeaveTracker[[#This Row],[Employee Name]],'List of Employees'!$B$4:$H$767,7))</f>
        <v>DA</v>
      </c>
      <c r="F2691" s="66" t="str">
        <f>IF(ISBLANK(LeaveTracker[[#This Row],[Employee Name]]),"-----",VLOOKUP(LeaveTracker[[#This Row],[Employee Name]],'List of Employees'!$B$4:$H$767,6))</f>
        <v>CASUAL</v>
      </c>
      <c r="G2691" s="24">
        <v>44798</v>
      </c>
      <c r="H2691" s="24">
        <v>44798</v>
      </c>
      <c r="I2691" s="19" t="s">
        <v>81</v>
      </c>
      <c r="K2691" s="50" t="str">
        <f ca="1">LeaveTracker[[#This Row],[Days]]&amp;" "&amp;LeaveTracker[[#This Row],[Type of Leave]]</f>
        <v>1 SL</v>
      </c>
      <c r="L2691" s="23">
        <f ca="1">NETWORKDAYS(LeaveTracker[[#This Row],[Start Date]],LeaveTracker[[#This Row],[End Date]],lstHolidays)</f>
        <v>1</v>
      </c>
      <c r="M2691" s="27"/>
    </row>
    <row r="2692" spans="1:13" ht="30" customHeight="1" x14ac:dyDescent="0.3">
      <c r="A2692" s="27">
        <f t="shared" si="16"/>
        <v>1107</v>
      </c>
      <c r="B2692" s="31">
        <v>44831</v>
      </c>
      <c r="C2692" s="31">
        <v>44798</v>
      </c>
      <c r="D2692" s="19" t="s">
        <v>871</v>
      </c>
      <c r="E2692" s="66" t="str">
        <f>IF(ISBLANK(LeaveTracker[[#This Row],[Employee Name]]),"-----",VLOOKUP(LeaveTracker[[#This Row],[Employee Name]],'List of Employees'!$B$4:$H$767,7))</f>
        <v>DA</v>
      </c>
      <c r="F2692" s="66" t="str">
        <f>IF(ISBLANK(LeaveTracker[[#This Row],[Employee Name]]),"-----",VLOOKUP(LeaveTracker[[#This Row],[Employee Name]],'List of Employees'!$B$4:$H$767,6))</f>
        <v>CASUAL</v>
      </c>
      <c r="G2692" s="24">
        <v>44790</v>
      </c>
      <c r="H2692" s="24">
        <v>44792</v>
      </c>
      <c r="I2692" s="19" t="s">
        <v>81</v>
      </c>
      <c r="K2692" s="50" t="str">
        <f ca="1">LeaveTracker[[#This Row],[Days]]&amp;" "&amp;LeaveTracker[[#This Row],[Type of Leave]]</f>
        <v>3 SL</v>
      </c>
      <c r="L2692" s="23">
        <f ca="1">NETWORKDAYS(LeaveTracker[[#This Row],[Start Date]],LeaveTracker[[#This Row],[End Date]],lstHolidays)</f>
        <v>3</v>
      </c>
      <c r="M2692" s="27"/>
    </row>
    <row r="2693" spans="1:13" ht="30" customHeight="1" x14ac:dyDescent="0.3">
      <c r="A2693" s="27">
        <f t="shared" si="16"/>
        <v>1108</v>
      </c>
      <c r="B2693" s="31">
        <v>44831</v>
      </c>
      <c r="C2693" s="31">
        <v>44783</v>
      </c>
      <c r="D2693" s="19" t="s">
        <v>524</v>
      </c>
      <c r="E2693" s="66" t="str">
        <f>IF(ISBLANK(LeaveTracker[[#This Row],[Employee Name]]),"-----",VLOOKUP(LeaveTracker[[#This Row],[Employee Name]],'List of Employees'!$B$4:$H$767,7))</f>
        <v>GSO</v>
      </c>
      <c r="F2693" s="66" t="str">
        <f>IF(ISBLANK(LeaveTracker[[#This Row],[Employee Name]]),"-----",VLOOKUP(LeaveTracker[[#This Row],[Employee Name]],'List of Employees'!$B$4:$H$767,6))</f>
        <v>PERMANENT</v>
      </c>
      <c r="G2693" s="24">
        <v>44783</v>
      </c>
      <c r="H2693" s="24">
        <v>44783</v>
      </c>
      <c r="I2693" s="19" t="s">
        <v>297</v>
      </c>
      <c r="J2693" s="42" t="s">
        <v>1000</v>
      </c>
      <c r="K2693" s="50" t="str">
        <f ca="1">LeaveTracker[[#This Row],[Days]]&amp;" "&amp;LeaveTracker[[#This Row],[Type of Leave]]</f>
        <v>1 OTHER</v>
      </c>
      <c r="L2693" s="23">
        <f ca="1">NETWORKDAYS(LeaveTracker[[#This Row],[Start Date]],LeaveTracker[[#This Row],[End Date]],lstHolidays)</f>
        <v>1</v>
      </c>
      <c r="M2693" s="27"/>
    </row>
    <row r="2694" spans="1:13" ht="30" customHeight="1" x14ac:dyDescent="0.3">
      <c r="A2694" s="27">
        <f t="shared" si="16"/>
        <v>1109</v>
      </c>
      <c r="B2694" s="31">
        <v>44831</v>
      </c>
      <c r="C2694" s="31">
        <v>44782</v>
      </c>
      <c r="D2694" s="19" t="s">
        <v>773</v>
      </c>
      <c r="E2694" s="66" t="str">
        <f>IF(ISBLANK(LeaveTracker[[#This Row],[Employee Name]]),"-----",VLOOKUP(LeaveTracker[[#This Row],[Employee Name]],'List of Employees'!$B$4:$H$767,7))</f>
        <v>GSO</v>
      </c>
      <c r="F2694" s="66" t="str">
        <f>IF(ISBLANK(LeaveTracker[[#This Row],[Employee Name]]),"-----",VLOOKUP(LeaveTracker[[#This Row],[Employee Name]],'List of Employees'!$B$4:$H$767,6))</f>
        <v>PERMANENT</v>
      </c>
      <c r="G2694" s="24">
        <v>44781</v>
      </c>
      <c r="H2694" s="24">
        <v>44781</v>
      </c>
      <c r="I2694" s="19" t="s">
        <v>81</v>
      </c>
      <c r="K2694" s="50" t="str">
        <f ca="1">LeaveTracker[[#This Row],[Days]]&amp;" "&amp;LeaveTracker[[#This Row],[Type of Leave]]</f>
        <v>1 SL</v>
      </c>
      <c r="L2694" s="23">
        <f ca="1">NETWORKDAYS(LeaveTracker[[#This Row],[Start Date]],LeaveTracker[[#This Row],[End Date]],lstHolidays)</f>
        <v>1</v>
      </c>
      <c r="M2694" s="27"/>
    </row>
    <row r="2695" spans="1:13" ht="30" customHeight="1" x14ac:dyDescent="0.3">
      <c r="A2695" s="27">
        <f t="shared" si="16"/>
        <v>1110</v>
      </c>
      <c r="B2695" s="31">
        <v>44831</v>
      </c>
      <c r="C2695" s="31">
        <v>44783</v>
      </c>
      <c r="D2695" s="19" t="s">
        <v>875</v>
      </c>
      <c r="E2695" s="66" t="str">
        <f>IF(ISBLANK(LeaveTracker[[#This Row],[Employee Name]]),"-----",VLOOKUP(LeaveTracker[[#This Row],[Employee Name]],'List of Employees'!$B$4:$H$767,7))</f>
        <v>GSO</v>
      </c>
      <c r="F2695" s="66" t="str">
        <f>IF(ISBLANK(LeaveTracker[[#This Row],[Employee Name]]),"-----",VLOOKUP(LeaveTracker[[#This Row],[Employee Name]],'List of Employees'!$B$4:$H$767,6))</f>
        <v>PERMANENT</v>
      </c>
      <c r="G2695" s="24">
        <v>44778</v>
      </c>
      <c r="H2695" s="24">
        <v>44778</v>
      </c>
      <c r="I2695" s="19" t="s">
        <v>81</v>
      </c>
      <c r="K2695" s="50" t="str">
        <f ca="1">LeaveTracker[[#This Row],[Days]]&amp;" "&amp;LeaveTracker[[#This Row],[Type of Leave]]</f>
        <v>1 SL</v>
      </c>
      <c r="L2695" s="23">
        <f ca="1">NETWORKDAYS(LeaveTracker[[#This Row],[Start Date]],LeaveTracker[[#This Row],[End Date]],lstHolidays)</f>
        <v>1</v>
      </c>
      <c r="M2695" s="27"/>
    </row>
    <row r="2696" spans="1:13" ht="30" customHeight="1" x14ac:dyDescent="0.3">
      <c r="A2696" s="27">
        <v>1110</v>
      </c>
      <c r="B2696" s="31">
        <v>44831</v>
      </c>
      <c r="C2696" s="31">
        <v>44783</v>
      </c>
      <c r="D2696" s="19" t="s">
        <v>875</v>
      </c>
      <c r="E2696" s="66" t="str">
        <f>IF(ISBLANK(LeaveTracker[[#This Row],[Employee Name]]),"-----",VLOOKUP(LeaveTracker[[#This Row],[Employee Name]],'List of Employees'!$B$4:$H$767,7))</f>
        <v>GSO</v>
      </c>
      <c r="F2696" s="66" t="str">
        <f>IF(ISBLANK(LeaveTracker[[#This Row],[Employee Name]]),"-----",VLOOKUP(LeaveTracker[[#This Row],[Employee Name]],'List of Employees'!$B$4:$H$767,6))</f>
        <v>PERMANENT</v>
      </c>
      <c r="G2696" s="24">
        <v>44781</v>
      </c>
      <c r="H2696" s="24">
        <v>44782</v>
      </c>
      <c r="I2696" s="19" t="s">
        <v>81</v>
      </c>
      <c r="K2696" s="50" t="str">
        <f ca="1">LeaveTracker[[#This Row],[Days]]&amp;" "&amp;LeaveTracker[[#This Row],[Type of Leave]]</f>
        <v>2 SL</v>
      </c>
      <c r="L2696" s="23">
        <f ca="1">NETWORKDAYS(LeaveTracker[[#This Row],[Start Date]],LeaveTracker[[#This Row],[End Date]],lstHolidays)</f>
        <v>2</v>
      </c>
      <c r="M2696" s="27"/>
    </row>
    <row r="2697" spans="1:13" ht="30" customHeight="1" x14ac:dyDescent="0.3">
      <c r="A2697" s="27">
        <f t="shared" si="16"/>
        <v>1111</v>
      </c>
      <c r="B2697" s="31">
        <v>44831</v>
      </c>
      <c r="C2697" s="31">
        <v>44778</v>
      </c>
      <c r="D2697" s="19" t="s">
        <v>871</v>
      </c>
      <c r="E2697" s="66" t="str">
        <f>IF(ISBLANK(LeaveTracker[[#This Row],[Employee Name]]),"-----",VLOOKUP(LeaveTracker[[#This Row],[Employee Name]],'List of Employees'!$B$4:$H$767,7))</f>
        <v>DA</v>
      </c>
      <c r="F2697" s="66" t="str">
        <f>IF(ISBLANK(LeaveTracker[[#This Row],[Employee Name]]),"-----",VLOOKUP(LeaveTracker[[#This Row],[Employee Name]],'List of Employees'!$B$4:$H$767,6))</f>
        <v>CASUAL</v>
      </c>
      <c r="G2697" s="24">
        <v>44777</v>
      </c>
      <c r="H2697" s="24">
        <v>44777</v>
      </c>
      <c r="I2697" s="19" t="s">
        <v>81</v>
      </c>
      <c r="K2697" s="50" t="str">
        <f ca="1">LeaveTracker[[#This Row],[Days]]&amp;" "&amp;LeaveTracker[[#This Row],[Type of Leave]]</f>
        <v>1 SL</v>
      </c>
      <c r="L2697" s="23">
        <f ca="1">NETWORKDAYS(LeaveTracker[[#This Row],[Start Date]],LeaveTracker[[#This Row],[End Date]],lstHolidays)</f>
        <v>1</v>
      </c>
      <c r="M2697" s="27"/>
    </row>
    <row r="2698" spans="1:13" ht="30" customHeight="1" x14ac:dyDescent="0.3">
      <c r="A2698" s="27">
        <f t="shared" si="16"/>
        <v>1112</v>
      </c>
      <c r="B2698" s="31">
        <v>44831</v>
      </c>
      <c r="C2698" s="31">
        <v>44817</v>
      </c>
      <c r="D2698" s="19" t="s">
        <v>608</v>
      </c>
      <c r="E2698" s="66" t="str">
        <f>IF(ISBLANK(LeaveTracker[[#This Row],[Employee Name]]),"-----",VLOOKUP(LeaveTracker[[#This Row],[Employee Name]],'List of Employees'!$B$4:$H$767,7))</f>
        <v>CBO</v>
      </c>
      <c r="F2698" s="66" t="str">
        <f>IF(ISBLANK(LeaveTracker[[#This Row],[Employee Name]]),"-----",VLOOKUP(LeaveTracker[[#This Row],[Employee Name]],'List of Employees'!$B$4:$H$767,6))</f>
        <v>PERMANENT</v>
      </c>
      <c r="G2698" s="24">
        <v>44816</v>
      </c>
      <c r="H2698" s="24">
        <v>44816</v>
      </c>
      <c r="I2698" s="19" t="s">
        <v>81</v>
      </c>
      <c r="K2698" s="50" t="str">
        <f ca="1">LeaveTracker[[#This Row],[Days]]&amp;" "&amp;LeaveTracker[[#This Row],[Type of Leave]]</f>
        <v>1 SL</v>
      </c>
      <c r="L2698" s="23">
        <f ca="1">NETWORKDAYS(LeaveTracker[[#This Row],[Start Date]],LeaveTracker[[#This Row],[End Date]],lstHolidays)</f>
        <v>1</v>
      </c>
      <c r="M2698" s="27"/>
    </row>
    <row r="2699" spans="1:13" ht="30" customHeight="1" x14ac:dyDescent="0.3">
      <c r="A2699" s="27">
        <f t="shared" si="16"/>
        <v>1113</v>
      </c>
      <c r="B2699" s="31">
        <v>44831</v>
      </c>
      <c r="C2699" s="31">
        <v>44816</v>
      </c>
      <c r="D2699" s="19" t="s">
        <v>481</v>
      </c>
      <c r="E2699" s="66" t="str">
        <f>IF(ISBLANK(LeaveTracker[[#This Row],[Employee Name]]),"-----",VLOOKUP(LeaveTracker[[#This Row],[Employee Name]],'List of Employees'!$B$4:$H$767,7))</f>
        <v>COOPERATIVE OFFICE</v>
      </c>
      <c r="F2699" s="66" t="str">
        <f>IF(ISBLANK(LeaveTracker[[#This Row],[Employee Name]]),"-----",VLOOKUP(LeaveTracker[[#This Row],[Employee Name]],'List of Employees'!$B$4:$H$767,6))</f>
        <v>PERMANENT</v>
      </c>
      <c r="G2699" s="24">
        <v>44820</v>
      </c>
      <c r="H2699" s="24">
        <v>44820</v>
      </c>
      <c r="I2699" s="19" t="s">
        <v>82</v>
      </c>
      <c r="K2699" s="50" t="str">
        <f ca="1">LeaveTracker[[#This Row],[Days]]&amp;" "&amp;LeaveTracker[[#This Row],[Type of Leave]]</f>
        <v>1 VL</v>
      </c>
      <c r="L2699" s="23">
        <f ca="1">NETWORKDAYS(LeaveTracker[[#This Row],[Start Date]],LeaveTracker[[#This Row],[End Date]],lstHolidays)</f>
        <v>1</v>
      </c>
      <c r="M2699" s="27"/>
    </row>
    <row r="2700" spans="1:13" ht="30" customHeight="1" x14ac:dyDescent="0.3">
      <c r="A2700" s="27">
        <f t="shared" si="16"/>
        <v>1114</v>
      </c>
      <c r="B2700" s="31">
        <v>44831</v>
      </c>
      <c r="C2700" s="31">
        <v>44812</v>
      </c>
      <c r="D2700" s="19" t="s">
        <v>277</v>
      </c>
      <c r="E2700" s="66" t="str">
        <f>IF(ISBLANK(LeaveTracker[[#This Row],[Employee Name]]),"-----",VLOOKUP(LeaveTracker[[#This Row],[Employee Name]],'List of Employees'!$B$4:$H$767,7))</f>
        <v>PICNIC GROVE</v>
      </c>
      <c r="F2700" s="66" t="str">
        <f>IF(ISBLANK(LeaveTracker[[#This Row],[Employee Name]]),"-----",VLOOKUP(LeaveTracker[[#This Row],[Employee Name]],'List of Employees'!$B$4:$H$767,6))</f>
        <v>PERMANENT</v>
      </c>
      <c r="G2700" s="24">
        <v>44822</v>
      </c>
      <c r="H2700" s="24">
        <v>44822</v>
      </c>
      <c r="I2700" s="19" t="s">
        <v>297</v>
      </c>
      <c r="J2700" s="42" t="s">
        <v>1000</v>
      </c>
      <c r="K2700" s="50" t="str">
        <f ca="1">LeaveTracker[[#This Row],[Days]]&amp;" "&amp;LeaveTracker[[#This Row],[Type of Leave]]</f>
        <v>0 OTHER</v>
      </c>
      <c r="L2700" s="23">
        <f ca="1">NETWORKDAYS(LeaveTracker[[#This Row],[Start Date]],LeaveTracker[[#This Row],[End Date]],lstHolidays)</f>
        <v>0</v>
      </c>
      <c r="M2700" s="27"/>
    </row>
    <row r="2701" spans="1:13" ht="30" customHeight="1" x14ac:dyDescent="0.3">
      <c r="A2701" s="27">
        <f t="shared" si="16"/>
        <v>1115</v>
      </c>
      <c r="B2701" s="31">
        <v>44831</v>
      </c>
      <c r="C2701" s="31">
        <v>44804</v>
      </c>
      <c r="D2701" s="19" t="s">
        <v>1275</v>
      </c>
      <c r="E2701" s="66">
        <f>IF(ISBLANK(LeaveTracker[[#This Row],[Employee Name]]),"-----",VLOOKUP(LeaveTracker[[#This Row],[Employee Name]],'List of Employees'!$B$4:$H$767,7))</f>
        <v>0</v>
      </c>
      <c r="F2701" s="66" t="str">
        <f>IF(ISBLANK(LeaveTracker[[#This Row],[Employee Name]]),"-----",VLOOKUP(LeaveTracker[[#This Row],[Employee Name]],'List of Employees'!$B$4:$H$767,6))</f>
        <v>PERMANENT</v>
      </c>
      <c r="G2701" s="24">
        <v>44804</v>
      </c>
      <c r="H2701" s="24">
        <v>44811</v>
      </c>
      <c r="I2701" s="19" t="s">
        <v>297</v>
      </c>
      <c r="J2701" s="42" t="s">
        <v>1019</v>
      </c>
      <c r="K2701" s="50" t="str">
        <f ca="1">LeaveTracker[[#This Row],[Days]]&amp;" "&amp;LeaveTracker[[#This Row],[Type of Leave]]</f>
        <v>6 OTHER</v>
      </c>
      <c r="L2701" s="23">
        <f ca="1">NETWORKDAYS(LeaveTracker[[#This Row],[Start Date]],LeaveTracker[[#This Row],[End Date]],lstHolidays)</f>
        <v>6</v>
      </c>
      <c r="M2701" s="27"/>
    </row>
    <row r="2702" spans="1:13" ht="30" customHeight="1" x14ac:dyDescent="0.3">
      <c r="A2702" s="27">
        <f t="shared" si="16"/>
        <v>1116</v>
      </c>
      <c r="B2702" s="31">
        <v>44831</v>
      </c>
      <c r="C2702" s="31">
        <v>44781</v>
      </c>
      <c r="D2702" s="19" t="s">
        <v>442</v>
      </c>
      <c r="E2702" s="66" t="str">
        <f>IF(ISBLANK(LeaveTracker[[#This Row],[Employee Name]]),"-----",VLOOKUP(LeaveTracker[[#This Row],[Employee Name]],'List of Employees'!$B$4:$H$767,7))</f>
        <v>GSO</v>
      </c>
      <c r="F2702" s="66" t="str">
        <f>IF(ISBLANK(LeaveTracker[[#This Row],[Employee Name]]),"-----",VLOOKUP(LeaveTracker[[#This Row],[Employee Name]],'List of Employees'!$B$4:$H$767,6))</f>
        <v>PERMANENT</v>
      </c>
      <c r="G2702" s="24">
        <v>44775</v>
      </c>
      <c r="H2702" s="24">
        <v>44775</v>
      </c>
      <c r="I2702" s="19" t="s">
        <v>81</v>
      </c>
      <c r="K2702" s="50" t="str">
        <f ca="1">LeaveTracker[[#This Row],[Days]]&amp;" "&amp;LeaveTracker[[#This Row],[Type of Leave]]</f>
        <v>1 SL</v>
      </c>
      <c r="L2702" s="23">
        <f ca="1">NETWORKDAYS(LeaveTracker[[#This Row],[Start Date]],LeaveTracker[[#This Row],[End Date]],lstHolidays)</f>
        <v>1</v>
      </c>
      <c r="M2702" s="27"/>
    </row>
    <row r="2703" spans="1:13" ht="30" customHeight="1" x14ac:dyDescent="0.3">
      <c r="A2703" s="27">
        <f t="shared" si="16"/>
        <v>1117</v>
      </c>
      <c r="B2703" s="31">
        <v>44831</v>
      </c>
      <c r="C2703" s="31">
        <v>44819</v>
      </c>
      <c r="D2703" s="19" t="s">
        <v>775</v>
      </c>
      <c r="E2703" s="66" t="str">
        <f>IF(ISBLANK(LeaveTracker[[#This Row],[Employee Name]]),"-----",VLOOKUP(LeaveTracker[[#This Row],[Employee Name]],'List of Employees'!$B$4:$H$767,7))</f>
        <v>HRMO</v>
      </c>
      <c r="F2703" s="66" t="str">
        <f>IF(ISBLANK(LeaveTracker[[#This Row],[Employee Name]]),"-----",VLOOKUP(LeaveTracker[[#This Row],[Employee Name]],'List of Employees'!$B$4:$H$767,6))</f>
        <v>PERMANENT</v>
      </c>
      <c r="G2703" s="24">
        <v>44832</v>
      </c>
      <c r="H2703" s="24">
        <v>44833</v>
      </c>
      <c r="I2703" s="19" t="s">
        <v>82</v>
      </c>
      <c r="K2703" s="50" t="str">
        <f ca="1">LeaveTracker[[#This Row],[Days]]&amp;" "&amp;LeaveTracker[[#This Row],[Type of Leave]]</f>
        <v>2 VL</v>
      </c>
      <c r="L2703" s="23">
        <f ca="1">NETWORKDAYS(LeaveTracker[[#This Row],[Start Date]],LeaveTracker[[#This Row],[End Date]],lstHolidays)</f>
        <v>2</v>
      </c>
      <c r="M2703" s="27"/>
    </row>
    <row r="2704" spans="1:13" ht="30" customHeight="1" x14ac:dyDescent="0.3">
      <c r="A2704" s="27">
        <f t="shared" si="16"/>
        <v>1118</v>
      </c>
      <c r="B2704" s="31">
        <v>44831</v>
      </c>
      <c r="C2704" s="31">
        <v>44817</v>
      </c>
      <c r="D2704" s="19" t="s">
        <v>941</v>
      </c>
      <c r="E2704" s="66" t="str">
        <f>IF(ISBLANK(LeaveTracker[[#This Row],[Employee Name]]),"-----",VLOOKUP(LeaveTracker[[#This Row],[Employee Name]],'List of Employees'!$B$4:$H$767,7))</f>
        <v>EEO/ CITY MARKET</v>
      </c>
      <c r="F2704" s="66" t="str">
        <f>IF(ISBLANK(LeaveTracker[[#This Row],[Employee Name]]),"-----",VLOOKUP(LeaveTracker[[#This Row],[Employee Name]],'List of Employees'!$B$4:$H$767,6))</f>
        <v>PERMANENT</v>
      </c>
      <c r="G2704" s="24">
        <v>44820</v>
      </c>
      <c r="H2704" s="24">
        <v>44820</v>
      </c>
      <c r="I2704" s="19" t="s">
        <v>82</v>
      </c>
      <c r="K2704" s="50" t="str">
        <f ca="1">LeaveTracker[[#This Row],[Days]]&amp;" "&amp;LeaveTracker[[#This Row],[Type of Leave]]</f>
        <v>1 VL</v>
      </c>
      <c r="L2704" s="23">
        <f ca="1">NETWORKDAYS(LeaveTracker[[#This Row],[Start Date]],LeaveTracker[[#This Row],[End Date]],lstHolidays)</f>
        <v>1</v>
      </c>
      <c r="M2704" s="27"/>
    </row>
    <row r="2705" spans="1:13" ht="30" customHeight="1" x14ac:dyDescent="0.3">
      <c r="A2705" s="27">
        <v>1118</v>
      </c>
      <c r="B2705" s="31">
        <v>44831</v>
      </c>
      <c r="C2705" s="31">
        <v>44817</v>
      </c>
      <c r="D2705" s="19" t="s">
        <v>941</v>
      </c>
      <c r="E2705" s="66" t="str">
        <f>IF(ISBLANK(LeaveTracker[[#This Row],[Employee Name]]),"-----",VLOOKUP(LeaveTracker[[#This Row],[Employee Name]],'List of Employees'!$B$4:$H$767,7))</f>
        <v>EEO/ CITY MARKET</v>
      </c>
      <c r="F2705" s="66" t="str">
        <f>IF(ISBLANK(LeaveTracker[[#This Row],[Employee Name]]),"-----",VLOOKUP(LeaveTracker[[#This Row],[Employee Name]],'List of Employees'!$B$4:$H$767,6))</f>
        <v>PERMANENT</v>
      </c>
      <c r="G2705" s="24">
        <v>44827</v>
      </c>
      <c r="H2705" s="24">
        <v>44827</v>
      </c>
      <c r="I2705" s="19" t="s">
        <v>82</v>
      </c>
      <c r="K2705" s="50" t="str">
        <f ca="1">LeaveTracker[[#This Row],[Days]]&amp;" "&amp;LeaveTracker[[#This Row],[Type of Leave]]</f>
        <v>1 VL</v>
      </c>
      <c r="L2705" s="23">
        <f ca="1">NETWORKDAYS(LeaveTracker[[#This Row],[Start Date]],LeaveTracker[[#This Row],[End Date]],lstHolidays)</f>
        <v>1</v>
      </c>
      <c r="M2705" s="27"/>
    </row>
    <row r="2706" spans="1:13" ht="30" customHeight="1" x14ac:dyDescent="0.3">
      <c r="A2706" s="27">
        <v>1118</v>
      </c>
      <c r="B2706" s="31">
        <v>44831</v>
      </c>
      <c r="C2706" s="31">
        <v>44817</v>
      </c>
      <c r="D2706" s="19" t="s">
        <v>941</v>
      </c>
      <c r="E2706" s="66" t="str">
        <f>IF(ISBLANK(LeaveTracker[[#This Row],[Employee Name]]),"-----",VLOOKUP(LeaveTracker[[#This Row],[Employee Name]],'List of Employees'!$B$4:$H$767,7))</f>
        <v>EEO/ CITY MARKET</v>
      </c>
      <c r="F2706" s="66" t="str">
        <f>IF(ISBLANK(LeaveTracker[[#This Row],[Employee Name]]),"-----",VLOOKUP(LeaveTracker[[#This Row],[Employee Name]],'List of Employees'!$B$4:$H$767,6))</f>
        <v>PERMANENT</v>
      </c>
      <c r="G2706" s="24">
        <v>44834</v>
      </c>
      <c r="H2706" s="24">
        <v>44834</v>
      </c>
      <c r="I2706" s="19" t="s">
        <v>82</v>
      </c>
      <c r="K2706" s="50" t="str">
        <f ca="1">LeaveTracker[[#This Row],[Days]]&amp;" "&amp;LeaveTracker[[#This Row],[Type of Leave]]</f>
        <v>1 VL</v>
      </c>
      <c r="L2706" s="23">
        <f ca="1">NETWORKDAYS(LeaveTracker[[#This Row],[Start Date]],LeaveTracker[[#This Row],[End Date]],lstHolidays)</f>
        <v>1</v>
      </c>
      <c r="M2706" s="27"/>
    </row>
    <row r="2707" spans="1:13" ht="30" customHeight="1" x14ac:dyDescent="0.3">
      <c r="A2707" s="27">
        <f t="shared" si="16"/>
        <v>1119</v>
      </c>
      <c r="B2707" s="31">
        <v>44831</v>
      </c>
      <c r="C2707" s="31">
        <v>44817</v>
      </c>
      <c r="D2707" s="19" t="s">
        <v>690</v>
      </c>
      <c r="E2707" s="66" t="str">
        <f>IF(ISBLANK(LeaveTracker[[#This Row],[Employee Name]]),"-----",VLOOKUP(LeaveTracker[[#This Row],[Employee Name]],'List of Employees'!$B$4:$H$767,7))</f>
        <v>VMO</v>
      </c>
      <c r="F2707" s="66" t="str">
        <f>IF(ISBLANK(LeaveTracker[[#This Row],[Employee Name]]),"-----",VLOOKUP(LeaveTracker[[#This Row],[Employee Name]],'List of Employees'!$B$4:$H$767,6))</f>
        <v>PERMANENT</v>
      </c>
      <c r="G2707" s="24">
        <v>44806</v>
      </c>
      <c r="H2707" s="24">
        <v>44806</v>
      </c>
      <c r="I2707" s="19" t="s">
        <v>81</v>
      </c>
      <c r="K2707" s="50" t="str">
        <f ca="1">LeaveTracker[[#This Row],[Days]]&amp;" "&amp;LeaveTracker[[#This Row],[Type of Leave]]</f>
        <v>1 SL</v>
      </c>
      <c r="L2707" s="23">
        <f ca="1">NETWORKDAYS(LeaveTracker[[#This Row],[Start Date]],LeaveTracker[[#This Row],[End Date]],lstHolidays)</f>
        <v>1</v>
      </c>
      <c r="M2707" s="27"/>
    </row>
    <row r="2708" spans="1:13" ht="30" customHeight="1" x14ac:dyDescent="0.3">
      <c r="A2708" s="27">
        <v>1119</v>
      </c>
      <c r="B2708" s="31">
        <v>44831</v>
      </c>
      <c r="C2708" s="31">
        <v>44817</v>
      </c>
      <c r="D2708" s="19" t="s">
        <v>690</v>
      </c>
      <c r="E2708" s="66" t="str">
        <f>IF(ISBLANK(LeaveTracker[[#This Row],[Employee Name]]),"-----",VLOOKUP(LeaveTracker[[#This Row],[Employee Name]],'List of Employees'!$B$4:$H$767,7))</f>
        <v>VMO</v>
      </c>
      <c r="F2708" s="66" t="str">
        <f>IF(ISBLANK(LeaveTracker[[#This Row],[Employee Name]]),"-----",VLOOKUP(LeaveTracker[[#This Row],[Employee Name]],'List of Employees'!$B$4:$H$767,6))</f>
        <v>PERMANENT</v>
      </c>
      <c r="G2708" s="24">
        <v>44809</v>
      </c>
      <c r="H2708" s="24">
        <v>44813</v>
      </c>
      <c r="I2708" s="19" t="s">
        <v>81</v>
      </c>
      <c r="K2708" s="50" t="str">
        <f ca="1">LeaveTracker[[#This Row],[Days]]&amp;" "&amp;LeaveTracker[[#This Row],[Type of Leave]]</f>
        <v>5 SL</v>
      </c>
      <c r="L2708" s="23">
        <f ca="1">NETWORKDAYS(LeaveTracker[[#This Row],[Start Date]],LeaveTracker[[#This Row],[End Date]],lstHolidays)</f>
        <v>5</v>
      </c>
      <c r="M2708" s="27"/>
    </row>
    <row r="2709" spans="1:13" ht="30" customHeight="1" x14ac:dyDescent="0.3">
      <c r="A2709" s="27">
        <f t="shared" si="16"/>
        <v>1120</v>
      </c>
      <c r="B2709" s="31">
        <v>44831</v>
      </c>
      <c r="C2709" s="31">
        <v>44816</v>
      </c>
      <c r="D2709" s="19" t="s">
        <v>175</v>
      </c>
      <c r="E2709" s="66" t="str">
        <f>IF(ISBLANK(LeaveTracker[[#This Row],[Employee Name]]),"-----",VLOOKUP(LeaveTracker[[#This Row],[Employee Name]],'List of Employees'!$B$4:$H$767,7))</f>
        <v>HRMO</v>
      </c>
      <c r="F2709" s="66" t="str">
        <f>IF(ISBLANK(LeaveTracker[[#This Row],[Employee Name]]),"-----",VLOOKUP(LeaveTracker[[#This Row],[Employee Name]],'List of Employees'!$B$4:$H$767,6))</f>
        <v>PERMANENT</v>
      </c>
      <c r="G2709" s="24">
        <v>44809</v>
      </c>
      <c r="H2709" s="24">
        <v>44813</v>
      </c>
      <c r="I2709" s="19" t="s">
        <v>81</v>
      </c>
      <c r="K2709" s="50" t="str">
        <f ca="1">LeaveTracker[[#This Row],[Days]]&amp;" "&amp;LeaveTracker[[#This Row],[Type of Leave]]</f>
        <v>5 SL</v>
      </c>
      <c r="L2709" s="23">
        <f ca="1">NETWORKDAYS(LeaveTracker[[#This Row],[Start Date]],LeaveTracker[[#This Row],[End Date]],lstHolidays)</f>
        <v>5</v>
      </c>
      <c r="M2709" s="27"/>
    </row>
    <row r="2710" spans="1:13" ht="30" customHeight="1" x14ac:dyDescent="0.3">
      <c r="A2710" s="27">
        <f t="shared" si="16"/>
        <v>1121</v>
      </c>
      <c r="B2710" s="31">
        <v>44831</v>
      </c>
      <c r="C2710" s="31">
        <v>44792</v>
      </c>
      <c r="D2710" s="19" t="s">
        <v>685</v>
      </c>
      <c r="E2710" s="66">
        <f>IF(ISBLANK(LeaveTracker[[#This Row],[Employee Name]]),"-----",VLOOKUP(LeaveTracker[[#This Row],[Employee Name]],'List of Employees'!$B$4:$H$767,7))</f>
        <v>0</v>
      </c>
      <c r="F2710" s="66" t="str">
        <f>IF(ISBLANK(LeaveTracker[[#This Row],[Employee Name]]),"-----",VLOOKUP(LeaveTracker[[#This Row],[Employee Name]],'List of Employees'!$B$4:$H$767,6))</f>
        <v>JOBCON</v>
      </c>
      <c r="G2710" s="24">
        <v>44788</v>
      </c>
      <c r="H2710" s="24">
        <v>44789</v>
      </c>
      <c r="I2710" s="19" t="s">
        <v>81</v>
      </c>
      <c r="K2710" s="50" t="str">
        <f ca="1">LeaveTracker[[#This Row],[Days]]&amp;" "&amp;LeaveTracker[[#This Row],[Type of Leave]]</f>
        <v>2 SL</v>
      </c>
      <c r="L2710" s="23">
        <f ca="1">NETWORKDAYS(LeaveTracker[[#This Row],[Start Date]],LeaveTracker[[#This Row],[End Date]],lstHolidays)</f>
        <v>2</v>
      </c>
      <c r="M2710" s="27"/>
    </row>
    <row r="2711" spans="1:13" ht="30" customHeight="1" x14ac:dyDescent="0.3">
      <c r="A2711" s="27">
        <f t="shared" si="16"/>
        <v>1122</v>
      </c>
      <c r="B2711" s="31">
        <v>44831</v>
      </c>
      <c r="C2711" s="31">
        <v>44791</v>
      </c>
      <c r="D2711" s="19" t="s">
        <v>823</v>
      </c>
      <c r="E2711" s="66" t="str">
        <f>IF(ISBLANK(LeaveTracker[[#This Row],[Employee Name]]),"-----",VLOOKUP(LeaveTracker[[#This Row],[Employee Name]],'List of Employees'!$B$4:$H$767,7))</f>
        <v>CHO</v>
      </c>
      <c r="F2711" s="66" t="str">
        <f>IF(ISBLANK(LeaveTracker[[#This Row],[Employee Name]]),"-----",VLOOKUP(LeaveTracker[[#This Row],[Employee Name]],'List of Employees'!$B$4:$H$767,6))</f>
        <v>PERMANENT</v>
      </c>
      <c r="G2711" s="24">
        <v>44784</v>
      </c>
      <c r="H2711" s="24">
        <v>44785</v>
      </c>
      <c r="I2711" s="19" t="s">
        <v>81</v>
      </c>
      <c r="K2711" s="50" t="str">
        <f ca="1">LeaveTracker[[#This Row],[Days]]&amp;" "&amp;LeaveTracker[[#This Row],[Type of Leave]]</f>
        <v>2 SL</v>
      </c>
      <c r="L2711" s="23">
        <f ca="1">NETWORKDAYS(LeaveTracker[[#This Row],[Start Date]],LeaveTracker[[#This Row],[End Date]],lstHolidays)</f>
        <v>2</v>
      </c>
      <c r="M2711" s="27"/>
    </row>
    <row r="2712" spans="1:13" ht="30" customHeight="1" x14ac:dyDescent="0.3">
      <c r="A2712" s="27">
        <f t="shared" si="16"/>
        <v>1123</v>
      </c>
      <c r="B2712" s="31">
        <v>44831</v>
      </c>
      <c r="C2712" s="31">
        <v>44774</v>
      </c>
      <c r="D2712" s="19" t="s">
        <v>1278</v>
      </c>
      <c r="E2712" s="66" t="str">
        <f>IF(ISBLANK(LeaveTracker[[#This Row],[Employee Name]]),"-----",VLOOKUP(LeaveTracker[[#This Row],[Employee Name]],'List of Employees'!$B$4:$H$767,7))</f>
        <v>HRMO</v>
      </c>
      <c r="F2712" s="66" t="str">
        <f>IF(ISBLANK(LeaveTracker[[#This Row],[Employee Name]]),"-----",VLOOKUP(LeaveTracker[[#This Row],[Employee Name]],'List of Employees'!$B$4:$H$767,6))</f>
        <v>PERMANENT</v>
      </c>
      <c r="G2712" s="24">
        <v>44778</v>
      </c>
      <c r="H2712" s="24">
        <v>44778</v>
      </c>
      <c r="I2712" s="19" t="s">
        <v>82</v>
      </c>
      <c r="K2712" s="50" t="str">
        <f ca="1">LeaveTracker[[#This Row],[Days]]&amp;" "&amp;LeaveTracker[[#This Row],[Type of Leave]]</f>
        <v>1 VL</v>
      </c>
      <c r="L2712" s="23">
        <f ca="1">NETWORKDAYS(LeaveTracker[[#This Row],[Start Date]],LeaveTracker[[#This Row],[End Date]],lstHolidays)</f>
        <v>1</v>
      </c>
      <c r="M2712" s="27"/>
    </row>
    <row r="2713" spans="1:13" ht="30" customHeight="1" x14ac:dyDescent="0.3">
      <c r="A2713" s="27">
        <v>1123</v>
      </c>
      <c r="B2713" s="31">
        <v>44831</v>
      </c>
      <c r="C2713" s="31">
        <v>44774</v>
      </c>
      <c r="D2713" s="19" t="s">
        <v>1278</v>
      </c>
      <c r="E2713" s="66" t="str">
        <f>IF(ISBLANK(LeaveTracker[[#This Row],[Employee Name]]),"-----",VLOOKUP(LeaveTracker[[#This Row],[Employee Name]],'List of Employees'!$B$4:$H$767,7))</f>
        <v>HRMO</v>
      </c>
      <c r="F2713" s="66" t="str">
        <f>IF(ISBLANK(LeaveTracker[[#This Row],[Employee Name]]),"-----",VLOOKUP(LeaveTracker[[#This Row],[Employee Name]],'List of Employees'!$B$4:$H$767,6))</f>
        <v>PERMANENT</v>
      </c>
      <c r="G2713" s="24">
        <v>44783</v>
      </c>
      <c r="H2713" s="24">
        <v>44785</v>
      </c>
      <c r="I2713" s="19" t="s">
        <v>82</v>
      </c>
      <c r="K2713" s="50" t="str">
        <f ca="1">LeaveTracker[[#This Row],[Days]]&amp;" "&amp;LeaveTracker[[#This Row],[Type of Leave]]</f>
        <v>3 VL</v>
      </c>
      <c r="L2713" s="23">
        <f ca="1">NETWORKDAYS(LeaveTracker[[#This Row],[Start Date]],LeaveTracker[[#This Row],[End Date]],lstHolidays)</f>
        <v>3</v>
      </c>
      <c r="M2713" s="27"/>
    </row>
    <row r="2714" spans="1:13" ht="30" customHeight="1" x14ac:dyDescent="0.3">
      <c r="A2714" s="27">
        <f t="shared" si="16"/>
        <v>1124</v>
      </c>
      <c r="B2714" s="31">
        <v>44831</v>
      </c>
      <c r="C2714" s="31">
        <v>44790</v>
      </c>
      <c r="D2714" s="19" t="s">
        <v>463</v>
      </c>
      <c r="E2714" s="66" t="str">
        <f>IF(ISBLANK(LeaveTracker[[#This Row],[Employee Name]]),"-----",VLOOKUP(LeaveTracker[[#This Row],[Employee Name]],'List of Employees'!$B$4:$H$767,7))</f>
        <v>ASSESSORS OFFICE</v>
      </c>
      <c r="F2714" s="66" t="str">
        <f>IF(ISBLANK(LeaveTracker[[#This Row],[Employee Name]]),"-----",VLOOKUP(LeaveTracker[[#This Row],[Employee Name]],'List of Employees'!$B$4:$H$767,6))</f>
        <v>PERMANENT</v>
      </c>
      <c r="G2714" s="24">
        <v>44798</v>
      </c>
      <c r="H2714" s="24">
        <v>44799</v>
      </c>
      <c r="I2714" s="19" t="s">
        <v>82</v>
      </c>
      <c r="K2714" s="50" t="str">
        <f ca="1">LeaveTracker[[#This Row],[Days]]&amp;" "&amp;LeaveTracker[[#This Row],[Type of Leave]]</f>
        <v>2 VL</v>
      </c>
      <c r="L2714" s="23">
        <f ca="1">NETWORKDAYS(LeaveTracker[[#This Row],[Start Date]],LeaveTracker[[#This Row],[End Date]],lstHolidays)</f>
        <v>2</v>
      </c>
      <c r="M2714" s="27"/>
    </row>
    <row r="2715" spans="1:13" ht="30" customHeight="1" x14ac:dyDescent="0.3">
      <c r="A2715" s="27">
        <f t="shared" si="16"/>
        <v>1125</v>
      </c>
      <c r="B2715" s="31">
        <v>44831</v>
      </c>
      <c r="C2715" s="31">
        <v>44788</v>
      </c>
      <c r="D2715" s="19" t="s">
        <v>508</v>
      </c>
      <c r="E2715" s="66" t="str">
        <f>IF(ISBLANK(LeaveTracker[[#This Row],[Employee Name]]),"-----",VLOOKUP(LeaveTracker[[#This Row],[Employee Name]],'List of Employees'!$B$4:$H$767,7))</f>
        <v>ACCOUNTING</v>
      </c>
      <c r="F2715" s="66" t="str">
        <f>IF(ISBLANK(LeaveTracker[[#This Row],[Employee Name]]),"-----",VLOOKUP(LeaveTracker[[#This Row],[Employee Name]],'List of Employees'!$B$4:$H$767,6))</f>
        <v>PERMANENT</v>
      </c>
      <c r="G2715" s="24">
        <v>44795</v>
      </c>
      <c r="H2715" s="24">
        <v>44795</v>
      </c>
      <c r="I2715" s="19" t="s">
        <v>82</v>
      </c>
      <c r="K2715" s="50" t="str">
        <f ca="1">LeaveTracker[[#This Row],[Days]]&amp;" "&amp;LeaveTracker[[#This Row],[Type of Leave]]</f>
        <v>1 VL</v>
      </c>
      <c r="L2715" s="23">
        <f ca="1">NETWORKDAYS(LeaveTracker[[#This Row],[Start Date]],LeaveTracker[[#This Row],[End Date]],lstHolidays)</f>
        <v>1</v>
      </c>
      <c r="M2715" s="27"/>
    </row>
    <row r="2716" spans="1:13" ht="30" customHeight="1" x14ac:dyDescent="0.3">
      <c r="A2716" s="27">
        <f t="shared" si="16"/>
        <v>1126</v>
      </c>
      <c r="B2716" s="31">
        <v>44831</v>
      </c>
      <c r="C2716" s="31">
        <v>44789</v>
      </c>
      <c r="D2716" s="19" t="s">
        <v>508</v>
      </c>
      <c r="E2716" s="66" t="str">
        <f>IF(ISBLANK(LeaveTracker[[#This Row],[Employee Name]]),"-----",VLOOKUP(LeaveTracker[[#This Row],[Employee Name]],'List of Employees'!$B$4:$H$767,7))</f>
        <v>ACCOUNTING</v>
      </c>
      <c r="F2716" s="66" t="str">
        <f>IF(ISBLANK(LeaveTracker[[#This Row],[Employee Name]]),"-----",VLOOKUP(LeaveTracker[[#This Row],[Employee Name]],'List of Employees'!$B$4:$H$767,6))</f>
        <v>PERMANENT</v>
      </c>
      <c r="G2716" s="24">
        <v>44785</v>
      </c>
      <c r="H2716" s="24">
        <v>44785</v>
      </c>
      <c r="I2716" s="19" t="s">
        <v>297</v>
      </c>
      <c r="J2716" s="42" t="s">
        <v>1000</v>
      </c>
      <c r="K2716" s="50" t="str">
        <f ca="1">LeaveTracker[[#This Row],[Days]]&amp;" "&amp;LeaveTracker[[#This Row],[Type of Leave]]</f>
        <v>1 OTHER</v>
      </c>
      <c r="L2716" s="23">
        <f ca="1">NETWORKDAYS(LeaveTracker[[#This Row],[Start Date]],LeaveTracker[[#This Row],[End Date]],lstHolidays)</f>
        <v>1</v>
      </c>
      <c r="M2716" s="27"/>
    </row>
    <row r="2717" spans="1:13" ht="30" customHeight="1" x14ac:dyDescent="0.3">
      <c r="A2717" s="27">
        <f t="shared" si="16"/>
        <v>1127</v>
      </c>
      <c r="B2717" s="31">
        <v>44831</v>
      </c>
      <c r="C2717" s="31">
        <v>44782</v>
      </c>
      <c r="D2717" s="19" t="s">
        <v>518</v>
      </c>
      <c r="E2717" s="66" t="str">
        <f>IF(ISBLANK(LeaveTracker[[#This Row],[Employee Name]]),"-----",VLOOKUP(LeaveTracker[[#This Row],[Employee Name]],'List of Employees'!$B$4:$H$767,7))</f>
        <v>ACCOUNTING</v>
      </c>
      <c r="F2717" s="66" t="str">
        <f>IF(ISBLANK(LeaveTracker[[#This Row],[Employee Name]]),"-----",VLOOKUP(LeaveTracker[[#This Row],[Employee Name]],'List of Employees'!$B$4:$H$767,6))</f>
        <v>PERMANENT</v>
      </c>
      <c r="G2717" s="24">
        <v>44789</v>
      </c>
      <c r="H2717" s="24">
        <v>44790</v>
      </c>
      <c r="I2717" s="19" t="s">
        <v>81</v>
      </c>
      <c r="K2717" s="50" t="str">
        <f ca="1">LeaveTracker[[#This Row],[Days]]&amp;" "&amp;LeaveTracker[[#This Row],[Type of Leave]]</f>
        <v>2 SL</v>
      </c>
      <c r="L2717" s="23">
        <f ca="1">NETWORKDAYS(LeaveTracker[[#This Row],[Start Date]],LeaveTracker[[#This Row],[End Date]],lstHolidays)</f>
        <v>2</v>
      </c>
      <c r="M2717" s="27"/>
    </row>
    <row r="2718" spans="1:13" ht="30" customHeight="1" x14ac:dyDescent="0.3">
      <c r="A2718" s="27">
        <f t="shared" si="16"/>
        <v>1128</v>
      </c>
      <c r="B2718" s="31">
        <v>44831</v>
      </c>
      <c r="C2718" s="31">
        <v>44791</v>
      </c>
      <c r="D2718" s="19" t="s">
        <v>505</v>
      </c>
      <c r="E2718" s="66" t="str">
        <f>IF(ISBLANK(LeaveTracker[[#This Row],[Employee Name]]),"-----",VLOOKUP(LeaveTracker[[#This Row],[Employee Name]],'List of Employees'!$B$4:$H$767,7))</f>
        <v>ACCOUNTING</v>
      </c>
      <c r="F2718" s="66" t="str">
        <f>IF(ISBLANK(LeaveTracker[[#This Row],[Employee Name]]),"-----",VLOOKUP(LeaveTracker[[#This Row],[Employee Name]],'List of Employees'!$B$4:$H$767,6))</f>
        <v>PERMANENT</v>
      </c>
      <c r="G2718" s="24">
        <v>44782</v>
      </c>
      <c r="H2718" s="24">
        <v>44782</v>
      </c>
      <c r="I2718" s="19" t="s">
        <v>81</v>
      </c>
      <c r="K2718" s="50" t="str">
        <f ca="1">LeaveTracker[[#This Row],[Days]]&amp;" "&amp;LeaveTracker[[#This Row],[Type of Leave]]</f>
        <v>1 SL</v>
      </c>
      <c r="L2718" s="23">
        <f ca="1">NETWORKDAYS(LeaveTracker[[#This Row],[Start Date]],LeaveTracker[[#This Row],[End Date]],lstHolidays)</f>
        <v>1</v>
      </c>
      <c r="M2718" s="27"/>
    </row>
    <row r="2719" spans="1:13" ht="30" customHeight="1" x14ac:dyDescent="0.3">
      <c r="A2719" s="27">
        <f t="shared" si="16"/>
        <v>1129</v>
      </c>
      <c r="B2719" s="31">
        <v>44831</v>
      </c>
      <c r="C2719" s="31">
        <v>44791</v>
      </c>
      <c r="D2719" s="19" t="s">
        <v>1089</v>
      </c>
      <c r="E2719" s="66" t="str">
        <f>IF(ISBLANK(LeaveTracker[[#This Row],[Employee Name]]),"-----",VLOOKUP(LeaveTracker[[#This Row],[Employee Name]],'List of Employees'!$B$4:$H$767,7))</f>
        <v>ACCOUNTING</v>
      </c>
      <c r="F2719" s="66" t="str">
        <f>IF(ISBLANK(LeaveTracker[[#This Row],[Employee Name]]),"-----",VLOOKUP(LeaveTracker[[#This Row],[Employee Name]],'List of Employees'!$B$4:$H$767,6))</f>
        <v>PERMANENT</v>
      </c>
      <c r="G2719" s="24">
        <v>44795</v>
      </c>
      <c r="H2719" s="24">
        <v>44795</v>
      </c>
      <c r="I2719" s="19" t="s">
        <v>297</v>
      </c>
      <c r="J2719" s="42" t="s">
        <v>1000</v>
      </c>
      <c r="K2719" s="50" t="str">
        <f ca="1">LeaveTracker[[#This Row],[Days]]&amp;" "&amp;LeaveTracker[[#This Row],[Type of Leave]]</f>
        <v>1 OTHER</v>
      </c>
      <c r="L2719" s="23">
        <f ca="1">NETWORKDAYS(LeaveTracker[[#This Row],[Start Date]],LeaveTracker[[#This Row],[End Date]],lstHolidays)</f>
        <v>1</v>
      </c>
      <c r="M2719" s="27"/>
    </row>
    <row r="2720" spans="1:13" ht="30" customHeight="1" x14ac:dyDescent="0.3">
      <c r="A2720" s="27">
        <f t="shared" si="16"/>
        <v>1130</v>
      </c>
      <c r="B2720" s="31">
        <v>44831</v>
      </c>
      <c r="C2720" s="31">
        <v>44791</v>
      </c>
      <c r="D2720" s="19" t="s">
        <v>469</v>
      </c>
      <c r="E2720" s="66" t="str">
        <f>IF(ISBLANK(LeaveTracker[[#This Row],[Employee Name]]),"-----",VLOOKUP(LeaveTracker[[#This Row],[Employee Name]],'List of Employees'!$B$4:$H$767,7))</f>
        <v>ASSESSORS OFFICE</v>
      </c>
      <c r="F2720" s="66" t="str">
        <f>IF(ISBLANK(LeaveTracker[[#This Row],[Employee Name]]),"-----",VLOOKUP(LeaveTracker[[#This Row],[Employee Name]],'List of Employees'!$B$4:$H$767,6))</f>
        <v>PERMANENT</v>
      </c>
      <c r="G2720" s="24">
        <v>44790</v>
      </c>
      <c r="H2720" s="24">
        <v>44790</v>
      </c>
      <c r="I2720" s="19" t="s">
        <v>81</v>
      </c>
      <c r="K2720" s="50" t="str">
        <f ca="1">LeaveTracker[[#This Row],[Days]]&amp;" "&amp;LeaveTracker[[#This Row],[Type of Leave]]</f>
        <v>1 SL</v>
      </c>
      <c r="L2720" s="23">
        <f ca="1">NETWORKDAYS(LeaveTracker[[#This Row],[Start Date]],LeaveTracker[[#This Row],[End Date]],lstHolidays)</f>
        <v>1</v>
      </c>
      <c r="M2720" s="27"/>
    </row>
    <row r="2721" spans="1:13" ht="30" customHeight="1" x14ac:dyDescent="0.3">
      <c r="A2721" s="27">
        <f t="shared" si="16"/>
        <v>1131</v>
      </c>
      <c r="B2721" s="31">
        <v>44831</v>
      </c>
      <c r="C2721" s="31">
        <v>44791</v>
      </c>
      <c r="D2721" s="19" t="s">
        <v>745</v>
      </c>
      <c r="E2721" s="66" t="str">
        <f>IF(ISBLANK(LeaveTracker[[#This Row],[Employee Name]]),"-----",VLOOKUP(LeaveTracker[[#This Row],[Employee Name]],'List of Employees'!$B$4:$H$767,7))</f>
        <v>CSWDO</v>
      </c>
      <c r="F2721" s="66" t="str">
        <f>IF(ISBLANK(LeaveTracker[[#This Row],[Employee Name]]),"-----",VLOOKUP(LeaveTracker[[#This Row],[Employee Name]],'List of Employees'!$B$4:$H$767,6))</f>
        <v>PERMANENT</v>
      </c>
      <c r="G2721" s="24">
        <v>44788</v>
      </c>
      <c r="H2721" s="24">
        <v>44790</v>
      </c>
      <c r="I2721" s="19" t="s">
        <v>81</v>
      </c>
      <c r="K2721" s="50" t="str">
        <f ca="1">LeaveTracker[[#This Row],[Days]]&amp;" "&amp;LeaveTracker[[#This Row],[Type of Leave]]</f>
        <v>3 SL</v>
      </c>
      <c r="L2721" s="23">
        <f ca="1">NETWORKDAYS(LeaveTracker[[#This Row],[Start Date]],LeaveTracker[[#This Row],[End Date]],lstHolidays)</f>
        <v>3</v>
      </c>
      <c r="M2721" s="27"/>
    </row>
    <row r="2722" spans="1:13" ht="30" customHeight="1" x14ac:dyDescent="0.3">
      <c r="A2722" s="27">
        <f t="shared" si="16"/>
        <v>1132</v>
      </c>
      <c r="B2722" s="31">
        <v>44831</v>
      </c>
      <c r="C2722" s="31">
        <v>44783</v>
      </c>
      <c r="D2722" s="19" t="s">
        <v>1279</v>
      </c>
      <c r="E2722" s="66" t="str">
        <f>IF(ISBLANK(LeaveTracker[[#This Row],[Employee Name]]),"-----",VLOOKUP(LeaveTracker[[#This Row],[Employee Name]],'List of Employees'!$B$4:$H$767,7))</f>
        <v>MO</v>
      </c>
      <c r="F2722" s="66" t="str">
        <f>IF(ISBLANK(LeaveTracker[[#This Row],[Employee Name]]),"-----",VLOOKUP(LeaveTracker[[#This Row],[Employee Name]],'List of Employees'!$B$4:$H$767,6))</f>
        <v>PERMANENT</v>
      </c>
      <c r="G2722" s="24">
        <v>44783</v>
      </c>
      <c r="H2722" s="24">
        <v>44783</v>
      </c>
      <c r="I2722" s="19" t="s">
        <v>297</v>
      </c>
      <c r="J2722" s="42" t="s">
        <v>1001</v>
      </c>
      <c r="K2722" s="50" t="str">
        <f ca="1">LeaveTracker[[#This Row],[Days]]&amp;" "&amp;LeaveTracker[[#This Row],[Type of Leave]]</f>
        <v>1 OTHER</v>
      </c>
      <c r="L2722" s="23">
        <f ca="1">NETWORKDAYS(LeaveTracker[[#This Row],[Start Date]],LeaveTracker[[#This Row],[End Date]],lstHolidays)</f>
        <v>1</v>
      </c>
      <c r="M2722" s="27"/>
    </row>
    <row r="2723" spans="1:13" ht="30" customHeight="1" x14ac:dyDescent="0.3">
      <c r="A2723" s="27">
        <v>1132</v>
      </c>
      <c r="B2723" s="31">
        <v>44831</v>
      </c>
      <c r="C2723" s="31">
        <v>44783</v>
      </c>
      <c r="D2723" s="19" t="s">
        <v>1279</v>
      </c>
      <c r="E2723" s="66" t="str">
        <f>IF(ISBLANK(LeaveTracker[[#This Row],[Employee Name]]),"-----",VLOOKUP(LeaveTracker[[#This Row],[Employee Name]],'List of Employees'!$B$4:$H$767,7))</f>
        <v>MO</v>
      </c>
      <c r="F2723" s="66" t="str">
        <f>IF(ISBLANK(LeaveTracker[[#This Row],[Employee Name]]),"-----",VLOOKUP(LeaveTracker[[#This Row],[Employee Name]],'List of Employees'!$B$4:$H$767,6))</f>
        <v>PERMANENT</v>
      </c>
      <c r="G2723" s="24">
        <v>44790</v>
      </c>
      <c r="H2723" s="24">
        <v>44790</v>
      </c>
      <c r="I2723" s="19" t="s">
        <v>297</v>
      </c>
      <c r="J2723" s="42" t="s">
        <v>1001</v>
      </c>
      <c r="K2723" s="50" t="str">
        <f ca="1">LeaveTracker[[#This Row],[Days]]&amp;" "&amp;LeaveTracker[[#This Row],[Type of Leave]]</f>
        <v>1 OTHER</v>
      </c>
      <c r="L2723" s="23">
        <f ca="1">NETWORKDAYS(LeaveTracker[[#This Row],[Start Date]],LeaveTracker[[#This Row],[End Date]],lstHolidays)</f>
        <v>1</v>
      </c>
      <c r="M2723" s="27"/>
    </row>
    <row r="2724" spans="1:13" ht="30" customHeight="1" x14ac:dyDescent="0.3">
      <c r="A2724" s="27">
        <f t="shared" si="16"/>
        <v>1133</v>
      </c>
      <c r="B2724" s="31">
        <v>44831</v>
      </c>
      <c r="C2724" s="31">
        <v>44792</v>
      </c>
      <c r="D2724" s="19" t="s">
        <v>957</v>
      </c>
      <c r="E2724" s="66" t="str">
        <f>IF(ISBLANK(LeaveTracker[[#This Row],[Employee Name]]),"-----",VLOOKUP(LeaveTracker[[#This Row],[Employee Name]],'List of Employees'!$B$4:$H$767,7))</f>
        <v>ASSESSORS OFFICE</v>
      </c>
      <c r="F2724" s="66" t="str">
        <f>IF(ISBLANK(LeaveTracker[[#This Row],[Employee Name]]),"-----",VLOOKUP(LeaveTracker[[#This Row],[Employee Name]],'List of Employees'!$B$4:$H$767,6))</f>
        <v>PERMANENT</v>
      </c>
      <c r="G2724" s="24">
        <v>44803</v>
      </c>
      <c r="H2724" s="24">
        <v>44804</v>
      </c>
      <c r="I2724" s="19" t="s">
        <v>297</v>
      </c>
      <c r="J2724" s="42" t="s">
        <v>1000</v>
      </c>
      <c r="K2724" s="50" t="str">
        <f ca="1">LeaveTracker[[#This Row],[Days]]&amp;" "&amp;LeaveTracker[[#This Row],[Type of Leave]]</f>
        <v>2 OTHER</v>
      </c>
      <c r="L2724" s="23">
        <f ca="1">NETWORKDAYS(LeaveTracker[[#This Row],[Start Date]],LeaveTracker[[#This Row],[End Date]],lstHolidays)</f>
        <v>2</v>
      </c>
      <c r="M2724" s="27"/>
    </row>
    <row r="2725" spans="1:13" ht="30" customHeight="1" x14ac:dyDescent="0.3">
      <c r="A2725" s="27">
        <f t="shared" si="16"/>
        <v>1134</v>
      </c>
      <c r="B2725" s="31">
        <v>44831</v>
      </c>
      <c r="C2725" s="31">
        <v>44781</v>
      </c>
      <c r="D2725" s="19" t="s">
        <v>463</v>
      </c>
      <c r="E2725" s="66" t="str">
        <f>IF(ISBLANK(LeaveTracker[[#This Row],[Employee Name]]),"-----",VLOOKUP(LeaveTracker[[#This Row],[Employee Name]],'List of Employees'!$B$4:$H$767,7))</f>
        <v>ASSESSORS OFFICE</v>
      </c>
      <c r="F2725" s="66" t="str">
        <f>IF(ISBLANK(LeaveTracker[[#This Row],[Employee Name]]),"-----",VLOOKUP(LeaveTracker[[#This Row],[Employee Name]],'List of Employees'!$B$4:$H$767,6))</f>
        <v>PERMANENT</v>
      </c>
      <c r="G2725" s="24">
        <v>44778</v>
      </c>
      <c r="H2725" s="24">
        <v>44778</v>
      </c>
      <c r="I2725" s="19" t="s">
        <v>81</v>
      </c>
      <c r="K2725" s="50" t="str">
        <f ca="1">LeaveTracker[[#This Row],[Days]]&amp;" "&amp;LeaveTracker[[#This Row],[Type of Leave]]</f>
        <v>1 SL</v>
      </c>
      <c r="L2725" s="23">
        <f ca="1">NETWORKDAYS(LeaveTracker[[#This Row],[Start Date]],LeaveTracker[[#This Row],[End Date]],lstHolidays)</f>
        <v>1</v>
      </c>
      <c r="M2725" s="27"/>
    </row>
    <row r="2726" spans="1:13" ht="30" customHeight="1" x14ac:dyDescent="0.3">
      <c r="A2726" s="27">
        <f t="shared" si="16"/>
        <v>1135</v>
      </c>
      <c r="B2726" s="31">
        <v>44831</v>
      </c>
      <c r="C2726" s="31">
        <v>44795</v>
      </c>
      <c r="D2726" s="19" t="s">
        <v>719</v>
      </c>
      <c r="E2726" s="66" t="str">
        <f>IF(ISBLANK(LeaveTracker[[#This Row],[Employee Name]]),"-----",VLOOKUP(LeaveTracker[[#This Row],[Employee Name]],'List of Employees'!$B$4:$H$767,7))</f>
        <v>LCR</v>
      </c>
      <c r="F2726" s="66" t="str">
        <f>IF(ISBLANK(LeaveTracker[[#This Row],[Employee Name]]),"-----",VLOOKUP(LeaveTracker[[#This Row],[Employee Name]],'List of Employees'!$B$4:$H$767,6))</f>
        <v>PERMANENT</v>
      </c>
      <c r="G2726" s="24">
        <v>44803</v>
      </c>
      <c r="H2726" s="24">
        <v>44804</v>
      </c>
      <c r="I2726" s="19" t="s">
        <v>82</v>
      </c>
      <c r="K2726" s="50" t="str">
        <f ca="1">LeaveTracker[[#This Row],[Days]]&amp;" "&amp;LeaveTracker[[#This Row],[Type of Leave]]</f>
        <v>2 VL</v>
      </c>
      <c r="L2726" s="23">
        <f ca="1">NETWORKDAYS(LeaveTracker[[#This Row],[Start Date]],LeaveTracker[[#This Row],[End Date]],lstHolidays)</f>
        <v>2</v>
      </c>
      <c r="M2726" s="27"/>
    </row>
    <row r="2727" spans="1:13" ht="30" customHeight="1" x14ac:dyDescent="0.3">
      <c r="A2727" s="27">
        <v>1135</v>
      </c>
      <c r="B2727" s="31">
        <v>44831</v>
      </c>
      <c r="C2727" s="31">
        <v>44795</v>
      </c>
      <c r="D2727" s="19" t="s">
        <v>719</v>
      </c>
      <c r="E2727" s="66" t="str">
        <f>IF(ISBLANK(LeaveTracker[[#This Row],[Employee Name]]),"-----",VLOOKUP(LeaveTracker[[#This Row],[Employee Name]],'List of Employees'!$B$4:$H$767,7))</f>
        <v>LCR</v>
      </c>
      <c r="F2727" s="66" t="str">
        <f>IF(ISBLANK(LeaveTracker[[#This Row],[Employee Name]]),"-----",VLOOKUP(LeaveTracker[[#This Row],[Employee Name]],'List of Employees'!$B$4:$H$767,6))</f>
        <v>PERMANENT</v>
      </c>
      <c r="G2727" s="24">
        <v>44811</v>
      </c>
      <c r="H2727" s="24">
        <v>44813</v>
      </c>
      <c r="I2727" s="19" t="s">
        <v>82</v>
      </c>
      <c r="K2727" s="50" t="str">
        <f ca="1">LeaveTracker[[#This Row],[Days]]&amp;" "&amp;LeaveTracker[[#This Row],[Type of Leave]]</f>
        <v>3 VL</v>
      </c>
      <c r="L2727" s="23">
        <f ca="1">NETWORKDAYS(LeaveTracker[[#This Row],[Start Date]],LeaveTracker[[#This Row],[End Date]],lstHolidays)</f>
        <v>3</v>
      </c>
      <c r="M2727" s="27"/>
    </row>
    <row r="2728" spans="1:13" ht="30" customHeight="1" x14ac:dyDescent="0.3">
      <c r="A2728" s="27">
        <f t="shared" si="16"/>
        <v>1136</v>
      </c>
      <c r="B2728" s="31">
        <v>44831</v>
      </c>
      <c r="C2728" s="31">
        <v>44788</v>
      </c>
      <c r="D2728" s="19" t="s">
        <v>846</v>
      </c>
      <c r="E2728" s="66" t="str">
        <f>IF(ISBLANK(LeaveTracker[[#This Row],[Employee Name]]),"-----",VLOOKUP(LeaveTracker[[#This Row],[Employee Name]],'List of Employees'!$B$4:$H$767,7))</f>
        <v>MO</v>
      </c>
      <c r="F2728" s="66" t="str">
        <f>IF(ISBLANK(LeaveTracker[[#This Row],[Employee Name]]),"-----",VLOOKUP(LeaveTracker[[#This Row],[Employee Name]],'List of Employees'!$B$4:$H$767,6))</f>
        <v>PERMANENT</v>
      </c>
      <c r="G2728" s="24">
        <v>44788</v>
      </c>
      <c r="H2728" s="24">
        <v>44789</v>
      </c>
      <c r="I2728" s="19" t="s">
        <v>297</v>
      </c>
      <c r="J2728" s="42" t="s">
        <v>1000</v>
      </c>
      <c r="K2728" s="50" t="str">
        <f ca="1">LeaveTracker[[#This Row],[Days]]&amp;" "&amp;LeaveTracker[[#This Row],[Type of Leave]]</f>
        <v>2 OTHER</v>
      </c>
      <c r="L2728" s="23">
        <f ca="1">NETWORKDAYS(LeaveTracker[[#This Row],[Start Date]],LeaveTracker[[#This Row],[End Date]],lstHolidays)</f>
        <v>2</v>
      </c>
      <c r="M2728" s="27"/>
    </row>
    <row r="2729" spans="1:13" ht="30" customHeight="1" x14ac:dyDescent="0.3">
      <c r="A2729" s="27">
        <f t="shared" ref="A2729:A2748" si="17">A2728+1</f>
        <v>1137</v>
      </c>
      <c r="B2729" s="31">
        <v>44831</v>
      </c>
      <c r="C2729" s="31">
        <v>44791</v>
      </c>
      <c r="D2729" s="19" t="s">
        <v>116</v>
      </c>
      <c r="E2729" s="66" t="str">
        <f>IF(ISBLANK(LeaveTracker[[#This Row],[Employee Name]]),"-----",VLOOKUP(LeaveTracker[[#This Row],[Employee Name]],'List of Employees'!$B$4:$H$767,7))</f>
        <v>CHARACTER OFFICE</v>
      </c>
      <c r="F2729" s="66" t="str">
        <f>IF(ISBLANK(LeaveTracker[[#This Row],[Employee Name]]),"-----",VLOOKUP(LeaveTracker[[#This Row],[Employee Name]],'List of Employees'!$B$4:$H$767,6))</f>
        <v>PERMANENT</v>
      </c>
      <c r="G2729" s="24">
        <v>44790</v>
      </c>
      <c r="H2729" s="24">
        <v>44790</v>
      </c>
      <c r="I2729" s="19" t="s">
        <v>81</v>
      </c>
      <c r="K2729" s="50" t="str">
        <f ca="1">LeaveTracker[[#This Row],[Days]]&amp;" "&amp;LeaveTracker[[#This Row],[Type of Leave]]</f>
        <v>1 SL</v>
      </c>
      <c r="L2729" s="23">
        <f ca="1">NETWORKDAYS(LeaveTracker[[#This Row],[Start Date]],LeaveTracker[[#This Row],[End Date]],lstHolidays)</f>
        <v>1</v>
      </c>
      <c r="M2729" s="27"/>
    </row>
    <row r="2730" spans="1:13" ht="30" customHeight="1" x14ac:dyDescent="0.3">
      <c r="A2730" s="27">
        <f t="shared" si="17"/>
        <v>1138</v>
      </c>
      <c r="B2730" s="31">
        <v>44831</v>
      </c>
      <c r="C2730" s="31">
        <v>44791</v>
      </c>
      <c r="D2730" s="19" t="s">
        <v>264</v>
      </c>
      <c r="E2730" s="66" t="str">
        <f>IF(ISBLANK(LeaveTracker[[#This Row],[Employee Name]]),"-----",VLOOKUP(LeaveTracker[[#This Row],[Employee Name]],'List of Employees'!$B$4:$H$767,7))</f>
        <v>MO</v>
      </c>
      <c r="F2730" s="66" t="str">
        <f>IF(ISBLANK(LeaveTracker[[#This Row],[Employee Name]]),"-----",VLOOKUP(LeaveTracker[[#This Row],[Employee Name]],'List of Employees'!$B$4:$H$767,6))</f>
        <v>PERMANENT</v>
      </c>
      <c r="G2730" s="24">
        <v>44788</v>
      </c>
      <c r="H2730" s="24">
        <v>44790</v>
      </c>
      <c r="I2730" s="19" t="s">
        <v>81</v>
      </c>
      <c r="K2730" s="50" t="str">
        <f ca="1">LeaveTracker[[#This Row],[Days]]&amp;" "&amp;LeaveTracker[[#This Row],[Type of Leave]]</f>
        <v>3 SL</v>
      </c>
      <c r="L2730" s="23">
        <f ca="1">NETWORKDAYS(LeaveTracker[[#This Row],[Start Date]],LeaveTracker[[#This Row],[End Date]],lstHolidays)</f>
        <v>3</v>
      </c>
      <c r="M2730" s="27"/>
    </row>
    <row r="2731" spans="1:13" ht="30" customHeight="1" x14ac:dyDescent="0.3">
      <c r="A2731" s="27">
        <f t="shared" si="17"/>
        <v>1139</v>
      </c>
      <c r="B2731" s="31">
        <v>44831</v>
      </c>
      <c r="C2731" s="31">
        <v>44788</v>
      </c>
      <c r="D2731" s="19" t="s">
        <v>241</v>
      </c>
      <c r="E2731" s="66" t="str">
        <f>IF(ISBLANK(LeaveTracker[[#This Row],[Employee Name]]),"-----",VLOOKUP(LeaveTracker[[#This Row],[Employee Name]],'List of Employees'!$B$4:$H$767,7))</f>
        <v>TCCH/TICC</v>
      </c>
      <c r="F2731" s="66" t="str">
        <f>IF(ISBLANK(LeaveTracker[[#This Row],[Employee Name]]),"-----",VLOOKUP(LeaveTracker[[#This Row],[Employee Name]],'List of Employees'!$B$4:$H$767,6))</f>
        <v>PERMANENT</v>
      </c>
      <c r="G2731" s="24">
        <v>44806</v>
      </c>
      <c r="H2731" s="24">
        <v>44806</v>
      </c>
      <c r="I2731" s="19" t="s">
        <v>82</v>
      </c>
      <c r="K2731" s="50" t="str">
        <f ca="1">LeaveTracker[[#This Row],[Days]]&amp;" "&amp;LeaveTracker[[#This Row],[Type of Leave]]</f>
        <v>1 VL</v>
      </c>
      <c r="L2731" s="23">
        <f ca="1">NETWORKDAYS(LeaveTracker[[#This Row],[Start Date]],LeaveTracker[[#This Row],[End Date]],lstHolidays)</f>
        <v>1</v>
      </c>
      <c r="M2731" s="27"/>
    </row>
    <row r="2732" spans="1:13" ht="30" customHeight="1" x14ac:dyDescent="0.3">
      <c r="A2732" s="27">
        <f t="shared" si="17"/>
        <v>1140</v>
      </c>
      <c r="B2732" s="31">
        <v>44831</v>
      </c>
      <c r="C2732" s="31">
        <v>44795</v>
      </c>
      <c r="D2732" s="19" t="s">
        <v>806</v>
      </c>
      <c r="E2732" s="66" t="str">
        <f>IF(ISBLANK(LeaveTracker[[#This Row],[Employee Name]]),"-----",VLOOKUP(LeaveTracker[[#This Row],[Employee Name]],'List of Employees'!$B$4:$H$767,7))</f>
        <v>CHO</v>
      </c>
      <c r="F2732" s="66" t="str">
        <f>IF(ISBLANK(LeaveTracker[[#This Row],[Employee Name]]),"-----",VLOOKUP(LeaveTracker[[#This Row],[Employee Name]],'List of Employees'!$B$4:$H$767,6))</f>
        <v>PERMANENT</v>
      </c>
      <c r="G2732" s="24">
        <v>44809</v>
      </c>
      <c r="H2732" s="24">
        <v>44813</v>
      </c>
      <c r="I2732" s="19" t="s">
        <v>82</v>
      </c>
      <c r="K2732" s="50" t="str">
        <f ca="1">LeaveTracker[[#This Row],[Days]]&amp;" "&amp;LeaveTracker[[#This Row],[Type of Leave]]</f>
        <v>5 VL</v>
      </c>
      <c r="L2732" s="23">
        <f ca="1">NETWORKDAYS(LeaveTracker[[#This Row],[Start Date]],LeaveTracker[[#This Row],[End Date]],lstHolidays)</f>
        <v>5</v>
      </c>
      <c r="M2732" s="27"/>
    </row>
    <row r="2733" spans="1:13" ht="30" customHeight="1" x14ac:dyDescent="0.3">
      <c r="A2733" s="27">
        <v>1140</v>
      </c>
      <c r="B2733" s="31">
        <v>44831</v>
      </c>
      <c r="C2733" s="31">
        <v>44795</v>
      </c>
      <c r="D2733" s="19" t="s">
        <v>806</v>
      </c>
      <c r="E2733" s="66" t="str">
        <f>IF(ISBLANK(LeaveTracker[[#This Row],[Employee Name]]),"-----",VLOOKUP(LeaveTracker[[#This Row],[Employee Name]],'List of Employees'!$B$4:$H$767,7))</f>
        <v>CHO</v>
      </c>
      <c r="F2733" s="66" t="str">
        <f>IF(ISBLANK(LeaveTracker[[#This Row],[Employee Name]]),"-----",VLOOKUP(LeaveTracker[[#This Row],[Employee Name]],'List of Employees'!$B$4:$H$767,6))</f>
        <v>PERMANENT</v>
      </c>
      <c r="G2733" s="24">
        <v>44816</v>
      </c>
      <c r="H2733" s="24">
        <v>44820</v>
      </c>
      <c r="I2733" s="19" t="s">
        <v>82</v>
      </c>
      <c r="K2733" s="50" t="str">
        <f ca="1">LeaveTracker[[#This Row],[Days]]&amp;" "&amp;LeaveTracker[[#This Row],[Type of Leave]]</f>
        <v>5 VL</v>
      </c>
      <c r="L2733" s="23">
        <f ca="1">NETWORKDAYS(LeaveTracker[[#This Row],[Start Date]],LeaveTracker[[#This Row],[End Date]],lstHolidays)</f>
        <v>5</v>
      </c>
      <c r="M2733" s="27"/>
    </row>
    <row r="2734" spans="1:13" ht="30" customHeight="1" x14ac:dyDescent="0.3">
      <c r="A2734" s="27">
        <v>1140</v>
      </c>
      <c r="B2734" s="31">
        <v>44831</v>
      </c>
      <c r="C2734" s="31">
        <v>44795</v>
      </c>
      <c r="D2734" s="19" t="s">
        <v>806</v>
      </c>
      <c r="E2734" s="66" t="str">
        <f>IF(ISBLANK(LeaveTracker[[#This Row],[Employee Name]]),"-----",VLOOKUP(LeaveTracker[[#This Row],[Employee Name]],'List of Employees'!$B$4:$H$767,7))</f>
        <v>CHO</v>
      </c>
      <c r="F2734" s="66" t="str">
        <f>IF(ISBLANK(LeaveTracker[[#This Row],[Employee Name]]),"-----",VLOOKUP(LeaveTracker[[#This Row],[Employee Name]],'List of Employees'!$B$4:$H$767,6))</f>
        <v>PERMANENT</v>
      </c>
      <c r="G2734" s="24">
        <v>44823</v>
      </c>
      <c r="H2734" s="24">
        <v>44824</v>
      </c>
      <c r="I2734" s="19" t="s">
        <v>82</v>
      </c>
      <c r="K2734" s="50" t="str">
        <f ca="1">LeaveTracker[[#This Row],[Days]]&amp;" "&amp;LeaveTracker[[#This Row],[Type of Leave]]</f>
        <v>2 VL</v>
      </c>
      <c r="L2734" s="23">
        <f ca="1">NETWORKDAYS(LeaveTracker[[#This Row],[Start Date]],LeaveTracker[[#This Row],[End Date]],lstHolidays)</f>
        <v>2</v>
      </c>
      <c r="M2734" s="27"/>
    </row>
    <row r="2735" spans="1:13" ht="30" customHeight="1" x14ac:dyDescent="0.3">
      <c r="A2735" s="27">
        <f t="shared" si="17"/>
        <v>1141</v>
      </c>
      <c r="B2735" s="31">
        <v>44831</v>
      </c>
      <c r="C2735" s="31">
        <v>44792</v>
      </c>
      <c r="D2735" s="19" t="s">
        <v>941</v>
      </c>
      <c r="E2735" s="66" t="str">
        <f>IF(ISBLANK(LeaveTracker[[#This Row],[Employee Name]]),"-----",VLOOKUP(LeaveTracker[[#This Row],[Employee Name]],'List of Employees'!$B$4:$H$767,7))</f>
        <v>EEO/ CITY MARKET</v>
      </c>
      <c r="F2735" s="66" t="str">
        <f>IF(ISBLANK(LeaveTracker[[#This Row],[Employee Name]]),"-----",VLOOKUP(LeaveTracker[[#This Row],[Employee Name]],'List of Employees'!$B$4:$H$767,6))</f>
        <v>PERMANENT</v>
      </c>
      <c r="G2735" s="24">
        <v>44791</v>
      </c>
      <c r="H2735" s="24">
        <v>44791</v>
      </c>
      <c r="I2735" s="19" t="s">
        <v>297</v>
      </c>
      <c r="J2735" s="42" t="s">
        <v>1000</v>
      </c>
      <c r="K2735" s="50" t="str">
        <f ca="1">LeaveTracker[[#This Row],[Days]]&amp;" "&amp;LeaveTracker[[#This Row],[Type of Leave]]</f>
        <v>1 OTHER</v>
      </c>
      <c r="L2735" s="23">
        <f ca="1">NETWORKDAYS(LeaveTracker[[#This Row],[Start Date]],LeaveTracker[[#This Row],[End Date]],lstHolidays)</f>
        <v>1</v>
      </c>
      <c r="M2735" s="27"/>
    </row>
    <row r="2736" spans="1:13" ht="30" customHeight="1" x14ac:dyDescent="0.3">
      <c r="A2736" s="27">
        <f t="shared" si="17"/>
        <v>1142</v>
      </c>
      <c r="B2736" s="31">
        <v>44831</v>
      </c>
      <c r="C2736" s="31">
        <v>44785</v>
      </c>
      <c r="D2736" s="19" t="s">
        <v>1220</v>
      </c>
      <c r="E2736" s="66" t="str">
        <f>IF(ISBLANK(LeaveTracker[[#This Row],[Employee Name]]),"-----",VLOOKUP(LeaveTracker[[#This Row],[Employee Name]],'List of Employees'!$B$4:$H$767,7))</f>
        <v>PICNIC GROVE</v>
      </c>
      <c r="F2736" s="66" t="str">
        <f>IF(ISBLANK(LeaveTracker[[#This Row],[Employee Name]]),"-----",VLOOKUP(LeaveTracker[[#This Row],[Employee Name]],'List of Employees'!$B$4:$H$767,6))</f>
        <v>PERMANENT</v>
      </c>
      <c r="G2736" s="24">
        <v>44788</v>
      </c>
      <c r="H2736" s="24">
        <v>44788</v>
      </c>
      <c r="I2736" s="19" t="s">
        <v>297</v>
      </c>
      <c r="J2736" s="42" t="s">
        <v>1000</v>
      </c>
      <c r="K2736" s="50" t="str">
        <f ca="1">LeaveTracker[[#This Row],[Days]]&amp;" "&amp;LeaveTracker[[#This Row],[Type of Leave]]</f>
        <v>1 OTHER</v>
      </c>
      <c r="L2736" s="23">
        <f ca="1">NETWORKDAYS(LeaveTracker[[#This Row],[Start Date]],LeaveTracker[[#This Row],[End Date]],lstHolidays)</f>
        <v>1</v>
      </c>
      <c r="M2736" s="27"/>
    </row>
    <row r="2737" spans="1:13" ht="30" customHeight="1" x14ac:dyDescent="0.3">
      <c r="A2737" s="27">
        <v>1142</v>
      </c>
      <c r="B2737" s="31">
        <v>44831</v>
      </c>
      <c r="C2737" s="31">
        <v>44785</v>
      </c>
      <c r="D2737" s="19" t="s">
        <v>1220</v>
      </c>
      <c r="E2737" s="66" t="str">
        <f>IF(ISBLANK(LeaveTracker[[#This Row],[Employee Name]]),"-----",VLOOKUP(LeaveTracker[[#This Row],[Employee Name]],'List of Employees'!$B$4:$H$767,7))</f>
        <v>PICNIC GROVE</v>
      </c>
      <c r="F2737" s="66" t="str">
        <f>IF(ISBLANK(LeaveTracker[[#This Row],[Employee Name]]),"-----",VLOOKUP(LeaveTracker[[#This Row],[Employee Name]],'List of Employees'!$B$4:$H$767,6))</f>
        <v>PERMANENT</v>
      </c>
      <c r="G2737" s="24">
        <v>44791</v>
      </c>
      <c r="H2737" s="24">
        <v>44791</v>
      </c>
      <c r="I2737" s="19" t="s">
        <v>297</v>
      </c>
      <c r="J2737" s="42" t="s">
        <v>1000</v>
      </c>
      <c r="K2737" s="50" t="str">
        <f ca="1">LeaveTracker[[#This Row],[Days]]&amp;" "&amp;LeaveTracker[[#This Row],[Type of Leave]]</f>
        <v>1 OTHER</v>
      </c>
      <c r="L2737" s="23">
        <f ca="1">NETWORKDAYS(LeaveTracker[[#This Row],[Start Date]],LeaveTracker[[#This Row],[End Date]],lstHolidays)</f>
        <v>1</v>
      </c>
      <c r="M2737" s="27"/>
    </row>
    <row r="2738" spans="1:13" ht="30" customHeight="1" x14ac:dyDescent="0.3">
      <c r="A2738" s="27">
        <v>1142</v>
      </c>
      <c r="B2738" s="31">
        <v>44831</v>
      </c>
      <c r="C2738" s="31">
        <v>44785</v>
      </c>
      <c r="D2738" s="19" t="s">
        <v>1220</v>
      </c>
      <c r="E2738" s="66" t="str">
        <f>IF(ISBLANK(LeaveTracker[[#This Row],[Employee Name]]),"-----",VLOOKUP(LeaveTracker[[#This Row],[Employee Name]],'List of Employees'!$B$4:$H$767,7))</f>
        <v>PICNIC GROVE</v>
      </c>
      <c r="F2738" s="66" t="str">
        <f>IF(ISBLANK(LeaveTracker[[#This Row],[Employee Name]]),"-----",VLOOKUP(LeaveTracker[[#This Row],[Employee Name]],'List of Employees'!$B$4:$H$767,6))</f>
        <v>PERMANENT</v>
      </c>
      <c r="G2738" s="24">
        <v>44793</v>
      </c>
      <c r="H2738" s="24">
        <v>44793</v>
      </c>
      <c r="I2738" s="19" t="s">
        <v>297</v>
      </c>
      <c r="J2738" s="42" t="s">
        <v>1000</v>
      </c>
      <c r="K2738" s="50" t="str">
        <f ca="1">LeaveTracker[[#This Row],[Days]]&amp;" "&amp;LeaveTracker[[#This Row],[Type of Leave]]</f>
        <v>0 OTHER</v>
      </c>
      <c r="L2738" s="23">
        <f ca="1">NETWORKDAYS(LeaveTracker[[#This Row],[Start Date]],LeaveTracker[[#This Row],[End Date]],lstHolidays)</f>
        <v>0</v>
      </c>
      <c r="M2738" s="27"/>
    </row>
    <row r="2739" spans="1:13" ht="30" customHeight="1" x14ac:dyDescent="0.3">
      <c r="A2739" s="27">
        <f t="shared" si="17"/>
        <v>1143</v>
      </c>
      <c r="B2739" s="31">
        <v>44831</v>
      </c>
      <c r="C2739" s="31">
        <v>44795</v>
      </c>
      <c r="D2739" s="19" t="s">
        <v>337</v>
      </c>
      <c r="E2739" s="66" t="str">
        <f>IF(ISBLANK(LeaveTracker[[#This Row],[Employee Name]]),"-----",VLOOKUP(LeaveTracker[[#This Row],[Employee Name]],'List of Employees'!$B$4:$H$767,7))</f>
        <v>COMELEC</v>
      </c>
      <c r="F2739" s="66" t="str">
        <f>IF(ISBLANK(LeaveTracker[[#This Row],[Employee Name]]),"-----",VLOOKUP(LeaveTracker[[#This Row],[Employee Name]],'List of Employees'!$B$4:$H$767,6))</f>
        <v>PERMANENT</v>
      </c>
      <c r="G2739" s="24">
        <v>44799</v>
      </c>
      <c r="H2739" s="24">
        <v>44799</v>
      </c>
      <c r="I2739" s="19" t="s">
        <v>297</v>
      </c>
      <c r="J2739" s="42" t="s">
        <v>1000</v>
      </c>
      <c r="K2739" s="50" t="str">
        <f ca="1">LeaveTracker[[#This Row],[Days]]&amp;" "&amp;LeaveTracker[[#This Row],[Type of Leave]]</f>
        <v>1 OTHER</v>
      </c>
      <c r="L2739" s="23">
        <f ca="1">NETWORKDAYS(LeaveTracker[[#This Row],[Start Date]],LeaveTracker[[#This Row],[End Date]],lstHolidays)</f>
        <v>1</v>
      </c>
      <c r="M2739" s="27"/>
    </row>
    <row r="2740" spans="1:13" ht="30" customHeight="1" x14ac:dyDescent="0.3">
      <c r="A2740" s="27">
        <f t="shared" si="17"/>
        <v>1144</v>
      </c>
      <c r="B2740" s="31">
        <v>44831</v>
      </c>
      <c r="C2740" s="31">
        <v>44795</v>
      </c>
      <c r="D2740" s="19" t="s">
        <v>723</v>
      </c>
      <c r="E2740" s="66" t="str">
        <f>IF(ISBLANK(LeaveTracker[[#This Row],[Employee Name]]),"-----",VLOOKUP(LeaveTracker[[#This Row],[Employee Name]],'List of Employees'!$B$4:$H$767,7))</f>
        <v>SP</v>
      </c>
      <c r="F2740" s="66" t="str">
        <f>IF(ISBLANK(LeaveTracker[[#This Row],[Employee Name]]),"-----",VLOOKUP(LeaveTracker[[#This Row],[Employee Name]],'List of Employees'!$B$4:$H$767,6))</f>
        <v>PERMANENT</v>
      </c>
      <c r="G2740" s="24">
        <v>44792</v>
      </c>
      <c r="H2740" s="24">
        <v>44792</v>
      </c>
      <c r="I2740" s="19" t="s">
        <v>81</v>
      </c>
      <c r="K2740" s="50" t="str">
        <f ca="1">LeaveTracker[[#This Row],[Days]]&amp;" "&amp;LeaveTracker[[#This Row],[Type of Leave]]</f>
        <v>1 SL</v>
      </c>
      <c r="L2740" s="23">
        <f ca="1">NETWORKDAYS(LeaveTracker[[#This Row],[Start Date]],LeaveTracker[[#This Row],[End Date]],lstHolidays)</f>
        <v>1</v>
      </c>
      <c r="M2740" s="27"/>
    </row>
    <row r="2741" spans="1:13" ht="30" customHeight="1" x14ac:dyDescent="0.3">
      <c r="A2741" s="27">
        <f t="shared" si="17"/>
        <v>1145</v>
      </c>
      <c r="B2741" s="31">
        <v>44831</v>
      </c>
      <c r="C2741" s="31">
        <v>44795</v>
      </c>
      <c r="D2741" s="19" t="s">
        <v>361</v>
      </c>
      <c r="E2741" s="66" t="str">
        <f>IF(ISBLANK(LeaveTracker[[#This Row],[Employee Name]]),"-----",VLOOKUP(LeaveTracker[[#This Row],[Employee Name]],'List of Employees'!$B$4:$H$767,7))</f>
        <v>SP</v>
      </c>
      <c r="F2741" s="66" t="str">
        <f>IF(ISBLANK(LeaveTracker[[#This Row],[Employee Name]]),"-----",VLOOKUP(LeaveTracker[[#This Row],[Employee Name]],'List of Employees'!$B$4:$H$767,6))</f>
        <v>PERMANENT</v>
      </c>
      <c r="G2741" s="24">
        <v>44790</v>
      </c>
      <c r="H2741" s="24">
        <v>44792</v>
      </c>
      <c r="I2741" s="19" t="s">
        <v>297</v>
      </c>
      <c r="J2741" s="42" t="s">
        <v>1000</v>
      </c>
      <c r="K2741" s="50" t="str">
        <f ca="1">LeaveTracker[[#This Row],[Days]]&amp;" "&amp;LeaveTracker[[#This Row],[Type of Leave]]</f>
        <v>3 OTHER</v>
      </c>
      <c r="L2741" s="23">
        <f ca="1">NETWORKDAYS(LeaveTracker[[#This Row],[Start Date]],LeaveTracker[[#This Row],[End Date]],lstHolidays)</f>
        <v>3</v>
      </c>
      <c r="M2741" s="27"/>
    </row>
    <row r="2742" spans="1:13" ht="30" customHeight="1" x14ac:dyDescent="0.3">
      <c r="A2742" s="27">
        <f t="shared" si="17"/>
        <v>1146</v>
      </c>
      <c r="B2742" s="31">
        <v>44831</v>
      </c>
      <c r="C2742" s="31">
        <v>44796</v>
      </c>
      <c r="D2742" s="19" t="s">
        <v>171</v>
      </c>
      <c r="E2742" s="66" t="str">
        <f>IF(ISBLANK(LeaveTracker[[#This Row],[Employee Name]]),"-----",VLOOKUP(LeaveTracker[[#This Row],[Employee Name]],'List of Employees'!$B$4:$H$767,7))</f>
        <v>HRMO</v>
      </c>
      <c r="F2742" s="66" t="str">
        <f>IF(ISBLANK(LeaveTracker[[#This Row],[Employee Name]]),"-----",VLOOKUP(LeaveTracker[[#This Row],[Employee Name]],'List of Employees'!$B$4:$H$767,6))</f>
        <v>PERMANENT</v>
      </c>
      <c r="G2742" s="24">
        <v>44792</v>
      </c>
      <c r="H2742" s="24">
        <v>44792</v>
      </c>
      <c r="I2742" s="19" t="s">
        <v>81</v>
      </c>
      <c r="K2742" s="50" t="str">
        <f ca="1">LeaveTracker[[#This Row],[Days]]&amp;" "&amp;LeaveTracker[[#This Row],[Type of Leave]]</f>
        <v>1 SL</v>
      </c>
      <c r="L2742" s="23">
        <f ca="1">NETWORKDAYS(LeaveTracker[[#This Row],[Start Date]],LeaveTracker[[#This Row],[End Date]],lstHolidays)</f>
        <v>1</v>
      </c>
      <c r="M2742" s="27"/>
    </row>
    <row r="2743" spans="1:13" ht="30" customHeight="1" x14ac:dyDescent="0.3">
      <c r="A2743" s="27">
        <v>1146</v>
      </c>
      <c r="B2743" s="31">
        <v>44831</v>
      </c>
      <c r="C2743" s="31">
        <v>44796</v>
      </c>
      <c r="D2743" s="19" t="s">
        <v>171</v>
      </c>
      <c r="E2743" s="66" t="str">
        <f>IF(ISBLANK(LeaveTracker[[#This Row],[Employee Name]]),"-----",VLOOKUP(LeaveTracker[[#This Row],[Employee Name]],'List of Employees'!$B$4:$H$767,7))</f>
        <v>HRMO</v>
      </c>
      <c r="F2743" s="66" t="str">
        <f>IF(ISBLANK(LeaveTracker[[#This Row],[Employee Name]]),"-----",VLOOKUP(LeaveTracker[[#This Row],[Employee Name]],'List of Employees'!$B$4:$H$767,6))</f>
        <v>PERMANENT</v>
      </c>
      <c r="G2743" s="24">
        <v>44795</v>
      </c>
      <c r="H2743" s="24">
        <v>44795</v>
      </c>
      <c r="I2743" s="19" t="s">
        <v>81</v>
      </c>
      <c r="K2743" s="50" t="str">
        <f ca="1">LeaveTracker[[#This Row],[Days]]&amp;" "&amp;LeaveTracker[[#This Row],[Type of Leave]]</f>
        <v>1 SL</v>
      </c>
      <c r="L2743" s="23">
        <f ca="1">NETWORKDAYS(LeaveTracker[[#This Row],[Start Date]],LeaveTracker[[#This Row],[End Date]],lstHolidays)</f>
        <v>1</v>
      </c>
      <c r="M2743" s="27"/>
    </row>
    <row r="2744" spans="1:13" ht="30" customHeight="1" x14ac:dyDescent="0.3">
      <c r="A2744" s="27">
        <f t="shared" si="17"/>
        <v>1147</v>
      </c>
      <c r="B2744" s="31">
        <v>44831</v>
      </c>
      <c r="C2744" s="31">
        <v>44796</v>
      </c>
      <c r="D2744" s="19" t="s">
        <v>614</v>
      </c>
      <c r="E2744" s="66" t="str">
        <f>IF(ISBLANK(LeaveTracker[[#This Row],[Employee Name]]),"-----",VLOOKUP(LeaveTracker[[#This Row],[Employee Name]],'List of Employees'!$B$4:$H$767,7))</f>
        <v>CBO</v>
      </c>
      <c r="F2744" s="66" t="str">
        <f>IF(ISBLANK(LeaveTracker[[#This Row],[Employee Name]]),"-----",VLOOKUP(LeaveTracker[[#This Row],[Employee Name]],'List of Employees'!$B$4:$H$767,6))</f>
        <v>PERMANENT</v>
      </c>
      <c r="G2744" s="24">
        <v>44795</v>
      </c>
      <c r="H2744" s="24">
        <v>44795</v>
      </c>
      <c r="I2744" s="19" t="s">
        <v>297</v>
      </c>
      <c r="J2744" s="42" t="s">
        <v>1000</v>
      </c>
      <c r="K2744" s="50" t="str">
        <f ca="1">LeaveTracker[[#This Row],[Days]]&amp;" "&amp;LeaveTracker[[#This Row],[Type of Leave]]</f>
        <v>1 OTHER</v>
      </c>
      <c r="L2744" s="23">
        <f ca="1">NETWORKDAYS(LeaveTracker[[#This Row],[Start Date]],LeaveTracker[[#This Row],[End Date]],lstHolidays)</f>
        <v>1</v>
      </c>
      <c r="M2744" s="27"/>
    </row>
    <row r="2745" spans="1:13" ht="30" customHeight="1" x14ac:dyDescent="0.3">
      <c r="A2745" s="27">
        <f t="shared" si="17"/>
        <v>1148</v>
      </c>
      <c r="B2745" s="31">
        <v>44831</v>
      </c>
      <c r="C2745" s="31">
        <v>44767</v>
      </c>
      <c r="D2745" s="19" t="s">
        <v>476</v>
      </c>
      <c r="E2745" s="66" t="str">
        <f>IF(ISBLANK(LeaveTracker[[#This Row],[Employee Name]]),"-----",VLOOKUP(LeaveTracker[[#This Row],[Employee Name]],'List of Employees'!$B$4:$H$767,7))</f>
        <v>ADMIN OFFICE</v>
      </c>
      <c r="F2745" s="66" t="str">
        <f>IF(ISBLANK(LeaveTracker[[#This Row],[Employee Name]]),"-----",VLOOKUP(LeaveTracker[[#This Row],[Employee Name]],'List of Employees'!$B$4:$H$767,6))</f>
        <v>PERMANENT</v>
      </c>
      <c r="G2745" s="24">
        <v>44792</v>
      </c>
      <c r="H2745" s="24">
        <v>44792</v>
      </c>
      <c r="I2745" s="19" t="s">
        <v>82</v>
      </c>
      <c r="K2745" s="50" t="str">
        <f ca="1">LeaveTracker[[#This Row],[Days]]&amp;" "&amp;LeaveTracker[[#This Row],[Type of Leave]]</f>
        <v>1 VL</v>
      </c>
      <c r="L2745" s="23">
        <f ca="1">NETWORKDAYS(LeaveTracker[[#This Row],[Start Date]],LeaveTracker[[#This Row],[End Date]],lstHolidays)</f>
        <v>1</v>
      </c>
      <c r="M2745" s="27"/>
    </row>
    <row r="2746" spans="1:13" ht="30" customHeight="1" x14ac:dyDescent="0.3">
      <c r="A2746" s="27">
        <f t="shared" si="17"/>
        <v>1149</v>
      </c>
      <c r="B2746" s="31">
        <v>44831</v>
      </c>
      <c r="C2746" s="31">
        <v>44767</v>
      </c>
      <c r="D2746" s="19" t="s">
        <v>476</v>
      </c>
      <c r="E2746" s="66" t="str">
        <f>IF(ISBLANK(LeaveTracker[[#This Row],[Employee Name]]),"-----",VLOOKUP(LeaveTracker[[#This Row],[Employee Name]],'List of Employees'!$B$4:$H$767,7))</f>
        <v>ADMIN OFFICE</v>
      </c>
      <c r="F2746" s="66" t="str">
        <f>IF(ISBLANK(LeaveTracker[[#This Row],[Employee Name]]),"-----",VLOOKUP(LeaveTracker[[#This Row],[Employee Name]],'List of Employees'!$B$4:$H$767,6))</f>
        <v>PERMANENT</v>
      </c>
      <c r="G2746" s="24">
        <v>44781</v>
      </c>
      <c r="H2746" s="24">
        <v>44781</v>
      </c>
      <c r="I2746" s="19" t="s">
        <v>297</v>
      </c>
      <c r="J2746" s="42" t="s">
        <v>1000</v>
      </c>
      <c r="K2746" s="50" t="str">
        <f ca="1">LeaveTracker[[#This Row],[Days]]&amp;" "&amp;LeaveTracker[[#This Row],[Type of Leave]]</f>
        <v>1 OTHER</v>
      </c>
      <c r="L2746" s="23">
        <f ca="1">NETWORKDAYS(LeaveTracker[[#This Row],[Start Date]],LeaveTracker[[#This Row],[End Date]],lstHolidays)</f>
        <v>1</v>
      </c>
      <c r="M2746" s="27"/>
    </row>
    <row r="2747" spans="1:13" ht="30" customHeight="1" x14ac:dyDescent="0.3">
      <c r="A2747" s="27">
        <f t="shared" si="17"/>
        <v>1150</v>
      </c>
      <c r="B2747" s="31">
        <v>44831</v>
      </c>
      <c r="C2747" s="31">
        <v>44789</v>
      </c>
      <c r="D2747" s="19" t="s">
        <v>552</v>
      </c>
      <c r="E2747" s="66" t="str">
        <f>IF(ISBLANK(LeaveTracker[[#This Row],[Employee Name]]),"-----",VLOOKUP(LeaveTracker[[#This Row],[Employee Name]],'List of Employees'!$B$4:$H$767,7))</f>
        <v>CENRO</v>
      </c>
      <c r="F2747" s="66" t="str">
        <f>IF(ISBLANK(LeaveTracker[[#This Row],[Employee Name]]),"-----",VLOOKUP(LeaveTracker[[#This Row],[Employee Name]],'List of Employees'!$B$4:$H$767,6))</f>
        <v>PERMANENT</v>
      </c>
      <c r="G2747" s="24">
        <v>44788</v>
      </c>
      <c r="H2747" s="24">
        <v>44788</v>
      </c>
      <c r="I2747" s="19" t="s">
        <v>81</v>
      </c>
      <c r="K2747" s="50" t="str">
        <f ca="1">LeaveTracker[[#This Row],[Days]]&amp;" "&amp;LeaveTracker[[#This Row],[Type of Leave]]</f>
        <v>1 SL</v>
      </c>
      <c r="L2747" s="23">
        <f ca="1">NETWORKDAYS(LeaveTracker[[#This Row],[Start Date]],LeaveTracker[[#This Row],[End Date]],lstHolidays)</f>
        <v>1</v>
      </c>
      <c r="M2747" s="27"/>
    </row>
    <row r="2748" spans="1:13" ht="30" customHeight="1" x14ac:dyDescent="0.3">
      <c r="A2748" s="27">
        <f t="shared" si="17"/>
        <v>1151</v>
      </c>
      <c r="B2748" s="31">
        <v>44831</v>
      </c>
      <c r="C2748" s="31">
        <v>44788</v>
      </c>
      <c r="D2748" s="19" t="s">
        <v>1282</v>
      </c>
      <c r="E2748" s="66" t="str">
        <f>IF(ISBLANK(LeaveTracker[[#This Row],[Employee Name]]),"-----",VLOOKUP(LeaveTracker[[#This Row],[Employee Name]],'List of Employees'!$B$4:$H$767,7))</f>
        <v>CTO</v>
      </c>
      <c r="F2748" s="66" t="str">
        <f>IF(ISBLANK(LeaveTracker[[#This Row],[Employee Name]]),"-----",VLOOKUP(LeaveTracker[[#This Row],[Employee Name]],'List of Employees'!$B$4:$H$767,6))</f>
        <v>PERMANENT</v>
      </c>
      <c r="G2748" s="24">
        <v>44792</v>
      </c>
      <c r="H2748" s="24">
        <v>44792</v>
      </c>
      <c r="I2748" s="19" t="s">
        <v>297</v>
      </c>
      <c r="J2748" s="42" t="s">
        <v>1000</v>
      </c>
      <c r="K2748" s="50" t="str">
        <f ca="1">LeaveTracker[[#This Row],[Days]]&amp;" "&amp;LeaveTracker[[#This Row],[Type of Leave]]</f>
        <v>1 OTHER</v>
      </c>
      <c r="L2748" s="23">
        <f ca="1">NETWORKDAYS(LeaveTracker[[#This Row],[Start Date]],LeaveTracker[[#This Row],[End Date]],lstHolidays)</f>
        <v>1</v>
      </c>
      <c r="M2748" s="27"/>
    </row>
    <row r="2749" spans="1:13" ht="30" customHeight="1" x14ac:dyDescent="0.3">
      <c r="A2749" s="27">
        <v>1151</v>
      </c>
      <c r="B2749" s="31">
        <v>44831</v>
      </c>
      <c r="C2749" s="31">
        <v>44788</v>
      </c>
      <c r="D2749" s="19" t="s">
        <v>1282</v>
      </c>
      <c r="E2749" s="66" t="str">
        <f>IF(ISBLANK(LeaveTracker[[#This Row],[Employee Name]]),"-----",VLOOKUP(LeaveTracker[[#This Row],[Employee Name]],'List of Employees'!$B$4:$H$767,7))</f>
        <v>CTO</v>
      </c>
      <c r="F2749" s="66" t="str">
        <f>IF(ISBLANK(LeaveTracker[[#This Row],[Employee Name]]),"-----",VLOOKUP(LeaveTracker[[#This Row],[Employee Name]],'List of Employees'!$B$4:$H$767,6))</f>
        <v>PERMANENT</v>
      </c>
      <c r="G2749" s="24">
        <v>44795</v>
      </c>
      <c r="H2749" s="24">
        <v>44795</v>
      </c>
      <c r="I2749" s="19" t="s">
        <v>297</v>
      </c>
      <c r="J2749" s="42" t="s">
        <v>1000</v>
      </c>
      <c r="K2749" s="50" t="str">
        <f ca="1">LeaveTracker[[#This Row],[Days]]&amp;" "&amp;LeaveTracker[[#This Row],[Type of Leave]]</f>
        <v>1 OTHER</v>
      </c>
      <c r="L2749" s="23">
        <f ca="1">NETWORKDAYS(LeaveTracker[[#This Row],[Start Date]],LeaveTracker[[#This Row],[End Date]],lstHolidays)</f>
        <v>1</v>
      </c>
      <c r="M2749" s="27"/>
    </row>
    <row r="2750" spans="1:13" ht="30" customHeight="1" x14ac:dyDescent="0.3">
      <c r="A2750" s="27">
        <f>A2749+1</f>
        <v>1152</v>
      </c>
      <c r="B2750" s="31">
        <v>44838</v>
      </c>
      <c r="C2750" s="31">
        <v>44826</v>
      </c>
      <c r="D2750" s="19" t="s">
        <v>1291</v>
      </c>
      <c r="E2750" s="66" t="str">
        <f>IF(ISBLANK(LeaveTracker[[#This Row],[Employee Name]]),"-----",VLOOKUP(LeaveTracker[[#This Row],[Employee Name]],'List of Employees'!$B$4:$H$767,7))</f>
        <v>EEO/ CITY MARKET</v>
      </c>
      <c r="F2750" s="66" t="str">
        <f>IF(ISBLANK(LeaveTracker[[#This Row],[Employee Name]]),"-----",VLOOKUP(LeaveTracker[[#This Row],[Employee Name]],'List of Employees'!$B$4:$H$767,6))</f>
        <v>PERMANENT</v>
      </c>
      <c r="G2750" s="24"/>
      <c r="H2750" s="24"/>
      <c r="I2750" s="19" t="s">
        <v>297</v>
      </c>
      <c r="J2750" s="42" t="s">
        <v>688</v>
      </c>
      <c r="K2750" s="50" t="str">
        <f ca="1">LeaveTracker[[#This Row],[Days]]&amp;" "&amp;LeaveTracker[[#This Row],[Type of Leave]]</f>
        <v>0 OTHER</v>
      </c>
      <c r="L2750" s="23">
        <f ca="1">NETWORKDAYS(LeaveTracker[[#This Row],[Start Date]],LeaveTracker[[#This Row],[End Date]],lstHolidays)</f>
        <v>0</v>
      </c>
      <c r="M2750" s="27"/>
    </row>
    <row r="2751" spans="1:13" ht="30" customHeight="1" x14ac:dyDescent="0.3">
      <c r="A2751" s="27">
        <f t="shared" ref="A2751:A2756" si="18">A2750+1</f>
        <v>1153</v>
      </c>
      <c r="B2751" s="31">
        <v>44838</v>
      </c>
      <c r="C2751" s="31">
        <v>44823</v>
      </c>
      <c r="D2751" s="19" t="s">
        <v>732</v>
      </c>
      <c r="E2751" s="66" t="str">
        <f>IF(ISBLANK(LeaveTracker[[#This Row],[Employee Name]]),"-----",VLOOKUP(LeaveTracker[[#This Row],[Employee Name]],'List of Employees'!$B$4:$H$767,7))</f>
        <v>SP</v>
      </c>
      <c r="F2751" s="66" t="str">
        <f>IF(ISBLANK(LeaveTracker[[#This Row],[Employee Name]]),"-----",VLOOKUP(LeaveTracker[[#This Row],[Employee Name]],'List of Employees'!$B$4:$H$767,6))</f>
        <v>PERMANENT</v>
      </c>
      <c r="G2751" s="24">
        <v>44816</v>
      </c>
      <c r="H2751" s="24">
        <v>44819</v>
      </c>
      <c r="I2751" s="19" t="s">
        <v>81</v>
      </c>
      <c r="K2751" s="50" t="str">
        <f ca="1">LeaveTracker[[#This Row],[Days]]&amp;" "&amp;LeaveTracker[[#This Row],[Type of Leave]]</f>
        <v>4 SL</v>
      </c>
      <c r="L2751" s="23">
        <f ca="1">NETWORKDAYS(LeaveTracker[[#This Row],[Start Date]],LeaveTracker[[#This Row],[End Date]],lstHolidays)</f>
        <v>4</v>
      </c>
      <c r="M2751" s="27"/>
    </row>
    <row r="2752" spans="1:13" ht="30" customHeight="1" x14ac:dyDescent="0.3">
      <c r="A2752" s="27">
        <f t="shared" si="18"/>
        <v>1154</v>
      </c>
      <c r="B2752" s="31">
        <v>44838</v>
      </c>
      <c r="C2752" s="31">
        <v>44795</v>
      </c>
      <c r="D2752" s="19" t="s">
        <v>1293</v>
      </c>
      <c r="E2752" s="66" t="str">
        <f>IF(ISBLANK(LeaveTracker[[#This Row],[Employee Name]]),"-----",VLOOKUP(LeaveTracker[[#This Row],[Employee Name]],'List of Employees'!$B$4:$H$767,7))</f>
        <v>CTO</v>
      </c>
      <c r="F2752" s="66" t="str">
        <f>IF(ISBLANK(LeaveTracker[[#This Row],[Employee Name]]),"-----",VLOOKUP(LeaveTracker[[#This Row],[Employee Name]],'List of Employees'!$B$4:$H$767,6))</f>
        <v>PERMANENT</v>
      </c>
      <c r="G2752" s="24">
        <v>44795</v>
      </c>
      <c r="H2752" s="24">
        <v>44795</v>
      </c>
      <c r="I2752" s="19" t="s">
        <v>297</v>
      </c>
      <c r="J2752" s="42" t="s">
        <v>1000</v>
      </c>
      <c r="K2752" s="50" t="str">
        <f ca="1">LeaveTracker[[#This Row],[Days]]&amp;" "&amp;LeaveTracker[[#This Row],[Type of Leave]]</f>
        <v>1 OTHER</v>
      </c>
      <c r="L2752" s="23">
        <f ca="1">NETWORKDAYS(LeaveTracker[[#This Row],[Start Date]],LeaveTracker[[#This Row],[End Date]],lstHolidays)</f>
        <v>1</v>
      </c>
      <c r="M2752" s="27"/>
    </row>
    <row r="2753" spans="1:13" ht="30" customHeight="1" x14ac:dyDescent="0.3">
      <c r="A2753" s="27">
        <f t="shared" si="18"/>
        <v>1155</v>
      </c>
      <c r="B2753" s="31">
        <v>44838</v>
      </c>
      <c r="C2753" s="31">
        <v>44792</v>
      </c>
      <c r="D2753" s="19" t="s">
        <v>384</v>
      </c>
      <c r="E2753" s="66" t="str">
        <f>IF(ISBLANK(LeaveTracker[[#This Row],[Employee Name]]),"-----",VLOOKUP(LeaveTracker[[#This Row],[Employee Name]],'List of Employees'!$B$4:$H$767,7))</f>
        <v>ONT</v>
      </c>
      <c r="F2753" s="66" t="str">
        <f>IF(ISBLANK(LeaveTracker[[#This Row],[Employee Name]]),"-----",VLOOKUP(LeaveTracker[[#This Row],[Employee Name]],'List of Employees'!$B$4:$H$767,6))</f>
        <v>PERMANENT</v>
      </c>
      <c r="G2753" s="24">
        <v>44803</v>
      </c>
      <c r="H2753" s="24">
        <v>44803</v>
      </c>
      <c r="I2753" s="19" t="s">
        <v>297</v>
      </c>
      <c r="J2753" s="42" t="s">
        <v>158</v>
      </c>
      <c r="K2753" s="50" t="str">
        <f ca="1">LeaveTracker[[#This Row],[Days]]&amp;" "&amp;LeaveTracker[[#This Row],[Type of Leave]]</f>
        <v>1 OTHER</v>
      </c>
      <c r="L2753" s="23">
        <f ca="1">NETWORKDAYS(LeaveTracker[[#This Row],[Start Date]],LeaveTracker[[#This Row],[End Date]],lstHolidays)</f>
        <v>1</v>
      </c>
      <c r="M2753" s="27"/>
    </row>
    <row r="2754" spans="1:13" ht="30" customHeight="1" x14ac:dyDescent="0.3">
      <c r="A2754" s="27">
        <f t="shared" si="18"/>
        <v>1156</v>
      </c>
      <c r="B2754" s="31">
        <v>44838</v>
      </c>
      <c r="C2754" s="31">
        <v>44831</v>
      </c>
      <c r="D2754" s="19" t="s">
        <v>627</v>
      </c>
      <c r="E2754" s="66" t="str">
        <f>IF(ISBLANK(LeaveTracker[[#This Row],[Employee Name]]),"-----",VLOOKUP(LeaveTracker[[#This Row],[Employee Name]],'List of Employees'!$B$4:$H$767,7))</f>
        <v>CCT</v>
      </c>
      <c r="F2754" s="66" t="str">
        <f>IF(ISBLANK(LeaveTracker[[#This Row],[Employee Name]]),"-----",VLOOKUP(LeaveTracker[[#This Row],[Employee Name]],'List of Employees'!$B$4:$H$767,6))</f>
        <v>PERMANENT</v>
      </c>
      <c r="G2754" s="24">
        <v>44827</v>
      </c>
      <c r="H2754" s="24">
        <v>44827</v>
      </c>
      <c r="I2754" s="19" t="s">
        <v>297</v>
      </c>
      <c r="J2754" s="42" t="s">
        <v>1032</v>
      </c>
      <c r="K2754" s="50" t="str">
        <f ca="1">LeaveTracker[[#This Row],[Days]]&amp;" "&amp;LeaveTracker[[#This Row],[Type of Leave]]</f>
        <v>1 OTHER</v>
      </c>
      <c r="L2754" s="23">
        <f ca="1">NETWORKDAYS(LeaveTracker[[#This Row],[Start Date]],LeaveTracker[[#This Row],[End Date]],lstHolidays)</f>
        <v>1</v>
      </c>
      <c r="M2754" s="27"/>
    </row>
    <row r="2755" spans="1:13" ht="30" customHeight="1" x14ac:dyDescent="0.3">
      <c r="A2755" s="27">
        <f t="shared" si="18"/>
        <v>1157</v>
      </c>
      <c r="B2755" s="31">
        <v>44838</v>
      </c>
      <c r="C2755" s="31">
        <v>44826</v>
      </c>
      <c r="D2755" s="19" t="s">
        <v>230</v>
      </c>
      <c r="E2755" s="66" t="str">
        <f>IF(ISBLANK(LeaveTracker[[#This Row],[Employee Name]]),"-----",VLOOKUP(LeaveTracker[[#This Row],[Employee Name]],'List of Employees'!$B$4:$H$767,7))</f>
        <v>CSWDO</v>
      </c>
      <c r="F2755" s="66" t="str">
        <f>IF(ISBLANK(LeaveTracker[[#This Row],[Employee Name]]),"-----",VLOOKUP(LeaveTracker[[#This Row],[Employee Name]],'List of Employees'!$B$4:$H$767,6))</f>
        <v>PERMANENT</v>
      </c>
      <c r="G2755" s="24">
        <v>44824</v>
      </c>
      <c r="H2755" s="24">
        <v>44825</v>
      </c>
      <c r="I2755" s="19" t="s">
        <v>81</v>
      </c>
      <c r="K2755" s="50" t="str">
        <f ca="1">LeaveTracker[[#This Row],[Days]]&amp;" "&amp;LeaveTracker[[#This Row],[Type of Leave]]</f>
        <v>2 SL</v>
      </c>
      <c r="L2755" s="23">
        <f ca="1">NETWORKDAYS(LeaveTracker[[#This Row],[Start Date]],LeaveTracker[[#This Row],[End Date]],lstHolidays)</f>
        <v>2</v>
      </c>
      <c r="M2755" s="27"/>
    </row>
    <row r="2756" spans="1:13" ht="30" customHeight="1" x14ac:dyDescent="0.3">
      <c r="A2756" s="27">
        <f t="shared" si="18"/>
        <v>1158</v>
      </c>
      <c r="B2756" s="31">
        <v>44844</v>
      </c>
      <c r="C2756" s="31">
        <v>44748</v>
      </c>
      <c r="D2756" s="19" t="s">
        <v>732</v>
      </c>
      <c r="E2756" s="66" t="str">
        <f>IF(ISBLANK(LeaveTracker[[#This Row],[Employee Name]]),"-----",VLOOKUP(LeaveTracker[[#This Row],[Employee Name]],'List of Employees'!$B$4:$H$767,7))</f>
        <v>SP</v>
      </c>
      <c r="F2756" s="66" t="str">
        <f>IF(ISBLANK(LeaveTracker[[#This Row],[Employee Name]]),"-----",VLOOKUP(LeaveTracker[[#This Row],[Employee Name]],'List of Employees'!$B$4:$H$767,6))</f>
        <v>PERMANENT</v>
      </c>
      <c r="G2756" s="24">
        <v>44747</v>
      </c>
      <c r="H2756" s="24">
        <v>44747</v>
      </c>
      <c r="I2756" s="19" t="s">
        <v>81</v>
      </c>
      <c r="K2756" s="50" t="str">
        <f ca="1">LeaveTracker[[#This Row],[Days]]&amp;" "&amp;LeaveTracker[[#This Row],[Type of Leave]]</f>
        <v>1 SL</v>
      </c>
      <c r="L2756" s="23">
        <f ca="1">NETWORKDAYS(LeaveTracker[[#This Row],[Start Date]],LeaveTracker[[#This Row],[End Date]],lstHolidays)</f>
        <v>1</v>
      </c>
      <c r="M2756" s="27"/>
    </row>
    <row r="2757" spans="1:13" ht="30" customHeight="1" x14ac:dyDescent="0.3">
      <c r="A2757" s="27">
        <v>1159</v>
      </c>
      <c r="B2757" s="31">
        <v>44845</v>
      </c>
      <c r="C2757" s="31">
        <v>44812</v>
      </c>
      <c r="D2757" s="19" t="s">
        <v>245</v>
      </c>
      <c r="E2757" s="66" t="str">
        <f>IF(ISBLANK(LeaveTracker[[#This Row],[Employee Name]]),"-----",VLOOKUP(LeaveTracker[[#This Row],[Employee Name]],'List of Employees'!$B$4:$H$767,7))</f>
        <v>TCCH/TICC</v>
      </c>
      <c r="F2757" s="66" t="str">
        <f>IF(ISBLANK(LeaveTracker[[#This Row],[Employee Name]]),"-----",VLOOKUP(LeaveTracker[[#This Row],[Employee Name]],'List of Employees'!$B$4:$H$767,6))</f>
        <v>PERMANENT</v>
      </c>
      <c r="G2757" s="24">
        <v>44811</v>
      </c>
      <c r="H2757" s="24">
        <v>44811</v>
      </c>
      <c r="I2757" s="19" t="s">
        <v>81</v>
      </c>
      <c r="K2757" s="50" t="str">
        <f ca="1">LeaveTracker[[#This Row],[Days]]&amp;" "&amp;LeaveTracker[[#This Row],[Type of Leave]]</f>
        <v>1 SL</v>
      </c>
      <c r="L2757" s="23">
        <f ca="1">NETWORKDAYS(LeaveTracker[[#This Row],[Start Date]],LeaveTracker[[#This Row],[End Date]],lstHolidays)</f>
        <v>1</v>
      </c>
      <c r="M2757" s="27"/>
    </row>
    <row r="2758" spans="1:13" ht="30" customHeight="1" x14ac:dyDescent="0.3">
      <c r="A2758" s="27">
        <v>1160</v>
      </c>
      <c r="B2758" s="31">
        <v>44845</v>
      </c>
      <c r="C2758" s="31">
        <v>44832</v>
      </c>
      <c r="D2758" s="19" t="s">
        <v>417</v>
      </c>
      <c r="E2758" s="66" t="str">
        <f>IF(ISBLANK(LeaveTracker[[#This Row],[Employee Name]]),"-----",VLOOKUP(LeaveTracker[[#This Row],[Employee Name]],'List of Employees'!$B$4:$H$767,7))</f>
        <v>CTO</v>
      </c>
      <c r="F2758" s="66" t="str">
        <f>IF(ISBLANK(LeaveTracker[[#This Row],[Employee Name]]),"-----",VLOOKUP(LeaveTracker[[#This Row],[Employee Name]],'List of Employees'!$B$4:$H$767,6))</f>
        <v>PERMANENT</v>
      </c>
      <c r="G2758" s="24">
        <v>44838</v>
      </c>
      <c r="H2758" s="24">
        <v>44838</v>
      </c>
      <c r="I2758" s="19" t="s">
        <v>297</v>
      </c>
      <c r="J2758" s="42" t="s">
        <v>1001</v>
      </c>
      <c r="K2758" s="50" t="str">
        <f ca="1">LeaveTracker[[#This Row],[Days]]&amp;" "&amp;LeaveTracker[[#This Row],[Type of Leave]]</f>
        <v>1 OTHER</v>
      </c>
      <c r="L2758" s="23">
        <f ca="1">NETWORKDAYS(LeaveTracker[[#This Row],[Start Date]],LeaveTracker[[#This Row],[End Date]],lstHolidays)</f>
        <v>1</v>
      </c>
      <c r="M2758" s="27"/>
    </row>
    <row r="2759" spans="1:13" ht="30" customHeight="1" x14ac:dyDescent="0.3">
      <c r="A2759" s="27">
        <v>1161</v>
      </c>
      <c r="B2759" s="31">
        <v>44845</v>
      </c>
      <c r="C2759" s="31">
        <v>44832</v>
      </c>
      <c r="D2759" s="19" t="s">
        <v>1018</v>
      </c>
      <c r="E2759" s="66" t="str">
        <f>IF(ISBLANK(LeaveTracker[[#This Row],[Employee Name]]),"-----",VLOOKUP(LeaveTracker[[#This Row],[Employee Name]],'List of Employees'!$B$4:$H$767,7))</f>
        <v>CTO</v>
      </c>
      <c r="F2759" s="66" t="str">
        <f>IF(ISBLANK(LeaveTracker[[#This Row],[Employee Name]]),"-----",VLOOKUP(LeaveTracker[[#This Row],[Employee Name]],'List of Employees'!$B$4:$H$767,6))</f>
        <v>PERMANENT</v>
      </c>
      <c r="G2759" s="24">
        <v>44832</v>
      </c>
      <c r="H2759" s="24">
        <v>44832</v>
      </c>
      <c r="I2759" s="19" t="s">
        <v>81</v>
      </c>
      <c r="K2759" s="50" t="str">
        <f ca="1">LeaveTracker[[#This Row],[Days]]&amp;" "&amp;LeaveTracker[[#This Row],[Type of Leave]]</f>
        <v>1 SL</v>
      </c>
      <c r="L2759" s="23">
        <f ca="1">NETWORKDAYS(LeaveTracker[[#This Row],[Start Date]],LeaveTracker[[#This Row],[End Date]],lstHolidays)</f>
        <v>1</v>
      </c>
      <c r="M2759" s="27"/>
    </row>
    <row r="2760" spans="1:13" ht="30" customHeight="1" x14ac:dyDescent="0.3">
      <c r="A2760" s="27">
        <v>1162</v>
      </c>
      <c r="B2760" s="31">
        <v>44845</v>
      </c>
      <c r="C2760" s="31">
        <v>44827</v>
      </c>
      <c r="D2760" s="19" t="s">
        <v>719</v>
      </c>
      <c r="E2760" s="66" t="str">
        <f>IF(ISBLANK(LeaveTracker[[#This Row],[Employee Name]]),"-----",VLOOKUP(LeaveTracker[[#This Row],[Employee Name]],'List of Employees'!$B$4:$H$767,7))</f>
        <v>LCR</v>
      </c>
      <c r="F2760" s="66" t="str">
        <f>IF(ISBLANK(LeaveTracker[[#This Row],[Employee Name]]),"-----",VLOOKUP(LeaveTracker[[#This Row],[Employee Name]],'List of Employees'!$B$4:$H$767,6))</f>
        <v>PERMANENT</v>
      </c>
      <c r="G2760" s="24">
        <v>44816</v>
      </c>
      <c r="H2760" s="24">
        <v>44820</v>
      </c>
      <c r="I2760" s="19" t="s">
        <v>81</v>
      </c>
      <c r="K2760" s="50" t="str">
        <f ca="1">LeaveTracker[[#This Row],[Days]]&amp;" "&amp;LeaveTracker[[#This Row],[Type of Leave]]</f>
        <v>5 SL</v>
      </c>
      <c r="L2760" s="23">
        <f ca="1">NETWORKDAYS(LeaveTracker[[#This Row],[Start Date]],LeaveTracker[[#This Row],[End Date]],lstHolidays)</f>
        <v>5</v>
      </c>
      <c r="M2760" s="27"/>
    </row>
    <row r="2761" spans="1:13" ht="30" customHeight="1" x14ac:dyDescent="0.3">
      <c r="A2761" s="27">
        <v>1162</v>
      </c>
      <c r="B2761" s="31">
        <v>44845</v>
      </c>
      <c r="C2761" s="31">
        <v>44827</v>
      </c>
      <c r="D2761" s="19" t="s">
        <v>719</v>
      </c>
      <c r="E2761" s="66" t="str">
        <f>IF(ISBLANK(LeaveTracker[[#This Row],[Employee Name]]),"-----",VLOOKUP(LeaveTracker[[#This Row],[Employee Name]],'List of Employees'!$B$4:$H$767,7))</f>
        <v>LCR</v>
      </c>
      <c r="F2761" s="66" t="str">
        <f>IF(ISBLANK(LeaveTracker[[#This Row],[Employee Name]]),"-----",VLOOKUP(LeaveTracker[[#This Row],[Employee Name]],'List of Employees'!$B$4:$H$767,6))</f>
        <v>PERMANENT</v>
      </c>
      <c r="G2761" s="24">
        <v>44823</v>
      </c>
      <c r="H2761" s="24">
        <v>44823</v>
      </c>
      <c r="I2761" s="19" t="s">
        <v>81</v>
      </c>
      <c r="K2761" s="50" t="str">
        <f ca="1">LeaveTracker[[#This Row],[Days]]&amp;" "&amp;LeaveTracker[[#This Row],[Type of Leave]]</f>
        <v>1 SL</v>
      </c>
      <c r="L2761" s="23">
        <f ca="1">NETWORKDAYS(LeaveTracker[[#This Row],[Start Date]],LeaveTracker[[#This Row],[End Date]],lstHolidays)</f>
        <v>1</v>
      </c>
      <c r="M2761" s="27"/>
    </row>
    <row r="2762" spans="1:13" ht="30" customHeight="1" x14ac:dyDescent="0.3">
      <c r="A2762" s="27">
        <v>1162</v>
      </c>
      <c r="B2762" s="31">
        <v>44845</v>
      </c>
      <c r="C2762" s="31">
        <v>44827</v>
      </c>
      <c r="D2762" s="19" t="s">
        <v>719</v>
      </c>
      <c r="E2762" s="66" t="str">
        <f>IF(ISBLANK(LeaveTracker[[#This Row],[Employee Name]]),"-----",VLOOKUP(LeaveTracker[[#This Row],[Employee Name]],'List of Employees'!$B$4:$H$767,7))</f>
        <v>LCR</v>
      </c>
      <c r="F2762" s="66" t="str">
        <f>IF(ISBLANK(LeaveTracker[[#This Row],[Employee Name]]),"-----",VLOOKUP(LeaveTracker[[#This Row],[Employee Name]],'List of Employees'!$B$4:$H$767,6))</f>
        <v>PERMANENT</v>
      </c>
      <c r="G2762" s="24">
        <v>44826</v>
      </c>
      <c r="H2762" s="24">
        <v>44826</v>
      </c>
      <c r="I2762" s="19" t="s">
        <v>81</v>
      </c>
      <c r="K2762" s="50" t="str">
        <f ca="1">LeaveTracker[[#This Row],[Days]]&amp;" "&amp;LeaveTracker[[#This Row],[Type of Leave]]</f>
        <v>1 SL</v>
      </c>
      <c r="L2762" s="23">
        <f ca="1">NETWORKDAYS(LeaveTracker[[#This Row],[Start Date]],LeaveTracker[[#This Row],[End Date]],lstHolidays)</f>
        <v>1</v>
      </c>
      <c r="M2762" s="27"/>
    </row>
    <row r="2763" spans="1:13" ht="30" customHeight="1" x14ac:dyDescent="0.3">
      <c r="A2763" s="27">
        <v>1163</v>
      </c>
      <c r="B2763" s="31">
        <v>44845</v>
      </c>
      <c r="C2763" s="31">
        <v>44816</v>
      </c>
      <c r="D2763" s="19" t="s">
        <v>947</v>
      </c>
      <c r="E2763" s="66" t="str">
        <f>IF(ISBLANK(LeaveTracker[[#This Row],[Employee Name]]),"-----",VLOOKUP(LeaveTracker[[#This Row],[Employee Name]],'List of Employees'!$B$4:$H$767,7))</f>
        <v>ACCOUNTING</v>
      </c>
      <c r="F2763" s="66" t="str">
        <f>IF(ISBLANK(LeaveTracker[[#This Row],[Employee Name]]),"-----",VLOOKUP(LeaveTracker[[#This Row],[Employee Name]],'List of Employees'!$B$4:$H$767,6))</f>
        <v>PERMANENT</v>
      </c>
      <c r="G2763" s="24">
        <v>44809</v>
      </c>
      <c r="H2763" s="24">
        <v>44809</v>
      </c>
      <c r="I2763" s="19" t="s">
        <v>81</v>
      </c>
      <c r="K2763" s="50" t="str">
        <f ca="1">LeaveTracker[[#This Row],[Days]]&amp;" "&amp;LeaveTracker[[#This Row],[Type of Leave]]</f>
        <v>1 SL</v>
      </c>
      <c r="L2763" s="23">
        <f ca="1">NETWORKDAYS(LeaveTracker[[#This Row],[Start Date]],LeaveTracker[[#This Row],[End Date]],lstHolidays)</f>
        <v>1</v>
      </c>
      <c r="M2763" s="27"/>
    </row>
    <row r="2764" spans="1:13" ht="30" customHeight="1" x14ac:dyDescent="0.3">
      <c r="A2764" s="27">
        <v>1163</v>
      </c>
      <c r="B2764" s="31">
        <v>44845</v>
      </c>
      <c r="C2764" s="31">
        <v>44816</v>
      </c>
      <c r="D2764" s="19" t="s">
        <v>947</v>
      </c>
      <c r="E2764" s="66" t="str">
        <f>IF(ISBLANK(LeaveTracker[[#This Row],[Employee Name]]),"-----",VLOOKUP(LeaveTracker[[#This Row],[Employee Name]],'List of Employees'!$B$4:$H$767,7))</f>
        <v>ACCOUNTING</v>
      </c>
      <c r="F2764" s="66" t="str">
        <f>IF(ISBLANK(LeaveTracker[[#This Row],[Employee Name]]),"-----",VLOOKUP(LeaveTracker[[#This Row],[Employee Name]],'List of Employees'!$B$4:$H$767,6))</f>
        <v>PERMANENT</v>
      </c>
      <c r="G2764" s="24">
        <v>44812</v>
      </c>
      <c r="H2764" s="24">
        <v>44812</v>
      </c>
      <c r="I2764" s="19" t="s">
        <v>81</v>
      </c>
      <c r="K2764" s="50" t="str">
        <f ca="1">LeaveTracker[[#This Row],[Days]]&amp;" "&amp;LeaveTracker[[#This Row],[Type of Leave]]</f>
        <v>1 SL</v>
      </c>
      <c r="L2764" s="23">
        <f ca="1">NETWORKDAYS(LeaveTracker[[#This Row],[Start Date]],LeaveTracker[[#This Row],[End Date]],lstHolidays)</f>
        <v>1</v>
      </c>
      <c r="M2764" s="27"/>
    </row>
    <row r="2765" spans="1:13" ht="30" customHeight="1" x14ac:dyDescent="0.3">
      <c r="A2765" s="27">
        <v>1164</v>
      </c>
      <c r="B2765" s="31">
        <v>44845</v>
      </c>
      <c r="C2765" s="31">
        <v>44833</v>
      </c>
      <c r="D2765" s="19" t="s">
        <v>1296</v>
      </c>
      <c r="E2765" s="66" t="str">
        <f>IF(ISBLANK(LeaveTracker[[#This Row],[Employee Name]]),"-----",VLOOKUP(LeaveTracker[[#This Row],[Employee Name]],'List of Employees'!$B$4:$H$767,7))</f>
        <v>ONT</v>
      </c>
      <c r="F2765" s="66" t="str">
        <f>IF(ISBLANK(LeaveTracker[[#This Row],[Employee Name]]),"-----",VLOOKUP(LeaveTracker[[#This Row],[Employee Name]],'List of Employees'!$B$4:$H$767,6))</f>
        <v>CASUAL</v>
      </c>
      <c r="G2765" s="24">
        <v>44806</v>
      </c>
      <c r="H2765" s="24">
        <v>44807</v>
      </c>
      <c r="I2765" s="19" t="s">
        <v>81</v>
      </c>
      <c r="K2765" s="50" t="str">
        <f ca="1">LeaveTracker[[#This Row],[Days]]&amp;" "&amp;LeaveTracker[[#This Row],[Type of Leave]]</f>
        <v>1 SL</v>
      </c>
      <c r="L2765" s="23">
        <f ca="1">NETWORKDAYS(LeaveTracker[[#This Row],[Start Date]],LeaveTracker[[#This Row],[End Date]],lstHolidays)</f>
        <v>1</v>
      </c>
      <c r="M2765" s="27"/>
    </row>
    <row r="2766" spans="1:13" ht="30" customHeight="1" x14ac:dyDescent="0.3">
      <c r="A2766" s="27">
        <v>1165</v>
      </c>
      <c r="B2766" s="31">
        <v>44845</v>
      </c>
      <c r="C2766" s="31">
        <v>44834</v>
      </c>
      <c r="D2766" s="19" t="s">
        <v>769</v>
      </c>
      <c r="E2766" s="66" t="str">
        <f>IF(ISBLANK(LeaveTracker[[#This Row],[Employee Name]]),"-----",VLOOKUP(LeaveTracker[[#This Row],[Employee Name]],'List of Employees'!$B$4:$H$767,7))</f>
        <v>ONT</v>
      </c>
      <c r="F2766" s="66" t="str">
        <f>IF(ISBLANK(LeaveTracker[[#This Row],[Employee Name]]),"-----",VLOOKUP(LeaveTracker[[#This Row],[Employee Name]],'List of Employees'!$B$4:$H$767,6))</f>
        <v>PERMANENT</v>
      </c>
      <c r="G2766" s="24">
        <v>44833</v>
      </c>
      <c r="H2766" s="24">
        <v>44833</v>
      </c>
      <c r="I2766" s="19" t="s">
        <v>81</v>
      </c>
      <c r="K2766" s="50" t="str">
        <f ca="1">LeaveTracker[[#This Row],[Days]]&amp;" "&amp;LeaveTracker[[#This Row],[Type of Leave]]</f>
        <v>1 SL</v>
      </c>
      <c r="L2766" s="23">
        <f ca="1">NETWORKDAYS(LeaveTracker[[#This Row],[Start Date]],LeaveTracker[[#This Row],[End Date]],lstHolidays)</f>
        <v>1</v>
      </c>
      <c r="M2766" s="27"/>
    </row>
    <row r="2767" spans="1:13" ht="30" customHeight="1" x14ac:dyDescent="0.3">
      <c r="A2767" s="27">
        <v>1166</v>
      </c>
      <c r="B2767" s="31">
        <v>44845</v>
      </c>
      <c r="C2767" s="31">
        <v>44831</v>
      </c>
      <c r="D2767" s="19" t="s">
        <v>470</v>
      </c>
      <c r="E2767" s="66" t="str">
        <f>IF(ISBLANK(LeaveTracker[[#This Row],[Employee Name]]),"-----",VLOOKUP(LeaveTracker[[#This Row],[Employee Name]],'List of Employees'!$B$4:$H$767,7))</f>
        <v>PIO</v>
      </c>
      <c r="F2767" s="66" t="str">
        <f>IF(ISBLANK(LeaveTracker[[#This Row],[Employee Name]]),"-----",VLOOKUP(LeaveTracker[[#This Row],[Employee Name]],'List of Employees'!$B$4:$H$767,6))</f>
        <v>PERMANENT</v>
      </c>
      <c r="G2767" s="24">
        <v>44826</v>
      </c>
      <c r="H2767" s="24">
        <v>44827</v>
      </c>
      <c r="I2767" s="19" t="s">
        <v>81</v>
      </c>
      <c r="K2767" s="50" t="str">
        <f ca="1">LeaveTracker[[#This Row],[Days]]&amp;" "&amp;LeaveTracker[[#This Row],[Type of Leave]]</f>
        <v>2 SL</v>
      </c>
      <c r="L2767" s="23">
        <f ca="1">NETWORKDAYS(LeaveTracker[[#This Row],[Start Date]],LeaveTracker[[#This Row],[End Date]],lstHolidays)</f>
        <v>2</v>
      </c>
      <c r="M2767" s="27"/>
    </row>
    <row r="2768" spans="1:13" ht="30" customHeight="1" x14ac:dyDescent="0.3">
      <c r="A2768" s="27">
        <v>1167</v>
      </c>
      <c r="B2768" s="31">
        <v>44845</v>
      </c>
      <c r="C2768" s="31">
        <v>44830</v>
      </c>
      <c r="D2768" s="19" t="s">
        <v>852</v>
      </c>
      <c r="E2768" s="66" t="str">
        <f>IF(ISBLANK(LeaveTracker[[#This Row],[Employee Name]]),"-----",VLOOKUP(LeaveTracker[[#This Row],[Employee Name]],'List of Employees'!$B$4:$H$767,7))</f>
        <v>LCR</v>
      </c>
      <c r="F2768" s="66" t="str">
        <f>IF(ISBLANK(LeaveTracker[[#This Row],[Employee Name]]),"-----",VLOOKUP(LeaveTracker[[#This Row],[Employee Name]],'List of Employees'!$B$4:$H$767,6))</f>
        <v>PERMANENT</v>
      </c>
      <c r="G2768" s="24">
        <v>44823</v>
      </c>
      <c r="H2768" s="24">
        <v>44823</v>
      </c>
      <c r="I2768" s="19" t="s">
        <v>81</v>
      </c>
      <c r="K2768" s="50" t="str">
        <f ca="1">LeaveTracker[[#This Row],[Days]]&amp;" "&amp;LeaveTracker[[#This Row],[Type of Leave]]</f>
        <v>1 SL</v>
      </c>
      <c r="L2768" s="23">
        <f ca="1">NETWORKDAYS(LeaveTracker[[#This Row],[Start Date]],LeaveTracker[[#This Row],[End Date]],lstHolidays)</f>
        <v>1</v>
      </c>
      <c r="M2768" s="27"/>
    </row>
    <row r="2769" spans="1:13" ht="30" customHeight="1" x14ac:dyDescent="0.3">
      <c r="A2769" s="27">
        <v>1167</v>
      </c>
      <c r="B2769" s="31">
        <v>44845</v>
      </c>
      <c r="C2769" s="31">
        <v>44830</v>
      </c>
      <c r="D2769" s="19" t="s">
        <v>852</v>
      </c>
      <c r="E2769" s="66" t="str">
        <f>IF(ISBLANK(LeaveTracker[[#This Row],[Employee Name]]),"-----",VLOOKUP(LeaveTracker[[#This Row],[Employee Name]],'List of Employees'!$B$4:$H$767,7))</f>
        <v>LCR</v>
      </c>
      <c r="F2769" s="66" t="str">
        <f>IF(ISBLANK(LeaveTracker[[#This Row],[Employee Name]]),"-----",VLOOKUP(LeaveTracker[[#This Row],[Employee Name]],'List of Employees'!$B$4:$H$767,6))</f>
        <v>PERMANENT</v>
      </c>
      <c r="G2769" s="24">
        <v>44827</v>
      </c>
      <c r="H2769" s="24">
        <v>44827</v>
      </c>
      <c r="I2769" s="19" t="s">
        <v>81</v>
      </c>
      <c r="K2769" s="50" t="str">
        <f ca="1">LeaveTracker[[#This Row],[Days]]&amp;" "&amp;LeaveTracker[[#This Row],[Type of Leave]]</f>
        <v>1 SL</v>
      </c>
      <c r="L2769" s="23">
        <f ca="1">NETWORKDAYS(LeaveTracker[[#This Row],[Start Date]],LeaveTracker[[#This Row],[End Date]],lstHolidays)</f>
        <v>1</v>
      </c>
      <c r="M2769" s="27"/>
    </row>
    <row r="2770" spans="1:13" ht="30" customHeight="1" x14ac:dyDescent="0.3">
      <c r="A2770" s="27">
        <v>1168</v>
      </c>
      <c r="B2770" s="31">
        <v>44845</v>
      </c>
      <c r="C2770" s="31">
        <v>44826</v>
      </c>
      <c r="D2770" s="19" t="s">
        <v>922</v>
      </c>
      <c r="E2770" s="66" t="str">
        <f>IF(ISBLANK(LeaveTracker[[#This Row],[Employee Name]]),"-----",VLOOKUP(LeaveTracker[[#This Row],[Employee Name]],'List of Employees'!$B$4:$H$767,7))</f>
        <v>TCNHS</v>
      </c>
      <c r="F2770" s="66" t="str">
        <f>IF(ISBLANK(LeaveTracker[[#This Row],[Employee Name]]),"-----",VLOOKUP(LeaveTracker[[#This Row],[Employee Name]],'List of Employees'!$B$4:$H$767,6))</f>
        <v>PERMANENT</v>
      </c>
      <c r="G2770" s="24">
        <v>44868</v>
      </c>
      <c r="H2770" s="24">
        <v>44869</v>
      </c>
      <c r="I2770" s="19" t="s">
        <v>82</v>
      </c>
      <c r="J2770" s="42" t="s">
        <v>1297</v>
      </c>
      <c r="K2770" s="50" t="str">
        <f ca="1">LeaveTracker[[#This Row],[Days]]&amp;" "&amp;LeaveTracker[[#This Row],[Type of Leave]]</f>
        <v>2 VL</v>
      </c>
      <c r="L2770" s="23">
        <f ca="1">NETWORKDAYS(LeaveTracker[[#This Row],[Start Date]],LeaveTracker[[#This Row],[End Date]],lstHolidays)</f>
        <v>2</v>
      </c>
      <c r="M2770" s="27"/>
    </row>
    <row r="2771" spans="1:13" ht="30" customHeight="1" x14ac:dyDescent="0.3">
      <c r="A2771" s="27">
        <v>1168</v>
      </c>
      <c r="B2771" s="31">
        <v>44845</v>
      </c>
      <c r="C2771" s="31">
        <v>44826</v>
      </c>
      <c r="D2771" s="19" t="s">
        <v>922</v>
      </c>
      <c r="E2771" s="66" t="str">
        <f>IF(ISBLANK(LeaveTracker[[#This Row],[Employee Name]]),"-----",VLOOKUP(LeaveTracker[[#This Row],[Employee Name]],'List of Employees'!$B$4:$H$767,7))</f>
        <v>TCNHS</v>
      </c>
      <c r="F2771" s="66" t="str">
        <f>IF(ISBLANK(LeaveTracker[[#This Row],[Employee Name]]),"-----",VLOOKUP(LeaveTracker[[#This Row],[Employee Name]],'List of Employees'!$B$4:$H$767,6))</f>
        <v>PERMANENT</v>
      </c>
      <c r="G2771" s="24">
        <v>44872</v>
      </c>
      <c r="H2771" s="24">
        <v>44876</v>
      </c>
      <c r="I2771" s="19" t="s">
        <v>82</v>
      </c>
      <c r="J2771" s="42" t="s">
        <v>1297</v>
      </c>
      <c r="K2771" s="50" t="str">
        <f ca="1">LeaveTracker[[#This Row],[Days]]&amp;" "&amp;LeaveTracker[[#This Row],[Type of Leave]]</f>
        <v>5 VL</v>
      </c>
      <c r="L2771" s="23">
        <f ca="1">NETWORKDAYS(LeaveTracker[[#This Row],[Start Date]],LeaveTracker[[#This Row],[End Date]],lstHolidays)</f>
        <v>5</v>
      </c>
      <c r="M2771" s="27"/>
    </row>
    <row r="2772" spans="1:13" ht="30" customHeight="1" x14ac:dyDescent="0.3">
      <c r="A2772" s="27">
        <v>1168</v>
      </c>
      <c r="B2772" s="31">
        <v>44845</v>
      </c>
      <c r="C2772" s="31">
        <v>44826</v>
      </c>
      <c r="D2772" s="19" t="s">
        <v>922</v>
      </c>
      <c r="E2772" s="66" t="str">
        <f>IF(ISBLANK(LeaveTracker[[#This Row],[Employee Name]]),"-----",VLOOKUP(LeaveTracker[[#This Row],[Employee Name]],'List of Employees'!$B$4:$H$767,7))</f>
        <v>TCNHS</v>
      </c>
      <c r="F2772" s="66" t="str">
        <f>IF(ISBLANK(LeaveTracker[[#This Row],[Employee Name]]),"-----",VLOOKUP(LeaveTracker[[#This Row],[Employee Name]],'List of Employees'!$B$4:$H$767,6))</f>
        <v>PERMANENT</v>
      </c>
      <c r="G2772" s="24">
        <v>44879</v>
      </c>
      <c r="H2772" s="24">
        <v>44880</v>
      </c>
      <c r="I2772" s="19" t="s">
        <v>82</v>
      </c>
      <c r="J2772" s="42" t="s">
        <v>1297</v>
      </c>
      <c r="K2772" s="50" t="str">
        <f ca="1">LeaveTracker[[#This Row],[Days]]&amp;" "&amp;LeaveTracker[[#This Row],[Type of Leave]]</f>
        <v>2 VL</v>
      </c>
      <c r="L2772" s="23">
        <f ca="1">NETWORKDAYS(LeaveTracker[[#This Row],[Start Date]],LeaveTracker[[#This Row],[End Date]],lstHolidays)</f>
        <v>2</v>
      </c>
      <c r="M2772" s="27"/>
    </row>
    <row r="2773" spans="1:13" ht="30" customHeight="1" x14ac:dyDescent="0.3">
      <c r="A2773" s="27">
        <v>1169</v>
      </c>
      <c r="B2773" s="31">
        <v>44845</v>
      </c>
      <c r="C2773" s="31">
        <v>44831</v>
      </c>
      <c r="D2773" s="19" t="s">
        <v>922</v>
      </c>
      <c r="E2773" s="66" t="str">
        <f>IF(ISBLANK(LeaveTracker[[#This Row],[Employee Name]]),"-----",VLOOKUP(LeaveTracker[[#This Row],[Employee Name]],'List of Employees'!$B$4:$H$767,7))</f>
        <v>TCNHS</v>
      </c>
      <c r="F2773" s="66" t="str">
        <f>IF(ISBLANK(LeaveTracker[[#This Row],[Employee Name]]),"-----",VLOOKUP(LeaveTracker[[#This Row],[Employee Name]],'List of Employees'!$B$4:$H$767,6))</f>
        <v>PERMANENT</v>
      </c>
      <c r="G2773" s="24">
        <v>44858</v>
      </c>
      <c r="H2773" s="24">
        <v>44862</v>
      </c>
      <c r="I2773" s="19" t="s">
        <v>82</v>
      </c>
      <c r="J2773" s="42" t="s">
        <v>1297</v>
      </c>
      <c r="K2773" s="50" t="str">
        <f ca="1">LeaveTracker[[#This Row],[Days]]&amp;" "&amp;LeaveTracker[[#This Row],[Type of Leave]]</f>
        <v>5 VL</v>
      </c>
      <c r="L2773" s="23">
        <f ca="1">NETWORKDAYS(LeaveTracker[[#This Row],[Start Date]],LeaveTracker[[#This Row],[End Date]],lstHolidays)</f>
        <v>5</v>
      </c>
      <c r="M2773" s="27"/>
    </row>
    <row r="2774" spans="1:13" ht="30" customHeight="1" x14ac:dyDescent="0.3">
      <c r="A2774" s="27">
        <v>1169</v>
      </c>
      <c r="B2774" s="31">
        <v>44845</v>
      </c>
      <c r="C2774" s="31">
        <v>44831</v>
      </c>
      <c r="D2774" s="19" t="s">
        <v>922</v>
      </c>
      <c r="E2774" s="66" t="str">
        <f>IF(ISBLANK(LeaveTracker[[#This Row],[Employee Name]]),"-----",VLOOKUP(LeaveTracker[[#This Row],[Employee Name]],'List of Employees'!$B$4:$H$767,7))</f>
        <v>TCNHS</v>
      </c>
      <c r="F2774" s="66" t="str">
        <f>IF(ISBLANK(LeaveTracker[[#This Row],[Employee Name]]),"-----",VLOOKUP(LeaveTracker[[#This Row],[Employee Name]],'List of Employees'!$B$4:$H$767,6))</f>
        <v>PERMANENT</v>
      </c>
      <c r="G2774" s="24">
        <v>44865</v>
      </c>
      <c r="H2774" s="24">
        <v>44865</v>
      </c>
      <c r="I2774" s="19" t="s">
        <v>82</v>
      </c>
      <c r="J2774" s="42" t="s">
        <v>1297</v>
      </c>
      <c r="K2774" s="50" t="str">
        <f ca="1">LeaveTracker[[#This Row],[Days]]&amp;" "&amp;LeaveTracker[[#This Row],[Type of Leave]]</f>
        <v>1 VL</v>
      </c>
      <c r="L2774" s="23">
        <f ca="1">NETWORKDAYS(LeaveTracker[[#This Row],[Start Date]],LeaveTracker[[#This Row],[End Date]],lstHolidays)</f>
        <v>1</v>
      </c>
      <c r="M2774" s="27"/>
    </row>
    <row r="2775" spans="1:13" ht="30" customHeight="1" x14ac:dyDescent="0.3">
      <c r="A2775" s="27">
        <v>1170</v>
      </c>
      <c r="B2775" s="31">
        <v>44845</v>
      </c>
      <c r="C2775" s="31">
        <v>44832</v>
      </c>
      <c r="D2775" s="19" t="s">
        <v>868</v>
      </c>
      <c r="E2775" s="66" t="str">
        <f>IF(ISBLANK(LeaveTracker[[#This Row],[Employee Name]]),"-----",VLOOKUP(LeaveTracker[[#This Row],[Employee Name]],'List of Employees'!$B$4:$H$767,7))</f>
        <v>ACCOUNTING</v>
      </c>
      <c r="F2775" s="66" t="str">
        <f>IF(ISBLANK(LeaveTracker[[#This Row],[Employee Name]]),"-----",VLOOKUP(LeaveTracker[[#This Row],[Employee Name]],'List of Employees'!$B$4:$H$767,6))</f>
        <v>PERMANENT</v>
      </c>
      <c r="G2775" s="24">
        <v>44838</v>
      </c>
      <c r="H2775" s="24">
        <v>44838</v>
      </c>
      <c r="I2775" s="19" t="s">
        <v>82</v>
      </c>
      <c r="K2775" s="50" t="str">
        <f ca="1">LeaveTracker[[#This Row],[Days]]&amp;" "&amp;LeaveTracker[[#This Row],[Type of Leave]]</f>
        <v>1 VL</v>
      </c>
      <c r="L2775" s="23">
        <f ca="1">NETWORKDAYS(LeaveTracker[[#This Row],[Start Date]],LeaveTracker[[#This Row],[End Date]],lstHolidays)</f>
        <v>1</v>
      </c>
      <c r="M2775" s="27"/>
    </row>
    <row r="2776" spans="1:13" ht="30" customHeight="1" x14ac:dyDescent="0.3">
      <c r="A2776" s="27">
        <v>1171</v>
      </c>
      <c r="B2776" s="31">
        <v>44845</v>
      </c>
      <c r="C2776" s="31">
        <v>44832</v>
      </c>
      <c r="D2776" s="19" t="s">
        <v>868</v>
      </c>
      <c r="E2776" s="66" t="str">
        <f>IF(ISBLANK(LeaveTracker[[#This Row],[Employee Name]]),"-----",VLOOKUP(LeaveTracker[[#This Row],[Employee Name]],'List of Employees'!$B$4:$H$767,7))</f>
        <v>ACCOUNTING</v>
      </c>
      <c r="F2776" s="66" t="str">
        <f>IF(ISBLANK(LeaveTracker[[#This Row],[Employee Name]]),"-----",VLOOKUP(LeaveTracker[[#This Row],[Employee Name]],'List of Employees'!$B$4:$H$767,6))</f>
        <v>PERMANENT</v>
      </c>
      <c r="G2776" s="24">
        <v>44831</v>
      </c>
      <c r="H2776" s="24">
        <v>44831</v>
      </c>
      <c r="I2776" s="19" t="s">
        <v>81</v>
      </c>
      <c r="K2776" s="50" t="str">
        <f ca="1">LeaveTracker[[#This Row],[Days]]&amp;" "&amp;LeaveTracker[[#This Row],[Type of Leave]]</f>
        <v>1 SL</v>
      </c>
      <c r="L2776" s="23">
        <f ca="1">NETWORKDAYS(LeaveTracker[[#This Row],[Start Date]],LeaveTracker[[#This Row],[End Date]],lstHolidays)</f>
        <v>1</v>
      </c>
      <c r="M2776" s="27"/>
    </row>
    <row r="2777" spans="1:13" ht="30" customHeight="1" x14ac:dyDescent="0.3">
      <c r="A2777" s="27">
        <v>1172</v>
      </c>
      <c r="B2777" s="31">
        <v>44845</v>
      </c>
      <c r="C2777" s="31">
        <v>44831</v>
      </c>
      <c r="D2777" s="19" t="s">
        <v>1089</v>
      </c>
      <c r="E2777" s="66" t="str">
        <f>IF(ISBLANK(LeaveTracker[[#This Row],[Employee Name]]),"-----",VLOOKUP(LeaveTracker[[#This Row],[Employee Name]],'List of Employees'!$B$4:$H$767,7))</f>
        <v>ACCOUNTING</v>
      </c>
      <c r="F2777" s="66" t="str">
        <f>IF(ISBLANK(LeaveTracker[[#This Row],[Employee Name]]),"-----",VLOOKUP(LeaveTracker[[#This Row],[Employee Name]],'List of Employees'!$B$4:$H$767,6))</f>
        <v>PERMANENT</v>
      </c>
      <c r="G2777" s="24">
        <v>44837</v>
      </c>
      <c r="H2777" s="24">
        <v>44838</v>
      </c>
      <c r="I2777" s="19" t="s">
        <v>82</v>
      </c>
      <c r="K2777" s="50" t="str">
        <f ca="1">LeaveTracker[[#This Row],[Days]]&amp;" "&amp;LeaveTracker[[#This Row],[Type of Leave]]</f>
        <v>2 VL</v>
      </c>
      <c r="L2777" s="23">
        <f ca="1">NETWORKDAYS(LeaveTracker[[#This Row],[Start Date]],LeaveTracker[[#This Row],[End Date]],lstHolidays)</f>
        <v>2</v>
      </c>
      <c r="M2777" s="27"/>
    </row>
    <row r="2778" spans="1:13" ht="30" customHeight="1" x14ac:dyDescent="0.3">
      <c r="A2778" s="27">
        <v>1173</v>
      </c>
      <c r="B2778" s="31">
        <v>44845</v>
      </c>
      <c r="C2778" s="31">
        <v>44831</v>
      </c>
      <c r="D2778" s="19" t="s">
        <v>947</v>
      </c>
      <c r="E2778" s="66" t="str">
        <f>IF(ISBLANK(LeaveTracker[[#This Row],[Employee Name]]),"-----",VLOOKUP(LeaveTracker[[#This Row],[Employee Name]],'List of Employees'!$B$4:$H$767,7))</f>
        <v>ACCOUNTING</v>
      </c>
      <c r="F2778" s="66" t="str">
        <f>IF(ISBLANK(LeaveTracker[[#This Row],[Employee Name]]),"-----",VLOOKUP(LeaveTracker[[#This Row],[Employee Name]],'List of Employees'!$B$4:$H$767,6))</f>
        <v>PERMANENT</v>
      </c>
      <c r="G2778" s="24">
        <v>44824</v>
      </c>
      <c r="H2778" s="24">
        <v>44824</v>
      </c>
      <c r="I2778" s="19" t="s">
        <v>82</v>
      </c>
      <c r="K2778" s="50" t="str">
        <f ca="1">LeaveTracker[[#This Row],[Days]]&amp;" "&amp;LeaveTracker[[#This Row],[Type of Leave]]</f>
        <v>1 VL</v>
      </c>
      <c r="L2778" s="23">
        <f ca="1">NETWORKDAYS(LeaveTracker[[#This Row],[Start Date]],LeaveTracker[[#This Row],[End Date]],lstHolidays)</f>
        <v>1</v>
      </c>
      <c r="M2778" s="27"/>
    </row>
    <row r="2779" spans="1:13" ht="30" customHeight="1" x14ac:dyDescent="0.3">
      <c r="A2779" s="27">
        <v>1173</v>
      </c>
      <c r="B2779" s="31">
        <v>44845</v>
      </c>
      <c r="C2779" s="31">
        <v>44831</v>
      </c>
      <c r="D2779" s="19" t="s">
        <v>947</v>
      </c>
      <c r="E2779" s="66" t="str">
        <f>IF(ISBLANK(LeaveTracker[[#This Row],[Employee Name]]),"-----",VLOOKUP(LeaveTracker[[#This Row],[Employee Name]],'List of Employees'!$B$4:$H$767,7))</f>
        <v>ACCOUNTING</v>
      </c>
      <c r="F2779" s="66" t="str">
        <f>IF(ISBLANK(LeaveTracker[[#This Row],[Employee Name]]),"-----",VLOOKUP(LeaveTracker[[#This Row],[Employee Name]],'List of Employees'!$B$4:$H$767,6))</f>
        <v>PERMANENT</v>
      </c>
      <c r="G2779" s="24">
        <v>44826</v>
      </c>
      <c r="H2779" s="24">
        <v>44826</v>
      </c>
      <c r="I2779" s="19" t="s">
        <v>82</v>
      </c>
      <c r="K2779" s="50" t="str">
        <f ca="1">LeaveTracker[[#This Row],[Days]]&amp;" "&amp;LeaveTracker[[#This Row],[Type of Leave]]</f>
        <v>1 VL</v>
      </c>
      <c r="L2779" s="23">
        <f ca="1">NETWORKDAYS(LeaveTracker[[#This Row],[Start Date]],LeaveTracker[[#This Row],[End Date]],lstHolidays)</f>
        <v>1</v>
      </c>
      <c r="M2779" s="27"/>
    </row>
    <row r="2780" spans="1:13" ht="30" customHeight="1" x14ac:dyDescent="0.3">
      <c r="A2780" s="27">
        <v>1174</v>
      </c>
      <c r="B2780" s="31">
        <v>44845</v>
      </c>
      <c r="C2780" s="31">
        <v>44827</v>
      </c>
      <c r="D2780" s="19" t="s">
        <v>518</v>
      </c>
      <c r="E2780" s="66" t="str">
        <f>IF(ISBLANK(LeaveTracker[[#This Row],[Employee Name]]),"-----",VLOOKUP(LeaveTracker[[#This Row],[Employee Name]],'List of Employees'!$B$4:$H$767,7))</f>
        <v>ACCOUNTING</v>
      </c>
      <c r="F2780" s="66" t="str">
        <f>IF(ISBLANK(LeaveTracker[[#This Row],[Employee Name]]),"-----",VLOOKUP(LeaveTracker[[#This Row],[Employee Name]],'List of Employees'!$B$4:$H$767,6))</f>
        <v>PERMANENT</v>
      </c>
      <c r="G2780" s="24">
        <v>44823</v>
      </c>
      <c r="H2780" s="24">
        <v>44823</v>
      </c>
      <c r="I2780" s="19" t="s">
        <v>81</v>
      </c>
      <c r="K2780" s="50" t="str">
        <f ca="1">LeaveTracker[[#This Row],[Days]]&amp;" "&amp;LeaveTracker[[#This Row],[Type of Leave]]</f>
        <v>1 SL</v>
      </c>
      <c r="L2780" s="23">
        <f ca="1">NETWORKDAYS(LeaveTracker[[#This Row],[Start Date]],LeaveTracker[[#This Row],[End Date]],lstHolidays)</f>
        <v>1</v>
      </c>
      <c r="M2780" s="27"/>
    </row>
    <row r="2781" spans="1:13" ht="30" customHeight="1" x14ac:dyDescent="0.3">
      <c r="A2781" s="27">
        <v>1175</v>
      </c>
      <c r="B2781" s="31">
        <v>44845</v>
      </c>
      <c r="C2781" s="31">
        <v>44813</v>
      </c>
      <c r="D2781" s="19" t="s">
        <v>1089</v>
      </c>
      <c r="E2781" s="66" t="str">
        <f>IF(ISBLANK(LeaveTracker[[#This Row],[Employee Name]]),"-----",VLOOKUP(LeaveTracker[[#This Row],[Employee Name]],'List of Employees'!$B$4:$H$767,7))</f>
        <v>ACCOUNTING</v>
      </c>
      <c r="F2781" s="66" t="str">
        <f>IF(ISBLANK(LeaveTracker[[#This Row],[Employee Name]]),"-----",VLOOKUP(LeaveTracker[[#This Row],[Employee Name]],'List of Employees'!$B$4:$H$767,6))</f>
        <v>PERMANENT</v>
      </c>
      <c r="G2781" s="24">
        <v>44809</v>
      </c>
      <c r="H2781" s="24">
        <v>44809</v>
      </c>
      <c r="I2781" s="19" t="s">
        <v>81</v>
      </c>
      <c r="K2781" s="50" t="str">
        <f ca="1">LeaveTracker[[#This Row],[Days]]&amp;" "&amp;LeaveTracker[[#This Row],[Type of Leave]]</f>
        <v>1 SL</v>
      </c>
      <c r="L2781" s="23">
        <f ca="1">NETWORKDAYS(LeaveTracker[[#This Row],[Start Date]],LeaveTracker[[#This Row],[End Date]],lstHolidays)</f>
        <v>1</v>
      </c>
      <c r="M2781" s="27"/>
    </row>
    <row r="2782" spans="1:13" ht="30" customHeight="1" x14ac:dyDescent="0.3">
      <c r="A2782" s="27">
        <v>1175</v>
      </c>
      <c r="B2782" s="31">
        <v>44845</v>
      </c>
      <c r="C2782" s="31">
        <v>44813</v>
      </c>
      <c r="D2782" s="19" t="s">
        <v>1089</v>
      </c>
      <c r="E2782" s="66" t="str">
        <f>IF(ISBLANK(LeaveTracker[[#This Row],[Employee Name]]),"-----",VLOOKUP(LeaveTracker[[#This Row],[Employee Name]],'List of Employees'!$B$4:$H$767,7))</f>
        <v>ACCOUNTING</v>
      </c>
      <c r="F2782" s="66" t="str">
        <f>IF(ISBLANK(LeaveTracker[[#This Row],[Employee Name]]),"-----",VLOOKUP(LeaveTracker[[#This Row],[Employee Name]],'List of Employees'!$B$4:$H$767,6))</f>
        <v>PERMANENT</v>
      </c>
      <c r="G2782" s="24">
        <v>44812</v>
      </c>
      <c r="H2782" s="24">
        <v>44812</v>
      </c>
      <c r="I2782" s="19" t="s">
        <v>81</v>
      </c>
      <c r="K2782" s="50" t="str">
        <f ca="1">LeaveTracker[[#This Row],[Days]]&amp;" "&amp;LeaveTracker[[#This Row],[Type of Leave]]</f>
        <v>1 SL</v>
      </c>
      <c r="L2782" s="23">
        <f ca="1">NETWORKDAYS(LeaveTracker[[#This Row],[Start Date]],LeaveTracker[[#This Row],[End Date]],lstHolidays)</f>
        <v>1</v>
      </c>
      <c r="M2782" s="27"/>
    </row>
    <row r="2783" spans="1:13" ht="30" customHeight="1" x14ac:dyDescent="0.3">
      <c r="A2783" s="27">
        <v>1176</v>
      </c>
      <c r="B2783" s="31">
        <v>44845</v>
      </c>
      <c r="C2783" s="31">
        <v>44826</v>
      </c>
      <c r="D2783" s="19" t="s">
        <v>1161</v>
      </c>
      <c r="E2783" s="66" t="str">
        <f>IF(ISBLANK(LeaveTracker[[#This Row],[Employee Name]]),"-----",VLOOKUP(LeaveTracker[[#This Row],[Employee Name]],'List of Employees'!$B$4:$H$767,7))</f>
        <v>CSWDO</v>
      </c>
      <c r="F2783" s="66" t="str">
        <f>IF(ISBLANK(LeaveTracker[[#This Row],[Employee Name]]),"-----",VLOOKUP(LeaveTracker[[#This Row],[Employee Name]],'List of Employees'!$B$4:$H$767,6))</f>
        <v>PERMANENT</v>
      </c>
      <c r="G2783" s="24">
        <v>44823</v>
      </c>
      <c r="H2783" s="24">
        <v>44825</v>
      </c>
      <c r="I2783" s="19" t="s">
        <v>81</v>
      </c>
      <c r="K2783" s="50" t="str">
        <f ca="1">LeaveTracker[[#This Row],[Days]]&amp;" "&amp;LeaveTracker[[#This Row],[Type of Leave]]</f>
        <v>3 SL</v>
      </c>
      <c r="L2783" s="23">
        <f ca="1">NETWORKDAYS(LeaveTracker[[#This Row],[Start Date]],LeaveTracker[[#This Row],[End Date]],lstHolidays)</f>
        <v>3</v>
      </c>
      <c r="M2783" s="27"/>
    </row>
    <row r="2784" spans="1:13" ht="30" customHeight="1" x14ac:dyDescent="0.3">
      <c r="A2784" s="27">
        <v>1177</v>
      </c>
      <c r="B2784" s="31">
        <v>44845</v>
      </c>
      <c r="C2784" s="31">
        <v>44824</v>
      </c>
      <c r="D2784" s="19" t="s">
        <v>1031</v>
      </c>
      <c r="E2784" s="66" t="str">
        <f>IF(ISBLANK(LeaveTracker[[#This Row],[Employee Name]]),"-----",VLOOKUP(LeaveTracker[[#This Row],[Employee Name]],'List of Employees'!$B$4:$H$767,7))</f>
        <v>ONT</v>
      </c>
      <c r="F2784" s="66" t="str">
        <f>IF(ISBLANK(LeaveTracker[[#This Row],[Employee Name]]),"-----",VLOOKUP(LeaveTracker[[#This Row],[Employee Name]],'List of Employees'!$B$4:$H$767,6))</f>
        <v>PERMANENT</v>
      </c>
      <c r="G2784" s="24">
        <v>44824</v>
      </c>
      <c r="H2784" s="24">
        <v>44829</v>
      </c>
      <c r="I2784" s="19" t="s">
        <v>81</v>
      </c>
      <c r="K2784" s="50" t="str">
        <f>LeaveTracker[[#This Row],[Days]]&amp;" "&amp;LeaveTracker[[#This Row],[Type of Leave]]</f>
        <v>6 SL</v>
      </c>
      <c r="L2784" s="23">
        <v>6</v>
      </c>
      <c r="M2784" s="27"/>
    </row>
    <row r="2785" spans="1:13" ht="30" customHeight="1" x14ac:dyDescent="0.3">
      <c r="A2785" s="27">
        <v>1178</v>
      </c>
      <c r="B2785" s="31">
        <v>44845</v>
      </c>
      <c r="C2785" s="31">
        <v>44831</v>
      </c>
      <c r="D2785" s="19" t="s">
        <v>707</v>
      </c>
      <c r="E2785" s="66" t="str">
        <f>IF(ISBLANK(LeaveTracker[[#This Row],[Employee Name]]),"-----",VLOOKUP(LeaveTracker[[#This Row],[Employee Name]],'List of Employees'!$B$4:$H$767,7))</f>
        <v>ONT</v>
      </c>
      <c r="F2785" s="66" t="str">
        <f>IF(ISBLANK(LeaveTracker[[#This Row],[Employee Name]]),"-----",VLOOKUP(LeaveTracker[[#This Row],[Employee Name]],'List of Employees'!$B$4:$H$767,6))</f>
        <v>PERMANENT</v>
      </c>
      <c r="G2785" s="24">
        <v>44823</v>
      </c>
      <c r="H2785" s="24">
        <v>44823</v>
      </c>
      <c r="I2785" s="19" t="s">
        <v>81</v>
      </c>
      <c r="K2785" s="50" t="str">
        <f ca="1">LeaveTracker[[#This Row],[Days]]&amp;" "&amp;LeaveTracker[[#This Row],[Type of Leave]]</f>
        <v>1 SL</v>
      </c>
      <c r="L2785" s="23">
        <f ca="1">NETWORKDAYS(LeaveTracker[[#This Row],[Start Date]],LeaveTracker[[#This Row],[End Date]],lstHolidays)</f>
        <v>1</v>
      </c>
      <c r="M2785" s="27"/>
    </row>
    <row r="2786" spans="1:13" ht="30" customHeight="1" x14ac:dyDescent="0.3">
      <c r="A2786" s="27">
        <v>1178</v>
      </c>
      <c r="B2786" s="31">
        <v>44845</v>
      </c>
      <c r="C2786" s="31">
        <v>44831</v>
      </c>
      <c r="D2786" s="19" t="s">
        <v>707</v>
      </c>
      <c r="E2786" s="66" t="str">
        <f>IF(ISBLANK(LeaveTracker[[#This Row],[Employee Name]]),"-----",VLOOKUP(LeaveTracker[[#This Row],[Employee Name]],'List of Employees'!$B$4:$H$767,7))</f>
        <v>ONT</v>
      </c>
      <c r="F2786" s="66" t="str">
        <f>IF(ISBLANK(LeaveTracker[[#This Row],[Employee Name]]),"-----",VLOOKUP(LeaveTracker[[#This Row],[Employee Name]],'List of Employees'!$B$4:$H$767,6))</f>
        <v>PERMANENT</v>
      </c>
      <c r="G2786" s="24">
        <v>44826</v>
      </c>
      <c r="H2786" s="24">
        <v>44829</v>
      </c>
      <c r="I2786" s="19" t="s">
        <v>81</v>
      </c>
      <c r="K2786" s="50" t="str">
        <f>LeaveTracker[[#This Row],[Days]]&amp;" "&amp;LeaveTracker[[#This Row],[Type of Leave]]</f>
        <v>4 SL</v>
      </c>
      <c r="L2786" s="23">
        <v>4</v>
      </c>
      <c r="M2786" s="27"/>
    </row>
    <row r="2787" spans="1:13" ht="30" customHeight="1" x14ac:dyDescent="0.3">
      <c r="A2787" s="27">
        <v>1179</v>
      </c>
      <c r="B2787" s="31">
        <v>44845</v>
      </c>
      <c r="C2787" s="31">
        <v>44820</v>
      </c>
      <c r="D2787" s="19" t="s">
        <v>1302</v>
      </c>
      <c r="E2787" s="66" t="str">
        <f>IF(ISBLANK(LeaveTracker[[#This Row],[Employee Name]]),"-----",VLOOKUP(LeaveTracker[[#This Row],[Employee Name]],'List of Employees'!$B$4:$H$767,7))</f>
        <v>ONT</v>
      </c>
      <c r="F2787" s="66" t="str">
        <f>IF(ISBLANK(LeaveTracker[[#This Row],[Employee Name]]),"-----",VLOOKUP(LeaveTracker[[#This Row],[Employee Name]],'List of Employees'!$B$4:$H$767,6))</f>
        <v>PERMANENT</v>
      </c>
      <c r="G2787" s="24">
        <v>44857</v>
      </c>
      <c r="H2787" s="24">
        <v>44858</v>
      </c>
      <c r="I2787" s="19" t="s">
        <v>82</v>
      </c>
      <c r="K2787" s="50" t="str">
        <f>LeaveTracker[[#This Row],[Days]]&amp;" "&amp;LeaveTracker[[#This Row],[Type of Leave]]</f>
        <v>2 VL</v>
      </c>
      <c r="L2787" s="23">
        <v>2</v>
      </c>
      <c r="M2787" s="27"/>
    </row>
    <row r="2788" spans="1:13" ht="30" customHeight="1" x14ac:dyDescent="0.3">
      <c r="A2788" s="27">
        <v>1180</v>
      </c>
      <c r="B2788" s="31">
        <v>44845</v>
      </c>
      <c r="C2788" s="31">
        <v>44820</v>
      </c>
      <c r="D2788" s="19" t="s">
        <v>1302</v>
      </c>
      <c r="E2788" s="66" t="str">
        <f>IF(ISBLANK(LeaveTracker[[#This Row],[Employee Name]]),"-----",VLOOKUP(LeaveTracker[[#This Row],[Employee Name]],'List of Employees'!$B$4:$H$767,7))</f>
        <v>ONT</v>
      </c>
      <c r="F2788" s="66" t="str">
        <f>IF(ISBLANK(LeaveTracker[[#This Row],[Employee Name]]),"-----",VLOOKUP(LeaveTracker[[#This Row],[Employee Name]],'List of Employees'!$B$4:$H$767,6))</f>
        <v>PERMANENT</v>
      </c>
      <c r="G2788" s="24">
        <v>44842</v>
      </c>
      <c r="H2788" s="24">
        <v>44843</v>
      </c>
      <c r="I2788" s="19" t="s">
        <v>297</v>
      </c>
      <c r="J2788" s="42" t="s">
        <v>1000</v>
      </c>
      <c r="K2788" s="50" t="str">
        <f>LeaveTracker[[#This Row],[Days]]&amp;" "&amp;LeaveTracker[[#This Row],[Type of Leave]]</f>
        <v>2 OTHER</v>
      </c>
      <c r="L2788" s="23">
        <v>2</v>
      </c>
      <c r="M2788" s="27"/>
    </row>
    <row r="2789" spans="1:13" ht="30" customHeight="1" x14ac:dyDescent="0.3">
      <c r="A2789" s="27">
        <v>1181</v>
      </c>
      <c r="B2789" s="31">
        <v>44845</v>
      </c>
      <c r="C2789" s="31">
        <v>44821</v>
      </c>
      <c r="D2789" s="19" t="s">
        <v>1036</v>
      </c>
      <c r="E2789" s="66" t="str">
        <f>IF(ISBLANK(LeaveTracker[[#This Row],[Employee Name]]),"-----",VLOOKUP(LeaveTracker[[#This Row],[Employee Name]],'List of Employees'!$B$4:$H$767,7))</f>
        <v>ONT</v>
      </c>
      <c r="F2789" s="66" t="str">
        <f>IF(ISBLANK(LeaveTracker[[#This Row],[Employee Name]]),"-----",VLOOKUP(LeaveTracker[[#This Row],[Employee Name]],'List of Employees'!$B$4:$H$767,6))</f>
        <v>PERMANENT</v>
      </c>
      <c r="G2789" s="24">
        <v>44837</v>
      </c>
      <c r="H2789" s="24">
        <v>44838</v>
      </c>
      <c r="I2789" s="19" t="s">
        <v>82</v>
      </c>
      <c r="K2789" s="50" t="str">
        <f ca="1">LeaveTracker[[#This Row],[Days]]&amp;" "&amp;LeaveTracker[[#This Row],[Type of Leave]]</f>
        <v>2 VL</v>
      </c>
      <c r="L2789" s="23">
        <f ca="1">NETWORKDAYS(LeaveTracker[[#This Row],[Start Date]],LeaveTracker[[#This Row],[End Date]],lstHolidays)</f>
        <v>2</v>
      </c>
      <c r="M2789" s="27"/>
    </row>
    <row r="2790" spans="1:13" ht="30" customHeight="1" x14ac:dyDescent="0.3">
      <c r="A2790" s="27">
        <v>1182</v>
      </c>
      <c r="B2790" s="31">
        <v>44845</v>
      </c>
      <c r="C2790" s="31">
        <v>44826</v>
      </c>
      <c r="D2790" s="19" t="s">
        <v>795</v>
      </c>
      <c r="E2790" s="66" t="str">
        <f>IF(ISBLANK(LeaveTracker[[#This Row],[Employee Name]]),"-----",VLOOKUP(LeaveTracker[[#This Row],[Employee Name]],'List of Employees'!$B$4:$H$767,7))</f>
        <v>ONT</v>
      </c>
      <c r="F2790" s="66" t="str">
        <f>IF(ISBLANK(LeaveTracker[[#This Row],[Employee Name]]),"-----",VLOOKUP(LeaveTracker[[#This Row],[Employee Name]],'List of Employees'!$B$4:$H$767,6))</f>
        <v>PERMANENT</v>
      </c>
      <c r="G2790" s="24">
        <v>44823</v>
      </c>
      <c r="H2790" s="24">
        <v>44823</v>
      </c>
      <c r="I2790" s="19" t="s">
        <v>81</v>
      </c>
      <c r="K2790" s="50" t="str">
        <f ca="1">LeaveTracker[[#This Row],[Days]]&amp;" "&amp;LeaveTracker[[#This Row],[Type of Leave]]</f>
        <v>1 SL</v>
      </c>
      <c r="L2790" s="23">
        <f ca="1">NETWORKDAYS(LeaveTracker[[#This Row],[Start Date]],LeaveTracker[[#This Row],[End Date]],lstHolidays)</f>
        <v>1</v>
      </c>
      <c r="M2790" s="27"/>
    </row>
    <row r="2791" spans="1:13" ht="30" customHeight="1" x14ac:dyDescent="0.3">
      <c r="A2791" s="27">
        <v>1183</v>
      </c>
      <c r="B2791" s="31">
        <v>44845</v>
      </c>
      <c r="C2791" s="31">
        <v>44832</v>
      </c>
      <c r="D2791" s="19" t="s">
        <v>577</v>
      </c>
      <c r="E2791" s="66" t="str">
        <f>IF(ISBLANK(LeaveTracker[[#This Row],[Employee Name]]),"-----",VLOOKUP(LeaveTracker[[#This Row],[Employee Name]],'List of Employees'!$B$4:$H$767,7))</f>
        <v>CCT</v>
      </c>
      <c r="F2791" s="66" t="str">
        <f>IF(ISBLANK(LeaveTracker[[#This Row],[Employee Name]]),"-----",VLOOKUP(LeaveTracker[[#This Row],[Employee Name]],'List of Employees'!$B$4:$H$767,6))</f>
        <v>PERMANENT</v>
      </c>
      <c r="G2791" s="24">
        <v>44823</v>
      </c>
      <c r="H2791" s="24">
        <v>44827</v>
      </c>
      <c r="I2791" s="19" t="s">
        <v>81</v>
      </c>
      <c r="K2791" s="50" t="str">
        <f ca="1">LeaveTracker[[#This Row],[Days]]&amp;" "&amp;LeaveTracker[[#This Row],[Type of Leave]]</f>
        <v>5 SL</v>
      </c>
      <c r="L2791" s="23">
        <f ca="1">NETWORKDAYS(LeaveTracker[[#This Row],[Start Date]],LeaveTracker[[#This Row],[End Date]],lstHolidays)</f>
        <v>5</v>
      </c>
      <c r="M2791" s="27"/>
    </row>
    <row r="2792" spans="1:13" ht="30" customHeight="1" x14ac:dyDescent="0.3">
      <c r="A2792" s="27">
        <v>1183</v>
      </c>
      <c r="B2792" s="31">
        <v>44845</v>
      </c>
      <c r="C2792" s="31">
        <v>44832</v>
      </c>
      <c r="D2792" s="19" t="s">
        <v>577</v>
      </c>
      <c r="E2792" s="66" t="str">
        <f>IF(ISBLANK(LeaveTracker[[#This Row],[Employee Name]]),"-----",VLOOKUP(LeaveTracker[[#This Row],[Employee Name]],'List of Employees'!$B$4:$H$767,7))</f>
        <v>CCT</v>
      </c>
      <c r="F2792" s="66" t="str">
        <f>IF(ISBLANK(LeaveTracker[[#This Row],[Employee Name]]),"-----",VLOOKUP(LeaveTracker[[#This Row],[Employee Name]],'List of Employees'!$B$4:$H$767,6))</f>
        <v>PERMANENT</v>
      </c>
      <c r="G2792" s="24">
        <v>44831</v>
      </c>
      <c r="H2792" s="24">
        <v>44831</v>
      </c>
      <c r="I2792" s="19" t="s">
        <v>81</v>
      </c>
      <c r="K2792" s="50" t="str">
        <f ca="1">LeaveTracker[[#This Row],[Days]]&amp;" "&amp;LeaveTracker[[#This Row],[Type of Leave]]</f>
        <v>1 SL</v>
      </c>
      <c r="L2792" s="23">
        <f ca="1">NETWORKDAYS(LeaveTracker[[#This Row],[Start Date]],LeaveTracker[[#This Row],[End Date]],lstHolidays)</f>
        <v>1</v>
      </c>
      <c r="M2792" s="27"/>
    </row>
    <row r="2793" spans="1:13" ht="30" customHeight="1" x14ac:dyDescent="0.3">
      <c r="A2793" s="27">
        <v>1184</v>
      </c>
      <c r="B2793" s="31">
        <v>44845</v>
      </c>
      <c r="C2793" s="31">
        <v>44830</v>
      </c>
      <c r="D2793" s="19" t="s">
        <v>340</v>
      </c>
      <c r="E2793" s="66" t="str">
        <f>IF(ISBLANK(LeaveTracker[[#This Row],[Employee Name]]),"-----",VLOOKUP(LeaveTracker[[#This Row],[Employee Name]],'List of Employees'!$B$4:$H$767,7))</f>
        <v>MO</v>
      </c>
      <c r="F2793" s="66" t="str">
        <f>IF(ISBLANK(LeaveTracker[[#This Row],[Employee Name]]),"-----",VLOOKUP(LeaveTracker[[#This Row],[Employee Name]],'List of Employees'!$B$4:$H$767,6))</f>
        <v>PERMANENT</v>
      </c>
      <c r="G2793" s="24">
        <v>44825</v>
      </c>
      <c r="H2793" s="24">
        <v>44827</v>
      </c>
      <c r="I2793" s="19" t="s">
        <v>297</v>
      </c>
      <c r="J2793" s="42" t="s">
        <v>1000</v>
      </c>
      <c r="K2793" s="50" t="str">
        <f ca="1">LeaveTracker[[#This Row],[Days]]&amp;" "&amp;LeaveTracker[[#This Row],[Type of Leave]]</f>
        <v>3 OTHER</v>
      </c>
      <c r="L2793" s="23">
        <f ca="1">NETWORKDAYS(LeaveTracker[[#This Row],[Start Date]],LeaveTracker[[#This Row],[End Date]],lstHolidays)</f>
        <v>3</v>
      </c>
      <c r="M2793" s="27"/>
    </row>
    <row r="2794" spans="1:13" ht="30" customHeight="1" x14ac:dyDescent="0.3">
      <c r="A2794" s="27">
        <v>1185</v>
      </c>
      <c r="B2794" s="31">
        <v>44845</v>
      </c>
      <c r="C2794" s="31">
        <v>44825</v>
      </c>
      <c r="D2794" s="19" t="s">
        <v>529</v>
      </c>
      <c r="E2794" s="66" t="str">
        <f>IF(ISBLANK(LeaveTracker[[#This Row],[Employee Name]]),"-----",VLOOKUP(LeaveTracker[[#This Row],[Employee Name]],'List of Employees'!$B$4:$H$767,7))</f>
        <v>GSO</v>
      </c>
      <c r="F2794" s="66" t="str">
        <f>IF(ISBLANK(LeaveTracker[[#This Row],[Employee Name]]),"-----",VLOOKUP(LeaveTracker[[#This Row],[Employee Name]],'List of Employees'!$B$4:$H$767,6))</f>
        <v>PERMANENT</v>
      </c>
      <c r="G2794" s="24">
        <v>44824</v>
      </c>
      <c r="H2794" s="24">
        <v>44824</v>
      </c>
      <c r="I2794" s="19" t="s">
        <v>81</v>
      </c>
      <c r="K2794" s="50" t="str">
        <f ca="1">LeaveTracker[[#This Row],[Days]]&amp;" "&amp;LeaveTracker[[#This Row],[Type of Leave]]</f>
        <v>1 SL</v>
      </c>
      <c r="L2794" s="23">
        <f ca="1">NETWORKDAYS(LeaveTracker[[#This Row],[Start Date]],LeaveTracker[[#This Row],[End Date]],lstHolidays)</f>
        <v>1</v>
      </c>
      <c r="M2794" s="27"/>
    </row>
    <row r="2795" spans="1:13" ht="30" customHeight="1" x14ac:dyDescent="0.3">
      <c r="A2795" s="27">
        <v>1186</v>
      </c>
      <c r="B2795" s="31">
        <v>44845</v>
      </c>
      <c r="C2795" s="31">
        <v>44831</v>
      </c>
      <c r="D2795" s="19" t="s">
        <v>442</v>
      </c>
      <c r="E2795" s="66" t="str">
        <f>IF(ISBLANK(LeaveTracker[[#This Row],[Employee Name]]),"-----",VLOOKUP(LeaveTracker[[#This Row],[Employee Name]],'List of Employees'!$B$4:$H$767,7))</f>
        <v>GSO</v>
      </c>
      <c r="F2795" s="66" t="str">
        <f>IF(ISBLANK(LeaveTracker[[#This Row],[Employee Name]]),"-----",VLOOKUP(LeaveTracker[[#This Row],[Employee Name]],'List of Employees'!$B$4:$H$767,6))</f>
        <v>PERMANENT</v>
      </c>
      <c r="G2795" s="24">
        <v>44838</v>
      </c>
      <c r="H2795" s="24">
        <v>44838</v>
      </c>
      <c r="I2795" s="19" t="s">
        <v>297</v>
      </c>
      <c r="J2795" s="42" t="s">
        <v>1001</v>
      </c>
      <c r="K2795" s="50" t="str">
        <f ca="1">LeaveTracker[[#This Row],[Days]]&amp;" "&amp;LeaveTracker[[#This Row],[Type of Leave]]</f>
        <v>1 OTHER</v>
      </c>
      <c r="L2795" s="23">
        <f ca="1">NETWORKDAYS(LeaveTracker[[#This Row],[Start Date]],LeaveTracker[[#This Row],[End Date]],lstHolidays)</f>
        <v>1</v>
      </c>
      <c r="M2795" s="27"/>
    </row>
    <row r="2796" spans="1:13" ht="30" customHeight="1" x14ac:dyDescent="0.3">
      <c r="A2796" s="27">
        <v>1187</v>
      </c>
      <c r="B2796" s="31">
        <v>44845</v>
      </c>
      <c r="C2796" s="31">
        <v>44824</v>
      </c>
      <c r="D2796" s="19" t="s">
        <v>104</v>
      </c>
      <c r="E2796" s="66" t="str">
        <f>IF(ISBLANK(LeaveTracker[[#This Row],[Employee Name]]),"-----",VLOOKUP(LeaveTracker[[#This Row],[Employee Name]],'List of Employees'!$B$4:$H$767,7))</f>
        <v>CSWDO</v>
      </c>
      <c r="F2796" s="66" t="str">
        <f>IF(ISBLANK(LeaveTracker[[#This Row],[Employee Name]]),"-----",VLOOKUP(LeaveTracker[[#This Row],[Employee Name]],'List of Employees'!$B$4:$H$767,6))</f>
        <v>PERMANENT</v>
      </c>
      <c r="G2796" s="24">
        <v>44830</v>
      </c>
      <c r="H2796" s="24">
        <v>44832</v>
      </c>
      <c r="I2796" s="19" t="s">
        <v>82</v>
      </c>
      <c r="K2796" s="50" t="str">
        <f ca="1">LeaveTracker[[#This Row],[Days]]&amp;" "&amp;LeaveTracker[[#This Row],[Type of Leave]]</f>
        <v>3 VL</v>
      </c>
      <c r="L2796" s="23">
        <f ca="1">NETWORKDAYS(LeaveTracker[[#This Row],[Start Date]],LeaveTracker[[#This Row],[End Date]],lstHolidays)</f>
        <v>3</v>
      </c>
      <c r="M2796" s="27"/>
    </row>
    <row r="2797" spans="1:13" ht="30" customHeight="1" x14ac:dyDescent="0.3">
      <c r="A2797" s="27">
        <v>1188</v>
      </c>
      <c r="B2797" s="31">
        <v>44845</v>
      </c>
      <c r="C2797" s="31">
        <v>44827</v>
      </c>
      <c r="D2797" s="19" t="s">
        <v>104</v>
      </c>
      <c r="E2797" s="66" t="str">
        <f>IF(ISBLANK(LeaveTracker[[#This Row],[Employee Name]]),"-----",VLOOKUP(LeaveTracker[[#This Row],[Employee Name]],'List of Employees'!$B$4:$H$767,7))</f>
        <v>CSWDO</v>
      </c>
      <c r="F2797" s="66" t="str">
        <f>IF(ISBLANK(LeaveTracker[[#This Row],[Employee Name]]),"-----",VLOOKUP(LeaveTracker[[#This Row],[Employee Name]],'List of Employees'!$B$4:$H$767,6))</f>
        <v>PERMANENT</v>
      </c>
      <c r="G2797" s="24">
        <v>44819</v>
      </c>
      <c r="H2797" s="24">
        <v>44819</v>
      </c>
      <c r="I2797" s="19" t="s">
        <v>81</v>
      </c>
      <c r="K2797" s="50" t="str">
        <f ca="1">LeaveTracker[[#This Row],[Days]]&amp;" "&amp;LeaveTracker[[#This Row],[Type of Leave]]</f>
        <v>1 SL</v>
      </c>
      <c r="L2797" s="23">
        <f ca="1">NETWORKDAYS(LeaveTracker[[#This Row],[Start Date]],LeaveTracker[[#This Row],[End Date]],lstHolidays)</f>
        <v>1</v>
      </c>
      <c r="M2797" s="27"/>
    </row>
    <row r="2798" spans="1:13" ht="30" customHeight="1" x14ac:dyDescent="0.3">
      <c r="A2798" s="27">
        <v>1188</v>
      </c>
      <c r="B2798" s="31">
        <v>44845</v>
      </c>
      <c r="C2798" s="31">
        <v>44827</v>
      </c>
      <c r="D2798" s="19" t="s">
        <v>104</v>
      </c>
      <c r="E2798" s="66" t="str">
        <f>IF(ISBLANK(LeaveTracker[[#This Row],[Employee Name]]),"-----",VLOOKUP(LeaveTracker[[#This Row],[Employee Name]],'List of Employees'!$B$4:$H$767,7))</f>
        <v>CSWDO</v>
      </c>
      <c r="F2798" s="66" t="str">
        <f>IF(ISBLANK(LeaveTracker[[#This Row],[Employee Name]]),"-----",VLOOKUP(LeaveTracker[[#This Row],[Employee Name]],'List of Employees'!$B$4:$H$767,6))</f>
        <v>PERMANENT</v>
      </c>
      <c r="G2798" s="24">
        <v>44825</v>
      </c>
      <c r="H2798" s="24">
        <v>44825</v>
      </c>
      <c r="I2798" s="19" t="s">
        <v>81</v>
      </c>
      <c r="K2798" s="50" t="str">
        <f ca="1">LeaveTracker[[#This Row],[Days]]&amp;" "&amp;LeaveTracker[[#This Row],[Type of Leave]]</f>
        <v>1 SL</v>
      </c>
      <c r="L2798" s="23">
        <f ca="1">NETWORKDAYS(LeaveTracker[[#This Row],[Start Date]],LeaveTracker[[#This Row],[End Date]],lstHolidays)</f>
        <v>1</v>
      </c>
      <c r="M2798" s="27"/>
    </row>
    <row r="2799" spans="1:13" ht="30" customHeight="1" x14ac:dyDescent="0.3">
      <c r="A2799" s="27">
        <v>1189</v>
      </c>
      <c r="B2799" s="31">
        <v>44845</v>
      </c>
      <c r="C2799" s="31">
        <v>44831</v>
      </c>
      <c r="D2799" s="19" t="s">
        <v>1053</v>
      </c>
      <c r="E2799" s="66" t="str">
        <f>IF(ISBLANK(LeaveTracker[[#This Row],[Employee Name]]),"-----",VLOOKUP(LeaveTracker[[#This Row],[Employee Name]],'List of Employees'!$B$4:$H$767,7))</f>
        <v>CTO</v>
      </c>
      <c r="F2799" s="66" t="str">
        <f>IF(ISBLANK(LeaveTracker[[#This Row],[Employee Name]]),"-----",VLOOKUP(LeaveTracker[[#This Row],[Employee Name]],'List of Employees'!$B$4:$H$767,6))</f>
        <v>PERMANENT</v>
      </c>
      <c r="G2799" s="24">
        <v>44824</v>
      </c>
      <c r="H2799" s="24">
        <v>44824</v>
      </c>
      <c r="I2799" s="19" t="s">
        <v>81</v>
      </c>
      <c r="K2799" s="50" t="str">
        <f ca="1">LeaveTracker[[#This Row],[Days]]&amp;" "&amp;LeaveTracker[[#This Row],[Type of Leave]]</f>
        <v>1 SL</v>
      </c>
      <c r="L2799" s="23">
        <f ca="1">NETWORKDAYS(LeaveTracker[[#This Row],[Start Date]],LeaveTracker[[#This Row],[End Date]],lstHolidays)</f>
        <v>1</v>
      </c>
      <c r="M2799" s="27"/>
    </row>
    <row r="2800" spans="1:13" ht="30" customHeight="1" x14ac:dyDescent="0.3">
      <c r="A2800" s="27">
        <v>1190</v>
      </c>
      <c r="B2800" s="31">
        <v>44845</v>
      </c>
      <c r="C2800" s="31">
        <v>44816</v>
      </c>
      <c r="D2800" s="19" t="s">
        <v>1057</v>
      </c>
      <c r="E2800" s="66" t="str">
        <f>IF(ISBLANK(LeaveTracker[[#This Row],[Employee Name]]),"-----",VLOOKUP(LeaveTracker[[#This Row],[Employee Name]],'List of Employees'!$B$4:$H$767,7))</f>
        <v>CTO</v>
      </c>
      <c r="F2800" s="66" t="str">
        <f>IF(ISBLANK(LeaveTracker[[#This Row],[Employee Name]]),"-----",VLOOKUP(LeaveTracker[[#This Row],[Employee Name]],'List of Employees'!$B$4:$H$767,6))</f>
        <v>PERMANENT</v>
      </c>
      <c r="G2800" s="24">
        <v>44824</v>
      </c>
      <c r="H2800" s="24">
        <v>44825</v>
      </c>
      <c r="I2800" s="19" t="s">
        <v>297</v>
      </c>
      <c r="J2800" s="42" t="s">
        <v>1000</v>
      </c>
      <c r="K2800" s="50" t="str">
        <f ca="1">LeaveTracker[[#This Row],[Days]]&amp;" "&amp;LeaveTracker[[#This Row],[Type of Leave]]</f>
        <v>2 OTHER</v>
      </c>
      <c r="L2800" s="23">
        <f ca="1">NETWORKDAYS(LeaveTracker[[#This Row],[Start Date]],LeaveTracker[[#This Row],[End Date]],lstHolidays)</f>
        <v>2</v>
      </c>
      <c r="M2800" s="27"/>
    </row>
    <row r="2801" spans="1:13" ht="30" customHeight="1" x14ac:dyDescent="0.3">
      <c r="A2801" s="27">
        <v>1191</v>
      </c>
      <c r="B2801" s="31">
        <v>44845</v>
      </c>
      <c r="C2801" s="31">
        <v>44831</v>
      </c>
      <c r="D2801" s="19" t="s">
        <v>759</v>
      </c>
      <c r="E2801" s="66" t="str">
        <f>IF(ISBLANK(LeaveTracker[[#This Row],[Employee Name]]),"-----",VLOOKUP(LeaveTracker[[#This Row],[Employee Name]],'List of Employees'!$B$4:$H$767,7))</f>
        <v>CTO</v>
      </c>
      <c r="F2801" s="66" t="str">
        <f>IF(ISBLANK(LeaveTracker[[#This Row],[Employee Name]]),"-----",VLOOKUP(LeaveTracker[[#This Row],[Employee Name]],'List of Employees'!$B$4:$H$767,6))</f>
        <v>PERMANENT</v>
      </c>
      <c r="G2801" s="24">
        <v>44826</v>
      </c>
      <c r="H2801" s="24">
        <v>44826</v>
      </c>
      <c r="I2801" s="19" t="s">
        <v>297</v>
      </c>
      <c r="J2801" s="42" t="s">
        <v>1000</v>
      </c>
      <c r="K2801" s="50" t="str">
        <f ca="1">LeaveTracker[[#This Row],[Days]]&amp;" "&amp;LeaveTracker[[#This Row],[Type of Leave]]</f>
        <v>1 OTHER</v>
      </c>
      <c r="L2801" s="23">
        <f ca="1">NETWORKDAYS(LeaveTracker[[#This Row],[Start Date]],LeaveTracker[[#This Row],[End Date]],lstHolidays)</f>
        <v>1</v>
      </c>
      <c r="M2801" s="27"/>
    </row>
    <row r="2802" spans="1:13" ht="30" customHeight="1" x14ac:dyDescent="0.3">
      <c r="A2802" s="27">
        <v>1192</v>
      </c>
      <c r="B2802" s="31">
        <v>44845</v>
      </c>
      <c r="C2802" s="31">
        <v>44831</v>
      </c>
      <c r="D2802" s="19" t="s">
        <v>1014</v>
      </c>
      <c r="E2802" s="66" t="str">
        <f>IF(ISBLANK(LeaveTracker[[#This Row],[Employee Name]]),"-----",VLOOKUP(LeaveTracker[[#This Row],[Employee Name]],'List of Employees'!$B$4:$H$767,7))</f>
        <v>LANDTAX</v>
      </c>
      <c r="F2802" s="66" t="str">
        <f>IF(ISBLANK(LeaveTracker[[#This Row],[Employee Name]]),"-----",VLOOKUP(LeaveTracker[[#This Row],[Employee Name]],'List of Employees'!$B$4:$H$767,6))</f>
        <v>PERMANENT</v>
      </c>
      <c r="G2802" s="24">
        <v>44826</v>
      </c>
      <c r="H2802" s="24">
        <v>44826</v>
      </c>
      <c r="I2802" s="19" t="s">
        <v>297</v>
      </c>
      <c r="J2802" s="42" t="s">
        <v>1000</v>
      </c>
      <c r="K2802" s="50" t="str">
        <f ca="1">LeaveTracker[[#This Row],[Days]]&amp;" "&amp;LeaveTracker[[#This Row],[Type of Leave]]</f>
        <v>1 OTHER</v>
      </c>
      <c r="L2802" s="23">
        <f ca="1">NETWORKDAYS(LeaveTracker[[#This Row],[Start Date]],LeaveTracker[[#This Row],[End Date]],lstHolidays)</f>
        <v>1</v>
      </c>
      <c r="M2802" s="27"/>
    </row>
    <row r="2803" spans="1:13" ht="30" customHeight="1" x14ac:dyDescent="0.3">
      <c r="A2803" s="27">
        <v>1193</v>
      </c>
      <c r="B2803" s="31">
        <v>44845</v>
      </c>
      <c r="C2803" s="31">
        <v>44831</v>
      </c>
      <c r="D2803" s="19" t="s">
        <v>1057</v>
      </c>
      <c r="E2803" s="66" t="str">
        <f>IF(ISBLANK(LeaveTracker[[#This Row],[Employee Name]]),"-----",VLOOKUP(LeaveTracker[[#This Row],[Employee Name]],'List of Employees'!$B$4:$H$767,7))</f>
        <v>CTO</v>
      </c>
      <c r="F2803" s="66" t="str">
        <f>IF(ISBLANK(LeaveTracker[[#This Row],[Employee Name]]),"-----",VLOOKUP(LeaveTracker[[#This Row],[Employee Name]],'List of Employees'!$B$4:$H$767,6))</f>
        <v>PERMANENT</v>
      </c>
      <c r="G2803" s="24">
        <v>44827</v>
      </c>
      <c r="H2803" s="24">
        <v>44827</v>
      </c>
      <c r="I2803" s="19" t="s">
        <v>81</v>
      </c>
      <c r="K2803" s="50" t="str">
        <f ca="1">LeaveTracker[[#This Row],[Days]]&amp;" "&amp;LeaveTracker[[#This Row],[Type of Leave]]</f>
        <v>1 SL</v>
      </c>
      <c r="L2803" s="23">
        <f ca="1">NETWORKDAYS(LeaveTracker[[#This Row],[Start Date]],LeaveTracker[[#This Row],[End Date]],lstHolidays)</f>
        <v>1</v>
      </c>
      <c r="M2803" s="27"/>
    </row>
    <row r="2804" spans="1:13" ht="30" customHeight="1" x14ac:dyDescent="0.3">
      <c r="A2804" s="27">
        <v>1194</v>
      </c>
      <c r="B2804" s="31">
        <v>44845</v>
      </c>
      <c r="C2804" s="31">
        <v>44824</v>
      </c>
      <c r="D2804" s="19" t="s">
        <v>1304</v>
      </c>
      <c r="E2804" s="66" t="str">
        <f>IF(ISBLANK(LeaveTracker[[#This Row],[Employee Name]]),"-----",VLOOKUP(LeaveTracker[[#This Row],[Employee Name]],'List of Employees'!$B$4:$H$767,7))</f>
        <v>CTO</v>
      </c>
      <c r="F2804" s="66" t="str">
        <f>IF(ISBLANK(LeaveTracker[[#This Row],[Employee Name]]),"-----",VLOOKUP(LeaveTracker[[#This Row],[Employee Name]],'List of Employees'!$B$4:$H$767,6))</f>
        <v>PERMANENT</v>
      </c>
      <c r="G2804" s="24">
        <v>44827</v>
      </c>
      <c r="H2804" s="24">
        <v>44827</v>
      </c>
      <c r="I2804" s="19" t="s">
        <v>297</v>
      </c>
      <c r="J2804" s="42" t="s">
        <v>1001</v>
      </c>
      <c r="K2804" s="50" t="str">
        <f ca="1">LeaveTracker[[#This Row],[Days]]&amp;" "&amp;LeaveTracker[[#This Row],[Type of Leave]]</f>
        <v>1 OTHER</v>
      </c>
      <c r="L2804" s="23">
        <f ca="1">NETWORKDAYS(LeaveTracker[[#This Row],[Start Date]],LeaveTracker[[#This Row],[End Date]],lstHolidays)</f>
        <v>1</v>
      </c>
      <c r="M2804" s="27"/>
    </row>
    <row r="2805" spans="1:13" ht="30" customHeight="1" x14ac:dyDescent="0.3">
      <c r="A2805" s="27">
        <v>1195</v>
      </c>
      <c r="B2805" s="31">
        <v>44845</v>
      </c>
      <c r="C2805" s="31">
        <v>44831</v>
      </c>
      <c r="D2805" s="19" t="s">
        <v>1282</v>
      </c>
      <c r="E2805" s="66" t="str">
        <f>IF(ISBLANK(LeaveTracker[[#This Row],[Employee Name]]),"-----",VLOOKUP(LeaveTracker[[#This Row],[Employee Name]],'List of Employees'!$B$4:$H$767,7))</f>
        <v>CTO</v>
      </c>
      <c r="F2805" s="66" t="str">
        <f>IF(ISBLANK(LeaveTracker[[#This Row],[Employee Name]]),"-----",VLOOKUP(LeaveTracker[[#This Row],[Employee Name]],'List of Employees'!$B$4:$H$767,6))</f>
        <v>PERMANENT</v>
      </c>
      <c r="G2805" s="24">
        <v>44833</v>
      </c>
      <c r="H2805" s="24">
        <v>44833</v>
      </c>
      <c r="I2805" s="19" t="s">
        <v>297</v>
      </c>
      <c r="J2805" s="42" t="s">
        <v>1000</v>
      </c>
      <c r="K2805" s="50" t="str">
        <f ca="1">LeaveTracker[[#This Row],[Days]]&amp;" "&amp;LeaveTracker[[#This Row],[Type of Leave]]</f>
        <v>1 OTHER</v>
      </c>
      <c r="L2805" s="23">
        <f ca="1">NETWORKDAYS(LeaveTracker[[#This Row],[Start Date]],LeaveTracker[[#This Row],[End Date]],lstHolidays)</f>
        <v>1</v>
      </c>
      <c r="M2805" s="27"/>
    </row>
    <row r="2806" spans="1:13" ht="30" customHeight="1" x14ac:dyDescent="0.3">
      <c r="A2806" s="27">
        <v>1196</v>
      </c>
      <c r="B2806" s="31">
        <v>44845</v>
      </c>
      <c r="C2806" s="31">
        <v>44831</v>
      </c>
      <c r="D2806" s="19" t="s">
        <v>1293</v>
      </c>
      <c r="E2806" s="66" t="str">
        <f>IF(ISBLANK(LeaveTracker[[#This Row],[Employee Name]]),"-----",VLOOKUP(LeaveTracker[[#This Row],[Employee Name]],'List of Employees'!$B$4:$H$767,7))</f>
        <v>CTO</v>
      </c>
      <c r="F2806" s="66" t="str">
        <f>IF(ISBLANK(LeaveTracker[[#This Row],[Employee Name]]),"-----",VLOOKUP(LeaveTracker[[#This Row],[Employee Name]],'List of Employees'!$B$4:$H$767,6))</f>
        <v>PERMANENT</v>
      </c>
      <c r="G2806" s="24">
        <v>44833</v>
      </c>
      <c r="H2806" s="24">
        <v>44833</v>
      </c>
      <c r="I2806" s="19" t="s">
        <v>297</v>
      </c>
      <c r="J2806" s="42" t="s">
        <v>1001</v>
      </c>
      <c r="K2806" s="50" t="str">
        <f ca="1">LeaveTracker[[#This Row],[Days]]&amp;" "&amp;LeaveTracker[[#This Row],[Type of Leave]]</f>
        <v>1 OTHER</v>
      </c>
      <c r="L2806" s="23">
        <f ca="1">NETWORKDAYS(LeaveTracker[[#This Row],[Start Date]],LeaveTracker[[#This Row],[End Date]],lstHolidays)</f>
        <v>1</v>
      </c>
      <c r="M2806" s="27"/>
    </row>
    <row r="2807" spans="1:13" ht="30" customHeight="1" x14ac:dyDescent="0.3">
      <c r="A2807" s="27">
        <v>1197</v>
      </c>
      <c r="B2807" s="31">
        <v>44845</v>
      </c>
      <c r="C2807" s="31">
        <v>44831</v>
      </c>
      <c r="D2807" s="19" t="s">
        <v>1014</v>
      </c>
      <c r="E2807" s="66" t="str">
        <f>IF(ISBLANK(LeaveTracker[[#This Row],[Employee Name]]),"-----",VLOOKUP(LeaveTracker[[#This Row],[Employee Name]],'List of Employees'!$B$4:$H$767,7))</f>
        <v>LANDTAX</v>
      </c>
      <c r="F2807" s="66" t="str">
        <f>IF(ISBLANK(LeaveTracker[[#This Row],[Employee Name]]),"-----",VLOOKUP(LeaveTracker[[#This Row],[Employee Name]],'List of Employees'!$B$4:$H$767,6))</f>
        <v>PERMANENT</v>
      </c>
      <c r="G2807" s="24">
        <v>44844</v>
      </c>
      <c r="H2807" s="24">
        <v>44846</v>
      </c>
      <c r="I2807" s="19" t="s">
        <v>82</v>
      </c>
      <c r="K2807" s="50" t="str">
        <f ca="1">LeaveTracker[[#This Row],[Days]]&amp;" "&amp;LeaveTracker[[#This Row],[Type of Leave]]</f>
        <v>3 VL</v>
      </c>
      <c r="L2807" s="23">
        <f ca="1">NETWORKDAYS(LeaveTracker[[#This Row],[Start Date]],LeaveTracker[[#This Row],[End Date]],lstHolidays)</f>
        <v>3</v>
      </c>
      <c r="M2807" s="27"/>
    </row>
    <row r="2808" spans="1:13" ht="30" customHeight="1" x14ac:dyDescent="0.3">
      <c r="A2808" s="27">
        <v>1198</v>
      </c>
      <c r="B2808" s="31">
        <v>44845</v>
      </c>
      <c r="C2808" s="31">
        <v>44831</v>
      </c>
      <c r="D2808" s="19" t="s">
        <v>1307</v>
      </c>
      <c r="E2808" s="66" t="str">
        <f>IF(ISBLANK(LeaveTracker[[#This Row],[Employee Name]]),"-----",VLOOKUP(LeaveTracker[[#This Row],[Employee Name]],'List of Employees'!$B$4:$H$767,7))</f>
        <v>CEO</v>
      </c>
      <c r="F2808" s="66" t="str">
        <f>IF(ISBLANK(LeaveTracker[[#This Row],[Employee Name]]),"-----",VLOOKUP(LeaveTracker[[#This Row],[Employee Name]],'List of Employees'!$B$4:$H$767,6))</f>
        <v>PERMANENT</v>
      </c>
      <c r="G2808" s="24">
        <v>44833</v>
      </c>
      <c r="H2808" s="24">
        <v>44834</v>
      </c>
      <c r="I2808" s="19" t="s">
        <v>297</v>
      </c>
      <c r="J2808" s="42" t="s">
        <v>1001</v>
      </c>
      <c r="K2808" s="50" t="str">
        <f ca="1">LeaveTracker[[#This Row],[Days]]&amp;" "&amp;LeaveTracker[[#This Row],[Type of Leave]]</f>
        <v>2 OTHER</v>
      </c>
      <c r="L2808" s="23">
        <f ca="1">NETWORKDAYS(LeaveTracker[[#This Row],[Start Date]],LeaveTracker[[#This Row],[End Date]],lstHolidays)</f>
        <v>2</v>
      </c>
      <c r="M2808" s="27"/>
    </row>
    <row r="2809" spans="1:13" ht="30" customHeight="1" x14ac:dyDescent="0.3">
      <c r="A2809" s="27">
        <v>1199</v>
      </c>
      <c r="B2809" s="31">
        <v>44845</v>
      </c>
      <c r="C2809" s="31">
        <v>44827</v>
      </c>
      <c r="D2809" s="19" t="s">
        <v>322</v>
      </c>
      <c r="E2809" s="66" t="str">
        <f>IF(ISBLANK(LeaveTracker[[#This Row],[Employee Name]]),"-----",VLOOKUP(LeaveTracker[[#This Row],[Employee Name]],'List of Employees'!$B$4:$H$767,7))</f>
        <v>CEO</v>
      </c>
      <c r="F2809" s="66" t="str">
        <f>IF(ISBLANK(LeaveTracker[[#This Row],[Employee Name]]),"-----",VLOOKUP(LeaveTracker[[#This Row],[Employee Name]],'List of Employees'!$B$4:$H$767,6))</f>
        <v>PERMANENT</v>
      </c>
      <c r="G2809" s="24">
        <v>44826</v>
      </c>
      <c r="H2809" s="24">
        <v>44826</v>
      </c>
      <c r="I2809" s="19" t="s">
        <v>81</v>
      </c>
      <c r="K2809" s="50" t="str">
        <f ca="1">LeaveTracker[[#This Row],[Days]]&amp;" "&amp;LeaveTracker[[#This Row],[Type of Leave]]</f>
        <v>1 SL</v>
      </c>
      <c r="L2809" s="23">
        <f ca="1">NETWORKDAYS(LeaveTracker[[#This Row],[Start Date]],LeaveTracker[[#This Row],[End Date]],lstHolidays)</f>
        <v>1</v>
      </c>
      <c r="M2809" s="27"/>
    </row>
    <row r="2810" spans="1:13" ht="30" customHeight="1" x14ac:dyDescent="0.3">
      <c r="A2810" s="27">
        <v>1200</v>
      </c>
      <c r="B2810" s="31">
        <v>44845</v>
      </c>
      <c r="C2810" s="31">
        <v>44817</v>
      </c>
      <c r="D2810" s="19" t="s">
        <v>865</v>
      </c>
      <c r="E2810" s="66" t="str">
        <f>IF(ISBLANK(LeaveTracker[[#This Row],[Employee Name]]),"-----",VLOOKUP(LeaveTracker[[#This Row],[Employee Name]],'List of Employees'!$B$4:$H$767,7))</f>
        <v>ACCOUNTING</v>
      </c>
      <c r="F2810" s="66" t="str">
        <f>IF(ISBLANK(LeaveTracker[[#This Row],[Employee Name]]),"-----",VLOOKUP(LeaveTracker[[#This Row],[Employee Name]],'List of Employees'!$B$4:$H$767,6))</f>
        <v>PERMANENT</v>
      </c>
      <c r="G2810" s="24">
        <v>44809</v>
      </c>
      <c r="H2810" s="24">
        <v>44809</v>
      </c>
      <c r="I2810" s="19" t="s">
        <v>81</v>
      </c>
      <c r="K2810" s="50" t="str">
        <f ca="1">LeaveTracker[[#This Row],[Days]]&amp;" "&amp;LeaveTracker[[#This Row],[Type of Leave]]</f>
        <v>1 SL</v>
      </c>
      <c r="L2810" s="23">
        <f ca="1">NETWORKDAYS(LeaveTracker[[#This Row],[Start Date]],LeaveTracker[[#This Row],[End Date]],lstHolidays)</f>
        <v>1</v>
      </c>
      <c r="M2810" s="27"/>
    </row>
    <row r="2811" spans="1:13" ht="30" customHeight="1" x14ac:dyDescent="0.3">
      <c r="A2811" s="27">
        <v>1201</v>
      </c>
      <c r="B2811" s="31">
        <v>44846</v>
      </c>
      <c r="C2811" s="31">
        <v>44817</v>
      </c>
      <c r="D2811" s="19" t="s">
        <v>1005</v>
      </c>
      <c r="E2811" s="66" t="str">
        <f>IF(ISBLANK(LeaveTracker[[#This Row],[Employee Name]]),"-----",VLOOKUP(LeaveTracker[[#This Row],[Employee Name]],'List of Employees'!$B$4:$H$767,7))</f>
        <v>ACCOUNTING</v>
      </c>
      <c r="F2811" s="66" t="str">
        <f>IF(ISBLANK(LeaveTracker[[#This Row],[Employee Name]]),"-----",VLOOKUP(LeaveTracker[[#This Row],[Employee Name]],'List of Employees'!$B$4:$H$767,6))</f>
        <v>PERMANENT</v>
      </c>
      <c r="G2811" s="24">
        <v>44816</v>
      </c>
      <c r="H2811" s="24">
        <v>44816</v>
      </c>
      <c r="I2811" s="19" t="s">
        <v>81</v>
      </c>
      <c r="K2811" s="50" t="str">
        <f ca="1">LeaveTracker[[#This Row],[Days]]&amp;" "&amp;LeaveTracker[[#This Row],[Type of Leave]]</f>
        <v>1 SL</v>
      </c>
      <c r="L2811" s="23">
        <f ca="1">NETWORKDAYS(LeaveTracker[[#This Row],[Start Date]],LeaveTracker[[#This Row],[End Date]],lstHolidays)</f>
        <v>1</v>
      </c>
      <c r="M2811" s="27"/>
    </row>
    <row r="2812" spans="1:13" ht="30" customHeight="1" x14ac:dyDescent="0.3">
      <c r="A2812" s="27">
        <v>1202</v>
      </c>
      <c r="B2812" s="31">
        <v>44846</v>
      </c>
      <c r="C2812" s="31">
        <v>44835</v>
      </c>
      <c r="D2812" s="19" t="s">
        <v>773</v>
      </c>
      <c r="E2812" s="66" t="str">
        <f>IF(ISBLANK(LeaveTracker[[#This Row],[Employee Name]]),"-----",VLOOKUP(LeaveTracker[[#This Row],[Employee Name]],'List of Employees'!$B$4:$H$767,7))</f>
        <v>GSO</v>
      </c>
      <c r="F2812" s="66" t="str">
        <f>IF(ISBLANK(LeaveTracker[[#This Row],[Employee Name]]),"-----",VLOOKUP(LeaveTracker[[#This Row],[Employee Name]],'List of Employees'!$B$4:$H$767,6))</f>
        <v>PERMANENT</v>
      </c>
      <c r="G2812" s="24">
        <v>44841</v>
      </c>
      <c r="H2812" s="24">
        <v>44841</v>
      </c>
      <c r="I2812" s="19" t="s">
        <v>81</v>
      </c>
      <c r="K2812" s="50" t="str">
        <f ca="1">LeaveTracker[[#This Row],[Days]]&amp;" "&amp;LeaveTracker[[#This Row],[Type of Leave]]</f>
        <v>1 SL</v>
      </c>
      <c r="L2812" s="23">
        <f ca="1">NETWORKDAYS(LeaveTracker[[#This Row],[Start Date]],LeaveTracker[[#This Row],[End Date]],lstHolidays)</f>
        <v>1</v>
      </c>
      <c r="M2812" s="27"/>
    </row>
    <row r="2813" spans="1:13" ht="30" customHeight="1" x14ac:dyDescent="0.3">
      <c r="A2813" s="27">
        <v>1202</v>
      </c>
      <c r="B2813" s="31">
        <v>44846</v>
      </c>
      <c r="C2813" s="31">
        <v>44835</v>
      </c>
      <c r="D2813" s="19" t="s">
        <v>773</v>
      </c>
      <c r="E2813" s="66" t="str">
        <f>IF(ISBLANK(LeaveTracker[[#This Row],[Employee Name]]),"-----",VLOOKUP(LeaveTracker[[#This Row],[Employee Name]],'List of Employees'!$B$4:$H$767,7))</f>
        <v>GSO</v>
      </c>
      <c r="F2813" s="66" t="str">
        <f>IF(ISBLANK(LeaveTracker[[#This Row],[Employee Name]]),"-----",VLOOKUP(LeaveTracker[[#This Row],[Employee Name]],'List of Employees'!$B$4:$H$767,6))</f>
        <v>PERMANENT</v>
      </c>
      <c r="G2813" s="24">
        <v>44844</v>
      </c>
      <c r="H2813" s="24">
        <v>44844</v>
      </c>
      <c r="I2813" s="19" t="s">
        <v>81</v>
      </c>
      <c r="K2813" s="50" t="str">
        <f ca="1">LeaveTracker[[#This Row],[Days]]&amp;" "&amp;LeaveTracker[[#This Row],[Type of Leave]]</f>
        <v>1 SL</v>
      </c>
      <c r="L2813" s="23">
        <f ca="1">NETWORKDAYS(LeaveTracker[[#This Row],[Start Date]],LeaveTracker[[#This Row],[End Date]],lstHolidays)</f>
        <v>1</v>
      </c>
      <c r="M2813" s="27"/>
    </row>
    <row r="2814" spans="1:13" ht="30" customHeight="1" x14ac:dyDescent="0.3">
      <c r="A2814" s="27">
        <v>1203</v>
      </c>
      <c r="B2814" s="31">
        <v>44846</v>
      </c>
      <c r="C2814" s="31">
        <v>44816</v>
      </c>
      <c r="D2814" s="19" t="s">
        <v>552</v>
      </c>
      <c r="E2814" s="66" t="str">
        <f>IF(ISBLANK(LeaveTracker[[#This Row],[Employee Name]]),"-----",VLOOKUP(LeaveTracker[[#This Row],[Employee Name]],'List of Employees'!$B$4:$H$767,7))</f>
        <v>CENRO</v>
      </c>
      <c r="F2814" s="66" t="str">
        <f>IF(ISBLANK(LeaveTracker[[#This Row],[Employee Name]]),"-----",VLOOKUP(LeaveTracker[[#This Row],[Employee Name]],'List of Employees'!$B$4:$H$767,6))</f>
        <v>PERMANENT</v>
      </c>
      <c r="G2814" s="24">
        <v>44813</v>
      </c>
      <c r="H2814" s="24">
        <v>44813</v>
      </c>
      <c r="I2814" s="19" t="s">
        <v>81</v>
      </c>
      <c r="K2814" s="50" t="str">
        <f ca="1">LeaveTracker[[#This Row],[Days]]&amp;" "&amp;LeaveTracker[[#This Row],[Type of Leave]]</f>
        <v>1 SL</v>
      </c>
      <c r="L2814" s="23">
        <f ca="1">NETWORKDAYS(LeaveTracker[[#This Row],[Start Date]],LeaveTracker[[#This Row],[End Date]],lstHolidays)</f>
        <v>1</v>
      </c>
      <c r="M2814" s="27"/>
    </row>
    <row r="2815" spans="1:13" ht="30" customHeight="1" x14ac:dyDescent="0.3">
      <c r="A2815" s="27">
        <v>1204</v>
      </c>
      <c r="B2815" s="31">
        <v>44846</v>
      </c>
      <c r="C2815" s="31">
        <v>44844</v>
      </c>
      <c r="D2815" s="19" t="s">
        <v>1056</v>
      </c>
      <c r="E2815" s="66" t="str">
        <f>IF(ISBLANK(LeaveTracker[[#This Row],[Employee Name]]),"-----",VLOOKUP(LeaveTracker[[#This Row],[Employee Name]],'List of Employees'!$B$4:$H$767,7))</f>
        <v>CTO</v>
      </c>
      <c r="F2815" s="66" t="str">
        <f>IF(ISBLANK(LeaveTracker[[#This Row],[Employee Name]]),"-----",VLOOKUP(LeaveTracker[[#This Row],[Employee Name]],'List of Employees'!$B$4:$H$767,6))</f>
        <v>PERMANENT</v>
      </c>
      <c r="G2815" s="24">
        <v>44839</v>
      </c>
      <c r="H2815" s="24">
        <v>44839</v>
      </c>
      <c r="I2815" s="19" t="s">
        <v>81</v>
      </c>
      <c r="K2815" s="50" t="str">
        <f ca="1">LeaveTracker[[#This Row],[Days]]&amp;" "&amp;LeaveTracker[[#This Row],[Type of Leave]]</f>
        <v>1 SL</v>
      </c>
      <c r="L2815" s="23">
        <f ca="1">NETWORKDAYS(LeaveTracker[[#This Row],[Start Date]],LeaveTracker[[#This Row],[End Date]],lstHolidays)</f>
        <v>1</v>
      </c>
      <c r="M2815" s="27"/>
    </row>
    <row r="2816" spans="1:13" ht="30" customHeight="1" x14ac:dyDescent="0.3">
      <c r="A2816" s="27">
        <v>1205</v>
      </c>
      <c r="B2816" s="31">
        <v>44846</v>
      </c>
      <c r="C2816" s="31">
        <v>44839</v>
      </c>
      <c r="D2816" s="19" t="s">
        <v>1018</v>
      </c>
      <c r="E2816" s="66" t="str">
        <f>IF(ISBLANK(LeaveTracker[[#This Row],[Employee Name]]),"-----",VLOOKUP(LeaveTracker[[#This Row],[Employee Name]],'List of Employees'!$B$4:$H$767,7))</f>
        <v>CTO</v>
      </c>
      <c r="F2816" s="66" t="str">
        <f>IF(ISBLANK(LeaveTracker[[#This Row],[Employee Name]]),"-----",VLOOKUP(LeaveTracker[[#This Row],[Employee Name]],'List of Employees'!$B$4:$H$767,6))</f>
        <v>PERMANENT</v>
      </c>
      <c r="G2816" s="24">
        <v>44845</v>
      </c>
      <c r="H2816" s="24">
        <v>44845</v>
      </c>
      <c r="I2816" s="19" t="s">
        <v>297</v>
      </c>
      <c r="J2816" s="42" t="s">
        <v>1001</v>
      </c>
      <c r="K2816" s="50" t="str">
        <f ca="1">LeaveTracker[[#This Row],[Days]]&amp;" "&amp;LeaveTracker[[#This Row],[Type of Leave]]</f>
        <v>1 OTHER</v>
      </c>
      <c r="L2816" s="23">
        <f ca="1">NETWORKDAYS(LeaveTracker[[#This Row],[Start Date]],LeaveTracker[[#This Row],[End Date]],lstHolidays)</f>
        <v>1</v>
      </c>
      <c r="M2816" s="27"/>
    </row>
    <row r="2817" spans="1:13" ht="30" customHeight="1" x14ac:dyDescent="0.3">
      <c r="A2817" s="27">
        <v>1206</v>
      </c>
      <c r="B2817" s="31">
        <v>44846</v>
      </c>
      <c r="C2817" s="31">
        <v>44841</v>
      </c>
      <c r="D2817" s="19" t="s">
        <v>505</v>
      </c>
      <c r="E2817" s="66" t="str">
        <f>IF(ISBLANK(LeaveTracker[[#This Row],[Employee Name]]),"-----",VLOOKUP(LeaveTracker[[#This Row],[Employee Name]],'List of Employees'!$B$4:$H$767,7))</f>
        <v>ACCOUNTING</v>
      </c>
      <c r="F2817" s="66" t="str">
        <f>IF(ISBLANK(LeaveTracker[[#This Row],[Employee Name]]),"-----",VLOOKUP(LeaveTracker[[#This Row],[Employee Name]],'List of Employees'!$B$4:$H$767,6))</f>
        <v>PERMANENT</v>
      </c>
      <c r="G2817" s="24">
        <v>44827</v>
      </c>
      <c r="H2817" s="24">
        <v>44827</v>
      </c>
      <c r="I2817" s="19" t="s">
        <v>81</v>
      </c>
      <c r="K2817" s="50" t="str">
        <f ca="1">LeaveTracker[[#This Row],[Days]]&amp;" "&amp;LeaveTracker[[#This Row],[Type of Leave]]</f>
        <v>1 SL</v>
      </c>
      <c r="L2817" s="23">
        <f ca="1">NETWORKDAYS(LeaveTracker[[#This Row],[Start Date]],LeaveTracker[[#This Row],[End Date]],lstHolidays)</f>
        <v>1</v>
      </c>
      <c r="M2817" s="27"/>
    </row>
    <row r="2818" spans="1:13" ht="30" customHeight="1" x14ac:dyDescent="0.3">
      <c r="A2818" s="27">
        <v>1206</v>
      </c>
      <c r="B2818" s="31">
        <v>44846</v>
      </c>
      <c r="C2818" s="31">
        <v>44841</v>
      </c>
      <c r="D2818" s="19" t="s">
        <v>505</v>
      </c>
      <c r="E2818" s="66" t="str">
        <f>IF(ISBLANK(LeaveTracker[[#This Row],[Employee Name]]),"-----",VLOOKUP(LeaveTracker[[#This Row],[Employee Name]],'List of Employees'!$B$4:$H$767,7))</f>
        <v>ACCOUNTING</v>
      </c>
      <c r="F2818" s="66" t="str">
        <f>IF(ISBLANK(LeaveTracker[[#This Row],[Employee Name]]),"-----",VLOOKUP(LeaveTracker[[#This Row],[Employee Name]],'List of Employees'!$B$4:$H$767,6))</f>
        <v>PERMANENT</v>
      </c>
      <c r="G2818" s="24">
        <v>44834</v>
      </c>
      <c r="H2818" s="24">
        <v>44834</v>
      </c>
      <c r="I2818" s="19" t="s">
        <v>81</v>
      </c>
      <c r="K2818" s="50" t="str">
        <f ca="1">LeaveTracker[[#This Row],[Days]]&amp;" "&amp;LeaveTracker[[#This Row],[Type of Leave]]</f>
        <v>1 SL</v>
      </c>
      <c r="L2818" s="23">
        <f ca="1">NETWORKDAYS(LeaveTracker[[#This Row],[Start Date]],LeaveTracker[[#This Row],[End Date]],lstHolidays)</f>
        <v>1</v>
      </c>
      <c r="M2818" s="27"/>
    </row>
    <row r="2819" spans="1:13" ht="30" customHeight="1" x14ac:dyDescent="0.3">
      <c r="A2819" s="27">
        <v>1207</v>
      </c>
      <c r="B2819" s="31">
        <v>44846</v>
      </c>
      <c r="C2819" s="31">
        <v>44844</v>
      </c>
      <c r="D2819" s="19" t="s">
        <v>947</v>
      </c>
      <c r="E2819" s="66" t="str">
        <f>IF(ISBLANK(LeaveTracker[[#This Row],[Employee Name]]),"-----",VLOOKUP(LeaveTracker[[#This Row],[Employee Name]],'List of Employees'!$B$4:$H$767,7))</f>
        <v>ACCOUNTING</v>
      </c>
      <c r="F2819" s="66" t="str">
        <f>IF(ISBLANK(LeaveTracker[[#This Row],[Employee Name]]),"-----",VLOOKUP(LeaveTracker[[#This Row],[Employee Name]],'List of Employees'!$B$4:$H$767,6))</f>
        <v>PERMANENT</v>
      </c>
      <c r="G2819" s="24">
        <v>44838</v>
      </c>
      <c r="H2819" s="24">
        <v>44841</v>
      </c>
      <c r="I2819" s="19" t="s">
        <v>81</v>
      </c>
      <c r="K2819" s="50" t="str">
        <f ca="1">LeaveTracker[[#This Row],[Days]]&amp;" "&amp;LeaveTracker[[#This Row],[Type of Leave]]</f>
        <v>4 SL</v>
      </c>
      <c r="L2819" s="23">
        <f ca="1">NETWORKDAYS(LeaveTracker[[#This Row],[Start Date]],LeaveTracker[[#This Row],[End Date]],lstHolidays)</f>
        <v>4</v>
      </c>
      <c r="M2819" s="27"/>
    </row>
    <row r="2820" spans="1:13" ht="30" customHeight="1" x14ac:dyDescent="0.3">
      <c r="A2820" s="27">
        <v>1208</v>
      </c>
      <c r="B2820" s="31">
        <v>44846</v>
      </c>
      <c r="C2820" s="31">
        <v>44844</v>
      </c>
      <c r="D2820" s="19" t="s">
        <v>508</v>
      </c>
      <c r="E2820" s="66" t="str">
        <f>IF(ISBLANK(LeaveTracker[[#This Row],[Employee Name]]),"-----",VLOOKUP(LeaveTracker[[#This Row],[Employee Name]],'List of Employees'!$B$4:$H$767,7))</f>
        <v>ACCOUNTING</v>
      </c>
      <c r="F2820" s="66" t="str">
        <f>IF(ISBLANK(LeaveTracker[[#This Row],[Employee Name]]),"-----",VLOOKUP(LeaveTracker[[#This Row],[Employee Name]],'List of Employees'!$B$4:$H$767,6))</f>
        <v>PERMANENT</v>
      </c>
      <c r="G2820" s="24">
        <v>44858</v>
      </c>
      <c r="H2820" s="24">
        <v>44858</v>
      </c>
      <c r="I2820" s="19" t="s">
        <v>82</v>
      </c>
      <c r="K2820" s="50" t="str">
        <f ca="1">LeaveTracker[[#This Row],[Days]]&amp;" "&amp;LeaveTracker[[#This Row],[Type of Leave]]</f>
        <v>1 VL</v>
      </c>
      <c r="L2820" s="23">
        <f ca="1">NETWORKDAYS(LeaveTracker[[#This Row],[Start Date]],LeaveTracker[[#This Row],[End Date]],lstHolidays)</f>
        <v>1</v>
      </c>
      <c r="M2820" s="27"/>
    </row>
    <row r="2821" spans="1:13" ht="30" customHeight="1" x14ac:dyDescent="0.3">
      <c r="A2821" s="27">
        <v>1209</v>
      </c>
      <c r="B2821" s="31">
        <v>44846</v>
      </c>
      <c r="C2821" s="31">
        <v>44844</v>
      </c>
      <c r="D2821" s="19" t="s">
        <v>1080</v>
      </c>
      <c r="E2821" s="66" t="str">
        <f>IF(ISBLANK(LeaveTracker[[#This Row],[Employee Name]]),"-----",VLOOKUP(LeaveTracker[[#This Row],[Employee Name]],'List of Employees'!$B$4:$H$767,7))</f>
        <v>ACCOUNTING</v>
      </c>
      <c r="F2821" s="66" t="str">
        <f>IF(ISBLANK(LeaveTracker[[#This Row],[Employee Name]]),"-----",VLOOKUP(LeaveTracker[[#This Row],[Employee Name]],'List of Employees'!$B$4:$H$767,6))</f>
        <v>PERMANENT</v>
      </c>
      <c r="G2821" s="24">
        <v>44855</v>
      </c>
      <c r="H2821" s="24">
        <v>44855</v>
      </c>
      <c r="I2821" s="19" t="s">
        <v>82</v>
      </c>
      <c r="K2821" s="50" t="str">
        <f ca="1">LeaveTracker[[#This Row],[Days]]&amp;" "&amp;LeaveTracker[[#This Row],[Type of Leave]]</f>
        <v>1 VL</v>
      </c>
      <c r="L2821" s="23">
        <f ca="1">NETWORKDAYS(LeaveTracker[[#This Row],[Start Date]],LeaveTracker[[#This Row],[End Date]],lstHolidays)</f>
        <v>1</v>
      </c>
      <c r="M2821" s="27"/>
    </row>
    <row r="2822" spans="1:13" ht="30" customHeight="1" x14ac:dyDescent="0.3">
      <c r="A2822" s="27">
        <v>1210</v>
      </c>
      <c r="B2822" s="31">
        <v>44846</v>
      </c>
      <c r="C2822" s="31">
        <v>44841</v>
      </c>
      <c r="D2822" s="19" t="s">
        <v>860</v>
      </c>
      <c r="E2822" s="66" t="str">
        <f>IF(ISBLANK(LeaveTracker[[#This Row],[Employee Name]]),"-----",VLOOKUP(LeaveTracker[[#This Row],[Employee Name]],'List of Employees'!$B$4:$H$767,7))</f>
        <v>ACCOUNTING</v>
      </c>
      <c r="F2822" s="66" t="str">
        <f>IF(ISBLANK(LeaveTracker[[#This Row],[Employee Name]]),"-----",VLOOKUP(LeaveTracker[[#This Row],[Employee Name]],'List of Employees'!$B$4:$H$767,6))</f>
        <v>PERMANENT</v>
      </c>
      <c r="G2822" s="24">
        <v>44858</v>
      </c>
      <c r="H2822" s="24">
        <v>44859</v>
      </c>
      <c r="I2822" s="19" t="s">
        <v>297</v>
      </c>
      <c r="J2822" s="42" t="s">
        <v>1001</v>
      </c>
      <c r="K2822" s="50" t="str">
        <f ca="1">LeaveTracker[[#This Row],[Days]]&amp;" "&amp;LeaveTracker[[#This Row],[Type of Leave]]</f>
        <v>2 OTHER</v>
      </c>
      <c r="L2822" s="23">
        <f ca="1">NETWORKDAYS(LeaveTracker[[#This Row],[Start Date]],LeaveTracker[[#This Row],[End Date]],lstHolidays)</f>
        <v>2</v>
      </c>
      <c r="M2822" s="27"/>
    </row>
    <row r="2823" spans="1:13" ht="30" customHeight="1" x14ac:dyDescent="0.3">
      <c r="A2823" s="27">
        <v>1211</v>
      </c>
      <c r="B2823" s="31">
        <v>44846</v>
      </c>
      <c r="C2823" s="31">
        <v>44844</v>
      </c>
      <c r="D2823" s="19" t="s">
        <v>303</v>
      </c>
      <c r="E2823" s="66" t="str">
        <f>IF(ISBLANK(LeaveTracker[[#This Row],[Employee Name]]),"-----",VLOOKUP(LeaveTracker[[#This Row],[Employee Name]],'List of Employees'!$B$4:$H$767,7))</f>
        <v>TOPS (ADMIN CSU)</v>
      </c>
      <c r="F2823" s="66" t="str">
        <f>IF(ISBLANK(LeaveTracker[[#This Row],[Employee Name]]),"-----",VLOOKUP(LeaveTracker[[#This Row],[Employee Name]],'List of Employees'!$B$4:$H$767,6))</f>
        <v>PERMANENT</v>
      </c>
      <c r="G2823" s="24">
        <v>44841</v>
      </c>
      <c r="H2823" s="24">
        <v>44841</v>
      </c>
      <c r="I2823" s="19" t="s">
        <v>81</v>
      </c>
      <c r="K2823" s="50" t="str">
        <f ca="1">LeaveTracker[[#This Row],[Days]]&amp;" "&amp;LeaveTracker[[#This Row],[Type of Leave]]</f>
        <v>1 SL</v>
      </c>
      <c r="L2823" s="23">
        <f ca="1">NETWORKDAYS(LeaveTracker[[#This Row],[Start Date]],LeaveTracker[[#This Row],[End Date]],lstHolidays)</f>
        <v>1</v>
      </c>
      <c r="M2823" s="27"/>
    </row>
    <row r="2824" spans="1:13" ht="30" customHeight="1" x14ac:dyDescent="0.3">
      <c r="A2824" s="27">
        <v>1212</v>
      </c>
      <c r="B2824" s="31">
        <v>44846</v>
      </c>
      <c r="C2824" s="31">
        <v>44841</v>
      </c>
      <c r="D2824" s="19" t="s">
        <v>230</v>
      </c>
      <c r="E2824" s="66" t="str">
        <f>IF(ISBLANK(LeaveTracker[[#This Row],[Employee Name]]),"-----",VLOOKUP(LeaveTracker[[#This Row],[Employee Name]],'List of Employees'!$B$4:$H$767,7))</f>
        <v>CSWDO</v>
      </c>
      <c r="F2824" s="66" t="str">
        <f>IF(ISBLANK(LeaveTracker[[#This Row],[Employee Name]]),"-----",VLOOKUP(LeaveTracker[[#This Row],[Employee Name]],'List of Employees'!$B$4:$H$767,6))</f>
        <v>PERMANENT</v>
      </c>
      <c r="G2824" s="24">
        <v>44847</v>
      </c>
      <c r="H2824" s="24">
        <v>44848</v>
      </c>
      <c r="I2824" s="19" t="s">
        <v>82</v>
      </c>
      <c r="K2824" s="50" t="str">
        <f ca="1">LeaveTracker[[#This Row],[Days]]&amp;" "&amp;LeaveTracker[[#This Row],[Type of Leave]]</f>
        <v>2 VL</v>
      </c>
      <c r="L2824" s="23">
        <f ca="1">NETWORKDAYS(LeaveTracker[[#This Row],[Start Date]],LeaveTracker[[#This Row],[End Date]],lstHolidays)</f>
        <v>2</v>
      </c>
      <c r="M2824" s="27"/>
    </row>
    <row r="2825" spans="1:13" ht="30" customHeight="1" x14ac:dyDescent="0.3">
      <c r="A2825" s="27">
        <v>1213</v>
      </c>
      <c r="B2825" s="31">
        <v>44846</v>
      </c>
      <c r="C2825" s="31">
        <v>44846</v>
      </c>
      <c r="D2825" s="19" t="s">
        <v>1096</v>
      </c>
      <c r="E2825" s="66" t="str">
        <f>IF(ISBLANK(LeaveTracker[[#This Row],[Employee Name]]),"-----",VLOOKUP(LeaveTracker[[#This Row],[Employee Name]],'List of Employees'!$B$4:$H$767,7))</f>
        <v>CCT</v>
      </c>
      <c r="F2825" s="66" t="str">
        <f>IF(ISBLANK(LeaveTracker[[#This Row],[Employee Name]]),"-----",VLOOKUP(LeaveTracker[[#This Row],[Employee Name]],'List of Employees'!$B$4:$H$767,6))</f>
        <v>PERMANENT</v>
      </c>
      <c r="G2825" s="24"/>
      <c r="H2825" s="24"/>
      <c r="I2825" s="19" t="s">
        <v>297</v>
      </c>
      <c r="J2825" s="42" t="s">
        <v>688</v>
      </c>
      <c r="K2825" s="50" t="str">
        <f ca="1">LeaveTracker[[#This Row],[Days]]&amp;" "&amp;LeaveTracker[[#This Row],[Type of Leave]]</f>
        <v>0 OTHER</v>
      </c>
      <c r="L2825" s="23">
        <f ca="1">NETWORKDAYS(LeaveTracker[[#This Row],[Start Date]],LeaveTracker[[#This Row],[End Date]],lstHolidays)</f>
        <v>0</v>
      </c>
      <c r="M2825" s="27"/>
    </row>
    <row r="2826" spans="1:13" ht="30" customHeight="1" x14ac:dyDescent="0.3">
      <c r="A2826" s="27">
        <v>1214</v>
      </c>
      <c r="B2826" s="31">
        <v>44846</v>
      </c>
      <c r="C2826" s="31">
        <v>44804</v>
      </c>
      <c r="D2826" s="19" t="s">
        <v>1317</v>
      </c>
      <c r="E2826" s="66" t="str">
        <f>IF(ISBLANK(LeaveTracker[[#This Row],[Employee Name]]),"-----",VLOOKUP(LeaveTracker[[#This Row],[Employee Name]],'List of Employees'!$B$4:$H$767,7))</f>
        <v>CHO</v>
      </c>
      <c r="F2826" s="66" t="str">
        <f>IF(ISBLANK(LeaveTracker[[#This Row],[Employee Name]]),"-----",VLOOKUP(LeaveTracker[[#This Row],[Employee Name]],'List of Employees'!$B$4:$H$767,6))</f>
        <v>PERMANENT</v>
      </c>
      <c r="G2826" s="24">
        <v>44823</v>
      </c>
      <c r="H2826" s="24">
        <v>44824</v>
      </c>
      <c r="I2826" s="19" t="s">
        <v>82</v>
      </c>
      <c r="K2826" s="50" t="str">
        <f ca="1">LeaveTracker[[#This Row],[Days]]&amp;" "&amp;LeaveTracker[[#This Row],[Type of Leave]]</f>
        <v>2 VL</v>
      </c>
      <c r="L2826" s="23">
        <f ca="1">NETWORKDAYS(LeaveTracker[[#This Row],[Start Date]],LeaveTracker[[#This Row],[End Date]],lstHolidays)</f>
        <v>2</v>
      </c>
      <c r="M2826" s="27"/>
    </row>
    <row r="2827" spans="1:13" ht="30" customHeight="1" x14ac:dyDescent="0.3">
      <c r="A2827" s="27">
        <v>1215</v>
      </c>
      <c r="B2827" s="31">
        <v>44846</v>
      </c>
      <c r="C2827" s="31">
        <v>44813</v>
      </c>
      <c r="D2827" s="19" t="s">
        <v>741</v>
      </c>
      <c r="E2827" s="66" t="str">
        <f>IF(ISBLANK(LeaveTracker[[#This Row],[Employee Name]]),"-----",VLOOKUP(LeaveTracker[[#This Row],[Employee Name]],'List of Employees'!$B$4:$H$767,7))</f>
        <v>CSWDO</v>
      </c>
      <c r="F2827" s="66" t="str">
        <f>IF(ISBLANK(LeaveTracker[[#This Row],[Employee Name]]),"-----",VLOOKUP(LeaveTracker[[#This Row],[Employee Name]],'List of Employees'!$B$4:$H$767,6))</f>
        <v>PERMANENT</v>
      </c>
      <c r="G2827" s="24">
        <v>44812</v>
      </c>
      <c r="H2827" s="24">
        <v>44812</v>
      </c>
      <c r="I2827" s="19" t="s">
        <v>81</v>
      </c>
      <c r="K2827" s="50" t="str">
        <f ca="1">LeaveTracker[[#This Row],[Days]]&amp;" "&amp;LeaveTracker[[#This Row],[Type of Leave]]</f>
        <v>1 SL</v>
      </c>
      <c r="L2827" s="23">
        <f ca="1">NETWORKDAYS(LeaveTracker[[#This Row],[Start Date]],LeaveTracker[[#This Row],[End Date]],lstHolidays)</f>
        <v>1</v>
      </c>
      <c r="M2827" s="27"/>
    </row>
    <row r="2828" spans="1:13" ht="30" customHeight="1" x14ac:dyDescent="0.3">
      <c r="A2828" s="27">
        <v>1216</v>
      </c>
      <c r="B2828" s="31">
        <v>44846</v>
      </c>
      <c r="C2828" s="31">
        <v>44805</v>
      </c>
      <c r="D2828" s="19" t="s">
        <v>826</v>
      </c>
      <c r="E2828" s="66" t="str">
        <f>IF(ISBLANK(LeaveTracker[[#This Row],[Employee Name]]),"-----",VLOOKUP(LeaveTracker[[#This Row],[Employee Name]],'List of Employees'!$B$4:$H$767,7))</f>
        <v>CHO</v>
      </c>
      <c r="F2828" s="66" t="str">
        <f>IF(ISBLANK(LeaveTracker[[#This Row],[Employee Name]]),"-----",VLOOKUP(LeaveTracker[[#This Row],[Employee Name]],'List of Employees'!$B$4:$H$767,6))</f>
        <v>PERMANENT</v>
      </c>
      <c r="G2828" s="24">
        <v>44799</v>
      </c>
      <c r="H2828" s="24">
        <v>44799</v>
      </c>
      <c r="I2828" s="19" t="s">
        <v>81</v>
      </c>
      <c r="K2828" s="50" t="str">
        <f ca="1">LeaveTracker[[#This Row],[Days]]&amp;" "&amp;LeaveTracker[[#This Row],[Type of Leave]]</f>
        <v>1 SL</v>
      </c>
      <c r="L2828" s="23">
        <f ca="1">NETWORKDAYS(LeaveTracker[[#This Row],[Start Date]],LeaveTracker[[#This Row],[End Date]],lstHolidays)</f>
        <v>1</v>
      </c>
      <c r="M2828" s="27"/>
    </row>
    <row r="2829" spans="1:13" ht="30" customHeight="1" x14ac:dyDescent="0.3">
      <c r="A2829" s="27">
        <v>1217</v>
      </c>
      <c r="B2829" s="31">
        <v>44846</v>
      </c>
      <c r="C2829" s="31">
        <v>44803</v>
      </c>
      <c r="D2829" s="19" t="s">
        <v>1322</v>
      </c>
      <c r="E2829" s="66" t="str">
        <f>IF(ISBLANK(LeaveTracker[[#This Row],[Employee Name]]),"-----",VLOOKUP(LeaveTracker[[#This Row],[Employee Name]],'List of Employees'!$B$4:$H$767,7))</f>
        <v>CHO</v>
      </c>
      <c r="F2829" s="66" t="str">
        <f>IF(ISBLANK(LeaveTracker[[#This Row],[Employee Name]]),"-----",VLOOKUP(LeaveTracker[[#This Row],[Employee Name]],'List of Employees'!$B$4:$H$767,6))</f>
        <v>PERMANENT</v>
      </c>
      <c r="G2829" s="24">
        <v>44798</v>
      </c>
      <c r="H2829" s="24">
        <v>44799</v>
      </c>
      <c r="I2829" s="19" t="s">
        <v>81</v>
      </c>
      <c r="K2829" s="50" t="str">
        <f ca="1">LeaveTracker[[#This Row],[Days]]&amp;" "&amp;LeaveTracker[[#This Row],[Type of Leave]]</f>
        <v>2 SL</v>
      </c>
      <c r="L2829" s="23">
        <f ca="1">NETWORKDAYS(LeaveTracker[[#This Row],[Start Date]],LeaveTracker[[#This Row],[End Date]],lstHolidays)</f>
        <v>2</v>
      </c>
      <c r="M2829" s="27"/>
    </row>
    <row r="2830" spans="1:13" ht="30" customHeight="1" x14ac:dyDescent="0.3">
      <c r="A2830" s="27">
        <v>1218</v>
      </c>
      <c r="B2830" s="31">
        <v>44846</v>
      </c>
      <c r="C2830" s="31">
        <v>44828</v>
      </c>
      <c r="D2830" s="19" t="s">
        <v>395</v>
      </c>
      <c r="E2830" s="66" t="str">
        <f>IF(ISBLANK(LeaveTracker[[#This Row],[Employee Name]]),"-----",VLOOKUP(LeaveTracker[[#This Row],[Employee Name]],'List of Employees'!$B$4:$H$767,7))</f>
        <v>CTO</v>
      </c>
      <c r="F2830" s="66" t="str">
        <f>IF(ISBLANK(LeaveTracker[[#This Row],[Employee Name]]),"-----",VLOOKUP(LeaveTracker[[#This Row],[Employee Name]],'List of Employees'!$B$4:$H$767,6))</f>
        <v>PERMANENT</v>
      </c>
      <c r="G2830" s="24">
        <v>44803</v>
      </c>
      <c r="H2830" s="24">
        <v>44803</v>
      </c>
      <c r="I2830" s="19" t="s">
        <v>81</v>
      </c>
      <c r="K2830" s="50" t="str">
        <f ca="1">LeaveTracker[[#This Row],[Days]]&amp;" "&amp;LeaveTracker[[#This Row],[Type of Leave]]</f>
        <v>1 SL</v>
      </c>
      <c r="L2830" s="23">
        <f ca="1">NETWORKDAYS(LeaveTracker[[#This Row],[Start Date]],LeaveTracker[[#This Row],[End Date]],lstHolidays)</f>
        <v>1</v>
      </c>
      <c r="M2830" s="27"/>
    </row>
    <row r="2831" spans="1:13" ht="30" customHeight="1" x14ac:dyDescent="0.3">
      <c r="A2831" s="27">
        <v>1219</v>
      </c>
      <c r="B2831" s="31">
        <v>44846</v>
      </c>
      <c r="C2831" s="31">
        <v>44804</v>
      </c>
      <c r="D2831" s="19" t="s">
        <v>611</v>
      </c>
      <c r="E2831" s="66" t="str">
        <f>IF(ISBLANK(LeaveTracker[[#This Row],[Employee Name]]),"-----",VLOOKUP(LeaveTracker[[#This Row],[Employee Name]],'List of Employees'!$B$4:$H$767,7))</f>
        <v>CBO</v>
      </c>
      <c r="F2831" s="66" t="str">
        <f>IF(ISBLANK(LeaveTracker[[#This Row],[Employee Name]]),"-----",VLOOKUP(LeaveTracker[[#This Row],[Employee Name]],'List of Employees'!$B$4:$H$767,6))</f>
        <v>PERMANENT</v>
      </c>
      <c r="G2831" s="24">
        <v>44803</v>
      </c>
      <c r="H2831" s="24">
        <v>44803</v>
      </c>
      <c r="I2831" s="19" t="s">
        <v>81</v>
      </c>
      <c r="K2831" s="50" t="str">
        <f ca="1">LeaveTracker[[#This Row],[Days]]&amp;" "&amp;LeaveTracker[[#This Row],[Type of Leave]]</f>
        <v>1 SL</v>
      </c>
      <c r="L2831" s="23">
        <f ca="1">NETWORKDAYS(LeaveTracker[[#This Row],[Start Date]],LeaveTracker[[#This Row],[End Date]],lstHolidays)</f>
        <v>1</v>
      </c>
      <c r="M2831" s="27"/>
    </row>
    <row r="2832" spans="1:13" ht="30" customHeight="1" x14ac:dyDescent="0.3">
      <c r="A2832" s="27">
        <v>1220</v>
      </c>
      <c r="B2832" s="31">
        <v>44846</v>
      </c>
      <c r="C2832" s="31">
        <v>44803</v>
      </c>
      <c r="D2832" s="19" t="s">
        <v>326</v>
      </c>
      <c r="E2832" s="66" t="str">
        <f>IF(ISBLANK(LeaveTracker[[#This Row],[Employee Name]]),"-----",VLOOKUP(LeaveTracker[[#This Row],[Employee Name]],'List of Employees'!$B$4:$H$767,7))</f>
        <v>LEGAL</v>
      </c>
      <c r="F2832" s="66" t="str">
        <f>IF(ISBLANK(LeaveTracker[[#This Row],[Employee Name]]),"-----",VLOOKUP(LeaveTracker[[#This Row],[Employee Name]],'List of Employees'!$B$4:$H$767,6))</f>
        <v>PERMANENT</v>
      </c>
      <c r="G2832" s="24">
        <v>44795</v>
      </c>
      <c r="H2832" s="24">
        <v>44795</v>
      </c>
      <c r="I2832" s="19" t="s">
        <v>81</v>
      </c>
      <c r="K2832" s="50" t="str">
        <f ca="1">LeaveTracker[[#This Row],[Days]]&amp;" "&amp;LeaveTracker[[#This Row],[Type of Leave]]</f>
        <v>1 SL</v>
      </c>
      <c r="L2832" s="23">
        <f ca="1">NETWORKDAYS(LeaveTracker[[#This Row],[Start Date]],LeaveTracker[[#This Row],[End Date]],lstHolidays)</f>
        <v>1</v>
      </c>
      <c r="M2832" s="27"/>
    </row>
    <row r="2833" spans="1:13" ht="30" customHeight="1" x14ac:dyDescent="0.3">
      <c r="A2833" s="27">
        <v>1220</v>
      </c>
      <c r="B2833" s="31">
        <v>44846</v>
      </c>
      <c r="C2833" s="31">
        <v>44803</v>
      </c>
      <c r="D2833" s="19" t="s">
        <v>326</v>
      </c>
      <c r="E2833" s="66" t="str">
        <f>IF(ISBLANK(LeaveTracker[[#This Row],[Employee Name]]),"-----",VLOOKUP(LeaveTracker[[#This Row],[Employee Name]],'List of Employees'!$B$4:$H$767,7))</f>
        <v>LEGAL</v>
      </c>
      <c r="F2833" s="66" t="str">
        <f>IF(ISBLANK(LeaveTracker[[#This Row],[Employee Name]]),"-----",VLOOKUP(LeaveTracker[[#This Row],[Employee Name]],'List of Employees'!$B$4:$H$767,6))</f>
        <v>PERMANENT</v>
      </c>
      <c r="G2833" s="24">
        <v>44798</v>
      </c>
      <c r="H2833" s="24">
        <v>44799</v>
      </c>
      <c r="I2833" s="19" t="s">
        <v>81</v>
      </c>
      <c r="K2833" s="50" t="str">
        <f ca="1">LeaveTracker[[#This Row],[Days]]&amp;" "&amp;LeaveTracker[[#This Row],[Type of Leave]]</f>
        <v>2 SL</v>
      </c>
      <c r="L2833" s="23">
        <f ca="1">NETWORKDAYS(LeaveTracker[[#This Row],[Start Date]],LeaveTracker[[#This Row],[End Date]],lstHolidays)</f>
        <v>2</v>
      </c>
      <c r="M2833" s="27"/>
    </row>
    <row r="2834" spans="1:13" ht="30" customHeight="1" x14ac:dyDescent="0.3">
      <c r="A2834" s="27">
        <v>1221</v>
      </c>
      <c r="B2834" s="31">
        <v>44846</v>
      </c>
      <c r="C2834" s="31">
        <v>44803</v>
      </c>
      <c r="D2834" s="19" t="s">
        <v>1325</v>
      </c>
      <c r="E2834" s="66" t="str">
        <f>IF(ISBLANK(LeaveTracker[[#This Row],[Employee Name]]),"-----",VLOOKUP(LeaveTracker[[#This Row],[Employee Name]],'List of Employees'!$B$4:$H$767,7))</f>
        <v>ONT</v>
      </c>
      <c r="F2834" s="66" t="str">
        <f>IF(ISBLANK(LeaveTracker[[#This Row],[Employee Name]]),"-----",VLOOKUP(LeaveTracker[[#This Row],[Employee Name]],'List of Employees'!$B$4:$H$767,6))</f>
        <v>PERMANENT</v>
      </c>
      <c r="G2834" s="24">
        <v>44817</v>
      </c>
      <c r="H2834" s="24">
        <v>44819</v>
      </c>
      <c r="I2834" s="19" t="s">
        <v>82</v>
      </c>
      <c r="K2834" s="50" t="str">
        <f ca="1">LeaveTracker[[#This Row],[Days]]&amp;" "&amp;LeaveTracker[[#This Row],[Type of Leave]]</f>
        <v>3 VL</v>
      </c>
      <c r="L2834" s="23">
        <f ca="1">NETWORKDAYS(LeaveTracker[[#This Row],[Start Date]],LeaveTracker[[#This Row],[End Date]],lstHolidays)</f>
        <v>3</v>
      </c>
      <c r="M2834" s="27"/>
    </row>
    <row r="2835" spans="1:13" ht="30" customHeight="1" x14ac:dyDescent="0.3">
      <c r="A2835" s="27">
        <v>1222</v>
      </c>
      <c r="B2835" s="31">
        <v>44846</v>
      </c>
      <c r="C2835" s="31">
        <v>44805</v>
      </c>
      <c r="D2835" s="19" t="s">
        <v>614</v>
      </c>
      <c r="E2835" s="66" t="str">
        <f>IF(ISBLANK(LeaveTracker[[#This Row],[Employee Name]]),"-----",VLOOKUP(LeaveTracker[[#This Row],[Employee Name]],'List of Employees'!$B$4:$H$767,7))</f>
        <v>CBO</v>
      </c>
      <c r="F2835" s="66" t="str">
        <f>IF(ISBLANK(LeaveTracker[[#This Row],[Employee Name]]),"-----",VLOOKUP(LeaveTracker[[#This Row],[Employee Name]],'List of Employees'!$B$4:$H$767,6))</f>
        <v>PERMANENT</v>
      </c>
      <c r="G2835" s="24">
        <v>44804</v>
      </c>
      <c r="H2835" s="24">
        <v>44804</v>
      </c>
      <c r="I2835" s="19" t="s">
        <v>81</v>
      </c>
      <c r="K2835" s="50" t="str">
        <f ca="1">LeaveTracker[[#This Row],[Days]]&amp;" "&amp;LeaveTracker[[#This Row],[Type of Leave]]</f>
        <v>1 SL</v>
      </c>
      <c r="L2835" s="23">
        <f ca="1">NETWORKDAYS(LeaveTracker[[#This Row],[Start Date]],LeaveTracker[[#This Row],[End Date]],lstHolidays)</f>
        <v>1</v>
      </c>
      <c r="M2835" s="27"/>
    </row>
    <row r="2836" spans="1:13" ht="30" customHeight="1" x14ac:dyDescent="0.3">
      <c r="A2836" s="27">
        <v>1223</v>
      </c>
      <c r="B2836" s="31">
        <v>44846</v>
      </c>
      <c r="C2836" s="31">
        <v>44803</v>
      </c>
      <c r="D2836" s="19" t="s">
        <v>518</v>
      </c>
      <c r="E2836" s="66" t="str">
        <f>IF(ISBLANK(LeaveTracker[[#This Row],[Employee Name]]),"-----",VLOOKUP(LeaveTracker[[#This Row],[Employee Name]],'List of Employees'!$B$4:$H$767,7))</f>
        <v>ACCOUNTING</v>
      </c>
      <c r="F2836" s="66" t="str">
        <f>IF(ISBLANK(LeaveTracker[[#This Row],[Employee Name]]),"-----",VLOOKUP(LeaveTracker[[#This Row],[Employee Name]],'List of Employees'!$B$4:$H$767,6))</f>
        <v>PERMANENT</v>
      </c>
      <c r="G2836" s="24">
        <v>44799</v>
      </c>
      <c r="H2836" s="24">
        <v>44799</v>
      </c>
      <c r="I2836" s="19" t="s">
        <v>81</v>
      </c>
      <c r="K2836" s="50" t="str">
        <f ca="1">LeaveTracker[[#This Row],[Days]]&amp;" "&amp;LeaveTracker[[#This Row],[Type of Leave]]</f>
        <v>1 SL</v>
      </c>
      <c r="L2836" s="23">
        <f ca="1">NETWORKDAYS(LeaveTracker[[#This Row],[Start Date]],LeaveTracker[[#This Row],[End Date]],lstHolidays)</f>
        <v>1</v>
      </c>
      <c r="M2836" s="27"/>
    </row>
    <row r="2837" spans="1:13" ht="30" customHeight="1" x14ac:dyDescent="0.3">
      <c r="A2837" s="27">
        <v>1224</v>
      </c>
      <c r="B2837" s="31">
        <v>44846</v>
      </c>
      <c r="C2837" s="31">
        <v>44798</v>
      </c>
      <c r="D2837" s="19" t="s">
        <v>1005</v>
      </c>
      <c r="E2837" s="66" t="str">
        <f>IF(ISBLANK(LeaveTracker[[#This Row],[Employee Name]]),"-----",VLOOKUP(LeaveTracker[[#This Row],[Employee Name]],'List of Employees'!$B$4:$H$767,7))</f>
        <v>ACCOUNTING</v>
      </c>
      <c r="F2837" s="66" t="str">
        <f>IF(ISBLANK(LeaveTracker[[#This Row],[Employee Name]]),"-----",VLOOKUP(LeaveTracker[[#This Row],[Employee Name]],'List of Employees'!$B$4:$H$767,6))</f>
        <v>PERMANENT</v>
      </c>
      <c r="G2837" s="24">
        <v>44796</v>
      </c>
      <c r="H2837" s="24">
        <v>44796</v>
      </c>
      <c r="I2837" s="19" t="s">
        <v>81</v>
      </c>
      <c r="K2837" s="50" t="str">
        <f ca="1">LeaveTracker[[#This Row],[Days]]&amp;" "&amp;LeaveTracker[[#This Row],[Type of Leave]]</f>
        <v>1 SL</v>
      </c>
      <c r="L2837" s="23">
        <f ca="1">NETWORKDAYS(LeaveTracker[[#This Row],[Start Date]],LeaveTracker[[#This Row],[End Date]],lstHolidays)</f>
        <v>1</v>
      </c>
      <c r="M2837" s="27"/>
    </row>
    <row r="2838" spans="1:13" ht="30" customHeight="1" x14ac:dyDescent="0.3">
      <c r="A2838" s="27">
        <v>1225</v>
      </c>
      <c r="B2838" s="31">
        <v>44846</v>
      </c>
      <c r="C2838" s="31">
        <v>44796</v>
      </c>
      <c r="D2838" s="19" t="s">
        <v>860</v>
      </c>
      <c r="E2838" s="66" t="str">
        <f>IF(ISBLANK(LeaveTracker[[#This Row],[Employee Name]]),"-----",VLOOKUP(LeaveTracker[[#This Row],[Employee Name]],'List of Employees'!$B$4:$H$767,7))</f>
        <v>ACCOUNTING</v>
      </c>
      <c r="F2838" s="66" t="str">
        <f>IF(ISBLANK(LeaveTracker[[#This Row],[Employee Name]]),"-----",VLOOKUP(LeaveTracker[[#This Row],[Employee Name]],'List of Employees'!$B$4:$H$767,6))</f>
        <v>PERMANENT</v>
      </c>
      <c r="G2838" s="24">
        <v>44791</v>
      </c>
      <c r="H2838" s="24">
        <v>44791</v>
      </c>
      <c r="I2838" s="19" t="s">
        <v>81</v>
      </c>
      <c r="K2838" s="50" t="str">
        <f ca="1">LeaveTracker[[#This Row],[Days]]&amp;" "&amp;LeaveTracker[[#This Row],[Type of Leave]]</f>
        <v>1 SL</v>
      </c>
      <c r="L2838" s="23">
        <f ca="1">NETWORKDAYS(LeaveTracker[[#This Row],[Start Date]],LeaveTracker[[#This Row],[End Date]],lstHolidays)</f>
        <v>1</v>
      </c>
      <c r="M2838" s="27"/>
    </row>
    <row r="2839" spans="1:13" ht="30" customHeight="1" x14ac:dyDescent="0.3">
      <c r="A2839" s="27">
        <v>1225</v>
      </c>
      <c r="B2839" s="31">
        <v>44846</v>
      </c>
      <c r="C2839" s="31">
        <v>44796</v>
      </c>
      <c r="D2839" s="19" t="s">
        <v>860</v>
      </c>
      <c r="E2839" s="66" t="str">
        <f>IF(ISBLANK(LeaveTracker[[#This Row],[Employee Name]]),"-----",VLOOKUP(LeaveTracker[[#This Row],[Employee Name]],'List of Employees'!$B$4:$H$767,7))</f>
        <v>ACCOUNTING</v>
      </c>
      <c r="F2839" s="66" t="str">
        <f>IF(ISBLANK(LeaveTracker[[#This Row],[Employee Name]]),"-----",VLOOKUP(LeaveTracker[[#This Row],[Employee Name]],'List of Employees'!$B$4:$H$767,6))</f>
        <v>PERMANENT</v>
      </c>
      <c r="G2839" s="24">
        <v>44795</v>
      </c>
      <c r="H2839" s="24">
        <v>44795</v>
      </c>
      <c r="I2839" s="19" t="s">
        <v>81</v>
      </c>
      <c r="K2839" s="50" t="str">
        <f ca="1">LeaveTracker[[#This Row],[Days]]&amp;" "&amp;LeaveTracker[[#This Row],[Type of Leave]]</f>
        <v>1 SL</v>
      </c>
      <c r="L2839" s="23">
        <f ca="1">NETWORKDAYS(LeaveTracker[[#This Row],[Start Date]],LeaveTracker[[#This Row],[End Date]],lstHolidays)</f>
        <v>1</v>
      </c>
      <c r="M2839" s="27"/>
    </row>
    <row r="2840" spans="1:13" ht="30" customHeight="1" x14ac:dyDescent="0.3">
      <c r="A2840" s="27">
        <v>1226</v>
      </c>
      <c r="B2840" s="31">
        <v>44846</v>
      </c>
      <c r="C2840" s="31">
        <v>44798</v>
      </c>
      <c r="D2840" s="19" t="s">
        <v>868</v>
      </c>
      <c r="E2840" s="66" t="str">
        <f>IF(ISBLANK(LeaveTracker[[#This Row],[Employee Name]]),"-----",VLOOKUP(LeaveTracker[[#This Row],[Employee Name]],'List of Employees'!$B$4:$H$767,7))</f>
        <v>ACCOUNTING</v>
      </c>
      <c r="F2840" s="66" t="str">
        <f>IF(ISBLANK(LeaveTracker[[#This Row],[Employee Name]]),"-----",VLOOKUP(LeaveTracker[[#This Row],[Employee Name]],'List of Employees'!$B$4:$H$767,6))</f>
        <v>PERMANENT</v>
      </c>
      <c r="G2840" s="24">
        <v>44795</v>
      </c>
      <c r="H2840" s="24">
        <v>44795</v>
      </c>
      <c r="I2840" s="19" t="s">
        <v>81</v>
      </c>
      <c r="K2840" s="50" t="str">
        <f ca="1">LeaveTracker[[#This Row],[Days]]&amp;" "&amp;LeaveTracker[[#This Row],[Type of Leave]]</f>
        <v>1 SL</v>
      </c>
      <c r="L2840" s="23">
        <f ca="1">NETWORKDAYS(LeaveTracker[[#This Row],[Start Date]],LeaveTracker[[#This Row],[End Date]],lstHolidays)</f>
        <v>1</v>
      </c>
      <c r="M2840" s="27"/>
    </row>
    <row r="2841" spans="1:13" ht="30" customHeight="1" x14ac:dyDescent="0.3">
      <c r="A2841" s="27">
        <v>1227</v>
      </c>
      <c r="B2841" s="31">
        <v>44846</v>
      </c>
      <c r="C2841" s="31">
        <v>44798</v>
      </c>
      <c r="D2841" s="19" t="s">
        <v>537</v>
      </c>
      <c r="E2841" s="66" t="str">
        <f>IF(ISBLANK(LeaveTracker[[#This Row],[Employee Name]]),"-----",VLOOKUP(LeaveTracker[[#This Row],[Employee Name]],'List of Employees'!$B$4:$H$767,7))</f>
        <v>LCR</v>
      </c>
      <c r="F2841" s="66" t="str">
        <f>IF(ISBLANK(LeaveTracker[[#This Row],[Employee Name]]),"-----",VLOOKUP(LeaveTracker[[#This Row],[Employee Name]],'List of Employees'!$B$4:$H$767,6))</f>
        <v>PERMANENT</v>
      </c>
      <c r="G2841" s="24">
        <v>44795</v>
      </c>
      <c r="H2841" s="24">
        <v>44796</v>
      </c>
      <c r="I2841" s="19" t="s">
        <v>81</v>
      </c>
      <c r="K2841" s="50" t="str">
        <f ca="1">LeaveTracker[[#This Row],[Days]]&amp;" "&amp;LeaveTracker[[#This Row],[Type of Leave]]</f>
        <v>2 SL</v>
      </c>
      <c r="L2841" s="23">
        <f ca="1">NETWORKDAYS(LeaveTracker[[#This Row],[Start Date]],LeaveTracker[[#This Row],[End Date]],lstHolidays)</f>
        <v>2</v>
      </c>
      <c r="M2841" s="27"/>
    </row>
    <row r="2842" spans="1:13" ht="30" customHeight="1" x14ac:dyDescent="0.3">
      <c r="A2842" s="27">
        <v>1228</v>
      </c>
      <c r="B2842" s="31">
        <v>44846</v>
      </c>
      <c r="C2842" s="31">
        <v>44803</v>
      </c>
      <c r="D2842" s="19" t="s">
        <v>871</v>
      </c>
      <c r="E2842" s="66" t="str">
        <f>IF(ISBLANK(LeaveTracker[[#This Row],[Employee Name]]),"-----",VLOOKUP(LeaveTracker[[#This Row],[Employee Name]],'List of Employees'!$B$4:$H$767,7))</f>
        <v>DA</v>
      </c>
      <c r="F2842" s="66" t="str">
        <f>IF(ISBLANK(LeaveTracker[[#This Row],[Employee Name]]),"-----",VLOOKUP(LeaveTracker[[#This Row],[Employee Name]],'List of Employees'!$B$4:$H$767,6))</f>
        <v>CASUAL</v>
      </c>
      <c r="G2842" s="24">
        <v>44799</v>
      </c>
      <c r="H2842" s="24">
        <v>44799</v>
      </c>
      <c r="I2842" s="19" t="s">
        <v>81</v>
      </c>
      <c r="K2842" s="50" t="str">
        <f ca="1">LeaveTracker[[#This Row],[Days]]&amp;" "&amp;LeaveTracker[[#This Row],[Type of Leave]]</f>
        <v>1 SL</v>
      </c>
      <c r="L2842" s="23">
        <f ca="1">NETWORKDAYS(LeaveTracker[[#This Row],[Start Date]],LeaveTracker[[#This Row],[End Date]],lstHolidays)</f>
        <v>1</v>
      </c>
      <c r="M2842" s="27"/>
    </row>
    <row r="2843" spans="1:13" ht="30" customHeight="1" x14ac:dyDescent="0.3">
      <c r="A2843" s="27">
        <v>1229</v>
      </c>
      <c r="B2843" s="31">
        <v>44846</v>
      </c>
      <c r="C2843" s="31">
        <v>44797</v>
      </c>
      <c r="D2843" s="19" t="s">
        <v>1304</v>
      </c>
      <c r="E2843" s="66" t="str">
        <f>IF(ISBLANK(LeaveTracker[[#This Row],[Employee Name]]),"-----",VLOOKUP(LeaveTracker[[#This Row],[Employee Name]],'List of Employees'!$B$4:$H$767,7))</f>
        <v>CTO</v>
      </c>
      <c r="F2843" s="66" t="str">
        <f>IF(ISBLANK(LeaveTracker[[#This Row],[Employee Name]]),"-----",VLOOKUP(LeaveTracker[[#This Row],[Employee Name]],'List of Employees'!$B$4:$H$767,6))</f>
        <v>PERMANENT</v>
      </c>
      <c r="G2843" s="24">
        <v>44799</v>
      </c>
      <c r="H2843" s="24">
        <v>44799</v>
      </c>
      <c r="I2843" s="19" t="s">
        <v>297</v>
      </c>
      <c r="J2843" s="42" t="s">
        <v>1001</v>
      </c>
      <c r="K2843" s="50" t="str">
        <f ca="1">LeaveTracker[[#This Row],[Days]]&amp;" "&amp;LeaveTracker[[#This Row],[Type of Leave]]</f>
        <v>1 OTHER</v>
      </c>
      <c r="L2843" s="23">
        <f ca="1">NETWORKDAYS(LeaveTracker[[#This Row],[Start Date]],LeaveTracker[[#This Row],[End Date]],lstHolidays)</f>
        <v>1</v>
      </c>
      <c r="M2843" s="27"/>
    </row>
    <row r="2844" spans="1:13" ht="30" customHeight="1" x14ac:dyDescent="0.3">
      <c r="A2844" s="27">
        <v>1230</v>
      </c>
      <c r="B2844" s="31">
        <v>44846</v>
      </c>
      <c r="C2844" s="31">
        <v>44803</v>
      </c>
      <c r="D2844" s="19" t="s">
        <v>1014</v>
      </c>
      <c r="E2844" s="66" t="str">
        <f>IF(ISBLANK(LeaveTracker[[#This Row],[Employee Name]]),"-----",VLOOKUP(LeaveTracker[[#This Row],[Employee Name]],'List of Employees'!$B$4:$H$767,7))</f>
        <v>LANDTAX</v>
      </c>
      <c r="F2844" s="66" t="str">
        <f>IF(ISBLANK(LeaveTracker[[#This Row],[Employee Name]]),"-----",VLOOKUP(LeaveTracker[[#This Row],[Employee Name]],'List of Employees'!$B$4:$H$767,6))</f>
        <v>PERMANENT</v>
      </c>
      <c r="G2844" s="24">
        <v>44797</v>
      </c>
      <c r="H2844" s="24">
        <v>44797</v>
      </c>
      <c r="I2844" s="19" t="s">
        <v>81</v>
      </c>
      <c r="K2844" s="50" t="str">
        <f ca="1">LeaveTracker[[#This Row],[Days]]&amp;" "&amp;LeaveTracker[[#This Row],[Type of Leave]]</f>
        <v>1 SL</v>
      </c>
      <c r="L2844" s="23">
        <f ca="1">NETWORKDAYS(LeaveTracker[[#This Row],[Start Date]],LeaveTracker[[#This Row],[End Date]],lstHolidays)</f>
        <v>1</v>
      </c>
      <c r="M2844" s="27"/>
    </row>
    <row r="2845" spans="1:13" ht="30" customHeight="1" x14ac:dyDescent="0.3">
      <c r="A2845" s="27">
        <v>1231</v>
      </c>
      <c r="B2845" s="31">
        <v>44846</v>
      </c>
      <c r="C2845" s="31">
        <v>44804</v>
      </c>
      <c r="D2845" s="19" t="s">
        <v>1014</v>
      </c>
      <c r="E2845" s="66" t="str">
        <f>IF(ISBLANK(LeaveTracker[[#This Row],[Employee Name]]),"-----",VLOOKUP(LeaveTracker[[#This Row],[Employee Name]],'List of Employees'!$B$4:$H$767,7))</f>
        <v>LANDTAX</v>
      </c>
      <c r="F2845" s="66" t="str">
        <f>IF(ISBLANK(LeaveTracker[[#This Row],[Employee Name]]),"-----",VLOOKUP(LeaveTracker[[#This Row],[Employee Name]],'List of Employees'!$B$4:$H$767,6))</f>
        <v>PERMANENT</v>
      </c>
      <c r="G2845" s="24">
        <v>44784</v>
      </c>
      <c r="H2845" s="24">
        <v>44785</v>
      </c>
      <c r="I2845" s="19" t="s">
        <v>82</v>
      </c>
      <c r="K2845" s="50" t="str">
        <f ca="1">LeaveTracker[[#This Row],[Days]]&amp;" "&amp;LeaveTracker[[#This Row],[Type of Leave]]</f>
        <v>2 VL</v>
      </c>
      <c r="L2845" s="23">
        <f ca="1">NETWORKDAYS(LeaveTracker[[#This Row],[Start Date]],LeaveTracker[[#This Row],[End Date]],lstHolidays)</f>
        <v>2</v>
      </c>
      <c r="M2845" s="27"/>
    </row>
    <row r="2846" spans="1:13" ht="30" customHeight="1" x14ac:dyDescent="0.3">
      <c r="A2846" s="27">
        <v>1232</v>
      </c>
      <c r="B2846" s="31">
        <v>44846</v>
      </c>
      <c r="C2846" s="31">
        <v>44796</v>
      </c>
      <c r="D2846" s="19" t="s">
        <v>759</v>
      </c>
      <c r="E2846" s="66" t="str">
        <f>IF(ISBLANK(LeaveTracker[[#This Row],[Employee Name]]),"-----",VLOOKUP(LeaveTracker[[#This Row],[Employee Name]],'List of Employees'!$B$4:$H$767,7))</f>
        <v>CTO</v>
      </c>
      <c r="F2846" s="66" t="str">
        <f>IF(ISBLANK(LeaveTracker[[#This Row],[Employee Name]]),"-----",VLOOKUP(LeaveTracker[[#This Row],[Employee Name]],'List of Employees'!$B$4:$H$767,6))</f>
        <v>PERMANENT</v>
      </c>
      <c r="G2846" s="24">
        <v>44798</v>
      </c>
      <c r="H2846" s="24">
        <v>44798</v>
      </c>
      <c r="I2846" s="19" t="s">
        <v>297</v>
      </c>
      <c r="J2846" s="42" t="s">
        <v>158</v>
      </c>
      <c r="K2846" s="50" t="str">
        <f ca="1">LeaveTracker[[#This Row],[Days]]&amp;" "&amp;LeaveTracker[[#This Row],[Type of Leave]]</f>
        <v>1 OTHER</v>
      </c>
      <c r="L2846" s="23">
        <f ca="1">NETWORKDAYS(LeaveTracker[[#This Row],[Start Date]],LeaveTracker[[#This Row],[End Date]],lstHolidays)</f>
        <v>1</v>
      </c>
      <c r="M2846" s="27"/>
    </row>
    <row r="2847" spans="1:13" ht="30" customHeight="1" x14ac:dyDescent="0.3">
      <c r="A2847" s="27">
        <v>1233</v>
      </c>
      <c r="B2847" s="31">
        <v>44846</v>
      </c>
      <c r="C2847" s="31">
        <v>44796</v>
      </c>
      <c r="D2847" s="19" t="s">
        <v>759</v>
      </c>
      <c r="E2847" s="66" t="str">
        <f>IF(ISBLANK(LeaveTracker[[#This Row],[Employee Name]]),"-----",VLOOKUP(LeaveTracker[[#This Row],[Employee Name]],'List of Employees'!$B$4:$H$767,7))</f>
        <v>CTO</v>
      </c>
      <c r="F2847" s="66" t="str">
        <f>IF(ISBLANK(LeaveTracker[[#This Row],[Employee Name]]),"-----",VLOOKUP(LeaveTracker[[#This Row],[Employee Name]],'List of Employees'!$B$4:$H$767,6))</f>
        <v>PERMANENT</v>
      </c>
      <c r="G2847" s="24">
        <v>44799</v>
      </c>
      <c r="H2847" s="24">
        <v>44799</v>
      </c>
      <c r="I2847" s="19" t="s">
        <v>297</v>
      </c>
      <c r="J2847" s="42" t="s">
        <v>1001</v>
      </c>
      <c r="K2847" s="50" t="str">
        <f ca="1">LeaveTracker[[#This Row],[Days]]&amp;" "&amp;LeaveTracker[[#This Row],[Type of Leave]]</f>
        <v>1 OTHER</v>
      </c>
      <c r="L2847" s="23">
        <f ca="1">NETWORKDAYS(LeaveTracker[[#This Row],[Start Date]],LeaveTracker[[#This Row],[End Date]],lstHolidays)</f>
        <v>1</v>
      </c>
      <c r="M2847" s="27"/>
    </row>
    <row r="2848" spans="1:13" ht="30" customHeight="1" x14ac:dyDescent="0.3">
      <c r="A2848" s="27">
        <v>1234</v>
      </c>
      <c r="B2848" s="31">
        <v>44846</v>
      </c>
      <c r="C2848" s="31">
        <v>44743</v>
      </c>
      <c r="D2848" s="19" t="s">
        <v>1329</v>
      </c>
      <c r="E2848" s="66" t="str">
        <f>IF(ISBLANK(LeaveTracker[[#This Row],[Employee Name]]),"-----",VLOOKUP(LeaveTracker[[#This Row],[Employee Name]],'List of Employees'!$B$4:$H$767,7))</f>
        <v>CHO</v>
      </c>
      <c r="F2848" s="66" t="str">
        <f>IF(ISBLANK(LeaveTracker[[#This Row],[Employee Name]]),"-----",VLOOKUP(LeaveTracker[[#This Row],[Employee Name]],'List of Employees'!$B$4:$H$767,6))</f>
        <v>PERMANENT</v>
      </c>
      <c r="G2848" s="24"/>
      <c r="H2848" s="24"/>
      <c r="I2848" s="19" t="s">
        <v>297</v>
      </c>
      <c r="J2848" s="42" t="s">
        <v>688</v>
      </c>
      <c r="K2848" s="50" t="str">
        <f ca="1">LeaveTracker[[#This Row],[Days]]&amp;" "&amp;LeaveTracker[[#This Row],[Type of Leave]]</f>
        <v>0 OTHER</v>
      </c>
      <c r="L2848" s="23">
        <f ca="1">NETWORKDAYS(LeaveTracker[[#This Row],[Start Date]],LeaveTracker[[#This Row],[End Date]],lstHolidays)</f>
        <v>0</v>
      </c>
      <c r="M2848" s="27"/>
    </row>
    <row r="2849" spans="1:13" ht="30" customHeight="1" x14ac:dyDescent="0.3">
      <c r="A2849" s="27">
        <v>1235</v>
      </c>
      <c r="B2849" s="31">
        <v>44846</v>
      </c>
      <c r="C2849" s="31">
        <v>44777</v>
      </c>
      <c r="D2849" s="19" t="s">
        <v>390</v>
      </c>
      <c r="E2849" s="66" t="str">
        <f>IF(ISBLANK(LeaveTracker[[#This Row],[Employee Name]]),"-----",VLOOKUP(LeaveTracker[[#This Row],[Employee Name]],'List of Employees'!$B$4:$H$767,7))</f>
        <v>CTO</v>
      </c>
      <c r="F2849" s="66" t="str">
        <f>IF(ISBLANK(LeaveTracker[[#This Row],[Employee Name]]),"-----",VLOOKUP(LeaveTracker[[#This Row],[Employee Name]],'List of Employees'!$B$4:$H$767,6))</f>
        <v>PERMANENT</v>
      </c>
      <c r="G2849" s="24">
        <v>44784</v>
      </c>
      <c r="H2849" s="24">
        <v>44785</v>
      </c>
      <c r="I2849" s="19" t="s">
        <v>81</v>
      </c>
      <c r="K2849" s="50" t="str">
        <f ca="1">LeaveTracker[[#This Row],[Days]]&amp;" "&amp;LeaveTracker[[#This Row],[Type of Leave]]</f>
        <v>2 SL</v>
      </c>
      <c r="L2849" s="23">
        <f ca="1">NETWORKDAYS(LeaveTracker[[#This Row],[Start Date]],LeaveTracker[[#This Row],[End Date]],lstHolidays)</f>
        <v>2</v>
      </c>
      <c r="M2849" s="27"/>
    </row>
    <row r="2850" spans="1:13" ht="30" customHeight="1" x14ac:dyDescent="0.3">
      <c r="A2850" s="27">
        <v>1235</v>
      </c>
      <c r="B2850" s="31">
        <v>44846</v>
      </c>
      <c r="C2850" s="31">
        <v>44777</v>
      </c>
      <c r="D2850" s="19" t="s">
        <v>390</v>
      </c>
      <c r="E2850" s="66" t="str">
        <f>IF(ISBLANK(LeaveTracker[[#This Row],[Employee Name]]),"-----",VLOOKUP(LeaveTracker[[#This Row],[Employee Name]],'List of Employees'!$B$4:$H$767,7))</f>
        <v>CTO</v>
      </c>
      <c r="F2850" s="66" t="str">
        <f>IF(ISBLANK(LeaveTracker[[#This Row],[Employee Name]]),"-----",VLOOKUP(LeaveTracker[[#This Row],[Employee Name]],'List of Employees'!$B$4:$H$767,6))</f>
        <v>PERMANENT</v>
      </c>
      <c r="G2850" s="24">
        <v>44789</v>
      </c>
      <c r="H2850" s="24">
        <v>44790</v>
      </c>
      <c r="I2850" s="19" t="s">
        <v>81</v>
      </c>
      <c r="K2850" s="50" t="str">
        <f ca="1">LeaveTracker[[#This Row],[Days]]&amp;" "&amp;LeaveTracker[[#This Row],[Type of Leave]]</f>
        <v>2 SL</v>
      </c>
      <c r="L2850" s="23">
        <f ca="1">NETWORKDAYS(LeaveTracker[[#This Row],[Start Date]],LeaveTracker[[#This Row],[End Date]],lstHolidays)</f>
        <v>2</v>
      </c>
      <c r="M2850" s="27"/>
    </row>
    <row r="2851" spans="1:13" ht="30" customHeight="1" x14ac:dyDescent="0.3">
      <c r="A2851" s="27">
        <v>1236</v>
      </c>
      <c r="B2851" s="31">
        <v>44846</v>
      </c>
      <c r="C2851" s="31">
        <v>44804</v>
      </c>
      <c r="D2851" s="19" t="s">
        <v>1057</v>
      </c>
      <c r="E2851" s="66" t="str">
        <f>IF(ISBLANK(LeaveTracker[[#This Row],[Employee Name]]),"-----",VLOOKUP(LeaveTracker[[#This Row],[Employee Name]],'List of Employees'!$B$4:$H$767,7))</f>
        <v>CTO</v>
      </c>
      <c r="F2851" s="66" t="str">
        <f>IF(ISBLANK(LeaveTracker[[#This Row],[Employee Name]]),"-----",VLOOKUP(LeaveTracker[[#This Row],[Employee Name]],'List of Employees'!$B$4:$H$767,6))</f>
        <v>PERMANENT</v>
      </c>
      <c r="G2851" s="24">
        <v>44803</v>
      </c>
      <c r="H2851" s="24">
        <v>44803</v>
      </c>
      <c r="I2851" s="19" t="s">
        <v>81</v>
      </c>
      <c r="K2851" s="50" t="str">
        <f ca="1">LeaveTracker[[#This Row],[Days]]&amp;" "&amp;LeaveTracker[[#This Row],[Type of Leave]]</f>
        <v>1 SL</v>
      </c>
      <c r="L2851" s="23">
        <f ca="1">NETWORKDAYS(LeaveTracker[[#This Row],[Start Date]],LeaveTracker[[#This Row],[End Date]],lstHolidays)</f>
        <v>1</v>
      </c>
      <c r="M2851" s="27"/>
    </row>
    <row r="2852" spans="1:13" ht="30" customHeight="1" x14ac:dyDescent="0.3">
      <c r="A2852" s="27">
        <v>1237</v>
      </c>
      <c r="B2852" s="31">
        <v>44846</v>
      </c>
      <c r="C2852" s="31">
        <v>44804</v>
      </c>
      <c r="D2852" s="19" t="s">
        <v>421</v>
      </c>
      <c r="E2852" s="66" t="str">
        <f>IF(ISBLANK(LeaveTracker[[#This Row],[Employee Name]]),"-----",VLOOKUP(LeaveTracker[[#This Row],[Employee Name]],'List of Employees'!$B$4:$H$767,7))</f>
        <v>CTO</v>
      </c>
      <c r="F2852" s="66" t="str">
        <f>IF(ISBLANK(LeaveTracker[[#This Row],[Employee Name]]),"-----",VLOOKUP(LeaveTracker[[#This Row],[Employee Name]],'List of Employees'!$B$4:$H$767,6))</f>
        <v>PERMANENT</v>
      </c>
      <c r="G2852" s="24">
        <v>44798</v>
      </c>
      <c r="H2852" s="24">
        <v>44798</v>
      </c>
      <c r="I2852" s="19" t="s">
        <v>81</v>
      </c>
      <c r="K2852" s="50" t="str">
        <f ca="1">LeaveTracker[[#This Row],[Days]]&amp;" "&amp;LeaveTracker[[#This Row],[Type of Leave]]</f>
        <v>1 SL</v>
      </c>
      <c r="L2852" s="23">
        <f ca="1">NETWORKDAYS(LeaveTracker[[#This Row],[Start Date]],LeaveTracker[[#This Row],[End Date]],lstHolidays)</f>
        <v>1</v>
      </c>
      <c r="M2852" s="27"/>
    </row>
    <row r="2853" spans="1:13" ht="30" customHeight="1" x14ac:dyDescent="0.3">
      <c r="A2853" s="27">
        <v>1238</v>
      </c>
      <c r="B2853" s="31">
        <v>44846</v>
      </c>
      <c r="C2853" s="31">
        <v>44804</v>
      </c>
      <c r="D2853" s="19" t="s">
        <v>563</v>
      </c>
      <c r="E2853" s="66" t="str">
        <f>IF(ISBLANK(LeaveTracker[[#This Row],[Employee Name]]),"-----",VLOOKUP(LeaveTracker[[#This Row],[Employee Name]],'List of Employees'!$B$4:$H$767,7))</f>
        <v>CENRO</v>
      </c>
      <c r="F2853" s="66" t="str">
        <f>IF(ISBLANK(LeaveTracker[[#This Row],[Employee Name]]),"-----",VLOOKUP(LeaveTracker[[#This Row],[Employee Name]],'List of Employees'!$B$4:$H$767,6))</f>
        <v>PERMANENT</v>
      </c>
      <c r="G2853" s="24">
        <v>44797</v>
      </c>
      <c r="H2853" s="24">
        <v>44797</v>
      </c>
      <c r="I2853" s="19" t="s">
        <v>81</v>
      </c>
      <c r="K2853" s="50" t="str">
        <f ca="1">LeaveTracker[[#This Row],[Days]]&amp;" "&amp;LeaveTracker[[#This Row],[Type of Leave]]</f>
        <v>1 SL</v>
      </c>
      <c r="L2853" s="23">
        <f ca="1">NETWORKDAYS(LeaveTracker[[#This Row],[Start Date]],LeaveTracker[[#This Row],[End Date]],lstHolidays)</f>
        <v>1</v>
      </c>
      <c r="M2853" s="27"/>
    </row>
    <row r="2854" spans="1:13" ht="30" customHeight="1" x14ac:dyDescent="0.3">
      <c r="A2854" s="27">
        <v>1238</v>
      </c>
      <c r="B2854" s="31">
        <v>44846</v>
      </c>
      <c r="C2854" s="31">
        <v>44804</v>
      </c>
      <c r="D2854" s="19" t="s">
        <v>563</v>
      </c>
      <c r="E2854" s="66" t="str">
        <f>IF(ISBLANK(LeaveTracker[[#This Row],[Employee Name]]),"-----",VLOOKUP(LeaveTracker[[#This Row],[Employee Name]],'List of Employees'!$B$4:$H$767,7))</f>
        <v>CENRO</v>
      </c>
      <c r="F2854" s="66" t="str">
        <f>IF(ISBLANK(LeaveTracker[[#This Row],[Employee Name]]),"-----",VLOOKUP(LeaveTracker[[#This Row],[Employee Name]],'List of Employees'!$B$4:$H$767,6))</f>
        <v>PERMANENT</v>
      </c>
      <c r="G2854" s="24">
        <v>44803</v>
      </c>
      <c r="H2854" s="24">
        <v>44803</v>
      </c>
      <c r="I2854" s="19" t="s">
        <v>81</v>
      </c>
      <c r="K2854" s="50" t="str">
        <f ca="1">LeaveTracker[[#This Row],[Days]]&amp;" "&amp;LeaveTracker[[#This Row],[Type of Leave]]</f>
        <v>1 SL</v>
      </c>
      <c r="L2854" s="23">
        <f ca="1">NETWORKDAYS(LeaveTracker[[#This Row],[Start Date]],LeaveTracker[[#This Row],[End Date]],lstHolidays)</f>
        <v>1</v>
      </c>
      <c r="M2854" s="27"/>
    </row>
    <row r="2855" spans="1:13" ht="30" customHeight="1" x14ac:dyDescent="0.3">
      <c r="A2855" s="27">
        <v>1239</v>
      </c>
      <c r="B2855" s="31">
        <v>44846</v>
      </c>
      <c r="C2855" s="31">
        <v>44804</v>
      </c>
      <c r="D2855" s="19" t="s">
        <v>568</v>
      </c>
      <c r="E2855" s="66" t="str">
        <f>IF(ISBLANK(LeaveTracker[[#This Row],[Employee Name]]),"-----",VLOOKUP(LeaveTracker[[#This Row],[Employee Name]],'List of Employees'!$B$4:$H$767,7))</f>
        <v>CENRO</v>
      </c>
      <c r="F2855" s="66" t="str">
        <f>IF(ISBLANK(LeaveTracker[[#This Row],[Employee Name]]),"-----",VLOOKUP(LeaveTracker[[#This Row],[Employee Name]],'List of Employees'!$B$4:$H$767,6))</f>
        <v>PERMANENT</v>
      </c>
      <c r="G2855" s="24">
        <v>44803</v>
      </c>
      <c r="H2855" s="24">
        <v>44803</v>
      </c>
      <c r="I2855" s="19" t="s">
        <v>81</v>
      </c>
      <c r="K2855" s="50" t="str">
        <f ca="1">LeaveTracker[[#This Row],[Days]]&amp;" "&amp;LeaveTracker[[#This Row],[Type of Leave]]</f>
        <v>1 SL</v>
      </c>
      <c r="L2855" s="23">
        <f ca="1">NETWORKDAYS(LeaveTracker[[#This Row],[Start Date]],LeaveTracker[[#This Row],[End Date]],lstHolidays)</f>
        <v>1</v>
      </c>
      <c r="M2855" s="27"/>
    </row>
    <row r="2856" spans="1:13" ht="30" customHeight="1" x14ac:dyDescent="0.3">
      <c r="A2856" s="27">
        <v>1240</v>
      </c>
      <c r="B2856" s="31">
        <v>44846</v>
      </c>
      <c r="C2856" s="31">
        <v>44805</v>
      </c>
      <c r="D2856" s="19" t="s">
        <v>773</v>
      </c>
      <c r="E2856" s="66" t="str">
        <f>IF(ISBLANK(LeaveTracker[[#This Row],[Employee Name]]),"-----",VLOOKUP(LeaveTracker[[#This Row],[Employee Name]],'List of Employees'!$B$4:$H$767,7))</f>
        <v>GSO</v>
      </c>
      <c r="F2856" s="66" t="str">
        <f>IF(ISBLANK(LeaveTracker[[#This Row],[Employee Name]]),"-----",VLOOKUP(LeaveTracker[[#This Row],[Employee Name]],'List of Employees'!$B$4:$H$767,6))</f>
        <v>PERMANENT</v>
      </c>
      <c r="G2856" s="24">
        <v>44799</v>
      </c>
      <c r="H2856" s="24">
        <v>44799</v>
      </c>
      <c r="I2856" s="19" t="s">
        <v>81</v>
      </c>
      <c r="K2856" s="50" t="str">
        <f ca="1">LeaveTracker[[#This Row],[Days]]&amp;" "&amp;LeaveTracker[[#This Row],[Type of Leave]]</f>
        <v>1 SL</v>
      </c>
      <c r="L2856" s="23">
        <f ca="1">NETWORKDAYS(LeaveTracker[[#This Row],[Start Date]],LeaveTracker[[#This Row],[End Date]],lstHolidays)</f>
        <v>1</v>
      </c>
      <c r="M2856" s="27"/>
    </row>
    <row r="2857" spans="1:13" ht="30" customHeight="1" x14ac:dyDescent="0.3">
      <c r="A2857" s="27">
        <v>1240</v>
      </c>
      <c r="B2857" s="31">
        <v>44846</v>
      </c>
      <c r="C2857" s="31">
        <v>44805</v>
      </c>
      <c r="D2857" s="19" t="s">
        <v>773</v>
      </c>
      <c r="E2857" s="66" t="str">
        <f>IF(ISBLANK(LeaveTracker[[#This Row],[Employee Name]]),"-----",VLOOKUP(LeaveTracker[[#This Row],[Employee Name]],'List of Employees'!$B$4:$H$767,7))</f>
        <v>GSO</v>
      </c>
      <c r="F2857" s="66" t="str">
        <f>IF(ISBLANK(LeaveTracker[[#This Row],[Employee Name]]),"-----",VLOOKUP(LeaveTracker[[#This Row],[Employee Name]],'List of Employees'!$B$4:$H$767,6))</f>
        <v>PERMANENT</v>
      </c>
      <c r="G2857" s="24">
        <v>44803</v>
      </c>
      <c r="H2857" s="24">
        <v>44804</v>
      </c>
      <c r="I2857" s="19" t="s">
        <v>81</v>
      </c>
      <c r="K2857" s="50" t="str">
        <f ca="1">LeaveTracker[[#This Row],[Days]]&amp;" "&amp;LeaveTracker[[#This Row],[Type of Leave]]</f>
        <v>2 SL</v>
      </c>
      <c r="L2857" s="23">
        <f ca="1">NETWORKDAYS(LeaveTracker[[#This Row],[Start Date]],LeaveTracker[[#This Row],[End Date]],lstHolidays)</f>
        <v>2</v>
      </c>
      <c r="M2857" s="27"/>
    </row>
    <row r="2858" spans="1:13" ht="30" customHeight="1" x14ac:dyDescent="0.3">
      <c r="A2858" s="27">
        <v>1241</v>
      </c>
      <c r="B2858" s="31">
        <v>44846</v>
      </c>
      <c r="C2858" s="31">
        <v>44739</v>
      </c>
      <c r="D2858" s="19" t="s">
        <v>1307</v>
      </c>
      <c r="E2858" s="66" t="str">
        <f>IF(ISBLANK(LeaveTracker[[#This Row],[Employee Name]]),"-----",VLOOKUP(LeaveTracker[[#This Row],[Employee Name]],'List of Employees'!$B$4:$H$767,7))</f>
        <v>CEO</v>
      </c>
      <c r="F2858" s="66" t="str">
        <f>IF(ISBLANK(LeaveTracker[[#This Row],[Employee Name]]),"-----",VLOOKUP(LeaveTracker[[#This Row],[Employee Name]],'List of Employees'!$B$4:$H$767,6))</f>
        <v>PERMANENT</v>
      </c>
      <c r="G2858" s="24">
        <v>44736</v>
      </c>
      <c r="H2858" s="24">
        <v>44736</v>
      </c>
      <c r="I2858" s="19" t="s">
        <v>81</v>
      </c>
      <c r="K2858" s="50" t="str">
        <f ca="1">LeaveTracker[[#This Row],[Days]]&amp;" "&amp;LeaveTracker[[#This Row],[Type of Leave]]</f>
        <v>1 SL</v>
      </c>
      <c r="L2858" s="23">
        <f ca="1">NETWORKDAYS(LeaveTracker[[#This Row],[Start Date]],LeaveTracker[[#This Row],[End Date]],lstHolidays)</f>
        <v>1</v>
      </c>
      <c r="M2858" s="27"/>
    </row>
    <row r="2859" spans="1:13" ht="30" customHeight="1" x14ac:dyDescent="0.3">
      <c r="A2859" s="27">
        <v>1242</v>
      </c>
      <c r="B2859" s="31">
        <v>44846</v>
      </c>
      <c r="C2859" s="31">
        <v>44753</v>
      </c>
      <c r="D2859" s="19" t="s">
        <v>1261</v>
      </c>
      <c r="E2859" s="66" t="str">
        <f>IF(ISBLANK(LeaveTracker[[#This Row],[Employee Name]]),"-----",VLOOKUP(LeaveTracker[[#This Row],[Employee Name]],'List of Employees'!$B$4:$H$767,7))</f>
        <v>BUDGET</v>
      </c>
      <c r="F2859" s="66" t="str">
        <f>IF(ISBLANK(LeaveTracker[[#This Row],[Employee Name]]),"-----",VLOOKUP(LeaveTracker[[#This Row],[Employee Name]],'List of Employees'!$B$4:$H$767,6))</f>
        <v>PERMANENT</v>
      </c>
      <c r="G2859" s="24">
        <v>44749</v>
      </c>
      <c r="H2859" s="24">
        <v>44749</v>
      </c>
      <c r="I2859" s="19" t="s">
        <v>81</v>
      </c>
      <c r="K2859" s="50" t="str">
        <f ca="1">LeaveTracker[[#This Row],[Days]]&amp;" "&amp;LeaveTracker[[#This Row],[Type of Leave]]</f>
        <v>1 SL</v>
      </c>
      <c r="L2859" s="23">
        <f ca="1">NETWORKDAYS(LeaveTracker[[#This Row],[Start Date]],LeaveTracker[[#This Row],[End Date]],lstHolidays)</f>
        <v>1</v>
      </c>
      <c r="M2859" s="27"/>
    </row>
    <row r="2860" spans="1:13" ht="30" customHeight="1" x14ac:dyDescent="0.3">
      <c r="A2860" s="27">
        <v>1243</v>
      </c>
      <c r="B2860" s="31">
        <v>44846</v>
      </c>
      <c r="C2860" s="31">
        <v>44734</v>
      </c>
      <c r="D2860" s="19" t="s">
        <v>1293</v>
      </c>
      <c r="E2860" s="66" t="str">
        <f>IF(ISBLANK(LeaveTracker[[#This Row],[Employee Name]]),"-----",VLOOKUP(LeaveTracker[[#This Row],[Employee Name]],'List of Employees'!$B$4:$H$767,7))</f>
        <v>CTO</v>
      </c>
      <c r="F2860" s="66" t="str">
        <f>IF(ISBLANK(LeaveTracker[[#This Row],[Employee Name]]),"-----",VLOOKUP(LeaveTracker[[#This Row],[Employee Name]],'List of Employees'!$B$4:$H$767,6))</f>
        <v>PERMANENT</v>
      </c>
      <c r="G2860" s="24">
        <v>44739</v>
      </c>
      <c r="H2860" s="24">
        <v>44739</v>
      </c>
      <c r="I2860" s="19" t="s">
        <v>297</v>
      </c>
      <c r="J2860" s="42" t="s">
        <v>1000</v>
      </c>
      <c r="K2860" s="50" t="str">
        <f ca="1">LeaveTracker[[#This Row],[Days]]&amp;" "&amp;LeaveTracker[[#This Row],[Type of Leave]]</f>
        <v>1 OTHER</v>
      </c>
      <c r="L2860" s="23">
        <f ca="1">NETWORKDAYS(LeaveTracker[[#This Row],[Start Date]],LeaveTracker[[#This Row],[End Date]],lstHolidays)</f>
        <v>1</v>
      </c>
      <c r="M2860" s="27"/>
    </row>
    <row r="2861" spans="1:13" ht="30" customHeight="1" x14ac:dyDescent="0.3">
      <c r="A2861" s="27">
        <v>1244</v>
      </c>
      <c r="B2861" s="31">
        <v>44846</v>
      </c>
      <c r="C2861" s="31">
        <v>44767</v>
      </c>
      <c r="D2861" s="19" t="s">
        <v>1293</v>
      </c>
      <c r="E2861" s="66" t="str">
        <f>IF(ISBLANK(LeaveTracker[[#This Row],[Employee Name]]),"-----",VLOOKUP(LeaveTracker[[#This Row],[Employee Name]],'List of Employees'!$B$4:$H$767,7))</f>
        <v>CTO</v>
      </c>
      <c r="F2861" s="66" t="str">
        <f>IF(ISBLANK(LeaveTracker[[#This Row],[Employee Name]]),"-----",VLOOKUP(LeaveTracker[[#This Row],[Employee Name]],'List of Employees'!$B$4:$H$767,6))</f>
        <v>PERMANENT</v>
      </c>
      <c r="G2861" s="24">
        <v>44770</v>
      </c>
      <c r="H2861" s="24">
        <v>44770</v>
      </c>
      <c r="I2861" s="19" t="s">
        <v>297</v>
      </c>
      <c r="J2861" s="42" t="s">
        <v>1001</v>
      </c>
      <c r="K2861" s="50" t="str">
        <f ca="1">LeaveTracker[[#This Row],[Days]]&amp;" "&amp;LeaveTracker[[#This Row],[Type of Leave]]</f>
        <v>1 OTHER</v>
      </c>
      <c r="L2861" s="23">
        <f ca="1">NETWORKDAYS(LeaveTracker[[#This Row],[Start Date]],LeaveTracker[[#This Row],[End Date]],lstHolidays)</f>
        <v>1</v>
      </c>
      <c r="M2861" s="27"/>
    </row>
    <row r="2862" spans="1:13" ht="30" customHeight="1" x14ac:dyDescent="0.3">
      <c r="A2862" s="27">
        <v>1245</v>
      </c>
      <c r="B2862" s="31">
        <v>44846</v>
      </c>
      <c r="C2862" s="31">
        <v>44778</v>
      </c>
      <c r="D2862" s="19" t="s">
        <v>1293</v>
      </c>
      <c r="E2862" s="66" t="str">
        <f>IF(ISBLANK(LeaveTracker[[#This Row],[Employee Name]]),"-----",VLOOKUP(LeaveTracker[[#This Row],[Employee Name]],'List of Employees'!$B$4:$H$767,7))</f>
        <v>CTO</v>
      </c>
      <c r="F2862" s="66" t="str">
        <f>IF(ISBLANK(LeaveTracker[[#This Row],[Employee Name]]),"-----",VLOOKUP(LeaveTracker[[#This Row],[Employee Name]],'List of Employees'!$B$4:$H$767,6))</f>
        <v>PERMANENT</v>
      </c>
      <c r="G2862" s="24">
        <v>44781</v>
      </c>
      <c r="H2862" s="24">
        <v>44781</v>
      </c>
      <c r="I2862" s="19" t="s">
        <v>297</v>
      </c>
      <c r="J2862" s="42" t="s">
        <v>1001</v>
      </c>
      <c r="K2862" s="50" t="str">
        <f ca="1">LeaveTracker[[#This Row],[Days]]&amp;" "&amp;LeaveTracker[[#This Row],[Type of Leave]]</f>
        <v>1 OTHER</v>
      </c>
      <c r="L2862" s="23">
        <f ca="1">NETWORKDAYS(LeaveTracker[[#This Row],[Start Date]],LeaveTracker[[#This Row],[End Date]],lstHolidays)</f>
        <v>1</v>
      </c>
      <c r="M2862" s="27"/>
    </row>
    <row r="2863" spans="1:13" ht="30" customHeight="1" x14ac:dyDescent="0.3">
      <c r="A2863" s="27">
        <v>1246</v>
      </c>
      <c r="B2863" s="31">
        <v>44846</v>
      </c>
      <c r="C2863" s="31">
        <v>44740</v>
      </c>
      <c r="D2863" s="19" t="s">
        <v>1304</v>
      </c>
      <c r="E2863" s="66" t="str">
        <f>IF(ISBLANK(LeaveTracker[[#This Row],[Employee Name]]),"-----",VLOOKUP(LeaveTracker[[#This Row],[Employee Name]],'List of Employees'!$B$4:$H$767,7))</f>
        <v>CTO</v>
      </c>
      <c r="F2863" s="66" t="str">
        <f>IF(ISBLANK(LeaveTracker[[#This Row],[Employee Name]]),"-----",VLOOKUP(LeaveTracker[[#This Row],[Employee Name]],'List of Employees'!$B$4:$H$767,6))</f>
        <v>PERMANENT</v>
      </c>
      <c r="G2863" s="24">
        <v>44749</v>
      </c>
      <c r="H2863" s="24">
        <v>44749</v>
      </c>
      <c r="I2863" s="19" t="s">
        <v>297</v>
      </c>
      <c r="J2863" s="42" t="s">
        <v>1001</v>
      </c>
      <c r="K2863" s="50" t="str">
        <f ca="1">LeaveTracker[[#This Row],[Days]]&amp;" "&amp;LeaveTracker[[#This Row],[Type of Leave]]</f>
        <v>1 OTHER</v>
      </c>
      <c r="L2863" s="23">
        <f ca="1">NETWORKDAYS(LeaveTracker[[#This Row],[Start Date]],LeaveTracker[[#This Row],[End Date]],lstHolidays)</f>
        <v>1</v>
      </c>
      <c r="M2863" s="27"/>
    </row>
    <row r="2864" spans="1:13" ht="30" customHeight="1" x14ac:dyDescent="0.3">
      <c r="A2864" s="27">
        <v>1247</v>
      </c>
      <c r="B2864" s="31">
        <v>44846</v>
      </c>
      <c r="C2864" s="31">
        <v>44764</v>
      </c>
      <c r="D2864" s="19" t="s">
        <v>1304</v>
      </c>
      <c r="E2864" s="66" t="str">
        <f>IF(ISBLANK(LeaveTracker[[#This Row],[Employee Name]]),"-----",VLOOKUP(LeaveTracker[[#This Row],[Employee Name]],'List of Employees'!$B$4:$H$767,7))</f>
        <v>CTO</v>
      </c>
      <c r="F2864" s="66" t="str">
        <f>IF(ISBLANK(LeaveTracker[[#This Row],[Employee Name]]),"-----",VLOOKUP(LeaveTracker[[#This Row],[Employee Name]],'List of Employees'!$B$4:$H$767,6))</f>
        <v>PERMANENT</v>
      </c>
      <c r="G2864" s="24">
        <v>44762</v>
      </c>
      <c r="H2864" s="24">
        <v>44762</v>
      </c>
      <c r="I2864" s="19" t="s">
        <v>81</v>
      </c>
      <c r="K2864" s="50" t="str">
        <f ca="1">LeaveTracker[[#This Row],[Days]]&amp;" "&amp;LeaveTracker[[#This Row],[Type of Leave]]</f>
        <v>1 SL</v>
      </c>
      <c r="L2864" s="23">
        <f ca="1">NETWORKDAYS(LeaveTracker[[#This Row],[Start Date]],LeaveTracker[[#This Row],[End Date]],lstHolidays)</f>
        <v>1</v>
      </c>
      <c r="M2864" s="27"/>
    </row>
    <row r="2865" spans="1:13" ht="30" customHeight="1" x14ac:dyDescent="0.3">
      <c r="A2865" s="27">
        <v>1248</v>
      </c>
      <c r="B2865" s="31">
        <v>44846</v>
      </c>
      <c r="C2865" s="31">
        <v>44764</v>
      </c>
      <c r="D2865" s="19" t="s">
        <v>1057</v>
      </c>
      <c r="E2865" s="66" t="str">
        <f>IF(ISBLANK(LeaveTracker[[#This Row],[Employee Name]]),"-----",VLOOKUP(LeaveTracker[[#This Row],[Employee Name]],'List of Employees'!$B$4:$H$767,7))</f>
        <v>CTO</v>
      </c>
      <c r="F2865" s="66" t="str">
        <f>IF(ISBLANK(LeaveTracker[[#This Row],[Employee Name]]),"-----",VLOOKUP(LeaveTracker[[#This Row],[Employee Name]],'List of Employees'!$B$4:$H$767,6))</f>
        <v>PERMANENT</v>
      </c>
      <c r="G2865" s="24">
        <v>44762</v>
      </c>
      <c r="H2865" s="24">
        <v>44762</v>
      </c>
      <c r="I2865" s="19" t="s">
        <v>81</v>
      </c>
      <c r="K2865" s="50" t="str">
        <f ca="1">LeaveTracker[[#This Row],[Days]]&amp;" "&amp;LeaveTracker[[#This Row],[Type of Leave]]</f>
        <v>1 SL</v>
      </c>
      <c r="L2865" s="23">
        <f ca="1">NETWORKDAYS(LeaveTracker[[#This Row],[Start Date]],LeaveTracker[[#This Row],[End Date]],lstHolidays)</f>
        <v>1</v>
      </c>
      <c r="M2865" s="27"/>
    </row>
    <row r="2866" spans="1:13" ht="30" customHeight="1" x14ac:dyDescent="0.3">
      <c r="A2866" s="27">
        <v>1249</v>
      </c>
      <c r="B2866" s="31">
        <v>44846</v>
      </c>
      <c r="C2866" s="31">
        <v>44757</v>
      </c>
      <c r="D2866" s="19" t="s">
        <v>1282</v>
      </c>
      <c r="E2866" s="66" t="str">
        <f>IF(ISBLANK(LeaveTracker[[#This Row],[Employee Name]]),"-----",VLOOKUP(LeaveTracker[[#This Row],[Employee Name]],'List of Employees'!$B$4:$H$767,7))</f>
        <v>CTO</v>
      </c>
      <c r="F2866" s="66" t="str">
        <f>IF(ISBLANK(LeaveTracker[[#This Row],[Employee Name]]),"-----",VLOOKUP(LeaveTracker[[#This Row],[Employee Name]],'List of Employees'!$B$4:$H$767,6))</f>
        <v>PERMANENT</v>
      </c>
      <c r="G2866" s="24">
        <v>44761</v>
      </c>
      <c r="H2866" s="24">
        <v>44761</v>
      </c>
      <c r="I2866" s="19" t="s">
        <v>82</v>
      </c>
      <c r="K2866" s="50" t="str">
        <f ca="1">LeaveTracker[[#This Row],[Days]]&amp;" "&amp;LeaveTracker[[#This Row],[Type of Leave]]</f>
        <v>1 VL</v>
      </c>
      <c r="L2866" s="23">
        <f ca="1">NETWORKDAYS(LeaveTracker[[#This Row],[Start Date]],LeaveTracker[[#This Row],[End Date]],lstHolidays)</f>
        <v>1</v>
      </c>
      <c r="M2866" s="27"/>
    </row>
    <row r="2867" spans="1:13" ht="30" customHeight="1" x14ac:dyDescent="0.3">
      <c r="A2867" s="27">
        <v>1250</v>
      </c>
      <c r="B2867" s="31">
        <v>44846</v>
      </c>
      <c r="C2867" s="31">
        <v>44776</v>
      </c>
      <c r="D2867" s="19" t="s">
        <v>1282</v>
      </c>
      <c r="E2867" s="66" t="str">
        <f>IF(ISBLANK(LeaveTracker[[#This Row],[Employee Name]]),"-----",VLOOKUP(LeaveTracker[[#This Row],[Employee Name]],'List of Employees'!$B$4:$H$767,7))</f>
        <v>CTO</v>
      </c>
      <c r="F2867" s="66" t="str">
        <f>IF(ISBLANK(LeaveTracker[[#This Row],[Employee Name]]),"-----",VLOOKUP(LeaveTracker[[#This Row],[Employee Name]],'List of Employees'!$B$4:$H$767,6))</f>
        <v>PERMANENT</v>
      </c>
      <c r="G2867" s="24">
        <v>44781</v>
      </c>
      <c r="H2867" s="24">
        <v>44781</v>
      </c>
      <c r="I2867" s="19" t="s">
        <v>82</v>
      </c>
      <c r="K2867" s="50" t="str">
        <f ca="1">LeaveTracker[[#This Row],[Days]]&amp;" "&amp;LeaveTracker[[#This Row],[Type of Leave]]</f>
        <v>1 VL</v>
      </c>
      <c r="L2867" s="23">
        <f ca="1">NETWORKDAYS(LeaveTracker[[#This Row],[Start Date]],LeaveTracker[[#This Row],[End Date]],lstHolidays)</f>
        <v>1</v>
      </c>
      <c r="M2867" s="27"/>
    </row>
    <row r="2868" spans="1:13" ht="30" customHeight="1" x14ac:dyDescent="0.3">
      <c r="A2868" s="27">
        <v>1250</v>
      </c>
      <c r="B2868" s="31">
        <v>44846</v>
      </c>
      <c r="C2868" s="31">
        <v>44776</v>
      </c>
      <c r="D2868" s="19" t="s">
        <v>1282</v>
      </c>
      <c r="E2868" s="66" t="str">
        <f>IF(ISBLANK(LeaveTracker[[#This Row],[Employee Name]]),"-----",VLOOKUP(LeaveTracker[[#This Row],[Employee Name]],'List of Employees'!$B$4:$H$767,7))</f>
        <v>CTO</v>
      </c>
      <c r="F2868" s="66" t="str">
        <f>IF(ISBLANK(LeaveTracker[[#This Row],[Employee Name]]),"-----",VLOOKUP(LeaveTracker[[#This Row],[Employee Name]],'List of Employees'!$B$4:$H$767,6))</f>
        <v>PERMANENT</v>
      </c>
      <c r="G2868" s="24">
        <v>44783</v>
      </c>
      <c r="H2868" s="24">
        <v>44783</v>
      </c>
      <c r="I2868" s="19" t="s">
        <v>82</v>
      </c>
      <c r="K2868" s="50" t="str">
        <f ca="1">LeaveTracker[[#This Row],[Days]]&amp;" "&amp;LeaveTracker[[#This Row],[Type of Leave]]</f>
        <v>1 VL</v>
      </c>
      <c r="L2868" s="23">
        <f ca="1">NETWORKDAYS(LeaveTracker[[#This Row],[Start Date]],LeaveTracker[[#This Row],[End Date]],lstHolidays)</f>
        <v>1</v>
      </c>
      <c r="M2868" s="27"/>
    </row>
    <row r="2869" spans="1:13" ht="30" customHeight="1" x14ac:dyDescent="0.3">
      <c r="A2869" s="27">
        <f>A2868+1</f>
        <v>1251</v>
      </c>
      <c r="B2869" s="31">
        <v>44860</v>
      </c>
      <c r="C2869" s="31">
        <v>44827</v>
      </c>
      <c r="D2869" s="19" t="s">
        <v>1291</v>
      </c>
      <c r="E2869" s="66" t="str">
        <f>IF(ISBLANK(LeaveTracker[[#This Row],[Employee Name]]),"-----",VLOOKUP(LeaveTracker[[#This Row],[Employee Name]],'List of Employees'!$B$4:$H$767,7))</f>
        <v>EEO/ CITY MARKET</v>
      </c>
      <c r="F2869" s="66" t="str">
        <f>IF(ISBLANK(LeaveTracker[[#This Row],[Employee Name]]),"-----",VLOOKUP(LeaveTracker[[#This Row],[Employee Name]],'List of Employees'!$B$4:$H$767,6))</f>
        <v>PERMANENT</v>
      </c>
      <c r="G2869" s="24">
        <v>44830</v>
      </c>
      <c r="H2869" s="24">
        <v>44834</v>
      </c>
      <c r="I2869" s="19" t="s">
        <v>297</v>
      </c>
      <c r="J2869" s="42" t="s">
        <v>688</v>
      </c>
      <c r="K2869" s="50" t="str">
        <f ca="1">LeaveTracker[[#This Row],[Days]]&amp;" "&amp;LeaveTracker[[#This Row],[Type of Leave]]</f>
        <v>5 OTHER</v>
      </c>
      <c r="L2869" s="23">
        <f ca="1">NETWORKDAYS(LeaveTracker[[#This Row],[Start Date]],LeaveTracker[[#This Row],[End Date]],lstHolidays)</f>
        <v>5</v>
      </c>
      <c r="M2869" s="27"/>
    </row>
    <row r="2870" spans="1:13" ht="30" customHeight="1" x14ac:dyDescent="0.3">
      <c r="A2870" s="27">
        <v>1251</v>
      </c>
      <c r="B2870" s="31">
        <v>44860</v>
      </c>
      <c r="C2870" s="31">
        <v>44827</v>
      </c>
      <c r="D2870" s="19" t="s">
        <v>1291</v>
      </c>
      <c r="E2870" s="66" t="str">
        <f>IF(ISBLANK(LeaveTracker[[#This Row],[Employee Name]]),"-----",VLOOKUP(LeaveTracker[[#This Row],[Employee Name]],'List of Employees'!$B$4:$H$767,7))</f>
        <v>EEO/ CITY MARKET</v>
      </c>
      <c r="F2870" s="66" t="str">
        <f>IF(ISBLANK(LeaveTracker[[#This Row],[Employee Name]]),"-----",VLOOKUP(LeaveTracker[[#This Row],[Employee Name]],'List of Employees'!$B$4:$H$767,6))</f>
        <v>PERMANENT</v>
      </c>
      <c r="G2870" s="24">
        <v>44837</v>
      </c>
      <c r="H2870" s="24">
        <v>44841</v>
      </c>
      <c r="I2870" s="19" t="s">
        <v>297</v>
      </c>
      <c r="J2870" s="42" t="s">
        <v>688</v>
      </c>
      <c r="K2870" s="50" t="str">
        <f ca="1">LeaveTracker[[#This Row],[Days]]&amp;" "&amp;LeaveTracker[[#This Row],[Type of Leave]]</f>
        <v>5 OTHER</v>
      </c>
      <c r="L2870" s="23">
        <f ca="1">NETWORKDAYS(LeaveTracker[[#This Row],[Start Date]],LeaveTracker[[#This Row],[End Date]],lstHolidays)</f>
        <v>5</v>
      </c>
      <c r="M2870" s="27"/>
    </row>
    <row r="2871" spans="1:13" ht="30" customHeight="1" x14ac:dyDescent="0.3">
      <c r="A2871" s="27">
        <v>1251</v>
      </c>
      <c r="B2871" s="31">
        <v>44860</v>
      </c>
      <c r="C2871" s="31">
        <v>44827</v>
      </c>
      <c r="D2871" s="19" t="s">
        <v>1291</v>
      </c>
      <c r="E2871" s="66" t="str">
        <f>IF(ISBLANK(LeaveTracker[[#This Row],[Employee Name]]),"-----",VLOOKUP(LeaveTracker[[#This Row],[Employee Name]],'List of Employees'!$B$4:$H$767,7))</f>
        <v>EEO/ CITY MARKET</v>
      </c>
      <c r="F2871" s="66" t="str">
        <f>IF(ISBLANK(LeaveTracker[[#This Row],[Employee Name]]),"-----",VLOOKUP(LeaveTracker[[#This Row],[Employee Name]],'List of Employees'!$B$4:$H$767,6))</f>
        <v>PERMANENT</v>
      </c>
      <c r="G2871" s="24">
        <v>44844</v>
      </c>
      <c r="H2871" s="24">
        <v>44848</v>
      </c>
      <c r="I2871" s="19" t="s">
        <v>297</v>
      </c>
      <c r="J2871" s="42" t="s">
        <v>688</v>
      </c>
      <c r="K2871" s="50" t="str">
        <f ca="1">LeaveTracker[[#This Row],[Days]]&amp;" "&amp;LeaveTracker[[#This Row],[Type of Leave]]</f>
        <v>5 OTHER</v>
      </c>
      <c r="L2871" s="23">
        <f ca="1">NETWORKDAYS(LeaveTracker[[#This Row],[Start Date]],LeaveTracker[[#This Row],[End Date]],lstHolidays)</f>
        <v>5</v>
      </c>
      <c r="M2871" s="27"/>
    </row>
    <row r="2872" spans="1:13" ht="30" customHeight="1" x14ac:dyDescent="0.3">
      <c r="A2872" s="27">
        <v>1251</v>
      </c>
      <c r="B2872" s="31">
        <v>44860</v>
      </c>
      <c r="C2872" s="31">
        <v>44827</v>
      </c>
      <c r="D2872" s="19" t="s">
        <v>1291</v>
      </c>
      <c r="E2872" s="66" t="str">
        <f>IF(ISBLANK(LeaveTracker[[#This Row],[Employee Name]]),"-----",VLOOKUP(LeaveTracker[[#This Row],[Employee Name]],'List of Employees'!$B$4:$H$767,7))</f>
        <v>EEO/ CITY MARKET</v>
      </c>
      <c r="F2872" s="66" t="str">
        <f>IF(ISBLANK(LeaveTracker[[#This Row],[Employee Name]]),"-----",VLOOKUP(LeaveTracker[[#This Row],[Employee Name]],'List of Employees'!$B$4:$H$767,6))</f>
        <v>PERMANENT</v>
      </c>
      <c r="G2872" s="24">
        <v>44851</v>
      </c>
      <c r="H2872" s="24">
        <v>44855</v>
      </c>
      <c r="I2872" s="19" t="s">
        <v>297</v>
      </c>
      <c r="J2872" s="42" t="s">
        <v>688</v>
      </c>
      <c r="K2872" s="50" t="str">
        <f ca="1">LeaveTracker[[#This Row],[Days]]&amp;" "&amp;LeaveTracker[[#This Row],[Type of Leave]]</f>
        <v>5 OTHER</v>
      </c>
      <c r="L2872" s="23">
        <f ca="1">NETWORKDAYS(LeaveTracker[[#This Row],[Start Date]],LeaveTracker[[#This Row],[End Date]],lstHolidays)</f>
        <v>5</v>
      </c>
      <c r="M2872" s="27"/>
    </row>
    <row r="2873" spans="1:13" ht="30" customHeight="1" x14ac:dyDescent="0.3">
      <c r="A2873" s="27">
        <v>1251</v>
      </c>
      <c r="B2873" s="31">
        <v>44860</v>
      </c>
      <c r="C2873" s="31">
        <v>44827</v>
      </c>
      <c r="D2873" s="19" t="s">
        <v>1291</v>
      </c>
      <c r="E2873" s="66" t="str">
        <f>IF(ISBLANK(LeaveTracker[[#This Row],[Employee Name]]),"-----",VLOOKUP(LeaveTracker[[#This Row],[Employee Name]],'List of Employees'!$B$4:$H$767,7))</f>
        <v>EEO/ CITY MARKET</v>
      </c>
      <c r="F2873" s="66" t="str">
        <f>IF(ISBLANK(LeaveTracker[[#This Row],[Employee Name]]),"-----",VLOOKUP(LeaveTracker[[#This Row],[Employee Name]],'List of Employees'!$B$4:$H$767,6))</f>
        <v>PERMANENT</v>
      </c>
      <c r="G2873" s="24">
        <v>44858</v>
      </c>
      <c r="H2873" s="24">
        <v>44862</v>
      </c>
      <c r="I2873" s="19" t="s">
        <v>297</v>
      </c>
      <c r="J2873" s="42" t="s">
        <v>688</v>
      </c>
      <c r="K2873" s="50" t="str">
        <f ca="1">LeaveTracker[[#This Row],[Days]]&amp;" "&amp;LeaveTracker[[#This Row],[Type of Leave]]</f>
        <v>5 OTHER</v>
      </c>
      <c r="L2873" s="23">
        <f ca="1">NETWORKDAYS(LeaveTracker[[#This Row],[Start Date]],LeaveTracker[[#This Row],[End Date]],lstHolidays)</f>
        <v>5</v>
      </c>
      <c r="M2873" s="27"/>
    </row>
    <row r="2874" spans="1:13" ht="30" customHeight="1" x14ac:dyDescent="0.3">
      <c r="A2874" s="27">
        <f t="shared" ref="A2874:A2937" si="19">A2873+1</f>
        <v>1252</v>
      </c>
      <c r="B2874" s="31">
        <v>44860</v>
      </c>
      <c r="C2874" s="31">
        <v>44788</v>
      </c>
      <c r="D2874" s="19" t="s">
        <v>458</v>
      </c>
      <c r="E2874" s="66" t="str">
        <f>IF(ISBLANK(LeaveTracker[[#This Row],[Employee Name]]),"-----",VLOOKUP(LeaveTracker[[#This Row],[Employee Name]],'List of Employees'!$B$4:$H$767,7))</f>
        <v>HRMO</v>
      </c>
      <c r="F2874" s="66" t="str">
        <f>IF(ISBLANK(LeaveTracker[[#This Row],[Employee Name]]),"-----",VLOOKUP(LeaveTracker[[#This Row],[Employee Name]],'List of Employees'!$B$4:$H$767,6))</f>
        <v>PERMANENT</v>
      </c>
      <c r="G2874" s="24">
        <v>44795</v>
      </c>
      <c r="H2874" s="24">
        <v>44795</v>
      </c>
      <c r="I2874" s="19" t="s">
        <v>82</v>
      </c>
      <c r="K2874" s="50" t="str">
        <f ca="1">LeaveTracker[[#This Row],[Days]]&amp;" "&amp;LeaveTracker[[#This Row],[Type of Leave]]</f>
        <v>1 VL</v>
      </c>
      <c r="L2874" s="23">
        <f ca="1">NETWORKDAYS(LeaveTracker[[#This Row],[Start Date]],LeaveTracker[[#This Row],[End Date]],lstHolidays)</f>
        <v>1</v>
      </c>
      <c r="M2874" s="27"/>
    </row>
    <row r="2875" spans="1:13" ht="30" customHeight="1" x14ac:dyDescent="0.3">
      <c r="A2875" s="27">
        <f t="shared" si="19"/>
        <v>1253</v>
      </c>
      <c r="B2875" s="31">
        <v>44860</v>
      </c>
      <c r="C2875" s="31">
        <v>44809</v>
      </c>
      <c r="D2875" s="19" t="s">
        <v>775</v>
      </c>
      <c r="E2875" s="66" t="str">
        <f>IF(ISBLANK(LeaveTracker[[#This Row],[Employee Name]]),"-----",VLOOKUP(LeaveTracker[[#This Row],[Employee Name]],'List of Employees'!$B$4:$H$767,7))</f>
        <v>HRMO</v>
      </c>
      <c r="F2875" s="66" t="str">
        <f>IF(ISBLANK(LeaveTracker[[#This Row],[Employee Name]]),"-----",VLOOKUP(LeaveTracker[[#This Row],[Employee Name]],'List of Employees'!$B$4:$H$767,6))</f>
        <v>PERMANENT</v>
      </c>
      <c r="G2875" s="24">
        <v>44810</v>
      </c>
      <c r="H2875" s="24">
        <v>44810</v>
      </c>
      <c r="I2875" s="19" t="s">
        <v>297</v>
      </c>
      <c r="J2875" s="42" t="s">
        <v>1000</v>
      </c>
      <c r="K2875" s="50" t="str">
        <f ca="1">LeaveTracker[[#This Row],[Days]]&amp;" "&amp;LeaveTracker[[#This Row],[Type of Leave]]</f>
        <v>1 OTHER</v>
      </c>
      <c r="L2875" s="23">
        <f ca="1">NETWORKDAYS(LeaveTracker[[#This Row],[Start Date]],LeaveTracker[[#This Row],[End Date]],lstHolidays)</f>
        <v>1</v>
      </c>
      <c r="M2875" s="27"/>
    </row>
    <row r="2876" spans="1:13" ht="30" customHeight="1" x14ac:dyDescent="0.3">
      <c r="A2876" s="27">
        <f t="shared" si="19"/>
        <v>1254</v>
      </c>
      <c r="B2876" s="31">
        <v>44860</v>
      </c>
      <c r="C2876" s="31">
        <v>44838</v>
      </c>
      <c r="D2876" s="19" t="s">
        <v>1279</v>
      </c>
      <c r="E2876" s="66" t="str">
        <f>IF(ISBLANK(LeaveTracker[[#This Row],[Employee Name]]),"-----",VLOOKUP(LeaveTracker[[#This Row],[Employee Name]],'List of Employees'!$B$4:$H$767,7))</f>
        <v>MO</v>
      </c>
      <c r="F2876" s="66" t="str">
        <f>IF(ISBLANK(LeaveTracker[[#This Row],[Employee Name]]),"-----",VLOOKUP(LeaveTracker[[#This Row],[Employee Name]],'List of Employees'!$B$4:$H$767,6))</f>
        <v>PERMANENT</v>
      </c>
      <c r="G2876" s="24">
        <v>44838</v>
      </c>
      <c r="H2876" s="24">
        <v>44839</v>
      </c>
      <c r="I2876" s="19" t="s">
        <v>82</v>
      </c>
      <c r="K2876" s="50" t="str">
        <f ca="1">LeaveTracker[[#This Row],[Days]]&amp;" "&amp;LeaveTracker[[#This Row],[Type of Leave]]</f>
        <v>2 VL</v>
      </c>
      <c r="L2876" s="23">
        <f ca="1">NETWORKDAYS(LeaveTracker[[#This Row],[Start Date]],LeaveTracker[[#This Row],[End Date]],lstHolidays)</f>
        <v>2</v>
      </c>
      <c r="M2876" s="27"/>
    </row>
    <row r="2877" spans="1:13" ht="30" customHeight="1" x14ac:dyDescent="0.3">
      <c r="A2877" s="27">
        <f t="shared" si="19"/>
        <v>1255</v>
      </c>
      <c r="B2877" s="31">
        <v>44860</v>
      </c>
      <c r="C2877" s="31">
        <v>44827</v>
      </c>
      <c r="D2877" s="19" t="s">
        <v>1279</v>
      </c>
      <c r="E2877" s="66" t="str">
        <f>IF(ISBLANK(LeaveTracker[[#This Row],[Employee Name]]),"-----",VLOOKUP(LeaveTracker[[#This Row],[Employee Name]],'List of Employees'!$B$4:$H$767,7))</f>
        <v>MO</v>
      </c>
      <c r="F2877" s="66" t="str">
        <f>IF(ISBLANK(LeaveTracker[[#This Row],[Employee Name]]),"-----",VLOOKUP(LeaveTracker[[#This Row],[Employee Name]],'List of Employees'!$B$4:$H$767,6))</f>
        <v>PERMANENT</v>
      </c>
      <c r="G2877" s="24">
        <v>44827</v>
      </c>
      <c r="H2877" s="24">
        <v>44827</v>
      </c>
      <c r="I2877" s="19" t="s">
        <v>81</v>
      </c>
      <c r="K2877" s="50" t="str">
        <f ca="1">LeaveTracker[[#This Row],[Days]]&amp;" "&amp;LeaveTracker[[#This Row],[Type of Leave]]</f>
        <v>1 SL</v>
      </c>
      <c r="L2877" s="23">
        <f ca="1">NETWORKDAYS(LeaveTracker[[#This Row],[Start Date]],LeaveTracker[[#This Row],[End Date]],lstHolidays)</f>
        <v>1</v>
      </c>
      <c r="M2877" s="27"/>
    </row>
    <row r="2878" spans="1:13" ht="30" customHeight="1" x14ac:dyDescent="0.3">
      <c r="A2878" s="27">
        <f t="shared" si="19"/>
        <v>1256</v>
      </c>
      <c r="B2878" s="31">
        <v>44860</v>
      </c>
      <c r="C2878" s="31">
        <v>44839</v>
      </c>
      <c r="D2878" s="19" t="s">
        <v>121</v>
      </c>
      <c r="E2878" s="66" t="str">
        <f>IF(ISBLANK(LeaveTracker[[#This Row],[Employee Name]]),"-----",VLOOKUP(LeaveTracker[[#This Row],[Employee Name]],'List of Employees'!$B$4:$H$767,7))</f>
        <v>CHARACTER OFFICE</v>
      </c>
      <c r="F2878" s="66" t="str">
        <f>IF(ISBLANK(LeaveTracker[[#This Row],[Employee Name]]),"-----",VLOOKUP(LeaveTracker[[#This Row],[Employee Name]],'List of Employees'!$B$4:$H$767,6))</f>
        <v>PERMANENT</v>
      </c>
      <c r="G2878" s="24">
        <v>44838</v>
      </c>
      <c r="H2878" s="24">
        <v>44838</v>
      </c>
      <c r="I2878" s="19" t="s">
        <v>81</v>
      </c>
      <c r="K2878" s="50" t="str">
        <f ca="1">LeaveTracker[[#This Row],[Days]]&amp;" "&amp;LeaveTracker[[#This Row],[Type of Leave]]</f>
        <v>1 SL</v>
      </c>
      <c r="L2878" s="23">
        <f ca="1">NETWORKDAYS(LeaveTracker[[#This Row],[Start Date]],LeaveTracker[[#This Row],[End Date]],lstHolidays)</f>
        <v>1</v>
      </c>
      <c r="M2878" s="27"/>
    </row>
    <row r="2879" spans="1:13" ht="30" customHeight="1" x14ac:dyDescent="0.3">
      <c r="A2879" s="27">
        <f t="shared" si="19"/>
        <v>1257</v>
      </c>
      <c r="B2879" s="31">
        <v>44860</v>
      </c>
      <c r="C2879" s="31">
        <v>44785</v>
      </c>
      <c r="D2879" s="19" t="s">
        <v>121</v>
      </c>
      <c r="E2879" s="66" t="str">
        <f>IF(ISBLANK(LeaveTracker[[#This Row],[Employee Name]]),"-----",VLOOKUP(LeaveTracker[[#This Row],[Employee Name]],'List of Employees'!$B$4:$H$767,7))</f>
        <v>CHARACTER OFFICE</v>
      </c>
      <c r="F2879" s="66" t="str">
        <f>IF(ISBLANK(LeaveTracker[[#This Row],[Employee Name]]),"-----",VLOOKUP(LeaveTracker[[#This Row],[Employee Name]],'List of Employees'!$B$4:$H$767,6))</f>
        <v>PERMANENT</v>
      </c>
      <c r="G2879" s="24">
        <v>44783</v>
      </c>
      <c r="H2879" s="24">
        <v>44784</v>
      </c>
      <c r="I2879" s="19" t="s">
        <v>81</v>
      </c>
      <c r="K2879" s="50" t="str">
        <f ca="1">LeaveTracker[[#This Row],[Days]]&amp;" "&amp;LeaveTracker[[#This Row],[Type of Leave]]</f>
        <v>2 SL</v>
      </c>
      <c r="L2879" s="23">
        <f ca="1">NETWORKDAYS(LeaveTracker[[#This Row],[Start Date]],LeaveTracker[[#This Row],[End Date]],lstHolidays)</f>
        <v>2</v>
      </c>
      <c r="M2879" s="27"/>
    </row>
    <row r="2880" spans="1:13" ht="30" customHeight="1" x14ac:dyDescent="0.3">
      <c r="A2880" s="27">
        <f t="shared" si="19"/>
        <v>1258</v>
      </c>
      <c r="B2880" s="31">
        <v>44860</v>
      </c>
      <c r="C2880" s="31">
        <v>44787</v>
      </c>
      <c r="D2880" s="19" t="s">
        <v>267</v>
      </c>
      <c r="E2880" s="66" t="str">
        <f>IF(ISBLANK(LeaveTracker[[#This Row],[Employee Name]]),"-----",VLOOKUP(LeaveTracker[[#This Row],[Employee Name]],'List of Employees'!$B$4:$H$767,7))</f>
        <v>PICNIC GROVE</v>
      </c>
      <c r="F2880" s="66" t="str">
        <f>IF(ISBLANK(LeaveTracker[[#This Row],[Employee Name]]),"-----",VLOOKUP(LeaveTracker[[#This Row],[Employee Name]],'List of Employees'!$B$4:$H$767,6))</f>
        <v>PERMANENT</v>
      </c>
      <c r="G2880" s="24">
        <v>44795</v>
      </c>
      <c r="H2880" s="24">
        <v>44797</v>
      </c>
      <c r="I2880" s="19" t="s">
        <v>297</v>
      </c>
      <c r="J2880" s="42" t="s">
        <v>1032</v>
      </c>
      <c r="K2880" s="50" t="str">
        <f ca="1">LeaveTracker[[#This Row],[Days]]&amp;" "&amp;LeaveTracker[[#This Row],[Type of Leave]]</f>
        <v>3 OTHER</v>
      </c>
      <c r="L2880" s="23">
        <f ca="1">NETWORKDAYS(LeaveTracker[[#This Row],[Start Date]],LeaveTracker[[#This Row],[End Date]],lstHolidays)</f>
        <v>3</v>
      </c>
      <c r="M2880" s="27"/>
    </row>
    <row r="2881" spans="1:13" ht="30" customHeight="1" x14ac:dyDescent="0.3">
      <c r="A2881" s="27">
        <f t="shared" si="19"/>
        <v>1259</v>
      </c>
      <c r="B2881" s="31">
        <v>44893</v>
      </c>
      <c r="C2881" s="31">
        <v>44839</v>
      </c>
      <c r="D2881" s="19" t="s">
        <v>1332</v>
      </c>
      <c r="E2881" s="66" t="str">
        <f>IF(ISBLANK(LeaveTracker[[#This Row],[Employee Name]]),"-----",VLOOKUP(LeaveTracker[[#This Row],[Employee Name]],'List of Employees'!$B$4:$H$767,7))</f>
        <v>BPLO</v>
      </c>
      <c r="F2881" s="66" t="str">
        <f>IF(ISBLANK(LeaveTracker[[#This Row],[Employee Name]]),"-----",VLOOKUP(LeaveTracker[[#This Row],[Employee Name]],'List of Employees'!$B$4:$H$767,6))</f>
        <v>PERMANENT</v>
      </c>
      <c r="G2881" s="24">
        <v>44851</v>
      </c>
      <c r="H2881" s="24">
        <v>44855</v>
      </c>
      <c r="I2881" s="19" t="s">
        <v>82</v>
      </c>
      <c r="K2881" s="50" t="str">
        <f ca="1">LeaveTracker[[#This Row],[Days]]&amp;" "&amp;LeaveTracker[[#This Row],[Type of Leave]]</f>
        <v>5 VL</v>
      </c>
      <c r="L2881" s="23">
        <f ca="1">NETWORKDAYS(LeaveTracker[[#This Row],[Start Date]],LeaveTracker[[#This Row],[End Date]],lstHolidays)</f>
        <v>5</v>
      </c>
      <c r="M2881" s="27"/>
    </row>
    <row r="2882" spans="1:13" ht="30" customHeight="1" x14ac:dyDescent="0.3">
      <c r="A2882" s="27">
        <f t="shared" si="19"/>
        <v>1260</v>
      </c>
      <c r="B2882" s="31">
        <v>44893</v>
      </c>
      <c r="C2882" s="31">
        <v>44868</v>
      </c>
      <c r="D2882" s="19" t="s">
        <v>775</v>
      </c>
      <c r="E2882" s="66" t="str">
        <f>IF(ISBLANK(LeaveTracker[[#This Row],[Employee Name]]),"-----",VLOOKUP(LeaveTracker[[#This Row],[Employee Name]],'List of Employees'!$B$4:$H$767,7))</f>
        <v>HRMO</v>
      </c>
      <c r="F2882" s="66" t="str">
        <f>IF(ISBLANK(LeaveTracker[[#This Row],[Employee Name]]),"-----",VLOOKUP(LeaveTracker[[#This Row],[Employee Name]],'List of Employees'!$B$4:$H$767,6))</f>
        <v>PERMANENT</v>
      </c>
      <c r="G2882" s="24">
        <v>44889</v>
      </c>
      <c r="H2882" s="24">
        <v>44893</v>
      </c>
      <c r="I2882" s="19" t="s">
        <v>82</v>
      </c>
      <c r="K2882" s="50" t="str">
        <f ca="1">LeaveTracker[[#This Row],[Days]]&amp;" "&amp;LeaveTracker[[#This Row],[Type of Leave]]</f>
        <v>3 VL</v>
      </c>
      <c r="L2882" s="23">
        <f ca="1">NETWORKDAYS(LeaveTracker[[#This Row],[Start Date]],LeaveTracker[[#This Row],[End Date]],lstHolidays)</f>
        <v>3</v>
      </c>
      <c r="M2882" s="27"/>
    </row>
    <row r="2883" spans="1:13" ht="30" customHeight="1" x14ac:dyDescent="0.3">
      <c r="A2883" s="27">
        <f t="shared" si="19"/>
        <v>1261</v>
      </c>
      <c r="B2883" s="31">
        <v>44893</v>
      </c>
      <c r="C2883" s="31">
        <v>44868</v>
      </c>
      <c r="D2883" s="19" t="s">
        <v>775</v>
      </c>
      <c r="E2883" s="66" t="str">
        <f>IF(ISBLANK(LeaveTracker[[#This Row],[Employee Name]]),"-----",VLOOKUP(LeaveTracker[[#This Row],[Employee Name]],'List of Employees'!$B$4:$H$767,7))</f>
        <v>HRMO</v>
      </c>
      <c r="F2883" s="66" t="str">
        <f>IF(ISBLANK(LeaveTracker[[#This Row],[Employee Name]]),"-----",VLOOKUP(LeaveTracker[[#This Row],[Employee Name]],'List of Employees'!$B$4:$H$767,6))</f>
        <v>PERMANENT</v>
      </c>
      <c r="G2883" s="24">
        <v>44904</v>
      </c>
      <c r="H2883" s="24">
        <v>44904</v>
      </c>
      <c r="I2883" s="19" t="s">
        <v>82</v>
      </c>
      <c r="K2883" s="50" t="str">
        <f ca="1">LeaveTracker[[#This Row],[Days]]&amp;" "&amp;LeaveTracker[[#This Row],[Type of Leave]]</f>
        <v>1 VL</v>
      </c>
      <c r="L2883" s="23">
        <f ca="1">NETWORKDAYS(LeaveTracker[[#This Row],[Start Date]],LeaveTracker[[#This Row],[End Date]],lstHolidays)</f>
        <v>1</v>
      </c>
      <c r="M2883" s="27"/>
    </row>
    <row r="2884" spans="1:13" ht="30" customHeight="1" x14ac:dyDescent="0.3">
      <c r="A2884" s="27">
        <f t="shared" si="19"/>
        <v>1262</v>
      </c>
      <c r="B2884" s="31">
        <v>44893</v>
      </c>
      <c r="C2884" s="31">
        <v>44868</v>
      </c>
      <c r="D2884" s="19" t="s">
        <v>775</v>
      </c>
      <c r="E2884" s="66" t="str">
        <f>IF(ISBLANK(LeaveTracker[[#This Row],[Employee Name]]),"-----",VLOOKUP(LeaveTracker[[#This Row],[Employee Name]],'List of Employees'!$B$4:$H$767,7))</f>
        <v>HRMO</v>
      </c>
      <c r="F2884" s="66" t="str">
        <f>IF(ISBLANK(LeaveTracker[[#This Row],[Employee Name]]),"-----",VLOOKUP(LeaveTracker[[#This Row],[Employee Name]],'List of Employees'!$B$4:$H$767,6))</f>
        <v>PERMANENT</v>
      </c>
      <c r="G2884" s="24">
        <v>44909</v>
      </c>
      <c r="H2884" s="24">
        <v>44909</v>
      </c>
      <c r="I2884" s="19" t="s">
        <v>82</v>
      </c>
      <c r="K2884" s="50" t="str">
        <f ca="1">LeaveTracker[[#This Row],[Days]]&amp;" "&amp;LeaveTracker[[#This Row],[Type of Leave]]</f>
        <v>1 VL</v>
      </c>
      <c r="L2884" s="23">
        <f ca="1">NETWORKDAYS(LeaveTracker[[#This Row],[Start Date]],LeaveTracker[[#This Row],[End Date]],lstHolidays)</f>
        <v>1</v>
      </c>
      <c r="M2884" s="27"/>
    </row>
    <row r="2885" spans="1:13" ht="30" customHeight="1" x14ac:dyDescent="0.3">
      <c r="A2885" s="27">
        <f t="shared" si="19"/>
        <v>1263</v>
      </c>
      <c r="B2885" s="31">
        <v>44893</v>
      </c>
      <c r="C2885" s="31">
        <v>44882</v>
      </c>
      <c r="D2885" s="19" t="s">
        <v>458</v>
      </c>
      <c r="E2885" s="66" t="str">
        <f>IF(ISBLANK(LeaveTracker[[#This Row],[Employee Name]]),"-----",VLOOKUP(LeaveTracker[[#This Row],[Employee Name]],'List of Employees'!$B$4:$H$767,7))</f>
        <v>HRMO</v>
      </c>
      <c r="F2885" s="66" t="str">
        <f>IF(ISBLANK(LeaveTracker[[#This Row],[Employee Name]]),"-----",VLOOKUP(LeaveTracker[[#This Row],[Employee Name]],'List of Employees'!$B$4:$H$767,6))</f>
        <v>PERMANENT</v>
      </c>
      <c r="G2885" s="24">
        <v>44901</v>
      </c>
      <c r="H2885" s="24">
        <v>44901</v>
      </c>
      <c r="I2885" s="19" t="s">
        <v>82</v>
      </c>
      <c r="K2885" s="50" t="str">
        <f ca="1">LeaveTracker[[#This Row],[Days]]&amp;" "&amp;LeaveTracker[[#This Row],[Type of Leave]]</f>
        <v>1 VL</v>
      </c>
      <c r="L2885" s="23">
        <f ca="1">NETWORKDAYS(LeaveTracker[[#This Row],[Start Date]],LeaveTracker[[#This Row],[End Date]],lstHolidays)</f>
        <v>1</v>
      </c>
      <c r="M2885" s="27"/>
    </row>
    <row r="2886" spans="1:13" ht="30" customHeight="1" x14ac:dyDescent="0.3">
      <c r="A2886" s="27">
        <f t="shared" si="19"/>
        <v>1264</v>
      </c>
      <c r="B2886" s="31">
        <v>44893</v>
      </c>
      <c r="C2886" s="31">
        <v>44882</v>
      </c>
      <c r="D2886" s="19" t="s">
        <v>458</v>
      </c>
      <c r="E2886" s="66" t="str">
        <f>IF(ISBLANK(LeaveTracker[[#This Row],[Employee Name]]),"-----",VLOOKUP(LeaveTracker[[#This Row],[Employee Name]],'List of Employees'!$B$4:$H$767,7))</f>
        <v>HRMO</v>
      </c>
      <c r="F2886" s="66" t="str">
        <f>IF(ISBLANK(LeaveTracker[[#This Row],[Employee Name]]),"-----",VLOOKUP(LeaveTracker[[#This Row],[Employee Name]],'List of Employees'!$B$4:$H$767,6))</f>
        <v>PERMANENT</v>
      </c>
      <c r="G2886" s="24">
        <v>44918</v>
      </c>
      <c r="H2886" s="24">
        <v>44918</v>
      </c>
      <c r="I2886" s="19" t="s">
        <v>82</v>
      </c>
      <c r="K2886" s="50" t="str">
        <f ca="1">LeaveTracker[[#This Row],[Days]]&amp;" "&amp;LeaveTracker[[#This Row],[Type of Leave]]</f>
        <v>1 VL</v>
      </c>
      <c r="L2886" s="23">
        <f ca="1">NETWORKDAYS(LeaveTracker[[#This Row],[Start Date]],LeaveTracker[[#This Row],[End Date]],lstHolidays)</f>
        <v>1</v>
      </c>
      <c r="M2886" s="27"/>
    </row>
    <row r="2887" spans="1:13" ht="30" customHeight="1" x14ac:dyDescent="0.3">
      <c r="A2887" s="27">
        <f t="shared" si="19"/>
        <v>1265</v>
      </c>
      <c r="B2887" s="31">
        <v>44893</v>
      </c>
      <c r="C2887" s="31">
        <v>44837</v>
      </c>
      <c r="D2887" s="19" t="s">
        <v>1261</v>
      </c>
      <c r="E2887" s="66" t="str">
        <f>IF(ISBLANK(LeaveTracker[[#This Row],[Employee Name]]),"-----",VLOOKUP(LeaveTracker[[#This Row],[Employee Name]],'List of Employees'!$B$4:$H$767,7))</f>
        <v>BUDGET</v>
      </c>
      <c r="F2887" s="66" t="str">
        <f>IF(ISBLANK(LeaveTracker[[#This Row],[Employee Name]]),"-----",VLOOKUP(LeaveTracker[[#This Row],[Employee Name]],'List of Employees'!$B$4:$H$767,6))</f>
        <v>PERMANENT</v>
      </c>
      <c r="G2887" s="24">
        <v>44834</v>
      </c>
      <c r="H2887" s="24">
        <v>44834</v>
      </c>
      <c r="I2887" s="19" t="s">
        <v>81</v>
      </c>
      <c r="K2887" s="50" t="str">
        <f ca="1">LeaveTracker[[#This Row],[Days]]&amp;" "&amp;LeaveTracker[[#This Row],[Type of Leave]]</f>
        <v>1 SL</v>
      </c>
      <c r="L2887" s="23">
        <f ca="1">NETWORKDAYS(LeaveTracker[[#This Row],[Start Date]],LeaveTracker[[#This Row],[End Date]],lstHolidays)</f>
        <v>1</v>
      </c>
      <c r="M2887" s="27"/>
    </row>
    <row r="2888" spans="1:13" ht="30" customHeight="1" x14ac:dyDescent="0.3">
      <c r="A2888" s="27">
        <f t="shared" si="19"/>
        <v>1266</v>
      </c>
      <c r="B2888" s="31">
        <v>44893</v>
      </c>
      <c r="C2888" s="31">
        <v>44888</v>
      </c>
      <c r="D2888" s="19" t="s">
        <v>1261</v>
      </c>
      <c r="E2888" s="66" t="str">
        <f>IF(ISBLANK(LeaveTracker[[#This Row],[Employee Name]]),"-----",VLOOKUP(LeaveTracker[[#This Row],[Employee Name]],'List of Employees'!$B$4:$H$767,7))</f>
        <v>BUDGET</v>
      </c>
      <c r="F2888" s="66" t="str">
        <f>IF(ISBLANK(LeaveTracker[[#This Row],[Employee Name]]),"-----",VLOOKUP(LeaveTracker[[#This Row],[Employee Name]],'List of Employees'!$B$4:$H$767,6))</f>
        <v>PERMANENT</v>
      </c>
      <c r="G2888" s="24">
        <v>44887</v>
      </c>
      <c r="H2888" s="24">
        <v>44887</v>
      </c>
      <c r="I2888" s="19" t="s">
        <v>297</v>
      </c>
      <c r="J2888" s="42" t="s">
        <v>1000</v>
      </c>
      <c r="K2888" s="50" t="str">
        <f ca="1">LeaveTracker[[#This Row],[Days]]&amp;" "&amp;LeaveTracker[[#This Row],[Type of Leave]]</f>
        <v>1 OTHER</v>
      </c>
      <c r="L2888" s="23">
        <f ca="1">NETWORKDAYS(LeaveTracker[[#This Row],[Start Date]],LeaveTracker[[#This Row],[End Date]],lstHolidays)</f>
        <v>1</v>
      </c>
      <c r="M2888" s="27"/>
    </row>
    <row r="2889" spans="1:13" ht="30" customHeight="1" x14ac:dyDescent="0.3">
      <c r="A2889" s="27">
        <f t="shared" si="19"/>
        <v>1267</v>
      </c>
      <c r="B2889" s="31">
        <v>44893</v>
      </c>
      <c r="C2889" s="31">
        <v>44887</v>
      </c>
      <c r="D2889" s="19" t="s">
        <v>614</v>
      </c>
      <c r="E2889" s="66" t="str">
        <f>IF(ISBLANK(LeaveTracker[[#This Row],[Employee Name]]),"-----",VLOOKUP(LeaveTracker[[#This Row],[Employee Name]],'List of Employees'!$B$4:$H$767,7))</f>
        <v>CBO</v>
      </c>
      <c r="F2889" s="66" t="str">
        <f>IF(ISBLANK(LeaveTracker[[#This Row],[Employee Name]]),"-----",VLOOKUP(LeaveTracker[[#This Row],[Employee Name]],'List of Employees'!$B$4:$H$767,6))</f>
        <v>PERMANENT</v>
      </c>
      <c r="G2889" s="24">
        <v>44894</v>
      </c>
      <c r="H2889" s="24">
        <v>44894</v>
      </c>
      <c r="I2889" s="19" t="s">
        <v>82</v>
      </c>
      <c r="J2889" s="42" t="s">
        <v>1001</v>
      </c>
      <c r="K2889" s="50" t="str">
        <f ca="1">LeaveTracker[[#This Row],[Days]]&amp;" "&amp;LeaveTracker[[#This Row],[Type of Leave]]</f>
        <v>1 VL</v>
      </c>
      <c r="L2889" s="23">
        <f ca="1">NETWORKDAYS(LeaveTracker[[#This Row],[Start Date]],LeaveTracker[[#This Row],[End Date]],lstHolidays)</f>
        <v>1</v>
      </c>
      <c r="M2889" s="27"/>
    </row>
    <row r="2890" spans="1:13" ht="30" customHeight="1" x14ac:dyDescent="0.3">
      <c r="A2890" s="27">
        <v>1267</v>
      </c>
      <c r="B2890" s="31">
        <v>44893</v>
      </c>
      <c r="C2890" s="31">
        <v>44887</v>
      </c>
      <c r="D2890" s="19" t="s">
        <v>614</v>
      </c>
      <c r="E2890" s="66" t="str">
        <f>IF(ISBLANK(LeaveTracker[[#This Row],[Employee Name]]),"-----",VLOOKUP(LeaveTracker[[#This Row],[Employee Name]],'List of Employees'!$B$4:$H$767,7))</f>
        <v>CBO</v>
      </c>
      <c r="F2890" s="66" t="str">
        <f>IF(ISBLANK(LeaveTracker[[#This Row],[Employee Name]]),"-----",VLOOKUP(LeaveTracker[[#This Row],[Employee Name]],'List of Employees'!$B$4:$H$767,6))</f>
        <v>PERMANENT</v>
      </c>
      <c r="G2890" s="24">
        <v>44911</v>
      </c>
      <c r="H2890" s="24">
        <v>44911</v>
      </c>
      <c r="I2890" s="19" t="s">
        <v>82</v>
      </c>
      <c r="J2890" s="42" t="s">
        <v>1001</v>
      </c>
      <c r="K2890" s="50" t="str">
        <f ca="1">LeaveTracker[[#This Row],[Days]]&amp;" "&amp;LeaveTracker[[#This Row],[Type of Leave]]</f>
        <v>1 VL</v>
      </c>
      <c r="L2890" s="23">
        <f ca="1">NETWORKDAYS(LeaveTracker[[#This Row],[Start Date]],LeaveTracker[[#This Row],[End Date]],lstHolidays)</f>
        <v>1</v>
      </c>
      <c r="M2890" s="27"/>
    </row>
    <row r="2891" spans="1:13" ht="30" customHeight="1" x14ac:dyDescent="0.3">
      <c r="A2891" s="27">
        <v>1267</v>
      </c>
      <c r="B2891" s="31">
        <v>44893</v>
      </c>
      <c r="C2891" s="31">
        <v>44887</v>
      </c>
      <c r="D2891" s="19" t="s">
        <v>614</v>
      </c>
      <c r="E2891" s="66" t="str">
        <f>IF(ISBLANK(LeaveTracker[[#This Row],[Employee Name]]),"-----",VLOOKUP(LeaveTracker[[#This Row],[Employee Name]],'List of Employees'!$B$4:$H$767,7))</f>
        <v>CBO</v>
      </c>
      <c r="F2891" s="66" t="str">
        <f>IF(ISBLANK(LeaveTracker[[#This Row],[Employee Name]]),"-----",VLOOKUP(LeaveTracker[[#This Row],[Employee Name]],'List of Employees'!$B$4:$H$767,6))</f>
        <v>PERMANENT</v>
      </c>
      <c r="G2891" s="24">
        <v>44921</v>
      </c>
      <c r="H2891" s="24">
        <v>44921</v>
      </c>
      <c r="I2891" s="19" t="s">
        <v>82</v>
      </c>
      <c r="J2891" s="42" t="s">
        <v>1001</v>
      </c>
      <c r="K2891" s="50" t="str">
        <f ca="1">LeaveTracker[[#This Row],[Days]]&amp;" "&amp;LeaveTracker[[#This Row],[Type of Leave]]</f>
        <v>0 VL</v>
      </c>
      <c r="L2891" s="23">
        <f ca="1">NETWORKDAYS(LeaveTracker[[#This Row],[Start Date]],LeaveTracker[[#This Row],[End Date]],lstHolidays)</f>
        <v>0</v>
      </c>
      <c r="M2891" s="27"/>
    </row>
    <row r="2892" spans="1:13" ht="30" customHeight="1" x14ac:dyDescent="0.3">
      <c r="A2892" s="27">
        <f t="shared" si="19"/>
        <v>1268</v>
      </c>
      <c r="B2892" s="31">
        <v>44893</v>
      </c>
      <c r="C2892" s="31">
        <v>44876</v>
      </c>
      <c r="D2892" s="19" t="s">
        <v>614</v>
      </c>
      <c r="E2892" s="66" t="str">
        <f>IF(ISBLANK(LeaveTracker[[#This Row],[Employee Name]]),"-----",VLOOKUP(LeaveTracker[[#This Row],[Employee Name]],'List of Employees'!$B$4:$H$767,7))</f>
        <v>CBO</v>
      </c>
      <c r="F2892" s="66" t="str">
        <f>IF(ISBLANK(LeaveTracker[[#This Row],[Employee Name]]),"-----",VLOOKUP(LeaveTracker[[#This Row],[Employee Name]],'List of Employees'!$B$4:$H$767,6))</f>
        <v>PERMANENT</v>
      </c>
      <c r="G2892" s="24">
        <v>44876</v>
      </c>
      <c r="H2892" s="24">
        <v>44876</v>
      </c>
      <c r="I2892" s="19" t="s">
        <v>297</v>
      </c>
      <c r="J2892" s="42" t="s">
        <v>1000</v>
      </c>
      <c r="K2892" s="50" t="str">
        <f ca="1">LeaveTracker[[#This Row],[Days]]&amp;" "&amp;LeaveTracker[[#This Row],[Type of Leave]]</f>
        <v>1 OTHER</v>
      </c>
      <c r="L2892" s="23">
        <f ca="1">NETWORKDAYS(LeaveTracker[[#This Row],[Start Date]],LeaveTracker[[#This Row],[End Date]],lstHolidays)</f>
        <v>1</v>
      </c>
      <c r="M2892" s="27"/>
    </row>
    <row r="2893" spans="1:13" ht="30" customHeight="1" x14ac:dyDescent="0.3">
      <c r="A2893" s="27">
        <f t="shared" si="19"/>
        <v>1269</v>
      </c>
      <c r="B2893" s="31">
        <v>44893</v>
      </c>
      <c r="C2893" s="31">
        <v>44875</v>
      </c>
      <c r="D2893" s="19" t="s">
        <v>611</v>
      </c>
      <c r="E2893" s="66" t="str">
        <f>IF(ISBLANK(LeaveTracker[[#This Row],[Employee Name]]),"-----",VLOOKUP(LeaveTracker[[#This Row],[Employee Name]],'List of Employees'!$B$4:$H$767,7))</f>
        <v>CBO</v>
      </c>
      <c r="F2893" s="66" t="str">
        <f>IF(ISBLANK(LeaveTracker[[#This Row],[Employee Name]]),"-----",VLOOKUP(LeaveTracker[[#This Row],[Employee Name]],'List of Employees'!$B$4:$H$767,6))</f>
        <v>PERMANENT</v>
      </c>
      <c r="G2893" s="24">
        <v>44872</v>
      </c>
      <c r="H2893" s="24">
        <v>44873</v>
      </c>
      <c r="I2893" s="19" t="s">
        <v>81</v>
      </c>
      <c r="K2893" s="50" t="str">
        <f ca="1">LeaveTracker[[#This Row],[Days]]&amp;" "&amp;LeaveTracker[[#This Row],[Type of Leave]]</f>
        <v>2 SL</v>
      </c>
      <c r="L2893" s="23">
        <f ca="1">NETWORKDAYS(LeaveTracker[[#This Row],[Start Date]],LeaveTracker[[#This Row],[End Date]],lstHolidays)</f>
        <v>2</v>
      </c>
      <c r="M2893" s="27"/>
    </row>
    <row r="2894" spans="1:13" ht="30" customHeight="1" x14ac:dyDescent="0.3">
      <c r="A2894" s="27">
        <f t="shared" si="19"/>
        <v>1270</v>
      </c>
      <c r="B2894" s="31">
        <v>44893</v>
      </c>
      <c r="C2894" s="31">
        <v>44860</v>
      </c>
      <c r="D2894" s="19" t="s">
        <v>611</v>
      </c>
      <c r="E2894" s="66" t="str">
        <f>IF(ISBLANK(LeaveTracker[[#This Row],[Employee Name]]),"-----",VLOOKUP(LeaveTracker[[#This Row],[Employee Name]],'List of Employees'!$B$4:$H$767,7))</f>
        <v>CBO</v>
      </c>
      <c r="F2894" s="66" t="str">
        <f>IF(ISBLANK(LeaveTracker[[#This Row],[Employee Name]]),"-----",VLOOKUP(LeaveTracker[[#This Row],[Employee Name]],'List of Employees'!$B$4:$H$767,6))</f>
        <v>PERMANENT</v>
      </c>
      <c r="G2894" s="24">
        <v>44869</v>
      </c>
      <c r="H2894" s="24">
        <v>44869</v>
      </c>
      <c r="I2894" s="19" t="s">
        <v>82</v>
      </c>
      <c r="K2894" s="50" t="str">
        <f ca="1">LeaveTracker[[#This Row],[Days]]&amp;" "&amp;LeaveTracker[[#This Row],[Type of Leave]]</f>
        <v>1 VL</v>
      </c>
      <c r="L2894" s="23">
        <f ca="1">NETWORKDAYS(LeaveTracker[[#This Row],[Start Date]],LeaveTracker[[#This Row],[End Date]],lstHolidays)</f>
        <v>1</v>
      </c>
      <c r="M2894" s="27"/>
    </row>
    <row r="2895" spans="1:13" ht="30" customHeight="1" x14ac:dyDescent="0.3">
      <c r="A2895" s="27">
        <f t="shared" si="19"/>
        <v>1271</v>
      </c>
      <c r="B2895" s="31">
        <v>44893</v>
      </c>
      <c r="C2895" s="31">
        <v>44853</v>
      </c>
      <c r="D2895" s="19" t="s">
        <v>608</v>
      </c>
      <c r="E2895" s="66" t="str">
        <f>IF(ISBLANK(LeaveTracker[[#This Row],[Employee Name]]),"-----",VLOOKUP(LeaveTracker[[#This Row],[Employee Name]],'List of Employees'!$B$4:$H$767,7))</f>
        <v>CBO</v>
      </c>
      <c r="F2895" s="66" t="str">
        <f>IF(ISBLANK(LeaveTracker[[#This Row],[Employee Name]]),"-----",VLOOKUP(LeaveTracker[[#This Row],[Employee Name]],'List of Employees'!$B$4:$H$767,6))</f>
        <v>PERMANENT</v>
      </c>
      <c r="G2895" s="24">
        <v>44859</v>
      </c>
      <c r="H2895" s="24">
        <v>44859</v>
      </c>
      <c r="I2895" s="19" t="s">
        <v>82</v>
      </c>
      <c r="K2895" s="50" t="str">
        <f ca="1">LeaveTracker[[#This Row],[Days]]&amp;" "&amp;LeaveTracker[[#This Row],[Type of Leave]]</f>
        <v>1 VL</v>
      </c>
      <c r="L2895" s="23">
        <f ca="1">NETWORKDAYS(LeaveTracker[[#This Row],[Start Date]],LeaveTracker[[#This Row],[End Date]],lstHolidays)</f>
        <v>1</v>
      </c>
      <c r="M2895" s="27"/>
    </row>
    <row r="2896" spans="1:13" ht="30" customHeight="1" x14ac:dyDescent="0.3">
      <c r="A2896" s="27">
        <f t="shared" si="19"/>
        <v>1272</v>
      </c>
      <c r="B2896" s="31">
        <v>44893</v>
      </c>
      <c r="C2896" s="31">
        <v>44886</v>
      </c>
      <c r="D2896" s="19" t="s">
        <v>608</v>
      </c>
      <c r="E2896" s="66" t="str">
        <f>IF(ISBLANK(LeaveTracker[[#This Row],[Employee Name]]),"-----",VLOOKUP(LeaveTracker[[#This Row],[Employee Name]],'List of Employees'!$B$4:$H$767,7))</f>
        <v>CBO</v>
      </c>
      <c r="F2896" s="66" t="str">
        <f>IF(ISBLANK(LeaveTracker[[#This Row],[Employee Name]]),"-----",VLOOKUP(LeaveTracker[[#This Row],[Employee Name]],'List of Employees'!$B$4:$H$767,6))</f>
        <v>PERMANENT</v>
      </c>
      <c r="G2896" s="24">
        <v>44890</v>
      </c>
      <c r="H2896" s="24">
        <v>44890</v>
      </c>
      <c r="I2896" s="19" t="s">
        <v>82</v>
      </c>
      <c r="K2896" s="50" t="str">
        <f ca="1">LeaveTracker[[#This Row],[Days]]&amp;" "&amp;LeaveTracker[[#This Row],[Type of Leave]]</f>
        <v>1 VL</v>
      </c>
      <c r="L2896" s="23">
        <f ca="1">NETWORKDAYS(LeaveTracker[[#This Row],[Start Date]],LeaveTracker[[#This Row],[End Date]],lstHolidays)</f>
        <v>1</v>
      </c>
      <c r="M2896" s="27"/>
    </row>
    <row r="2897" spans="1:13" ht="30" customHeight="1" x14ac:dyDescent="0.3">
      <c r="A2897" s="27">
        <v>1272</v>
      </c>
      <c r="B2897" s="31">
        <v>44893</v>
      </c>
      <c r="C2897" s="31">
        <v>44886</v>
      </c>
      <c r="D2897" s="19" t="s">
        <v>608</v>
      </c>
      <c r="E2897" s="66" t="str">
        <f>IF(ISBLANK(LeaveTracker[[#This Row],[Employee Name]]),"-----",VLOOKUP(LeaveTracker[[#This Row],[Employee Name]],'List of Employees'!$B$4:$H$767,7))</f>
        <v>CBO</v>
      </c>
      <c r="F2897" s="66" t="str">
        <f>IF(ISBLANK(LeaveTracker[[#This Row],[Employee Name]]),"-----",VLOOKUP(LeaveTracker[[#This Row],[Employee Name]],'List of Employees'!$B$4:$H$767,6))</f>
        <v>PERMANENT</v>
      </c>
      <c r="G2897" s="24">
        <v>44918</v>
      </c>
      <c r="H2897" s="24">
        <v>44918</v>
      </c>
      <c r="I2897" s="19" t="s">
        <v>82</v>
      </c>
      <c r="K2897" s="50" t="str">
        <f ca="1">LeaveTracker[[#This Row],[Days]]&amp;" "&amp;LeaveTracker[[#This Row],[Type of Leave]]</f>
        <v>1 VL</v>
      </c>
      <c r="L2897" s="23">
        <f ca="1">NETWORKDAYS(LeaveTracker[[#This Row],[Start Date]],LeaveTracker[[#This Row],[End Date]],lstHolidays)</f>
        <v>1</v>
      </c>
      <c r="M2897" s="27"/>
    </row>
    <row r="2898" spans="1:13" ht="30" customHeight="1" x14ac:dyDescent="0.3">
      <c r="A2898" s="27">
        <v>1272</v>
      </c>
      <c r="B2898" s="31">
        <v>44893</v>
      </c>
      <c r="C2898" s="31">
        <v>44886</v>
      </c>
      <c r="D2898" s="19" t="s">
        <v>608</v>
      </c>
      <c r="E2898" s="66" t="str">
        <f>IF(ISBLANK(LeaveTracker[[#This Row],[Employee Name]]),"-----",VLOOKUP(LeaveTracker[[#This Row],[Employee Name]],'List of Employees'!$B$4:$H$767,7))</f>
        <v>CBO</v>
      </c>
      <c r="F2898" s="66" t="str">
        <f>IF(ISBLANK(LeaveTracker[[#This Row],[Employee Name]]),"-----",VLOOKUP(LeaveTracker[[#This Row],[Employee Name]],'List of Employees'!$B$4:$H$767,6))</f>
        <v>PERMANENT</v>
      </c>
      <c r="G2898" s="24">
        <v>44924</v>
      </c>
      <c r="H2898" s="24">
        <v>44924</v>
      </c>
      <c r="I2898" s="19" t="s">
        <v>82</v>
      </c>
      <c r="K2898" s="50" t="str">
        <f ca="1">LeaveTracker[[#This Row],[Days]]&amp;" "&amp;LeaveTracker[[#This Row],[Type of Leave]]</f>
        <v>1 VL</v>
      </c>
      <c r="L2898" s="23">
        <f ca="1">NETWORKDAYS(LeaveTracker[[#This Row],[Start Date]],LeaveTracker[[#This Row],[End Date]],lstHolidays)</f>
        <v>1</v>
      </c>
      <c r="M2898" s="27"/>
    </row>
    <row r="2899" spans="1:13" ht="30" customHeight="1" x14ac:dyDescent="0.3">
      <c r="A2899" s="27">
        <f t="shared" si="19"/>
        <v>1273</v>
      </c>
      <c r="B2899" s="31">
        <v>44893</v>
      </c>
      <c r="C2899" s="31">
        <v>44859</v>
      </c>
      <c r="D2899" s="19" t="s">
        <v>2617</v>
      </c>
      <c r="E2899" s="66" t="str">
        <f>IF(ISBLANK(LeaveTracker[[#This Row],[Employee Name]]),"-----",VLOOKUP(LeaveTracker[[#This Row],[Employee Name]],'List of Employees'!$B$4:$H$767,7))</f>
        <v>CBO</v>
      </c>
      <c r="F2899" s="66" t="str">
        <f>IF(ISBLANK(LeaveTracker[[#This Row],[Employee Name]]),"-----",VLOOKUP(LeaveTracker[[#This Row],[Employee Name]],'List of Employees'!$B$4:$H$767,6))</f>
        <v>PERMANENT</v>
      </c>
      <c r="G2899" s="24">
        <v>44858</v>
      </c>
      <c r="H2899" s="24">
        <v>44858</v>
      </c>
      <c r="I2899" s="19" t="s">
        <v>81</v>
      </c>
      <c r="K2899" s="50" t="str">
        <f ca="1">LeaveTracker[[#This Row],[Days]]&amp;" "&amp;LeaveTracker[[#This Row],[Type of Leave]]</f>
        <v>1 SL</v>
      </c>
      <c r="L2899" s="23">
        <f ca="1">NETWORKDAYS(LeaveTracker[[#This Row],[Start Date]],LeaveTracker[[#This Row],[End Date]],lstHolidays)</f>
        <v>1</v>
      </c>
      <c r="M2899" s="27"/>
    </row>
    <row r="2900" spans="1:13" ht="30" customHeight="1" x14ac:dyDescent="0.3">
      <c r="A2900" s="27">
        <f t="shared" si="19"/>
        <v>1274</v>
      </c>
      <c r="B2900" s="31">
        <v>44893</v>
      </c>
      <c r="C2900" s="31">
        <v>44888</v>
      </c>
      <c r="D2900" s="19" t="s">
        <v>2617</v>
      </c>
      <c r="E2900" s="66" t="str">
        <f>IF(ISBLANK(LeaveTracker[[#This Row],[Employee Name]]),"-----",VLOOKUP(LeaveTracker[[#This Row],[Employee Name]],'List of Employees'!$B$4:$H$767,7))</f>
        <v>CBO</v>
      </c>
      <c r="F2900" s="66" t="str">
        <f>IF(ISBLANK(LeaveTracker[[#This Row],[Employee Name]]),"-----",VLOOKUP(LeaveTracker[[#This Row],[Employee Name]],'List of Employees'!$B$4:$H$767,6))</f>
        <v>PERMANENT</v>
      </c>
      <c r="G2900" s="24">
        <v>44889</v>
      </c>
      <c r="H2900" s="24">
        <v>44889</v>
      </c>
      <c r="I2900" s="19" t="s">
        <v>297</v>
      </c>
      <c r="J2900" s="42" t="s">
        <v>1000</v>
      </c>
      <c r="K2900" s="50" t="str">
        <f ca="1">LeaveTracker[[#This Row],[Days]]&amp;" "&amp;LeaveTracker[[#This Row],[Type of Leave]]</f>
        <v>1 OTHER</v>
      </c>
      <c r="L2900" s="23">
        <f ca="1">NETWORKDAYS(LeaveTracker[[#This Row],[Start Date]],LeaveTracker[[#This Row],[End Date]],lstHolidays)</f>
        <v>1</v>
      </c>
      <c r="M2900" s="27"/>
    </row>
    <row r="2901" spans="1:13" ht="30" customHeight="1" x14ac:dyDescent="0.3">
      <c r="A2901" s="27">
        <f t="shared" si="19"/>
        <v>1275</v>
      </c>
      <c r="B2901" s="31">
        <v>44893</v>
      </c>
      <c r="C2901" s="31">
        <v>44887</v>
      </c>
      <c r="D2901" s="19" t="s">
        <v>2617</v>
      </c>
      <c r="E2901" s="66" t="str">
        <f>IF(ISBLANK(LeaveTracker[[#This Row],[Employee Name]]),"-----",VLOOKUP(LeaveTracker[[#This Row],[Employee Name]],'List of Employees'!$B$4:$H$767,7))</f>
        <v>CBO</v>
      </c>
      <c r="F2901" s="66" t="str">
        <f>IF(ISBLANK(LeaveTracker[[#This Row],[Employee Name]]),"-----",VLOOKUP(LeaveTracker[[#This Row],[Employee Name]],'List of Employees'!$B$4:$H$767,6))</f>
        <v>PERMANENT</v>
      </c>
      <c r="G2901" s="24">
        <v>44894</v>
      </c>
      <c r="H2901" s="24">
        <v>44894</v>
      </c>
      <c r="I2901" s="19" t="s">
        <v>297</v>
      </c>
      <c r="J2901" s="42" t="s">
        <v>1000</v>
      </c>
      <c r="K2901" s="50" t="str">
        <f ca="1">LeaveTracker[[#This Row],[Days]]&amp;" "&amp;LeaveTracker[[#This Row],[Type of Leave]]</f>
        <v>1 OTHER</v>
      </c>
      <c r="L2901" s="23">
        <f ca="1">NETWORKDAYS(LeaveTracker[[#This Row],[Start Date]],LeaveTracker[[#This Row],[End Date]],lstHolidays)</f>
        <v>1</v>
      </c>
      <c r="M2901" s="27"/>
    </row>
    <row r="2902" spans="1:13" ht="30" customHeight="1" x14ac:dyDescent="0.3">
      <c r="A2902" s="27">
        <f t="shared" si="19"/>
        <v>1276</v>
      </c>
      <c r="B2902" s="31">
        <v>44893</v>
      </c>
      <c r="C2902" s="31">
        <v>44887</v>
      </c>
      <c r="D2902" s="19" t="s">
        <v>2617</v>
      </c>
      <c r="E2902" s="66" t="str">
        <f>IF(ISBLANK(LeaveTracker[[#This Row],[Employee Name]]),"-----",VLOOKUP(LeaveTracker[[#This Row],[Employee Name]],'List of Employees'!$B$4:$H$767,7))</f>
        <v>CBO</v>
      </c>
      <c r="F2902" s="66" t="str">
        <f>IF(ISBLANK(LeaveTracker[[#This Row],[Employee Name]]),"-----",VLOOKUP(LeaveTracker[[#This Row],[Employee Name]],'List of Employees'!$B$4:$H$767,6))</f>
        <v>PERMANENT</v>
      </c>
      <c r="G2902" s="24">
        <v>44897</v>
      </c>
      <c r="H2902" s="24">
        <v>44897</v>
      </c>
      <c r="I2902" s="19" t="s">
        <v>82</v>
      </c>
      <c r="K2902" s="50" t="str">
        <f ca="1">LeaveTracker[[#This Row],[Days]]&amp;" "&amp;LeaveTracker[[#This Row],[Type of Leave]]</f>
        <v>1 VL</v>
      </c>
      <c r="L2902" s="23">
        <f ca="1">NETWORKDAYS(LeaveTracker[[#This Row],[Start Date]],LeaveTracker[[#This Row],[End Date]],lstHolidays)</f>
        <v>1</v>
      </c>
      <c r="M2902" s="27"/>
    </row>
    <row r="2903" spans="1:13" ht="30" customHeight="1" x14ac:dyDescent="0.3">
      <c r="A2903" s="27">
        <f t="shared" si="19"/>
        <v>1277</v>
      </c>
      <c r="B2903" s="31">
        <v>44893</v>
      </c>
      <c r="C2903" s="31">
        <v>44852</v>
      </c>
      <c r="D2903" s="19" t="s">
        <v>711</v>
      </c>
      <c r="E2903" s="66" t="str">
        <f>IF(ISBLANK(LeaveTracker[[#This Row],[Employee Name]]),"-----",VLOOKUP(LeaveTracker[[#This Row],[Employee Name]],'List of Employees'!$B$4:$H$767,7))</f>
        <v>CBO</v>
      </c>
      <c r="F2903" s="66" t="str">
        <f>IF(ISBLANK(LeaveTracker[[#This Row],[Employee Name]]),"-----",VLOOKUP(LeaveTracker[[#This Row],[Employee Name]],'List of Employees'!$B$4:$H$767,6))</f>
        <v>PERMANENT</v>
      </c>
      <c r="G2903" s="24">
        <v>44848</v>
      </c>
      <c r="H2903" s="24">
        <v>44848</v>
      </c>
      <c r="I2903" s="19" t="s">
        <v>81</v>
      </c>
      <c r="K2903" s="50" t="str">
        <f ca="1">LeaveTracker[[#This Row],[Days]]&amp;" "&amp;LeaveTracker[[#This Row],[Type of Leave]]</f>
        <v>1 SL</v>
      </c>
      <c r="L2903" s="23">
        <f ca="1">NETWORKDAYS(LeaveTracker[[#This Row],[Start Date]],LeaveTracker[[#This Row],[End Date]],lstHolidays)</f>
        <v>1</v>
      </c>
      <c r="M2903" s="27"/>
    </row>
    <row r="2904" spans="1:13" ht="30" customHeight="1" x14ac:dyDescent="0.3">
      <c r="A2904" s="27">
        <f t="shared" si="19"/>
        <v>1278</v>
      </c>
      <c r="B2904" s="31">
        <v>44893</v>
      </c>
      <c r="C2904" s="31">
        <v>44879</v>
      </c>
      <c r="D2904" s="19" t="s">
        <v>711</v>
      </c>
      <c r="E2904" s="66" t="str">
        <f>IF(ISBLANK(LeaveTracker[[#This Row],[Employee Name]]),"-----",VLOOKUP(LeaveTracker[[#This Row],[Employee Name]],'List of Employees'!$B$4:$H$767,7))</f>
        <v>CBO</v>
      </c>
      <c r="F2904" s="66" t="str">
        <f>IF(ISBLANK(LeaveTracker[[#This Row],[Employee Name]]),"-----",VLOOKUP(LeaveTracker[[#This Row],[Employee Name]],'List of Employees'!$B$4:$H$767,6))</f>
        <v>PERMANENT</v>
      </c>
      <c r="G2904" s="24">
        <v>44879</v>
      </c>
      <c r="H2904" s="24">
        <v>44879</v>
      </c>
      <c r="I2904" s="19" t="s">
        <v>297</v>
      </c>
      <c r="J2904" s="42" t="s">
        <v>1000</v>
      </c>
      <c r="K2904" s="50" t="str">
        <f ca="1">LeaveTracker[[#This Row],[Days]]&amp;" "&amp;LeaveTracker[[#This Row],[Type of Leave]]</f>
        <v>1 OTHER</v>
      </c>
      <c r="L2904" s="23">
        <f ca="1">NETWORKDAYS(LeaveTracker[[#This Row],[Start Date]],LeaveTracker[[#This Row],[End Date]],lstHolidays)</f>
        <v>1</v>
      </c>
      <c r="M2904" s="27"/>
    </row>
    <row r="2905" spans="1:13" ht="30" customHeight="1" x14ac:dyDescent="0.3">
      <c r="A2905" s="27">
        <f t="shared" si="19"/>
        <v>1279</v>
      </c>
      <c r="B2905" s="31">
        <v>44893</v>
      </c>
      <c r="C2905" s="31">
        <v>44876</v>
      </c>
      <c r="D2905" s="19" t="s">
        <v>711</v>
      </c>
      <c r="E2905" s="66" t="str">
        <f>IF(ISBLANK(LeaveTracker[[#This Row],[Employee Name]]),"-----",VLOOKUP(LeaveTracker[[#This Row],[Employee Name]],'List of Employees'!$B$4:$H$767,7))</f>
        <v>CBO</v>
      </c>
      <c r="F2905" s="66" t="str">
        <f>IF(ISBLANK(LeaveTracker[[#This Row],[Employee Name]]),"-----",VLOOKUP(LeaveTracker[[#This Row],[Employee Name]],'List of Employees'!$B$4:$H$767,6))</f>
        <v>PERMANENT</v>
      </c>
      <c r="G2905" s="24">
        <v>44881</v>
      </c>
      <c r="H2905" s="24">
        <v>44881</v>
      </c>
      <c r="I2905" s="19" t="s">
        <v>82</v>
      </c>
      <c r="K2905" s="50" t="str">
        <f ca="1">LeaveTracker[[#This Row],[Days]]&amp;" "&amp;LeaveTracker[[#This Row],[Type of Leave]]</f>
        <v>1 VL</v>
      </c>
      <c r="L2905" s="23">
        <f ca="1">NETWORKDAYS(LeaveTracker[[#This Row],[Start Date]],LeaveTracker[[#This Row],[End Date]],lstHolidays)</f>
        <v>1</v>
      </c>
      <c r="M2905" s="27"/>
    </row>
    <row r="2906" spans="1:13" ht="30" customHeight="1" x14ac:dyDescent="0.3">
      <c r="A2906" s="27">
        <f t="shared" si="19"/>
        <v>1280</v>
      </c>
      <c r="B2906" s="31">
        <v>44893</v>
      </c>
      <c r="C2906" s="31">
        <v>44872</v>
      </c>
      <c r="D2906" s="19" t="s">
        <v>708</v>
      </c>
      <c r="E2906" s="66" t="str">
        <f>IF(ISBLANK(LeaveTracker[[#This Row],[Employee Name]]),"-----",VLOOKUP(LeaveTracker[[#This Row],[Employee Name]],'List of Employees'!$B$4:$H$767,7))</f>
        <v>CBO</v>
      </c>
      <c r="F2906" s="66" t="str">
        <f>IF(ISBLANK(LeaveTracker[[#This Row],[Employee Name]]),"-----",VLOOKUP(LeaveTracker[[#This Row],[Employee Name]],'List of Employees'!$B$4:$H$767,6))</f>
        <v>PERMANENT</v>
      </c>
      <c r="G2906" s="24">
        <v>44868</v>
      </c>
      <c r="H2906" s="24">
        <v>44869</v>
      </c>
      <c r="I2906" s="19" t="s">
        <v>81</v>
      </c>
      <c r="K2906" s="50" t="str">
        <f ca="1">LeaveTracker[[#This Row],[Days]]&amp;" "&amp;LeaveTracker[[#This Row],[Type of Leave]]</f>
        <v>2 SL</v>
      </c>
      <c r="L2906" s="23">
        <f ca="1">NETWORKDAYS(LeaveTracker[[#This Row],[Start Date]],LeaveTracker[[#This Row],[End Date]],lstHolidays)</f>
        <v>2</v>
      </c>
      <c r="M2906" s="27"/>
    </row>
    <row r="2907" spans="1:13" ht="30" customHeight="1" x14ac:dyDescent="0.3">
      <c r="A2907" s="27">
        <f t="shared" si="19"/>
        <v>1281</v>
      </c>
      <c r="B2907" s="31">
        <v>44893</v>
      </c>
      <c r="C2907" s="31">
        <v>44886</v>
      </c>
      <c r="D2907" s="19" t="s">
        <v>708</v>
      </c>
      <c r="E2907" s="66" t="str">
        <f>IF(ISBLANK(LeaveTracker[[#This Row],[Employee Name]]),"-----",VLOOKUP(LeaveTracker[[#This Row],[Employee Name]],'List of Employees'!$B$4:$H$767,7))</f>
        <v>CBO</v>
      </c>
      <c r="F2907" s="66" t="str">
        <f>IF(ISBLANK(LeaveTracker[[#This Row],[Employee Name]]),"-----",VLOOKUP(LeaveTracker[[#This Row],[Employee Name]],'List of Employees'!$B$4:$H$767,6))</f>
        <v>PERMANENT</v>
      </c>
      <c r="G2907" s="24">
        <v>44890</v>
      </c>
      <c r="H2907" s="24">
        <v>44890</v>
      </c>
      <c r="I2907" s="19" t="s">
        <v>82</v>
      </c>
      <c r="J2907" s="42" t="s">
        <v>1001</v>
      </c>
      <c r="K2907" s="50" t="str">
        <f ca="1">LeaveTracker[[#This Row],[Days]]&amp;" "&amp;LeaveTracker[[#This Row],[Type of Leave]]</f>
        <v>1 VL</v>
      </c>
      <c r="L2907" s="23">
        <f ca="1">NETWORKDAYS(LeaveTracker[[#This Row],[Start Date]],LeaveTracker[[#This Row],[End Date]],lstHolidays)</f>
        <v>1</v>
      </c>
      <c r="M2907" s="27"/>
    </row>
    <row r="2908" spans="1:13" ht="30" customHeight="1" x14ac:dyDescent="0.3">
      <c r="A2908" s="27">
        <f t="shared" si="19"/>
        <v>1282</v>
      </c>
      <c r="B2908" s="31">
        <v>44893</v>
      </c>
      <c r="C2908" s="31">
        <v>44820</v>
      </c>
      <c r="D2908" s="19" t="s">
        <v>708</v>
      </c>
      <c r="E2908" s="66" t="str">
        <f>IF(ISBLANK(LeaveTracker[[#This Row],[Employee Name]]),"-----",VLOOKUP(LeaveTracker[[#This Row],[Employee Name]],'List of Employees'!$B$4:$H$767,7))</f>
        <v>CBO</v>
      </c>
      <c r="F2908" s="66" t="str">
        <f>IF(ISBLANK(LeaveTracker[[#This Row],[Employee Name]]),"-----",VLOOKUP(LeaveTracker[[#This Row],[Employee Name]],'List of Employees'!$B$4:$H$767,6))</f>
        <v>PERMANENT</v>
      </c>
      <c r="G2908" s="24">
        <v>44826</v>
      </c>
      <c r="H2908" s="24">
        <v>44826</v>
      </c>
      <c r="I2908" s="19" t="s">
        <v>82</v>
      </c>
      <c r="K2908" s="50" t="str">
        <f ca="1">LeaveTracker[[#This Row],[Days]]&amp;" "&amp;LeaveTracker[[#This Row],[Type of Leave]]</f>
        <v>1 VL</v>
      </c>
      <c r="L2908" s="23">
        <f ca="1">NETWORKDAYS(LeaveTracker[[#This Row],[Start Date]],LeaveTracker[[#This Row],[End Date]],lstHolidays)</f>
        <v>1</v>
      </c>
      <c r="M2908" s="27"/>
    </row>
    <row r="2909" spans="1:13" ht="30" customHeight="1" x14ac:dyDescent="0.3">
      <c r="A2909" s="27">
        <f t="shared" si="19"/>
        <v>1283</v>
      </c>
      <c r="B2909" s="31">
        <v>44893</v>
      </c>
      <c r="C2909" s="31">
        <v>44834</v>
      </c>
      <c r="D2909" s="19" t="s">
        <v>614</v>
      </c>
      <c r="E2909" s="66" t="str">
        <f>IF(ISBLANK(LeaveTracker[[#This Row],[Employee Name]]),"-----",VLOOKUP(LeaveTracker[[#This Row],[Employee Name]],'List of Employees'!$B$4:$H$767,7))</f>
        <v>CBO</v>
      </c>
      <c r="F2909" s="66" t="str">
        <f>IF(ISBLANK(LeaveTracker[[#This Row],[Employee Name]]),"-----",VLOOKUP(LeaveTracker[[#This Row],[Employee Name]],'List of Employees'!$B$4:$H$767,6))</f>
        <v>PERMANENT</v>
      </c>
      <c r="G2909" s="24">
        <v>44833</v>
      </c>
      <c r="H2909" s="24">
        <v>44833</v>
      </c>
      <c r="I2909" s="19" t="s">
        <v>81</v>
      </c>
      <c r="K2909" s="50" t="str">
        <f ca="1">LeaveTracker[[#This Row],[Days]]&amp;" "&amp;LeaveTracker[[#This Row],[Type of Leave]]</f>
        <v>1 SL</v>
      </c>
      <c r="L2909" s="23">
        <f ca="1">NETWORKDAYS(LeaveTracker[[#This Row],[Start Date]],LeaveTracker[[#This Row],[End Date]],lstHolidays)</f>
        <v>1</v>
      </c>
      <c r="M2909" s="27"/>
    </row>
    <row r="2910" spans="1:13" ht="30" customHeight="1" x14ac:dyDescent="0.3">
      <c r="A2910" s="27">
        <f t="shared" si="19"/>
        <v>1284</v>
      </c>
      <c r="B2910" s="31">
        <v>44893</v>
      </c>
      <c r="C2910" s="31">
        <v>44813</v>
      </c>
      <c r="D2910" s="19" t="s">
        <v>711</v>
      </c>
      <c r="E2910" s="66" t="str">
        <f>IF(ISBLANK(LeaveTracker[[#This Row],[Employee Name]]),"-----",VLOOKUP(LeaveTracker[[#This Row],[Employee Name]],'List of Employees'!$B$4:$H$767,7))</f>
        <v>CBO</v>
      </c>
      <c r="F2910" s="66" t="str">
        <f>IF(ISBLANK(LeaveTracker[[#This Row],[Employee Name]]),"-----",VLOOKUP(LeaveTracker[[#This Row],[Employee Name]],'List of Employees'!$B$4:$H$767,6))</f>
        <v>PERMANENT</v>
      </c>
      <c r="G2910" s="24">
        <v>44816</v>
      </c>
      <c r="H2910" s="24">
        <v>44816</v>
      </c>
      <c r="I2910" s="19" t="s">
        <v>297</v>
      </c>
      <c r="J2910" s="42" t="s">
        <v>1000</v>
      </c>
      <c r="K2910" s="50" t="str">
        <f ca="1">LeaveTracker[[#This Row],[Days]]&amp;" "&amp;LeaveTracker[[#This Row],[Type of Leave]]</f>
        <v>1 OTHER</v>
      </c>
      <c r="L2910" s="23">
        <f ca="1">NETWORKDAYS(LeaveTracker[[#This Row],[Start Date]],LeaveTracker[[#This Row],[End Date]],lstHolidays)</f>
        <v>1</v>
      </c>
      <c r="M2910" s="27"/>
    </row>
    <row r="2911" spans="1:13" ht="30" customHeight="1" x14ac:dyDescent="0.3">
      <c r="A2911" s="27">
        <f t="shared" si="19"/>
        <v>1285</v>
      </c>
      <c r="B2911" s="31">
        <v>44893</v>
      </c>
      <c r="C2911" s="31">
        <v>44812</v>
      </c>
      <c r="D2911" s="19" t="s">
        <v>2617</v>
      </c>
      <c r="E2911" s="66" t="str">
        <f>IF(ISBLANK(LeaveTracker[[#This Row],[Employee Name]]),"-----",VLOOKUP(LeaveTracker[[#This Row],[Employee Name]],'List of Employees'!$B$4:$H$767,7))</f>
        <v>CBO</v>
      </c>
      <c r="F2911" s="66" t="str">
        <f>IF(ISBLANK(LeaveTracker[[#This Row],[Employee Name]]),"-----",VLOOKUP(LeaveTracker[[#This Row],[Employee Name]],'List of Employees'!$B$4:$H$767,6))</f>
        <v>PERMANENT</v>
      </c>
      <c r="G2911" s="24">
        <v>44809</v>
      </c>
      <c r="H2911" s="24">
        <v>44811</v>
      </c>
      <c r="I2911" s="19" t="s">
        <v>81</v>
      </c>
      <c r="K2911" s="50" t="str">
        <f ca="1">LeaveTracker[[#This Row],[Days]]&amp;" "&amp;LeaveTracker[[#This Row],[Type of Leave]]</f>
        <v>3 SL</v>
      </c>
      <c r="L2911" s="23">
        <f ca="1">NETWORKDAYS(LeaveTracker[[#This Row],[Start Date]],LeaveTracker[[#This Row],[End Date]],lstHolidays)</f>
        <v>3</v>
      </c>
      <c r="M2911" s="27"/>
    </row>
    <row r="2912" spans="1:13" ht="30" customHeight="1" x14ac:dyDescent="0.3">
      <c r="A2912" s="27">
        <f t="shared" si="19"/>
        <v>1286</v>
      </c>
      <c r="B2912" s="31">
        <v>44893</v>
      </c>
      <c r="C2912" s="31">
        <v>44789</v>
      </c>
      <c r="D2912" s="19" t="s">
        <v>2617</v>
      </c>
      <c r="E2912" s="66" t="str">
        <f>IF(ISBLANK(LeaveTracker[[#This Row],[Employee Name]]),"-----",VLOOKUP(LeaveTracker[[#This Row],[Employee Name]],'List of Employees'!$B$4:$H$767,7))</f>
        <v>CBO</v>
      </c>
      <c r="F2912" s="66" t="str">
        <f>IF(ISBLANK(LeaveTracker[[#This Row],[Employee Name]]),"-----",VLOOKUP(LeaveTracker[[#This Row],[Employee Name]],'List of Employees'!$B$4:$H$767,6))</f>
        <v>PERMANENT</v>
      </c>
      <c r="G2912" s="24">
        <v>44788</v>
      </c>
      <c r="H2912" s="24">
        <v>44788</v>
      </c>
      <c r="I2912" s="19" t="s">
        <v>81</v>
      </c>
      <c r="K2912" s="50" t="str">
        <f ca="1">LeaveTracker[[#This Row],[Days]]&amp;" "&amp;LeaveTracker[[#This Row],[Type of Leave]]</f>
        <v>1 SL</v>
      </c>
      <c r="L2912" s="23">
        <f ca="1">NETWORKDAYS(LeaveTracker[[#This Row],[Start Date]],LeaveTracker[[#This Row],[End Date]],lstHolidays)</f>
        <v>1</v>
      </c>
      <c r="M2912" s="27"/>
    </row>
    <row r="2913" spans="1:13" ht="30" customHeight="1" x14ac:dyDescent="0.3">
      <c r="A2913" s="27">
        <v>1286</v>
      </c>
      <c r="B2913" s="31">
        <v>44893</v>
      </c>
      <c r="C2913" s="31">
        <v>44825</v>
      </c>
      <c r="D2913" s="19" t="s">
        <v>611</v>
      </c>
      <c r="E2913" s="66" t="str">
        <f>IF(ISBLANK(LeaveTracker[[#This Row],[Employee Name]]),"-----",VLOOKUP(LeaveTracker[[#This Row],[Employee Name]],'List of Employees'!$B$4:$H$767,7))</f>
        <v>CBO</v>
      </c>
      <c r="F2913" s="66" t="str">
        <f>IF(ISBLANK(LeaveTracker[[#This Row],[Employee Name]]),"-----",VLOOKUP(LeaveTracker[[#This Row],[Employee Name]],'List of Employees'!$B$4:$H$767,6))</f>
        <v>PERMANENT</v>
      </c>
      <c r="G2913" s="24">
        <v>44824</v>
      </c>
      <c r="H2913" s="24">
        <v>44824</v>
      </c>
      <c r="I2913" s="19" t="s">
        <v>81</v>
      </c>
      <c r="K2913" s="50" t="str">
        <f ca="1">LeaveTracker[[#This Row],[Days]]&amp;" "&amp;LeaveTracker[[#This Row],[Type of Leave]]</f>
        <v>1 SL</v>
      </c>
      <c r="L2913" s="23">
        <f ca="1">NETWORKDAYS(LeaveTracker[[#This Row],[Start Date]],LeaveTracker[[#This Row],[End Date]],lstHolidays)</f>
        <v>1</v>
      </c>
      <c r="M2913" s="27"/>
    </row>
    <row r="2914" spans="1:13" ht="30" customHeight="1" x14ac:dyDescent="0.3">
      <c r="A2914" s="27">
        <f t="shared" si="19"/>
        <v>1287</v>
      </c>
      <c r="B2914" s="31">
        <v>44893</v>
      </c>
      <c r="C2914" s="31">
        <v>44810</v>
      </c>
      <c r="D2914" s="19" t="s">
        <v>611</v>
      </c>
      <c r="E2914" s="66" t="str">
        <f>IF(ISBLANK(LeaveTracker[[#This Row],[Employee Name]]),"-----",VLOOKUP(LeaveTracker[[#This Row],[Employee Name]],'List of Employees'!$B$4:$H$767,7))</f>
        <v>CBO</v>
      </c>
      <c r="F2914" s="66" t="str">
        <f>IF(ISBLANK(LeaveTracker[[#This Row],[Employee Name]]),"-----",VLOOKUP(LeaveTracker[[#This Row],[Employee Name]],'List of Employees'!$B$4:$H$767,6))</f>
        <v>PERMANENT</v>
      </c>
      <c r="G2914" s="24">
        <v>44809</v>
      </c>
      <c r="H2914" s="24">
        <v>44809</v>
      </c>
      <c r="I2914" s="19" t="s">
        <v>81</v>
      </c>
      <c r="K2914" s="50" t="str">
        <f ca="1">LeaveTracker[[#This Row],[Days]]&amp;" "&amp;LeaveTracker[[#This Row],[Type of Leave]]</f>
        <v>1 SL</v>
      </c>
      <c r="L2914" s="23">
        <f ca="1">NETWORKDAYS(LeaveTracker[[#This Row],[Start Date]],LeaveTracker[[#This Row],[End Date]],lstHolidays)</f>
        <v>1</v>
      </c>
      <c r="M2914" s="27"/>
    </row>
    <row r="2915" spans="1:13" ht="30" customHeight="1" x14ac:dyDescent="0.3">
      <c r="A2915" s="27">
        <f t="shared" si="19"/>
        <v>1288</v>
      </c>
      <c r="B2915" s="31">
        <v>44893</v>
      </c>
      <c r="C2915" s="31">
        <v>44791</v>
      </c>
      <c r="D2915" s="19" t="s">
        <v>1261</v>
      </c>
      <c r="E2915" s="66" t="str">
        <f>IF(ISBLANK(LeaveTracker[[#This Row],[Employee Name]]),"-----",VLOOKUP(LeaveTracker[[#This Row],[Employee Name]],'List of Employees'!$B$4:$H$767,7))</f>
        <v>BUDGET</v>
      </c>
      <c r="F2915" s="66" t="str">
        <f>IF(ISBLANK(LeaveTracker[[#This Row],[Employee Name]]),"-----",VLOOKUP(LeaveTracker[[#This Row],[Employee Name]],'List of Employees'!$B$4:$H$767,6))</f>
        <v>PERMANENT</v>
      </c>
      <c r="G2915" s="24">
        <v>44790</v>
      </c>
      <c r="H2915" s="24">
        <v>44790</v>
      </c>
      <c r="I2915" s="19" t="s">
        <v>81</v>
      </c>
      <c r="K2915" s="50" t="str">
        <f ca="1">LeaveTracker[[#This Row],[Days]]&amp;" "&amp;LeaveTracker[[#This Row],[Type of Leave]]</f>
        <v>1 SL</v>
      </c>
      <c r="L2915" s="23">
        <f ca="1">NETWORKDAYS(LeaveTracker[[#This Row],[Start Date]],LeaveTracker[[#This Row],[End Date]],lstHolidays)</f>
        <v>1</v>
      </c>
      <c r="M2915" s="27"/>
    </row>
    <row r="2916" spans="1:13" ht="30" customHeight="1" x14ac:dyDescent="0.3">
      <c r="A2916" s="27">
        <f t="shared" si="19"/>
        <v>1289</v>
      </c>
      <c r="B2916" s="31">
        <v>44893</v>
      </c>
      <c r="C2916" s="31">
        <v>44893</v>
      </c>
      <c r="D2916" s="19" t="s">
        <v>458</v>
      </c>
      <c r="E2916" s="66" t="str">
        <f>IF(ISBLANK(LeaveTracker[[#This Row],[Employee Name]]),"-----",VLOOKUP(LeaveTracker[[#This Row],[Employee Name]],'List of Employees'!$B$4:$H$767,7))</f>
        <v>HRMO</v>
      </c>
      <c r="F2916" s="66" t="str">
        <f>IF(ISBLANK(LeaveTracker[[#This Row],[Employee Name]]),"-----",VLOOKUP(LeaveTracker[[#This Row],[Employee Name]],'List of Employees'!$B$4:$H$767,6))</f>
        <v>PERMANENT</v>
      </c>
      <c r="G2916" s="24">
        <v>44901</v>
      </c>
      <c r="H2916" s="24">
        <v>44901</v>
      </c>
      <c r="I2916" s="19" t="s">
        <v>82</v>
      </c>
      <c r="K2916" s="50" t="str">
        <f ca="1">LeaveTracker[[#This Row],[Days]]&amp;" "&amp;LeaveTracker[[#This Row],[Type of Leave]]</f>
        <v>1 VL</v>
      </c>
      <c r="L2916" s="23">
        <f ca="1">NETWORKDAYS(LeaveTracker[[#This Row],[Start Date]],LeaveTracker[[#This Row],[End Date]],lstHolidays)</f>
        <v>1</v>
      </c>
      <c r="M2916" s="27"/>
    </row>
    <row r="2917" spans="1:13" ht="30" customHeight="1" x14ac:dyDescent="0.3">
      <c r="A2917" s="27">
        <v>1289</v>
      </c>
      <c r="B2917" s="31">
        <v>44893</v>
      </c>
      <c r="C2917" s="31">
        <v>44893</v>
      </c>
      <c r="D2917" s="19" t="s">
        <v>458</v>
      </c>
      <c r="E2917" s="66" t="str">
        <f>IF(ISBLANK(LeaveTracker[[#This Row],[Employee Name]]),"-----",VLOOKUP(LeaveTracker[[#This Row],[Employee Name]],'List of Employees'!$B$4:$H$767,7))</f>
        <v>HRMO</v>
      </c>
      <c r="F2917" s="66" t="str">
        <f>IF(ISBLANK(LeaveTracker[[#This Row],[Employee Name]]),"-----",VLOOKUP(LeaveTracker[[#This Row],[Employee Name]],'List of Employees'!$B$4:$H$767,6))</f>
        <v>PERMANENT</v>
      </c>
      <c r="G2917" s="24">
        <v>44918</v>
      </c>
      <c r="H2917" s="24">
        <v>44918</v>
      </c>
      <c r="I2917" s="19" t="s">
        <v>82</v>
      </c>
      <c r="K2917" s="50" t="str">
        <f ca="1">LeaveTracker[[#This Row],[Days]]&amp;" "&amp;LeaveTracker[[#This Row],[Type of Leave]]</f>
        <v>1 VL</v>
      </c>
      <c r="L2917" s="23">
        <f ca="1">NETWORKDAYS(LeaveTracker[[#This Row],[Start Date]],LeaveTracker[[#This Row],[End Date]],lstHolidays)</f>
        <v>1</v>
      </c>
      <c r="M2917" s="27"/>
    </row>
    <row r="2918" spans="1:13" ht="30" customHeight="1" x14ac:dyDescent="0.3">
      <c r="A2918" s="27">
        <f t="shared" si="19"/>
        <v>1290</v>
      </c>
      <c r="B2918" s="31">
        <v>44893</v>
      </c>
      <c r="C2918" s="31">
        <v>44817</v>
      </c>
      <c r="D2918" s="19" t="s">
        <v>1053</v>
      </c>
      <c r="E2918" s="66" t="str">
        <f>IF(ISBLANK(LeaveTracker[[#This Row],[Employee Name]]),"-----",VLOOKUP(LeaveTracker[[#This Row],[Employee Name]],'List of Employees'!$B$4:$H$767,7))</f>
        <v>CTO</v>
      </c>
      <c r="F2918" s="66" t="str">
        <f>IF(ISBLANK(LeaveTracker[[#This Row],[Employee Name]]),"-----",VLOOKUP(LeaveTracker[[#This Row],[Employee Name]],'List of Employees'!$B$4:$H$767,6))</f>
        <v>PERMANENT</v>
      </c>
      <c r="G2918" s="24">
        <v>44812</v>
      </c>
      <c r="H2918" s="24">
        <v>44813</v>
      </c>
      <c r="I2918" s="19" t="s">
        <v>81</v>
      </c>
      <c r="K2918" s="50" t="str">
        <f ca="1">LeaveTracker[[#This Row],[Days]]&amp;" "&amp;LeaveTracker[[#This Row],[Type of Leave]]</f>
        <v>2 SL</v>
      </c>
      <c r="L2918" s="23">
        <f ca="1">NETWORKDAYS(LeaveTracker[[#This Row],[Start Date]],LeaveTracker[[#This Row],[End Date]],lstHolidays)</f>
        <v>2</v>
      </c>
      <c r="M2918" s="27"/>
    </row>
    <row r="2919" spans="1:13" ht="30" customHeight="1" x14ac:dyDescent="0.3">
      <c r="A2919" s="27">
        <f t="shared" si="19"/>
        <v>1291</v>
      </c>
      <c r="B2919" s="31">
        <v>44893</v>
      </c>
      <c r="C2919" s="31">
        <v>44855</v>
      </c>
      <c r="D2919" s="19" t="s">
        <v>1053</v>
      </c>
      <c r="E2919" s="66" t="str">
        <f>IF(ISBLANK(LeaveTracker[[#This Row],[Employee Name]]),"-----",VLOOKUP(LeaveTracker[[#This Row],[Employee Name]],'List of Employees'!$B$4:$H$767,7))</f>
        <v>CTO</v>
      </c>
      <c r="F2919" s="66" t="str">
        <f>IF(ISBLANK(LeaveTracker[[#This Row],[Employee Name]]),"-----",VLOOKUP(LeaveTracker[[#This Row],[Employee Name]],'List of Employees'!$B$4:$H$767,6))</f>
        <v>PERMANENT</v>
      </c>
      <c r="G2919" s="24">
        <v>44862</v>
      </c>
      <c r="H2919" s="24">
        <v>44862</v>
      </c>
      <c r="I2919" s="19" t="s">
        <v>82</v>
      </c>
      <c r="J2919" s="42" t="s">
        <v>1001</v>
      </c>
      <c r="K2919" s="50" t="str">
        <f ca="1">LeaveTracker[[#This Row],[Days]]&amp;" "&amp;LeaveTracker[[#This Row],[Type of Leave]]</f>
        <v>1 VL</v>
      </c>
      <c r="L2919" s="23">
        <f ca="1">NETWORKDAYS(LeaveTracker[[#This Row],[Start Date]],LeaveTracker[[#This Row],[End Date]],lstHolidays)</f>
        <v>1</v>
      </c>
      <c r="M2919" s="27"/>
    </row>
    <row r="2920" spans="1:13" ht="30" customHeight="1" x14ac:dyDescent="0.3">
      <c r="A2920" s="27">
        <f t="shared" si="19"/>
        <v>1292</v>
      </c>
      <c r="B2920" s="31">
        <v>44893</v>
      </c>
      <c r="C2920" s="31">
        <v>44865</v>
      </c>
      <c r="D2920" s="19" t="s">
        <v>774</v>
      </c>
      <c r="E2920" s="66" t="str">
        <f>IF(ISBLANK(LeaveTracker[[#This Row],[Employee Name]]),"-----",VLOOKUP(LeaveTracker[[#This Row],[Employee Name]],'List of Employees'!$B$4:$H$767,7))</f>
        <v>PICNIC GROVE</v>
      </c>
      <c r="F2920" s="66" t="str">
        <f>IF(ISBLANK(LeaveTracker[[#This Row],[Employee Name]]),"-----",VLOOKUP(LeaveTracker[[#This Row],[Employee Name]],'List of Employees'!$B$4:$H$767,6))</f>
        <v>PERMANENT</v>
      </c>
      <c r="G2920" s="24">
        <v>44856</v>
      </c>
      <c r="H2920" s="24">
        <v>44856</v>
      </c>
      <c r="I2920" s="19" t="s">
        <v>81</v>
      </c>
      <c r="K2920" s="50" t="str">
        <f>LeaveTracker[[#This Row],[Days]]&amp;" "&amp;LeaveTracker[[#This Row],[Type of Leave]]</f>
        <v>1 SL</v>
      </c>
      <c r="L2920" s="23">
        <v>1</v>
      </c>
      <c r="M2920" s="27"/>
    </row>
    <row r="2921" spans="1:13" ht="30" customHeight="1" x14ac:dyDescent="0.3">
      <c r="A2921" s="27">
        <v>1292</v>
      </c>
      <c r="B2921" s="31">
        <v>44893</v>
      </c>
      <c r="C2921" s="31">
        <v>44865</v>
      </c>
      <c r="D2921" s="19" t="s">
        <v>774</v>
      </c>
      <c r="E2921" s="66" t="str">
        <f>IF(ISBLANK(LeaveTracker[[#This Row],[Employee Name]]),"-----",VLOOKUP(LeaveTracker[[#This Row],[Employee Name]],'List of Employees'!$B$4:$H$767,7))</f>
        <v>PICNIC GROVE</v>
      </c>
      <c r="F2921" s="66" t="str">
        <f>IF(ISBLANK(LeaveTracker[[#This Row],[Employee Name]]),"-----",VLOOKUP(LeaveTracker[[#This Row],[Employee Name]],'List of Employees'!$B$4:$H$767,6))</f>
        <v>PERMANENT</v>
      </c>
      <c r="G2921" s="24">
        <v>44863</v>
      </c>
      <c r="H2921" s="24">
        <v>44863</v>
      </c>
      <c r="I2921" s="19" t="s">
        <v>81</v>
      </c>
      <c r="K2921" s="50" t="str">
        <f>LeaveTracker[[#This Row],[Days]]&amp;" "&amp;LeaveTracker[[#This Row],[Type of Leave]]</f>
        <v>1 SL</v>
      </c>
      <c r="L2921" s="23">
        <v>1</v>
      </c>
      <c r="M2921" s="27"/>
    </row>
    <row r="2922" spans="1:13" ht="30" customHeight="1" x14ac:dyDescent="0.3">
      <c r="A2922" s="27">
        <f t="shared" si="19"/>
        <v>1293</v>
      </c>
      <c r="B2922" s="31">
        <v>44893</v>
      </c>
      <c r="C2922" s="31">
        <v>44862</v>
      </c>
      <c r="D2922" s="19" t="s">
        <v>282</v>
      </c>
      <c r="E2922" s="66" t="str">
        <f>IF(ISBLANK(LeaveTracker[[#This Row],[Employee Name]]),"-----",VLOOKUP(LeaveTracker[[#This Row],[Employee Name]],'List of Employees'!$B$4:$H$767,7))</f>
        <v>PICNIC GROVE</v>
      </c>
      <c r="F2922" s="66" t="str">
        <f>IF(ISBLANK(LeaveTracker[[#This Row],[Employee Name]]),"-----",VLOOKUP(LeaveTracker[[#This Row],[Employee Name]],'List of Employees'!$B$4:$H$767,6))</f>
        <v>PERMANENT</v>
      </c>
      <c r="G2922" s="24">
        <v>44904</v>
      </c>
      <c r="H2922" s="24">
        <v>44904</v>
      </c>
      <c r="I2922" s="19" t="s">
        <v>82</v>
      </c>
      <c r="K2922" s="50" t="str">
        <f ca="1">LeaveTracker[[#This Row],[Days]]&amp;" "&amp;LeaveTracker[[#This Row],[Type of Leave]]</f>
        <v>1 VL</v>
      </c>
      <c r="L2922" s="23">
        <f ca="1">NETWORKDAYS(LeaveTracker[[#This Row],[Start Date]],LeaveTracker[[#This Row],[End Date]],lstHolidays)</f>
        <v>1</v>
      </c>
      <c r="M2922" s="27"/>
    </row>
    <row r="2923" spans="1:13" ht="30" customHeight="1" x14ac:dyDescent="0.3">
      <c r="A2923" s="27">
        <v>1293</v>
      </c>
      <c r="B2923" s="31">
        <v>44893</v>
      </c>
      <c r="C2923" s="31">
        <v>44862</v>
      </c>
      <c r="D2923" s="19" t="s">
        <v>282</v>
      </c>
      <c r="E2923" s="66" t="str">
        <f>IF(ISBLANK(LeaveTracker[[#This Row],[Employee Name]]),"-----",VLOOKUP(LeaveTracker[[#This Row],[Employee Name]],'List of Employees'!$B$4:$H$767,7))</f>
        <v>PICNIC GROVE</v>
      </c>
      <c r="F2923" s="66" t="str">
        <f>IF(ISBLANK(LeaveTracker[[#This Row],[Employee Name]]),"-----",VLOOKUP(LeaveTracker[[#This Row],[Employee Name]],'List of Employees'!$B$4:$H$767,6))</f>
        <v>PERMANENT</v>
      </c>
      <c r="G2923" s="24">
        <v>44911</v>
      </c>
      <c r="H2923" s="24">
        <v>44911</v>
      </c>
      <c r="I2923" s="19" t="s">
        <v>82</v>
      </c>
      <c r="K2923" s="50" t="str">
        <f ca="1">LeaveTracker[[#This Row],[Days]]&amp;" "&amp;LeaveTracker[[#This Row],[Type of Leave]]</f>
        <v>1 VL</v>
      </c>
      <c r="L2923" s="23">
        <f ca="1">NETWORKDAYS(LeaveTracker[[#This Row],[Start Date]],LeaveTracker[[#This Row],[End Date]],lstHolidays)</f>
        <v>1</v>
      </c>
      <c r="M2923" s="27"/>
    </row>
    <row r="2924" spans="1:13" ht="30" customHeight="1" x14ac:dyDescent="0.3">
      <c r="A2924" s="27">
        <f t="shared" si="19"/>
        <v>1294</v>
      </c>
      <c r="B2924" s="31">
        <v>44893</v>
      </c>
      <c r="C2924" s="31">
        <v>44862</v>
      </c>
      <c r="D2924" s="19" t="s">
        <v>282</v>
      </c>
      <c r="E2924" s="66" t="str">
        <f>IF(ISBLANK(LeaveTracker[[#This Row],[Employee Name]]),"-----",VLOOKUP(LeaveTracker[[#This Row],[Employee Name]],'List of Employees'!$B$4:$H$767,7))</f>
        <v>PICNIC GROVE</v>
      </c>
      <c r="F2924" s="66" t="str">
        <f>IF(ISBLANK(LeaveTracker[[#This Row],[Employee Name]]),"-----",VLOOKUP(LeaveTracker[[#This Row],[Employee Name]],'List of Employees'!$B$4:$H$767,6))</f>
        <v>PERMANENT</v>
      </c>
      <c r="G2924" s="24">
        <v>44876</v>
      </c>
      <c r="H2924" s="24">
        <v>44876</v>
      </c>
      <c r="I2924" s="19" t="s">
        <v>82</v>
      </c>
      <c r="K2924" s="50" t="str">
        <f ca="1">LeaveTracker[[#This Row],[Days]]&amp;" "&amp;LeaveTracker[[#This Row],[Type of Leave]]</f>
        <v>1 VL</v>
      </c>
      <c r="L2924" s="23">
        <f ca="1">NETWORKDAYS(LeaveTracker[[#This Row],[Start Date]],LeaveTracker[[#This Row],[End Date]],lstHolidays)</f>
        <v>1</v>
      </c>
      <c r="M2924" s="27"/>
    </row>
    <row r="2925" spans="1:13" ht="30" customHeight="1" x14ac:dyDescent="0.3">
      <c r="A2925" s="27">
        <v>1294</v>
      </c>
      <c r="B2925" s="31">
        <v>44893</v>
      </c>
      <c r="C2925" s="31">
        <v>44862</v>
      </c>
      <c r="D2925" s="19" t="s">
        <v>282</v>
      </c>
      <c r="E2925" s="66" t="str">
        <f>IF(ISBLANK(LeaveTracker[[#This Row],[Employee Name]]),"-----",VLOOKUP(LeaveTracker[[#This Row],[Employee Name]],'List of Employees'!$B$4:$H$767,7))</f>
        <v>PICNIC GROVE</v>
      </c>
      <c r="F2925" s="66" t="str">
        <f>IF(ISBLANK(LeaveTracker[[#This Row],[Employee Name]]),"-----",VLOOKUP(LeaveTracker[[#This Row],[Employee Name]],'List of Employees'!$B$4:$H$767,6))</f>
        <v>PERMANENT</v>
      </c>
      <c r="G2925" s="24">
        <v>44883</v>
      </c>
      <c r="H2925" s="24">
        <v>44883</v>
      </c>
      <c r="I2925" s="19" t="s">
        <v>82</v>
      </c>
      <c r="K2925" s="50" t="str">
        <f ca="1">LeaveTracker[[#This Row],[Days]]&amp;" "&amp;LeaveTracker[[#This Row],[Type of Leave]]</f>
        <v>1 VL</v>
      </c>
      <c r="L2925" s="23">
        <f ca="1">NETWORKDAYS(LeaveTracker[[#This Row],[Start Date]],LeaveTracker[[#This Row],[End Date]],lstHolidays)</f>
        <v>1</v>
      </c>
      <c r="M2925" s="27"/>
    </row>
    <row r="2926" spans="1:13" ht="30" customHeight="1" x14ac:dyDescent="0.3">
      <c r="A2926" s="27">
        <v>1294</v>
      </c>
      <c r="B2926" s="31">
        <v>44893</v>
      </c>
      <c r="C2926" s="31">
        <v>44862</v>
      </c>
      <c r="D2926" s="19" t="s">
        <v>282</v>
      </c>
      <c r="E2926" s="66" t="str">
        <f>IF(ISBLANK(LeaveTracker[[#This Row],[Employee Name]]),"-----",VLOOKUP(LeaveTracker[[#This Row],[Employee Name]],'List of Employees'!$B$4:$H$767,7))</f>
        <v>PICNIC GROVE</v>
      </c>
      <c r="F2926" s="66" t="str">
        <f>IF(ISBLANK(LeaveTracker[[#This Row],[Employee Name]]),"-----",VLOOKUP(LeaveTracker[[#This Row],[Employee Name]],'List of Employees'!$B$4:$H$767,6))</f>
        <v>PERMANENT</v>
      </c>
      <c r="G2926" s="24">
        <v>44890</v>
      </c>
      <c r="H2926" s="24">
        <v>44890</v>
      </c>
      <c r="I2926" s="19" t="s">
        <v>82</v>
      </c>
      <c r="K2926" s="50" t="str">
        <f ca="1">LeaveTracker[[#This Row],[Days]]&amp;" "&amp;LeaveTracker[[#This Row],[Type of Leave]]</f>
        <v>1 VL</v>
      </c>
      <c r="L2926" s="23">
        <f ca="1">NETWORKDAYS(LeaveTracker[[#This Row],[Start Date]],LeaveTracker[[#This Row],[End Date]],lstHolidays)</f>
        <v>1</v>
      </c>
      <c r="M2926" s="27"/>
    </row>
    <row r="2927" spans="1:13" ht="30" customHeight="1" x14ac:dyDescent="0.3">
      <c r="A2927" s="27">
        <f t="shared" si="19"/>
        <v>1295</v>
      </c>
      <c r="B2927" s="31">
        <v>44893</v>
      </c>
      <c r="C2927" s="31">
        <v>44862</v>
      </c>
      <c r="D2927" s="19" t="s">
        <v>282</v>
      </c>
      <c r="E2927" s="66" t="str">
        <f>IF(ISBLANK(LeaveTracker[[#This Row],[Employee Name]]),"-----",VLOOKUP(LeaveTracker[[#This Row],[Employee Name]],'List of Employees'!$B$4:$H$767,7))</f>
        <v>PICNIC GROVE</v>
      </c>
      <c r="F2927" s="66" t="str">
        <f>IF(ISBLANK(LeaveTracker[[#This Row],[Employee Name]]),"-----",VLOOKUP(LeaveTracker[[#This Row],[Employee Name]],'List of Employees'!$B$4:$H$767,6))</f>
        <v>PERMANENT</v>
      </c>
      <c r="G2927" s="24">
        <v>44897</v>
      </c>
      <c r="H2927" s="24">
        <v>44897</v>
      </c>
      <c r="I2927" s="19" t="s">
        <v>297</v>
      </c>
      <c r="J2927" s="42" t="s">
        <v>1000</v>
      </c>
      <c r="K2927" s="50" t="str">
        <f ca="1">LeaveTracker[[#This Row],[Days]]&amp;" "&amp;LeaveTracker[[#This Row],[Type of Leave]]</f>
        <v>1 OTHER</v>
      </c>
      <c r="L2927" s="23">
        <f ca="1">NETWORKDAYS(LeaveTracker[[#This Row],[Start Date]],LeaveTracker[[#This Row],[End Date]],lstHolidays)</f>
        <v>1</v>
      </c>
      <c r="M2927" s="27"/>
    </row>
    <row r="2928" spans="1:13" ht="30" customHeight="1" x14ac:dyDescent="0.3">
      <c r="A2928" s="27">
        <v>1295</v>
      </c>
      <c r="B2928" s="31">
        <v>44893</v>
      </c>
      <c r="C2928" s="31">
        <v>44862</v>
      </c>
      <c r="D2928" s="19" t="s">
        <v>282</v>
      </c>
      <c r="E2928" s="66" t="str">
        <f>IF(ISBLANK(LeaveTracker[[#This Row],[Employee Name]]),"-----",VLOOKUP(LeaveTracker[[#This Row],[Employee Name]],'List of Employees'!$B$4:$H$767,7))</f>
        <v>PICNIC GROVE</v>
      </c>
      <c r="F2928" s="66" t="str">
        <f>IF(ISBLANK(LeaveTracker[[#This Row],[Employee Name]]),"-----",VLOOKUP(LeaveTracker[[#This Row],[Employee Name]],'List of Employees'!$B$4:$H$767,6))</f>
        <v>PERMANENT</v>
      </c>
      <c r="G2928" s="24">
        <v>44918</v>
      </c>
      <c r="H2928" s="24">
        <v>44918</v>
      </c>
      <c r="I2928" s="19" t="s">
        <v>297</v>
      </c>
      <c r="J2928" s="42" t="s">
        <v>1000</v>
      </c>
      <c r="K2928" s="50" t="str">
        <f ca="1">LeaveTracker[[#This Row],[Days]]&amp;" "&amp;LeaveTracker[[#This Row],[Type of Leave]]</f>
        <v>1 OTHER</v>
      </c>
      <c r="L2928" s="23">
        <f ca="1">NETWORKDAYS(LeaveTracker[[#This Row],[Start Date]],LeaveTracker[[#This Row],[End Date]],lstHolidays)</f>
        <v>1</v>
      </c>
      <c r="M2928" s="27"/>
    </row>
    <row r="2929" spans="1:13" ht="30" customHeight="1" x14ac:dyDescent="0.3">
      <c r="A2929" s="27">
        <f t="shared" si="19"/>
        <v>1296</v>
      </c>
      <c r="B2929" s="31">
        <v>44893</v>
      </c>
      <c r="C2929" s="31">
        <v>44893</v>
      </c>
      <c r="D2929" s="19" t="s">
        <v>546</v>
      </c>
      <c r="E2929" s="66" t="str">
        <f>IF(ISBLANK(LeaveTracker[[#This Row],[Employee Name]]),"-----",VLOOKUP(LeaveTracker[[#This Row],[Employee Name]],'List of Employees'!$B$4:$H$767,7))</f>
        <v>PICNIC GROVE</v>
      </c>
      <c r="F2929" s="66" t="str">
        <f>IF(ISBLANK(LeaveTracker[[#This Row],[Employee Name]]),"-----",VLOOKUP(LeaveTracker[[#This Row],[Employee Name]],'List of Employees'!$B$4:$H$767,6))</f>
        <v>PERMANENT</v>
      </c>
      <c r="G2929" s="24">
        <v>44908</v>
      </c>
      <c r="H2929" s="24">
        <v>44908</v>
      </c>
      <c r="I2929" s="19" t="s">
        <v>82</v>
      </c>
      <c r="K2929" s="50" t="str">
        <f ca="1">LeaveTracker[[#This Row],[Days]]&amp;" "&amp;LeaveTracker[[#This Row],[Type of Leave]]</f>
        <v>1 VL</v>
      </c>
      <c r="L2929" s="23">
        <f ca="1">NETWORKDAYS(LeaveTracker[[#This Row],[Start Date]],LeaveTracker[[#This Row],[End Date]],lstHolidays)</f>
        <v>1</v>
      </c>
      <c r="M2929" s="27"/>
    </row>
    <row r="2930" spans="1:13" ht="30" customHeight="1" x14ac:dyDescent="0.3">
      <c r="A2930" s="27">
        <v>1296</v>
      </c>
      <c r="B2930" s="31">
        <v>44893</v>
      </c>
      <c r="C2930" s="31">
        <v>44893</v>
      </c>
      <c r="D2930" s="19" t="s">
        <v>546</v>
      </c>
      <c r="E2930" s="66" t="str">
        <f>IF(ISBLANK(LeaveTracker[[#This Row],[Employee Name]]),"-----",VLOOKUP(LeaveTracker[[#This Row],[Employee Name]],'List of Employees'!$B$4:$H$767,7))</f>
        <v>PICNIC GROVE</v>
      </c>
      <c r="F2930" s="66" t="str">
        <f>IF(ISBLANK(LeaveTracker[[#This Row],[Employee Name]]),"-----",VLOOKUP(LeaveTracker[[#This Row],[Employee Name]],'List of Employees'!$B$4:$H$767,6))</f>
        <v>PERMANENT</v>
      </c>
      <c r="G2930" s="24">
        <v>44911</v>
      </c>
      <c r="H2930" s="24">
        <v>44911</v>
      </c>
      <c r="I2930" s="19" t="s">
        <v>82</v>
      </c>
      <c r="K2930" s="50" t="str">
        <f ca="1">LeaveTracker[[#This Row],[Days]]&amp;" "&amp;LeaveTracker[[#This Row],[Type of Leave]]</f>
        <v>1 VL</v>
      </c>
      <c r="L2930" s="23">
        <f ca="1">NETWORKDAYS(LeaveTracker[[#This Row],[Start Date]],LeaveTracker[[#This Row],[End Date]],lstHolidays)</f>
        <v>1</v>
      </c>
      <c r="M2930" s="27"/>
    </row>
    <row r="2931" spans="1:13" ht="30" customHeight="1" x14ac:dyDescent="0.3">
      <c r="A2931" s="27">
        <f t="shared" si="19"/>
        <v>1297</v>
      </c>
      <c r="B2931" s="31">
        <v>44893</v>
      </c>
      <c r="C2931" s="31">
        <v>44850</v>
      </c>
      <c r="D2931" s="19" t="s">
        <v>277</v>
      </c>
      <c r="E2931" s="66" t="str">
        <f>IF(ISBLANK(LeaveTracker[[#This Row],[Employee Name]]),"-----",VLOOKUP(LeaveTracker[[#This Row],[Employee Name]],'List of Employees'!$B$4:$H$767,7))</f>
        <v>PICNIC GROVE</v>
      </c>
      <c r="F2931" s="66" t="str">
        <f>IF(ISBLANK(LeaveTracker[[#This Row],[Employee Name]]),"-----",VLOOKUP(LeaveTracker[[#This Row],[Employee Name]],'List of Employees'!$B$4:$H$767,6))</f>
        <v>PERMANENT</v>
      </c>
      <c r="G2931" s="24">
        <v>44872</v>
      </c>
      <c r="H2931" s="24">
        <v>44876</v>
      </c>
      <c r="I2931" s="19" t="s">
        <v>82</v>
      </c>
      <c r="K2931" s="50" t="str">
        <f ca="1">LeaveTracker[[#This Row],[Days]]&amp;" "&amp;LeaveTracker[[#This Row],[Type of Leave]]</f>
        <v>5 VL</v>
      </c>
      <c r="L2931" s="23">
        <f ca="1">NETWORKDAYS(LeaveTracker[[#This Row],[Start Date]],LeaveTracker[[#This Row],[End Date]],lstHolidays)</f>
        <v>5</v>
      </c>
      <c r="M2931" s="27"/>
    </row>
    <row r="2932" spans="1:13" ht="30" customHeight="1" x14ac:dyDescent="0.3">
      <c r="A2932" s="27">
        <f t="shared" si="19"/>
        <v>1298</v>
      </c>
      <c r="B2932" s="31">
        <v>44893</v>
      </c>
      <c r="C2932" s="31">
        <v>44850</v>
      </c>
      <c r="D2932" s="19" t="s">
        <v>546</v>
      </c>
      <c r="E2932" s="66" t="str">
        <f>IF(ISBLANK(LeaveTracker[[#This Row],[Employee Name]]),"-----",VLOOKUP(LeaveTracker[[#This Row],[Employee Name]],'List of Employees'!$B$4:$H$767,7))</f>
        <v>PICNIC GROVE</v>
      </c>
      <c r="F2932" s="66" t="str">
        <f>IF(ISBLANK(LeaveTracker[[#This Row],[Employee Name]]),"-----",VLOOKUP(LeaveTracker[[#This Row],[Employee Name]],'List of Employees'!$B$4:$H$767,6))</f>
        <v>PERMANENT</v>
      </c>
      <c r="G2932" s="24">
        <v>44873</v>
      </c>
      <c r="H2932" s="24">
        <v>44873</v>
      </c>
      <c r="I2932" s="19" t="s">
        <v>297</v>
      </c>
      <c r="J2932" s="42" t="s">
        <v>1000</v>
      </c>
      <c r="K2932" s="50" t="str">
        <f ca="1">LeaveTracker[[#This Row],[Days]]&amp;" "&amp;LeaveTracker[[#This Row],[Type of Leave]]</f>
        <v>1 OTHER</v>
      </c>
      <c r="L2932" s="23">
        <f ca="1">NETWORKDAYS(LeaveTracker[[#This Row],[Start Date]],LeaveTracker[[#This Row],[End Date]],lstHolidays)</f>
        <v>1</v>
      </c>
      <c r="M2932" s="27"/>
    </row>
    <row r="2933" spans="1:13" ht="30" customHeight="1" x14ac:dyDescent="0.3">
      <c r="A2933" s="27">
        <f t="shared" si="19"/>
        <v>1299</v>
      </c>
      <c r="B2933" s="31">
        <v>44893</v>
      </c>
      <c r="C2933" s="31">
        <v>44893</v>
      </c>
      <c r="D2933" s="19" t="s">
        <v>546</v>
      </c>
      <c r="E2933" s="66" t="str">
        <f>IF(ISBLANK(LeaveTracker[[#This Row],[Employee Name]]),"-----",VLOOKUP(LeaveTracker[[#This Row],[Employee Name]],'List of Employees'!$B$4:$H$767,7))</f>
        <v>PICNIC GROVE</v>
      </c>
      <c r="F2933" s="66" t="str">
        <f>IF(ISBLANK(LeaveTracker[[#This Row],[Employee Name]]),"-----",VLOOKUP(LeaveTracker[[#This Row],[Employee Name]],'List of Employees'!$B$4:$H$767,6))</f>
        <v>PERMANENT</v>
      </c>
      <c r="G2933" s="24">
        <v>44894</v>
      </c>
      <c r="H2933" s="24">
        <v>44894</v>
      </c>
      <c r="I2933" s="19" t="s">
        <v>81</v>
      </c>
      <c r="K2933" s="50" t="str">
        <f ca="1">LeaveTracker[[#This Row],[Days]]&amp;" "&amp;LeaveTracker[[#This Row],[Type of Leave]]</f>
        <v>1 SL</v>
      </c>
      <c r="L2933" s="23">
        <f ca="1">NETWORKDAYS(LeaveTracker[[#This Row],[Start Date]],LeaveTracker[[#This Row],[End Date]],lstHolidays)</f>
        <v>1</v>
      </c>
      <c r="M2933" s="27"/>
    </row>
    <row r="2934" spans="1:13" ht="30" customHeight="1" x14ac:dyDescent="0.3">
      <c r="A2934" s="27">
        <f t="shared" si="19"/>
        <v>1300</v>
      </c>
      <c r="B2934" s="31">
        <v>44893</v>
      </c>
      <c r="C2934" s="31">
        <v>44852</v>
      </c>
      <c r="D2934" s="19" t="s">
        <v>546</v>
      </c>
      <c r="E2934" s="66" t="str">
        <f>IF(ISBLANK(LeaveTracker[[#This Row],[Employee Name]]),"-----",VLOOKUP(LeaveTracker[[#This Row],[Employee Name]],'List of Employees'!$B$4:$H$767,7))</f>
        <v>PICNIC GROVE</v>
      </c>
      <c r="F2934" s="66" t="str">
        <f>IF(ISBLANK(LeaveTracker[[#This Row],[Employee Name]]),"-----",VLOOKUP(LeaveTracker[[#This Row],[Employee Name]],'List of Employees'!$B$4:$H$767,6))</f>
        <v>PERMANENT</v>
      </c>
      <c r="G2934" s="24">
        <v>44880</v>
      </c>
      <c r="H2934" s="24">
        <v>44880</v>
      </c>
      <c r="I2934" s="19" t="s">
        <v>81</v>
      </c>
      <c r="K2934" s="50" t="str">
        <f ca="1">LeaveTracker[[#This Row],[Days]]&amp;" "&amp;LeaveTracker[[#This Row],[Type of Leave]]</f>
        <v>1 SL</v>
      </c>
      <c r="L2934" s="23">
        <f ca="1">NETWORKDAYS(LeaveTracker[[#This Row],[Start Date]],LeaveTracker[[#This Row],[End Date]],lstHolidays)</f>
        <v>1</v>
      </c>
      <c r="M2934" s="27"/>
    </row>
    <row r="2935" spans="1:13" ht="30" customHeight="1" x14ac:dyDescent="0.3">
      <c r="A2935" s="27">
        <f t="shared" si="19"/>
        <v>1301</v>
      </c>
      <c r="B2935" s="31">
        <v>44893</v>
      </c>
      <c r="C2935" s="31">
        <v>44845</v>
      </c>
      <c r="D2935" s="19" t="s">
        <v>279</v>
      </c>
      <c r="E2935" s="66" t="str">
        <f>IF(ISBLANK(LeaveTracker[[#This Row],[Employee Name]]),"-----",VLOOKUP(LeaveTracker[[#This Row],[Employee Name]],'List of Employees'!$B$4:$H$767,7))</f>
        <v>PICNIC GROVE</v>
      </c>
      <c r="F2935" s="66" t="str">
        <f>IF(ISBLANK(LeaveTracker[[#This Row],[Employee Name]]),"-----",VLOOKUP(LeaveTracker[[#This Row],[Employee Name]],'List of Employees'!$B$4:$H$767,6))</f>
        <v>PERMANENT</v>
      </c>
      <c r="G2935" s="24">
        <v>44851</v>
      </c>
      <c r="H2935" s="24">
        <v>44852</v>
      </c>
      <c r="I2935" s="19" t="s">
        <v>82</v>
      </c>
      <c r="J2935" s="42" t="s">
        <v>1001</v>
      </c>
      <c r="K2935" s="50" t="str">
        <f ca="1">LeaveTracker[[#This Row],[Days]]&amp;" "&amp;LeaveTracker[[#This Row],[Type of Leave]]</f>
        <v>2 VL</v>
      </c>
      <c r="L2935" s="23">
        <f ca="1">NETWORKDAYS(LeaveTracker[[#This Row],[Start Date]],LeaveTracker[[#This Row],[End Date]],lstHolidays)</f>
        <v>2</v>
      </c>
      <c r="M2935" s="27"/>
    </row>
    <row r="2936" spans="1:13" ht="30" customHeight="1" x14ac:dyDescent="0.3">
      <c r="A2936" s="27">
        <f t="shared" si="19"/>
        <v>1302</v>
      </c>
      <c r="B2936" s="31">
        <v>44893</v>
      </c>
      <c r="C2936" s="31">
        <v>44859</v>
      </c>
      <c r="D2936" s="19" t="s">
        <v>279</v>
      </c>
      <c r="E2936" s="66" t="str">
        <f>IF(ISBLANK(LeaveTracker[[#This Row],[Employee Name]]),"-----",VLOOKUP(LeaveTracker[[#This Row],[Employee Name]],'List of Employees'!$B$4:$H$767,7))</f>
        <v>PICNIC GROVE</v>
      </c>
      <c r="F2936" s="66" t="str">
        <f>IF(ISBLANK(LeaveTracker[[#This Row],[Employee Name]]),"-----",VLOOKUP(LeaveTracker[[#This Row],[Employee Name]],'List of Employees'!$B$4:$H$767,6))</f>
        <v>PERMANENT</v>
      </c>
      <c r="G2936" s="24">
        <v>44868</v>
      </c>
      <c r="H2936" s="24">
        <v>44869</v>
      </c>
      <c r="I2936" s="19"/>
      <c r="K2936" s="50" t="str">
        <f ca="1">LeaveTracker[[#This Row],[Days]]&amp;" "&amp;LeaveTracker[[#This Row],[Type of Leave]]</f>
        <v xml:space="preserve">2 </v>
      </c>
      <c r="L2936" s="23">
        <f ca="1">NETWORKDAYS(LeaveTracker[[#This Row],[Start Date]],LeaveTracker[[#This Row],[End Date]],lstHolidays)</f>
        <v>2</v>
      </c>
      <c r="M2936" s="27"/>
    </row>
    <row r="2937" spans="1:13" ht="30" customHeight="1" x14ac:dyDescent="0.3">
      <c r="A2937" s="27">
        <f t="shared" si="19"/>
        <v>1303</v>
      </c>
      <c r="B2937" s="31">
        <v>44893</v>
      </c>
      <c r="C2937" s="31">
        <v>44844</v>
      </c>
      <c r="D2937" s="19" t="s">
        <v>346</v>
      </c>
      <c r="E2937" s="66" t="str">
        <f>IF(ISBLANK(LeaveTracker[[#This Row],[Employee Name]]),"-----",VLOOKUP(LeaveTracker[[#This Row],[Employee Name]],'List of Employees'!$B$4:$H$767,7))</f>
        <v>PICNIC GROVE</v>
      </c>
      <c r="F2937" s="66" t="str">
        <f>IF(ISBLANK(LeaveTracker[[#This Row],[Employee Name]]),"-----",VLOOKUP(LeaveTracker[[#This Row],[Employee Name]],'List of Employees'!$B$4:$H$767,6))</f>
        <v>PERMANENT</v>
      </c>
      <c r="G2937" s="24">
        <v>44837</v>
      </c>
      <c r="H2937" s="24">
        <v>44838</v>
      </c>
      <c r="I2937" s="19" t="s">
        <v>81</v>
      </c>
      <c r="K2937" s="50" t="str">
        <f ca="1">LeaveTracker[[#This Row],[Days]]&amp;" "&amp;LeaveTracker[[#This Row],[Type of Leave]]</f>
        <v>2 SL</v>
      </c>
      <c r="L2937" s="23">
        <f ca="1">NETWORKDAYS(LeaveTracker[[#This Row],[Start Date]],LeaveTracker[[#This Row],[End Date]],lstHolidays)</f>
        <v>2</v>
      </c>
      <c r="M2937" s="27"/>
    </row>
    <row r="2938" spans="1:13" ht="30" customHeight="1" x14ac:dyDescent="0.3">
      <c r="A2938" s="27">
        <v>1303</v>
      </c>
      <c r="B2938" s="31">
        <v>44893</v>
      </c>
      <c r="C2938" s="31">
        <v>44844</v>
      </c>
      <c r="D2938" s="19" t="s">
        <v>346</v>
      </c>
      <c r="E2938" s="66" t="str">
        <f>IF(ISBLANK(LeaveTracker[[#This Row],[Employee Name]]),"-----",VLOOKUP(LeaveTracker[[#This Row],[Employee Name]],'List of Employees'!$B$4:$H$767,7))</f>
        <v>PICNIC GROVE</v>
      </c>
      <c r="F2938" s="66" t="str">
        <f>IF(ISBLANK(LeaveTracker[[#This Row],[Employee Name]]),"-----",VLOOKUP(LeaveTracker[[#This Row],[Employee Name]],'List of Employees'!$B$4:$H$767,6))</f>
        <v>PERMANENT</v>
      </c>
      <c r="G2938" s="24">
        <v>44841</v>
      </c>
      <c r="H2938" s="24">
        <v>44841</v>
      </c>
      <c r="I2938" s="19" t="s">
        <v>81</v>
      </c>
      <c r="K2938" s="50" t="str">
        <f ca="1">LeaveTracker[[#This Row],[Days]]&amp;" "&amp;LeaveTracker[[#This Row],[Type of Leave]]</f>
        <v>1 SL</v>
      </c>
      <c r="L2938" s="23">
        <f ca="1">NETWORKDAYS(LeaveTracker[[#This Row],[Start Date]],LeaveTracker[[#This Row],[End Date]],lstHolidays)</f>
        <v>1</v>
      </c>
      <c r="M2938" s="27"/>
    </row>
    <row r="2939" spans="1:13" ht="30" customHeight="1" x14ac:dyDescent="0.3">
      <c r="A2939" s="27">
        <f t="shared" ref="A2939:A3002" si="20">A2938+1</f>
        <v>1304</v>
      </c>
      <c r="B2939" s="31">
        <v>44893</v>
      </c>
      <c r="C2939" s="31">
        <v>44869</v>
      </c>
      <c r="D2939" s="19" t="s">
        <v>346</v>
      </c>
      <c r="E2939" s="66" t="str">
        <f>IF(ISBLANK(LeaveTracker[[#This Row],[Employee Name]]),"-----",VLOOKUP(LeaveTracker[[#This Row],[Employee Name]],'List of Employees'!$B$4:$H$767,7))</f>
        <v>PICNIC GROVE</v>
      </c>
      <c r="F2939" s="66" t="str">
        <f>IF(ISBLANK(LeaveTracker[[#This Row],[Employee Name]]),"-----",VLOOKUP(LeaveTracker[[#This Row],[Employee Name]],'List of Employees'!$B$4:$H$767,6))</f>
        <v>PERMANENT</v>
      </c>
      <c r="G2939" s="24">
        <v>44861</v>
      </c>
      <c r="H2939" s="24">
        <v>44862</v>
      </c>
      <c r="I2939" s="19" t="s">
        <v>81</v>
      </c>
      <c r="K2939" s="50" t="str">
        <f ca="1">LeaveTracker[[#This Row],[Days]]&amp;" "&amp;LeaveTracker[[#This Row],[Type of Leave]]</f>
        <v>2 SL</v>
      </c>
      <c r="L2939" s="23">
        <f ca="1">NETWORKDAYS(LeaveTracker[[#This Row],[Start Date]],LeaveTracker[[#This Row],[End Date]],lstHolidays)</f>
        <v>2</v>
      </c>
      <c r="M2939" s="27"/>
    </row>
    <row r="2940" spans="1:13" ht="30" customHeight="1" x14ac:dyDescent="0.3">
      <c r="A2940" s="27">
        <f t="shared" si="20"/>
        <v>1305</v>
      </c>
      <c r="B2940" s="31">
        <v>44893</v>
      </c>
      <c r="C2940" s="31">
        <v>44812</v>
      </c>
      <c r="D2940" s="19" t="s">
        <v>673</v>
      </c>
      <c r="E2940" s="66" t="str">
        <f>IF(ISBLANK(LeaveTracker[[#This Row],[Employee Name]]),"-----",VLOOKUP(LeaveTracker[[#This Row],[Employee Name]],'List of Employees'!$B$4:$H$767,7))</f>
        <v>PICNIC GROVE</v>
      </c>
      <c r="F2940" s="66" t="str">
        <f>IF(ISBLANK(LeaveTracker[[#This Row],[Employee Name]]),"-----",VLOOKUP(LeaveTracker[[#This Row],[Employee Name]],'List of Employees'!$B$4:$H$767,6))</f>
        <v>PERMANENT</v>
      </c>
      <c r="G2940" s="24">
        <v>44817</v>
      </c>
      <c r="H2940" s="24">
        <v>44834</v>
      </c>
      <c r="I2940" s="19" t="s">
        <v>82</v>
      </c>
      <c r="K2940" s="50" t="str">
        <f ca="1">LeaveTracker[[#This Row],[Days]]&amp;" "&amp;LeaveTracker[[#This Row],[Type of Leave]]</f>
        <v>14 VL</v>
      </c>
      <c r="L2940" s="23">
        <f ca="1">NETWORKDAYS(LeaveTracker[[#This Row],[Start Date]],LeaveTracker[[#This Row],[End Date]],lstHolidays)</f>
        <v>14</v>
      </c>
      <c r="M2940" s="27"/>
    </row>
    <row r="2941" spans="1:13" ht="30" customHeight="1" x14ac:dyDescent="0.3">
      <c r="A2941" s="27">
        <f t="shared" si="20"/>
        <v>1306</v>
      </c>
      <c r="B2941" s="31">
        <v>44893</v>
      </c>
      <c r="C2941" s="31">
        <v>44816</v>
      </c>
      <c r="D2941" s="19" t="s">
        <v>673</v>
      </c>
      <c r="E2941" s="66" t="str">
        <f>IF(ISBLANK(LeaveTracker[[#This Row],[Employee Name]]),"-----",VLOOKUP(LeaveTracker[[#This Row],[Employee Name]],'List of Employees'!$B$4:$H$767,7))</f>
        <v>PICNIC GROVE</v>
      </c>
      <c r="F2941" s="66" t="str">
        <f>IF(ISBLANK(LeaveTracker[[#This Row],[Employee Name]]),"-----",VLOOKUP(LeaveTracker[[#This Row],[Employee Name]],'List of Employees'!$B$4:$H$767,6))</f>
        <v>PERMANENT</v>
      </c>
      <c r="G2941" s="24">
        <v>44812</v>
      </c>
      <c r="H2941" s="24">
        <v>44814</v>
      </c>
      <c r="I2941" s="19" t="s">
        <v>81</v>
      </c>
      <c r="K2941" s="50" t="str">
        <f>LeaveTracker[[#This Row],[Days]]&amp;" "&amp;LeaveTracker[[#This Row],[Type of Leave]]</f>
        <v>3 SL</v>
      </c>
      <c r="L2941" s="23">
        <v>3</v>
      </c>
      <c r="M2941" s="27"/>
    </row>
    <row r="2942" spans="1:13" ht="30" customHeight="1" x14ac:dyDescent="0.3">
      <c r="A2942" s="27">
        <f t="shared" si="20"/>
        <v>1307</v>
      </c>
      <c r="B2942" s="31">
        <v>44893</v>
      </c>
      <c r="C2942" s="31">
        <v>44893</v>
      </c>
      <c r="D2942" s="19" t="s">
        <v>673</v>
      </c>
      <c r="E2942" s="66" t="str">
        <f>IF(ISBLANK(LeaveTracker[[#This Row],[Employee Name]]),"-----",VLOOKUP(LeaveTracker[[#This Row],[Employee Name]],'List of Employees'!$B$4:$H$767,7))</f>
        <v>PICNIC GROVE</v>
      </c>
      <c r="F2942" s="66" t="str">
        <f>IF(ISBLANK(LeaveTracker[[#This Row],[Employee Name]]),"-----",VLOOKUP(LeaveTracker[[#This Row],[Employee Name]],'List of Employees'!$B$4:$H$767,6))</f>
        <v>PERMANENT</v>
      </c>
      <c r="G2942" s="24">
        <v>44844</v>
      </c>
      <c r="H2942" s="24">
        <v>44848</v>
      </c>
      <c r="I2942" s="19" t="s">
        <v>81</v>
      </c>
      <c r="K2942" s="50" t="str">
        <f ca="1">LeaveTracker[[#This Row],[Days]]&amp;" "&amp;LeaveTracker[[#This Row],[Type of Leave]]</f>
        <v>5 SL</v>
      </c>
      <c r="L2942" s="23">
        <f ca="1">NETWORKDAYS(LeaveTracker[[#This Row],[Start Date]],LeaveTracker[[#This Row],[End Date]],lstHolidays)</f>
        <v>5</v>
      </c>
      <c r="M2942" s="27"/>
    </row>
    <row r="2943" spans="1:13" ht="30" customHeight="1" x14ac:dyDescent="0.3">
      <c r="A2943" s="27">
        <f t="shared" si="20"/>
        <v>1308</v>
      </c>
      <c r="B2943" s="31">
        <v>44893</v>
      </c>
      <c r="C2943" s="31">
        <v>44819</v>
      </c>
      <c r="D2943" s="19" t="s">
        <v>267</v>
      </c>
      <c r="E2943" s="66" t="str">
        <f>IF(ISBLANK(LeaveTracker[[#This Row],[Employee Name]]),"-----",VLOOKUP(LeaveTracker[[#This Row],[Employee Name]],'List of Employees'!$B$4:$H$767,7))</f>
        <v>PICNIC GROVE</v>
      </c>
      <c r="F2943" s="66" t="str">
        <f>IF(ISBLANK(LeaveTracker[[#This Row],[Employee Name]]),"-----",VLOOKUP(LeaveTracker[[#This Row],[Employee Name]],'List of Employees'!$B$4:$H$767,6))</f>
        <v>PERMANENT</v>
      </c>
      <c r="G2943" s="24">
        <v>44816</v>
      </c>
      <c r="H2943" s="24">
        <v>44818</v>
      </c>
      <c r="I2943" s="19" t="s">
        <v>81</v>
      </c>
      <c r="K2943" s="50" t="str">
        <f ca="1">LeaveTracker[[#This Row],[Days]]&amp;" "&amp;LeaveTracker[[#This Row],[Type of Leave]]</f>
        <v>3 SL</v>
      </c>
      <c r="L2943" s="23">
        <f ca="1">NETWORKDAYS(LeaveTracker[[#This Row],[Start Date]],LeaveTracker[[#This Row],[End Date]],lstHolidays)</f>
        <v>3</v>
      </c>
      <c r="M2943" s="27"/>
    </row>
    <row r="2944" spans="1:13" ht="30" customHeight="1" x14ac:dyDescent="0.3">
      <c r="A2944" s="27">
        <f t="shared" si="20"/>
        <v>1309</v>
      </c>
      <c r="B2944" s="31">
        <v>44893</v>
      </c>
      <c r="C2944" s="31">
        <v>44844</v>
      </c>
      <c r="D2944" s="19" t="s">
        <v>267</v>
      </c>
      <c r="E2944" s="66" t="str">
        <f>IF(ISBLANK(LeaveTracker[[#This Row],[Employee Name]]),"-----",VLOOKUP(LeaveTracker[[#This Row],[Employee Name]],'List of Employees'!$B$4:$H$767,7))</f>
        <v>PICNIC GROVE</v>
      </c>
      <c r="F2944" s="66" t="str">
        <f>IF(ISBLANK(LeaveTracker[[#This Row],[Employee Name]]),"-----",VLOOKUP(LeaveTracker[[#This Row],[Employee Name]],'List of Employees'!$B$4:$H$767,6))</f>
        <v>PERMANENT</v>
      </c>
      <c r="G2944" s="24">
        <v>44861</v>
      </c>
      <c r="H2944" s="24">
        <v>44864</v>
      </c>
      <c r="I2944" s="19" t="s">
        <v>297</v>
      </c>
      <c r="J2944" s="42" t="s">
        <v>1032</v>
      </c>
      <c r="K2944" s="50" t="str">
        <f>LeaveTracker[[#This Row],[Days]]&amp;" "&amp;LeaveTracker[[#This Row],[Type of Leave]]</f>
        <v>4 OTHER</v>
      </c>
      <c r="L2944" s="23">
        <v>4</v>
      </c>
      <c r="M2944" s="27"/>
    </row>
    <row r="2945" spans="1:13" ht="30" customHeight="1" x14ac:dyDescent="0.3">
      <c r="A2945" s="27">
        <f t="shared" si="20"/>
        <v>1310</v>
      </c>
      <c r="B2945" s="31">
        <v>44893</v>
      </c>
      <c r="C2945" s="31">
        <v>44850</v>
      </c>
      <c r="D2945" s="19" t="s">
        <v>267</v>
      </c>
      <c r="E2945" s="66" t="str">
        <f>IF(ISBLANK(LeaveTracker[[#This Row],[Employee Name]]),"-----",VLOOKUP(LeaveTracker[[#This Row],[Employee Name]],'List of Employees'!$B$4:$H$767,7))</f>
        <v>PICNIC GROVE</v>
      </c>
      <c r="F2945" s="66" t="str">
        <f>IF(ISBLANK(LeaveTracker[[#This Row],[Employee Name]]),"-----",VLOOKUP(LeaveTracker[[#This Row],[Employee Name]],'List of Employees'!$B$4:$H$767,6))</f>
        <v>PERMANENT</v>
      </c>
      <c r="G2945" s="24">
        <v>44903</v>
      </c>
      <c r="H2945" s="24">
        <v>44903</v>
      </c>
      <c r="I2945" s="19" t="s">
        <v>297</v>
      </c>
      <c r="J2945" s="42" t="s">
        <v>1000</v>
      </c>
      <c r="K2945" s="50" t="str">
        <f ca="1">LeaveTracker[[#This Row],[Days]]&amp;" "&amp;LeaveTracker[[#This Row],[Type of Leave]]</f>
        <v>0 OTHER</v>
      </c>
      <c r="L2945" s="23">
        <f ca="1">NETWORKDAYS(LeaveTracker[[#This Row],[Start Date]],LeaveTracker[[#This Row],[End Date]],lstHolidays)</f>
        <v>0</v>
      </c>
      <c r="M2945" s="27"/>
    </row>
    <row r="2946" spans="1:13" ht="30" customHeight="1" x14ac:dyDescent="0.3">
      <c r="A2946" s="27">
        <f t="shared" si="20"/>
        <v>1311</v>
      </c>
      <c r="B2946" s="31">
        <v>44893</v>
      </c>
      <c r="C2946" s="31">
        <v>44850</v>
      </c>
      <c r="D2946" s="19" t="s">
        <v>267</v>
      </c>
      <c r="E2946" s="66" t="str">
        <f>IF(ISBLANK(LeaveTracker[[#This Row],[Employee Name]]),"-----",VLOOKUP(LeaveTracker[[#This Row],[Employee Name]],'List of Employees'!$B$4:$H$767,7))</f>
        <v>PICNIC GROVE</v>
      </c>
      <c r="F2946" s="66" t="str">
        <f>IF(ISBLANK(LeaveTracker[[#This Row],[Employee Name]]),"-----",VLOOKUP(LeaveTracker[[#This Row],[Employee Name]],'List of Employees'!$B$4:$H$767,6))</f>
        <v>PERMANENT</v>
      </c>
      <c r="G2946" s="24">
        <v>44864</v>
      </c>
      <c r="H2946" s="24">
        <v>44864</v>
      </c>
      <c r="I2946" s="19" t="s">
        <v>297</v>
      </c>
      <c r="J2946" s="42" t="s">
        <v>1000</v>
      </c>
      <c r="K2946" s="50" t="str">
        <f ca="1">LeaveTracker[[#This Row],[Days]]&amp;" "&amp;LeaveTracker[[#This Row],[Type of Leave]]</f>
        <v>0 OTHER</v>
      </c>
      <c r="L2946" s="23">
        <f ca="1">NETWORKDAYS(LeaveTracker[[#This Row],[Start Date]],LeaveTracker[[#This Row],[End Date]],lstHolidays)</f>
        <v>0</v>
      </c>
      <c r="M2946" s="27"/>
    </row>
    <row r="2947" spans="1:13" ht="30" customHeight="1" x14ac:dyDescent="0.3">
      <c r="A2947" s="27">
        <f t="shared" si="20"/>
        <v>1312</v>
      </c>
      <c r="B2947" s="31">
        <v>44893</v>
      </c>
      <c r="C2947" s="31">
        <v>44816</v>
      </c>
      <c r="D2947" s="19" t="s">
        <v>621</v>
      </c>
      <c r="E2947" s="66" t="str">
        <f>IF(ISBLANK(LeaveTracker[[#This Row],[Employee Name]]),"-----",VLOOKUP(LeaveTracker[[#This Row],[Employee Name]],'List of Employees'!$B$4:$H$767,7))</f>
        <v>CTO</v>
      </c>
      <c r="F2947" s="66" t="str">
        <f>IF(ISBLANK(LeaveTracker[[#This Row],[Employee Name]]),"-----",VLOOKUP(LeaveTracker[[#This Row],[Employee Name]],'List of Employees'!$B$4:$H$767,6))</f>
        <v>PERMANENT</v>
      </c>
      <c r="G2947" s="24">
        <v>44820</v>
      </c>
      <c r="H2947" s="24">
        <v>44820</v>
      </c>
      <c r="I2947" s="19" t="s">
        <v>82</v>
      </c>
      <c r="K2947" s="50" t="str">
        <f ca="1">LeaveTracker[[#This Row],[Days]]&amp;" "&amp;LeaveTracker[[#This Row],[Type of Leave]]</f>
        <v>1 VL</v>
      </c>
      <c r="L2947" s="23">
        <f ca="1">NETWORKDAYS(LeaveTracker[[#This Row],[Start Date]],LeaveTracker[[#This Row],[End Date]],lstHolidays)</f>
        <v>1</v>
      </c>
      <c r="M2947" s="27"/>
    </row>
    <row r="2948" spans="1:13" ht="30" customHeight="1" x14ac:dyDescent="0.3">
      <c r="A2948" s="27">
        <f t="shared" si="20"/>
        <v>1313</v>
      </c>
      <c r="B2948" s="31">
        <v>44893</v>
      </c>
      <c r="C2948" s="31">
        <v>44813</v>
      </c>
      <c r="D2948" s="19" t="s">
        <v>621</v>
      </c>
      <c r="E2948" s="66" t="str">
        <f>IF(ISBLANK(LeaveTracker[[#This Row],[Employee Name]]),"-----",VLOOKUP(LeaveTracker[[#This Row],[Employee Name]],'List of Employees'!$B$4:$H$767,7))</f>
        <v>CTO</v>
      </c>
      <c r="F2948" s="66" t="str">
        <f>IF(ISBLANK(LeaveTracker[[#This Row],[Employee Name]]),"-----",VLOOKUP(LeaveTracker[[#This Row],[Employee Name]],'List of Employees'!$B$4:$H$767,6))</f>
        <v>PERMANENT</v>
      </c>
      <c r="G2948" s="24">
        <v>44789</v>
      </c>
      <c r="H2948" s="24">
        <v>44789</v>
      </c>
      <c r="I2948" s="19" t="s">
        <v>82</v>
      </c>
      <c r="K2948" s="50" t="str">
        <f ca="1">LeaveTracker[[#This Row],[Days]]&amp;" "&amp;LeaveTracker[[#This Row],[Type of Leave]]</f>
        <v>1 VL</v>
      </c>
      <c r="L2948" s="23">
        <f ca="1">NETWORKDAYS(LeaveTracker[[#This Row],[Start Date]],LeaveTracker[[#This Row],[End Date]],lstHolidays)</f>
        <v>1</v>
      </c>
      <c r="M2948" s="27"/>
    </row>
    <row r="2949" spans="1:13" ht="30" customHeight="1" x14ac:dyDescent="0.3">
      <c r="A2949" s="27">
        <f t="shared" si="20"/>
        <v>1314</v>
      </c>
      <c r="B2949" s="31">
        <v>44893</v>
      </c>
      <c r="C2949" s="31">
        <v>44798</v>
      </c>
      <c r="D2949" s="19" t="s">
        <v>621</v>
      </c>
      <c r="E2949" s="66" t="str">
        <f>IF(ISBLANK(LeaveTracker[[#This Row],[Employee Name]]),"-----",VLOOKUP(LeaveTracker[[#This Row],[Employee Name]],'List of Employees'!$B$4:$H$767,7))</f>
        <v>CTO</v>
      </c>
      <c r="F2949" s="66" t="str">
        <f>IF(ISBLANK(LeaveTracker[[#This Row],[Employee Name]]),"-----",VLOOKUP(LeaveTracker[[#This Row],[Employee Name]],'List of Employees'!$B$4:$H$767,6))</f>
        <v>PERMANENT</v>
      </c>
      <c r="G2949" s="24">
        <v>44810</v>
      </c>
      <c r="H2949" s="24">
        <v>44810</v>
      </c>
      <c r="I2949" s="19" t="s">
        <v>82</v>
      </c>
      <c r="K2949" s="50" t="str">
        <f ca="1">LeaveTracker[[#This Row],[Days]]&amp;" "&amp;LeaveTracker[[#This Row],[Type of Leave]]</f>
        <v>1 VL</v>
      </c>
      <c r="L2949" s="23">
        <f ca="1">NETWORKDAYS(LeaveTracker[[#This Row],[Start Date]],LeaveTracker[[#This Row],[End Date]],lstHolidays)</f>
        <v>1</v>
      </c>
      <c r="M2949" s="27"/>
    </row>
    <row r="2950" spans="1:13" ht="30" customHeight="1" x14ac:dyDescent="0.3">
      <c r="A2950" s="27">
        <f t="shared" si="20"/>
        <v>1315</v>
      </c>
      <c r="B2950" s="31">
        <v>44893</v>
      </c>
      <c r="C2950" s="31">
        <v>44837</v>
      </c>
      <c r="D2950" s="19" t="s">
        <v>621</v>
      </c>
      <c r="E2950" s="66" t="str">
        <f>IF(ISBLANK(LeaveTracker[[#This Row],[Employee Name]]),"-----",VLOOKUP(LeaveTracker[[#This Row],[Employee Name]],'List of Employees'!$B$4:$H$767,7))</f>
        <v>CTO</v>
      </c>
      <c r="F2950" s="66" t="str">
        <f>IF(ISBLANK(LeaveTracker[[#This Row],[Employee Name]]),"-----",VLOOKUP(LeaveTracker[[#This Row],[Employee Name]],'List of Employees'!$B$4:$H$767,6))</f>
        <v>PERMANENT</v>
      </c>
      <c r="G2950" s="24">
        <v>44833</v>
      </c>
      <c r="H2950" s="24">
        <v>44834</v>
      </c>
      <c r="I2950" s="19" t="s">
        <v>81</v>
      </c>
      <c r="K2950" s="50" t="str">
        <f ca="1">LeaveTracker[[#This Row],[Days]]&amp;" "&amp;LeaveTracker[[#This Row],[Type of Leave]]</f>
        <v>2 SL</v>
      </c>
      <c r="L2950" s="23">
        <f ca="1">NETWORKDAYS(LeaveTracker[[#This Row],[Start Date]],LeaveTracker[[#This Row],[End Date]],lstHolidays)</f>
        <v>2</v>
      </c>
      <c r="M2950" s="27"/>
    </row>
    <row r="2951" spans="1:13" ht="30" customHeight="1" x14ac:dyDescent="0.3">
      <c r="A2951" s="27">
        <f t="shared" si="20"/>
        <v>1316</v>
      </c>
      <c r="B2951" s="31">
        <v>44893</v>
      </c>
      <c r="C2951" s="31">
        <v>44858</v>
      </c>
      <c r="D2951" s="19" t="s">
        <v>621</v>
      </c>
      <c r="E2951" s="66" t="str">
        <f>IF(ISBLANK(LeaveTracker[[#This Row],[Employee Name]]),"-----",VLOOKUP(LeaveTracker[[#This Row],[Employee Name]],'List of Employees'!$B$4:$H$767,7))</f>
        <v>CTO</v>
      </c>
      <c r="F2951" s="66" t="str">
        <f>IF(ISBLANK(LeaveTracker[[#This Row],[Employee Name]]),"-----",VLOOKUP(LeaveTracker[[#This Row],[Employee Name]],'List of Employees'!$B$4:$H$767,6))</f>
        <v>PERMANENT</v>
      </c>
      <c r="G2951" s="24">
        <v>44853</v>
      </c>
      <c r="H2951" s="24">
        <v>44853</v>
      </c>
      <c r="I2951" s="19" t="s">
        <v>81</v>
      </c>
      <c r="K2951" s="50" t="str">
        <f ca="1">LeaveTracker[[#This Row],[Days]]&amp;" "&amp;LeaveTracker[[#This Row],[Type of Leave]]</f>
        <v>1 SL</v>
      </c>
      <c r="L2951" s="23">
        <f ca="1">NETWORKDAYS(LeaveTracker[[#This Row],[Start Date]],LeaveTracker[[#This Row],[End Date]],lstHolidays)</f>
        <v>1</v>
      </c>
      <c r="M2951" s="27"/>
    </row>
    <row r="2952" spans="1:13" ht="30" customHeight="1" x14ac:dyDescent="0.3">
      <c r="A2952" s="27">
        <f t="shared" si="20"/>
        <v>1317</v>
      </c>
      <c r="B2952" s="31">
        <v>44893</v>
      </c>
      <c r="C2952" s="31">
        <v>44872</v>
      </c>
      <c r="D2952" s="19" t="s">
        <v>621</v>
      </c>
      <c r="E2952" s="66" t="str">
        <f>IF(ISBLANK(LeaveTracker[[#This Row],[Employee Name]]),"-----",VLOOKUP(LeaveTracker[[#This Row],[Employee Name]],'List of Employees'!$B$4:$H$767,7))</f>
        <v>CTO</v>
      </c>
      <c r="F2952" s="66" t="str">
        <f>IF(ISBLANK(LeaveTracker[[#This Row],[Employee Name]]),"-----",VLOOKUP(LeaveTracker[[#This Row],[Employee Name]],'List of Employees'!$B$4:$H$767,6))</f>
        <v>PERMANENT</v>
      </c>
      <c r="G2952" s="24">
        <v>44879</v>
      </c>
      <c r="H2952" s="24">
        <v>44879</v>
      </c>
      <c r="I2952" s="19" t="s">
        <v>82</v>
      </c>
      <c r="K2952" s="50" t="str">
        <f ca="1">LeaveTracker[[#This Row],[Days]]&amp;" "&amp;LeaveTracker[[#This Row],[Type of Leave]]</f>
        <v>1 VL</v>
      </c>
      <c r="L2952" s="23">
        <f ca="1">NETWORKDAYS(LeaveTracker[[#This Row],[Start Date]],LeaveTracker[[#This Row],[End Date]],lstHolidays)</f>
        <v>1</v>
      </c>
      <c r="M2952" s="27"/>
    </row>
    <row r="2953" spans="1:13" ht="30" customHeight="1" x14ac:dyDescent="0.3">
      <c r="A2953" s="27">
        <f t="shared" si="20"/>
        <v>1318</v>
      </c>
      <c r="B2953" s="31">
        <v>44893</v>
      </c>
      <c r="C2953" s="31">
        <v>44862</v>
      </c>
      <c r="D2953" s="19" t="s">
        <v>395</v>
      </c>
      <c r="E2953" s="66" t="str">
        <f>IF(ISBLANK(LeaveTracker[[#This Row],[Employee Name]]),"-----",VLOOKUP(LeaveTracker[[#This Row],[Employee Name]],'List of Employees'!$B$4:$H$767,7))</f>
        <v>CTO</v>
      </c>
      <c r="F2953" s="66" t="str">
        <f>IF(ISBLANK(LeaveTracker[[#This Row],[Employee Name]]),"-----",VLOOKUP(LeaveTracker[[#This Row],[Employee Name]],'List of Employees'!$B$4:$H$767,6))</f>
        <v>PERMANENT</v>
      </c>
      <c r="G2953" s="24">
        <v>44858</v>
      </c>
      <c r="H2953" s="24">
        <v>44859</v>
      </c>
      <c r="I2953" s="19" t="s">
        <v>81</v>
      </c>
      <c r="K2953" s="50" t="str">
        <f ca="1">LeaveTracker[[#This Row],[Days]]&amp;" "&amp;LeaveTracker[[#This Row],[Type of Leave]]</f>
        <v>2 SL</v>
      </c>
      <c r="L2953" s="23">
        <f ca="1">NETWORKDAYS(LeaveTracker[[#This Row],[Start Date]],LeaveTracker[[#This Row],[End Date]],lstHolidays)</f>
        <v>2</v>
      </c>
      <c r="M2953" s="27"/>
    </row>
    <row r="2954" spans="1:13" ht="30" customHeight="1" x14ac:dyDescent="0.3">
      <c r="A2954" s="27">
        <f t="shared" si="20"/>
        <v>1319</v>
      </c>
      <c r="B2954" s="31">
        <v>44893</v>
      </c>
      <c r="C2954" s="31">
        <v>44852</v>
      </c>
      <c r="D2954" s="19" t="s">
        <v>395</v>
      </c>
      <c r="E2954" s="66" t="str">
        <f>IF(ISBLANK(LeaveTracker[[#This Row],[Employee Name]]),"-----",VLOOKUP(LeaveTracker[[#This Row],[Employee Name]],'List of Employees'!$B$4:$H$767,7))</f>
        <v>CTO</v>
      </c>
      <c r="F2954" s="66" t="str">
        <f>IF(ISBLANK(LeaveTracker[[#This Row],[Employee Name]]),"-----",VLOOKUP(LeaveTracker[[#This Row],[Employee Name]],'List of Employees'!$B$4:$H$767,6))</f>
        <v>PERMANENT</v>
      </c>
      <c r="G2954" s="24">
        <v>44851</v>
      </c>
      <c r="H2954" s="24">
        <v>44851</v>
      </c>
      <c r="I2954" s="19" t="s">
        <v>81</v>
      </c>
      <c r="K2954" s="50" t="str">
        <f ca="1">LeaveTracker[[#This Row],[Days]]&amp;" "&amp;LeaveTracker[[#This Row],[Type of Leave]]</f>
        <v>1 SL</v>
      </c>
      <c r="L2954" s="23">
        <f ca="1">NETWORKDAYS(LeaveTracker[[#This Row],[Start Date]],LeaveTracker[[#This Row],[End Date]],lstHolidays)</f>
        <v>1</v>
      </c>
      <c r="M2954" s="27"/>
    </row>
    <row r="2955" spans="1:13" ht="30" customHeight="1" x14ac:dyDescent="0.3">
      <c r="A2955" s="27">
        <f t="shared" si="20"/>
        <v>1320</v>
      </c>
      <c r="B2955" s="31">
        <v>44893</v>
      </c>
      <c r="C2955" s="31">
        <v>44874</v>
      </c>
      <c r="D2955" s="19" t="s">
        <v>421</v>
      </c>
      <c r="E2955" s="66" t="str">
        <f>IF(ISBLANK(LeaveTracker[[#This Row],[Employee Name]]),"-----",VLOOKUP(LeaveTracker[[#This Row],[Employee Name]],'List of Employees'!$B$4:$H$767,7))</f>
        <v>CTO</v>
      </c>
      <c r="F2955" s="66" t="str">
        <f>IF(ISBLANK(LeaveTracker[[#This Row],[Employee Name]]),"-----",VLOOKUP(LeaveTracker[[#This Row],[Employee Name]],'List of Employees'!$B$4:$H$767,6))</f>
        <v>PERMANENT</v>
      </c>
      <c r="G2955" s="24">
        <v>44873</v>
      </c>
      <c r="H2955" s="24">
        <v>44873</v>
      </c>
      <c r="I2955" s="19" t="s">
        <v>81</v>
      </c>
      <c r="K2955" s="50" t="str">
        <f ca="1">LeaveTracker[[#This Row],[Days]]&amp;" "&amp;LeaveTracker[[#This Row],[Type of Leave]]</f>
        <v>1 SL</v>
      </c>
      <c r="L2955" s="23">
        <f ca="1">NETWORKDAYS(LeaveTracker[[#This Row],[Start Date]],LeaveTracker[[#This Row],[End Date]],lstHolidays)</f>
        <v>1</v>
      </c>
      <c r="M2955" s="27"/>
    </row>
    <row r="2956" spans="1:13" ht="30" customHeight="1" x14ac:dyDescent="0.3">
      <c r="A2956" s="27">
        <f t="shared" si="20"/>
        <v>1321</v>
      </c>
      <c r="B2956" s="31">
        <v>44893</v>
      </c>
      <c r="C2956" s="31">
        <v>44874</v>
      </c>
      <c r="D2956" s="19" t="s">
        <v>395</v>
      </c>
      <c r="E2956" s="66" t="str">
        <f>IF(ISBLANK(LeaveTracker[[#This Row],[Employee Name]]),"-----",VLOOKUP(LeaveTracker[[#This Row],[Employee Name]],'List of Employees'!$B$4:$H$767,7))</f>
        <v>CTO</v>
      </c>
      <c r="F2956" s="66" t="str">
        <f>IF(ISBLANK(LeaveTracker[[#This Row],[Employee Name]]),"-----",VLOOKUP(LeaveTracker[[#This Row],[Employee Name]],'List of Employees'!$B$4:$H$767,6))</f>
        <v>PERMANENT</v>
      </c>
      <c r="G2956" s="24">
        <v>44872</v>
      </c>
      <c r="H2956" s="24">
        <v>44872</v>
      </c>
      <c r="I2956" s="19" t="s">
        <v>81</v>
      </c>
      <c r="K2956" s="50" t="str">
        <f ca="1">LeaveTracker[[#This Row],[Days]]&amp;" "&amp;LeaveTracker[[#This Row],[Type of Leave]]</f>
        <v>1 SL</v>
      </c>
      <c r="L2956" s="23">
        <f ca="1">NETWORKDAYS(LeaveTracker[[#This Row],[Start Date]],LeaveTracker[[#This Row],[End Date]],lstHolidays)</f>
        <v>1</v>
      </c>
      <c r="M2956" s="27"/>
    </row>
    <row r="2957" spans="1:13" ht="30" customHeight="1" x14ac:dyDescent="0.3">
      <c r="A2957" s="27">
        <f t="shared" si="20"/>
        <v>1322</v>
      </c>
      <c r="B2957" s="31">
        <v>44893</v>
      </c>
      <c r="C2957" s="31">
        <v>44781</v>
      </c>
      <c r="D2957" s="19" t="s">
        <v>395</v>
      </c>
      <c r="E2957" s="66" t="str">
        <f>IF(ISBLANK(LeaveTracker[[#This Row],[Employee Name]]),"-----",VLOOKUP(LeaveTracker[[#This Row],[Employee Name]],'List of Employees'!$B$4:$H$767,7))</f>
        <v>CTO</v>
      </c>
      <c r="F2957" s="66" t="str">
        <f>IF(ISBLANK(LeaveTracker[[#This Row],[Employee Name]]),"-----",VLOOKUP(LeaveTracker[[#This Row],[Employee Name]],'List of Employees'!$B$4:$H$767,6))</f>
        <v>PERMANENT</v>
      </c>
      <c r="G2957" s="24">
        <v>44777</v>
      </c>
      <c r="H2957" s="24">
        <v>44778</v>
      </c>
      <c r="I2957" s="19" t="s">
        <v>81</v>
      </c>
      <c r="K2957" s="50" t="str">
        <f ca="1">LeaveTracker[[#This Row],[Days]]&amp;" "&amp;LeaveTracker[[#This Row],[Type of Leave]]</f>
        <v>2 SL</v>
      </c>
      <c r="L2957" s="23">
        <f ca="1">NETWORKDAYS(LeaveTracker[[#This Row],[Start Date]],LeaveTracker[[#This Row],[End Date]],lstHolidays)</f>
        <v>2</v>
      </c>
      <c r="M2957" s="27"/>
    </row>
    <row r="2958" spans="1:13" ht="30" customHeight="1" x14ac:dyDescent="0.3">
      <c r="A2958" s="27">
        <f t="shared" si="20"/>
        <v>1323</v>
      </c>
      <c r="B2958" s="31">
        <v>44893</v>
      </c>
      <c r="C2958" s="31">
        <v>44818</v>
      </c>
      <c r="D2958" s="19" t="s">
        <v>395</v>
      </c>
      <c r="E2958" s="66" t="str">
        <f>IF(ISBLANK(LeaveTracker[[#This Row],[Employee Name]]),"-----",VLOOKUP(LeaveTracker[[#This Row],[Employee Name]],'List of Employees'!$B$4:$H$767,7))</f>
        <v>CTO</v>
      </c>
      <c r="F2958" s="66" t="str">
        <f>IF(ISBLANK(LeaveTracker[[#This Row],[Employee Name]]),"-----",VLOOKUP(LeaveTracker[[#This Row],[Employee Name]],'List of Employees'!$B$4:$H$767,6))</f>
        <v>PERMANENT</v>
      </c>
      <c r="G2958" s="24">
        <v>44816</v>
      </c>
      <c r="H2958" s="24">
        <v>44817</v>
      </c>
      <c r="I2958" s="19" t="s">
        <v>81</v>
      </c>
      <c r="K2958" s="50" t="str">
        <f ca="1">LeaveTracker[[#This Row],[Days]]&amp;" "&amp;LeaveTracker[[#This Row],[Type of Leave]]</f>
        <v>2 SL</v>
      </c>
      <c r="L2958" s="23">
        <f ca="1">NETWORKDAYS(LeaveTracker[[#This Row],[Start Date]],LeaveTracker[[#This Row],[End Date]],lstHolidays)</f>
        <v>2</v>
      </c>
      <c r="M2958" s="27"/>
    </row>
    <row r="2959" spans="1:13" ht="30" customHeight="1" x14ac:dyDescent="0.3">
      <c r="A2959" s="27">
        <f t="shared" si="20"/>
        <v>1324</v>
      </c>
      <c r="B2959" s="31">
        <v>44893</v>
      </c>
      <c r="C2959" s="31">
        <v>44796</v>
      </c>
      <c r="D2959" s="19" t="s">
        <v>711</v>
      </c>
      <c r="E2959" s="66" t="str">
        <f>IF(ISBLANK(LeaveTracker[[#This Row],[Employee Name]]),"-----",VLOOKUP(LeaveTracker[[#This Row],[Employee Name]],'List of Employees'!$B$4:$H$767,7))</f>
        <v>CBO</v>
      </c>
      <c r="F2959" s="66" t="str">
        <f>IF(ISBLANK(LeaveTracker[[#This Row],[Employee Name]]),"-----",VLOOKUP(LeaveTracker[[#This Row],[Employee Name]],'List of Employees'!$B$4:$H$767,6))</f>
        <v>PERMANENT</v>
      </c>
      <c r="G2959" s="24">
        <v>44798</v>
      </c>
      <c r="H2959" s="24">
        <v>44798</v>
      </c>
      <c r="I2959" s="19" t="s">
        <v>82</v>
      </c>
      <c r="K2959" s="50" t="str">
        <f ca="1">LeaveTracker[[#This Row],[Days]]&amp;" "&amp;LeaveTracker[[#This Row],[Type of Leave]]</f>
        <v>1 VL</v>
      </c>
      <c r="L2959" s="23">
        <f ca="1">NETWORKDAYS(LeaveTracker[[#This Row],[Start Date]],LeaveTracker[[#This Row],[End Date]],lstHolidays)</f>
        <v>1</v>
      </c>
      <c r="M2959" s="27"/>
    </row>
    <row r="2960" spans="1:13" ht="30" customHeight="1" x14ac:dyDescent="0.3">
      <c r="A2960" s="27">
        <f t="shared" si="20"/>
        <v>1325</v>
      </c>
      <c r="B2960" s="31">
        <v>44893</v>
      </c>
      <c r="C2960" s="31">
        <v>44875</v>
      </c>
      <c r="D2960" s="19" t="s">
        <v>1053</v>
      </c>
      <c r="E2960" s="66" t="str">
        <f>IF(ISBLANK(LeaveTracker[[#This Row],[Employee Name]]),"-----",VLOOKUP(LeaveTracker[[#This Row],[Employee Name]],'List of Employees'!$B$4:$H$767,7))</f>
        <v>CTO</v>
      </c>
      <c r="F2960" s="66" t="str">
        <f>IF(ISBLANK(LeaveTracker[[#This Row],[Employee Name]]),"-----",VLOOKUP(LeaveTracker[[#This Row],[Employee Name]],'List of Employees'!$B$4:$H$767,6))</f>
        <v>PERMANENT</v>
      </c>
      <c r="G2960" s="24">
        <v>44882</v>
      </c>
      <c r="H2960" s="24">
        <v>44882</v>
      </c>
      <c r="I2960" s="19" t="s">
        <v>297</v>
      </c>
      <c r="J2960" s="42" t="s">
        <v>1000</v>
      </c>
      <c r="K2960" s="50" t="str">
        <f ca="1">LeaveTracker[[#This Row],[Days]]&amp;" "&amp;LeaveTracker[[#This Row],[Type of Leave]]</f>
        <v>1 OTHER</v>
      </c>
      <c r="L2960" s="23">
        <f ca="1">NETWORKDAYS(LeaveTracker[[#This Row],[Start Date]],LeaveTracker[[#This Row],[End Date]],lstHolidays)</f>
        <v>1</v>
      </c>
      <c r="M2960" s="27"/>
    </row>
    <row r="2961" spans="1:13" ht="30" customHeight="1" x14ac:dyDescent="0.3">
      <c r="A2961" s="27">
        <f t="shared" si="20"/>
        <v>1326</v>
      </c>
      <c r="B2961" s="31">
        <v>44893</v>
      </c>
      <c r="C2961" s="31">
        <v>44851</v>
      </c>
      <c r="D2961" s="19" t="s">
        <v>1053</v>
      </c>
      <c r="E2961" s="66" t="str">
        <f>IF(ISBLANK(LeaveTracker[[#This Row],[Employee Name]]),"-----",VLOOKUP(LeaveTracker[[#This Row],[Employee Name]],'List of Employees'!$B$4:$H$767,7))</f>
        <v>CTO</v>
      </c>
      <c r="F2961" s="66" t="str">
        <f>IF(ISBLANK(LeaveTracker[[#This Row],[Employee Name]]),"-----",VLOOKUP(LeaveTracker[[#This Row],[Employee Name]],'List of Employees'!$B$4:$H$767,6))</f>
        <v>PERMANENT</v>
      </c>
      <c r="G2961" s="24">
        <v>44858</v>
      </c>
      <c r="H2961" s="24">
        <v>44858</v>
      </c>
      <c r="I2961" s="19" t="s">
        <v>82</v>
      </c>
      <c r="J2961" s="42" t="s">
        <v>1001</v>
      </c>
      <c r="K2961" s="50" t="str">
        <f ca="1">LeaveTracker[[#This Row],[Days]]&amp;" "&amp;LeaveTracker[[#This Row],[Type of Leave]]</f>
        <v>1 VL</v>
      </c>
      <c r="L2961" s="23">
        <f ca="1">NETWORKDAYS(LeaveTracker[[#This Row],[Start Date]],LeaveTracker[[#This Row],[End Date]],lstHolidays)</f>
        <v>1</v>
      </c>
      <c r="M2961" s="27"/>
    </row>
    <row r="2962" spans="1:13" ht="30" customHeight="1" x14ac:dyDescent="0.3">
      <c r="A2962" s="27">
        <f t="shared" si="20"/>
        <v>1327</v>
      </c>
      <c r="B2962" s="31">
        <v>44893</v>
      </c>
      <c r="C2962" s="31">
        <v>44811</v>
      </c>
      <c r="D2962" s="19" t="s">
        <v>393</v>
      </c>
      <c r="E2962" s="66" t="str">
        <f>IF(ISBLANK(LeaveTracker[[#This Row],[Employee Name]]),"-----",VLOOKUP(LeaveTracker[[#This Row],[Employee Name]],'List of Employees'!$B$4:$H$767,7))</f>
        <v>CTO</v>
      </c>
      <c r="F2962" s="66" t="str">
        <f>IF(ISBLANK(LeaveTracker[[#This Row],[Employee Name]]),"-----",VLOOKUP(LeaveTracker[[#This Row],[Employee Name]],'List of Employees'!$B$4:$H$767,6))</f>
        <v>PERMANENT</v>
      </c>
      <c r="G2962" s="24">
        <v>44810</v>
      </c>
      <c r="H2962" s="24">
        <v>44810</v>
      </c>
      <c r="I2962" s="19" t="s">
        <v>81</v>
      </c>
      <c r="K2962" s="50" t="str">
        <f ca="1">LeaveTracker[[#This Row],[Days]]&amp;" "&amp;LeaveTracker[[#This Row],[Type of Leave]]</f>
        <v>1 SL</v>
      </c>
      <c r="L2962" s="23">
        <f ca="1">NETWORKDAYS(LeaveTracker[[#This Row],[Start Date]],LeaveTracker[[#This Row],[End Date]],lstHolidays)</f>
        <v>1</v>
      </c>
      <c r="M2962" s="27"/>
    </row>
    <row r="2963" spans="1:13" ht="30" customHeight="1" x14ac:dyDescent="0.3">
      <c r="A2963" s="27">
        <f t="shared" si="20"/>
        <v>1328</v>
      </c>
      <c r="B2963" s="31">
        <v>44893</v>
      </c>
      <c r="C2963" s="31">
        <v>44824</v>
      </c>
      <c r="D2963" s="19" t="s">
        <v>393</v>
      </c>
      <c r="E2963" s="66" t="str">
        <f>IF(ISBLANK(LeaveTracker[[#This Row],[Employee Name]]),"-----",VLOOKUP(LeaveTracker[[#This Row],[Employee Name]],'List of Employees'!$B$4:$H$767,7))</f>
        <v>CTO</v>
      </c>
      <c r="F2963" s="66" t="str">
        <f>IF(ISBLANK(LeaveTracker[[#This Row],[Employee Name]]),"-----",VLOOKUP(LeaveTracker[[#This Row],[Employee Name]],'List of Employees'!$B$4:$H$767,6))</f>
        <v>PERMANENT</v>
      </c>
      <c r="G2963" s="24">
        <v>44823</v>
      </c>
      <c r="H2963" s="24">
        <v>44823</v>
      </c>
      <c r="I2963" s="19" t="s">
        <v>81</v>
      </c>
      <c r="K2963" s="50" t="str">
        <f ca="1">LeaveTracker[[#This Row],[Days]]&amp;" "&amp;LeaveTracker[[#This Row],[Type of Leave]]</f>
        <v>1 SL</v>
      </c>
      <c r="L2963" s="23">
        <f ca="1">NETWORKDAYS(LeaveTracker[[#This Row],[Start Date]],LeaveTracker[[#This Row],[End Date]],lstHolidays)</f>
        <v>1</v>
      </c>
      <c r="M2963" s="27"/>
    </row>
    <row r="2964" spans="1:13" ht="30" customHeight="1" x14ac:dyDescent="0.3">
      <c r="A2964" s="27">
        <f t="shared" si="20"/>
        <v>1329</v>
      </c>
      <c r="B2964" s="31">
        <v>44893</v>
      </c>
      <c r="C2964" s="31">
        <v>44818</v>
      </c>
      <c r="D2964" s="19" t="s">
        <v>393</v>
      </c>
      <c r="E2964" s="66" t="str">
        <f>IF(ISBLANK(LeaveTracker[[#This Row],[Employee Name]]),"-----",VLOOKUP(LeaveTracker[[#This Row],[Employee Name]],'List of Employees'!$B$4:$H$767,7))</f>
        <v>CTO</v>
      </c>
      <c r="F2964" s="66" t="str">
        <f>IF(ISBLANK(LeaveTracker[[#This Row],[Employee Name]]),"-----",VLOOKUP(LeaveTracker[[#This Row],[Employee Name]],'List of Employees'!$B$4:$H$767,6))</f>
        <v>PERMANENT</v>
      </c>
      <c r="G2964" s="24">
        <v>44816</v>
      </c>
      <c r="H2964" s="24">
        <v>44817</v>
      </c>
      <c r="I2964" s="19" t="s">
        <v>81</v>
      </c>
      <c r="K2964" s="50" t="str">
        <f ca="1">LeaveTracker[[#This Row],[Days]]&amp;" "&amp;LeaveTracker[[#This Row],[Type of Leave]]</f>
        <v>2 SL</v>
      </c>
      <c r="L2964" s="23">
        <f ca="1">NETWORKDAYS(LeaveTracker[[#This Row],[Start Date]],LeaveTracker[[#This Row],[End Date]],lstHolidays)</f>
        <v>2</v>
      </c>
      <c r="M2964" s="27"/>
    </row>
    <row r="2965" spans="1:13" ht="30" customHeight="1" x14ac:dyDescent="0.3">
      <c r="A2965" s="27">
        <f t="shared" si="20"/>
        <v>1330</v>
      </c>
      <c r="B2965" s="31">
        <v>44893</v>
      </c>
      <c r="C2965" s="31">
        <v>44846</v>
      </c>
      <c r="D2965" s="19" t="s">
        <v>421</v>
      </c>
      <c r="E2965" s="66" t="str">
        <f>IF(ISBLANK(LeaveTracker[[#This Row],[Employee Name]]),"-----",VLOOKUP(LeaveTracker[[#This Row],[Employee Name]],'List of Employees'!$B$4:$H$767,7))</f>
        <v>CTO</v>
      </c>
      <c r="F2965" s="66" t="str">
        <f>IF(ISBLANK(LeaveTracker[[#This Row],[Employee Name]]),"-----",VLOOKUP(LeaveTracker[[#This Row],[Employee Name]],'List of Employees'!$B$4:$H$767,6))</f>
        <v>PERMANENT</v>
      </c>
      <c r="G2965" s="24">
        <v>44845</v>
      </c>
      <c r="H2965" s="24">
        <v>44845</v>
      </c>
      <c r="I2965" s="19" t="s">
        <v>81</v>
      </c>
      <c r="K2965" s="50" t="str">
        <f ca="1">LeaveTracker[[#This Row],[Days]]&amp;" "&amp;LeaveTracker[[#This Row],[Type of Leave]]</f>
        <v>1 SL</v>
      </c>
      <c r="L2965" s="23">
        <f ca="1">NETWORKDAYS(LeaveTracker[[#This Row],[Start Date]],LeaveTracker[[#This Row],[End Date]],lstHolidays)</f>
        <v>1</v>
      </c>
      <c r="M2965" s="27"/>
    </row>
    <row r="2966" spans="1:13" ht="30" customHeight="1" x14ac:dyDescent="0.3">
      <c r="A2966" s="27">
        <f t="shared" si="20"/>
        <v>1331</v>
      </c>
      <c r="B2966" s="31">
        <v>44893</v>
      </c>
      <c r="C2966" s="31">
        <v>44838</v>
      </c>
      <c r="D2966" s="19" t="s">
        <v>421</v>
      </c>
      <c r="E2966" s="66" t="str">
        <f>IF(ISBLANK(LeaveTracker[[#This Row],[Employee Name]]),"-----",VLOOKUP(LeaveTracker[[#This Row],[Employee Name]],'List of Employees'!$B$4:$H$767,7))</f>
        <v>CTO</v>
      </c>
      <c r="F2966" s="66" t="str">
        <f>IF(ISBLANK(LeaveTracker[[#This Row],[Employee Name]]),"-----",VLOOKUP(LeaveTracker[[#This Row],[Employee Name]],'List of Employees'!$B$4:$H$767,6))</f>
        <v>PERMANENT</v>
      </c>
      <c r="G2966" s="24">
        <v>44832</v>
      </c>
      <c r="H2966" s="24">
        <v>44832</v>
      </c>
      <c r="I2966" s="19" t="s">
        <v>82</v>
      </c>
      <c r="J2966" s="42" t="s">
        <v>1001</v>
      </c>
      <c r="K2966" s="50" t="str">
        <f ca="1">LeaveTracker[[#This Row],[Days]]&amp;" "&amp;LeaveTracker[[#This Row],[Type of Leave]]</f>
        <v>1 VL</v>
      </c>
      <c r="L2966" s="23">
        <f ca="1">NETWORKDAYS(LeaveTracker[[#This Row],[Start Date]],LeaveTracker[[#This Row],[End Date]],lstHolidays)</f>
        <v>1</v>
      </c>
      <c r="M2966" s="27"/>
    </row>
    <row r="2967" spans="1:13" ht="30" customHeight="1" x14ac:dyDescent="0.3">
      <c r="A2967" s="27">
        <f t="shared" si="20"/>
        <v>1332</v>
      </c>
      <c r="B2967" s="31">
        <v>44893</v>
      </c>
      <c r="C2967" s="31">
        <v>44838</v>
      </c>
      <c r="D2967" s="19" t="s">
        <v>421</v>
      </c>
      <c r="E2967" s="66" t="str">
        <f>IF(ISBLANK(LeaveTracker[[#This Row],[Employee Name]]),"-----",VLOOKUP(LeaveTracker[[#This Row],[Employee Name]],'List of Employees'!$B$4:$H$767,7))</f>
        <v>CTO</v>
      </c>
      <c r="F2967" s="66" t="str">
        <f>IF(ISBLANK(LeaveTracker[[#This Row],[Employee Name]]),"-----",VLOOKUP(LeaveTracker[[#This Row],[Employee Name]],'List of Employees'!$B$4:$H$767,6))</f>
        <v>PERMANENT</v>
      </c>
      <c r="G2967" s="24">
        <v>44833</v>
      </c>
      <c r="H2967" s="24">
        <v>44834</v>
      </c>
      <c r="I2967" s="19" t="s">
        <v>81</v>
      </c>
      <c r="K2967" s="50" t="str">
        <f ca="1">LeaveTracker[[#This Row],[Days]]&amp;" "&amp;LeaveTracker[[#This Row],[Type of Leave]]</f>
        <v>2 SL</v>
      </c>
      <c r="L2967" s="23">
        <f ca="1">NETWORKDAYS(LeaveTracker[[#This Row],[Start Date]],LeaveTracker[[#This Row],[End Date]],lstHolidays)</f>
        <v>2</v>
      </c>
      <c r="M2967" s="27"/>
    </row>
    <row r="2968" spans="1:13" ht="30" customHeight="1" x14ac:dyDescent="0.3">
      <c r="A2968" s="27">
        <f t="shared" si="20"/>
        <v>1333</v>
      </c>
      <c r="B2968" s="31">
        <v>44893</v>
      </c>
      <c r="C2968" s="31">
        <v>44858</v>
      </c>
      <c r="D2968" s="19" t="s">
        <v>1056</v>
      </c>
      <c r="E2968" s="66" t="str">
        <f>IF(ISBLANK(LeaveTracker[[#This Row],[Employee Name]]),"-----",VLOOKUP(LeaveTracker[[#This Row],[Employee Name]],'List of Employees'!$B$4:$H$767,7))</f>
        <v>CTO</v>
      </c>
      <c r="F2968" s="66" t="str">
        <f>IF(ISBLANK(LeaveTracker[[#This Row],[Employee Name]]),"-----",VLOOKUP(LeaveTracker[[#This Row],[Employee Name]],'List of Employees'!$B$4:$H$767,6))</f>
        <v>PERMANENT</v>
      </c>
      <c r="G2968" s="24">
        <v>44837</v>
      </c>
      <c r="H2968" s="24">
        <v>44837</v>
      </c>
      <c r="I2968" s="19" t="s">
        <v>81</v>
      </c>
      <c r="K2968" s="50" t="str">
        <f ca="1">LeaveTracker[[#This Row],[Days]]&amp;" "&amp;LeaveTracker[[#This Row],[Type of Leave]]</f>
        <v>1 SL</v>
      </c>
      <c r="L2968" s="23">
        <f ca="1">NETWORKDAYS(LeaveTracker[[#This Row],[Start Date]],LeaveTracker[[#This Row],[End Date]],lstHolidays)</f>
        <v>1</v>
      </c>
      <c r="M2968" s="27"/>
    </row>
    <row r="2969" spans="1:13" ht="30" customHeight="1" x14ac:dyDescent="0.3">
      <c r="A2969" s="27">
        <f t="shared" si="20"/>
        <v>1334</v>
      </c>
      <c r="B2969" s="31">
        <v>44893</v>
      </c>
      <c r="C2969" s="31">
        <v>44886</v>
      </c>
      <c r="D2969" s="19" t="s">
        <v>1056</v>
      </c>
      <c r="E2969" s="66" t="str">
        <f>IF(ISBLANK(LeaveTracker[[#This Row],[Employee Name]]),"-----",VLOOKUP(LeaveTracker[[#This Row],[Employee Name]],'List of Employees'!$B$4:$H$767,7))</f>
        <v>CTO</v>
      </c>
      <c r="F2969" s="66" t="str">
        <f>IF(ISBLANK(LeaveTracker[[#This Row],[Employee Name]]),"-----",VLOOKUP(LeaveTracker[[#This Row],[Employee Name]],'List of Employees'!$B$4:$H$767,6))</f>
        <v>PERMANENT</v>
      </c>
      <c r="G2969" s="24">
        <v>44890</v>
      </c>
      <c r="H2969" s="24">
        <v>44890</v>
      </c>
      <c r="I2969" s="19" t="s">
        <v>82</v>
      </c>
      <c r="J2969" s="42" t="s">
        <v>1001</v>
      </c>
      <c r="K2969" s="50" t="str">
        <f ca="1">LeaveTracker[[#This Row],[Days]]&amp;" "&amp;LeaveTracker[[#This Row],[Type of Leave]]</f>
        <v>1 VL</v>
      </c>
      <c r="L2969" s="23">
        <f ca="1">NETWORKDAYS(LeaveTracker[[#This Row],[Start Date]],LeaveTracker[[#This Row],[End Date]],lstHolidays)</f>
        <v>1</v>
      </c>
      <c r="M2969" s="27"/>
    </row>
    <row r="2970" spans="1:13" ht="30" customHeight="1" x14ac:dyDescent="0.3">
      <c r="A2970" s="27">
        <f t="shared" si="20"/>
        <v>1335</v>
      </c>
      <c r="B2970" s="31">
        <v>44893</v>
      </c>
      <c r="C2970" s="31">
        <v>44825</v>
      </c>
      <c r="D2970" s="19" t="s">
        <v>1056</v>
      </c>
      <c r="E2970" s="66" t="str">
        <f>IF(ISBLANK(LeaveTracker[[#This Row],[Employee Name]]),"-----",VLOOKUP(LeaveTracker[[#This Row],[Employee Name]],'List of Employees'!$B$4:$H$767,7))</f>
        <v>CTO</v>
      </c>
      <c r="F2970" s="66" t="str">
        <f>IF(ISBLANK(LeaveTracker[[#This Row],[Employee Name]]),"-----",VLOOKUP(LeaveTracker[[#This Row],[Employee Name]],'List of Employees'!$B$4:$H$767,6))</f>
        <v>PERMANENT</v>
      </c>
      <c r="G2970" s="24">
        <v>44831</v>
      </c>
      <c r="H2970" s="24">
        <v>44834</v>
      </c>
      <c r="I2970" s="19" t="s">
        <v>82</v>
      </c>
      <c r="K2970" s="50" t="str">
        <f ca="1">LeaveTracker[[#This Row],[Days]]&amp;" "&amp;LeaveTracker[[#This Row],[Type of Leave]]</f>
        <v>4 VL</v>
      </c>
      <c r="L2970" s="23">
        <f ca="1">NETWORKDAYS(LeaveTracker[[#This Row],[Start Date]],LeaveTracker[[#This Row],[End Date]],lstHolidays)</f>
        <v>4</v>
      </c>
      <c r="M2970" s="27"/>
    </row>
    <row r="2971" spans="1:13" ht="30" customHeight="1" x14ac:dyDescent="0.3">
      <c r="A2971" s="27">
        <f t="shared" si="20"/>
        <v>1336</v>
      </c>
      <c r="B2971" s="31">
        <v>44893</v>
      </c>
      <c r="C2971" s="31">
        <v>44825</v>
      </c>
      <c r="D2971" s="19" t="s">
        <v>1056</v>
      </c>
      <c r="E2971" s="66" t="str">
        <f>IF(ISBLANK(LeaveTracker[[#This Row],[Employee Name]]),"-----",VLOOKUP(LeaveTracker[[#This Row],[Employee Name]],'List of Employees'!$B$4:$H$767,7))</f>
        <v>CTO</v>
      </c>
      <c r="F2971" s="66" t="str">
        <f>IF(ISBLANK(LeaveTracker[[#This Row],[Employee Name]]),"-----",VLOOKUP(LeaveTracker[[#This Row],[Employee Name]],'List of Employees'!$B$4:$H$767,6))</f>
        <v>PERMANENT</v>
      </c>
      <c r="G2971" s="24">
        <v>44830</v>
      </c>
      <c r="H2971" s="24">
        <v>44832</v>
      </c>
      <c r="I2971" s="19" t="s">
        <v>82</v>
      </c>
      <c r="K2971" s="50" t="str">
        <f ca="1">LeaveTracker[[#This Row],[Days]]&amp;" "&amp;LeaveTracker[[#This Row],[Type of Leave]]</f>
        <v>3 VL</v>
      </c>
      <c r="L2971" s="23">
        <f ca="1">NETWORKDAYS(LeaveTracker[[#This Row],[Start Date]],LeaveTracker[[#This Row],[End Date]],lstHolidays)</f>
        <v>3</v>
      </c>
      <c r="M2971" s="27"/>
    </row>
    <row r="2972" spans="1:13" ht="30" customHeight="1" x14ac:dyDescent="0.3">
      <c r="A2972" s="27">
        <f t="shared" si="20"/>
        <v>1337</v>
      </c>
      <c r="B2972" s="31">
        <v>44893</v>
      </c>
      <c r="C2972" s="31">
        <v>44823</v>
      </c>
      <c r="D2972" s="19" t="s">
        <v>1056</v>
      </c>
      <c r="E2972" s="66" t="str">
        <f>IF(ISBLANK(LeaveTracker[[#This Row],[Employee Name]]),"-----",VLOOKUP(LeaveTracker[[#This Row],[Employee Name]],'List of Employees'!$B$4:$H$767,7))</f>
        <v>CTO</v>
      </c>
      <c r="F2972" s="66" t="str">
        <f>IF(ISBLANK(LeaveTracker[[#This Row],[Employee Name]]),"-----",VLOOKUP(LeaveTracker[[#This Row],[Employee Name]],'List of Employees'!$B$4:$H$767,6))</f>
        <v>PERMANENT</v>
      </c>
      <c r="G2972" s="24">
        <v>44819</v>
      </c>
      <c r="H2972" s="24">
        <v>44819</v>
      </c>
      <c r="I2972" s="19" t="s">
        <v>81</v>
      </c>
      <c r="K2972" s="50" t="str">
        <f ca="1">LeaveTracker[[#This Row],[Days]]&amp;" "&amp;LeaveTracker[[#This Row],[Type of Leave]]</f>
        <v>1 SL</v>
      </c>
      <c r="L2972" s="23">
        <f ca="1">NETWORKDAYS(LeaveTracker[[#This Row],[Start Date]],LeaveTracker[[#This Row],[End Date]],lstHolidays)</f>
        <v>1</v>
      </c>
      <c r="M2972" s="27"/>
    </row>
    <row r="2973" spans="1:13" ht="30" customHeight="1" x14ac:dyDescent="0.3">
      <c r="A2973" s="27">
        <f t="shared" si="20"/>
        <v>1338</v>
      </c>
      <c r="B2973" s="31">
        <v>44893</v>
      </c>
      <c r="C2973" s="31">
        <v>44846</v>
      </c>
      <c r="D2973" s="19" t="s">
        <v>406</v>
      </c>
      <c r="E2973" s="66" t="str">
        <f>IF(ISBLANK(LeaveTracker[[#This Row],[Employee Name]]),"-----",VLOOKUP(LeaveTracker[[#This Row],[Employee Name]],'List of Employees'!$B$4:$H$767,7))</f>
        <v>CTO</v>
      </c>
      <c r="F2973" s="66" t="str">
        <f>IF(ISBLANK(LeaveTracker[[#This Row],[Employee Name]]),"-----",VLOOKUP(LeaveTracker[[#This Row],[Employee Name]],'List of Employees'!$B$4:$H$767,6))</f>
        <v>PERMANENT</v>
      </c>
      <c r="G2973" s="24">
        <v>44845</v>
      </c>
      <c r="H2973" s="24">
        <v>44845</v>
      </c>
      <c r="I2973" s="19" t="s">
        <v>81</v>
      </c>
      <c r="K2973" s="50" t="str">
        <f ca="1">LeaveTracker[[#This Row],[Days]]&amp;" "&amp;LeaveTracker[[#This Row],[Type of Leave]]</f>
        <v>1 SL</v>
      </c>
      <c r="L2973" s="23">
        <f ca="1">NETWORKDAYS(LeaveTracker[[#This Row],[Start Date]],LeaveTracker[[#This Row],[End Date]],lstHolidays)</f>
        <v>1</v>
      </c>
      <c r="M2973" s="27"/>
    </row>
    <row r="2974" spans="1:13" ht="30" customHeight="1" x14ac:dyDescent="0.3">
      <c r="A2974" s="27">
        <f t="shared" si="20"/>
        <v>1339</v>
      </c>
      <c r="B2974" s="31">
        <v>44893</v>
      </c>
      <c r="C2974" s="31">
        <v>44859</v>
      </c>
      <c r="D2974" s="19" t="s">
        <v>406</v>
      </c>
      <c r="E2974" s="66" t="str">
        <f>IF(ISBLANK(LeaveTracker[[#This Row],[Employee Name]]),"-----",VLOOKUP(LeaveTracker[[#This Row],[Employee Name]],'List of Employees'!$B$4:$H$767,7))</f>
        <v>CTO</v>
      </c>
      <c r="F2974" s="66" t="str">
        <f>IF(ISBLANK(LeaveTracker[[#This Row],[Employee Name]]),"-----",VLOOKUP(LeaveTracker[[#This Row],[Employee Name]],'List of Employees'!$B$4:$H$767,6))</f>
        <v>PERMANENT</v>
      </c>
      <c r="G2974" s="24">
        <v>44858</v>
      </c>
      <c r="H2974" s="24">
        <v>44858</v>
      </c>
      <c r="I2974" s="19" t="s">
        <v>81</v>
      </c>
      <c r="K2974" s="50" t="str">
        <f ca="1">LeaveTracker[[#This Row],[Days]]&amp;" "&amp;LeaveTracker[[#This Row],[Type of Leave]]</f>
        <v>1 SL</v>
      </c>
      <c r="L2974" s="23">
        <f ca="1">NETWORKDAYS(LeaveTracker[[#This Row],[Start Date]],LeaveTracker[[#This Row],[End Date]],lstHolidays)</f>
        <v>1</v>
      </c>
      <c r="M2974" s="27"/>
    </row>
    <row r="2975" spans="1:13" ht="30" customHeight="1" x14ac:dyDescent="0.3">
      <c r="A2975" s="27">
        <f t="shared" si="20"/>
        <v>1340</v>
      </c>
      <c r="B2975" s="31">
        <v>44893</v>
      </c>
      <c r="C2975" s="31">
        <v>44809</v>
      </c>
      <c r="D2975" s="19" t="s">
        <v>406</v>
      </c>
      <c r="E2975" s="66" t="str">
        <f>IF(ISBLANK(LeaveTracker[[#This Row],[Employee Name]]),"-----",VLOOKUP(LeaveTracker[[#This Row],[Employee Name]],'List of Employees'!$B$4:$H$767,7))</f>
        <v>CTO</v>
      </c>
      <c r="F2975" s="66" t="str">
        <f>IF(ISBLANK(LeaveTracker[[#This Row],[Employee Name]]),"-----",VLOOKUP(LeaveTracker[[#This Row],[Employee Name]],'List of Employees'!$B$4:$H$767,6))</f>
        <v>PERMANENT</v>
      </c>
      <c r="G2975" s="24">
        <v>44806</v>
      </c>
      <c r="H2975" s="24">
        <v>44806</v>
      </c>
      <c r="I2975" s="19" t="s">
        <v>82</v>
      </c>
      <c r="J2975" s="42" t="s">
        <v>1001</v>
      </c>
      <c r="K2975" s="50" t="str">
        <f ca="1">LeaveTracker[[#This Row],[Days]]&amp;" "&amp;LeaveTracker[[#This Row],[Type of Leave]]</f>
        <v>1 VL</v>
      </c>
      <c r="L2975" s="23">
        <f ca="1">NETWORKDAYS(LeaveTracker[[#This Row],[Start Date]],LeaveTracker[[#This Row],[End Date]],lstHolidays)</f>
        <v>1</v>
      </c>
      <c r="M2975" s="27"/>
    </row>
    <row r="2976" spans="1:13" ht="30" customHeight="1" x14ac:dyDescent="0.3">
      <c r="A2976" s="27">
        <f t="shared" si="20"/>
        <v>1341</v>
      </c>
      <c r="B2976" s="31">
        <v>44893</v>
      </c>
      <c r="C2976" s="31">
        <v>44826</v>
      </c>
      <c r="D2976" s="19" t="s">
        <v>621</v>
      </c>
      <c r="E2976" s="66" t="str">
        <f>IF(ISBLANK(LeaveTracker[[#This Row],[Employee Name]]),"-----",VLOOKUP(LeaveTracker[[#This Row],[Employee Name]],'List of Employees'!$B$4:$H$767,7))</f>
        <v>CTO</v>
      </c>
      <c r="F2976" s="66" t="str">
        <f>IF(ISBLANK(LeaveTracker[[#This Row],[Employee Name]]),"-----",VLOOKUP(LeaveTracker[[#This Row],[Employee Name]],'List of Employees'!$B$4:$H$767,6))</f>
        <v>PERMANENT</v>
      </c>
      <c r="G2976" s="24">
        <v>44823</v>
      </c>
      <c r="H2976" s="24">
        <v>44824</v>
      </c>
      <c r="I2976" s="19" t="s">
        <v>81</v>
      </c>
      <c r="K2976" s="50" t="str">
        <f ca="1">LeaveTracker[[#This Row],[Days]]&amp;" "&amp;LeaveTracker[[#This Row],[Type of Leave]]</f>
        <v>2 SL</v>
      </c>
      <c r="L2976" s="23">
        <f ca="1">NETWORKDAYS(LeaveTracker[[#This Row],[Start Date]],LeaveTracker[[#This Row],[End Date]],lstHolidays)</f>
        <v>2</v>
      </c>
      <c r="M2976" s="27"/>
    </row>
    <row r="2977" spans="1:13" ht="30" customHeight="1" x14ac:dyDescent="0.3">
      <c r="A2977" s="27">
        <f t="shared" si="20"/>
        <v>1342</v>
      </c>
      <c r="B2977" s="31">
        <v>44893</v>
      </c>
      <c r="C2977" s="31">
        <v>44882</v>
      </c>
      <c r="D2977" s="19" t="s">
        <v>1077</v>
      </c>
      <c r="E2977" s="66" t="str">
        <f>IF(ISBLANK(LeaveTracker[[#This Row],[Employee Name]]),"-----",VLOOKUP(LeaveTracker[[#This Row],[Employee Name]],'List of Employees'!$B$4:$H$767,7))</f>
        <v>CTO</v>
      </c>
      <c r="F2977" s="66" t="str">
        <f>IF(ISBLANK(LeaveTracker[[#This Row],[Employee Name]]),"-----",VLOOKUP(LeaveTracker[[#This Row],[Employee Name]],'List of Employees'!$B$4:$H$767,6))</f>
        <v>PERMANENT</v>
      </c>
      <c r="G2977" s="24">
        <v>44887</v>
      </c>
      <c r="H2977" s="24">
        <v>44887</v>
      </c>
      <c r="I2977" s="19" t="s">
        <v>82</v>
      </c>
      <c r="J2977" s="42" t="s">
        <v>1001</v>
      </c>
      <c r="K2977" s="50" t="str">
        <f ca="1">LeaveTracker[[#This Row],[Days]]&amp;" "&amp;LeaveTracker[[#This Row],[Type of Leave]]</f>
        <v>1 VL</v>
      </c>
      <c r="L2977" s="23">
        <f ca="1">NETWORKDAYS(LeaveTracker[[#This Row],[Start Date]],LeaveTracker[[#This Row],[End Date]],lstHolidays)</f>
        <v>1</v>
      </c>
      <c r="M2977" s="27"/>
    </row>
    <row r="2978" spans="1:13" ht="30" customHeight="1" x14ac:dyDescent="0.3">
      <c r="A2978" s="27">
        <f t="shared" si="20"/>
        <v>1343</v>
      </c>
      <c r="B2978" s="31">
        <v>44893</v>
      </c>
      <c r="C2978" s="31">
        <v>44817</v>
      </c>
      <c r="D2978" s="19" t="s">
        <v>1077</v>
      </c>
      <c r="E2978" s="66" t="str">
        <f>IF(ISBLANK(LeaveTracker[[#This Row],[Employee Name]]),"-----",VLOOKUP(LeaveTracker[[#This Row],[Employee Name]],'List of Employees'!$B$4:$H$767,7))</f>
        <v>CTO</v>
      </c>
      <c r="F2978" s="66" t="str">
        <f>IF(ISBLANK(LeaveTracker[[#This Row],[Employee Name]]),"-----",VLOOKUP(LeaveTracker[[#This Row],[Employee Name]],'List of Employees'!$B$4:$H$767,6))</f>
        <v>PERMANENT</v>
      </c>
      <c r="G2978" s="24">
        <v>44824</v>
      </c>
      <c r="H2978" s="24">
        <v>44824</v>
      </c>
      <c r="I2978" s="19" t="s">
        <v>297</v>
      </c>
      <c r="J2978" s="42" t="s">
        <v>1000</v>
      </c>
      <c r="K2978" s="50" t="str">
        <f ca="1">LeaveTracker[[#This Row],[Days]]&amp;" "&amp;LeaveTracker[[#This Row],[Type of Leave]]</f>
        <v>1 OTHER</v>
      </c>
      <c r="L2978" s="23">
        <f ca="1">NETWORKDAYS(LeaveTracker[[#This Row],[Start Date]],LeaveTracker[[#This Row],[End Date]],lstHolidays)</f>
        <v>1</v>
      </c>
      <c r="M2978" s="27"/>
    </row>
    <row r="2979" spans="1:13" ht="30" customHeight="1" x14ac:dyDescent="0.3">
      <c r="A2979" s="27">
        <f t="shared" si="20"/>
        <v>1344</v>
      </c>
      <c r="B2979" s="31">
        <v>44893</v>
      </c>
      <c r="C2979" s="31">
        <v>44859</v>
      </c>
      <c r="D2979" s="19" t="s">
        <v>830</v>
      </c>
      <c r="E2979" s="66" t="str">
        <f>IF(ISBLANK(LeaveTracker[[#This Row],[Employee Name]]),"-----",VLOOKUP(LeaveTracker[[#This Row],[Employee Name]],'List of Employees'!$B$4:$H$767,7))</f>
        <v>CTO</v>
      </c>
      <c r="F2979" s="66" t="str">
        <f>IF(ISBLANK(LeaveTracker[[#This Row],[Employee Name]]),"-----",VLOOKUP(LeaveTracker[[#This Row],[Employee Name]],'List of Employees'!$B$4:$H$767,6))</f>
        <v>PERMANENT</v>
      </c>
      <c r="G2979" s="24">
        <v>44858</v>
      </c>
      <c r="H2979" s="24">
        <v>44858</v>
      </c>
      <c r="I2979" s="19" t="s">
        <v>297</v>
      </c>
      <c r="J2979" s="42" t="s">
        <v>1000</v>
      </c>
      <c r="K2979" s="50" t="str">
        <f ca="1">LeaveTracker[[#This Row],[Days]]&amp;" "&amp;LeaveTracker[[#This Row],[Type of Leave]]</f>
        <v>1 OTHER</v>
      </c>
      <c r="L2979" s="23">
        <f ca="1">NETWORKDAYS(LeaveTracker[[#This Row],[Start Date]],LeaveTracker[[#This Row],[End Date]],lstHolidays)</f>
        <v>1</v>
      </c>
      <c r="M2979" s="27"/>
    </row>
    <row r="2980" spans="1:13" ht="30" customHeight="1" x14ac:dyDescent="0.3">
      <c r="A2980" s="27">
        <f t="shared" si="20"/>
        <v>1345</v>
      </c>
      <c r="B2980" s="31">
        <v>44893</v>
      </c>
      <c r="C2980" s="31">
        <v>44886</v>
      </c>
      <c r="D2980" s="19" t="s">
        <v>414</v>
      </c>
      <c r="E2980" s="66" t="str">
        <f>IF(ISBLANK(LeaveTracker[[#This Row],[Employee Name]]),"-----",VLOOKUP(LeaveTracker[[#This Row],[Employee Name]],'List of Employees'!$B$4:$H$767,7))</f>
        <v>CTO</v>
      </c>
      <c r="F2980" s="66" t="str">
        <f>IF(ISBLANK(LeaveTracker[[#This Row],[Employee Name]]),"-----",VLOOKUP(LeaveTracker[[#This Row],[Employee Name]],'List of Employees'!$B$4:$H$767,6))</f>
        <v>PERMANENT</v>
      </c>
      <c r="G2980" s="24">
        <v>44861</v>
      </c>
      <c r="H2980" s="24">
        <v>44862</v>
      </c>
      <c r="I2980" s="19" t="s">
        <v>82</v>
      </c>
      <c r="J2980" s="42" t="s">
        <v>1001</v>
      </c>
      <c r="K2980" s="50" t="str">
        <f ca="1">LeaveTracker[[#This Row],[Days]]&amp;" "&amp;LeaveTracker[[#This Row],[Type of Leave]]</f>
        <v>2 VL</v>
      </c>
      <c r="L2980" s="23">
        <f ca="1">NETWORKDAYS(LeaveTracker[[#This Row],[Start Date]],LeaveTracker[[#This Row],[End Date]],lstHolidays)</f>
        <v>2</v>
      </c>
      <c r="M2980" s="27"/>
    </row>
    <row r="2981" spans="1:13" ht="30" customHeight="1" x14ac:dyDescent="0.3">
      <c r="A2981" s="27">
        <f t="shared" si="20"/>
        <v>1346</v>
      </c>
      <c r="B2981" s="31">
        <v>44893</v>
      </c>
      <c r="C2981" s="31">
        <v>44858</v>
      </c>
      <c r="D2981" s="19" t="s">
        <v>417</v>
      </c>
      <c r="E2981" s="66" t="str">
        <f>IF(ISBLANK(LeaveTracker[[#This Row],[Employee Name]]),"-----",VLOOKUP(LeaveTracker[[#This Row],[Employee Name]],'List of Employees'!$B$4:$H$767,7))</f>
        <v>CTO</v>
      </c>
      <c r="F2981" s="66" t="str">
        <f>IF(ISBLANK(LeaveTracker[[#This Row],[Employee Name]]),"-----",VLOOKUP(LeaveTracker[[#This Row],[Employee Name]],'List of Employees'!$B$4:$H$767,6))</f>
        <v>PERMANENT</v>
      </c>
      <c r="G2981" s="24">
        <v>44862</v>
      </c>
      <c r="H2981" s="24">
        <v>44862</v>
      </c>
      <c r="I2981" s="19" t="s">
        <v>82</v>
      </c>
      <c r="J2981" s="42" t="s">
        <v>1001</v>
      </c>
      <c r="K2981" s="50" t="str">
        <f ca="1">LeaveTracker[[#This Row],[Days]]&amp;" "&amp;LeaveTracker[[#This Row],[Type of Leave]]</f>
        <v>1 VL</v>
      </c>
      <c r="L2981" s="23">
        <f ca="1">NETWORKDAYS(LeaveTracker[[#This Row],[Start Date]],LeaveTracker[[#This Row],[End Date]],lstHolidays)</f>
        <v>1</v>
      </c>
      <c r="M2981" s="27"/>
    </row>
    <row r="2982" spans="1:13" ht="30" customHeight="1" x14ac:dyDescent="0.3">
      <c r="A2982" s="27">
        <v>1346</v>
      </c>
      <c r="B2982" s="31">
        <v>44893</v>
      </c>
      <c r="C2982" s="31">
        <v>44858</v>
      </c>
      <c r="D2982" s="19" t="s">
        <v>417</v>
      </c>
      <c r="E2982" s="66" t="str">
        <f>IF(ISBLANK(LeaveTracker[[#This Row],[Employee Name]]),"-----",VLOOKUP(LeaveTracker[[#This Row],[Employee Name]],'List of Employees'!$B$4:$H$767,7))</f>
        <v>CTO</v>
      </c>
      <c r="F2982" s="66" t="str">
        <f>IF(ISBLANK(LeaveTracker[[#This Row],[Employee Name]]),"-----",VLOOKUP(LeaveTracker[[#This Row],[Employee Name]],'List of Employees'!$B$4:$H$767,6))</f>
        <v>PERMANENT</v>
      </c>
      <c r="G2982" s="24">
        <v>44867</v>
      </c>
      <c r="H2982" s="24">
        <v>44867</v>
      </c>
      <c r="I2982" s="19" t="s">
        <v>82</v>
      </c>
      <c r="J2982" s="42" t="s">
        <v>1001</v>
      </c>
      <c r="K2982" s="50" t="str">
        <f ca="1">LeaveTracker[[#This Row],[Days]]&amp;" "&amp;LeaveTracker[[#This Row],[Type of Leave]]</f>
        <v>0 VL</v>
      </c>
      <c r="L2982" s="23">
        <f ca="1">NETWORKDAYS(LeaveTracker[[#This Row],[Start Date]],LeaveTracker[[#This Row],[End Date]],lstHolidays)</f>
        <v>0</v>
      </c>
      <c r="M2982" s="27"/>
    </row>
    <row r="2983" spans="1:13" ht="30" customHeight="1" x14ac:dyDescent="0.3">
      <c r="A2983" s="27">
        <f t="shared" si="20"/>
        <v>1347</v>
      </c>
      <c r="B2983" s="31">
        <v>44893</v>
      </c>
      <c r="C2983" s="31">
        <v>44859</v>
      </c>
      <c r="D2983" s="19" t="s">
        <v>370</v>
      </c>
      <c r="E2983" s="66" t="str">
        <f>IF(ISBLANK(LeaveTracker[[#This Row],[Employee Name]]),"-----",VLOOKUP(LeaveTracker[[#This Row],[Employee Name]],'List of Employees'!$B$4:$H$767,7))</f>
        <v>LIBRARY</v>
      </c>
      <c r="F2983" s="66" t="str">
        <f>IF(ISBLANK(LeaveTracker[[#This Row],[Employee Name]]),"-----",VLOOKUP(LeaveTracker[[#This Row],[Employee Name]],'List of Employees'!$B$4:$H$767,6))</f>
        <v>PERMANENT</v>
      </c>
      <c r="G2983" s="24">
        <v>44872</v>
      </c>
      <c r="H2983" s="24">
        <v>44872</v>
      </c>
      <c r="I2983" s="19" t="s">
        <v>82</v>
      </c>
      <c r="K2983" s="50" t="str">
        <f ca="1">LeaveTracker[[#This Row],[Days]]&amp;" "&amp;LeaveTracker[[#This Row],[Type of Leave]]</f>
        <v>1 VL</v>
      </c>
      <c r="L2983" s="23">
        <f ca="1">NETWORKDAYS(LeaveTracker[[#This Row],[Start Date]],LeaveTracker[[#This Row],[End Date]],lstHolidays)</f>
        <v>1</v>
      </c>
      <c r="M2983" s="27"/>
    </row>
    <row r="2984" spans="1:13" ht="30" customHeight="1" x14ac:dyDescent="0.3">
      <c r="A2984" s="27">
        <f t="shared" si="20"/>
        <v>1348</v>
      </c>
      <c r="B2984" s="31">
        <v>44893</v>
      </c>
      <c r="C2984" s="31">
        <v>44823</v>
      </c>
      <c r="D2984" s="19" t="s">
        <v>370</v>
      </c>
      <c r="E2984" s="66" t="str">
        <f>IF(ISBLANK(LeaveTracker[[#This Row],[Employee Name]]),"-----",VLOOKUP(LeaveTracker[[#This Row],[Employee Name]],'List of Employees'!$B$4:$H$767,7))</f>
        <v>LIBRARY</v>
      </c>
      <c r="F2984" s="66" t="str">
        <f>IF(ISBLANK(LeaveTracker[[#This Row],[Employee Name]]),"-----",VLOOKUP(LeaveTracker[[#This Row],[Employee Name]],'List of Employees'!$B$4:$H$767,6))</f>
        <v>PERMANENT</v>
      </c>
      <c r="G2984" s="24">
        <v>44832</v>
      </c>
      <c r="H2984" s="24">
        <v>44834</v>
      </c>
      <c r="I2984" s="19" t="s">
        <v>82</v>
      </c>
      <c r="K2984" s="50" t="str">
        <f ca="1">LeaveTracker[[#This Row],[Days]]&amp;" "&amp;LeaveTracker[[#This Row],[Type of Leave]]</f>
        <v>3 VL</v>
      </c>
      <c r="L2984" s="23">
        <f ca="1">NETWORKDAYS(LeaveTracker[[#This Row],[Start Date]],LeaveTracker[[#This Row],[End Date]],lstHolidays)</f>
        <v>3</v>
      </c>
      <c r="M2984" s="27"/>
    </row>
    <row r="2985" spans="1:13" ht="30" customHeight="1" x14ac:dyDescent="0.3">
      <c r="A2985" s="27">
        <f t="shared" si="20"/>
        <v>1349</v>
      </c>
      <c r="B2985" s="31">
        <v>44893</v>
      </c>
      <c r="C2985" s="31">
        <v>44851</v>
      </c>
      <c r="D2985" s="19" t="s">
        <v>1057</v>
      </c>
      <c r="E2985" s="66" t="str">
        <f>IF(ISBLANK(LeaveTracker[[#This Row],[Employee Name]]),"-----",VLOOKUP(LeaveTracker[[#This Row],[Employee Name]],'List of Employees'!$B$4:$H$767,7))</f>
        <v>CTO</v>
      </c>
      <c r="F2985" s="66" t="str">
        <f>IF(ISBLANK(LeaveTracker[[#This Row],[Employee Name]]),"-----",VLOOKUP(LeaveTracker[[#This Row],[Employee Name]],'List of Employees'!$B$4:$H$767,6))</f>
        <v>PERMANENT</v>
      </c>
      <c r="G2985" s="24">
        <v>44858</v>
      </c>
      <c r="H2985" s="24">
        <v>44858</v>
      </c>
      <c r="I2985" s="19" t="s">
        <v>82</v>
      </c>
      <c r="J2985" s="42" t="s">
        <v>1001</v>
      </c>
      <c r="K2985" s="50" t="str">
        <f ca="1">LeaveTracker[[#This Row],[Days]]&amp;" "&amp;LeaveTracker[[#This Row],[Type of Leave]]</f>
        <v>1 VL</v>
      </c>
      <c r="L2985" s="23">
        <f ca="1">NETWORKDAYS(LeaveTracker[[#This Row],[Start Date]],LeaveTracker[[#This Row],[End Date]],lstHolidays)</f>
        <v>1</v>
      </c>
      <c r="M2985" s="27"/>
    </row>
    <row r="2986" spans="1:13" ht="30" customHeight="1" x14ac:dyDescent="0.3">
      <c r="A2986" s="27">
        <f t="shared" si="20"/>
        <v>1350</v>
      </c>
      <c r="B2986" s="31">
        <v>44893</v>
      </c>
      <c r="C2986" s="31">
        <v>44876</v>
      </c>
      <c r="D2986" s="19" t="s">
        <v>1057</v>
      </c>
      <c r="E2986" s="66" t="str">
        <f>IF(ISBLANK(LeaveTracker[[#This Row],[Employee Name]]),"-----",VLOOKUP(LeaveTracker[[#This Row],[Employee Name]],'List of Employees'!$B$4:$H$767,7))</f>
        <v>CTO</v>
      </c>
      <c r="F2986" s="66" t="str">
        <f>IF(ISBLANK(LeaveTracker[[#This Row],[Employee Name]]),"-----",VLOOKUP(LeaveTracker[[#This Row],[Employee Name]],'List of Employees'!$B$4:$H$767,6))</f>
        <v>PERMANENT</v>
      </c>
      <c r="G2986" s="24">
        <v>44875</v>
      </c>
      <c r="H2986" s="24">
        <v>44875</v>
      </c>
      <c r="I2986" s="19" t="s">
        <v>81</v>
      </c>
      <c r="K2986" s="50" t="str">
        <f ca="1">LeaveTracker[[#This Row],[Days]]&amp;" "&amp;LeaveTracker[[#This Row],[Type of Leave]]</f>
        <v>1 SL</v>
      </c>
      <c r="L2986" s="23">
        <f ca="1">NETWORKDAYS(LeaveTracker[[#This Row],[Start Date]],LeaveTracker[[#This Row],[End Date]],lstHolidays)</f>
        <v>1</v>
      </c>
      <c r="M2986" s="27"/>
    </row>
    <row r="2987" spans="1:13" ht="30" customHeight="1" x14ac:dyDescent="0.3">
      <c r="A2987" s="27">
        <f t="shared" si="20"/>
        <v>1351</v>
      </c>
      <c r="B2987" s="31">
        <v>44893</v>
      </c>
      <c r="C2987" s="31">
        <v>44837</v>
      </c>
      <c r="D2987" s="19" t="s">
        <v>410</v>
      </c>
      <c r="E2987" s="66" t="str">
        <f>IF(ISBLANK(LeaveTracker[[#This Row],[Employee Name]]),"-----",VLOOKUP(LeaveTracker[[#This Row],[Employee Name]],'List of Employees'!$B$4:$H$767,7))</f>
        <v>CTO</v>
      </c>
      <c r="F2987" s="66" t="str">
        <f>IF(ISBLANK(LeaveTracker[[#This Row],[Employee Name]]),"-----",VLOOKUP(LeaveTracker[[#This Row],[Employee Name]],'List of Employees'!$B$4:$H$767,6))</f>
        <v>PERMANENT</v>
      </c>
      <c r="G2987" s="24">
        <v>44833</v>
      </c>
      <c r="H2987" s="24">
        <v>44833</v>
      </c>
      <c r="I2987" s="19" t="s">
        <v>81</v>
      </c>
      <c r="K2987" s="50" t="str">
        <f ca="1">LeaveTracker[[#This Row],[Days]]&amp;" "&amp;LeaveTracker[[#This Row],[Type of Leave]]</f>
        <v>1 SL</v>
      </c>
      <c r="L2987" s="23">
        <f ca="1">NETWORKDAYS(LeaveTracker[[#This Row],[Start Date]],LeaveTracker[[#This Row],[End Date]],lstHolidays)</f>
        <v>1</v>
      </c>
      <c r="M2987" s="27"/>
    </row>
    <row r="2988" spans="1:13" ht="30" customHeight="1" x14ac:dyDescent="0.3">
      <c r="A2988" s="27">
        <f t="shared" si="20"/>
        <v>1352</v>
      </c>
      <c r="B2988" s="31">
        <v>44893</v>
      </c>
      <c r="C2988" s="31">
        <v>44848</v>
      </c>
      <c r="D2988" s="19" t="s">
        <v>410</v>
      </c>
      <c r="E2988" s="66" t="str">
        <f>IF(ISBLANK(LeaveTracker[[#This Row],[Employee Name]]),"-----",VLOOKUP(LeaveTracker[[#This Row],[Employee Name]],'List of Employees'!$B$4:$H$767,7))</f>
        <v>CTO</v>
      </c>
      <c r="F2988" s="66" t="str">
        <f>IF(ISBLANK(LeaveTracker[[#This Row],[Employee Name]]),"-----",VLOOKUP(LeaveTracker[[#This Row],[Employee Name]],'List of Employees'!$B$4:$H$767,6))</f>
        <v>PERMANENT</v>
      </c>
      <c r="G2988" s="24">
        <v>44854</v>
      </c>
      <c r="H2988" s="24">
        <v>44854</v>
      </c>
      <c r="I2988" s="19" t="s">
        <v>297</v>
      </c>
      <c r="J2988" s="42" t="s">
        <v>1000</v>
      </c>
      <c r="K2988" s="50" t="str">
        <f ca="1">LeaveTracker[[#This Row],[Days]]&amp;" "&amp;LeaveTracker[[#This Row],[Type of Leave]]</f>
        <v>1 OTHER</v>
      </c>
      <c r="L2988" s="23">
        <f ca="1">NETWORKDAYS(LeaveTracker[[#This Row],[Start Date]],LeaveTracker[[#This Row],[End Date]],lstHolidays)</f>
        <v>1</v>
      </c>
      <c r="M2988" s="27"/>
    </row>
    <row r="2989" spans="1:13" ht="30" customHeight="1" x14ac:dyDescent="0.3">
      <c r="A2989" s="27">
        <f t="shared" si="20"/>
        <v>1353</v>
      </c>
      <c r="B2989" s="31">
        <v>44893</v>
      </c>
      <c r="C2989" s="31">
        <v>44846</v>
      </c>
      <c r="D2989" s="19" t="s">
        <v>404</v>
      </c>
      <c r="E2989" s="66" t="str">
        <f>IF(ISBLANK(LeaveTracker[[#This Row],[Employee Name]]),"-----",VLOOKUP(LeaveTracker[[#This Row],[Employee Name]],'List of Employees'!$B$4:$H$767,7))</f>
        <v>CTO</v>
      </c>
      <c r="F2989" s="66" t="str">
        <f>IF(ISBLANK(LeaveTracker[[#This Row],[Employee Name]]),"-----",VLOOKUP(LeaveTracker[[#This Row],[Employee Name]],'List of Employees'!$B$4:$H$767,6))</f>
        <v>PERMANENT</v>
      </c>
      <c r="G2989" s="24">
        <v>44841</v>
      </c>
      <c r="H2989" s="24">
        <v>44841</v>
      </c>
      <c r="I2989" s="19" t="s">
        <v>81</v>
      </c>
      <c r="K2989" s="50" t="str">
        <f ca="1">LeaveTracker[[#This Row],[Days]]&amp;" "&amp;LeaveTracker[[#This Row],[Type of Leave]]</f>
        <v>1 SL</v>
      </c>
      <c r="L2989" s="23">
        <f ca="1">NETWORKDAYS(LeaveTracker[[#This Row],[Start Date]],LeaveTracker[[#This Row],[End Date]],lstHolidays)</f>
        <v>1</v>
      </c>
      <c r="M2989" s="27"/>
    </row>
    <row r="2990" spans="1:13" ht="30" customHeight="1" x14ac:dyDescent="0.3">
      <c r="A2990" s="27">
        <f t="shared" si="20"/>
        <v>1354</v>
      </c>
      <c r="B2990" s="31">
        <v>44893</v>
      </c>
      <c r="C2990" s="31">
        <v>44867</v>
      </c>
      <c r="D2990" s="19" t="s">
        <v>404</v>
      </c>
      <c r="E2990" s="66" t="str">
        <f>IF(ISBLANK(LeaveTracker[[#This Row],[Employee Name]]),"-----",VLOOKUP(LeaveTracker[[#This Row],[Employee Name]],'List of Employees'!$B$4:$H$767,7))</f>
        <v>CTO</v>
      </c>
      <c r="F2990" s="66" t="str">
        <f>IF(ISBLANK(LeaveTracker[[#This Row],[Employee Name]]),"-----",VLOOKUP(LeaveTracker[[#This Row],[Employee Name]],'List of Employees'!$B$4:$H$767,6))</f>
        <v>PERMANENT</v>
      </c>
      <c r="G2990" s="24">
        <v>44861</v>
      </c>
      <c r="H2990" s="24">
        <v>44861</v>
      </c>
      <c r="I2990" s="19" t="s">
        <v>81</v>
      </c>
      <c r="K2990" s="50" t="str">
        <f ca="1">LeaveTracker[[#This Row],[Days]]&amp;" "&amp;LeaveTracker[[#This Row],[Type of Leave]]</f>
        <v>1 SL</v>
      </c>
      <c r="L2990" s="23">
        <f ca="1">NETWORKDAYS(LeaveTracker[[#This Row],[Start Date]],LeaveTracker[[#This Row],[End Date]],lstHolidays)</f>
        <v>1</v>
      </c>
      <c r="M2990" s="27"/>
    </row>
    <row r="2991" spans="1:13" ht="30" customHeight="1" x14ac:dyDescent="0.3">
      <c r="A2991" s="27">
        <f t="shared" si="20"/>
        <v>1355</v>
      </c>
      <c r="B2991" s="31">
        <v>44893</v>
      </c>
      <c r="C2991" s="31">
        <v>44817</v>
      </c>
      <c r="D2991" s="19" t="s">
        <v>404</v>
      </c>
      <c r="E2991" s="66" t="str">
        <f>IF(ISBLANK(LeaveTracker[[#This Row],[Employee Name]]),"-----",VLOOKUP(LeaveTracker[[#This Row],[Employee Name]],'List of Employees'!$B$4:$H$767,7))</f>
        <v>CTO</v>
      </c>
      <c r="F2991" s="66" t="str">
        <f>IF(ISBLANK(LeaveTracker[[#This Row],[Employee Name]]),"-----",VLOOKUP(LeaveTracker[[#This Row],[Employee Name]],'List of Employees'!$B$4:$H$767,6))</f>
        <v>PERMANENT</v>
      </c>
      <c r="G2991" s="24">
        <v>44816</v>
      </c>
      <c r="H2991" s="24">
        <v>44816</v>
      </c>
      <c r="I2991" s="19" t="s">
        <v>81</v>
      </c>
      <c r="K2991" s="50" t="str">
        <f ca="1">LeaveTracker[[#This Row],[Days]]&amp;" "&amp;LeaveTracker[[#This Row],[Type of Leave]]</f>
        <v>1 SL</v>
      </c>
      <c r="L2991" s="23">
        <f ca="1">NETWORKDAYS(LeaveTracker[[#This Row],[Start Date]],LeaveTracker[[#This Row],[End Date]],lstHolidays)</f>
        <v>1</v>
      </c>
      <c r="M2991" s="27"/>
    </row>
    <row r="2992" spans="1:13" ht="30" customHeight="1" x14ac:dyDescent="0.3">
      <c r="A2992" s="27">
        <f t="shared" si="20"/>
        <v>1356</v>
      </c>
      <c r="B2992" s="31">
        <v>44893</v>
      </c>
      <c r="C2992" s="31">
        <v>44868</v>
      </c>
      <c r="D2992" s="19" t="s">
        <v>1304</v>
      </c>
      <c r="E2992" s="66" t="str">
        <f>IF(ISBLANK(LeaveTracker[[#This Row],[Employee Name]]),"-----",VLOOKUP(LeaveTracker[[#This Row],[Employee Name]],'List of Employees'!$B$4:$H$767,7))</f>
        <v>CTO</v>
      </c>
      <c r="F2992" s="66" t="str">
        <f>IF(ISBLANK(LeaveTracker[[#This Row],[Employee Name]]),"-----",VLOOKUP(LeaveTracker[[#This Row],[Employee Name]],'List of Employees'!$B$4:$H$767,6))</f>
        <v>PERMANENT</v>
      </c>
      <c r="G2992" s="24">
        <v>44867</v>
      </c>
      <c r="H2992" s="24">
        <v>44867</v>
      </c>
      <c r="I2992" s="19" t="s">
        <v>297</v>
      </c>
      <c r="J2992" s="42" t="s">
        <v>1000</v>
      </c>
      <c r="K2992" s="50" t="str">
        <f ca="1">LeaveTracker[[#This Row],[Days]]&amp;" "&amp;LeaveTracker[[#This Row],[Type of Leave]]</f>
        <v>0 OTHER</v>
      </c>
      <c r="L2992" s="23">
        <f ca="1">NETWORKDAYS(LeaveTracker[[#This Row],[Start Date]],LeaveTracker[[#This Row],[End Date]],lstHolidays)</f>
        <v>0</v>
      </c>
      <c r="M2992" s="27"/>
    </row>
    <row r="2993" spans="1:13" ht="30" customHeight="1" x14ac:dyDescent="0.3">
      <c r="A2993" s="27">
        <f t="shared" si="20"/>
        <v>1357</v>
      </c>
      <c r="B2993" s="31">
        <v>44893</v>
      </c>
      <c r="C2993" s="31">
        <v>44837</v>
      </c>
      <c r="D2993" s="19" t="s">
        <v>397</v>
      </c>
      <c r="E2993" s="66" t="str">
        <f>IF(ISBLANK(LeaveTracker[[#This Row],[Employee Name]]),"-----",VLOOKUP(LeaveTracker[[#This Row],[Employee Name]],'List of Employees'!$B$4:$H$767,7))</f>
        <v>CTO</v>
      </c>
      <c r="F2993" s="66" t="str">
        <f>IF(ISBLANK(LeaveTracker[[#This Row],[Employee Name]]),"-----",VLOOKUP(LeaveTracker[[#This Row],[Employee Name]],'List of Employees'!$B$4:$H$767,6))</f>
        <v>PERMANENT</v>
      </c>
      <c r="G2993" s="24">
        <v>44832</v>
      </c>
      <c r="H2993" s="24">
        <v>44834</v>
      </c>
      <c r="I2993" s="19" t="s">
        <v>81</v>
      </c>
      <c r="K2993" s="50" t="str">
        <f ca="1">LeaveTracker[[#This Row],[Days]]&amp;" "&amp;LeaveTracker[[#This Row],[Type of Leave]]</f>
        <v>3 SL</v>
      </c>
      <c r="L2993" s="23">
        <f ca="1">NETWORKDAYS(LeaveTracker[[#This Row],[Start Date]],LeaveTracker[[#This Row],[End Date]],lstHolidays)</f>
        <v>3</v>
      </c>
      <c r="M2993" s="27"/>
    </row>
    <row r="2994" spans="1:13" ht="30" customHeight="1" x14ac:dyDescent="0.3">
      <c r="A2994" s="27">
        <f t="shared" si="20"/>
        <v>1358</v>
      </c>
      <c r="B2994" s="31">
        <v>44893</v>
      </c>
      <c r="C2994" s="31">
        <v>44851</v>
      </c>
      <c r="D2994" s="19" t="s">
        <v>397</v>
      </c>
      <c r="E2994" s="66" t="str">
        <f>IF(ISBLANK(LeaveTracker[[#This Row],[Employee Name]]),"-----",VLOOKUP(LeaveTracker[[#This Row],[Employee Name]],'List of Employees'!$B$4:$H$767,7))</f>
        <v>CTO</v>
      </c>
      <c r="F2994" s="66" t="str">
        <f>IF(ISBLANK(LeaveTracker[[#This Row],[Employee Name]]),"-----",VLOOKUP(LeaveTracker[[#This Row],[Employee Name]],'List of Employees'!$B$4:$H$767,6))</f>
        <v>PERMANENT</v>
      </c>
      <c r="G2994" s="24">
        <v>44858</v>
      </c>
      <c r="H2994" s="24">
        <v>44859</v>
      </c>
      <c r="I2994" s="19" t="s">
        <v>82</v>
      </c>
      <c r="K2994" s="50" t="str">
        <f ca="1">LeaveTracker[[#This Row],[Days]]&amp;" "&amp;LeaveTracker[[#This Row],[Type of Leave]]</f>
        <v>2 VL</v>
      </c>
      <c r="L2994" s="23">
        <f ca="1">NETWORKDAYS(LeaveTracker[[#This Row],[Start Date]],LeaveTracker[[#This Row],[End Date]],lstHolidays)</f>
        <v>2</v>
      </c>
      <c r="M2994" s="27"/>
    </row>
    <row r="2995" spans="1:13" ht="30" customHeight="1" x14ac:dyDescent="0.3">
      <c r="A2995" s="27">
        <f t="shared" si="20"/>
        <v>1359</v>
      </c>
      <c r="B2995" s="31">
        <v>44893</v>
      </c>
      <c r="C2995" s="31">
        <v>44823</v>
      </c>
      <c r="D2995" s="19" t="s">
        <v>410</v>
      </c>
      <c r="E2995" s="66" t="str">
        <f>IF(ISBLANK(LeaveTracker[[#This Row],[Employee Name]]),"-----",VLOOKUP(LeaveTracker[[#This Row],[Employee Name]],'List of Employees'!$B$4:$H$767,7))</f>
        <v>CTO</v>
      </c>
      <c r="F2995" s="66" t="str">
        <f>IF(ISBLANK(LeaveTracker[[#This Row],[Employee Name]]),"-----",VLOOKUP(LeaveTracker[[#This Row],[Employee Name]],'List of Employees'!$B$4:$H$767,6))</f>
        <v>PERMANENT</v>
      </c>
      <c r="G2995" s="24">
        <v>44816</v>
      </c>
      <c r="H2995" s="24">
        <v>44816</v>
      </c>
      <c r="I2995" s="19" t="s">
        <v>81</v>
      </c>
      <c r="K2995" s="50" t="str">
        <f ca="1">LeaveTracker[[#This Row],[Days]]&amp;" "&amp;LeaveTracker[[#This Row],[Type of Leave]]</f>
        <v>1 SL</v>
      </c>
      <c r="L2995" s="23">
        <f ca="1">NETWORKDAYS(LeaveTracker[[#This Row],[Start Date]],LeaveTracker[[#This Row],[End Date]],lstHolidays)</f>
        <v>1</v>
      </c>
      <c r="M2995" s="27"/>
    </row>
    <row r="2996" spans="1:13" ht="30" customHeight="1" x14ac:dyDescent="0.3">
      <c r="A2996" s="27">
        <v>1359</v>
      </c>
      <c r="B2996" s="31">
        <v>44893</v>
      </c>
      <c r="C2996" s="31">
        <v>44823</v>
      </c>
      <c r="D2996" s="19" t="s">
        <v>410</v>
      </c>
      <c r="E2996" s="66" t="str">
        <f>IF(ISBLANK(LeaveTracker[[#This Row],[Employee Name]]),"-----",VLOOKUP(LeaveTracker[[#This Row],[Employee Name]],'List of Employees'!$B$4:$H$767,7))</f>
        <v>CTO</v>
      </c>
      <c r="F2996" s="66" t="str">
        <f>IF(ISBLANK(LeaveTracker[[#This Row],[Employee Name]]),"-----",VLOOKUP(LeaveTracker[[#This Row],[Employee Name]],'List of Employees'!$B$4:$H$767,6))</f>
        <v>PERMANENT</v>
      </c>
      <c r="G2996" s="24">
        <v>44820</v>
      </c>
      <c r="H2996" s="24">
        <v>44820</v>
      </c>
      <c r="I2996" s="19" t="s">
        <v>81</v>
      </c>
      <c r="K2996" s="50" t="str">
        <f ca="1">LeaveTracker[[#This Row],[Days]]&amp;" "&amp;LeaveTracker[[#This Row],[Type of Leave]]</f>
        <v>1 SL</v>
      </c>
      <c r="L2996" s="23">
        <f ca="1">NETWORKDAYS(LeaveTracker[[#This Row],[Start Date]],LeaveTracker[[#This Row],[End Date]],lstHolidays)</f>
        <v>1</v>
      </c>
      <c r="M2996" s="27"/>
    </row>
    <row r="2997" spans="1:13" ht="30" customHeight="1" x14ac:dyDescent="0.3">
      <c r="A2997" s="27">
        <f t="shared" si="20"/>
        <v>1360</v>
      </c>
      <c r="B2997" s="31">
        <v>44893</v>
      </c>
      <c r="C2997" s="31">
        <v>44809</v>
      </c>
      <c r="D2997" s="19" t="s">
        <v>410</v>
      </c>
      <c r="E2997" s="66" t="str">
        <f>IF(ISBLANK(LeaveTracker[[#This Row],[Employee Name]]),"-----",VLOOKUP(LeaveTracker[[#This Row],[Employee Name]],'List of Employees'!$B$4:$H$767,7))</f>
        <v>CTO</v>
      </c>
      <c r="F2997" s="66" t="str">
        <f>IF(ISBLANK(LeaveTracker[[#This Row],[Employee Name]]),"-----",VLOOKUP(LeaveTracker[[#This Row],[Employee Name]],'List of Employees'!$B$4:$H$767,6))</f>
        <v>PERMANENT</v>
      </c>
      <c r="G2997" s="24">
        <v>44789</v>
      </c>
      <c r="H2997" s="24">
        <v>44789</v>
      </c>
      <c r="I2997" s="19" t="s">
        <v>81</v>
      </c>
      <c r="K2997" s="50" t="str">
        <f ca="1">LeaveTracker[[#This Row],[Days]]&amp;" "&amp;LeaveTracker[[#This Row],[Type of Leave]]</f>
        <v>1 SL</v>
      </c>
      <c r="L2997" s="23">
        <f ca="1">NETWORKDAYS(LeaveTracker[[#This Row],[Start Date]],LeaveTracker[[#This Row],[End Date]],lstHolidays)</f>
        <v>1</v>
      </c>
      <c r="M2997" s="27"/>
    </row>
    <row r="2998" spans="1:13" ht="30" customHeight="1" x14ac:dyDescent="0.3">
      <c r="A2998" s="27">
        <v>1360</v>
      </c>
      <c r="B2998" s="31">
        <v>44893</v>
      </c>
      <c r="C2998" s="31">
        <v>44809</v>
      </c>
      <c r="D2998" s="19" t="s">
        <v>410</v>
      </c>
      <c r="E2998" s="66" t="str">
        <f>IF(ISBLANK(LeaveTracker[[#This Row],[Employee Name]]),"-----",VLOOKUP(LeaveTracker[[#This Row],[Employee Name]],'List of Employees'!$B$4:$H$767,7))</f>
        <v>CTO</v>
      </c>
      <c r="F2998" s="66" t="str">
        <f>IF(ISBLANK(LeaveTracker[[#This Row],[Employee Name]]),"-----",VLOOKUP(LeaveTracker[[#This Row],[Employee Name]],'List of Employees'!$B$4:$H$767,6))</f>
        <v>PERMANENT</v>
      </c>
      <c r="G2998" s="24">
        <v>44806</v>
      </c>
      <c r="H2998" s="24">
        <v>44806</v>
      </c>
      <c r="I2998" s="19" t="s">
        <v>81</v>
      </c>
      <c r="K2998" s="50" t="str">
        <f ca="1">LeaveTracker[[#This Row],[Days]]&amp;" "&amp;LeaveTracker[[#This Row],[Type of Leave]]</f>
        <v>1 SL</v>
      </c>
      <c r="L2998" s="23">
        <f ca="1">NETWORKDAYS(LeaveTracker[[#This Row],[Start Date]],LeaveTracker[[#This Row],[End Date]],lstHolidays)</f>
        <v>1</v>
      </c>
      <c r="M2998" s="27"/>
    </row>
    <row r="2999" spans="1:13" ht="30" customHeight="1" x14ac:dyDescent="0.3">
      <c r="A2999" s="27">
        <f t="shared" si="20"/>
        <v>1361</v>
      </c>
      <c r="B2999" s="31">
        <v>44893</v>
      </c>
      <c r="C2999" s="31">
        <v>44846</v>
      </c>
      <c r="D2999" s="19" t="s">
        <v>393</v>
      </c>
      <c r="E2999" s="66" t="str">
        <f>IF(ISBLANK(LeaveTracker[[#This Row],[Employee Name]]),"-----",VLOOKUP(LeaveTracker[[#This Row],[Employee Name]],'List of Employees'!$B$4:$H$767,7))</f>
        <v>CTO</v>
      </c>
      <c r="F2999" s="66" t="str">
        <f>IF(ISBLANK(LeaveTracker[[#This Row],[Employee Name]]),"-----",VLOOKUP(LeaveTracker[[#This Row],[Employee Name]],'List of Employees'!$B$4:$H$767,6))</f>
        <v>PERMANENT</v>
      </c>
      <c r="G2999" s="24">
        <v>44833</v>
      </c>
      <c r="H2999" s="24">
        <v>44834</v>
      </c>
      <c r="I2999" s="19" t="s">
        <v>81</v>
      </c>
      <c r="K2999" s="50" t="str">
        <f ca="1">LeaveTracker[[#This Row],[Days]]&amp;" "&amp;LeaveTracker[[#This Row],[Type of Leave]]</f>
        <v>2 SL</v>
      </c>
      <c r="L2999" s="23">
        <f ca="1">NETWORKDAYS(LeaveTracker[[#This Row],[Start Date]],LeaveTracker[[#This Row],[End Date]],lstHolidays)</f>
        <v>2</v>
      </c>
      <c r="M2999" s="27"/>
    </row>
    <row r="3000" spans="1:13" ht="30" customHeight="1" x14ac:dyDescent="0.3">
      <c r="A3000" s="27">
        <f t="shared" si="20"/>
        <v>1362</v>
      </c>
      <c r="B3000" s="31">
        <v>44893</v>
      </c>
      <c r="C3000" s="31">
        <v>44846</v>
      </c>
      <c r="D3000" s="19" t="s">
        <v>393</v>
      </c>
      <c r="E3000" s="66" t="str">
        <f>IF(ISBLANK(LeaveTracker[[#This Row],[Employee Name]]),"-----",VLOOKUP(LeaveTracker[[#This Row],[Employee Name]],'List of Employees'!$B$4:$H$767,7))</f>
        <v>CTO</v>
      </c>
      <c r="F3000" s="66" t="str">
        <f>IF(ISBLANK(LeaveTracker[[#This Row],[Employee Name]]),"-----",VLOOKUP(LeaveTracker[[#This Row],[Employee Name]],'List of Employees'!$B$4:$H$767,6))</f>
        <v>PERMANENT</v>
      </c>
      <c r="G3000" s="24">
        <v>44837</v>
      </c>
      <c r="H3000" s="24">
        <v>44845</v>
      </c>
      <c r="I3000" s="19" t="s">
        <v>81</v>
      </c>
      <c r="K3000" s="50" t="str">
        <f ca="1">LeaveTracker[[#This Row],[Days]]&amp;" "&amp;LeaveTracker[[#This Row],[Type of Leave]]</f>
        <v>7 SL</v>
      </c>
      <c r="L3000" s="23">
        <f ca="1">NETWORKDAYS(LeaveTracker[[#This Row],[Start Date]],LeaveTracker[[#This Row],[End Date]],lstHolidays)</f>
        <v>7</v>
      </c>
      <c r="M3000" s="27"/>
    </row>
    <row r="3001" spans="1:13" ht="30" customHeight="1" x14ac:dyDescent="0.3">
      <c r="A3001" s="27">
        <f t="shared" si="20"/>
        <v>1363</v>
      </c>
      <c r="B3001" s="31">
        <v>44893</v>
      </c>
      <c r="C3001" s="31">
        <v>44872</v>
      </c>
      <c r="D3001" s="19" t="s">
        <v>393</v>
      </c>
      <c r="E3001" s="66" t="str">
        <f>IF(ISBLANK(LeaveTracker[[#This Row],[Employee Name]]),"-----",VLOOKUP(LeaveTracker[[#This Row],[Employee Name]],'List of Employees'!$B$4:$H$767,7))</f>
        <v>CTO</v>
      </c>
      <c r="F3001" s="66" t="str">
        <f>IF(ISBLANK(LeaveTracker[[#This Row],[Employee Name]]),"-----",VLOOKUP(LeaveTracker[[#This Row],[Employee Name]],'List of Employees'!$B$4:$H$767,6))</f>
        <v>PERMANENT</v>
      </c>
      <c r="G3001" s="24">
        <v>44867</v>
      </c>
      <c r="H3001" s="24">
        <v>44869</v>
      </c>
      <c r="I3001" s="19" t="s">
        <v>81</v>
      </c>
      <c r="K3001" s="50" t="str">
        <f ca="1">LeaveTracker[[#This Row],[Days]]&amp;" "&amp;LeaveTracker[[#This Row],[Type of Leave]]</f>
        <v>2 SL</v>
      </c>
      <c r="L3001" s="23">
        <f ca="1">NETWORKDAYS(LeaveTracker[[#This Row],[Start Date]],LeaveTracker[[#This Row],[End Date]],lstHolidays)</f>
        <v>2</v>
      </c>
      <c r="M3001" s="27"/>
    </row>
    <row r="3002" spans="1:13" ht="30" customHeight="1" x14ac:dyDescent="0.3">
      <c r="A3002" s="27">
        <f t="shared" si="20"/>
        <v>1364</v>
      </c>
      <c r="B3002" s="31">
        <v>44893</v>
      </c>
      <c r="C3002" s="31">
        <v>44790</v>
      </c>
      <c r="D3002" s="19" t="s">
        <v>421</v>
      </c>
      <c r="E3002" s="66" t="str">
        <f>IF(ISBLANK(LeaveTracker[[#This Row],[Employee Name]]),"-----",VLOOKUP(LeaveTracker[[#This Row],[Employee Name]],'List of Employees'!$B$4:$H$767,7))</f>
        <v>CTO</v>
      </c>
      <c r="F3002" s="66" t="str">
        <f>IF(ISBLANK(LeaveTracker[[#This Row],[Employee Name]]),"-----",VLOOKUP(LeaveTracker[[#This Row],[Employee Name]],'List of Employees'!$B$4:$H$767,6))</f>
        <v>PERMANENT</v>
      </c>
      <c r="G3002" s="24">
        <v>44788</v>
      </c>
      <c r="H3002" s="24">
        <v>44788</v>
      </c>
      <c r="I3002" s="19" t="s">
        <v>82</v>
      </c>
      <c r="J3002" s="42" t="s">
        <v>1001</v>
      </c>
      <c r="K3002" s="50" t="str">
        <f ca="1">LeaveTracker[[#This Row],[Days]]&amp;" "&amp;LeaveTracker[[#This Row],[Type of Leave]]</f>
        <v>1 VL</v>
      </c>
      <c r="L3002" s="23">
        <f ca="1">NETWORKDAYS(LeaveTracker[[#This Row],[Start Date]],LeaveTracker[[#This Row],[End Date]],lstHolidays)</f>
        <v>1</v>
      </c>
      <c r="M3002" s="27"/>
    </row>
    <row r="3003" spans="1:13" ht="30" customHeight="1" x14ac:dyDescent="0.3">
      <c r="A3003" s="27">
        <v>1364</v>
      </c>
      <c r="B3003" s="31">
        <v>44893</v>
      </c>
      <c r="C3003" s="31">
        <v>44790</v>
      </c>
      <c r="D3003" s="19" t="s">
        <v>421</v>
      </c>
      <c r="E3003" s="66" t="str">
        <f>IF(ISBLANK(LeaveTracker[[#This Row],[Employee Name]]),"-----",VLOOKUP(LeaveTracker[[#This Row],[Employee Name]],'List of Employees'!$B$4:$H$767,7))</f>
        <v>CTO</v>
      </c>
      <c r="F3003" s="66" t="str">
        <f>IF(ISBLANK(LeaveTracker[[#This Row],[Employee Name]]),"-----",VLOOKUP(LeaveTracker[[#This Row],[Employee Name]],'List of Employees'!$B$4:$H$767,6))</f>
        <v>PERMANENT</v>
      </c>
      <c r="G3003" s="24">
        <v>44795</v>
      </c>
      <c r="H3003" s="24">
        <v>44795</v>
      </c>
      <c r="I3003" s="19" t="s">
        <v>82</v>
      </c>
      <c r="J3003" s="42" t="s">
        <v>1001</v>
      </c>
      <c r="K3003" s="50" t="str">
        <f ca="1">LeaveTracker[[#This Row],[Days]]&amp;" "&amp;LeaveTracker[[#This Row],[Type of Leave]]</f>
        <v>1 VL</v>
      </c>
      <c r="L3003" s="23">
        <f ca="1">NETWORKDAYS(LeaveTracker[[#This Row],[Start Date]],LeaveTracker[[#This Row],[End Date]],lstHolidays)</f>
        <v>1</v>
      </c>
      <c r="M3003" s="27"/>
    </row>
    <row r="3004" spans="1:13" ht="30" customHeight="1" x14ac:dyDescent="0.3">
      <c r="A3004" s="27">
        <f t="shared" ref="A3004:A3066" si="21">A3003+1</f>
        <v>1365</v>
      </c>
      <c r="B3004" s="31">
        <v>44893</v>
      </c>
      <c r="C3004" s="31">
        <v>44834</v>
      </c>
      <c r="D3004" s="19" t="s">
        <v>1282</v>
      </c>
      <c r="E3004" s="66" t="str">
        <f>IF(ISBLANK(LeaveTracker[[#This Row],[Employee Name]]),"-----",VLOOKUP(LeaveTracker[[#This Row],[Employee Name]],'List of Employees'!$B$4:$H$767,7))</f>
        <v>CTO</v>
      </c>
      <c r="F3004" s="66" t="str">
        <f>IF(ISBLANK(LeaveTracker[[#This Row],[Employee Name]]),"-----",VLOOKUP(LeaveTracker[[#This Row],[Employee Name]],'List of Employees'!$B$4:$H$767,6))</f>
        <v>PERMANENT</v>
      </c>
      <c r="G3004" s="24">
        <v>44838</v>
      </c>
      <c r="H3004" s="24">
        <v>44838</v>
      </c>
      <c r="I3004" s="19" t="s">
        <v>82</v>
      </c>
      <c r="K3004" s="50" t="str">
        <f ca="1">LeaveTracker[[#This Row],[Days]]&amp;" "&amp;LeaveTracker[[#This Row],[Type of Leave]]</f>
        <v>1 VL</v>
      </c>
      <c r="L3004" s="23">
        <f ca="1">NETWORKDAYS(LeaveTracker[[#This Row],[Start Date]],LeaveTracker[[#This Row],[End Date]],lstHolidays)</f>
        <v>1</v>
      </c>
      <c r="M3004" s="27"/>
    </row>
    <row r="3005" spans="1:13" ht="30" customHeight="1" x14ac:dyDescent="0.3">
      <c r="A3005" s="27">
        <f t="shared" si="21"/>
        <v>1366</v>
      </c>
      <c r="B3005" s="31">
        <v>44893</v>
      </c>
      <c r="C3005" s="31">
        <v>44818</v>
      </c>
      <c r="D3005" s="19" t="s">
        <v>657</v>
      </c>
      <c r="E3005" s="66" t="str">
        <f>IF(ISBLANK(LeaveTracker[[#This Row],[Employee Name]]),"-----",VLOOKUP(LeaveTracker[[#This Row],[Employee Name]],'List of Employees'!$B$4:$H$767,7))</f>
        <v>CTO</v>
      </c>
      <c r="F3005" s="66" t="str">
        <f>IF(ISBLANK(LeaveTracker[[#This Row],[Employee Name]]),"-----",VLOOKUP(LeaveTracker[[#This Row],[Employee Name]],'List of Employees'!$B$4:$H$767,6))</f>
        <v>PERMANENT</v>
      </c>
      <c r="G3005" s="24">
        <v>44825</v>
      </c>
      <c r="H3005" s="24">
        <v>44825</v>
      </c>
      <c r="I3005" s="19" t="s">
        <v>82</v>
      </c>
      <c r="K3005" s="50" t="str">
        <f ca="1">LeaveTracker[[#This Row],[Days]]&amp;" "&amp;LeaveTracker[[#This Row],[Type of Leave]]</f>
        <v>1 VL</v>
      </c>
      <c r="L3005" s="23">
        <f ca="1">NETWORKDAYS(LeaveTracker[[#This Row],[Start Date]],LeaveTracker[[#This Row],[End Date]],lstHolidays)</f>
        <v>1</v>
      </c>
      <c r="M3005" s="27"/>
    </row>
    <row r="3006" spans="1:13" ht="30" customHeight="1" x14ac:dyDescent="0.3">
      <c r="A3006" s="27">
        <f t="shared" si="21"/>
        <v>1367</v>
      </c>
      <c r="B3006" s="31">
        <v>44893</v>
      </c>
      <c r="C3006" s="31">
        <v>44809</v>
      </c>
      <c r="D3006" s="19" t="s">
        <v>834</v>
      </c>
      <c r="E3006" s="66" t="str">
        <f>IF(ISBLANK(LeaveTracker[[#This Row],[Employee Name]]),"-----",VLOOKUP(LeaveTracker[[#This Row],[Employee Name]],'List of Employees'!$B$4:$H$767,7))</f>
        <v>CTO</v>
      </c>
      <c r="F3006" s="66" t="str">
        <f>IF(ISBLANK(LeaveTracker[[#This Row],[Employee Name]]),"-----",VLOOKUP(LeaveTracker[[#This Row],[Employee Name]],'List of Employees'!$B$4:$H$767,6))</f>
        <v>PERMANENT</v>
      </c>
      <c r="G3006" s="24">
        <v>44799</v>
      </c>
      <c r="H3006" s="24">
        <v>44799</v>
      </c>
      <c r="I3006" s="19" t="s">
        <v>297</v>
      </c>
      <c r="J3006" s="42" t="s">
        <v>1000</v>
      </c>
      <c r="K3006" s="50" t="str">
        <f ca="1">LeaveTracker[[#This Row],[Days]]&amp;" "&amp;LeaveTracker[[#This Row],[Type of Leave]]</f>
        <v>1 OTHER</v>
      </c>
      <c r="L3006" s="23">
        <f ca="1">NETWORKDAYS(LeaveTracker[[#This Row],[Start Date]],LeaveTracker[[#This Row],[End Date]],lstHolidays)</f>
        <v>1</v>
      </c>
      <c r="M3006" s="27"/>
    </row>
    <row r="3007" spans="1:13" ht="30" customHeight="1" x14ac:dyDescent="0.3">
      <c r="A3007" s="27">
        <v>1367</v>
      </c>
      <c r="B3007" s="31">
        <v>44893</v>
      </c>
      <c r="C3007" s="31">
        <v>44809</v>
      </c>
      <c r="D3007" s="19" t="s">
        <v>834</v>
      </c>
      <c r="E3007" s="66" t="str">
        <f>IF(ISBLANK(LeaveTracker[[#This Row],[Employee Name]]),"-----",VLOOKUP(LeaveTracker[[#This Row],[Employee Name]],'List of Employees'!$B$4:$H$767,7))</f>
        <v>CTO</v>
      </c>
      <c r="F3007" s="66" t="str">
        <f>IF(ISBLANK(LeaveTracker[[#This Row],[Employee Name]]),"-----",VLOOKUP(LeaveTracker[[#This Row],[Employee Name]],'List of Employees'!$B$4:$H$767,6))</f>
        <v>PERMANENT</v>
      </c>
      <c r="G3007" s="24">
        <v>44805</v>
      </c>
      <c r="H3007" s="24">
        <v>44805</v>
      </c>
      <c r="I3007" s="19" t="s">
        <v>297</v>
      </c>
      <c r="J3007" s="42" t="s">
        <v>1000</v>
      </c>
      <c r="K3007" s="50" t="str">
        <f ca="1">LeaveTracker[[#This Row],[Days]]&amp;" "&amp;LeaveTracker[[#This Row],[Type of Leave]]</f>
        <v>1 OTHER</v>
      </c>
      <c r="L3007" s="23">
        <f ca="1">NETWORKDAYS(LeaveTracker[[#This Row],[Start Date]],LeaveTracker[[#This Row],[End Date]],lstHolidays)</f>
        <v>1</v>
      </c>
      <c r="M3007" s="27"/>
    </row>
    <row r="3008" spans="1:13" ht="30" customHeight="1" x14ac:dyDescent="0.3">
      <c r="A3008" s="27">
        <f t="shared" si="21"/>
        <v>1368</v>
      </c>
      <c r="B3008" s="31">
        <v>44893</v>
      </c>
      <c r="C3008" s="31">
        <v>44790</v>
      </c>
      <c r="D3008" s="19" t="s">
        <v>834</v>
      </c>
      <c r="E3008" s="66" t="str">
        <f>IF(ISBLANK(LeaveTracker[[#This Row],[Employee Name]]),"-----",VLOOKUP(LeaveTracker[[#This Row],[Employee Name]],'List of Employees'!$B$4:$H$767,7))</f>
        <v>CTO</v>
      </c>
      <c r="F3008" s="66" t="str">
        <f>IF(ISBLANK(LeaveTracker[[#This Row],[Employee Name]]),"-----",VLOOKUP(LeaveTracker[[#This Row],[Employee Name]],'List of Employees'!$B$4:$H$767,6))</f>
        <v>PERMANENT</v>
      </c>
      <c r="G3008" s="24">
        <v>44792</v>
      </c>
      <c r="H3008" s="24">
        <v>44792</v>
      </c>
      <c r="I3008" s="19" t="s">
        <v>82</v>
      </c>
      <c r="K3008" s="50" t="str">
        <f ca="1">LeaveTracker[[#This Row],[Days]]&amp;" "&amp;LeaveTracker[[#This Row],[Type of Leave]]</f>
        <v>1 VL</v>
      </c>
      <c r="L3008" s="23">
        <f ca="1">NETWORKDAYS(LeaveTracker[[#This Row],[Start Date]],LeaveTracker[[#This Row],[End Date]],lstHolidays)</f>
        <v>1</v>
      </c>
      <c r="M3008" s="27"/>
    </row>
    <row r="3009" spans="1:13" ht="30" customHeight="1" x14ac:dyDescent="0.3">
      <c r="A3009" s="27">
        <f t="shared" si="21"/>
        <v>1369</v>
      </c>
      <c r="B3009" s="31">
        <v>44893</v>
      </c>
      <c r="C3009" s="31">
        <v>44882</v>
      </c>
      <c r="D3009" s="19" t="s">
        <v>756</v>
      </c>
      <c r="E3009" s="66" t="str">
        <f>IF(ISBLANK(LeaveTracker[[#This Row],[Employee Name]]),"-----",VLOOKUP(LeaveTracker[[#This Row],[Employee Name]],'List of Employees'!$B$4:$H$767,7))</f>
        <v>CTO</v>
      </c>
      <c r="F3009" s="66" t="str">
        <f>IF(ISBLANK(LeaveTracker[[#This Row],[Employee Name]]),"-----",VLOOKUP(LeaveTracker[[#This Row],[Employee Name]],'List of Employees'!$B$4:$H$767,6))</f>
        <v>PERMANENT</v>
      </c>
      <c r="G3009" s="24">
        <v>44907</v>
      </c>
      <c r="H3009" s="24">
        <v>44907</v>
      </c>
      <c r="I3009" s="19" t="s">
        <v>297</v>
      </c>
      <c r="J3009" s="42" t="s">
        <v>1000</v>
      </c>
      <c r="K3009" s="50" t="str">
        <f ca="1">LeaveTracker[[#This Row],[Days]]&amp;" "&amp;LeaveTracker[[#This Row],[Type of Leave]]</f>
        <v>1 OTHER</v>
      </c>
      <c r="L3009" s="23">
        <f ca="1">NETWORKDAYS(LeaveTracker[[#This Row],[Start Date]],LeaveTracker[[#This Row],[End Date]],lstHolidays)</f>
        <v>1</v>
      </c>
      <c r="M3009" s="27"/>
    </row>
    <row r="3010" spans="1:13" ht="30" customHeight="1" x14ac:dyDescent="0.3">
      <c r="A3010" s="27">
        <f t="shared" si="21"/>
        <v>1370</v>
      </c>
      <c r="B3010" s="31">
        <v>44893</v>
      </c>
      <c r="C3010" s="31">
        <v>44882</v>
      </c>
      <c r="D3010" s="19" t="s">
        <v>397</v>
      </c>
      <c r="E3010" s="66" t="str">
        <f>IF(ISBLANK(LeaveTracker[[#This Row],[Employee Name]]),"-----",VLOOKUP(LeaveTracker[[#This Row],[Employee Name]],'List of Employees'!$B$4:$H$767,7))</f>
        <v>CTO</v>
      </c>
      <c r="F3010" s="66" t="str">
        <f>IF(ISBLANK(LeaveTracker[[#This Row],[Employee Name]]),"-----",VLOOKUP(LeaveTracker[[#This Row],[Employee Name]],'List of Employees'!$B$4:$H$767,6))</f>
        <v>PERMANENT</v>
      </c>
      <c r="G3010" s="24">
        <v>44922</v>
      </c>
      <c r="H3010" s="24">
        <v>44924</v>
      </c>
      <c r="I3010" s="19" t="s">
        <v>82</v>
      </c>
      <c r="J3010" s="42" t="s">
        <v>1001</v>
      </c>
      <c r="K3010" s="50" t="str">
        <f ca="1">LeaveTracker[[#This Row],[Days]]&amp;" "&amp;LeaveTracker[[#This Row],[Type of Leave]]</f>
        <v>3 VL</v>
      </c>
      <c r="L3010" s="23">
        <f ca="1">NETWORKDAYS(LeaveTracker[[#This Row],[Start Date]],LeaveTracker[[#This Row],[End Date]],lstHolidays)</f>
        <v>3</v>
      </c>
      <c r="M3010" s="27"/>
    </row>
    <row r="3011" spans="1:13" ht="30" customHeight="1" x14ac:dyDescent="0.3">
      <c r="A3011" s="27">
        <f t="shared" si="21"/>
        <v>1371</v>
      </c>
      <c r="B3011" s="31">
        <v>44893</v>
      </c>
      <c r="C3011" s="31">
        <v>44817</v>
      </c>
      <c r="D3011" s="19" t="s">
        <v>397</v>
      </c>
      <c r="E3011" s="66" t="str">
        <f>IF(ISBLANK(LeaveTracker[[#This Row],[Employee Name]]),"-----",VLOOKUP(LeaveTracker[[#This Row],[Employee Name]],'List of Employees'!$B$4:$H$767,7))</f>
        <v>CTO</v>
      </c>
      <c r="F3011" s="66" t="str">
        <f>IF(ISBLANK(LeaveTracker[[#This Row],[Employee Name]]),"-----",VLOOKUP(LeaveTracker[[#This Row],[Employee Name]],'List of Employees'!$B$4:$H$767,6))</f>
        <v>PERMANENT</v>
      </c>
      <c r="G3011" s="24">
        <v>44816</v>
      </c>
      <c r="H3011" s="24">
        <v>44816</v>
      </c>
      <c r="I3011" s="19" t="s">
        <v>81</v>
      </c>
      <c r="K3011" s="50" t="str">
        <f ca="1">LeaveTracker[[#This Row],[Days]]&amp;" "&amp;LeaveTracker[[#This Row],[Type of Leave]]</f>
        <v>1 SL</v>
      </c>
      <c r="L3011" s="23">
        <f ca="1">NETWORKDAYS(LeaveTracker[[#This Row],[Start Date]],LeaveTracker[[#This Row],[End Date]],lstHolidays)</f>
        <v>1</v>
      </c>
      <c r="M3011" s="27"/>
    </row>
    <row r="3012" spans="1:13" ht="30" customHeight="1" x14ac:dyDescent="0.3">
      <c r="A3012" s="27">
        <f t="shared" si="21"/>
        <v>1372</v>
      </c>
      <c r="B3012" s="31">
        <v>44893</v>
      </c>
      <c r="C3012" s="31">
        <v>44878</v>
      </c>
      <c r="D3012" s="19" t="s">
        <v>397</v>
      </c>
      <c r="E3012" s="66" t="str">
        <f>IF(ISBLANK(LeaveTracker[[#This Row],[Employee Name]]),"-----",VLOOKUP(LeaveTracker[[#This Row],[Employee Name]],'List of Employees'!$B$4:$H$767,7))</f>
        <v>CTO</v>
      </c>
      <c r="F3012" s="66" t="str">
        <f>IF(ISBLANK(LeaveTracker[[#This Row],[Employee Name]]),"-----",VLOOKUP(LeaveTracker[[#This Row],[Employee Name]],'List of Employees'!$B$4:$H$767,6))</f>
        <v>PERMANENT</v>
      </c>
      <c r="G3012" s="24">
        <v>44877</v>
      </c>
      <c r="H3012" s="24">
        <v>44877</v>
      </c>
      <c r="I3012" s="19" t="s">
        <v>81</v>
      </c>
      <c r="K3012" s="50" t="str">
        <f ca="1">LeaveTracker[[#This Row],[Days]]&amp;" "&amp;LeaveTracker[[#This Row],[Type of Leave]]</f>
        <v>0 SL</v>
      </c>
      <c r="L3012" s="23">
        <f ca="1">NETWORKDAYS(LeaveTracker[[#This Row],[Start Date]],LeaveTracker[[#This Row],[End Date]],lstHolidays)</f>
        <v>0</v>
      </c>
      <c r="M3012" s="27"/>
    </row>
    <row r="3013" spans="1:13" ht="30" customHeight="1" x14ac:dyDescent="0.3">
      <c r="A3013" s="27">
        <f t="shared" si="21"/>
        <v>1373</v>
      </c>
      <c r="B3013" s="31">
        <v>44893</v>
      </c>
      <c r="C3013" s="31">
        <v>44865</v>
      </c>
      <c r="D3013" s="19" t="s">
        <v>390</v>
      </c>
      <c r="E3013" s="66" t="str">
        <f>IF(ISBLANK(LeaveTracker[[#This Row],[Employee Name]]),"-----",VLOOKUP(LeaveTracker[[#This Row],[Employee Name]],'List of Employees'!$B$4:$H$767,7))</f>
        <v>CTO</v>
      </c>
      <c r="F3013" s="66" t="str">
        <f>IF(ISBLANK(LeaveTracker[[#This Row],[Employee Name]]),"-----",VLOOKUP(LeaveTracker[[#This Row],[Employee Name]],'List of Employees'!$B$4:$H$767,6))</f>
        <v>PERMANENT</v>
      </c>
      <c r="G3013" s="24">
        <v>44851</v>
      </c>
      <c r="H3013" s="24">
        <v>44854</v>
      </c>
      <c r="I3013" s="19" t="s">
        <v>82</v>
      </c>
      <c r="K3013" s="50" t="str">
        <f ca="1">LeaveTracker[[#This Row],[Days]]&amp;" "&amp;LeaveTracker[[#This Row],[Type of Leave]]</f>
        <v>4 VL</v>
      </c>
      <c r="L3013" s="23">
        <f ca="1">NETWORKDAYS(LeaveTracker[[#This Row],[Start Date]],LeaveTracker[[#This Row],[End Date]],lstHolidays)</f>
        <v>4</v>
      </c>
      <c r="M3013" s="27"/>
    </row>
    <row r="3014" spans="1:13" ht="30" customHeight="1" x14ac:dyDescent="0.3">
      <c r="A3014" s="27">
        <f t="shared" si="21"/>
        <v>1374</v>
      </c>
      <c r="B3014" s="31">
        <v>44893</v>
      </c>
      <c r="C3014" s="31">
        <v>44855</v>
      </c>
      <c r="D3014" s="19" t="s">
        <v>390</v>
      </c>
      <c r="E3014" s="66" t="str">
        <f>IF(ISBLANK(LeaveTracker[[#This Row],[Employee Name]]),"-----",VLOOKUP(LeaveTracker[[#This Row],[Employee Name]],'List of Employees'!$B$4:$H$767,7))</f>
        <v>CTO</v>
      </c>
      <c r="F3014" s="66" t="str">
        <f>IF(ISBLANK(LeaveTracker[[#This Row],[Employee Name]]),"-----",VLOOKUP(LeaveTracker[[#This Row],[Employee Name]],'List of Employees'!$B$4:$H$767,6))</f>
        <v>PERMANENT</v>
      </c>
      <c r="G3014" s="24">
        <v>44858</v>
      </c>
      <c r="H3014" s="24">
        <v>44859</v>
      </c>
      <c r="I3014" s="19" t="s">
        <v>82</v>
      </c>
      <c r="K3014" s="50" t="str">
        <f ca="1">LeaveTracker[[#This Row],[Days]]&amp;" "&amp;LeaveTracker[[#This Row],[Type of Leave]]</f>
        <v>2 VL</v>
      </c>
      <c r="L3014" s="23">
        <f ca="1">NETWORKDAYS(LeaveTracker[[#This Row],[Start Date]],LeaveTracker[[#This Row],[End Date]],lstHolidays)</f>
        <v>2</v>
      </c>
      <c r="M3014" s="27"/>
    </row>
    <row r="3015" spans="1:13" ht="30" customHeight="1" x14ac:dyDescent="0.3">
      <c r="A3015" s="27">
        <f t="shared" si="21"/>
        <v>1375</v>
      </c>
      <c r="B3015" s="31">
        <v>44893</v>
      </c>
      <c r="C3015" s="31">
        <v>44860</v>
      </c>
      <c r="D3015" s="19" t="s">
        <v>104</v>
      </c>
      <c r="E3015" s="66" t="str">
        <f>IF(ISBLANK(LeaveTracker[[#This Row],[Employee Name]]),"-----",VLOOKUP(LeaveTracker[[#This Row],[Employee Name]],'List of Employees'!$B$4:$H$767,7))</f>
        <v>CSWDO</v>
      </c>
      <c r="F3015" s="66" t="str">
        <f>IF(ISBLANK(LeaveTracker[[#This Row],[Employee Name]]),"-----",VLOOKUP(LeaveTracker[[#This Row],[Employee Name]],'List of Employees'!$B$4:$H$767,6))</f>
        <v>PERMANENT</v>
      </c>
      <c r="G3015" s="24">
        <v>44847</v>
      </c>
      <c r="H3015" s="24">
        <v>44847</v>
      </c>
      <c r="I3015" s="19" t="s">
        <v>81</v>
      </c>
      <c r="K3015" s="50" t="str">
        <f ca="1">LeaveTracker[[#This Row],[Days]]&amp;" "&amp;LeaveTracker[[#This Row],[Type of Leave]]</f>
        <v>1 SL</v>
      </c>
      <c r="L3015" s="23">
        <f ca="1">NETWORKDAYS(LeaveTracker[[#This Row],[Start Date]],LeaveTracker[[#This Row],[End Date]],lstHolidays)</f>
        <v>1</v>
      </c>
      <c r="M3015" s="27"/>
    </row>
    <row r="3016" spans="1:13" ht="30" customHeight="1" x14ac:dyDescent="0.3">
      <c r="A3016" s="27">
        <v>1375</v>
      </c>
      <c r="B3016" s="31">
        <v>44893</v>
      </c>
      <c r="C3016" s="31">
        <v>44860</v>
      </c>
      <c r="D3016" s="19" t="s">
        <v>104</v>
      </c>
      <c r="E3016" s="66" t="str">
        <f>IF(ISBLANK(LeaveTracker[[#This Row],[Employee Name]]),"-----",VLOOKUP(LeaveTracker[[#This Row],[Employee Name]],'List of Employees'!$B$4:$H$767,7))</f>
        <v>CSWDO</v>
      </c>
      <c r="F3016" s="66" t="str">
        <f>IF(ISBLANK(LeaveTracker[[#This Row],[Employee Name]]),"-----",VLOOKUP(LeaveTracker[[#This Row],[Employee Name]],'List of Employees'!$B$4:$H$767,6))</f>
        <v>PERMANENT</v>
      </c>
      <c r="G3016" s="24">
        <v>44858</v>
      </c>
      <c r="H3016" s="24">
        <v>44859</v>
      </c>
      <c r="I3016" s="19" t="s">
        <v>81</v>
      </c>
      <c r="K3016" s="50" t="str">
        <f ca="1">LeaveTracker[[#This Row],[Days]]&amp;" "&amp;LeaveTracker[[#This Row],[Type of Leave]]</f>
        <v>2 SL</v>
      </c>
      <c r="L3016" s="23">
        <f ca="1">NETWORKDAYS(LeaveTracker[[#This Row],[Start Date]],LeaveTracker[[#This Row],[End Date]],lstHolidays)</f>
        <v>2</v>
      </c>
      <c r="M3016" s="27"/>
    </row>
    <row r="3017" spans="1:13" ht="30" customHeight="1" x14ac:dyDescent="0.3">
      <c r="A3017" s="27">
        <f t="shared" si="21"/>
        <v>1376</v>
      </c>
      <c r="B3017" s="31">
        <v>44893</v>
      </c>
      <c r="C3017" s="31">
        <v>44875</v>
      </c>
      <c r="D3017" s="19" t="s">
        <v>831</v>
      </c>
      <c r="E3017" s="66" t="str">
        <f>IF(ISBLANK(LeaveTracker[[#This Row],[Employee Name]]),"-----",VLOOKUP(LeaveTracker[[#This Row],[Employee Name]],'List of Employees'!$B$4:$H$767,7))</f>
        <v>CTO</v>
      </c>
      <c r="F3017" s="66" t="str">
        <f>IF(ISBLANK(LeaveTracker[[#This Row],[Employee Name]]),"-----",VLOOKUP(LeaveTracker[[#This Row],[Employee Name]],'List of Employees'!$B$4:$H$767,6))</f>
        <v>PERMANENT</v>
      </c>
      <c r="G3017" s="24">
        <v>44879</v>
      </c>
      <c r="H3017" s="24">
        <v>44879</v>
      </c>
      <c r="I3017" s="19" t="s">
        <v>82</v>
      </c>
      <c r="K3017" s="50" t="str">
        <f ca="1">LeaveTracker[[#This Row],[Days]]&amp;" "&amp;LeaveTracker[[#This Row],[Type of Leave]]</f>
        <v>1 VL</v>
      </c>
      <c r="L3017" s="23">
        <f ca="1">NETWORKDAYS(LeaveTracker[[#This Row],[Start Date]],LeaveTracker[[#This Row],[End Date]],lstHolidays)</f>
        <v>1</v>
      </c>
      <c r="M3017" s="27"/>
    </row>
    <row r="3018" spans="1:13" ht="30" customHeight="1" x14ac:dyDescent="0.3">
      <c r="A3018" s="27">
        <f t="shared" si="21"/>
        <v>1377</v>
      </c>
      <c r="B3018" s="31">
        <v>44893</v>
      </c>
      <c r="C3018" s="31">
        <v>44873</v>
      </c>
      <c r="D3018" s="19" t="s">
        <v>834</v>
      </c>
      <c r="E3018" s="66" t="str">
        <f>IF(ISBLANK(LeaveTracker[[#This Row],[Employee Name]]),"-----",VLOOKUP(LeaveTracker[[#This Row],[Employee Name]],'List of Employees'!$B$4:$H$767,7))</f>
        <v>CTO</v>
      </c>
      <c r="F3018" s="66" t="str">
        <f>IF(ISBLANK(LeaveTracker[[#This Row],[Employee Name]]),"-----",VLOOKUP(LeaveTracker[[#This Row],[Employee Name]],'List of Employees'!$B$4:$H$767,6))</f>
        <v>PERMANENT</v>
      </c>
      <c r="G3018" s="24">
        <v>44872</v>
      </c>
      <c r="H3018" s="24">
        <v>44872</v>
      </c>
      <c r="I3018" s="19" t="s">
        <v>81</v>
      </c>
      <c r="K3018" s="50" t="str">
        <f ca="1">LeaveTracker[[#This Row],[Days]]&amp;" "&amp;LeaveTracker[[#This Row],[Type of Leave]]</f>
        <v>1 SL</v>
      </c>
      <c r="L3018" s="23">
        <f ca="1">NETWORKDAYS(LeaveTracker[[#This Row],[Start Date]],LeaveTracker[[#This Row],[End Date]],lstHolidays)</f>
        <v>1</v>
      </c>
      <c r="M3018" s="27"/>
    </row>
    <row r="3019" spans="1:13" ht="30" customHeight="1" x14ac:dyDescent="0.3">
      <c r="A3019" s="27">
        <f t="shared" si="21"/>
        <v>1378</v>
      </c>
      <c r="B3019" s="31">
        <v>44893</v>
      </c>
      <c r="C3019" s="31">
        <v>44868</v>
      </c>
      <c r="D3019" s="19" t="s">
        <v>831</v>
      </c>
      <c r="E3019" s="66" t="str">
        <f>IF(ISBLANK(LeaveTracker[[#This Row],[Employee Name]]),"-----",VLOOKUP(LeaveTracker[[#This Row],[Employee Name]],'List of Employees'!$B$4:$H$767,7))</f>
        <v>CTO</v>
      </c>
      <c r="F3019" s="66" t="str">
        <f>IF(ISBLANK(LeaveTracker[[#This Row],[Employee Name]]),"-----",VLOOKUP(LeaveTracker[[#This Row],[Employee Name]],'List of Employees'!$B$4:$H$767,6))</f>
        <v>PERMANENT</v>
      </c>
      <c r="G3019" s="24">
        <v>44867</v>
      </c>
      <c r="H3019" s="24">
        <v>44867</v>
      </c>
      <c r="I3019" s="19" t="s">
        <v>81</v>
      </c>
      <c r="K3019" s="50" t="str">
        <f ca="1">LeaveTracker[[#This Row],[Days]]&amp;" "&amp;LeaveTracker[[#This Row],[Type of Leave]]</f>
        <v>0 SL</v>
      </c>
      <c r="L3019" s="23">
        <f ca="1">NETWORKDAYS(LeaveTracker[[#This Row],[Start Date]],LeaveTracker[[#This Row],[End Date]],lstHolidays)</f>
        <v>0</v>
      </c>
      <c r="M3019" s="27"/>
    </row>
    <row r="3020" spans="1:13" ht="30" customHeight="1" x14ac:dyDescent="0.3">
      <c r="A3020" s="27">
        <f t="shared" si="21"/>
        <v>1379</v>
      </c>
      <c r="B3020" s="31">
        <v>44893</v>
      </c>
      <c r="C3020" s="31">
        <v>44872</v>
      </c>
      <c r="D3020" s="19" t="s">
        <v>657</v>
      </c>
      <c r="E3020" s="66" t="str">
        <f>IF(ISBLANK(LeaveTracker[[#This Row],[Employee Name]]),"-----",VLOOKUP(LeaveTracker[[#This Row],[Employee Name]],'List of Employees'!$B$4:$H$767,7))</f>
        <v>CTO</v>
      </c>
      <c r="F3020" s="66" t="str">
        <f>IF(ISBLANK(LeaveTracker[[#This Row],[Employee Name]]),"-----",VLOOKUP(LeaveTracker[[#This Row],[Employee Name]],'List of Employees'!$B$4:$H$767,6))</f>
        <v>PERMANENT</v>
      </c>
      <c r="G3020" s="24">
        <v>44876</v>
      </c>
      <c r="H3020" s="24">
        <v>44876</v>
      </c>
      <c r="I3020" s="19" t="s">
        <v>82</v>
      </c>
      <c r="J3020" s="42" t="s">
        <v>1001</v>
      </c>
      <c r="K3020" s="50" t="str">
        <f ca="1">LeaveTracker[[#This Row],[Days]]&amp;" "&amp;LeaveTracker[[#This Row],[Type of Leave]]</f>
        <v>1 VL</v>
      </c>
      <c r="L3020" s="23">
        <f ca="1">NETWORKDAYS(LeaveTracker[[#This Row],[Start Date]],LeaveTracker[[#This Row],[End Date]],lstHolidays)</f>
        <v>1</v>
      </c>
      <c r="M3020" s="27"/>
    </row>
    <row r="3021" spans="1:13" ht="30" customHeight="1" x14ac:dyDescent="0.3">
      <c r="A3021" s="27">
        <f t="shared" si="21"/>
        <v>1380</v>
      </c>
      <c r="B3021" s="31">
        <v>44893</v>
      </c>
      <c r="C3021" s="31">
        <v>44867</v>
      </c>
      <c r="D3021" s="19" t="s">
        <v>1077</v>
      </c>
      <c r="E3021" s="66" t="str">
        <f>IF(ISBLANK(LeaveTracker[[#This Row],[Employee Name]]),"-----",VLOOKUP(LeaveTracker[[#This Row],[Employee Name]],'List of Employees'!$B$4:$H$767,7))</f>
        <v>CTO</v>
      </c>
      <c r="F3021" s="66" t="str">
        <f>IF(ISBLANK(LeaveTracker[[#This Row],[Employee Name]]),"-----",VLOOKUP(LeaveTracker[[#This Row],[Employee Name]],'List of Employees'!$B$4:$H$767,6))</f>
        <v>PERMANENT</v>
      </c>
      <c r="G3021" s="24">
        <v>44869</v>
      </c>
      <c r="H3021" s="24">
        <v>44869</v>
      </c>
      <c r="I3021" s="19" t="s">
        <v>82</v>
      </c>
      <c r="K3021" s="50" t="str">
        <f ca="1">LeaveTracker[[#This Row],[Days]]&amp;" "&amp;LeaveTracker[[#This Row],[Type of Leave]]</f>
        <v>1 VL</v>
      </c>
      <c r="L3021" s="23">
        <f ca="1">NETWORKDAYS(LeaveTracker[[#This Row],[Start Date]],LeaveTracker[[#This Row],[End Date]],lstHolidays)</f>
        <v>1</v>
      </c>
      <c r="M3021" s="27"/>
    </row>
    <row r="3022" spans="1:13" ht="30" customHeight="1" x14ac:dyDescent="0.3">
      <c r="A3022" s="27">
        <v>1380</v>
      </c>
      <c r="B3022" s="31">
        <v>44893</v>
      </c>
      <c r="C3022" s="31">
        <v>44867</v>
      </c>
      <c r="D3022" s="19" t="s">
        <v>1077</v>
      </c>
      <c r="E3022" s="66" t="str">
        <f>IF(ISBLANK(LeaveTracker[[#This Row],[Employee Name]]),"-----",VLOOKUP(LeaveTracker[[#This Row],[Employee Name]],'List of Employees'!$B$4:$H$767,7))</f>
        <v>CTO</v>
      </c>
      <c r="F3022" s="66" t="str">
        <f>IF(ISBLANK(LeaveTracker[[#This Row],[Employee Name]]),"-----",VLOOKUP(LeaveTracker[[#This Row],[Employee Name]],'List of Employees'!$B$4:$H$767,6))</f>
        <v>PERMANENT</v>
      </c>
      <c r="G3022" s="24">
        <v>44872</v>
      </c>
      <c r="H3022" s="24">
        <v>44872</v>
      </c>
      <c r="I3022" s="19" t="s">
        <v>82</v>
      </c>
      <c r="K3022" s="50" t="str">
        <f ca="1">LeaveTracker[[#This Row],[Days]]&amp;" "&amp;LeaveTracker[[#This Row],[Type of Leave]]</f>
        <v>1 VL</v>
      </c>
      <c r="L3022" s="23">
        <f ca="1">NETWORKDAYS(LeaveTracker[[#This Row],[Start Date]],LeaveTracker[[#This Row],[End Date]],lstHolidays)</f>
        <v>1</v>
      </c>
      <c r="M3022" s="27"/>
    </row>
    <row r="3023" spans="1:13" ht="30" customHeight="1" x14ac:dyDescent="0.3">
      <c r="A3023" s="27">
        <f t="shared" si="21"/>
        <v>1381</v>
      </c>
      <c r="B3023" s="31">
        <v>44893</v>
      </c>
      <c r="C3023" s="31">
        <v>44869</v>
      </c>
      <c r="D3023" s="19" t="s">
        <v>1077</v>
      </c>
      <c r="E3023" s="66" t="str">
        <f>IF(ISBLANK(LeaveTracker[[#This Row],[Employee Name]]),"-----",VLOOKUP(LeaveTracker[[#This Row],[Employee Name]],'List of Employees'!$B$4:$H$767,7))</f>
        <v>CTO</v>
      </c>
      <c r="F3023" s="66" t="str">
        <f>IF(ISBLANK(LeaveTracker[[#This Row],[Employee Name]]),"-----",VLOOKUP(LeaveTracker[[#This Row],[Employee Name]],'List of Employees'!$B$4:$H$767,6))</f>
        <v>PERMANENT</v>
      </c>
      <c r="G3023" s="24">
        <v>44876</v>
      </c>
      <c r="H3023" s="24">
        <v>44876</v>
      </c>
      <c r="I3023" s="19" t="s">
        <v>82</v>
      </c>
      <c r="K3023" s="50" t="str">
        <f ca="1">LeaveTracker[[#This Row],[Days]]&amp;" "&amp;LeaveTracker[[#This Row],[Type of Leave]]</f>
        <v>1 VL</v>
      </c>
      <c r="L3023" s="23">
        <f ca="1">NETWORKDAYS(LeaveTracker[[#This Row],[Start Date]],LeaveTracker[[#This Row],[End Date]],lstHolidays)</f>
        <v>1</v>
      </c>
      <c r="M3023" s="27"/>
    </row>
    <row r="3024" spans="1:13" ht="30" customHeight="1" x14ac:dyDescent="0.3">
      <c r="A3024" s="27">
        <f t="shared" si="21"/>
        <v>1382</v>
      </c>
      <c r="B3024" s="31">
        <v>44893</v>
      </c>
      <c r="C3024" s="31">
        <v>44753</v>
      </c>
      <c r="D3024" s="19" t="s">
        <v>1261</v>
      </c>
      <c r="E3024" s="66" t="str">
        <f>IF(ISBLANK(LeaveTracker[[#This Row],[Employee Name]]),"-----",VLOOKUP(LeaveTracker[[#This Row],[Employee Name]],'List of Employees'!$B$4:$H$767,7))</f>
        <v>BUDGET</v>
      </c>
      <c r="F3024" s="66" t="str">
        <f>IF(ISBLANK(LeaveTracker[[#This Row],[Employee Name]]),"-----",VLOOKUP(LeaveTracker[[#This Row],[Employee Name]],'List of Employees'!$B$4:$H$767,6))</f>
        <v>PERMANENT</v>
      </c>
      <c r="G3024" s="24">
        <v>44749</v>
      </c>
      <c r="H3024" s="24">
        <v>44749</v>
      </c>
      <c r="I3024" s="19" t="s">
        <v>81</v>
      </c>
      <c r="K3024" s="50" t="str">
        <f ca="1">LeaveTracker[[#This Row],[Days]]&amp;" "&amp;LeaveTracker[[#This Row],[Type of Leave]]</f>
        <v>1 SL</v>
      </c>
      <c r="L3024" s="23">
        <f ca="1">NETWORKDAYS(LeaveTracker[[#This Row],[Start Date]],LeaveTracker[[#This Row],[End Date]],lstHolidays)</f>
        <v>1</v>
      </c>
      <c r="M3024" s="27"/>
    </row>
    <row r="3025" spans="1:13" ht="30" customHeight="1" x14ac:dyDescent="0.3">
      <c r="A3025" s="27">
        <f t="shared" si="21"/>
        <v>1383</v>
      </c>
      <c r="B3025" s="31">
        <v>44893</v>
      </c>
      <c r="C3025" s="31">
        <v>44831</v>
      </c>
      <c r="D3025" s="19" t="s">
        <v>1014</v>
      </c>
      <c r="E3025" s="66" t="str">
        <f>IF(ISBLANK(LeaveTracker[[#This Row],[Employee Name]]),"-----",VLOOKUP(LeaveTracker[[#This Row],[Employee Name]],'List of Employees'!$B$4:$H$767,7))</f>
        <v>LANDTAX</v>
      </c>
      <c r="F3025" s="66" t="str">
        <f>IF(ISBLANK(LeaveTracker[[#This Row],[Employee Name]]),"-----",VLOOKUP(LeaveTracker[[#This Row],[Employee Name]],'List of Employees'!$B$4:$H$767,6))</f>
        <v>PERMANENT</v>
      </c>
      <c r="G3025" s="24">
        <v>44845</v>
      </c>
      <c r="H3025" s="24">
        <v>44846</v>
      </c>
      <c r="I3025" s="19" t="s">
        <v>82</v>
      </c>
      <c r="K3025" s="50" t="str">
        <f>LeaveTracker[[#This Row],[Days]]&amp;" "&amp;LeaveTracker[[#This Row],[Type of Leave]]</f>
        <v>3 VL</v>
      </c>
      <c r="L3025" s="23">
        <v>3</v>
      </c>
      <c r="M3025" s="27"/>
    </row>
    <row r="3026" spans="1:13" ht="30" customHeight="1" x14ac:dyDescent="0.3">
      <c r="A3026" s="27">
        <f t="shared" si="21"/>
        <v>1384</v>
      </c>
      <c r="B3026" s="31">
        <v>44893</v>
      </c>
      <c r="C3026" s="31">
        <v>44831</v>
      </c>
      <c r="D3026" s="19" t="s">
        <v>1014</v>
      </c>
      <c r="E3026" s="66" t="str">
        <f>IF(ISBLANK(LeaveTracker[[#This Row],[Employee Name]]),"-----",VLOOKUP(LeaveTracker[[#This Row],[Employee Name]],'List of Employees'!$B$4:$H$767,7))</f>
        <v>LANDTAX</v>
      </c>
      <c r="F3026" s="66" t="str">
        <f>IF(ISBLANK(LeaveTracker[[#This Row],[Employee Name]]),"-----",VLOOKUP(LeaveTracker[[#This Row],[Employee Name]],'List of Employees'!$B$4:$H$767,6))</f>
        <v>PERMANENT</v>
      </c>
      <c r="G3026" s="24">
        <v>44826</v>
      </c>
      <c r="H3026" s="24">
        <v>44826</v>
      </c>
      <c r="I3026" s="19" t="s">
        <v>297</v>
      </c>
      <c r="J3026" s="42" t="s">
        <v>1000</v>
      </c>
      <c r="K3026" s="50" t="str">
        <f ca="1">LeaveTracker[[#This Row],[Days]]&amp;" "&amp;LeaveTracker[[#This Row],[Type of Leave]]</f>
        <v>1 OTHER</v>
      </c>
      <c r="L3026" s="23">
        <f ca="1">NETWORKDAYS(LeaveTracker[[#This Row],[Start Date]],LeaveTracker[[#This Row],[End Date]],lstHolidays)</f>
        <v>1</v>
      </c>
      <c r="M3026" s="27"/>
    </row>
    <row r="3027" spans="1:13" ht="30" customHeight="1" x14ac:dyDescent="0.3">
      <c r="A3027" s="27">
        <f t="shared" si="21"/>
        <v>1385</v>
      </c>
      <c r="B3027" s="31">
        <v>44893</v>
      </c>
      <c r="C3027" s="31">
        <v>44740</v>
      </c>
      <c r="D3027" s="19" t="s">
        <v>1304</v>
      </c>
      <c r="E3027" s="66" t="str">
        <f>IF(ISBLANK(LeaveTracker[[#This Row],[Employee Name]]),"-----",VLOOKUP(LeaveTracker[[#This Row],[Employee Name]],'List of Employees'!$B$4:$H$767,7))</f>
        <v>CTO</v>
      </c>
      <c r="F3027" s="66" t="str">
        <f>IF(ISBLANK(LeaveTracker[[#This Row],[Employee Name]]),"-----",VLOOKUP(LeaveTracker[[#This Row],[Employee Name]],'List of Employees'!$B$4:$H$767,6))</f>
        <v>PERMANENT</v>
      </c>
      <c r="G3027" s="24">
        <v>44749</v>
      </c>
      <c r="H3027" s="24">
        <v>44749</v>
      </c>
      <c r="I3027" s="19" t="s">
        <v>82</v>
      </c>
      <c r="J3027" s="42" t="s">
        <v>1001</v>
      </c>
      <c r="K3027" s="50" t="str">
        <f ca="1">LeaveTracker[[#This Row],[Days]]&amp;" "&amp;LeaveTracker[[#This Row],[Type of Leave]]</f>
        <v>1 VL</v>
      </c>
      <c r="L3027" s="23">
        <f ca="1">NETWORKDAYS(LeaveTracker[[#This Row],[Start Date]],LeaveTracker[[#This Row],[End Date]],lstHolidays)</f>
        <v>1</v>
      </c>
      <c r="M3027" s="27"/>
    </row>
    <row r="3028" spans="1:13" ht="30" customHeight="1" x14ac:dyDescent="0.3">
      <c r="A3028" s="27">
        <f t="shared" si="21"/>
        <v>1386</v>
      </c>
      <c r="B3028" s="31">
        <v>44893</v>
      </c>
      <c r="C3028" s="31">
        <v>44764</v>
      </c>
      <c r="D3028" s="19" t="s">
        <v>1304</v>
      </c>
      <c r="E3028" s="66" t="str">
        <f>IF(ISBLANK(LeaveTracker[[#This Row],[Employee Name]]),"-----",VLOOKUP(LeaveTracker[[#This Row],[Employee Name]],'List of Employees'!$B$4:$H$767,7))</f>
        <v>CTO</v>
      </c>
      <c r="F3028" s="66" t="str">
        <f>IF(ISBLANK(LeaveTracker[[#This Row],[Employee Name]]),"-----",VLOOKUP(LeaveTracker[[#This Row],[Employee Name]],'List of Employees'!$B$4:$H$767,6))</f>
        <v>PERMANENT</v>
      </c>
      <c r="G3028" s="24">
        <v>44762</v>
      </c>
      <c r="H3028" s="24">
        <v>44762</v>
      </c>
      <c r="I3028" s="19" t="s">
        <v>81</v>
      </c>
      <c r="K3028" s="50" t="str">
        <f ca="1">LeaveTracker[[#This Row],[Days]]&amp;" "&amp;LeaveTracker[[#This Row],[Type of Leave]]</f>
        <v>1 SL</v>
      </c>
      <c r="L3028" s="23">
        <f ca="1">NETWORKDAYS(LeaveTracker[[#This Row],[Start Date]],LeaveTracker[[#This Row],[End Date]],lstHolidays)</f>
        <v>1</v>
      </c>
      <c r="M3028" s="27"/>
    </row>
    <row r="3029" spans="1:13" ht="30" customHeight="1" x14ac:dyDescent="0.3">
      <c r="A3029" s="27">
        <f t="shared" si="21"/>
        <v>1387</v>
      </c>
      <c r="B3029" s="31">
        <v>44893</v>
      </c>
      <c r="C3029" s="31">
        <v>44797</v>
      </c>
      <c r="D3029" s="19" t="s">
        <v>1304</v>
      </c>
      <c r="E3029" s="66" t="str">
        <f>IF(ISBLANK(LeaveTracker[[#This Row],[Employee Name]]),"-----",VLOOKUP(LeaveTracker[[#This Row],[Employee Name]],'List of Employees'!$B$4:$H$767,7))</f>
        <v>CTO</v>
      </c>
      <c r="F3029" s="66" t="str">
        <f>IF(ISBLANK(LeaveTracker[[#This Row],[Employee Name]]),"-----",VLOOKUP(LeaveTracker[[#This Row],[Employee Name]],'List of Employees'!$B$4:$H$767,6))</f>
        <v>PERMANENT</v>
      </c>
      <c r="G3029" s="24">
        <v>44799</v>
      </c>
      <c r="H3029" s="24">
        <v>44799</v>
      </c>
      <c r="I3029" s="19" t="s">
        <v>82</v>
      </c>
      <c r="J3029" s="42" t="s">
        <v>1001</v>
      </c>
      <c r="K3029" s="50" t="str">
        <f ca="1">LeaveTracker[[#This Row],[Days]]&amp;" "&amp;LeaveTracker[[#This Row],[Type of Leave]]</f>
        <v>1 VL</v>
      </c>
      <c r="L3029" s="23">
        <f ca="1">NETWORKDAYS(LeaveTracker[[#This Row],[Start Date]],LeaveTracker[[#This Row],[End Date]],lstHolidays)</f>
        <v>1</v>
      </c>
      <c r="M3029" s="27"/>
    </row>
    <row r="3030" spans="1:13" ht="30" customHeight="1" x14ac:dyDescent="0.3">
      <c r="A3030" s="27">
        <f t="shared" si="21"/>
        <v>1388</v>
      </c>
      <c r="B3030" s="31">
        <v>44893</v>
      </c>
      <c r="C3030" s="31">
        <v>44824</v>
      </c>
      <c r="D3030" s="19" t="s">
        <v>1304</v>
      </c>
      <c r="E3030" s="66" t="str">
        <f>IF(ISBLANK(LeaveTracker[[#This Row],[Employee Name]]),"-----",VLOOKUP(LeaveTracker[[#This Row],[Employee Name]],'List of Employees'!$B$4:$H$767,7))</f>
        <v>CTO</v>
      </c>
      <c r="F3030" s="66" t="str">
        <f>IF(ISBLANK(LeaveTracker[[#This Row],[Employee Name]]),"-----",VLOOKUP(LeaveTracker[[#This Row],[Employee Name]],'List of Employees'!$B$4:$H$767,6))</f>
        <v>PERMANENT</v>
      </c>
      <c r="G3030" s="24">
        <v>44796</v>
      </c>
      <c r="H3030" s="24">
        <v>44796</v>
      </c>
      <c r="I3030" s="19" t="s">
        <v>82</v>
      </c>
      <c r="J3030" s="42" t="s">
        <v>1001</v>
      </c>
      <c r="K3030" s="50" t="str">
        <f ca="1">LeaveTracker[[#This Row],[Days]]&amp;" "&amp;LeaveTracker[[#This Row],[Type of Leave]]</f>
        <v>1 VL</v>
      </c>
      <c r="L3030" s="23">
        <f ca="1">NETWORKDAYS(LeaveTracker[[#This Row],[Start Date]],LeaveTracker[[#This Row],[End Date]],lstHolidays)</f>
        <v>1</v>
      </c>
      <c r="M3030" s="27"/>
    </row>
    <row r="3031" spans="1:13" ht="30" customHeight="1" x14ac:dyDescent="0.3">
      <c r="A3031" s="27">
        <f t="shared" si="21"/>
        <v>1389</v>
      </c>
      <c r="B3031" s="31">
        <v>44893</v>
      </c>
      <c r="C3031" s="31">
        <v>44844</v>
      </c>
      <c r="D3031" s="19" t="s">
        <v>1056</v>
      </c>
      <c r="E3031" s="66" t="str">
        <f>IF(ISBLANK(LeaveTracker[[#This Row],[Employee Name]]),"-----",VLOOKUP(LeaveTracker[[#This Row],[Employee Name]],'List of Employees'!$B$4:$H$767,7))</f>
        <v>CTO</v>
      </c>
      <c r="F3031" s="66" t="str">
        <f>IF(ISBLANK(LeaveTracker[[#This Row],[Employee Name]]),"-----",VLOOKUP(LeaveTracker[[#This Row],[Employee Name]],'List of Employees'!$B$4:$H$767,6))</f>
        <v>PERMANENT</v>
      </c>
      <c r="G3031" s="24">
        <v>44839</v>
      </c>
      <c r="H3031" s="24">
        <v>44839</v>
      </c>
      <c r="I3031" s="19" t="s">
        <v>81</v>
      </c>
      <c r="K3031" s="50" t="str">
        <f ca="1">LeaveTracker[[#This Row],[Days]]&amp;" "&amp;LeaveTracker[[#This Row],[Type of Leave]]</f>
        <v>1 SL</v>
      </c>
      <c r="L3031" s="23">
        <f ca="1">NETWORKDAYS(LeaveTracker[[#This Row],[Start Date]],LeaveTracker[[#This Row],[End Date]],lstHolidays)</f>
        <v>1</v>
      </c>
      <c r="M3031" s="27"/>
    </row>
    <row r="3032" spans="1:13" ht="30" customHeight="1" x14ac:dyDescent="0.3">
      <c r="A3032" s="27">
        <f t="shared" si="21"/>
        <v>1390</v>
      </c>
      <c r="B3032" s="31">
        <v>44896</v>
      </c>
      <c r="C3032" s="31">
        <v>44896</v>
      </c>
      <c r="D3032" s="19" t="s">
        <v>522</v>
      </c>
      <c r="E3032" s="66" t="str">
        <f>IF(ISBLANK(LeaveTracker[[#This Row],[Employee Name]]),"-----",VLOOKUP(LeaveTracker[[#This Row],[Employee Name]],'List of Employees'!$B$4:$H$767,7))</f>
        <v>HRMO</v>
      </c>
      <c r="F3032" s="66" t="str">
        <f>IF(ISBLANK(LeaveTracker[[#This Row],[Employee Name]]),"-----",VLOOKUP(LeaveTracker[[#This Row],[Employee Name]],'List of Employees'!$B$4:$H$767,6))</f>
        <v>PERMANENT</v>
      </c>
      <c r="G3032" s="24">
        <v>44907</v>
      </c>
      <c r="H3032" s="24">
        <v>44911</v>
      </c>
      <c r="I3032" s="19" t="s">
        <v>82</v>
      </c>
      <c r="J3032" s="42" t="s">
        <v>1001</v>
      </c>
      <c r="K3032" s="50" t="str">
        <f ca="1">LeaveTracker[[#This Row],[Days]]&amp;" "&amp;LeaveTracker[[#This Row],[Type of Leave]]</f>
        <v>5 VL</v>
      </c>
      <c r="L3032" s="23">
        <f ca="1">NETWORKDAYS(LeaveTracker[[#This Row],[Start Date]],LeaveTracker[[#This Row],[End Date]],lstHolidays)</f>
        <v>5</v>
      </c>
      <c r="M3032" s="27"/>
    </row>
    <row r="3033" spans="1:13" ht="30" customHeight="1" x14ac:dyDescent="0.3">
      <c r="A3033" s="27">
        <f t="shared" si="21"/>
        <v>1391</v>
      </c>
      <c r="B3033" s="31">
        <v>44896</v>
      </c>
      <c r="C3033" s="31">
        <v>44896</v>
      </c>
      <c r="D3033" s="19" t="s">
        <v>522</v>
      </c>
      <c r="E3033" s="66" t="str">
        <f>IF(ISBLANK(LeaveTracker[[#This Row],[Employee Name]]),"-----",VLOOKUP(LeaveTracker[[#This Row],[Employee Name]],'List of Employees'!$B$4:$H$767,7))</f>
        <v>HRMO</v>
      </c>
      <c r="F3033" s="66" t="str">
        <f>IF(ISBLANK(LeaveTracker[[#This Row],[Employee Name]]),"-----",VLOOKUP(LeaveTracker[[#This Row],[Employee Name]],'List of Employees'!$B$4:$H$767,6))</f>
        <v>PERMANENT</v>
      </c>
      <c r="G3033" s="24">
        <v>44900</v>
      </c>
      <c r="H3033" s="24">
        <v>44904</v>
      </c>
      <c r="I3033" s="19" t="s">
        <v>297</v>
      </c>
      <c r="J3033" s="42" t="s">
        <v>273</v>
      </c>
      <c r="K3033" s="50" t="str">
        <f ca="1">LeaveTracker[[#This Row],[Days]]&amp;" "&amp;LeaveTracker[[#This Row],[Type of Leave]]</f>
        <v>4 OTHER</v>
      </c>
      <c r="L3033" s="23">
        <f ca="1">NETWORKDAYS(LeaveTracker[[#This Row],[Start Date]],LeaveTracker[[#This Row],[End Date]],lstHolidays)</f>
        <v>4</v>
      </c>
      <c r="M3033" s="27"/>
    </row>
    <row r="3034" spans="1:13" ht="30" customHeight="1" x14ac:dyDescent="0.3">
      <c r="A3034" s="27">
        <f t="shared" si="21"/>
        <v>1392</v>
      </c>
      <c r="B3034" s="31">
        <v>44922</v>
      </c>
      <c r="C3034" s="31">
        <v>44900</v>
      </c>
      <c r="D3034" s="19" t="s">
        <v>1334</v>
      </c>
      <c r="E3034" s="66" t="str">
        <f>IF(ISBLANK(LeaveTracker[[#This Row],[Employee Name]]),"-----",VLOOKUP(LeaveTracker[[#This Row],[Employee Name]],'List of Employees'!$B$4:$H$767,7))</f>
        <v>SP</v>
      </c>
      <c r="F3034" s="66" t="str">
        <f>IF(ISBLANK(LeaveTracker[[#This Row],[Employee Name]]),"-----",VLOOKUP(LeaveTracker[[#This Row],[Employee Name]],'List of Employees'!$B$4:$H$767,6))</f>
        <v>PERMANENT</v>
      </c>
      <c r="G3034" s="24"/>
      <c r="H3034" s="24"/>
      <c r="I3034" s="19" t="s">
        <v>297</v>
      </c>
      <c r="J3034" s="42" t="s">
        <v>688</v>
      </c>
      <c r="K3034" s="50" t="str">
        <f ca="1">LeaveTracker[[#This Row],[Days]]&amp;" "&amp;LeaveTracker[[#This Row],[Type of Leave]]</f>
        <v>0 OTHER</v>
      </c>
      <c r="L3034" s="23">
        <f ca="1">NETWORKDAYS(LeaveTracker[[#This Row],[Start Date]],LeaveTracker[[#This Row],[End Date]],lstHolidays)</f>
        <v>0</v>
      </c>
      <c r="M3034" s="27"/>
    </row>
    <row r="3035" spans="1:13" ht="30" customHeight="1" x14ac:dyDescent="0.3">
      <c r="A3035" s="27">
        <f t="shared" si="21"/>
        <v>1393</v>
      </c>
      <c r="B3035" s="31">
        <v>44922</v>
      </c>
      <c r="C3035" s="31">
        <v>44900</v>
      </c>
      <c r="D3035" s="19" t="s">
        <v>1337</v>
      </c>
      <c r="E3035" s="66" t="str">
        <f>IF(ISBLANK(LeaveTracker[[#This Row],[Employee Name]]),"-----",VLOOKUP(LeaveTracker[[#This Row],[Employee Name]],'List of Employees'!$B$4:$H$767,7))</f>
        <v>SP</v>
      </c>
      <c r="F3035" s="66" t="str">
        <f>IF(ISBLANK(LeaveTracker[[#This Row],[Employee Name]]),"-----",VLOOKUP(LeaveTracker[[#This Row],[Employee Name]],'List of Employees'!$B$4:$H$767,6))</f>
        <v>PERMANENT</v>
      </c>
      <c r="G3035" s="24"/>
      <c r="H3035" s="24"/>
      <c r="I3035" s="19" t="s">
        <v>297</v>
      </c>
      <c r="J3035" s="42" t="s">
        <v>688</v>
      </c>
      <c r="K3035" s="50" t="str">
        <f ca="1">LeaveTracker[[#This Row],[Days]]&amp;" "&amp;LeaveTracker[[#This Row],[Type of Leave]]</f>
        <v>0 OTHER</v>
      </c>
      <c r="L3035" s="23">
        <f ca="1">NETWORKDAYS(LeaveTracker[[#This Row],[Start Date]],LeaveTracker[[#This Row],[End Date]],lstHolidays)</f>
        <v>0</v>
      </c>
      <c r="M3035" s="27"/>
    </row>
    <row r="3036" spans="1:13" ht="30" customHeight="1" x14ac:dyDescent="0.3">
      <c r="A3036" s="27">
        <f t="shared" si="21"/>
        <v>1394</v>
      </c>
      <c r="B3036" s="31">
        <v>44922</v>
      </c>
      <c r="C3036" s="31">
        <v>44900</v>
      </c>
      <c r="D3036" s="19" t="s">
        <v>1341</v>
      </c>
      <c r="E3036" s="66" t="str">
        <f>IF(ISBLANK(LeaveTracker[[#This Row],[Employee Name]]),"-----",VLOOKUP(LeaveTracker[[#This Row],[Employee Name]],'List of Employees'!$B$4:$H$767,7))</f>
        <v>SP</v>
      </c>
      <c r="F3036" s="66" t="str">
        <f>IF(ISBLANK(LeaveTracker[[#This Row],[Employee Name]]),"-----",VLOOKUP(LeaveTracker[[#This Row],[Employee Name]],'List of Employees'!$B$4:$H$767,6))</f>
        <v>PERMANENT</v>
      </c>
      <c r="G3036" s="24"/>
      <c r="H3036" s="24"/>
      <c r="I3036" s="19" t="s">
        <v>297</v>
      </c>
      <c r="J3036" s="42" t="s">
        <v>688</v>
      </c>
      <c r="K3036" s="50" t="str">
        <f ca="1">LeaveTracker[[#This Row],[Days]]&amp;" "&amp;LeaveTracker[[#This Row],[Type of Leave]]</f>
        <v>0 OTHER</v>
      </c>
      <c r="L3036" s="23">
        <f ca="1">NETWORKDAYS(LeaveTracker[[#This Row],[Start Date]],LeaveTracker[[#This Row],[End Date]],lstHolidays)</f>
        <v>0</v>
      </c>
      <c r="M3036" s="27"/>
    </row>
    <row r="3037" spans="1:13" ht="30" customHeight="1" x14ac:dyDescent="0.3">
      <c r="A3037" s="27">
        <f t="shared" si="21"/>
        <v>1395</v>
      </c>
      <c r="B3037" s="31">
        <v>44922</v>
      </c>
      <c r="C3037" s="31">
        <v>44900</v>
      </c>
      <c r="D3037" s="19" t="s">
        <v>1344</v>
      </c>
      <c r="E3037" s="66" t="str">
        <f>IF(ISBLANK(LeaveTracker[[#This Row],[Employee Name]]),"-----",VLOOKUP(LeaveTracker[[#This Row],[Employee Name]],'List of Employees'!$B$4:$H$767,7))</f>
        <v>SP</v>
      </c>
      <c r="F3037" s="66" t="str">
        <f>IF(ISBLANK(LeaveTracker[[#This Row],[Employee Name]]),"-----",VLOOKUP(LeaveTracker[[#This Row],[Employee Name]],'List of Employees'!$B$4:$H$767,6))</f>
        <v>PERMANENT</v>
      </c>
      <c r="G3037" s="24"/>
      <c r="H3037" s="24"/>
      <c r="I3037" s="19" t="s">
        <v>297</v>
      </c>
      <c r="J3037" s="42" t="s">
        <v>688</v>
      </c>
      <c r="K3037" s="50" t="str">
        <f ca="1">LeaveTracker[[#This Row],[Days]]&amp;" "&amp;LeaveTracker[[#This Row],[Type of Leave]]</f>
        <v>0 OTHER</v>
      </c>
      <c r="L3037" s="23">
        <f ca="1">NETWORKDAYS(LeaveTracker[[#This Row],[Start Date]],LeaveTracker[[#This Row],[End Date]],lstHolidays)</f>
        <v>0</v>
      </c>
      <c r="M3037" s="27"/>
    </row>
    <row r="3038" spans="1:13" ht="30" customHeight="1" x14ac:dyDescent="0.3">
      <c r="A3038" s="27">
        <f t="shared" si="21"/>
        <v>1396</v>
      </c>
      <c r="B3038" s="31">
        <v>44922</v>
      </c>
      <c r="C3038" s="31">
        <v>44900</v>
      </c>
      <c r="D3038" s="19" t="s">
        <v>1346</v>
      </c>
      <c r="E3038" s="66" t="str">
        <f>IF(ISBLANK(LeaveTracker[[#This Row],[Employee Name]]),"-----",VLOOKUP(LeaveTracker[[#This Row],[Employee Name]],'List of Employees'!$B$4:$H$767,7))</f>
        <v>SP</v>
      </c>
      <c r="F3038" s="66" t="str">
        <f>IF(ISBLANK(LeaveTracker[[#This Row],[Employee Name]]),"-----",VLOOKUP(LeaveTracker[[#This Row],[Employee Name]],'List of Employees'!$B$4:$H$767,6))</f>
        <v>PERMANENT</v>
      </c>
      <c r="G3038" s="24"/>
      <c r="H3038" s="24"/>
      <c r="I3038" s="19" t="s">
        <v>297</v>
      </c>
      <c r="J3038" s="42" t="s">
        <v>688</v>
      </c>
      <c r="K3038" s="50" t="str">
        <f ca="1">LeaveTracker[[#This Row],[Days]]&amp;" "&amp;LeaveTracker[[#This Row],[Type of Leave]]</f>
        <v>0 OTHER</v>
      </c>
      <c r="L3038" s="23">
        <f ca="1">NETWORKDAYS(LeaveTracker[[#This Row],[Start Date]],LeaveTracker[[#This Row],[End Date]],lstHolidays)</f>
        <v>0</v>
      </c>
      <c r="M3038" s="27"/>
    </row>
    <row r="3039" spans="1:13" ht="30" customHeight="1" x14ac:dyDescent="0.3">
      <c r="A3039" s="27">
        <f t="shared" si="21"/>
        <v>1397</v>
      </c>
      <c r="B3039" s="31">
        <v>44922</v>
      </c>
      <c r="C3039" s="31">
        <v>44897</v>
      </c>
      <c r="D3039" s="19" t="s">
        <v>1325</v>
      </c>
      <c r="E3039" s="66" t="str">
        <f>IF(ISBLANK(LeaveTracker[[#This Row],[Employee Name]]),"-----",VLOOKUP(LeaveTracker[[#This Row],[Employee Name]],'List of Employees'!$B$4:$H$767,7))</f>
        <v>ONT</v>
      </c>
      <c r="F3039" s="66" t="str">
        <f>IF(ISBLANK(LeaveTracker[[#This Row],[Employee Name]]),"-----",VLOOKUP(LeaveTracker[[#This Row],[Employee Name]],'List of Employees'!$B$4:$H$767,6))</f>
        <v>PERMANENT</v>
      </c>
      <c r="G3039" s="24">
        <v>44918</v>
      </c>
      <c r="H3039" s="24">
        <v>44924</v>
      </c>
      <c r="I3039" s="19" t="s">
        <v>82</v>
      </c>
      <c r="K3039" s="50" t="str">
        <f ca="1">LeaveTracker[[#This Row],[Days]]&amp;" "&amp;LeaveTracker[[#This Row],[Type of Leave]]</f>
        <v>4 VL</v>
      </c>
      <c r="L3039" s="23">
        <f ca="1">NETWORKDAYS(LeaveTracker[[#This Row],[Start Date]],LeaveTracker[[#This Row],[End Date]],lstHolidays)</f>
        <v>4</v>
      </c>
      <c r="M3039" s="27"/>
    </row>
    <row r="3040" spans="1:13" ht="30" customHeight="1" x14ac:dyDescent="0.3">
      <c r="A3040" s="27">
        <f t="shared" si="21"/>
        <v>1398</v>
      </c>
      <c r="B3040" s="31">
        <v>44922</v>
      </c>
      <c r="C3040" s="31">
        <v>44901</v>
      </c>
      <c r="D3040" s="19" t="s">
        <v>680</v>
      </c>
      <c r="E3040" s="66" t="str">
        <f>IF(ISBLANK(LeaveTracker[[#This Row],[Employee Name]]),"-----",VLOOKUP(LeaveTracker[[#This Row],[Employee Name]],'List of Employees'!$B$4:$H$767,7))</f>
        <v>CEO</v>
      </c>
      <c r="F3040" s="66" t="str">
        <f>IF(ISBLANK(LeaveTracker[[#This Row],[Employee Name]]),"-----",VLOOKUP(LeaveTracker[[#This Row],[Employee Name]],'List of Employees'!$B$4:$H$767,6))</f>
        <v>PERMANENT</v>
      </c>
      <c r="G3040" s="24">
        <v>44918</v>
      </c>
      <c r="H3040" s="24">
        <v>44960</v>
      </c>
      <c r="I3040" s="19" t="s">
        <v>82</v>
      </c>
      <c r="K3040" s="50" t="str">
        <f ca="1">LeaveTracker[[#This Row],[Days]]&amp;" "&amp;LeaveTracker[[#This Row],[Type of Leave]]</f>
        <v>28 VL</v>
      </c>
      <c r="L3040" s="23">
        <f ca="1">NETWORKDAYS(LeaveTracker[[#This Row],[Start Date]],LeaveTracker[[#This Row],[End Date]],lstHolidays)</f>
        <v>28</v>
      </c>
      <c r="M3040" s="27"/>
    </row>
    <row r="3041" spans="1:13" ht="30" customHeight="1" x14ac:dyDescent="0.3">
      <c r="A3041" s="27">
        <f t="shared" si="21"/>
        <v>1399</v>
      </c>
      <c r="B3041" s="31">
        <v>44922</v>
      </c>
      <c r="C3041" s="31">
        <v>44757</v>
      </c>
      <c r="D3041" s="19" t="s">
        <v>524</v>
      </c>
      <c r="E3041" s="66" t="str">
        <f>IF(ISBLANK(LeaveTracker[[#This Row],[Employee Name]]),"-----",VLOOKUP(LeaveTracker[[#This Row],[Employee Name]],'List of Employees'!$B$4:$H$767,7))</f>
        <v>GSO</v>
      </c>
      <c r="F3041" s="66" t="str">
        <f>IF(ISBLANK(LeaveTracker[[#This Row],[Employee Name]]),"-----",VLOOKUP(LeaveTracker[[#This Row],[Employee Name]],'List of Employees'!$B$4:$H$767,6))</f>
        <v>PERMANENT</v>
      </c>
      <c r="G3041" s="24">
        <v>44756</v>
      </c>
      <c r="H3041" s="24">
        <v>44756</v>
      </c>
      <c r="I3041" s="19" t="s">
        <v>81</v>
      </c>
      <c r="K3041" s="50" t="str">
        <f ca="1">LeaveTracker[[#This Row],[Days]]&amp;" "&amp;LeaveTracker[[#This Row],[Type of Leave]]</f>
        <v>1 SL</v>
      </c>
      <c r="L3041" s="23">
        <f ca="1">NETWORKDAYS(LeaveTracker[[#This Row],[Start Date]],LeaveTracker[[#This Row],[End Date]],lstHolidays)</f>
        <v>1</v>
      </c>
      <c r="M3041" s="27"/>
    </row>
    <row r="3042" spans="1:13" ht="30" customHeight="1" x14ac:dyDescent="0.3">
      <c r="A3042" s="27">
        <f t="shared" si="21"/>
        <v>1400</v>
      </c>
      <c r="B3042" s="31">
        <v>44922</v>
      </c>
      <c r="C3042" s="31">
        <v>44223</v>
      </c>
      <c r="D3042" s="19" t="s">
        <v>875</v>
      </c>
      <c r="E3042" s="66" t="str">
        <f>IF(ISBLANK(LeaveTracker[[#This Row],[Employee Name]]),"-----",VLOOKUP(LeaveTracker[[#This Row],[Employee Name]],'List of Employees'!$B$4:$H$767,7))</f>
        <v>GSO</v>
      </c>
      <c r="F3042" s="66" t="str">
        <f>IF(ISBLANK(LeaveTracker[[#This Row],[Employee Name]]),"-----",VLOOKUP(LeaveTracker[[#This Row],[Employee Name]],'List of Employees'!$B$4:$H$767,6))</f>
        <v>PERMANENT</v>
      </c>
      <c r="G3042" s="24">
        <v>44561</v>
      </c>
      <c r="H3042" s="24">
        <v>44561</v>
      </c>
      <c r="I3042" s="19" t="s">
        <v>82</v>
      </c>
      <c r="K3042" s="50" t="str">
        <f ca="1">LeaveTracker[[#This Row],[Days]]&amp;" "&amp;LeaveTracker[[#This Row],[Type of Leave]]</f>
        <v>1 VL</v>
      </c>
      <c r="L3042" s="23">
        <f ca="1">NETWORKDAYS(LeaveTracker[[#This Row],[Start Date]],LeaveTracker[[#This Row],[End Date]],lstHolidays)</f>
        <v>1</v>
      </c>
      <c r="M3042" s="27"/>
    </row>
    <row r="3043" spans="1:13" ht="30" customHeight="1" x14ac:dyDescent="0.3">
      <c r="A3043" s="27">
        <f t="shared" si="21"/>
        <v>1401</v>
      </c>
      <c r="B3043" s="31">
        <v>44922</v>
      </c>
      <c r="C3043" s="31">
        <v>44886</v>
      </c>
      <c r="D3043" s="19" t="s">
        <v>1754</v>
      </c>
      <c r="E3043" s="66" t="str">
        <f>IF(ISBLANK(LeaveTracker[[#This Row],[Employee Name]]),"-----",VLOOKUP(LeaveTracker[[#This Row],[Employee Name]],'List of Employees'!$B$4:$H$767,7))</f>
        <v>GSO</v>
      </c>
      <c r="F3043" s="66" t="str">
        <f>IF(ISBLANK(LeaveTracker[[#This Row],[Employee Name]]),"-----",VLOOKUP(LeaveTracker[[#This Row],[Employee Name]],'List of Employees'!$B$4:$H$767,6))</f>
        <v>CASUAL</v>
      </c>
      <c r="G3043" s="24">
        <v>44893</v>
      </c>
      <c r="H3043" s="24">
        <v>44894</v>
      </c>
      <c r="I3043" s="19" t="s">
        <v>82</v>
      </c>
      <c r="K3043" s="50" t="str">
        <f ca="1">LeaveTracker[[#This Row],[Days]]&amp;" "&amp;LeaveTracker[[#This Row],[Type of Leave]]</f>
        <v>2 VL</v>
      </c>
      <c r="L3043" s="23">
        <f ca="1">NETWORKDAYS(LeaveTracker[[#This Row],[Start Date]],LeaveTracker[[#This Row],[End Date]],lstHolidays)</f>
        <v>2</v>
      </c>
      <c r="M3043" s="27"/>
    </row>
    <row r="3044" spans="1:13" ht="30" customHeight="1" x14ac:dyDescent="0.3">
      <c r="A3044" s="27">
        <f t="shared" si="21"/>
        <v>1402</v>
      </c>
      <c r="B3044" s="31">
        <v>44922</v>
      </c>
      <c r="C3044" s="31">
        <v>44826</v>
      </c>
      <c r="D3044" s="19" t="s">
        <v>1754</v>
      </c>
      <c r="E3044" s="66" t="str">
        <f>IF(ISBLANK(LeaveTracker[[#This Row],[Employee Name]]),"-----",VLOOKUP(LeaveTracker[[#This Row],[Employee Name]],'List of Employees'!$B$4:$H$767,7))</f>
        <v>GSO</v>
      </c>
      <c r="F3044" s="66" t="str">
        <f>IF(ISBLANK(LeaveTracker[[#This Row],[Employee Name]]),"-----",VLOOKUP(LeaveTracker[[#This Row],[Employee Name]],'List of Employees'!$B$4:$H$767,6))</f>
        <v>CASUAL</v>
      </c>
      <c r="G3044" s="24">
        <v>44825</v>
      </c>
      <c r="H3044" s="24">
        <v>44825</v>
      </c>
      <c r="I3044" s="19" t="s">
        <v>81</v>
      </c>
      <c r="K3044" s="50" t="str">
        <f ca="1">LeaveTracker[[#This Row],[Days]]&amp;" "&amp;LeaveTracker[[#This Row],[Type of Leave]]</f>
        <v>1 SL</v>
      </c>
      <c r="L3044" s="23">
        <f ca="1">NETWORKDAYS(LeaveTracker[[#This Row],[Start Date]],LeaveTracker[[#This Row],[End Date]],lstHolidays)</f>
        <v>1</v>
      </c>
      <c r="M3044" s="27"/>
    </row>
    <row r="3045" spans="1:13" ht="30" customHeight="1" x14ac:dyDescent="0.3">
      <c r="A3045" s="27">
        <f t="shared" si="21"/>
        <v>1403</v>
      </c>
      <c r="B3045" s="31">
        <v>44922</v>
      </c>
      <c r="C3045" s="31">
        <v>44833</v>
      </c>
      <c r="D3045" s="19" t="s">
        <v>773</v>
      </c>
      <c r="E3045" s="66" t="str">
        <f>IF(ISBLANK(LeaveTracker[[#This Row],[Employee Name]]),"-----",VLOOKUP(LeaveTracker[[#This Row],[Employee Name]],'List of Employees'!$B$4:$H$767,7))</f>
        <v>GSO</v>
      </c>
      <c r="F3045" s="66" t="str">
        <f>IF(ISBLANK(LeaveTracker[[#This Row],[Employee Name]]),"-----",VLOOKUP(LeaveTracker[[#This Row],[Employee Name]],'List of Employees'!$B$4:$H$767,6))</f>
        <v>PERMANENT</v>
      </c>
      <c r="G3045" s="24">
        <v>44832</v>
      </c>
      <c r="H3045" s="24">
        <v>44832</v>
      </c>
      <c r="I3045" s="19" t="s">
        <v>81</v>
      </c>
      <c r="K3045" s="50" t="str">
        <f ca="1">LeaveTracker[[#This Row],[Days]]&amp;" "&amp;LeaveTracker[[#This Row],[Type of Leave]]</f>
        <v>1 SL</v>
      </c>
      <c r="L3045" s="23">
        <f ca="1">NETWORKDAYS(LeaveTracker[[#This Row],[Start Date]],LeaveTracker[[#This Row],[End Date]],lstHolidays)</f>
        <v>1</v>
      </c>
      <c r="M3045" s="27"/>
    </row>
    <row r="3046" spans="1:13" ht="30" customHeight="1" x14ac:dyDescent="0.3">
      <c r="A3046" s="27">
        <f t="shared" si="21"/>
        <v>1404</v>
      </c>
      <c r="B3046" s="31">
        <v>44922</v>
      </c>
      <c r="C3046" s="31">
        <v>44823</v>
      </c>
      <c r="D3046" s="19" t="s">
        <v>773</v>
      </c>
      <c r="E3046" s="66" t="str">
        <f>IF(ISBLANK(LeaveTracker[[#This Row],[Employee Name]]),"-----",VLOOKUP(LeaveTracker[[#This Row],[Employee Name]],'List of Employees'!$B$4:$H$767,7))</f>
        <v>GSO</v>
      </c>
      <c r="F3046" s="66" t="str">
        <f>IF(ISBLANK(LeaveTracker[[#This Row],[Employee Name]]),"-----",VLOOKUP(LeaveTracker[[#This Row],[Employee Name]],'List of Employees'!$B$4:$H$767,6))</f>
        <v>PERMANENT</v>
      </c>
      <c r="G3046" s="24">
        <v>44817</v>
      </c>
      <c r="H3046" s="24">
        <v>44820</v>
      </c>
      <c r="I3046" s="19" t="s">
        <v>81</v>
      </c>
      <c r="K3046" s="50" t="str">
        <f ca="1">LeaveTracker[[#This Row],[Days]]&amp;" "&amp;LeaveTracker[[#This Row],[Type of Leave]]</f>
        <v>4 SL</v>
      </c>
      <c r="L3046" s="23">
        <f ca="1">NETWORKDAYS(LeaveTracker[[#This Row],[Start Date]],LeaveTracker[[#This Row],[End Date]],lstHolidays)</f>
        <v>4</v>
      </c>
      <c r="M3046" s="27"/>
    </row>
    <row r="3047" spans="1:13" ht="30" customHeight="1" x14ac:dyDescent="0.3">
      <c r="A3047" s="27">
        <f t="shared" si="21"/>
        <v>1405</v>
      </c>
      <c r="B3047" s="31">
        <v>44922</v>
      </c>
      <c r="C3047" s="31">
        <v>44887</v>
      </c>
      <c r="D3047" s="19" t="s">
        <v>871</v>
      </c>
      <c r="E3047" s="66" t="str">
        <f>IF(ISBLANK(LeaveTracker[[#This Row],[Employee Name]]),"-----",VLOOKUP(LeaveTracker[[#This Row],[Employee Name]],'List of Employees'!$B$4:$H$767,7))</f>
        <v>DA</v>
      </c>
      <c r="F3047" s="66" t="str">
        <f>IF(ISBLANK(LeaveTracker[[#This Row],[Employee Name]]),"-----",VLOOKUP(LeaveTracker[[#This Row],[Employee Name]],'List of Employees'!$B$4:$H$767,6))</f>
        <v>CASUAL</v>
      </c>
      <c r="G3047" s="24">
        <v>44886</v>
      </c>
      <c r="H3047" s="24">
        <v>44886</v>
      </c>
      <c r="I3047" s="19" t="s">
        <v>81</v>
      </c>
      <c r="K3047" s="50" t="str">
        <f ca="1">LeaveTracker[[#This Row],[Days]]&amp;" "&amp;LeaveTracker[[#This Row],[Type of Leave]]</f>
        <v>1 SL</v>
      </c>
      <c r="L3047" s="23">
        <f ca="1">NETWORKDAYS(LeaveTracker[[#This Row],[Start Date]],LeaveTracker[[#This Row],[End Date]],lstHolidays)</f>
        <v>1</v>
      </c>
      <c r="M3047" s="27"/>
    </row>
    <row r="3048" spans="1:13" ht="30" customHeight="1" x14ac:dyDescent="0.3">
      <c r="A3048" s="27">
        <f t="shared" si="21"/>
        <v>1406</v>
      </c>
      <c r="B3048" s="31">
        <v>44922</v>
      </c>
      <c r="C3048" s="31">
        <v>44879</v>
      </c>
      <c r="D3048" s="19" t="s">
        <v>871</v>
      </c>
      <c r="E3048" s="66" t="str">
        <f>IF(ISBLANK(LeaveTracker[[#This Row],[Employee Name]]),"-----",VLOOKUP(LeaveTracker[[#This Row],[Employee Name]],'List of Employees'!$B$4:$H$767,7))</f>
        <v>DA</v>
      </c>
      <c r="F3048" s="66" t="str">
        <f>IF(ISBLANK(LeaveTracker[[#This Row],[Employee Name]]),"-----",VLOOKUP(LeaveTracker[[#This Row],[Employee Name]],'List of Employees'!$B$4:$H$767,6))</f>
        <v>CASUAL</v>
      </c>
      <c r="G3048" s="24">
        <v>44876</v>
      </c>
      <c r="H3048" s="24">
        <v>44876</v>
      </c>
      <c r="I3048" s="19" t="s">
        <v>81</v>
      </c>
      <c r="K3048" s="50" t="str">
        <f ca="1">LeaveTracker[[#This Row],[Days]]&amp;" "&amp;LeaveTracker[[#This Row],[Type of Leave]]</f>
        <v>1 SL</v>
      </c>
      <c r="L3048" s="23">
        <f ca="1">NETWORKDAYS(LeaveTracker[[#This Row],[Start Date]],LeaveTracker[[#This Row],[End Date]],lstHolidays)</f>
        <v>1</v>
      </c>
      <c r="M3048" s="27"/>
    </row>
    <row r="3049" spans="1:13" ht="30" customHeight="1" x14ac:dyDescent="0.3">
      <c r="A3049" s="27">
        <f t="shared" si="21"/>
        <v>1407</v>
      </c>
      <c r="B3049" s="31">
        <v>44922</v>
      </c>
      <c r="C3049" s="31">
        <v>44859</v>
      </c>
      <c r="D3049" s="19" t="s">
        <v>871</v>
      </c>
      <c r="E3049" s="66" t="str">
        <f>IF(ISBLANK(LeaveTracker[[#This Row],[Employee Name]]),"-----",VLOOKUP(LeaveTracker[[#This Row],[Employee Name]],'List of Employees'!$B$4:$H$767,7))</f>
        <v>DA</v>
      </c>
      <c r="F3049" s="66" t="str">
        <f>IF(ISBLANK(LeaveTracker[[#This Row],[Employee Name]]),"-----",VLOOKUP(LeaveTracker[[#This Row],[Employee Name]],'List of Employees'!$B$4:$H$767,6))</f>
        <v>CASUAL</v>
      </c>
      <c r="G3049" s="24">
        <v>44858</v>
      </c>
      <c r="H3049" s="24">
        <v>44858</v>
      </c>
      <c r="I3049" s="19" t="s">
        <v>81</v>
      </c>
      <c r="K3049" s="50" t="str">
        <f ca="1">LeaveTracker[[#This Row],[Days]]&amp;" "&amp;LeaveTracker[[#This Row],[Type of Leave]]</f>
        <v>1 SL</v>
      </c>
      <c r="L3049" s="23">
        <f ca="1">NETWORKDAYS(LeaveTracker[[#This Row],[Start Date]],LeaveTracker[[#This Row],[End Date]],lstHolidays)</f>
        <v>1</v>
      </c>
      <c r="M3049" s="27"/>
    </row>
    <row r="3050" spans="1:13" ht="30" customHeight="1" x14ac:dyDescent="0.3">
      <c r="A3050" s="27">
        <f t="shared" si="21"/>
        <v>1408</v>
      </c>
      <c r="B3050" s="31">
        <v>44922</v>
      </c>
      <c r="C3050" s="31">
        <v>44860</v>
      </c>
      <c r="D3050" s="19" t="s">
        <v>1754</v>
      </c>
      <c r="E3050" s="66" t="str">
        <f>IF(ISBLANK(LeaveTracker[[#This Row],[Employee Name]]),"-----",VLOOKUP(LeaveTracker[[#This Row],[Employee Name]],'List of Employees'!$B$4:$H$767,7))</f>
        <v>GSO</v>
      </c>
      <c r="F3050" s="66" t="str">
        <f>IF(ISBLANK(LeaveTracker[[#This Row],[Employee Name]]),"-----",VLOOKUP(LeaveTracker[[#This Row],[Employee Name]],'List of Employees'!$B$4:$H$767,6))</f>
        <v>CASUAL</v>
      </c>
      <c r="G3050" s="24">
        <v>44859</v>
      </c>
      <c r="H3050" s="24">
        <v>44859</v>
      </c>
      <c r="I3050" s="19" t="s">
        <v>81</v>
      </c>
      <c r="K3050" s="50" t="str">
        <f ca="1">LeaveTracker[[#This Row],[Days]]&amp;" "&amp;LeaveTracker[[#This Row],[Type of Leave]]</f>
        <v>1 SL</v>
      </c>
      <c r="L3050" s="23">
        <f ca="1">NETWORKDAYS(LeaveTracker[[#This Row],[Start Date]],LeaveTracker[[#This Row],[End Date]],lstHolidays)</f>
        <v>1</v>
      </c>
      <c r="M3050" s="27"/>
    </row>
    <row r="3051" spans="1:13" ht="30" customHeight="1" x14ac:dyDescent="0.3">
      <c r="A3051" s="27">
        <f t="shared" si="21"/>
        <v>1409</v>
      </c>
      <c r="B3051" s="31">
        <v>44922</v>
      </c>
      <c r="C3051" s="31">
        <v>44868</v>
      </c>
      <c r="D3051" s="19" t="s">
        <v>871</v>
      </c>
      <c r="E3051" s="66" t="str">
        <f>IF(ISBLANK(LeaveTracker[[#This Row],[Employee Name]]),"-----",VLOOKUP(LeaveTracker[[#This Row],[Employee Name]],'List of Employees'!$B$4:$H$767,7))</f>
        <v>DA</v>
      </c>
      <c r="F3051" s="66" t="str">
        <f>IF(ISBLANK(LeaveTracker[[#This Row],[Employee Name]]),"-----",VLOOKUP(LeaveTracker[[#This Row],[Employee Name]],'List of Employees'!$B$4:$H$767,6))</f>
        <v>CASUAL</v>
      </c>
      <c r="G3051" s="24">
        <v>44862</v>
      </c>
      <c r="H3051" s="24">
        <v>44862</v>
      </c>
      <c r="I3051" s="19" t="s">
        <v>81</v>
      </c>
      <c r="K3051" s="50" t="str">
        <f ca="1">LeaveTracker[[#This Row],[Days]]&amp;" "&amp;LeaveTracker[[#This Row],[Type of Leave]]</f>
        <v>1 SL</v>
      </c>
      <c r="L3051" s="23">
        <f ca="1">NETWORKDAYS(LeaveTracker[[#This Row],[Start Date]],LeaveTracker[[#This Row],[End Date]],lstHolidays)</f>
        <v>1</v>
      </c>
      <c r="M3051" s="27"/>
    </row>
    <row r="3052" spans="1:13" ht="30" customHeight="1" x14ac:dyDescent="0.3">
      <c r="A3052" s="27">
        <v>1409</v>
      </c>
      <c r="B3052" s="31">
        <v>44922</v>
      </c>
      <c r="C3052" s="31">
        <v>44868</v>
      </c>
      <c r="D3052" s="19" t="s">
        <v>871</v>
      </c>
      <c r="E3052" s="66" t="str">
        <f>IF(ISBLANK(LeaveTracker[[#This Row],[Employee Name]]),"-----",VLOOKUP(LeaveTracker[[#This Row],[Employee Name]],'List of Employees'!$B$4:$H$767,7))</f>
        <v>DA</v>
      </c>
      <c r="F3052" s="66" t="str">
        <f>IF(ISBLANK(LeaveTracker[[#This Row],[Employee Name]]),"-----",VLOOKUP(LeaveTracker[[#This Row],[Employee Name]],'List of Employees'!$B$4:$H$767,6))</f>
        <v>CASUAL</v>
      </c>
      <c r="G3052" s="24">
        <v>44867</v>
      </c>
      <c r="H3052" s="24">
        <v>44867</v>
      </c>
      <c r="I3052" s="19" t="s">
        <v>81</v>
      </c>
      <c r="K3052" s="50" t="str">
        <f ca="1">LeaveTracker[[#This Row],[Days]]&amp;" "&amp;LeaveTracker[[#This Row],[Type of Leave]]</f>
        <v>0 SL</v>
      </c>
      <c r="L3052" s="23">
        <f ca="1">NETWORKDAYS(LeaveTracker[[#This Row],[Start Date]],LeaveTracker[[#This Row],[End Date]],lstHolidays)</f>
        <v>0</v>
      </c>
      <c r="M3052" s="27"/>
    </row>
    <row r="3053" spans="1:13" ht="30" customHeight="1" x14ac:dyDescent="0.3">
      <c r="A3053" s="27">
        <f t="shared" si="21"/>
        <v>1410</v>
      </c>
      <c r="B3053" s="31">
        <v>44922</v>
      </c>
      <c r="C3053" s="31">
        <v>44867</v>
      </c>
      <c r="D3053" s="19" t="s">
        <v>875</v>
      </c>
      <c r="E3053" s="66" t="str">
        <f>IF(ISBLANK(LeaveTracker[[#This Row],[Employee Name]]),"-----",VLOOKUP(LeaveTracker[[#This Row],[Employee Name]],'List of Employees'!$B$4:$H$767,7))</f>
        <v>GSO</v>
      </c>
      <c r="F3053" s="66" t="str">
        <f>IF(ISBLANK(LeaveTracker[[#This Row],[Employee Name]]),"-----",VLOOKUP(LeaveTracker[[#This Row],[Employee Name]],'List of Employees'!$B$4:$H$767,6))</f>
        <v>PERMANENT</v>
      </c>
      <c r="G3053" s="24">
        <v>44862</v>
      </c>
      <c r="H3053" s="24">
        <v>44862</v>
      </c>
      <c r="I3053" s="19" t="s">
        <v>81</v>
      </c>
      <c r="K3053" s="50" t="str">
        <f ca="1">LeaveTracker[[#This Row],[Days]]&amp;" "&amp;LeaveTracker[[#This Row],[Type of Leave]]</f>
        <v>1 SL</v>
      </c>
      <c r="L3053" s="23">
        <f ca="1">NETWORKDAYS(LeaveTracker[[#This Row],[Start Date]],LeaveTracker[[#This Row],[End Date]],lstHolidays)</f>
        <v>1</v>
      </c>
      <c r="M3053" s="27"/>
    </row>
    <row r="3054" spans="1:13" ht="30" customHeight="1" x14ac:dyDescent="0.3">
      <c r="A3054" s="27">
        <f t="shared" si="21"/>
        <v>1411</v>
      </c>
      <c r="B3054" s="31">
        <v>44922</v>
      </c>
      <c r="C3054" s="31">
        <v>44841</v>
      </c>
      <c r="D3054" s="19" t="s">
        <v>529</v>
      </c>
      <c r="E3054" s="66" t="str">
        <f>IF(ISBLANK(LeaveTracker[[#This Row],[Employee Name]]),"-----",VLOOKUP(LeaveTracker[[#This Row],[Employee Name]],'List of Employees'!$B$4:$H$767,7))</f>
        <v>GSO</v>
      </c>
      <c r="F3054" s="66" t="str">
        <f>IF(ISBLANK(LeaveTracker[[#This Row],[Employee Name]]),"-----",VLOOKUP(LeaveTracker[[#This Row],[Employee Name]],'List of Employees'!$B$4:$H$767,6))</f>
        <v>PERMANENT</v>
      </c>
      <c r="G3054" s="24">
        <v>44838</v>
      </c>
      <c r="H3054" s="24">
        <v>44840</v>
      </c>
      <c r="I3054" s="19" t="s">
        <v>81</v>
      </c>
      <c r="K3054" s="50" t="str">
        <f ca="1">LeaveTracker[[#This Row],[Days]]&amp;" "&amp;LeaveTracker[[#This Row],[Type of Leave]]</f>
        <v>3 SL</v>
      </c>
      <c r="L3054" s="23">
        <f ca="1">NETWORKDAYS(LeaveTracker[[#This Row],[Start Date]],LeaveTracker[[#This Row],[End Date]],lstHolidays)</f>
        <v>3</v>
      </c>
      <c r="M3054" s="27"/>
    </row>
    <row r="3055" spans="1:13" ht="30" customHeight="1" x14ac:dyDescent="0.3">
      <c r="A3055" s="27">
        <f t="shared" si="21"/>
        <v>1412</v>
      </c>
      <c r="B3055" s="31">
        <v>44922</v>
      </c>
      <c r="C3055" s="31">
        <v>44839</v>
      </c>
      <c r="D3055" s="19" t="s">
        <v>872</v>
      </c>
      <c r="E3055" s="66" t="str">
        <f>IF(ISBLANK(LeaveTracker[[#This Row],[Employee Name]]),"-----",VLOOKUP(LeaveTracker[[#This Row],[Employee Name]],'List of Employees'!$B$4:$H$767,7))</f>
        <v>GSO</v>
      </c>
      <c r="F3055" s="66" t="str">
        <f>IF(ISBLANK(LeaveTracker[[#This Row],[Employee Name]]),"-----",VLOOKUP(LeaveTracker[[#This Row],[Employee Name]],'List of Employees'!$B$4:$H$767,6))</f>
        <v>PERMANENT</v>
      </c>
      <c r="G3055" s="24">
        <v>44838</v>
      </c>
      <c r="H3055" s="24">
        <v>44838</v>
      </c>
      <c r="I3055" s="19" t="s">
        <v>81</v>
      </c>
      <c r="K3055" s="50" t="str">
        <f ca="1">LeaveTracker[[#This Row],[Days]]&amp;" "&amp;LeaveTracker[[#This Row],[Type of Leave]]</f>
        <v>1 SL</v>
      </c>
      <c r="L3055" s="23">
        <f ca="1">NETWORKDAYS(LeaveTracker[[#This Row],[Start Date]],LeaveTracker[[#This Row],[End Date]],lstHolidays)</f>
        <v>1</v>
      </c>
      <c r="M3055" s="27"/>
    </row>
    <row r="3056" spans="1:13" ht="30" customHeight="1" x14ac:dyDescent="0.3">
      <c r="A3056" s="27">
        <f t="shared" si="21"/>
        <v>1413</v>
      </c>
      <c r="B3056" s="31">
        <v>44922</v>
      </c>
      <c r="C3056" s="31">
        <v>44873</v>
      </c>
      <c r="D3056" s="19" t="s">
        <v>442</v>
      </c>
      <c r="E3056" s="66" t="str">
        <f>IF(ISBLANK(LeaveTracker[[#This Row],[Employee Name]]),"-----",VLOOKUP(LeaveTracker[[#This Row],[Employee Name]],'List of Employees'!$B$4:$H$767,7))</f>
        <v>GSO</v>
      </c>
      <c r="F3056" s="66" t="str">
        <f>IF(ISBLANK(LeaveTracker[[#This Row],[Employee Name]]),"-----",VLOOKUP(LeaveTracker[[#This Row],[Employee Name]],'List of Employees'!$B$4:$H$767,6))</f>
        <v>PERMANENT</v>
      </c>
      <c r="G3056" s="24">
        <v>44880</v>
      </c>
      <c r="H3056" s="24">
        <v>44880</v>
      </c>
      <c r="I3056" s="19" t="s">
        <v>82</v>
      </c>
      <c r="J3056" s="42" t="s">
        <v>1001</v>
      </c>
      <c r="K3056" s="50" t="str">
        <f ca="1">LeaveTracker[[#This Row],[Days]]&amp;" "&amp;LeaveTracker[[#This Row],[Type of Leave]]</f>
        <v>1 VL</v>
      </c>
      <c r="L3056" s="23">
        <f ca="1">NETWORKDAYS(LeaveTracker[[#This Row],[Start Date]],LeaveTracker[[#This Row],[End Date]],lstHolidays)</f>
        <v>1</v>
      </c>
      <c r="M3056" s="27"/>
    </row>
    <row r="3057" spans="1:13" ht="30" customHeight="1" x14ac:dyDescent="0.3">
      <c r="A3057" s="27">
        <f t="shared" si="21"/>
        <v>1414</v>
      </c>
      <c r="B3057" s="31">
        <v>44922</v>
      </c>
      <c r="C3057" s="31">
        <v>44841</v>
      </c>
      <c r="D3057" s="19" t="s">
        <v>366</v>
      </c>
      <c r="E3057" s="66" t="str">
        <f>IF(ISBLANK(LeaveTracker[[#This Row],[Employee Name]]),"-----",VLOOKUP(LeaveTracker[[#This Row],[Employee Name]],'List of Employees'!$B$4:$H$767,7))</f>
        <v>CCT</v>
      </c>
      <c r="F3057" s="66" t="str">
        <f>IF(ISBLANK(LeaveTracker[[#This Row],[Employee Name]]),"-----",VLOOKUP(LeaveTracker[[#This Row],[Employee Name]],'List of Employees'!$B$4:$H$767,6))</f>
        <v>PERMANENT</v>
      </c>
      <c r="G3057" s="24">
        <v>44841</v>
      </c>
      <c r="H3057" s="24">
        <v>44841</v>
      </c>
      <c r="I3057" s="19" t="s">
        <v>81</v>
      </c>
      <c r="K3057" s="50" t="str">
        <f ca="1">LeaveTracker[[#This Row],[Days]]&amp;" "&amp;LeaveTracker[[#This Row],[Type of Leave]]</f>
        <v>1 SL</v>
      </c>
      <c r="L3057" s="23">
        <f ca="1">NETWORKDAYS(LeaveTracker[[#This Row],[Start Date]],LeaveTracker[[#This Row],[End Date]],lstHolidays)</f>
        <v>1</v>
      </c>
      <c r="M3057" s="27"/>
    </row>
    <row r="3058" spans="1:13" ht="30" customHeight="1" x14ac:dyDescent="0.3">
      <c r="A3058" s="27">
        <f t="shared" si="21"/>
        <v>1415</v>
      </c>
      <c r="B3058" s="31">
        <v>44922</v>
      </c>
      <c r="C3058" s="31">
        <v>44872</v>
      </c>
      <c r="D3058" s="19" t="s">
        <v>374</v>
      </c>
      <c r="E3058" s="66" t="str">
        <f>IF(ISBLANK(LeaveTracker[[#This Row],[Employee Name]]),"-----",VLOOKUP(LeaveTracker[[#This Row],[Employee Name]],'List of Employees'!$B$4:$H$767,7))</f>
        <v>CCT</v>
      </c>
      <c r="F3058" s="66" t="str">
        <f>IF(ISBLANK(LeaveTracker[[#This Row],[Employee Name]]),"-----",VLOOKUP(LeaveTracker[[#This Row],[Employee Name]],'List of Employees'!$B$4:$H$767,6))</f>
        <v>PERMANENT</v>
      </c>
      <c r="G3058" s="24">
        <v>44880</v>
      </c>
      <c r="H3058" s="24">
        <v>44880</v>
      </c>
      <c r="I3058" s="19" t="s">
        <v>82</v>
      </c>
      <c r="K3058" s="50" t="str">
        <f ca="1">LeaveTracker[[#This Row],[Days]]&amp;" "&amp;LeaveTracker[[#This Row],[Type of Leave]]</f>
        <v>1 VL</v>
      </c>
      <c r="L3058" s="23">
        <f ca="1">NETWORKDAYS(LeaveTracker[[#This Row],[Start Date]],LeaveTracker[[#This Row],[End Date]],lstHolidays)</f>
        <v>1</v>
      </c>
      <c r="M3058" s="27"/>
    </row>
    <row r="3059" spans="1:13" ht="30" customHeight="1" x14ac:dyDescent="0.3">
      <c r="A3059" s="27">
        <f t="shared" si="21"/>
        <v>1416</v>
      </c>
      <c r="B3059" s="31">
        <v>44922</v>
      </c>
      <c r="C3059" s="31">
        <v>44872</v>
      </c>
      <c r="D3059" s="19" t="s">
        <v>374</v>
      </c>
      <c r="E3059" s="66" t="str">
        <f>IF(ISBLANK(LeaveTracker[[#This Row],[Employee Name]]),"-----",VLOOKUP(LeaveTracker[[#This Row],[Employee Name]],'List of Employees'!$B$4:$H$767,7))</f>
        <v>CCT</v>
      </c>
      <c r="F3059" s="66" t="str">
        <f>IF(ISBLANK(LeaveTracker[[#This Row],[Employee Name]]),"-----",VLOOKUP(LeaveTracker[[#This Row],[Employee Name]],'List of Employees'!$B$4:$H$767,6))</f>
        <v>PERMANENT</v>
      </c>
      <c r="G3059" s="24">
        <v>44890</v>
      </c>
      <c r="H3059" s="24">
        <v>44890</v>
      </c>
      <c r="I3059" s="19" t="s">
        <v>82</v>
      </c>
      <c r="K3059" s="50" t="str">
        <f ca="1">LeaveTracker[[#This Row],[Days]]&amp;" "&amp;LeaveTracker[[#This Row],[Type of Leave]]</f>
        <v>1 VL</v>
      </c>
      <c r="L3059" s="23">
        <f ca="1">NETWORKDAYS(LeaveTracker[[#This Row],[Start Date]],LeaveTracker[[#This Row],[End Date]],lstHolidays)</f>
        <v>1</v>
      </c>
      <c r="M3059" s="27"/>
    </row>
    <row r="3060" spans="1:13" ht="30" customHeight="1" x14ac:dyDescent="0.3">
      <c r="A3060" s="27">
        <f t="shared" si="21"/>
        <v>1417</v>
      </c>
      <c r="B3060" s="31">
        <v>44922</v>
      </c>
      <c r="C3060" s="31">
        <v>44872</v>
      </c>
      <c r="D3060" s="19" t="s">
        <v>577</v>
      </c>
      <c r="E3060" s="66" t="str">
        <f>IF(ISBLANK(LeaveTracker[[#This Row],[Employee Name]]),"-----",VLOOKUP(LeaveTracker[[#This Row],[Employee Name]],'List of Employees'!$B$4:$H$767,7))</f>
        <v>CCT</v>
      </c>
      <c r="F3060" s="66" t="str">
        <f>IF(ISBLANK(LeaveTracker[[#This Row],[Employee Name]]),"-----",VLOOKUP(LeaveTracker[[#This Row],[Employee Name]],'List of Employees'!$B$4:$H$767,6))</f>
        <v>PERMANENT</v>
      </c>
      <c r="G3060" s="24">
        <v>44869</v>
      </c>
      <c r="H3060" s="24">
        <v>44869</v>
      </c>
      <c r="I3060" s="19" t="s">
        <v>81</v>
      </c>
      <c r="K3060" s="50" t="str">
        <f ca="1">LeaveTracker[[#This Row],[Days]]&amp;" "&amp;LeaveTracker[[#This Row],[Type of Leave]]</f>
        <v>1 SL</v>
      </c>
      <c r="L3060" s="23">
        <f ca="1">NETWORKDAYS(LeaveTracker[[#This Row],[Start Date]],LeaveTracker[[#This Row],[End Date]],lstHolidays)</f>
        <v>1</v>
      </c>
      <c r="M3060" s="27"/>
    </row>
    <row r="3061" spans="1:13" ht="30" customHeight="1" x14ac:dyDescent="0.3">
      <c r="A3061" s="27">
        <f t="shared" si="21"/>
        <v>1418</v>
      </c>
      <c r="B3061" s="31">
        <v>44922</v>
      </c>
      <c r="C3061" s="31">
        <v>44862</v>
      </c>
      <c r="D3061" s="19" t="s">
        <v>582</v>
      </c>
      <c r="E3061" s="66" t="str">
        <f>IF(ISBLANK(LeaveTracker[[#This Row],[Employee Name]]),"-----",VLOOKUP(LeaveTracker[[#This Row],[Employee Name]],'List of Employees'!$B$4:$H$767,7))</f>
        <v>CCT</v>
      </c>
      <c r="F3061" s="66" t="str">
        <f>IF(ISBLANK(LeaveTracker[[#This Row],[Employee Name]]),"-----",VLOOKUP(LeaveTracker[[#This Row],[Employee Name]],'List of Employees'!$B$4:$H$767,6))</f>
        <v>PERMANENT</v>
      </c>
      <c r="G3061" s="24">
        <v>44891</v>
      </c>
      <c r="H3061" s="24">
        <v>44891</v>
      </c>
      <c r="I3061" s="19" t="s">
        <v>81</v>
      </c>
      <c r="K3061" s="50" t="str">
        <f>LeaveTracker[[#This Row],[Days]]&amp;" "&amp;LeaveTracker[[#This Row],[Type of Leave]]</f>
        <v>1 SL</v>
      </c>
      <c r="L3061" s="23">
        <v>1</v>
      </c>
      <c r="M3061" s="27"/>
    </row>
    <row r="3062" spans="1:13" ht="30" customHeight="1" x14ac:dyDescent="0.3">
      <c r="A3062" s="27">
        <f t="shared" si="21"/>
        <v>1419</v>
      </c>
      <c r="B3062" s="31">
        <v>44922</v>
      </c>
      <c r="C3062" s="31">
        <v>44862</v>
      </c>
      <c r="D3062" s="19" t="s">
        <v>577</v>
      </c>
      <c r="E3062" s="66" t="str">
        <f>IF(ISBLANK(LeaveTracker[[#This Row],[Employee Name]]),"-----",VLOOKUP(LeaveTracker[[#This Row],[Employee Name]],'List of Employees'!$B$4:$H$767,7))</f>
        <v>CCT</v>
      </c>
      <c r="F3062" s="66" t="str">
        <f>IF(ISBLANK(LeaveTracker[[#This Row],[Employee Name]]),"-----",VLOOKUP(LeaveTracker[[#This Row],[Employee Name]],'List of Employees'!$B$4:$H$767,6))</f>
        <v>PERMANENT</v>
      </c>
      <c r="G3062" s="24">
        <v>44848</v>
      </c>
      <c r="H3062" s="24">
        <v>44848</v>
      </c>
      <c r="I3062" s="19" t="s">
        <v>81</v>
      </c>
      <c r="K3062" s="50" t="str">
        <f ca="1">LeaveTracker[[#This Row],[Days]]&amp;" "&amp;LeaveTracker[[#This Row],[Type of Leave]]</f>
        <v>1 SL</v>
      </c>
      <c r="L3062" s="23">
        <f ca="1">NETWORKDAYS(LeaveTracker[[#This Row],[Start Date]],LeaveTracker[[#This Row],[End Date]],lstHolidays)</f>
        <v>1</v>
      </c>
      <c r="M3062" s="27"/>
    </row>
    <row r="3063" spans="1:13" ht="30" customHeight="1" x14ac:dyDescent="0.3">
      <c r="A3063" s="27">
        <f t="shared" si="21"/>
        <v>1420</v>
      </c>
      <c r="B3063" s="31">
        <v>44922</v>
      </c>
      <c r="C3063" s="31">
        <v>44775</v>
      </c>
      <c r="D3063" s="19" t="s">
        <v>1961</v>
      </c>
      <c r="E3063" s="66" t="str">
        <f>IF(ISBLANK(LeaveTracker[[#This Row],[Employee Name]]),"-----",VLOOKUP(LeaveTracker[[#This Row],[Employee Name]],'List of Employees'!$B$4:$H$767,7))</f>
        <v>CSU</v>
      </c>
      <c r="F3063" s="66" t="str">
        <f>IF(ISBLANK(LeaveTracker[[#This Row],[Employee Name]]),"-----",VLOOKUP(LeaveTracker[[#This Row],[Employee Name]],'List of Employees'!$B$4:$H$767,6))</f>
        <v>CASUAL</v>
      </c>
      <c r="G3063" s="24"/>
      <c r="H3063" s="24"/>
      <c r="I3063" s="19" t="s">
        <v>297</v>
      </c>
      <c r="J3063" s="42" t="s">
        <v>688</v>
      </c>
      <c r="K3063" s="50" t="str">
        <f ca="1">LeaveTracker[[#This Row],[Days]]&amp;" "&amp;LeaveTracker[[#This Row],[Type of Leave]]</f>
        <v>0 OTHER</v>
      </c>
      <c r="L3063" s="23">
        <f ca="1">NETWORKDAYS(LeaveTracker[[#This Row],[Start Date]],LeaveTracker[[#This Row],[End Date]],lstHolidays)</f>
        <v>0</v>
      </c>
      <c r="M3063" s="27"/>
    </row>
    <row r="3064" spans="1:13" ht="30" customHeight="1" x14ac:dyDescent="0.3">
      <c r="A3064" s="27">
        <f t="shared" si="21"/>
        <v>1421</v>
      </c>
      <c r="B3064" s="31">
        <v>44922</v>
      </c>
      <c r="C3064" s="31">
        <v>44851</v>
      </c>
      <c r="D3064" s="19" t="s">
        <v>582</v>
      </c>
      <c r="E3064" s="66" t="str">
        <f>IF(ISBLANK(LeaveTracker[[#This Row],[Employee Name]]),"-----",VLOOKUP(LeaveTracker[[#This Row],[Employee Name]],'List of Employees'!$B$4:$H$767,7))</f>
        <v>CCT</v>
      </c>
      <c r="F3064" s="66" t="str">
        <f>IF(ISBLANK(LeaveTracker[[#This Row],[Employee Name]]),"-----",VLOOKUP(LeaveTracker[[#This Row],[Employee Name]],'List of Employees'!$B$4:$H$767,6))</f>
        <v>PERMANENT</v>
      </c>
      <c r="G3064" s="24">
        <v>44848</v>
      </c>
      <c r="H3064" s="24">
        <v>44848</v>
      </c>
      <c r="I3064" s="19" t="s">
        <v>81</v>
      </c>
      <c r="K3064" s="50" t="str">
        <f ca="1">LeaveTracker[[#This Row],[Days]]&amp;" "&amp;LeaveTracker[[#This Row],[Type of Leave]]</f>
        <v>1 SL</v>
      </c>
      <c r="L3064" s="23">
        <f ca="1">NETWORKDAYS(LeaveTracker[[#This Row],[Start Date]],LeaveTracker[[#This Row],[End Date]],lstHolidays)</f>
        <v>1</v>
      </c>
      <c r="M3064" s="27"/>
    </row>
    <row r="3065" spans="1:13" ht="30" customHeight="1" x14ac:dyDescent="0.3">
      <c r="A3065" s="27">
        <f t="shared" si="21"/>
        <v>1422</v>
      </c>
      <c r="B3065" s="31">
        <v>44922</v>
      </c>
      <c r="C3065" s="31">
        <v>44840</v>
      </c>
      <c r="D3065" s="19" t="s">
        <v>571</v>
      </c>
      <c r="E3065" s="66" t="str">
        <f>IF(ISBLANK(LeaveTracker[[#This Row],[Employee Name]]),"-----",VLOOKUP(LeaveTracker[[#This Row],[Employee Name]],'List of Employees'!$B$4:$H$767,7))</f>
        <v>CCT</v>
      </c>
      <c r="F3065" s="66" t="str">
        <f>IF(ISBLANK(LeaveTracker[[#This Row],[Employee Name]]),"-----",VLOOKUP(LeaveTracker[[#This Row],[Employee Name]],'List of Employees'!$B$4:$H$767,6))</f>
        <v>PERMANENT</v>
      </c>
      <c r="G3065" s="24">
        <v>44838</v>
      </c>
      <c r="H3065" s="24">
        <v>44839</v>
      </c>
      <c r="I3065" s="19" t="s">
        <v>81</v>
      </c>
      <c r="K3065" s="50" t="str">
        <f ca="1">LeaveTracker[[#This Row],[Days]]&amp;" "&amp;LeaveTracker[[#This Row],[Type of Leave]]</f>
        <v>2 SL</v>
      </c>
      <c r="L3065" s="23">
        <f ca="1">NETWORKDAYS(LeaveTracker[[#This Row],[Start Date]],LeaveTracker[[#This Row],[End Date]],lstHolidays)</f>
        <v>2</v>
      </c>
      <c r="M3065" s="27"/>
    </row>
    <row r="3066" spans="1:13" ht="30" customHeight="1" x14ac:dyDescent="0.3">
      <c r="A3066" s="27">
        <f t="shared" si="21"/>
        <v>1423</v>
      </c>
      <c r="B3066" s="31">
        <v>44922</v>
      </c>
      <c r="C3066" s="31">
        <v>44851</v>
      </c>
      <c r="D3066" s="19" t="s">
        <v>582</v>
      </c>
      <c r="E3066" s="66" t="str">
        <f>IF(ISBLANK(LeaveTracker[[#This Row],[Employee Name]]),"-----",VLOOKUP(LeaveTracker[[#This Row],[Employee Name]],'List of Employees'!$B$4:$H$767,7))</f>
        <v>CCT</v>
      </c>
      <c r="F3066" s="66" t="str">
        <f>IF(ISBLANK(LeaveTracker[[#This Row],[Employee Name]]),"-----",VLOOKUP(LeaveTracker[[#This Row],[Employee Name]],'List of Employees'!$B$4:$H$767,6))</f>
        <v>PERMANENT</v>
      </c>
      <c r="G3066" s="24">
        <v>44845</v>
      </c>
      <c r="H3066" s="24">
        <v>44847</v>
      </c>
      <c r="I3066" s="19" t="s">
        <v>297</v>
      </c>
      <c r="J3066" s="42" t="s">
        <v>273</v>
      </c>
      <c r="K3066" s="50" t="str">
        <f ca="1">LeaveTracker[[#This Row],[Days]]&amp;" "&amp;LeaveTracker[[#This Row],[Type of Leave]]</f>
        <v>3 OTHER</v>
      </c>
      <c r="L3066" s="23">
        <f ca="1">NETWORKDAYS(LeaveTracker[[#This Row],[Start Date]],LeaveTracker[[#This Row],[End Date]],lstHolidays)</f>
        <v>3</v>
      </c>
      <c r="M3066" s="27"/>
    </row>
    <row r="3067" spans="1:13" ht="30" customHeight="1" x14ac:dyDescent="0.3">
      <c r="A3067" s="27">
        <f t="shared" ref="A3067:A3129" si="22">A3066+1</f>
        <v>1424</v>
      </c>
      <c r="B3067" s="31">
        <v>44922</v>
      </c>
      <c r="C3067" s="31">
        <v>44845</v>
      </c>
      <c r="D3067" s="19" t="s">
        <v>577</v>
      </c>
      <c r="E3067" s="66" t="str">
        <f>IF(ISBLANK(LeaveTracker[[#This Row],[Employee Name]]),"-----",VLOOKUP(LeaveTracker[[#This Row],[Employee Name]],'List of Employees'!$B$4:$H$767,7))</f>
        <v>CCT</v>
      </c>
      <c r="F3067" s="66" t="str">
        <f>IF(ISBLANK(LeaveTracker[[#This Row],[Employee Name]]),"-----",VLOOKUP(LeaveTracker[[#This Row],[Employee Name]],'List of Employees'!$B$4:$H$767,6))</f>
        <v>PERMANENT</v>
      </c>
      <c r="G3067" s="24">
        <v>44841</v>
      </c>
      <c r="H3067" s="24">
        <v>44841</v>
      </c>
      <c r="I3067" s="19" t="s">
        <v>81</v>
      </c>
      <c r="K3067" s="50" t="str">
        <f ca="1">LeaveTracker[[#This Row],[Days]]&amp;" "&amp;LeaveTracker[[#This Row],[Type of Leave]]</f>
        <v>1 SL</v>
      </c>
      <c r="L3067" s="23">
        <f ca="1">NETWORKDAYS(LeaveTracker[[#This Row],[Start Date]],LeaveTracker[[#This Row],[End Date]],lstHolidays)</f>
        <v>1</v>
      </c>
      <c r="M3067" s="27"/>
    </row>
    <row r="3068" spans="1:13" ht="30" customHeight="1" x14ac:dyDescent="0.3">
      <c r="A3068" s="27">
        <f t="shared" si="22"/>
        <v>1425</v>
      </c>
      <c r="B3068" s="31">
        <v>44922</v>
      </c>
      <c r="C3068" s="31">
        <v>44778</v>
      </c>
      <c r="D3068" s="19" t="s">
        <v>379</v>
      </c>
      <c r="E3068" s="66" t="str">
        <f>IF(ISBLANK(LeaveTracker[[#This Row],[Employee Name]]),"-----",VLOOKUP(LeaveTracker[[#This Row],[Employee Name]],'List of Employees'!$B$4:$H$767,7))</f>
        <v>CCT</v>
      </c>
      <c r="F3068" s="66" t="str">
        <f>IF(ISBLANK(LeaveTracker[[#This Row],[Employee Name]]),"-----",VLOOKUP(LeaveTracker[[#This Row],[Employee Name]],'List of Employees'!$B$4:$H$767,6))</f>
        <v>PERMANENT</v>
      </c>
      <c r="G3068" s="24">
        <v>44777</v>
      </c>
      <c r="H3068" s="24">
        <v>44777</v>
      </c>
      <c r="I3068" s="19" t="s">
        <v>297</v>
      </c>
      <c r="J3068" s="42" t="s">
        <v>1000</v>
      </c>
      <c r="K3068" s="50" t="str">
        <f ca="1">LeaveTracker[[#This Row],[Days]]&amp;" "&amp;LeaveTracker[[#This Row],[Type of Leave]]</f>
        <v>1 OTHER</v>
      </c>
      <c r="L3068" s="23">
        <f ca="1">NETWORKDAYS(LeaveTracker[[#This Row],[Start Date]],LeaveTracker[[#This Row],[End Date]],lstHolidays)</f>
        <v>1</v>
      </c>
      <c r="M3068" s="27"/>
    </row>
    <row r="3069" spans="1:13" ht="30" customHeight="1" x14ac:dyDescent="0.3">
      <c r="A3069" s="27">
        <f t="shared" si="22"/>
        <v>1426</v>
      </c>
      <c r="B3069" s="31">
        <v>44922</v>
      </c>
      <c r="C3069" s="31">
        <v>44809</v>
      </c>
      <c r="D3069" s="19" t="s">
        <v>577</v>
      </c>
      <c r="E3069" s="66" t="str">
        <f>IF(ISBLANK(LeaveTracker[[#This Row],[Employee Name]]),"-----",VLOOKUP(LeaveTracker[[#This Row],[Employee Name]],'List of Employees'!$B$4:$H$767,7))</f>
        <v>CCT</v>
      </c>
      <c r="F3069" s="66" t="str">
        <f>IF(ISBLANK(LeaveTracker[[#This Row],[Employee Name]]),"-----",VLOOKUP(LeaveTracker[[#This Row],[Employee Name]],'List of Employees'!$B$4:$H$767,6))</f>
        <v>PERMANENT</v>
      </c>
      <c r="G3069" s="24">
        <v>44799</v>
      </c>
      <c r="H3069" s="24">
        <v>44799</v>
      </c>
      <c r="I3069" s="19" t="s">
        <v>81</v>
      </c>
      <c r="K3069" s="50" t="str">
        <f ca="1">LeaveTracker[[#This Row],[Days]]&amp;" "&amp;LeaveTracker[[#This Row],[Type of Leave]]</f>
        <v>1 SL</v>
      </c>
      <c r="L3069" s="23">
        <f ca="1">NETWORKDAYS(LeaveTracker[[#This Row],[Start Date]],LeaveTracker[[#This Row],[End Date]],lstHolidays)</f>
        <v>1</v>
      </c>
      <c r="M3069" s="27"/>
    </row>
    <row r="3070" spans="1:13" ht="30" customHeight="1" x14ac:dyDescent="0.3">
      <c r="A3070" s="27">
        <f t="shared" si="22"/>
        <v>1427</v>
      </c>
      <c r="B3070" s="31">
        <v>44922</v>
      </c>
      <c r="C3070" s="31">
        <v>44858</v>
      </c>
      <c r="D3070" s="19" t="s">
        <v>374</v>
      </c>
      <c r="E3070" s="66" t="str">
        <f>IF(ISBLANK(LeaveTracker[[#This Row],[Employee Name]]),"-----",VLOOKUP(LeaveTracker[[#This Row],[Employee Name]],'List of Employees'!$B$4:$H$767,7))</f>
        <v>CCT</v>
      </c>
      <c r="F3070" s="66" t="str">
        <f>IF(ISBLANK(LeaveTracker[[#This Row],[Employee Name]]),"-----",VLOOKUP(LeaveTracker[[#This Row],[Employee Name]],'List of Employees'!$B$4:$H$767,6))</f>
        <v>PERMANENT</v>
      </c>
      <c r="G3070" s="24">
        <v>44855</v>
      </c>
      <c r="H3070" s="24">
        <v>44855</v>
      </c>
      <c r="I3070" s="19" t="s">
        <v>81</v>
      </c>
      <c r="K3070" s="50" t="str">
        <f ca="1">LeaveTracker[[#This Row],[Days]]&amp;" "&amp;LeaveTracker[[#This Row],[Type of Leave]]</f>
        <v>1 SL</v>
      </c>
      <c r="L3070" s="23">
        <f ca="1">NETWORKDAYS(LeaveTracker[[#This Row],[Start Date]],LeaveTracker[[#This Row],[End Date]],lstHolidays)</f>
        <v>1</v>
      </c>
      <c r="M3070" s="27"/>
    </row>
    <row r="3071" spans="1:13" ht="30" customHeight="1" x14ac:dyDescent="0.3">
      <c r="A3071" s="27">
        <f t="shared" si="22"/>
        <v>1428</v>
      </c>
      <c r="B3071" s="31">
        <v>44922</v>
      </c>
      <c r="C3071" s="31">
        <v>44823</v>
      </c>
      <c r="D3071" s="19" t="s">
        <v>596</v>
      </c>
      <c r="E3071" s="66" t="str">
        <f>IF(ISBLANK(LeaveTracker[[#This Row],[Employee Name]]),"-----",VLOOKUP(LeaveTracker[[#This Row],[Employee Name]],'List of Employees'!$B$4:$H$767,7))</f>
        <v>MAHOGANY MARKET</v>
      </c>
      <c r="F3071" s="66" t="str">
        <f>IF(ISBLANK(LeaveTracker[[#This Row],[Employee Name]]),"-----",VLOOKUP(LeaveTracker[[#This Row],[Employee Name]],'List of Employees'!$B$4:$H$767,6))</f>
        <v>PERMANENT</v>
      </c>
      <c r="G3071" s="24">
        <v>44822</v>
      </c>
      <c r="H3071" s="24">
        <v>44822</v>
      </c>
      <c r="I3071" s="19" t="s">
        <v>81</v>
      </c>
      <c r="K3071" s="50" t="str">
        <f>LeaveTracker[[#This Row],[Days]]&amp;" "&amp;LeaveTracker[[#This Row],[Type of Leave]]</f>
        <v>1 SL</v>
      </c>
      <c r="L3071" s="23">
        <v>1</v>
      </c>
      <c r="M3071" s="27"/>
    </row>
    <row r="3072" spans="1:13" ht="30" customHeight="1" x14ac:dyDescent="0.3">
      <c r="A3072" s="27">
        <f t="shared" si="22"/>
        <v>1429</v>
      </c>
      <c r="B3072" s="31">
        <v>44922</v>
      </c>
      <c r="C3072" s="31">
        <v>44816</v>
      </c>
      <c r="D3072" s="19" t="s">
        <v>598</v>
      </c>
      <c r="E3072" s="66" t="str">
        <f>IF(ISBLANK(LeaveTracker[[#This Row],[Employee Name]]),"-----",VLOOKUP(LeaveTracker[[#This Row],[Employee Name]],'List of Employees'!$B$4:$H$767,7))</f>
        <v>EEO/ CITY MARKET</v>
      </c>
      <c r="F3072" s="66" t="str">
        <f>IF(ISBLANK(LeaveTracker[[#This Row],[Employee Name]]),"-----",VLOOKUP(LeaveTracker[[#This Row],[Employee Name]],'List of Employees'!$B$4:$H$767,6))</f>
        <v>PERMANENT</v>
      </c>
      <c r="G3072" s="24">
        <v>44805</v>
      </c>
      <c r="H3072" s="24">
        <v>44805</v>
      </c>
      <c r="I3072" s="19" t="s">
        <v>81</v>
      </c>
      <c r="K3072" s="50" t="str">
        <f ca="1">LeaveTracker[[#This Row],[Days]]&amp;" "&amp;LeaveTracker[[#This Row],[Type of Leave]]</f>
        <v>1 SL</v>
      </c>
      <c r="L3072" s="23">
        <f ca="1">NETWORKDAYS(LeaveTracker[[#This Row],[Start Date]],LeaveTracker[[#This Row],[End Date]],lstHolidays)</f>
        <v>1</v>
      </c>
      <c r="M3072" s="27"/>
    </row>
    <row r="3073" spans="1:13" ht="30" customHeight="1" x14ac:dyDescent="0.3">
      <c r="A3073" s="27">
        <f t="shared" si="22"/>
        <v>1430</v>
      </c>
      <c r="B3073" s="31">
        <v>44922</v>
      </c>
      <c r="C3073" s="31">
        <v>44816</v>
      </c>
      <c r="D3073" s="19" t="s">
        <v>590</v>
      </c>
      <c r="E3073" s="66" t="str">
        <f>IF(ISBLANK(LeaveTracker[[#This Row],[Employee Name]]),"-----",VLOOKUP(LeaveTracker[[#This Row],[Employee Name]],'List of Employees'!$B$4:$H$767,7))</f>
        <v>MAHOGANY MARKET</v>
      </c>
      <c r="F3073" s="66" t="str">
        <f>IF(ISBLANK(LeaveTracker[[#This Row],[Employee Name]]),"-----",VLOOKUP(LeaveTracker[[#This Row],[Employee Name]],'List of Employees'!$B$4:$H$767,6))</f>
        <v>PERMANENT</v>
      </c>
      <c r="G3073" s="24">
        <v>44815</v>
      </c>
      <c r="H3073" s="24">
        <v>44815</v>
      </c>
      <c r="I3073" s="19" t="s">
        <v>81</v>
      </c>
      <c r="K3073" s="50" t="str">
        <f>LeaveTracker[[#This Row],[Days]]&amp;" "&amp;LeaveTracker[[#This Row],[Type of Leave]]</f>
        <v>1 SL</v>
      </c>
      <c r="L3073" s="23">
        <v>1</v>
      </c>
      <c r="M3073" s="27"/>
    </row>
    <row r="3074" spans="1:13" ht="30" customHeight="1" x14ac:dyDescent="0.3">
      <c r="A3074" s="27">
        <f t="shared" si="22"/>
        <v>1431</v>
      </c>
      <c r="B3074" s="31">
        <v>44922</v>
      </c>
      <c r="C3074" s="31">
        <v>44882</v>
      </c>
      <c r="D3074" s="19" t="s">
        <v>600</v>
      </c>
      <c r="E3074" s="66" t="str">
        <f>IF(ISBLANK(LeaveTracker[[#This Row],[Employee Name]]),"-----",VLOOKUP(LeaveTracker[[#This Row],[Employee Name]],'List of Employees'!$B$4:$H$767,7))</f>
        <v>MAHOGANY MARKET</v>
      </c>
      <c r="F3074" s="66" t="str">
        <f>IF(ISBLANK(LeaveTracker[[#This Row],[Employee Name]]),"-----",VLOOKUP(LeaveTracker[[#This Row],[Employee Name]],'List of Employees'!$B$4:$H$767,6))</f>
        <v>PERMANENT</v>
      </c>
      <c r="G3074" s="24">
        <v>44880</v>
      </c>
      <c r="H3074" s="24">
        <v>44880</v>
      </c>
      <c r="I3074" s="19" t="s">
        <v>81</v>
      </c>
      <c r="K3074" s="50" t="str">
        <f ca="1">LeaveTracker[[#This Row],[Days]]&amp;" "&amp;LeaveTracker[[#This Row],[Type of Leave]]</f>
        <v>1 SL</v>
      </c>
      <c r="L3074" s="23">
        <f ca="1">NETWORKDAYS(LeaveTracker[[#This Row],[Start Date]],LeaveTracker[[#This Row],[End Date]],lstHolidays)</f>
        <v>1</v>
      </c>
      <c r="M3074" s="27"/>
    </row>
    <row r="3075" spans="1:13" ht="30" customHeight="1" x14ac:dyDescent="0.3">
      <c r="A3075" s="27">
        <f t="shared" si="22"/>
        <v>1432</v>
      </c>
      <c r="B3075" s="31">
        <v>44922</v>
      </c>
      <c r="C3075" s="31">
        <v>44879</v>
      </c>
      <c r="D3075" s="19" t="s">
        <v>590</v>
      </c>
      <c r="E3075" s="66" t="str">
        <f>IF(ISBLANK(LeaveTracker[[#This Row],[Employee Name]]),"-----",VLOOKUP(LeaveTracker[[#This Row],[Employee Name]],'List of Employees'!$B$4:$H$767,7))</f>
        <v>MAHOGANY MARKET</v>
      </c>
      <c r="F3075" s="66" t="str">
        <f>IF(ISBLANK(LeaveTracker[[#This Row],[Employee Name]]),"-----",VLOOKUP(LeaveTracker[[#This Row],[Employee Name]],'List of Employees'!$B$4:$H$767,6))</f>
        <v>PERMANENT</v>
      </c>
      <c r="G3075" s="24">
        <v>44878</v>
      </c>
      <c r="H3075" s="24">
        <v>44878</v>
      </c>
      <c r="I3075" s="19" t="s">
        <v>81</v>
      </c>
      <c r="K3075" s="50" t="str">
        <f>LeaveTracker[[#This Row],[Days]]&amp;" "&amp;LeaveTracker[[#This Row],[Type of Leave]]</f>
        <v>1 SL</v>
      </c>
      <c r="L3075" s="23">
        <v>1</v>
      </c>
      <c r="M3075" s="27"/>
    </row>
    <row r="3076" spans="1:13" ht="30" customHeight="1" x14ac:dyDescent="0.3">
      <c r="A3076" s="27">
        <f t="shared" si="22"/>
        <v>1433</v>
      </c>
      <c r="B3076" s="31">
        <v>44922</v>
      </c>
      <c r="C3076" s="31">
        <v>44858</v>
      </c>
      <c r="D3076" s="19" t="s">
        <v>600</v>
      </c>
      <c r="E3076" s="66" t="str">
        <f>IF(ISBLANK(LeaveTracker[[#This Row],[Employee Name]]),"-----",VLOOKUP(LeaveTracker[[#This Row],[Employee Name]],'List of Employees'!$B$4:$H$767,7))</f>
        <v>MAHOGANY MARKET</v>
      </c>
      <c r="F3076" s="66" t="str">
        <f>IF(ISBLANK(LeaveTracker[[#This Row],[Employee Name]]),"-----",VLOOKUP(LeaveTracker[[#This Row],[Employee Name]],'List of Employees'!$B$4:$H$767,6))</f>
        <v>PERMANENT</v>
      </c>
      <c r="G3076" s="24">
        <v>44858</v>
      </c>
      <c r="H3076" s="24">
        <v>44860</v>
      </c>
      <c r="I3076" s="19" t="s">
        <v>82</v>
      </c>
      <c r="J3076" s="42" t="s">
        <v>1001</v>
      </c>
      <c r="K3076" s="50" t="str">
        <f ca="1">LeaveTracker[[#This Row],[Days]]&amp;" "&amp;LeaveTracker[[#This Row],[Type of Leave]]</f>
        <v>3 VL</v>
      </c>
      <c r="L3076" s="23">
        <f ca="1">NETWORKDAYS(LeaveTracker[[#This Row],[Start Date]],LeaveTracker[[#This Row],[End Date]],lstHolidays)</f>
        <v>3</v>
      </c>
      <c r="M3076" s="27"/>
    </row>
    <row r="3077" spans="1:13" ht="30" customHeight="1" x14ac:dyDescent="0.3">
      <c r="A3077" s="27">
        <f t="shared" si="22"/>
        <v>1434</v>
      </c>
      <c r="B3077" s="31">
        <v>44922</v>
      </c>
      <c r="C3077" s="31">
        <v>44874</v>
      </c>
      <c r="D3077" s="19" t="s">
        <v>617</v>
      </c>
      <c r="E3077" s="66" t="str">
        <f>IF(ISBLANK(LeaveTracker[[#This Row],[Employee Name]]),"-----",VLOOKUP(LeaveTracker[[#This Row],[Employee Name]],'List of Employees'!$B$4:$H$767,7))</f>
        <v>EEO/ CITY MARKET</v>
      </c>
      <c r="F3077" s="66" t="str">
        <f>IF(ISBLANK(LeaveTracker[[#This Row],[Employee Name]]),"-----",VLOOKUP(LeaveTracker[[#This Row],[Employee Name]],'List of Employees'!$B$4:$H$767,6))</f>
        <v>PERMANENT</v>
      </c>
      <c r="G3077" s="24">
        <v>44854</v>
      </c>
      <c r="H3077" s="24">
        <v>44854</v>
      </c>
      <c r="I3077" s="19" t="s">
        <v>297</v>
      </c>
      <c r="J3077" s="42" t="s">
        <v>1000</v>
      </c>
      <c r="K3077" s="50" t="str">
        <f ca="1">LeaveTracker[[#This Row],[Days]]&amp;" "&amp;LeaveTracker[[#This Row],[Type of Leave]]</f>
        <v>1 OTHER</v>
      </c>
      <c r="L3077" s="23">
        <f ca="1">NETWORKDAYS(LeaveTracker[[#This Row],[Start Date]],LeaveTracker[[#This Row],[End Date]],lstHolidays)</f>
        <v>1</v>
      </c>
      <c r="M3077" s="27"/>
    </row>
    <row r="3078" spans="1:13" ht="30" customHeight="1" x14ac:dyDescent="0.3">
      <c r="A3078" s="27">
        <f t="shared" si="22"/>
        <v>1435</v>
      </c>
      <c r="B3078" s="31">
        <v>44922</v>
      </c>
      <c r="C3078" s="31">
        <v>44838</v>
      </c>
      <c r="D3078" s="19" t="s">
        <v>617</v>
      </c>
      <c r="E3078" s="66" t="str">
        <f>IF(ISBLANK(LeaveTracker[[#This Row],[Employee Name]]),"-----",VLOOKUP(LeaveTracker[[#This Row],[Employee Name]],'List of Employees'!$B$4:$H$767,7))</f>
        <v>EEO/ CITY MARKET</v>
      </c>
      <c r="F3078" s="66" t="str">
        <f>IF(ISBLANK(LeaveTracker[[#This Row],[Employee Name]]),"-----",VLOOKUP(LeaveTracker[[#This Row],[Employee Name]],'List of Employees'!$B$4:$H$767,6))</f>
        <v>PERMANENT</v>
      </c>
      <c r="G3078" s="24">
        <v>44840</v>
      </c>
      <c r="H3078" s="24">
        <v>44840</v>
      </c>
      <c r="I3078" s="19" t="s">
        <v>297</v>
      </c>
      <c r="J3078" s="42" t="s">
        <v>1000</v>
      </c>
      <c r="K3078" s="50" t="str">
        <f ca="1">LeaveTracker[[#This Row],[Days]]&amp;" "&amp;LeaveTracker[[#This Row],[Type of Leave]]</f>
        <v>1 OTHER</v>
      </c>
      <c r="L3078" s="23">
        <f ca="1">NETWORKDAYS(LeaveTracker[[#This Row],[Start Date]],LeaveTracker[[#This Row],[End Date]],lstHolidays)</f>
        <v>1</v>
      </c>
      <c r="M3078" s="27"/>
    </row>
    <row r="3079" spans="1:13" ht="30" customHeight="1" x14ac:dyDescent="0.3">
      <c r="A3079" s="27">
        <f t="shared" si="22"/>
        <v>1436</v>
      </c>
      <c r="B3079" s="31">
        <v>44922</v>
      </c>
      <c r="C3079" s="31">
        <v>44879</v>
      </c>
      <c r="D3079" s="19" t="s">
        <v>596</v>
      </c>
      <c r="E3079" s="66" t="str">
        <f>IF(ISBLANK(LeaveTracker[[#This Row],[Employee Name]]),"-----",VLOOKUP(LeaveTracker[[#This Row],[Employee Name]],'List of Employees'!$B$4:$H$767,7))</f>
        <v>MAHOGANY MARKET</v>
      </c>
      <c r="F3079" s="66" t="str">
        <f>IF(ISBLANK(LeaveTracker[[#This Row],[Employee Name]]),"-----",VLOOKUP(LeaveTracker[[#This Row],[Employee Name]],'List of Employees'!$B$4:$H$767,6))</f>
        <v>PERMANENT</v>
      </c>
      <c r="G3079" s="24">
        <v>44877</v>
      </c>
      <c r="H3079" s="24">
        <v>44877</v>
      </c>
      <c r="I3079" s="19" t="s">
        <v>81</v>
      </c>
      <c r="K3079" s="50" t="str">
        <f>LeaveTracker[[#This Row],[Days]]&amp;" "&amp;LeaveTracker[[#This Row],[Type of Leave]]</f>
        <v>1 SL</v>
      </c>
      <c r="L3079" s="23">
        <v>1</v>
      </c>
      <c r="M3079" s="27"/>
    </row>
    <row r="3080" spans="1:13" ht="30" customHeight="1" x14ac:dyDescent="0.3">
      <c r="A3080" s="27">
        <f t="shared" si="22"/>
        <v>1437</v>
      </c>
      <c r="B3080" s="31">
        <v>44922</v>
      </c>
      <c r="C3080" s="31">
        <v>44884</v>
      </c>
      <c r="D3080" s="19" t="s">
        <v>1817</v>
      </c>
      <c r="E3080" s="66" t="str">
        <f>IF(ISBLANK(LeaveTracker[[#This Row],[Employee Name]]),"-----",VLOOKUP(LeaveTracker[[#This Row],[Employee Name]],'List of Employees'!$B$4:$H$767,7))</f>
        <v>EEO/CITY MARKET</v>
      </c>
      <c r="F3080" s="66" t="str">
        <f>IF(ISBLANK(LeaveTracker[[#This Row],[Employee Name]]),"-----",VLOOKUP(LeaveTracker[[#This Row],[Employee Name]],'List of Employees'!$B$4:$H$767,6))</f>
        <v>CASUAL</v>
      </c>
      <c r="G3080" s="24">
        <v>44883</v>
      </c>
      <c r="H3080" s="24">
        <v>44883</v>
      </c>
      <c r="I3080" s="19" t="s">
        <v>81</v>
      </c>
      <c r="K3080" s="50" t="str">
        <f ca="1">LeaveTracker[[#This Row],[Days]]&amp;" "&amp;LeaveTracker[[#This Row],[Type of Leave]]</f>
        <v>1 SL</v>
      </c>
      <c r="L3080" s="23">
        <f ca="1">NETWORKDAYS(LeaveTracker[[#This Row],[Start Date]],LeaveTracker[[#This Row],[End Date]],lstHolidays)</f>
        <v>1</v>
      </c>
      <c r="M3080" s="27"/>
    </row>
    <row r="3081" spans="1:13" ht="30" customHeight="1" x14ac:dyDescent="0.3">
      <c r="A3081" s="27">
        <f t="shared" si="22"/>
        <v>1438</v>
      </c>
      <c r="B3081" s="31">
        <v>44922</v>
      </c>
      <c r="C3081" s="31">
        <v>44872</v>
      </c>
      <c r="D3081" s="19" t="s">
        <v>1043</v>
      </c>
      <c r="E3081" s="66" t="str">
        <f>IF(ISBLANK(LeaveTracker[[#This Row],[Employee Name]]),"-----",VLOOKUP(LeaveTracker[[#This Row],[Employee Name]],'List of Employees'!$B$4:$H$767,7))</f>
        <v>CENRO</v>
      </c>
      <c r="F3081" s="66" t="str">
        <f>IF(ISBLANK(LeaveTracker[[#This Row],[Employee Name]]),"-----",VLOOKUP(LeaveTracker[[#This Row],[Employee Name]],'List of Employees'!$B$4:$H$767,6))</f>
        <v>PERMANENT</v>
      </c>
      <c r="G3081" s="24">
        <v>44877</v>
      </c>
      <c r="H3081" s="24">
        <v>44879</v>
      </c>
      <c r="I3081" s="19" t="s">
        <v>82</v>
      </c>
      <c r="J3081" s="42" t="s">
        <v>1001</v>
      </c>
      <c r="K3081" s="50" t="str">
        <f ca="1">LeaveTracker[[#This Row],[Days]]&amp;" "&amp;LeaveTracker[[#This Row],[Type of Leave]]</f>
        <v>1 VL</v>
      </c>
      <c r="L3081" s="23">
        <f ca="1">NETWORKDAYS(LeaveTracker[[#This Row],[Start Date]],LeaveTracker[[#This Row],[End Date]],lstHolidays)</f>
        <v>1</v>
      </c>
      <c r="M3081" s="27"/>
    </row>
    <row r="3082" spans="1:13" ht="30" customHeight="1" x14ac:dyDescent="0.3">
      <c r="A3082" s="27">
        <f t="shared" si="22"/>
        <v>1439</v>
      </c>
      <c r="B3082" s="31">
        <v>44922</v>
      </c>
      <c r="C3082" s="31">
        <v>44865</v>
      </c>
      <c r="D3082" s="19" t="s">
        <v>1106</v>
      </c>
      <c r="E3082" s="66" t="str">
        <f>IF(ISBLANK(LeaveTracker[[#This Row],[Employee Name]]),"-----",VLOOKUP(LeaveTracker[[#This Row],[Employee Name]],'List of Employees'!$B$4:$H$767,7))</f>
        <v>CENRO</v>
      </c>
      <c r="F3082" s="66" t="str">
        <f>IF(ISBLANK(LeaveTracker[[#This Row],[Employee Name]]),"-----",VLOOKUP(LeaveTracker[[#This Row],[Employee Name]],'List of Employees'!$B$4:$H$767,6))</f>
        <v>PERMANENT</v>
      </c>
      <c r="G3082" s="24">
        <v>44872</v>
      </c>
      <c r="H3082" s="24">
        <v>44876</v>
      </c>
      <c r="I3082" s="19" t="s">
        <v>82</v>
      </c>
      <c r="K3082" s="50" t="str">
        <f ca="1">LeaveTracker[[#This Row],[Days]]&amp;" "&amp;LeaveTracker[[#This Row],[Type of Leave]]</f>
        <v>5 VL</v>
      </c>
      <c r="L3082" s="23">
        <f ca="1">NETWORKDAYS(LeaveTracker[[#This Row],[Start Date]],LeaveTracker[[#This Row],[End Date]],lstHolidays)</f>
        <v>5</v>
      </c>
      <c r="M3082" s="27"/>
    </row>
    <row r="3083" spans="1:13" ht="30" customHeight="1" x14ac:dyDescent="0.3">
      <c r="A3083" s="27">
        <f t="shared" si="22"/>
        <v>1440</v>
      </c>
      <c r="B3083" s="31">
        <v>44922</v>
      </c>
      <c r="C3083" s="31">
        <v>44894</v>
      </c>
      <c r="D3083" s="19" t="s">
        <v>680</v>
      </c>
      <c r="E3083" s="66" t="str">
        <f>IF(ISBLANK(LeaveTracker[[#This Row],[Employee Name]]),"-----",VLOOKUP(LeaveTracker[[#This Row],[Employee Name]],'List of Employees'!$B$4:$H$767,7))</f>
        <v>CEO</v>
      </c>
      <c r="F3083" s="66" t="str">
        <f>IF(ISBLANK(LeaveTracker[[#This Row],[Employee Name]]),"-----",VLOOKUP(LeaveTracker[[#This Row],[Employee Name]],'List of Employees'!$B$4:$H$767,6))</f>
        <v>PERMANENT</v>
      </c>
      <c r="G3083" s="24">
        <v>44893</v>
      </c>
      <c r="H3083" s="24">
        <v>44893</v>
      </c>
      <c r="I3083" s="19" t="s">
        <v>81</v>
      </c>
      <c r="K3083" s="50" t="str">
        <f ca="1">LeaveTracker[[#This Row],[Days]]&amp;" "&amp;LeaveTracker[[#This Row],[Type of Leave]]</f>
        <v>1 SL</v>
      </c>
      <c r="L3083" s="23">
        <f ca="1">NETWORKDAYS(LeaveTracker[[#This Row],[Start Date]],LeaveTracker[[#This Row],[End Date]],lstHolidays)</f>
        <v>1</v>
      </c>
      <c r="M3083" s="27"/>
    </row>
    <row r="3084" spans="1:13" ht="30" customHeight="1" x14ac:dyDescent="0.3">
      <c r="A3084" s="27">
        <f t="shared" si="22"/>
        <v>1441</v>
      </c>
      <c r="B3084" s="31">
        <v>44922</v>
      </c>
      <c r="C3084" s="31">
        <v>44909</v>
      </c>
      <c r="D3084" s="19" t="s">
        <v>680</v>
      </c>
      <c r="E3084" s="66" t="str">
        <f>IF(ISBLANK(LeaveTracker[[#This Row],[Employee Name]]),"-----",VLOOKUP(LeaveTracker[[#This Row],[Employee Name]],'List of Employees'!$B$4:$H$767,7))</f>
        <v>CEO</v>
      </c>
      <c r="F3084" s="66" t="str">
        <f>IF(ISBLANK(LeaveTracker[[#This Row],[Employee Name]]),"-----",VLOOKUP(LeaveTracker[[#This Row],[Employee Name]],'List of Employees'!$B$4:$H$767,6))</f>
        <v>PERMANENT</v>
      </c>
      <c r="G3084" s="24">
        <v>44908</v>
      </c>
      <c r="H3084" s="24">
        <v>44908</v>
      </c>
      <c r="I3084" s="19" t="s">
        <v>297</v>
      </c>
      <c r="J3084" s="42" t="s">
        <v>1000</v>
      </c>
      <c r="K3084" s="50" t="str">
        <f ca="1">LeaveTracker[[#This Row],[Days]]&amp;" "&amp;LeaveTracker[[#This Row],[Type of Leave]]</f>
        <v>1 OTHER</v>
      </c>
      <c r="L3084" s="23">
        <f ca="1">NETWORKDAYS(LeaveTracker[[#This Row],[Start Date]],LeaveTracker[[#This Row],[End Date]],lstHolidays)</f>
        <v>1</v>
      </c>
      <c r="M3084" s="27"/>
    </row>
    <row r="3085" spans="1:13" ht="30" customHeight="1" x14ac:dyDescent="0.3">
      <c r="A3085" s="27">
        <f t="shared" si="22"/>
        <v>1442</v>
      </c>
      <c r="B3085" s="31">
        <v>44922</v>
      </c>
      <c r="C3085" s="31">
        <v>44902</v>
      </c>
      <c r="D3085" s="19" t="s">
        <v>590</v>
      </c>
      <c r="E3085" s="66" t="str">
        <f>IF(ISBLANK(LeaveTracker[[#This Row],[Employee Name]]),"-----",VLOOKUP(LeaveTracker[[#This Row],[Employee Name]],'List of Employees'!$B$4:$H$767,7))</f>
        <v>MAHOGANY MARKET</v>
      </c>
      <c r="F3085" s="66" t="str">
        <f>IF(ISBLANK(LeaveTracker[[#This Row],[Employee Name]]),"-----",VLOOKUP(LeaveTracker[[#This Row],[Employee Name]],'List of Employees'!$B$4:$H$767,6))</f>
        <v>PERMANENT</v>
      </c>
      <c r="G3085" s="24">
        <v>44915</v>
      </c>
      <c r="H3085" s="24">
        <v>44917</v>
      </c>
      <c r="I3085" s="19" t="s">
        <v>82</v>
      </c>
      <c r="J3085" s="42" t="s">
        <v>1001</v>
      </c>
      <c r="K3085" s="50" t="str">
        <f ca="1">LeaveTracker[[#This Row],[Days]]&amp;" "&amp;LeaveTracker[[#This Row],[Type of Leave]]</f>
        <v>3 VL</v>
      </c>
      <c r="L3085" s="23">
        <f ca="1">NETWORKDAYS(LeaveTracker[[#This Row],[Start Date]],LeaveTracker[[#This Row],[End Date]],lstHolidays)</f>
        <v>3</v>
      </c>
      <c r="M3085" s="27"/>
    </row>
    <row r="3086" spans="1:13" ht="30" customHeight="1" x14ac:dyDescent="0.3">
      <c r="A3086" s="27">
        <f t="shared" si="22"/>
        <v>1443</v>
      </c>
      <c r="B3086" s="31">
        <v>44922</v>
      </c>
      <c r="C3086" s="31">
        <v>44902</v>
      </c>
      <c r="D3086" s="19" t="s">
        <v>594</v>
      </c>
      <c r="E3086" s="66" t="str">
        <f>IF(ISBLANK(LeaveTracker[[#This Row],[Employee Name]]),"-----",VLOOKUP(LeaveTracker[[#This Row],[Employee Name]],'List of Employees'!$B$4:$H$767,7))</f>
        <v>MAHOGANY MARKET</v>
      </c>
      <c r="F3086" s="66" t="str">
        <f>IF(ISBLANK(LeaveTracker[[#This Row],[Employee Name]]),"-----",VLOOKUP(LeaveTracker[[#This Row],[Employee Name]],'List of Employees'!$B$4:$H$767,6))</f>
        <v>PERMANENT</v>
      </c>
      <c r="G3086" s="24">
        <v>44900</v>
      </c>
      <c r="H3086" s="24">
        <v>44900</v>
      </c>
      <c r="I3086" s="19" t="s">
        <v>81</v>
      </c>
      <c r="K3086" s="50" t="str">
        <f ca="1">LeaveTracker[[#This Row],[Days]]&amp;" "&amp;LeaveTracker[[#This Row],[Type of Leave]]</f>
        <v>1 SL</v>
      </c>
      <c r="L3086" s="23">
        <f ca="1">NETWORKDAYS(LeaveTracker[[#This Row],[Start Date]],LeaveTracker[[#This Row],[End Date]],lstHolidays)</f>
        <v>1</v>
      </c>
      <c r="M3086" s="27"/>
    </row>
    <row r="3087" spans="1:13" ht="30" customHeight="1" x14ac:dyDescent="0.3">
      <c r="A3087" s="27">
        <f t="shared" si="22"/>
        <v>1444</v>
      </c>
      <c r="B3087" s="31">
        <v>44922</v>
      </c>
      <c r="C3087" s="31">
        <v>44902</v>
      </c>
      <c r="D3087" s="19" t="s">
        <v>590</v>
      </c>
      <c r="E3087" s="66" t="str">
        <f>IF(ISBLANK(LeaveTracker[[#This Row],[Employee Name]]),"-----",VLOOKUP(LeaveTracker[[#This Row],[Employee Name]],'List of Employees'!$B$4:$H$767,7))</f>
        <v>MAHOGANY MARKET</v>
      </c>
      <c r="F3087" s="66" t="str">
        <f>IF(ISBLANK(LeaveTracker[[#This Row],[Employee Name]]),"-----",VLOOKUP(LeaveTracker[[#This Row],[Employee Name]],'List of Employees'!$B$4:$H$767,6))</f>
        <v>PERMANENT</v>
      </c>
      <c r="G3087" s="24">
        <v>44901</v>
      </c>
      <c r="H3087" s="24">
        <v>44901</v>
      </c>
      <c r="I3087" s="19" t="s">
        <v>297</v>
      </c>
      <c r="J3087" s="42" t="s">
        <v>1000</v>
      </c>
      <c r="K3087" s="50" t="str">
        <f ca="1">LeaveTracker[[#This Row],[Days]]&amp;" "&amp;LeaveTracker[[#This Row],[Type of Leave]]</f>
        <v>1 OTHER</v>
      </c>
      <c r="L3087" s="23">
        <f ca="1">NETWORKDAYS(LeaveTracker[[#This Row],[Start Date]],LeaveTracker[[#This Row],[End Date]],lstHolidays)</f>
        <v>1</v>
      </c>
      <c r="M3087" s="27"/>
    </row>
    <row r="3088" spans="1:13" ht="30" customHeight="1" x14ac:dyDescent="0.3">
      <c r="A3088" s="27">
        <f t="shared" si="22"/>
        <v>1445</v>
      </c>
      <c r="B3088" s="31">
        <v>44922</v>
      </c>
      <c r="C3088" s="31">
        <v>44902</v>
      </c>
      <c r="D3088" s="19" t="s">
        <v>617</v>
      </c>
      <c r="E3088" s="66" t="str">
        <f>IF(ISBLANK(LeaveTracker[[#This Row],[Employee Name]]),"-----",VLOOKUP(LeaveTracker[[#This Row],[Employee Name]],'List of Employees'!$B$4:$H$767,7))</f>
        <v>EEO/ CITY MARKET</v>
      </c>
      <c r="F3088" s="66" t="str">
        <f>IF(ISBLANK(LeaveTracker[[#This Row],[Employee Name]]),"-----",VLOOKUP(LeaveTracker[[#This Row],[Employee Name]],'List of Employees'!$B$4:$H$767,6))</f>
        <v>PERMANENT</v>
      </c>
      <c r="G3088" s="24">
        <v>44914</v>
      </c>
      <c r="H3088" s="24">
        <v>44914</v>
      </c>
      <c r="I3088" s="19" t="s">
        <v>82</v>
      </c>
      <c r="K3088" s="50" t="str">
        <f ca="1">LeaveTracker[[#This Row],[Days]]&amp;" "&amp;LeaveTracker[[#This Row],[Type of Leave]]</f>
        <v>1 VL</v>
      </c>
      <c r="L3088" s="23">
        <f ca="1">NETWORKDAYS(LeaveTracker[[#This Row],[Start Date]],LeaveTracker[[#This Row],[End Date]],lstHolidays)</f>
        <v>1</v>
      </c>
      <c r="M3088" s="27"/>
    </row>
    <row r="3089" spans="1:13" ht="30" customHeight="1" x14ac:dyDescent="0.3">
      <c r="A3089" s="27">
        <v>1445</v>
      </c>
      <c r="B3089" s="31">
        <v>44922</v>
      </c>
      <c r="C3089" s="31">
        <v>44902</v>
      </c>
      <c r="D3089" s="19" t="s">
        <v>617</v>
      </c>
      <c r="E3089" s="66" t="str">
        <f>IF(ISBLANK(LeaveTracker[[#This Row],[Employee Name]]),"-----",VLOOKUP(LeaveTracker[[#This Row],[Employee Name]],'List of Employees'!$B$4:$H$767,7))</f>
        <v>EEO/ CITY MARKET</v>
      </c>
      <c r="F3089" s="66" t="str">
        <f>IF(ISBLANK(LeaveTracker[[#This Row],[Employee Name]]),"-----",VLOOKUP(LeaveTracker[[#This Row],[Employee Name]],'List of Employees'!$B$4:$H$767,6))</f>
        <v>PERMANENT</v>
      </c>
      <c r="G3089" s="24">
        <v>44921</v>
      </c>
      <c r="H3089" s="24">
        <v>44921</v>
      </c>
      <c r="I3089" s="19" t="s">
        <v>82</v>
      </c>
      <c r="K3089" s="50" t="str">
        <f>LeaveTracker[[#This Row],[Days]]&amp;" "&amp;LeaveTracker[[#This Row],[Type of Leave]]</f>
        <v>1 VL</v>
      </c>
      <c r="L3089" s="23">
        <v>1</v>
      </c>
      <c r="M3089" s="27"/>
    </row>
    <row r="3090" spans="1:13" ht="30" customHeight="1" x14ac:dyDescent="0.3">
      <c r="A3090" s="27">
        <v>1445</v>
      </c>
      <c r="B3090" s="31">
        <v>44922</v>
      </c>
      <c r="C3090" s="31">
        <v>44902</v>
      </c>
      <c r="D3090" s="19" t="s">
        <v>617</v>
      </c>
      <c r="E3090" s="66" t="str">
        <f>IF(ISBLANK(LeaveTracker[[#This Row],[Employee Name]]),"-----",VLOOKUP(LeaveTracker[[#This Row],[Employee Name]],'List of Employees'!$B$4:$H$767,7))</f>
        <v>EEO/ CITY MARKET</v>
      </c>
      <c r="F3090" s="66" t="str">
        <f>IF(ISBLANK(LeaveTracker[[#This Row],[Employee Name]]),"-----",VLOOKUP(LeaveTracker[[#This Row],[Employee Name]],'List of Employees'!$B$4:$H$767,6))</f>
        <v>PERMANENT</v>
      </c>
      <c r="G3090" s="24">
        <v>44924</v>
      </c>
      <c r="H3090" s="24">
        <v>44924</v>
      </c>
      <c r="I3090" s="19" t="s">
        <v>82</v>
      </c>
      <c r="K3090" s="50" t="str">
        <f ca="1">LeaveTracker[[#This Row],[Days]]&amp;" "&amp;LeaveTracker[[#This Row],[Type of Leave]]</f>
        <v>1 VL</v>
      </c>
      <c r="L3090" s="23">
        <f ca="1">NETWORKDAYS(LeaveTracker[[#This Row],[Start Date]],LeaveTracker[[#This Row],[End Date]],lstHolidays)</f>
        <v>1</v>
      </c>
      <c r="M3090" s="27"/>
    </row>
    <row r="3091" spans="1:13" ht="30" customHeight="1" x14ac:dyDescent="0.3">
      <c r="A3091" s="27">
        <f t="shared" si="22"/>
        <v>1446</v>
      </c>
      <c r="B3091" s="31">
        <v>44922</v>
      </c>
      <c r="C3091" s="31">
        <v>44868</v>
      </c>
      <c r="D3091" s="19" t="s">
        <v>707</v>
      </c>
      <c r="E3091" s="66" t="str">
        <f>IF(ISBLANK(LeaveTracker[[#This Row],[Employee Name]]),"-----",VLOOKUP(LeaveTracker[[#This Row],[Employee Name]],'List of Employees'!$B$4:$H$767,7))</f>
        <v>ONT</v>
      </c>
      <c r="F3091" s="66" t="str">
        <f>IF(ISBLANK(LeaveTracker[[#This Row],[Employee Name]]),"-----",VLOOKUP(LeaveTracker[[#This Row],[Employee Name]],'List of Employees'!$B$4:$H$767,6))</f>
        <v>PERMANENT</v>
      </c>
      <c r="G3091" s="24">
        <v>44890</v>
      </c>
      <c r="H3091" s="24">
        <v>44891</v>
      </c>
      <c r="I3091" s="19" t="s">
        <v>82</v>
      </c>
      <c r="J3091" s="42" t="s">
        <v>1001</v>
      </c>
      <c r="K3091" s="50" t="str">
        <f ca="1">LeaveTracker[[#This Row],[Days]]&amp;" "&amp;LeaveTracker[[#This Row],[Type of Leave]]</f>
        <v>1 VL</v>
      </c>
      <c r="L3091" s="23">
        <f ca="1">NETWORKDAYS(LeaveTracker[[#This Row],[Start Date]],LeaveTracker[[#This Row],[End Date]],lstHolidays)</f>
        <v>1</v>
      </c>
      <c r="M3091" s="27"/>
    </row>
    <row r="3092" spans="1:13" ht="30" customHeight="1" x14ac:dyDescent="0.3">
      <c r="A3092" s="27">
        <f t="shared" si="22"/>
        <v>1447</v>
      </c>
      <c r="B3092" s="31">
        <v>44922</v>
      </c>
      <c r="C3092" s="31">
        <v>44851</v>
      </c>
      <c r="D3092" s="19" t="s">
        <v>890</v>
      </c>
      <c r="E3092" s="66" t="str">
        <f>IF(ISBLANK(LeaveTracker[[#This Row],[Employee Name]]),"-----",VLOOKUP(LeaveTracker[[#This Row],[Employee Name]],'List of Employees'!$B$4:$H$767,7))</f>
        <v>ONT</v>
      </c>
      <c r="F3092" s="66" t="str">
        <f>IF(ISBLANK(LeaveTracker[[#This Row],[Employee Name]]),"-----",VLOOKUP(LeaveTracker[[#This Row],[Employee Name]],'List of Employees'!$B$4:$H$767,6))</f>
        <v>PERMANENT</v>
      </c>
      <c r="G3092" s="24">
        <v>44841</v>
      </c>
      <c r="H3092" s="24">
        <v>44848</v>
      </c>
      <c r="I3092" s="19" t="s">
        <v>81</v>
      </c>
      <c r="K3092" s="50" t="str">
        <f>LeaveTracker[[#This Row],[Days]]&amp;" "&amp;LeaveTracker[[#This Row],[Type of Leave]]</f>
        <v>9 SL</v>
      </c>
      <c r="L3092" s="23">
        <v>9</v>
      </c>
      <c r="M3092" s="27"/>
    </row>
    <row r="3093" spans="1:13" ht="30" customHeight="1" x14ac:dyDescent="0.3">
      <c r="A3093" s="27">
        <f t="shared" si="22"/>
        <v>1448</v>
      </c>
      <c r="B3093" s="31">
        <v>44922</v>
      </c>
      <c r="C3093" s="31">
        <v>44855</v>
      </c>
      <c r="D3093" s="19" t="s">
        <v>112</v>
      </c>
      <c r="E3093" s="66" t="str">
        <f>IF(ISBLANK(LeaveTracker[[#This Row],[Employee Name]]),"-----",VLOOKUP(LeaveTracker[[#This Row],[Employee Name]],'List of Employees'!$B$4:$H$767,7))</f>
        <v>ONT</v>
      </c>
      <c r="F3093" s="66" t="str">
        <f>IF(ISBLANK(LeaveTracker[[#This Row],[Employee Name]]),"-----",VLOOKUP(LeaveTracker[[#This Row],[Employee Name]],'List of Employees'!$B$4:$H$767,6))</f>
        <v>PERMANENT</v>
      </c>
      <c r="G3093" s="24">
        <v>44893</v>
      </c>
      <c r="H3093" s="24">
        <v>44894</v>
      </c>
      <c r="I3093" s="19" t="s">
        <v>82</v>
      </c>
      <c r="K3093" s="50" t="str">
        <f ca="1">LeaveTracker[[#This Row],[Days]]&amp;" "&amp;LeaveTracker[[#This Row],[Type of Leave]]</f>
        <v>2 VL</v>
      </c>
      <c r="L3093" s="23">
        <f ca="1">NETWORKDAYS(LeaveTracker[[#This Row],[Start Date]],LeaveTracker[[#This Row],[End Date]],lstHolidays)</f>
        <v>2</v>
      </c>
      <c r="M3093" s="27"/>
    </row>
    <row r="3094" spans="1:13" ht="30" customHeight="1" x14ac:dyDescent="0.3">
      <c r="A3094" s="27">
        <f t="shared" si="22"/>
        <v>1449</v>
      </c>
      <c r="B3094" s="31">
        <v>44922</v>
      </c>
      <c r="C3094" s="31">
        <v>44855</v>
      </c>
      <c r="D3094" s="19" t="s">
        <v>112</v>
      </c>
      <c r="E3094" s="66" t="str">
        <f>IF(ISBLANK(LeaveTracker[[#This Row],[Employee Name]]),"-----",VLOOKUP(LeaveTracker[[#This Row],[Employee Name]],'List of Employees'!$B$4:$H$767,7))</f>
        <v>ONT</v>
      </c>
      <c r="F3094" s="66" t="str">
        <f>IF(ISBLANK(LeaveTracker[[#This Row],[Employee Name]]),"-----",VLOOKUP(LeaveTracker[[#This Row],[Employee Name]],'List of Employees'!$B$4:$H$767,6))</f>
        <v>PERMANENT</v>
      </c>
      <c r="G3094" s="24">
        <v>44918</v>
      </c>
      <c r="H3094" s="24">
        <v>44922</v>
      </c>
      <c r="I3094" s="19" t="s">
        <v>82</v>
      </c>
      <c r="K3094" s="50" t="str">
        <f ca="1">LeaveTracker[[#This Row],[Days]]&amp;" "&amp;LeaveTracker[[#This Row],[Type of Leave]]</f>
        <v>2 VL</v>
      </c>
      <c r="L3094" s="23">
        <f ca="1">NETWORKDAYS(LeaveTracker[[#This Row],[Start Date]],LeaveTracker[[#This Row],[End Date]],lstHolidays)</f>
        <v>2</v>
      </c>
      <c r="M3094" s="27"/>
    </row>
    <row r="3095" spans="1:13" ht="30" customHeight="1" x14ac:dyDescent="0.3">
      <c r="A3095" s="27">
        <v>1449</v>
      </c>
      <c r="B3095" s="31">
        <v>44922</v>
      </c>
      <c r="C3095" s="31">
        <v>44855</v>
      </c>
      <c r="D3095" s="19" t="s">
        <v>112</v>
      </c>
      <c r="E3095" s="66" t="str">
        <f>IF(ISBLANK(LeaveTracker[[#This Row],[Employee Name]]),"-----",VLOOKUP(LeaveTracker[[#This Row],[Employee Name]],'List of Employees'!$B$4:$H$767,7))</f>
        <v>ONT</v>
      </c>
      <c r="F3095" s="66" t="str">
        <f>IF(ISBLANK(LeaveTracker[[#This Row],[Employee Name]]),"-----",VLOOKUP(LeaveTracker[[#This Row],[Employee Name]],'List of Employees'!$B$4:$H$767,6))</f>
        <v>PERMANENT</v>
      </c>
      <c r="G3095" s="24">
        <v>44924</v>
      </c>
      <c r="H3095" s="24">
        <v>44924</v>
      </c>
      <c r="I3095" s="19" t="s">
        <v>82</v>
      </c>
      <c r="K3095" s="50" t="str">
        <f ca="1">LeaveTracker[[#This Row],[Days]]&amp;" "&amp;LeaveTracker[[#This Row],[Type of Leave]]</f>
        <v>1 VL</v>
      </c>
      <c r="L3095" s="23">
        <f ca="1">NETWORKDAYS(LeaveTracker[[#This Row],[Start Date]],LeaveTracker[[#This Row],[End Date]],lstHolidays)</f>
        <v>1</v>
      </c>
      <c r="M3095" s="27"/>
    </row>
    <row r="3096" spans="1:13" ht="30" customHeight="1" x14ac:dyDescent="0.3">
      <c r="A3096" s="27">
        <f t="shared" si="22"/>
        <v>1450</v>
      </c>
      <c r="B3096" s="31">
        <v>44922</v>
      </c>
      <c r="C3096" s="31">
        <v>44838</v>
      </c>
      <c r="D3096" s="19" t="s">
        <v>1964</v>
      </c>
      <c r="E3096" s="66" t="str">
        <f>IF(ISBLANK(LeaveTracker[[#This Row],[Employee Name]]),"-----",VLOOKUP(LeaveTracker[[#This Row],[Employee Name]],'List of Employees'!$B$4:$H$767,7))</f>
        <v>ONT</v>
      </c>
      <c r="F3096" s="66" t="str">
        <f>IF(ISBLANK(LeaveTracker[[#This Row],[Employee Name]]),"-----",VLOOKUP(LeaveTracker[[#This Row],[Employee Name]],'List of Employees'!$B$4:$H$767,6))</f>
        <v>PERMANENT</v>
      </c>
      <c r="G3096" s="24">
        <v>44855</v>
      </c>
      <c r="H3096" s="24">
        <v>44857</v>
      </c>
      <c r="I3096" s="19" t="s">
        <v>297</v>
      </c>
      <c r="J3096" s="42" t="s">
        <v>1000</v>
      </c>
      <c r="K3096" s="50" t="str">
        <f ca="1">LeaveTracker[[#This Row],[Days]]&amp;" "&amp;LeaveTracker[[#This Row],[Type of Leave]]</f>
        <v>1 OTHER</v>
      </c>
      <c r="L3096" s="23">
        <f ca="1">NETWORKDAYS(LeaveTracker[[#This Row],[Start Date]],LeaveTracker[[#This Row],[End Date]],lstHolidays)</f>
        <v>1</v>
      </c>
      <c r="M3096" s="27"/>
    </row>
    <row r="3097" spans="1:13" ht="30" customHeight="1" x14ac:dyDescent="0.3">
      <c r="A3097" s="27">
        <f t="shared" si="22"/>
        <v>1451</v>
      </c>
      <c r="B3097" s="31">
        <v>44922</v>
      </c>
      <c r="C3097" s="31">
        <v>44838</v>
      </c>
      <c r="D3097" s="19" t="s">
        <v>1186</v>
      </c>
      <c r="E3097" s="66" t="str">
        <f>IF(ISBLANK(LeaveTracker[[#This Row],[Employee Name]]),"-----",VLOOKUP(LeaveTracker[[#This Row],[Employee Name]],'List of Employees'!$B$4:$H$767,7))</f>
        <v>ONT</v>
      </c>
      <c r="F3097" s="66" t="str">
        <f>IF(ISBLANK(LeaveTracker[[#This Row],[Employee Name]]),"-----",VLOOKUP(LeaveTracker[[#This Row],[Employee Name]],'List of Employees'!$B$4:$H$767,6))</f>
        <v>PERMANENT</v>
      </c>
      <c r="G3097" s="24">
        <v>44851</v>
      </c>
      <c r="H3097" s="24">
        <v>44862</v>
      </c>
      <c r="I3097" s="19" t="s">
        <v>82</v>
      </c>
      <c r="K3097" s="50" t="str">
        <f ca="1">LeaveTracker[[#This Row],[Days]]&amp;" "&amp;LeaveTracker[[#This Row],[Type of Leave]]</f>
        <v>10 VL</v>
      </c>
      <c r="L3097" s="23">
        <f ca="1">NETWORKDAYS(LeaveTracker[[#This Row],[Start Date]],LeaveTracker[[#This Row],[End Date]],lstHolidays)</f>
        <v>10</v>
      </c>
      <c r="M3097" s="27"/>
    </row>
    <row r="3098" spans="1:13" ht="30" customHeight="1" x14ac:dyDescent="0.3">
      <c r="A3098" s="27">
        <f t="shared" si="22"/>
        <v>1452</v>
      </c>
      <c r="B3098" s="31">
        <v>44922</v>
      </c>
      <c r="C3098" s="31">
        <v>44883</v>
      </c>
      <c r="D3098" s="19" t="s">
        <v>463</v>
      </c>
      <c r="E3098" s="66" t="str">
        <f>IF(ISBLANK(LeaveTracker[[#This Row],[Employee Name]]),"-----",VLOOKUP(LeaveTracker[[#This Row],[Employee Name]],'List of Employees'!$B$4:$H$767,7))</f>
        <v>ASSESSORS OFFICE</v>
      </c>
      <c r="F3098" s="66" t="str">
        <f>IF(ISBLANK(LeaveTracker[[#This Row],[Employee Name]]),"-----",VLOOKUP(LeaveTracker[[#This Row],[Employee Name]],'List of Employees'!$B$4:$H$767,6))</f>
        <v>PERMANENT</v>
      </c>
      <c r="G3098" s="24">
        <v>44882</v>
      </c>
      <c r="H3098" s="24">
        <v>44882</v>
      </c>
      <c r="I3098" s="19" t="s">
        <v>81</v>
      </c>
      <c r="K3098" s="50" t="str">
        <f ca="1">LeaveTracker[[#This Row],[Days]]&amp;" "&amp;LeaveTracker[[#This Row],[Type of Leave]]</f>
        <v>1 SL</v>
      </c>
      <c r="L3098" s="23">
        <f ca="1">NETWORKDAYS(LeaveTracker[[#This Row],[Start Date]],LeaveTracker[[#This Row],[End Date]],lstHolidays)</f>
        <v>1</v>
      </c>
      <c r="M3098" s="27"/>
    </row>
    <row r="3099" spans="1:13" ht="30" customHeight="1" x14ac:dyDescent="0.3">
      <c r="A3099" s="27">
        <f t="shared" si="22"/>
        <v>1453</v>
      </c>
      <c r="B3099" s="31">
        <v>44922</v>
      </c>
      <c r="C3099" s="31">
        <v>44852</v>
      </c>
      <c r="D3099" s="19" t="s">
        <v>442</v>
      </c>
      <c r="E3099" s="66" t="str">
        <f>IF(ISBLANK(LeaveTracker[[#This Row],[Employee Name]]),"-----",VLOOKUP(LeaveTracker[[#This Row],[Employee Name]],'List of Employees'!$B$4:$H$767,7))</f>
        <v>GSO</v>
      </c>
      <c r="F3099" s="66" t="str">
        <f>IF(ISBLANK(LeaveTracker[[#This Row],[Employee Name]]),"-----",VLOOKUP(LeaveTracker[[#This Row],[Employee Name]],'List of Employees'!$B$4:$H$767,6))</f>
        <v>PERMANENT</v>
      </c>
      <c r="G3099" s="24">
        <v>44859</v>
      </c>
      <c r="H3099" s="24">
        <v>44859</v>
      </c>
      <c r="I3099" s="19" t="s">
        <v>82</v>
      </c>
      <c r="J3099" s="42" t="s">
        <v>1001</v>
      </c>
      <c r="K3099" s="50" t="str">
        <f ca="1">LeaveTracker[[#This Row],[Days]]&amp;" "&amp;LeaveTracker[[#This Row],[Type of Leave]]</f>
        <v>1 VL</v>
      </c>
      <c r="L3099" s="23">
        <f ca="1">NETWORKDAYS(LeaveTracker[[#This Row],[Start Date]],LeaveTracker[[#This Row],[End Date]],lstHolidays)</f>
        <v>1</v>
      </c>
      <c r="M3099" s="27"/>
    </row>
    <row r="3100" spans="1:13" ht="30" customHeight="1" x14ac:dyDescent="0.3">
      <c r="A3100" s="27">
        <f t="shared" si="22"/>
        <v>1454</v>
      </c>
      <c r="B3100" s="31">
        <v>44922</v>
      </c>
      <c r="C3100" s="31">
        <v>44838</v>
      </c>
      <c r="D3100" s="19" t="s">
        <v>573</v>
      </c>
      <c r="E3100" s="66" t="str">
        <f>IF(ISBLANK(LeaveTracker[[#This Row],[Employee Name]]),"-----",VLOOKUP(LeaveTracker[[#This Row],[Employee Name]],'List of Employees'!$B$4:$H$767,7))</f>
        <v>CCT</v>
      </c>
      <c r="F3100" s="66" t="str">
        <f>IF(ISBLANK(LeaveTracker[[#This Row],[Employee Name]]),"-----",VLOOKUP(LeaveTracker[[#This Row],[Employee Name]],'List of Employees'!$B$4:$H$767,6))</f>
        <v>PERMANENT</v>
      </c>
      <c r="G3100" s="24">
        <v>44837</v>
      </c>
      <c r="H3100" s="24">
        <v>44837</v>
      </c>
      <c r="I3100" s="19" t="s">
        <v>81</v>
      </c>
      <c r="K3100" s="50" t="str">
        <f ca="1">LeaveTracker[[#This Row],[Days]]&amp;" "&amp;LeaveTracker[[#This Row],[Type of Leave]]</f>
        <v>1 SL</v>
      </c>
      <c r="L3100" s="23">
        <f ca="1">NETWORKDAYS(LeaveTracker[[#This Row],[Start Date]],LeaveTracker[[#This Row],[End Date]],lstHolidays)</f>
        <v>1</v>
      </c>
      <c r="M3100" s="27"/>
    </row>
    <row r="3101" spans="1:13" ht="30" customHeight="1" x14ac:dyDescent="0.3">
      <c r="A3101" s="27">
        <f t="shared" si="22"/>
        <v>1455</v>
      </c>
      <c r="B3101" s="31">
        <v>44922</v>
      </c>
      <c r="C3101" s="31">
        <v>44846</v>
      </c>
      <c r="D3101" s="19" t="s">
        <v>573</v>
      </c>
      <c r="E3101" s="66" t="str">
        <f>IF(ISBLANK(LeaveTracker[[#This Row],[Employee Name]]),"-----",VLOOKUP(LeaveTracker[[#This Row],[Employee Name]],'List of Employees'!$B$4:$H$767,7))</f>
        <v>CCT</v>
      </c>
      <c r="F3101" s="66" t="str">
        <f>IF(ISBLANK(LeaveTracker[[#This Row],[Employee Name]]),"-----",VLOOKUP(LeaveTracker[[#This Row],[Employee Name]],'List of Employees'!$B$4:$H$767,6))</f>
        <v>PERMANENT</v>
      </c>
      <c r="G3101" s="24">
        <v>44839</v>
      </c>
      <c r="H3101" s="24">
        <v>44845</v>
      </c>
      <c r="I3101" s="19" t="s">
        <v>81</v>
      </c>
      <c r="K3101" s="50" t="str">
        <f ca="1">LeaveTracker[[#This Row],[Days]]&amp;" "&amp;LeaveTracker[[#This Row],[Type of Leave]]</f>
        <v>5 SL</v>
      </c>
      <c r="L3101" s="23">
        <f ca="1">NETWORKDAYS(LeaveTracker[[#This Row],[Start Date]],LeaveTracker[[#This Row],[End Date]],lstHolidays)</f>
        <v>5</v>
      </c>
      <c r="M3101" s="27"/>
    </row>
    <row r="3102" spans="1:13" ht="30" customHeight="1" x14ac:dyDescent="0.3">
      <c r="A3102" s="27">
        <f t="shared" si="22"/>
        <v>1456</v>
      </c>
      <c r="B3102" s="31">
        <v>44922</v>
      </c>
      <c r="C3102" s="31">
        <v>44831</v>
      </c>
      <c r="D3102" s="19" t="s">
        <v>922</v>
      </c>
      <c r="E3102" s="66" t="str">
        <f>IF(ISBLANK(LeaveTracker[[#This Row],[Employee Name]]),"-----",VLOOKUP(LeaveTracker[[#This Row],[Employee Name]],'List of Employees'!$B$4:$H$767,7))</f>
        <v>TCNHS</v>
      </c>
      <c r="F3102" s="66" t="str">
        <f>IF(ISBLANK(LeaveTracker[[#This Row],[Employee Name]]),"-----",VLOOKUP(LeaveTracker[[#This Row],[Employee Name]],'List of Employees'!$B$4:$H$767,6))</f>
        <v>PERMANENT</v>
      </c>
      <c r="G3102" s="24">
        <v>44858</v>
      </c>
      <c r="H3102" s="24">
        <v>44865</v>
      </c>
      <c r="I3102" s="19" t="s">
        <v>82</v>
      </c>
      <c r="K3102" s="50" t="str">
        <f ca="1">LeaveTracker[[#This Row],[Days]]&amp;" "&amp;LeaveTracker[[#This Row],[Type of Leave]]</f>
        <v>6 VL</v>
      </c>
      <c r="L3102" s="23">
        <f ca="1">NETWORKDAYS(LeaveTracker[[#This Row],[Start Date]],LeaveTracker[[#This Row],[End Date]],lstHolidays)</f>
        <v>6</v>
      </c>
      <c r="M3102" s="27"/>
    </row>
    <row r="3103" spans="1:13" ht="30" customHeight="1" x14ac:dyDescent="0.3">
      <c r="A3103" s="27">
        <f t="shared" si="22"/>
        <v>1457</v>
      </c>
      <c r="B3103" s="31">
        <v>44922</v>
      </c>
      <c r="C3103" s="31">
        <v>44831</v>
      </c>
      <c r="D3103" s="19" t="s">
        <v>922</v>
      </c>
      <c r="E3103" s="66" t="str">
        <f>IF(ISBLANK(LeaveTracker[[#This Row],[Employee Name]]),"-----",VLOOKUP(LeaveTracker[[#This Row],[Employee Name]],'List of Employees'!$B$4:$H$767,7))</f>
        <v>TCNHS</v>
      </c>
      <c r="F3103" s="66" t="str">
        <f>IF(ISBLANK(LeaveTracker[[#This Row],[Employee Name]]),"-----",VLOOKUP(LeaveTracker[[#This Row],[Employee Name]],'List of Employees'!$B$4:$H$767,6))</f>
        <v>PERMANENT</v>
      </c>
      <c r="G3103" s="24">
        <v>44868</v>
      </c>
      <c r="H3103" s="24">
        <v>44880</v>
      </c>
      <c r="I3103" s="19" t="s">
        <v>82</v>
      </c>
      <c r="K3103" s="50" t="str">
        <f ca="1">LeaveTracker[[#This Row],[Days]]&amp;" "&amp;LeaveTracker[[#This Row],[Type of Leave]]</f>
        <v>9 VL</v>
      </c>
      <c r="L3103" s="23">
        <f ca="1">NETWORKDAYS(LeaveTracker[[#This Row],[Start Date]],LeaveTracker[[#This Row],[End Date]],lstHolidays)</f>
        <v>9</v>
      </c>
      <c r="M3103" s="27"/>
    </row>
    <row r="3104" spans="1:13" ht="30" customHeight="1" x14ac:dyDescent="0.3">
      <c r="A3104" s="27">
        <f t="shared" si="22"/>
        <v>1458</v>
      </c>
      <c r="B3104" s="31">
        <v>44922</v>
      </c>
      <c r="C3104" s="31">
        <v>44817</v>
      </c>
      <c r="D3104" s="19" t="s">
        <v>558</v>
      </c>
      <c r="E3104" s="66" t="str">
        <f>IF(ISBLANK(LeaveTracker[[#This Row],[Employee Name]]),"-----",VLOOKUP(LeaveTracker[[#This Row],[Employee Name]],'List of Employees'!$B$4:$H$767,7))</f>
        <v>CENRO</v>
      </c>
      <c r="F3104" s="66" t="str">
        <f>IF(ISBLANK(LeaveTracker[[#This Row],[Employee Name]]),"-----",VLOOKUP(LeaveTracker[[#This Row],[Employee Name]],'List of Employees'!$B$4:$H$767,6))</f>
        <v>PERMANENT</v>
      </c>
      <c r="G3104" s="24">
        <v>44816</v>
      </c>
      <c r="H3104" s="24">
        <v>44816</v>
      </c>
      <c r="I3104" s="19" t="s">
        <v>81</v>
      </c>
      <c r="K3104" s="50" t="str">
        <f ca="1">LeaveTracker[[#This Row],[Days]]&amp;" "&amp;LeaveTracker[[#This Row],[Type of Leave]]</f>
        <v>1 SL</v>
      </c>
      <c r="L3104" s="23">
        <f ca="1">NETWORKDAYS(LeaveTracker[[#This Row],[Start Date]],LeaveTracker[[#This Row],[End Date]],lstHolidays)</f>
        <v>1</v>
      </c>
      <c r="M3104" s="27"/>
    </row>
    <row r="3105" spans="1:13" ht="30" customHeight="1" x14ac:dyDescent="0.3">
      <c r="A3105" s="27">
        <f t="shared" si="22"/>
        <v>1459</v>
      </c>
      <c r="B3105" s="31">
        <v>44922</v>
      </c>
      <c r="C3105" s="31">
        <v>44791</v>
      </c>
      <c r="D3105" s="19" t="s">
        <v>335</v>
      </c>
      <c r="E3105" s="66" t="str">
        <f>IF(ISBLANK(LeaveTracker[[#This Row],[Employee Name]]),"-----",VLOOKUP(LeaveTracker[[#This Row],[Employee Name]],'List of Employees'!$B$4:$H$767,7))</f>
        <v>COMELEC</v>
      </c>
      <c r="F3105" s="66" t="str">
        <f>IF(ISBLANK(LeaveTracker[[#This Row],[Employee Name]]),"-----",VLOOKUP(LeaveTracker[[#This Row],[Employee Name]],'List of Employees'!$B$4:$H$767,6))</f>
        <v>PERMANENT</v>
      </c>
      <c r="G3105" s="24">
        <v>44803</v>
      </c>
      <c r="H3105" s="24">
        <v>44803</v>
      </c>
      <c r="I3105" s="19" t="s">
        <v>297</v>
      </c>
      <c r="J3105" s="42" t="s">
        <v>1000</v>
      </c>
      <c r="K3105" s="50" t="str">
        <f ca="1">LeaveTracker[[#This Row],[Days]]&amp;" "&amp;LeaveTracker[[#This Row],[Type of Leave]]</f>
        <v>1 OTHER</v>
      </c>
      <c r="L3105" s="23">
        <f ca="1">NETWORKDAYS(LeaveTracker[[#This Row],[Start Date]],LeaveTracker[[#This Row],[End Date]],lstHolidays)</f>
        <v>1</v>
      </c>
      <c r="M3105" s="27"/>
    </row>
    <row r="3106" spans="1:13" ht="30" customHeight="1" x14ac:dyDescent="0.3">
      <c r="A3106" s="27">
        <f t="shared" si="22"/>
        <v>1460</v>
      </c>
      <c r="B3106" s="31">
        <v>44922</v>
      </c>
      <c r="C3106" s="31">
        <v>44781</v>
      </c>
      <c r="D3106" s="19" t="s">
        <v>573</v>
      </c>
      <c r="E3106" s="66" t="str">
        <f>IF(ISBLANK(LeaveTracker[[#This Row],[Employee Name]]),"-----",VLOOKUP(LeaveTracker[[#This Row],[Employee Name]],'List of Employees'!$B$4:$H$767,7))</f>
        <v>CCT</v>
      </c>
      <c r="F3106" s="66" t="str">
        <f>IF(ISBLANK(LeaveTracker[[#This Row],[Employee Name]]),"-----",VLOOKUP(LeaveTracker[[#This Row],[Employee Name]],'List of Employees'!$B$4:$H$767,6))</f>
        <v>PERMANENT</v>
      </c>
      <c r="G3106" s="24">
        <v>44778</v>
      </c>
      <c r="H3106" s="24">
        <v>44778</v>
      </c>
      <c r="I3106" s="19" t="s">
        <v>81</v>
      </c>
      <c r="K3106" s="50" t="str">
        <f ca="1">LeaveTracker[[#This Row],[Days]]&amp;" "&amp;LeaveTracker[[#This Row],[Type of Leave]]</f>
        <v>1 SL</v>
      </c>
      <c r="L3106" s="23">
        <f ca="1">NETWORKDAYS(LeaveTracker[[#This Row],[Start Date]],LeaveTracker[[#This Row],[End Date]],lstHolidays)</f>
        <v>1</v>
      </c>
      <c r="M3106" s="27"/>
    </row>
    <row r="3107" spans="1:13" ht="30" customHeight="1" x14ac:dyDescent="0.3">
      <c r="A3107" s="27">
        <f t="shared" si="22"/>
        <v>1461</v>
      </c>
      <c r="B3107" s="31">
        <v>44922</v>
      </c>
      <c r="C3107" s="31">
        <v>44791</v>
      </c>
      <c r="D3107" s="19" t="s">
        <v>629</v>
      </c>
      <c r="E3107" s="66" t="str">
        <f>IF(ISBLANK(LeaveTracker[[#This Row],[Employee Name]]),"-----",VLOOKUP(LeaveTracker[[#This Row],[Employee Name]],'List of Employees'!$B$4:$H$767,7))</f>
        <v>LIBRARY</v>
      </c>
      <c r="F3107" s="66" t="str">
        <f>IF(ISBLANK(LeaveTracker[[#This Row],[Employee Name]]),"-----",VLOOKUP(LeaveTracker[[#This Row],[Employee Name]],'List of Employees'!$B$4:$H$767,6))</f>
        <v>PERMANENT</v>
      </c>
      <c r="G3107" s="24">
        <v>44790</v>
      </c>
      <c r="H3107" s="24">
        <v>44790</v>
      </c>
      <c r="I3107" s="19" t="s">
        <v>81</v>
      </c>
      <c r="K3107" s="50" t="str">
        <f ca="1">LeaveTracker[[#This Row],[Days]]&amp;" "&amp;LeaveTracker[[#This Row],[Type of Leave]]</f>
        <v>1 SL</v>
      </c>
      <c r="L3107" s="23">
        <f ca="1">NETWORKDAYS(LeaveTracker[[#This Row],[Start Date]],LeaveTracker[[#This Row],[End Date]],lstHolidays)</f>
        <v>1</v>
      </c>
      <c r="M3107" s="27"/>
    </row>
    <row r="3108" spans="1:13" ht="30" customHeight="1" x14ac:dyDescent="0.3">
      <c r="A3108" s="27">
        <f t="shared" si="22"/>
        <v>1462</v>
      </c>
      <c r="B3108" s="31">
        <v>44922</v>
      </c>
      <c r="C3108" s="31">
        <v>44811</v>
      </c>
      <c r="D3108" s="19" t="s">
        <v>463</v>
      </c>
      <c r="E3108" s="66" t="str">
        <f>IF(ISBLANK(LeaveTracker[[#This Row],[Employee Name]]),"-----",VLOOKUP(LeaveTracker[[#This Row],[Employee Name]],'List of Employees'!$B$4:$H$767,7))</f>
        <v>ASSESSORS OFFICE</v>
      </c>
      <c r="F3108" s="66" t="str">
        <f>IF(ISBLANK(LeaveTracker[[#This Row],[Employee Name]]),"-----",VLOOKUP(LeaveTracker[[#This Row],[Employee Name]],'List of Employees'!$B$4:$H$767,6))</f>
        <v>PERMANENT</v>
      </c>
      <c r="G3108" s="24">
        <v>44809</v>
      </c>
      <c r="H3108" s="24">
        <v>44810</v>
      </c>
      <c r="I3108" s="19" t="s">
        <v>81</v>
      </c>
      <c r="K3108" s="50" t="str">
        <f ca="1">LeaveTracker[[#This Row],[Days]]&amp;" "&amp;LeaveTracker[[#This Row],[Type of Leave]]</f>
        <v>2 SL</v>
      </c>
      <c r="L3108" s="23">
        <f ca="1">NETWORKDAYS(LeaveTracker[[#This Row],[Start Date]],LeaveTracker[[#This Row],[End Date]],lstHolidays)</f>
        <v>2</v>
      </c>
      <c r="M3108" s="27"/>
    </row>
    <row r="3109" spans="1:13" ht="30" customHeight="1" x14ac:dyDescent="0.3">
      <c r="A3109" s="27">
        <f t="shared" si="22"/>
        <v>1463</v>
      </c>
      <c r="B3109" s="31">
        <v>44922</v>
      </c>
      <c r="C3109" s="31">
        <v>44804</v>
      </c>
      <c r="D3109" s="19" t="s">
        <v>463</v>
      </c>
      <c r="E3109" s="66" t="str">
        <f>IF(ISBLANK(LeaveTracker[[#This Row],[Employee Name]]),"-----",VLOOKUP(LeaveTracker[[#This Row],[Employee Name]],'List of Employees'!$B$4:$H$767,7))</f>
        <v>ASSESSORS OFFICE</v>
      </c>
      <c r="F3109" s="66" t="str">
        <f>IF(ISBLANK(LeaveTracker[[#This Row],[Employee Name]]),"-----",VLOOKUP(LeaveTracker[[#This Row],[Employee Name]],'List of Employees'!$B$4:$H$767,6))</f>
        <v>PERMANENT</v>
      </c>
      <c r="G3109" s="24">
        <v>44803</v>
      </c>
      <c r="H3109" s="24">
        <v>44803</v>
      </c>
      <c r="I3109" s="19" t="s">
        <v>81</v>
      </c>
      <c r="K3109" s="50" t="str">
        <f ca="1">LeaveTracker[[#This Row],[Days]]&amp;" "&amp;LeaveTracker[[#This Row],[Type of Leave]]</f>
        <v>1 SL</v>
      </c>
      <c r="L3109" s="23">
        <f ca="1">NETWORKDAYS(LeaveTracker[[#This Row],[Start Date]],LeaveTracker[[#This Row],[End Date]],lstHolidays)</f>
        <v>1</v>
      </c>
      <c r="M3109" s="27"/>
    </row>
    <row r="3110" spans="1:13" ht="30" customHeight="1" x14ac:dyDescent="0.3">
      <c r="A3110" s="27">
        <f t="shared" si="22"/>
        <v>1464</v>
      </c>
      <c r="B3110" s="31">
        <v>44922</v>
      </c>
      <c r="C3110" s="31">
        <v>44851</v>
      </c>
      <c r="D3110" s="19" t="s">
        <v>469</v>
      </c>
      <c r="E3110" s="66" t="str">
        <f>IF(ISBLANK(LeaveTracker[[#This Row],[Employee Name]]),"-----",VLOOKUP(LeaveTracker[[#This Row],[Employee Name]],'List of Employees'!$B$4:$H$767,7))</f>
        <v>ASSESSORS OFFICE</v>
      </c>
      <c r="F3110" s="66" t="str">
        <f>IF(ISBLANK(LeaveTracker[[#This Row],[Employee Name]]),"-----",VLOOKUP(LeaveTracker[[#This Row],[Employee Name]],'List of Employees'!$B$4:$H$767,6))</f>
        <v>PERMANENT</v>
      </c>
      <c r="G3110" s="24">
        <v>44858</v>
      </c>
      <c r="H3110" s="24">
        <v>44858</v>
      </c>
      <c r="I3110" s="19" t="s">
        <v>82</v>
      </c>
      <c r="K3110" s="50" t="str">
        <f ca="1">LeaveTracker[[#This Row],[Days]]&amp;" "&amp;LeaveTracker[[#This Row],[Type of Leave]]</f>
        <v>1 VL</v>
      </c>
      <c r="L3110" s="23">
        <f ca="1">NETWORKDAYS(LeaveTracker[[#This Row],[Start Date]],LeaveTracker[[#This Row],[End Date]],lstHolidays)</f>
        <v>1</v>
      </c>
      <c r="M3110" s="27"/>
    </row>
    <row r="3111" spans="1:13" ht="30" customHeight="1" x14ac:dyDescent="0.3">
      <c r="A3111" s="27">
        <f t="shared" si="22"/>
        <v>1465</v>
      </c>
      <c r="B3111" s="31">
        <v>44922</v>
      </c>
      <c r="C3111" s="31">
        <v>44867</v>
      </c>
      <c r="D3111" s="19" t="s">
        <v>465</v>
      </c>
      <c r="E3111" s="66" t="str">
        <f>IF(ISBLANK(LeaveTracker[[#This Row],[Employee Name]]),"-----",VLOOKUP(LeaveTracker[[#This Row],[Employee Name]],'List of Employees'!$B$4:$H$767,7))</f>
        <v>ASSESSORS OFFICE</v>
      </c>
      <c r="F3111" s="66" t="str">
        <f>IF(ISBLANK(LeaveTracker[[#This Row],[Employee Name]]),"-----",VLOOKUP(LeaveTracker[[#This Row],[Employee Name]],'List of Employees'!$B$4:$H$767,6))</f>
        <v>PERMANENT</v>
      </c>
      <c r="G3111" s="24">
        <v>44858</v>
      </c>
      <c r="H3111" s="24">
        <v>44858</v>
      </c>
      <c r="I3111" s="19" t="s">
        <v>81</v>
      </c>
      <c r="K3111" s="50" t="str">
        <f ca="1">LeaveTracker[[#This Row],[Days]]&amp;" "&amp;LeaveTracker[[#This Row],[Type of Leave]]</f>
        <v>1 SL</v>
      </c>
      <c r="L3111" s="23">
        <f ca="1">NETWORKDAYS(LeaveTracker[[#This Row],[Start Date]],LeaveTracker[[#This Row],[End Date]],lstHolidays)</f>
        <v>1</v>
      </c>
      <c r="M3111" s="27"/>
    </row>
    <row r="3112" spans="1:13" ht="30" customHeight="1" x14ac:dyDescent="0.3">
      <c r="A3112" s="27">
        <v>1465</v>
      </c>
      <c r="B3112" s="31">
        <v>44922</v>
      </c>
      <c r="C3112" s="31">
        <v>44867</v>
      </c>
      <c r="D3112" s="19" t="s">
        <v>465</v>
      </c>
      <c r="E3112" s="66" t="str">
        <f>IF(ISBLANK(LeaveTracker[[#This Row],[Employee Name]]),"-----",VLOOKUP(LeaveTracker[[#This Row],[Employee Name]],'List of Employees'!$B$4:$H$767,7))</f>
        <v>ASSESSORS OFFICE</v>
      </c>
      <c r="F3112" s="66" t="str">
        <f>IF(ISBLANK(LeaveTracker[[#This Row],[Employee Name]]),"-----",VLOOKUP(LeaveTracker[[#This Row],[Employee Name]],'List of Employees'!$B$4:$H$767,6))</f>
        <v>PERMANENT</v>
      </c>
      <c r="G3112" s="24">
        <v>44862</v>
      </c>
      <c r="H3112" s="24">
        <v>44862</v>
      </c>
      <c r="I3112" s="19" t="s">
        <v>81</v>
      </c>
      <c r="K3112" s="50" t="str">
        <f ca="1">LeaveTracker[[#This Row],[Days]]&amp;" "&amp;LeaveTracker[[#This Row],[Type of Leave]]</f>
        <v>1 SL</v>
      </c>
      <c r="L3112" s="23">
        <f ca="1">NETWORKDAYS(LeaveTracker[[#This Row],[Start Date]],LeaveTracker[[#This Row],[End Date]],lstHolidays)</f>
        <v>1</v>
      </c>
      <c r="M3112" s="27"/>
    </row>
    <row r="3113" spans="1:13" ht="30" customHeight="1" x14ac:dyDescent="0.3">
      <c r="A3113" s="27">
        <f t="shared" si="22"/>
        <v>1466</v>
      </c>
      <c r="B3113" s="31">
        <v>44922</v>
      </c>
      <c r="C3113" s="31">
        <v>44846</v>
      </c>
      <c r="D3113" s="19" t="s">
        <v>463</v>
      </c>
      <c r="E3113" s="66" t="str">
        <f>IF(ISBLANK(LeaveTracker[[#This Row],[Employee Name]]),"-----",VLOOKUP(LeaveTracker[[#This Row],[Employee Name]],'List of Employees'!$B$4:$H$767,7))</f>
        <v>ASSESSORS OFFICE</v>
      </c>
      <c r="F3113" s="66" t="str">
        <f>IF(ISBLANK(LeaveTracker[[#This Row],[Employee Name]]),"-----",VLOOKUP(LeaveTracker[[#This Row],[Employee Name]],'List of Employees'!$B$4:$H$767,6))</f>
        <v>PERMANENT</v>
      </c>
      <c r="G3113" s="24">
        <v>44841</v>
      </c>
      <c r="H3113" s="24">
        <v>44845</v>
      </c>
      <c r="I3113" s="19" t="s">
        <v>81</v>
      </c>
      <c r="K3113" s="50" t="str">
        <f ca="1">LeaveTracker[[#This Row],[Days]]&amp;" "&amp;LeaveTracker[[#This Row],[Type of Leave]]</f>
        <v>3 SL</v>
      </c>
      <c r="L3113" s="23">
        <f ca="1">NETWORKDAYS(LeaveTracker[[#This Row],[Start Date]],LeaveTracker[[#This Row],[End Date]],lstHolidays)</f>
        <v>3</v>
      </c>
      <c r="M3113" s="27"/>
    </row>
    <row r="3114" spans="1:13" ht="30" customHeight="1" x14ac:dyDescent="0.3">
      <c r="A3114" s="27">
        <f t="shared" si="22"/>
        <v>1467</v>
      </c>
      <c r="B3114" s="31">
        <v>44922</v>
      </c>
      <c r="C3114" s="31">
        <v>44840</v>
      </c>
      <c r="D3114" s="19" t="s">
        <v>463</v>
      </c>
      <c r="E3114" s="66" t="str">
        <f>IF(ISBLANK(LeaveTracker[[#This Row],[Employee Name]]),"-----",VLOOKUP(LeaveTracker[[#This Row],[Employee Name]],'List of Employees'!$B$4:$H$767,7))</f>
        <v>ASSESSORS OFFICE</v>
      </c>
      <c r="F3114" s="66" t="str">
        <f>IF(ISBLANK(LeaveTracker[[#This Row],[Employee Name]]),"-----",VLOOKUP(LeaveTracker[[#This Row],[Employee Name]],'List of Employees'!$B$4:$H$767,6))</f>
        <v>PERMANENT</v>
      </c>
      <c r="G3114" s="24">
        <v>44848</v>
      </c>
      <c r="H3114" s="24">
        <v>44848</v>
      </c>
      <c r="I3114" s="19" t="s">
        <v>82</v>
      </c>
      <c r="K3114" s="50" t="str">
        <f ca="1">LeaveTracker[[#This Row],[Days]]&amp;" "&amp;LeaveTracker[[#This Row],[Type of Leave]]</f>
        <v>1 VL</v>
      </c>
      <c r="L3114" s="23">
        <f ca="1">NETWORKDAYS(LeaveTracker[[#This Row],[Start Date]],LeaveTracker[[#This Row],[End Date]],lstHolidays)</f>
        <v>1</v>
      </c>
      <c r="M3114" s="27"/>
    </row>
    <row r="3115" spans="1:13" ht="30" customHeight="1" x14ac:dyDescent="0.3">
      <c r="A3115" s="27">
        <f t="shared" si="22"/>
        <v>1468</v>
      </c>
      <c r="B3115" s="31">
        <v>44922</v>
      </c>
      <c r="C3115" s="31">
        <v>44847</v>
      </c>
      <c r="D3115" s="19" t="s">
        <v>463</v>
      </c>
      <c r="E3115" s="66" t="str">
        <f>IF(ISBLANK(LeaveTracker[[#This Row],[Employee Name]]),"-----",VLOOKUP(LeaveTracker[[#This Row],[Employee Name]],'List of Employees'!$B$4:$H$767,7))</f>
        <v>ASSESSORS OFFICE</v>
      </c>
      <c r="F3115" s="66" t="str">
        <f>IF(ISBLANK(LeaveTracker[[#This Row],[Employee Name]]),"-----",VLOOKUP(LeaveTracker[[#This Row],[Employee Name]],'List of Employees'!$B$4:$H$767,6))</f>
        <v>PERMANENT</v>
      </c>
      <c r="G3115" s="24">
        <v>44858</v>
      </c>
      <c r="H3115" s="24">
        <v>44858</v>
      </c>
      <c r="I3115" s="19" t="s">
        <v>82</v>
      </c>
      <c r="K3115" s="50" t="str">
        <f ca="1">LeaveTracker[[#This Row],[Days]]&amp;" "&amp;LeaveTracker[[#This Row],[Type of Leave]]</f>
        <v>1 VL</v>
      </c>
      <c r="L3115" s="23">
        <f ca="1">NETWORKDAYS(LeaveTracker[[#This Row],[Start Date]],LeaveTracker[[#This Row],[End Date]],lstHolidays)</f>
        <v>1</v>
      </c>
      <c r="M3115" s="27"/>
    </row>
    <row r="3116" spans="1:13" ht="30" customHeight="1" x14ac:dyDescent="0.3">
      <c r="A3116" s="27">
        <f t="shared" si="22"/>
        <v>1469</v>
      </c>
      <c r="B3116" s="31">
        <v>44922</v>
      </c>
      <c r="C3116" s="31">
        <v>44851</v>
      </c>
      <c r="D3116" s="19" t="s">
        <v>469</v>
      </c>
      <c r="E3116" s="66" t="str">
        <f>IF(ISBLANK(LeaveTracker[[#This Row],[Employee Name]]),"-----",VLOOKUP(LeaveTracker[[#This Row],[Employee Name]],'List of Employees'!$B$4:$H$767,7))</f>
        <v>ASSESSORS OFFICE</v>
      </c>
      <c r="F3116" s="66" t="str">
        <f>IF(ISBLANK(LeaveTracker[[#This Row],[Employee Name]]),"-----",VLOOKUP(LeaveTracker[[#This Row],[Employee Name]],'List of Employees'!$B$4:$H$767,6))</f>
        <v>PERMANENT</v>
      </c>
      <c r="G3116" s="24">
        <v>44848</v>
      </c>
      <c r="H3116" s="24">
        <v>44848</v>
      </c>
      <c r="I3116" s="19" t="s">
        <v>81</v>
      </c>
      <c r="K3116" s="50" t="str">
        <f ca="1">LeaveTracker[[#This Row],[Days]]&amp;" "&amp;LeaveTracker[[#This Row],[Type of Leave]]</f>
        <v>1 SL</v>
      </c>
      <c r="L3116" s="23">
        <f ca="1">NETWORKDAYS(LeaveTracker[[#This Row],[Start Date]],LeaveTracker[[#This Row],[End Date]],lstHolidays)</f>
        <v>1</v>
      </c>
      <c r="M3116" s="27"/>
    </row>
    <row r="3117" spans="1:13" ht="30" customHeight="1" x14ac:dyDescent="0.3">
      <c r="A3117" s="27">
        <f t="shared" si="22"/>
        <v>1470</v>
      </c>
      <c r="B3117" s="31">
        <v>44922</v>
      </c>
      <c r="C3117" s="31">
        <v>44851</v>
      </c>
      <c r="D3117" s="19" t="s">
        <v>465</v>
      </c>
      <c r="E3117" s="66" t="str">
        <f>IF(ISBLANK(LeaveTracker[[#This Row],[Employee Name]]),"-----",VLOOKUP(LeaveTracker[[#This Row],[Employee Name]],'List of Employees'!$B$4:$H$767,7))</f>
        <v>ASSESSORS OFFICE</v>
      </c>
      <c r="F3117" s="66" t="str">
        <f>IF(ISBLANK(LeaveTracker[[#This Row],[Employee Name]]),"-----",VLOOKUP(LeaveTracker[[#This Row],[Employee Name]],'List of Employees'!$B$4:$H$767,6))</f>
        <v>PERMANENT</v>
      </c>
      <c r="G3117" s="24">
        <v>44848</v>
      </c>
      <c r="H3117" s="24">
        <v>44848</v>
      </c>
      <c r="I3117" s="19" t="s">
        <v>297</v>
      </c>
      <c r="J3117" s="42" t="s">
        <v>1000</v>
      </c>
      <c r="K3117" s="50" t="str">
        <f ca="1">LeaveTracker[[#This Row],[Days]]&amp;" "&amp;LeaveTracker[[#This Row],[Type of Leave]]</f>
        <v>1 OTHER</v>
      </c>
      <c r="L3117" s="23">
        <f ca="1">NETWORKDAYS(LeaveTracker[[#This Row],[Start Date]],LeaveTracker[[#This Row],[End Date]],lstHolidays)</f>
        <v>1</v>
      </c>
      <c r="M3117" s="27"/>
    </row>
    <row r="3118" spans="1:13" ht="30" customHeight="1" x14ac:dyDescent="0.3">
      <c r="A3118" s="27">
        <f t="shared" si="22"/>
        <v>1471</v>
      </c>
      <c r="B3118" s="31">
        <v>44922</v>
      </c>
      <c r="C3118" s="31">
        <v>44781</v>
      </c>
      <c r="D3118" s="19" t="s">
        <v>680</v>
      </c>
      <c r="E3118" s="66" t="str">
        <f>IF(ISBLANK(LeaveTracker[[#This Row],[Employee Name]]),"-----",VLOOKUP(LeaveTracker[[#This Row],[Employee Name]],'List of Employees'!$B$4:$H$767,7))</f>
        <v>CEO</v>
      </c>
      <c r="F3118" s="66" t="str">
        <f>IF(ISBLANK(LeaveTracker[[#This Row],[Employee Name]]),"-----",VLOOKUP(LeaveTracker[[#This Row],[Employee Name]],'List of Employees'!$B$4:$H$767,6))</f>
        <v>PERMANENT</v>
      </c>
      <c r="G3118" s="24">
        <v>44778</v>
      </c>
      <c r="H3118" s="24">
        <v>44778</v>
      </c>
      <c r="I3118" s="19" t="s">
        <v>81</v>
      </c>
      <c r="K3118" s="50" t="str">
        <f ca="1">LeaveTracker[[#This Row],[Days]]&amp;" "&amp;LeaveTracker[[#This Row],[Type of Leave]]</f>
        <v>1 SL</v>
      </c>
      <c r="L3118" s="23">
        <f ca="1">NETWORKDAYS(LeaveTracker[[#This Row],[Start Date]],LeaveTracker[[#This Row],[End Date]],lstHolidays)</f>
        <v>1</v>
      </c>
      <c r="M3118" s="27"/>
    </row>
    <row r="3119" spans="1:13" ht="30" customHeight="1" x14ac:dyDescent="0.3">
      <c r="A3119" s="27">
        <f t="shared" si="22"/>
        <v>1472</v>
      </c>
      <c r="B3119" s="31">
        <v>44922</v>
      </c>
      <c r="C3119" s="31">
        <v>44832</v>
      </c>
      <c r="D3119" s="19" t="s">
        <v>680</v>
      </c>
      <c r="E3119" s="66" t="str">
        <f>IF(ISBLANK(LeaveTracker[[#This Row],[Employee Name]]),"-----",VLOOKUP(LeaveTracker[[#This Row],[Employee Name]],'List of Employees'!$B$4:$H$767,7))</f>
        <v>CEO</v>
      </c>
      <c r="F3119" s="66" t="str">
        <f>IF(ISBLANK(LeaveTracker[[#This Row],[Employee Name]]),"-----",VLOOKUP(LeaveTracker[[#This Row],[Employee Name]],'List of Employees'!$B$4:$H$767,6))</f>
        <v>PERMANENT</v>
      </c>
      <c r="G3119" s="24">
        <v>44831</v>
      </c>
      <c r="H3119" s="24">
        <v>44831</v>
      </c>
      <c r="I3119" s="19" t="s">
        <v>81</v>
      </c>
      <c r="K3119" s="50" t="str">
        <f ca="1">LeaveTracker[[#This Row],[Days]]&amp;" "&amp;LeaveTracker[[#This Row],[Type of Leave]]</f>
        <v>1 SL</v>
      </c>
      <c r="L3119" s="23">
        <f ca="1">NETWORKDAYS(LeaveTracker[[#This Row],[Start Date]],LeaveTracker[[#This Row],[End Date]],lstHolidays)</f>
        <v>1</v>
      </c>
      <c r="M3119" s="27"/>
    </row>
    <row r="3120" spans="1:13" ht="30" customHeight="1" x14ac:dyDescent="0.3">
      <c r="A3120" s="27">
        <f t="shared" si="22"/>
        <v>1473</v>
      </c>
      <c r="B3120" s="31">
        <v>44922</v>
      </c>
      <c r="C3120" s="31">
        <v>44809</v>
      </c>
      <c r="D3120" s="19" t="s">
        <v>680</v>
      </c>
      <c r="E3120" s="66" t="str">
        <f>IF(ISBLANK(LeaveTracker[[#This Row],[Employee Name]]),"-----",VLOOKUP(LeaveTracker[[#This Row],[Employee Name]],'List of Employees'!$B$4:$H$767,7))</f>
        <v>CEO</v>
      </c>
      <c r="F3120" s="66" t="str">
        <f>IF(ISBLANK(LeaveTracker[[#This Row],[Employee Name]]),"-----",VLOOKUP(LeaveTracker[[#This Row],[Employee Name]],'List of Employees'!$B$4:$H$767,6))</f>
        <v>PERMANENT</v>
      </c>
      <c r="G3120" s="24">
        <v>44806</v>
      </c>
      <c r="H3120" s="24">
        <v>44806</v>
      </c>
      <c r="I3120" s="19" t="s">
        <v>297</v>
      </c>
      <c r="J3120" s="42" t="s">
        <v>1000</v>
      </c>
      <c r="K3120" s="50" t="str">
        <f ca="1">LeaveTracker[[#This Row],[Days]]&amp;" "&amp;LeaveTracker[[#This Row],[Type of Leave]]</f>
        <v>1 OTHER</v>
      </c>
      <c r="L3120" s="23">
        <f ca="1">NETWORKDAYS(LeaveTracker[[#This Row],[Start Date]],LeaveTracker[[#This Row],[End Date]],lstHolidays)</f>
        <v>1</v>
      </c>
      <c r="M3120" s="27"/>
    </row>
    <row r="3121" spans="1:13" ht="30" customHeight="1" x14ac:dyDescent="0.3">
      <c r="A3121" s="27">
        <f t="shared" si="22"/>
        <v>1474</v>
      </c>
      <c r="B3121" s="31">
        <v>44922</v>
      </c>
      <c r="C3121" s="31">
        <v>44893</v>
      </c>
      <c r="D3121" s="19" t="s">
        <v>1018</v>
      </c>
      <c r="E3121" s="66" t="str">
        <f>IF(ISBLANK(LeaveTracker[[#This Row],[Employee Name]]),"-----",VLOOKUP(LeaveTracker[[#This Row],[Employee Name]],'List of Employees'!$B$4:$H$767,7))</f>
        <v>CTO</v>
      </c>
      <c r="F3121" s="66" t="str">
        <f>IF(ISBLANK(LeaveTracker[[#This Row],[Employee Name]]),"-----",VLOOKUP(LeaveTracker[[#This Row],[Employee Name]],'List of Employees'!$B$4:$H$767,6))</f>
        <v>PERMANENT</v>
      </c>
      <c r="G3121" s="24">
        <v>44900</v>
      </c>
      <c r="H3121" s="24">
        <v>44918</v>
      </c>
      <c r="I3121" s="19" t="s">
        <v>82</v>
      </c>
      <c r="K3121" s="50" t="str">
        <f ca="1">LeaveTracker[[#This Row],[Days]]&amp;" "&amp;LeaveTracker[[#This Row],[Type of Leave]]</f>
        <v>14 VL</v>
      </c>
      <c r="L3121" s="23">
        <f ca="1">NETWORKDAYS(LeaveTracker[[#This Row],[Start Date]],LeaveTracker[[#This Row],[End Date]],lstHolidays)</f>
        <v>14</v>
      </c>
      <c r="M3121" s="27"/>
    </row>
    <row r="3122" spans="1:13" ht="30" customHeight="1" x14ac:dyDescent="0.3">
      <c r="A3122" s="27">
        <f t="shared" si="22"/>
        <v>1475</v>
      </c>
      <c r="B3122" s="31">
        <v>44922</v>
      </c>
      <c r="C3122" s="31">
        <v>44862</v>
      </c>
      <c r="D3122" s="19" t="s">
        <v>1018</v>
      </c>
      <c r="E3122" s="66" t="str">
        <f>IF(ISBLANK(LeaveTracker[[#This Row],[Employee Name]]),"-----",VLOOKUP(LeaveTracker[[#This Row],[Employee Name]],'List of Employees'!$B$4:$H$767,7))</f>
        <v>CTO</v>
      </c>
      <c r="F3122" s="66" t="str">
        <f>IF(ISBLANK(LeaveTracker[[#This Row],[Employee Name]]),"-----",VLOOKUP(LeaveTracker[[#This Row],[Employee Name]],'List of Employees'!$B$4:$H$767,6))</f>
        <v>PERMANENT</v>
      </c>
      <c r="G3122" s="24">
        <v>44867</v>
      </c>
      <c r="H3122" s="24">
        <v>44868</v>
      </c>
      <c r="I3122" s="19" t="s">
        <v>82</v>
      </c>
      <c r="K3122" s="50" t="str">
        <f ca="1">LeaveTracker[[#This Row],[Days]]&amp;" "&amp;LeaveTracker[[#This Row],[Type of Leave]]</f>
        <v>1 VL</v>
      </c>
      <c r="L3122" s="23">
        <f ca="1">NETWORKDAYS(LeaveTracker[[#This Row],[Start Date]],LeaveTracker[[#This Row],[End Date]],lstHolidays)</f>
        <v>1</v>
      </c>
      <c r="M3122" s="27"/>
    </row>
    <row r="3123" spans="1:13" ht="30" customHeight="1" x14ac:dyDescent="0.3">
      <c r="A3123" s="27">
        <f t="shared" si="22"/>
        <v>1476</v>
      </c>
      <c r="B3123" s="31">
        <v>44922</v>
      </c>
      <c r="C3123" s="31">
        <v>44848</v>
      </c>
      <c r="D3123" s="19" t="s">
        <v>1018</v>
      </c>
      <c r="E3123" s="66" t="str">
        <f>IF(ISBLANK(LeaveTracker[[#This Row],[Employee Name]]),"-----",VLOOKUP(LeaveTracker[[#This Row],[Employee Name]],'List of Employees'!$B$4:$H$767,7))</f>
        <v>CTO</v>
      </c>
      <c r="F3123" s="66" t="str">
        <f>IF(ISBLANK(LeaveTracker[[#This Row],[Employee Name]]),"-----",VLOOKUP(LeaveTracker[[#This Row],[Employee Name]],'List of Employees'!$B$4:$H$767,6))</f>
        <v>PERMANENT</v>
      </c>
      <c r="G3123" s="24">
        <v>44852</v>
      </c>
      <c r="H3123" s="24">
        <v>44853</v>
      </c>
      <c r="I3123" s="19" t="s">
        <v>82</v>
      </c>
      <c r="J3123" s="42" t="s">
        <v>1001</v>
      </c>
      <c r="K3123" s="50" t="str">
        <f ca="1">LeaveTracker[[#This Row],[Days]]&amp;" "&amp;LeaveTracker[[#This Row],[Type of Leave]]</f>
        <v>2 VL</v>
      </c>
      <c r="L3123" s="23">
        <f ca="1">NETWORKDAYS(LeaveTracker[[#This Row],[Start Date]],LeaveTracker[[#This Row],[End Date]],lstHolidays)</f>
        <v>2</v>
      </c>
      <c r="M3123" s="27"/>
    </row>
    <row r="3124" spans="1:13" ht="30" customHeight="1" x14ac:dyDescent="0.3">
      <c r="A3124" s="27">
        <f t="shared" si="22"/>
        <v>1477</v>
      </c>
      <c r="B3124" s="31">
        <v>44922</v>
      </c>
      <c r="C3124" s="31">
        <v>44922</v>
      </c>
      <c r="D3124" s="19" t="s">
        <v>1018</v>
      </c>
      <c r="E3124" s="66" t="str">
        <f>IF(ISBLANK(LeaveTracker[[#This Row],[Employee Name]]),"-----",VLOOKUP(LeaveTracker[[#This Row],[Employee Name]],'List of Employees'!$B$4:$H$767,7))</f>
        <v>CTO</v>
      </c>
      <c r="F3124" s="66" t="str">
        <f>IF(ISBLANK(LeaveTracker[[#This Row],[Employee Name]]),"-----",VLOOKUP(LeaveTracker[[#This Row],[Employee Name]],'List of Employees'!$B$4:$H$767,6))</f>
        <v>PERMANENT</v>
      </c>
      <c r="G3124" s="24">
        <v>44824</v>
      </c>
      <c r="H3124" s="24">
        <v>44824</v>
      </c>
      <c r="I3124" s="19" t="s">
        <v>81</v>
      </c>
      <c r="K3124" s="50" t="str">
        <f ca="1">LeaveTracker[[#This Row],[Days]]&amp;" "&amp;LeaveTracker[[#This Row],[Type of Leave]]</f>
        <v>1 SL</v>
      </c>
      <c r="L3124" s="23">
        <f ca="1">NETWORKDAYS(LeaveTracker[[#This Row],[Start Date]],LeaveTracker[[#This Row],[End Date]],lstHolidays)</f>
        <v>1</v>
      </c>
      <c r="M3124" s="27"/>
    </row>
    <row r="3125" spans="1:13" ht="30" customHeight="1" x14ac:dyDescent="0.3">
      <c r="A3125" s="27">
        <f t="shared" si="22"/>
        <v>1478</v>
      </c>
      <c r="B3125" s="31">
        <v>44922</v>
      </c>
      <c r="C3125" s="31">
        <v>44818</v>
      </c>
      <c r="D3125" s="19" t="s">
        <v>1018</v>
      </c>
      <c r="E3125" s="66" t="str">
        <f>IF(ISBLANK(LeaveTracker[[#This Row],[Employee Name]]),"-----",VLOOKUP(LeaveTracker[[#This Row],[Employee Name]],'List of Employees'!$B$4:$H$767,7))</f>
        <v>CTO</v>
      </c>
      <c r="F3125" s="66" t="str">
        <f>IF(ISBLANK(LeaveTracker[[#This Row],[Employee Name]]),"-----",VLOOKUP(LeaveTracker[[#This Row],[Employee Name]],'List of Employees'!$B$4:$H$767,6))</f>
        <v>PERMANENT</v>
      </c>
      <c r="G3125" s="24">
        <v>44816</v>
      </c>
      <c r="H3125" s="24">
        <v>44817</v>
      </c>
      <c r="I3125" s="19" t="s">
        <v>81</v>
      </c>
      <c r="K3125" s="50" t="str">
        <f ca="1">LeaveTracker[[#This Row],[Days]]&amp;" "&amp;LeaveTracker[[#This Row],[Type of Leave]]</f>
        <v>2 SL</v>
      </c>
      <c r="L3125" s="23">
        <f ca="1">NETWORKDAYS(LeaveTracker[[#This Row],[Start Date]],LeaveTracker[[#This Row],[End Date]],lstHolidays)</f>
        <v>2</v>
      </c>
      <c r="M3125" s="27"/>
    </row>
    <row r="3126" spans="1:13" ht="30" customHeight="1" x14ac:dyDescent="0.3">
      <c r="A3126" s="27">
        <f t="shared" si="22"/>
        <v>1479</v>
      </c>
      <c r="B3126" s="31">
        <v>44922</v>
      </c>
      <c r="C3126" s="31">
        <v>44884</v>
      </c>
      <c r="D3126" s="19" t="s">
        <v>1836</v>
      </c>
      <c r="E3126" s="66" t="str">
        <f>IF(ISBLANK(LeaveTracker[[#This Row],[Employee Name]]),"-----",VLOOKUP(LeaveTracker[[#This Row],[Employee Name]],'List of Employees'!$B$4:$H$767,7))</f>
        <v>EEO/CITY MARKET</v>
      </c>
      <c r="F3126" s="66" t="str">
        <f>IF(ISBLANK(LeaveTracker[[#This Row],[Employee Name]]),"-----",VLOOKUP(LeaveTracker[[#This Row],[Employee Name]],'List of Employees'!$B$4:$H$767,6))</f>
        <v>CASUAL</v>
      </c>
      <c r="G3126" s="24">
        <v>44881</v>
      </c>
      <c r="H3126" s="24">
        <v>44881</v>
      </c>
      <c r="I3126" s="19" t="s">
        <v>81</v>
      </c>
      <c r="K3126" s="50" t="str">
        <f ca="1">LeaveTracker[[#This Row],[Days]]&amp;" "&amp;LeaveTracker[[#This Row],[Type of Leave]]</f>
        <v>1 SL</v>
      </c>
      <c r="L3126" s="23">
        <f ca="1">NETWORKDAYS(LeaveTracker[[#This Row],[Start Date]],LeaveTracker[[#This Row],[End Date]],lstHolidays)</f>
        <v>1</v>
      </c>
      <c r="M3126" s="27"/>
    </row>
    <row r="3127" spans="1:13" ht="30" customHeight="1" x14ac:dyDescent="0.3">
      <c r="A3127" s="27">
        <f t="shared" si="22"/>
        <v>1480</v>
      </c>
      <c r="B3127" s="31">
        <v>44922</v>
      </c>
      <c r="C3127" s="24">
        <v>44874</v>
      </c>
      <c r="D3127" s="19" t="s">
        <v>1850</v>
      </c>
      <c r="E3127" s="66" t="str">
        <f>IF(ISBLANK(LeaveTracker[[#This Row],[Employee Name]]),"-----",VLOOKUP(LeaveTracker[[#This Row],[Employee Name]],'List of Employees'!$B$4:$H$767,7))</f>
        <v>CHO</v>
      </c>
      <c r="F3127" s="66" t="str">
        <f>IF(ISBLANK(LeaveTracker[[#This Row],[Employee Name]]),"-----",VLOOKUP(LeaveTracker[[#This Row],[Employee Name]],'List of Employees'!$B$4:$H$767,6))</f>
        <v>JOBCON</v>
      </c>
      <c r="G3127" s="24">
        <v>44874</v>
      </c>
      <c r="H3127" s="24">
        <v>44876</v>
      </c>
      <c r="I3127" s="19" t="s">
        <v>297</v>
      </c>
      <c r="J3127" s="52" t="s">
        <v>1936</v>
      </c>
      <c r="K3127" s="50" t="str">
        <f ca="1">LeaveTracker[[#This Row],[Days]]&amp;" "&amp;LeaveTracker[[#This Row],[Type of Leave]]</f>
        <v>3 OTHER</v>
      </c>
      <c r="L3127" s="23">
        <f ca="1">NETWORKDAYS(LeaveTracker[[#This Row],[Start Date]],LeaveTracker[[#This Row],[End Date]],lstHolidays)</f>
        <v>3</v>
      </c>
      <c r="M3127" s="27"/>
    </row>
    <row r="3128" spans="1:13" ht="30" customHeight="1" x14ac:dyDescent="0.3">
      <c r="A3128" s="27">
        <f t="shared" si="22"/>
        <v>1481</v>
      </c>
      <c r="B3128" s="31">
        <v>44922</v>
      </c>
      <c r="C3128" s="31">
        <v>44872</v>
      </c>
      <c r="D3128" s="19" t="s">
        <v>1106</v>
      </c>
      <c r="E3128" s="66" t="str">
        <f>IF(ISBLANK(LeaveTracker[[#This Row],[Employee Name]]),"-----",VLOOKUP(LeaveTracker[[#This Row],[Employee Name]],'List of Employees'!$B$4:$H$767,7))</f>
        <v>CENRO</v>
      </c>
      <c r="F3128" s="66" t="str">
        <f>IF(ISBLANK(LeaveTracker[[#This Row],[Employee Name]]),"-----",VLOOKUP(LeaveTracker[[#This Row],[Employee Name]],'List of Employees'!$B$4:$H$767,6))</f>
        <v>PERMANENT</v>
      </c>
      <c r="G3128" s="24">
        <v>44868</v>
      </c>
      <c r="H3128" s="24">
        <v>44869</v>
      </c>
      <c r="I3128" s="19" t="s">
        <v>81</v>
      </c>
      <c r="K3128" s="50" t="str">
        <f ca="1">LeaveTracker[[#This Row],[Days]]&amp;" "&amp;LeaveTracker[[#This Row],[Type of Leave]]</f>
        <v>2 SL</v>
      </c>
      <c r="L3128" s="23">
        <f ca="1">NETWORKDAYS(LeaveTracker[[#This Row],[Start Date]],LeaveTracker[[#This Row],[End Date]],lstHolidays)</f>
        <v>2</v>
      </c>
      <c r="M3128" s="27"/>
    </row>
    <row r="3129" spans="1:13" ht="30" customHeight="1" x14ac:dyDescent="0.3">
      <c r="A3129" s="27">
        <f t="shared" si="22"/>
        <v>1482</v>
      </c>
      <c r="B3129" s="31">
        <v>44922</v>
      </c>
      <c r="C3129" s="31">
        <v>44852</v>
      </c>
      <c r="D3129" s="19" t="s">
        <v>1106</v>
      </c>
      <c r="E3129" s="66" t="str">
        <f>IF(ISBLANK(LeaveTracker[[#This Row],[Employee Name]]),"-----",VLOOKUP(LeaveTracker[[#This Row],[Employee Name]],'List of Employees'!$B$4:$H$767,7))</f>
        <v>CENRO</v>
      </c>
      <c r="F3129" s="66" t="str">
        <f>IF(ISBLANK(LeaveTracker[[#This Row],[Employee Name]]),"-----",VLOOKUP(LeaveTracker[[#This Row],[Employee Name]],'List of Employees'!$B$4:$H$767,6))</f>
        <v>PERMANENT</v>
      </c>
      <c r="G3129" s="24">
        <v>44834</v>
      </c>
      <c r="H3129" s="24">
        <v>44844</v>
      </c>
      <c r="I3129" s="19" t="s">
        <v>81</v>
      </c>
      <c r="K3129" s="50" t="str">
        <f ca="1">LeaveTracker[[#This Row],[Days]]&amp;" "&amp;LeaveTracker[[#This Row],[Type of Leave]]</f>
        <v>7 SL</v>
      </c>
      <c r="L3129" s="23">
        <f ca="1">NETWORKDAYS(LeaveTracker[[#This Row],[Start Date]],LeaveTracker[[#This Row],[End Date]],lstHolidays)</f>
        <v>7</v>
      </c>
      <c r="M3129" s="27"/>
    </row>
    <row r="3130" spans="1:13" ht="30" customHeight="1" x14ac:dyDescent="0.3">
      <c r="A3130" s="27">
        <v>1482</v>
      </c>
      <c r="B3130" s="31">
        <v>44922</v>
      </c>
      <c r="C3130" s="31">
        <v>44852</v>
      </c>
      <c r="D3130" s="19" t="s">
        <v>1106</v>
      </c>
      <c r="E3130" s="66" t="str">
        <f>IF(ISBLANK(LeaveTracker[[#This Row],[Employee Name]]),"-----",VLOOKUP(LeaveTracker[[#This Row],[Employee Name]],'List of Employees'!$B$4:$H$767,7))</f>
        <v>CENRO</v>
      </c>
      <c r="F3130" s="66" t="str">
        <f>IF(ISBLANK(LeaveTracker[[#This Row],[Employee Name]]),"-----",VLOOKUP(LeaveTracker[[#This Row],[Employee Name]],'List of Employees'!$B$4:$H$767,6))</f>
        <v>PERMANENT</v>
      </c>
      <c r="G3130" s="24">
        <v>44848</v>
      </c>
      <c r="H3130" s="24">
        <v>44851</v>
      </c>
      <c r="I3130" s="19" t="s">
        <v>81</v>
      </c>
      <c r="K3130" s="50" t="str">
        <f>LeaveTracker[[#This Row],[Days]]&amp;" "&amp;LeaveTracker[[#This Row],[Type of Leave]]</f>
        <v>5 SL</v>
      </c>
      <c r="L3130" s="23">
        <v>5</v>
      </c>
      <c r="M3130" s="27"/>
    </row>
    <row r="3131" spans="1:13" ht="30" customHeight="1" x14ac:dyDescent="0.3">
      <c r="A3131" s="27">
        <f t="shared" ref="A3131:A3194" si="23">A3130+1</f>
        <v>1483</v>
      </c>
      <c r="B3131" s="31">
        <v>44922</v>
      </c>
      <c r="C3131" s="31">
        <v>44853</v>
      </c>
      <c r="D3131" s="19" t="s">
        <v>1106</v>
      </c>
      <c r="E3131" s="66" t="str">
        <f>IF(ISBLANK(LeaveTracker[[#This Row],[Employee Name]]),"-----",VLOOKUP(LeaveTracker[[#This Row],[Employee Name]],'List of Employees'!$B$4:$H$767,7))</f>
        <v>CENRO</v>
      </c>
      <c r="F3131" s="66" t="str">
        <f>IF(ISBLANK(LeaveTracker[[#This Row],[Employee Name]]),"-----",VLOOKUP(LeaveTracker[[#This Row],[Employee Name]],'List of Employees'!$B$4:$H$767,6))</f>
        <v>PERMANENT</v>
      </c>
      <c r="G3131" s="24">
        <v>44860</v>
      </c>
      <c r="H3131" s="24">
        <v>44862</v>
      </c>
      <c r="I3131" s="19" t="s">
        <v>82</v>
      </c>
      <c r="K3131" s="50" t="str">
        <f ca="1">LeaveTracker[[#This Row],[Days]]&amp;" "&amp;LeaveTracker[[#This Row],[Type of Leave]]</f>
        <v>3 VL</v>
      </c>
      <c r="L3131" s="23">
        <f ca="1">NETWORKDAYS(LeaveTracker[[#This Row],[Start Date]],LeaveTracker[[#This Row],[End Date]],lstHolidays)</f>
        <v>3</v>
      </c>
      <c r="M3131" s="27"/>
    </row>
    <row r="3132" spans="1:13" ht="30" customHeight="1" x14ac:dyDescent="0.3">
      <c r="A3132" s="27">
        <f t="shared" si="23"/>
        <v>1484</v>
      </c>
      <c r="B3132" s="31">
        <v>44922</v>
      </c>
      <c r="C3132" s="31">
        <v>44847</v>
      </c>
      <c r="D3132" s="19" t="s">
        <v>1043</v>
      </c>
      <c r="E3132" s="66" t="str">
        <f>IF(ISBLANK(LeaveTracker[[#This Row],[Employee Name]]),"-----",VLOOKUP(LeaveTracker[[#This Row],[Employee Name]],'List of Employees'!$B$4:$H$767,7))</f>
        <v>CENRO</v>
      </c>
      <c r="F3132" s="66" t="str">
        <f>IF(ISBLANK(LeaveTracker[[#This Row],[Employee Name]]),"-----",VLOOKUP(LeaveTracker[[#This Row],[Employee Name]],'List of Employees'!$B$4:$H$767,6))</f>
        <v>PERMANENT</v>
      </c>
      <c r="G3132" s="24">
        <v>44835</v>
      </c>
      <c r="H3132" s="24">
        <v>44835</v>
      </c>
      <c r="I3132" s="19" t="s">
        <v>81</v>
      </c>
      <c r="K3132" s="50" t="str">
        <f ca="1">LeaveTracker[[#This Row],[Days]]&amp;" "&amp;LeaveTracker[[#This Row],[Type of Leave]]</f>
        <v>0 SL</v>
      </c>
      <c r="L3132" s="23">
        <f ca="1">NETWORKDAYS(LeaveTracker[[#This Row],[Start Date]],LeaveTracker[[#This Row],[End Date]],lstHolidays)</f>
        <v>0</v>
      </c>
      <c r="M3132" s="27"/>
    </row>
    <row r="3133" spans="1:13" ht="30" customHeight="1" x14ac:dyDescent="0.3">
      <c r="A3133" s="27">
        <f t="shared" si="23"/>
        <v>1485</v>
      </c>
      <c r="B3133" s="31">
        <v>44922</v>
      </c>
      <c r="C3133" s="31">
        <v>44839</v>
      </c>
      <c r="D3133" s="19" t="s">
        <v>568</v>
      </c>
      <c r="E3133" s="66" t="str">
        <f>IF(ISBLANK(LeaveTracker[[#This Row],[Employee Name]]),"-----",VLOOKUP(LeaveTracker[[#This Row],[Employee Name]],'List of Employees'!$B$4:$H$767,7))</f>
        <v>CENRO</v>
      </c>
      <c r="F3133" s="66" t="str">
        <f>IF(ISBLANK(LeaveTracker[[#This Row],[Employee Name]]),"-----",VLOOKUP(LeaveTracker[[#This Row],[Employee Name]],'List of Employees'!$B$4:$H$767,6))</f>
        <v>PERMANENT</v>
      </c>
      <c r="G3133" s="24">
        <v>44838</v>
      </c>
      <c r="H3133" s="24">
        <v>44838</v>
      </c>
      <c r="I3133" s="19" t="s">
        <v>81</v>
      </c>
      <c r="K3133" s="50" t="str">
        <f ca="1">LeaveTracker[[#This Row],[Days]]&amp;" "&amp;LeaveTracker[[#This Row],[Type of Leave]]</f>
        <v>1 SL</v>
      </c>
      <c r="L3133" s="23">
        <f ca="1">NETWORKDAYS(LeaveTracker[[#This Row],[Start Date]],LeaveTracker[[#This Row],[End Date]],lstHolidays)</f>
        <v>1</v>
      </c>
      <c r="M3133" s="27"/>
    </row>
    <row r="3134" spans="1:13" ht="30" customHeight="1" x14ac:dyDescent="0.3">
      <c r="A3134" s="27">
        <f t="shared" si="23"/>
        <v>1486</v>
      </c>
      <c r="B3134" s="31">
        <v>44922</v>
      </c>
      <c r="C3134" s="31">
        <v>44887</v>
      </c>
      <c r="D3134" s="19" t="s">
        <v>568</v>
      </c>
      <c r="E3134" s="66" t="str">
        <f>IF(ISBLANK(LeaveTracker[[#This Row],[Employee Name]]),"-----",VLOOKUP(LeaveTracker[[#This Row],[Employee Name]],'List of Employees'!$B$4:$H$767,7))</f>
        <v>CENRO</v>
      </c>
      <c r="F3134" s="66" t="str">
        <f>IF(ISBLANK(LeaveTracker[[#This Row],[Employee Name]]),"-----",VLOOKUP(LeaveTracker[[#This Row],[Employee Name]],'List of Employees'!$B$4:$H$767,6))</f>
        <v>PERMANENT</v>
      </c>
      <c r="G3134" s="24">
        <v>44886</v>
      </c>
      <c r="H3134" s="24">
        <v>44886</v>
      </c>
      <c r="I3134" s="19" t="s">
        <v>81</v>
      </c>
      <c r="K3134" s="50" t="str">
        <f ca="1">LeaveTracker[[#This Row],[Days]]&amp;" "&amp;LeaveTracker[[#This Row],[Type of Leave]]</f>
        <v>1 SL</v>
      </c>
      <c r="L3134" s="23">
        <f ca="1">NETWORKDAYS(LeaveTracker[[#This Row],[Start Date]],LeaveTracker[[#This Row],[End Date]],lstHolidays)</f>
        <v>1</v>
      </c>
      <c r="M3134" s="27"/>
    </row>
    <row r="3135" spans="1:13" ht="30" customHeight="1" x14ac:dyDescent="0.3">
      <c r="A3135" s="27">
        <f t="shared" si="23"/>
        <v>1487</v>
      </c>
      <c r="B3135" s="31">
        <v>44922</v>
      </c>
      <c r="C3135" s="31">
        <v>44811</v>
      </c>
      <c r="D3135" s="19" t="s">
        <v>552</v>
      </c>
      <c r="E3135" s="66" t="str">
        <f>IF(ISBLANK(LeaveTracker[[#This Row],[Employee Name]]),"-----",VLOOKUP(LeaveTracker[[#This Row],[Employee Name]],'List of Employees'!$B$4:$H$767,7))</f>
        <v>CENRO</v>
      </c>
      <c r="F3135" s="66" t="str">
        <f>IF(ISBLANK(LeaveTracker[[#This Row],[Employee Name]]),"-----",VLOOKUP(LeaveTracker[[#This Row],[Employee Name]],'List of Employees'!$B$4:$H$767,6))</f>
        <v>PERMANENT</v>
      </c>
      <c r="G3135" s="24">
        <v>44818</v>
      </c>
      <c r="H3135" s="24">
        <v>44820</v>
      </c>
      <c r="I3135" s="19" t="s">
        <v>82</v>
      </c>
      <c r="J3135" s="42" t="s">
        <v>1001</v>
      </c>
      <c r="K3135" s="50" t="str">
        <f ca="1">LeaveTracker[[#This Row],[Days]]&amp;" "&amp;LeaveTracker[[#This Row],[Type of Leave]]</f>
        <v>3 VL</v>
      </c>
      <c r="L3135" s="23">
        <f ca="1">NETWORKDAYS(LeaveTracker[[#This Row],[Start Date]],LeaveTracker[[#This Row],[End Date]],lstHolidays)</f>
        <v>3</v>
      </c>
      <c r="M3135" s="27"/>
    </row>
    <row r="3136" spans="1:13" ht="30" customHeight="1" x14ac:dyDescent="0.3">
      <c r="A3136" s="27">
        <f t="shared" si="23"/>
        <v>1488</v>
      </c>
      <c r="B3136" s="31">
        <v>44922</v>
      </c>
      <c r="C3136" s="31">
        <v>44810</v>
      </c>
      <c r="D3136" s="19" t="s">
        <v>552</v>
      </c>
      <c r="E3136" s="66" t="str">
        <f>IF(ISBLANK(LeaveTracker[[#This Row],[Employee Name]]),"-----",VLOOKUP(LeaveTracker[[#This Row],[Employee Name]],'List of Employees'!$B$4:$H$767,7))</f>
        <v>CENRO</v>
      </c>
      <c r="F3136" s="66" t="str">
        <f>IF(ISBLANK(LeaveTracker[[#This Row],[Employee Name]]),"-----",VLOOKUP(LeaveTracker[[#This Row],[Employee Name]],'List of Employees'!$B$4:$H$767,6))</f>
        <v>PERMANENT</v>
      </c>
      <c r="G3136" s="24">
        <v>44805</v>
      </c>
      <c r="H3136" s="24">
        <v>44809</v>
      </c>
      <c r="I3136" s="19" t="s">
        <v>81</v>
      </c>
      <c r="K3136" s="50" t="str">
        <f ca="1">LeaveTracker[[#This Row],[Days]]&amp;" "&amp;LeaveTracker[[#This Row],[Type of Leave]]</f>
        <v>3 SL</v>
      </c>
      <c r="L3136" s="23">
        <f ca="1">NETWORKDAYS(LeaveTracker[[#This Row],[Start Date]],LeaveTracker[[#This Row],[End Date]],lstHolidays)</f>
        <v>3</v>
      </c>
      <c r="M3136" s="27"/>
    </row>
    <row r="3137" spans="1:13" ht="30" customHeight="1" x14ac:dyDescent="0.3">
      <c r="A3137" s="27">
        <f t="shared" si="23"/>
        <v>1489</v>
      </c>
      <c r="B3137" s="31">
        <v>44922</v>
      </c>
      <c r="C3137" s="31">
        <v>44795</v>
      </c>
      <c r="D3137" s="19" t="s">
        <v>558</v>
      </c>
      <c r="E3137" s="66" t="str">
        <f>IF(ISBLANK(LeaveTracker[[#This Row],[Employee Name]]),"-----",VLOOKUP(LeaveTracker[[#This Row],[Employee Name]],'List of Employees'!$B$4:$H$767,7))</f>
        <v>CENRO</v>
      </c>
      <c r="F3137" s="66" t="str">
        <f>IF(ISBLANK(LeaveTracker[[#This Row],[Employee Name]]),"-----",VLOOKUP(LeaveTracker[[#This Row],[Employee Name]],'List of Employees'!$B$4:$H$767,6))</f>
        <v>PERMANENT</v>
      </c>
      <c r="G3137" s="24">
        <v>44803</v>
      </c>
      <c r="H3137" s="24">
        <v>44804</v>
      </c>
      <c r="I3137" s="19" t="s">
        <v>82</v>
      </c>
      <c r="J3137" s="42" t="s">
        <v>1001</v>
      </c>
      <c r="K3137" s="50" t="str">
        <f ca="1">LeaveTracker[[#This Row],[Days]]&amp;" "&amp;LeaveTracker[[#This Row],[Type of Leave]]</f>
        <v>2 VL</v>
      </c>
      <c r="L3137" s="23">
        <f ca="1">NETWORKDAYS(LeaveTracker[[#This Row],[Start Date]],LeaveTracker[[#This Row],[End Date]],lstHolidays)</f>
        <v>2</v>
      </c>
      <c r="M3137" s="27"/>
    </row>
    <row r="3138" spans="1:13" ht="30" customHeight="1" x14ac:dyDescent="0.3">
      <c r="A3138" s="27">
        <f t="shared" si="23"/>
        <v>1490</v>
      </c>
      <c r="B3138" s="31">
        <v>44922</v>
      </c>
      <c r="C3138" s="31">
        <v>44851</v>
      </c>
      <c r="D3138" s="19" t="s">
        <v>194</v>
      </c>
      <c r="E3138" s="66" t="str">
        <f>IF(ISBLANK(LeaveTracker[[#This Row],[Employee Name]]),"-----",VLOOKUP(LeaveTracker[[#This Row],[Employee Name]],'List of Employees'!$B$4:$H$767,7))</f>
        <v>CCT</v>
      </c>
      <c r="F3138" s="66" t="str">
        <f>IF(ISBLANK(LeaveTracker[[#This Row],[Employee Name]]),"-----",VLOOKUP(LeaveTracker[[#This Row],[Employee Name]],'List of Employees'!$B$4:$H$767,6))</f>
        <v>PERMANENT</v>
      </c>
      <c r="G3138" s="24">
        <v>44858</v>
      </c>
      <c r="H3138" s="24">
        <v>44858</v>
      </c>
      <c r="I3138" s="19" t="s">
        <v>82</v>
      </c>
      <c r="J3138" s="42" t="s">
        <v>1001</v>
      </c>
      <c r="K3138" s="50" t="str">
        <f ca="1">LeaveTracker[[#This Row],[Days]]&amp;" "&amp;LeaveTracker[[#This Row],[Type of Leave]]</f>
        <v>1 VL</v>
      </c>
      <c r="L3138" s="23">
        <f ca="1">NETWORKDAYS(LeaveTracker[[#This Row],[Start Date]],LeaveTracker[[#This Row],[End Date]],lstHolidays)</f>
        <v>1</v>
      </c>
      <c r="M3138" s="27"/>
    </row>
    <row r="3139" spans="1:13" ht="30" customHeight="1" x14ac:dyDescent="0.3">
      <c r="A3139" s="27">
        <f t="shared" si="23"/>
        <v>1491</v>
      </c>
      <c r="B3139" s="31">
        <v>44922</v>
      </c>
      <c r="C3139" s="31">
        <v>44825</v>
      </c>
      <c r="D3139" s="19" t="s">
        <v>594</v>
      </c>
      <c r="E3139" s="66" t="str">
        <f>IF(ISBLANK(LeaveTracker[[#This Row],[Employee Name]]),"-----",VLOOKUP(LeaveTracker[[#This Row],[Employee Name]],'List of Employees'!$B$4:$H$767,7))</f>
        <v>MAHOGANY MARKET</v>
      </c>
      <c r="F3139" s="66" t="str">
        <f>IF(ISBLANK(LeaveTracker[[#This Row],[Employee Name]]),"-----",VLOOKUP(LeaveTracker[[#This Row],[Employee Name]],'List of Employees'!$B$4:$H$767,6))</f>
        <v>PERMANENT</v>
      </c>
      <c r="G3139" s="24">
        <v>44832</v>
      </c>
      <c r="H3139" s="24">
        <v>44832</v>
      </c>
      <c r="I3139" s="19" t="s">
        <v>297</v>
      </c>
      <c r="J3139" s="42" t="s">
        <v>1000</v>
      </c>
      <c r="K3139" s="50" t="str">
        <f ca="1">LeaveTracker[[#This Row],[Days]]&amp;" "&amp;LeaveTracker[[#This Row],[Type of Leave]]</f>
        <v>1 OTHER</v>
      </c>
      <c r="L3139" s="23">
        <f ca="1">NETWORKDAYS(LeaveTracker[[#This Row],[Start Date]],LeaveTracker[[#This Row],[End Date]],lstHolidays)</f>
        <v>1</v>
      </c>
      <c r="M3139" s="27"/>
    </row>
    <row r="3140" spans="1:13" ht="30" customHeight="1" x14ac:dyDescent="0.3">
      <c r="A3140" s="27">
        <f t="shared" si="23"/>
        <v>1492</v>
      </c>
      <c r="B3140" s="31">
        <v>44922</v>
      </c>
      <c r="C3140" s="31">
        <v>44782</v>
      </c>
      <c r="D3140" s="19" t="s">
        <v>623</v>
      </c>
      <c r="E3140" s="66" t="str">
        <f>IF(ISBLANK(LeaveTracker[[#This Row],[Employee Name]]),"-----",VLOOKUP(LeaveTracker[[#This Row],[Employee Name]],'List of Employees'!$B$4:$H$767,7))</f>
        <v>EEO/ CITY MARKET</v>
      </c>
      <c r="F3140" s="66" t="str">
        <f>IF(ISBLANK(LeaveTracker[[#This Row],[Employee Name]]),"-----",VLOOKUP(LeaveTracker[[#This Row],[Employee Name]],'List of Employees'!$B$4:$H$767,6))</f>
        <v>PERMANENT</v>
      </c>
      <c r="G3140" s="24">
        <v>44796</v>
      </c>
      <c r="H3140" s="24">
        <v>44798</v>
      </c>
      <c r="I3140" s="19" t="s">
        <v>82</v>
      </c>
      <c r="K3140" s="50" t="str">
        <f ca="1">LeaveTracker[[#This Row],[Days]]&amp;" "&amp;LeaveTracker[[#This Row],[Type of Leave]]</f>
        <v>3 VL</v>
      </c>
      <c r="L3140" s="23">
        <f ca="1">NETWORKDAYS(LeaveTracker[[#This Row],[Start Date]],LeaveTracker[[#This Row],[End Date]],lstHolidays)</f>
        <v>3</v>
      </c>
      <c r="M3140" s="27"/>
    </row>
    <row r="3141" spans="1:13" ht="30" customHeight="1" x14ac:dyDescent="0.3">
      <c r="A3141" s="27">
        <f t="shared" si="23"/>
        <v>1493</v>
      </c>
      <c r="B3141" s="31">
        <v>44922</v>
      </c>
      <c r="C3141" s="31">
        <v>44795</v>
      </c>
      <c r="D3141" s="19" t="s">
        <v>598</v>
      </c>
      <c r="E3141" s="66" t="str">
        <f>IF(ISBLANK(LeaveTracker[[#This Row],[Employee Name]]),"-----",VLOOKUP(LeaveTracker[[#This Row],[Employee Name]],'List of Employees'!$B$4:$H$767,7))</f>
        <v>EEO/ CITY MARKET</v>
      </c>
      <c r="F3141" s="66" t="str">
        <f>IF(ISBLANK(LeaveTracker[[#This Row],[Employee Name]]),"-----",VLOOKUP(LeaveTracker[[#This Row],[Employee Name]],'List of Employees'!$B$4:$H$767,6))</f>
        <v>PERMANENT</v>
      </c>
      <c r="G3141" s="24">
        <v>44789</v>
      </c>
      <c r="H3141" s="24">
        <v>44790</v>
      </c>
      <c r="I3141" s="19" t="s">
        <v>81</v>
      </c>
      <c r="K3141" s="50" t="str">
        <f ca="1">LeaveTracker[[#This Row],[Days]]&amp;" "&amp;LeaveTracker[[#This Row],[Type of Leave]]</f>
        <v>2 SL</v>
      </c>
      <c r="L3141" s="23">
        <f ca="1">NETWORKDAYS(LeaveTracker[[#This Row],[Start Date]],LeaveTracker[[#This Row],[End Date]],lstHolidays)</f>
        <v>2</v>
      </c>
      <c r="M3141" s="27"/>
    </row>
    <row r="3142" spans="1:13" ht="30" customHeight="1" x14ac:dyDescent="0.3">
      <c r="A3142" s="27">
        <f t="shared" si="23"/>
        <v>1494</v>
      </c>
      <c r="B3142" s="31">
        <v>44922</v>
      </c>
      <c r="C3142" s="31">
        <v>44806</v>
      </c>
      <c r="D3142" s="19" t="s">
        <v>594</v>
      </c>
      <c r="E3142" s="66" t="str">
        <f>IF(ISBLANK(LeaveTracker[[#This Row],[Employee Name]]),"-----",VLOOKUP(LeaveTracker[[#This Row],[Employee Name]],'List of Employees'!$B$4:$H$767,7))</f>
        <v>MAHOGANY MARKET</v>
      </c>
      <c r="F3142" s="66" t="str">
        <f>IF(ISBLANK(LeaveTracker[[#This Row],[Employee Name]]),"-----",VLOOKUP(LeaveTracker[[#This Row],[Employee Name]],'List of Employees'!$B$4:$H$767,6))</f>
        <v>PERMANENT</v>
      </c>
      <c r="G3142" s="24">
        <v>44806</v>
      </c>
      <c r="H3142" s="24">
        <v>44806</v>
      </c>
      <c r="I3142" s="19" t="s">
        <v>297</v>
      </c>
      <c r="J3142" s="42" t="s">
        <v>1000</v>
      </c>
      <c r="K3142" s="50" t="str">
        <f ca="1">LeaveTracker[[#This Row],[Days]]&amp;" "&amp;LeaveTracker[[#This Row],[Type of Leave]]</f>
        <v>1 OTHER</v>
      </c>
      <c r="L3142" s="23">
        <f ca="1">NETWORKDAYS(LeaveTracker[[#This Row],[Start Date]],LeaveTracker[[#This Row],[End Date]],lstHolidays)</f>
        <v>1</v>
      </c>
      <c r="M3142" s="27"/>
    </row>
    <row r="3143" spans="1:13" ht="30" customHeight="1" x14ac:dyDescent="0.3">
      <c r="A3143" s="27">
        <f t="shared" si="23"/>
        <v>1495</v>
      </c>
      <c r="B3143" s="31">
        <v>44922</v>
      </c>
      <c r="C3143" s="31">
        <v>44826</v>
      </c>
      <c r="D3143" s="19" t="s">
        <v>594</v>
      </c>
      <c r="E3143" s="66" t="str">
        <f>IF(ISBLANK(LeaveTracker[[#This Row],[Employee Name]]),"-----",VLOOKUP(LeaveTracker[[#This Row],[Employee Name]],'List of Employees'!$B$4:$H$767,7))</f>
        <v>MAHOGANY MARKET</v>
      </c>
      <c r="F3143" s="66" t="str">
        <f>IF(ISBLANK(LeaveTracker[[#This Row],[Employee Name]]),"-----",VLOOKUP(LeaveTracker[[#This Row],[Employee Name]],'List of Employees'!$B$4:$H$767,6))</f>
        <v>PERMANENT</v>
      </c>
      <c r="G3143" s="24">
        <v>44816</v>
      </c>
      <c r="H3143" s="24">
        <v>44820</v>
      </c>
      <c r="I3143" s="19" t="s">
        <v>82</v>
      </c>
      <c r="K3143" s="50" t="str">
        <f ca="1">LeaveTracker[[#This Row],[Days]]&amp;" "&amp;LeaveTracker[[#This Row],[Type of Leave]]</f>
        <v>5 VL</v>
      </c>
      <c r="L3143" s="23">
        <f ca="1">NETWORKDAYS(LeaveTracker[[#This Row],[Start Date]],LeaveTracker[[#This Row],[End Date]],lstHolidays)</f>
        <v>5</v>
      </c>
      <c r="M3143" s="27"/>
    </row>
    <row r="3144" spans="1:13" ht="30" customHeight="1" x14ac:dyDescent="0.3">
      <c r="A3144" s="27">
        <f t="shared" si="23"/>
        <v>1496</v>
      </c>
      <c r="B3144" s="31">
        <v>44922</v>
      </c>
      <c r="C3144" s="31">
        <v>44816</v>
      </c>
      <c r="D3144" s="19" t="s">
        <v>826</v>
      </c>
      <c r="E3144" s="66" t="str">
        <f>IF(ISBLANK(LeaveTracker[[#This Row],[Employee Name]]),"-----",VLOOKUP(LeaveTracker[[#This Row],[Employee Name]],'List of Employees'!$B$4:$H$767,7))</f>
        <v>CHO</v>
      </c>
      <c r="F3144" s="66" t="str">
        <f>IF(ISBLANK(LeaveTracker[[#This Row],[Employee Name]]),"-----",VLOOKUP(LeaveTracker[[#This Row],[Employee Name]],'List of Employees'!$B$4:$H$767,6))</f>
        <v>PERMANENT</v>
      </c>
      <c r="G3144" s="24">
        <v>44830</v>
      </c>
      <c r="H3144" s="24">
        <v>44830</v>
      </c>
      <c r="I3144" s="19" t="s">
        <v>82</v>
      </c>
      <c r="K3144" s="50" t="str">
        <f ca="1">LeaveTracker[[#This Row],[Days]]&amp;" "&amp;LeaveTracker[[#This Row],[Type of Leave]]</f>
        <v>1 VL</v>
      </c>
      <c r="L3144" s="23">
        <f ca="1">NETWORKDAYS(LeaveTracker[[#This Row],[Start Date]],LeaveTracker[[#This Row],[End Date]],lstHolidays)</f>
        <v>1</v>
      </c>
      <c r="M3144" s="27"/>
    </row>
    <row r="3145" spans="1:13" ht="30" customHeight="1" x14ac:dyDescent="0.3">
      <c r="A3145" s="27">
        <f t="shared" si="23"/>
        <v>1497</v>
      </c>
      <c r="B3145" s="31">
        <v>44922</v>
      </c>
      <c r="C3145" s="31">
        <v>44809</v>
      </c>
      <c r="D3145" s="19" t="s">
        <v>1967</v>
      </c>
      <c r="E3145" s="66" t="str">
        <f>IF(ISBLANK(LeaveTracker[[#This Row],[Employee Name]]),"-----",VLOOKUP(LeaveTracker[[#This Row],[Employee Name]],'List of Employees'!$B$4:$H$767,7))</f>
        <v>CHO</v>
      </c>
      <c r="F3145" s="66" t="str">
        <f>IF(ISBLANK(LeaveTracker[[#This Row],[Employee Name]]),"-----",VLOOKUP(LeaveTracker[[#This Row],[Employee Name]],'List of Employees'!$B$4:$H$767,6))</f>
        <v>PERMANENT</v>
      </c>
      <c r="G3145" s="24">
        <v>44810</v>
      </c>
      <c r="H3145" s="24">
        <v>44810</v>
      </c>
      <c r="I3145" s="19" t="s">
        <v>297</v>
      </c>
      <c r="J3145" s="42" t="s">
        <v>1000</v>
      </c>
      <c r="K3145" s="50" t="str">
        <f ca="1">LeaveTracker[[#This Row],[Days]]&amp;" "&amp;LeaveTracker[[#This Row],[Type of Leave]]</f>
        <v>1 OTHER</v>
      </c>
      <c r="L3145" s="23">
        <f ca="1">NETWORKDAYS(LeaveTracker[[#This Row],[Start Date]],LeaveTracker[[#This Row],[End Date]],lstHolidays)</f>
        <v>1</v>
      </c>
      <c r="M3145" s="27"/>
    </row>
    <row r="3146" spans="1:13" ht="30" customHeight="1" x14ac:dyDescent="0.3">
      <c r="A3146" s="27">
        <f t="shared" si="23"/>
        <v>1498</v>
      </c>
      <c r="B3146" s="31">
        <v>44922</v>
      </c>
      <c r="C3146" s="31">
        <v>44811</v>
      </c>
      <c r="D3146" s="19" t="s">
        <v>163</v>
      </c>
      <c r="E3146" s="66" t="str">
        <f>IF(ISBLANK(LeaveTracker[[#This Row],[Employee Name]]),"-----",VLOOKUP(LeaveTracker[[#This Row],[Employee Name]],'List of Employees'!$B$4:$H$767,7))</f>
        <v>CHO</v>
      </c>
      <c r="F3146" s="66" t="str">
        <f>IF(ISBLANK(LeaveTracker[[#This Row],[Employee Name]]),"-----",VLOOKUP(LeaveTracker[[#This Row],[Employee Name]],'List of Employees'!$B$4:$H$767,6))</f>
        <v>PERMANENT</v>
      </c>
      <c r="G3146" s="24">
        <v>44817</v>
      </c>
      <c r="H3146" s="24">
        <v>44817</v>
      </c>
      <c r="I3146" s="19" t="s">
        <v>82</v>
      </c>
      <c r="K3146" s="50" t="str">
        <f ca="1">LeaveTracker[[#This Row],[Days]]&amp;" "&amp;LeaveTracker[[#This Row],[Type of Leave]]</f>
        <v>1 VL</v>
      </c>
      <c r="L3146" s="23">
        <f ca="1">NETWORKDAYS(LeaveTracker[[#This Row],[Start Date]],LeaveTracker[[#This Row],[End Date]],lstHolidays)</f>
        <v>1</v>
      </c>
      <c r="M3146" s="27"/>
    </row>
    <row r="3147" spans="1:13" ht="30" customHeight="1" x14ac:dyDescent="0.3">
      <c r="A3147" s="27">
        <f t="shared" si="23"/>
        <v>1499</v>
      </c>
      <c r="B3147" s="31">
        <v>44922</v>
      </c>
      <c r="C3147" s="31">
        <v>44811</v>
      </c>
      <c r="D3147" s="19" t="s">
        <v>823</v>
      </c>
      <c r="E3147" s="66" t="str">
        <f>IF(ISBLANK(LeaveTracker[[#This Row],[Employee Name]]),"-----",VLOOKUP(LeaveTracker[[#This Row],[Employee Name]],'List of Employees'!$B$4:$H$767,7))</f>
        <v>CHO</v>
      </c>
      <c r="F3147" s="66" t="str">
        <f>IF(ISBLANK(LeaveTracker[[#This Row],[Employee Name]]),"-----",VLOOKUP(LeaveTracker[[#This Row],[Employee Name]],'List of Employees'!$B$4:$H$767,6))</f>
        <v>PERMANENT</v>
      </c>
      <c r="G3147" s="24">
        <v>44810</v>
      </c>
      <c r="H3147" s="24">
        <v>44810</v>
      </c>
      <c r="I3147" s="19" t="s">
        <v>81</v>
      </c>
      <c r="K3147" s="50" t="str">
        <f ca="1">LeaveTracker[[#This Row],[Days]]&amp;" "&amp;LeaveTracker[[#This Row],[Type of Leave]]</f>
        <v>1 SL</v>
      </c>
      <c r="L3147" s="23">
        <f ca="1">NETWORKDAYS(LeaveTracker[[#This Row],[Start Date]],LeaveTracker[[#This Row],[End Date]],lstHolidays)</f>
        <v>1</v>
      </c>
      <c r="M3147" s="27"/>
    </row>
    <row r="3148" spans="1:13" ht="30" customHeight="1" x14ac:dyDescent="0.3">
      <c r="A3148" s="27">
        <f t="shared" si="23"/>
        <v>1500</v>
      </c>
      <c r="B3148" s="31">
        <v>44922</v>
      </c>
      <c r="C3148" s="31">
        <v>44774</v>
      </c>
      <c r="D3148" s="19" t="s">
        <v>823</v>
      </c>
      <c r="E3148" s="66" t="str">
        <f>IF(ISBLANK(LeaveTracker[[#This Row],[Employee Name]]),"-----",VLOOKUP(LeaveTracker[[#This Row],[Employee Name]],'List of Employees'!$B$4:$H$767,7))</f>
        <v>CHO</v>
      </c>
      <c r="F3148" s="66" t="str">
        <f>IF(ISBLANK(LeaveTracker[[#This Row],[Employee Name]]),"-----",VLOOKUP(LeaveTracker[[#This Row],[Employee Name]],'List of Employees'!$B$4:$H$767,6))</f>
        <v>PERMANENT</v>
      </c>
      <c r="G3148" s="24">
        <v>44768</v>
      </c>
      <c r="H3148" s="24">
        <v>44768</v>
      </c>
      <c r="I3148" s="19" t="s">
        <v>81</v>
      </c>
      <c r="K3148" s="50" t="str">
        <f ca="1">LeaveTracker[[#This Row],[Days]]&amp;" "&amp;LeaveTracker[[#This Row],[Type of Leave]]</f>
        <v>1 SL</v>
      </c>
      <c r="L3148" s="23">
        <f ca="1">NETWORKDAYS(LeaveTracker[[#This Row],[Start Date]],LeaveTracker[[#This Row],[End Date]],lstHolidays)</f>
        <v>1</v>
      </c>
      <c r="M3148" s="27"/>
    </row>
    <row r="3149" spans="1:13" ht="30" customHeight="1" x14ac:dyDescent="0.3">
      <c r="A3149" s="27">
        <f t="shared" si="23"/>
        <v>1501</v>
      </c>
      <c r="B3149" s="31">
        <v>44922</v>
      </c>
      <c r="C3149" s="31">
        <v>44922</v>
      </c>
      <c r="D3149" s="19" t="s">
        <v>685</v>
      </c>
      <c r="E3149" s="66">
        <f>IF(ISBLANK(LeaveTracker[[#This Row],[Employee Name]]),"-----",VLOOKUP(LeaveTracker[[#This Row],[Employee Name]],'List of Employees'!$B$4:$H$767,7))</f>
        <v>0</v>
      </c>
      <c r="F3149" s="66" t="str">
        <f>IF(ISBLANK(LeaveTracker[[#This Row],[Employee Name]]),"-----",VLOOKUP(LeaveTracker[[#This Row],[Employee Name]],'List of Employees'!$B$4:$H$767,6))</f>
        <v>JOBCON</v>
      </c>
      <c r="G3149" s="24">
        <v>44922</v>
      </c>
      <c r="H3149" s="24">
        <v>44924</v>
      </c>
      <c r="I3149" s="19" t="s">
        <v>82</v>
      </c>
      <c r="J3149" s="42" t="s">
        <v>1001</v>
      </c>
      <c r="K3149" s="50" t="str">
        <f ca="1">LeaveTracker[[#This Row],[Days]]&amp;" "&amp;LeaveTracker[[#This Row],[Type of Leave]]</f>
        <v>3 VL</v>
      </c>
      <c r="L3149" s="23">
        <f ca="1">NETWORKDAYS(LeaveTracker[[#This Row],[Start Date]],LeaveTracker[[#This Row],[End Date]],lstHolidays)</f>
        <v>3</v>
      </c>
      <c r="M3149" s="27"/>
    </row>
    <row r="3150" spans="1:13" ht="30" customHeight="1" x14ac:dyDescent="0.3">
      <c r="A3150" s="27">
        <f t="shared" si="23"/>
        <v>1502</v>
      </c>
      <c r="B3150" s="31">
        <v>44922</v>
      </c>
      <c r="C3150" s="31">
        <v>44922</v>
      </c>
      <c r="D3150" s="19" t="s">
        <v>685</v>
      </c>
      <c r="E3150" s="66">
        <f>IF(ISBLANK(LeaveTracker[[#This Row],[Employee Name]]),"-----",VLOOKUP(LeaveTracker[[#This Row],[Employee Name]],'List of Employees'!$B$4:$H$767,7))</f>
        <v>0</v>
      </c>
      <c r="F3150" s="66" t="str">
        <f>IF(ISBLANK(LeaveTracker[[#This Row],[Employee Name]]),"-----",VLOOKUP(LeaveTracker[[#This Row],[Employee Name]],'List of Employees'!$B$4:$H$767,6))</f>
        <v>JOBCON</v>
      </c>
      <c r="G3150" s="24">
        <v>44921</v>
      </c>
      <c r="H3150" s="24">
        <v>44921</v>
      </c>
      <c r="I3150" s="19" t="s">
        <v>297</v>
      </c>
      <c r="J3150" s="42" t="s">
        <v>1000</v>
      </c>
      <c r="K3150" s="50" t="str">
        <f ca="1">LeaveTracker[[#This Row],[Days]]&amp;" "&amp;LeaveTracker[[#This Row],[Type of Leave]]</f>
        <v>0 OTHER</v>
      </c>
      <c r="L3150" s="23">
        <f ca="1">NETWORKDAYS(LeaveTracker[[#This Row],[Start Date]],LeaveTracker[[#This Row],[End Date]],lstHolidays)</f>
        <v>0</v>
      </c>
      <c r="M3150" s="27"/>
    </row>
    <row r="3151" spans="1:13" ht="30" customHeight="1" x14ac:dyDescent="0.3">
      <c r="A3151" s="27">
        <f t="shared" si="23"/>
        <v>1503</v>
      </c>
      <c r="B3151" s="31">
        <v>44922</v>
      </c>
      <c r="C3151" s="31">
        <v>44856</v>
      </c>
      <c r="D3151" s="19" t="s">
        <v>823</v>
      </c>
      <c r="E3151" s="66" t="str">
        <f>IF(ISBLANK(LeaveTracker[[#This Row],[Employee Name]]),"-----",VLOOKUP(LeaveTracker[[#This Row],[Employee Name]],'List of Employees'!$B$4:$H$767,7))</f>
        <v>CHO</v>
      </c>
      <c r="F3151" s="66" t="str">
        <f>IF(ISBLANK(LeaveTracker[[#This Row],[Employee Name]]),"-----",VLOOKUP(LeaveTracker[[#This Row],[Employee Name]],'List of Employees'!$B$4:$H$767,6))</f>
        <v>PERMANENT</v>
      </c>
      <c r="G3151" s="24">
        <v>44851</v>
      </c>
      <c r="H3151" s="24">
        <v>44852</v>
      </c>
      <c r="I3151" s="19" t="s">
        <v>81</v>
      </c>
      <c r="K3151" s="50" t="str">
        <f ca="1">LeaveTracker[[#This Row],[Days]]&amp;" "&amp;LeaveTracker[[#This Row],[Type of Leave]]</f>
        <v>2 SL</v>
      </c>
      <c r="L3151" s="23">
        <f ca="1">NETWORKDAYS(LeaveTracker[[#This Row],[Start Date]],LeaveTracker[[#This Row],[End Date]],lstHolidays)</f>
        <v>2</v>
      </c>
      <c r="M3151" s="27"/>
    </row>
    <row r="3152" spans="1:13" ht="30" customHeight="1" x14ac:dyDescent="0.3">
      <c r="A3152" s="27">
        <f t="shared" si="23"/>
        <v>1504</v>
      </c>
      <c r="B3152" s="31">
        <v>44922</v>
      </c>
      <c r="C3152" s="31">
        <v>44853</v>
      </c>
      <c r="D3152" s="19" t="s">
        <v>823</v>
      </c>
      <c r="E3152" s="66" t="str">
        <f>IF(ISBLANK(LeaveTracker[[#This Row],[Employee Name]]),"-----",VLOOKUP(LeaveTracker[[#This Row],[Employee Name]],'List of Employees'!$B$4:$H$767,7))</f>
        <v>CHO</v>
      </c>
      <c r="F3152" s="66" t="str">
        <f>IF(ISBLANK(LeaveTracker[[#This Row],[Employee Name]]),"-----",VLOOKUP(LeaveTracker[[#This Row],[Employee Name]],'List of Employees'!$B$4:$H$767,6))</f>
        <v>PERMANENT</v>
      </c>
      <c r="G3152" s="24">
        <v>44844</v>
      </c>
      <c r="H3152" s="24">
        <v>44849</v>
      </c>
      <c r="I3152" s="19" t="s">
        <v>297</v>
      </c>
      <c r="J3152" s="52" t="s">
        <v>1936</v>
      </c>
      <c r="K3152" s="50" t="str">
        <f ca="1">LeaveTracker[[#This Row],[Days]]&amp;" "&amp;LeaveTracker[[#This Row],[Type of Leave]]</f>
        <v>5 OTHER</v>
      </c>
      <c r="L3152" s="23">
        <f ca="1">NETWORKDAYS(LeaveTracker[[#This Row],[Start Date]],LeaveTracker[[#This Row],[End Date]],lstHolidays)</f>
        <v>5</v>
      </c>
      <c r="M3152" s="27"/>
    </row>
    <row r="3153" spans="1:13" ht="30" customHeight="1" x14ac:dyDescent="0.3">
      <c r="A3153" s="27">
        <f t="shared" si="23"/>
        <v>1505</v>
      </c>
      <c r="B3153" s="31">
        <v>44922</v>
      </c>
      <c r="C3153" s="31">
        <v>44868</v>
      </c>
      <c r="D3153" s="19" t="s">
        <v>806</v>
      </c>
      <c r="E3153" s="66" t="str">
        <f>IF(ISBLANK(LeaveTracker[[#This Row],[Employee Name]]),"-----",VLOOKUP(LeaveTracker[[#This Row],[Employee Name]],'List of Employees'!$B$4:$H$767,7))</f>
        <v>CHO</v>
      </c>
      <c r="F3153" s="66" t="str">
        <f>IF(ISBLANK(LeaveTracker[[#This Row],[Employee Name]]),"-----",VLOOKUP(LeaveTracker[[#This Row],[Employee Name]],'List of Employees'!$B$4:$H$767,6))</f>
        <v>PERMANENT</v>
      </c>
      <c r="G3153" s="24">
        <v>44851</v>
      </c>
      <c r="H3153" s="24">
        <v>44862</v>
      </c>
      <c r="I3153" s="19" t="s">
        <v>81</v>
      </c>
      <c r="K3153" s="50" t="str">
        <f ca="1">LeaveTracker[[#This Row],[Days]]&amp;" "&amp;LeaveTracker[[#This Row],[Type of Leave]]</f>
        <v>10 SL</v>
      </c>
      <c r="L3153" s="23">
        <f ca="1">NETWORKDAYS(LeaveTracker[[#This Row],[Start Date]],LeaveTracker[[#This Row],[End Date]],lstHolidays)</f>
        <v>10</v>
      </c>
      <c r="M3153" s="27"/>
    </row>
    <row r="3154" spans="1:13" ht="30" customHeight="1" x14ac:dyDescent="0.3">
      <c r="A3154" s="27">
        <f t="shared" si="23"/>
        <v>1506</v>
      </c>
      <c r="B3154" s="31">
        <v>44922</v>
      </c>
      <c r="C3154" s="31">
        <v>44868</v>
      </c>
      <c r="D3154" s="19" t="s">
        <v>685</v>
      </c>
      <c r="E3154" s="66">
        <f>IF(ISBLANK(LeaveTracker[[#This Row],[Employee Name]]),"-----",VLOOKUP(LeaveTracker[[#This Row],[Employee Name]],'List of Employees'!$B$4:$H$767,7))</f>
        <v>0</v>
      </c>
      <c r="F3154" s="66" t="str">
        <f>IF(ISBLANK(LeaveTracker[[#This Row],[Employee Name]]),"-----",VLOOKUP(LeaveTracker[[#This Row],[Employee Name]],'List of Employees'!$B$4:$H$767,6))</f>
        <v>JOBCON</v>
      </c>
      <c r="G3154" s="24">
        <v>44867</v>
      </c>
      <c r="H3154" s="24">
        <v>44867</v>
      </c>
      <c r="I3154" s="19" t="s">
        <v>81</v>
      </c>
      <c r="K3154" s="50" t="str">
        <f ca="1">LeaveTracker[[#This Row],[Days]]&amp;" "&amp;LeaveTracker[[#This Row],[Type of Leave]]</f>
        <v>0 SL</v>
      </c>
      <c r="L3154" s="23">
        <f ca="1">NETWORKDAYS(LeaveTracker[[#This Row],[Start Date]],LeaveTracker[[#This Row],[End Date]],lstHolidays)</f>
        <v>0</v>
      </c>
      <c r="M3154" s="27"/>
    </row>
    <row r="3155" spans="1:13" ht="30" customHeight="1" x14ac:dyDescent="0.3">
      <c r="A3155" s="27">
        <f t="shared" si="23"/>
        <v>1507</v>
      </c>
      <c r="B3155" s="31">
        <v>44922</v>
      </c>
      <c r="C3155" s="31">
        <v>44819</v>
      </c>
      <c r="D3155" s="19" t="s">
        <v>343</v>
      </c>
      <c r="E3155" s="66" t="str">
        <f>IF(ISBLANK(LeaveTracker[[#This Row],[Employee Name]]),"-----",VLOOKUP(LeaveTracker[[#This Row],[Employee Name]],'List of Employees'!$B$4:$H$767,7))</f>
        <v>ONT</v>
      </c>
      <c r="F3155" s="66" t="str">
        <f>IF(ISBLANK(LeaveTracker[[#This Row],[Employee Name]]),"-----",VLOOKUP(LeaveTracker[[#This Row],[Employee Name]],'List of Employees'!$B$4:$H$767,6))</f>
        <v>PERMANENT</v>
      </c>
      <c r="G3155" s="24">
        <v>44832</v>
      </c>
      <c r="H3155" s="24">
        <v>44833</v>
      </c>
      <c r="I3155" s="19" t="s">
        <v>82</v>
      </c>
      <c r="K3155" s="50" t="str">
        <f ca="1">LeaveTracker[[#This Row],[Days]]&amp;" "&amp;LeaveTracker[[#This Row],[Type of Leave]]</f>
        <v>2 VL</v>
      </c>
      <c r="L3155" s="23">
        <f ca="1">NETWORKDAYS(LeaveTracker[[#This Row],[Start Date]],LeaveTracker[[#This Row],[End Date]],lstHolidays)</f>
        <v>2</v>
      </c>
      <c r="M3155" s="27"/>
    </row>
    <row r="3156" spans="1:13" ht="30" customHeight="1" x14ac:dyDescent="0.3">
      <c r="A3156" s="27">
        <f t="shared" si="23"/>
        <v>1508</v>
      </c>
      <c r="B3156" s="31">
        <v>44922</v>
      </c>
      <c r="C3156" s="31">
        <v>44825</v>
      </c>
      <c r="D3156" s="19" t="s">
        <v>1041</v>
      </c>
      <c r="E3156" s="66" t="str">
        <f>IF(ISBLANK(LeaveTracker[[#This Row],[Employee Name]]),"-----",VLOOKUP(LeaveTracker[[#This Row],[Employee Name]],'List of Employees'!$B$4:$H$767,7))</f>
        <v>ONT</v>
      </c>
      <c r="F3156" s="66" t="str">
        <f>IF(ISBLANK(LeaveTracker[[#This Row],[Employee Name]]),"-----",VLOOKUP(LeaveTracker[[#This Row],[Employee Name]],'List of Employees'!$B$4:$H$767,6))</f>
        <v>PERMANENT</v>
      </c>
      <c r="G3156" s="24">
        <v>44821</v>
      </c>
      <c r="H3156" s="24">
        <v>44821</v>
      </c>
      <c r="I3156" s="19" t="s">
        <v>81</v>
      </c>
      <c r="K3156" s="50" t="str">
        <f ca="1">LeaveTracker[[#This Row],[Days]]&amp;" "&amp;LeaveTracker[[#This Row],[Type of Leave]]</f>
        <v>0 SL</v>
      </c>
      <c r="L3156" s="23">
        <f ca="1">NETWORKDAYS(LeaveTracker[[#This Row],[Start Date]],LeaveTracker[[#This Row],[End Date]],lstHolidays)</f>
        <v>0</v>
      </c>
      <c r="M3156" s="27"/>
    </row>
    <row r="3157" spans="1:13" ht="30" customHeight="1" x14ac:dyDescent="0.3">
      <c r="A3157" s="27">
        <f t="shared" si="23"/>
        <v>1509</v>
      </c>
      <c r="B3157" s="31">
        <v>44922</v>
      </c>
      <c r="C3157" s="31">
        <v>44785</v>
      </c>
      <c r="D3157" s="19" t="s">
        <v>893</v>
      </c>
      <c r="E3157" s="66" t="str">
        <f>IF(ISBLANK(LeaveTracker[[#This Row],[Employee Name]]),"-----",VLOOKUP(LeaveTracker[[#This Row],[Employee Name]],'List of Employees'!$B$4:$H$767,7))</f>
        <v>ONT</v>
      </c>
      <c r="F3157" s="66" t="str">
        <f>IF(ISBLANK(LeaveTracker[[#This Row],[Employee Name]]),"-----",VLOOKUP(LeaveTracker[[#This Row],[Employee Name]],'List of Employees'!$B$4:$H$767,6))</f>
        <v>PERMANENT</v>
      </c>
      <c r="G3157" s="24">
        <v>44777</v>
      </c>
      <c r="H3157" s="24">
        <v>44781</v>
      </c>
      <c r="I3157" s="19" t="s">
        <v>81</v>
      </c>
      <c r="K3157" s="50" t="str">
        <f ca="1">LeaveTracker[[#This Row],[Days]]&amp;" "&amp;LeaveTracker[[#This Row],[Type of Leave]]</f>
        <v>3 SL</v>
      </c>
      <c r="L3157" s="23">
        <f ca="1">NETWORKDAYS(LeaveTracker[[#This Row],[Start Date]],LeaveTracker[[#This Row],[End Date]],lstHolidays)</f>
        <v>3</v>
      </c>
      <c r="M3157" s="27"/>
    </row>
    <row r="3158" spans="1:13" ht="30" customHeight="1" x14ac:dyDescent="0.3">
      <c r="A3158" s="27">
        <f t="shared" si="23"/>
        <v>1510</v>
      </c>
      <c r="B3158" s="31">
        <v>44922</v>
      </c>
      <c r="C3158" s="31">
        <v>44819</v>
      </c>
      <c r="D3158" s="19" t="s">
        <v>893</v>
      </c>
      <c r="E3158" s="66" t="str">
        <f>IF(ISBLANK(LeaveTracker[[#This Row],[Employee Name]]),"-----",VLOOKUP(LeaveTracker[[#This Row],[Employee Name]],'List of Employees'!$B$4:$H$767,7))</f>
        <v>ONT</v>
      </c>
      <c r="F3158" s="66" t="str">
        <f>IF(ISBLANK(LeaveTracker[[#This Row],[Employee Name]]),"-----",VLOOKUP(LeaveTracker[[#This Row],[Employee Name]],'List of Employees'!$B$4:$H$767,6))</f>
        <v>PERMANENT</v>
      </c>
      <c r="G3158" s="24">
        <v>44813</v>
      </c>
      <c r="H3158" s="24">
        <v>44818</v>
      </c>
      <c r="I3158" s="19" t="s">
        <v>81</v>
      </c>
      <c r="K3158" s="50" t="str">
        <f ca="1">LeaveTracker[[#This Row],[Days]]&amp;" "&amp;LeaveTracker[[#This Row],[Type of Leave]]</f>
        <v>4 SL</v>
      </c>
      <c r="L3158" s="23">
        <f ca="1">NETWORKDAYS(LeaveTracker[[#This Row],[Start Date]],LeaveTracker[[#This Row],[End Date]],lstHolidays)</f>
        <v>4</v>
      </c>
      <c r="M3158" s="27"/>
    </row>
    <row r="3159" spans="1:13" ht="30" customHeight="1" x14ac:dyDescent="0.3">
      <c r="A3159" s="27">
        <f t="shared" si="23"/>
        <v>1511</v>
      </c>
      <c r="B3159" s="31">
        <v>44922</v>
      </c>
      <c r="C3159" s="31">
        <v>44888</v>
      </c>
      <c r="D3159" s="19" t="s">
        <v>381</v>
      </c>
      <c r="E3159" s="66" t="str">
        <f>IF(ISBLANK(LeaveTracker[[#This Row],[Employee Name]]),"-----",VLOOKUP(LeaveTracker[[#This Row],[Employee Name]],'List of Employees'!$B$4:$H$767,7))</f>
        <v>ONT</v>
      </c>
      <c r="F3159" s="66" t="str">
        <f>IF(ISBLANK(LeaveTracker[[#This Row],[Employee Name]]),"-----",VLOOKUP(LeaveTracker[[#This Row],[Employee Name]],'List of Employees'!$B$4:$H$767,6))</f>
        <v>PERMANENT</v>
      </c>
      <c r="G3159" s="24">
        <v>44893</v>
      </c>
      <c r="H3159" s="24">
        <v>44894</v>
      </c>
      <c r="I3159" s="19" t="s">
        <v>82</v>
      </c>
      <c r="K3159" s="50" t="str">
        <f ca="1">LeaveTracker[[#This Row],[Days]]&amp;" "&amp;LeaveTracker[[#This Row],[Type of Leave]]</f>
        <v>2 VL</v>
      </c>
      <c r="L3159" s="23">
        <f ca="1">NETWORKDAYS(LeaveTracker[[#This Row],[Start Date]],LeaveTracker[[#This Row],[End Date]],lstHolidays)</f>
        <v>2</v>
      </c>
      <c r="M3159" s="27"/>
    </row>
    <row r="3160" spans="1:13" ht="30" customHeight="1" x14ac:dyDescent="0.3">
      <c r="A3160" s="27">
        <f t="shared" si="23"/>
        <v>1512</v>
      </c>
      <c r="B3160" s="31">
        <v>44922</v>
      </c>
      <c r="C3160" s="31">
        <v>44880</v>
      </c>
      <c r="D3160" s="19" t="s">
        <v>1964</v>
      </c>
      <c r="E3160" s="66" t="str">
        <f>IF(ISBLANK(LeaveTracker[[#This Row],[Employee Name]]),"-----",VLOOKUP(LeaveTracker[[#This Row],[Employee Name]],'List of Employees'!$B$4:$H$767,7))</f>
        <v>ONT</v>
      </c>
      <c r="F3160" s="66" t="str">
        <f>IF(ISBLANK(LeaveTracker[[#This Row],[Employee Name]]),"-----",VLOOKUP(LeaveTracker[[#This Row],[Employee Name]],'List of Employees'!$B$4:$H$767,6))</f>
        <v>PERMANENT</v>
      </c>
      <c r="G3160" s="24">
        <v>44871</v>
      </c>
      <c r="H3160" s="24">
        <v>44875</v>
      </c>
      <c r="I3160" s="19" t="s">
        <v>82</v>
      </c>
      <c r="K3160" s="50" t="str">
        <f ca="1">LeaveTracker[[#This Row],[Days]]&amp;" "&amp;LeaveTracker[[#This Row],[Type of Leave]]</f>
        <v>4 VL</v>
      </c>
      <c r="L3160" s="23">
        <f ca="1">NETWORKDAYS(LeaveTracker[[#This Row],[Start Date]],LeaveTracker[[#This Row],[End Date]],lstHolidays)</f>
        <v>4</v>
      </c>
      <c r="M3160" s="27"/>
    </row>
    <row r="3161" spans="1:13" ht="30" customHeight="1" x14ac:dyDescent="0.3">
      <c r="A3161" s="27">
        <v>1512</v>
      </c>
      <c r="B3161" s="31">
        <v>44922</v>
      </c>
      <c r="C3161" s="31">
        <v>44880</v>
      </c>
      <c r="D3161" s="19" t="s">
        <v>1964</v>
      </c>
      <c r="E3161" s="66" t="str">
        <f>IF(ISBLANK(LeaveTracker[[#This Row],[Employee Name]]),"-----",VLOOKUP(LeaveTracker[[#This Row],[Employee Name]],'List of Employees'!$B$4:$H$767,7))</f>
        <v>ONT</v>
      </c>
      <c r="F3161" s="66" t="str">
        <f>IF(ISBLANK(LeaveTracker[[#This Row],[Employee Name]]),"-----",VLOOKUP(LeaveTracker[[#This Row],[Employee Name]],'List of Employees'!$B$4:$H$767,6))</f>
        <v>PERMANENT</v>
      </c>
      <c r="G3161" s="24">
        <v>44878</v>
      </c>
      <c r="H3161" s="24">
        <v>44878</v>
      </c>
      <c r="I3161" s="19" t="s">
        <v>82</v>
      </c>
      <c r="K3161" s="50" t="str">
        <f ca="1">LeaveTracker[[#This Row],[Days]]&amp;" "&amp;LeaveTracker[[#This Row],[Type of Leave]]</f>
        <v>0 VL</v>
      </c>
      <c r="L3161" s="23">
        <f ca="1">NETWORKDAYS(LeaveTracker[[#This Row],[Start Date]],LeaveTracker[[#This Row],[End Date]],lstHolidays)</f>
        <v>0</v>
      </c>
      <c r="M3161" s="27"/>
    </row>
    <row r="3162" spans="1:13" ht="30" customHeight="1" x14ac:dyDescent="0.3">
      <c r="A3162" s="27">
        <f t="shared" si="23"/>
        <v>1513</v>
      </c>
      <c r="B3162" s="31">
        <v>44922</v>
      </c>
      <c r="C3162" s="31">
        <v>44872</v>
      </c>
      <c r="D3162" s="19" t="s">
        <v>769</v>
      </c>
      <c r="E3162" s="66" t="str">
        <f>IF(ISBLANK(LeaveTracker[[#This Row],[Employee Name]]),"-----",VLOOKUP(LeaveTracker[[#This Row],[Employee Name]],'List of Employees'!$B$4:$H$767,7))</f>
        <v>ONT</v>
      </c>
      <c r="F3162" s="66" t="str">
        <f>IF(ISBLANK(LeaveTracker[[#This Row],[Employee Name]]),"-----",VLOOKUP(LeaveTracker[[#This Row],[Employee Name]],'List of Employees'!$B$4:$H$767,6))</f>
        <v>PERMANENT</v>
      </c>
      <c r="G3162" s="24">
        <v>44879</v>
      </c>
      <c r="H3162" s="24">
        <v>44881</v>
      </c>
      <c r="I3162" s="19" t="s">
        <v>82</v>
      </c>
      <c r="K3162" s="50" t="str">
        <f ca="1">LeaveTracker[[#This Row],[Days]]&amp;" "&amp;LeaveTracker[[#This Row],[Type of Leave]]</f>
        <v>3 VL</v>
      </c>
      <c r="L3162" s="23">
        <f ca="1">NETWORKDAYS(LeaveTracker[[#This Row],[Start Date]],LeaveTracker[[#This Row],[End Date]],lstHolidays)</f>
        <v>3</v>
      </c>
      <c r="M3162" s="27"/>
    </row>
    <row r="3163" spans="1:13" ht="30" customHeight="1" x14ac:dyDescent="0.3">
      <c r="A3163" s="27">
        <f t="shared" si="23"/>
        <v>1514</v>
      </c>
      <c r="B3163" s="31">
        <v>44922</v>
      </c>
      <c r="C3163" s="31">
        <v>44872</v>
      </c>
      <c r="D3163" s="19" t="s">
        <v>769</v>
      </c>
      <c r="E3163" s="66" t="str">
        <f>IF(ISBLANK(LeaveTracker[[#This Row],[Employee Name]]),"-----",VLOOKUP(LeaveTracker[[#This Row],[Employee Name]],'List of Employees'!$B$4:$H$767,7))</f>
        <v>ONT</v>
      </c>
      <c r="F3163" s="66" t="str">
        <f>IF(ISBLANK(LeaveTracker[[#This Row],[Employee Name]]),"-----",VLOOKUP(LeaveTracker[[#This Row],[Employee Name]],'List of Employees'!$B$4:$H$767,6))</f>
        <v>PERMANENT</v>
      </c>
      <c r="G3163" s="24">
        <v>44878</v>
      </c>
      <c r="H3163" s="24">
        <v>44878</v>
      </c>
      <c r="I3163" s="19" t="s">
        <v>297</v>
      </c>
      <c r="J3163" s="42" t="s">
        <v>1000</v>
      </c>
      <c r="K3163" s="50" t="str">
        <f ca="1">LeaveTracker[[#This Row],[Days]]&amp;" "&amp;LeaveTracker[[#This Row],[Type of Leave]]</f>
        <v>0 OTHER</v>
      </c>
      <c r="L3163" s="23">
        <f ca="1">NETWORKDAYS(LeaveTracker[[#This Row],[Start Date]],LeaveTracker[[#This Row],[End Date]],lstHolidays)</f>
        <v>0</v>
      </c>
      <c r="M3163" s="27"/>
    </row>
    <row r="3164" spans="1:13" ht="30" customHeight="1" x14ac:dyDescent="0.3">
      <c r="A3164" s="27">
        <f t="shared" si="23"/>
        <v>1515</v>
      </c>
      <c r="B3164" s="31">
        <v>44922</v>
      </c>
      <c r="C3164" s="31">
        <v>44877</v>
      </c>
      <c r="D3164" s="19" t="s">
        <v>188</v>
      </c>
      <c r="E3164" s="66" t="str">
        <f>IF(ISBLANK(LeaveTracker[[#This Row],[Employee Name]]),"-----",VLOOKUP(LeaveTracker[[#This Row],[Employee Name]],'List of Employees'!$B$4:$H$767,7))</f>
        <v>ONT</v>
      </c>
      <c r="F3164" s="66" t="str">
        <f>IF(ISBLANK(LeaveTracker[[#This Row],[Employee Name]]),"-----",VLOOKUP(LeaveTracker[[#This Row],[Employee Name]],'List of Employees'!$B$4:$H$767,6))</f>
        <v>PERMANENT</v>
      </c>
      <c r="G3164" s="24">
        <v>44874</v>
      </c>
      <c r="H3164" s="24">
        <v>44874</v>
      </c>
      <c r="I3164" s="19" t="s">
        <v>81</v>
      </c>
      <c r="K3164" s="50" t="str">
        <f ca="1">LeaveTracker[[#This Row],[Days]]&amp;" "&amp;LeaveTracker[[#This Row],[Type of Leave]]</f>
        <v>1 SL</v>
      </c>
      <c r="L3164" s="23">
        <f ca="1">NETWORKDAYS(LeaveTracker[[#This Row],[Start Date]],LeaveTracker[[#This Row],[End Date]],lstHolidays)</f>
        <v>1</v>
      </c>
      <c r="M3164" s="27"/>
    </row>
    <row r="3165" spans="1:13" ht="30" customHeight="1" x14ac:dyDescent="0.3">
      <c r="A3165" s="27">
        <f t="shared" si="23"/>
        <v>1516</v>
      </c>
      <c r="B3165" s="31">
        <v>44922</v>
      </c>
      <c r="C3165" s="31">
        <v>44868</v>
      </c>
      <c r="D3165" s="19" t="s">
        <v>705</v>
      </c>
      <c r="E3165" s="66" t="str">
        <f>IF(ISBLANK(LeaveTracker[[#This Row],[Employee Name]]),"-----",VLOOKUP(LeaveTracker[[#This Row],[Employee Name]],'List of Employees'!$B$4:$H$767,7))</f>
        <v>ONT</v>
      </c>
      <c r="F3165" s="66" t="str">
        <f>IF(ISBLANK(LeaveTracker[[#This Row],[Employee Name]]),"-----",VLOOKUP(LeaveTracker[[#This Row],[Employee Name]],'List of Employees'!$B$4:$H$767,6))</f>
        <v>CASUAL</v>
      </c>
      <c r="G3165" s="24">
        <v>44890</v>
      </c>
      <c r="H3165" s="24">
        <v>44893</v>
      </c>
      <c r="I3165" s="19" t="s">
        <v>82</v>
      </c>
      <c r="K3165" s="50" t="str">
        <f ca="1">LeaveTracker[[#This Row],[Days]]&amp;" "&amp;LeaveTracker[[#This Row],[Type of Leave]]</f>
        <v>2 VL</v>
      </c>
      <c r="L3165" s="23">
        <f ca="1">NETWORKDAYS(LeaveTracker[[#This Row],[Start Date]],LeaveTracker[[#This Row],[End Date]],lstHolidays)</f>
        <v>2</v>
      </c>
      <c r="M3165" s="27"/>
    </row>
    <row r="3166" spans="1:13" ht="30" customHeight="1" x14ac:dyDescent="0.3">
      <c r="A3166" s="27">
        <f t="shared" si="23"/>
        <v>1517</v>
      </c>
      <c r="B3166" s="31">
        <v>44922</v>
      </c>
      <c r="C3166" s="31">
        <v>44911</v>
      </c>
      <c r="D3166" s="19" t="s">
        <v>1819</v>
      </c>
      <c r="E3166" s="66" t="str">
        <f>IF(ISBLANK(LeaveTracker[[#This Row],[Employee Name]]),"-----",VLOOKUP(LeaveTracker[[#This Row],[Employee Name]],'List of Employees'!$B$4:$H$767,7))</f>
        <v>GSO</v>
      </c>
      <c r="F3166" s="66" t="str">
        <f>IF(ISBLANK(LeaveTracker[[#This Row],[Employee Name]]),"-----",VLOOKUP(LeaveTracker[[#This Row],[Employee Name]],'List of Employees'!$B$4:$H$767,6))</f>
        <v>CASUAL</v>
      </c>
      <c r="G3166" s="24">
        <v>44907</v>
      </c>
      <c r="H3166" s="24">
        <v>44910</v>
      </c>
      <c r="I3166" s="19" t="s">
        <v>81</v>
      </c>
      <c r="K3166" s="50" t="str">
        <f ca="1">LeaveTracker[[#This Row],[Days]]&amp;" "&amp;LeaveTracker[[#This Row],[Type of Leave]]</f>
        <v>4 SL</v>
      </c>
      <c r="L3166" s="23">
        <f ca="1">NETWORKDAYS(LeaveTracker[[#This Row],[Start Date]],LeaveTracker[[#This Row],[End Date]],lstHolidays)</f>
        <v>4</v>
      </c>
      <c r="M3166" s="27"/>
    </row>
    <row r="3167" spans="1:13" ht="30" customHeight="1" x14ac:dyDescent="0.3">
      <c r="A3167" s="27">
        <f t="shared" si="23"/>
        <v>1518</v>
      </c>
      <c r="B3167" s="31">
        <v>44922</v>
      </c>
      <c r="C3167" s="31">
        <v>44887</v>
      </c>
      <c r="D3167" s="19" t="s">
        <v>1053</v>
      </c>
      <c r="E3167" s="66" t="str">
        <f>IF(ISBLANK(LeaveTracker[[#This Row],[Employee Name]]),"-----",VLOOKUP(LeaveTracker[[#This Row],[Employee Name]],'List of Employees'!$B$4:$H$767,7))</f>
        <v>CTO</v>
      </c>
      <c r="F3167" s="66" t="str">
        <f>IF(ISBLANK(LeaveTracker[[#This Row],[Employee Name]]),"-----",VLOOKUP(LeaveTracker[[#This Row],[Employee Name]],'List of Employees'!$B$4:$H$767,6))</f>
        <v>PERMANENT</v>
      </c>
      <c r="G3167" s="24">
        <v>44894</v>
      </c>
      <c r="H3167" s="24">
        <v>44894</v>
      </c>
      <c r="I3167" s="19" t="s">
        <v>82</v>
      </c>
      <c r="J3167" s="42" t="s">
        <v>1001</v>
      </c>
      <c r="K3167" s="50" t="str">
        <f ca="1">LeaveTracker[[#This Row],[Days]]&amp;" "&amp;LeaveTracker[[#This Row],[Type of Leave]]</f>
        <v>1 VL</v>
      </c>
      <c r="L3167" s="23">
        <f ca="1">NETWORKDAYS(LeaveTracker[[#This Row],[Start Date]],LeaveTracker[[#This Row],[End Date]],lstHolidays)</f>
        <v>1</v>
      </c>
      <c r="M3167" s="27"/>
    </row>
    <row r="3168" spans="1:13" ht="30" customHeight="1" x14ac:dyDescent="0.3">
      <c r="A3168" s="27">
        <f t="shared" si="23"/>
        <v>1519</v>
      </c>
      <c r="B3168" s="31">
        <v>44922</v>
      </c>
      <c r="C3168" s="31">
        <v>44894</v>
      </c>
      <c r="D3168" s="19" t="s">
        <v>1053</v>
      </c>
      <c r="E3168" s="66" t="str">
        <f>IF(ISBLANK(LeaveTracker[[#This Row],[Employee Name]]),"-----",VLOOKUP(LeaveTracker[[#This Row],[Employee Name]],'List of Employees'!$B$4:$H$767,7))</f>
        <v>CTO</v>
      </c>
      <c r="F3168" s="66" t="str">
        <f>IF(ISBLANK(LeaveTracker[[#This Row],[Employee Name]]),"-----",VLOOKUP(LeaveTracker[[#This Row],[Employee Name]],'List of Employees'!$B$4:$H$767,6))</f>
        <v>PERMANENT</v>
      </c>
      <c r="G3168" s="24">
        <v>44902</v>
      </c>
      <c r="H3168" s="24">
        <v>44902</v>
      </c>
      <c r="I3168" s="19" t="s">
        <v>82</v>
      </c>
      <c r="J3168" s="42" t="s">
        <v>1001</v>
      </c>
      <c r="K3168" s="50" t="str">
        <f ca="1">LeaveTracker[[#This Row],[Days]]&amp;" "&amp;LeaveTracker[[#This Row],[Type of Leave]]</f>
        <v>1 VL</v>
      </c>
      <c r="L3168" s="23">
        <f ca="1">NETWORKDAYS(LeaveTracker[[#This Row],[Start Date]],LeaveTracker[[#This Row],[End Date]],lstHolidays)</f>
        <v>1</v>
      </c>
      <c r="M3168" s="27"/>
    </row>
    <row r="3169" spans="1:13" ht="30" customHeight="1" x14ac:dyDescent="0.3">
      <c r="A3169" s="27">
        <f t="shared" si="23"/>
        <v>1520</v>
      </c>
      <c r="B3169" s="31">
        <v>44922</v>
      </c>
      <c r="C3169" s="31">
        <v>44907</v>
      </c>
      <c r="D3169" s="19" t="s">
        <v>1053</v>
      </c>
      <c r="E3169" s="66" t="str">
        <f>IF(ISBLANK(LeaveTracker[[#This Row],[Employee Name]]),"-----",VLOOKUP(LeaveTracker[[#This Row],[Employee Name]],'List of Employees'!$B$4:$H$767,7))</f>
        <v>CTO</v>
      </c>
      <c r="F3169" s="66" t="str">
        <f>IF(ISBLANK(LeaveTracker[[#This Row],[Employee Name]]),"-----",VLOOKUP(LeaveTracker[[#This Row],[Employee Name]],'List of Employees'!$B$4:$H$767,6))</f>
        <v>PERMANENT</v>
      </c>
      <c r="G3169" s="24">
        <v>44914</v>
      </c>
      <c r="H3169" s="24">
        <v>44914</v>
      </c>
      <c r="I3169" s="19" t="s">
        <v>82</v>
      </c>
      <c r="K3169" s="50" t="str">
        <f ca="1">LeaveTracker[[#This Row],[Days]]&amp;" "&amp;LeaveTracker[[#This Row],[Type of Leave]]</f>
        <v>1 VL</v>
      </c>
      <c r="L3169" s="23">
        <f ca="1">NETWORKDAYS(LeaveTracker[[#This Row],[Start Date]],LeaveTracker[[#This Row],[End Date]],lstHolidays)</f>
        <v>1</v>
      </c>
      <c r="M3169" s="27"/>
    </row>
    <row r="3170" spans="1:13" ht="30" customHeight="1" x14ac:dyDescent="0.3">
      <c r="A3170" s="27">
        <f t="shared" si="23"/>
        <v>1521</v>
      </c>
      <c r="B3170" s="31">
        <v>44922</v>
      </c>
      <c r="C3170" s="31">
        <v>44897</v>
      </c>
      <c r="D3170" s="19" t="s">
        <v>395</v>
      </c>
      <c r="E3170" s="66" t="str">
        <f>IF(ISBLANK(LeaveTracker[[#This Row],[Employee Name]]),"-----",VLOOKUP(LeaveTracker[[#This Row],[Employee Name]],'List of Employees'!$B$4:$H$767,7))</f>
        <v>CTO</v>
      </c>
      <c r="F3170" s="66" t="str">
        <f>IF(ISBLANK(LeaveTracker[[#This Row],[Employee Name]]),"-----",VLOOKUP(LeaveTracker[[#This Row],[Employee Name]],'List of Employees'!$B$4:$H$767,6))</f>
        <v>PERMANENT</v>
      </c>
      <c r="G3170" s="24">
        <v>44902</v>
      </c>
      <c r="H3170" s="24">
        <v>44904</v>
      </c>
      <c r="I3170" s="19" t="s">
        <v>82</v>
      </c>
      <c r="J3170" s="42" t="s">
        <v>1001</v>
      </c>
      <c r="K3170" s="50" t="str">
        <f ca="1">LeaveTracker[[#This Row],[Days]]&amp;" "&amp;LeaveTracker[[#This Row],[Type of Leave]]</f>
        <v>2 VL</v>
      </c>
      <c r="L3170" s="23">
        <f ca="1">NETWORKDAYS(LeaveTracker[[#This Row],[Start Date]],LeaveTracker[[#This Row],[End Date]],lstHolidays)</f>
        <v>2</v>
      </c>
      <c r="M3170" s="27"/>
    </row>
    <row r="3171" spans="1:13" ht="30" customHeight="1" x14ac:dyDescent="0.3">
      <c r="A3171" s="27">
        <f t="shared" si="23"/>
        <v>1522</v>
      </c>
      <c r="B3171" s="31">
        <v>44922</v>
      </c>
      <c r="C3171" s="31">
        <v>44897</v>
      </c>
      <c r="D3171" s="19" t="s">
        <v>104</v>
      </c>
      <c r="E3171" s="66" t="str">
        <f>IF(ISBLANK(LeaveTracker[[#This Row],[Employee Name]]),"-----",VLOOKUP(LeaveTracker[[#This Row],[Employee Name]],'List of Employees'!$B$4:$H$767,7))</f>
        <v>CSWDO</v>
      </c>
      <c r="F3171" s="66" t="str">
        <f>IF(ISBLANK(LeaveTracker[[#This Row],[Employee Name]]),"-----",VLOOKUP(LeaveTracker[[#This Row],[Employee Name]],'List of Employees'!$B$4:$H$767,6))</f>
        <v>PERMANENT</v>
      </c>
      <c r="G3171" s="24">
        <v>44911</v>
      </c>
      <c r="H3171" s="24">
        <v>44911</v>
      </c>
      <c r="I3171" s="19" t="s">
        <v>82</v>
      </c>
      <c r="J3171" s="42" t="s">
        <v>1001</v>
      </c>
      <c r="K3171" s="50" t="str">
        <f ca="1">LeaveTracker[[#This Row],[Days]]&amp;" "&amp;LeaveTracker[[#This Row],[Type of Leave]]</f>
        <v>1 VL</v>
      </c>
      <c r="L3171" s="23">
        <f ca="1">NETWORKDAYS(LeaveTracker[[#This Row],[Start Date]],LeaveTracker[[#This Row],[End Date]],lstHolidays)</f>
        <v>1</v>
      </c>
      <c r="M3171" s="27"/>
    </row>
    <row r="3172" spans="1:13" ht="30" customHeight="1" x14ac:dyDescent="0.3">
      <c r="A3172" s="27">
        <v>1522</v>
      </c>
      <c r="B3172" s="31">
        <v>44922</v>
      </c>
      <c r="C3172" s="31">
        <v>44897</v>
      </c>
      <c r="D3172" s="19" t="s">
        <v>104</v>
      </c>
      <c r="E3172" s="66" t="str">
        <f>IF(ISBLANK(LeaveTracker[[#This Row],[Employee Name]]),"-----",VLOOKUP(LeaveTracker[[#This Row],[Employee Name]],'List of Employees'!$B$4:$H$767,7))</f>
        <v>CSWDO</v>
      </c>
      <c r="F3172" s="66" t="str">
        <f>IF(ISBLANK(LeaveTracker[[#This Row],[Employee Name]]),"-----",VLOOKUP(LeaveTracker[[#This Row],[Employee Name]],'List of Employees'!$B$4:$H$767,6))</f>
        <v>PERMANENT</v>
      </c>
      <c r="G3172" s="24">
        <v>44921</v>
      </c>
      <c r="H3172" s="24">
        <v>44921</v>
      </c>
      <c r="I3172" s="19" t="s">
        <v>82</v>
      </c>
      <c r="J3172" s="42" t="s">
        <v>1001</v>
      </c>
      <c r="K3172" s="50" t="str">
        <f ca="1">LeaveTracker[[#This Row],[Days]]&amp;" "&amp;LeaveTracker[[#This Row],[Type of Leave]]</f>
        <v>0 VL</v>
      </c>
      <c r="L3172" s="23">
        <f ca="1">NETWORKDAYS(LeaveTracker[[#This Row],[Start Date]],LeaveTracker[[#This Row],[End Date]],lstHolidays)</f>
        <v>0</v>
      </c>
      <c r="M3172" s="27"/>
    </row>
    <row r="3173" spans="1:13" ht="30" customHeight="1" x14ac:dyDescent="0.3">
      <c r="A3173" s="27">
        <f>A3171+1</f>
        <v>1523</v>
      </c>
      <c r="B3173" s="31">
        <v>44922</v>
      </c>
      <c r="C3173" s="31">
        <v>44894</v>
      </c>
      <c r="D3173" s="19" t="s">
        <v>104</v>
      </c>
      <c r="E3173" s="66" t="str">
        <f>IF(ISBLANK(LeaveTracker[[#This Row],[Employee Name]]),"-----",VLOOKUP(LeaveTracker[[#This Row],[Employee Name]],'List of Employees'!$B$4:$H$767,7))</f>
        <v>CSWDO</v>
      </c>
      <c r="F3173" s="66" t="str">
        <f>IF(ISBLANK(LeaveTracker[[#This Row],[Employee Name]]),"-----",VLOOKUP(LeaveTracker[[#This Row],[Employee Name]],'List of Employees'!$B$4:$H$767,6))</f>
        <v>PERMANENT</v>
      </c>
      <c r="G3173" s="24">
        <v>44890</v>
      </c>
      <c r="H3173" s="24">
        <v>44890</v>
      </c>
      <c r="I3173" s="19" t="s">
        <v>81</v>
      </c>
      <c r="K3173" s="50" t="str">
        <f ca="1">LeaveTracker[[#This Row],[Days]]&amp;" "&amp;LeaveTracker[[#This Row],[Type of Leave]]</f>
        <v>1 SL</v>
      </c>
      <c r="L3173" s="23">
        <f ca="1">NETWORKDAYS(LeaveTracker[[#This Row],[Start Date]],LeaveTracker[[#This Row],[End Date]],lstHolidays)</f>
        <v>1</v>
      </c>
      <c r="M3173" s="27"/>
    </row>
    <row r="3174" spans="1:13" ht="30" customHeight="1" x14ac:dyDescent="0.3">
      <c r="A3174" s="27">
        <f t="shared" si="23"/>
        <v>1524</v>
      </c>
      <c r="B3174" s="31">
        <v>44922</v>
      </c>
      <c r="C3174" s="31">
        <v>44897</v>
      </c>
      <c r="D3174" s="19" t="s">
        <v>410</v>
      </c>
      <c r="E3174" s="66" t="str">
        <f>IF(ISBLANK(LeaveTracker[[#This Row],[Employee Name]]),"-----",VLOOKUP(LeaveTracker[[#This Row],[Employee Name]],'List of Employees'!$B$4:$H$767,7))</f>
        <v>CTO</v>
      </c>
      <c r="F3174" s="66" t="str">
        <f>IF(ISBLANK(LeaveTracker[[#This Row],[Employee Name]]),"-----",VLOOKUP(LeaveTracker[[#This Row],[Employee Name]],'List of Employees'!$B$4:$H$767,6))</f>
        <v>PERMANENT</v>
      </c>
      <c r="G3174" s="24">
        <v>44896</v>
      </c>
      <c r="H3174" s="24">
        <v>44896</v>
      </c>
      <c r="I3174" s="19" t="s">
        <v>81</v>
      </c>
      <c r="K3174" s="50" t="str">
        <f ca="1">LeaveTracker[[#This Row],[Days]]&amp;" "&amp;LeaveTracker[[#This Row],[Type of Leave]]</f>
        <v>1 SL</v>
      </c>
      <c r="L3174" s="23">
        <f ca="1">NETWORKDAYS(LeaveTracker[[#This Row],[Start Date]],LeaveTracker[[#This Row],[End Date]],lstHolidays)</f>
        <v>1</v>
      </c>
      <c r="M3174" s="27"/>
    </row>
    <row r="3175" spans="1:13" ht="30" customHeight="1" x14ac:dyDescent="0.3">
      <c r="A3175" s="27">
        <f t="shared" si="23"/>
        <v>1525</v>
      </c>
      <c r="B3175" s="31">
        <v>44922</v>
      </c>
      <c r="C3175" s="31">
        <v>44896</v>
      </c>
      <c r="D3175" s="19" t="s">
        <v>370</v>
      </c>
      <c r="E3175" s="66" t="str">
        <f>IF(ISBLANK(LeaveTracker[[#This Row],[Employee Name]]),"-----",VLOOKUP(LeaveTracker[[#This Row],[Employee Name]],'List of Employees'!$B$4:$H$767,7))</f>
        <v>LIBRARY</v>
      </c>
      <c r="F3175" s="66" t="str">
        <f>IF(ISBLANK(LeaveTracker[[#This Row],[Employee Name]]),"-----",VLOOKUP(LeaveTracker[[#This Row],[Employee Name]],'List of Employees'!$B$4:$H$767,6))</f>
        <v>PERMANENT</v>
      </c>
      <c r="G3175" s="24">
        <v>44902</v>
      </c>
      <c r="H3175" s="24">
        <v>44902</v>
      </c>
      <c r="I3175" s="19" t="s">
        <v>82</v>
      </c>
      <c r="K3175" s="50" t="str">
        <f ca="1">LeaveTracker[[#This Row],[Days]]&amp;" "&amp;LeaveTracker[[#This Row],[Type of Leave]]</f>
        <v>1 VL</v>
      </c>
      <c r="L3175" s="23">
        <f ca="1">NETWORKDAYS(LeaveTracker[[#This Row],[Start Date]],LeaveTracker[[#This Row],[End Date]],lstHolidays)</f>
        <v>1</v>
      </c>
      <c r="M3175" s="27"/>
    </row>
    <row r="3176" spans="1:13" ht="30" customHeight="1" x14ac:dyDescent="0.3">
      <c r="A3176" s="27">
        <f t="shared" si="23"/>
        <v>1526</v>
      </c>
      <c r="B3176" s="31">
        <v>44922</v>
      </c>
      <c r="C3176" s="31">
        <v>44894</v>
      </c>
      <c r="D3176" s="19" t="s">
        <v>759</v>
      </c>
      <c r="E3176" s="66" t="str">
        <f>IF(ISBLANK(LeaveTracker[[#This Row],[Employee Name]]),"-----",VLOOKUP(LeaveTracker[[#This Row],[Employee Name]],'List of Employees'!$B$4:$H$767,7))</f>
        <v>CTO</v>
      </c>
      <c r="F3176" s="66" t="str">
        <f>IF(ISBLANK(LeaveTracker[[#This Row],[Employee Name]]),"-----",VLOOKUP(LeaveTracker[[#This Row],[Employee Name]],'List of Employees'!$B$4:$H$767,6))</f>
        <v>PERMANENT</v>
      </c>
      <c r="G3176" s="24">
        <v>44881</v>
      </c>
      <c r="H3176" s="24">
        <v>44881</v>
      </c>
      <c r="I3176" s="19" t="s">
        <v>81</v>
      </c>
      <c r="K3176" s="50" t="str">
        <f ca="1">LeaveTracker[[#This Row],[Days]]&amp;" "&amp;LeaveTracker[[#This Row],[Type of Leave]]</f>
        <v>1 SL</v>
      </c>
      <c r="L3176" s="23">
        <f ca="1">NETWORKDAYS(LeaveTracker[[#This Row],[Start Date]],LeaveTracker[[#This Row],[End Date]],lstHolidays)</f>
        <v>1</v>
      </c>
      <c r="M3176" s="27"/>
    </row>
    <row r="3177" spans="1:13" ht="30" customHeight="1" x14ac:dyDescent="0.3">
      <c r="A3177" s="27">
        <v>1526</v>
      </c>
      <c r="B3177" s="31">
        <v>44922</v>
      </c>
      <c r="C3177" s="31">
        <v>44894</v>
      </c>
      <c r="D3177" s="19" t="s">
        <v>759</v>
      </c>
      <c r="E3177" s="66" t="str">
        <f>IF(ISBLANK(LeaveTracker[[#This Row],[Employee Name]]),"-----",VLOOKUP(LeaveTracker[[#This Row],[Employee Name]],'List of Employees'!$B$4:$H$767,7))</f>
        <v>CTO</v>
      </c>
      <c r="F3177" s="66" t="str">
        <f>IF(ISBLANK(LeaveTracker[[#This Row],[Employee Name]]),"-----",VLOOKUP(LeaveTracker[[#This Row],[Employee Name]],'List of Employees'!$B$4:$H$767,6))</f>
        <v>PERMANENT</v>
      </c>
      <c r="G3177" s="24">
        <v>44893</v>
      </c>
      <c r="H3177" s="24">
        <v>44893</v>
      </c>
      <c r="I3177" s="19" t="s">
        <v>81</v>
      </c>
      <c r="K3177" s="50" t="str">
        <f ca="1">LeaveTracker[[#This Row],[Days]]&amp;" "&amp;LeaveTracker[[#This Row],[Type of Leave]]</f>
        <v>1 SL</v>
      </c>
      <c r="L3177" s="23">
        <f ca="1">NETWORKDAYS(LeaveTracker[[#This Row],[Start Date]],LeaveTracker[[#This Row],[End Date]],lstHolidays)</f>
        <v>1</v>
      </c>
      <c r="M3177" s="27"/>
    </row>
    <row r="3178" spans="1:13" ht="30" customHeight="1" x14ac:dyDescent="0.3">
      <c r="A3178" s="27">
        <f t="shared" si="23"/>
        <v>1527</v>
      </c>
      <c r="B3178" s="31">
        <v>44922</v>
      </c>
      <c r="C3178" s="31">
        <v>44908</v>
      </c>
      <c r="D3178" s="19" t="s">
        <v>708</v>
      </c>
      <c r="E3178" s="66" t="str">
        <f>IF(ISBLANK(LeaveTracker[[#This Row],[Employee Name]]),"-----",VLOOKUP(LeaveTracker[[#This Row],[Employee Name]],'List of Employees'!$B$4:$H$767,7))</f>
        <v>CBO</v>
      </c>
      <c r="F3178" s="66" t="str">
        <f>IF(ISBLANK(LeaveTracker[[#This Row],[Employee Name]]),"-----",VLOOKUP(LeaveTracker[[#This Row],[Employee Name]],'List of Employees'!$B$4:$H$767,6))</f>
        <v>PERMANENT</v>
      </c>
      <c r="G3178" s="24">
        <v>44909</v>
      </c>
      <c r="H3178" s="24">
        <v>44909</v>
      </c>
      <c r="I3178" s="19" t="s">
        <v>297</v>
      </c>
      <c r="J3178" s="42" t="s">
        <v>1000</v>
      </c>
      <c r="K3178" s="50" t="str">
        <f ca="1">LeaveTracker[[#This Row],[Days]]&amp;" "&amp;LeaveTracker[[#This Row],[Type of Leave]]</f>
        <v>1 OTHER</v>
      </c>
      <c r="L3178" s="23">
        <f ca="1">NETWORKDAYS(LeaveTracker[[#This Row],[Start Date]],LeaveTracker[[#This Row],[End Date]],lstHolidays)</f>
        <v>1</v>
      </c>
      <c r="M3178" s="27"/>
    </row>
    <row r="3179" spans="1:13" ht="30" customHeight="1" x14ac:dyDescent="0.3">
      <c r="A3179" s="27">
        <f t="shared" si="23"/>
        <v>1528</v>
      </c>
      <c r="B3179" s="31">
        <v>44922</v>
      </c>
      <c r="C3179" s="31">
        <v>44902</v>
      </c>
      <c r="D3179" s="35" t="s">
        <v>711</v>
      </c>
      <c r="E3179" s="66" t="str">
        <f>IF(ISBLANK(LeaveTracker[[#This Row],[Employee Name]]),"-----",VLOOKUP(LeaveTracker[[#This Row],[Employee Name]],'List of Employees'!$B$4:$H$767,7))</f>
        <v>CBO</v>
      </c>
      <c r="F3179" s="66" t="str">
        <f>IF(ISBLANK(LeaveTracker[[#This Row],[Employee Name]]),"-----",VLOOKUP(LeaveTracker[[#This Row],[Employee Name]],'List of Employees'!$B$4:$H$767,6))</f>
        <v>PERMANENT</v>
      </c>
      <c r="G3179" s="24">
        <v>44910</v>
      </c>
      <c r="H3179" s="24">
        <v>44910</v>
      </c>
      <c r="I3179" s="19" t="s">
        <v>82</v>
      </c>
      <c r="J3179" s="42" t="s">
        <v>1001</v>
      </c>
      <c r="K3179" s="50" t="str">
        <f ca="1">LeaveTracker[[#This Row],[Days]]&amp;" "&amp;LeaveTracker[[#This Row],[Type of Leave]]</f>
        <v>1 VL</v>
      </c>
      <c r="L3179" s="23">
        <f ca="1">NETWORKDAYS(LeaveTracker[[#This Row],[Start Date]],LeaveTracker[[#This Row],[End Date]],lstHolidays)</f>
        <v>1</v>
      </c>
      <c r="M3179" s="27"/>
    </row>
    <row r="3180" spans="1:13" ht="30" customHeight="1" x14ac:dyDescent="0.3">
      <c r="A3180" s="27">
        <f t="shared" si="23"/>
        <v>1529</v>
      </c>
      <c r="B3180" s="31">
        <v>44922</v>
      </c>
      <c r="C3180" s="31">
        <v>44890</v>
      </c>
      <c r="D3180" s="35" t="s">
        <v>711</v>
      </c>
      <c r="E3180" s="66" t="str">
        <f>IF(ISBLANK(LeaveTracker[[#This Row],[Employee Name]]),"-----",VLOOKUP(LeaveTracker[[#This Row],[Employee Name]],'List of Employees'!$B$4:$H$767,7))</f>
        <v>CBO</v>
      </c>
      <c r="F3180" s="66" t="str">
        <f>IF(ISBLANK(LeaveTracker[[#This Row],[Employee Name]]),"-----",VLOOKUP(LeaveTracker[[#This Row],[Employee Name]],'List of Employees'!$B$4:$H$767,6))</f>
        <v>PERMANENT</v>
      </c>
      <c r="G3180" s="24">
        <v>44896</v>
      </c>
      <c r="H3180" s="24">
        <v>44896</v>
      </c>
      <c r="I3180" s="19" t="s">
        <v>82</v>
      </c>
      <c r="J3180" s="42" t="s">
        <v>1001</v>
      </c>
      <c r="K3180" s="50" t="str">
        <f ca="1">LeaveTracker[[#This Row],[Days]]&amp;" "&amp;LeaveTracker[[#This Row],[Type of Leave]]</f>
        <v>1 VL</v>
      </c>
      <c r="L3180" s="23">
        <f ca="1">NETWORKDAYS(LeaveTracker[[#This Row],[Start Date]],LeaveTracker[[#This Row],[End Date]],lstHolidays)</f>
        <v>1</v>
      </c>
      <c r="M3180" s="27"/>
    </row>
    <row r="3181" spans="1:13" ht="30" customHeight="1" x14ac:dyDescent="0.3">
      <c r="A3181" s="27">
        <f t="shared" si="23"/>
        <v>1530</v>
      </c>
      <c r="B3181" s="31">
        <v>44922</v>
      </c>
      <c r="C3181" s="31">
        <v>44890</v>
      </c>
      <c r="D3181" s="19" t="s">
        <v>2617</v>
      </c>
      <c r="E3181" s="66" t="str">
        <f>IF(ISBLANK(LeaveTracker[[#This Row],[Employee Name]]),"-----",VLOOKUP(LeaveTracker[[#This Row],[Employee Name]],'List of Employees'!$B$4:$H$767,7))</f>
        <v>CBO</v>
      </c>
      <c r="F3181" s="66" t="str">
        <f>IF(ISBLANK(LeaveTracker[[#This Row],[Employee Name]]),"-----",VLOOKUP(LeaveTracker[[#This Row],[Employee Name]],'List of Employees'!$B$4:$H$767,6))</f>
        <v>PERMANENT</v>
      </c>
      <c r="G3181" s="24">
        <v>44904</v>
      </c>
      <c r="H3181" s="24">
        <v>44904</v>
      </c>
      <c r="I3181" s="19" t="s">
        <v>82</v>
      </c>
      <c r="J3181" s="42" t="s">
        <v>1001</v>
      </c>
      <c r="K3181" s="50" t="str">
        <f ca="1">LeaveTracker[[#This Row],[Days]]&amp;" "&amp;LeaveTracker[[#This Row],[Type of Leave]]</f>
        <v>1 VL</v>
      </c>
      <c r="L3181" s="23">
        <f ca="1">NETWORKDAYS(LeaveTracker[[#This Row],[Start Date]],LeaveTracker[[#This Row],[End Date]],lstHolidays)</f>
        <v>1</v>
      </c>
      <c r="M3181" s="27"/>
    </row>
    <row r="3182" spans="1:13" ht="30" customHeight="1" x14ac:dyDescent="0.3">
      <c r="A3182" s="27">
        <v>1530</v>
      </c>
      <c r="B3182" s="31">
        <v>44922</v>
      </c>
      <c r="C3182" s="31">
        <v>44890</v>
      </c>
      <c r="D3182" s="19" t="s">
        <v>2617</v>
      </c>
      <c r="E3182" s="66" t="str">
        <f>IF(ISBLANK(LeaveTracker[[#This Row],[Employee Name]]),"-----",VLOOKUP(LeaveTracker[[#This Row],[Employee Name]],'List of Employees'!$B$4:$H$767,7))</f>
        <v>CBO</v>
      </c>
      <c r="F3182" s="66" t="str">
        <f>IF(ISBLANK(LeaveTracker[[#This Row],[Employee Name]]),"-----",VLOOKUP(LeaveTracker[[#This Row],[Employee Name]],'List of Employees'!$B$4:$H$767,6))</f>
        <v>PERMANENT</v>
      </c>
      <c r="G3182" s="24">
        <v>44911</v>
      </c>
      <c r="H3182" s="24">
        <v>44911</v>
      </c>
      <c r="I3182" s="19" t="s">
        <v>82</v>
      </c>
      <c r="J3182" s="42" t="s">
        <v>1001</v>
      </c>
      <c r="K3182" s="50" t="str">
        <f ca="1">LeaveTracker[[#This Row],[Days]]&amp;" "&amp;LeaveTracker[[#This Row],[Type of Leave]]</f>
        <v>1 VL</v>
      </c>
      <c r="L3182" s="23">
        <f ca="1">NETWORKDAYS(LeaveTracker[[#This Row],[Start Date]],LeaveTracker[[#This Row],[End Date]],lstHolidays)</f>
        <v>1</v>
      </c>
      <c r="M3182" s="27"/>
    </row>
    <row r="3183" spans="1:13" ht="30" customHeight="1" x14ac:dyDescent="0.3">
      <c r="A3183" s="27">
        <v>1530</v>
      </c>
      <c r="B3183" s="31">
        <v>44922</v>
      </c>
      <c r="C3183" s="31">
        <v>44890</v>
      </c>
      <c r="D3183" s="19" t="s">
        <v>2617</v>
      </c>
      <c r="E3183" s="66" t="str">
        <f>IF(ISBLANK(LeaveTracker[[#This Row],[Employee Name]]),"-----",VLOOKUP(LeaveTracker[[#This Row],[Employee Name]],'List of Employees'!$B$4:$H$767,7))</f>
        <v>CBO</v>
      </c>
      <c r="F3183" s="66" t="str">
        <f>IF(ISBLANK(LeaveTracker[[#This Row],[Employee Name]]),"-----",VLOOKUP(LeaveTracker[[#This Row],[Employee Name]],'List of Employees'!$B$4:$H$767,6))</f>
        <v>PERMANENT</v>
      </c>
      <c r="G3183" s="24">
        <v>44916</v>
      </c>
      <c r="H3183" s="24">
        <v>44916</v>
      </c>
      <c r="I3183" s="19" t="s">
        <v>82</v>
      </c>
      <c r="J3183" s="42" t="s">
        <v>1001</v>
      </c>
      <c r="K3183" s="50" t="str">
        <f ca="1">LeaveTracker[[#This Row],[Days]]&amp;" "&amp;LeaveTracker[[#This Row],[Type of Leave]]</f>
        <v>1 VL</v>
      </c>
      <c r="L3183" s="23">
        <f ca="1">NETWORKDAYS(LeaveTracker[[#This Row],[Start Date]],LeaveTracker[[#This Row],[End Date]],lstHolidays)</f>
        <v>1</v>
      </c>
      <c r="M3183" s="27"/>
    </row>
    <row r="3184" spans="1:13" ht="30" customHeight="1" x14ac:dyDescent="0.3">
      <c r="A3184" s="27">
        <v>1530</v>
      </c>
      <c r="B3184" s="31">
        <v>44922</v>
      </c>
      <c r="C3184" s="31">
        <v>44890</v>
      </c>
      <c r="D3184" s="19" t="s">
        <v>2617</v>
      </c>
      <c r="E3184" s="66" t="str">
        <f>IF(ISBLANK(LeaveTracker[[#This Row],[Employee Name]]),"-----",VLOOKUP(LeaveTracker[[#This Row],[Employee Name]],'List of Employees'!$B$4:$H$767,7))</f>
        <v>CBO</v>
      </c>
      <c r="F3184" s="66" t="str">
        <f>IF(ISBLANK(LeaveTracker[[#This Row],[Employee Name]]),"-----",VLOOKUP(LeaveTracker[[#This Row],[Employee Name]],'List of Employees'!$B$4:$H$767,6))</f>
        <v>PERMANENT</v>
      </c>
      <c r="G3184" s="24">
        <v>44921</v>
      </c>
      <c r="H3184" s="24">
        <v>44921</v>
      </c>
      <c r="I3184" s="19" t="s">
        <v>82</v>
      </c>
      <c r="J3184" s="42" t="s">
        <v>1001</v>
      </c>
      <c r="K3184" s="50" t="str">
        <f ca="1">LeaveTracker[[#This Row],[Days]]&amp;" "&amp;LeaveTracker[[#This Row],[Type of Leave]]</f>
        <v>0 VL</v>
      </c>
      <c r="L3184" s="23">
        <f ca="1">NETWORKDAYS(LeaveTracker[[#This Row],[Start Date]],LeaveTracker[[#This Row],[End Date]],lstHolidays)</f>
        <v>0</v>
      </c>
      <c r="M3184" s="27"/>
    </row>
    <row r="3185" spans="1:13" ht="30" customHeight="1" x14ac:dyDescent="0.3">
      <c r="A3185" s="27">
        <f t="shared" si="23"/>
        <v>1531</v>
      </c>
      <c r="B3185" s="31">
        <v>44922</v>
      </c>
      <c r="C3185" s="31">
        <v>44890</v>
      </c>
      <c r="D3185" s="19" t="s">
        <v>1261</v>
      </c>
      <c r="E3185" s="66" t="str">
        <f>IF(ISBLANK(LeaveTracker[[#This Row],[Employee Name]]),"-----",VLOOKUP(LeaveTracker[[#This Row],[Employee Name]],'List of Employees'!$B$4:$H$767,7))</f>
        <v>BUDGET</v>
      </c>
      <c r="F3185" s="66" t="str">
        <f>IF(ISBLANK(LeaveTracker[[#This Row],[Employee Name]]),"-----",VLOOKUP(LeaveTracker[[#This Row],[Employee Name]],'List of Employees'!$B$4:$H$767,6))</f>
        <v>PERMANENT</v>
      </c>
      <c r="G3185" s="24">
        <v>44893</v>
      </c>
      <c r="H3185" s="24">
        <v>44893</v>
      </c>
      <c r="I3185" s="19" t="s">
        <v>82</v>
      </c>
      <c r="J3185" s="42" t="s">
        <v>1001</v>
      </c>
      <c r="K3185" s="50" t="str">
        <f ca="1">LeaveTracker[[#This Row],[Days]]&amp;" "&amp;LeaveTracker[[#This Row],[Type of Leave]]</f>
        <v>1 VL</v>
      </c>
      <c r="L3185" s="23">
        <f ca="1">NETWORKDAYS(LeaveTracker[[#This Row],[Start Date]],LeaveTracker[[#This Row],[End Date]],lstHolidays)</f>
        <v>1</v>
      </c>
      <c r="M3185" s="27"/>
    </row>
    <row r="3186" spans="1:13" ht="30" customHeight="1" x14ac:dyDescent="0.3">
      <c r="A3186" s="27">
        <v>1531</v>
      </c>
      <c r="B3186" s="31">
        <v>44922</v>
      </c>
      <c r="C3186" s="31">
        <v>44890</v>
      </c>
      <c r="D3186" s="19" t="s">
        <v>1261</v>
      </c>
      <c r="E3186" s="66" t="str">
        <f>IF(ISBLANK(LeaveTracker[[#This Row],[Employee Name]]),"-----",VLOOKUP(LeaveTracker[[#This Row],[Employee Name]],'List of Employees'!$B$4:$H$767,7))</f>
        <v>BUDGET</v>
      </c>
      <c r="F3186" s="66" t="str">
        <f>IF(ISBLANK(LeaveTracker[[#This Row],[Employee Name]]),"-----",VLOOKUP(LeaveTracker[[#This Row],[Employee Name]],'List of Employees'!$B$4:$H$767,6))</f>
        <v>PERMANENT</v>
      </c>
      <c r="G3186" s="24">
        <v>44907</v>
      </c>
      <c r="H3186" s="24">
        <v>44907</v>
      </c>
      <c r="I3186" s="19" t="s">
        <v>82</v>
      </c>
      <c r="J3186" s="42" t="s">
        <v>1001</v>
      </c>
      <c r="K3186" s="50" t="str">
        <f ca="1">LeaveTracker[[#This Row],[Days]]&amp;" "&amp;LeaveTracker[[#This Row],[Type of Leave]]</f>
        <v>1 VL</v>
      </c>
      <c r="L3186" s="23">
        <f ca="1">NETWORKDAYS(LeaveTracker[[#This Row],[Start Date]],LeaveTracker[[#This Row],[End Date]],lstHolidays)</f>
        <v>1</v>
      </c>
      <c r="M3186" s="27"/>
    </row>
    <row r="3187" spans="1:13" ht="30" customHeight="1" x14ac:dyDescent="0.3">
      <c r="A3187" s="27">
        <v>1531</v>
      </c>
      <c r="B3187" s="31">
        <v>44922</v>
      </c>
      <c r="C3187" s="31">
        <v>44890</v>
      </c>
      <c r="D3187" s="19" t="s">
        <v>1261</v>
      </c>
      <c r="E3187" s="66" t="str">
        <f>IF(ISBLANK(LeaveTracker[[#This Row],[Employee Name]]),"-----",VLOOKUP(LeaveTracker[[#This Row],[Employee Name]],'List of Employees'!$B$4:$H$767,7))</f>
        <v>BUDGET</v>
      </c>
      <c r="F3187" s="66" t="str">
        <f>IF(ISBLANK(LeaveTracker[[#This Row],[Employee Name]]),"-----",VLOOKUP(LeaveTracker[[#This Row],[Employee Name]],'List of Employees'!$B$4:$H$767,6))</f>
        <v>PERMANENT</v>
      </c>
      <c r="G3187" s="24">
        <v>44917</v>
      </c>
      <c r="H3187" s="24">
        <v>44917</v>
      </c>
      <c r="I3187" s="19" t="s">
        <v>82</v>
      </c>
      <c r="J3187" s="42" t="s">
        <v>1001</v>
      </c>
      <c r="K3187" s="50" t="str">
        <f ca="1">LeaveTracker[[#This Row],[Days]]&amp;" "&amp;LeaveTracker[[#This Row],[Type of Leave]]</f>
        <v>1 VL</v>
      </c>
      <c r="L3187" s="23">
        <f ca="1">NETWORKDAYS(LeaveTracker[[#This Row],[Start Date]],LeaveTracker[[#This Row],[End Date]],lstHolidays)</f>
        <v>1</v>
      </c>
      <c r="M3187" s="27"/>
    </row>
    <row r="3188" spans="1:13" ht="30" customHeight="1" x14ac:dyDescent="0.3">
      <c r="A3188" s="27">
        <v>1531</v>
      </c>
      <c r="B3188" s="31">
        <v>44922</v>
      </c>
      <c r="C3188" s="31">
        <v>44890</v>
      </c>
      <c r="D3188" s="19" t="s">
        <v>1261</v>
      </c>
      <c r="E3188" s="66" t="str">
        <f>IF(ISBLANK(LeaveTracker[[#This Row],[Employee Name]]),"-----",VLOOKUP(LeaveTracker[[#This Row],[Employee Name]],'List of Employees'!$B$4:$H$767,7))</f>
        <v>BUDGET</v>
      </c>
      <c r="F3188" s="66" t="str">
        <f>IF(ISBLANK(LeaveTracker[[#This Row],[Employee Name]]),"-----",VLOOKUP(LeaveTracker[[#This Row],[Employee Name]],'List of Employees'!$B$4:$H$767,6))</f>
        <v>PERMANENT</v>
      </c>
      <c r="G3188" s="24">
        <v>44914</v>
      </c>
      <c r="H3188" s="24">
        <v>44914</v>
      </c>
      <c r="I3188" s="19" t="s">
        <v>82</v>
      </c>
      <c r="J3188" s="42" t="s">
        <v>1001</v>
      </c>
      <c r="K3188" s="50" t="str">
        <f ca="1">LeaveTracker[[#This Row],[Days]]&amp;" "&amp;LeaveTracker[[#This Row],[Type of Leave]]</f>
        <v>1 VL</v>
      </c>
      <c r="L3188" s="23">
        <f ca="1">NETWORKDAYS(LeaveTracker[[#This Row],[Start Date]],LeaveTracker[[#This Row],[End Date]],lstHolidays)</f>
        <v>1</v>
      </c>
      <c r="M3188" s="27"/>
    </row>
    <row r="3189" spans="1:13" ht="30" customHeight="1" x14ac:dyDescent="0.3">
      <c r="A3189" s="27">
        <v>1531</v>
      </c>
      <c r="B3189" s="31">
        <v>44922</v>
      </c>
      <c r="C3189" s="31">
        <v>44890</v>
      </c>
      <c r="D3189" s="19" t="s">
        <v>1261</v>
      </c>
      <c r="E3189" s="66" t="str">
        <f>IF(ISBLANK(LeaveTracker[[#This Row],[Employee Name]]),"-----",VLOOKUP(LeaveTracker[[#This Row],[Employee Name]],'List of Employees'!$B$4:$H$767,7))</f>
        <v>BUDGET</v>
      </c>
      <c r="F3189" s="66" t="str">
        <f>IF(ISBLANK(LeaveTracker[[#This Row],[Employee Name]]),"-----",VLOOKUP(LeaveTracker[[#This Row],[Employee Name]],'List of Employees'!$B$4:$H$767,6))</f>
        <v>PERMANENT</v>
      </c>
      <c r="G3189" s="24">
        <v>44924</v>
      </c>
      <c r="H3189" s="24">
        <v>44924</v>
      </c>
      <c r="I3189" s="19" t="s">
        <v>82</v>
      </c>
      <c r="J3189" s="42" t="s">
        <v>1001</v>
      </c>
      <c r="K3189" s="50" t="str">
        <f ca="1">LeaveTracker[[#This Row],[Days]]&amp;" "&amp;LeaveTracker[[#This Row],[Type of Leave]]</f>
        <v>1 VL</v>
      </c>
      <c r="L3189" s="23">
        <f ca="1">NETWORKDAYS(LeaveTracker[[#This Row],[Start Date]],LeaveTracker[[#This Row],[End Date]],lstHolidays)</f>
        <v>1</v>
      </c>
      <c r="M3189" s="27"/>
    </row>
    <row r="3190" spans="1:13" ht="30" customHeight="1" x14ac:dyDescent="0.3">
      <c r="A3190" s="27">
        <f t="shared" si="23"/>
        <v>1532</v>
      </c>
      <c r="B3190" s="31">
        <v>44922</v>
      </c>
      <c r="C3190" s="31">
        <v>44890</v>
      </c>
      <c r="D3190" s="19" t="s">
        <v>611</v>
      </c>
      <c r="E3190" s="66" t="str">
        <f>IF(ISBLANK(LeaveTracker[[#This Row],[Employee Name]]),"-----",VLOOKUP(LeaveTracker[[#This Row],[Employee Name]],'List of Employees'!$B$4:$H$767,7))</f>
        <v>CBO</v>
      </c>
      <c r="F3190" s="66" t="str">
        <f>IF(ISBLANK(LeaveTracker[[#This Row],[Employee Name]]),"-----",VLOOKUP(LeaveTracker[[#This Row],[Employee Name]],'List of Employees'!$B$4:$H$767,6))</f>
        <v>PERMANENT</v>
      </c>
      <c r="G3190" s="24">
        <v>44901</v>
      </c>
      <c r="H3190" s="24">
        <v>44901</v>
      </c>
      <c r="I3190" s="19" t="s">
        <v>82</v>
      </c>
      <c r="K3190" s="50" t="str">
        <f ca="1">LeaveTracker[[#This Row],[Days]]&amp;" "&amp;LeaveTracker[[#This Row],[Type of Leave]]</f>
        <v>1 VL</v>
      </c>
      <c r="L3190" s="23">
        <f ca="1">NETWORKDAYS(LeaveTracker[[#This Row],[Start Date]],LeaveTracker[[#This Row],[End Date]],lstHolidays)</f>
        <v>1</v>
      </c>
      <c r="M3190" s="27"/>
    </row>
    <row r="3191" spans="1:13" ht="30" customHeight="1" x14ac:dyDescent="0.3">
      <c r="A3191" s="27">
        <v>1532</v>
      </c>
      <c r="B3191" s="31">
        <v>44922</v>
      </c>
      <c r="C3191" s="31">
        <v>44890</v>
      </c>
      <c r="D3191" s="19" t="s">
        <v>611</v>
      </c>
      <c r="E3191" s="66" t="str">
        <f>IF(ISBLANK(LeaveTracker[[#This Row],[Employee Name]]),"-----",VLOOKUP(LeaveTracker[[#This Row],[Employee Name]],'List of Employees'!$B$4:$H$767,7))</f>
        <v>CBO</v>
      </c>
      <c r="F3191" s="66" t="str">
        <f>IF(ISBLANK(LeaveTracker[[#This Row],[Employee Name]]),"-----",VLOOKUP(LeaveTracker[[#This Row],[Employee Name]],'List of Employees'!$B$4:$H$767,6))</f>
        <v>PERMANENT</v>
      </c>
      <c r="G3191" s="24">
        <v>44915</v>
      </c>
      <c r="H3191" s="24">
        <v>44915</v>
      </c>
      <c r="I3191" s="19" t="s">
        <v>82</v>
      </c>
      <c r="K3191" s="50" t="str">
        <f ca="1">LeaveTracker[[#This Row],[Days]]&amp;" "&amp;LeaveTracker[[#This Row],[Type of Leave]]</f>
        <v>1 VL</v>
      </c>
      <c r="L3191" s="23">
        <f ca="1">NETWORKDAYS(LeaveTracker[[#This Row],[Start Date]],LeaveTracker[[#This Row],[End Date]],lstHolidays)</f>
        <v>1</v>
      </c>
      <c r="M3191" s="27"/>
    </row>
    <row r="3192" spans="1:13" ht="30" customHeight="1" x14ac:dyDescent="0.3">
      <c r="A3192" s="27">
        <v>1532</v>
      </c>
      <c r="B3192" s="31">
        <v>44922</v>
      </c>
      <c r="C3192" s="31">
        <v>44890</v>
      </c>
      <c r="D3192" s="19" t="s">
        <v>611</v>
      </c>
      <c r="E3192" s="66" t="str">
        <f>IF(ISBLANK(LeaveTracker[[#This Row],[Employee Name]]),"-----",VLOOKUP(LeaveTracker[[#This Row],[Employee Name]],'List of Employees'!$B$4:$H$767,7))</f>
        <v>CBO</v>
      </c>
      <c r="F3192" s="66" t="str">
        <f>IF(ISBLANK(LeaveTracker[[#This Row],[Employee Name]]),"-----",VLOOKUP(LeaveTracker[[#This Row],[Employee Name]],'List of Employees'!$B$4:$H$767,6))</f>
        <v>PERMANENT</v>
      </c>
      <c r="G3192" s="24">
        <v>44922</v>
      </c>
      <c r="H3192" s="24">
        <v>44922</v>
      </c>
      <c r="I3192" s="19" t="s">
        <v>82</v>
      </c>
      <c r="K3192" s="50" t="str">
        <f ca="1">LeaveTracker[[#This Row],[Days]]&amp;" "&amp;LeaveTracker[[#This Row],[Type of Leave]]</f>
        <v>1 VL</v>
      </c>
      <c r="L3192" s="23">
        <f ca="1">NETWORKDAYS(LeaveTracker[[#This Row],[Start Date]],LeaveTracker[[#This Row],[End Date]],lstHolidays)</f>
        <v>1</v>
      </c>
      <c r="M3192" s="27"/>
    </row>
    <row r="3193" spans="1:13" ht="30" customHeight="1" x14ac:dyDescent="0.3">
      <c r="A3193" s="27">
        <f t="shared" si="23"/>
        <v>1533</v>
      </c>
      <c r="B3193" s="31">
        <v>44922</v>
      </c>
      <c r="C3193" s="31">
        <v>44901</v>
      </c>
      <c r="D3193" s="19" t="s">
        <v>381</v>
      </c>
      <c r="E3193" s="66" t="str">
        <f>IF(ISBLANK(LeaveTracker[[#This Row],[Employee Name]]),"-----",VLOOKUP(LeaveTracker[[#This Row],[Employee Name]],'List of Employees'!$B$4:$H$767,7))</f>
        <v>ONT</v>
      </c>
      <c r="F3193" s="66" t="str">
        <f>IF(ISBLANK(LeaveTracker[[#This Row],[Employee Name]]),"-----",VLOOKUP(LeaveTracker[[#This Row],[Employee Name]],'List of Employees'!$B$4:$H$767,6))</f>
        <v>PERMANENT</v>
      </c>
      <c r="G3193" s="24">
        <v>44921</v>
      </c>
      <c r="H3193" s="24">
        <v>44925</v>
      </c>
      <c r="I3193" s="19" t="s">
        <v>82</v>
      </c>
      <c r="K3193" s="50" t="str">
        <f ca="1">LeaveTracker[[#This Row],[Days]]&amp;" "&amp;LeaveTracker[[#This Row],[Type of Leave]]</f>
        <v>3 VL</v>
      </c>
      <c r="L3193" s="23">
        <f ca="1">NETWORKDAYS(LeaveTracker[[#This Row],[Start Date]],LeaveTracker[[#This Row],[End Date]],lstHolidays)</f>
        <v>3</v>
      </c>
      <c r="M3193" s="27"/>
    </row>
    <row r="3194" spans="1:13" ht="30" customHeight="1" x14ac:dyDescent="0.3">
      <c r="A3194" s="27">
        <f t="shared" si="23"/>
        <v>1534</v>
      </c>
      <c r="B3194" s="31">
        <v>44922</v>
      </c>
      <c r="C3194" s="31">
        <v>44922</v>
      </c>
      <c r="D3194" s="19" t="s">
        <v>1970</v>
      </c>
      <c r="E3194" s="66" t="str">
        <f>IF(ISBLANK(LeaveTracker[[#This Row],[Employee Name]]),"-----",VLOOKUP(LeaveTracker[[#This Row],[Employee Name]],'List of Employees'!$B$4:$H$767,7))</f>
        <v>ONT</v>
      </c>
      <c r="F3194" s="66" t="str">
        <f>IF(ISBLANK(LeaveTracker[[#This Row],[Employee Name]]),"-----",VLOOKUP(LeaveTracker[[#This Row],[Employee Name]],'List of Employees'!$B$4:$H$767,6))</f>
        <v>PERMANENT</v>
      </c>
      <c r="G3194" s="24">
        <v>44918</v>
      </c>
      <c r="H3194" s="24">
        <v>44924</v>
      </c>
      <c r="I3194" s="19" t="s">
        <v>82</v>
      </c>
      <c r="K3194" s="50" t="str">
        <f ca="1">LeaveTracker[[#This Row],[Days]]&amp;" "&amp;LeaveTracker[[#This Row],[Type of Leave]]</f>
        <v>4 VL</v>
      </c>
      <c r="L3194" s="23">
        <f ca="1">NETWORKDAYS(LeaveTracker[[#This Row],[Start Date]],LeaveTracker[[#This Row],[End Date]],lstHolidays)</f>
        <v>4</v>
      </c>
      <c r="M3194" s="27"/>
    </row>
    <row r="3195" spans="1:13" ht="30" customHeight="1" x14ac:dyDescent="0.3">
      <c r="A3195" s="27">
        <f t="shared" ref="A3195:A3257" si="24">A3194+1</f>
        <v>1535</v>
      </c>
      <c r="B3195" s="31">
        <v>44922</v>
      </c>
      <c r="C3195" s="31">
        <v>44895</v>
      </c>
      <c r="D3195" s="19" t="s">
        <v>893</v>
      </c>
      <c r="E3195" s="66" t="str">
        <f>IF(ISBLANK(LeaveTracker[[#This Row],[Employee Name]]),"-----",VLOOKUP(LeaveTracker[[#This Row],[Employee Name]],'List of Employees'!$B$4:$H$767,7))</f>
        <v>ONT</v>
      </c>
      <c r="F3195" s="66" t="str">
        <f>IF(ISBLANK(LeaveTracker[[#This Row],[Employee Name]]),"-----",VLOOKUP(LeaveTracker[[#This Row],[Employee Name]],'List of Employees'!$B$4:$H$767,6))</f>
        <v>PERMANENT</v>
      </c>
      <c r="G3195" s="24">
        <v>44894</v>
      </c>
      <c r="H3195" s="24">
        <v>44894</v>
      </c>
      <c r="I3195" s="19" t="s">
        <v>297</v>
      </c>
      <c r="J3195" s="42" t="s">
        <v>1000</v>
      </c>
      <c r="K3195" s="50" t="str">
        <f ca="1">LeaveTracker[[#This Row],[Days]]&amp;" "&amp;LeaveTracker[[#This Row],[Type of Leave]]</f>
        <v>1 OTHER</v>
      </c>
      <c r="L3195" s="23">
        <f ca="1">NETWORKDAYS(LeaveTracker[[#This Row],[Start Date]],LeaveTracker[[#This Row],[End Date]],lstHolidays)</f>
        <v>1</v>
      </c>
      <c r="M3195" s="27"/>
    </row>
    <row r="3196" spans="1:13" ht="30" customHeight="1" x14ac:dyDescent="0.3">
      <c r="A3196" s="27">
        <f t="shared" si="24"/>
        <v>1536</v>
      </c>
      <c r="B3196" s="31">
        <v>44922</v>
      </c>
      <c r="C3196" s="31">
        <v>44895</v>
      </c>
      <c r="D3196" s="19" t="s">
        <v>893</v>
      </c>
      <c r="E3196" s="66" t="str">
        <f>IF(ISBLANK(LeaveTracker[[#This Row],[Employee Name]]),"-----",VLOOKUP(LeaveTracker[[#This Row],[Employee Name]],'List of Employees'!$B$4:$H$767,7))</f>
        <v>ONT</v>
      </c>
      <c r="F3196" s="66" t="str">
        <f>IF(ISBLANK(LeaveTracker[[#This Row],[Employee Name]]),"-----",VLOOKUP(LeaveTracker[[#This Row],[Employee Name]],'List of Employees'!$B$4:$H$767,6))</f>
        <v>PERMANENT</v>
      </c>
      <c r="G3196" s="24">
        <v>44881</v>
      </c>
      <c r="H3196" s="24">
        <v>44882</v>
      </c>
      <c r="I3196" s="19" t="s">
        <v>81</v>
      </c>
      <c r="K3196" s="50" t="str">
        <f ca="1">LeaveTracker[[#This Row],[Days]]&amp;" "&amp;LeaveTracker[[#This Row],[Type of Leave]]</f>
        <v>2 SL</v>
      </c>
      <c r="L3196" s="23">
        <f ca="1">NETWORKDAYS(LeaveTracker[[#This Row],[Start Date]],LeaveTracker[[#This Row],[End Date]],lstHolidays)</f>
        <v>2</v>
      </c>
      <c r="M3196" s="27"/>
    </row>
    <row r="3197" spans="1:13" ht="30" customHeight="1" x14ac:dyDescent="0.3">
      <c r="A3197" s="27">
        <f t="shared" si="24"/>
        <v>1537</v>
      </c>
      <c r="B3197" s="31">
        <v>44922</v>
      </c>
      <c r="C3197" s="31">
        <v>44896</v>
      </c>
      <c r="D3197" s="19" t="s">
        <v>188</v>
      </c>
      <c r="E3197" s="66" t="str">
        <f>IF(ISBLANK(LeaveTracker[[#This Row],[Employee Name]]),"-----",VLOOKUP(LeaveTracker[[#This Row],[Employee Name]],'List of Employees'!$B$4:$H$767,7))</f>
        <v>ONT</v>
      </c>
      <c r="F3197" s="66" t="str">
        <f>IF(ISBLANK(LeaveTracker[[#This Row],[Employee Name]]),"-----",VLOOKUP(LeaveTracker[[#This Row],[Employee Name]],'List of Employees'!$B$4:$H$767,6))</f>
        <v>PERMANENT</v>
      </c>
      <c r="G3197" s="24">
        <v>44923</v>
      </c>
      <c r="H3197" s="24">
        <v>44923</v>
      </c>
      <c r="I3197" s="19" t="s">
        <v>297</v>
      </c>
      <c r="J3197" s="42" t="s">
        <v>1000</v>
      </c>
      <c r="K3197" s="50" t="str">
        <f ca="1">LeaveTracker[[#This Row],[Days]]&amp;" "&amp;LeaveTracker[[#This Row],[Type of Leave]]</f>
        <v>1 OTHER</v>
      </c>
      <c r="L3197" s="23">
        <f ca="1">NETWORKDAYS(LeaveTracker[[#This Row],[Start Date]],LeaveTracker[[#This Row],[End Date]],lstHolidays)</f>
        <v>1</v>
      </c>
      <c r="M3197" s="27"/>
    </row>
    <row r="3198" spans="1:13" ht="30" customHeight="1" x14ac:dyDescent="0.3">
      <c r="A3198" s="27">
        <f t="shared" si="24"/>
        <v>1538</v>
      </c>
      <c r="B3198" s="31">
        <v>44922</v>
      </c>
      <c r="C3198" s="31">
        <v>44896</v>
      </c>
      <c r="D3198" s="19" t="s">
        <v>188</v>
      </c>
      <c r="E3198" s="66" t="str">
        <f>IF(ISBLANK(LeaveTracker[[#This Row],[Employee Name]]),"-----",VLOOKUP(LeaveTracker[[#This Row],[Employee Name]],'List of Employees'!$B$4:$H$767,7))</f>
        <v>ONT</v>
      </c>
      <c r="F3198" s="66" t="str">
        <f>IF(ISBLANK(LeaveTracker[[#This Row],[Employee Name]]),"-----",VLOOKUP(LeaveTracker[[#This Row],[Employee Name]],'List of Employees'!$B$4:$H$767,6))</f>
        <v>PERMANENT</v>
      </c>
      <c r="G3198" s="24">
        <v>44903</v>
      </c>
      <c r="H3198" s="24">
        <v>44903</v>
      </c>
      <c r="I3198" s="19" t="s">
        <v>82</v>
      </c>
      <c r="K3198" s="50" t="str">
        <f ca="1">LeaveTracker[[#This Row],[Days]]&amp;" "&amp;LeaveTracker[[#This Row],[Type of Leave]]</f>
        <v>0 VL</v>
      </c>
      <c r="L3198" s="23">
        <f ca="1">NETWORKDAYS(LeaveTracker[[#This Row],[Start Date]],LeaveTracker[[#This Row],[End Date]],lstHolidays)</f>
        <v>0</v>
      </c>
      <c r="M3198" s="27"/>
    </row>
    <row r="3199" spans="1:13" ht="30" customHeight="1" x14ac:dyDescent="0.3">
      <c r="A3199" s="27">
        <v>1538</v>
      </c>
      <c r="B3199" s="31">
        <v>44922</v>
      </c>
      <c r="C3199" s="31">
        <v>44896</v>
      </c>
      <c r="D3199" s="19" t="s">
        <v>188</v>
      </c>
      <c r="E3199" s="66" t="str">
        <f>IF(ISBLANK(LeaveTracker[[#This Row],[Employee Name]]),"-----",VLOOKUP(LeaveTracker[[#This Row],[Employee Name]],'List of Employees'!$B$4:$H$767,7))</f>
        <v>ONT</v>
      </c>
      <c r="F3199" s="66" t="str">
        <f>IF(ISBLANK(LeaveTracker[[#This Row],[Employee Name]]),"-----",VLOOKUP(LeaveTracker[[#This Row],[Employee Name]],'List of Employees'!$B$4:$H$767,6))</f>
        <v>PERMANENT</v>
      </c>
      <c r="G3199" s="24">
        <v>44910</v>
      </c>
      <c r="H3199" s="24">
        <v>44910</v>
      </c>
      <c r="I3199" s="19" t="s">
        <v>82</v>
      </c>
      <c r="K3199" s="50" t="str">
        <f ca="1">LeaveTracker[[#This Row],[Days]]&amp;" "&amp;LeaveTracker[[#This Row],[Type of Leave]]</f>
        <v>1 VL</v>
      </c>
      <c r="L3199" s="23">
        <f ca="1">NETWORKDAYS(LeaveTracker[[#This Row],[Start Date]],LeaveTracker[[#This Row],[End Date]],lstHolidays)</f>
        <v>1</v>
      </c>
      <c r="M3199" s="27"/>
    </row>
    <row r="3200" spans="1:13" ht="30" customHeight="1" x14ac:dyDescent="0.3">
      <c r="A3200" s="27">
        <v>1538</v>
      </c>
      <c r="B3200" s="31">
        <v>44922</v>
      </c>
      <c r="C3200" s="31">
        <v>44896</v>
      </c>
      <c r="D3200" s="19" t="s">
        <v>188</v>
      </c>
      <c r="E3200" s="66" t="str">
        <f>IF(ISBLANK(LeaveTracker[[#This Row],[Employee Name]]),"-----",VLOOKUP(LeaveTracker[[#This Row],[Employee Name]],'List of Employees'!$B$4:$H$767,7))</f>
        <v>ONT</v>
      </c>
      <c r="F3200" s="66" t="str">
        <f>IF(ISBLANK(LeaveTracker[[#This Row],[Employee Name]]),"-----",VLOOKUP(LeaveTracker[[#This Row],[Employee Name]],'List of Employees'!$B$4:$H$767,6))</f>
        <v>PERMANENT</v>
      </c>
      <c r="G3200" s="24">
        <v>44918</v>
      </c>
      <c r="H3200" s="24">
        <v>44918</v>
      </c>
      <c r="I3200" s="19" t="s">
        <v>82</v>
      </c>
      <c r="K3200" s="50" t="str">
        <f ca="1">LeaveTracker[[#This Row],[Days]]&amp;" "&amp;LeaveTracker[[#This Row],[Type of Leave]]</f>
        <v>1 VL</v>
      </c>
      <c r="L3200" s="23">
        <f ca="1">NETWORKDAYS(LeaveTracker[[#This Row],[Start Date]],LeaveTracker[[#This Row],[End Date]],lstHolidays)</f>
        <v>1</v>
      </c>
      <c r="M3200" s="27"/>
    </row>
    <row r="3201" spans="1:13" ht="30" customHeight="1" x14ac:dyDescent="0.3">
      <c r="A3201" s="27">
        <v>1538</v>
      </c>
      <c r="B3201" s="31">
        <v>44922</v>
      </c>
      <c r="C3201" s="31">
        <v>44896</v>
      </c>
      <c r="D3201" s="19" t="s">
        <v>188</v>
      </c>
      <c r="E3201" s="66" t="str">
        <f>IF(ISBLANK(LeaveTracker[[#This Row],[Employee Name]]),"-----",VLOOKUP(LeaveTracker[[#This Row],[Employee Name]],'List of Employees'!$B$4:$H$767,7))</f>
        <v>ONT</v>
      </c>
      <c r="F3201" s="66" t="str">
        <f>IF(ISBLANK(LeaveTracker[[#This Row],[Employee Name]]),"-----",VLOOKUP(LeaveTracker[[#This Row],[Employee Name]],'List of Employees'!$B$4:$H$767,6))</f>
        <v>PERMANENT</v>
      </c>
      <c r="G3201" s="24">
        <v>44924</v>
      </c>
      <c r="H3201" s="24">
        <v>44924</v>
      </c>
      <c r="I3201" s="19" t="s">
        <v>82</v>
      </c>
      <c r="K3201" s="50" t="str">
        <f ca="1">LeaveTracker[[#This Row],[Days]]&amp;" "&amp;LeaveTracker[[#This Row],[Type of Leave]]</f>
        <v>1 VL</v>
      </c>
      <c r="L3201" s="23">
        <f ca="1">NETWORKDAYS(LeaveTracker[[#This Row],[Start Date]],LeaveTracker[[#This Row],[End Date]],lstHolidays)</f>
        <v>1</v>
      </c>
      <c r="M3201" s="27"/>
    </row>
    <row r="3202" spans="1:13" ht="30" customHeight="1" x14ac:dyDescent="0.3">
      <c r="A3202" s="27">
        <f t="shared" si="24"/>
        <v>1539</v>
      </c>
      <c r="B3202" s="31">
        <v>44922</v>
      </c>
      <c r="C3202" s="31">
        <v>44897</v>
      </c>
      <c r="D3202" s="19" t="s">
        <v>673</v>
      </c>
      <c r="E3202" s="66" t="str">
        <f>IF(ISBLANK(LeaveTracker[[#This Row],[Employee Name]]),"-----",VLOOKUP(LeaveTracker[[#This Row],[Employee Name]],'List of Employees'!$B$4:$H$767,7))</f>
        <v>PICNIC GROVE</v>
      </c>
      <c r="F3202" s="66" t="str">
        <f>IF(ISBLANK(LeaveTracker[[#This Row],[Employee Name]]),"-----",VLOOKUP(LeaveTracker[[#This Row],[Employee Name]],'List of Employees'!$B$4:$H$767,6))</f>
        <v>PERMANENT</v>
      </c>
      <c r="G3202" s="24">
        <v>44904</v>
      </c>
      <c r="H3202" s="24">
        <v>44905</v>
      </c>
      <c r="I3202" s="19" t="s">
        <v>297</v>
      </c>
      <c r="J3202" s="42" t="s">
        <v>1000</v>
      </c>
      <c r="K3202" s="50" t="str">
        <f ca="1">LeaveTracker[[#This Row],[Days]]&amp;" "&amp;LeaveTracker[[#This Row],[Type of Leave]]</f>
        <v>1 OTHER</v>
      </c>
      <c r="L3202" s="23">
        <f ca="1">NETWORKDAYS(LeaveTracker[[#This Row],[Start Date]],LeaveTracker[[#This Row],[End Date]],lstHolidays)</f>
        <v>1</v>
      </c>
      <c r="M3202" s="27"/>
    </row>
    <row r="3203" spans="1:13" ht="30" customHeight="1" x14ac:dyDescent="0.3">
      <c r="A3203" s="27">
        <f t="shared" si="24"/>
        <v>1540</v>
      </c>
      <c r="B3203" s="31">
        <v>44922</v>
      </c>
      <c r="C3203" s="31">
        <v>44898</v>
      </c>
      <c r="D3203" s="19" t="s">
        <v>586</v>
      </c>
      <c r="E3203" s="66" t="str">
        <f>IF(ISBLANK(LeaveTracker[[#This Row],[Employee Name]]),"-----",VLOOKUP(LeaveTracker[[#This Row],[Employee Name]],'List of Employees'!$B$4:$H$767,7))</f>
        <v>PICNIC GROVE</v>
      </c>
      <c r="F3203" s="66" t="str">
        <f>IF(ISBLANK(LeaveTracker[[#This Row],[Employee Name]]),"-----",VLOOKUP(LeaveTracker[[#This Row],[Employee Name]],'List of Employees'!$B$4:$H$767,6))</f>
        <v>PERMANENT</v>
      </c>
      <c r="G3203" s="24">
        <v>44921</v>
      </c>
      <c r="H3203" s="24">
        <v>44922</v>
      </c>
      <c r="I3203" s="19" t="s">
        <v>81</v>
      </c>
      <c r="K3203" s="50" t="str">
        <f ca="1">LeaveTracker[[#This Row],[Days]]&amp;" "&amp;LeaveTracker[[#This Row],[Type of Leave]]</f>
        <v>1 SL</v>
      </c>
      <c r="L3203" s="23">
        <f ca="1">NETWORKDAYS(LeaveTracker[[#This Row],[Start Date]],LeaveTracker[[#This Row],[End Date]],lstHolidays)</f>
        <v>1</v>
      </c>
      <c r="M3203" s="27"/>
    </row>
    <row r="3204" spans="1:13" ht="30" customHeight="1" x14ac:dyDescent="0.3">
      <c r="A3204" s="27">
        <f t="shared" si="24"/>
        <v>1541</v>
      </c>
      <c r="B3204" s="31">
        <v>44922</v>
      </c>
      <c r="C3204" s="31">
        <v>44895</v>
      </c>
      <c r="D3204" s="19" t="s">
        <v>279</v>
      </c>
      <c r="E3204" s="66" t="str">
        <f>IF(ISBLANK(LeaveTracker[[#This Row],[Employee Name]]),"-----",VLOOKUP(LeaveTracker[[#This Row],[Employee Name]],'List of Employees'!$B$4:$H$767,7))</f>
        <v>PICNIC GROVE</v>
      </c>
      <c r="F3204" s="66" t="str">
        <f>IF(ISBLANK(LeaveTracker[[#This Row],[Employee Name]]),"-----",VLOOKUP(LeaveTracker[[#This Row],[Employee Name]],'List of Employees'!$B$4:$H$767,6))</f>
        <v>PERMANENT</v>
      </c>
      <c r="G3204" s="24">
        <v>44900</v>
      </c>
      <c r="H3204" s="24">
        <v>44901</v>
      </c>
      <c r="I3204" s="19" t="s">
        <v>82</v>
      </c>
      <c r="K3204" s="50" t="str">
        <f ca="1">LeaveTracker[[#This Row],[Days]]&amp;" "&amp;LeaveTracker[[#This Row],[Type of Leave]]</f>
        <v>2 VL</v>
      </c>
      <c r="L3204" s="23">
        <f ca="1">NETWORKDAYS(LeaveTracker[[#This Row],[Start Date]],LeaveTracker[[#This Row],[End Date]],lstHolidays)</f>
        <v>2</v>
      </c>
      <c r="M3204" s="27"/>
    </row>
    <row r="3205" spans="1:13" ht="30" customHeight="1" x14ac:dyDescent="0.3">
      <c r="A3205" s="27">
        <f t="shared" si="24"/>
        <v>1542</v>
      </c>
      <c r="B3205" s="31">
        <v>44922</v>
      </c>
      <c r="C3205" s="31">
        <v>44882</v>
      </c>
      <c r="D3205" s="19" t="s">
        <v>677</v>
      </c>
      <c r="E3205" s="66" t="str">
        <f>IF(ISBLANK(LeaveTracker[[#This Row],[Employee Name]]),"-----",VLOOKUP(LeaveTracker[[#This Row],[Employee Name]],'List of Employees'!$B$4:$H$767,7))</f>
        <v>PICNIC GROVE</v>
      </c>
      <c r="F3205" s="66" t="str">
        <f>IF(ISBLANK(LeaveTracker[[#This Row],[Employee Name]]),"-----",VLOOKUP(LeaveTracker[[#This Row],[Employee Name]],'List of Employees'!$B$4:$H$767,6))</f>
        <v>PERMANENT</v>
      </c>
      <c r="G3205" s="24">
        <v>44888</v>
      </c>
      <c r="H3205" s="24">
        <v>44894</v>
      </c>
      <c r="I3205" s="19" t="s">
        <v>82</v>
      </c>
      <c r="J3205" s="42" t="s">
        <v>1001</v>
      </c>
      <c r="K3205" s="50" t="str">
        <f ca="1">LeaveTracker[[#This Row],[Days]]&amp;" "&amp;LeaveTracker[[#This Row],[Type of Leave]]</f>
        <v>5 VL</v>
      </c>
      <c r="L3205" s="23">
        <f ca="1">NETWORKDAYS(LeaveTracker[[#This Row],[Start Date]],LeaveTracker[[#This Row],[End Date]],lstHolidays)</f>
        <v>5</v>
      </c>
      <c r="M3205" s="27"/>
    </row>
    <row r="3206" spans="1:13" ht="30" customHeight="1" x14ac:dyDescent="0.3">
      <c r="A3206" s="27">
        <f t="shared" si="24"/>
        <v>1543</v>
      </c>
      <c r="B3206" s="31">
        <v>44922</v>
      </c>
      <c r="C3206" s="31">
        <v>44875</v>
      </c>
      <c r="D3206" s="19" t="s">
        <v>677</v>
      </c>
      <c r="E3206" s="66" t="str">
        <f>IF(ISBLANK(LeaveTracker[[#This Row],[Employee Name]]),"-----",VLOOKUP(LeaveTracker[[#This Row],[Employee Name]],'List of Employees'!$B$4:$H$767,7))</f>
        <v>PICNIC GROVE</v>
      </c>
      <c r="F3206" s="66" t="str">
        <f>IF(ISBLANK(LeaveTracker[[#This Row],[Employee Name]]),"-----",VLOOKUP(LeaveTracker[[#This Row],[Employee Name]],'List of Employees'!$B$4:$H$767,6))</f>
        <v>PERMANENT</v>
      </c>
      <c r="G3206" s="24">
        <v>44881</v>
      </c>
      <c r="H3206" s="24">
        <v>44887</v>
      </c>
      <c r="I3206" s="19" t="s">
        <v>82</v>
      </c>
      <c r="K3206" s="50" t="str">
        <f ca="1">LeaveTracker[[#This Row],[Days]]&amp;" "&amp;LeaveTracker[[#This Row],[Type of Leave]]</f>
        <v>5 VL</v>
      </c>
      <c r="L3206" s="23">
        <f ca="1">NETWORKDAYS(LeaveTracker[[#This Row],[Start Date]],LeaveTracker[[#This Row],[End Date]],lstHolidays)</f>
        <v>5</v>
      </c>
      <c r="M3206" s="27"/>
    </row>
    <row r="3207" spans="1:13" ht="30" customHeight="1" x14ac:dyDescent="0.3">
      <c r="A3207" s="27">
        <f t="shared" si="24"/>
        <v>1544</v>
      </c>
      <c r="B3207" s="31">
        <v>44922</v>
      </c>
      <c r="C3207" s="31">
        <v>44873</v>
      </c>
      <c r="D3207" s="19" t="s">
        <v>677</v>
      </c>
      <c r="E3207" s="66" t="str">
        <f>IF(ISBLANK(LeaveTracker[[#This Row],[Employee Name]]),"-----",VLOOKUP(LeaveTracker[[#This Row],[Employee Name]],'List of Employees'!$B$4:$H$767,7))</f>
        <v>PICNIC GROVE</v>
      </c>
      <c r="F3207" s="66" t="str">
        <f>IF(ISBLANK(LeaveTracker[[#This Row],[Employee Name]]),"-----",VLOOKUP(LeaveTracker[[#This Row],[Employee Name]],'List of Employees'!$B$4:$H$767,6))</f>
        <v>PERMANENT</v>
      </c>
      <c r="G3207" s="24">
        <v>44878</v>
      </c>
      <c r="H3207" s="24">
        <v>44880</v>
      </c>
      <c r="I3207" s="19" t="s">
        <v>297</v>
      </c>
      <c r="J3207" s="42" t="s">
        <v>1000</v>
      </c>
      <c r="K3207" s="50" t="str">
        <f ca="1">LeaveTracker[[#This Row],[Days]]&amp;" "&amp;LeaveTracker[[#This Row],[Type of Leave]]</f>
        <v>2 OTHER</v>
      </c>
      <c r="L3207" s="23">
        <f ca="1">NETWORKDAYS(LeaveTracker[[#This Row],[Start Date]],LeaveTracker[[#This Row],[End Date]],lstHolidays)</f>
        <v>2</v>
      </c>
      <c r="M3207" s="27"/>
    </row>
    <row r="3208" spans="1:13" ht="30" customHeight="1" x14ac:dyDescent="0.3">
      <c r="A3208" s="27">
        <f t="shared" si="24"/>
        <v>1545</v>
      </c>
      <c r="B3208" s="31">
        <v>44922</v>
      </c>
      <c r="C3208" s="31">
        <v>44910</v>
      </c>
      <c r="D3208" s="19" t="s">
        <v>582</v>
      </c>
      <c r="E3208" s="66" t="str">
        <f>IF(ISBLANK(LeaveTracker[[#This Row],[Employee Name]]),"-----",VLOOKUP(LeaveTracker[[#This Row],[Employee Name]],'List of Employees'!$B$4:$H$767,7))</f>
        <v>CCT</v>
      </c>
      <c r="F3208" s="66" t="str">
        <f>IF(ISBLANK(LeaveTracker[[#This Row],[Employee Name]]),"-----",VLOOKUP(LeaveTracker[[#This Row],[Employee Name]],'List of Employees'!$B$4:$H$767,6))</f>
        <v>PERMANENT</v>
      </c>
      <c r="G3208" s="24">
        <v>44914</v>
      </c>
      <c r="H3208" s="24">
        <v>44914</v>
      </c>
      <c r="I3208" s="19" t="s">
        <v>82</v>
      </c>
      <c r="J3208" s="42" t="s">
        <v>1001</v>
      </c>
      <c r="K3208" s="50" t="str">
        <f ca="1">LeaveTracker[[#This Row],[Days]]&amp;" "&amp;LeaveTracker[[#This Row],[Type of Leave]]</f>
        <v>1 VL</v>
      </c>
      <c r="L3208" s="23">
        <f ca="1">NETWORKDAYS(LeaveTracker[[#This Row],[Start Date]],LeaveTracker[[#This Row],[End Date]],lstHolidays)</f>
        <v>1</v>
      </c>
      <c r="M3208" s="27"/>
    </row>
    <row r="3209" spans="1:13" ht="30" customHeight="1" x14ac:dyDescent="0.3">
      <c r="A3209" s="27">
        <v>1545</v>
      </c>
      <c r="B3209" s="31">
        <v>44922</v>
      </c>
      <c r="C3209" s="31">
        <v>44910</v>
      </c>
      <c r="D3209" s="19" t="s">
        <v>582</v>
      </c>
      <c r="E3209" s="66" t="str">
        <f>IF(ISBLANK(LeaveTracker[[#This Row],[Employee Name]]),"-----",VLOOKUP(LeaveTracker[[#This Row],[Employee Name]],'List of Employees'!$B$4:$H$767,7))</f>
        <v>CCT</v>
      </c>
      <c r="F3209" s="66" t="str">
        <f>IF(ISBLANK(LeaveTracker[[#This Row],[Employee Name]]),"-----",VLOOKUP(LeaveTracker[[#This Row],[Employee Name]],'List of Employees'!$B$4:$H$767,6))</f>
        <v>PERMANENT</v>
      </c>
      <c r="G3209" s="24">
        <v>44916</v>
      </c>
      <c r="H3209" s="24">
        <v>44916</v>
      </c>
      <c r="I3209" s="19" t="s">
        <v>82</v>
      </c>
      <c r="J3209" s="42" t="s">
        <v>1001</v>
      </c>
      <c r="K3209" s="50" t="str">
        <f ca="1">LeaveTracker[[#This Row],[Days]]&amp;" "&amp;LeaveTracker[[#This Row],[Type of Leave]]</f>
        <v>1 VL</v>
      </c>
      <c r="L3209" s="23">
        <f ca="1">NETWORKDAYS(LeaveTracker[[#This Row],[Start Date]],LeaveTracker[[#This Row],[End Date]],lstHolidays)</f>
        <v>1</v>
      </c>
      <c r="M3209" s="27"/>
    </row>
    <row r="3210" spans="1:13" ht="30" customHeight="1" x14ac:dyDescent="0.3">
      <c r="A3210" s="27">
        <v>1545</v>
      </c>
      <c r="B3210" s="31">
        <v>44922</v>
      </c>
      <c r="C3210" s="31">
        <v>44910</v>
      </c>
      <c r="D3210" s="19" t="s">
        <v>582</v>
      </c>
      <c r="E3210" s="66" t="str">
        <f>IF(ISBLANK(LeaveTracker[[#This Row],[Employee Name]]),"-----",VLOOKUP(LeaveTracker[[#This Row],[Employee Name]],'List of Employees'!$B$4:$H$767,7))</f>
        <v>CCT</v>
      </c>
      <c r="F3210" s="66" t="str">
        <f>IF(ISBLANK(LeaveTracker[[#This Row],[Employee Name]]),"-----",VLOOKUP(LeaveTracker[[#This Row],[Employee Name]],'List of Employees'!$B$4:$H$767,6))</f>
        <v>PERMANENT</v>
      </c>
      <c r="G3210" s="24">
        <v>44918</v>
      </c>
      <c r="H3210" s="24">
        <v>44918</v>
      </c>
      <c r="I3210" s="19" t="s">
        <v>82</v>
      </c>
      <c r="J3210" s="42" t="s">
        <v>1001</v>
      </c>
      <c r="K3210" s="50" t="str">
        <f ca="1">LeaveTracker[[#This Row],[Days]]&amp;" "&amp;LeaveTracker[[#This Row],[Type of Leave]]</f>
        <v>1 VL</v>
      </c>
      <c r="L3210" s="23">
        <f ca="1">NETWORKDAYS(LeaveTracker[[#This Row],[Start Date]],LeaveTracker[[#This Row],[End Date]],lstHolidays)</f>
        <v>1</v>
      </c>
      <c r="M3210" s="27"/>
    </row>
    <row r="3211" spans="1:13" ht="30" customHeight="1" x14ac:dyDescent="0.3">
      <c r="A3211" s="27">
        <v>1545</v>
      </c>
      <c r="B3211" s="31">
        <v>44922</v>
      </c>
      <c r="C3211" s="31">
        <v>44910</v>
      </c>
      <c r="D3211" s="19" t="s">
        <v>582</v>
      </c>
      <c r="E3211" s="66" t="str">
        <f>IF(ISBLANK(LeaveTracker[[#This Row],[Employee Name]]),"-----",VLOOKUP(LeaveTracker[[#This Row],[Employee Name]],'List of Employees'!$B$4:$H$767,7))</f>
        <v>CCT</v>
      </c>
      <c r="F3211" s="66" t="str">
        <f>IF(ISBLANK(LeaveTracker[[#This Row],[Employee Name]]),"-----",VLOOKUP(LeaveTracker[[#This Row],[Employee Name]],'List of Employees'!$B$4:$H$767,6))</f>
        <v>PERMANENT</v>
      </c>
      <c r="G3211" s="24">
        <v>44922</v>
      </c>
      <c r="H3211" s="24">
        <v>44922</v>
      </c>
      <c r="I3211" s="19" t="s">
        <v>82</v>
      </c>
      <c r="J3211" s="42" t="s">
        <v>1001</v>
      </c>
      <c r="K3211" s="50" t="str">
        <f ca="1">LeaveTracker[[#This Row],[Days]]&amp;" "&amp;LeaveTracker[[#This Row],[Type of Leave]]</f>
        <v>1 VL</v>
      </c>
      <c r="L3211" s="23">
        <f ca="1">NETWORKDAYS(LeaveTracker[[#This Row],[Start Date]],LeaveTracker[[#This Row],[End Date]],lstHolidays)</f>
        <v>1</v>
      </c>
      <c r="M3211" s="27"/>
    </row>
    <row r="3212" spans="1:13" ht="30" customHeight="1" x14ac:dyDescent="0.3">
      <c r="A3212" s="27">
        <v>1545</v>
      </c>
      <c r="B3212" s="31">
        <v>44922</v>
      </c>
      <c r="C3212" s="31">
        <v>44910</v>
      </c>
      <c r="D3212" s="19" t="s">
        <v>582</v>
      </c>
      <c r="E3212" s="66" t="str">
        <f>IF(ISBLANK(LeaveTracker[[#This Row],[Employee Name]]),"-----",VLOOKUP(LeaveTracker[[#This Row],[Employee Name]],'List of Employees'!$B$4:$H$767,7))</f>
        <v>CCT</v>
      </c>
      <c r="F3212" s="66" t="str">
        <f>IF(ISBLANK(LeaveTracker[[#This Row],[Employee Name]]),"-----",VLOOKUP(LeaveTracker[[#This Row],[Employee Name]],'List of Employees'!$B$4:$H$767,6))</f>
        <v>PERMANENT</v>
      </c>
      <c r="G3212" s="24">
        <v>44923</v>
      </c>
      <c r="H3212" s="24">
        <v>44923</v>
      </c>
      <c r="I3212" s="19" t="s">
        <v>82</v>
      </c>
      <c r="J3212" s="42" t="s">
        <v>1001</v>
      </c>
      <c r="K3212" s="50" t="str">
        <f ca="1">LeaveTracker[[#This Row],[Days]]&amp;" "&amp;LeaveTracker[[#This Row],[Type of Leave]]</f>
        <v>1 VL</v>
      </c>
      <c r="L3212" s="23">
        <f ca="1">NETWORKDAYS(LeaveTracker[[#This Row],[Start Date]],LeaveTracker[[#This Row],[End Date]],lstHolidays)</f>
        <v>1</v>
      </c>
      <c r="M3212" s="27"/>
    </row>
    <row r="3213" spans="1:13" ht="30" customHeight="1" x14ac:dyDescent="0.3">
      <c r="A3213" s="27">
        <f t="shared" si="24"/>
        <v>1546</v>
      </c>
      <c r="B3213" s="31">
        <v>44922</v>
      </c>
      <c r="C3213" s="31">
        <v>44902</v>
      </c>
      <c r="D3213" s="19" t="s">
        <v>577</v>
      </c>
      <c r="E3213" s="66" t="str">
        <f>IF(ISBLANK(LeaveTracker[[#This Row],[Employee Name]]),"-----",VLOOKUP(LeaveTracker[[#This Row],[Employee Name]],'List of Employees'!$B$4:$H$767,7))</f>
        <v>CCT</v>
      </c>
      <c r="F3213" s="66" t="str">
        <f>IF(ISBLANK(LeaveTracker[[#This Row],[Employee Name]]),"-----",VLOOKUP(LeaveTracker[[#This Row],[Employee Name]],'List of Employees'!$B$4:$H$767,6))</f>
        <v>PERMANENT</v>
      </c>
      <c r="G3213" s="24">
        <v>44908</v>
      </c>
      <c r="H3213" s="24">
        <v>44908</v>
      </c>
      <c r="I3213" s="19" t="s">
        <v>82</v>
      </c>
      <c r="J3213" s="42" t="s">
        <v>1001</v>
      </c>
      <c r="K3213" s="50" t="str">
        <f ca="1">LeaveTracker[[#This Row],[Days]]&amp;" "&amp;LeaveTracker[[#This Row],[Type of Leave]]</f>
        <v>1 VL</v>
      </c>
      <c r="L3213" s="23">
        <f ca="1">NETWORKDAYS(LeaveTracker[[#This Row],[Start Date]],LeaveTracker[[#This Row],[End Date]],lstHolidays)</f>
        <v>1</v>
      </c>
      <c r="M3213" s="27"/>
    </row>
    <row r="3214" spans="1:13" ht="30" customHeight="1" x14ac:dyDescent="0.3">
      <c r="A3214" s="27">
        <v>1546</v>
      </c>
      <c r="B3214" s="31">
        <v>44922</v>
      </c>
      <c r="C3214" s="31">
        <v>44902</v>
      </c>
      <c r="D3214" s="19" t="s">
        <v>577</v>
      </c>
      <c r="E3214" s="66" t="str">
        <f>IF(ISBLANK(LeaveTracker[[#This Row],[Employee Name]]),"-----",VLOOKUP(LeaveTracker[[#This Row],[Employee Name]],'List of Employees'!$B$4:$H$767,7))</f>
        <v>CCT</v>
      </c>
      <c r="F3214" s="66" t="str">
        <f>IF(ISBLANK(LeaveTracker[[#This Row],[Employee Name]]),"-----",VLOOKUP(LeaveTracker[[#This Row],[Employee Name]],'List of Employees'!$B$4:$H$767,6))</f>
        <v>PERMANENT</v>
      </c>
      <c r="G3214" s="24">
        <v>44921</v>
      </c>
      <c r="H3214" s="24">
        <v>44924</v>
      </c>
      <c r="I3214" s="19" t="s">
        <v>82</v>
      </c>
      <c r="J3214" s="42" t="s">
        <v>1001</v>
      </c>
      <c r="K3214" s="50" t="str">
        <f ca="1">LeaveTracker[[#This Row],[Days]]&amp;" "&amp;LeaveTracker[[#This Row],[Type of Leave]]</f>
        <v>3 VL</v>
      </c>
      <c r="L3214" s="23">
        <f ca="1">NETWORKDAYS(LeaveTracker[[#This Row],[Start Date]],LeaveTracker[[#This Row],[End Date]],lstHolidays)</f>
        <v>3</v>
      </c>
      <c r="M3214" s="27"/>
    </row>
    <row r="3215" spans="1:13" ht="30" customHeight="1" x14ac:dyDescent="0.3">
      <c r="A3215" s="27">
        <f t="shared" si="24"/>
        <v>1547</v>
      </c>
      <c r="B3215" s="31">
        <v>44922</v>
      </c>
      <c r="C3215" s="31">
        <v>44909</v>
      </c>
      <c r="D3215" s="19" t="s">
        <v>577</v>
      </c>
      <c r="E3215" s="66" t="str">
        <f>IF(ISBLANK(LeaveTracker[[#This Row],[Employee Name]]),"-----",VLOOKUP(LeaveTracker[[#This Row],[Employee Name]],'List of Employees'!$B$4:$H$767,7))</f>
        <v>CCT</v>
      </c>
      <c r="F3215" s="66" t="str">
        <f>IF(ISBLANK(LeaveTracker[[#This Row],[Employee Name]]),"-----",VLOOKUP(LeaveTracker[[#This Row],[Employee Name]],'List of Employees'!$B$4:$H$767,6))</f>
        <v>PERMANENT</v>
      </c>
      <c r="G3215" s="24">
        <v>44904</v>
      </c>
      <c r="H3215" s="24">
        <v>44904</v>
      </c>
      <c r="I3215" s="19" t="s">
        <v>81</v>
      </c>
      <c r="K3215" s="50" t="str">
        <f ca="1">LeaveTracker[[#This Row],[Days]]&amp;" "&amp;LeaveTracker[[#This Row],[Type of Leave]]</f>
        <v>1 SL</v>
      </c>
      <c r="L3215" s="23">
        <f ca="1">NETWORKDAYS(LeaveTracker[[#This Row],[Start Date]],LeaveTracker[[#This Row],[End Date]],lstHolidays)</f>
        <v>1</v>
      </c>
      <c r="M3215" s="27"/>
    </row>
    <row r="3216" spans="1:13" ht="30" customHeight="1" x14ac:dyDescent="0.3">
      <c r="A3216" s="27">
        <v>1547</v>
      </c>
      <c r="B3216" s="31">
        <v>44922</v>
      </c>
      <c r="C3216" s="31">
        <v>44909</v>
      </c>
      <c r="D3216" s="19" t="s">
        <v>577</v>
      </c>
      <c r="E3216" s="66" t="str">
        <f>IF(ISBLANK(LeaveTracker[[#This Row],[Employee Name]]),"-----",VLOOKUP(LeaveTracker[[#This Row],[Employee Name]],'List of Employees'!$B$4:$H$767,7))</f>
        <v>CCT</v>
      </c>
      <c r="F3216" s="66" t="str">
        <f>IF(ISBLANK(LeaveTracker[[#This Row],[Employee Name]]),"-----",VLOOKUP(LeaveTracker[[#This Row],[Employee Name]],'List of Employees'!$B$4:$H$767,6))</f>
        <v>PERMANENT</v>
      </c>
      <c r="G3216" s="24">
        <v>44907</v>
      </c>
      <c r="H3216" s="24">
        <v>44907</v>
      </c>
      <c r="I3216" s="19" t="s">
        <v>81</v>
      </c>
      <c r="K3216" s="50" t="str">
        <f ca="1">LeaveTracker[[#This Row],[Days]]&amp;" "&amp;LeaveTracker[[#This Row],[Type of Leave]]</f>
        <v>1 SL</v>
      </c>
      <c r="L3216" s="23">
        <f ca="1">NETWORKDAYS(LeaveTracker[[#This Row],[Start Date]],LeaveTracker[[#This Row],[End Date]],lstHolidays)</f>
        <v>1</v>
      </c>
      <c r="M3216" s="27"/>
    </row>
    <row r="3217" spans="1:13" ht="30" customHeight="1" x14ac:dyDescent="0.3">
      <c r="A3217" s="27">
        <f t="shared" si="24"/>
        <v>1548</v>
      </c>
      <c r="B3217" s="31">
        <v>44922</v>
      </c>
      <c r="C3217" s="31">
        <v>44909</v>
      </c>
      <c r="D3217" s="19" t="s">
        <v>374</v>
      </c>
      <c r="E3217" s="66" t="str">
        <f>IF(ISBLANK(LeaveTracker[[#This Row],[Employee Name]]),"-----",VLOOKUP(LeaveTracker[[#This Row],[Employee Name]],'List of Employees'!$B$4:$H$767,7))</f>
        <v>CCT</v>
      </c>
      <c r="F3217" s="66" t="str">
        <f>IF(ISBLANK(LeaveTracker[[#This Row],[Employee Name]]),"-----",VLOOKUP(LeaveTracker[[#This Row],[Employee Name]],'List of Employees'!$B$4:$H$767,6))</f>
        <v>PERMANENT</v>
      </c>
      <c r="G3217" s="24">
        <v>44921</v>
      </c>
      <c r="H3217" s="24">
        <v>44924</v>
      </c>
      <c r="I3217" s="19" t="s">
        <v>82</v>
      </c>
      <c r="K3217" s="50" t="str">
        <f ca="1">LeaveTracker[[#This Row],[Days]]&amp;" "&amp;LeaveTracker[[#This Row],[Type of Leave]]</f>
        <v>3 VL</v>
      </c>
      <c r="L3217" s="23">
        <f ca="1">NETWORKDAYS(LeaveTracker[[#This Row],[Start Date]],LeaveTracker[[#This Row],[End Date]],lstHolidays)</f>
        <v>3</v>
      </c>
      <c r="M3217" s="27"/>
    </row>
    <row r="3218" spans="1:13" ht="30" customHeight="1" x14ac:dyDescent="0.3">
      <c r="A3218" s="27">
        <f t="shared" si="24"/>
        <v>1549</v>
      </c>
      <c r="B3218" s="31">
        <v>44922</v>
      </c>
      <c r="C3218" s="31">
        <v>44908</v>
      </c>
      <c r="D3218" s="19" t="s">
        <v>366</v>
      </c>
      <c r="E3218" s="66" t="str">
        <f>IF(ISBLANK(LeaveTracker[[#This Row],[Employee Name]]),"-----",VLOOKUP(LeaveTracker[[#This Row],[Employee Name]],'List of Employees'!$B$4:$H$767,7))</f>
        <v>CCT</v>
      </c>
      <c r="F3218" s="66" t="str">
        <f>IF(ISBLANK(LeaveTracker[[#This Row],[Employee Name]]),"-----",VLOOKUP(LeaveTracker[[#This Row],[Employee Name]],'List of Employees'!$B$4:$H$767,6))</f>
        <v>PERMANENT</v>
      </c>
      <c r="G3218" s="24">
        <v>44907</v>
      </c>
      <c r="H3218" s="24">
        <v>44907</v>
      </c>
      <c r="I3218" s="19" t="s">
        <v>81</v>
      </c>
      <c r="K3218" s="50" t="str">
        <f ca="1">LeaveTracker[[#This Row],[Days]]&amp;" "&amp;LeaveTracker[[#This Row],[Type of Leave]]</f>
        <v>1 SL</v>
      </c>
      <c r="L3218" s="23">
        <f ca="1">NETWORKDAYS(LeaveTracker[[#This Row],[Start Date]],LeaveTracker[[#This Row],[End Date]],lstHolidays)</f>
        <v>1</v>
      </c>
      <c r="M3218" s="27"/>
    </row>
    <row r="3219" spans="1:13" ht="30" customHeight="1" x14ac:dyDescent="0.3">
      <c r="A3219" s="27">
        <f t="shared" si="24"/>
        <v>1550</v>
      </c>
      <c r="B3219" s="31">
        <v>44922</v>
      </c>
      <c r="C3219" s="31">
        <v>44901</v>
      </c>
      <c r="D3219" s="19" t="s">
        <v>379</v>
      </c>
      <c r="E3219" s="66" t="str">
        <f>IF(ISBLANK(LeaveTracker[[#This Row],[Employee Name]]),"-----",VLOOKUP(LeaveTracker[[#This Row],[Employee Name]],'List of Employees'!$B$4:$H$767,7))</f>
        <v>CCT</v>
      </c>
      <c r="F3219" s="66" t="str">
        <f>IF(ISBLANK(LeaveTracker[[#This Row],[Employee Name]]),"-----",VLOOKUP(LeaveTracker[[#This Row],[Employee Name]],'List of Employees'!$B$4:$H$767,6))</f>
        <v>PERMANENT</v>
      </c>
      <c r="G3219" s="24">
        <v>44897</v>
      </c>
      <c r="H3219" s="24">
        <v>44897</v>
      </c>
      <c r="I3219" s="19" t="s">
        <v>81</v>
      </c>
      <c r="K3219" s="50" t="str">
        <f ca="1">LeaveTracker[[#This Row],[Days]]&amp;" "&amp;LeaveTracker[[#This Row],[Type of Leave]]</f>
        <v>1 SL</v>
      </c>
      <c r="L3219" s="23">
        <f ca="1">NETWORKDAYS(LeaveTracker[[#This Row],[Start Date]],LeaveTracker[[#This Row],[End Date]],lstHolidays)</f>
        <v>1</v>
      </c>
      <c r="M3219" s="27"/>
    </row>
    <row r="3220" spans="1:13" ht="30" customHeight="1" x14ac:dyDescent="0.3">
      <c r="A3220" s="27">
        <f t="shared" si="24"/>
        <v>1551</v>
      </c>
      <c r="B3220" s="31">
        <v>44922</v>
      </c>
      <c r="C3220" s="31">
        <v>44901</v>
      </c>
      <c r="D3220" s="19" t="s">
        <v>571</v>
      </c>
      <c r="E3220" s="66" t="str">
        <f>IF(ISBLANK(LeaveTracker[[#This Row],[Employee Name]]),"-----",VLOOKUP(LeaveTracker[[#This Row],[Employee Name]],'List of Employees'!$B$4:$H$767,7))</f>
        <v>CCT</v>
      </c>
      <c r="F3220" s="66" t="str">
        <f>IF(ISBLANK(LeaveTracker[[#This Row],[Employee Name]]),"-----",VLOOKUP(LeaveTracker[[#This Row],[Employee Name]],'List of Employees'!$B$4:$H$767,6))</f>
        <v>PERMANENT</v>
      </c>
      <c r="G3220" s="24">
        <v>44922</v>
      </c>
      <c r="H3220" s="24">
        <v>44922</v>
      </c>
      <c r="I3220" s="19" t="s">
        <v>297</v>
      </c>
      <c r="J3220" s="42" t="s">
        <v>1000</v>
      </c>
      <c r="K3220" s="50" t="str">
        <f ca="1">LeaveTracker[[#This Row],[Days]]&amp;" "&amp;LeaveTracker[[#This Row],[Type of Leave]]</f>
        <v>1 OTHER</v>
      </c>
      <c r="L3220" s="23">
        <f ca="1">NETWORKDAYS(LeaveTracker[[#This Row],[Start Date]],LeaveTracker[[#This Row],[End Date]],lstHolidays)</f>
        <v>1</v>
      </c>
      <c r="M3220" s="27"/>
    </row>
    <row r="3221" spans="1:13" ht="30" customHeight="1" x14ac:dyDescent="0.3">
      <c r="A3221" s="27">
        <f t="shared" si="24"/>
        <v>1552</v>
      </c>
      <c r="B3221" s="31">
        <v>44922</v>
      </c>
      <c r="C3221" s="31">
        <v>44840</v>
      </c>
      <c r="D3221" s="19" t="s">
        <v>571</v>
      </c>
      <c r="E3221" s="66" t="str">
        <f>IF(ISBLANK(LeaveTracker[[#This Row],[Employee Name]]),"-----",VLOOKUP(LeaveTracker[[#This Row],[Employee Name]],'List of Employees'!$B$4:$H$767,7))</f>
        <v>CCT</v>
      </c>
      <c r="F3221" s="66" t="str">
        <f>IF(ISBLANK(LeaveTracker[[#This Row],[Employee Name]]),"-----",VLOOKUP(LeaveTracker[[#This Row],[Employee Name]],'List of Employees'!$B$4:$H$767,6))</f>
        <v>PERMANENT</v>
      </c>
      <c r="G3221" s="24">
        <v>44923</v>
      </c>
      <c r="H3221" s="24">
        <v>44924</v>
      </c>
      <c r="I3221" s="19" t="s">
        <v>82</v>
      </c>
      <c r="J3221" s="42" t="s">
        <v>1001</v>
      </c>
      <c r="K3221" s="50" t="str">
        <f ca="1">LeaveTracker[[#This Row],[Days]]&amp;" "&amp;LeaveTracker[[#This Row],[Type of Leave]]</f>
        <v>2 VL</v>
      </c>
      <c r="L3221" s="23">
        <f ca="1">NETWORKDAYS(LeaveTracker[[#This Row],[Start Date]],LeaveTracker[[#This Row],[End Date]],lstHolidays)</f>
        <v>2</v>
      </c>
      <c r="M3221" s="27"/>
    </row>
    <row r="3222" spans="1:13" ht="30" customHeight="1" x14ac:dyDescent="0.3">
      <c r="A3222" s="27">
        <f t="shared" si="24"/>
        <v>1553</v>
      </c>
      <c r="B3222" s="31">
        <v>44922</v>
      </c>
      <c r="C3222" s="31">
        <v>44881</v>
      </c>
      <c r="D3222" s="19" t="s">
        <v>366</v>
      </c>
      <c r="E3222" s="66" t="str">
        <f>IF(ISBLANK(LeaveTracker[[#This Row],[Employee Name]]),"-----",VLOOKUP(LeaveTracker[[#This Row],[Employee Name]],'List of Employees'!$B$4:$H$767,7))</f>
        <v>CCT</v>
      </c>
      <c r="F3222" s="66" t="str">
        <f>IF(ISBLANK(LeaveTracker[[#This Row],[Employee Name]]),"-----",VLOOKUP(LeaveTracker[[#This Row],[Employee Name]],'List of Employees'!$B$4:$H$767,6))</f>
        <v>PERMANENT</v>
      </c>
      <c r="G3222" s="24">
        <v>44880</v>
      </c>
      <c r="H3222" s="24">
        <v>44880</v>
      </c>
      <c r="I3222" s="19" t="s">
        <v>81</v>
      </c>
      <c r="K3222" s="50" t="str">
        <f ca="1">LeaveTracker[[#This Row],[Days]]&amp;" "&amp;LeaveTracker[[#This Row],[Type of Leave]]</f>
        <v>1 SL</v>
      </c>
      <c r="L3222" s="23">
        <f ca="1">NETWORKDAYS(LeaveTracker[[#This Row],[Start Date]],LeaveTracker[[#This Row],[End Date]],lstHolidays)</f>
        <v>1</v>
      </c>
      <c r="M3222" s="27"/>
    </row>
    <row r="3223" spans="1:13" ht="30" customHeight="1" x14ac:dyDescent="0.3">
      <c r="A3223" s="27">
        <f t="shared" si="24"/>
        <v>1554</v>
      </c>
      <c r="B3223" s="31">
        <v>44922</v>
      </c>
      <c r="C3223" s="31">
        <v>44900</v>
      </c>
      <c r="D3223" s="19" t="s">
        <v>366</v>
      </c>
      <c r="E3223" s="66" t="str">
        <f>IF(ISBLANK(LeaveTracker[[#This Row],[Employee Name]]),"-----",VLOOKUP(LeaveTracker[[#This Row],[Employee Name]],'List of Employees'!$B$4:$H$767,7))</f>
        <v>CCT</v>
      </c>
      <c r="F3223" s="66" t="str">
        <f>IF(ISBLANK(LeaveTracker[[#This Row],[Employee Name]]),"-----",VLOOKUP(LeaveTracker[[#This Row],[Employee Name]],'List of Employees'!$B$4:$H$767,6))</f>
        <v>PERMANENT</v>
      </c>
      <c r="G3223" s="24">
        <v>44887</v>
      </c>
      <c r="H3223" s="24">
        <v>44887</v>
      </c>
      <c r="I3223" s="19" t="s">
        <v>81</v>
      </c>
      <c r="K3223" s="50" t="str">
        <f ca="1">LeaveTracker[[#This Row],[Days]]&amp;" "&amp;LeaveTracker[[#This Row],[Type of Leave]]</f>
        <v>1 SL</v>
      </c>
      <c r="L3223" s="23">
        <f ca="1">NETWORKDAYS(LeaveTracker[[#This Row],[Start Date]],LeaveTracker[[#This Row],[End Date]],lstHolidays)</f>
        <v>1</v>
      </c>
      <c r="M3223" s="27"/>
    </row>
    <row r="3224" spans="1:13" ht="30" customHeight="1" x14ac:dyDescent="0.3">
      <c r="A3224" s="27">
        <v>1554</v>
      </c>
      <c r="B3224" s="31">
        <v>44922</v>
      </c>
      <c r="C3224" s="31">
        <v>44900</v>
      </c>
      <c r="D3224" s="19" t="s">
        <v>366</v>
      </c>
      <c r="E3224" s="66" t="str">
        <f>IF(ISBLANK(LeaveTracker[[#This Row],[Employee Name]]),"-----",VLOOKUP(LeaveTracker[[#This Row],[Employee Name]],'List of Employees'!$B$4:$H$767,7))</f>
        <v>CCT</v>
      </c>
      <c r="F3224" s="66" t="str">
        <f>IF(ISBLANK(LeaveTracker[[#This Row],[Employee Name]]),"-----",VLOOKUP(LeaveTracker[[#This Row],[Employee Name]],'List of Employees'!$B$4:$H$767,6))</f>
        <v>PERMANENT</v>
      </c>
      <c r="G3224" s="24">
        <v>44897</v>
      </c>
      <c r="H3224" s="24">
        <v>44897</v>
      </c>
      <c r="I3224" s="19" t="s">
        <v>81</v>
      </c>
      <c r="K3224" s="50" t="str">
        <f ca="1">LeaveTracker[[#This Row],[Days]]&amp;" "&amp;LeaveTracker[[#This Row],[Type of Leave]]</f>
        <v>1 SL</v>
      </c>
      <c r="L3224" s="23">
        <f ca="1">NETWORKDAYS(LeaveTracker[[#This Row],[Start Date]],LeaveTracker[[#This Row],[End Date]],lstHolidays)</f>
        <v>1</v>
      </c>
      <c r="M3224" s="27"/>
    </row>
    <row r="3225" spans="1:13" ht="30" customHeight="1" x14ac:dyDescent="0.3">
      <c r="A3225" s="27">
        <f t="shared" si="24"/>
        <v>1555</v>
      </c>
      <c r="B3225" s="31">
        <v>44922</v>
      </c>
      <c r="C3225" s="31">
        <v>44893</v>
      </c>
      <c r="D3225" s="19" t="s">
        <v>582</v>
      </c>
      <c r="E3225" s="66" t="str">
        <f>IF(ISBLANK(LeaveTracker[[#This Row],[Employee Name]]),"-----",VLOOKUP(LeaveTracker[[#This Row],[Employee Name]],'List of Employees'!$B$4:$H$767,7))</f>
        <v>CCT</v>
      </c>
      <c r="F3225" s="66" t="str">
        <f>IF(ISBLANK(LeaveTracker[[#This Row],[Employee Name]]),"-----",VLOOKUP(LeaveTracker[[#This Row],[Employee Name]],'List of Employees'!$B$4:$H$767,6))</f>
        <v>PERMANENT</v>
      </c>
      <c r="G3225" s="24">
        <v>44893</v>
      </c>
      <c r="H3225" s="24">
        <v>44893</v>
      </c>
      <c r="I3225" s="19" t="s">
        <v>297</v>
      </c>
      <c r="J3225" s="42" t="s">
        <v>273</v>
      </c>
      <c r="K3225" s="50" t="str">
        <f ca="1">LeaveTracker[[#This Row],[Days]]&amp;" "&amp;LeaveTracker[[#This Row],[Type of Leave]]</f>
        <v>1 OTHER</v>
      </c>
      <c r="L3225" s="23">
        <f ca="1">NETWORKDAYS(LeaveTracker[[#This Row],[Start Date]],LeaveTracker[[#This Row],[End Date]],lstHolidays)</f>
        <v>1</v>
      </c>
      <c r="M3225" s="27"/>
    </row>
    <row r="3226" spans="1:13" ht="30" customHeight="1" x14ac:dyDescent="0.3">
      <c r="A3226" s="27">
        <f t="shared" si="24"/>
        <v>1556</v>
      </c>
      <c r="B3226" s="31">
        <v>44922</v>
      </c>
      <c r="C3226" s="31">
        <v>44893</v>
      </c>
      <c r="D3226" s="19" t="s">
        <v>465</v>
      </c>
      <c r="E3226" s="66" t="str">
        <f>IF(ISBLANK(LeaveTracker[[#This Row],[Employee Name]]),"-----",VLOOKUP(LeaveTracker[[#This Row],[Employee Name]],'List of Employees'!$B$4:$H$767,7))</f>
        <v>ASSESSORS OFFICE</v>
      </c>
      <c r="F3226" s="66" t="str">
        <f>IF(ISBLANK(LeaveTracker[[#This Row],[Employee Name]]),"-----",VLOOKUP(LeaveTracker[[#This Row],[Employee Name]],'List of Employees'!$B$4:$H$767,6))</f>
        <v>PERMANENT</v>
      </c>
      <c r="G3226" s="24">
        <v>44890</v>
      </c>
      <c r="H3226" s="24">
        <v>44890</v>
      </c>
      <c r="I3226" s="19" t="s">
        <v>297</v>
      </c>
      <c r="J3226" s="42" t="s">
        <v>1000</v>
      </c>
      <c r="K3226" s="50" t="str">
        <f ca="1">LeaveTracker[[#This Row],[Days]]&amp;" "&amp;LeaveTracker[[#This Row],[Type of Leave]]</f>
        <v>1 OTHER</v>
      </c>
      <c r="L3226" s="23">
        <f ca="1">NETWORKDAYS(LeaveTracker[[#This Row],[Start Date]],LeaveTracker[[#This Row],[End Date]],lstHolidays)</f>
        <v>1</v>
      </c>
      <c r="M3226" s="27"/>
    </row>
    <row r="3227" spans="1:13" ht="30" customHeight="1" x14ac:dyDescent="0.3">
      <c r="A3227" s="27">
        <f t="shared" si="24"/>
        <v>1557</v>
      </c>
      <c r="B3227" s="31">
        <v>44922</v>
      </c>
      <c r="C3227" s="31">
        <v>44890</v>
      </c>
      <c r="D3227" s="19" t="s">
        <v>654</v>
      </c>
      <c r="E3227" s="66" t="str">
        <f>IF(ISBLANK(LeaveTracker[[#This Row],[Employee Name]]),"-----",VLOOKUP(LeaveTracker[[#This Row],[Employee Name]],'List of Employees'!$B$4:$H$767,7))</f>
        <v>ASSESSORS OFFICE</v>
      </c>
      <c r="F3227" s="66" t="str">
        <f>IF(ISBLANK(LeaveTracker[[#This Row],[Employee Name]]),"-----",VLOOKUP(LeaveTracker[[#This Row],[Employee Name]],'List of Employees'!$B$4:$H$767,6))</f>
        <v>PERMANENT</v>
      </c>
      <c r="G3227" s="24">
        <v>44889</v>
      </c>
      <c r="H3227" s="24">
        <v>44889</v>
      </c>
      <c r="I3227" s="19" t="s">
        <v>82</v>
      </c>
      <c r="K3227" s="50" t="str">
        <f ca="1">LeaveTracker[[#This Row],[Days]]&amp;" "&amp;LeaveTracker[[#This Row],[Type of Leave]]</f>
        <v>1 VL</v>
      </c>
      <c r="L3227" s="23">
        <f ca="1">NETWORKDAYS(LeaveTracker[[#This Row],[Start Date]],LeaveTracker[[#This Row],[End Date]],lstHolidays)</f>
        <v>1</v>
      </c>
      <c r="M3227" s="27"/>
    </row>
    <row r="3228" spans="1:13" ht="30" customHeight="1" x14ac:dyDescent="0.3">
      <c r="A3228" s="27">
        <f t="shared" si="24"/>
        <v>1558</v>
      </c>
      <c r="B3228" s="31">
        <v>44922</v>
      </c>
      <c r="C3228" s="31">
        <v>44907</v>
      </c>
      <c r="D3228" s="19" t="s">
        <v>469</v>
      </c>
      <c r="E3228" s="66" t="str">
        <f>IF(ISBLANK(LeaveTracker[[#This Row],[Employee Name]]),"-----",VLOOKUP(LeaveTracker[[#This Row],[Employee Name]],'List of Employees'!$B$4:$H$767,7))</f>
        <v>ASSESSORS OFFICE</v>
      </c>
      <c r="F3228" s="66" t="str">
        <f>IF(ISBLANK(LeaveTracker[[#This Row],[Employee Name]]),"-----",VLOOKUP(LeaveTracker[[#This Row],[Employee Name]],'List of Employees'!$B$4:$H$767,6))</f>
        <v>PERMANENT</v>
      </c>
      <c r="G3228" s="24">
        <v>44904</v>
      </c>
      <c r="H3228" s="24">
        <v>44904</v>
      </c>
      <c r="I3228" s="19" t="s">
        <v>81</v>
      </c>
      <c r="K3228" s="50" t="str">
        <f ca="1">LeaveTracker[[#This Row],[Days]]&amp;" "&amp;LeaveTracker[[#This Row],[Type of Leave]]</f>
        <v>1 SL</v>
      </c>
      <c r="L3228" s="23">
        <f ca="1">NETWORKDAYS(LeaveTracker[[#This Row],[Start Date]],LeaveTracker[[#This Row],[End Date]],lstHolidays)</f>
        <v>1</v>
      </c>
      <c r="M3228" s="27"/>
    </row>
    <row r="3229" spans="1:13" ht="30" customHeight="1" x14ac:dyDescent="0.3">
      <c r="A3229" s="27">
        <f t="shared" si="24"/>
        <v>1559</v>
      </c>
      <c r="B3229" s="31">
        <v>44922</v>
      </c>
      <c r="C3229" s="31">
        <v>44818</v>
      </c>
      <c r="D3229" s="19" t="s">
        <v>442</v>
      </c>
      <c r="E3229" s="66" t="str">
        <f>IF(ISBLANK(LeaveTracker[[#This Row],[Employee Name]]),"-----",VLOOKUP(LeaveTracker[[#This Row],[Employee Name]],'List of Employees'!$B$4:$H$767,7))</f>
        <v>GSO</v>
      </c>
      <c r="F3229" s="66" t="str">
        <f>IF(ISBLANK(LeaveTracker[[#This Row],[Employee Name]]),"-----",VLOOKUP(LeaveTracker[[#This Row],[Employee Name]],'List of Employees'!$B$4:$H$767,6))</f>
        <v>PERMANENT</v>
      </c>
      <c r="G3229" s="24">
        <v>44817</v>
      </c>
      <c r="H3229" s="24">
        <v>44817</v>
      </c>
      <c r="I3229" s="19" t="s">
        <v>81</v>
      </c>
      <c r="K3229" s="50" t="str">
        <f ca="1">LeaveTracker[[#This Row],[Days]]&amp;" "&amp;LeaveTracker[[#This Row],[Type of Leave]]</f>
        <v>1 SL</v>
      </c>
      <c r="L3229" s="23">
        <f ca="1">NETWORKDAYS(LeaveTracker[[#This Row],[Start Date]],LeaveTracker[[#This Row],[End Date]],lstHolidays)</f>
        <v>1</v>
      </c>
      <c r="M3229" s="27"/>
    </row>
    <row r="3230" spans="1:13" ht="30" customHeight="1" x14ac:dyDescent="0.3">
      <c r="A3230" s="27">
        <f t="shared" si="24"/>
        <v>1560</v>
      </c>
      <c r="B3230" s="31">
        <v>44922</v>
      </c>
      <c r="C3230" s="31">
        <v>44817</v>
      </c>
      <c r="D3230" s="19" t="s">
        <v>529</v>
      </c>
      <c r="E3230" s="66" t="str">
        <f>IF(ISBLANK(LeaveTracker[[#This Row],[Employee Name]]),"-----",VLOOKUP(LeaveTracker[[#This Row],[Employee Name]],'List of Employees'!$B$4:$H$767,7))</f>
        <v>GSO</v>
      </c>
      <c r="F3230" s="66" t="str">
        <f>IF(ISBLANK(LeaveTracker[[#This Row],[Employee Name]]),"-----",VLOOKUP(LeaveTracker[[#This Row],[Employee Name]],'List of Employees'!$B$4:$H$767,6))</f>
        <v>PERMANENT</v>
      </c>
      <c r="G3230" s="24">
        <v>44812</v>
      </c>
      <c r="H3230" s="24">
        <v>44816</v>
      </c>
      <c r="I3230" s="19" t="s">
        <v>81</v>
      </c>
      <c r="K3230" s="50" t="str">
        <f ca="1">LeaveTracker[[#This Row],[Days]]&amp;" "&amp;LeaveTracker[[#This Row],[Type of Leave]]</f>
        <v>3 SL</v>
      </c>
      <c r="L3230" s="23">
        <f ca="1">NETWORKDAYS(LeaveTracker[[#This Row],[Start Date]],LeaveTracker[[#This Row],[End Date]],lstHolidays)</f>
        <v>3</v>
      </c>
      <c r="M3230" s="27"/>
    </row>
    <row r="3231" spans="1:13" ht="30" customHeight="1" x14ac:dyDescent="0.3">
      <c r="A3231" s="27">
        <f t="shared" si="24"/>
        <v>1561</v>
      </c>
      <c r="B3231" s="31">
        <v>44922</v>
      </c>
      <c r="C3231" s="31">
        <v>44816</v>
      </c>
      <c r="D3231" s="19" t="s">
        <v>875</v>
      </c>
      <c r="E3231" s="66" t="str">
        <f>IF(ISBLANK(LeaveTracker[[#This Row],[Employee Name]]),"-----",VLOOKUP(LeaveTracker[[#This Row],[Employee Name]],'List of Employees'!$B$4:$H$767,7))</f>
        <v>GSO</v>
      </c>
      <c r="F3231" s="66" t="str">
        <f>IF(ISBLANK(LeaveTracker[[#This Row],[Employee Name]]),"-----",VLOOKUP(LeaveTracker[[#This Row],[Employee Name]],'List of Employees'!$B$4:$H$767,6))</f>
        <v>PERMANENT</v>
      </c>
      <c r="G3231" s="24">
        <v>44812</v>
      </c>
      <c r="H3231" s="24">
        <v>44813</v>
      </c>
      <c r="I3231" s="19" t="s">
        <v>81</v>
      </c>
      <c r="K3231" s="50" t="str">
        <f ca="1">LeaveTracker[[#This Row],[Days]]&amp;" "&amp;LeaveTracker[[#This Row],[Type of Leave]]</f>
        <v>2 SL</v>
      </c>
      <c r="L3231" s="23">
        <f ca="1">NETWORKDAYS(LeaveTracker[[#This Row],[Start Date]],LeaveTracker[[#This Row],[End Date]],lstHolidays)</f>
        <v>2</v>
      </c>
      <c r="M3231" s="27"/>
    </row>
    <row r="3232" spans="1:13" ht="30" customHeight="1" x14ac:dyDescent="0.3">
      <c r="A3232" s="27">
        <f t="shared" si="24"/>
        <v>1562</v>
      </c>
      <c r="B3232" s="31">
        <v>44922</v>
      </c>
      <c r="C3232" s="31">
        <v>44812</v>
      </c>
      <c r="D3232" s="19" t="s">
        <v>872</v>
      </c>
      <c r="E3232" s="66" t="str">
        <f>IF(ISBLANK(LeaveTracker[[#This Row],[Employee Name]]),"-----",VLOOKUP(LeaveTracker[[#This Row],[Employee Name]],'List of Employees'!$B$4:$H$767,7))</f>
        <v>GSO</v>
      </c>
      <c r="F3232" s="66" t="str">
        <f>IF(ISBLANK(LeaveTracker[[#This Row],[Employee Name]]),"-----",VLOOKUP(LeaveTracker[[#This Row],[Employee Name]],'List of Employees'!$B$4:$H$767,6))</f>
        <v>PERMANENT</v>
      </c>
      <c r="G3232" s="24">
        <v>44811</v>
      </c>
      <c r="H3232" s="24">
        <v>44811</v>
      </c>
      <c r="I3232" s="19" t="s">
        <v>81</v>
      </c>
      <c r="K3232" s="50" t="str">
        <f ca="1">LeaveTracker[[#This Row],[Days]]&amp;" "&amp;LeaveTracker[[#This Row],[Type of Leave]]</f>
        <v>1 SL</v>
      </c>
      <c r="L3232" s="23">
        <f ca="1">NETWORKDAYS(LeaveTracker[[#This Row],[Start Date]],LeaveTracker[[#This Row],[End Date]],lstHolidays)</f>
        <v>1</v>
      </c>
      <c r="M3232" s="27"/>
    </row>
    <row r="3233" spans="1:13" ht="30" customHeight="1" x14ac:dyDescent="0.3">
      <c r="A3233" s="27">
        <f t="shared" si="24"/>
        <v>1563</v>
      </c>
      <c r="B3233" s="31">
        <v>44922</v>
      </c>
      <c r="C3233" s="31">
        <v>44909</v>
      </c>
      <c r="D3233" s="19" t="s">
        <v>1815</v>
      </c>
      <c r="E3233" s="66" t="str">
        <f>IF(ISBLANK(LeaveTracker[[#This Row],[Employee Name]]),"-----",VLOOKUP(LeaveTracker[[#This Row],[Employee Name]],'List of Employees'!$B$4:$H$767,7))</f>
        <v>DSWDO</v>
      </c>
      <c r="F3233" s="66" t="str">
        <f>IF(ISBLANK(LeaveTracker[[#This Row],[Employee Name]]),"-----",VLOOKUP(LeaveTracker[[#This Row],[Employee Name]],'List of Employees'!$B$4:$H$767,6))</f>
        <v>PERMANENT</v>
      </c>
      <c r="G3233" s="24">
        <v>44921</v>
      </c>
      <c r="H3233" s="24">
        <v>44924</v>
      </c>
      <c r="I3233" s="19" t="s">
        <v>82</v>
      </c>
      <c r="K3233" s="50" t="str">
        <f ca="1">LeaveTracker[[#This Row],[Days]]&amp;" "&amp;LeaveTracker[[#This Row],[Type of Leave]]</f>
        <v>3 VL</v>
      </c>
      <c r="L3233" s="23">
        <f ca="1">NETWORKDAYS(LeaveTracker[[#This Row],[Start Date]],LeaveTracker[[#This Row],[End Date]],lstHolidays)</f>
        <v>3</v>
      </c>
      <c r="M3233" s="27"/>
    </row>
    <row r="3234" spans="1:13" ht="30" customHeight="1" x14ac:dyDescent="0.3">
      <c r="A3234" s="27">
        <f t="shared" si="24"/>
        <v>1564</v>
      </c>
      <c r="B3234" s="31">
        <v>44922</v>
      </c>
      <c r="C3234" s="31">
        <v>44911</v>
      </c>
      <c r="D3234" s="19" t="s">
        <v>1814</v>
      </c>
      <c r="E3234" s="66" t="str">
        <f>IF(ISBLANK(LeaveTracker[[#This Row],[Employee Name]]),"-----",VLOOKUP(LeaveTracker[[#This Row],[Employee Name]],'List of Employees'!$B$4:$H$767,7))</f>
        <v>CENRO</v>
      </c>
      <c r="F3234" s="66" t="str">
        <f>IF(ISBLANK(LeaveTracker[[#This Row],[Employee Name]]),"-----",VLOOKUP(LeaveTracker[[#This Row],[Employee Name]],'List of Employees'!$B$4:$H$767,6))</f>
        <v>CASUAL</v>
      </c>
      <c r="G3234" s="24">
        <v>44910</v>
      </c>
      <c r="H3234" s="24">
        <v>44910</v>
      </c>
      <c r="I3234" s="19" t="s">
        <v>81</v>
      </c>
      <c r="K3234" s="50" t="str">
        <f ca="1">LeaveTracker[[#This Row],[Days]]&amp;" "&amp;LeaveTracker[[#This Row],[Type of Leave]]</f>
        <v>1 SL</v>
      </c>
      <c r="L3234" s="23">
        <f ca="1">NETWORKDAYS(LeaveTracker[[#This Row],[Start Date]],LeaveTracker[[#This Row],[End Date]],lstHolidays)</f>
        <v>1</v>
      </c>
      <c r="M3234" s="27"/>
    </row>
    <row r="3235" spans="1:13" ht="30" customHeight="1" x14ac:dyDescent="0.3">
      <c r="A3235" s="27">
        <f t="shared" si="24"/>
        <v>1565</v>
      </c>
      <c r="B3235" s="31">
        <v>44922</v>
      </c>
      <c r="C3235" s="31">
        <v>44911</v>
      </c>
      <c r="D3235" s="19" t="s">
        <v>1731</v>
      </c>
      <c r="E3235" s="66" t="str">
        <f>IF(ISBLANK(LeaveTracker[[#This Row],[Employee Name]]),"-----",VLOOKUP(LeaveTracker[[#This Row],[Employee Name]],'List of Employees'!$B$4:$H$767,7))</f>
        <v>LCR</v>
      </c>
      <c r="F3235" s="66" t="str">
        <f>IF(ISBLANK(LeaveTracker[[#This Row],[Employee Name]]),"-----",VLOOKUP(LeaveTracker[[#This Row],[Employee Name]],'List of Employees'!$B$4:$H$767,6))</f>
        <v>CASUAL</v>
      </c>
      <c r="G3235" s="24">
        <v>44908</v>
      </c>
      <c r="H3235" s="24">
        <v>44910</v>
      </c>
      <c r="I3235" s="19" t="s">
        <v>81</v>
      </c>
      <c r="K3235" s="50" t="str">
        <f ca="1">LeaveTracker[[#This Row],[Days]]&amp;" "&amp;LeaveTracker[[#This Row],[Type of Leave]]</f>
        <v>3 SL</v>
      </c>
      <c r="L3235" s="23">
        <f ca="1">NETWORKDAYS(LeaveTracker[[#This Row],[Start Date]],LeaveTracker[[#This Row],[End Date]],lstHolidays)</f>
        <v>3</v>
      </c>
      <c r="M3235" s="27"/>
    </row>
    <row r="3236" spans="1:13" ht="30" customHeight="1" x14ac:dyDescent="0.3">
      <c r="A3236" s="27">
        <f t="shared" si="24"/>
        <v>1566</v>
      </c>
      <c r="B3236" s="31">
        <v>44922</v>
      </c>
      <c r="C3236" s="31">
        <v>44894</v>
      </c>
      <c r="D3236" s="19" t="s">
        <v>1819</v>
      </c>
      <c r="E3236" s="66" t="str">
        <f>IF(ISBLANK(LeaveTracker[[#This Row],[Employee Name]]),"-----",VLOOKUP(LeaveTracker[[#This Row],[Employee Name]],'List of Employees'!$B$4:$H$767,7))</f>
        <v>GSO</v>
      </c>
      <c r="F3236" s="66" t="str">
        <f>IF(ISBLANK(LeaveTracker[[#This Row],[Employee Name]]),"-----",VLOOKUP(LeaveTracker[[#This Row],[Employee Name]],'List of Employees'!$B$4:$H$767,6))</f>
        <v>CASUAL</v>
      </c>
      <c r="G3236" s="24">
        <v>44893</v>
      </c>
      <c r="H3236" s="24">
        <v>44893</v>
      </c>
      <c r="I3236" s="19" t="s">
        <v>81</v>
      </c>
      <c r="K3236" s="50" t="str">
        <f ca="1">LeaveTracker[[#This Row],[Days]]&amp;" "&amp;LeaveTracker[[#This Row],[Type of Leave]]</f>
        <v>1 SL</v>
      </c>
      <c r="L3236" s="23">
        <f ca="1">NETWORKDAYS(LeaveTracker[[#This Row],[Start Date]],LeaveTracker[[#This Row],[End Date]],lstHolidays)</f>
        <v>1</v>
      </c>
      <c r="M3236" s="27"/>
    </row>
    <row r="3237" spans="1:13" ht="30" customHeight="1" x14ac:dyDescent="0.3">
      <c r="A3237" s="27">
        <f t="shared" si="24"/>
        <v>1567</v>
      </c>
      <c r="B3237" s="31">
        <v>44922</v>
      </c>
      <c r="C3237" s="31">
        <v>44907</v>
      </c>
      <c r="D3237" s="19" t="s">
        <v>1896</v>
      </c>
      <c r="E3237" s="66" t="str">
        <f>IF(ISBLANK(LeaveTracker[[#This Row],[Employee Name]]),"-----",VLOOKUP(LeaveTracker[[#This Row],[Employee Name]],'List of Employees'!$B$4:$H$767,7))</f>
        <v>MAHOGANY MARKET</v>
      </c>
      <c r="F3237" s="66" t="str">
        <f>IF(ISBLANK(LeaveTracker[[#This Row],[Employee Name]]),"-----",VLOOKUP(LeaveTracker[[#This Row],[Employee Name]],'List of Employees'!$B$4:$H$767,6))</f>
        <v>CASUAL</v>
      </c>
      <c r="G3237" s="24">
        <v>44904</v>
      </c>
      <c r="H3237" s="24">
        <v>44906</v>
      </c>
      <c r="I3237" s="19" t="s">
        <v>81</v>
      </c>
      <c r="K3237" s="50" t="str">
        <f ca="1">LeaveTracker[[#This Row],[Days]]&amp;" "&amp;LeaveTracker[[#This Row],[Type of Leave]]</f>
        <v>1 SL</v>
      </c>
      <c r="L3237" s="23">
        <f ca="1">NETWORKDAYS(LeaveTracker[[#This Row],[Start Date]],LeaveTracker[[#This Row],[End Date]],lstHolidays)</f>
        <v>1</v>
      </c>
      <c r="M3237" s="27"/>
    </row>
    <row r="3238" spans="1:13" ht="30" customHeight="1" x14ac:dyDescent="0.3">
      <c r="A3238" s="27">
        <f t="shared" si="24"/>
        <v>1568</v>
      </c>
      <c r="B3238" s="31">
        <v>44922</v>
      </c>
      <c r="C3238" s="31">
        <v>44907</v>
      </c>
      <c r="D3238" s="19" t="s">
        <v>1784</v>
      </c>
      <c r="E3238" s="66" t="str">
        <f>IF(ISBLANK(LeaveTracker[[#This Row],[Employee Name]]),"-----",VLOOKUP(LeaveTracker[[#This Row],[Employee Name]],'List of Employees'!$B$4:$H$767,7))</f>
        <v>CENRO</v>
      </c>
      <c r="F3238" s="66" t="str">
        <f>IF(ISBLANK(LeaveTracker[[#This Row],[Employee Name]]),"-----",VLOOKUP(LeaveTracker[[#This Row],[Employee Name]],'List of Employees'!$B$4:$H$767,6))</f>
        <v>CASUAL</v>
      </c>
      <c r="G3238" s="24">
        <v>44901</v>
      </c>
      <c r="H3238" s="24">
        <v>44901</v>
      </c>
      <c r="I3238" s="19" t="s">
        <v>81</v>
      </c>
      <c r="K3238" s="50" t="str">
        <f ca="1">LeaveTracker[[#This Row],[Days]]&amp;" "&amp;LeaveTracker[[#This Row],[Type of Leave]]</f>
        <v>1 SL</v>
      </c>
      <c r="L3238" s="23">
        <f ca="1">NETWORKDAYS(LeaveTracker[[#This Row],[Start Date]],LeaveTracker[[#This Row],[End Date]],lstHolidays)</f>
        <v>1</v>
      </c>
      <c r="M3238" s="27"/>
    </row>
    <row r="3239" spans="1:13" ht="30" customHeight="1" x14ac:dyDescent="0.3">
      <c r="A3239" s="27">
        <f t="shared" si="24"/>
        <v>1569</v>
      </c>
      <c r="B3239" s="31">
        <v>44922</v>
      </c>
      <c r="C3239" s="31">
        <v>44893</v>
      </c>
      <c r="D3239" s="19" t="s">
        <v>1809</v>
      </c>
      <c r="E3239" s="66" t="str">
        <f>IF(ISBLANK(LeaveTracker[[#This Row],[Employee Name]]),"-----",VLOOKUP(LeaveTracker[[#This Row],[Employee Name]],'List of Employees'!$B$4:$H$767,7))</f>
        <v>CHO</v>
      </c>
      <c r="F3239" s="66" t="str">
        <f>IF(ISBLANK(LeaveTracker[[#This Row],[Employee Name]]),"-----",VLOOKUP(LeaveTracker[[#This Row],[Employee Name]],'List of Employees'!$B$4:$H$767,6))</f>
        <v>CASUAL</v>
      </c>
      <c r="G3239" s="24">
        <v>44910</v>
      </c>
      <c r="H3239" s="24">
        <v>44910</v>
      </c>
      <c r="I3239" s="19" t="s">
        <v>82</v>
      </c>
      <c r="K3239" s="50" t="str">
        <f ca="1">LeaveTracker[[#This Row],[Days]]&amp;" "&amp;LeaveTracker[[#This Row],[Type of Leave]]</f>
        <v>1 VL</v>
      </c>
      <c r="L3239" s="23">
        <f ca="1">NETWORKDAYS(LeaveTracker[[#This Row],[Start Date]],LeaveTracker[[#This Row],[End Date]],lstHolidays)</f>
        <v>1</v>
      </c>
      <c r="M3239" s="27"/>
    </row>
    <row r="3240" spans="1:13" ht="30" customHeight="1" x14ac:dyDescent="0.3">
      <c r="A3240" s="27">
        <v>1569</v>
      </c>
      <c r="B3240" s="31">
        <v>44922</v>
      </c>
      <c r="C3240" s="31">
        <v>44893</v>
      </c>
      <c r="D3240" s="19" t="s">
        <v>1809</v>
      </c>
      <c r="E3240" s="66" t="str">
        <f>IF(ISBLANK(LeaveTracker[[#This Row],[Employee Name]]),"-----",VLOOKUP(LeaveTracker[[#This Row],[Employee Name]],'List of Employees'!$B$4:$H$767,7))</f>
        <v>CHO</v>
      </c>
      <c r="F3240" s="66" t="str">
        <f>IF(ISBLANK(LeaveTracker[[#This Row],[Employee Name]]),"-----",VLOOKUP(LeaveTracker[[#This Row],[Employee Name]],'List of Employees'!$B$4:$H$767,6))</f>
        <v>CASUAL</v>
      </c>
      <c r="G3240" s="24">
        <v>44922</v>
      </c>
      <c r="H3240" s="24">
        <v>44924</v>
      </c>
      <c r="I3240" s="19" t="s">
        <v>82</v>
      </c>
      <c r="K3240" s="50" t="str">
        <f ca="1">LeaveTracker[[#This Row],[Days]]&amp;" "&amp;LeaveTracker[[#This Row],[Type of Leave]]</f>
        <v>3 VL</v>
      </c>
      <c r="L3240" s="23">
        <f ca="1">NETWORKDAYS(LeaveTracker[[#This Row],[Start Date]],LeaveTracker[[#This Row],[End Date]],lstHolidays)</f>
        <v>3</v>
      </c>
      <c r="M3240" s="27"/>
    </row>
    <row r="3241" spans="1:13" ht="30" customHeight="1" x14ac:dyDescent="0.3">
      <c r="A3241" s="27">
        <f t="shared" si="24"/>
        <v>1570</v>
      </c>
      <c r="B3241" s="31">
        <v>44922</v>
      </c>
      <c r="C3241" s="31">
        <v>44905</v>
      </c>
      <c r="D3241" s="19" t="s">
        <v>623</v>
      </c>
      <c r="E3241" s="66" t="str">
        <f>IF(ISBLANK(LeaveTracker[[#This Row],[Employee Name]]),"-----",VLOOKUP(LeaveTracker[[#This Row],[Employee Name]],'List of Employees'!$B$4:$H$767,7))</f>
        <v>EEO/ CITY MARKET</v>
      </c>
      <c r="F3241" s="66" t="str">
        <f>IF(ISBLANK(LeaveTracker[[#This Row],[Employee Name]]),"-----",VLOOKUP(LeaveTracker[[#This Row],[Employee Name]],'List of Employees'!$B$4:$H$767,6))</f>
        <v>PERMANENT</v>
      </c>
      <c r="G3241" s="24">
        <v>44902</v>
      </c>
      <c r="H3241" s="24">
        <v>44902</v>
      </c>
      <c r="I3241" s="19" t="s">
        <v>81</v>
      </c>
      <c r="K3241" s="50" t="str">
        <f ca="1">LeaveTracker[[#This Row],[Days]]&amp;" "&amp;LeaveTracker[[#This Row],[Type of Leave]]</f>
        <v>1 SL</v>
      </c>
      <c r="L3241" s="23">
        <f ca="1">NETWORKDAYS(LeaveTracker[[#This Row],[Start Date]],LeaveTracker[[#This Row],[End Date]],lstHolidays)</f>
        <v>1</v>
      </c>
      <c r="M3241" s="27"/>
    </row>
    <row r="3242" spans="1:13" ht="30" customHeight="1" x14ac:dyDescent="0.3">
      <c r="A3242" s="27">
        <f t="shared" si="24"/>
        <v>1571</v>
      </c>
      <c r="B3242" s="31">
        <v>44922</v>
      </c>
      <c r="C3242" s="31">
        <v>44904</v>
      </c>
      <c r="D3242" s="19" t="s">
        <v>573</v>
      </c>
      <c r="E3242" s="66" t="str">
        <f>IF(ISBLANK(LeaveTracker[[#This Row],[Employee Name]]),"-----",VLOOKUP(LeaveTracker[[#This Row],[Employee Name]],'List of Employees'!$B$4:$H$767,7))</f>
        <v>CCT</v>
      </c>
      <c r="F3242" s="66" t="str">
        <f>IF(ISBLANK(LeaveTracker[[#This Row],[Employee Name]]),"-----",VLOOKUP(LeaveTracker[[#This Row],[Employee Name]],'List of Employees'!$B$4:$H$767,6))</f>
        <v>PERMANENT</v>
      </c>
      <c r="G3242" s="24">
        <v>44911</v>
      </c>
      <c r="H3242" s="24">
        <v>44911</v>
      </c>
      <c r="I3242" s="19" t="s">
        <v>82</v>
      </c>
      <c r="J3242" s="42" t="s">
        <v>1001</v>
      </c>
      <c r="K3242" s="50" t="str">
        <f ca="1">LeaveTracker[[#This Row],[Days]]&amp;" "&amp;LeaveTracker[[#This Row],[Type of Leave]]</f>
        <v>1 VL</v>
      </c>
      <c r="L3242" s="23">
        <f ca="1">NETWORKDAYS(LeaveTracker[[#This Row],[Start Date]],LeaveTracker[[#This Row],[End Date]],lstHolidays)</f>
        <v>1</v>
      </c>
      <c r="M3242" s="27"/>
    </row>
    <row r="3243" spans="1:13" ht="30" customHeight="1" x14ac:dyDescent="0.3">
      <c r="A3243" s="27">
        <v>1571</v>
      </c>
      <c r="B3243" s="31">
        <v>44922</v>
      </c>
      <c r="C3243" s="31">
        <v>44904</v>
      </c>
      <c r="D3243" s="19" t="s">
        <v>573</v>
      </c>
      <c r="E3243" s="66" t="str">
        <f>IF(ISBLANK(LeaveTracker[[#This Row],[Employee Name]]),"-----",VLOOKUP(LeaveTracker[[#This Row],[Employee Name]],'List of Employees'!$B$4:$H$767,7))</f>
        <v>CCT</v>
      </c>
      <c r="F3243" s="66" t="str">
        <f>IF(ISBLANK(LeaveTracker[[#This Row],[Employee Name]]),"-----",VLOOKUP(LeaveTracker[[#This Row],[Employee Name]],'List of Employees'!$B$4:$H$767,6))</f>
        <v>PERMANENT</v>
      </c>
      <c r="G3243" s="24">
        <v>44916</v>
      </c>
      <c r="H3243" s="24">
        <v>44916</v>
      </c>
      <c r="I3243" s="19" t="s">
        <v>82</v>
      </c>
      <c r="J3243" s="42" t="s">
        <v>1001</v>
      </c>
      <c r="K3243" s="50" t="str">
        <f ca="1">LeaveTracker[[#This Row],[Days]]&amp;" "&amp;LeaveTracker[[#This Row],[Type of Leave]]</f>
        <v>1 VL</v>
      </c>
      <c r="L3243" s="23">
        <f ca="1">NETWORKDAYS(LeaveTracker[[#This Row],[Start Date]],LeaveTracker[[#This Row],[End Date]],lstHolidays)</f>
        <v>1</v>
      </c>
      <c r="M3243" s="27"/>
    </row>
    <row r="3244" spans="1:13" ht="30" customHeight="1" x14ac:dyDescent="0.3">
      <c r="A3244" s="27">
        <v>1571</v>
      </c>
      <c r="B3244" s="31">
        <v>44922</v>
      </c>
      <c r="C3244" s="31">
        <v>44904</v>
      </c>
      <c r="D3244" s="19" t="s">
        <v>573</v>
      </c>
      <c r="E3244" s="66" t="str">
        <f>IF(ISBLANK(LeaveTracker[[#This Row],[Employee Name]]),"-----",VLOOKUP(LeaveTracker[[#This Row],[Employee Name]],'List of Employees'!$B$4:$H$767,7))</f>
        <v>CCT</v>
      </c>
      <c r="F3244" s="66" t="str">
        <f>IF(ISBLANK(LeaveTracker[[#This Row],[Employee Name]]),"-----",VLOOKUP(LeaveTracker[[#This Row],[Employee Name]],'List of Employees'!$B$4:$H$767,6))</f>
        <v>PERMANENT</v>
      </c>
      <c r="G3244" s="24">
        <v>44918</v>
      </c>
      <c r="H3244" s="24">
        <v>44918</v>
      </c>
      <c r="I3244" s="19" t="s">
        <v>82</v>
      </c>
      <c r="J3244" s="42" t="s">
        <v>1001</v>
      </c>
      <c r="K3244" s="50" t="str">
        <f ca="1">LeaveTracker[[#This Row],[Days]]&amp;" "&amp;LeaveTracker[[#This Row],[Type of Leave]]</f>
        <v>1 VL</v>
      </c>
      <c r="L3244" s="23">
        <f ca="1">NETWORKDAYS(LeaveTracker[[#This Row],[Start Date]],LeaveTracker[[#This Row],[End Date]],lstHolidays)</f>
        <v>1</v>
      </c>
      <c r="M3244" s="27"/>
    </row>
    <row r="3245" spans="1:13" ht="30" customHeight="1" x14ac:dyDescent="0.3">
      <c r="A3245" s="27">
        <v>1571</v>
      </c>
      <c r="B3245" s="31">
        <v>44922</v>
      </c>
      <c r="C3245" s="31">
        <v>44904</v>
      </c>
      <c r="D3245" s="19" t="s">
        <v>573</v>
      </c>
      <c r="E3245" s="66" t="str">
        <f>IF(ISBLANK(LeaveTracker[[#This Row],[Employee Name]]),"-----",VLOOKUP(LeaveTracker[[#This Row],[Employee Name]],'List of Employees'!$B$4:$H$767,7))</f>
        <v>CCT</v>
      </c>
      <c r="F3245" s="66" t="str">
        <f>IF(ISBLANK(LeaveTracker[[#This Row],[Employee Name]]),"-----",VLOOKUP(LeaveTracker[[#This Row],[Employee Name]],'List of Employees'!$B$4:$H$767,6))</f>
        <v>PERMANENT</v>
      </c>
      <c r="G3245" s="24">
        <v>44923</v>
      </c>
      <c r="H3245" s="24">
        <v>44924</v>
      </c>
      <c r="I3245" s="19" t="s">
        <v>82</v>
      </c>
      <c r="J3245" s="42" t="s">
        <v>1001</v>
      </c>
      <c r="K3245" s="50" t="str">
        <f ca="1">LeaveTracker[[#This Row],[Days]]&amp;" "&amp;LeaveTracker[[#This Row],[Type of Leave]]</f>
        <v>2 VL</v>
      </c>
      <c r="L3245" s="23">
        <f ca="1">NETWORKDAYS(LeaveTracker[[#This Row],[Start Date]],LeaveTracker[[#This Row],[End Date]],lstHolidays)</f>
        <v>2</v>
      </c>
      <c r="M3245" s="27"/>
    </row>
    <row r="3246" spans="1:13" ht="30" customHeight="1" x14ac:dyDescent="0.3">
      <c r="A3246" s="27">
        <f t="shared" si="24"/>
        <v>1572</v>
      </c>
      <c r="B3246" s="31">
        <v>44922</v>
      </c>
      <c r="C3246" s="31">
        <v>44904</v>
      </c>
      <c r="D3246" s="19" t="s">
        <v>573</v>
      </c>
      <c r="E3246" s="66" t="str">
        <f>IF(ISBLANK(LeaveTracker[[#This Row],[Employee Name]]),"-----",VLOOKUP(LeaveTracker[[#This Row],[Employee Name]],'List of Employees'!$B$4:$H$767,7))</f>
        <v>CCT</v>
      </c>
      <c r="F3246" s="66" t="str">
        <f>IF(ISBLANK(LeaveTracker[[#This Row],[Employee Name]]),"-----",VLOOKUP(LeaveTracker[[#This Row],[Employee Name]],'List of Employees'!$B$4:$H$767,6))</f>
        <v>PERMANENT</v>
      </c>
      <c r="G3246" s="24">
        <v>44902</v>
      </c>
      <c r="H3246" s="24">
        <v>44902</v>
      </c>
      <c r="I3246" s="19" t="s">
        <v>81</v>
      </c>
      <c r="K3246" s="50" t="str">
        <f ca="1">LeaveTracker[[#This Row],[Days]]&amp;" "&amp;LeaveTracker[[#This Row],[Type of Leave]]</f>
        <v>1 SL</v>
      </c>
      <c r="L3246" s="23">
        <f ca="1">NETWORKDAYS(LeaveTracker[[#This Row],[Start Date]],LeaveTracker[[#This Row],[End Date]],lstHolidays)</f>
        <v>1</v>
      </c>
      <c r="M3246" s="27"/>
    </row>
    <row r="3247" spans="1:13" ht="30" customHeight="1" x14ac:dyDescent="0.3">
      <c r="A3247" s="27">
        <f t="shared" si="24"/>
        <v>1573</v>
      </c>
      <c r="B3247" s="31">
        <v>44922</v>
      </c>
      <c r="C3247" s="31">
        <v>44901</v>
      </c>
      <c r="D3247" s="19" t="s">
        <v>773</v>
      </c>
      <c r="E3247" s="66" t="str">
        <f>IF(ISBLANK(LeaveTracker[[#This Row],[Employee Name]]),"-----",VLOOKUP(LeaveTracker[[#This Row],[Employee Name]],'List of Employees'!$B$4:$H$767,7))</f>
        <v>GSO</v>
      </c>
      <c r="F3247" s="66" t="str">
        <f>IF(ISBLANK(LeaveTracker[[#This Row],[Employee Name]]),"-----",VLOOKUP(LeaveTracker[[#This Row],[Employee Name]],'List of Employees'!$B$4:$H$767,6))</f>
        <v>PERMANENT</v>
      </c>
      <c r="G3247" s="24">
        <v>44900</v>
      </c>
      <c r="H3247" s="24">
        <v>44900</v>
      </c>
      <c r="I3247" s="19" t="s">
        <v>81</v>
      </c>
      <c r="K3247" s="50" t="str">
        <f ca="1">LeaveTracker[[#This Row],[Days]]&amp;" "&amp;LeaveTracker[[#This Row],[Type of Leave]]</f>
        <v>1 SL</v>
      </c>
      <c r="L3247" s="23">
        <f ca="1">NETWORKDAYS(LeaveTracker[[#This Row],[Start Date]],LeaveTracker[[#This Row],[End Date]],lstHolidays)</f>
        <v>1</v>
      </c>
      <c r="M3247" s="27"/>
    </row>
    <row r="3248" spans="1:13" ht="30" customHeight="1" x14ac:dyDescent="0.3">
      <c r="A3248" s="27">
        <f t="shared" si="24"/>
        <v>1574</v>
      </c>
      <c r="B3248" s="31">
        <v>44922</v>
      </c>
      <c r="C3248" s="31">
        <v>44897</v>
      </c>
      <c r="D3248" s="19" t="s">
        <v>529</v>
      </c>
      <c r="E3248" s="66" t="str">
        <f>IF(ISBLANK(LeaveTracker[[#This Row],[Employee Name]]),"-----",VLOOKUP(LeaveTracker[[#This Row],[Employee Name]],'List of Employees'!$B$4:$H$767,7))</f>
        <v>GSO</v>
      </c>
      <c r="F3248" s="66" t="str">
        <f>IF(ISBLANK(LeaveTracker[[#This Row],[Employee Name]]),"-----",VLOOKUP(LeaveTracker[[#This Row],[Employee Name]],'List of Employees'!$B$4:$H$767,6))</f>
        <v>PERMANENT</v>
      </c>
      <c r="G3248" s="24">
        <v>44896</v>
      </c>
      <c r="H3248" s="24">
        <v>44896</v>
      </c>
      <c r="I3248" s="19" t="s">
        <v>81</v>
      </c>
      <c r="K3248" s="50" t="str">
        <f ca="1">LeaveTracker[[#This Row],[Days]]&amp;" "&amp;LeaveTracker[[#This Row],[Type of Leave]]</f>
        <v>1 SL</v>
      </c>
      <c r="L3248" s="23">
        <f ca="1">NETWORKDAYS(LeaveTracker[[#This Row],[Start Date]],LeaveTracker[[#This Row],[End Date]],lstHolidays)</f>
        <v>1</v>
      </c>
      <c r="M3248" s="27"/>
    </row>
    <row r="3249" spans="1:13" ht="30" customHeight="1" x14ac:dyDescent="0.3">
      <c r="A3249" s="27">
        <f t="shared" si="24"/>
        <v>1575</v>
      </c>
      <c r="B3249" s="31">
        <v>44922</v>
      </c>
      <c r="C3249" s="31">
        <v>44897</v>
      </c>
      <c r="D3249" s="19" t="s">
        <v>872</v>
      </c>
      <c r="E3249" s="66" t="str">
        <f>IF(ISBLANK(LeaveTracker[[#This Row],[Employee Name]]),"-----",VLOOKUP(LeaveTracker[[#This Row],[Employee Name]],'List of Employees'!$B$4:$H$767,7))</f>
        <v>GSO</v>
      </c>
      <c r="F3249" s="66" t="str">
        <f>IF(ISBLANK(LeaveTracker[[#This Row],[Employee Name]]),"-----",VLOOKUP(LeaveTracker[[#This Row],[Employee Name]],'List of Employees'!$B$4:$H$767,6))</f>
        <v>PERMANENT</v>
      </c>
      <c r="G3249" s="24">
        <v>44896</v>
      </c>
      <c r="H3249" s="24">
        <v>44896</v>
      </c>
      <c r="I3249" s="19" t="s">
        <v>81</v>
      </c>
      <c r="K3249" s="50" t="str">
        <f ca="1">LeaveTracker[[#This Row],[Days]]&amp;" "&amp;LeaveTracker[[#This Row],[Type of Leave]]</f>
        <v>1 SL</v>
      </c>
      <c r="L3249" s="23">
        <f ca="1">NETWORKDAYS(LeaveTracker[[#This Row],[Start Date]],LeaveTracker[[#This Row],[End Date]],lstHolidays)</f>
        <v>1</v>
      </c>
      <c r="M3249" s="27"/>
    </row>
    <row r="3250" spans="1:13" ht="30" customHeight="1" x14ac:dyDescent="0.3">
      <c r="A3250" s="27">
        <f t="shared" si="24"/>
        <v>1576</v>
      </c>
      <c r="B3250" s="31">
        <v>44922</v>
      </c>
      <c r="C3250" s="31">
        <v>44896</v>
      </c>
      <c r="D3250" s="19" t="s">
        <v>773</v>
      </c>
      <c r="E3250" s="66" t="str">
        <f>IF(ISBLANK(LeaveTracker[[#This Row],[Employee Name]]),"-----",VLOOKUP(LeaveTracker[[#This Row],[Employee Name]],'List of Employees'!$B$4:$H$767,7))</f>
        <v>GSO</v>
      </c>
      <c r="F3250" s="66" t="str">
        <f>IF(ISBLANK(LeaveTracker[[#This Row],[Employee Name]]),"-----",VLOOKUP(LeaveTracker[[#This Row],[Employee Name]],'List of Employees'!$B$4:$H$767,6))</f>
        <v>PERMANENT</v>
      </c>
      <c r="G3250" s="24">
        <v>44920</v>
      </c>
      <c r="H3250" s="24">
        <v>44920</v>
      </c>
      <c r="I3250" s="19" t="s">
        <v>81</v>
      </c>
      <c r="K3250" s="50" t="str">
        <f ca="1">LeaveTracker[[#This Row],[Days]]&amp;" "&amp;LeaveTracker[[#This Row],[Type of Leave]]</f>
        <v>0 SL</v>
      </c>
      <c r="L3250" s="23">
        <f ca="1">NETWORKDAYS(LeaveTracker[[#This Row],[Start Date]],LeaveTracker[[#This Row],[End Date]],lstHolidays)</f>
        <v>0</v>
      </c>
      <c r="M3250" s="27"/>
    </row>
    <row r="3251" spans="1:13" ht="30" customHeight="1" x14ac:dyDescent="0.3">
      <c r="A3251" s="27">
        <v>1576</v>
      </c>
      <c r="B3251" s="31">
        <v>44922</v>
      </c>
      <c r="C3251" s="31">
        <v>44896</v>
      </c>
      <c r="D3251" s="19" t="s">
        <v>773</v>
      </c>
      <c r="E3251" s="66" t="str">
        <f>IF(ISBLANK(LeaveTracker[[#This Row],[Employee Name]]),"-----",VLOOKUP(LeaveTracker[[#This Row],[Employee Name]],'List of Employees'!$B$4:$H$767,7))</f>
        <v>GSO</v>
      </c>
      <c r="F3251" s="66" t="str">
        <f>IF(ISBLANK(LeaveTracker[[#This Row],[Employee Name]]),"-----",VLOOKUP(LeaveTracker[[#This Row],[Employee Name]],'List of Employees'!$B$4:$H$767,6))</f>
        <v>PERMANENT</v>
      </c>
      <c r="G3251" s="24">
        <v>44923</v>
      </c>
      <c r="H3251" s="24">
        <v>44923</v>
      </c>
      <c r="I3251" s="19" t="s">
        <v>81</v>
      </c>
      <c r="K3251" s="50" t="str">
        <f ca="1">LeaveTracker[[#This Row],[Days]]&amp;" "&amp;LeaveTracker[[#This Row],[Type of Leave]]</f>
        <v>1 SL</v>
      </c>
      <c r="L3251" s="23">
        <f ca="1">NETWORKDAYS(LeaveTracker[[#This Row],[Start Date]],LeaveTracker[[#This Row],[End Date]],lstHolidays)</f>
        <v>1</v>
      </c>
      <c r="M3251" s="27"/>
    </row>
    <row r="3252" spans="1:13" ht="30" customHeight="1" x14ac:dyDescent="0.3">
      <c r="A3252" s="27">
        <f t="shared" si="24"/>
        <v>1577</v>
      </c>
      <c r="B3252" s="31">
        <v>44922</v>
      </c>
      <c r="C3252" s="31">
        <v>44894</v>
      </c>
      <c r="D3252" s="19" t="s">
        <v>442</v>
      </c>
      <c r="E3252" s="66" t="str">
        <f>IF(ISBLANK(LeaveTracker[[#This Row],[Employee Name]]),"-----",VLOOKUP(LeaveTracker[[#This Row],[Employee Name]],'List of Employees'!$B$4:$H$767,7))</f>
        <v>GSO</v>
      </c>
      <c r="F3252" s="66" t="str">
        <f>IF(ISBLANK(LeaveTracker[[#This Row],[Employee Name]]),"-----",VLOOKUP(LeaveTracker[[#This Row],[Employee Name]],'List of Employees'!$B$4:$H$767,6))</f>
        <v>PERMANENT</v>
      </c>
      <c r="G3252" s="24">
        <v>44901</v>
      </c>
      <c r="H3252" s="24">
        <v>44901</v>
      </c>
      <c r="I3252" s="19" t="s">
        <v>82</v>
      </c>
      <c r="J3252" s="42" t="s">
        <v>1001</v>
      </c>
      <c r="K3252" s="50" t="str">
        <f ca="1">LeaveTracker[[#This Row],[Days]]&amp;" "&amp;LeaveTracker[[#This Row],[Type of Leave]]</f>
        <v>1 VL</v>
      </c>
      <c r="L3252" s="23">
        <f ca="1">NETWORKDAYS(LeaveTracker[[#This Row],[Start Date]],LeaveTracker[[#This Row],[End Date]],lstHolidays)</f>
        <v>1</v>
      </c>
      <c r="M3252" s="27"/>
    </row>
    <row r="3253" spans="1:13" ht="30" customHeight="1" x14ac:dyDescent="0.3">
      <c r="A3253" s="27">
        <f t="shared" si="24"/>
        <v>1578</v>
      </c>
      <c r="B3253" s="31">
        <v>44922</v>
      </c>
      <c r="C3253" s="31">
        <v>44888</v>
      </c>
      <c r="D3253" s="19" t="s">
        <v>773</v>
      </c>
      <c r="E3253" s="66" t="str">
        <f>IF(ISBLANK(LeaveTracker[[#This Row],[Employee Name]]),"-----",VLOOKUP(LeaveTracker[[#This Row],[Employee Name]],'List of Employees'!$B$4:$H$767,7))</f>
        <v>GSO</v>
      </c>
      <c r="F3253" s="66" t="str">
        <f>IF(ISBLANK(LeaveTracker[[#This Row],[Employee Name]]),"-----",VLOOKUP(LeaveTracker[[#This Row],[Employee Name]],'List of Employees'!$B$4:$H$767,6))</f>
        <v>PERMANENT</v>
      </c>
      <c r="G3253" s="24">
        <v>44883</v>
      </c>
      <c r="H3253" s="24">
        <v>44883</v>
      </c>
      <c r="I3253" s="19" t="s">
        <v>81</v>
      </c>
      <c r="K3253" s="50" t="str">
        <f ca="1">LeaveTracker[[#This Row],[Days]]&amp;" "&amp;LeaveTracker[[#This Row],[Type of Leave]]</f>
        <v>1 SL</v>
      </c>
      <c r="L3253" s="23">
        <f ca="1">NETWORKDAYS(LeaveTracker[[#This Row],[Start Date]],LeaveTracker[[#This Row],[End Date]],lstHolidays)</f>
        <v>1</v>
      </c>
      <c r="M3253" s="27"/>
    </row>
    <row r="3254" spans="1:13" ht="30" customHeight="1" x14ac:dyDescent="0.3">
      <c r="A3254" s="27">
        <v>1578</v>
      </c>
      <c r="B3254" s="31">
        <v>44922</v>
      </c>
      <c r="C3254" s="31">
        <v>44888</v>
      </c>
      <c r="D3254" s="19" t="s">
        <v>773</v>
      </c>
      <c r="E3254" s="66" t="str">
        <f>IF(ISBLANK(LeaveTracker[[#This Row],[Employee Name]]),"-----",VLOOKUP(LeaveTracker[[#This Row],[Employee Name]],'List of Employees'!$B$4:$H$767,7))</f>
        <v>GSO</v>
      </c>
      <c r="F3254" s="66" t="str">
        <f>IF(ISBLANK(LeaveTracker[[#This Row],[Employee Name]]),"-----",VLOOKUP(LeaveTracker[[#This Row],[Employee Name]],'List of Employees'!$B$4:$H$767,6))</f>
        <v>PERMANENT</v>
      </c>
      <c r="G3254" s="24">
        <v>44886</v>
      </c>
      <c r="H3254" s="24">
        <v>44887</v>
      </c>
      <c r="I3254" s="19" t="s">
        <v>81</v>
      </c>
      <c r="K3254" s="50" t="str">
        <f ca="1">LeaveTracker[[#This Row],[Days]]&amp;" "&amp;LeaveTracker[[#This Row],[Type of Leave]]</f>
        <v>2 SL</v>
      </c>
      <c r="L3254" s="23">
        <f ca="1">NETWORKDAYS(LeaveTracker[[#This Row],[Start Date]],LeaveTracker[[#This Row],[End Date]],lstHolidays)</f>
        <v>2</v>
      </c>
      <c r="M3254" s="27"/>
    </row>
    <row r="3255" spans="1:13" ht="30" customHeight="1" x14ac:dyDescent="0.3">
      <c r="A3255" s="27">
        <f t="shared" si="24"/>
        <v>1579</v>
      </c>
      <c r="B3255" s="31">
        <v>44922</v>
      </c>
      <c r="C3255" s="31">
        <v>44888</v>
      </c>
      <c r="D3255" s="19" t="s">
        <v>529</v>
      </c>
      <c r="E3255" s="66" t="str">
        <f>IF(ISBLANK(LeaveTracker[[#This Row],[Employee Name]]),"-----",VLOOKUP(LeaveTracker[[#This Row],[Employee Name]],'List of Employees'!$B$4:$H$767,7))</f>
        <v>GSO</v>
      </c>
      <c r="F3255" s="66" t="str">
        <f>IF(ISBLANK(LeaveTracker[[#This Row],[Employee Name]]),"-----",VLOOKUP(LeaveTracker[[#This Row],[Employee Name]],'List of Employees'!$B$4:$H$767,6))</f>
        <v>PERMANENT</v>
      </c>
      <c r="G3255" s="24">
        <v>44887</v>
      </c>
      <c r="H3255" s="24">
        <v>44887</v>
      </c>
      <c r="I3255" s="19" t="s">
        <v>81</v>
      </c>
      <c r="K3255" s="50" t="str">
        <f ca="1">LeaveTracker[[#This Row],[Days]]&amp;" "&amp;LeaveTracker[[#This Row],[Type of Leave]]</f>
        <v>1 SL</v>
      </c>
      <c r="L3255" s="23">
        <f ca="1">NETWORKDAYS(LeaveTracker[[#This Row],[Start Date]],LeaveTracker[[#This Row],[End Date]],lstHolidays)</f>
        <v>1</v>
      </c>
      <c r="M3255" s="27"/>
    </row>
    <row r="3256" spans="1:13" ht="30" customHeight="1" x14ac:dyDescent="0.3">
      <c r="A3256" s="27">
        <f t="shared" si="24"/>
        <v>1580</v>
      </c>
      <c r="B3256" s="31">
        <v>44922</v>
      </c>
      <c r="C3256" s="31">
        <v>44909</v>
      </c>
      <c r="D3256" s="19" t="s">
        <v>773</v>
      </c>
      <c r="E3256" s="66" t="str">
        <f>IF(ISBLANK(LeaveTracker[[#This Row],[Employee Name]]),"-----",VLOOKUP(LeaveTracker[[#This Row],[Employee Name]],'List of Employees'!$B$4:$H$767,7))</f>
        <v>GSO</v>
      </c>
      <c r="F3256" s="66" t="str">
        <f>IF(ISBLANK(LeaveTracker[[#This Row],[Employee Name]]),"-----",VLOOKUP(LeaveTracker[[#This Row],[Employee Name]],'List of Employees'!$B$4:$H$767,6))</f>
        <v>PERMANENT</v>
      </c>
      <c r="G3256" s="24">
        <v>44907</v>
      </c>
      <c r="H3256" s="24">
        <v>44908</v>
      </c>
      <c r="I3256" s="19" t="s">
        <v>81</v>
      </c>
      <c r="K3256" s="50" t="str">
        <f ca="1">LeaveTracker[[#This Row],[Days]]&amp;" "&amp;LeaveTracker[[#This Row],[Type of Leave]]</f>
        <v>2 SL</v>
      </c>
      <c r="L3256" s="23">
        <f ca="1">NETWORKDAYS(LeaveTracker[[#This Row],[Start Date]],LeaveTracker[[#This Row],[End Date]],lstHolidays)</f>
        <v>2</v>
      </c>
      <c r="M3256" s="27"/>
    </row>
    <row r="3257" spans="1:13" ht="30" customHeight="1" x14ac:dyDescent="0.3">
      <c r="A3257" s="27">
        <f t="shared" si="24"/>
        <v>1581</v>
      </c>
      <c r="B3257" s="31">
        <v>44922</v>
      </c>
      <c r="C3257" s="31">
        <v>44896</v>
      </c>
      <c r="D3257" s="19" t="s">
        <v>623</v>
      </c>
      <c r="E3257" s="66" t="str">
        <f>IF(ISBLANK(LeaveTracker[[#This Row],[Employee Name]]),"-----",VLOOKUP(LeaveTracker[[#This Row],[Employee Name]],'List of Employees'!$B$4:$H$767,7))</f>
        <v>EEO/ CITY MARKET</v>
      </c>
      <c r="F3257" s="66" t="str">
        <f>IF(ISBLANK(LeaveTracker[[#This Row],[Employee Name]]),"-----",VLOOKUP(LeaveTracker[[#This Row],[Employee Name]],'List of Employees'!$B$4:$H$767,6))</f>
        <v>PERMANENT</v>
      </c>
      <c r="G3257" s="24">
        <v>44884</v>
      </c>
      <c r="H3257" s="24">
        <v>44884</v>
      </c>
      <c r="I3257" s="19" t="s">
        <v>81</v>
      </c>
      <c r="K3257" s="50" t="str">
        <f ca="1">LeaveTracker[[#This Row],[Days]]&amp;" "&amp;LeaveTracker[[#This Row],[Type of Leave]]</f>
        <v>0 SL</v>
      </c>
      <c r="L3257" s="23">
        <f ca="1">NETWORKDAYS(LeaveTracker[[#This Row],[Start Date]],LeaveTracker[[#This Row],[End Date]],lstHolidays)</f>
        <v>0</v>
      </c>
      <c r="M3257" s="27"/>
    </row>
    <row r="3258" spans="1:13" ht="30" customHeight="1" x14ac:dyDescent="0.3">
      <c r="A3258" s="27">
        <v>1581</v>
      </c>
      <c r="B3258" s="31">
        <v>44922</v>
      </c>
      <c r="C3258" s="31">
        <v>44896</v>
      </c>
      <c r="D3258" s="19" t="s">
        <v>623</v>
      </c>
      <c r="E3258" s="66" t="str">
        <f>IF(ISBLANK(LeaveTracker[[#This Row],[Employee Name]]),"-----",VLOOKUP(LeaveTracker[[#This Row],[Employee Name]],'List of Employees'!$B$4:$H$767,7))</f>
        <v>EEO/ CITY MARKET</v>
      </c>
      <c r="F3258" s="66" t="str">
        <f>IF(ISBLANK(LeaveTracker[[#This Row],[Employee Name]]),"-----",VLOOKUP(LeaveTracker[[#This Row],[Employee Name]],'List of Employees'!$B$4:$H$767,6))</f>
        <v>PERMANENT</v>
      </c>
      <c r="G3258" s="24">
        <v>44885</v>
      </c>
      <c r="H3258" s="24">
        <v>44885</v>
      </c>
      <c r="I3258" s="19" t="s">
        <v>81</v>
      </c>
      <c r="K3258" s="50" t="str">
        <f ca="1">LeaveTracker[[#This Row],[Days]]&amp;" "&amp;LeaveTracker[[#This Row],[Type of Leave]]</f>
        <v>0 SL</v>
      </c>
      <c r="L3258" s="23">
        <f ca="1">NETWORKDAYS(LeaveTracker[[#This Row],[Start Date]],LeaveTracker[[#This Row],[End Date]],lstHolidays)</f>
        <v>0</v>
      </c>
      <c r="M3258" s="27"/>
    </row>
    <row r="3259" spans="1:13" ht="30" customHeight="1" x14ac:dyDescent="0.3">
      <c r="A3259" s="27">
        <f t="shared" ref="A3259:A3322" si="25">A3258+1</f>
        <v>1582</v>
      </c>
      <c r="B3259" s="31">
        <v>44922</v>
      </c>
      <c r="C3259" s="31">
        <v>44883</v>
      </c>
      <c r="D3259" s="19" t="s">
        <v>617</v>
      </c>
      <c r="E3259" s="66" t="str">
        <f>IF(ISBLANK(LeaveTracker[[#This Row],[Employee Name]]),"-----",VLOOKUP(LeaveTracker[[#This Row],[Employee Name]],'List of Employees'!$B$4:$H$767,7))</f>
        <v>EEO/ CITY MARKET</v>
      </c>
      <c r="F3259" s="66" t="str">
        <f>IF(ISBLANK(LeaveTracker[[#This Row],[Employee Name]]),"-----",VLOOKUP(LeaveTracker[[#This Row],[Employee Name]],'List of Employees'!$B$4:$H$767,6))</f>
        <v>PERMANENT</v>
      </c>
      <c r="G3259" s="24">
        <v>44889</v>
      </c>
      <c r="H3259" s="24">
        <v>44890</v>
      </c>
      <c r="I3259" s="19" t="s">
        <v>82</v>
      </c>
      <c r="J3259" s="42" t="s">
        <v>1001</v>
      </c>
      <c r="K3259" s="50" t="str">
        <f ca="1">LeaveTracker[[#This Row],[Days]]&amp;" "&amp;LeaveTracker[[#This Row],[Type of Leave]]</f>
        <v>2 VL</v>
      </c>
      <c r="L3259" s="23">
        <f ca="1">NETWORKDAYS(LeaveTracker[[#This Row],[Start Date]],LeaveTracker[[#This Row],[End Date]],lstHolidays)</f>
        <v>2</v>
      </c>
      <c r="M3259" s="27"/>
    </row>
    <row r="3260" spans="1:13" ht="30" customHeight="1" x14ac:dyDescent="0.3">
      <c r="A3260" s="27">
        <f t="shared" si="25"/>
        <v>1583</v>
      </c>
      <c r="B3260" s="31">
        <v>44922</v>
      </c>
      <c r="C3260" s="31">
        <v>44893</v>
      </c>
      <c r="D3260" s="19" t="s">
        <v>596</v>
      </c>
      <c r="E3260" s="66" t="str">
        <f>IF(ISBLANK(LeaveTracker[[#This Row],[Employee Name]]),"-----",VLOOKUP(LeaveTracker[[#This Row],[Employee Name]],'List of Employees'!$B$4:$H$767,7))</f>
        <v>MAHOGANY MARKET</v>
      </c>
      <c r="F3260" s="66" t="str">
        <f>IF(ISBLANK(LeaveTracker[[#This Row],[Employee Name]]),"-----",VLOOKUP(LeaveTracker[[#This Row],[Employee Name]],'List of Employees'!$B$4:$H$767,6))</f>
        <v>PERMANENT</v>
      </c>
      <c r="G3260" s="24">
        <v>44892</v>
      </c>
      <c r="H3260" s="24">
        <v>44892</v>
      </c>
      <c r="I3260" s="19" t="s">
        <v>81</v>
      </c>
      <c r="K3260" s="50" t="str">
        <f ca="1">LeaveTracker[[#This Row],[Days]]&amp;" "&amp;LeaveTracker[[#This Row],[Type of Leave]]</f>
        <v>0 SL</v>
      </c>
      <c r="L3260" s="23">
        <f ca="1">NETWORKDAYS(LeaveTracker[[#This Row],[Start Date]],LeaveTracker[[#This Row],[End Date]],lstHolidays)</f>
        <v>0</v>
      </c>
      <c r="M3260" s="27"/>
    </row>
    <row r="3261" spans="1:13" ht="30" customHeight="1" x14ac:dyDescent="0.3">
      <c r="A3261" s="27">
        <f t="shared" si="25"/>
        <v>1584</v>
      </c>
      <c r="B3261" s="31">
        <v>44922</v>
      </c>
      <c r="C3261" s="31">
        <v>44900</v>
      </c>
      <c r="D3261" s="19" t="s">
        <v>549</v>
      </c>
      <c r="E3261" s="66" t="str">
        <f>IF(ISBLANK(LeaveTracker[[#This Row],[Employee Name]]),"-----",VLOOKUP(LeaveTracker[[#This Row],[Employee Name]],'List of Employees'!$B$4:$H$767,7))</f>
        <v>EEO/ CITY MARKET</v>
      </c>
      <c r="F3261" s="66" t="str">
        <f>IF(ISBLANK(LeaveTracker[[#This Row],[Employee Name]]),"-----",VLOOKUP(LeaveTracker[[#This Row],[Employee Name]],'List of Employees'!$B$4:$H$767,6))</f>
        <v>PERMANENT</v>
      </c>
      <c r="G3261" s="24">
        <v>44918</v>
      </c>
      <c r="H3261" s="24">
        <v>44924</v>
      </c>
      <c r="I3261" s="19" t="s">
        <v>82</v>
      </c>
      <c r="J3261" s="42" t="s">
        <v>1001</v>
      </c>
      <c r="K3261" s="50" t="str">
        <f ca="1">LeaveTracker[[#This Row],[Days]]&amp;" "&amp;LeaveTracker[[#This Row],[Type of Leave]]</f>
        <v>4 VL</v>
      </c>
      <c r="L3261" s="23">
        <f ca="1">NETWORKDAYS(LeaveTracker[[#This Row],[Start Date]],LeaveTracker[[#This Row],[End Date]],lstHolidays)</f>
        <v>4</v>
      </c>
      <c r="M3261" s="27"/>
    </row>
    <row r="3262" spans="1:13" ht="30" customHeight="1" x14ac:dyDescent="0.3">
      <c r="A3262" s="27">
        <f t="shared" si="25"/>
        <v>1585</v>
      </c>
      <c r="B3262" s="31">
        <v>44922</v>
      </c>
      <c r="C3262" s="31">
        <v>44896</v>
      </c>
      <c r="D3262" s="19" t="s">
        <v>623</v>
      </c>
      <c r="E3262" s="66" t="str">
        <f>IF(ISBLANK(LeaveTracker[[#This Row],[Employee Name]]),"-----",VLOOKUP(LeaveTracker[[#This Row],[Employee Name]],'List of Employees'!$B$4:$H$767,7))</f>
        <v>EEO/ CITY MARKET</v>
      </c>
      <c r="F3262" s="66" t="str">
        <f>IF(ISBLANK(LeaveTracker[[#This Row],[Employee Name]]),"-----",VLOOKUP(LeaveTracker[[#This Row],[Employee Name]],'List of Employees'!$B$4:$H$767,6))</f>
        <v>PERMANENT</v>
      </c>
      <c r="G3262" s="24">
        <v>44886</v>
      </c>
      <c r="H3262" s="24">
        <v>44888</v>
      </c>
      <c r="I3262" s="19" t="s">
        <v>297</v>
      </c>
      <c r="J3262" s="42" t="s">
        <v>1000</v>
      </c>
      <c r="K3262" s="50" t="str">
        <f ca="1">LeaveTracker[[#This Row],[Days]]&amp;" "&amp;LeaveTracker[[#This Row],[Type of Leave]]</f>
        <v>3 OTHER</v>
      </c>
      <c r="L3262" s="23">
        <f ca="1">NETWORKDAYS(LeaveTracker[[#This Row],[Start Date]],LeaveTracker[[#This Row],[End Date]],lstHolidays)</f>
        <v>3</v>
      </c>
      <c r="M3262" s="27"/>
    </row>
    <row r="3263" spans="1:13" ht="30" customHeight="1" x14ac:dyDescent="0.3">
      <c r="A3263" s="27">
        <v>1585</v>
      </c>
      <c r="B3263" s="31">
        <v>44922</v>
      </c>
      <c r="C3263" s="31">
        <v>44896</v>
      </c>
      <c r="D3263" s="19" t="s">
        <v>623</v>
      </c>
      <c r="E3263" s="66" t="str">
        <f>IF(ISBLANK(LeaveTracker[[#This Row],[Employee Name]]),"-----",VLOOKUP(LeaveTracker[[#This Row],[Employee Name]],'List of Employees'!$B$4:$H$767,7))</f>
        <v>EEO/ CITY MARKET</v>
      </c>
      <c r="F3263" s="66" t="str">
        <f>IF(ISBLANK(LeaveTracker[[#This Row],[Employee Name]]),"-----",VLOOKUP(LeaveTracker[[#This Row],[Employee Name]],'List of Employees'!$B$4:$H$767,6))</f>
        <v>PERMANENT</v>
      </c>
      <c r="G3263" s="24">
        <v>44889</v>
      </c>
      <c r="H3263" s="24">
        <v>44894</v>
      </c>
      <c r="I3263" s="19" t="s">
        <v>82</v>
      </c>
      <c r="J3263" s="42" t="s">
        <v>1001</v>
      </c>
      <c r="K3263" s="50" t="str">
        <f ca="1">LeaveTracker[[#This Row],[Days]]&amp;" "&amp;LeaveTracker[[#This Row],[Type of Leave]]</f>
        <v>4 VL</v>
      </c>
      <c r="L3263" s="23">
        <f ca="1">NETWORKDAYS(LeaveTracker[[#This Row],[Start Date]],LeaveTracker[[#This Row],[End Date]],lstHolidays)</f>
        <v>4</v>
      </c>
      <c r="M3263" s="27"/>
    </row>
    <row r="3264" spans="1:13" ht="30" customHeight="1" x14ac:dyDescent="0.3">
      <c r="A3264" s="27">
        <f t="shared" si="25"/>
        <v>1586</v>
      </c>
      <c r="B3264" s="31">
        <v>44922</v>
      </c>
      <c r="C3264" s="31">
        <v>44908</v>
      </c>
      <c r="D3264" s="19" t="s">
        <v>552</v>
      </c>
      <c r="E3264" s="66" t="str">
        <f>IF(ISBLANK(LeaveTracker[[#This Row],[Employee Name]]),"-----",VLOOKUP(LeaveTracker[[#This Row],[Employee Name]],'List of Employees'!$B$4:$H$767,7))</f>
        <v>CENRO</v>
      </c>
      <c r="F3264" s="66" t="str">
        <f>IF(ISBLANK(LeaveTracker[[#This Row],[Employee Name]]),"-----",VLOOKUP(LeaveTracker[[#This Row],[Employee Name]],'List of Employees'!$B$4:$H$767,6))</f>
        <v>PERMANENT</v>
      </c>
      <c r="G3264" s="24">
        <v>44904</v>
      </c>
      <c r="H3264" s="24">
        <v>44907</v>
      </c>
      <c r="I3264" s="19" t="s">
        <v>81</v>
      </c>
      <c r="K3264" s="50" t="str">
        <f ca="1">LeaveTracker[[#This Row],[Days]]&amp;" "&amp;LeaveTracker[[#This Row],[Type of Leave]]</f>
        <v>2 SL</v>
      </c>
      <c r="L3264" s="23">
        <f ca="1">NETWORKDAYS(LeaveTracker[[#This Row],[Start Date]],LeaveTracker[[#This Row],[End Date]],lstHolidays)</f>
        <v>2</v>
      </c>
      <c r="M3264" s="27"/>
    </row>
    <row r="3265" spans="1:13" ht="30" customHeight="1" x14ac:dyDescent="0.3">
      <c r="A3265" s="27">
        <f t="shared" si="25"/>
        <v>1587</v>
      </c>
      <c r="B3265" s="31">
        <v>44922</v>
      </c>
      <c r="C3265" s="31">
        <v>44904</v>
      </c>
      <c r="D3265" s="19" t="s">
        <v>568</v>
      </c>
      <c r="E3265" s="66" t="str">
        <f>IF(ISBLANK(LeaveTracker[[#This Row],[Employee Name]]),"-----",VLOOKUP(LeaveTracker[[#This Row],[Employee Name]],'List of Employees'!$B$4:$H$767,7))</f>
        <v>CENRO</v>
      </c>
      <c r="F3265" s="66" t="str">
        <f>IF(ISBLANK(LeaveTracker[[#This Row],[Employee Name]]),"-----",VLOOKUP(LeaveTracker[[#This Row],[Employee Name]],'List of Employees'!$B$4:$H$767,6))</f>
        <v>PERMANENT</v>
      </c>
      <c r="G3265" s="24">
        <v>44901</v>
      </c>
      <c r="H3265" s="24">
        <v>44902</v>
      </c>
      <c r="I3265" s="19" t="s">
        <v>81</v>
      </c>
      <c r="K3265" s="50" t="str">
        <f ca="1">LeaveTracker[[#This Row],[Days]]&amp;" "&amp;LeaveTracker[[#This Row],[Type of Leave]]</f>
        <v>2 SL</v>
      </c>
      <c r="L3265" s="23">
        <f ca="1">NETWORKDAYS(LeaveTracker[[#This Row],[Start Date]],LeaveTracker[[#This Row],[End Date]],lstHolidays)</f>
        <v>2</v>
      </c>
      <c r="M3265" s="27"/>
    </row>
    <row r="3266" spans="1:13" ht="30" customHeight="1" x14ac:dyDescent="0.3">
      <c r="A3266" s="27">
        <f t="shared" si="25"/>
        <v>1588</v>
      </c>
      <c r="B3266" s="31">
        <v>44922</v>
      </c>
      <c r="C3266" s="31">
        <v>44910</v>
      </c>
      <c r="D3266" s="19" t="s">
        <v>629</v>
      </c>
      <c r="E3266" s="66" t="str">
        <f>IF(ISBLANK(LeaveTracker[[#This Row],[Employee Name]]),"-----",VLOOKUP(LeaveTracker[[#This Row],[Employee Name]],'List of Employees'!$B$4:$H$767,7))</f>
        <v>LIBRARY</v>
      </c>
      <c r="F3266" s="66" t="str">
        <f>IF(ISBLANK(LeaveTracker[[#This Row],[Employee Name]]),"-----",VLOOKUP(LeaveTracker[[#This Row],[Employee Name]],'List of Employees'!$B$4:$H$767,6))</f>
        <v>PERMANENT</v>
      </c>
      <c r="G3266" s="24">
        <v>44910</v>
      </c>
      <c r="H3266" s="24">
        <v>44916</v>
      </c>
      <c r="I3266" s="19" t="s">
        <v>82</v>
      </c>
      <c r="K3266" s="50" t="str">
        <f ca="1">LeaveTracker[[#This Row],[Days]]&amp;" "&amp;LeaveTracker[[#This Row],[Type of Leave]]</f>
        <v>5 VL</v>
      </c>
      <c r="L3266" s="23">
        <f ca="1">NETWORKDAYS(LeaveTracker[[#This Row],[Start Date]],LeaveTracker[[#This Row],[End Date]],lstHolidays)</f>
        <v>5</v>
      </c>
      <c r="M3266" s="27"/>
    </row>
    <row r="3267" spans="1:13" ht="30" customHeight="1" x14ac:dyDescent="0.3">
      <c r="A3267" s="27">
        <f t="shared" si="25"/>
        <v>1589</v>
      </c>
      <c r="B3267" s="31">
        <v>44922</v>
      </c>
      <c r="C3267" s="31">
        <v>44896</v>
      </c>
      <c r="D3267" s="19" t="s">
        <v>390</v>
      </c>
      <c r="E3267" s="66" t="str">
        <f>IF(ISBLANK(LeaveTracker[[#This Row],[Employee Name]]),"-----",VLOOKUP(LeaveTracker[[#This Row],[Employee Name]],'List of Employees'!$B$4:$H$767,7))</f>
        <v>CTO</v>
      </c>
      <c r="F3267" s="66" t="str">
        <f>IF(ISBLANK(LeaveTracker[[#This Row],[Employee Name]]),"-----",VLOOKUP(LeaveTracker[[#This Row],[Employee Name]],'List of Employees'!$B$4:$H$767,6))</f>
        <v>PERMANENT</v>
      </c>
      <c r="G3267" s="24">
        <v>44921</v>
      </c>
      <c r="H3267" s="24">
        <v>44924</v>
      </c>
      <c r="I3267" s="19" t="s">
        <v>82</v>
      </c>
      <c r="J3267" s="42" t="s">
        <v>1001</v>
      </c>
      <c r="K3267" s="50" t="str">
        <f ca="1">LeaveTracker[[#This Row],[Days]]&amp;" "&amp;LeaveTracker[[#This Row],[Type of Leave]]</f>
        <v>3 VL</v>
      </c>
      <c r="L3267" s="23">
        <f ca="1">NETWORKDAYS(LeaveTracker[[#This Row],[Start Date]],LeaveTracker[[#This Row],[End Date]],lstHolidays)</f>
        <v>3</v>
      </c>
      <c r="M3267" s="27"/>
    </row>
    <row r="3268" spans="1:13" ht="30" customHeight="1" x14ac:dyDescent="0.3">
      <c r="A3268" s="27">
        <f t="shared" si="25"/>
        <v>1590</v>
      </c>
      <c r="B3268" s="31">
        <v>44922</v>
      </c>
      <c r="C3268" s="31">
        <v>44893</v>
      </c>
      <c r="D3268" s="19" t="s">
        <v>621</v>
      </c>
      <c r="E3268" s="66" t="str">
        <f>IF(ISBLANK(LeaveTracker[[#This Row],[Employee Name]]),"-----",VLOOKUP(LeaveTracker[[#This Row],[Employee Name]],'List of Employees'!$B$4:$H$767,7))</f>
        <v>CTO</v>
      </c>
      <c r="F3268" s="66" t="str">
        <f>IF(ISBLANK(LeaveTracker[[#This Row],[Employee Name]]),"-----",VLOOKUP(LeaveTracker[[#This Row],[Employee Name]],'List of Employees'!$B$4:$H$767,6))</f>
        <v>PERMANENT</v>
      </c>
      <c r="G3268" s="24">
        <v>44886</v>
      </c>
      <c r="H3268" s="24">
        <v>44890</v>
      </c>
      <c r="I3268" s="19" t="s">
        <v>81</v>
      </c>
      <c r="K3268" s="50" t="str">
        <f ca="1">LeaveTracker[[#This Row],[Days]]&amp;" "&amp;LeaveTracker[[#This Row],[Type of Leave]]</f>
        <v>5 SL</v>
      </c>
      <c r="L3268" s="23">
        <f ca="1">NETWORKDAYS(LeaveTracker[[#This Row],[Start Date]],LeaveTracker[[#This Row],[End Date]],lstHolidays)</f>
        <v>5</v>
      </c>
      <c r="M3268" s="27"/>
    </row>
    <row r="3269" spans="1:13" ht="30" customHeight="1" x14ac:dyDescent="0.3">
      <c r="A3269" s="27">
        <f t="shared" si="25"/>
        <v>1591</v>
      </c>
      <c r="B3269" s="31">
        <v>44922</v>
      </c>
      <c r="C3269" s="31">
        <v>44893</v>
      </c>
      <c r="D3269" s="19" t="s">
        <v>393</v>
      </c>
      <c r="E3269" s="66" t="str">
        <f>IF(ISBLANK(LeaveTracker[[#This Row],[Employee Name]]),"-----",VLOOKUP(LeaveTracker[[#This Row],[Employee Name]],'List of Employees'!$B$4:$H$767,7))</f>
        <v>CTO</v>
      </c>
      <c r="F3269" s="66" t="str">
        <f>IF(ISBLANK(LeaveTracker[[#This Row],[Employee Name]]),"-----",VLOOKUP(LeaveTracker[[#This Row],[Employee Name]],'List of Employees'!$B$4:$H$767,6))</f>
        <v>PERMANENT</v>
      </c>
      <c r="G3269" s="24">
        <v>44897</v>
      </c>
      <c r="H3269" s="24">
        <v>44897</v>
      </c>
      <c r="I3269" s="19" t="s">
        <v>82</v>
      </c>
      <c r="K3269" s="50" t="str">
        <f ca="1">LeaveTracker[[#This Row],[Days]]&amp;" "&amp;LeaveTracker[[#This Row],[Type of Leave]]</f>
        <v>1 VL</v>
      </c>
      <c r="L3269" s="23">
        <f ca="1">NETWORKDAYS(LeaveTracker[[#This Row],[Start Date]],LeaveTracker[[#This Row],[End Date]],lstHolidays)</f>
        <v>1</v>
      </c>
      <c r="M3269" s="27"/>
    </row>
    <row r="3270" spans="1:13" ht="30" customHeight="1" x14ac:dyDescent="0.3">
      <c r="A3270" s="27">
        <v>1591</v>
      </c>
      <c r="B3270" s="31">
        <v>44922</v>
      </c>
      <c r="C3270" s="31">
        <v>44893</v>
      </c>
      <c r="D3270" s="19" t="s">
        <v>393</v>
      </c>
      <c r="E3270" s="66" t="str">
        <f>IF(ISBLANK(LeaveTracker[[#This Row],[Employee Name]]),"-----",VLOOKUP(LeaveTracker[[#This Row],[Employee Name]],'List of Employees'!$B$4:$H$767,7))</f>
        <v>CTO</v>
      </c>
      <c r="F3270" s="66" t="str">
        <f>IF(ISBLANK(LeaveTracker[[#This Row],[Employee Name]]),"-----",VLOOKUP(LeaveTracker[[#This Row],[Employee Name]],'List of Employees'!$B$4:$H$767,6))</f>
        <v>PERMANENT</v>
      </c>
      <c r="G3270" s="24">
        <v>44902</v>
      </c>
      <c r="H3270" s="24">
        <v>44902</v>
      </c>
      <c r="I3270" s="19" t="s">
        <v>82</v>
      </c>
      <c r="K3270" s="50" t="str">
        <f ca="1">LeaveTracker[[#This Row],[Days]]&amp;" "&amp;LeaveTracker[[#This Row],[Type of Leave]]</f>
        <v>1 VL</v>
      </c>
      <c r="L3270" s="23">
        <f ca="1">NETWORKDAYS(LeaveTracker[[#This Row],[Start Date]],LeaveTracker[[#This Row],[End Date]],lstHolidays)</f>
        <v>1</v>
      </c>
      <c r="M3270" s="27"/>
    </row>
    <row r="3271" spans="1:13" ht="30" customHeight="1" x14ac:dyDescent="0.3">
      <c r="A3271" s="27">
        <f t="shared" si="25"/>
        <v>1592</v>
      </c>
      <c r="B3271" s="31">
        <v>44922</v>
      </c>
      <c r="C3271" s="31">
        <v>44908</v>
      </c>
      <c r="D3271" s="19" t="s">
        <v>1293</v>
      </c>
      <c r="E3271" s="66" t="str">
        <f>IF(ISBLANK(LeaveTracker[[#This Row],[Employee Name]]),"-----",VLOOKUP(LeaveTracker[[#This Row],[Employee Name]],'List of Employees'!$B$4:$H$767,7))</f>
        <v>CTO</v>
      </c>
      <c r="F3271" s="66" t="str">
        <f>IF(ISBLANK(LeaveTracker[[#This Row],[Employee Name]]),"-----",VLOOKUP(LeaveTracker[[#This Row],[Employee Name]],'List of Employees'!$B$4:$H$767,6))</f>
        <v>PERMANENT</v>
      </c>
      <c r="G3271" s="24">
        <v>44907</v>
      </c>
      <c r="H3271" s="24">
        <v>44907</v>
      </c>
      <c r="I3271" s="19" t="s">
        <v>81</v>
      </c>
      <c r="K3271" s="50" t="str">
        <f ca="1">LeaveTracker[[#This Row],[Days]]&amp;" "&amp;LeaveTracker[[#This Row],[Type of Leave]]</f>
        <v>1 SL</v>
      </c>
      <c r="L3271" s="23">
        <f ca="1">NETWORKDAYS(LeaveTracker[[#This Row],[Start Date]],LeaveTracker[[#This Row],[End Date]],lstHolidays)</f>
        <v>1</v>
      </c>
      <c r="M3271" s="27"/>
    </row>
    <row r="3272" spans="1:13" ht="30" customHeight="1" x14ac:dyDescent="0.3">
      <c r="A3272" s="27">
        <f t="shared" si="25"/>
        <v>1593</v>
      </c>
      <c r="B3272" s="31">
        <v>44922</v>
      </c>
      <c r="C3272" s="31">
        <v>44907</v>
      </c>
      <c r="D3272" s="19" t="s">
        <v>401</v>
      </c>
      <c r="E3272" s="66" t="str">
        <f>IF(ISBLANK(LeaveTracker[[#This Row],[Employee Name]]),"-----",VLOOKUP(LeaveTracker[[#This Row],[Employee Name]],'List of Employees'!$B$4:$H$767,7))</f>
        <v>CSWDO</v>
      </c>
      <c r="F3272" s="66" t="str">
        <f>IF(ISBLANK(LeaveTracker[[#This Row],[Employee Name]]),"-----",VLOOKUP(LeaveTracker[[#This Row],[Employee Name]],'List of Employees'!$B$4:$H$767,6))</f>
        <v>PERMANENT</v>
      </c>
      <c r="G3272" s="24">
        <v>44921</v>
      </c>
      <c r="H3272" s="24">
        <v>44924</v>
      </c>
      <c r="I3272" s="19" t="s">
        <v>82</v>
      </c>
      <c r="K3272" s="50" t="str">
        <f ca="1">LeaveTracker[[#This Row],[Days]]&amp;" "&amp;LeaveTracker[[#This Row],[Type of Leave]]</f>
        <v>3 VL</v>
      </c>
      <c r="L3272" s="23">
        <f ca="1">NETWORKDAYS(LeaveTracker[[#This Row],[Start Date]],LeaveTracker[[#This Row],[End Date]],lstHolidays)</f>
        <v>3</v>
      </c>
      <c r="M3272" s="27"/>
    </row>
    <row r="3273" spans="1:13" ht="30" customHeight="1" x14ac:dyDescent="0.3">
      <c r="A3273" s="27">
        <f t="shared" si="25"/>
        <v>1594</v>
      </c>
      <c r="B3273" s="31">
        <v>44922</v>
      </c>
      <c r="C3273" s="31">
        <v>44923</v>
      </c>
      <c r="D3273" s="19" t="s">
        <v>1014</v>
      </c>
      <c r="E3273" s="66" t="str">
        <f>IF(ISBLANK(LeaveTracker[[#This Row],[Employee Name]]),"-----",VLOOKUP(LeaveTracker[[#This Row],[Employee Name]],'List of Employees'!$B$4:$H$767,7))</f>
        <v>LANDTAX</v>
      </c>
      <c r="F3273" s="66" t="str">
        <f>IF(ISBLANK(LeaveTracker[[#This Row],[Employee Name]]),"-----",VLOOKUP(LeaveTracker[[#This Row],[Employee Name]],'List of Employees'!$B$4:$H$767,6))</f>
        <v>PERMANENT</v>
      </c>
      <c r="G3273" s="24">
        <v>44896</v>
      </c>
      <c r="H3273" s="24">
        <v>44897</v>
      </c>
      <c r="I3273" s="19" t="s">
        <v>82</v>
      </c>
      <c r="K3273" s="50" t="str">
        <f ca="1">LeaveTracker[[#This Row],[Days]]&amp;" "&amp;LeaveTracker[[#This Row],[Type of Leave]]</f>
        <v>2 VL</v>
      </c>
      <c r="L3273" s="23">
        <f ca="1">NETWORKDAYS(LeaveTracker[[#This Row],[Start Date]],LeaveTracker[[#This Row],[End Date]],lstHolidays)</f>
        <v>2</v>
      </c>
      <c r="M3273" s="27"/>
    </row>
    <row r="3274" spans="1:13" ht="30" customHeight="1" x14ac:dyDescent="0.3">
      <c r="A3274" s="27">
        <v>1594</v>
      </c>
      <c r="B3274" s="31">
        <v>44922</v>
      </c>
      <c r="C3274" s="31">
        <v>44923</v>
      </c>
      <c r="D3274" s="19" t="s">
        <v>1014</v>
      </c>
      <c r="E3274" s="66" t="str">
        <f>IF(ISBLANK(LeaveTracker[[#This Row],[Employee Name]]),"-----",VLOOKUP(LeaveTracker[[#This Row],[Employee Name]],'List of Employees'!$B$4:$H$767,7))</f>
        <v>LANDTAX</v>
      </c>
      <c r="F3274" s="66" t="str">
        <f>IF(ISBLANK(LeaveTracker[[#This Row],[Employee Name]]),"-----",VLOOKUP(LeaveTracker[[#This Row],[Employee Name]],'List of Employees'!$B$4:$H$767,6))</f>
        <v>PERMANENT</v>
      </c>
      <c r="G3274" s="24">
        <v>44900</v>
      </c>
      <c r="H3274" s="24">
        <v>44900</v>
      </c>
      <c r="I3274" s="19" t="s">
        <v>82</v>
      </c>
      <c r="K3274" s="50" t="str">
        <f ca="1">LeaveTracker[[#This Row],[Days]]&amp;" "&amp;LeaveTracker[[#This Row],[Type of Leave]]</f>
        <v>1 VL</v>
      </c>
      <c r="L3274" s="23">
        <f ca="1">NETWORKDAYS(LeaveTracker[[#This Row],[Start Date]],LeaveTracker[[#This Row],[End Date]],lstHolidays)</f>
        <v>1</v>
      </c>
      <c r="M3274" s="27"/>
    </row>
    <row r="3275" spans="1:13" ht="30" customHeight="1" x14ac:dyDescent="0.3">
      <c r="A3275" s="27">
        <v>1594</v>
      </c>
      <c r="B3275" s="31">
        <v>44922</v>
      </c>
      <c r="C3275" s="31">
        <v>44923</v>
      </c>
      <c r="D3275" s="19" t="s">
        <v>1014</v>
      </c>
      <c r="E3275" s="66" t="str">
        <f>IF(ISBLANK(LeaveTracker[[#This Row],[Employee Name]]),"-----",VLOOKUP(LeaveTracker[[#This Row],[Employee Name]],'List of Employees'!$B$4:$H$767,7))</f>
        <v>LANDTAX</v>
      </c>
      <c r="F3275" s="66" t="str">
        <f>IF(ISBLANK(LeaveTracker[[#This Row],[Employee Name]]),"-----",VLOOKUP(LeaveTracker[[#This Row],[Employee Name]],'List of Employees'!$B$4:$H$767,6))</f>
        <v>PERMANENT</v>
      </c>
      <c r="G3275" s="24">
        <v>44889</v>
      </c>
      <c r="H3275" s="24">
        <v>44889</v>
      </c>
      <c r="I3275" s="19" t="s">
        <v>82</v>
      </c>
      <c r="K3275" s="50" t="str">
        <f ca="1">LeaveTracker[[#This Row],[Days]]&amp;" "&amp;LeaveTracker[[#This Row],[Type of Leave]]</f>
        <v>1 VL</v>
      </c>
      <c r="L3275" s="23">
        <f ca="1">NETWORKDAYS(LeaveTracker[[#This Row],[Start Date]],LeaveTracker[[#This Row],[End Date]],lstHolidays)</f>
        <v>1</v>
      </c>
      <c r="M3275" s="27"/>
    </row>
    <row r="3276" spans="1:13" ht="30" customHeight="1" x14ac:dyDescent="0.3">
      <c r="A3276" s="27">
        <f t="shared" si="25"/>
        <v>1595</v>
      </c>
      <c r="B3276" s="31">
        <v>44922</v>
      </c>
      <c r="C3276" s="31">
        <v>44887</v>
      </c>
      <c r="D3276" s="19" t="s">
        <v>1014</v>
      </c>
      <c r="E3276" s="66" t="str">
        <f>IF(ISBLANK(LeaveTracker[[#This Row],[Employee Name]]),"-----",VLOOKUP(LeaveTracker[[#This Row],[Employee Name]],'List of Employees'!$B$4:$H$767,7))</f>
        <v>LANDTAX</v>
      </c>
      <c r="F3276" s="66" t="str">
        <f>IF(ISBLANK(LeaveTracker[[#This Row],[Employee Name]]),"-----",VLOOKUP(LeaveTracker[[#This Row],[Employee Name]],'List of Employees'!$B$4:$H$767,6))</f>
        <v>PERMANENT</v>
      </c>
      <c r="G3276" s="24">
        <v>44891</v>
      </c>
      <c r="H3276" s="24">
        <v>44894</v>
      </c>
      <c r="I3276" s="19" t="s">
        <v>81</v>
      </c>
      <c r="K3276" s="50" t="str">
        <f ca="1">LeaveTracker[[#This Row],[Days]]&amp;" "&amp;LeaveTracker[[#This Row],[Type of Leave]]</f>
        <v>2 SL</v>
      </c>
      <c r="L3276" s="23">
        <f ca="1">NETWORKDAYS(LeaveTracker[[#This Row],[Start Date]],LeaveTracker[[#This Row],[End Date]],lstHolidays)</f>
        <v>2</v>
      </c>
      <c r="M3276" s="27"/>
    </row>
    <row r="3277" spans="1:13" ht="30" customHeight="1" x14ac:dyDescent="0.3">
      <c r="A3277" s="27">
        <f t="shared" si="25"/>
        <v>1596</v>
      </c>
      <c r="B3277" s="31">
        <v>44922</v>
      </c>
      <c r="C3277" s="31">
        <v>44883</v>
      </c>
      <c r="D3277" s="19" t="s">
        <v>1293</v>
      </c>
      <c r="E3277" s="66" t="str">
        <f>IF(ISBLANK(LeaveTracker[[#This Row],[Employee Name]]),"-----",VLOOKUP(LeaveTracker[[#This Row],[Employee Name]],'List of Employees'!$B$4:$H$767,7))</f>
        <v>CTO</v>
      </c>
      <c r="F3277" s="66" t="str">
        <f>IF(ISBLANK(LeaveTracker[[#This Row],[Employee Name]]),"-----",VLOOKUP(LeaveTracker[[#This Row],[Employee Name]],'List of Employees'!$B$4:$H$767,6))</f>
        <v>PERMANENT</v>
      </c>
      <c r="G3277" s="24">
        <v>44890</v>
      </c>
      <c r="H3277" s="24">
        <v>44890</v>
      </c>
      <c r="I3277" s="19" t="s">
        <v>82</v>
      </c>
      <c r="K3277" s="50" t="str">
        <f ca="1">LeaveTracker[[#This Row],[Days]]&amp;" "&amp;LeaveTracker[[#This Row],[Type of Leave]]</f>
        <v>1 VL</v>
      </c>
      <c r="L3277" s="23">
        <f ca="1">NETWORKDAYS(LeaveTracker[[#This Row],[Start Date]],LeaveTracker[[#This Row],[End Date]],lstHolidays)</f>
        <v>1</v>
      </c>
      <c r="M3277" s="27"/>
    </row>
    <row r="3278" spans="1:13" ht="30" customHeight="1" x14ac:dyDescent="0.3">
      <c r="A3278" s="27">
        <f t="shared" si="25"/>
        <v>1597</v>
      </c>
      <c r="B3278" s="31">
        <v>44922</v>
      </c>
      <c r="C3278" s="31">
        <v>44886</v>
      </c>
      <c r="D3278" s="19" t="s">
        <v>1282</v>
      </c>
      <c r="E3278" s="66" t="str">
        <f>IF(ISBLANK(LeaveTracker[[#This Row],[Employee Name]]),"-----",VLOOKUP(LeaveTracker[[#This Row],[Employee Name]],'List of Employees'!$B$4:$H$767,7))</f>
        <v>CTO</v>
      </c>
      <c r="F3278" s="66" t="str">
        <f>IF(ISBLANK(LeaveTracker[[#This Row],[Employee Name]]),"-----",VLOOKUP(LeaveTracker[[#This Row],[Employee Name]],'List of Employees'!$B$4:$H$767,6))</f>
        <v>PERMANENT</v>
      </c>
      <c r="G3278" s="24">
        <v>44888</v>
      </c>
      <c r="H3278" s="24">
        <v>44888</v>
      </c>
      <c r="I3278" s="19" t="s">
        <v>82</v>
      </c>
      <c r="K3278" s="50" t="str">
        <f ca="1">LeaveTracker[[#This Row],[Days]]&amp;" "&amp;LeaveTracker[[#This Row],[Type of Leave]]</f>
        <v>1 VL</v>
      </c>
      <c r="L3278" s="23">
        <f ca="1">NETWORKDAYS(LeaveTracker[[#This Row],[Start Date]],LeaveTracker[[#This Row],[End Date]],lstHolidays)</f>
        <v>1</v>
      </c>
      <c r="M3278" s="27"/>
    </row>
    <row r="3279" spans="1:13" ht="30" customHeight="1" x14ac:dyDescent="0.3">
      <c r="A3279" s="27">
        <f t="shared" si="25"/>
        <v>1598</v>
      </c>
      <c r="B3279" s="31">
        <v>44922</v>
      </c>
      <c r="C3279" s="31">
        <v>44902</v>
      </c>
      <c r="D3279" s="19" t="s">
        <v>1304</v>
      </c>
      <c r="E3279" s="66" t="str">
        <f>IF(ISBLANK(LeaveTracker[[#This Row],[Employee Name]]),"-----",VLOOKUP(LeaveTracker[[#This Row],[Employee Name]],'List of Employees'!$B$4:$H$767,7))</f>
        <v>CTO</v>
      </c>
      <c r="F3279" s="66" t="str">
        <f>IF(ISBLANK(LeaveTracker[[#This Row],[Employee Name]]),"-----",VLOOKUP(LeaveTracker[[#This Row],[Employee Name]],'List of Employees'!$B$4:$H$767,6))</f>
        <v>PERMANENT</v>
      </c>
      <c r="G3279" s="24">
        <v>44904</v>
      </c>
      <c r="H3279" s="24">
        <v>44904</v>
      </c>
      <c r="I3279" s="19" t="s">
        <v>82</v>
      </c>
      <c r="K3279" s="50" t="str">
        <f ca="1">LeaveTracker[[#This Row],[Days]]&amp;" "&amp;LeaveTracker[[#This Row],[Type of Leave]]</f>
        <v>1 VL</v>
      </c>
      <c r="L3279" s="23">
        <f ca="1">NETWORKDAYS(LeaveTracker[[#This Row],[Start Date]],LeaveTracker[[#This Row],[End Date]],lstHolidays)</f>
        <v>1</v>
      </c>
      <c r="M3279" s="27"/>
    </row>
    <row r="3280" spans="1:13" ht="30" customHeight="1" x14ac:dyDescent="0.3">
      <c r="A3280" s="27">
        <f t="shared" si="25"/>
        <v>1599</v>
      </c>
      <c r="B3280" s="31">
        <v>44922</v>
      </c>
      <c r="C3280" s="31">
        <v>44893</v>
      </c>
      <c r="D3280" s="19" t="s">
        <v>831</v>
      </c>
      <c r="E3280" s="66" t="str">
        <f>IF(ISBLANK(LeaveTracker[[#This Row],[Employee Name]]),"-----",VLOOKUP(LeaveTracker[[#This Row],[Employee Name]],'List of Employees'!$B$4:$H$767,7))</f>
        <v>CTO</v>
      </c>
      <c r="F3280" s="66" t="str">
        <f>IF(ISBLANK(LeaveTracker[[#This Row],[Employee Name]]),"-----",VLOOKUP(LeaveTracker[[#This Row],[Employee Name]],'List of Employees'!$B$4:$H$767,6))</f>
        <v>PERMANENT</v>
      </c>
      <c r="G3280" s="24">
        <v>44890</v>
      </c>
      <c r="H3280" s="24">
        <v>44890</v>
      </c>
      <c r="I3280" s="19" t="s">
        <v>81</v>
      </c>
      <c r="K3280" s="50" t="str">
        <f ca="1">LeaveTracker[[#This Row],[Days]]&amp;" "&amp;LeaveTracker[[#This Row],[Type of Leave]]</f>
        <v>1 SL</v>
      </c>
      <c r="L3280" s="23">
        <f ca="1">NETWORKDAYS(LeaveTracker[[#This Row],[Start Date]],LeaveTracker[[#This Row],[End Date]],lstHolidays)</f>
        <v>1</v>
      </c>
      <c r="M3280" s="27"/>
    </row>
    <row r="3281" spans="1:13" ht="30" customHeight="1" x14ac:dyDescent="0.3">
      <c r="A3281" s="27">
        <f t="shared" si="25"/>
        <v>1600</v>
      </c>
      <c r="B3281" s="31">
        <v>44922</v>
      </c>
      <c r="C3281" s="31">
        <v>44910</v>
      </c>
      <c r="D3281" s="19" t="s">
        <v>708</v>
      </c>
      <c r="E3281" s="66" t="str">
        <f>IF(ISBLANK(LeaveTracker[[#This Row],[Employee Name]]),"-----",VLOOKUP(LeaveTracker[[#This Row],[Employee Name]],'List of Employees'!$B$4:$H$767,7))</f>
        <v>CBO</v>
      </c>
      <c r="F3281" s="66" t="str">
        <f>IF(ISBLANK(LeaveTracker[[#This Row],[Employee Name]]),"-----",VLOOKUP(LeaveTracker[[#This Row],[Employee Name]],'List of Employees'!$B$4:$H$767,6))</f>
        <v>PERMANENT</v>
      </c>
      <c r="G3281" s="24">
        <v>44918</v>
      </c>
      <c r="H3281" s="24">
        <v>44918</v>
      </c>
      <c r="I3281" s="19" t="s">
        <v>82</v>
      </c>
      <c r="K3281" s="50" t="str">
        <f ca="1">LeaveTracker[[#This Row],[Days]]&amp;" "&amp;LeaveTracker[[#This Row],[Type of Leave]]</f>
        <v>1 VL</v>
      </c>
      <c r="L3281" s="23">
        <f ca="1">NETWORKDAYS(LeaveTracker[[#This Row],[Start Date]],LeaveTracker[[#This Row],[End Date]],lstHolidays)</f>
        <v>1</v>
      </c>
      <c r="M3281" s="27"/>
    </row>
    <row r="3282" spans="1:13" ht="30" customHeight="1" x14ac:dyDescent="0.3">
      <c r="A3282" s="27">
        <v>1600</v>
      </c>
      <c r="B3282" s="31">
        <v>44922</v>
      </c>
      <c r="C3282" s="31">
        <v>44910</v>
      </c>
      <c r="D3282" s="19" t="s">
        <v>708</v>
      </c>
      <c r="E3282" s="66" t="str">
        <f>IF(ISBLANK(LeaveTracker[[#This Row],[Employee Name]]),"-----",VLOOKUP(LeaveTracker[[#This Row],[Employee Name]],'List of Employees'!$B$4:$H$767,7))</f>
        <v>CBO</v>
      </c>
      <c r="F3282" s="66" t="str">
        <f>IF(ISBLANK(LeaveTracker[[#This Row],[Employee Name]]),"-----",VLOOKUP(LeaveTracker[[#This Row],[Employee Name]],'List of Employees'!$B$4:$H$767,6))</f>
        <v>PERMANENT</v>
      </c>
      <c r="G3282" s="24">
        <v>44924</v>
      </c>
      <c r="H3282" s="24">
        <v>44924</v>
      </c>
      <c r="I3282" s="19" t="s">
        <v>82</v>
      </c>
      <c r="K3282" s="50" t="str">
        <f ca="1">LeaveTracker[[#This Row],[Days]]&amp;" "&amp;LeaveTracker[[#This Row],[Type of Leave]]</f>
        <v>1 VL</v>
      </c>
      <c r="L3282" s="23">
        <f ca="1">NETWORKDAYS(LeaveTracker[[#This Row],[Start Date]],LeaveTracker[[#This Row],[End Date]],lstHolidays)</f>
        <v>1</v>
      </c>
      <c r="M3282" s="27"/>
    </row>
    <row r="3283" spans="1:13" ht="30" customHeight="1" x14ac:dyDescent="0.3">
      <c r="A3283" s="27">
        <f t="shared" si="25"/>
        <v>1601</v>
      </c>
      <c r="B3283" s="31">
        <v>44922</v>
      </c>
      <c r="C3283" s="31">
        <v>44890</v>
      </c>
      <c r="D3283" s="19" t="s">
        <v>621</v>
      </c>
      <c r="E3283" s="66" t="str">
        <f>IF(ISBLANK(LeaveTracker[[#This Row],[Employee Name]]),"-----",VLOOKUP(LeaveTracker[[#This Row],[Employee Name]],'List of Employees'!$B$4:$H$767,7))</f>
        <v>CTO</v>
      </c>
      <c r="F3283" s="66" t="str">
        <f>IF(ISBLANK(LeaveTracker[[#This Row],[Employee Name]]),"-----",VLOOKUP(LeaveTracker[[#This Row],[Employee Name]],'List of Employees'!$B$4:$H$767,6))</f>
        <v>PERMANENT</v>
      </c>
      <c r="G3283" s="24">
        <v>44904</v>
      </c>
      <c r="H3283" s="24">
        <v>44904</v>
      </c>
      <c r="I3283" s="19" t="s">
        <v>82</v>
      </c>
      <c r="K3283" s="50" t="str">
        <f ca="1">LeaveTracker[[#This Row],[Days]]&amp;" "&amp;LeaveTracker[[#This Row],[Type of Leave]]</f>
        <v>1 VL</v>
      </c>
      <c r="L3283" s="23">
        <f ca="1">NETWORKDAYS(LeaveTracker[[#This Row],[Start Date]],LeaveTracker[[#This Row],[End Date]],lstHolidays)</f>
        <v>1</v>
      </c>
      <c r="M3283" s="27"/>
    </row>
    <row r="3284" spans="1:13" ht="30" customHeight="1" x14ac:dyDescent="0.3">
      <c r="A3284" s="27">
        <f t="shared" si="25"/>
        <v>1602</v>
      </c>
      <c r="B3284" s="31">
        <v>44922</v>
      </c>
      <c r="C3284" s="31">
        <v>44902</v>
      </c>
      <c r="D3284" s="19" t="s">
        <v>756</v>
      </c>
      <c r="E3284" s="66" t="str">
        <f>IF(ISBLANK(LeaveTracker[[#This Row],[Employee Name]]),"-----",VLOOKUP(LeaveTracker[[#This Row],[Employee Name]],'List of Employees'!$B$4:$H$767,7))</f>
        <v>CTO</v>
      </c>
      <c r="F3284" s="66" t="str">
        <f>IF(ISBLANK(LeaveTracker[[#This Row],[Employee Name]]),"-----",VLOOKUP(LeaveTracker[[#This Row],[Employee Name]],'List of Employees'!$B$4:$H$767,6))</f>
        <v>PERMANENT</v>
      </c>
      <c r="G3284" s="24">
        <v>44921</v>
      </c>
      <c r="H3284" s="24">
        <v>44923</v>
      </c>
      <c r="I3284" s="19" t="s">
        <v>82</v>
      </c>
      <c r="K3284" s="50" t="str">
        <f ca="1">LeaveTracker[[#This Row],[Days]]&amp;" "&amp;LeaveTracker[[#This Row],[Type of Leave]]</f>
        <v>2 VL</v>
      </c>
      <c r="L3284" s="23">
        <f ca="1">NETWORKDAYS(LeaveTracker[[#This Row],[Start Date]],LeaveTracker[[#This Row],[End Date]],lstHolidays)</f>
        <v>2</v>
      </c>
      <c r="M3284" s="27"/>
    </row>
    <row r="3285" spans="1:13" ht="30" customHeight="1" x14ac:dyDescent="0.3">
      <c r="A3285" s="27">
        <f t="shared" si="25"/>
        <v>1603</v>
      </c>
      <c r="B3285" s="31">
        <v>44922</v>
      </c>
      <c r="C3285" s="31">
        <v>44901</v>
      </c>
      <c r="D3285" s="19" t="s">
        <v>414</v>
      </c>
      <c r="E3285" s="66" t="str">
        <f>IF(ISBLANK(LeaveTracker[[#This Row],[Employee Name]]),"-----",VLOOKUP(LeaveTracker[[#This Row],[Employee Name]],'List of Employees'!$B$4:$H$767,7))</f>
        <v>CTO</v>
      </c>
      <c r="F3285" s="66" t="str">
        <f>IF(ISBLANK(LeaveTracker[[#This Row],[Employee Name]]),"-----",VLOOKUP(LeaveTracker[[#This Row],[Employee Name]],'List of Employees'!$B$4:$H$767,6))</f>
        <v>PERMANENT</v>
      </c>
      <c r="G3285" s="24">
        <v>44911</v>
      </c>
      <c r="H3285" s="24">
        <v>44911</v>
      </c>
      <c r="I3285" s="19" t="s">
        <v>82</v>
      </c>
      <c r="K3285" s="50" t="str">
        <f ca="1">LeaveTracker[[#This Row],[Days]]&amp;" "&amp;LeaveTracker[[#This Row],[Type of Leave]]</f>
        <v>1 VL</v>
      </c>
      <c r="L3285" s="23">
        <f ca="1">NETWORKDAYS(LeaveTracker[[#This Row],[Start Date]],LeaveTracker[[#This Row],[End Date]],lstHolidays)</f>
        <v>1</v>
      </c>
      <c r="M3285" s="27"/>
    </row>
    <row r="3286" spans="1:13" ht="30" customHeight="1" x14ac:dyDescent="0.3">
      <c r="A3286" s="27">
        <v>1603</v>
      </c>
      <c r="B3286" s="31">
        <v>44922</v>
      </c>
      <c r="C3286" s="31">
        <v>44901</v>
      </c>
      <c r="D3286" s="19" t="s">
        <v>414</v>
      </c>
      <c r="E3286" s="66" t="str">
        <f>IF(ISBLANK(LeaveTracker[[#This Row],[Employee Name]]),"-----",VLOOKUP(LeaveTracker[[#This Row],[Employee Name]],'List of Employees'!$B$4:$H$767,7))</f>
        <v>CTO</v>
      </c>
      <c r="F3286" s="66" t="str">
        <f>IF(ISBLANK(LeaveTracker[[#This Row],[Employee Name]]),"-----",VLOOKUP(LeaveTracker[[#This Row],[Employee Name]],'List of Employees'!$B$4:$H$767,6))</f>
        <v>PERMANENT</v>
      </c>
      <c r="G3286" s="24">
        <v>44917</v>
      </c>
      <c r="H3286" s="24">
        <v>44918</v>
      </c>
      <c r="I3286" s="19" t="s">
        <v>82</v>
      </c>
      <c r="K3286" s="50" t="str">
        <f ca="1">LeaveTracker[[#This Row],[Days]]&amp;" "&amp;LeaveTracker[[#This Row],[Type of Leave]]</f>
        <v>2 VL</v>
      </c>
      <c r="L3286" s="23">
        <f ca="1">NETWORKDAYS(LeaveTracker[[#This Row],[Start Date]],LeaveTracker[[#This Row],[End Date]],lstHolidays)</f>
        <v>2</v>
      </c>
      <c r="M3286" s="27"/>
    </row>
    <row r="3287" spans="1:13" ht="30" customHeight="1" x14ac:dyDescent="0.3">
      <c r="A3287" s="27">
        <f t="shared" si="25"/>
        <v>1604</v>
      </c>
      <c r="B3287" s="31">
        <v>44922</v>
      </c>
      <c r="C3287" s="31">
        <v>44897</v>
      </c>
      <c r="D3287" s="19" t="s">
        <v>414</v>
      </c>
      <c r="E3287" s="66" t="str">
        <f>IF(ISBLANK(LeaveTracker[[#This Row],[Employee Name]]),"-----",VLOOKUP(LeaveTracker[[#This Row],[Employee Name]],'List of Employees'!$B$4:$H$767,7))</f>
        <v>CTO</v>
      </c>
      <c r="F3287" s="66" t="str">
        <f>IF(ISBLANK(LeaveTracker[[#This Row],[Employee Name]]),"-----",VLOOKUP(LeaveTracker[[#This Row],[Employee Name]],'List of Employees'!$B$4:$H$767,6))</f>
        <v>PERMANENT</v>
      </c>
      <c r="G3287" s="24">
        <v>44904</v>
      </c>
      <c r="H3287" s="24">
        <v>44904</v>
      </c>
      <c r="I3287" s="19" t="s">
        <v>297</v>
      </c>
      <c r="J3287" s="42" t="s">
        <v>1000</v>
      </c>
      <c r="K3287" s="50" t="str">
        <f ca="1">LeaveTracker[[#This Row],[Days]]&amp;" "&amp;LeaveTracker[[#This Row],[Type of Leave]]</f>
        <v>1 OTHER</v>
      </c>
      <c r="L3287" s="23">
        <f ca="1">NETWORKDAYS(LeaveTracker[[#This Row],[Start Date]],LeaveTracker[[#This Row],[End Date]],lstHolidays)</f>
        <v>1</v>
      </c>
      <c r="M3287" s="27"/>
    </row>
    <row r="3288" spans="1:13" ht="30" customHeight="1" x14ac:dyDescent="0.3">
      <c r="A3288" s="27">
        <f t="shared" si="25"/>
        <v>1605</v>
      </c>
      <c r="B3288" s="31">
        <v>44922</v>
      </c>
      <c r="C3288" s="31">
        <v>44900</v>
      </c>
      <c r="D3288" s="19" t="s">
        <v>1057</v>
      </c>
      <c r="E3288" s="66" t="str">
        <f>IF(ISBLANK(LeaveTracker[[#This Row],[Employee Name]]),"-----",VLOOKUP(LeaveTracker[[#This Row],[Employee Name]],'List of Employees'!$B$4:$H$767,7))</f>
        <v>CTO</v>
      </c>
      <c r="F3288" s="66" t="str">
        <f>IF(ISBLANK(LeaveTracker[[#This Row],[Employee Name]]),"-----",VLOOKUP(LeaveTracker[[#This Row],[Employee Name]],'List of Employees'!$B$4:$H$767,6))</f>
        <v>PERMANENT</v>
      </c>
      <c r="G3288" s="24">
        <v>44909</v>
      </c>
      <c r="H3288" s="24">
        <v>44909</v>
      </c>
      <c r="I3288" s="19" t="s">
        <v>81</v>
      </c>
      <c r="K3288" s="50" t="str">
        <f ca="1">LeaveTracker[[#This Row],[Days]]&amp;" "&amp;LeaveTracker[[#This Row],[Type of Leave]]</f>
        <v>1 SL</v>
      </c>
      <c r="L3288" s="23">
        <f ca="1">NETWORKDAYS(LeaveTracker[[#This Row],[Start Date]],LeaveTracker[[#This Row],[End Date]],lstHolidays)</f>
        <v>1</v>
      </c>
      <c r="M3288" s="27"/>
    </row>
    <row r="3289" spans="1:13" ht="30" customHeight="1" x14ac:dyDescent="0.3">
      <c r="A3289" s="27">
        <v>1605</v>
      </c>
      <c r="B3289" s="31">
        <v>44922</v>
      </c>
      <c r="C3289" s="31">
        <v>44900</v>
      </c>
      <c r="D3289" s="19" t="s">
        <v>1057</v>
      </c>
      <c r="E3289" s="66" t="str">
        <f>IF(ISBLANK(LeaveTracker[[#This Row],[Employee Name]]),"-----",VLOOKUP(LeaveTracker[[#This Row],[Employee Name]],'List of Employees'!$B$4:$H$767,7))</f>
        <v>CTO</v>
      </c>
      <c r="F3289" s="66" t="str">
        <f>IF(ISBLANK(LeaveTracker[[#This Row],[Employee Name]]),"-----",VLOOKUP(LeaveTracker[[#This Row],[Employee Name]],'List of Employees'!$B$4:$H$767,6))</f>
        <v>PERMANENT</v>
      </c>
      <c r="G3289" s="24">
        <v>44898</v>
      </c>
      <c r="H3289" s="24">
        <v>44898</v>
      </c>
      <c r="I3289" s="19" t="s">
        <v>81</v>
      </c>
      <c r="K3289" s="50" t="str">
        <f ca="1">LeaveTracker[[#This Row],[Days]]&amp;" "&amp;LeaveTracker[[#This Row],[Type of Leave]]</f>
        <v>0 SL</v>
      </c>
      <c r="L3289" s="23">
        <f ca="1">NETWORKDAYS(LeaveTracker[[#This Row],[Start Date]],LeaveTracker[[#This Row],[End Date]],lstHolidays)</f>
        <v>0</v>
      </c>
      <c r="M3289" s="27"/>
    </row>
    <row r="3290" spans="1:13" ht="30" customHeight="1" x14ac:dyDescent="0.3">
      <c r="A3290" s="27">
        <f t="shared" si="25"/>
        <v>1606</v>
      </c>
      <c r="B3290" s="31">
        <v>44922</v>
      </c>
      <c r="C3290" s="31">
        <v>44923</v>
      </c>
      <c r="D3290" s="19" t="s">
        <v>397</v>
      </c>
      <c r="E3290" s="66" t="str">
        <f>IF(ISBLANK(LeaveTracker[[#This Row],[Employee Name]]),"-----",VLOOKUP(LeaveTracker[[#This Row],[Employee Name]],'List of Employees'!$B$4:$H$767,7))</f>
        <v>CTO</v>
      </c>
      <c r="F3290" s="66" t="str">
        <f>IF(ISBLANK(LeaveTracker[[#This Row],[Employee Name]]),"-----",VLOOKUP(LeaveTracker[[#This Row],[Employee Name]],'List of Employees'!$B$4:$H$767,6))</f>
        <v>PERMANENT</v>
      </c>
      <c r="G3290" s="24">
        <v>44911</v>
      </c>
      <c r="H3290" s="24">
        <v>44911</v>
      </c>
      <c r="I3290" s="19" t="s">
        <v>82</v>
      </c>
      <c r="K3290" s="50" t="str">
        <f ca="1">LeaveTracker[[#This Row],[Days]]&amp;" "&amp;LeaveTracker[[#This Row],[Type of Leave]]</f>
        <v>1 VL</v>
      </c>
      <c r="L3290" s="23">
        <f ca="1">NETWORKDAYS(LeaveTracker[[#This Row],[Start Date]],LeaveTracker[[#This Row],[End Date]],lstHolidays)</f>
        <v>1</v>
      </c>
      <c r="M3290" s="27"/>
    </row>
    <row r="3291" spans="1:13" ht="30" customHeight="1" x14ac:dyDescent="0.3">
      <c r="A3291" s="27">
        <f t="shared" si="25"/>
        <v>1607</v>
      </c>
      <c r="B3291" s="31">
        <v>44922</v>
      </c>
      <c r="C3291" s="31">
        <v>44923</v>
      </c>
      <c r="D3291" s="19" t="s">
        <v>397</v>
      </c>
      <c r="E3291" s="66" t="str">
        <f>IF(ISBLANK(LeaveTracker[[#This Row],[Employee Name]]),"-----",VLOOKUP(LeaveTracker[[#This Row],[Employee Name]],'List of Employees'!$B$4:$H$767,7))</f>
        <v>CTO</v>
      </c>
      <c r="F3291" s="66" t="str">
        <f>IF(ISBLANK(LeaveTracker[[#This Row],[Employee Name]]),"-----",VLOOKUP(LeaveTracker[[#This Row],[Employee Name]],'List of Employees'!$B$4:$H$767,6))</f>
        <v>PERMANENT</v>
      </c>
      <c r="G3291" s="24">
        <v>44896</v>
      </c>
      <c r="H3291" s="24">
        <v>44896</v>
      </c>
      <c r="I3291" s="19" t="s">
        <v>81</v>
      </c>
      <c r="K3291" s="50" t="str">
        <f ca="1">LeaveTracker[[#This Row],[Days]]&amp;" "&amp;LeaveTracker[[#This Row],[Type of Leave]]</f>
        <v>1 SL</v>
      </c>
      <c r="L3291" s="23">
        <f ca="1">NETWORKDAYS(LeaveTracker[[#This Row],[Start Date]],LeaveTracker[[#This Row],[End Date]],lstHolidays)</f>
        <v>1</v>
      </c>
      <c r="M3291" s="27"/>
    </row>
    <row r="3292" spans="1:13" ht="30" customHeight="1" x14ac:dyDescent="0.3">
      <c r="A3292" s="27">
        <f t="shared" si="25"/>
        <v>1608</v>
      </c>
      <c r="B3292" s="31">
        <v>44922</v>
      </c>
      <c r="C3292" s="31">
        <v>44888</v>
      </c>
      <c r="D3292" s="19" t="s">
        <v>1836</v>
      </c>
      <c r="E3292" s="66" t="str">
        <f>IF(ISBLANK(LeaveTracker[[#This Row],[Employee Name]]),"-----",VLOOKUP(LeaveTracker[[#This Row],[Employee Name]],'List of Employees'!$B$4:$H$767,7))</f>
        <v>EEO/CITY MARKET</v>
      </c>
      <c r="F3292" s="66" t="str">
        <f>IF(ISBLANK(LeaveTracker[[#This Row],[Employee Name]]),"-----",VLOOKUP(LeaveTracker[[#This Row],[Employee Name]],'List of Employees'!$B$4:$H$767,6))</f>
        <v>CASUAL</v>
      </c>
      <c r="G3292" s="24">
        <v>44898</v>
      </c>
      <c r="H3292" s="24">
        <v>44898</v>
      </c>
      <c r="I3292" s="19" t="s">
        <v>82</v>
      </c>
      <c r="J3292" s="42" t="s">
        <v>1001</v>
      </c>
      <c r="K3292" s="50" t="str">
        <f ca="1">LeaveTracker[[#This Row],[Days]]&amp;" "&amp;LeaveTracker[[#This Row],[Type of Leave]]</f>
        <v>0 VL</v>
      </c>
      <c r="L3292" s="23">
        <f ca="1">NETWORKDAYS(LeaveTracker[[#This Row],[Start Date]],LeaveTracker[[#This Row],[End Date]],lstHolidays)</f>
        <v>0</v>
      </c>
      <c r="M3292" s="27"/>
    </row>
    <row r="3293" spans="1:13" ht="30" customHeight="1" x14ac:dyDescent="0.3">
      <c r="A3293" s="27">
        <v>1608</v>
      </c>
      <c r="B3293" s="31">
        <v>44922</v>
      </c>
      <c r="C3293" s="31">
        <v>44889</v>
      </c>
      <c r="D3293" s="19" t="s">
        <v>1836</v>
      </c>
      <c r="E3293" s="66" t="str">
        <f>IF(ISBLANK(LeaveTracker[[#This Row],[Employee Name]]),"-----",VLOOKUP(LeaveTracker[[#This Row],[Employee Name]],'List of Employees'!$B$4:$H$767,7))</f>
        <v>EEO/CITY MARKET</v>
      </c>
      <c r="F3293" s="66" t="str">
        <f>IF(ISBLANK(LeaveTracker[[#This Row],[Employee Name]]),"-----",VLOOKUP(LeaveTracker[[#This Row],[Employee Name]],'List of Employees'!$B$4:$H$767,6))</f>
        <v>CASUAL</v>
      </c>
      <c r="G3293" s="24">
        <v>44902</v>
      </c>
      <c r="H3293" s="24">
        <v>44902</v>
      </c>
      <c r="I3293" s="19" t="s">
        <v>82</v>
      </c>
      <c r="J3293" s="42" t="s">
        <v>1001</v>
      </c>
      <c r="K3293" s="50" t="str">
        <f ca="1">LeaveTracker[[#This Row],[Days]]&amp;" "&amp;LeaveTracker[[#This Row],[Type of Leave]]</f>
        <v>1 VL</v>
      </c>
      <c r="L3293" s="23">
        <f ca="1">NETWORKDAYS(LeaveTracker[[#This Row],[Start Date]],LeaveTracker[[#This Row],[End Date]],lstHolidays)</f>
        <v>1</v>
      </c>
      <c r="M3293" s="27"/>
    </row>
    <row r="3294" spans="1:13" ht="30" customHeight="1" x14ac:dyDescent="0.3">
      <c r="A3294" s="27">
        <v>1608</v>
      </c>
      <c r="B3294" s="31">
        <v>44922</v>
      </c>
      <c r="C3294" s="31">
        <v>44890</v>
      </c>
      <c r="D3294" s="19" t="s">
        <v>1836</v>
      </c>
      <c r="E3294" s="66" t="str">
        <f>IF(ISBLANK(LeaveTracker[[#This Row],[Employee Name]]),"-----",VLOOKUP(LeaveTracker[[#This Row],[Employee Name]],'List of Employees'!$B$4:$H$767,7))</f>
        <v>EEO/CITY MARKET</v>
      </c>
      <c r="F3294" s="66" t="str">
        <f>IF(ISBLANK(LeaveTracker[[#This Row],[Employee Name]]),"-----",VLOOKUP(LeaveTracker[[#This Row],[Employee Name]],'List of Employees'!$B$4:$H$767,6))</f>
        <v>CASUAL</v>
      </c>
      <c r="G3294" s="24">
        <v>44904</v>
      </c>
      <c r="H3294" s="24">
        <v>44904</v>
      </c>
      <c r="I3294" s="19" t="s">
        <v>82</v>
      </c>
      <c r="J3294" s="42" t="s">
        <v>1001</v>
      </c>
      <c r="K3294" s="50" t="str">
        <f ca="1">LeaveTracker[[#This Row],[Days]]&amp;" "&amp;LeaveTracker[[#This Row],[Type of Leave]]</f>
        <v>1 VL</v>
      </c>
      <c r="L3294" s="23">
        <f ca="1">NETWORKDAYS(LeaveTracker[[#This Row],[Start Date]],LeaveTracker[[#This Row],[End Date]],lstHolidays)</f>
        <v>1</v>
      </c>
      <c r="M3294" s="27"/>
    </row>
    <row r="3295" spans="1:13" ht="30" customHeight="1" x14ac:dyDescent="0.3">
      <c r="A3295" s="27">
        <v>1608</v>
      </c>
      <c r="B3295" s="31">
        <v>44922</v>
      </c>
      <c r="C3295" s="31">
        <v>44891</v>
      </c>
      <c r="D3295" s="19" t="s">
        <v>1836</v>
      </c>
      <c r="E3295" s="66" t="str">
        <f>IF(ISBLANK(LeaveTracker[[#This Row],[Employee Name]]),"-----",VLOOKUP(LeaveTracker[[#This Row],[Employee Name]],'List of Employees'!$B$4:$H$767,7))</f>
        <v>EEO/CITY MARKET</v>
      </c>
      <c r="F3295" s="66" t="str">
        <f>IF(ISBLANK(LeaveTracker[[#This Row],[Employee Name]]),"-----",VLOOKUP(LeaveTracker[[#This Row],[Employee Name]],'List of Employees'!$B$4:$H$767,6))</f>
        <v>CASUAL</v>
      </c>
      <c r="G3295" s="24">
        <v>44907</v>
      </c>
      <c r="H3295" s="24">
        <v>44908</v>
      </c>
      <c r="I3295" s="19" t="s">
        <v>82</v>
      </c>
      <c r="J3295" s="42" t="s">
        <v>1001</v>
      </c>
      <c r="K3295" s="50" t="str">
        <f ca="1">LeaveTracker[[#This Row],[Days]]&amp;" "&amp;LeaveTracker[[#This Row],[Type of Leave]]</f>
        <v>2 VL</v>
      </c>
      <c r="L3295" s="23">
        <f ca="1">NETWORKDAYS(LeaveTracker[[#This Row],[Start Date]],LeaveTracker[[#This Row],[End Date]],lstHolidays)</f>
        <v>2</v>
      </c>
      <c r="M3295" s="27"/>
    </row>
    <row r="3296" spans="1:13" ht="30" customHeight="1" x14ac:dyDescent="0.3">
      <c r="A3296" s="27">
        <f t="shared" si="25"/>
        <v>1609</v>
      </c>
      <c r="B3296" s="31">
        <v>44922</v>
      </c>
      <c r="C3296" s="31">
        <v>44894</v>
      </c>
      <c r="D3296" s="19" t="s">
        <v>1836</v>
      </c>
      <c r="E3296" s="66" t="str">
        <f>IF(ISBLANK(LeaveTracker[[#This Row],[Employee Name]]),"-----",VLOOKUP(LeaveTracker[[#This Row],[Employee Name]],'List of Employees'!$B$4:$H$767,7))</f>
        <v>EEO/CITY MARKET</v>
      </c>
      <c r="F3296" s="66" t="str">
        <f>IF(ISBLANK(LeaveTracker[[#This Row],[Employee Name]]),"-----",VLOOKUP(LeaveTracker[[#This Row],[Employee Name]],'List of Employees'!$B$4:$H$767,6))</f>
        <v>CASUAL</v>
      </c>
      <c r="G3296" s="24">
        <v>44893</v>
      </c>
      <c r="H3296" s="24">
        <v>44893</v>
      </c>
      <c r="I3296" s="19" t="s">
        <v>81</v>
      </c>
      <c r="K3296" s="50" t="str">
        <f ca="1">LeaveTracker[[#This Row],[Days]]&amp;" "&amp;LeaveTracker[[#This Row],[Type of Leave]]</f>
        <v>1 SL</v>
      </c>
      <c r="L3296" s="23">
        <f ca="1">NETWORKDAYS(LeaveTracker[[#This Row],[Start Date]],LeaveTracker[[#This Row],[End Date]],lstHolidays)</f>
        <v>1</v>
      </c>
      <c r="M3296" s="27"/>
    </row>
    <row r="3297" spans="1:13" ht="30" customHeight="1" x14ac:dyDescent="0.3">
      <c r="A3297" s="27">
        <f t="shared" si="25"/>
        <v>1610</v>
      </c>
      <c r="B3297" s="31">
        <v>44922</v>
      </c>
      <c r="C3297" s="31">
        <v>44893</v>
      </c>
      <c r="D3297" s="19" t="s">
        <v>1751</v>
      </c>
      <c r="E3297" s="66" t="str">
        <f>IF(ISBLANK(LeaveTracker[[#This Row],[Employee Name]]),"-----",VLOOKUP(LeaveTracker[[#This Row],[Employee Name]],'List of Employees'!$B$4:$H$767,7))</f>
        <v>EEO/CITY MARKET</v>
      </c>
      <c r="F3297" s="66" t="str">
        <f>IF(ISBLANK(LeaveTracker[[#This Row],[Employee Name]]),"-----",VLOOKUP(LeaveTracker[[#This Row],[Employee Name]],'List of Employees'!$B$4:$H$767,6))</f>
        <v>CASUAL</v>
      </c>
      <c r="G3297" s="24">
        <v>44903</v>
      </c>
      <c r="H3297" s="24">
        <v>44903</v>
      </c>
      <c r="I3297" s="19" t="s">
        <v>82</v>
      </c>
      <c r="J3297" s="42" t="s">
        <v>1001</v>
      </c>
      <c r="K3297" s="50" t="str">
        <f ca="1">LeaveTracker[[#This Row],[Days]]&amp;" "&amp;LeaveTracker[[#This Row],[Type of Leave]]</f>
        <v>0 VL</v>
      </c>
      <c r="L3297" s="23">
        <f ca="1">NETWORKDAYS(LeaveTracker[[#This Row],[Start Date]],LeaveTracker[[#This Row],[End Date]],lstHolidays)</f>
        <v>0</v>
      </c>
      <c r="M3297" s="27"/>
    </row>
    <row r="3298" spans="1:13" ht="30" customHeight="1" x14ac:dyDescent="0.3">
      <c r="A3298" s="27">
        <v>1610</v>
      </c>
      <c r="B3298" s="31">
        <v>44922</v>
      </c>
      <c r="C3298" s="31">
        <v>44893</v>
      </c>
      <c r="D3298" s="19" t="s">
        <v>1751</v>
      </c>
      <c r="E3298" s="66" t="str">
        <f>IF(ISBLANK(LeaveTracker[[#This Row],[Employee Name]]),"-----",VLOOKUP(LeaveTracker[[#This Row],[Employee Name]],'List of Employees'!$B$4:$H$767,7))</f>
        <v>EEO/CITY MARKET</v>
      </c>
      <c r="F3298" s="66" t="str">
        <f>IF(ISBLANK(LeaveTracker[[#This Row],[Employee Name]]),"-----",VLOOKUP(LeaveTracker[[#This Row],[Employee Name]],'List of Employees'!$B$4:$H$767,6))</f>
        <v>CASUAL</v>
      </c>
      <c r="G3298" s="24">
        <v>44915</v>
      </c>
      <c r="H3298" s="24">
        <v>44915</v>
      </c>
      <c r="I3298" s="19" t="s">
        <v>82</v>
      </c>
      <c r="J3298" s="42" t="s">
        <v>1001</v>
      </c>
      <c r="K3298" s="50" t="str">
        <f ca="1">LeaveTracker[[#This Row],[Days]]&amp;" "&amp;LeaveTracker[[#This Row],[Type of Leave]]</f>
        <v>1 VL</v>
      </c>
      <c r="L3298" s="23">
        <f ca="1">NETWORKDAYS(LeaveTracker[[#This Row],[Start Date]],LeaveTracker[[#This Row],[End Date]],lstHolidays)</f>
        <v>1</v>
      </c>
      <c r="M3298" s="27"/>
    </row>
    <row r="3299" spans="1:13" ht="30" customHeight="1" x14ac:dyDescent="0.3">
      <c r="A3299" s="27">
        <f t="shared" si="25"/>
        <v>1611</v>
      </c>
      <c r="B3299" s="31">
        <v>44922</v>
      </c>
      <c r="C3299" s="31">
        <v>44890</v>
      </c>
      <c r="D3299" s="19" t="s">
        <v>1751</v>
      </c>
      <c r="E3299" s="66" t="str">
        <f>IF(ISBLANK(LeaveTracker[[#This Row],[Employee Name]]),"-----",VLOOKUP(LeaveTracker[[#This Row],[Employee Name]],'List of Employees'!$B$4:$H$767,7))</f>
        <v>EEO/CITY MARKET</v>
      </c>
      <c r="F3299" s="66" t="str">
        <f>IF(ISBLANK(LeaveTracker[[#This Row],[Employee Name]]),"-----",VLOOKUP(LeaveTracker[[#This Row],[Employee Name]],'List of Employees'!$B$4:$H$767,6))</f>
        <v>CASUAL</v>
      </c>
      <c r="G3299" s="24">
        <v>44889</v>
      </c>
      <c r="H3299" s="24">
        <v>44889</v>
      </c>
      <c r="I3299" s="19" t="s">
        <v>81</v>
      </c>
      <c r="K3299" s="50" t="str">
        <f ca="1">LeaveTracker[[#This Row],[Days]]&amp;" "&amp;LeaveTracker[[#This Row],[Type of Leave]]</f>
        <v>1 SL</v>
      </c>
      <c r="L3299" s="23">
        <f ca="1">NETWORKDAYS(LeaveTracker[[#This Row],[Start Date]],LeaveTracker[[#This Row],[End Date]],lstHolidays)</f>
        <v>1</v>
      </c>
      <c r="M3299" s="27"/>
    </row>
    <row r="3300" spans="1:13" ht="30" customHeight="1" x14ac:dyDescent="0.3">
      <c r="A3300" s="27">
        <f t="shared" si="25"/>
        <v>1612</v>
      </c>
      <c r="B3300" s="31">
        <v>44922</v>
      </c>
      <c r="C3300" s="31">
        <v>44907</v>
      </c>
      <c r="D3300" s="19" t="s">
        <v>1805</v>
      </c>
      <c r="E3300" s="66" t="str">
        <f>IF(ISBLANK(LeaveTracker[[#This Row],[Employee Name]]),"-----",VLOOKUP(LeaveTracker[[#This Row],[Employee Name]],'List of Employees'!$B$4:$H$767,7))</f>
        <v>TICC/TCCH</v>
      </c>
      <c r="F3300" s="66" t="str">
        <f>IF(ISBLANK(LeaveTracker[[#This Row],[Employee Name]]),"-----",VLOOKUP(LeaveTracker[[#This Row],[Employee Name]],'List of Employees'!$B$4:$H$767,6))</f>
        <v>CASUAL</v>
      </c>
      <c r="G3300" s="24">
        <v>44896</v>
      </c>
      <c r="H3300" s="24">
        <v>44896</v>
      </c>
      <c r="I3300" s="19" t="s">
        <v>81</v>
      </c>
      <c r="K3300" s="50" t="str">
        <f ca="1">LeaveTracker[[#This Row],[Days]]&amp;" "&amp;LeaveTracker[[#This Row],[Type of Leave]]</f>
        <v>1 SL</v>
      </c>
      <c r="L3300" s="23">
        <f ca="1">NETWORKDAYS(LeaveTracker[[#This Row],[Start Date]],LeaveTracker[[#This Row],[End Date]],lstHolidays)</f>
        <v>1</v>
      </c>
      <c r="M3300" s="27"/>
    </row>
    <row r="3301" spans="1:13" ht="30" customHeight="1" x14ac:dyDescent="0.3">
      <c r="A3301" s="27">
        <v>1612</v>
      </c>
      <c r="B3301" s="31">
        <v>44922</v>
      </c>
      <c r="C3301" s="31">
        <v>44907</v>
      </c>
      <c r="D3301" s="19" t="s">
        <v>1805</v>
      </c>
      <c r="E3301" s="66" t="str">
        <f>IF(ISBLANK(LeaveTracker[[#This Row],[Employee Name]]),"-----",VLOOKUP(LeaveTracker[[#This Row],[Employee Name]],'List of Employees'!$B$4:$H$767,7))</f>
        <v>TICC/TCCH</v>
      </c>
      <c r="F3301" s="66" t="str">
        <f>IF(ISBLANK(LeaveTracker[[#This Row],[Employee Name]]),"-----",VLOOKUP(LeaveTracker[[#This Row],[Employee Name]],'List of Employees'!$B$4:$H$767,6))</f>
        <v>CASUAL</v>
      </c>
      <c r="G3301" s="24">
        <v>44901</v>
      </c>
      <c r="H3301" s="24">
        <v>44902</v>
      </c>
      <c r="I3301" s="19" t="s">
        <v>81</v>
      </c>
      <c r="K3301" s="50" t="str">
        <f ca="1">LeaveTracker[[#This Row],[Days]]&amp;" "&amp;LeaveTracker[[#This Row],[Type of Leave]]</f>
        <v>2 SL</v>
      </c>
      <c r="L3301" s="23">
        <f ca="1">NETWORKDAYS(LeaveTracker[[#This Row],[Start Date]],LeaveTracker[[#This Row],[End Date]],lstHolidays)</f>
        <v>2</v>
      </c>
      <c r="M3301" s="27"/>
    </row>
    <row r="3302" spans="1:13" ht="30" customHeight="1" x14ac:dyDescent="0.3">
      <c r="A3302" s="27">
        <v>1612</v>
      </c>
      <c r="B3302" s="31">
        <v>44922</v>
      </c>
      <c r="C3302" s="31">
        <v>44907</v>
      </c>
      <c r="D3302" s="19" t="s">
        <v>1805</v>
      </c>
      <c r="E3302" s="66" t="str">
        <f>IF(ISBLANK(LeaveTracker[[#This Row],[Employee Name]]),"-----",VLOOKUP(LeaveTracker[[#This Row],[Employee Name]],'List of Employees'!$B$4:$H$767,7))</f>
        <v>TICC/TCCH</v>
      </c>
      <c r="F3302" s="66" t="str">
        <f>IF(ISBLANK(LeaveTracker[[#This Row],[Employee Name]]),"-----",VLOOKUP(LeaveTracker[[#This Row],[Employee Name]],'List of Employees'!$B$4:$H$767,6))</f>
        <v>CASUAL</v>
      </c>
      <c r="G3302" s="24">
        <v>44904</v>
      </c>
      <c r="H3302" s="24">
        <v>44904</v>
      </c>
      <c r="I3302" s="19" t="s">
        <v>81</v>
      </c>
      <c r="K3302" s="50" t="str">
        <f ca="1">LeaveTracker[[#This Row],[Days]]&amp;" "&amp;LeaveTracker[[#This Row],[Type of Leave]]</f>
        <v>1 SL</v>
      </c>
      <c r="L3302" s="23">
        <f ca="1">NETWORKDAYS(LeaveTracker[[#This Row],[Start Date]],LeaveTracker[[#This Row],[End Date]],lstHolidays)</f>
        <v>1</v>
      </c>
      <c r="M3302" s="27"/>
    </row>
    <row r="3303" spans="1:13" ht="30" customHeight="1" x14ac:dyDescent="0.3">
      <c r="A3303" s="27">
        <f t="shared" si="25"/>
        <v>1613</v>
      </c>
      <c r="B3303" s="31">
        <v>44922</v>
      </c>
      <c r="C3303" s="31">
        <v>44902</v>
      </c>
      <c r="D3303" s="19" t="s">
        <v>1805</v>
      </c>
      <c r="E3303" s="66" t="str">
        <f>IF(ISBLANK(LeaveTracker[[#This Row],[Employee Name]]),"-----",VLOOKUP(LeaveTracker[[#This Row],[Employee Name]],'List of Employees'!$B$4:$H$767,7))</f>
        <v>TICC/TCCH</v>
      </c>
      <c r="F3303" s="66" t="str">
        <f>IF(ISBLANK(LeaveTracker[[#This Row],[Employee Name]]),"-----",VLOOKUP(LeaveTracker[[#This Row],[Employee Name]],'List of Employees'!$B$4:$H$767,6))</f>
        <v>CASUAL</v>
      </c>
      <c r="G3303" s="24">
        <v>44892</v>
      </c>
      <c r="H3303" s="24">
        <v>44892</v>
      </c>
      <c r="I3303" s="19" t="s">
        <v>81</v>
      </c>
      <c r="K3303" s="50" t="str">
        <f ca="1">LeaveTracker[[#This Row],[Days]]&amp;" "&amp;LeaveTracker[[#This Row],[Type of Leave]]</f>
        <v>0 SL</v>
      </c>
      <c r="L3303" s="23">
        <f ca="1">NETWORKDAYS(LeaveTracker[[#This Row],[Start Date]],LeaveTracker[[#This Row],[End Date]],lstHolidays)</f>
        <v>0</v>
      </c>
      <c r="M3303" s="27"/>
    </row>
    <row r="3304" spans="1:13" ht="30" customHeight="1" x14ac:dyDescent="0.3">
      <c r="A3304" s="27">
        <f t="shared" si="25"/>
        <v>1614</v>
      </c>
      <c r="B3304" s="31">
        <v>44922</v>
      </c>
      <c r="C3304" s="31">
        <v>44907</v>
      </c>
      <c r="D3304" s="19" t="s">
        <v>1857</v>
      </c>
      <c r="E3304" s="66" t="str">
        <f>IF(ISBLANK(LeaveTracker[[#This Row],[Employee Name]]),"-----",VLOOKUP(LeaveTracker[[#This Row],[Employee Name]],'List of Employees'!$B$4:$H$767,7))</f>
        <v>TICC</v>
      </c>
      <c r="F3304" s="66" t="str">
        <f>IF(ISBLANK(LeaveTracker[[#This Row],[Employee Name]]),"-----",VLOOKUP(LeaveTracker[[#This Row],[Employee Name]],'List of Employees'!$B$4:$H$767,6))</f>
        <v>CASUAL</v>
      </c>
      <c r="G3304" s="24">
        <v>44904</v>
      </c>
      <c r="H3304" s="24">
        <v>44904</v>
      </c>
      <c r="I3304" s="19" t="s">
        <v>81</v>
      </c>
      <c r="K3304" s="50" t="str">
        <f ca="1">LeaveTracker[[#This Row],[Days]]&amp;" "&amp;LeaveTracker[[#This Row],[Type of Leave]]</f>
        <v>1 SL</v>
      </c>
      <c r="L3304" s="23">
        <f ca="1">NETWORKDAYS(LeaveTracker[[#This Row],[Start Date]],LeaveTracker[[#This Row],[End Date]],lstHolidays)</f>
        <v>1</v>
      </c>
      <c r="M3304" s="27"/>
    </row>
    <row r="3305" spans="1:13" ht="30" customHeight="1" x14ac:dyDescent="0.3">
      <c r="A3305" s="27">
        <f t="shared" si="25"/>
        <v>1615</v>
      </c>
      <c r="B3305" s="31">
        <v>44922</v>
      </c>
      <c r="C3305" s="31">
        <v>44915</v>
      </c>
      <c r="D3305" s="19" t="s">
        <v>1859</v>
      </c>
      <c r="E3305" s="66" t="str">
        <f>IF(ISBLANK(LeaveTracker[[#This Row],[Employee Name]]),"-----",VLOOKUP(LeaveTracker[[#This Row],[Employee Name]],'List of Employees'!$B$4:$H$767,7))</f>
        <v>TICC</v>
      </c>
      <c r="F3305" s="66" t="str">
        <f>IF(ISBLANK(LeaveTracker[[#This Row],[Employee Name]]),"-----",VLOOKUP(LeaveTracker[[#This Row],[Employee Name]],'List of Employees'!$B$4:$H$767,6))</f>
        <v>CASUAL</v>
      </c>
      <c r="G3305" s="24">
        <v>44912</v>
      </c>
      <c r="H3305" s="24">
        <v>44912</v>
      </c>
      <c r="I3305" s="19" t="s">
        <v>81</v>
      </c>
      <c r="K3305" s="50" t="str">
        <f ca="1">LeaveTracker[[#This Row],[Days]]&amp;" "&amp;LeaveTracker[[#This Row],[Type of Leave]]</f>
        <v>0 SL</v>
      </c>
      <c r="L3305" s="23">
        <f ca="1">NETWORKDAYS(LeaveTracker[[#This Row],[Start Date]],LeaveTracker[[#This Row],[End Date]],lstHolidays)</f>
        <v>0</v>
      </c>
      <c r="M3305" s="27"/>
    </row>
    <row r="3306" spans="1:13" ht="30" customHeight="1" x14ac:dyDescent="0.3">
      <c r="A3306" s="27">
        <v>1615</v>
      </c>
      <c r="B3306" s="31">
        <v>44922</v>
      </c>
      <c r="C3306" s="31">
        <v>44915</v>
      </c>
      <c r="D3306" s="19" t="s">
        <v>1859</v>
      </c>
      <c r="E3306" s="66" t="str">
        <f>IF(ISBLANK(LeaveTracker[[#This Row],[Employee Name]]),"-----",VLOOKUP(LeaveTracker[[#This Row],[Employee Name]],'List of Employees'!$B$4:$H$767,7))</f>
        <v>TICC</v>
      </c>
      <c r="F3306" s="66" t="str">
        <f>IF(ISBLANK(LeaveTracker[[#This Row],[Employee Name]]),"-----",VLOOKUP(LeaveTracker[[#This Row],[Employee Name]],'List of Employees'!$B$4:$H$767,6))</f>
        <v>CASUAL</v>
      </c>
      <c r="G3306" s="24">
        <v>44914</v>
      </c>
      <c r="H3306" s="24">
        <v>44914</v>
      </c>
      <c r="I3306" s="19" t="s">
        <v>81</v>
      </c>
      <c r="K3306" s="50" t="str">
        <f ca="1">LeaveTracker[[#This Row],[Days]]&amp;" "&amp;LeaveTracker[[#This Row],[Type of Leave]]</f>
        <v>1 SL</v>
      </c>
      <c r="L3306" s="23">
        <f ca="1">NETWORKDAYS(LeaveTracker[[#This Row],[Start Date]],LeaveTracker[[#This Row],[End Date]],lstHolidays)</f>
        <v>1</v>
      </c>
      <c r="M3306" s="27"/>
    </row>
    <row r="3307" spans="1:13" ht="30" customHeight="1" x14ac:dyDescent="0.3">
      <c r="A3307" s="27">
        <f t="shared" si="25"/>
        <v>1616</v>
      </c>
      <c r="B3307" s="31">
        <v>44922</v>
      </c>
      <c r="C3307" s="31">
        <v>44915</v>
      </c>
      <c r="D3307" s="19" t="s">
        <v>1807</v>
      </c>
      <c r="E3307" s="66" t="str">
        <f>IF(ISBLANK(LeaveTracker[[#This Row],[Employee Name]]),"-----",VLOOKUP(LeaveTracker[[#This Row],[Employee Name]],'List of Employees'!$B$4:$H$767,7))</f>
        <v>TICC</v>
      </c>
      <c r="F3307" s="66" t="str">
        <f>IF(ISBLANK(LeaveTracker[[#This Row],[Employee Name]]),"-----",VLOOKUP(LeaveTracker[[#This Row],[Employee Name]],'List of Employees'!$B$4:$H$767,6))</f>
        <v>CASUAL</v>
      </c>
      <c r="G3307" s="24">
        <v>44909</v>
      </c>
      <c r="H3307" s="24">
        <v>44909</v>
      </c>
      <c r="I3307" s="19" t="s">
        <v>81</v>
      </c>
      <c r="K3307" s="50" t="str">
        <f ca="1">LeaveTracker[[#This Row],[Days]]&amp;" "&amp;LeaveTracker[[#This Row],[Type of Leave]]</f>
        <v>1 SL</v>
      </c>
      <c r="L3307" s="23">
        <f ca="1">NETWORKDAYS(LeaveTracker[[#This Row],[Start Date]],LeaveTracker[[#This Row],[End Date]],lstHolidays)</f>
        <v>1</v>
      </c>
      <c r="M3307" s="27"/>
    </row>
    <row r="3308" spans="1:13" ht="30" customHeight="1" x14ac:dyDescent="0.3">
      <c r="A3308" s="27">
        <f t="shared" si="25"/>
        <v>1617</v>
      </c>
      <c r="B3308" s="31">
        <v>44922</v>
      </c>
      <c r="C3308" s="31">
        <v>44907</v>
      </c>
      <c r="D3308" s="19" t="s">
        <v>1845</v>
      </c>
      <c r="E3308" s="66" t="str">
        <f>IF(ISBLANK(LeaveTracker[[#This Row],[Employee Name]]),"-----",VLOOKUP(LeaveTracker[[#This Row],[Employee Name]],'List of Employees'!$B$4:$H$767,7))</f>
        <v>TICC</v>
      </c>
      <c r="F3308" s="66" t="str">
        <f>IF(ISBLANK(LeaveTracker[[#This Row],[Employee Name]]),"-----",VLOOKUP(LeaveTracker[[#This Row],[Employee Name]],'List of Employees'!$B$4:$H$767,6))</f>
        <v>CASUAL</v>
      </c>
      <c r="G3308" s="24">
        <v>44914</v>
      </c>
      <c r="H3308" s="24">
        <v>44915</v>
      </c>
      <c r="I3308" s="19" t="s">
        <v>82</v>
      </c>
      <c r="K3308" s="50" t="str">
        <f ca="1">LeaveTracker[[#This Row],[Days]]&amp;" "&amp;LeaveTracker[[#This Row],[Type of Leave]]</f>
        <v>2 VL</v>
      </c>
      <c r="L3308" s="23">
        <f ca="1">NETWORKDAYS(LeaveTracker[[#This Row],[Start Date]],LeaveTracker[[#This Row],[End Date]],lstHolidays)</f>
        <v>2</v>
      </c>
      <c r="M3308" s="27"/>
    </row>
    <row r="3309" spans="1:13" ht="30" customHeight="1" x14ac:dyDescent="0.3">
      <c r="A3309" s="27">
        <f t="shared" si="25"/>
        <v>1618</v>
      </c>
      <c r="B3309" s="31">
        <v>44922</v>
      </c>
      <c r="C3309" s="31">
        <v>44900</v>
      </c>
      <c r="D3309" s="19" t="s">
        <v>1844</v>
      </c>
      <c r="E3309" s="66" t="str">
        <f>IF(ISBLANK(LeaveTracker[[#This Row],[Employee Name]]),"-----",VLOOKUP(LeaveTracker[[#This Row],[Employee Name]],'List of Employees'!$B$4:$H$767,7))</f>
        <v>ONT</v>
      </c>
      <c r="F3309" s="66" t="str">
        <f>IF(ISBLANK(LeaveTracker[[#This Row],[Employee Name]]),"-----",VLOOKUP(LeaveTracker[[#This Row],[Employee Name]],'List of Employees'!$B$4:$H$767,6))</f>
        <v>CASUAL</v>
      </c>
      <c r="G3309" s="24">
        <v>44895</v>
      </c>
      <c r="H3309" s="24">
        <v>44896</v>
      </c>
      <c r="I3309" s="19" t="s">
        <v>81</v>
      </c>
      <c r="K3309" s="50" t="str">
        <f ca="1">LeaveTracker[[#This Row],[Days]]&amp;" "&amp;LeaveTracker[[#This Row],[Type of Leave]]</f>
        <v>2 SL</v>
      </c>
      <c r="L3309" s="23">
        <f ca="1">NETWORKDAYS(LeaveTracker[[#This Row],[Start Date]],LeaveTracker[[#This Row],[End Date]],lstHolidays)</f>
        <v>2</v>
      </c>
      <c r="M3309" s="27"/>
    </row>
    <row r="3310" spans="1:13" ht="30" customHeight="1" x14ac:dyDescent="0.3">
      <c r="A3310" s="27">
        <v>1618</v>
      </c>
      <c r="B3310" s="31">
        <v>44922</v>
      </c>
      <c r="C3310" s="31">
        <v>44900</v>
      </c>
      <c r="D3310" s="19" t="s">
        <v>1844</v>
      </c>
      <c r="E3310" s="66" t="str">
        <f>IF(ISBLANK(LeaveTracker[[#This Row],[Employee Name]]),"-----",VLOOKUP(LeaveTracker[[#This Row],[Employee Name]],'List of Employees'!$B$4:$H$767,7))</f>
        <v>ONT</v>
      </c>
      <c r="F3310" s="66" t="str">
        <f>IF(ISBLANK(LeaveTracker[[#This Row],[Employee Name]]),"-----",VLOOKUP(LeaveTracker[[#This Row],[Employee Name]],'List of Employees'!$B$4:$H$767,6))</f>
        <v>CASUAL</v>
      </c>
      <c r="G3310" s="24">
        <v>44899</v>
      </c>
      <c r="H3310" s="24">
        <v>44899</v>
      </c>
      <c r="I3310" s="19" t="s">
        <v>81</v>
      </c>
      <c r="K3310" s="50" t="str">
        <f ca="1">LeaveTracker[[#This Row],[Days]]&amp;" "&amp;LeaveTracker[[#This Row],[Type of Leave]]</f>
        <v>0 SL</v>
      </c>
      <c r="L3310" s="23">
        <f ca="1">NETWORKDAYS(LeaveTracker[[#This Row],[Start Date]],LeaveTracker[[#This Row],[End Date]],lstHolidays)</f>
        <v>0</v>
      </c>
      <c r="M3310" s="27"/>
    </row>
    <row r="3311" spans="1:13" ht="30" customHeight="1" x14ac:dyDescent="0.3">
      <c r="A3311" s="27">
        <f t="shared" si="25"/>
        <v>1619</v>
      </c>
      <c r="B3311" s="31">
        <v>44922</v>
      </c>
      <c r="C3311" s="31">
        <v>44900</v>
      </c>
      <c r="D3311" s="19" t="s">
        <v>1914</v>
      </c>
      <c r="E3311" s="66" t="str">
        <f>IF(ISBLANK(LeaveTracker[[#This Row],[Employee Name]]),"-----",VLOOKUP(LeaveTracker[[#This Row],[Employee Name]],'List of Employees'!$B$4:$H$767,7))</f>
        <v>ONT</v>
      </c>
      <c r="F3311" s="66" t="str">
        <f>IF(ISBLANK(LeaveTracker[[#This Row],[Employee Name]]),"-----",VLOOKUP(LeaveTracker[[#This Row],[Employee Name]],'List of Employees'!$B$4:$H$767,6))</f>
        <v>CASUAL</v>
      </c>
      <c r="G3311" s="24">
        <v>44889</v>
      </c>
      <c r="H3311" s="24">
        <v>44894</v>
      </c>
      <c r="I3311" s="19" t="s">
        <v>81</v>
      </c>
      <c r="K3311" s="50" t="str">
        <f ca="1">LeaveTracker[[#This Row],[Days]]&amp;" "&amp;LeaveTracker[[#This Row],[Type of Leave]]</f>
        <v>4 SL</v>
      </c>
      <c r="L3311" s="23">
        <f ca="1">NETWORKDAYS(LeaveTracker[[#This Row],[Start Date]],LeaveTracker[[#This Row],[End Date]],lstHolidays)</f>
        <v>4</v>
      </c>
      <c r="M3311" s="27"/>
    </row>
    <row r="3312" spans="1:13" ht="30" customHeight="1" x14ac:dyDescent="0.3">
      <c r="A3312" s="27">
        <f t="shared" si="25"/>
        <v>1620</v>
      </c>
      <c r="B3312" s="31">
        <v>44922</v>
      </c>
      <c r="C3312" s="31">
        <v>44900</v>
      </c>
      <c r="D3312" s="19" t="s">
        <v>1914</v>
      </c>
      <c r="E3312" s="66" t="str">
        <f>IF(ISBLANK(LeaveTracker[[#This Row],[Employee Name]]),"-----",VLOOKUP(LeaveTracker[[#This Row],[Employee Name]],'List of Employees'!$B$4:$H$767,7))</f>
        <v>ONT</v>
      </c>
      <c r="F3312" s="66" t="str">
        <f>IF(ISBLANK(LeaveTracker[[#This Row],[Employee Name]]),"-----",VLOOKUP(LeaveTracker[[#This Row],[Employee Name]],'List of Employees'!$B$4:$H$767,6))</f>
        <v>CASUAL</v>
      </c>
      <c r="G3312" s="24">
        <v>44888</v>
      </c>
      <c r="H3312" s="24">
        <v>44888</v>
      </c>
      <c r="I3312" s="19" t="s">
        <v>81</v>
      </c>
      <c r="K3312" s="50" t="str">
        <f ca="1">LeaveTracker[[#This Row],[Days]]&amp;" "&amp;LeaveTracker[[#This Row],[Type of Leave]]</f>
        <v>1 SL</v>
      </c>
      <c r="L3312" s="23">
        <f ca="1">NETWORKDAYS(LeaveTracker[[#This Row],[Start Date]],LeaveTracker[[#This Row],[End Date]],lstHolidays)</f>
        <v>1</v>
      </c>
      <c r="M3312" s="27"/>
    </row>
    <row r="3313" spans="1:13" ht="30" customHeight="1" x14ac:dyDescent="0.3">
      <c r="A3313" s="27">
        <f t="shared" si="25"/>
        <v>1621</v>
      </c>
      <c r="B3313" s="31">
        <v>44922</v>
      </c>
      <c r="C3313" s="31">
        <v>44901</v>
      </c>
      <c r="D3313" s="19" t="s">
        <v>1882</v>
      </c>
      <c r="E3313" s="66" t="str">
        <f>IF(ISBLANK(LeaveTracker[[#This Row],[Employee Name]]),"-----",VLOOKUP(LeaveTracker[[#This Row],[Employee Name]],'List of Employees'!$B$4:$H$767,7))</f>
        <v>ONT</v>
      </c>
      <c r="F3313" s="66" t="str">
        <f>IF(ISBLANK(LeaveTracker[[#This Row],[Employee Name]]),"-----",VLOOKUP(LeaveTracker[[#This Row],[Employee Name]],'List of Employees'!$B$4:$H$767,6))</f>
        <v>PERMANENT</v>
      </c>
      <c r="G3313" s="24">
        <v>44914</v>
      </c>
      <c r="H3313" s="24">
        <v>44914</v>
      </c>
      <c r="I3313" s="19" t="s">
        <v>82</v>
      </c>
      <c r="K3313" s="50" t="str">
        <f ca="1">LeaveTracker[[#This Row],[Days]]&amp;" "&amp;LeaveTracker[[#This Row],[Type of Leave]]</f>
        <v>1 VL</v>
      </c>
      <c r="L3313" s="23">
        <f ca="1">NETWORKDAYS(LeaveTracker[[#This Row],[Start Date]],LeaveTracker[[#This Row],[End Date]],lstHolidays)</f>
        <v>1</v>
      </c>
      <c r="M3313" s="27"/>
    </row>
    <row r="3314" spans="1:13" ht="30" customHeight="1" x14ac:dyDescent="0.3">
      <c r="A3314" s="27">
        <f t="shared" si="25"/>
        <v>1622</v>
      </c>
      <c r="B3314" s="31">
        <v>44922</v>
      </c>
      <c r="C3314" s="31">
        <v>44895</v>
      </c>
      <c r="D3314" s="19" t="s">
        <v>1900</v>
      </c>
      <c r="E3314" s="66" t="str">
        <f>IF(ISBLANK(LeaveTracker[[#This Row],[Employee Name]]),"-----",VLOOKUP(LeaveTracker[[#This Row],[Employee Name]],'List of Employees'!$B$4:$H$767,7))</f>
        <v>ONT</v>
      </c>
      <c r="F3314" s="66" t="str">
        <f>IF(ISBLANK(LeaveTracker[[#This Row],[Employee Name]]),"-----",VLOOKUP(LeaveTracker[[#This Row],[Employee Name]],'List of Employees'!$B$4:$H$767,6))</f>
        <v>CASUAL</v>
      </c>
      <c r="G3314" s="24">
        <v>44892</v>
      </c>
      <c r="H3314" s="24">
        <v>44892</v>
      </c>
      <c r="I3314" s="19" t="s">
        <v>81</v>
      </c>
      <c r="K3314" s="50" t="str">
        <f ca="1">LeaveTracker[[#This Row],[Days]]&amp;" "&amp;LeaveTracker[[#This Row],[Type of Leave]]</f>
        <v>0 SL</v>
      </c>
      <c r="L3314" s="23">
        <f ca="1">NETWORKDAYS(LeaveTracker[[#This Row],[Start Date]],LeaveTracker[[#This Row],[End Date]],lstHolidays)</f>
        <v>0</v>
      </c>
      <c r="M3314" s="27"/>
    </row>
    <row r="3315" spans="1:13" ht="30" customHeight="1" x14ac:dyDescent="0.3">
      <c r="A3315" s="27">
        <f t="shared" si="25"/>
        <v>1623</v>
      </c>
      <c r="B3315" s="31">
        <v>44922</v>
      </c>
      <c r="C3315" s="31">
        <v>44888</v>
      </c>
      <c r="D3315" s="19" t="s">
        <v>1917</v>
      </c>
      <c r="E3315" s="66" t="str">
        <f>IF(ISBLANK(LeaveTracker[[#This Row],[Employee Name]]),"-----",VLOOKUP(LeaveTracker[[#This Row],[Employee Name]],'List of Employees'!$B$4:$H$767,7))</f>
        <v>ONT</v>
      </c>
      <c r="F3315" s="66" t="str">
        <f>IF(ISBLANK(LeaveTracker[[#This Row],[Employee Name]]),"-----",VLOOKUP(LeaveTracker[[#This Row],[Employee Name]],'List of Employees'!$B$4:$H$767,6))</f>
        <v>CASUAL</v>
      </c>
      <c r="G3315" s="24">
        <v>44896</v>
      </c>
      <c r="H3315" s="24">
        <v>44925</v>
      </c>
      <c r="I3315" s="19" t="s">
        <v>82</v>
      </c>
      <c r="K3315" s="50" t="str">
        <f ca="1">LeaveTracker[[#This Row],[Days]]&amp;" "&amp;LeaveTracker[[#This Row],[Type of Leave]]</f>
        <v>19 VL</v>
      </c>
      <c r="L3315" s="23">
        <f ca="1">NETWORKDAYS(LeaveTracker[[#This Row],[Start Date]],LeaveTracker[[#This Row],[End Date]],lstHolidays)</f>
        <v>19</v>
      </c>
      <c r="M3315" s="27"/>
    </row>
    <row r="3316" spans="1:13" ht="30" customHeight="1" x14ac:dyDescent="0.3">
      <c r="A3316" s="27">
        <f t="shared" si="25"/>
        <v>1624</v>
      </c>
      <c r="B3316" s="31">
        <v>44922</v>
      </c>
      <c r="C3316" s="31">
        <v>44896</v>
      </c>
      <c r="D3316" s="19" t="s">
        <v>1757</v>
      </c>
      <c r="E3316" s="66" t="str">
        <f>IF(ISBLANK(LeaveTracker[[#This Row],[Employee Name]]),"-----",VLOOKUP(LeaveTracker[[#This Row],[Employee Name]],'List of Employees'!$B$4:$H$767,7))</f>
        <v>LIBRARY</v>
      </c>
      <c r="F3316" s="66" t="str">
        <f>IF(ISBLANK(LeaveTracker[[#This Row],[Employee Name]]),"-----",VLOOKUP(LeaveTracker[[#This Row],[Employee Name]],'List of Employees'!$B$4:$H$767,6))</f>
        <v>CASUAL</v>
      </c>
      <c r="G3316" s="24">
        <v>44921</v>
      </c>
      <c r="H3316" s="24">
        <v>44924</v>
      </c>
      <c r="I3316" s="19" t="s">
        <v>82</v>
      </c>
      <c r="K3316" s="50" t="str">
        <f ca="1">LeaveTracker[[#This Row],[Days]]&amp;" "&amp;LeaveTracker[[#This Row],[Type of Leave]]</f>
        <v>3 VL</v>
      </c>
      <c r="L3316" s="23">
        <f ca="1">NETWORKDAYS(LeaveTracker[[#This Row],[Start Date]],LeaveTracker[[#This Row],[End Date]],lstHolidays)</f>
        <v>3</v>
      </c>
      <c r="M3316" s="27"/>
    </row>
    <row r="3317" spans="1:13" ht="30" customHeight="1" x14ac:dyDescent="0.3">
      <c r="A3317" s="27">
        <f t="shared" si="25"/>
        <v>1625</v>
      </c>
      <c r="B3317" s="31">
        <v>44922</v>
      </c>
      <c r="C3317" s="31">
        <v>44900</v>
      </c>
      <c r="D3317" s="19" t="s">
        <v>1857</v>
      </c>
      <c r="E3317" s="66" t="str">
        <f>IF(ISBLANK(LeaveTracker[[#This Row],[Employee Name]]),"-----",VLOOKUP(LeaveTracker[[#This Row],[Employee Name]],'List of Employees'!$B$4:$H$767,7))</f>
        <v>TICC</v>
      </c>
      <c r="F3317" s="66" t="str">
        <f>IF(ISBLANK(LeaveTracker[[#This Row],[Employee Name]]),"-----",VLOOKUP(LeaveTracker[[#This Row],[Employee Name]],'List of Employees'!$B$4:$H$767,6))</f>
        <v>CASUAL</v>
      </c>
      <c r="G3317" s="24">
        <v>44907</v>
      </c>
      <c r="H3317" s="24">
        <v>44908</v>
      </c>
      <c r="I3317" s="19" t="s">
        <v>82</v>
      </c>
      <c r="K3317" s="50" t="str">
        <f ca="1">LeaveTracker[[#This Row],[Days]]&amp;" "&amp;LeaveTracker[[#This Row],[Type of Leave]]</f>
        <v>2 VL</v>
      </c>
      <c r="L3317" s="23">
        <f ca="1">NETWORKDAYS(LeaveTracker[[#This Row],[Start Date]],LeaveTracker[[#This Row],[End Date]],lstHolidays)</f>
        <v>2</v>
      </c>
      <c r="M3317" s="27"/>
    </row>
    <row r="3318" spans="1:13" ht="30" customHeight="1" x14ac:dyDescent="0.3">
      <c r="A3318" s="27">
        <f t="shared" si="25"/>
        <v>1626</v>
      </c>
      <c r="B3318" s="31">
        <v>44922</v>
      </c>
      <c r="C3318" s="31">
        <v>44900</v>
      </c>
      <c r="D3318" s="19" t="s">
        <v>1858</v>
      </c>
      <c r="E3318" s="66" t="str">
        <f>IF(ISBLANK(LeaveTracker[[#This Row],[Employee Name]]),"-----",VLOOKUP(LeaveTracker[[#This Row],[Employee Name]],'List of Employees'!$B$4:$H$767,7))</f>
        <v>TICC</v>
      </c>
      <c r="F3318" s="66" t="str">
        <f>IF(ISBLANK(LeaveTracker[[#This Row],[Employee Name]]),"-----",VLOOKUP(LeaveTracker[[#This Row],[Employee Name]],'List of Employees'!$B$4:$H$767,6))</f>
        <v>CASUAL</v>
      </c>
      <c r="G3318" s="24">
        <v>44897</v>
      </c>
      <c r="H3318" s="24">
        <v>44897</v>
      </c>
      <c r="I3318" s="19" t="s">
        <v>81</v>
      </c>
      <c r="K3318" s="50" t="str">
        <f ca="1">LeaveTracker[[#This Row],[Days]]&amp;" "&amp;LeaveTracker[[#This Row],[Type of Leave]]</f>
        <v>1 SL</v>
      </c>
      <c r="L3318" s="23">
        <f ca="1">NETWORKDAYS(LeaveTracker[[#This Row],[Start Date]],LeaveTracker[[#This Row],[End Date]],lstHolidays)</f>
        <v>1</v>
      </c>
      <c r="M3318" s="27"/>
    </row>
    <row r="3319" spans="1:13" ht="30" customHeight="1" x14ac:dyDescent="0.3">
      <c r="A3319" s="27">
        <f t="shared" si="25"/>
        <v>1627</v>
      </c>
      <c r="B3319" s="31">
        <v>44922</v>
      </c>
      <c r="C3319" s="31">
        <v>44893</v>
      </c>
      <c r="D3319" s="19" t="s">
        <v>1858</v>
      </c>
      <c r="E3319" s="66" t="str">
        <f>IF(ISBLANK(LeaveTracker[[#This Row],[Employee Name]]),"-----",VLOOKUP(LeaveTracker[[#This Row],[Employee Name]],'List of Employees'!$B$4:$H$767,7))</f>
        <v>TICC</v>
      </c>
      <c r="F3319" s="66" t="str">
        <f>IF(ISBLANK(LeaveTracker[[#This Row],[Employee Name]]),"-----",VLOOKUP(LeaveTracker[[#This Row],[Employee Name]],'List of Employees'!$B$4:$H$767,6))</f>
        <v>CASUAL</v>
      </c>
      <c r="G3319" s="24">
        <v>44918</v>
      </c>
      <c r="H3319" s="24">
        <v>44918</v>
      </c>
      <c r="I3319" s="19" t="s">
        <v>82</v>
      </c>
      <c r="K3319" s="50" t="str">
        <f ca="1">LeaveTracker[[#This Row],[Days]]&amp;" "&amp;LeaveTracker[[#This Row],[Type of Leave]]</f>
        <v>1 VL</v>
      </c>
      <c r="L3319" s="23">
        <f ca="1">NETWORKDAYS(LeaveTracker[[#This Row],[Start Date]],LeaveTracker[[#This Row],[End Date]],lstHolidays)</f>
        <v>1</v>
      </c>
      <c r="M3319" s="27"/>
    </row>
    <row r="3320" spans="1:13" ht="30" customHeight="1" x14ac:dyDescent="0.3">
      <c r="A3320" s="27">
        <v>1627</v>
      </c>
      <c r="B3320" s="31">
        <v>44922</v>
      </c>
      <c r="C3320" s="31">
        <v>44893</v>
      </c>
      <c r="D3320" s="19" t="s">
        <v>1858</v>
      </c>
      <c r="E3320" s="66" t="str">
        <f>IF(ISBLANK(LeaveTracker[[#This Row],[Employee Name]]),"-----",VLOOKUP(LeaveTracker[[#This Row],[Employee Name]],'List of Employees'!$B$4:$H$767,7))</f>
        <v>TICC</v>
      </c>
      <c r="F3320" s="66" t="str">
        <f>IF(ISBLANK(LeaveTracker[[#This Row],[Employee Name]]),"-----",VLOOKUP(LeaveTracker[[#This Row],[Employee Name]],'List of Employees'!$B$4:$H$767,6))</f>
        <v>CASUAL</v>
      </c>
      <c r="G3320" s="24">
        <v>44922</v>
      </c>
      <c r="H3320" s="24">
        <v>44922</v>
      </c>
      <c r="I3320" s="19" t="s">
        <v>82</v>
      </c>
      <c r="K3320" s="50" t="str">
        <f ca="1">LeaveTracker[[#This Row],[Days]]&amp;" "&amp;LeaveTracker[[#This Row],[Type of Leave]]</f>
        <v>1 VL</v>
      </c>
      <c r="L3320" s="23">
        <f ca="1">NETWORKDAYS(LeaveTracker[[#This Row],[Start Date]],LeaveTracker[[#This Row],[End Date]],lstHolidays)</f>
        <v>1</v>
      </c>
      <c r="M3320" s="27"/>
    </row>
    <row r="3321" spans="1:13" ht="30" customHeight="1" x14ac:dyDescent="0.3">
      <c r="A3321" s="27">
        <f t="shared" si="25"/>
        <v>1628</v>
      </c>
      <c r="B3321" s="31">
        <v>44922</v>
      </c>
      <c r="C3321" s="31">
        <v>44904</v>
      </c>
      <c r="D3321" s="19" t="s">
        <v>1728</v>
      </c>
      <c r="E3321" s="66" t="str">
        <f>IF(ISBLANK(LeaveTracker[[#This Row],[Employee Name]]),"-----",VLOOKUP(LeaveTracker[[#This Row],[Employee Name]],'List of Employees'!$B$4:$H$767,7))</f>
        <v>ASSESSOR</v>
      </c>
      <c r="F3321" s="66" t="str">
        <f>IF(ISBLANK(LeaveTracker[[#This Row],[Employee Name]]),"-----",VLOOKUP(LeaveTracker[[#This Row],[Employee Name]],'List of Employees'!$B$4:$H$767,6))</f>
        <v>CASUAL</v>
      </c>
      <c r="G3321" s="24">
        <v>44902</v>
      </c>
      <c r="H3321" s="24">
        <v>44902</v>
      </c>
      <c r="I3321" s="19" t="s">
        <v>81</v>
      </c>
      <c r="K3321" s="50" t="str">
        <f ca="1">LeaveTracker[[#This Row],[Days]]&amp;" "&amp;LeaveTracker[[#This Row],[Type of Leave]]</f>
        <v>1 SL</v>
      </c>
      <c r="L3321" s="23">
        <f ca="1">NETWORKDAYS(LeaveTracker[[#This Row],[Start Date]],LeaveTracker[[#This Row],[End Date]],lstHolidays)</f>
        <v>1</v>
      </c>
      <c r="M3321" s="27"/>
    </row>
    <row r="3322" spans="1:13" ht="30" customHeight="1" x14ac:dyDescent="0.3">
      <c r="A3322" s="27">
        <f t="shared" si="25"/>
        <v>1629</v>
      </c>
      <c r="B3322" s="31">
        <v>44922</v>
      </c>
      <c r="C3322" s="31">
        <v>44893</v>
      </c>
      <c r="D3322" s="19" t="s">
        <v>1728</v>
      </c>
      <c r="E3322" s="66" t="str">
        <f>IF(ISBLANK(LeaveTracker[[#This Row],[Employee Name]]),"-----",VLOOKUP(LeaveTracker[[#This Row],[Employee Name]],'List of Employees'!$B$4:$H$767,7))</f>
        <v>ASSESSOR</v>
      </c>
      <c r="F3322" s="66" t="str">
        <f>IF(ISBLANK(LeaveTracker[[#This Row],[Employee Name]]),"-----",VLOOKUP(LeaveTracker[[#This Row],[Employee Name]],'List of Employees'!$B$4:$H$767,6))</f>
        <v>CASUAL</v>
      </c>
      <c r="G3322" s="24">
        <v>44888</v>
      </c>
      <c r="H3322" s="24">
        <v>44888</v>
      </c>
      <c r="I3322" s="19" t="s">
        <v>81</v>
      </c>
      <c r="K3322" s="50" t="str">
        <f ca="1">LeaveTracker[[#This Row],[Days]]&amp;" "&amp;LeaveTracker[[#This Row],[Type of Leave]]</f>
        <v>1 SL</v>
      </c>
      <c r="L3322" s="23">
        <f ca="1">NETWORKDAYS(LeaveTracker[[#This Row],[Start Date]],LeaveTracker[[#This Row],[End Date]],lstHolidays)</f>
        <v>1</v>
      </c>
      <c r="M3322" s="27"/>
    </row>
    <row r="3323" spans="1:13" ht="30" customHeight="1" x14ac:dyDescent="0.3">
      <c r="A3323" s="27">
        <f t="shared" ref="A3323:A3386" si="26">A3322+1</f>
        <v>1630</v>
      </c>
      <c r="B3323" s="31">
        <v>44922</v>
      </c>
      <c r="C3323" s="31">
        <v>44893</v>
      </c>
      <c r="D3323" s="19" t="s">
        <v>1728</v>
      </c>
      <c r="E3323" s="66" t="str">
        <f>IF(ISBLANK(LeaveTracker[[#This Row],[Employee Name]]),"-----",VLOOKUP(LeaveTracker[[#This Row],[Employee Name]],'List of Employees'!$B$4:$H$767,7))</f>
        <v>ASSESSOR</v>
      </c>
      <c r="F3323" s="66" t="str">
        <f>IF(ISBLANK(LeaveTracker[[#This Row],[Employee Name]]),"-----",VLOOKUP(LeaveTracker[[#This Row],[Employee Name]],'List of Employees'!$B$4:$H$767,6))</f>
        <v>CASUAL</v>
      </c>
      <c r="G3323" s="24">
        <v>44890</v>
      </c>
      <c r="H3323" s="24">
        <v>44890</v>
      </c>
      <c r="I3323" s="19" t="s">
        <v>81</v>
      </c>
      <c r="K3323" s="50" t="str">
        <f ca="1">LeaveTracker[[#This Row],[Days]]&amp;" "&amp;LeaveTracker[[#This Row],[Type of Leave]]</f>
        <v>1 SL</v>
      </c>
      <c r="L3323" s="23">
        <f ca="1">NETWORKDAYS(LeaveTracker[[#This Row],[Start Date]],LeaveTracker[[#This Row],[End Date]],lstHolidays)</f>
        <v>1</v>
      </c>
      <c r="M3323" s="27"/>
    </row>
    <row r="3324" spans="1:13" ht="30" customHeight="1" x14ac:dyDescent="0.3">
      <c r="A3324" s="27">
        <f t="shared" si="26"/>
        <v>1631</v>
      </c>
      <c r="B3324" s="31">
        <v>44922</v>
      </c>
      <c r="C3324" s="31">
        <v>44894</v>
      </c>
      <c r="D3324" s="19" t="s">
        <v>1760</v>
      </c>
      <c r="E3324" s="66" t="str">
        <f>IF(ISBLANK(LeaveTracker[[#This Row],[Employee Name]]),"-----",VLOOKUP(LeaveTracker[[#This Row],[Employee Name]],'List of Employees'!$B$4:$H$767,7))</f>
        <v>GSO</v>
      </c>
      <c r="F3324" s="66" t="str">
        <f>IF(ISBLANK(LeaveTracker[[#This Row],[Employee Name]]),"-----",VLOOKUP(LeaveTracker[[#This Row],[Employee Name]],'List of Employees'!$B$4:$H$767,6))</f>
        <v>CASUAL</v>
      </c>
      <c r="G3324" s="24">
        <v>44893</v>
      </c>
      <c r="H3324" s="24">
        <v>44893</v>
      </c>
      <c r="I3324" s="19" t="s">
        <v>81</v>
      </c>
      <c r="K3324" s="50" t="str">
        <f ca="1">LeaveTracker[[#This Row],[Days]]&amp;" "&amp;LeaveTracker[[#This Row],[Type of Leave]]</f>
        <v>1 SL</v>
      </c>
      <c r="L3324" s="23">
        <f ca="1">NETWORKDAYS(LeaveTracker[[#This Row],[Start Date]],LeaveTracker[[#This Row],[End Date]],lstHolidays)</f>
        <v>1</v>
      </c>
      <c r="M3324" s="27"/>
    </row>
    <row r="3325" spans="1:13" ht="30" customHeight="1" x14ac:dyDescent="0.3">
      <c r="A3325" s="27">
        <f t="shared" si="26"/>
        <v>1632</v>
      </c>
      <c r="B3325" s="31">
        <v>44922</v>
      </c>
      <c r="C3325" s="31">
        <v>44911</v>
      </c>
      <c r="D3325" s="19" t="s">
        <v>1911</v>
      </c>
      <c r="E3325" s="66" t="str">
        <f>IF(ISBLANK(LeaveTracker[[#This Row],[Employee Name]]),"-----",VLOOKUP(LeaveTracker[[#This Row],[Employee Name]],'List of Employees'!$B$4:$H$767,7))</f>
        <v>TICC</v>
      </c>
      <c r="F3325" s="66" t="str">
        <f>IF(ISBLANK(LeaveTracker[[#This Row],[Employee Name]]),"-----",VLOOKUP(LeaveTracker[[#This Row],[Employee Name]],'List of Employees'!$B$4:$H$767,6))</f>
        <v>CASUAL</v>
      </c>
      <c r="G3325" s="24">
        <v>44918</v>
      </c>
      <c r="H3325" s="24">
        <v>44918</v>
      </c>
      <c r="I3325" s="19" t="s">
        <v>297</v>
      </c>
      <c r="J3325" s="42" t="s">
        <v>1000</v>
      </c>
      <c r="K3325" s="50" t="str">
        <f ca="1">LeaveTracker[[#This Row],[Days]]&amp;" "&amp;LeaveTracker[[#This Row],[Type of Leave]]</f>
        <v>1 OTHER</v>
      </c>
      <c r="L3325" s="23">
        <f ca="1">NETWORKDAYS(LeaveTracker[[#This Row],[Start Date]],LeaveTracker[[#This Row],[End Date]],lstHolidays)</f>
        <v>1</v>
      </c>
      <c r="M3325" s="27"/>
    </row>
    <row r="3326" spans="1:13" ht="30" customHeight="1" x14ac:dyDescent="0.3">
      <c r="A3326" s="27">
        <f t="shared" si="26"/>
        <v>1633</v>
      </c>
      <c r="B3326" s="31">
        <v>44922</v>
      </c>
      <c r="C3326" s="31">
        <v>44900</v>
      </c>
      <c r="D3326" s="19" t="s">
        <v>1760</v>
      </c>
      <c r="E3326" s="66" t="str">
        <f>IF(ISBLANK(LeaveTracker[[#This Row],[Employee Name]]),"-----",VLOOKUP(LeaveTracker[[#This Row],[Employee Name]],'List of Employees'!$B$4:$H$767,7))</f>
        <v>GSO</v>
      </c>
      <c r="F3326" s="66" t="str">
        <f>IF(ISBLANK(LeaveTracker[[#This Row],[Employee Name]]),"-----",VLOOKUP(LeaveTracker[[#This Row],[Employee Name]],'List of Employees'!$B$4:$H$767,6))</f>
        <v>CASUAL</v>
      </c>
      <c r="G3326" s="24">
        <v>44896</v>
      </c>
      <c r="H3326" s="24">
        <v>44897</v>
      </c>
      <c r="I3326" s="19" t="s">
        <v>81</v>
      </c>
      <c r="K3326" s="50" t="str">
        <f ca="1">LeaveTracker[[#This Row],[Days]]&amp;" "&amp;LeaveTracker[[#This Row],[Type of Leave]]</f>
        <v>2 SL</v>
      </c>
      <c r="L3326" s="23">
        <f ca="1">NETWORKDAYS(LeaveTracker[[#This Row],[Start Date]],LeaveTracker[[#This Row],[End Date]],lstHolidays)</f>
        <v>2</v>
      </c>
      <c r="M3326" s="27"/>
    </row>
    <row r="3327" spans="1:13" ht="30" customHeight="1" x14ac:dyDescent="0.3">
      <c r="A3327" s="27">
        <f t="shared" si="26"/>
        <v>1634</v>
      </c>
      <c r="B3327" s="31">
        <v>44922</v>
      </c>
      <c r="C3327" s="31">
        <v>44900</v>
      </c>
      <c r="D3327" s="19" t="s">
        <v>1740</v>
      </c>
      <c r="E3327" s="66" t="str">
        <f>IF(ISBLANK(LeaveTracker[[#This Row],[Employee Name]]),"-----",VLOOKUP(LeaveTracker[[#This Row],[Employee Name]],'List of Employees'!$B$4:$H$767,7))</f>
        <v>ACCOUNTING</v>
      </c>
      <c r="F3327" s="66" t="str">
        <f>IF(ISBLANK(LeaveTracker[[#This Row],[Employee Name]]),"-----",VLOOKUP(LeaveTracker[[#This Row],[Employee Name]],'List of Employees'!$B$4:$H$767,6))</f>
        <v>CASUAL</v>
      </c>
      <c r="G3327" s="24">
        <v>44896</v>
      </c>
      <c r="H3327" s="24">
        <v>44897</v>
      </c>
      <c r="I3327" s="19" t="s">
        <v>81</v>
      </c>
      <c r="K3327" s="50" t="str">
        <f ca="1">LeaveTracker[[#This Row],[Days]]&amp;" "&amp;LeaveTracker[[#This Row],[Type of Leave]]</f>
        <v>2 SL</v>
      </c>
      <c r="L3327" s="23">
        <f ca="1">NETWORKDAYS(LeaveTracker[[#This Row],[Start Date]],LeaveTracker[[#This Row],[End Date]],lstHolidays)</f>
        <v>2</v>
      </c>
      <c r="M3327" s="27"/>
    </row>
    <row r="3328" spans="1:13" ht="30" customHeight="1" x14ac:dyDescent="0.3">
      <c r="A3328" s="27">
        <f t="shared" si="26"/>
        <v>1635</v>
      </c>
      <c r="B3328" s="31">
        <v>44922</v>
      </c>
      <c r="C3328" s="31">
        <v>44900</v>
      </c>
      <c r="D3328" s="19" t="s">
        <v>1740</v>
      </c>
      <c r="E3328" s="66" t="str">
        <f>IF(ISBLANK(LeaveTracker[[#This Row],[Employee Name]]),"-----",VLOOKUP(LeaveTracker[[#This Row],[Employee Name]],'List of Employees'!$B$4:$H$767,7))</f>
        <v>ACCOUNTING</v>
      </c>
      <c r="F3328" s="66" t="str">
        <f>IF(ISBLANK(LeaveTracker[[#This Row],[Employee Name]]),"-----",VLOOKUP(LeaveTracker[[#This Row],[Employee Name]],'List of Employees'!$B$4:$H$767,6))</f>
        <v>CASUAL</v>
      </c>
      <c r="G3328" s="24">
        <v>44887</v>
      </c>
      <c r="H3328" s="24">
        <v>44887</v>
      </c>
      <c r="I3328" s="19" t="s">
        <v>81</v>
      </c>
      <c r="K3328" s="50" t="str">
        <f ca="1">LeaveTracker[[#This Row],[Days]]&amp;" "&amp;LeaveTracker[[#This Row],[Type of Leave]]</f>
        <v>1 SL</v>
      </c>
      <c r="L3328" s="23">
        <f ca="1">NETWORKDAYS(LeaveTracker[[#This Row],[Start Date]],LeaveTracker[[#This Row],[End Date]],lstHolidays)</f>
        <v>1</v>
      </c>
      <c r="M3328" s="27"/>
    </row>
    <row r="3329" spans="1:13" ht="30" customHeight="1" x14ac:dyDescent="0.3">
      <c r="A3329" s="27">
        <f t="shared" si="26"/>
        <v>1636</v>
      </c>
      <c r="B3329" s="31">
        <v>44922</v>
      </c>
      <c r="C3329" s="31">
        <v>44897</v>
      </c>
      <c r="D3329" s="19" t="s">
        <v>1829</v>
      </c>
      <c r="E3329" s="66" t="str">
        <f>IF(ISBLANK(LeaveTracker[[#This Row],[Employee Name]]),"-----",VLOOKUP(LeaveTracker[[#This Row],[Employee Name]],'List of Employees'!$B$4:$H$767,7))</f>
        <v>ACCOUNTING</v>
      </c>
      <c r="F3329" s="66" t="str">
        <f>IF(ISBLANK(LeaveTracker[[#This Row],[Employee Name]]),"-----",VLOOKUP(LeaveTracker[[#This Row],[Employee Name]],'List of Employees'!$B$4:$H$767,6))</f>
        <v>CASUAL</v>
      </c>
      <c r="G3329" s="24">
        <v>44904</v>
      </c>
      <c r="H3329" s="24">
        <v>44904</v>
      </c>
      <c r="I3329" s="19" t="s">
        <v>82</v>
      </c>
      <c r="K3329" s="50" t="str">
        <f ca="1">LeaveTracker[[#This Row],[Days]]&amp;" "&amp;LeaveTracker[[#This Row],[Type of Leave]]</f>
        <v>1 VL</v>
      </c>
      <c r="L3329" s="23">
        <f ca="1">NETWORKDAYS(LeaveTracker[[#This Row],[Start Date]],LeaveTracker[[#This Row],[End Date]],lstHolidays)</f>
        <v>1</v>
      </c>
      <c r="M3329" s="27"/>
    </row>
    <row r="3330" spans="1:13" ht="30" customHeight="1" x14ac:dyDescent="0.3">
      <c r="A3330" s="27">
        <v>1636</v>
      </c>
      <c r="B3330" s="31">
        <v>44922</v>
      </c>
      <c r="C3330" s="31">
        <v>44897</v>
      </c>
      <c r="D3330" s="19" t="s">
        <v>1829</v>
      </c>
      <c r="E3330" s="66" t="str">
        <f>IF(ISBLANK(LeaveTracker[[#This Row],[Employee Name]]),"-----",VLOOKUP(LeaveTracker[[#This Row],[Employee Name]],'List of Employees'!$B$4:$H$767,7))</f>
        <v>ACCOUNTING</v>
      </c>
      <c r="F3330" s="66" t="str">
        <f>IF(ISBLANK(LeaveTracker[[#This Row],[Employee Name]]),"-----",VLOOKUP(LeaveTracker[[#This Row],[Employee Name]],'List of Employees'!$B$4:$H$767,6))</f>
        <v>CASUAL</v>
      </c>
      <c r="G3330" s="24">
        <v>44914</v>
      </c>
      <c r="H3330" s="24">
        <v>44914</v>
      </c>
      <c r="I3330" s="19" t="s">
        <v>82</v>
      </c>
      <c r="K3330" s="50" t="str">
        <f ca="1">LeaveTracker[[#This Row],[Days]]&amp;" "&amp;LeaveTracker[[#This Row],[Type of Leave]]</f>
        <v>1 VL</v>
      </c>
      <c r="L3330" s="23">
        <f ca="1">NETWORKDAYS(LeaveTracker[[#This Row],[Start Date]],LeaveTracker[[#This Row],[End Date]],lstHolidays)</f>
        <v>1</v>
      </c>
      <c r="M3330" s="27"/>
    </row>
    <row r="3331" spans="1:13" ht="30" customHeight="1" x14ac:dyDescent="0.3">
      <c r="A3331" s="27">
        <f t="shared" si="26"/>
        <v>1637</v>
      </c>
      <c r="B3331" s="31">
        <v>44922</v>
      </c>
      <c r="C3331" s="31">
        <v>44889</v>
      </c>
      <c r="D3331" s="19" t="s">
        <v>1829</v>
      </c>
      <c r="E3331" s="66" t="str">
        <f>IF(ISBLANK(LeaveTracker[[#This Row],[Employee Name]]),"-----",VLOOKUP(LeaveTracker[[#This Row],[Employee Name]],'List of Employees'!$B$4:$H$767,7))</f>
        <v>ACCOUNTING</v>
      </c>
      <c r="F3331" s="66" t="str">
        <f>IF(ISBLANK(LeaveTracker[[#This Row],[Employee Name]]),"-----",VLOOKUP(LeaveTracker[[#This Row],[Employee Name]],'List of Employees'!$B$4:$H$767,6))</f>
        <v>CASUAL</v>
      </c>
      <c r="G3331" s="24">
        <v>44886</v>
      </c>
      <c r="H3331" s="24">
        <v>44886</v>
      </c>
      <c r="I3331" s="19" t="s">
        <v>81</v>
      </c>
      <c r="K3331" s="50" t="str">
        <f ca="1">LeaveTracker[[#This Row],[Days]]&amp;" "&amp;LeaveTracker[[#This Row],[Type of Leave]]</f>
        <v>1 SL</v>
      </c>
      <c r="L3331" s="23">
        <f ca="1">NETWORKDAYS(LeaveTracker[[#This Row],[Start Date]],LeaveTracker[[#This Row],[End Date]],lstHolidays)</f>
        <v>1</v>
      </c>
      <c r="M3331" s="27"/>
    </row>
    <row r="3332" spans="1:13" ht="30" customHeight="1" x14ac:dyDescent="0.3">
      <c r="A3332" s="27">
        <v>1637</v>
      </c>
      <c r="B3332" s="31">
        <v>44922</v>
      </c>
      <c r="C3332" s="31">
        <v>44889</v>
      </c>
      <c r="D3332" s="19" t="s">
        <v>1829</v>
      </c>
      <c r="E3332" s="66" t="str">
        <f>IF(ISBLANK(LeaveTracker[[#This Row],[Employee Name]]),"-----",VLOOKUP(LeaveTracker[[#This Row],[Employee Name]],'List of Employees'!$B$4:$H$767,7))</f>
        <v>ACCOUNTING</v>
      </c>
      <c r="F3332" s="66" t="str">
        <f>IF(ISBLANK(LeaveTracker[[#This Row],[Employee Name]]),"-----",VLOOKUP(LeaveTracker[[#This Row],[Employee Name]],'List of Employees'!$B$4:$H$767,6))</f>
        <v>CASUAL</v>
      </c>
      <c r="G3332" s="24">
        <v>44888</v>
      </c>
      <c r="H3332" s="24">
        <v>44888</v>
      </c>
      <c r="I3332" s="19" t="s">
        <v>81</v>
      </c>
      <c r="K3332" s="50" t="str">
        <f ca="1">LeaveTracker[[#This Row],[Days]]&amp;" "&amp;LeaveTracker[[#This Row],[Type of Leave]]</f>
        <v>1 SL</v>
      </c>
      <c r="L3332" s="23">
        <f ca="1">NETWORKDAYS(LeaveTracker[[#This Row],[Start Date]],LeaveTracker[[#This Row],[End Date]],lstHolidays)</f>
        <v>1</v>
      </c>
      <c r="M3332" s="27"/>
    </row>
    <row r="3333" spans="1:13" ht="30" customHeight="1" x14ac:dyDescent="0.3">
      <c r="A3333" s="27">
        <f t="shared" si="26"/>
        <v>1638</v>
      </c>
      <c r="B3333" s="31">
        <v>44922</v>
      </c>
      <c r="C3333" s="31">
        <v>44909</v>
      </c>
      <c r="D3333" s="19" t="s">
        <v>1972</v>
      </c>
      <c r="E3333" s="66" t="str">
        <f>IF(ISBLANK(LeaveTracker[[#This Row],[Employee Name]]),"-----",VLOOKUP(LeaveTracker[[#This Row],[Employee Name]],'List of Employees'!$B$4:$H$767,7))</f>
        <v>CHO</v>
      </c>
      <c r="F3333" s="66" t="str">
        <f>IF(ISBLANK(LeaveTracker[[#This Row],[Employee Name]]),"-----",VLOOKUP(LeaveTracker[[#This Row],[Employee Name]],'List of Employees'!$B$4:$H$767,6))</f>
        <v>CASUAL</v>
      </c>
      <c r="G3333" s="24">
        <v>44908</v>
      </c>
      <c r="H3333" s="24">
        <v>44908</v>
      </c>
      <c r="I3333" s="19" t="s">
        <v>81</v>
      </c>
      <c r="K3333" s="50" t="str">
        <f ca="1">LeaveTracker[[#This Row],[Days]]&amp;" "&amp;LeaveTracker[[#This Row],[Type of Leave]]</f>
        <v>1 SL</v>
      </c>
      <c r="L3333" s="23">
        <f ca="1">NETWORKDAYS(LeaveTracker[[#This Row],[Start Date]],LeaveTracker[[#This Row],[End Date]],lstHolidays)</f>
        <v>1</v>
      </c>
      <c r="M3333" s="27"/>
    </row>
    <row r="3334" spans="1:13" ht="30" customHeight="1" x14ac:dyDescent="0.3">
      <c r="A3334" s="27">
        <f t="shared" si="26"/>
        <v>1639</v>
      </c>
      <c r="B3334" s="31">
        <v>44922</v>
      </c>
      <c r="C3334" s="31">
        <v>44914</v>
      </c>
      <c r="D3334" s="19" t="s">
        <v>1873</v>
      </c>
      <c r="E3334" s="66" t="str">
        <f>IF(ISBLANK(LeaveTracker[[#This Row],[Employee Name]]),"-----",VLOOKUP(LeaveTracker[[#This Row],[Employee Name]],'List of Employees'!$B$4:$H$767,7))</f>
        <v>CHO</v>
      </c>
      <c r="F3334" s="66" t="str">
        <f>IF(ISBLANK(LeaveTracker[[#This Row],[Employee Name]]),"-----",VLOOKUP(LeaveTracker[[#This Row],[Employee Name]],'List of Employees'!$B$4:$H$767,6))</f>
        <v>CASUAL</v>
      </c>
      <c r="G3334" s="24">
        <v>44923</v>
      </c>
      <c r="H3334" s="24">
        <v>44924</v>
      </c>
      <c r="I3334" s="19" t="s">
        <v>297</v>
      </c>
      <c r="J3334" s="42" t="s">
        <v>1000</v>
      </c>
      <c r="K3334" s="50" t="str">
        <f ca="1">LeaveTracker[[#This Row],[Days]]&amp;" "&amp;LeaveTracker[[#This Row],[Type of Leave]]</f>
        <v>2 OTHER</v>
      </c>
      <c r="L3334" s="23">
        <f ca="1">NETWORKDAYS(LeaveTracker[[#This Row],[Start Date]],LeaveTracker[[#This Row],[End Date]],lstHolidays)</f>
        <v>2</v>
      </c>
      <c r="M3334" s="27"/>
    </row>
    <row r="3335" spans="1:13" ht="30" customHeight="1" x14ac:dyDescent="0.3">
      <c r="A3335" s="27">
        <f t="shared" si="26"/>
        <v>1640</v>
      </c>
      <c r="B3335" s="31">
        <v>44922</v>
      </c>
      <c r="C3335" s="31">
        <v>44914</v>
      </c>
      <c r="D3335" s="19" t="s">
        <v>1804</v>
      </c>
      <c r="E3335" s="66" t="str">
        <f>IF(ISBLANK(LeaveTracker[[#This Row],[Employee Name]]),"-----",VLOOKUP(LeaveTracker[[#This Row],[Employee Name]],'List of Employees'!$B$4:$H$767,7))</f>
        <v>TICC</v>
      </c>
      <c r="F3335" s="66" t="str">
        <f>IF(ISBLANK(LeaveTracker[[#This Row],[Employee Name]]),"-----",VLOOKUP(LeaveTracker[[#This Row],[Employee Name]],'List of Employees'!$B$4:$H$767,6))</f>
        <v>CASUAL</v>
      </c>
      <c r="G3335" s="24">
        <v>44921</v>
      </c>
      <c r="H3335" s="24">
        <v>44924</v>
      </c>
      <c r="I3335" s="19" t="s">
        <v>82</v>
      </c>
      <c r="J3335" s="42" t="s">
        <v>1001</v>
      </c>
      <c r="K3335" s="50" t="str">
        <f ca="1">LeaveTracker[[#This Row],[Days]]&amp;" "&amp;LeaveTracker[[#This Row],[Type of Leave]]</f>
        <v>3 VL</v>
      </c>
      <c r="L3335" s="23">
        <f ca="1">NETWORKDAYS(LeaveTracker[[#This Row],[Start Date]],LeaveTracker[[#This Row],[End Date]],lstHolidays)</f>
        <v>3</v>
      </c>
      <c r="M3335" s="27"/>
    </row>
    <row r="3336" spans="1:13" ht="30" customHeight="1" x14ac:dyDescent="0.3">
      <c r="A3336" s="27">
        <f t="shared" si="26"/>
        <v>1641</v>
      </c>
      <c r="B3336" s="31">
        <v>44922</v>
      </c>
      <c r="C3336" s="31">
        <v>44909</v>
      </c>
      <c r="D3336" s="19" t="s">
        <v>1881</v>
      </c>
      <c r="E3336" s="66" t="str">
        <f>IF(ISBLANK(LeaveTracker[[#This Row],[Employee Name]]),"-----",VLOOKUP(LeaveTracker[[#This Row],[Employee Name]],'List of Employees'!$B$4:$H$767,7))</f>
        <v>TICC</v>
      </c>
      <c r="F3336" s="66" t="str">
        <f>IF(ISBLANK(LeaveTracker[[#This Row],[Employee Name]]),"-----",VLOOKUP(LeaveTracker[[#This Row],[Employee Name]],'List of Employees'!$B$4:$H$767,6))</f>
        <v>CASUAL</v>
      </c>
      <c r="G3336" s="24">
        <v>44911</v>
      </c>
      <c r="H3336" s="24">
        <v>44911</v>
      </c>
      <c r="I3336" s="19" t="s">
        <v>297</v>
      </c>
      <c r="J3336" s="42" t="s">
        <v>1000</v>
      </c>
      <c r="K3336" s="50" t="str">
        <f ca="1">LeaveTracker[[#This Row],[Days]]&amp;" "&amp;LeaveTracker[[#This Row],[Type of Leave]]</f>
        <v>1 OTHER</v>
      </c>
      <c r="L3336" s="23">
        <f ca="1">NETWORKDAYS(LeaveTracker[[#This Row],[Start Date]],LeaveTracker[[#This Row],[End Date]],lstHolidays)</f>
        <v>1</v>
      </c>
      <c r="M3336" s="27"/>
    </row>
    <row r="3337" spans="1:13" ht="30" customHeight="1" x14ac:dyDescent="0.3">
      <c r="A3337" s="27">
        <f t="shared" si="26"/>
        <v>1642</v>
      </c>
      <c r="B3337" s="31">
        <v>44922</v>
      </c>
      <c r="C3337" s="31">
        <v>44907</v>
      </c>
      <c r="D3337" s="19" t="s">
        <v>1881</v>
      </c>
      <c r="E3337" s="66" t="str">
        <f>IF(ISBLANK(LeaveTracker[[#This Row],[Employee Name]]),"-----",VLOOKUP(LeaveTracker[[#This Row],[Employee Name]],'List of Employees'!$B$4:$H$767,7))</f>
        <v>TICC</v>
      </c>
      <c r="F3337" s="66" t="str">
        <f>IF(ISBLANK(LeaveTracker[[#This Row],[Employee Name]]),"-----",VLOOKUP(LeaveTracker[[#This Row],[Employee Name]],'List of Employees'!$B$4:$H$767,6))</f>
        <v>CASUAL</v>
      </c>
      <c r="G3337" s="24">
        <v>44918</v>
      </c>
      <c r="H3337" s="24">
        <v>44924</v>
      </c>
      <c r="I3337" s="19" t="s">
        <v>82</v>
      </c>
      <c r="J3337" s="42" t="s">
        <v>1001</v>
      </c>
      <c r="K3337" s="50" t="str">
        <f ca="1">LeaveTracker[[#This Row],[Days]]&amp;" "&amp;LeaveTracker[[#This Row],[Type of Leave]]</f>
        <v>4 VL</v>
      </c>
      <c r="L3337" s="23">
        <f ca="1">NETWORKDAYS(LeaveTracker[[#This Row],[Start Date]],LeaveTracker[[#This Row],[End Date]],lstHolidays)</f>
        <v>4</v>
      </c>
      <c r="M3337" s="27"/>
    </row>
    <row r="3338" spans="1:13" ht="30" customHeight="1" x14ac:dyDescent="0.3">
      <c r="A3338" s="27">
        <f t="shared" si="26"/>
        <v>1643</v>
      </c>
      <c r="B3338" s="31">
        <v>44922</v>
      </c>
      <c r="C3338" s="31">
        <v>44909</v>
      </c>
      <c r="D3338" s="19" t="s">
        <v>1812</v>
      </c>
      <c r="E3338" s="66" t="str">
        <f>IF(ISBLANK(LeaveTracker[[#This Row],[Employee Name]]),"-----",VLOOKUP(LeaveTracker[[#This Row],[Employee Name]],'List of Employees'!$B$4:$H$767,7))</f>
        <v>CSWDO</v>
      </c>
      <c r="F3338" s="66" t="str">
        <f>IF(ISBLANK(LeaveTracker[[#This Row],[Employee Name]]),"-----",VLOOKUP(LeaveTracker[[#This Row],[Employee Name]],'List of Employees'!$B$4:$H$767,6))</f>
        <v>CASUAL</v>
      </c>
      <c r="G3338" s="24">
        <v>44908</v>
      </c>
      <c r="H3338" s="24">
        <v>44908</v>
      </c>
      <c r="I3338" s="19" t="s">
        <v>81</v>
      </c>
      <c r="K3338" s="50" t="str">
        <f ca="1">LeaveTracker[[#This Row],[Days]]&amp;" "&amp;LeaveTracker[[#This Row],[Type of Leave]]</f>
        <v>1 SL</v>
      </c>
      <c r="L3338" s="23">
        <f ca="1">NETWORKDAYS(LeaveTracker[[#This Row],[Start Date]],LeaveTracker[[#This Row],[End Date]],lstHolidays)</f>
        <v>1</v>
      </c>
      <c r="M3338" s="27"/>
    </row>
    <row r="3339" spans="1:13" ht="30" customHeight="1" x14ac:dyDescent="0.3">
      <c r="A3339" s="27">
        <f t="shared" si="26"/>
        <v>1644</v>
      </c>
      <c r="B3339" s="31">
        <v>44922</v>
      </c>
      <c r="C3339" s="31">
        <v>44904</v>
      </c>
      <c r="D3339" s="19" t="s">
        <v>1815</v>
      </c>
      <c r="E3339" s="66" t="str">
        <f>IF(ISBLANK(LeaveTracker[[#This Row],[Employee Name]]),"-----",VLOOKUP(LeaveTracker[[#This Row],[Employee Name]],'List of Employees'!$B$4:$H$767,7))</f>
        <v>DSWDO</v>
      </c>
      <c r="F3339" s="66" t="str">
        <f>IF(ISBLANK(LeaveTracker[[#This Row],[Employee Name]]),"-----",VLOOKUP(LeaveTracker[[#This Row],[Employee Name]],'List of Employees'!$B$4:$H$767,6))</f>
        <v>PERMANENT</v>
      </c>
      <c r="G3339" s="24">
        <v>44901</v>
      </c>
      <c r="H3339" s="24">
        <v>44902</v>
      </c>
      <c r="I3339" s="19" t="s">
        <v>81</v>
      </c>
      <c r="K3339" s="50" t="str">
        <f ca="1">LeaveTracker[[#This Row],[Days]]&amp;" "&amp;LeaveTracker[[#This Row],[Type of Leave]]</f>
        <v>2 SL</v>
      </c>
      <c r="L3339" s="23">
        <f ca="1">NETWORKDAYS(LeaveTracker[[#This Row],[Start Date]],LeaveTracker[[#This Row],[End Date]],lstHolidays)</f>
        <v>2</v>
      </c>
      <c r="M3339" s="27"/>
    </row>
    <row r="3340" spans="1:13" ht="30" customHeight="1" x14ac:dyDescent="0.3">
      <c r="A3340" s="27">
        <f t="shared" si="26"/>
        <v>1645</v>
      </c>
      <c r="B3340" s="31">
        <v>44922</v>
      </c>
      <c r="C3340" s="31">
        <v>44908</v>
      </c>
      <c r="D3340" s="19" t="s">
        <v>1860</v>
      </c>
      <c r="E3340" s="66" t="str">
        <f>IF(ISBLANK(LeaveTracker[[#This Row],[Employee Name]]),"-----",VLOOKUP(LeaveTracker[[#This Row],[Employee Name]],'List of Employees'!$B$4:$H$767,7))</f>
        <v>TICC</v>
      </c>
      <c r="F3340" s="66" t="str">
        <f>IF(ISBLANK(LeaveTracker[[#This Row],[Employee Name]]),"-----",VLOOKUP(LeaveTracker[[#This Row],[Employee Name]],'List of Employees'!$B$4:$H$767,6))</f>
        <v>CASUAL</v>
      </c>
      <c r="G3340" s="24">
        <v>44914</v>
      </c>
      <c r="H3340" s="24">
        <v>44914</v>
      </c>
      <c r="I3340" s="19" t="s">
        <v>82</v>
      </c>
      <c r="K3340" s="50" t="str">
        <f ca="1">LeaveTracker[[#This Row],[Days]]&amp;" "&amp;LeaveTracker[[#This Row],[Type of Leave]]</f>
        <v>1 VL</v>
      </c>
      <c r="L3340" s="23">
        <f ca="1">NETWORKDAYS(LeaveTracker[[#This Row],[Start Date]],LeaveTracker[[#This Row],[End Date]],lstHolidays)</f>
        <v>1</v>
      </c>
      <c r="M3340" s="27"/>
    </row>
    <row r="3341" spans="1:13" ht="30" customHeight="1" x14ac:dyDescent="0.3">
      <c r="A3341" s="27">
        <v>1645</v>
      </c>
      <c r="B3341" s="31">
        <v>44922</v>
      </c>
      <c r="C3341" s="31">
        <v>44908</v>
      </c>
      <c r="D3341" s="19" t="s">
        <v>1860</v>
      </c>
      <c r="E3341" s="66" t="str">
        <f>IF(ISBLANK(LeaveTracker[[#This Row],[Employee Name]]),"-----",VLOOKUP(LeaveTracker[[#This Row],[Employee Name]],'List of Employees'!$B$4:$H$767,7))</f>
        <v>TICC</v>
      </c>
      <c r="F3341" s="66" t="str">
        <f>IF(ISBLANK(LeaveTracker[[#This Row],[Employee Name]]),"-----",VLOOKUP(LeaveTracker[[#This Row],[Employee Name]],'List of Employees'!$B$4:$H$767,6))</f>
        <v>CASUAL</v>
      </c>
      <c r="G3341" s="24">
        <v>44923</v>
      </c>
      <c r="H3341" s="24">
        <v>44923</v>
      </c>
      <c r="I3341" s="19" t="s">
        <v>82</v>
      </c>
      <c r="K3341" s="50" t="str">
        <f ca="1">LeaveTracker[[#This Row],[Days]]&amp;" "&amp;LeaveTracker[[#This Row],[Type of Leave]]</f>
        <v>1 VL</v>
      </c>
      <c r="L3341" s="23">
        <f ca="1">NETWORKDAYS(LeaveTracker[[#This Row],[Start Date]],LeaveTracker[[#This Row],[End Date]],lstHolidays)</f>
        <v>1</v>
      </c>
      <c r="M3341" s="27"/>
    </row>
    <row r="3342" spans="1:13" ht="30" customHeight="1" x14ac:dyDescent="0.3">
      <c r="A3342" s="27">
        <f t="shared" si="26"/>
        <v>1646</v>
      </c>
      <c r="B3342" s="31">
        <v>44922</v>
      </c>
      <c r="C3342" s="31">
        <v>44893</v>
      </c>
      <c r="D3342" s="19" t="s">
        <v>1805</v>
      </c>
      <c r="E3342" s="66" t="str">
        <f>IF(ISBLANK(LeaveTracker[[#This Row],[Employee Name]]),"-----",VLOOKUP(LeaveTracker[[#This Row],[Employee Name]],'List of Employees'!$B$4:$H$767,7))</f>
        <v>TICC/TCCH</v>
      </c>
      <c r="F3342" s="66" t="str">
        <f>IF(ISBLANK(LeaveTracker[[#This Row],[Employee Name]]),"-----",VLOOKUP(LeaveTracker[[#This Row],[Employee Name]],'List of Employees'!$B$4:$H$767,6))</f>
        <v>CASUAL</v>
      </c>
      <c r="G3342" s="24">
        <v>44897</v>
      </c>
      <c r="H3342" s="24">
        <v>44897</v>
      </c>
      <c r="I3342" s="19" t="s">
        <v>82</v>
      </c>
      <c r="K3342" s="50" t="str">
        <f ca="1">LeaveTracker[[#This Row],[Days]]&amp;" "&amp;LeaveTracker[[#This Row],[Type of Leave]]</f>
        <v>1 VL</v>
      </c>
      <c r="L3342" s="23">
        <f ca="1">NETWORKDAYS(LeaveTracker[[#This Row],[Start Date]],LeaveTracker[[#This Row],[End Date]],lstHolidays)</f>
        <v>1</v>
      </c>
      <c r="M3342" s="27"/>
    </row>
    <row r="3343" spans="1:13" ht="30" customHeight="1" x14ac:dyDescent="0.3">
      <c r="A3343" s="27">
        <f t="shared" si="26"/>
        <v>1647</v>
      </c>
      <c r="B3343" s="31">
        <v>44922</v>
      </c>
      <c r="C3343" s="31">
        <v>44888</v>
      </c>
      <c r="D3343" s="19" t="s">
        <v>1805</v>
      </c>
      <c r="E3343" s="66" t="str">
        <f>IF(ISBLANK(LeaveTracker[[#This Row],[Employee Name]]),"-----",VLOOKUP(LeaveTracker[[#This Row],[Employee Name]],'List of Employees'!$B$4:$H$767,7))</f>
        <v>TICC/TCCH</v>
      </c>
      <c r="F3343" s="66" t="str">
        <f>IF(ISBLANK(LeaveTracker[[#This Row],[Employee Name]]),"-----",VLOOKUP(LeaveTracker[[#This Row],[Employee Name]],'List of Employees'!$B$4:$H$767,6))</f>
        <v>CASUAL</v>
      </c>
      <c r="G3343" s="24">
        <v>44916</v>
      </c>
      <c r="H3343" s="24">
        <v>44917</v>
      </c>
      <c r="I3343" s="19" t="s">
        <v>81</v>
      </c>
      <c r="K3343" s="50" t="str">
        <f ca="1">LeaveTracker[[#This Row],[Days]]&amp;" "&amp;LeaveTracker[[#This Row],[Type of Leave]]</f>
        <v>2 SL</v>
      </c>
      <c r="L3343" s="23">
        <f ca="1">NETWORKDAYS(LeaveTracker[[#This Row],[Start Date]],LeaveTracker[[#This Row],[End Date]],lstHolidays)</f>
        <v>2</v>
      </c>
      <c r="M3343" s="27"/>
    </row>
    <row r="3344" spans="1:13" ht="30" customHeight="1" x14ac:dyDescent="0.3">
      <c r="A3344" s="27">
        <f t="shared" si="26"/>
        <v>1648</v>
      </c>
      <c r="B3344" s="31">
        <v>44922</v>
      </c>
      <c r="C3344" s="31">
        <v>44893</v>
      </c>
      <c r="D3344" s="19" t="s">
        <v>1804</v>
      </c>
      <c r="E3344" s="66" t="str">
        <f>IF(ISBLANK(LeaveTracker[[#This Row],[Employee Name]]),"-----",VLOOKUP(LeaveTracker[[#This Row],[Employee Name]],'List of Employees'!$B$4:$H$767,7))</f>
        <v>TICC</v>
      </c>
      <c r="F3344" s="66" t="str">
        <f>IF(ISBLANK(LeaveTracker[[#This Row],[Employee Name]]),"-----",VLOOKUP(LeaveTracker[[#This Row],[Employee Name]],'List of Employees'!$B$4:$H$767,6))</f>
        <v>CASUAL</v>
      </c>
      <c r="G3344" s="24">
        <v>44889</v>
      </c>
      <c r="H3344" s="24">
        <v>44890</v>
      </c>
      <c r="I3344" s="19" t="s">
        <v>81</v>
      </c>
      <c r="K3344" s="50" t="str">
        <f ca="1">LeaveTracker[[#This Row],[Days]]&amp;" "&amp;LeaveTracker[[#This Row],[Type of Leave]]</f>
        <v>2 SL</v>
      </c>
      <c r="L3344" s="23">
        <f ca="1">NETWORKDAYS(LeaveTracker[[#This Row],[Start Date]],LeaveTracker[[#This Row],[End Date]],lstHolidays)</f>
        <v>2</v>
      </c>
      <c r="M3344" s="27"/>
    </row>
    <row r="3345" spans="1:13" ht="30" customHeight="1" x14ac:dyDescent="0.3">
      <c r="A3345" s="27">
        <f t="shared" si="26"/>
        <v>1649</v>
      </c>
      <c r="B3345" s="31">
        <v>44922</v>
      </c>
      <c r="C3345" s="31">
        <v>44907</v>
      </c>
      <c r="D3345" s="19" t="s">
        <v>1759</v>
      </c>
      <c r="E3345" s="66" t="str">
        <f>IF(ISBLANK(LeaveTracker[[#This Row],[Employee Name]]),"-----",VLOOKUP(LeaveTracker[[#This Row],[Employee Name]],'List of Employees'!$B$4:$H$767,7))</f>
        <v>EEO/CITY MARKET</v>
      </c>
      <c r="F3345" s="66" t="str">
        <f>IF(ISBLANK(LeaveTracker[[#This Row],[Employee Name]]),"-----",VLOOKUP(LeaveTracker[[#This Row],[Employee Name]],'List of Employees'!$B$4:$H$767,6))</f>
        <v>CASUAL</v>
      </c>
      <c r="G3345" s="24">
        <v>44914</v>
      </c>
      <c r="H3345" s="24">
        <v>44917</v>
      </c>
      <c r="I3345" s="19" t="s">
        <v>82</v>
      </c>
      <c r="J3345" s="42" t="s">
        <v>1001</v>
      </c>
      <c r="K3345" s="50" t="str">
        <f ca="1">LeaveTracker[[#This Row],[Days]]&amp;" "&amp;LeaveTracker[[#This Row],[Type of Leave]]</f>
        <v>4 VL</v>
      </c>
      <c r="L3345" s="23">
        <f ca="1">NETWORKDAYS(LeaveTracker[[#This Row],[Start Date]],LeaveTracker[[#This Row],[End Date]],lstHolidays)</f>
        <v>4</v>
      </c>
      <c r="M3345" s="27"/>
    </row>
    <row r="3346" spans="1:13" ht="30" customHeight="1" x14ac:dyDescent="0.3">
      <c r="A3346" s="27">
        <v>1649</v>
      </c>
      <c r="B3346" s="31">
        <v>44922</v>
      </c>
      <c r="C3346" s="31">
        <v>44907</v>
      </c>
      <c r="D3346" s="19" t="s">
        <v>1759</v>
      </c>
      <c r="E3346" s="66" t="str">
        <f>IF(ISBLANK(LeaveTracker[[#This Row],[Employee Name]]),"-----",VLOOKUP(LeaveTracker[[#This Row],[Employee Name]],'List of Employees'!$B$4:$H$767,7))</f>
        <v>EEO/CITY MARKET</v>
      </c>
      <c r="F3346" s="66" t="str">
        <f>IF(ISBLANK(LeaveTracker[[#This Row],[Employee Name]]),"-----",VLOOKUP(LeaveTracker[[#This Row],[Employee Name]],'List of Employees'!$B$4:$H$767,6))</f>
        <v>CASUAL</v>
      </c>
      <c r="G3346" s="24">
        <v>44921</v>
      </c>
      <c r="H3346" s="24">
        <v>44922</v>
      </c>
      <c r="I3346" s="19" t="s">
        <v>82</v>
      </c>
      <c r="J3346" s="42" t="s">
        <v>1001</v>
      </c>
      <c r="K3346" s="50" t="str">
        <f ca="1">LeaveTracker[[#This Row],[Days]]&amp;" "&amp;LeaveTracker[[#This Row],[Type of Leave]]</f>
        <v>1 VL</v>
      </c>
      <c r="L3346" s="23">
        <f ca="1">NETWORKDAYS(LeaveTracker[[#This Row],[Start Date]],LeaveTracker[[#This Row],[End Date]],lstHolidays)</f>
        <v>1</v>
      </c>
      <c r="M3346" s="27"/>
    </row>
    <row r="3347" spans="1:13" ht="30" customHeight="1" x14ac:dyDescent="0.3">
      <c r="A3347" s="27">
        <f t="shared" si="26"/>
        <v>1650</v>
      </c>
      <c r="B3347" s="31">
        <v>44922</v>
      </c>
      <c r="C3347" s="31">
        <v>44911</v>
      </c>
      <c r="D3347" s="19" t="s">
        <v>1836</v>
      </c>
      <c r="E3347" s="66" t="str">
        <f>IF(ISBLANK(LeaveTracker[[#This Row],[Employee Name]]),"-----",VLOOKUP(LeaveTracker[[#This Row],[Employee Name]],'List of Employees'!$B$4:$H$767,7))</f>
        <v>EEO/CITY MARKET</v>
      </c>
      <c r="F3347" s="66" t="str">
        <f>IF(ISBLANK(LeaveTracker[[#This Row],[Employee Name]]),"-----",VLOOKUP(LeaveTracker[[#This Row],[Employee Name]],'List of Employees'!$B$4:$H$767,6))</f>
        <v>CASUAL</v>
      </c>
      <c r="G3347" s="24">
        <v>44918</v>
      </c>
      <c r="H3347" s="24">
        <v>44926</v>
      </c>
      <c r="I3347" s="19" t="s">
        <v>297</v>
      </c>
      <c r="J3347" s="42" t="s">
        <v>273</v>
      </c>
      <c r="K3347" s="50" t="str">
        <f ca="1">LeaveTracker[[#This Row],[Days]]&amp;" "&amp;LeaveTracker[[#This Row],[Type of Leave]]</f>
        <v>4 OTHER</v>
      </c>
      <c r="L3347" s="23">
        <f ca="1">NETWORKDAYS(LeaveTracker[[#This Row],[Start Date]],LeaveTracker[[#This Row],[End Date]],lstHolidays)</f>
        <v>4</v>
      </c>
      <c r="M3347" s="27"/>
    </row>
    <row r="3348" spans="1:13" ht="30" customHeight="1" x14ac:dyDescent="0.3">
      <c r="A3348" s="27">
        <f t="shared" si="26"/>
        <v>1651</v>
      </c>
      <c r="B3348" s="31">
        <v>44922</v>
      </c>
      <c r="C3348" s="31">
        <v>44908</v>
      </c>
      <c r="D3348" s="19" t="s">
        <v>1889</v>
      </c>
      <c r="E3348" s="66" t="str">
        <f>IF(ISBLANK(LeaveTracker[[#This Row],[Employee Name]]),"-----",VLOOKUP(LeaveTracker[[#This Row],[Employee Name]],'List of Employees'!$B$4:$H$767,7))</f>
        <v>EEO/CITY MARKET</v>
      </c>
      <c r="F3348" s="66" t="str">
        <f>IF(ISBLANK(LeaveTracker[[#This Row],[Employee Name]]),"-----",VLOOKUP(LeaveTracker[[#This Row],[Employee Name]],'List of Employees'!$B$4:$H$767,6))</f>
        <v>JOBCON</v>
      </c>
      <c r="G3348" s="24">
        <v>44914</v>
      </c>
      <c r="H3348" s="24">
        <v>44914</v>
      </c>
      <c r="I3348" s="19" t="s">
        <v>82</v>
      </c>
      <c r="K3348" s="50" t="str">
        <f ca="1">LeaveTracker[[#This Row],[Days]]&amp;" "&amp;LeaveTracker[[#This Row],[Type of Leave]]</f>
        <v>1 VL</v>
      </c>
      <c r="L3348" s="23">
        <f ca="1">NETWORKDAYS(LeaveTracker[[#This Row],[Start Date]],LeaveTracker[[#This Row],[End Date]],lstHolidays)</f>
        <v>1</v>
      </c>
      <c r="M3348" s="27"/>
    </row>
    <row r="3349" spans="1:13" ht="30" customHeight="1" x14ac:dyDescent="0.3">
      <c r="A3349" s="27">
        <f t="shared" si="26"/>
        <v>1652</v>
      </c>
      <c r="B3349" s="31">
        <v>44922</v>
      </c>
      <c r="C3349" s="31">
        <v>44907</v>
      </c>
      <c r="D3349" s="19" t="s">
        <v>1818</v>
      </c>
      <c r="E3349" s="66" t="str">
        <f>IF(ISBLANK(LeaveTracker[[#This Row],[Employee Name]]),"-----",VLOOKUP(LeaveTracker[[#This Row],[Employee Name]],'List of Employees'!$B$4:$H$767,7))</f>
        <v>EEO/CITY MARKET</v>
      </c>
      <c r="F3349" s="66" t="str">
        <f>IF(ISBLANK(LeaveTracker[[#This Row],[Employee Name]]),"-----",VLOOKUP(LeaveTracker[[#This Row],[Employee Name]],'List of Employees'!$B$4:$H$767,6))</f>
        <v>CASUAL</v>
      </c>
      <c r="G3349" s="24">
        <v>44913</v>
      </c>
      <c r="H3349" s="24">
        <v>44913</v>
      </c>
      <c r="I3349" s="19" t="s">
        <v>297</v>
      </c>
      <c r="J3349" s="42" t="s">
        <v>1000</v>
      </c>
      <c r="K3349" s="50" t="str">
        <f ca="1">LeaveTracker[[#This Row],[Days]]&amp;" "&amp;LeaveTracker[[#This Row],[Type of Leave]]</f>
        <v>0 OTHER</v>
      </c>
      <c r="L3349" s="23">
        <f ca="1">NETWORKDAYS(LeaveTracker[[#This Row],[Start Date]],LeaveTracker[[#This Row],[End Date]],lstHolidays)</f>
        <v>0</v>
      </c>
      <c r="M3349" s="27"/>
    </row>
    <row r="3350" spans="1:13" ht="30" customHeight="1" x14ac:dyDescent="0.3">
      <c r="A3350" s="27">
        <f t="shared" si="26"/>
        <v>1653</v>
      </c>
      <c r="B3350" s="31">
        <v>44922</v>
      </c>
      <c r="C3350" s="31">
        <v>44909</v>
      </c>
      <c r="D3350" s="19" t="s">
        <v>1751</v>
      </c>
      <c r="E3350" s="66" t="str">
        <f>IF(ISBLANK(LeaveTracker[[#This Row],[Employee Name]]),"-----",VLOOKUP(LeaveTracker[[#This Row],[Employee Name]],'List of Employees'!$B$4:$H$767,7))</f>
        <v>EEO/CITY MARKET</v>
      </c>
      <c r="F3350" s="66" t="str">
        <f>IF(ISBLANK(LeaveTracker[[#This Row],[Employee Name]]),"-----",VLOOKUP(LeaveTracker[[#This Row],[Employee Name]],'List of Employees'!$B$4:$H$767,6))</f>
        <v>CASUAL</v>
      </c>
      <c r="G3350" s="24">
        <v>44917</v>
      </c>
      <c r="H3350" s="24">
        <v>44918</v>
      </c>
      <c r="I3350" s="19" t="s">
        <v>297</v>
      </c>
      <c r="J3350" s="42" t="s">
        <v>1000</v>
      </c>
      <c r="K3350" s="50" t="str">
        <f ca="1">LeaveTracker[[#This Row],[Days]]&amp;" "&amp;LeaveTracker[[#This Row],[Type of Leave]]</f>
        <v>2 OTHER</v>
      </c>
      <c r="L3350" s="23">
        <f ca="1">NETWORKDAYS(LeaveTracker[[#This Row],[Start Date]],LeaveTracker[[#This Row],[End Date]],lstHolidays)</f>
        <v>2</v>
      </c>
      <c r="M3350" s="27"/>
    </row>
    <row r="3351" spans="1:13" ht="30" customHeight="1" x14ac:dyDescent="0.3">
      <c r="A3351" s="27">
        <f t="shared" si="26"/>
        <v>1654</v>
      </c>
      <c r="B3351" s="31">
        <v>44922</v>
      </c>
      <c r="C3351" s="31">
        <v>44909</v>
      </c>
      <c r="D3351" s="19" t="s">
        <v>1785</v>
      </c>
      <c r="E3351" s="66" t="str">
        <f>IF(ISBLANK(LeaveTracker[[#This Row],[Employee Name]]),"-----",VLOOKUP(LeaveTracker[[#This Row],[Employee Name]],'List of Employees'!$B$4:$H$767,7))</f>
        <v>GSO</v>
      </c>
      <c r="F3351" s="66" t="str">
        <f>IF(ISBLANK(LeaveTracker[[#This Row],[Employee Name]]),"-----",VLOOKUP(LeaveTracker[[#This Row],[Employee Name]],'List of Employees'!$B$4:$H$767,6))</f>
        <v>CASUAL</v>
      </c>
      <c r="G3351" s="24">
        <v>44923</v>
      </c>
      <c r="H3351" s="24">
        <v>44924</v>
      </c>
      <c r="I3351" s="19" t="s">
        <v>82</v>
      </c>
      <c r="J3351" s="42" t="s">
        <v>1001</v>
      </c>
      <c r="K3351" s="50" t="str">
        <f ca="1">LeaveTracker[[#This Row],[Days]]&amp;" "&amp;LeaveTracker[[#This Row],[Type of Leave]]</f>
        <v>2 VL</v>
      </c>
      <c r="L3351" s="23">
        <f ca="1">NETWORKDAYS(LeaveTracker[[#This Row],[Start Date]],LeaveTracker[[#This Row],[End Date]],lstHolidays)</f>
        <v>2</v>
      </c>
      <c r="M3351" s="27"/>
    </row>
    <row r="3352" spans="1:13" ht="30" customHeight="1" x14ac:dyDescent="0.3">
      <c r="A3352" s="27">
        <f t="shared" si="26"/>
        <v>1655</v>
      </c>
      <c r="B3352" s="31">
        <v>44922</v>
      </c>
      <c r="C3352" s="31">
        <v>44904</v>
      </c>
      <c r="D3352" s="19" t="s">
        <v>1863</v>
      </c>
      <c r="E3352" s="66" t="str">
        <f>IF(ISBLANK(LeaveTracker[[#This Row],[Employee Name]]),"-----",VLOOKUP(LeaveTracker[[#This Row],[Employee Name]],'List of Employees'!$B$4:$H$767,7))</f>
        <v>CENRO</v>
      </c>
      <c r="F3352" s="66" t="str">
        <f>IF(ISBLANK(LeaveTracker[[#This Row],[Employee Name]]),"-----",VLOOKUP(LeaveTracker[[#This Row],[Employee Name]],'List of Employees'!$B$4:$H$767,6))</f>
        <v>CASUAL</v>
      </c>
      <c r="G3352" s="24">
        <v>44900</v>
      </c>
      <c r="H3352" s="24">
        <v>44901</v>
      </c>
      <c r="I3352" s="19" t="s">
        <v>81</v>
      </c>
      <c r="K3352" s="50" t="str">
        <f ca="1">LeaveTracker[[#This Row],[Days]]&amp;" "&amp;LeaveTracker[[#This Row],[Type of Leave]]</f>
        <v>2 SL</v>
      </c>
      <c r="L3352" s="23">
        <f ca="1">NETWORKDAYS(LeaveTracker[[#This Row],[Start Date]],LeaveTracker[[#This Row],[End Date]],lstHolidays)</f>
        <v>2</v>
      </c>
      <c r="M3352" s="27"/>
    </row>
    <row r="3353" spans="1:13" ht="30" customHeight="1" x14ac:dyDescent="0.3">
      <c r="A3353" s="27">
        <f t="shared" si="26"/>
        <v>1656</v>
      </c>
      <c r="B3353" s="31">
        <v>44922</v>
      </c>
      <c r="C3353" s="31">
        <v>44908</v>
      </c>
      <c r="D3353" s="19" t="s">
        <v>1856</v>
      </c>
      <c r="E3353" s="66" t="str">
        <f>IF(ISBLANK(LeaveTracker[[#This Row],[Employee Name]]),"-----",VLOOKUP(LeaveTracker[[#This Row],[Employee Name]],'List of Employees'!$B$4:$H$767,7))</f>
        <v>CENRO</v>
      </c>
      <c r="F3353" s="66" t="str">
        <f>IF(ISBLANK(LeaveTracker[[#This Row],[Employee Name]]),"-----",VLOOKUP(LeaveTracker[[#This Row],[Employee Name]],'List of Employees'!$B$4:$H$767,6))</f>
        <v>CASUAL</v>
      </c>
      <c r="G3353" s="24">
        <v>44907</v>
      </c>
      <c r="H3353" s="24">
        <v>44907</v>
      </c>
      <c r="I3353" s="19" t="s">
        <v>297</v>
      </c>
      <c r="J3353" s="42" t="s">
        <v>1000</v>
      </c>
      <c r="K3353" s="50" t="str">
        <f ca="1">LeaveTracker[[#This Row],[Days]]&amp;" "&amp;LeaveTracker[[#This Row],[Type of Leave]]</f>
        <v>1 OTHER</v>
      </c>
      <c r="L3353" s="23">
        <f ca="1">NETWORKDAYS(LeaveTracker[[#This Row],[Start Date]],LeaveTracker[[#This Row],[End Date]],lstHolidays)</f>
        <v>1</v>
      </c>
      <c r="M3353" s="27"/>
    </row>
    <row r="3354" spans="1:13" ht="30" customHeight="1" x14ac:dyDescent="0.3">
      <c r="A3354" s="27">
        <f t="shared" si="26"/>
        <v>1657</v>
      </c>
      <c r="B3354" s="31">
        <v>44922</v>
      </c>
      <c r="C3354" s="31">
        <v>44894</v>
      </c>
      <c r="D3354" s="19" t="s">
        <v>1832</v>
      </c>
      <c r="E3354" s="66" t="str">
        <f>IF(ISBLANK(LeaveTracker[[#This Row],[Employee Name]]),"-----",VLOOKUP(LeaveTracker[[#This Row],[Employee Name]],'List of Employees'!$B$4:$H$767,7))</f>
        <v>CENRO</v>
      </c>
      <c r="F3354" s="66" t="str">
        <f>IF(ISBLANK(LeaveTracker[[#This Row],[Employee Name]]),"-----",VLOOKUP(LeaveTracker[[#This Row],[Employee Name]],'List of Employees'!$B$4:$H$767,6))</f>
        <v>CASUAL</v>
      </c>
      <c r="G3354" s="24">
        <v>44893</v>
      </c>
      <c r="H3354" s="24">
        <v>44893</v>
      </c>
      <c r="I3354" s="19"/>
      <c r="K3354" s="50" t="str">
        <f ca="1">LeaveTracker[[#This Row],[Days]]&amp;" "&amp;LeaveTracker[[#This Row],[Type of Leave]]</f>
        <v xml:space="preserve">1 </v>
      </c>
      <c r="L3354" s="23">
        <f ca="1">NETWORKDAYS(LeaveTracker[[#This Row],[Start Date]],LeaveTracker[[#This Row],[End Date]],lstHolidays)</f>
        <v>1</v>
      </c>
      <c r="M3354" s="27"/>
    </row>
    <row r="3355" spans="1:13" ht="30" customHeight="1" x14ac:dyDescent="0.3">
      <c r="A3355" s="27">
        <f t="shared" si="26"/>
        <v>1658</v>
      </c>
      <c r="B3355" s="31">
        <v>44922</v>
      </c>
      <c r="C3355" s="31">
        <v>44896</v>
      </c>
      <c r="D3355" s="19" t="s">
        <v>1832</v>
      </c>
      <c r="E3355" s="66" t="str">
        <f>IF(ISBLANK(LeaveTracker[[#This Row],[Employee Name]]),"-----",VLOOKUP(LeaveTracker[[#This Row],[Employee Name]],'List of Employees'!$B$4:$H$767,7))</f>
        <v>CENRO</v>
      </c>
      <c r="F3355" s="66" t="str">
        <f>IF(ISBLANK(LeaveTracker[[#This Row],[Employee Name]]),"-----",VLOOKUP(LeaveTracker[[#This Row],[Employee Name]],'List of Employees'!$B$4:$H$767,6))</f>
        <v>CASUAL</v>
      </c>
      <c r="G3355" s="24">
        <v>44903</v>
      </c>
      <c r="H3355" s="24">
        <v>44905</v>
      </c>
      <c r="I3355" s="19" t="s">
        <v>82</v>
      </c>
      <c r="K3355" s="50" t="str">
        <f ca="1">LeaveTracker[[#This Row],[Days]]&amp;" "&amp;LeaveTracker[[#This Row],[Type of Leave]]</f>
        <v>1 VL</v>
      </c>
      <c r="L3355" s="23">
        <f ca="1">NETWORKDAYS(LeaveTracker[[#This Row],[Start Date]],LeaveTracker[[#This Row],[End Date]],lstHolidays)</f>
        <v>1</v>
      </c>
      <c r="M3355" s="27"/>
    </row>
    <row r="3356" spans="1:13" ht="30" customHeight="1" x14ac:dyDescent="0.3">
      <c r="A3356" s="27">
        <f t="shared" si="26"/>
        <v>1659</v>
      </c>
      <c r="B3356" s="31">
        <v>44922</v>
      </c>
      <c r="C3356" s="31">
        <v>44896</v>
      </c>
      <c r="D3356" s="19" t="s">
        <v>1786</v>
      </c>
      <c r="E3356" s="66" t="str">
        <f>IF(ISBLANK(LeaveTracker[[#This Row],[Employee Name]]),"-----",VLOOKUP(LeaveTracker[[#This Row],[Employee Name]],'List of Employees'!$B$4:$H$767,7))</f>
        <v>CENRO</v>
      </c>
      <c r="F3356" s="66" t="str">
        <f>IF(ISBLANK(LeaveTracker[[#This Row],[Employee Name]]),"-----",VLOOKUP(LeaveTracker[[#This Row],[Employee Name]],'List of Employees'!$B$4:$H$767,6))</f>
        <v>CASUAL</v>
      </c>
      <c r="G3356" s="24">
        <v>44894</v>
      </c>
      <c r="H3356" s="24">
        <v>44895</v>
      </c>
      <c r="I3356" s="19" t="s">
        <v>81</v>
      </c>
      <c r="K3356" s="50" t="str">
        <f ca="1">LeaveTracker[[#This Row],[Days]]&amp;" "&amp;LeaveTracker[[#This Row],[Type of Leave]]</f>
        <v>2 SL</v>
      </c>
      <c r="L3356" s="23">
        <f ca="1">NETWORKDAYS(LeaveTracker[[#This Row],[Start Date]],LeaveTracker[[#This Row],[End Date]],lstHolidays)</f>
        <v>2</v>
      </c>
      <c r="M3356" s="27"/>
    </row>
    <row r="3357" spans="1:13" ht="30" customHeight="1" x14ac:dyDescent="0.3">
      <c r="A3357" s="27">
        <f t="shared" si="26"/>
        <v>1660</v>
      </c>
      <c r="B3357" s="31">
        <v>44922</v>
      </c>
      <c r="C3357" s="31">
        <v>44845</v>
      </c>
      <c r="D3357" s="19" t="s">
        <v>1949</v>
      </c>
      <c r="E3357" s="66" t="str">
        <f>IF(ISBLANK(LeaveTracker[[#This Row],[Employee Name]]),"-----",VLOOKUP(LeaveTracker[[#This Row],[Employee Name]],'List of Employees'!$B$4:$H$767,7))</f>
        <v>TICC</v>
      </c>
      <c r="F3357" s="66" t="str">
        <f>IF(ISBLANK(LeaveTracker[[#This Row],[Employee Name]]),"-----",VLOOKUP(LeaveTracker[[#This Row],[Employee Name]],'List of Employees'!$B$4:$H$767,6))</f>
        <v>CASUAL</v>
      </c>
      <c r="G3357" s="24">
        <v>44844</v>
      </c>
      <c r="H3357" s="24">
        <v>44844</v>
      </c>
      <c r="I3357" s="19" t="s">
        <v>81</v>
      </c>
      <c r="K3357" s="50" t="str">
        <f ca="1">LeaveTracker[[#This Row],[Days]]&amp;" "&amp;LeaveTracker[[#This Row],[Type of Leave]]</f>
        <v>1 SL</v>
      </c>
      <c r="L3357" s="23">
        <f ca="1">NETWORKDAYS(LeaveTracker[[#This Row],[Start Date]],LeaveTracker[[#This Row],[End Date]],lstHolidays)</f>
        <v>1</v>
      </c>
      <c r="M3357" s="27"/>
    </row>
    <row r="3358" spans="1:13" ht="30" customHeight="1" x14ac:dyDescent="0.3">
      <c r="A3358" s="27">
        <f t="shared" si="26"/>
        <v>1661</v>
      </c>
      <c r="B3358" s="31">
        <v>44922</v>
      </c>
      <c r="C3358" s="31">
        <v>44907</v>
      </c>
      <c r="D3358" s="19" t="s">
        <v>1762</v>
      </c>
      <c r="E3358" s="66" t="str">
        <f>IF(ISBLANK(LeaveTracker[[#This Row],[Employee Name]]),"-----",VLOOKUP(LeaveTracker[[#This Row],[Employee Name]],'List of Employees'!$B$4:$H$767,7))</f>
        <v>CENRO</v>
      </c>
      <c r="F3358" s="66" t="str">
        <f>IF(ISBLANK(LeaveTracker[[#This Row],[Employee Name]]),"-----",VLOOKUP(LeaveTracker[[#This Row],[Employee Name]],'List of Employees'!$B$4:$H$767,6))</f>
        <v>CASUAL</v>
      </c>
      <c r="G3358" s="24">
        <v>44905</v>
      </c>
      <c r="H3358" s="24">
        <v>44905</v>
      </c>
      <c r="I3358" s="19" t="s">
        <v>81</v>
      </c>
      <c r="K3358" s="50" t="str">
        <f ca="1">LeaveTracker[[#This Row],[Days]]&amp;" "&amp;LeaveTracker[[#This Row],[Type of Leave]]</f>
        <v>0 SL</v>
      </c>
      <c r="L3358" s="23">
        <f ca="1">NETWORKDAYS(LeaveTracker[[#This Row],[Start Date]],LeaveTracker[[#This Row],[End Date]],lstHolidays)</f>
        <v>0</v>
      </c>
      <c r="M3358" s="27"/>
    </row>
    <row r="3359" spans="1:13" ht="30" customHeight="1" x14ac:dyDescent="0.3">
      <c r="A3359" s="27">
        <f t="shared" si="26"/>
        <v>1662</v>
      </c>
      <c r="B3359" s="31">
        <v>44922</v>
      </c>
      <c r="C3359" s="31">
        <v>44909</v>
      </c>
      <c r="D3359" s="19" t="s">
        <v>1973</v>
      </c>
      <c r="E3359" s="66" t="str">
        <f>IF(ISBLANK(LeaveTracker[[#This Row],[Employee Name]]),"-----",VLOOKUP(LeaveTracker[[#This Row],[Employee Name]],'List of Employees'!$B$4:$H$767,7))</f>
        <v>CENRO</v>
      </c>
      <c r="F3359" s="66" t="str">
        <f>IF(ISBLANK(LeaveTracker[[#This Row],[Employee Name]]),"-----",VLOOKUP(LeaveTracker[[#This Row],[Employee Name]],'List of Employees'!$B$4:$H$767,6))</f>
        <v>CASUAL</v>
      </c>
      <c r="G3359" s="24">
        <v>44907</v>
      </c>
      <c r="H3359" s="24">
        <v>44907</v>
      </c>
      <c r="I3359" s="19" t="s">
        <v>81</v>
      </c>
      <c r="K3359" s="50" t="str">
        <f ca="1">LeaveTracker[[#This Row],[Days]]&amp;" "&amp;LeaveTracker[[#This Row],[Type of Leave]]</f>
        <v>1 SL</v>
      </c>
      <c r="L3359" s="23">
        <f ca="1">NETWORKDAYS(LeaveTracker[[#This Row],[Start Date]],LeaveTracker[[#This Row],[End Date]],lstHolidays)</f>
        <v>1</v>
      </c>
      <c r="M3359" s="27"/>
    </row>
    <row r="3360" spans="1:13" ht="30" customHeight="1" x14ac:dyDescent="0.3">
      <c r="A3360" s="27">
        <f t="shared" si="26"/>
        <v>1663</v>
      </c>
      <c r="B3360" s="31">
        <v>44922</v>
      </c>
      <c r="C3360" s="31">
        <v>44909</v>
      </c>
      <c r="D3360" s="19" t="s">
        <v>1043</v>
      </c>
      <c r="E3360" s="66" t="str">
        <f>IF(ISBLANK(LeaveTracker[[#This Row],[Employee Name]]),"-----",VLOOKUP(LeaveTracker[[#This Row],[Employee Name]],'List of Employees'!$B$4:$H$767,7))</f>
        <v>CENRO</v>
      </c>
      <c r="F3360" s="66" t="str">
        <f>IF(ISBLANK(LeaveTracker[[#This Row],[Employee Name]]),"-----",VLOOKUP(LeaveTracker[[#This Row],[Employee Name]],'List of Employees'!$B$4:$H$767,6))</f>
        <v>PERMANENT</v>
      </c>
      <c r="G3360" s="24">
        <v>44906</v>
      </c>
      <c r="H3360" s="24">
        <v>44907</v>
      </c>
      <c r="I3360" s="19" t="s">
        <v>81</v>
      </c>
      <c r="K3360" s="50" t="str">
        <f ca="1">LeaveTracker[[#This Row],[Days]]&amp;" "&amp;LeaveTracker[[#This Row],[Type of Leave]]</f>
        <v>1 SL</v>
      </c>
      <c r="L3360" s="23">
        <f ca="1">NETWORKDAYS(LeaveTracker[[#This Row],[Start Date]],LeaveTracker[[#This Row],[End Date]],lstHolidays)</f>
        <v>1</v>
      </c>
      <c r="M3360" s="27"/>
    </row>
    <row r="3361" spans="1:13" ht="30" customHeight="1" x14ac:dyDescent="0.3">
      <c r="A3361" s="27">
        <f t="shared" si="26"/>
        <v>1664</v>
      </c>
      <c r="B3361" s="31">
        <v>44922</v>
      </c>
      <c r="C3361" s="31">
        <v>44896</v>
      </c>
      <c r="D3361" s="19" t="s">
        <v>1848</v>
      </c>
      <c r="E3361" s="66" t="str">
        <f>IF(ISBLANK(LeaveTracker[[#This Row],[Employee Name]]),"-----",VLOOKUP(LeaveTracker[[#This Row],[Employee Name]],'List of Employees'!$B$4:$H$767,7))</f>
        <v>TCSNHS-ISHS</v>
      </c>
      <c r="F3361" s="66" t="str">
        <f>IF(ISBLANK(LeaveTracker[[#This Row],[Employee Name]]),"-----",VLOOKUP(LeaveTracker[[#This Row],[Employee Name]],'List of Employees'!$B$4:$H$767,6))</f>
        <v>CASUAL</v>
      </c>
      <c r="G3361" s="24">
        <v>44918</v>
      </c>
      <c r="H3361" s="24">
        <v>44924</v>
      </c>
      <c r="I3361" s="19" t="s">
        <v>82</v>
      </c>
      <c r="J3361" s="42" t="s">
        <v>1001</v>
      </c>
      <c r="K3361" s="50" t="str">
        <f ca="1">LeaveTracker[[#This Row],[Days]]&amp;" "&amp;LeaveTracker[[#This Row],[Type of Leave]]</f>
        <v>4 VL</v>
      </c>
      <c r="L3361" s="23">
        <f ca="1">NETWORKDAYS(LeaveTracker[[#This Row],[Start Date]],LeaveTracker[[#This Row],[End Date]],lstHolidays)</f>
        <v>4</v>
      </c>
      <c r="M3361" s="27"/>
    </row>
    <row r="3362" spans="1:13" ht="30" customHeight="1" x14ac:dyDescent="0.3">
      <c r="A3362" s="27">
        <f t="shared" si="26"/>
        <v>1665</v>
      </c>
      <c r="B3362" s="31">
        <v>44922</v>
      </c>
      <c r="C3362" s="31">
        <v>44908</v>
      </c>
      <c r="D3362" s="19" t="s">
        <v>2319</v>
      </c>
      <c r="E3362" s="66" t="str">
        <f>IF(ISBLANK(LeaveTracker[[#This Row],[Employee Name]]),"-----",VLOOKUP(LeaveTracker[[#This Row],[Employee Name]],'List of Employees'!$B$4:$H$767,7))</f>
        <v>CEO</v>
      </c>
      <c r="F3362" s="66" t="str">
        <f>IF(ISBLANK(LeaveTracker[[#This Row],[Employee Name]]),"-----",VLOOKUP(LeaveTracker[[#This Row],[Employee Name]],'List of Employees'!$B$4:$H$767,6))</f>
        <v>CASUAL</v>
      </c>
      <c r="G3362" s="24">
        <v>44914</v>
      </c>
      <c r="H3362" s="24">
        <v>44914</v>
      </c>
      <c r="I3362" s="19" t="s">
        <v>82</v>
      </c>
      <c r="J3362" s="42" t="s">
        <v>1001</v>
      </c>
      <c r="K3362" s="50" t="str">
        <f ca="1">LeaveTracker[[#This Row],[Days]]&amp;" "&amp;LeaveTracker[[#This Row],[Type of Leave]]</f>
        <v>1 VL</v>
      </c>
      <c r="L3362" s="23">
        <f ca="1">NETWORKDAYS(LeaveTracker[[#This Row],[Start Date]],LeaveTracker[[#This Row],[End Date]],lstHolidays)</f>
        <v>1</v>
      </c>
      <c r="M3362" s="27"/>
    </row>
    <row r="3363" spans="1:13" ht="30" customHeight="1" x14ac:dyDescent="0.3">
      <c r="A3363" s="27">
        <f t="shared" si="26"/>
        <v>1666</v>
      </c>
      <c r="B3363" s="31">
        <v>44922</v>
      </c>
      <c r="C3363" s="31">
        <v>44907</v>
      </c>
      <c r="D3363" s="19" t="s">
        <v>1912</v>
      </c>
      <c r="E3363" s="66" t="str">
        <f>IF(ISBLANK(LeaveTracker[[#This Row],[Employee Name]]),"-----",VLOOKUP(LeaveTracker[[#This Row],[Employee Name]],'List of Employees'!$B$4:$H$767,7))</f>
        <v>PICNIC GROVE</v>
      </c>
      <c r="F3363" s="66" t="str">
        <f>IF(ISBLANK(LeaveTracker[[#This Row],[Employee Name]]),"-----",VLOOKUP(LeaveTracker[[#This Row],[Employee Name]],'List of Employees'!$B$4:$H$767,6))</f>
        <v>CASUAL</v>
      </c>
      <c r="G3363" s="24">
        <v>44874</v>
      </c>
      <c r="H3363" s="24">
        <v>44895</v>
      </c>
      <c r="I3363" s="19" t="s">
        <v>297</v>
      </c>
      <c r="J3363" s="42" t="s">
        <v>1974</v>
      </c>
      <c r="K3363" s="50" t="str">
        <f ca="1">LeaveTracker[[#This Row],[Days]]&amp;" "&amp;LeaveTracker[[#This Row],[Type of Leave]]</f>
        <v>16 OTHER</v>
      </c>
      <c r="L3363" s="23">
        <f ca="1">NETWORKDAYS(LeaveTracker[[#This Row],[Start Date]],LeaveTracker[[#This Row],[End Date]],lstHolidays)</f>
        <v>16</v>
      </c>
      <c r="M3363" s="27"/>
    </row>
    <row r="3364" spans="1:13" ht="30" customHeight="1" x14ac:dyDescent="0.3">
      <c r="A3364" s="27">
        <f t="shared" si="26"/>
        <v>1667</v>
      </c>
      <c r="B3364" s="31">
        <v>44922</v>
      </c>
      <c r="C3364" s="31">
        <v>44916</v>
      </c>
      <c r="D3364" s="19" t="s">
        <v>1049</v>
      </c>
      <c r="E3364" s="66" t="str">
        <f>IF(ISBLANK(LeaveTracker[[#This Row],[Employee Name]]),"-----",VLOOKUP(LeaveTracker[[#This Row],[Employee Name]],'List of Employees'!$B$4:$H$767,7))</f>
        <v>GSO</v>
      </c>
      <c r="F3364" s="66" t="str">
        <f>IF(ISBLANK(LeaveTracker[[#This Row],[Employee Name]]),"-----",VLOOKUP(LeaveTracker[[#This Row],[Employee Name]],'List of Employees'!$B$4:$H$767,6))</f>
        <v>PERMANENT</v>
      </c>
      <c r="G3364" s="24">
        <v>44922</v>
      </c>
      <c r="H3364" s="24">
        <v>44924</v>
      </c>
      <c r="I3364" s="19" t="s">
        <v>82</v>
      </c>
      <c r="K3364" s="50" t="str">
        <f ca="1">LeaveTracker[[#This Row],[Days]]&amp;" "&amp;LeaveTracker[[#This Row],[Type of Leave]]</f>
        <v>3 VL</v>
      </c>
      <c r="L3364" s="23">
        <f ca="1">NETWORKDAYS(LeaveTracker[[#This Row],[Start Date]],LeaveTracker[[#This Row],[End Date]],lstHolidays)</f>
        <v>3</v>
      </c>
      <c r="M3364" s="27"/>
    </row>
    <row r="3365" spans="1:13" ht="30" customHeight="1" x14ac:dyDescent="0.3">
      <c r="A3365" s="27">
        <f t="shared" si="26"/>
        <v>1668</v>
      </c>
      <c r="B3365" s="31">
        <v>44922</v>
      </c>
      <c r="C3365" s="31">
        <v>44896</v>
      </c>
      <c r="D3365" s="19" t="s">
        <v>1317</v>
      </c>
      <c r="E3365" s="66" t="str">
        <f>IF(ISBLANK(LeaveTracker[[#This Row],[Employee Name]]),"-----",VLOOKUP(LeaveTracker[[#This Row],[Employee Name]],'List of Employees'!$B$4:$H$767,7))</f>
        <v>CHO</v>
      </c>
      <c r="F3365" s="66" t="str">
        <f>IF(ISBLANK(LeaveTracker[[#This Row],[Employee Name]]),"-----",VLOOKUP(LeaveTracker[[#This Row],[Employee Name]],'List of Employees'!$B$4:$H$767,6))</f>
        <v>PERMANENT</v>
      </c>
      <c r="G3365" s="24">
        <v>44921</v>
      </c>
      <c r="H3365" s="24">
        <v>44923</v>
      </c>
      <c r="I3365" s="19" t="s">
        <v>82</v>
      </c>
      <c r="J3365" s="42" t="s">
        <v>1001</v>
      </c>
      <c r="K3365" s="50" t="str">
        <f ca="1">LeaveTracker[[#This Row],[Days]]&amp;" "&amp;LeaveTracker[[#This Row],[Type of Leave]]</f>
        <v>2 VL</v>
      </c>
      <c r="L3365" s="23">
        <f ca="1">NETWORKDAYS(LeaveTracker[[#This Row],[Start Date]],LeaveTracker[[#This Row],[End Date]],lstHolidays)</f>
        <v>2</v>
      </c>
      <c r="M3365" s="27"/>
    </row>
    <row r="3366" spans="1:13" ht="30" customHeight="1" x14ac:dyDescent="0.3">
      <c r="A3366" s="27">
        <f t="shared" si="26"/>
        <v>1669</v>
      </c>
      <c r="B3366" s="31">
        <v>44922</v>
      </c>
      <c r="C3366" s="31">
        <v>44900</v>
      </c>
      <c r="D3366" s="19" t="s">
        <v>1767</v>
      </c>
      <c r="E3366" s="66" t="str">
        <f>IF(ISBLANK(LeaveTracker[[#This Row],[Employee Name]]),"-----",VLOOKUP(LeaveTracker[[#This Row],[Employee Name]],'List of Employees'!$B$4:$H$767,7))</f>
        <v>CHO</v>
      </c>
      <c r="F3366" s="66" t="str">
        <f>IF(ISBLANK(LeaveTracker[[#This Row],[Employee Name]]),"-----",VLOOKUP(LeaveTracker[[#This Row],[Employee Name]],'List of Employees'!$B$4:$H$767,6))</f>
        <v>CASUAL</v>
      </c>
      <c r="G3366" s="24">
        <v>44910</v>
      </c>
      <c r="H3366" s="24">
        <v>44911</v>
      </c>
      <c r="I3366" s="19" t="s">
        <v>82</v>
      </c>
      <c r="J3366" s="42" t="s">
        <v>1001</v>
      </c>
      <c r="K3366" s="50" t="str">
        <f ca="1">LeaveTracker[[#This Row],[Days]]&amp;" "&amp;LeaveTracker[[#This Row],[Type of Leave]]</f>
        <v>2 VL</v>
      </c>
      <c r="L3366" s="23">
        <f ca="1">NETWORKDAYS(LeaveTracker[[#This Row],[Start Date]],LeaveTracker[[#This Row],[End Date]],lstHolidays)</f>
        <v>2</v>
      </c>
      <c r="M3366" s="27"/>
    </row>
    <row r="3367" spans="1:13" ht="30" customHeight="1" x14ac:dyDescent="0.3">
      <c r="A3367" s="27">
        <v>1669</v>
      </c>
      <c r="B3367" s="31">
        <v>44922</v>
      </c>
      <c r="C3367" s="31">
        <v>44900</v>
      </c>
      <c r="D3367" s="19" t="s">
        <v>1767</v>
      </c>
      <c r="E3367" s="66" t="str">
        <f>IF(ISBLANK(LeaveTracker[[#This Row],[Employee Name]]),"-----",VLOOKUP(LeaveTracker[[#This Row],[Employee Name]],'List of Employees'!$B$4:$H$767,7))</f>
        <v>CHO</v>
      </c>
      <c r="F3367" s="66" t="str">
        <f>IF(ISBLANK(LeaveTracker[[#This Row],[Employee Name]]),"-----",VLOOKUP(LeaveTracker[[#This Row],[Employee Name]],'List of Employees'!$B$4:$H$767,6))</f>
        <v>CASUAL</v>
      </c>
      <c r="G3367" s="24">
        <v>44922</v>
      </c>
      <c r="H3367" s="24">
        <v>44924</v>
      </c>
      <c r="I3367" s="19" t="s">
        <v>82</v>
      </c>
      <c r="J3367" s="42" t="s">
        <v>1001</v>
      </c>
      <c r="K3367" s="50" t="str">
        <f ca="1">LeaveTracker[[#This Row],[Days]]&amp;" "&amp;LeaveTracker[[#This Row],[Type of Leave]]</f>
        <v>3 VL</v>
      </c>
      <c r="L3367" s="23">
        <f ca="1">NETWORKDAYS(LeaveTracker[[#This Row],[Start Date]],LeaveTracker[[#This Row],[End Date]],lstHolidays)</f>
        <v>3</v>
      </c>
      <c r="M3367" s="27"/>
    </row>
    <row r="3368" spans="1:13" ht="30" customHeight="1" x14ac:dyDescent="0.3">
      <c r="A3368" s="27">
        <f t="shared" si="26"/>
        <v>1670</v>
      </c>
      <c r="B3368" s="31">
        <v>44922</v>
      </c>
      <c r="C3368" s="31">
        <v>44900</v>
      </c>
      <c r="D3368" s="19" t="s">
        <v>1831</v>
      </c>
      <c r="E3368" s="66" t="str">
        <f>IF(ISBLANK(LeaveTracker[[#This Row],[Employee Name]]),"-----",VLOOKUP(LeaveTracker[[#This Row],[Employee Name]],'List of Employees'!$B$4:$H$767,7))</f>
        <v>CCR</v>
      </c>
      <c r="F3368" s="66" t="str">
        <f>IF(ISBLANK(LeaveTracker[[#This Row],[Employee Name]]),"-----",VLOOKUP(LeaveTracker[[#This Row],[Employee Name]],'List of Employees'!$B$4:$H$767,6))</f>
        <v>CASUAL</v>
      </c>
      <c r="G3368" s="24">
        <v>44918</v>
      </c>
      <c r="H3368" s="24">
        <v>44924</v>
      </c>
      <c r="I3368" s="19" t="s">
        <v>82</v>
      </c>
      <c r="J3368" s="42" t="s">
        <v>1001</v>
      </c>
      <c r="K3368" s="50" t="str">
        <f ca="1">LeaveTracker[[#This Row],[Days]]&amp;" "&amp;LeaveTracker[[#This Row],[Type of Leave]]</f>
        <v>4 VL</v>
      </c>
      <c r="L3368" s="23">
        <f ca="1">NETWORKDAYS(LeaveTracker[[#This Row],[Start Date]],LeaveTracker[[#This Row],[End Date]],lstHolidays)</f>
        <v>4</v>
      </c>
      <c r="M3368" s="27"/>
    </row>
    <row r="3369" spans="1:13" ht="30" customHeight="1" x14ac:dyDescent="0.3">
      <c r="A3369" s="27">
        <f t="shared" si="26"/>
        <v>1671</v>
      </c>
      <c r="B3369" s="31">
        <v>44922</v>
      </c>
      <c r="C3369" s="31">
        <v>44900</v>
      </c>
      <c r="D3369" s="19" t="s">
        <v>1831</v>
      </c>
      <c r="E3369" s="66" t="str">
        <f>IF(ISBLANK(LeaveTracker[[#This Row],[Employee Name]]),"-----",VLOOKUP(LeaveTracker[[#This Row],[Employee Name]],'List of Employees'!$B$4:$H$767,7))</f>
        <v>CCR</v>
      </c>
      <c r="F3369" s="66" t="str">
        <f>IF(ISBLANK(LeaveTracker[[#This Row],[Employee Name]]),"-----",VLOOKUP(LeaveTracker[[#This Row],[Employee Name]],'List of Employees'!$B$4:$H$767,6))</f>
        <v>CASUAL</v>
      </c>
      <c r="G3369" s="24">
        <v>44904</v>
      </c>
      <c r="H3369" s="24">
        <v>44904</v>
      </c>
      <c r="I3369" s="19" t="s">
        <v>297</v>
      </c>
      <c r="J3369" s="42" t="s">
        <v>1000</v>
      </c>
      <c r="K3369" s="50" t="str">
        <f ca="1">LeaveTracker[[#This Row],[Days]]&amp;" "&amp;LeaveTracker[[#This Row],[Type of Leave]]</f>
        <v>1 OTHER</v>
      </c>
      <c r="L3369" s="23">
        <f ca="1">NETWORKDAYS(LeaveTracker[[#This Row],[Start Date]],LeaveTracker[[#This Row],[End Date]],lstHolidays)</f>
        <v>1</v>
      </c>
      <c r="M3369" s="27"/>
    </row>
    <row r="3370" spans="1:13" ht="30" customHeight="1" x14ac:dyDescent="0.3">
      <c r="A3370" s="27">
        <f t="shared" si="26"/>
        <v>1672</v>
      </c>
      <c r="B3370" s="31">
        <v>44922</v>
      </c>
      <c r="C3370" s="31">
        <v>44923</v>
      </c>
      <c r="D3370" s="19" t="s">
        <v>1851</v>
      </c>
      <c r="E3370" s="66" t="str">
        <f>IF(ISBLANK(LeaveTracker[[#This Row],[Employee Name]]),"-----",VLOOKUP(LeaveTracker[[#This Row],[Employee Name]],'List of Employees'!$B$4:$H$767,7))</f>
        <v>LCR</v>
      </c>
      <c r="F3370" s="66" t="str">
        <f>IF(ISBLANK(LeaveTracker[[#This Row],[Employee Name]]),"-----",VLOOKUP(LeaveTracker[[#This Row],[Employee Name]],'List of Employees'!$B$4:$H$767,6))</f>
        <v>CASUAL</v>
      </c>
      <c r="G3370" s="24">
        <v>44915</v>
      </c>
      <c r="H3370" s="24">
        <v>44917</v>
      </c>
      <c r="I3370" s="19" t="s">
        <v>297</v>
      </c>
      <c r="J3370" s="42" t="s">
        <v>1000</v>
      </c>
      <c r="K3370" s="50" t="str">
        <f ca="1">LeaveTracker[[#This Row],[Days]]&amp;" "&amp;LeaveTracker[[#This Row],[Type of Leave]]</f>
        <v>3 OTHER</v>
      </c>
      <c r="L3370" s="23">
        <f ca="1">NETWORKDAYS(LeaveTracker[[#This Row],[Start Date]],LeaveTracker[[#This Row],[End Date]],lstHolidays)</f>
        <v>3</v>
      </c>
      <c r="M3370" s="27"/>
    </row>
    <row r="3371" spans="1:13" ht="30" customHeight="1" x14ac:dyDescent="0.3">
      <c r="A3371" s="27">
        <f t="shared" si="26"/>
        <v>1673</v>
      </c>
      <c r="B3371" s="31">
        <v>44922</v>
      </c>
      <c r="C3371" s="31">
        <v>44923</v>
      </c>
      <c r="D3371" s="19" t="s">
        <v>1851</v>
      </c>
      <c r="E3371" s="66" t="str">
        <f>IF(ISBLANK(LeaveTracker[[#This Row],[Employee Name]]),"-----",VLOOKUP(LeaveTracker[[#This Row],[Employee Name]],'List of Employees'!$B$4:$H$767,7))</f>
        <v>LCR</v>
      </c>
      <c r="F3371" s="66" t="str">
        <f>IF(ISBLANK(LeaveTracker[[#This Row],[Employee Name]]),"-----",VLOOKUP(LeaveTracker[[#This Row],[Employee Name]],'List of Employees'!$B$4:$H$767,6))</f>
        <v>CASUAL</v>
      </c>
      <c r="G3371" s="24">
        <v>44918</v>
      </c>
      <c r="H3371" s="24">
        <v>44924</v>
      </c>
      <c r="I3371" s="19" t="s">
        <v>82</v>
      </c>
      <c r="J3371" s="42" t="s">
        <v>1001</v>
      </c>
      <c r="K3371" s="50" t="str">
        <f ca="1">LeaveTracker[[#This Row],[Days]]&amp;" "&amp;LeaveTracker[[#This Row],[Type of Leave]]</f>
        <v>4 VL</v>
      </c>
      <c r="L3371" s="23">
        <f ca="1">NETWORKDAYS(LeaveTracker[[#This Row],[Start Date]],LeaveTracker[[#This Row],[End Date]],lstHolidays)</f>
        <v>4</v>
      </c>
      <c r="M3371" s="27"/>
    </row>
    <row r="3372" spans="1:13" ht="30" customHeight="1" x14ac:dyDescent="0.3">
      <c r="A3372" s="27">
        <f t="shared" si="26"/>
        <v>1674</v>
      </c>
      <c r="B3372" s="31">
        <v>44922</v>
      </c>
      <c r="C3372" s="31">
        <v>44897</v>
      </c>
      <c r="D3372" s="19" t="s">
        <v>1783</v>
      </c>
      <c r="E3372" s="66" t="str">
        <f>IF(ISBLANK(LeaveTracker[[#This Row],[Employee Name]]),"-----",VLOOKUP(LeaveTracker[[#This Row],[Employee Name]],'List of Employees'!$B$4:$H$767,7))</f>
        <v>CTO-LICENSE</v>
      </c>
      <c r="F3372" s="66" t="str">
        <f>IF(ISBLANK(LeaveTracker[[#This Row],[Employee Name]]),"-----",VLOOKUP(LeaveTracker[[#This Row],[Employee Name]],'List of Employees'!$B$4:$H$767,6))</f>
        <v>CASUAL</v>
      </c>
      <c r="G3372" s="24">
        <v>44910</v>
      </c>
      <c r="H3372" s="24">
        <v>44910</v>
      </c>
      <c r="I3372" s="19" t="s">
        <v>82</v>
      </c>
      <c r="J3372" s="42" t="s">
        <v>1001</v>
      </c>
      <c r="K3372" s="50" t="str">
        <f ca="1">LeaveTracker[[#This Row],[Days]]&amp;" "&amp;LeaveTracker[[#This Row],[Type of Leave]]</f>
        <v>1 VL</v>
      </c>
      <c r="L3372" s="23">
        <f ca="1">NETWORKDAYS(LeaveTracker[[#This Row],[Start Date]],LeaveTracker[[#This Row],[End Date]],lstHolidays)</f>
        <v>1</v>
      </c>
      <c r="M3372" s="27"/>
    </row>
    <row r="3373" spans="1:13" ht="30" customHeight="1" x14ac:dyDescent="0.3">
      <c r="A3373" s="27">
        <v>1674</v>
      </c>
      <c r="B3373" s="31">
        <v>44922</v>
      </c>
      <c r="C3373" s="31">
        <v>44897</v>
      </c>
      <c r="D3373" s="19" t="s">
        <v>1783</v>
      </c>
      <c r="E3373" s="66" t="str">
        <f>IF(ISBLANK(LeaveTracker[[#This Row],[Employee Name]]),"-----",VLOOKUP(LeaveTracker[[#This Row],[Employee Name]],'List of Employees'!$B$4:$H$767,7))</f>
        <v>CTO-LICENSE</v>
      </c>
      <c r="F3373" s="66" t="str">
        <f>IF(ISBLANK(LeaveTracker[[#This Row],[Employee Name]]),"-----",VLOOKUP(LeaveTracker[[#This Row],[Employee Name]],'List of Employees'!$B$4:$H$767,6))</f>
        <v>CASUAL</v>
      </c>
      <c r="G3373" s="24">
        <v>44916</v>
      </c>
      <c r="H3373" s="24">
        <v>44916</v>
      </c>
      <c r="I3373" s="19" t="s">
        <v>82</v>
      </c>
      <c r="J3373" s="42" t="s">
        <v>1001</v>
      </c>
      <c r="K3373" s="50" t="str">
        <f ca="1">LeaveTracker[[#This Row],[Days]]&amp;" "&amp;LeaveTracker[[#This Row],[Type of Leave]]</f>
        <v>1 VL</v>
      </c>
      <c r="L3373" s="23">
        <f ca="1">NETWORKDAYS(LeaveTracker[[#This Row],[Start Date]],LeaveTracker[[#This Row],[End Date]],lstHolidays)</f>
        <v>1</v>
      </c>
      <c r="M3373" s="27"/>
    </row>
    <row r="3374" spans="1:13" ht="30" customHeight="1" x14ac:dyDescent="0.3">
      <c r="A3374" s="27">
        <v>1674</v>
      </c>
      <c r="B3374" s="31">
        <v>44922</v>
      </c>
      <c r="C3374" s="31">
        <v>44897</v>
      </c>
      <c r="D3374" s="19" t="s">
        <v>1783</v>
      </c>
      <c r="E3374" s="66" t="str">
        <f>IF(ISBLANK(LeaveTracker[[#This Row],[Employee Name]]),"-----",VLOOKUP(LeaveTracker[[#This Row],[Employee Name]],'List of Employees'!$B$4:$H$767,7))</f>
        <v>CTO-LICENSE</v>
      </c>
      <c r="F3374" s="66" t="str">
        <f>IF(ISBLANK(LeaveTracker[[#This Row],[Employee Name]]),"-----",VLOOKUP(LeaveTracker[[#This Row],[Employee Name]],'List of Employees'!$B$4:$H$767,6))</f>
        <v>CASUAL</v>
      </c>
      <c r="G3374" s="24">
        <v>44922</v>
      </c>
      <c r="H3374" s="24">
        <v>44922</v>
      </c>
      <c r="I3374" s="19" t="s">
        <v>82</v>
      </c>
      <c r="J3374" s="42" t="s">
        <v>1001</v>
      </c>
      <c r="K3374" s="50" t="str">
        <f ca="1">LeaveTracker[[#This Row],[Days]]&amp;" "&amp;LeaveTracker[[#This Row],[Type of Leave]]</f>
        <v>1 VL</v>
      </c>
      <c r="L3374" s="23">
        <f ca="1">NETWORKDAYS(LeaveTracker[[#This Row],[Start Date]],LeaveTracker[[#This Row],[End Date]],lstHolidays)</f>
        <v>1</v>
      </c>
      <c r="M3374" s="27"/>
    </row>
    <row r="3375" spans="1:13" ht="30" customHeight="1" x14ac:dyDescent="0.3">
      <c r="A3375" s="27">
        <f t="shared" si="26"/>
        <v>1675</v>
      </c>
      <c r="B3375" s="31">
        <v>44922</v>
      </c>
      <c r="C3375" s="31">
        <v>44898</v>
      </c>
      <c r="D3375" s="19" t="s">
        <v>1950</v>
      </c>
      <c r="E3375" s="66" t="str">
        <f>IF(ISBLANK(LeaveTracker[[#This Row],[Employee Name]]),"-----",VLOOKUP(LeaveTracker[[#This Row],[Employee Name]],'List of Employees'!$B$4:$H$767,7))</f>
        <v>EEO/CITY MARKET</v>
      </c>
      <c r="F3375" s="66" t="str">
        <f>IF(ISBLANK(LeaveTracker[[#This Row],[Employee Name]]),"-----",VLOOKUP(LeaveTracker[[#This Row],[Employee Name]],'List of Employees'!$B$4:$H$767,6))</f>
        <v>CASUAL</v>
      </c>
      <c r="G3375" s="24">
        <v>44908</v>
      </c>
      <c r="H3375" s="24">
        <v>44909</v>
      </c>
      <c r="I3375" s="19" t="s">
        <v>82</v>
      </c>
      <c r="J3375" s="42" t="s">
        <v>1001</v>
      </c>
      <c r="K3375" s="50" t="str">
        <f ca="1">LeaveTracker[[#This Row],[Days]]&amp;" "&amp;LeaveTracker[[#This Row],[Type of Leave]]</f>
        <v>2 VL</v>
      </c>
      <c r="L3375" s="23">
        <f ca="1">NETWORKDAYS(LeaveTracker[[#This Row],[Start Date]],LeaveTracker[[#This Row],[End Date]],lstHolidays)</f>
        <v>2</v>
      </c>
      <c r="M3375" s="27"/>
    </row>
    <row r="3376" spans="1:13" ht="30" customHeight="1" x14ac:dyDescent="0.3">
      <c r="A3376" s="27">
        <v>1675</v>
      </c>
      <c r="B3376" s="31">
        <v>44922</v>
      </c>
      <c r="C3376" s="31">
        <v>44898</v>
      </c>
      <c r="D3376" s="19" t="s">
        <v>1950</v>
      </c>
      <c r="E3376" s="66" t="str">
        <f>IF(ISBLANK(LeaveTracker[[#This Row],[Employee Name]]),"-----",VLOOKUP(LeaveTracker[[#This Row],[Employee Name]],'List of Employees'!$B$4:$H$767,7))</f>
        <v>EEO/CITY MARKET</v>
      </c>
      <c r="F3376" s="66" t="str">
        <f>IF(ISBLANK(LeaveTracker[[#This Row],[Employee Name]]),"-----",VLOOKUP(LeaveTracker[[#This Row],[Employee Name]],'List of Employees'!$B$4:$H$767,6))</f>
        <v>CASUAL</v>
      </c>
      <c r="G3376" s="24">
        <v>44917</v>
      </c>
      <c r="H3376" s="24">
        <v>44917</v>
      </c>
      <c r="I3376" s="19" t="s">
        <v>82</v>
      </c>
      <c r="J3376" s="42" t="s">
        <v>1001</v>
      </c>
      <c r="K3376" s="50" t="str">
        <f ca="1">LeaveTracker[[#This Row],[Days]]&amp;" "&amp;LeaveTracker[[#This Row],[Type of Leave]]</f>
        <v>1 VL</v>
      </c>
      <c r="L3376" s="23">
        <f ca="1">NETWORKDAYS(LeaveTracker[[#This Row],[Start Date]],LeaveTracker[[#This Row],[End Date]],lstHolidays)</f>
        <v>1</v>
      </c>
      <c r="M3376" s="27"/>
    </row>
    <row r="3377" spans="1:13" ht="30" customHeight="1" x14ac:dyDescent="0.3">
      <c r="A3377" s="27">
        <v>1675</v>
      </c>
      <c r="B3377" s="31">
        <v>44922</v>
      </c>
      <c r="C3377" s="31">
        <v>44898</v>
      </c>
      <c r="D3377" s="19" t="s">
        <v>1950</v>
      </c>
      <c r="E3377" s="66" t="str">
        <f>IF(ISBLANK(LeaveTracker[[#This Row],[Employee Name]]),"-----",VLOOKUP(LeaveTracker[[#This Row],[Employee Name]],'List of Employees'!$B$4:$H$767,7))</f>
        <v>EEO/CITY MARKET</v>
      </c>
      <c r="F3377" s="66" t="str">
        <f>IF(ISBLANK(LeaveTracker[[#This Row],[Employee Name]]),"-----",VLOOKUP(LeaveTracker[[#This Row],[Employee Name]],'List of Employees'!$B$4:$H$767,6))</f>
        <v>CASUAL</v>
      </c>
      <c r="G3377" s="24">
        <v>44922</v>
      </c>
      <c r="H3377" s="24">
        <v>44922</v>
      </c>
      <c r="I3377" s="19" t="s">
        <v>82</v>
      </c>
      <c r="J3377" s="42" t="s">
        <v>1001</v>
      </c>
      <c r="K3377" s="50" t="str">
        <f ca="1">LeaveTracker[[#This Row],[Days]]&amp;" "&amp;LeaveTracker[[#This Row],[Type of Leave]]</f>
        <v>1 VL</v>
      </c>
      <c r="L3377" s="23">
        <f ca="1">NETWORKDAYS(LeaveTracker[[#This Row],[Start Date]],LeaveTracker[[#This Row],[End Date]],lstHolidays)</f>
        <v>1</v>
      </c>
      <c r="M3377" s="27"/>
    </row>
    <row r="3378" spans="1:13" ht="30" customHeight="1" x14ac:dyDescent="0.3">
      <c r="A3378" s="27">
        <v>1675</v>
      </c>
      <c r="B3378" s="31">
        <v>44922</v>
      </c>
      <c r="C3378" s="31">
        <v>44898</v>
      </c>
      <c r="D3378" s="19" t="s">
        <v>1950</v>
      </c>
      <c r="E3378" s="66" t="str">
        <f>IF(ISBLANK(LeaveTracker[[#This Row],[Employee Name]]),"-----",VLOOKUP(LeaveTracker[[#This Row],[Employee Name]],'List of Employees'!$B$4:$H$767,7))</f>
        <v>EEO/CITY MARKET</v>
      </c>
      <c r="F3378" s="66" t="str">
        <f>IF(ISBLANK(LeaveTracker[[#This Row],[Employee Name]]),"-----",VLOOKUP(LeaveTracker[[#This Row],[Employee Name]],'List of Employees'!$B$4:$H$767,6))</f>
        <v>CASUAL</v>
      </c>
      <c r="G3378" s="24">
        <v>44924</v>
      </c>
      <c r="H3378" s="24">
        <v>44924</v>
      </c>
      <c r="I3378" s="19" t="s">
        <v>82</v>
      </c>
      <c r="J3378" s="42" t="s">
        <v>1001</v>
      </c>
      <c r="K3378" s="50" t="str">
        <f ca="1">LeaveTracker[[#This Row],[Days]]&amp;" "&amp;LeaveTracker[[#This Row],[Type of Leave]]</f>
        <v>1 VL</v>
      </c>
      <c r="L3378" s="23">
        <f ca="1">NETWORKDAYS(LeaveTracker[[#This Row],[Start Date]],LeaveTracker[[#This Row],[End Date]],lstHolidays)</f>
        <v>1</v>
      </c>
      <c r="M3378" s="27"/>
    </row>
    <row r="3379" spans="1:13" ht="30" customHeight="1" x14ac:dyDescent="0.3">
      <c r="A3379" s="27">
        <f t="shared" si="26"/>
        <v>1676</v>
      </c>
      <c r="B3379" s="31">
        <v>44922</v>
      </c>
      <c r="C3379" s="31">
        <v>44897</v>
      </c>
      <c r="D3379" s="19" t="s">
        <v>1744</v>
      </c>
      <c r="E3379" s="66" t="str">
        <f>IF(ISBLANK(LeaveTracker[[#This Row],[Employee Name]]),"-----",VLOOKUP(LeaveTracker[[#This Row],[Employee Name]],'List of Employees'!$B$4:$H$767,7))</f>
        <v>MAHOGANY MARKET</v>
      </c>
      <c r="F3379" s="66" t="str">
        <f>IF(ISBLANK(LeaveTracker[[#This Row],[Employee Name]]),"-----",VLOOKUP(LeaveTracker[[#This Row],[Employee Name]],'List of Employees'!$B$4:$H$767,6))</f>
        <v>CASUAL</v>
      </c>
      <c r="G3379" s="24">
        <v>44910</v>
      </c>
      <c r="H3379" s="24">
        <v>44911</v>
      </c>
      <c r="I3379" s="19" t="s">
        <v>82</v>
      </c>
      <c r="J3379" s="42" t="s">
        <v>1001</v>
      </c>
      <c r="K3379" s="50" t="str">
        <f ca="1">LeaveTracker[[#This Row],[Days]]&amp;" "&amp;LeaveTracker[[#This Row],[Type of Leave]]</f>
        <v>2 VL</v>
      </c>
      <c r="L3379" s="23">
        <f ca="1">NETWORKDAYS(LeaveTracker[[#This Row],[Start Date]],LeaveTracker[[#This Row],[End Date]],lstHolidays)</f>
        <v>2</v>
      </c>
      <c r="M3379" s="27"/>
    </row>
    <row r="3380" spans="1:13" ht="30" customHeight="1" x14ac:dyDescent="0.3">
      <c r="A3380" s="27">
        <f t="shared" si="26"/>
        <v>1677</v>
      </c>
      <c r="B3380" s="31">
        <v>44922</v>
      </c>
      <c r="C3380" s="31">
        <v>44897</v>
      </c>
      <c r="D3380" s="19" t="s">
        <v>1896</v>
      </c>
      <c r="E3380" s="66" t="str">
        <f>IF(ISBLANK(LeaveTracker[[#This Row],[Employee Name]]),"-----",VLOOKUP(LeaveTracker[[#This Row],[Employee Name]],'List of Employees'!$B$4:$H$767,7))</f>
        <v>MAHOGANY MARKET</v>
      </c>
      <c r="F3380" s="66" t="str">
        <f>IF(ISBLANK(LeaveTracker[[#This Row],[Employee Name]]),"-----",VLOOKUP(LeaveTracker[[#This Row],[Employee Name]],'List of Employees'!$B$4:$H$767,6))</f>
        <v>CASUAL</v>
      </c>
      <c r="G3380" s="24">
        <v>44911</v>
      </c>
      <c r="H3380" s="24">
        <v>44915</v>
      </c>
      <c r="I3380" s="19" t="s">
        <v>82</v>
      </c>
      <c r="J3380" s="42" t="s">
        <v>1001</v>
      </c>
      <c r="K3380" s="50" t="str">
        <f ca="1">LeaveTracker[[#This Row],[Days]]&amp;" "&amp;LeaveTracker[[#This Row],[Type of Leave]]</f>
        <v>3 VL</v>
      </c>
      <c r="L3380" s="23">
        <f ca="1">NETWORKDAYS(LeaveTracker[[#This Row],[Start Date]],LeaveTracker[[#This Row],[End Date]],lstHolidays)</f>
        <v>3</v>
      </c>
      <c r="M3380" s="27"/>
    </row>
    <row r="3381" spans="1:13" ht="30" customHeight="1" x14ac:dyDescent="0.3">
      <c r="A3381" s="27">
        <v>1677</v>
      </c>
      <c r="B3381" s="31">
        <v>44922</v>
      </c>
      <c r="C3381" s="31">
        <v>44897</v>
      </c>
      <c r="D3381" s="19" t="s">
        <v>1896</v>
      </c>
      <c r="E3381" s="66" t="str">
        <f>IF(ISBLANK(LeaveTracker[[#This Row],[Employee Name]]),"-----",VLOOKUP(LeaveTracker[[#This Row],[Employee Name]],'List of Employees'!$B$4:$H$767,7))</f>
        <v>MAHOGANY MARKET</v>
      </c>
      <c r="F3381" s="66" t="str">
        <f>IF(ISBLANK(LeaveTracker[[#This Row],[Employee Name]]),"-----",VLOOKUP(LeaveTracker[[#This Row],[Employee Name]],'List of Employees'!$B$4:$H$767,6))</f>
        <v>CASUAL</v>
      </c>
      <c r="G3381" s="24">
        <v>44918</v>
      </c>
      <c r="H3381" s="24">
        <v>44922</v>
      </c>
      <c r="I3381" s="19" t="s">
        <v>82</v>
      </c>
      <c r="J3381" s="42" t="s">
        <v>1001</v>
      </c>
      <c r="K3381" s="50" t="str">
        <f ca="1">LeaveTracker[[#This Row],[Days]]&amp;" "&amp;LeaveTracker[[#This Row],[Type of Leave]]</f>
        <v>2 VL</v>
      </c>
      <c r="L3381" s="23">
        <f ca="1">NETWORKDAYS(LeaveTracker[[#This Row],[Start Date]],LeaveTracker[[#This Row],[End Date]],lstHolidays)</f>
        <v>2</v>
      </c>
      <c r="M3381" s="27"/>
    </row>
    <row r="3382" spans="1:13" ht="30" customHeight="1" x14ac:dyDescent="0.3">
      <c r="A3382" s="27">
        <f t="shared" si="26"/>
        <v>1678</v>
      </c>
      <c r="B3382" s="31">
        <v>44922</v>
      </c>
      <c r="C3382" s="31">
        <v>44887</v>
      </c>
      <c r="D3382" s="19" t="s">
        <v>1760</v>
      </c>
      <c r="E3382" s="66" t="str">
        <f>IF(ISBLANK(LeaveTracker[[#This Row],[Employee Name]]),"-----",VLOOKUP(LeaveTracker[[#This Row],[Employee Name]],'List of Employees'!$B$4:$H$767,7))</f>
        <v>GSO</v>
      </c>
      <c r="F3382" s="66" t="str">
        <f>IF(ISBLANK(LeaveTracker[[#This Row],[Employee Name]]),"-----",VLOOKUP(LeaveTracker[[#This Row],[Employee Name]],'List of Employees'!$B$4:$H$767,6))</f>
        <v>CASUAL</v>
      </c>
      <c r="G3382" s="24">
        <v>44886</v>
      </c>
      <c r="H3382" s="24">
        <v>44886</v>
      </c>
      <c r="I3382" s="19" t="s">
        <v>81</v>
      </c>
      <c r="K3382" s="50" t="str">
        <f ca="1">LeaveTracker[[#This Row],[Days]]&amp;" "&amp;LeaveTracker[[#This Row],[Type of Leave]]</f>
        <v>1 SL</v>
      </c>
      <c r="L3382" s="23">
        <f ca="1">NETWORKDAYS(LeaveTracker[[#This Row],[Start Date]],LeaveTracker[[#This Row],[End Date]],lstHolidays)</f>
        <v>1</v>
      </c>
      <c r="M3382" s="27"/>
    </row>
    <row r="3383" spans="1:13" ht="30" customHeight="1" x14ac:dyDescent="0.3">
      <c r="A3383" s="27">
        <f t="shared" si="26"/>
        <v>1679</v>
      </c>
      <c r="B3383" s="31">
        <v>44922</v>
      </c>
      <c r="C3383" s="31">
        <v>44879</v>
      </c>
      <c r="D3383" s="19" t="s">
        <v>1819</v>
      </c>
      <c r="E3383" s="66" t="str">
        <f>IF(ISBLANK(LeaveTracker[[#This Row],[Employee Name]]),"-----",VLOOKUP(LeaveTracker[[#This Row],[Employee Name]],'List of Employees'!$B$4:$H$767,7))</f>
        <v>GSO</v>
      </c>
      <c r="F3383" s="66" t="str">
        <f>IF(ISBLANK(LeaveTracker[[#This Row],[Employee Name]]),"-----",VLOOKUP(LeaveTracker[[#This Row],[Employee Name]],'List of Employees'!$B$4:$H$767,6))</f>
        <v>CASUAL</v>
      </c>
      <c r="G3383" s="24">
        <v>44875</v>
      </c>
      <c r="H3383" s="24">
        <v>44876</v>
      </c>
      <c r="I3383" s="19" t="s">
        <v>81</v>
      </c>
      <c r="K3383" s="50" t="str">
        <f ca="1">LeaveTracker[[#This Row],[Days]]&amp;" "&amp;LeaveTracker[[#This Row],[Type of Leave]]</f>
        <v>2 SL</v>
      </c>
      <c r="L3383" s="23">
        <f ca="1">NETWORKDAYS(LeaveTracker[[#This Row],[Start Date]],LeaveTracker[[#This Row],[End Date]],lstHolidays)</f>
        <v>2</v>
      </c>
      <c r="M3383" s="27"/>
    </row>
    <row r="3384" spans="1:13" ht="30" customHeight="1" x14ac:dyDescent="0.3">
      <c r="A3384" s="27">
        <f t="shared" si="26"/>
        <v>1680</v>
      </c>
      <c r="B3384" s="31">
        <v>44922</v>
      </c>
      <c r="C3384" s="31">
        <v>44577</v>
      </c>
      <c r="D3384" s="19" t="s">
        <v>1826</v>
      </c>
      <c r="E3384" s="66" t="str">
        <f>IF(ISBLANK(LeaveTracker[[#This Row],[Employee Name]]),"-----",VLOOKUP(LeaveTracker[[#This Row],[Employee Name]],'List of Employees'!$B$4:$H$767,7))</f>
        <v>CSWDO</v>
      </c>
      <c r="F3384" s="66" t="str">
        <f>IF(ISBLANK(LeaveTracker[[#This Row],[Employee Name]]),"-----",VLOOKUP(LeaveTracker[[#This Row],[Employee Name]],'List of Employees'!$B$4:$H$767,6))</f>
        <v>CASUAL</v>
      </c>
      <c r="G3384" s="24">
        <v>44917</v>
      </c>
      <c r="H3384" s="24">
        <v>44917</v>
      </c>
      <c r="I3384" s="19" t="s">
        <v>82</v>
      </c>
      <c r="J3384" s="42" t="s">
        <v>1001</v>
      </c>
      <c r="K3384" s="50" t="str">
        <f ca="1">LeaveTracker[[#This Row],[Days]]&amp;" "&amp;LeaveTracker[[#This Row],[Type of Leave]]</f>
        <v>1 VL</v>
      </c>
      <c r="L3384" s="23">
        <f ca="1">NETWORKDAYS(LeaveTracker[[#This Row],[Start Date]],LeaveTracker[[#This Row],[End Date]],lstHolidays)</f>
        <v>1</v>
      </c>
      <c r="M3384" s="27"/>
    </row>
    <row r="3385" spans="1:13" ht="30" customHeight="1" x14ac:dyDescent="0.3">
      <c r="A3385" s="27">
        <f t="shared" si="26"/>
        <v>1681</v>
      </c>
      <c r="B3385" s="31">
        <v>44922</v>
      </c>
      <c r="C3385" s="31">
        <v>44879</v>
      </c>
      <c r="D3385" s="19" t="s">
        <v>1760</v>
      </c>
      <c r="E3385" s="66" t="str">
        <f>IF(ISBLANK(LeaveTracker[[#This Row],[Employee Name]]),"-----",VLOOKUP(LeaveTracker[[#This Row],[Employee Name]],'List of Employees'!$B$4:$H$767,7))</f>
        <v>GSO</v>
      </c>
      <c r="F3385" s="66" t="str">
        <f>IF(ISBLANK(LeaveTracker[[#This Row],[Employee Name]]),"-----",VLOOKUP(LeaveTracker[[#This Row],[Employee Name]],'List of Employees'!$B$4:$H$767,6))</f>
        <v>CASUAL</v>
      </c>
      <c r="G3385" s="24">
        <v>44889</v>
      </c>
      <c r="H3385" s="24">
        <v>44890</v>
      </c>
      <c r="I3385" s="19" t="s">
        <v>82</v>
      </c>
      <c r="K3385" s="50" t="str">
        <f ca="1">LeaveTracker[[#This Row],[Days]]&amp;" "&amp;LeaveTracker[[#This Row],[Type of Leave]]</f>
        <v>2 VL</v>
      </c>
      <c r="L3385" s="23">
        <f ca="1">NETWORKDAYS(LeaveTracker[[#This Row],[Start Date]],LeaveTracker[[#This Row],[End Date]],lstHolidays)</f>
        <v>2</v>
      </c>
      <c r="M3385" s="27"/>
    </row>
    <row r="3386" spans="1:13" ht="30" customHeight="1" x14ac:dyDescent="0.3">
      <c r="A3386" s="27">
        <f t="shared" si="26"/>
        <v>1682</v>
      </c>
      <c r="B3386" s="31">
        <v>44922</v>
      </c>
      <c r="C3386" s="31">
        <v>44880</v>
      </c>
      <c r="D3386" s="19" t="s">
        <v>1950</v>
      </c>
      <c r="E3386" s="66" t="str">
        <f>IF(ISBLANK(LeaveTracker[[#This Row],[Employee Name]]),"-----",VLOOKUP(LeaveTracker[[#This Row],[Employee Name]],'List of Employees'!$B$4:$H$767,7))</f>
        <v>EEO/CITY MARKET</v>
      </c>
      <c r="F3386" s="66" t="str">
        <f>IF(ISBLANK(LeaveTracker[[#This Row],[Employee Name]]),"-----",VLOOKUP(LeaveTracker[[#This Row],[Employee Name]],'List of Employees'!$B$4:$H$767,6))</f>
        <v>CASUAL</v>
      </c>
      <c r="G3386" s="24">
        <v>44887</v>
      </c>
      <c r="H3386" s="24">
        <v>44887</v>
      </c>
      <c r="I3386" s="19" t="s">
        <v>297</v>
      </c>
      <c r="J3386" s="42" t="s">
        <v>1000</v>
      </c>
      <c r="K3386" s="50" t="str">
        <f ca="1">LeaveTracker[[#This Row],[Days]]&amp;" "&amp;LeaveTracker[[#This Row],[Type of Leave]]</f>
        <v>1 OTHER</v>
      </c>
      <c r="L3386" s="23">
        <f ca="1">NETWORKDAYS(LeaveTracker[[#This Row],[Start Date]],LeaveTracker[[#This Row],[End Date]],lstHolidays)</f>
        <v>1</v>
      </c>
      <c r="M3386" s="27"/>
    </row>
    <row r="3387" spans="1:13" ht="30" customHeight="1" x14ac:dyDescent="0.3">
      <c r="A3387" s="27">
        <f t="shared" ref="A3387:A3406" si="27">A3386+1</f>
        <v>1683</v>
      </c>
      <c r="B3387" s="31">
        <v>44922</v>
      </c>
      <c r="C3387" s="31">
        <v>44870</v>
      </c>
      <c r="D3387" s="19" t="s">
        <v>1973</v>
      </c>
      <c r="E3387" s="66" t="str">
        <f>IF(ISBLANK(LeaveTracker[[#This Row],[Employee Name]]),"-----",VLOOKUP(LeaveTracker[[#This Row],[Employee Name]],'List of Employees'!$B$4:$H$767,7))</f>
        <v>CENRO</v>
      </c>
      <c r="F3387" s="66" t="str">
        <f>IF(ISBLANK(LeaveTracker[[#This Row],[Employee Name]]),"-----",VLOOKUP(LeaveTracker[[#This Row],[Employee Name]],'List of Employees'!$B$4:$H$767,6))</f>
        <v>CASUAL</v>
      </c>
      <c r="G3387" s="24">
        <v>1126</v>
      </c>
      <c r="H3387" s="24">
        <v>44895</v>
      </c>
      <c r="I3387" s="19" t="s">
        <v>82</v>
      </c>
      <c r="J3387" s="42" t="s">
        <v>1001</v>
      </c>
      <c r="K3387" s="50" t="str">
        <f ca="1">LeaveTracker[[#This Row],[Days]]&amp;" "&amp;LeaveTracker[[#This Row],[Type of Leave]]</f>
        <v>31260 VL</v>
      </c>
      <c r="L3387" s="23">
        <f ca="1">NETWORKDAYS(LeaveTracker[[#This Row],[Start Date]],LeaveTracker[[#This Row],[End Date]],lstHolidays)</f>
        <v>31260</v>
      </c>
      <c r="M3387" s="27"/>
    </row>
    <row r="3388" spans="1:13" ht="30" customHeight="1" x14ac:dyDescent="0.3">
      <c r="A3388" s="27">
        <f t="shared" si="27"/>
        <v>1684</v>
      </c>
      <c r="B3388" s="31">
        <v>44922</v>
      </c>
      <c r="C3388" s="31">
        <v>44881</v>
      </c>
      <c r="D3388" s="19" t="s">
        <v>1789</v>
      </c>
      <c r="E3388" s="66" t="str">
        <f>IF(ISBLANK(LeaveTracker[[#This Row],[Employee Name]]),"-----",VLOOKUP(LeaveTracker[[#This Row],[Employee Name]],'List of Employees'!$B$4:$H$767,7))</f>
        <v>CENRO</v>
      </c>
      <c r="F3388" s="66" t="str">
        <f>IF(ISBLANK(LeaveTracker[[#This Row],[Employee Name]]),"-----",VLOOKUP(LeaveTracker[[#This Row],[Employee Name]],'List of Employees'!$B$4:$H$767,6))</f>
        <v>CASUAL</v>
      </c>
      <c r="G3388" s="24">
        <v>44888</v>
      </c>
      <c r="H3388" s="24">
        <v>44890</v>
      </c>
      <c r="I3388" s="19" t="s">
        <v>82</v>
      </c>
      <c r="J3388" s="42" t="s">
        <v>1001</v>
      </c>
      <c r="K3388" s="50" t="str">
        <f ca="1">LeaveTracker[[#This Row],[Days]]&amp;" "&amp;LeaveTracker[[#This Row],[Type of Leave]]</f>
        <v>3 VL</v>
      </c>
      <c r="L3388" s="23">
        <f ca="1">NETWORKDAYS(LeaveTracker[[#This Row],[Start Date]],LeaveTracker[[#This Row],[End Date]],lstHolidays)</f>
        <v>3</v>
      </c>
      <c r="M3388" s="27"/>
    </row>
    <row r="3389" spans="1:13" ht="30" customHeight="1" x14ac:dyDescent="0.3">
      <c r="A3389" s="27">
        <f t="shared" si="27"/>
        <v>1685</v>
      </c>
      <c r="B3389" s="31">
        <v>44922</v>
      </c>
      <c r="C3389" s="31">
        <v>44886</v>
      </c>
      <c r="D3389" s="19" t="s">
        <v>1948</v>
      </c>
      <c r="E3389" s="66" t="str">
        <f>IF(ISBLANK(LeaveTracker[[#This Row],[Employee Name]]),"-----",VLOOKUP(LeaveTracker[[#This Row],[Employee Name]],'List of Employees'!$B$4:$H$767,7))</f>
        <v>CENRO</v>
      </c>
      <c r="F3389" s="66" t="str">
        <f>IF(ISBLANK(LeaveTracker[[#This Row],[Employee Name]]),"-----",VLOOKUP(LeaveTracker[[#This Row],[Employee Name]],'List of Employees'!$B$4:$H$767,6))</f>
        <v>CASUAL</v>
      </c>
      <c r="G3389" s="24">
        <v>44893</v>
      </c>
      <c r="H3389" s="24">
        <v>44895</v>
      </c>
      <c r="I3389" s="19" t="s">
        <v>82</v>
      </c>
      <c r="J3389" s="42" t="s">
        <v>1001</v>
      </c>
      <c r="K3389" s="50" t="str">
        <f ca="1">LeaveTracker[[#This Row],[Days]]&amp;" "&amp;LeaveTracker[[#This Row],[Type of Leave]]</f>
        <v>3 VL</v>
      </c>
      <c r="L3389" s="23">
        <f ca="1">NETWORKDAYS(LeaveTracker[[#This Row],[Start Date]],LeaveTracker[[#This Row],[End Date]],lstHolidays)</f>
        <v>3</v>
      </c>
      <c r="M3389" s="27"/>
    </row>
    <row r="3390" spans="1:13" ht="30" customHeight="1" x14ac:dyDescent="0.3">
      <c r="A3390" s="27">
        <f t="shared" si="27"/>
        <v>1686</v>
      </c>
      <c r="B3390" s="31">
        <v>44922</v>
      </c>
      <c r="C3390" s="31">
        <v>44881</v>
      </c>
      <c r="D3390" s="19" t="s">
        <v>1785</v>
      </c>
      <c r="E3390" s="66" t="str">
        <f>IF(ISBLANK(LeaveTracker[[#This Row],[Employee Name]]),"-----",VLOOKUP(LeaveTracker[[#This Row],[Employee Name]],'List of Employees'!$B$4:$H$767,7))</f>
        <v>GSO</v>
      </c>
      <c r="F3390" s="66" t="str">
        <f>IF(ISBLANK(LeaveTracker[[#This Row],[Employee Name]]),"-----",VLOOKUP(LeaveTracker[[#This Row],[Employee Name]],'List of Employees'!$B$4:$H$767,6))</f>
        <v>CASUAL</v>
      </c>
      <c r="G3390" s="24">
        <v>44889</v>
      </c>
      <c r="H3390" s="24">
        <v>44890</v>
      </c>
      <c r="I3390" s="19" t="s">
        <v>82</v>
      </c>
      <c r="J3390" s="42" t="s">
        <v>1001</v>
      </c>
      <c r="K3390" s="50" t="str">
        <f ca="1">LeaveTracker[[#This Row],[Days]]&amp;" "&amp;LeaveTracker[[#This Row],[Type of Leave]]</f>
        <v>2 VL</v>
      </c>
      <c r="L3390" s="23">
        <f ca="1">NETWORKDAYS(LeaveTracker[[#This Row],[Start Date]],LeaveTracker[[#This Row],[End Date]],lstHolidays)</f>
        <v>2</v>
      </c>
      <c r="M3390" s="27"/>
    </row>
    <row r="3391" spans="1:13" ht="30" customHeight="1" x14ac:dyDescent="0.3">
      <c r="A3391" s="27">
        <f t="shared" si="27"/>
        <v>1687</v>
      </c>
      <c r="B3391" s="31">
        <v>44922</v>
      </c>
      <c r="C3391" s="31">
        <v>44876</v>
      </c>
      <c r="D3391" s="19" t="s">
        <v>1953</v>
      </c>
      <c r="E3391" s="66" t="str">
        <f>IF(ISBLANK(LeaveTracker[[#This Row],[Employee Name]]),"-----",VLOOKUP(LeaveTracker[[#This Row],[Employee Name]],'List of Employees'!$B$4:$H$767,7))</f>
        <v>CENRO</v>
      </c>
      <c r="F3391" s="66" t="str">
        <f>IF(ISBLANK(LeaveTracker[[#This Row],[Employee Name]]),"-----",VLOOKUP(LeaveTracker[[#This Row],[Employee Name]],'List of Employees'!$B$4:$H$767,6))</f>
        <v>CASUAL</v>
      </c>
      <c r="G3391" s="24">
        <v>44882</v>
      </c>
      <c r="H3391" s="24">
        <v>44883</v>
      </c>
      <c r="I3391" s="19" t="s">
        <v>82</v>
      </c>
      <c r="J3391" s="42" t="s">
        <v>1001</v>
      </c>
      <c r="K3391" s="50" t="str">
        <f ca="1">LeaveTracker[[#This Row],[Days]]&amp;" "&amp;LeaveTracker[[#This Row],[Type of Leave]]</f>
        <v>2 VL</v>
      </c>
      <c r="L3391" s="23">
        <f ca="1">NETWORKDAYS(LeaveTracker[[#This Row],[Start Date]],LeaveTracker[[#This Row],[End Date]],lstHolidays)</f>
        <v>2</v>
      </c>
      <c r="M3391" s="27"/>
    </row>
    <row r="3392" spans="1:13" ht="30" customHeight="1" x14ac:dyDescent="0.3">
      <c r="A3392" s="27">
        <v>1687</v>
      </c>
      <c r="B3392" s="31">
        <v>44922</v>
      </c>
      <c r="C3392" s="31">
        <v>44876</v>
      </c>
      <c r="D3392" s="19" t="s">
        <v>1953</v>
      </c>
      <c r="E3392" s="66" t="str">
        <f>IF(ISBLANK(LeaveTracker[[#This Row],[Employee Name]]),"-----",VLOOKUP(LeaveTracker[[#This Row],[Employee Name]],'List of Employees'!$B$4:$H$767,7))</f>
        <v>CENRO</v>
      </c>
      <c r="F3392" s="66" t="str">
        <f>IF(ISBLANK(LeaveTracker[[#This Row],[Employee Name]]),"-----",VLOOKUP(LeaveTracker[[#This Row],[Employee Name]],'List of Employees'!$B$4:$H$767,6))</f>
        <v>CASUAL</v>
      </c>
      <c r="G3392" s="24">
        <v>44889</v>
      </c>
      <c r="H3392" s="24">
        <v>44889</v>
      </c>
      <c r="I3392" s="19" t="s">
        <v>82</v>
      </c>
      <c r="J3392" s="42" t="s">
        <v>1001</v>
      </c>
      <c r="K3392" s="50" t="str">
        <f ca="1">LeaveTracker[[#This Row],[Days]]&amp;" "&amp;LeaveTracker[[#This Row],[Type of Leave]]</f>
        <v>1 VL</v>
      </c>
      <c r="L3392" s="23">
        <f ca="1">NETWORKDAYS(LeaveTracker[[#This Row],[Start Date]],LeaveTracker[[#This Row],[End Date]],lstHolidays)</f>
        <v>1</v>
      </c>
      <c r="M3392" s="27"/>
    </row>
    <row r="3393" spans="1:13" ht="30" customHeight="1" x14ac:dyDescent="0.3">
      <c r="A3393" s="27">
        <f t="shared" si="27"/>
        <v>1688</v>
      </c>
      <c r="B3393" s="31">
        <v>44922</v>
      </c>
      <c r="C3393" s="31">
        <v>44896</v>
      </c>
      <c r="D3393" s="19" t="s">
        <v>1907</v>
      </c>
      <c r="E3393" s="66" t="str">
        <f>IF(ISBLANK(LeaveTracker[[#This Row],[Employee Name]]),"-----",VLOOKUP(LeaveTracker[[#This Row],[Employee Name]],'List of Employees'!$B$4:$H$767,7))</f>
        <v>INTERNAL</v>
      </c>
      <c r="F3393" s="66" t="str">
        <f>IF(ISBLANK(LeaveTracker[[#This Row],[Employee Name]]),"-----",VLOOKUP(LeaveTracker[[#This Row],[Employee Name]],'List of Employees'!$B$4:$H$767,6))</f>
        <v>CASUAL</v>
      </c>
      <c r="G3393" s="24">
        <v>44904</v>
      </c>
      <c r="H3393" s="24">
        <v>44904</v>
      </c>
      <c r="I3393" s="19" t="s">
        <v>82</v>
      </c>
      <c r="J3393" s="42" t="s">
        <v>1001</v>
      </c>
      <c r="K3393" s="50" t="str">
        <f ca="1">LeaveTracker[[#This Row],[Days]]&amp;" "&amp;LeaveTracker[[#This Row],[Type of Leave]]</f>
        <v>1 VL</v>
      </c>
      <c r="L3393" s="23">
        <f ca="1">NETWORKDAYS(LeaveTracker[[#This Row],[Start Date]],LeaveTracker[[#This Row],[End Date]],lstHolidays)</f>
        <v>1</v>
      </c>
      <c r="M3393" s="27"/>
    </row>
    <row r="3394" spans="1:13" ht="30" customHeight="1" x14ac:dyDescent="0.3">
      <c r="A3394" s="27">
        <v>1688</v>
      </c>
      <c r="B3394" s="31">
        <v>44922</v>
      </c>
      <c r="C3394" s="31">
        <v>44896</v>
      </c>
      <c r="D3394" s="19" t="s">
        <v>1907</v>
      </c>
      <c r="E3394" s="66" t="str">
        <f>IF(ISBLANK(LeaveTracker[[#This Row],[Employee Name]]),"-----",VLOOKUP(LeaveTracker[[#This Row],[Employee Name]],'List of Employees'!$B$4:$H$767,7))</f>
        <v>INTERNAL</v>
      </c>
      <c r="F3394" s="66" t="str">
        <f>IF(ISBLANK(LeaveTracker[[#This Row],[Employee Name]]),"-----",VLOOKUP(LeaveTracker[[#This Row],[Employee Name]],'List of Employees'!$B$4:$H$767,6))</f>
        <v>CASUAL</v>
      </c>
      <c r="G3394" s="24">
        <v>44911</v>
      </c>
      <c r="H3394" s="24">
        <v>44911</v>
      </c>
      <c r="I3394" s="19" t="s">
        <v>82</v>
      </c>
      <c r="J3394" s="42" t="s">
        <v>1001</v>
      </c>
      <c r="K3394" s="50" t="str">
        <f ca="1">LeaveTracker[[#This Row],[Days]]&amp;" "&amp;LeaveTracker[[#This Row],[Type of Leave]]</f>
        <v>1 VL</v>
      </c>
      <c r="L3394" s="23">
        <f ca="1">NETWORKDAYS(LeaveTracker[[#This Row],[Start Date]],LeaveTracker[[#This Row],[End Date]],lstHolidays)</f>
        <v>1</v>
      </c>
      <c r="M3394" s="27"/>
    </row>
    <row r="3395" spans="1:13" ht="30" customHeight="1" x14ac:dyDescent="0.3">
      <c r="A3395" s="27">
        <v>1688</v>
      </c>
      <c r="B3395" s="31">
        <v>44922</v>
      </c>
      <c r="C3395" s="31">
        <v>44896</v>
      </c>
      <c r="D3395" s="19" t="s">
        <v>1907</v>
      </c>
      <c r="E3395" s="66" t="str">
        <f>IF(ISBLANK(LeaveTracker[[#This Row],[Employee Name]]),"-----",VLOOKUP(LeaveTracker[[#This Row],[Employee Name]],'List of Employees'!$B$4:$H$767,7))</f>
        <v>INTERNAL</v>
      </c>
      <c r="F3395" s="66" t="str">
        <f>IF(ISBLANK(LeaveTracker[[#This Row],[Employee Name]]),"-----",VLOOKUP(LeaveTracker[[#This Row],[Employee Name]],'List of Employees'!$B$4:$H$767,6))</f>
        <v>CASUAL</v>
      </c>
      <c r="G3395" s="24">
        <v>44918</v>
      </c>
      <c r="H3395" s="24">
        <v>44918</v>
      </c>
      <c r="I3395" s="19" t="s">
        <v>82</v>
      </c>
      <c r="J3395" s="42" t="s">
        <v>1001</v>
      </c>
      <c r="K3395" s="50" t="str">
        <f ca="1">LeaveTracker[[#This Row],[Days]]&amp;" "&amp;LeaveTracker[[#This Row],[Type of Leave]]</f>
        <v>1 VL</v>
      </c>
      <c r="L3395" s="23">
        <f ca="1">NETWORKDAYS(LeaveTracker[[#This Row],[Start Date]],LeaveTracker[[#This Row],[End Date]],lstHolidays)</f>
        <v>1</v>
      </c>
      <c r="M3395" s="27"/>
    </row>
    <row r="3396" spans="1:13" ht="30" customHeight="1" x14ac:dyDescent="0.3">
      <c r="A3396" s="27">
        <v>1688</v>
      </c>
      <c r="B3396" s="31">
        <v>44922</v>
      </c>
      <c r="C3396" s="31">
        <v>44896</v>
      </c>
      <c r="D3396" s="19" t="s">
        <v>1907</v>
      </c>
      <c r="E3396" s="66" t="str">
        <f>IF(ISBLANK(LeaveTracker[[#This Row],[Employee Name]]),"-----",VLOOKUP(LeaveTracker[[#This Row],[Employee Name]],'List of Employees'!$B$4:$H$767,7))</f>
        <v>INTERNAL</v>
      </c>
      <c r="F3396" s="66" t="str">
        <f>IF(ISBLANK(LeaveTracker[[#This Row],[Employee Name]]),"-----",VLOOKUP(LeaveTracker[[#This Row],[Employee Name]],'List of Employees'!$B$4:$H$767,6))</f>
        <v>CASUAL</v>
      </c>
      <c r="G3396" s="24">
        <v>44923</v>
      </c>
      <c r="H3396" s="24">
        <v>44924</v>
      </c>
      <c r="I3396" s="19" t="s">
        <v>82</v>
      </c>
      <c r="J3396" s="42" t="s">
        <v>1001</v>
      </c>
      <c r="K3396" s="50" t="str">
        <f ca="1">LeaveTracker[[#This Row],[Days]]&amp;" "&amp;LeaveTracker[[#This Row],[Type of Leave]]</f>
        <v>2 VL</v>
      </c>
      <c r="L3396" s="23">
        <f ca="1">NETWORKDAYS(LeaveTracker[[#This Row],[Start Date]],LeaveTracker[[#This Row],[End Date]],lstHolidays)</f>
        <v>2</v>
      </c>
      <c r="M3396" s="27"/>
    </row>
    <row r="3397" spans="1:13" ht="30" customHeight="1" x14ac:dyDescent="0.3">
      <c r="A3397" s="27">
        <f t="shared" si="27"/>
        <v>1689</v>
      </c>
      <c r="B3397" s="31">
        <v>44922</v>
      </c>
      <c r="C3397" s="31">
        <v>44900</v>
      </c>
      <c r="D3397" s="19" t="s">
        <v>1833</v>
      </c>
      <c r="E3397" s="66" t="str">
        <f>IF(ISBLANK(LeaveTracker[[#This Row],[Employee Name]]),"-----",VLOOKUP(LeaveTracker[[#This Row],[Employee Name]],'List of Employees'!$B$4:$H$767,7))</f>
        <v>BIR</v>
      </c>
      <c r="F3397" s="66" t="str">
        <f>IF(ISBLANK(LeaveTracker[[#This Row],[Employee Name]]),"-----",VLOOKUP(LeaveTracker[[#This Row],[Employee Name]],'List of Employees'!$B$4:$H$767,6))</f>
        <v>CASUAL</v>
      </c>
      <c r="G3397" s="24">
        <v>44893</v>
      </c>
      <c r="H3397" s="24">
        <v>44894</v>
      </c>
      <c r="I3397" s="19" t="s">
        <v>81</v>
      </c>
      <c r="K3397" s="50" t="str">
        <f ca="1">LeaveTracker[[#This Row],[Days]]&amp;" "&amp;LeaveTracker[[#This Row],[Type of Leave]]</f>
        <v>2 SL</v>
      </c>
      <c r="L3397" s="23">
        <f ca="1">NETWORKDAYS(LeaveTracker[[#This Row],[Start Date]],LeaveTracker[[#This Row],[End Date]],lstHolidays)</f>
        <v>2</v>
      </c>
      <c r="M3397" s="27"/>
    </row>
    <row r="3398" spans="1:13" ht="30" customHeight="1" x14ac:dyDescent="0.3">
      <c r="A3398" s="27">
        <f t="shared" si="27"/>
        <v>1690</v>
      </c>
      <c r="B3398" s="31">
        <v>44922</v>
      </c>
      <c r="C3398" s="31">
        <v>44900</v>
      </c>
      <c r="D3398" s="19" t="s">
        <v>1846</v>
      </c>
      <c r="E3398" s="66" t="str">
        <f>IF(ISBLANK(LeaveTracker[[#This Row],[Employee Name]]),"-----",VLOOKUP(LeaveTracker[[#This Row],[Employee Name]],'List of Employees'!$B$4:$H$767,7))</f>
        <v>TICC</v>
      </c>
      <c r="F3398" s="66" t="str">
        <f>IF(ISBLANK(LeaveTracker[[#This Row],[Employee Name]]),"-----",VLOOKUP(LeaveTracker[[#This Row],[Employee Name]],'List of Employees'!$B$4:$H$767,6))</f>
        <v>CASUAL</v>
      </c>
      <c r="G3398" s="24">
        <v>44895</v>
      </c>
      <c r="H3398" s="24">
        <v>44895</v>
      </c>
      <c r="I3398" s="19" t="s">
        <v>81</v>
      </c>
      <c r="K3398" s="50" t="str">
        <f ca="1">LeaveTracker[[#This Row],[Days]]&amp;" "&amp;LeaveTracker[[#This Row],[Type of Leave]]</f>
        <v>1 SL</v>
      </c>
      <c r="L3398" s="23">
        <f ca="1">NETWORKDAYS(LeaveTracker[[#This Row],[Start Date]],LeaveTracker[[#This Row],[End Date]],lstHolidays)</f>
        <v>1</v>
      </c>
      <c r="M3398" s="27"/>
    </row>
    <row r="3399" spans="1:13" ht="30" customHeight="1" x14ac:dyDescent="0.3">
      <c r="A3399" s="27">
        <f t="shared" si="27"/>
        <v>1691</v>
      </c>
      <c r="B3399" s="31">
        <v>44922</v>
      </c>
      <c r="C3399" s="31">
        <v>44907</v>
      </c>
      <c r="D3399" s="19" t="s">
        <v>2459</v>
      </c>
      <c r="E3399" s="66" t="str">
        <f>IF(ISBLANK(LeaveTracker[[#This Row],[Employee Name]]),"-----",VLOOKUP(LeaveTracker[[#This Row],[Employee Name]],'List of Employees'!$B$4:$H$767,7))</f>
        <v>CCT</v>
      </c>
      <c r="F3399" s="66" t="str">
        <f>IF(ISBLANK(LeaveTracker[[#This Row],[Employee Name]]),"-----",VLOOKUP(LeaveTracker[[#This Row],[Employee Name]],'List of Employees'!$B$4:$H$767,6))</f>
        <v>CASUAL</v>
      </c>
      <c r="G3399" s="24">
        <v>44921</v>
      </c>
      <c r="H3399" s="24">
        <v>44924</v>
      </c>
      <c r="I3399" s="19" t="s">
        <v>82</v>
      </c>
      <c r="J3399" s="42" t="s">
        <v>1001</v>
      </c>
      <c r="K3399" s="50" t="str">
        <f ca="1">LeaveTracker[[#This Row],[Days]]&amp;" "&amp;LeaveTracker[[#This Row],[Type of Leave]]</f>
        <v>3 VL</v>
      </c>
      <c r="L3399" s="23">
        <f ca="1">NETWORKDAYS(LeaveTracker[[#This Row],[Start Date]],LeaveTracker[[#This Row],[End Date]],lstHolidays)</f>
        <v>3</v>
      </c>
      <c r="M3399" s="27"/>
    </row>
    <row r="3400" spans="1:13" ht="30" customHeight="1" x14ac:dyDescent="0.3">
      <c r="A3400" s="27">
        <f t="shared" si="27"/>
        <v>1692</v>
      </c>
      <c r="B3400" s="31">
        <v>44922</v>
      </c>
      <c r="C3400" s="31">
        <v>44913</v>
      </c>
      <c r="D3400" s="19" t="s">
        <v>1799</v>
      </c>
      <c r="E3400" s="66" t="str">
        <f>IF(ISBLANK(LeaveTracker[[#This Row],[Employee Name]]),"-----",VLOOKUP(LeaveTracker[[#This Row],[Employee Name]],'List of Employees'!$B$4:$H$767,7))</f>
        <v>HOUSING</v>
      </c>
      <c r="F3400" s="66" t="str">
        <f>IF(ISBLANK(LeaveTracker[[#This Row],[Employee Name]]),"-----",VLOOKUP(LeaveTracker[[#This Row],[Employee Name]],'List of Employees'!$B$4:$H$767,6))</f>
        <v>CASUAL</v>
      </c>
      <c r="G3400" s="24">
        <v>44910</v>
      </c>
      <c r="H3400" s="24">
        <v>44910</v>
      </c>
      <c r="I3400" s="19" t="s">
        <v>82</v>
      </c>
      <c r="J3400" s="42" t="s">
        <v>1001</v>
      </c>
      <c r="K3400" s="50" t="str">
        <f ca="1">LeaveTracker[[#This Row],[Days]]&amp;" "&amp;LeaveTracker[[#This Row],[Type of Leave]]</f>
        <v>1 VL</v>
      </c>
      <c r="L3400" s="23">
        <f ca="1">NETWORKDAYS(LeaveTracker[[#This Row],[Start Date]],LeaveTracker[[#This Row],[End Date]],lstHolidays)</f>
        <v>1</v>
      </c>
      <c r="M3400" s="27"/>
    </row>
    <row r="3401" spans="1:13" ht="30" customHeight="1" x14ac:dyDescent="0.3">
      <c r="A3401" s="27">
        <v>1692</v>
      </c>
      <c r="B3401" s="31">
        <v>44922</v>
      </c>
      <c r="C3401" s="31">
        <v>44913</v>
      </c>
      <c r="D3401" s="19" t="s">
        <v>1799</v>
      </c>
      <c r="E3401" s="66" t="str">
        <f>IF(ISBLANK(LeaveTracker[[#This Row],[Employee Name]]),"-----",VLOOKUP(LeaveTracker[[#This Row],[Employee Name]],'List of Employees'!$B$4:$H$767,7))</f>
        <v>HOUSING</v>
      </c>
      <c r="F3401" s="66" t="str">
        <f>IF(ISBLANK(LeaveTracker[[#This Row],[Employee Name]]),"-----",VLOOKUP(LeaveTracker[[#This Row],[Employee Name]],'List of Employees'!$B$4:$H$767,6))</f>
        <v>CASUAL</v>
      </c>
      <c r="G3401" s="24">
        <v>44914</v>
      </c>
      <c r="H3401" s="24">
        <v>44915</v>
      </c>
      <c r="I3401" s="19" t="s">
        <v>82</v>
      </c>
      <c r="J3401" s="42" t="s">
        <v>1001</v>
      </c>
      <c r="K3401" s="50" t="str">
        <f ca="1">LeaveTracker[[#This Row],[Days]]&amp;" "&amp;LeaveTracker[[#This Row],[Type of Leave]]</f>
        <v>2 VL</v>
      </c>
      <c r="L3401" s="23">
        <f ca="1">NETWORKDAYS(LeaveTracker[[#This Row],[Start Date]],LeaveTracker[[#This Row],[End Date]],lstHolidays)</f>
        <v>2</v>
      </c>
      <c r="M3401" s="27"/>
    </row>
    <row r="3402" spans="1:13" ht="30" customHeight="1" x14ac:dyDescent="0.3">
      <c r="A3402" s="27">
        <f t="shared" si="27"/>
        <v>1693</v>
      </c>
      <c r="B3402" s="31">
        <v>44922</v>
      </c>
      <c r="C3402" s="31">
        <v>44913</v>
      </c>
      <c r="D3402" s="19" t="s">
        <v>1799</v>
      </c>
      <c r="E3402" s="66" t="str">
        <f>IF(ISBLANK(LeaveTracker[[#This Row],[Employee Name]]),"-----",VLOOKUP(LeaveTracker[[#This Row],[Employee Name]],'List of Employees'!$B$4:$H$767,7))</f>
        <v>HOUSING</v>
      </c>
      <c r="F3402" s="66" t="str">
        <f>IF(ISBLANK(LeaveTracker[[#This Row],[Employee Name]]),"-----",VLOOKUP(LeaveTracker[[#This Row],[Employee Name]],'List of Employees'!$B$4:$H$767,6))</f>
        <v>CASUAL</v>
      </c>
      <c r="G3402" s="24">
        <v>44923</v>
      </c>
      <c r="H3402" s="24">
        <v>44924</v>
      </c>
      <c r="I3402" s="19" t="s">
        <v>82</v>
      </c>
      <c r="J3402" s="42" t="s">
        <v>1001</v>
      </c>
      <c r="K3402" s="50" t="str">
        <f ca="1">LeaveTracker[[#This Row],[Days]]&amp;" "&amp;LeaveTracker[[#This Row],[Type of Leave]]</f>
        <v>2 VL</v>
      </c>
      <c r="L3402" s="23">
        <f ca="1">NETWORKDAYS(LeaveTracker[[#This Row],[Start Date]],LeaveTracker[[#This Row],[End Date]],lstHolidays)</f>
        <v>2</v>
      </c>
      <c r="M3402" s="27"/>
    </row>
    <row r="3403" spans="1:13" ht="30" customHeight="1" x14ac:dyDescent="0.3">
      <c r="A3403" s="27">
        <f t="shared" si="27"/>
        <v>1694</v>
      </c>
      <c r="B3403" s="31">
        <v>44922</v>
      </c>
      <c r="C3403" s="31">
        <v>44907</v>
      </c>
      <c r="D3403" s="19" t="s">
        <v>1918</v>
      </c>
      <c r="E3403" s="66" t="str">
        <f>IF(ISBLANK(LeaveTracker[[#This Row],[Employee Name]]),"-----",VLOOKUP(LeaveTracker[[#This Row],[Employee Name]],'List of Employees'!$B$4:$H$767,7))</f>
        <v>HOUSING</v>
      </c>
      <c r="F3403" s="66" t="str">
        <f>IF(ISBLANK(LeaveTracker[[#This Row],[Employee Name]]),"-----",VLOOKUP(LeaveTracker[[#This Row],[Employee Name]],'List of Employees'!$B$4:$H$767,6))</f>
        <v>CASUAL</v>
      </c>
      <c r="G3403" s="24">
        <v>44911</v>
      </c>
      <c r="H3403" s="24">
        <v>44911</v>
      </c>
      <c r="I3403" s="19" t="s">
        <v>82</v>
      </c>
      <c r="J3403" s="42" t="s">
        <v>1001</v>
      </c>
      <c r="K3403" s="50" t="str">
        <f ca="1">LeaveTracker[[#This Row],[Days]]&amp;" "&amp;LeaveTracker[[#This Row],[Type of Leave]]</f>
        <v>1 VL</v>
      </c>
      <c r="L3403" s="23">
        <f ca="1">NETWORKDAYS(LeaveTracker[[#This Row],[Start Date]],LeaveTracker[[#This Row],[End Date]],lstHolidays)</f>
        <v>1</v>
      </c>
      <c r="M3403" s="27"/>
    </row>
    <row r="3404" spans="1:13" ht="30" customHeight="1" x14ac:dyDescent="0.3">
      <c r="A3404" s="27">
        <v>1694</v>
      </c>
      <c r="B3404" s="31">
        <v>44922</v>
      </c>
      <c r="C3404" s="31">
        <v>44907</v>
      </c>
      <c r="D3404" s="20" t="s">
        <v>1918</v>
      </c>
      <c r="E3404" s="66" t="str">
        <f>IF(ISBLANK(LeaveTracker[[#This Row],[Employee Name]]),"-----",VLOOKUP(LeaveTracker[[#This Row],[Employee Name]],'List of Employees'!$B$4:$H$767,7))</f>
        <v>HOUSING</v>
      </c>
      <c r="F3404" s="66" t="str">
        <f>IF(ISBLANK(LeaveTracker[[#This Row],[Employee Name]]),"-----",VLOOKUP(LeaveTracker[[#This Row],[Employee Name]],'List of Employees'!$B$4:$H$767,6))</f>
        <v>CASUAL</v>
      </c>
      <c r="G3404" s="24">
        <v>44917</v>
      </c>
      <c r="H3404" s="24">
        <v>44918</v>
      </c>
      <c r="I3404" s="19" t="s">
        <v>82</v>
      </c>
      <c r="J3404" s="42" t="s">
        <v>1001</v>
      </c>
      <c r="K3404" s="50" t="str">
        <f ca="1">LeaveTracker[[#This Row],[Days]]&amp;" "&amp;LeaveTracker[[#This Row],[Type of Leave]]</f>
        <v>2 VL</v>
      </c>
      <c r="L3404" s="23">
        <f ca="1">NETWORKDAYS(LeaveTracker[[#This Row],[Start Date]],LeaveTracker[[#This Row],[End Date]],lstHolidays)</f>
        <v>2</v>
      </c>
      <c r="M3404" s="27"/>
    </row>
    <row r="3405" spans="1:13" ht="30" customHeight="1" x14ac:dyDescent="0.3">
      <c r="A3405" s="27">
        <v>1694</v>
      </c>
      <c r="B3405" s="31">
        <v>44922</v>
      </c>
      <c r="C3405" s="31">
        <v>44907</v>
      </c>
      <c r="D3405" s="19" t="s">
        <v>1918</v>
      </c>
      <c r="E3405" s="66" t="str">
        <f>IF(ISBLANK(LeaveTracker[[#This Row],[Employee Name]]),"-----",VLOOKUP(LeaveTracker[[#This Row],[Employee Name]],'List of Employees'!$B$4:$H$767,7))</f>
        <v>HOUSING</v>
      </c>
      <c r="F3405" s="66" t="str">
        <f>IF(ISBLANK(LeaveTracker[[#This Row],[Employee Name]]),"-----",VLOOKUP(LeaveTracker[[#This Row],[Employee Name]],'List of Employees'!$B$4:$H$767,6))</f>
        <v>CASUAL</v>
      </c>
      <c r="G3405" s="24">
        <v>44921</v>
      </c>
      <c r="H3405" s="24">
        <v>44922</v>
      </c>
      <c r="I3405" s="19" t="s">
        <v>82</v>
      </c>
      <c r="J3405" s="42" t="s">
        <v>1001</v>
      </c>
      <c r="K3405" s="50" t="str">
        <f ca="1">LeaveTracker[[#This Row],[Days]]&amp;" "&amp;LeaveTracker[[#This Row],[Type of Leave]]</f>
        <v>1 VL</v>
      </c>
      <c r="L3405" s="23">
        <f ca="1">NETWORKDAYS(LeaveTracker[[#This Row],[Start Date]],LeaveTracker[[#This Row],[End Date]],lstHolidays)</f>
        <v>1</v>
      </c>
      <c r="M3405" s="27"/>
    </row>
    <row r="3406" spans="1:13" ht="30" customHeight="1" x14ac:dyDescent="0.3">
      <c r="A3406" s="27">
        <f t="shared" si="27"/>
        <v>1695</v>
      </c>
      <c r="B3406" s="31">
        <v>44922</v>
      </c>
      <c r="C3406" s="31">
        <v>44896</v>
      </c>
      <c r="D3406" s="19" t="s">
        <v>2319</v>
      </c>
      <c r="E3406" s="66" t="str">
        <f>IF(ISBLANK(LeaveTracker[[#This Row],[Employee Name]]),"-----",VLOOKUP(LeaveTracker[[#This Row],[Employee Name]],'List of Employees'!$B$4:$H$767,7))</f>
        <v>CEO</v>
      </c>
      <c r="F3406" s="66" t="str">
        <f>IF(ISBLANK(LeaveTracker[[#This Row],[Employee Name]]),"-----",VLOOKUP(LeaveTracker[[#This Row],[Employee Name]],'List of Employees'!$B$4:$H$767,6))</f>
        <v>CASUAL</v>
      </c>
      <c r="G3406" s="24">
        <v>44901</v>
      </c>
      <c r="H3406" s="24">
        <v>44902</v>
      </c>
      <c r="I3406" s="19" t="s">
        <v>82</v>
      </c>
      <c r="J3406" s="42" t="s">
        <v>1001</v>
      </c>
      <c r="K3406" s="50" t="str">
        <f ca="1">LeaveTracker[[#This Row],[Days]]&amp;" "&amp;LeaveTracker[[#This Row],[Type of Leave]]</f>
        <v>2 VL</v>
      </c>
      <c r="L3406" s="23">
        <f ca="1">NETWORKDAYS(LeaveTracker[[#This Row],[Start Date]],LeaveTracker[[#This Row],[End Date]],lstHolidays)</f>
        <v>2</v>
      </c>
      <c r="M3406" s="27"/>
    </row>
    <row r="3407" spans="1:13" ht="30" customHeight="1" x14ac:dyDescent="0.3">
      <c r="A3407" s="27">
        <f>A3406+1</f>
        <v>1696</v>
      </c>
      <c r="B3407" s="31">
        <v>44966</v>
      </c>
      <c r="C3407" s="31">
        <v>44932</v>
      </c>
      <c r="D3407" s="19" t="s">
        <v>1257</v>
      </c>
      <c r="E3407" s="66" t="str">
        <f>IF(ISBLANK(LeaveTracker[[#This Row],[Employee Name]]),"-----",VLOOKUP(LeaveTracker[[#This Row],[Employee Name]],'List of Employees'!$B$4:$H$767,7))</f>
        <v>CHO</v>
      </c>
      <c r="F3407" s="66" t="str">
        <f>IF(ISBLANK(LeaveTracker[[#This Row],[Employee Name]]),"-----",VLOOKUP(LeaveTracker[[#This Row],[Employee Name]],'List of Employees'!$B$4:$H$767,6))</f>
        <v>PERMANENT</v>
      </c>
      <c r="G3407" s="24">
        <v>44942</v>
      </c>
      <c r="H3407" s="24">
        <v>44943</v>
      </c>
      <c r="I3407" s="20" t="s">
        <v>82</v>
      </c>
      <c r="K3407" s="50" t="str">
        <f ca="1">LeaveTracker[[#This Row],[Days]]&amp;" "&amp;LeaveTracker[[#This Row],[Type of Leave]]</f>
        <v>2 VL</v>
      </c>
      <c r="L3407" s="23">
        <f ca="1">NETWORKDAYS(LeaveTracker[[#This Row],[Start Date]],LeaveTracker[[#This Row],[End Date]],lstHolidays)</f>
        <v>2</v>
      </c>
      <c r="M3407" s="27"/>
    </row>
    <row r="3408" spans="1:13" ht="30" customHeight="1" x14ac:dyDescent="0.3">
      <c r="A3408" s="27">
        <v>1</v>
      </c>
      <c r="B3408" s="31">
        <v>44966</v>
      </c>
      <c r="D3408" s="19" t="s">
        <v>1018</v>
      </c>
      <c r="E3408" s="66" t="str">
        <f>IF(ISBLANK(LeaveTracker[[#This Row],[Employee Name]]),"-----",VLOOKUP(LeaveTracker[[#This Row],[Employee Name]],'List of Employees'!$B$4:$H$767,7))</f>
        <v>CTO</v>
      </c>
      <c r="F3408" s="66" t="str">
        <f>IF(ISBLANK(LeaveTracker[[#This Row],[Employee Name]]),"-----",VLOOKUP(LeaveTracker[[#This Row],[Employee Name]],'List of Employees'!$B$4:$H$767,6))</f>
        <v>PERMANENT</v>
      </c>
      <c r="G3408" s="24"/>
      <c r="H3408" s="24"/>
      <c r="I3408" s="20" t="s">
        <v>297</v>
      </c>
      <c r="J3408" s="42" t="s">
        <v>688</v>
      </c>
      <c r="K3408" s="50" t="str">
        <f ca="1">LeaveTracker[[#This Row],[Days]]&amp;" "&amp;LeaveTracker[[#This Row],[Type of Leave]]</f>
        <v>0 OTHER</v>
      </c>
      <c r="L3408" s="23">
        <f ca="1">NETWORKDAYS(LeaveTracker[[#This Row],[Start Date]],LeaveTracker[[#This Row],[End Date]],lstHolidays)</f>
        <v>0</v>
      </c>
      <c r="M3408" s="27"/>
    </row>
    <row r="3409" spans="1:13" ht="30" customHeight="1" x14ac:dyDescent="0.3">
      <c r="A3409" s="27">
        <f>A3408+1</f>
        <v>2</v>
      </c>
      <c r="B3409" s="31">
        <v>44966</v>
      </c>
      <c r="C3409" s="31">
        <v>44774</v>
      </c>
      <c r="D3409" s="19" t="s">
        <v>1991</v>
      </c>
      <c r="E3409" s="66" t="str">
        <f>IF(ISBLANK(LeaveTracker[[#This Row],[Employee Name]]),"-----",VLOOKUP(LeaveTracker[[#This Row],[Employee Name]],'List of Employees'!$B$4:$H$767,7))</f>
        <v>VMO</v>
      </c>
      <c r="F3409" s="66" t="str">
        <f>IF(ISBLANK(LeaveTracker[[#This Row],[Employee Name]]),"-----",VLOOKUP(LeaveTracker[[#This Row],[Employee Name]],'List of Employees'!$B$4:$H$767,6))</f>
        <v>PERMANENT</v>
      </c>
      <c r="G3409" s="24">
        <v>44770</v>
      </c>
      <c r="H3409" s="24">
        <v>44771</v>
      </c>
      <c r="I3409" s="20" t="s">
        <v>81</v>
      </c>
      <c r="K3409" s="50" t="str">
        <f ca="1">LeaveTracker[[#This Row],[Days]]&amp;" "&amp;LeaveTracker[[#This Row],[Type of Leave]]</f>
        <v>2 SL</v>
      </c>
      <c r="L3409" s="23">
        <f ca="1">NETWORKDAYS(LeaveTracker[[#This Row],[Start Date]],LeaveTracker[[#This Row],[End Date]],lstHolidays)</f>
        <v>2</v>
      </c>
      <c r="M3409" s="27"/>
    </row>
    <row r="3410" spans="1:13" ht="30" customHeight="1" x14ac:dyDescent="0.3">
      <c r="A3410" s="27">
        <f t="shared" ref="A3410:A3473" si="28">A3409+1</f>
        <v>3</v>
      </c>
      <c r="B3410" s="31">
        <v>44966</v>
      </c>
      <c r="C3410" s="31">
        <v>44855</v>
      </c>
      <c r="D3410" s="19" t="s">
        <v>175</v>
      </c>
      <c r="E3410" s="66" t="str">
        <f>IF(ISBLANK(LeaveTracker[[#This Row],[Employee Name]]),"-----",VLOOKUP(LeaveTracker[[#This Row],[Employee Name]],'List of Employees'!$B$4:$H$767,7))</f>
        <v>HRMO</v>
      </c>
      <c r="F3410" s="66" t="str">
        <f>IF(ISBLANK(LeaveTracker[[#This Row],[Employee Name]]),"-----",VLOOKUP(LeaveTracker[[#This Row],[Employee Name]],'List of Employees'!$B$4:$H$767,6))</f>
        <v>PERMANENT</v>
      </c>
      <c r="G3410" s="24">
        <v>44858</v>
      </c>
      <c r="H3410" s="24">
        <v>44858</v>
      </c>
      <c r="I3410" s="20" t="s">
        <v>82</v>
      </c>
      <c r="K3410" s="50" t="str">
        <f ca="1">LeaveTracker[[#This Row],[Days]]&amp;" "&amp;LeaveTracker[[#This Row],[Type of Leave]]</f>
        <v>1 VL</v>
      </c>
      <c r="L3410" s="23">
        <f ca="1">NETWORKDAYS(LeaveTracker[[#This Row],[Start Date]],LeaveTracker[[#This Row],[End Date]],lstHolidays)</f>
        <v>1</v>
      </c>
      <c r="M3410" s="27"/>
    </row>
    <row r="3411" spans="1:13" ht="30" customHeight="1" x14ac:dyDescent="0.3">
      <c r="A3411" s="27">
        <v>3</v>
      </c>
      <c r="B3411" s="31">
        <v>44966</v>
      </c>
      <c r="C3411" s="31">
        <v>44855</v>
      </c>
      <c r="D3411" s="19" t="s">
        <v>175</v>
      </c>
      <c r="E3411" s="66" t="str">
        <f>IF(ISBLANK(LeaveTracker[[#This Row],[Employee Name]]),"-----",VLOOKUP(LeaveTracker[[#This Row],[Employee Name]],'List of Employees'!$B$4:$H$767,7))</f>
        <v>HRMO</v>
      </c>
      <c r="F3411" s="66" t="str">
        <f>IF(ISBLANK(LeaveTracker[[#This Row],[Employee Name]]),"-----",VLOOKUP(LeaveTracker[[#This Row],[Employee Name]],'List of Employees'!$B$4:$H$767,6))</f>
        <v>PERMANENT</v>
      </c>
      <c r="G3411" s="24">
        <v>44862</v>
      </c>
      <c r="H3411" s="24">
        <v>44862</v>
      </c>
      <c r="I3411" s="20" t="s">
        <v>82</v>
      </c>
      <c r="K3411" s="50" t="str">
        <f ca="1">LeaveTracker[[#This Row],[Days]]&amp;" "&amp;LeaveTracker[[#This Row],[Type of Leave]]</f>
        <v>1 VL</v>
      </c>
      <c r="L3411" s="23">
        <f ca="1">NETWORKDAYS(LeaveTracker[[#This Row],[Start Date]],LeaveTracker[[#This Row],[End Date]],lstHolidays)</f>
        <v>1</v>
      </c>
      <c r="M3411" s="27"/>
    </row>
    <row r="3412" spans="1:13" ht="30" customHeight="1" x14ac:dyDescent="0.3">
      <c r="A3412" s="27">
        <f t="shared" si="28"/>
        <v>4</v>
      </c>
      <c r="B3412" s="31">
        <v>44966</v>
      </c>
      <c r="C3412" s="31">
        <v>44837</v>
      </c>
      <c r="D3412" s="20" t="s">
        <v>1994</v>
      </c>
      <c r="E3412" s="66" t="str">
        <f>IF(ISBLANK(LeaveTracker[[#This Row],[Employee Name]]),"-----",VLOOKUP(LeaveTracker[[#This Row],[Employee Name]],'List of Employees'!$B$4:$H$767,7))</f>
        <v>HRMO</v>
      </c>
      <c r="F3412" s="66" t="str">
        <f>IF(ISBLANK(LeaveTracker[[#This Row],[Employee Name]]),"-----",VLOOKUP(LeaveTracker[[#This Row],[Employee Name]],'List of Employees'!$B$4:$H$767,6))</f>
        <v>PERMANENT</v>
      </c>
      <c r="G3412" s="24">
        <v>44831</v>
      </c>
      <c r="H3412" s="24">
        <v>44834</v>
      </c>
      <c r="I3412" s="20" t="s">
        <v>81</v>
      </c>
      <c r="K3412" s="50" t="str">
        <f ca="1">LeaveTracker[[#This Row],[Days]]&amp;" "&amp;LeaveTracker[[#This Row],[Type of Leave]]</f>
        <v>4 SL</v>
      </c>
      <c r="L3412" s="23">
        <f ca="1">NETWORKDAYS(LeaveTracker[[#This Row],[Start Date]],LeaveTracker[[#This Row],[End Date]],lstHolidays)</f>
        <v>4</v>
      </c>
      <c r="M3412" s="27"/>
    </row>
    <row r="3413" spans="1:13" ht="30" customHeight="1" x14ac:dyDescent="0.3">
      <c r="A3413" s="27">
        <f t="shared" si="28"/>
        <v>5</v>
      </c>
      <c r="B3413" s="31">
        <v>44966</v>
      </c>
      <c r="C3413" s="31">
        <v>44848</v>
      </c>
      <c r="D3413" s="19" t="s">
        <v>1997</v>
      </c>
      <c r="E3413" s="66" t="str">
        <f>IF(ISBLANK(LeaveTracker[[#This Row],[Employee Name]]),"-----",VLOOKUP(LeaveTracker[[#This Row],[Employee Name]],'List of Employees'!$B$4:$H$767,7))</f>
        <v>HRMO</v>
      </c>
      <c r="F3413" s="66" t="str">
        <f>IF(ISBLANK(LeaveTracker[[#This Row],[Employee Name]]),"-----",VLOOKUP(LeaveTracker[[#This Row],[Employee Name]],'List of Employees'!$B$4:$H$767,6))</f>
        <v>PERMANENT</v>
      </c>
      <c r="G3413" s="24">
        <v>44855</v>
      </c>
      <c r="H3413" s="24">
        <v>44855</v>
      </c>
      <c r="I3413" s="20" t="s">
        <v>82</v>
      </c>
      <c r="K3413" s="50" t="str">
        <f ca="1">LeaveTracker[[#This Row],[Days]]&amp;" "&amp;LeaveTracker[[#This Row],[Type of Leave]]</f>
        <v>1 VL</v>
      </c>
      <c r="L3413" s="23">
        <f ca="1">NETWORKDAYS(LeaveTracker[[#This Row],[Start Date]],LeaveTracker[[#This Row],[End Date]],lstHolidays)</f>
        <v>1</v>
      </c>
      <c r="M3413" s="27"/>
    </row>
    <row r="3414" spans="1:13" ht="30" customHeight="1" x14ac:dyDescent="0.3">
      <c r="A3414" s="27">
        <v>5</v>
      </c>
      <c r="B3414" s="31">
        <v>44966</v>
      </c>
      <c r="C3414" s="31">
        <v>44848</v>
      </c>
      <c r="D3414" s="19" t="s">
        <v>1997</v>
      </c>
      <c r="E3414" s="66" t="str">
        <f>IF(ISBLANK(LeaveTracker[[#This Row],[Employee Name]]),"-----",VLOOKUP(LeaveTracker[[#This Row],[Employee Name]],'List of Employees'!$B$4:$H$767,7))</f>
        <v>HRMO</v>
      </c>
      <c r="F3414" s="66" t="str">
        <f>IF(ISBLANK(LeaveTracker[[#This Row],[Employee Name]]),"-----",VLOOKUP(LeaveTracker[[#This Row],[Employee Name]],'List of Employees'!$B$4:$H$767,6))</f>
        <v>PERMANENT</v>
      </c>
      <c r="G3414" s="24">
        <v>44858</v>
      </c>
      <c r="H3414" s="24">
        <v>44859</v>
      </c>
      <c r="I3414" s="20" t="s">
        <v>82</v>
      </c>
      <c r="K3414" s="50" t="str">
        <f ca="1">LeaveTracker[[#This Row],[Days]]&amp;" "&amp;LeaveTracker[[#This Row],[Type of Leave]]</f>
        <v>2 VL</v>
      </c>
      <c r="L3414" s="23">
        <f ca="1">NETWORKDAYS(LeaveTracker[[#This Row],[Start Date]],LeaveTracker[[#This Row],[End Date]],lstHolidays)</f>
        <v>2</v>
      </c>
      <c r="M3414" s="27"/>
    </row>
    <row r="3415" spans="1:13" ht="30" customHeight="1" x14ac:dyDescent="0.3">
      <c r="A3415" s="27">
        <f t="shared" si="28"/>
        <v>6</v>
      </c>
      <c r="B3415" s="31">
        <v>44966</v>
      </c>
      <c r="C3415" s="31">
        <v>44798</v>
      </c>
      <c r="D3415" s="20" t="s">
        <v>1994</v>
      </c>
      <c r="E3415" s="66" t="str">
        <f>IF(ISBLANK(LeaveTracker[[#This Row],[Employee Name]]),"-----",VLOOKUP(LeaveTracker[[#This Row],[Employee Name]],'List of Employees'!$B$4:$H$767,7))</f>
        <v>HRMO</v>
      </c>
      <c r="F3415" s="66" t="str">
        <f>IF(ISBLANK(LeaveTracker[[#This Row],[Employee Name]]),"-----",VLOOKUP(LeaveTracker[[#This Row],[Employee Name]],'List of Employees'!$B$4:$H$767,6))</f>
        <v>PERMANENT</v>
      </c>
      <c r="G3415" s="24">
        <v>44795</v>
      </c>
      <c r="H3415" s="24">
        <v>44795</v>
      </c>
      <c r="I3415" s="20" t="s">
        <v>81</v>
      </c>
      <c r="K3415" s="50" t="str">
        <f ca="1">LeaveTracker[[#This Row],[Days]]&amp;" "&amp;LeaveTracker[[#This Row],[Type of Leave]]</f>
        <v>1 SL</v>
      </c>
      <c r="L3415" s="23">
        <f ca="1">NETWORKDAYS(LeaveTracker[[#This Row],[Start Date]],LeaveTracker[[#This Row],[End Date]],lstHolidays)</f>
        <v>1</v>
      </c>
      <c r="M3415" s="27"/>
    </row>
    <row r="3416" spans="1:13" ht="30" customHeight="1" x14ac:dyDescent="0.3">
      <c r="A3416" s="27">
        <f t="shared" si="28"/>
        <v>7</v>
      </c>
      <c r="B3416" s="31">
        <v>44966</v>
      </c>
      <c r="C3416" s="31">
        <v>44826</v>
      </c>
      <c r="D3416" s="20" t="s">
        <v>1994</v>
      </c>
      <c r="E3416" s="66" t="str">
        <f>IF(ISBLANK(LeaveTracker[[#This Row],[Employee Name]]),"-----",VLOOKUP(LeaveTracker[[#This Row],[Employee Name]],'List of Employees'!$B$4:$H$767,7))</f>
        <v>HRMO</v>
      </c>
      <c r="F3416" s="66" t="str">
        <f>IF(ISBLANK(LeaveTracker[[#This Row],[Employee Name]]),"-----",VLOOKUP(LeaveTracker[[#This Row],[Employee Name]],'List of Employees'!$B$4:$H$767,6))</f>
        <v>PERMANENT</v>
      </c>
      <c r="G3416" s="24">
        <v>44838</v>
      </c>
      <c r="H3416" s="24">
        <v>44838</v>
      </c>
      <c r="I3416" s="20" t="s">
        <v>82</v>
      </c>
      <c r="K3416" s="50" t="str">
        <f ca="1">LeaveTracker[[#This Row],[Days]]&amp;" "&amp;LeaveTracker[[#This Row],[Type of Leave]]</f>
        <v>1 VL</v>
      </c>
      <c r="L3416" s="23">
        <f ca="1">NETWORKDAYS(LeaveTracker[[#This Row],[Start Date]],LeaveTracker[[#This Row],[End Date]],lstHolidays)</f>
        <v>1</v>
      </c>
      <c r="M3416" s="27"/>
    </row>
    <row r="3417" spans="1:13" ht="30" customHeight="1" x14ac:dyDescent="0.3">
      <c r="A3417" s="27">
        <f t="shared" si="28"/>
        <v>8</v>
      </c>
      <c r="B3417" s="31">
        <v>44966</v>
      </c>
      <c r="C3417" s="31">
        <v>44826</v>
      </c>
      <c r="D3417" s="20" t="s">
        <v>1994</v>
      </c>
      <c r="E3417" s="66" t="str">
        <f>IF(ISBLANK(LeaveTracker[[#This Row],[Employee Name]]),"-----",VLOOKUP(LeaveTracker[[#This Row],[Employee Name]],'List of Employees'!$B$4:$H$767,7))</f>
        <v>HRMO</v>
      </c>
      <c r="F3417" s="66" t="str">
        <f>IF(ISBLANK(LeaveTracker[[#This Row],[Employee Name]]),"-----",VLOOKUP(LeaveTracker[[#This Row],[Employee Name]],'List of Employees'!$B$4:$H$767,6))</f>
        <v>PERMANENT</v>
      </c>
      <c r="G3417" s="24">
        <v>44852</v>
      </c>
      <c r="H3417" s="24">
        <v>44852</v>
      </c>
      <c r="I3417" s="20" t="s">
        <v>82</v>
      </c>
      <c r="K3417" s="50" t="str">
        <f ca="1">LeaveTracker[[#This Row],[Days]]&amp;" "&amp;LeaveTracker[[#This Row],[Type of Leave]]</f>
        <v>1 VL</v>
      </c>
      <c r="L3417" s="23">
        <f ca="1">NETWORKDAYS(LeaveTracker[[#This Row],[Start Date]],LeaveTracker[[#This Row],[End Date]],lstHolidays)</f>
        <v>1</v>
      </c>
      <c r="M3417" s="27"/>
    </row>
    <row r="3418" spans="1:13" ht="30" customHeight="1" x14ac:dyDescent="0.3">
      <c r="A3418" s="27">
        <f t="shared" si="28"/>
        <v>9</v>
      </c>
      <c r="B3418" s="31">
        <v>44966</v>
      </c>
      <c r="C3418" s="31">
        <v>44876</v>
      </c>
      <c r="D3418" s="20" t="s">
        <v>1994</v>
      </c>
      <c r="E3418" s="66" t="str">
        <f>IF(ISBLANK(LeaveTracker[[#This Row],[Employee Name]]),"-----",VLOOKUP(LeaveTracker[[#This Row],[Employee Name]],'List of Employees'!$B$4:$H$767,7))</f>
        <v>HRMO</v>
      </c>
      <c r="F3418" s="66" t="str">
        <f>IF(ISBLANK(LeaveTracker[[#This Row],[Employee Name]]),"-----",VLOOKUP(LeaveTracker[[#This Row],[Employee Name]],'List of Employees'!$B$4:$H$767,6))</f>
        <v>PERMANENT</v>
      </c>
      <c r="G3418" s="24">
        <v>44910</v>
      </c>
      <c r="H3418" s="24">
        <v>44910</v>
      </c>
      <c r="I3418" s="20" t="s">
        <v>82</v>
      </c>
      <c r="K3418" s="50" t="str">
        <f ca="1">LeaveTracker[[#This Row],[Days]]&amp;" "&amp;LeaveTracker[[#This Row],[Type of Leave]]</f>
        <v>1 VL</v>
      </c>
      <c r="L3418" s="23">
        <f ca="1">NETWORKDAYS(LeaveTracker[[#This Row],[Start Date]],LeaveTracker[[#This Row],[End Date]],lstHolidays)</f>
        <v>1</v>
      </c>
      <c r="M3418" s="27"/>
    </row>
    <row r="3419" spans="1:13" ht="30" customHeight="1" x14ac:dyDescent="0.3">
      <c r="A3419" s="27">
        <v>9</v>
      </c>
      <c r="B3419" s="31">
        <v>44966</v>
      </c>
      <c r="C3419" s="31">
        <v>44876</v>
      </c>
      <c r="D3419" s="20" t="s">
        <v>1994</v>
      </c>
      <c r="E3419" s="66" t="str">
        <f>IF(ISBLANK(LeaveTracker[[#This Row],[Employee Name]]),"-----",VLOOKUP(LeaveTracker[[#This Row],[Employee Name]],'List of Employees'!$B$4:$H$767,7))</f>
        <v>HRMO</v>
      </c>
      <c r="F3419" s="66" t="str">
        <f>IF(ISBLANK(LeaveTracker[[#This Row],[Employee Name]]),"-----",VLOOKUP(LeaveTracker[[#This Row],[Employee Name]],'List of Employees'!$B$4:$H$767,6))</f>
        <v>PERMANENT</v>
      </c>
      <c r="G3419" s="24">
        <v>44924</v>
      </c>
      <c r="H3419" s="24">
        <v>44924</v>
      </c>
      <c r="I3419" s="20" t="s">
        <v>82</v>
      </c>
      <c r="K3419" s="50" t="str">
        <f ca="1">LeaveTracker[[#This Row],[Days]]&amp;" "&amp;LeaveTracker[[#This Row],[Type of Leave]]</f>
        <v>1 VL</v>
      </c>
      <c r="L3419" s="23">
        <f ca="1">NETWORKDAYS(LeaveTracker[[#This Row],[Start Date]],LeaveTracker[[#This Row],[End Date]],lstHolidays)</f>
        <v>1</v>
      </c>
      <c r="M3419" s="27"/>
    </row>
    <row r="3420" spans="1:13" ht="30" customHeight="1" x14ac:dyDescent="0.3">
      <c r="A3420" s="27">
        <f t="shared" si="28"/>
        <v>10</v>
      </c>
      <c r="B3420" s="31">
        <v>44966</v>
      </c>
      <c r="C3420" s="31">
        <v>44862</v>
      </c>
      <c r="D3420" s="19" t="s">
        <v>1278</v>
      </c>
      <c r="E3420" s="66" t="str">
        <f>IF(ISBLANK(LeaveTracker[[#This Row],[Employee Name]]),"-----",VLOOKUP(LeaveTracker[[#This Row],[Employee Name]],'List of Employees'!$B$4:$H$767,7))</f>
        <v>HRMO</v>
      </c>
      <c r="F3420" s="66" t="str">
        <f>IF(ISBLANK(LeaveTracker[[#This Row],[Employee Name]]),"-----",VLOOKUP(LeaveTracker[[#This Row],[Employee Name]],'List of Employees'!$B$4:$H$767,6))</f>
        <v>PERMANENT</v>
      </c>
      <c r="G3420" s="24">
        <v>44867</v>
      </c>
      <c r="H3420" s="24">
        <v>44883</v>
      </c>
      <c r="I3420" s="20" t="s">
        <v>82</v>
      </c>
      <c r="K3420" s="50" t="str">
        <f ca="1">LeaveTracker[[#This Row],[Days]]&amp;" "&amp;LeaveTracker[[#This Row],[Type of Leave]]</f>
        <v>12 VL</v>
      </c>
      <c r="L3420" s="23">
        <f ca="1">NETWORKDAYS(LeaveTracker[[#This Row],[Start Date]],LeaveTracker[[#This Row],[End Date]],lstHolidays)</f>
        <v>12</v>
      </c>
      <c r="M3420" s="27"/>
    </row>
    <row r="3421" spans="1:13" ht="30" customHeight="1" x14ac:dyDescent="0.3">
      <c r="A3421" s="27">
        <f t="shared" si="28"/>
        <v>11</v>
      </c>
      <c r="B3421" s="31">
        <v>44966</v>
      </c>
      <c r="C3421" s="31">
        <v>44886</v>
      </c>
      <c r="D3421" s="19" t="s">
        <v>1278</v>
      </c>
      <c r="E3421" s="66" t="str">
        <f>IF(ISBLANK(LeaveTracker[[#This Row],[Employee Name]]),"-----",VLOOKUP(LeaveTracker[[#This Row],[Employee Name]],'List of Employees'!$B$4:$H$767,7))</f>
        <v>HRMO</v>
      </c>
      <c r="F3421" s="66" t="str">
        <f>IF(ISBLANK(LeaveTracker[[#This Row],[Employee Name]]),"-----",VLOOKUP(LeaveTracker[[#This Row],[Employee Name]],'List of Employees'!$B$4:$H$767,6))</f>
        <v>PERMANENT</v>
      </c>
      <c r="G3421" s="24">
        <v>44841</v>
      </c>
      <c r="H3421" s="24">
        <v>44852</v>
      </c>
      <c r="I3421" s="20" t="s">
        <v>82</v>
      </c>
      <c r="K3421" s="50" t="str">
        <f ca="1">LeaveTracker[[#This Row],[Days]]&amp;" "&amp;LeaveTracker[[#This Row],[Type of Leave]]</f>
        <v>8 VL</v>
      </c>
      <c r="L3421" s="23">
        <f ca="1">NETWORKDAYS(LeaveTracker[[#This Row],[Start Date]],LeaveTracker[[#This Row],[End Date]],lstHolidays)</f>
        <v>8</v>
      </c>
      <c r="M3421" s="27"/>
    </row>
    <row r="3422" spans="1:13" ht="30" customHeight="1" x14ac:dyDescent="0.3">
      <c r="A3422" s="27">
        <v>11</v>
      </c>
      <c r="B3422" s="31">
        <v>44966</v>
      </c>
      <c r="C3422" s="31">
        <v>44886</v>
      </c>
      <c r="D3422" s="19" t="s">
        <v>1278</v>
      </c>
      <c r="E3422" s="66" t="str">
        <f>IF(ISBLANK(LeaveTracker[[#This Row],[Employee Name]]),"-----",VLOOKUP(LeaveTracker[[#This Row],[Employee Name]],'List of Employees'!$B$4:$H$767,7))</f>
        <v>HRMO</v>
      </c>
      <c r="F3422" s="66" t="str">
        <f>IF(ISBLANK(LeaveTracker[[#This Row],[Employee Name]]),"-----",VLOOKUP(LeaveTracker[[#This Row],[Employee Name]],'List of Employees'!$B$4:$H$767,6))</f>
        <v>PERMANENT</v>
      </c>
      <c r="G3422" s="24">
        <v>44858</v>
      </c>
      <c r="H3422" s="24">
        <v>44862</v>
      </c>
      <c r="I3422" s="20" t="s">
        <v>82</v>
      </c>
      <c r="K3422" s="50" t="str">
        <f ca="1">LeaveTracker[[#This Row],[Days]]&amp;" "&amp;LeaveTracker[[#This Row],[Type of Leave]]</f>
        <v>5 VL</v>
      </c>
      <c r="L3422" s="23">
        <f ca="1">NETWORKDAYS(LeaveTracker[[#This Row],[Start Date]],LeaveTracker[[#This Row],[End Date]],lstHolidays)</f>
        <v>5</v>
      </c>
      <c r="M3422" s="27"/>
    </row>
    <row r="3423" spans="1:13" ht="30" customHeight="1" x14ac:dyDescent="0.3">
      <c r="A3423" s="27">
        <f t="shared" si="28"/>
        <v>12</v>
      </c>
      <c r="B3423" s="31">
        <v>44966</v>
      </c>
      <c r="C3423" s="31">
        <v>44901</v>
      </c>
      <c r="D3423" s="19" t="s">
        <v>171</v>
      </c>
      <c r="E3423" s="66" t="str">
        <f>IF(ISBLANK(LeaveTracker[[#This Row],[Employee Name]]),"-----",VLOOKUP(LeaveTracker[[#This Row],[Employee Name]],'List of Employees'!$B$4:$H$767,7))</f>
        <v>HRMO</v>
      </c>
      <c r="F3423" s="66" t="str">
        <f>IF(ISBLANK(LeaveTracker[[#This Row],[Employee Name]]),"-----",VLOOKUP(LeaveTracker[[#This Row],[Employee Name]],'List of Employees'!$B$4:$H$767,6))</f>
        <v>PERMANENT</v>
      </c>
      <c r="G3423" s="24">
        <v>44924</v>
      </c>
      <c r="H3423" s="24">
        <v>44924</v>
      </c>
      <c r="I3423" s="20" t="s">
        <v>297</v>
      </c>
      <c r="J3423" s="42" t="s">
        <v>1000</v>
      </c>
      <c r="K3423" s="50" t="str">
        <f ca="1">LeaveTracker[[#This Row],[Days]]&amp;" "&amp;LeaveTracker[[#This Row],[Type of Leave]]</f>
        <v>1 OTHER</v>
      </c>
      <c r="L3423" s="23">
        <f ca="1">NETWORKDAYS(LeaveTracker[[#This Row],[Start Date]],LeaveTracker[[#This Row],[End Date]],lstHolidays)</f>
        <v>1</v>
      </c>
      <c r="M3423" s="27"/>
    </row>
    <row r="3424" spans="1:13" ht="30" customHeight="1" x14ac:dyDescent="0.3">
      <c r="A3424" s="27">
        <f t="shared" si="28"/>
        <v>13</v>
      </c>
      <c r="B3424" s="31">
        <v>44966</v>
      </c>
      <c r="C3424" s="31">
        <v>44873</v>
      </c>
      <c r="D3424" s="19" t="s">
        <v>171</v>
      </c>
      <c r="E3424" s="66" t="str">
        <f>IF(ISBLANK(LeaveTracker[[#This Row],[Employee Name]]),"-----",VLOOKUP(LeaveTracker[[#This Row],[Employee Name]],'List of Employees'!$B$4:$H$767,7))</f>
        <v>HRMO</v>
      </c>
      <c r="F3424" s="66" t="str">
        <f>IF(ISBLANK(LeaveTracker[[#This Row],[Employee Name]]),"-----",VLOOKUP(LeaveTracker[[#This Row],[Employee Name]],'List of Employees'!$B$4:$H$767,6))</f>
        <v>PERMANENT</v>
      </c>
      <c r="G3424" s="24">
        <v>44876</v>
      </c>
      <c r="H3424" s="24">
        <v>44876</v>
      </c>
      <c r="I3424" s="20" t="s">
        <v>297</v>
      </c>
      <c r="J3424" s="42" t="s">
        <v>1000</v>
      </c>
      <c r="K3424" s="50" t="str">
        <f ca="1">LeaveTracker[[#This Row],[Days]]&amp;" "&amp;LeaveTracker[[#This Row],[Type of Leave]]</f>
        <v>1 OTHER</v>
      </c>
      <c r="L3424" s="23">
        <f ca="1">NETWORKDAYS(LeaveTracker[[#This Row],[Start Date]],LeaveTracker[[#This Row],[End Date]],lstHolidays)</f>
        <v>1</v>
      </c>
      <c r="M3424" s="27"/>
    </row>
    <row r="3425" spans="1:13" ht="30" customHeight="1" x14ac:dyDescent="0.3">
      <c r="A3425" s="27">
        <f t="shared" si="28"/>
        <v>14</v>
      </c>
      <c r="B3425" s="31">
        <v>44966</v>
      </c>
      <c r="C3425" s="31">
        <v>44809</v>
      </c>
      <c r="D3425" s="19" t="s">
        <v>171</v>
      </c>
      <c r="E3425" s="66" t="str">
        <f>IF(ISBLANK(LeaveTracker[[#This Row],[Employee Name]]),"-----",VLOOKUP(LeaveTracker[[#This Row],[Employee Name]],'List of Employees'!$B$4:$H$767,7))</f>
        <v>HRMO</v>
      </c>
      <c r="F3425" s="66" t="str">
        <f>IF(ISBLANK(LeaveTracker[[#This Row],[Employee Name]]),"-----",VLOOKUP(LeaveTracker[[#This Row],[Employee Name]],'List of Employees'!$B$4:$H$767,6))</f>
        <v>PERMANENT</v>
      </c>
      <c r="G3425" s="24">
        <v>44837</v>
      </c>
      <c r="H3425" s="24">
        <v>44839</v>
      </c>
      <c r="I3425" s="20" t="s">
        <v>82</v>
      </c>
      <c r="K3425" s="50" t="str">
        <f ca="1">LeaveTracker[[#This Row],[Days]]&amp;" "&amp;LeaveTracker[[#This Row],[Type of Leave]]</f>
        <v>3 VL</v>
      </c>
      <c r="L3425" s="23">
        <f ca="1">NETWORKDAYS(LeaveTracker[[#This Row],[Start Date]],LeaveTracker[[#This Row],[End Date]],lstHolidays)</f>
        <v>3</v>
      </c>
      <c r="M3425" s="27"/>
    </row>
    <row r="3426" spans="1:13" ht="30" customHeight="1" x14ac:dyDescent="0.3">
      <c r="A3426" s="27">
        <f t="shared" si="28"/>
        <v>15</v>
      </c>
      <c r="B3426" s="31">
        <v>44966</v>
      </c>
      <c r="C3426" s="31">
        <v>44810</v>
      </c>
      <c r="D3426" s="19" t="s">
        <v>171</v>
      </c>
      <c r="E3426" s="66" t="str">
        <f>IF(ISBLANK(LeaveTracker[[#This Row],[Employee Name]]),"-----",VLOOKUP(LeaveTracker[[#This Row],[Employee Name]],'List of Employees'!$B$4:$H$767,7))</f>
        <v>HRMO</v>
      </c>
      <c r="F3426" s="66" t="str">
        <f>IF(ISBLANK(LeaveTracker[[#This Row],[Employee Name]]),"-----",VLOOKUP(LeaveTracker[[#This Row],[Employee Name]],'List of Employees'!$B$4:$H$767,6))</f>
        <v>PERMANENT</v>
      </c>
      <c r="G3426" s="24">
        <v>44806</v>
      </c>
      <c r="H3426" s="24">
        <v>44806</v>
      </c>
      <c r="I3426" s="20" t="s">
        <v>81</v>
      </c>
      <c r="K3426" s="50" t="str">
        <f ca="1">LeaveTracker[[#This Row],[Days]]&amp;" "&amp;LeaveTracker[[#This Row],[Type of Leave]]</f>
        <v>1 SL</v>
      </c>
      <c r="L3426" s="23">
        <f ca="1">NETWORKDAYS(LeaveTracker[[#This Row],[Start Date]],LeaveTracker[[#This Row],[End Date]],lstHolidays)</f>
        <v>1</v>
      </c>
      <c r="M3426" s="27"/>
    </row>
    <row r="3427" spans="1:13" ht="30" customHeight="1" x14ac:dyDescent="0.3">
      <c r="A3427" s="27">
        <v>15</v>
      </c>
      <c r="B3427" s="31">
        <v>44966</v>
      </c>
      <c r="C3427" s="31">
        <v>44810</v>
      </c>
      <c r="D3427" s="20" t="s">
        <v>171</v>
      </c>
      <c r="E3427" s="66" t="str">
        <f>IF(ISBLANK(LeaveTracker[[#This Row],[Employee Name]]),"-----",VLOOKUP(LeaveTracker[[#This Row],[Employee Name]],'List of Employees'!$B$4:$H$767,7))</f>
        <v>HRMO</v>
      </c>
      <c r="F3427" s="66" t="str">
        <f>IF(ISBLANK(LeaveTracker[[#This Row],[Employee Name]]),"-----",VLOOKUP(LeaveTracker[[#This Row],[Employee Name]],'List of Employees'!$B$4:$H$767,6))</f>
        <v>PERMANENT</v>
      </c>
      <c r="G3427" s="24">
        <v>44809</v>
      </c>
      <c r="H3427" s="24">
        <v>44809</v>
      </c>
      <c r="I3427" s="20" t="s">
        <v>81</v>
      </c>
      <c r="K3427" s="50" t="str">
        <f ca="1">LeaveTracker[[#This Row],[Days]]&amp;" "&amp;LeaveTracker[[#This Row],[Type of Leave]]</f>
        <v>1 SL</v>
      </c>
      <c r="L3427" s="23">
        <f ca="1">NETWORKDAYS(LeaveTracker[[#This Row],[Start Date]],LeaveTracker[[#This Row],[End Date]],lstHolidays)</f>
        <v>1</v>
      </c>
      <c r="M3427" s="27"/>
    </row>
    <row r="3428" spans="1:13" ht="30" customHeight="1" x14ac:dyDescent="0.3">
      <c r="A3428" s="27">
        <f t="shared" si="28"/>
        <v>16</v>
      </c>
      <c r="B3428" s="31">
        <v>44966</v>
      </c>
      <c r="C3428" s="31">
        <v>44867</v>
      </c>
      <c r="D3428" s="20" t="s">
        <v>171</v>
      </c>
      <c r="E3428" s="66" t="str">
        <f>IF(ISBLANK(LeaveTracker[[#This Row],[Employee Name]]),"-----",VLOOKUP(LeaveTracker[[#This Row],[Employee Name]],'List of Employees'!$B$4:$H$767,7))</f>
        <v>HRMO</v>
      </c>
      <c r="F3428" s="66" t="str">
        <f>IF(ISBLANK(LeaveTracker[[#This Row],[Employee Name]]),"-----",VLOOKUP(LeaveTracker[[#This Row],[Employee Name]],'List of Employees'!$B$4:$H$767,6))</f>
        <v>PERMANENT</v>
      </c>
      <c r="G3428" s="24">
        <v>44862</v>
      </c>
      <c r="H3428" s="24">
        <v>44862</v>
      </c>
      <c r="I3428" s="20" t="s">
        <v>82</v>
      </c>
      <c r="K3428" s="50" t="str">
        <f ca="1">LeaveTracker[[#This Row],[Days]]&amp;" "&amp;LeaveTracker[[#This Row],[Type of Leave]]</f>
        <v>1 VL</v>
      </c>
      <c r="L3428" s="23">
        <f ca="1">NETWORKDAYS(LeaveTracker[[#This Row],[Start Date]],LeaveTracker[[#This Row],[End Date]],lstHolidays)</f>
        <v>1</v>
      </c>
      <c r="M3428" s="27"/>
    </row>
    <row r="3429" spans="1:13" ht="30" customHeight="1" x14ac:dyDescent="0.3">
      <c r="A3429" s="27">
        <f t="shared" si="28"/>
        <v>17</v>
      </c>
      <c r="B3429" s="31">
        <v>44966</v>
      </c>
      <c r="C3429" s="31">
        <v>44930</v>
      </c>
      <c r="D3429" s="19" t="s">
        <v>1820</v>
      </c>
      <c r="E3429" s="66" t="str">
        <f>IF(ISBLANK(LeaveTracker[[#This Row],[Employee Name]]),"-----",VLOOKUP(LeaveTracker[[#This Row],[Employee Name]],'List of Employees'!$B$4:$H$767,7))</f>
        <v>SP</v>
      </c>
      <c r="F3429" s="66" t="str">
        <f>IF(ISBLANK(LeaveTracker[[#This Row],[Employee Name]]),"-----",VLOOKUP(LeaveTracker[[#This Row],[Employee Name]],'List of Employees'!$B$4:$H$767,6))</f>
        <v>CASUAL</v>
      </c>
      <c r="G3429" s="24">
        <v>44932</v>
      </c>
      <c r="H3429" s="24">
        <v>44932</v>
      </c>
      <c r="I3429" s="20" t="s">
        <v>82</v>
      </c>
      <c r="K3429" s="50" t="str">
        <f ca="1">LeaveTracker[[#This Row],[Days]]&amp;" "&amp;LeaveTracker[[#This Row],[Type of Leave]]</f>
        <v>1 VL</v>
      </c>
      <c r="L3429" s="23">
        <f ca="1">NETWORKDAYS(LeaveTracker[[#This Row],[Start Date]],LeaveTracker[[#This Row],[End Date]],lstHolidays)</f>
        <v>1</v>
      </c>
      <c r="M3429" s="27"/>
    </row>
    <row r="3430" spans="1:13" ht="30" customHeight="1" x14ac:dyDescent="0.3">
      <c r="A3430" s="27">
        <v>17</v>
      </c>
      <c r="B3430" s="31">
        <v>44966</v>
      </c>
      <c r="C3430" s="31">
        <v>44930</v>
      </c>
      <c r="D3430" s="19" t="s">
        <v>1820</v>
      </c>
      <c r="E3430" s="66" t="str">
        <f>IF(ISBLANK(LeaveTracker[[#This Row],[Employee Name]]),"-----",VLOOKUP(LeaveTracker[[#This Row],[Employee Name]],'List of Employees'!$B$4:$H$767,7))</f>
        <v>SP</v>
      </c>
      <c r="F3430" s="66" t="str">
        <f>IF(ISBLANK(LeaveTracker[[#This Row],[Employee Name]]),"-----",VLOOKUP(LeaveTracker[[#This Row],[Employee Name]],'List of Employees'!$B$4:$H$767,6))</f>
        <v>CASUAL</v>
      </c>
      <c r="G3430" s="24">
        <v>44937</v>
      </c>
      <c r="H3430" s="24">
        <v>44937</v>
      </c>
      <c r="I3430" s="20" t="s">
        <v>82</v>
      </c>
      <c r="K3430" s="50" t="str">
        <f ca="1">LeaveTracker[[#This Row],[Days]]&amp;" "&amp;LeaveTracker[[#This Row],[Type of Leave]]</f>
        <v>1 VL</v>
      </c>
      <c r="L3430" s="23">
        <f ca="1">NETWORKDAYS(LeaveTracker[[#This Row],[Start Date]],LeaveTracker[[#This Row],[End Date]],lstHolidays)</f>
        <v>1</v>
      </c>
      <c r="M3430" s="27"/>
    </row>
    <row r="3431" spans="1:13" ht="30" customHeight="1" x14ac:dyDescent="0.3">
      <c r="A3431" s="27">
        <v>17</v>
      </c>
      <c r="B3431" s="31">
        <v>44966</v>
      </c>
      <c r="C3431" s="31">
        <v>44930</v>
      </c>
      <c r="D3431" s="19" t="s">
        <v>1820</v>
      </c>
      <c r="E3431" s="66" t="str">
        <f>IF(ISBLANK(LeaveTracker[[#This Row],[Employee Name]]),"-----",VLOOKUP(LeaveTracker[[#This Row],[Employee Name]],'List of Employees'!$B$4:$H$767,7))</f>
        <v>SP</v>
      </c>
      <c r="F3431" s="66" t="str">
        <f>IF(ISBLANK(LeaveTracker[[#This Row],[Employee Name]]),"-----",VLOOKUP(LeaveTracker[[#This Row],[Employee Name]],'List of Employees'!$B$4:$H$767,6))</f>
        <v>CASUAL</v>
      </c>
      <c r="G3431" s="24">
        <v>44939</v>
      </c>
      <c r="H3431" s="24">
        <v>44939</v>
      </c>
      <c r="I3431" s="20" t="s">
        <v>82</v>
      </c>
      <c r="K3431" s="50" t="str">
        <f ca="1">LeaveTracker[[#This Row],[Days]]&amp;" "&amp;LeaveTracker[[#This Row],[Type of Leave]]</f>
        <v>1 VL</v>
      </c>
      <c r="L3431" s="23">
        <f ca="1">NETWORKDAYS(LeaveTracker[[#This Row],[Start Date]],LeaveTracker[[#This Row],[End Date]],lstHolidays)</f>
        <v>1</v>
      </c>
      <c r="M3431" s="27"/>
    </row>
    <row r="3432" spans="1:13" ht="30" customHeight="1" x14ac:dyDescent="0.3">
      <c r="A3432" s="27">
        <v>17</v>
      </c>
      <c r="B3432" s="31">
        <v>44966</v>
      </c>
      <c r="C3432" s="31">
        <v>44930</v>
      </c>
      <c r="D3432" s="19" t="s">
        <v>1820</v>
      </c>
      <c r="E3432" s="66" t="str">
        <f>IF(ISBLANK(LeaveTracker[[#This Row],[Employee Name]]),"-----",VLOOKUP(LeaveTracker[[#This Row],[Employee Name]],'List of Employees'!$B$4:$H$767,7))</f>
        <v>SP</v>
      </c>
      <c r="F3432" s="66" t="str">
        <f>IF(ISBLANK(LeaveTracker[[#This Row],[Employee Name]]),"-----",VLOOKUP(LeaveTracker[[#This Row],[Employee Name]],'List of Employees'!$B$4:$H$767,6))</f>
        <v>CASUAL</v>
      </c>
      <c r="G3432" s="24">
        <v>44944</v>
      </c>
      <c r="H3432" s="24">
        <v>44944</v>
      </c>
      <c r="I3432" s="20" t="s">
        <v>82</v>
      </c>
      <c r="K3432" s="50" t="str">
        <f ca="1">LeaveTracker[[#This Row],[Days]]&amp;" "&amp;LeaveTracker[[#This Row],[Type of Leave]]</f>
        <v>1 VL</v>
      </c>
      <c r="L3432" s="23">
        <f ca="1">NETWORKDAYS(LeaveTracker[[#This Row],[Start Date]],LeaveTracker[[#This Row],[End Date]],lstHolidays)</f>
        <v>1</v>
      </c>
      <c r="M3432" s="27"/>
    </row>
    <row r="3433" spans="1:13" ht="30" customHeight="1" x14ac:dyDescent="0.3">
      <c r="A3433" s="27">
        <v>17</v>
      </c>
      <c r="B3433" s="31">
        <v>44966</v>
      </c>
      <c r="C3433" s="31">
        <v>44930</v>
      </c>
      <c r="D3433" s="19" t="s">
        <v>1820</v>
      </c>
      <c r="E3433" s="66" t="str">
        <f>IF(ISBLANK(LeaveTracker[[#This Row],[Employee Name]]),"-----",VLOOKUP(LeaveTracker[[#This Row],[Employee Name]],'List of Employees'!$B$4:$H$767,7))</f>
        <v>SP</v>
      </c>
      <c r="F3433" s="66" t="str">
        <f>IF(ISBLANK(LeaveTracker[[#This Row],[Employee Name]]),"-----",VLOOKUP(LeaveTracker[[#This Row],[Employee Name]],'List of Employees'!$B$4:$H$767,6))</f>
        <v>CASUAL</v>
      </c>
      <c r="G3433" s="24">
        <v>44951</v>
      </c>
      <c r="H3433" s="24">
        <v>44951</v>
      </c>
      <c r="I3433" s="20" t="s">
        <v>82</v>
      </c>
      <c r="K3433" s="50" t="str">
        <f ca="1">LeaveTracker[[#This Row],[Days]]&amp;" "&amp;LeaveTracker[[#This Row],[Type of Leave]]</f>
        <v>1 VL</v>
      </c>
      <c r="L3433" s="23">
        <f ca="1">NETWORKDAYS(LeaveTracker[[#This Row],[Start Date]],LeaveTracker[[#This Row],[End Date]],lstHolidays)</f>
        <v>1</v>
      </c>
      <c r="M3433" s="27"/>
    </row>
    <row r="3434" spans="1:13" ht="30" customHeight="1" x14ac:dyDescent="0.3">
      <c r="A3434" s="27">
        <f t="shared" si="28"/>
        <v>18</v>
      </c>
      <c r="B3434" s="31">
        <v>44966</v>
      </c>
      <c r="C3434" s="31">
        <v>44820</v>
      </c>
      <c r="D3434" s="19" t="s">
        <v>732</v>
      </c>
      <c r="E3434" s="66" t="str">
        <f>IF(ISBLANK(LeaveTracker[[#This Row],[Employee Name]]),"-----",VLOOKUP(LeaveTracker[[#This Row],[Employee Name]],'List of Employees'!$B$4:$H$767,7))</f>
        <v>SP</v>
      </c>
      <c r="F3434" s="66" t="str">
        <f>IF(ISBLANK(LeaveTracker[[#This Row],[Employee Name]]),"-----",VLOOKUP(LeaveTracker[[#This Row],[Employee Name]],'List of Employees'!$B$4:$H$767,6))</f>
        <v>PERMANENT</v>
      </c>
      <c r="G3434" s="24">
        <v>44918</v>
      </c>
      <c r="H3434" s="24">
        <v>44918</v>
      </c>
      <c r="I3434" s="20" t="s">
        <v>82</v>
      </c>
      <c r="K3434" s="50" t="str">
        <f ca="1">LeaveTracker[[#This Row],[Days]]&amp;" "&amp;LeaveTracker[[#This Row],[Type of Leave]]</f>
        <v>1 VL</v>
      </c>
      <c r="L3434" s="23">
        <f ca="1">NETWORKDAYS(LeaveTracker[[#This Row],[Start Date]],LeaveTracker[[#This Row],[End Date]],lstHolidays)</f>
        <v>1</v>
      </c>
      <c r="M3434" s="27"/>
    </row>
    <row r="3435" spans="1:13" ht="30" customHeight="1" x14ac:dyDescent="0.3">
      <c r="A3435" s="27">
        <v>18</v>
      </c>
      <c r="B3435" s="31">
        <v>44966</v>
      </c>
      <c r="C3435" s="31">
        <v>44820</v>
      </c>
      <c r="D3435" s="19" t="s">
        <v>732</v>
      </c>
      <c r="E3435" s="66" t="str">
        <f>IF(ISBLANK(LeaveTracker[[#This Row],[Employee Name]]),"-----",VLOOKUP(LeaveTracker[[#This Row],[Employee Name]],'List of Employees'!$B$4:$H$767,7))</f>
        <v>SP</v>
      </c>
      <c r="F3435" s="66" t="str">
        <f>IF(ISBLANK(LeaveTracker[[#This Row],[Employee Name]]),"-----",VLOOKUP(LeaveTracker[[#This Row],[Employee Name]],'List of Employees'!$B$4:$H$767,6))</f>
        <v>PERMANENT</v>
      </c>
      <c r="G3435" s="24">
        <v>44922</v>
      </c>
      <c r="H3435" s="24">
        <v>44922</v>
      </c>
      <c r="I3435" s="20" t="s">
        <v>82</v>
      </c>
      <c r="K3435" s="50" t="str">
        <f ca="1">LeaveTracker[[#This Row],[Days]]&amp;" "&amp;LeaveTracker[[#This Row],[Type of Leave]]</f>
        <v>1 VL</v>
      </c>
      <c r="L3435" s="23">
        <f ca="1">NETWORKDAYS(LeaveTracker[[#This Row],[Start Date]],LeaveTracker[[#This Row],[End Date]],lstHolidays)</f>
        <v>1</v>
      </c>
      <c r="M3435" s="27"/>
    </row>
    <row r="3436" spans="1:13" ht="30" customHeight="1" x14ac:dyDescent="0.3">
      <c r="A3436" s="27">
        <v>18</v>
      </c>
      <c r="B3436" s="31">
        <v>44966</v>
      </c>
      <c r="C3436" s="31">
        <v>44820</v>
      </c>
      <c r="D3436" s="19" t="s">
        <v>732</v>
      </c>
      <c r="E3436" s="66" t="str">
        <f>IF(ISBLANK(LeaveTracker[[#This Row],[Employee Name]]),"-----",VLOOKUP(LeaveTracker[[#This Row],[Employee Name]],'List of Employees'!$B$4:$H$767,7))</f>
        <v>SP</v>
      </c>
      <c r="F3436" s="66" t="str">
        <f>IF(ISBLANK(LeaveTracker[[#This Row],[Employee Name]]),"-----",VLOOKUP(LeaveTracker[[#This Row],[Employee Name]],'List of Employees'!$B$4:$H$767,6))</f>
        <v>PERMANENT</v>
      </c>
      <c r="G3436" s="24">
        <v>44924</v>
      </c>
      <c r="H3436" s="24">
        <v>44924</v>
      </c>
      <c r="I3436" s="20" t="s">
        <v>82</v>
      </c>
      <c r="K3436" s="50" t="str">
        <f ca="1">LeaveTracker[[#This Row],[Days]]&amp;" "&amp;LeaveTracker[[#This Row],[Type of Leave]]</f>
        <v>1 VL</v>
      </c>
      <c r="L3436" s="23">
        <f ca="1">NETWORKDAYS(LeaveTracker[[#This Row],[Start Date]],LeaveTracker[[#This Row],[End Date]],lstHolidays)</f>
        <v>1</v>
      </c>
      <c r="M3436" s="27"/>
    </row>
    <row r="3437" spans="1:13" ht="30" customHeight="1" x14ac:dyDescent="0.3">
      <c r="A3437" s="27">
        <f t="shared" si="28"/>
        <v>19</v>
      </c>
      <c r="B3437" s="31">
        <v>44966</v>
      </c>
      <c r="C3437" s="31">
        <v>44837</v>
      </c>
      <c r="D3437" s="19" t="s">
        <v>458</v>
      </c>
      <c r="E3437" s="66" t="str">
        <f>IF(ISBLANK(LeaveTracker[[#This Row],[Employee Name]]),"-----",VLOOKUP(LeaveTracker[[#This Row],[Employee Name]],'List of Employees'!$B$4:$H$767,7))</f>
        <v>HRMO</v>
      </c>
      <c r="F3437" s="66" t="str">
        <f>IF(ISBLANK(LeaveTracker[[#This Row],[Employee Name]]),"-----",VLOOKUP(LeaveTracker[[#This Row],[Employee Name]],'List of Employees'!$B$4:$H$767,6))</f>
        <v>PERMANENT</v>
      </c>
      <c r="G3437" s="24">
        <v>44837</v>
      </c>
      <c r="H3437" s="24">
        <v>44838</v>
      </c>
      <c r="I3437" s="20" t="s">
        <v>82</v>
      </c>
      <c r="K3437" s="50" t="str">
        <f ca="1">LeaveTracker[[#This Row],[Days]]&amp;" "&amp;LeaveTracker[[#This Row],[Type of Leave]]</f>
        <v>2 VL</v>
      </c>
      <c r="L3437" s="23">
        <f ca="1">NETWORKDAYS(LeaveTracker[[#This Row],[Start Date]],LeaveTracker[[#This Row],[End Date]],lstHolidays)</f>
        <v>2</v>
      </c>
      <c r="M3437" s="27"/>
    </row>
    <row r="3438" spans="1:13" ht="30" customHeight="1" x14ac:dyDescent="0.3">
      <c r="A3438" s="27">
        <f t="shared" si="28"/>
        <v>20</v>
      </c>
      <c r="B3438" s="31">
        <v>44966</v>
      </c>
      <c r="C3438" s="31">
        <v>44855</v>
      </c>
      <c r="D3438" s="19" t="s">
        <v>427</v>
      </c>
      <c r="E3438" s="66" t="str">
        <f>IF(ISBLANK(LeaveTracker[[#This Row],[Employee Name]]),"-----",VLOOKUP(LeaveTracker[[#This Row],[Employee Name]],'List of Employees'!$B$4:$H$767,7))</f>
        <v>HRMO</v>
      </c>
      <c r="F3438" s="66" t="str">
        <f>IF(ISBLANK(LeaveTracker[[#This Row],[Employee Name]]),"-----",VLOOKUP(LeaveTracker[[#This Row],[Employee Name]],'List of Employees'!$B$4:$H$767,6))</f>
        <v>PERMANENT</v>
      </c>
      <c r="G3438" s="24">
        <v>44853</v>
      </c>
      <c r="H3438" s="24">
        <v>44855</v>
      </c>
      <c r="I3438" s="20" t="s">
        <v>81</v>
      </c>
      <c r="K3438" s="50" t="str">
        <f ca="1">LeaveTracker[[#This Row],[Days]]&amp;" "&amp;LeaveTracker[[#This Row],[Type of Leave]]</f>
        <v>3 SL</v>
      </c>
      <c r="L3438" s="23">
        <f ca="1">NETWORKDAYS(LeaveTracker[[#This Row],[Start Date]],LeaveTracker[[#This Row],[End Date]],lstHolidays)</f>
        <v>3</v>
      </c>
      <c r="M3438" s="27"/>
    </row>
    <row r="3439" spans="1:13" ht="30" customHeight="1" x14ac:dyDescent="0.3">
      <c r="A3439" s="27">
        <f t="shared" si="28"/>
        <v>21</v>
      </c>
      <c r="B3439" s="31">
        <v>44966</v>
      </c>
      <c r="C3439" s="31">
        <v>44855</v>
      </c>
      <c r="D3439" s="19" t="s">
        <v>427</v>
      </c>
      <c r="E3439" s="66" t="str">
        <f>IF(ISBLANK(LeaveTracker[[#This Row],[Employee Name]]),"-----",VLOOKUP(LeaveTracker[[#This Row],[Employee Name]],'List of Employees'!$B$4:$H$767,7))</f>
        <v>HRMO</v>
      </c>
      <c r="F3439" s="66" t="str">
        <f>IF(ISBLANK(LeaveTracker[[#This Row],[Employee Name]]),"-----",VLOOKUP(LeaveTracker[[#This Row],[Employee Name]],'List of Employees'!$B$4:$H$767,6))</f>
        <v>PERMANENT</v>
      </c>
      <c r="G3439" s="24">
        <v>44846</v>
      </c>
      <c r="H3439" s="24">
        <v>44848</v>
      </c>
      <c r="I3439" s="20" t="s">
        <v>81</v>
      </c>
      <c r="K3439" s="50" t="str">
        <f ca="1">LeaveTracker[[#This Row],[Days]]&amp;" "&amp;LeaveTracker[[#This Row],[Type of Leave]]</f>
        <v>3 SL</v>
      </c>
      <c r="L3439" s="23">
        <f ca="1">NETWORKDAYS(LeaveTracker[[#This Row],[Start Date]],LeaveTracker[[#This Row],[End Date]],lstHolidays)</f>
        <v>3</v>
      </c>
      <c r="M3439" s="27"/>
    </row>
    <row r="3440" spans="1:13" ht="30" customHeight="1" x14ac:dyDescent="0.3">
      <c r="A3440" s="27">
        <f t="shared" si="28"/>
        <v>22</v>
      </c>
      <c r="B3440" s="31">
        <v>44966</v>
      </c>
      <c r="C3440" s="31">
        <v>44889</v>
      </c>
      <c r="D3440" s="19" t="s">
        <v>1005</v>
      </c>
      <c r="E3440" s="66" t="str">
        <f>IF(ISBLANK(LeaveTracker[[#This Row],[Employee Name]]),"-----",VLOOKUP(LeaveTracker[[#This Row],[Employee Name]],'List of Employees'!$B$4:$H$767,7))</f>
        <v>ACCOUNTING</v>
      </c>
      <c r="F3440" s="66" t="str">
        <f>IF(ISBLANK(LeaveTracker[[#This Row],[Employee Name]]),"-----",VLOOKUP(LeaveTracker[[#This Row],[Employee Name]],'List of Employees'!$B$4:$H$767,6))</f>
        <v>PERMANENT</v>
      </c>
      <c r="G3440" s="24">
        <v>44888</v>
      </c>
      <c r="H3440" s="24">
        <v>44904</v>
      </c>
      <c r="I3440" s="20" t="s">
        <v>297</v>
      </c>
      <c r="J3440" s="42" t="s">
        <v>1998</v>
      </c>
      <c r="K3440" s="50" t="str">
        <f ca="1">LeaveTracker[[#This Row],[Days]]&amp;" "&amp;LeaveTracker[[#This Row],[Type of Leave]]</f>
        <v>12 OTHER</v>
      </c>
      <c r="L3440" s="23">
        <f ca="1">NETWORKDAYS(LeaveTracker[[#This Row],[Start Date]],LeaveTracker[[#This Row],[End Date]],lstHolidays)</f>
        <v>12</v>
      </c>
      <c r="M3440" s="27"/>
    </row>
    <row r="3441" spans="1:13" ht="30" customHeight="1" x14ac:dyDescent="0.3">
      <c r="A3441" s="27">
        <f t="shared" si="28"/>
        <v>23</v>
      </c>
      <c r="B3441" s="31">
        <v>44966</v>
      </c>
      <c r="C3441" s="31">
        <v>44853</v>
      </c>
      <c r="D3441" s="19" t="s">
        <v>1005</v>
      </c>
      <c r="E3441" s="66" t="str">
        <f>IF(ISBLANK(LeaveTracker[[#This Row],[Employee Name]]),"-----",VLOOKUP(LeaveTracker[[#This Row],[Employee Name]],'List of Employees'!$B$4:$H$767,7))</f>
        <v>ACCOUNTING</v>
      </c>
      <c r="F3441" s="66" t="str">
        <f>IF(ISBLANK(LeaveTracker[[#This Row],[Employee Name]]),"-----",VLOOKUP(LeaveTracker[[#This Row],[Employee Name]],'List of Employees'!$B$4:$H$767,6))</f>
        <v>PERMANENT</v>
      </c>
      <c r="G3441" s="24">
        <v>44851</v>
      </c>
      <c r="H3441" s="24">
        <v>44851</v>
      </c>
      <c r="I3441" s="20" t="s">
        <v>81</v>
      </c>
      <c r="K3441" s="50" t="str">
        <f ca="1">LeaveTracker[[#This Row],[Days]]&amp;" "&amp;LeaveTracker[[#This Row],[Type of Leave]]</f>
        <v>1 SL</v>
      </c>
      <c r="L3441" s="23">
        <f ca="1">NETWORKDAYS(LeaveTracker[[#This Row],[Start Date]],LeaveTracker[[#This Row],[End Date]],lstHolidays)</f>
        <v>1</v>
      </c>
      <c r="M3441" s="27"/>
    </row>
    <row r="3442" spans="1:13" ht="30" customHeight="1" x14ac:dyDescent="0.3">
      <c r="A3442" s="27">
        <f t="shared" si="28"/>
        <v>24</v>
      </c>
      <c r="B3442" s="31">
        <v>44966</v>
      </c>
      <c r="C3442" s="31">
        <v>44951</v>
      </c>
      <c r="D3442" s="19" t="s">
        <v>458</v>
      </c>
      <c r="E3442" s="66" t="str">
        <f>IF(ISBLANK(LeaveTracker[[#This Row],[Employee Name]]),"-----",VLOOKUP(LeaveTracker[[#This Row],[Employee Name]],'List of Employees'!$B$4:$H$767,7))</f>
        <v>HRMO</v>
      </c>
      <c r="F3442" s="66" t="str">
        <f>IF(ISBLANK(LeaveTracker[[#This Row],[Employee Name]]),"-----",VLOOKUP(LeaveTracker[[#This Row],[Employee Name]],'List of Employees'!$B$4:$H$767,6))</f>
        <v>PERMANENT</v>
      </c>
      <c r="G3442" s="24">
        <v>44949</v>
      </c>
      <c r="H3442" s="24">
        <v>44950</v>
      </c>
      <c r="I3442" s="20" t="s">
        <v>81</v>
      </c>
      <c r="K3442" s="50" t="str">
        <f ca="1">LeaveTracker[[#This Row],[Days]]&amp;" "&amp;LeaveTracker[[#This Row],[Type of Leave]]</f>
        <v>2 SL</v>
      </c>
      <c r="L3442" s="23">
        <f ca="1">NETWORKDAYS(LeaveTracker[[#This Row],[Start Date]],LeaveTracker[[#This Row],[End Date]],lstHolidays)</f>
        <v>2</v>
      </c>
      <c r="M3442" s="27"/>
    </row>
    <row r="3443" spans="1:13" ht="30" customHeight="1" x14ac:dyDescent="0.3">
      <c r="A3443" s="27">
        <f t="shared" si="28"/>
        <v>25</v>
      </c>
      <c r="B3443" s="31">
        <v>44966</v>
      </c>
      <c r="C3443" s="31">
        <v>44872</v>
      </c>
      <c r="D3443" s="19" t="s">
        <v>374</v>
      </c>
      <c r="E3443" s="66" t="str">
        <f>IF(ISBLANK(LeaveTracker[[#This Row],[Employee Name]]),"-----",VLOOKUP(LeaveTracker[[#This Row],[Employee Name]],'List of Employees'!$B$4:$H$767,7))</f>
        <v>CCT</v>
      </c>
      <c r="F3443" s="66" t="str">
        <f>IF(ISBLANK(LeaveTracker[[#This Row],[Employee Name]]),"-----",VLOOKUP(LeaveTracker[[#This Row],[Employee Name]],'List of Employees'!$B$4:$H$767,6))</f>
        <v>PERMANENT</v>
      </c>
      <c r="G3443" s="24">
        <v>44890</v>
      </c>
      <c r="H3443" s="24">
        <v>44890</v>
      </c>
      <c r="I3443" s="20" t="s">
        <v>82</v>
      </c>
      <c r="K3443" s="50" t="str">
        <f ca="1">LeaveTracker[[#This Row],[Days]]&amp;" "&amp;LeaveTracker[[#This Row],[Type of Leave]]</f>
        <v>1 VL</v>
      </c>
      <c r="L3443" s="23">
        <f ca="1">NETWORKDAYS(LeaveTracker[[#This Row],[Start Date]],LeaveTracker[[#This Row],[End Date]],lstHolidays)</f>
        <v>1</v>
      </c>
      <c r="M3443" s="27"/>
    </row>
    <row r="3444" spans="1:13" ht="30" customHeight="1" x14ac:dyDescent="0.3">
      <c r="A3444" s="27">
        <f t="shared" si="28"/>
        <v>26</v>
      </c>
      <c r="B3444" s="31">
        <v>44966</v>
      </c>
      <c r="C3444" s="31">
        <v>44809</v>
      </c>
      <c r="D3444" s="19" t="s">
        <v>1007</v>
      </c>
      <c r="E3444" s="66" t="str">
        <f>IF(ISBLANK(LeaveTracker[[#This Row],[Employee Name]]),"-----",VLOOKUP(LeaveTracker[[#This Row],[Employee Name]],'List of Employees'!$B$4:$H$767,7))</f>
        <v>ACCOUNTING</v>
      </c>
      <c r="F3444" s="66" t="str">
        <f>IF(ISBLANK(LeaveTracker[[#This Row],[Employee Name]]),"-----",VLOOKUP(LeaveTracker[[#This Row],[Employee Name]],'List of Employees'!$B$4:$H$767,6))</f>
        <v>PERMANENT</v>
      </c>
      <c r="G3444" s="24">
        <v>44805</v>
      </c>
      <c r="H3444" s="24">
        <v>44805</v>
      </c>
      <c r="I3444" s="20" t="s">
        <v>81</v>
      </c>
      <c r="K3444" s="50" t="str">
        <f ca="1">LeaveTracker[[#This Row],[Days]]&amp;" "&amp;LeaveTracker[[#This Row],[Type of Leave]]</f>
        <v>1 SL</v>
      </c>
      <c r="L3444" s="23">
        <f ca="1">NETWORKDAYS(LeaveTracker[[#This Row],[Start Date]],LeaveTracker[[#This Row],[End Date]],lstHolidays)</f>
        <v>1</v>
      </c>
      <c r="M3444" s="27"/>
    </row>
    <row r="3445" spans="1:13" ht="30" customHeight="1" x14ac:dyDescent="0.3">
      <c r="A3445" s="27">
        <f t="shared" si="28"/>
        <v>27</v>
      </c>
      <c r="B3445" s="31">
        <v>44966</v>
      </c>
      <c r="C3445" s="31">
        <v>44816</v>
      </c>
      <c r="D3445" s="19" t="s">
        <v>1007</v>
      </c>
      <c r="E3445" s="66" t="str">
        <f>IF(ISBLANK(LeaveTracker[[#This Row],[Employee Name]]),"-----",VLOOKUP(LeaveTracker[[#This Row],[Employee Name]],'List of Employees'!$B$4:$H$767,7))</f>
        <v>ACCOUNTING</v>
      </c>
      <c r="F3445" s="66" t="str">
        <f>IF(ISBLANK(LeaveTracker[[#This Row],[Employee Name]]),"-----",VLOOKUP(LeaveTracker[[#This Row],[Employee Name]],'List of Employees'!$B$4:$H$767,6))</f>
        <v>PERMANENT</v>
      </c>
      <c r="G3445" s="24">
        <v>44820</v>
      </c>
      <c r="H3445" s="24">
        <v>44820</v>
      </c>
      <c r="I3445" s="20" t="s">
        <v>82</v>
      </c>
      <c r="K3445" s="50" t="str">
        <f ca="1">LeaveTracker[[#This Row],[Days]]&amp;" "&amp;LeaveTracker[[#This Row],[Type of Leave]]</f>
        <v>1 VL</v>
      </c>
      <c r="L3445" s="23">
        <f ca="1">NETWORKDAYS(LeaveTracker[[#This Row],[Start Date]],LeaveTracker[[#This Row],[End Date]],lstHolidays)</f>
        <v>1</v>
      </c>
      <c r="M3445" s="27"/>
    </row>
    <row r="3446" spans="1:13" ht="30" customHeight="1" x14ac:dyDescent="0.3">
      <c r="A3446" s="27">
        <f t="shared" si="28"/>
        <v>28</v>
      </c>
      <c r="B3446" s="31">
        <v>44966</v>
      </c>
      <c r="C3446" s="31">
        <v>44826</v>
      </c>
      <c r="D3446" s="19" t="s">
        <v>1007</v>
      </c>
      <c r="E3446" s="66" t="str">
        <f>IF(ISBLANK(LeaveTracker[[#This Row],[Employee Name]]),"-----",VLOOKUP(LeaveTracker[[#This Row],[Employee Name]],'List of Employees'!$B$4:$H$767,7))</f>
        <v>ACCOUNTING</v>
      </c>
      <c r="F3446" s="66" t="str">
        <f>IF(ISBLANK(LeaveTracker[[#This Row],[Employee Name]]),"-----",VLOOKUP(LeaveTracker[[#This Row],[Employee Name]],'List of Employees'!$B$4:$H$767,6))</f>
        <v>PERMANENT</v>
      </c>
      <c r="G3446" s="24">
        <v>44824</v>
      </c>
      <c r="H3446" s="24">
        <v>44824</v>
      </c>
      <c r="I3446" s="20" t="s">
        <v>81</v>
      </c>
      <c r="K3446" s="50" t="str">
        <f ca="1">LeaveTracker[[#This Row],[Days]]&amp;" "&amp;LeaveTracker[[#This Row],[Type of Leave]]</f>
        <v>1 SL</v>
      </c>
      <c r="L3446" s="23">
        <f ca="1">NETWORKDAYS(LeaveTracker[[#This Row],[Start Date]],LeaveTracker[[#This Row],[End Date]],lstHolidays)</f>
        <v>1</v>
      </c>
      <c r="M3446" s="27"/>
    </row>
    <row r="3447" spans="1:13" ht="30" customHeight="1" x14ac:dyDescent="0.3">
      <c r="A3447" s="27">
        <f t="shared" si="28"/>
        <v>29</v>
      </c>
      <c r="B3447" s="31">
        <v>44966</v>
      </c>
      <c r="C3447" s="31">
        <v>44840</v>
      </c>
      <c r="D3447" s="19" t="s">
        <v>1007</v>
      </c>
      <c r="E3447" s="66" t="str">
        <f>IF(ISBLANK(LeaveTracker[[#This Row],[Employee Name]]),"-----",VLOOKUP(LeaveTracker[[#This Row],[Employee Name]],'List of Employees'!$B$4:$H$767,7))</f>
        <v>ACCOUNTING</v>
      </c>
      <c r="F3447" s="66" t="str">
        <f>IF(ISBLANK(LeaveTracker[[#This Row],[Employee Name]]),"-----",VLOOKUP(LeaveTracker[[#This Row],[Employee Name]],'List of Employees'!$B$4:$H$767,6))</f>
        <v>PERMANENT</v>
      </c>
      <c r="G3447" s="24">
        <v>44831</v>
      </c>
      <c r="H3447" s="24">
        <v>44838</v>
      </c>
      <c r="I3447" s="20" t="s">
        <v>81</v>
      </c>
      <c r="K3447" s="50" t="str">
        <f ca="1">LeaveTracker[[#This Row],[Days]]&amp;" "&amp;LeaveTracker[[#This Row],[Type of Leave]]</f>
        <v>6 SL</v>
      </c>
      <c r="L3447" s="23">
        <f ca="1">NETWORKDAYS(LeaveTracker[[#This Row],[Start Date]],LeaveTracker[[#This Row],[End Date]],lstHolidays)</f>
        <v>6</v>
      </c>
      <c r="M3447" s="27"/>
    </row>
    <row r="3448" spans="1:13" ht="30" customHeight="1" x14ac:dyDescent="0.3">
      <c r="A3448" s="27">
        <f t="shared" si="28"/>
        <v>30</v>
      </c>
      <c r="B3448" s="31">
        <v>44966</v>
      </c>
      <c r="C3448" s="31">
        <v>44846</v>
      </c>
      <c r="D3448" s="19" t="s">
        <v>1007</v>
      </c>
      <c r="E3448" s="66" t="str">
        <f>IF(ISBLANK(LeaveTracker[[#This Row],[Employee Name]]),"-----",VLOOKUP(LeaveTracker[[#This Row],[Employee Name]],'List of Employees'!$B$4:$H$767,7))</f>
        <v>ACCOUNTING</v>
      </c>
      <c r="F3448" s="66" t="str">
        <f>IF(ISBLANK(LeaveTracker[[#This Row],[Employee Name]]),"-----",VLOOKUP(LeaveTracker[[#This Row],[Employee Name]],'List of Employees'!$B$4:$H$767,6))</f>
        <v>PERMANENT</v>
      </c>
      <c r="G3448" s="24">
        <v>44852</v>
      </c>
      <c r="H3448" s="24">
        <v>44852</v>
      </c>
      <c r="I3448" s="20" t="s">
        <v>82</v>
      </c>
      <c r="K3448" s="50" t="str">
        <f ca="1">LeaveTracker[[#This Row],[Days]]&amp;" "&amp;LeaveTracker[[#This Row],[Type of Leave]]</f>
        <v>1 VL</v>
      </c>
      <c r="L3448" s="23">
        <f ca="1">NETWORKDAYS(LeaveTracker[[#This Row],[Start Date]],LeaveTracker[[#This Row],[End Date]],lstHolidays)</f>
        <v>1</v>
      </c>
      <c r="M3448" s="27"/>
    </row>
    <row r="3449" spans="1:13" ht="30" customHeight="1" x14ac:dyDescent="0.3">
      <c r="A3449" s="27">
        <f t="shared" si="28"/>
        <v>31</v>
      </c>
      <c r="B3449" s="31">
        <v>44966</v>
      </c>
      <c r="C3449" s="31">
        <v>44861</v>
      </c>
      <c r="D3449" s="19" t="s">
        <v>1007</v>
      </c>
      <c r="E3449" s="66" t="str">
        <f>IF(ISBLANK(LeaveTracker[[#This Row],[Employee Name]]),"-----",VLOOKUP(LeaveTracker[[#This Row],[Employee Name]],'List of Employees'!$B$4:$H$767,7))</f>
        <v>ACCOUNTING</v>
      </c>
      <c r="F3449" s="66" t="str">
        <f>IF(ISBLANK(LeaveTracker[[#This Row],[Employee Name]]),"-----",VLOOKUP(LeaveTracker[[#This Row],[Employee Name]],'List of Employees'!$B$4:$H$767,6))</f>
        <v>PERMANENT</v>
      </c>
      <c r="G3449" s="24">
        <v>44867</v>
      </c>
      <c r="H3449" s="24">
        <v>44867</v>
      </c>
      <c r="I3449" s="20" t="s">
        <v>82</v>
      </c>
      <c r="K3449" s="50" t="str">
        <f ca="1">LeaveTracker[[#This Row],[Days]]&amp;" "&amp;LeaveTracker[[#This Row],[Type of Leave]]</f>
        <v>0 VL</v>
      </c>
      <c r="L3449" s="23">
        <f ca="1">NETWORKDAYS(LeaveTracker[[#This Row],[Start Date]],LeaveTracker[[#This Row],[End Date]],lstHolidays)</f>
        <v>0</v>
      </c>
      <c r="M3449" s="27"/>
    </row>
    <row r="3450" spans="1:13" ht="30" customHeight="1" x14ac:dyDescent="0.3">
      <c r="A3450" s="27">
        <f t="shared" si="28"/>
        <v>32</v>
      </c>
      <c r="B3450" s="31">
        <v>44966</v>
      </c>
      <c r="C3450" s="31">
        <v>44900</v>
      </c>
      <c r="D3450" s="19" t="s">
        <v>1007</v>
      </c>
      <c r="E3450" s="66" t="str">
        <f>IF(ISBLANK(LeaveTracker[[#This Row],[Employee Name]]),"-----",VLOOKUP(LeaveTracker[[#This Row],[Employee Name]],'List of Employees'!$B$4:$H$767,7))</f>
        <v>ACCOUNTING</v>
      </c>
      <c r="F3450" s="66" t="str">
        <f>IF(ISBLANK(LeaveTracker[[#This Row],[Employee Name]]),"-----",VLOOKUP(LeaveTracker[[#This Row],[Employee Name]],'List of Employees'!$B$4:$H$767,6))</f>
        <v>PERMANENT</v>
      </c>
      <c r="G3450" s="24">
        <v>44897</v>
      </c>
      <c r="H3450" s="24">
        <v>44897</v>
      </c>
      <c r="I3450" s="20" t="s">
        <v>81</v>
      </c>
      <c r="K3450" s="50" t="str">
        <f ca="1">LeaveTracker[[#This Row],[Days]]&amp;" "&amp;LeaveTracker[[#This Row],[Type of Leave]]</f>
        <v>1 SL</v>
      </c>
      <c r="L3450" s="23">
        <f ca="1">NETWORKDAYS(LeaveTracker[[#This Row],[Start Date]],LeaveTracker[[#This Row],[End Date]],lstHolidays)</f>
        <v>1</v>
      </c>
      <c r="M3450" s="27"/>
    </row>
    <row r="3451" spans="1:13" ht="30" customHeight="1" x14ac:dyDescent="0.3">
      <c r="A3451" s="27">
        <f t="shared" si="28"/>
        <v>33</v>
      </c>
      <c r="B3451" s="31">
        <v>44966</v>
      </c>
      <c r="C3451" s="31">
        <v>44900</v>
      </c>
      <c r="D3451" s="20" t="s">
        <v>1007</v>
      </c>
      <c r="E3451" s="66" t="str">
        <f>IF(ISBLANK(LeaveTracker[[#This Row],[Employee Name]]),"-----",VLOOKUP(LeaveTracker[[#This Row],[Employee Name]],'List of Employees'!$B$4:$H$767,7))</f>
        <v>ACCOUNTING</v>
      </c>
      <c r="F3451" s="66" t="str">
        <f>IF(ISBLANK(LeaveTracker[[#This Row],[Employee Name]]),"-----",VLOOKUP(LeaveTracker[[#This Row],[Employee Name]],'List of Employees'!$B$4:$H$767,6))</f>
        <v>PERMANENT</v>
      </c>
      <c r="G3451" s="24">
        <v>44923</v>
      </c>
      <c r="H3451" s="24">
        <v>44924</v>
      </c>
      <c r="I3451" s="20" t="s">
        <v>82</v>
      </c>
      <c r="K3451" s="50" t="str">
        <f ca="1">LeaveTracker[[#This Row],[Days]]&amp;" "&amp;LeaveTracker[[#This Row],[Type of Leave]]</f>
        <v>2 VL</v>
      </c>
      <c r="L3451" s="23">
        <f ca="1">NETWORKDAYS(LeaveTracker[[#This Row],[Start Date]],LeaveTracker[[#This Row],[End Date]],lstHolidays)</f>
        <v>2</v>
      </c>
      <c r="M3451" s="27"/>
    </row>
    <row r="3452" spans="1:13" ht="30" customHeight="1" x14ac:dyDescent="0.3">
      <c r="A3452" s="27">
        <f t="shared" si="28"/>
        <v>34</v>
      </c>
      <c r="B3452" s="31">
        <v>44966</v>
      </c>
      <c r="C3452" s="31">
        <v>44914</v>
      </c>
      <c r="D3452" s="20" t="s">
        <v>1007</v>
      </c>
      <c r="E3452" s="66" t="str">
        <f>IF(ISBLANK(LeaveTracker[[#This Row],[Employee Name]]),"-----",VLOOKUP(LeaveTracker[[#This Row],[Employee Name]],'List of Employees'!$B$4:$H$767,7))</f>
        <v>ACCOUNTING</v>
      </c>
      <c r="F3452" s="66" t="str">
        <f>IF(ISBLANK(LeaveTracker[[#This Row],[Employee Name]]),"-----",VLOOKUP(LeaveTracker[[#This Row],[Employee Name]],'List of Employees'!$B$4:$H$767,6))</f>
        <v>PERMANENT</v>
      </c>
      <c r="G3452" s="24">
        <v>44910</v>
      </c>
      <c r="H3452" s="24">
        <v>44910</v>
      </c>
      <c r="I3452" s="20" t="s">
        <v>81</v>
      </c>
      <c r="K3452" s="50" t="str">
        <f ca="1">LeaveTracker[[#This Row],[Days]]&amp;" "&amp;LeaveTracker[[#This Row],[Type of Leave]]</f>
        <v>1 SL</v>
      </c>
      <c r="L3452" s="23">
        <f ca="1">NETWORKDAYS(LeaveTracker[[#This Row],[Start Date]],LeaveTracker[[#This Row],[End Date]],lstHolidays)</f>
        <v>1</v>
      </c>
      <c r="M3452" s="27"/>
    </row>
    <row r="3453" spans="1:13" ht="30" customHeight="1" x14ac:dyDescent="0.3">
      <c r="A3453" s="27">
        <f t="shared" si="28"/>
        <v>35</v>
      </c>
      <c r="B3453" s="31">
        <v>44966</v>
      </c>
      <c r="C3453" s="31">
        <v>44847</v>
      </c>
      <c r="D3453" s="19" t="s">
        <v>518</v>
      </c>
      <c r="E3453" s="66" t="str">
        <f>IF(ISBLANK(LeaveTracker[[#This Row],[Employee Name]]),"-----",VLOOKUP(LeaveTracker[[#This Row],[Employee Name]],'List of Employees'!$B$4:$H$767,7))</f>
        <v>ACCOUNTING</v>
      </c>
      <c r="F3453" s="66" t="str">
        <f>IF(ISBLANK(LeaveTracker[[#This Row],[Employee Name]]),"-----",VLOOKUP(LeaveTracker[[#This Row],[Employee Name]],'List of Employees'!$B$4:$H$767,6))</f>
        <v>PERMANENT</v>
      </c>
      <c r="G3453" s="24">
        <v>44868</v>
      </c>
      <c r="H3453" s="24">
        <v>44868</v>
      </c>
      <c r="I3453" s="20" t="s">
        <v>81</v>
      </c>
      <c r="K3453" s="50" t="str">
        <f ca="1">LeaveTracker[[#This Row],[Days]]&amp;" "&amp;LeaveTracker[[#This Row],[Type of Leave]]</f>
        <v>1 SL</v>
      </c>
      <c r="L3453" s="23">
        <f ca="1">NETWORKDAYS(LeaveTracker[[#This Row],[Start Date]],LeaveTracker[[#This Row],[End Date]],lstHolidays)</f>
        <v>1</v>
      </c>
      <c r="M3453" s="27"/>
    </row>
    <row r="3454" spans="1:13" ht="30" customHeight="1" x14ac:dyDescent="0.3">
      <c r="A3454" s="27">
        <f t="shared" si="28"/>
        <v>36</v>
      </c>
      <c r="B3454" s="31">
        <v>44966</v>
      </c>
      <c r="C3454" s="31">
        <v>44868</v>
      </c>
      <c r="D3454" s="19" t="s">
        <v>518</v>
      </c>
      <c r="E3454" s="66" t="str">
        <f>IF(ISBLANK(LeaveTracker[[#This Row],[Employee Name]]),"-----",VLOOKUP(LeaveTracker[[#This Row],[Employee Name]],'List of Employees'!$B$4:$H$767,7))</f>
        <v>ACCOUNTING</v>
      </c>
      <c r="F3454" s="66" t="str">
        <f>IF(ISBLANK(LeaveTracker[[#This Row],[Employee Name]]),"-----",VLOOKUP(LeaveTracker[[#This Row],[Employee Name]],'List of Employees'!$B$4:$H$767,6))</f>
        <v>PERMANENT</v>
      </c>
      <c r="G3454" s="24">
        <v>44887</v>
      </c>
      <c r="H3454" s="24">
        <v>44887</v>
      </c>
      <c r="I3454" s="20" t="s">
        <v>297</v>
      </c>
      <c r="J3454" s="42" t="s">
        <v>1000</v>
      </c>
      <c r="K3454" s="50" t="str">
        <f ca="1">LeaveTracker[[#This Row],[Days]]&amp;" "&amp;LeaveTracker[[#This Row],[Type of Leave]]</f>
        <v>1 OTHER</v>
      </c>
      <c r="L3454" s="23">
        <f ca="1">NETWORKDAYS(LeaveTracker[[#This Row],[Start Date]],LeaveTracker[[#This Row],[End Date]],lstHolidays)</f>
        <v>1</v>
      </c>
      <c r="M3454" s="27"/>
    </row>
    <row r="3455" spans="1:13" ht="30" customHeight="1" x14ac:dyDescent="0.3">
      <c r="A3455" s="27">
        <f t="shared" si="28"/>
        <v>37</v>
      </c>
      <c r="B3455" s="31">
        <v>44966</v>
      </c>
      <c r="C3455" s="31">
        <v>44837</v>
      </c>
      <c r="D3455" s="19" t="s">
        <v>518</v>
      </c>
      <c r="E3455" s="66" t="str">
        <f>IF(ISBLANK(LeaveTracker[[#This Row],[Employee Name]]),"-----",VLOOKUP(LeaveTracker[[#This Row],[Employee Name]],'List of Employees'!$B$4:$H$767,7))</f>
        <v>ACCOUNTING</v>
      </c>
      <c r="F3455" s="66" t="str">
        <f>IF(ISBLANK(LeaveTracker[[#This Row],[Employee Name]]),"-----",VLOOKUP(LeaveTracker[[#This Row],[Employee Name]],'List of Employees'!$B$4:$H$767,6))</f>
        <v>PERMANENT</v>
      </c>
      <c r="G3455" s="24">
        <v>44858</v>
      </c>
      <c r="H3455" s="24">
        <v>44859</v>
      </c>
      <c r="I3455" s="20" t="s">
        <v>82</v>
      </c>
      <c r="K3455" s="50" t="str">
        <f ca="1">LeaveTracker[[#This Row],[Days]]&amp;" "&amp;LeaveTracker[[#This Row],[Type of Leave]]</f>
        <v>2 VL</v>
      </c>
      <c r="L3455" s="23">
        <f ca="1">NETWORKDAYS(LeaveTracker[[#This Row],[Start Date]],LeaveTracker[[#This Row],[End Date]],lstHolidays)</f>
        <v>2</v>
      </c>
      <c r="M3455" s="27"/>
    </row>
    <row r="3456" spans="1:13" ht="30" customHeight="1" x14ac:dyDescent="0.3">
      <c r="A3456" s="27">
        <f t="shared" si="28"/>
        <v>38</v>
      </c>
      <c r="B3456" s="31">
        <v>44966</v>
      </c>
      <c r="C3456" s="31">
        <v>44847</v>
      </c>
      <c r="D3456" s="19" t="s">
        <v>518</v>
      </c>
      <c r="E3456" s="66" t="str">
        <f>IF(ISBLANK(LeaveTracker[[#This Row],[Employee Name]]),"-----",VLOOKUP(LeaveTracker[[#This Row],[Employee Name]],'List of Employees'!$B$4:$H$767,7))</f>
        <v>ACCOUNTING</v>
      </c>
      <c r="F3456" s="66" t="str">
        <f>IF(ISBLANK(LeaveTracker[[#This Row],[Employee Name]]),"-----",VLOOKUP(LeaveTracker[[#This Row],[Employee Name]],'List of Employees'!$B$4:$H$767,6))</f>
        <v>PERMANENT</v>
      </c>
      <c r="G3456" s="24">
        <v>44846</v>
      </c>
      <c r="H3456" s="24">
        <v>44846</v>
      </c>
      <c r="I3456" s="20" t="s">
        <v>81</v>
      </c>
      <c r="K3456" s="50" t="str">
        <f ca="1">LeaveTracker[[#This Row],[Days]]&amp;" "&amp;LeaveTracker[[#This Row],[Type of Leave]]</f>
        <v>1 SL</v>
      </c>
      <c r="L3456" s="23">
        <f ca="1">NETWORKDAYS(LeaveTracker[[#This Row],[Start Date]],LeaveTracker[[#This Row],[End Date]],lstHolidays)</f>
        <v>1</v>
      </c>
      <c r="M3456" s="27"/>
    </row>
    <row r="3457" spans="1:13" ht="30" customHeight="1" x14ac:dyDescent="0.3">
      <c r="A3457" s="27">
        <f t="shared" si="28"/>
        <v>39</v>
      </c>
      <c r="B3457" s="31">
        <v>44966</v>
      </c>
      <c r="C3457" s="31">
        <v>44862</v>
      </c>
      <c r="D3457" s="19" t="s">
        <v>519</v>
      </c>
      <c r="E3457" s="66" t="str">
        <f>IF(ISBLANK(LeaveTracker[[#This Row],[Employee Name]]),"-----",VLOOKUP(LeaveTracker[[#This Row],[Employee Name]],'List of Employees'!$B$4:$H$767,7))</f>
        <v>ACCOUNTING</v>
      </c>
      <c r="F3457" s="66" t="str">
        <f>IF(ISBLANK(LeaveTracker[[#This Row],[Employee Name]]),"-----",VLOOKUP(LeaveTracker[[#This Row],[Employee Name]],'List of Employees'!$B$4:$H$767,6))</f>
        <v>PERMANENT</v>
      </c>
      <c r="G3457" s="24">
        <v>44852</v>
      </c>
      <c r="H3457" s="24">
        <v>44852</v>
      </c>
      <c r="I3457" s="20" t="s">
        <v>81</v>
      </c>
      <c r="K3457" s="50" t="str">
        <f ca="1">LeaveTracker[[#This Row],[Days]]&amp;" "&amp;LeaveTracker[[#This Row],[Type of Leave]]</f>
        <v>1 SL</v>
      </c>
      <c r="L3457" s="23">
        <f ca="1">NETWORKDAYS(LeaveTracker[[#This Row],[Start Date]],LeaveTracker[[#This Row],[End Date]],lstHolidays)</f>
        <v>1</v>
      </c>
      <c r="M3457" s="27"/>
    </row>
    <row r="3458" spans="1:13" ht="30" customHeight="1" x14ac:dyDescent="0.3">
      <c r="A3458" s="27">
        <v>39</v>
      </c>
      <c r="B3458" s="31">
        <v>44966</v>
      </c>
      <c r="C3458" s="31">
        <v>44862</v>
      </c>
      <c r="D3458" s="19" t="s">
        <v>519</v>
      </c>
      <c r="E3458" s="66" t="str">
        <f>IF(ISBLANK(LeaveTracker[[#This Row],[Employee Name]]),"-----",VLOOKUP(LeaveTracker[[#This Row],[Employee Name]],'List of Employees'!$B$4:$H$767,7))</f>
        <v>ACCOUNTING</v>
      </c>
      <c r="F3458" s="66" t="str">
        <f>IF(ISBLANK(LeaveTracker[[#This Row],[Employee Name]]),"-----",VLOOKUP(LeaveTracker[[#This Row],[Employee Name]],'List of Employees'!$B$4:$H$767,6))</f>
        <v>PERMANENT</v>
      </c>
      <c r="G3458" s="24">
        <v>44855</v>
      </c>
      <c r="H3458" s="24">
        <v>44855</v>
      </c>
      <c r="I3458" s="20" t="s">
        <v>81</v>
      </c>
      <c r="K3458" s="50" t="str">
        <f ca="1">LeaveTracker[[#This Row],[Days]]&amp;" "&amp;LeaveTracker[[#This Row],[Type of Leave]]</f>
        <v>1 SL</v>
      </c>
      <c r="L3458" s="23">
        <f ca="1">NETWORKDAYS(LeaveTracker[[#This Row],[Start Date]],LeaveTracker[[#This Row],[End Date]],lstHolidays)</f>
        <v>1</v>
      </c>
      <c r="M3458" s="27"/>
    </row>
    <row r="3459" spans="1:13" ht="30" customHeight="1" x14ac:dyDescent="0.3">
      <c r="A3459" s="27">
        <f t="shared" si="28"/>
        <v>40</v>
      </c>
      <c r="B3459" s="31">
        <v>44966</v>
      </c>
      <c r="C3459" s="31">
        <v>44804</v>
      </c>
      <c r="D3459" s="20" t="s">
        <v>519</v>
      </c>
      <c r="E3459" s="66" t="str">
        <f>IF(ISBLANK(LeaveTracker[[#This Row],[Employee Name]]),"-----",VLOOKUP(LeaveTracker[[#This Row],[Employee Name]],'List of Employees'!$B$4:$H$767,7))</f>
        <v>ACCOUNTING</v>
      </c>
      <c r="F3459" s="66" t="str">
        <f>IF(ISBLANK(LeaveTracker[[#This Row],[Employee Name]]),"-----",VLOOKUP(LeaveTracker[[#This Row],[Employee Name]],'List of Employees'!$B$4:$H$767,6))</f>
        <v>PERMANENT</v>
      </c>
      <c r="G3459" s="24">
        <v>44795</v>
      </c>
      <c r="H3459" s="24">
        <v>44795</v>
      </c>
      <c r="I3459" s="20" t="s">
        <v>81</v>
      </c>
      <c r="K3459" s="50" t="str">
        <f ca="1">LeaveTracker[[#This Row],[Days]]&amp;" "&amp;LeaveTracker[[#This Row],[Type of Leave]]</f>
        <v>1 SL</v>
      </c>
      <c r="L3459" s="23">
        <f ca="1">NETWORKDAYS(LeaveTracker[[#This Row],[Start Date]],LeaveTracker[[#This Row],[End Date]],lstHolidays)</f>
        <v>1</v>
      </c>
      <c r="M3459" s="27"/>
    </row>
    <row r="3460" spans="1:13" ht="30" customHeight="1" x14ac:dyDescent="0.3">
      <c r="A3460" s="27">
        <f t="shared" si="28"/>
        <v>41</v>
      </c>
      <c r="B3460" s="31">
        <v>44966</v>
      </c>
      <c r="C3460" s="31">
        <v>44834</v>
      </c>
      <c r="D3460" s="20" t="s">
        <v>519</v>
      </c>
      <c r="E3460" s="66" t="str">
        <f>IF(ISBLANK(LeaveTracker[[#This Row],[Employee Name]]),"-----",VLOOKUP(LeaveTracker[[#This Row],[Employee Name]],'List of Employees'!$B$4:$H$767,7))</f>
        <v>ACCOUNTING</v>
      </c>
      <c r="F3460" s="66" t="str">
        <f>IF(ISBLANK(LeaveTracker[[#This Row],[Employee Name]]),"-----",VLOOKUP(LeaveTracker[[#This Row],[Employee Name]],'List of Employees'!$B$4:$H$767,6))</f>
        <v>PERMANENT</v>
      </c>
      <c r="G3460" s="24">
        <v>44809</v>
      </c>
      <c r="H3460" s="24">
        <v>44810</v>
      </c>
      <c r="I3460" s="20" t="s">
        <v>81</v>
      </c>
      <c r="K3460" s="50" t="str">
        <f ca="1">LeaveTracker[[#This Row],[Days]]&amp;" "&amp;LeaveTracker[[#This Row],[Type of Leave]]</f>
        <v>2 SL</v>
      </c>
      <c r="L3460" s="23">
        <f ca="1">NETWORKDAYS(LeaveTracker[[#This Row],[Start Date]],LeaveTracker[[#This Row],[End Date]],lstHolidays)</f>
        <v>2</v>
      </c>
      <c r="M3460" s="27"/>
    </row>
    <row r="3461" spans="1:13" ht="30" customHeight="1" x14ac:dyDescent="0.3">
      <c r="A3461" s="27">
        <v>41</v>
      </c>
      <c r="B3461" s="31">
        <v>44966</v>
      </c>
      <c r="C3461" s="31">
        <v>44834</v>
      </c>
      <c r="D3461" s="20" t="s">
        <v>519</v>
      </c>
      <c r="E3461" s="66" t="str">
        <f>IF(ISBLANK(LeaveTracker[[#This Row],[Employee Name]]),"-----",VLOOKUP(LeaveTracker[[#This Row],[Employee Name]],'List of Employees'!$B$4:$H$767,7))</f>
        <v>ACCOUNTING</v>
      </c>
      <c r="F3461" s="66" t="str">
        <f>IF(ISBLANK(LeaveTracker[[#This Row],[Employee Name]]),"-----",VLOOKUP(LeaveTracker[[#This Row],[Employee Name]],'List of Employees'!$B$4:$H$767,6))</f>
        <v>PERMANENT</v>
      </c>
      <c r="G3461" s="24">
        <v>44831</v>
      </c>
      <c r="H3461" s="24">
        <v>44832</v>
      </c>
      <c r="I3461" s="20" t="s">
        <v>81</v>
      </c>
      <c r="K3461" s="50" t="str">
        <f ca="1">LeaveTracker[[#This Row],[Days]]&amp;" "&amp;LeaveTracker[[#This Row],[Type of Leave]]</f>
        <v>2 SL</v>
      </c>
      <c r="L3461" s="23">
        <f ca="1">NETWORKDAYS(LeaveTracker[[#This Row],[Start Date]],LeaveTracker[[#This Row],[End Date]],lstHolidays)</f>
        <v>2</v>
      </c>
      <c r="M3461" s="27"/>
    </row>
    <row r="3462" spans="1:13" ht="30" customHeight="1" x14ac:dyDescent="0.3">
      <c r="A3462" s="27">
        <f t="shared" si="28"/>
        <v>42</v>
      </c>
      <c r="B3462" s="31">
        <v>44966</v>
      </c>
      <c r="C3462" s="31">
        <v>44894</v>
      </c>
      <c r="D3462" s="20" t="s">
        <v>519</v>
      </c>
      <c r="E3462" s="66" t="str">
        <f>IF(ISBLANK(LeaveTracker[[#This Row],[Employee Name]]),"-----",VLOOKUP(LeaveTracker[[#This Row],[Employee Name]],'List of Employees'!$B$4:$H$767,7))</f>
        <v>ACCOUNTING</v>
      </c>
      <c r="F3462" s="66" t="str">
        <f>IF(ISBLANK(LeaveTracker[[#This Row],[Employee Name]]),"-----",VLOOKUP(LeaveTracker[[#This Row],[Employee Name]],'List of Employees'!$B$4:$H$767,6))</f>
        <v>PERMANENT</v>
      </c>
      <c r="G3462" s="24">
        <v>44888</v>
      </c>
      <c r="H3462" s="24">
        <v>44888</v>
      </c>
      <c r="I3462" s="20" t="s">
        <v>81</v>
      </c>
      <c r="K3462" s="50" t="str">
        <f ca="1">LeaveTracker[[#This Row],[Days]]&amp;" "&amp;LeaveTracker[[#This Row],[Type of Leave]]</f>
        <v>1 SL</v>
      </c>
      <c r="L3462" s="23">
        <f ca="1">NETWORKDAYS(LeaveTracker[[#This Row],[Start Date]],LeaveTracker[[#This Row],[End Date]],lstHolidays)</f>
        <v>1</v>
      </c>
      <c r="M3462" s="27"/>
    </row>
    <row r="3463" spans="1:13" ht="30" customHeight="1" x14ac:dyDescent="0.3">
      <c r="A3463" s="27">
        <v>42</v>
      </c>
      <c r="B3463" s="31">
        <v>44966</v>
      </c>
      <c r="C3463" s="31">
        <v>44894</v>
      </c>
      <c r="D3463" s="20" t="s">
        <v>519</v>
      </c>
      <c r="E3463" s="66" t="str">
        <f>IF(ISBLANK(LeaveTracker[[#This Row],[Employee Name]]),"-----",VLOOKUP(LeaveTracker[[#This Row],[Employee Name]],'List of Employees'!$B$4:$H$767,7))</f>
        <v>ACCOUNTING</v>
      </c>
      <c r="F3463" s="66" t="str">
        <f>IF(ISBLANK(LeaveTracker[[#This Row],[Employee Name]]),"-----",VLOOKUP(LeaveTracker[[#This Row],[Employee Name]],'List of Employees'!$B$4:$H$767,6))</f>
        <v>PERMANENT</v>
      </c>
      <c r="G3463" s="24">
        <v>44893</v>
      </c>
      <c r="H3463" s="24">
        <v>44893</v>
      </c>
      <c r="I3463" s="20" t="s">
        <v>81</v>
      </c>
      <c r="K3463" s="50" t="str">
        <f ca="1">LeaveTracker[[#This Row],[Days]]&amp;" "&amp;LeaveTracker[[#This Row],[Type of Leave]]</f>
        <v>1 SL</v>
      </c>
      <c r="L3463" s="23">
        <f ca="1">NETWORKDAYS(LeaveTracker[[#This Row],[Start Date]],LeaveTracker[[#This Row],[End Date]],lstHolidays)</f>
        <v>1</v>
      </c>
      <c r="M3463" s="27"/>
    </row>
    <row r="3464" spans="1:13" ht="30" customHeight="1" x14ac:dyDescent="0.3">
      <c r="A3464" s="27">
        <f t="shared" si="28"/>
        <v>43</v>
      </c>
      <c r="B3464" s="31">
        <v>44966</v>
      </c>
      <c r="C3464" s="31">
        <v>44894</v>
      </c>
      <c r="D3464" s="20" t="s">
        <v>519</v>
      </c>
      <c r="E3464" s="66" t="str">
        <f>IF(ISBLANK(LeaveTracker[[#This Row],[Employee Name]]),"-----",VLOOKUP(LeaveTracker[[#This Row],[Employee Name]],'List of Employees'!$B$4:$H$767,7))</f>
        <v>ACCOUNTING</v>
      </c>
      <c r="F3464" s="66" t="str">
        <f>IF(ISBLANK(LeaveTracker[[#This Row],[Employee Name]]),"-----",VLOOKUP(LeaveTracker[[#This Row],[Employee Name]],'List of Employees'!$B$4:$H$767,6))</f>
        <v>PERMANENT</v>
      </c>
      <c r="G3464" s="24">
        <v>44916</v>
      </c>
      <c r="H3464" s="24">
        <v>44916</v>
      </c>
      <c r="I3464" s="20" t="s">
        <v>82</v>
      </c>
      <c r="K3464" s="50" t="str">
        <f ca="1">LeaveTracker[[#This Row],[Days]]&amp;" "&amp;LeaveTracker[[#This Row],[Type of Leave]]</f>
        <v>1 VL</v>
      </c>
      <c r="L3464" s="23">
        <f ca="1">NETWORKDAYS(LeaveTracker[[#This Row],[Start Date]],LeaveTracker[[#This Row],[End Date]],lstHolidays)</f>
        <v>1</v>
      </c>
      <c r="M3464" s="27"/>
    </row>
    <row r="3465" spans="1:13" ht="30" customHeight="1" x14ac:dyDescent="0.3">
      <c r="A3465" s="27">
        <f t="shared" si="28"/>
        <v>44</v>
      </c>
      <c r="B3465" s="31">
        <v>44966</v>
      </c>
      <c r="C3465" s="31">
        <v>44872</v>
      </c>
      <c r="D3465" s="19" t="s">
        <v>860</v>
      </c>
      <c r="E3465" s="66" t="str">
        <f>IF(ISBLANK(LeaveTracker[[#This Row],[Employee Name]]),"-----",VLOOKUP(LeaveTracker[[#This Row],[Employee Name]],'List of Employees'!$B$4:$H$767,7))</f>
        <v>ACCOUNTING</v>
      </c>
      <c r="F3465" s="66" t="str">
        <f>IF(ISBLANK(LeaveTracker[[#This Row],[Employee Name]]),"-----",VLOOKUP(LeaveTracker[[#This Row],[Employee Name]],'List of Employees'!$B$4:$H$767,6))</f>
        <v>PERMANENT</v>
      </c>
      <c r="G3465" s="24">
        <v>44869</v>
      </c>
      <c r="H3465" s="24">
        <v>44869</v>
      </c>
      <c r="I3465" s="20" t="s">
        <v>81</v>
      </c>
      <c r="K3465" s="50" t="str">
        <f ca="1">LeaveTracker[[#This Row],[Days]]&amp;" "&amp;LeaveTracker[[#This Row],[Type of Leave]]</f>
        <v>1 SL</v>
      </c>
      <c r="L3465" s="23">
        <f ca="1">NETWORKDAYS(LeaveTracker[[#This Row],[Start Date]],LeaveTracker[[#This Row],[End Date]],lstHolidays)</f>
        <v>1</v>
      </c>
      <c r="M3465" s="27"/>
    </row>
    <row r="3466" spans="1:13" ht="30" customHeight="1" x14ac:dyDescent="0.3">
      <c r="A3466" s="27">
        <f t="shared" si="28"/>
        <v>45</v>
      </c>
      <c r="B3466" s="31">
        <v>44966</v>
      </c>
      <c r="C3466" s="31">
        <v>44880</v>
      </c>
      <c r="D3466" s="19" t="s">
        <v>860</v>
      </c>
      <c r="E3466" s="66" t="str">
        <f>IF(ISBLANK(LeaveTracker[[#This Row],[Employee Name]]),"-----",VLOOKUP(LeaveTracker[[#This Row],[Employee Name]],'List of Employees'!$B$4:$H$767,7))</f>
        <v>ACCOUNTING</v>
      </c>
      <c r="F3466" s="66" t="str">
        <f>IF(ISBLANK(LeaveTracker[[#This Row],[Employee Name]]),"-----",VLOOKUP(LeaveTracker[[#This Row],[Employee Name]],'List of Employees'!$B$4:$H$767,6))</f>
        <v>PERMANENT</v>
      </c>
      <c r="G3466" s="24">
        <v>44874</v>
      </c>
      <c r="H3466" s="24">
        <v>44874</v>
      </c>
      <c r="I3466" s="20" t="s">
        <v>81</v>
      </c>
      <c r="K3466" s="50" t="str">
        <f ca="1">LeaveTracker[[#This Row],[Days]]&amp;" "&amp;LeaveTracker[[#This Row],[Type of Leave]]</f>
        <v>1 SL</v>
      </c>
      <c r="L3466" s="23">
        <f ca="1">NETWORKDAYS(LeaveTracker[[#This Row],[Start Date]],LeaveTracker[[#This Row],[End Date]],lstHolidays)</f>
        <v>1</v>
      </c>
      <c r="M3466" s="27"/>
    </row>
    <row r="3467" spans="1:13" ht="30" customHeight="1" x14ac:dyDescent="0.3">
      <c r="A3467" s="27">
        <v>45</v>
      </c>
      <c r="B3467" s="31">
        <v>44966</v>
      </c>
      <c r="C3467" s="31">
        <v>44880</v>
      </c>
      <c r="D3467" s="19" t="s">
        <v>860</v>
      </c>
      <c r="E3467" s="66" t="str">
        <f>IF(ISBLANK(LeaveTracker[[#This Row],[Employee Name]]),"-----",VLOOKUP(LeaveTracker[[#This Row],[Employee Name]],'List of Employees'!$B$4:$H$767,7))</f>
        <v>ACCOUNTING</v>
      </c>
      <c r="F3467" s="66" t="str">
        <f>IF(ISBLANK(LeaveTracker[[#This Row],[Employee Name]]),"-----",VLOOKUP(LeaveTracker[[#This Row],[Employee Name]],'List of Employees'!$B$4:$H$767,6))</f>
        <v>PERMANENT</v>
      </c>
      <c r="G3467" s="24">
        <v>44879</v>
      </c>
      <c r="H3467" s="24">
        <v>44879</v>
      </c>
      <c r="I3467" s="20" t="s">
        <v>81</v>
      </c>
      <c r="K3467" s="50" t="str">
        <f ca="1">LeaveTracker[[#This Row],[Days]]&amp;" "&amp;LeaveTracker[[#This Row],[Type of Leave]]</f>
        <v>1 SL</v>
      </c>
      <c r="L3467" s="23">
        <f ca="1">NETWORKDAYS(LeaveTracker[[#This Row],[Start Date]],LeaveTracker[[#This Row],[End Date]],lstHolidays)</f>
        <v>1</v>
      </c>
      <c r="M3467" s="27"/>
    </row>
    <row r="3468" spans="1:13" ht="30" customHeight="1" x14ac:dyDescent="0.3">
      <c r="A3468" s="27">
        <f t="shared" si="28"/>
        <v>46</v>
      </c>
      <c r="B3468" s="31">
        <v>44966</v>
      </c>
      <c r="C3468" s="31">
        <v>44883</v>
      </c>
      <c r="D3468" s="19" t="s">
        <v>860</v>
      </c>
      <c r="E3468" s="66" t="str">
        <f>IF(ISBLANK(LeaveTracker[[#This Row],[Employee Name]]),"-----",VLOOKUP(LeaveTracker[[#This Row],[Employee Name]],'List of Employees'!$B$4:$H$767,7))</f>
        <v>ACCOUNTING</v>
      </c>
      <c r="F3468" s="66" t="str">
        <f>IF(ISBLANK(LeaveTracker[[#This Row],[Employee Name]]),"-----",VLOOKUP(LeaveTracker[[#This Row],[Employee Name]],'List of Employees'!$B$4:$H$767,6))</f>
        <v>PERMANENT</v>
      </c>
      <c r="G3468" s="24">
        <v>44900</v>
      </c>
      <c r="H3468" s="24">
        <v>44901</v>
      </c>
      <c r="I3468" s="20" t="s">
        <v>82</v>
      </c>
      <c r="K3468" s="50" t="str">
        <f ca="1">LeaveTracker[[#This Row],[Days]]&amp;" "&amp;LeaveTracker[[#This Row],[Type of Leave]]</f>
        <v>2 VL</v>
      </c>
      <c r="L3468" s="23">
        <f ca="1">NETWORKDAYS(LeaveTracker[[#This Row],[Start Date]],LeaveTracker[[#This Row],[End Date]],lstHolidays)</f>
        <v>2</v>
      </c>
      <c r="M3468" s="27"/>
    </row>
    <row r="3469" spans="1:13" ht="30" customHeight="1" x14ac:dyDescent="0.3">
      <c r="A3469" s="27">
        <v>46</v>
      </c>
      <c r="B3469" s="31">
        <v>44966</v>
      </c>
      <c r="C3469" s="31">
        <v>44883</v>
      </c>
      <c r="D3469" s="19" t="s">
        <v>860</v>
      </c>
      <c r="E3469" s="66" t="str">
        <f>IF(ISBLANK(LeaveTracker[[#This Row],[Employee Name]]),"-----",VLOOKUP(LeaveTracker[[#This Row],[Employee Name]],'List of Employees'!$B$4:$H$767,7))</f>
        <v>ACCOUNTING</v>
      </c>
      <c r="F3469" s="66" t="str">
        <f>IF(ISBLANK(LeaveTracker[[#This Row],[Employee Name]]),"-----",VLOOKUP(LeaveTracker[[#This Row],[Employee Name]],'List of Employees'!$B$4:$H$767,6))</f>
        <v>PERMANENT</v>
      </c>
      <c r="G3469" s="24">
        <v>44923</v>
      </c>
      <c r="H3469" s="24">
        <v>44924</v>
      </c>
      <c r="I3469" s="20" t="s">
        <v>82</v>
      </c>
      <c r="K3469" s="50" t="str">
        <f ca="1">LeaveTracker[[#This Row],[Days]]&amp;" "&amp;LeaveTracker[[#This Row],[Type of Leave]]</f>
        <v>2 VL</v>
      </c>
      <c r="L3469" s="23">
        <f ca="1">NETWORKDAYS(LeaveTracker[[#This Row],[Start Date]],LeaveTracker[[#This Row],[End Date]],lstHolidays)</f>
        <v>2</v>
      </c>
      <c r="M3469" s="27"/>
    </row>
    <row r="3470" spans="1:13" ht="30" customHeight="1" x14ac:dyDescent="0.3">
      <c r="A3470" s="27">
        <f t="shared" si="28"/>
        <v>47</v>
      </c>
      <c r="B3470" s="31">
        <v>44966</v>
      </c>
      <c r="C3470" s="31">
        <v>44867</v>
      </c>
      <c r="D3470" s="19" t="s">
        <v>860</v>
      </c>
      <c r="E3470" s="66" t="str">
        <f>IF(ISBLANK(LeaveTracker[[#This Row],[Employee Name]]),"-----",VLOOKUP(LeaveTracker[[#This Row],[Employee Name]],'List of Employees'!$B$4:$H$767,7))</f>
        <v>ACCOUNTING</v>
      </c>
      <c r="F3470" s="66" t="str">
        <f>IF(ISBLANK(LeaveTracker[[#This Row],[Employee Name]]),"-----",VLOOKUP(LeaveTracker[[#This Row],[Employee Name]],'List of Employees'!$B$4:$H$767,6))</f>
        <v>PERMANENT</v>
      </c>
      <c r="G3470" s="24">
        <v>44875</v>
      </c>
      <c r="H3470" s="24">
        <v>44876</v>
      </c>
      <c r="I3470" s="20" t="s">
        <v>82</v>
      </c>
      <c r="K3470" s="50" t="str">
        <f ca="1">LeaveTracker[[#This Row],[Days]]&amp;" "&amp;LeaveTracker[[#This Row],[Type of Leave]]</f>
        <v>2 VL</v>
      </c>
      <c r="L3470" s="23">
        <f ca="1">NETWORKDAYS(LeaveTracker[[#This Row],[Start Date]],LeaveTracker[[#This Row],[End Date]],lstHolidays)</f>
        <v>2</v>
      </c>
      <c r="M3470" s="27"/>
    </row>
    <row r="3471" spans="1:13" ht="30" customHeight="1" x14ac:dyDescent="0.3">
      <c r="A3471" s="27">
        <f t="shared" si="28"/>
        <v>48</v>
      </c>
      <c r="B3471" s="31">
        <v>44966</v>
      </c>
      <c r="C3471" s="31">
        <v>44867</v>
      </c>
      <c r="D3471" s="19" t="s">
        <v>860</v>
      </c>
      <c r="E3471" s="66" t="str">
        <f>IF(ISBLANK(LeaveTracker[[#This Row],[Employee Name]]),"-----",VLOOKUP(LeaveTracker[[#This Row],[Employee Name]],'List of Employees'!$B$4:$H$767,7))</f>
        <v>ACCOUNTING</v>
      </c>
      <c r="F3471" s="66" t="str">
        <f>IF(ISBLANK(LeaveTracker[[#This Row],[Employee Name]]),"-----",VLOOKUP(LeaveTracker[[#This Row],[Employee Name]],'List of Employees'!$B$4:$H$767,6))</f>
        <v>PERMANENT</v>
      </c>
      <c r="G3471" s="24">
        <v>44862</v>
      </c>
      <c r="H3471" s="24">
        <v>44862</v>
      </c>
      <c r="I3471" s="20" t="s">
        <v>81</v>
      </c>
      <c r="K3471" s="50" t="str">
        <f ca="1">LeaveTracker[[#This Row],[Days]]&amp;" "&amp;LeaveTracker[[#This Row],[Type of Leave]]</f>
        <v>1 SL</v>
      </c>
      <c r="L3471" s="23">
        <f ca="1">NETWORKDAYS(LeaveTracker[[#This Row],[Start Date]],LeaveTracker[[#This Row],[End Date]],lstHolidays)</f>
        <v>1</v>
      </c>
      <c r="M3471" s="27"/>
    </row>
    <row r="3472" spans="1:13" ht="30" customHeight="1" x14ac:dyDescent="0.3">
      <c r="A3472" s="27">
        <f t="shared" si="28"/>
        <v>49</v>
      </c>
      <c r="B3472" s="31">
        <v>44966</v>
      </c>
      <c r="C3472" s="31">
        <v>44860</v>
      </c>
      <c r="D3472" s="19" t="s">
        <v>860</v>
      </c>
      <c r="E3472" s="66" t="str">
        <f>IF(ISBLANK(LeaveTracker[[#This Row],[Employee Name]]),"-----",VLOOKUP(LeaveTracker[[#This Row],[Employee Name]],'List of Employees'!$B$4:$H$767,7))</f>
        <v>ACCOUNTING</v>
      </c>
      <c r="F3472" s="66" t="str">
        <f>IF(ISBLANK(LeaveTracker[[#This Row],[Employee Name]]),"-----",VLOOKUP(LeaveTracker[[#This Row],[Employee Name]],'List of Employees'!$B$4:$H$767,6))</f>
        <v>PERMANENT</v>
      </c>
      <c r="G3472" s="24">
        <v>44860</v>
      </c>
      <c r="H3472" s="24">
        <v>44860</v>
      </c>
      <c r="I3472" s="20" t="s">
        <v>81</v>
      </c>
      <c r="K3472" s="50" t="str">
        <f ca="1">LeaveTracker[[#This Row],[Days]]&amp;" "&amp;LeaveTracker[[#This Row],[Type of Leave]]</f>
        <v>1 SL</v>
      </c>
      <c r="L3472" s="23">
        <f ca="1">NETWORKDAYS(LeaveTracker[[#This Row],[Start Date]],LeaveTracker[[#This Row],[End Date]],lstHolidays)</f>
        <v>1</v>
      </c>
      <c r="M3472" s="27"/>
    </row>
    <row r="3473" spans="1:13" ht="30" customHeight="1" x14ac:dyDescent="0.3">
      <c r="A3473" s="27">
        <f t="shared" si="28"/>
        <v>50</v>
      </c>
      <c r="B3473" s="31">
        <v>44966</v>
      </c>
      <c r="C3473" s="31">
        <v>44847</v>
      </c>
      <c r="D3473" s="19" t="s">
        <v>860</v>
      </c>
      <c r="E3473" s="66" t="str">
        <f>IF(ISBLANK(LeaveTracker[[#This Row],[Employee Name]]),"-----",VLOOKUP(LeaveTracker[[#This Row],[Employee Name]],'List of Employees'!$B$4:$H$767,7))</f>
        <v>ACCOUNTING</v>
      </c>
      <c r="F3473" s="66" t="str">
        <f>IF(ISBLANK(LeaveTracker[[#This Row],[Employee Name]]),"-----",VLOOKUP(LeaveTracker[[#This Row],[Employee Name]],'List of Employees'!$B$4:$H$767,6))</f>
        <v>PERMANENT</v>
      </c>
      <c r="G3473" s="24">
        <v>44853</v>
      </c>
      <c r="H3473" s="24">
        <v>44853</v>
      </c>
      <c r="I3473" s="20" t="s">
        <v>297</v>
      </c>
      <c r="J3473" s="42" t="s">
        <v>1000</v>
      </c>
      <c r="K3473" s="50" t="str">
        <f ca="1">LeaveTracker[[#This Row],[Days]]&amp;" "&amp;LeaveTracker[[#This Row],[Type of Leave]]</f>
        <v>1 OTHER</v>
      </c>
      <c r="L3473" s="23">
        <f ca="1">NETWORKDAYS(LeaveTracker[[#This Row],[Start Date]],LeaveTracker[[#This Row],[End Date]],lstHolidays)</f>
        <v>1</v>
      </c>
      <c r="M3473" s="27"/>
    </row>
    <row r="3474" spans="1:13" ht="30" customHeight="1" x14ac:dyDescent="0.3">
      <c r="A3474" s="27">
        <f t="shared" ref="A3474:A3536" si="29">A3473+1</f>
        <v>51</v>
      </c>
      <c r="B3474" s="31">
        <v>44966</v>
      </c>
      <c r="C3474" s="31">
        <v>44826</v>
      </c>
      <c r="D3474" s="19" t="s">
        <v>860</v>
      </c>
      <c r="E3474" s="66" t="str">
        <f>IF(ISBLANK(LeaveTracker[[#This Row],[Employee Name]]),"-----",VLOOKUP(LeaveTracker[[#This Row],[Employee Name]],'List of Employees'!$B$4:$H$767,7))</f>
        <v>ACCOUNTING</v>
      </c>
      <c r="F3474" s="66" t="str">
        <f>IF(ISBLANK(LeaveTracker[[#This Row],[Employee Name]]),"-----",VLOOKUP(LeaveTracker[[#This Row],[Employee Name]],'List of Employees'!$B$4:$H$767,6))</f>
        <v>PERMANENT</v>
      </c>
      <c r="G3474" s="24">
        <v>44825</v>
      </c>
      <c r="H3474" s="24">
        <v>44825</v>
      </c>
      <c r="I3474" s="20" t="s">
        <v>297</v>
      </c>
      <c r="J3474" s="42" t="s">
        <v>1000</v>
      </c>
      <c r="K3474" s="50" t="str">
        <f ca="1">LeaveTracker[[#This Row],[Days]]&amp;" "&amp;LeaveTracker[[#This Row],[Type of Leave]]</f>
        <v>1 OTHER</v>
      </c>
      <c r="L3474" s="23">
        <f ca="1">NETWORKDAYS(LeaveTracker[[#This Row],[Start Date]],LeaveTracker[[#This Row],[End Date]],lstHolidays)</f>
        <v>1</v>
      </c>
      <c r="M3474" s="27"/>
    </row>
    <row r="3475" spans="1:13" ht="30" customHeight="1" x14ac:dyDescent="0.3">
      <c r="A3475" s="27">
        <f t="shared" si="29"/>
        <v>52</v>
      </c>
      <c r="B3475" s="31">
        <v>44966</v>
      </c>
      <c r="C3475" s="31">
        <v>44893</v>
      </c>
      <c r="D3475" s="19" t="s">
        <v>860</v>
      </c>
      <c r="E3475" s="66" t="str">
        <f>IF(ISBLANK(LeaveTracker[[#This Row],[Employee Name]]),"-----",VLOOKUP(LeaveTracker[[#This Row],[Employee Name]],'List of Employees'!$B$4:$H$767,7))</f>
        <v>ACCOUNTING</v>
      </c>
      <c r="F3475" s="66" t="str">
        <f>IF(ISBLANK(LeaveTracker[[#This Row],[Employee Name]]),"-----",VLOOKUP(LeaveTracker[[#This Row],[Employee Name]],'List of Employees'!$B$4:$H$767,6))</f>
        <v>PERMANENT</v>
      </c>
      <c r="G3475" s="24">
        <v>44890</v>
      </c>
      <c r="H3475" s="24">
        <v>44890</v>
      </c>
      <c r="I3475" s="20" t="s">
        <v>81</v>
      </c>
      <c r="K3475" s="50" t="str">
        <f ca="1">LeaveTracker[[#This Row],[Days]]&amp;" "&amp;LeaveTracker[[#This Row],[Type of Leave]]</f>
        <v>1 SL</v>
      </c>
      <c r="L3475" s="23">
        <f ca="1">NETWORKDAYS(LeaveTracker[[#This Row],[Start Date]],LeaveTracker[[#This Row],[End Date]],lstHolidays)</f>
        <v>1</v>
      </c>
      <c r="M3475" s="27"/>
    </row>
    <row r="3476" spans="1:13" ht="30" customHeight="1" x14ac:dyDescent="0.3">
      <c r="A3476" s="27">
        <f t="shared" si="29"/>
        <v>53</v>
      </c>
      <c r="B3476" s="31">
        <v>44966</v>
      </c>
      <c r="C3476" s="31">
        <v>44901</v>
      </c>
      <c r="D3476" s="19" t="s">
        <v>860</v>
      </c>
      <c r="E3476" s="66" t="str">
        <f>IF(ISBLANK(LeaveTracker[[#This Row],[Employee Name]]),"-----",VLOOKUP(LeaveTracker[[#This Row],[Employee Name]],'List of Employees'!$B$4:$H$767,7))</f>
        <v>ACCOUNTING</v>
      </c>
      <c r="F3476" s="66" t="str">
        <f>IF(ISBLANK(LeaveTracker[[#This Row],[Employee Name]]),"-----",VLOOKUP(LeaveTracker[[#This Row],[Employee Name]],'List of Employees'!$B$4:$H$767,6))</f>
        <v>PERMANENT</v>
      </c>
      <c r="G3476" s="24">
        <v>44897</v>
      </c>
      <c r="H3476" s="24">
        <v>44897</v>
      </c>
      <c r="I3476" s="20" t="s">
        <v>81</v>
      </c>
      <c r="K3476" s="50" t="str">
        <f ca="1">LeaveTracker[[#This Row],[Days]]&amp;" "&amp;LeaveTracker[[#This Row],[Type of Leave]]</f>
        <v>1 SL</v>
      </c>
      <c r="L3476" s="23">
        <f ca="1">NETWORKDAYS(LeaveTracker[[#This Row],[Start Date]],LeaveTracker[[#This Row],[End Date]],lstHolidays)</f>
        <v>1</v>
      </c>
      <c r="M3476" s="27"/>
    </row>
    <row r="3477" spans="1:13" ht="30" customHeight="1" x14ac:dyDescent="0.3">
      <c r="A3477" s="27">
        <v>53</v>
      </c>
      <c r="B3477" s="31">
        <v>44966</v>
      </c>
      <c r="C3477" s="31">
        <v>44901</v>
      </c>
      <c r="D3477" s="19" t="s">
        <v>860</v>
      </c>
      <c r="E3477" s="66" t="str">
        <f>IF(ISBLANK(LeaveTracker[[#This Row],[Employee Name]]),"-----",VLOOKUP(LeaveTracker[[#This Row],[Employee Name]],'List of Employees'!$B$4:$H$767,7))</f>
        <v>ACCOUNTING</v>
      </c>
      <c r="F3477" s="66" t="str">
        <f>IF(ISBLANK(LeaveTracker[[#This Row],[Employee Name]]),"-----",VLOOKUP(LeaveTracker[[#This Row],[Employee Name]],'List of Employees'!$B$4:$H$767,6))</f>
        <v>PERMANENT</v>
      </c>
      <c r="G3477" s="21">
        <v>44902</v>
      </c>
      <c r="H3477" s="24">
        <v>44904</v>
      </c>
      <c r="I3477" s="20" t="s">
        <v>81</v>
      </c>
      <c r="K3477" s="50" t="str">
        <f ca="1">LeaveTracker[[#This Row],[Days]]&amp;" "&amp;LeaveTracker[[#This Row],[Type of Leave]]</f>
        <v>2 SL</v>
      </c>
      <c r="L3477" s="23">
        <f ca="1">NETWORKDAYS(LeaveTracker[[#This Row],[Start Date]],LeaveTracker[[#This Row],[End Date]],lstHolidays)</f>
        <v>2</v>
      </c>
      <c r="M3477" s="27"/>
    </row>
    <row r="3478" spans="1:13" ht="30" customHeight="1" x14ac:dyDescent="0.3">
      <c r="A3478" s="27">
        <v>53</v>
      </c>
      <c r="B3478" s="31">
        <v>44966</v>
      </c>
      <c r="C3478" s="31">
        <v>44901</v>
      </c>
      <c r="D3478" s="19" t="s">
        <v>860</v>
      </c>
      <c r="E3478" s="66" t="str">
        <f>IF(ISBLANK(LeaveTracker[[#This Row],[Employee Name]]),"-----",VLOOKUP(LeaveTracker[[#This Row],[Employee Name]],'List of Employees'!$B$4:$H$767,7))</f>
        <v>ACCOUNTING</v>
      </c>
      <c r="F3478" s="66" t="str">
        <f>IF(ISBLANK(LeaveTracker[[#This Row],[Employee Name]]),"-----",VLOOKUP(LeaveTracker[[#This Row],[Employee Name]],'List of Employees'!$B$4:$H$767,6))</f>
        <v>PERMANENT</v>
      </c>
      <c r="G3478" s="24">
        <v>44907</v>
      </c>
      <c r="H3478" s="24">
        <v>44911</v>
      </c>
      <c r="I3478" s="20" t="s">
        <v>81</v>
      </c>
      <c r="K3478" s="50" t="str">
        <f ca="1">LeaveTracker[[#This Row],[Days]]&amp;" "&amp;LeaveTracker[[#This Row],[Type of Leave]]</f>
        <v>5 SL</v>
      </c>
      <c r="L3478" s="23">
        <f ca="1">NETWORKDAYS(LeaveTracker[[#This Row],[Start Date]],LeaveTracker[[#This Row],[End Date]],lstHolidays)</f>
        <v>5</v>
      </c>
      <c r="M3478" s="27"/>
    </row>
    <row r="3479" spans="1:13" ht="30" customHeight="1" x14ac:dyDescent="0.3">
      <c r="A3479" s="27">
        <f t="shared" si="29"/>
        <v>54</v>
      </c>
      <c r="B3479" s="31">
        <v>44966</v>
      </c>
      <c r="C3479" s="31">
        <v>44837</v>
      </c>
      <c r="D3479" s="19" t="s">
        <v>857</v>
      </c>
      <c r="E3479" s="66" t="str">
        <f>IF(ISBLANK(LeaveTracker[[#This Row],[Employee Name]]),"-----",VLOOKUP(LeaveTracker[[#This Row],[Employee Name]],'List of Employees'!$B$4:$H$767,7))</f>
        <v>ACCOUNTING</v>
      </c>
      <c r="F3479" s="66" t="str">
        <f>IF(ISBLANK(LeaveTracker[[#This Row],[Employee Name]]),"-----",VLOOKUP(LeaveTracker[[#This Row],[Employee Name]],'List of Employees'!$B$4:$H$767,6))</f>
        <v>PERMANENT</v>
      </c>
      <c r="G3479" s="24">
        <v>44879</v>
      </c>
      <c r="H3479" s="24">
        <v>44881</v>
      </c>
      <c r="I3479" s="20" t="s">
        <v>82</v>
      </c>
      <c r="K3479" s="50" t="str">
        <f ca="1">LeaveTracker[[#This Row],[Days]]&amp;" "&amp;LeaveTracker[[#This Row],[Type of Leave]]</f>
        <v>3 VL</v>
      </c>
      <c r="L3479" s="23">
        <f ca="1">NETWORKDAYS(LeaveTracker[[#This Row],[Start Date]],LeaveTracker[[#This Row],[End Date]],lstHolidays)</f>
        <v>3</v>
      </c>
      <c r="M3479" s="27"/>
    </row>
    <row r="3480" spans="1:13" ht="30" customHeight="1" x14ac:dyDescent="0.3">
      <c r="A3480" s="27">
        <f t="shared" si="29"/>
        <v>55</v>
      </c>
      <c r="B3480" s="31">
        <v>44966</v>
      </c>
      <c r="C3480" s="31">
        <v>44837</v>
      </c>
      <c r="D3480" s="19" t="s">
        <v>857</v>
      </c>
      <c r="E3480" s="66" t="str">
        <f>IF(ISBLANK(LeaveTracker[[#This Row],[Employee Name]]),"-----",VLOOKUP(LeaveTracker[[#This Row],[Employee Name]],'List of Employees'!$B$4:$H$767,7))</f>
        <v>ACCOUNTING</v>
      </c>
      <c r="F3480" s="66" t="str">
        <f>IF(ISBLANK(LeaveTracker[[#This Row],[Employee Name]]),"-----",VLOOKUP(LeaveTracker[[#This Row],[Employee Name]],'List of Employees'!$B$4:$H$767,6))</f>
        <v>PERMANENT</v>
      </c>
      <c r="G3480" s="24">
        <v>44858</v>
      </c>
      <c r="H3480" s="24">
        <v>44859</v>
      </c>
      <c r="I3480" s="20" t="s">
        <v>82</v>
      </c>
      <c r="K3480" s="50" t="str">
        <f ca="1">LeaveTracker[[#This Row],[Days]]&amp;" "&amp;LeaveTracker[[#This Row],[Type of Leave]]</f>
        <v>2 VL</v>
      </c>
      <c r="L3480" s="23">
        <f ca="1">NETWORKDAYS(LeaveTracker[[#This Row],[Start Date]],LeaveTracker[[#This Row],[End Date]],lstHolidays)</f>
        <v>2</v>
      </c>
      <c r="M3480" s="27"/>
    </row>
    <row r="3481" spans="1:13" ht="30" customHeight="1" x14ac:dyDescent="0.3">
      <c r="A3481" s="27">
        <f t="shared" si="29"/>
        <v>56</v>
      </c>
      <c r="B3481" s="31">
        <v>44966</v>
      </c>
      <c r="C3481" s="31">
        <v>44837</v>
      </c>
      <c r="D3481" s="19" t="s">
        <v>857</v>
      </c>
      <c r="E3481" s="66" t="str">
        <f>IF(ISBLANK(LeaveTracker[[#This Row],[Employee Name]]),"-----",VLOOKUP(LeaveTracker[[#This Row],[Employee Name]],'List of Employees'!$B$4:$H$767,7))</f>
        <v>ACCOUNTING</v>
      </c>
      <c r="F3481" s="66" t="str">
        <f>IF(ISBLANK(LeaveTracker[[#This Row],[Employee Name]]),"-----",VLOOKUP(LeaveTracker[[#This Row],[Employee Name]],'List of Employees'!$B$4:$H$767,6))</f>
        <v>PERMANENT</v>
      </c>
      <c r="G3481" s="24">
        <v>44845</v>
      </c>
      <c r="H3481" s="24">
        <v>44845</v>
      </c>
      <c r="I3481" s="20" t="s">
        <v>81</v>
      </c>
      <c r="K3481" s="50" t="str">
        <f ca="1">LeaveTracker[[#This Row],[Days]]&amp;" "&amp;LeaveTracker[[#This Row],[Type of Leave]]</f>
        <v>1 SL</v>
      </c>
      <c r="L3481" s="23">
        <f ca="1">NETWORKDAYS(LeaveTracker[[#This Row],[Start Date]],LeaveTracker[[#This Row],[End Date]],lstHolidays)</f>
        <v>1</v>
      </c>
      <c r="M3481" s="27"/>
    </row>
    <row r="3482" spans="1:13" ht="30" customHeight="1" x14ac:dyDescent="0.3">
      <c r="A3482" s="27">
        <f t="shared" si="29"/>
        <v>57</v>
      </c>
      <c r="B3482" s="31">
        <v>44966</v>
      </c>
      <c r="C3482" s="31">
        <v>44825</v>
      </c>
      <c r="D3482" s="19" t="s">
        <v>857</v>
      </c>
      <c r="E3482" s="66" t="str">
        <f>IF(ISBLANK(LeaveTracker[[#This Row],[Employee Name]]),"-----",VLOOKUP(LeaveTracker[[#This Row],[Employee Name]],'List of Employees'!$B$4:$H$767,7))</f>
        <v>ACCOUNTING</v>
      </c>
      <c r="F3482" s="66" t="str">
        <f>IF(ISBLANK(LeaveTracker[[#This Row],[Employee Name]]),"-----",VLOOKUP(LeaveTracker[[#This Row],[Employee Name]],'List of Employees'!$B$4:$H$767,6))</f>
        <v>PERMANENT</v>
      </c>
      <c r="G3482" s="24">
        <v>44818</v>
      </c>
      <c r="H3482" s="24">
        <v>44819</v>
      </c>
      <c r="I3482" s="20" t="s">
        <v>81</v>
      </c>
      <c r="K3482" s="50" t="str">
        <f ca="1">LeaveTracker[[#This Row],[Days]]&amp;" "&amp;LeaveTracker[[#This Row],[Type of Leave]]</f>
        <v>2 SL</v>
      </c>
      <c r="L3482" s="23">
        <f ca="1">NETWORKDAYS(LeaveTracker[[#This Row],[Start Date]],LeaveTracker[[#This Row],[End Date]],lstHolidays)</f>
        <v>2</v>
      </c>
      <c r="M3482" s="27"/>
    </row>
    <row r="3483" spans="1:13" ht="30" customHeight="1" x14ac:dyDescent="0.3">
      <c r="A3483" s="27">
        <f t="shared" si="29"/>
        <v>58</v>
      </c>
      <c r="B3483" s="31">
        <v>44966</v>
      </c>
      <c r="C3483" s="31">
        <v>44872</v>
      </c>
      <c r="D3483" s="19" t="s">
        <v>868</v>
      </c>
      <c r="E3483" s="66" t="str">
        <f>IF(ISBLANK(LeaveTracker[[#This Row],[Employee Name]]),"-----",VLOOKUP(LeaveTracker[[#This Row],[Employee Name]],'List of Employees'!$B$4:$H$767,7))</f>
        <v>ACCOUNTING</v>
      </c>
      <c r="F3483" s="66" t="str">
        <f>IF(ISBLANK(LeaveTracker[[#This Row],[Employee Name]]),"-----",VLOOKUP(LeaveTracker[[#This Row],[Employee Name]],'List of Employees'!$B$4:$H$767,6))</f>
        <v>PERMANENT</v>
      </c>
      <c r="G3483" s="24">
        <v>44868</v>
      </c>
      <c r="H3483" s="24">
        <v>44869</v>
      </c>
      <c r="I3483" s="20" t="s">
        <v>81</v>
      </c>
      <c r="K3483" s="50" t="str">
        <f ca="1">LeaveTracker[[#This Row],[Days]]&amp;" "&amp;LeaveTracker[[#This Row],[Type of Leave]]</f>
        <v>2 SL</v>
      </c>
      <c r="L3483" s="23">
        <f ca="1">NETWORKDAYS(LeaveTracker[[#This Row],[Start Date]],LeaveTracker[[#This Row],[End Date]],lstHolidays)</f>
        <v>2</v>
      </c>
      <c r="M3483" s="27"/>
    </row>
    <row r="3484" spans="1:13" ht="30" customHeight="1" x14ac:dyDescent="0.3">
      <c r="A3484" s="27">
        <f t="shared" si="29"/>
        <v>59</v>
      </c>
      <c r="B3484" s="31">
        <v>44966</v>
      </c>
      <c r="C3484" s="31">
        <v>44827</v>
      </c>
      <c r="D3484" s="19" t="s">
        <v>868</v>
      </c>
      <c r="E3484" s="66" t="str">
        <f>IF(ISBLANK(LeaveTracker[[#This Row],[Employee Name]]),"-----",VLOOKUP(LeaveTracker[[#This Row],[Employee Name]],'List of Employees'!$B$4:$H$767,7))</f>
        <v>ACCOUNTING</v>
      </c>
      <c r="F3484" s="66" t="str">
        <f>IF(ISBLANK(LeaveTracker[[#This Row],[Employee Name]]),"-----",VLOOKUP(LeaveTracker[[#This Row],[Employee Name]],'List of Employees'!$B$4:$H$767,6))</f>
        <v>PERMANENT</v>
      </c>
      <c r="G3484" s="24">
        <v>44826</v>
      </c>
      <c r="H3484" s="24">
        <v>44826</v>
      </c>
      <c r="I3484" s="20" t="s">
        <v>81</v>
      </c>
      <c r="K3484" s="50" t="str">
        <f ca="1">LeaveTracker[[#This Row],[Days]]&amp;" "&amp;LeaveTracker[[#This Row],[Type of Leave]]</f>
        <v>1 SL</v>
      </c>
      <c r="L3484" s="23">
        <f ca="1">NETWORKDAYS(LeaveTracker[[#This Row],[Start Date]],LeaveTracker[[#This Row],[End Date]],lstHolidays)</f>
        <v>1</v>
      </c>
      <c r="M3484" s="27"/>
    </row>
    <row r="3485" spans="1:13" ht="30" customHeight="1" x14ac:dyDescent="0.3">
      <c r="A3485" s="27">
        <f t="shared" si="29"/>
        <v>60</v>
      </c>
      <c r="B3485" s="31">
        <v>44966</v>
      </c>
      <c r="C3485" s="31">
        <v>44883</v>
      </c>
      <c r="D3485" s="19" t="s">
        <v>1089</v>
      </c>
      <c r="E3485" s="66" t="str">
        <f>IF(ISBLANK(LeaveTracker[[#This Row],[Employee Name]]),"-----",VLOOKUP(LeaveTracker[[#This Row],[Employee Name]],'List of Employees'!$B$4:$H$767,7))</f>
        <v>ACCOUNTING</v>
      </c>
      <c r="F3485" s="66" t="str">
        <f>IF(ISBLANK(LeaveTracker[[#This Row],[Employee Name]]),"-----",VLOOKUP(LeaveTracker[[#This Row],[Employee Name]],'List of Employees'!$B$4:$H$767,6))</f>
        <v>PERMANENT</v>
      </c>
      <c r="G3485" s="24">
        <v>44890</v>
      </c>
      <c r="H3485" s="24">
        <v>44890</v>
      </c>
      <c r="I3485" s="20" t="s">
        <v>82</v>
      </c>
      <c r="K3485" s="50" t="str">
        <f ca="1">LeaveTracker[[#This Row],[Days]]&amp;" "&amp;LeaveTracker[[#This Row],[Type of Leave]]</f>
        <v>1 VL</v>
      </c>
      <c r="L3485" s="23">
        <f ca="1">NETWORKDAYS(LeaveTracker[[#This Row],[Start Date]],LeaveTracker[[#This Row],[End Date]],lstHolidays)</f>
        <v>1</v>
      </c>
      <c r="M3485" s="27"/>
    </row>
    <row r="3486" spans="1:13" ht="30" customHeight="1" x14ac:dyDescent="0.3">
      <c r="A3486" s="27">
        <f t="shared" si="29"/>
        <v>61</v>
      </c>
      <c r="B3486" s="31">
        <v>44966</v>
      </c>
      <c r="C3486" s="31">
        <v>44893</v>
      </c>
      <c r="D3486" s="19" t="s">
        <v>865</v>
      </c>
      <c r="E3486" s="66" t="str">
        <f>IF(ISBLANK(LeaveTracker[[#This Row],[Employee Name]]),"-----",VLOOKUP(LeaveTracker[[#This Row],[Employee Name]],'List of Employees'!$B$4:$H$767,7))</f>
        <v>ACCOUNTING</v>
      </c>
      <c r="F3486" s="66" t="str">
        <f>IF(ISBLANK(LeaveTracker[[#This Row],[Employee Name]]),"-----",VLOOKUP(LeaveTracker[[#This Row],[Employee Name]],'List of Employees'!$B$4:$H$767,6))</f>
        <v>PERMANENT</v>
      </c>
      <c r="G3486" s="24">
        <v>44890</v>
      </c>
      <c r="H3486" s="24">
        <v>44890</v>
      </c>
      <c r="I3486" s="19" t="s">
        <v>297</v>
      </c>
      <c r="J3486" s="42" t="s">
        <v>1000</v>
      </c>
      <c r="K3486" s="50" t="str">
        <f ca="1">LeaveTracker[[#This Row],[Days]]&amp;" "&amp;LeaveTracker[[#This Row],[Type of Leave]]</f>
        <v>1 OTHER</v>
      </c>
      <c r="L3486" s="23">
        <f ca="1">NETWORKDAYS(LeaveTracker[[#This Row],[Start Date]],LeaveTracker[[#This Row],[End Date]],lstHolidays)</f>
        <v>1</v>
      </c>
      <c r="M3486" s="27"/>
    </row>
    <row r="3487" spans="1:13" ht="30" customHeight="1" x14ac:dyDescent="0.3">
      <c r="A3487" s="27">
        <f t="shared" si="29"/>
        <v>62</v>
      </c>
      <c r="B3487" s="31">
        <v>44966</v>
      </c>
      <c r="C3487" s="31">
        <v>44872</v>
      </c>
      <c r="D3487" s="19" t="s">
        <v>865</v>
      </c>
      <c r="E3487" s="66" t="str">
        <f>IF(ISBLANK(LeaveTracker[[#This Row],[Employee Name]]),"-----",VLOOKUP(LeaveTracker[[#This Row],[Employee Name]],'List of Employees'!$B$4:$H$767,7))</f>
        <v>ACCOUNTING</v>
      </c>
      <c r="F3487" s="66" t="str">
        <f>IF(ISBLANK(LeaveTracker[[#This Row],[Employee Name]]),"-----",VLOOKUP(LeaveTracker[[#This Row],[Employee Name]],'List of Employees'!$B$4:$H$767,6))</f>
        <v>PERMANENT</v>
      </c>
      <c r="G3487" s="24">
        <v>44904</v>
      </c>
      <c r="H3487" s="24">
        <v>44904</v>
      </c>
      <c r="I3487" s="19" t="s">
        <v>82</v>
      </c>
      <c r="K3487" s="50" t="str">
        <f ca="1">LeaveTracker[[#This Row],[Days]]&amp;" "&amp;LeaveTracker[[#This Row],[Type of Leave]]</f>
        <v>1 VL</v>
      </c>
      <c r="L3487" s="23">
        <f ca="1">NETWORKDAYS(LeaveTracker[[#This Row],[Start Date]],LeaveTracker[[#This Row],[End Date]],lstHolidays)</f>
        <v>1</v>
      </c>
      <c r="M3487" s="27"/>
    </row>
    <row r="3488" spans="1:13" ht="30" customHeight="1" x14ac:dyDescent="0.3">
      <c r="A3488" s="27">
        <f t="shared" si="29"/>
        <v>63</v>
      </c>
      <c r="B3488" s="31">
        <v>44966</v>
      </c>
      <c r="C3488" s="31">
        <v>44872</v>
      </c>
      <c r="D3488" s="19" t="s">
        <v>374</v>
      </c>
      <c r="E3488" s="66" t="str">
        <f>IF(ISBLANK(LeaveTracker[[#This Row],[Employee Name]]),"-----",VLOOKUP(LeaveTracker[[#This Row],[Employee Name]],'List of Employees'!$B$4:$H$767,7))</f>
        <v>CCT</v>
      </c>
      <c r="F3488" s="66" t="str">
        <f>IF(ISBLANK(LeaveTracker[[#This Row],[Employee Name]]),"-----",VLOOKUP(LeaveTracker[[#This Row],[Employee Name]],'List of Employees'!$B$4:$H$767,6))</f>
        <v>PERMANENT</v>
      </c>
      <c r="G3488" s="24">
        <v>44880</v>
      </c>
      <c r="H3488" s="24">
        <v>44880</v>
      </c>
      <c r="I3488" s="19" t="s">
        <v>82</v>
      </c>
      <c r="K3488" s="50" t="str">
        <f ca="1">LeaveTracker[[#This Row],[Days]]&amp;" "&amp;LeaveTracker[[#This Row],[Type of Leave]]</f>
        <v>1 VL</v>
      </c>
      <c r="L3488" s="23">
        <f ca="1">NETWORKDAYS(LeaveTracker[[#This Row],[Start Date]],LeaveTracker[[#This Row],[End Date]],lstHolidays)</f>
        <v>1</v>
      </c>
      <c r="M3488" s="27"/>
    </row>
    <row r="3489" spans="1:13" ht="30" customHeight="1" x14ac:dyDescent="0.3">
      <c r="A3489" s="27">
        <f t="shared" si="29"/>
        <v>64</v>
      </c>
      <c r="B3489" s="31">
        <v>44966</v>
      </c>
      <c r="C3489" s="31">
        <v>44873</v>
      </c>
      <c r="D3489" s="19" t="s">
        <v>865</v>
      </c>
      <c r="E3489" s="66" t="str">
        <f>IF(ISBLANK(LeaveTracker[[#This Row],[Employee Name]]),"-----",VLOOKUP(LeaveTracker[[#This Row],[Employee Name]],'List of Employees'!$B$4:$H$767,7))</f>
        <v>ACCOUNTING</v>
      </c>
      <c r="F3489" s="66" t="str">
        <f>IF(ISBLANK(LeaveTracker[[#This Row],[Employee Name]]),"-----",VLOOKUP(LeaveTracker[[#This Row],[Employee Name]],'List of Employees'!$B$4:$H$767,6))</f>
        <v>PERMANENT</v>
      </c>
      <c r="G3489" s="24">
        <v>44882</v>
      </c>
      <c r="H3489" s="24">
        <v>44883</v>
      </c>
      <c r="I3489" s="19" t="s">
        <v>82</v>
      </c>
      <c r="K3489" s="50" t="str">
        <f ca="1">LeaveTracker[[#This Row],[Days]]&amp;" "&amp;LeaveTracker[[#This Row],[Type of Leave]]</f>
        <v>2 VL</v>
      </c>
      <c r="L3489" s="23">
        <f ca="1">NETWORKDAYS(LeaveTracker[[#This Row],[Start Date]],LeaveTracker[[#This Row],[End Date]],lstHolidays)</f>
        <v>2</v>
      </c>
      <c r="M3489" s="27"/>
    </row>
    <row r="3490" spans="1:13" ht="30" customHeight="1" x14ac:dyDescent="0.3">
      <c r="A3490" s="27">
        <f t="shared" si="29"/>
        <v>65</v>
      </c>
      <c r="B3490" s="31">
        <v>44966</v>
      </c>
      <c r="C3490" s="31">
        <v>44848</v>
      </c>
      <c r="D3490" s="19" t="s">
        <v>854</v>
      </c>
      <c r="E3490" s="66" t="str">
        <f>IF(ISBLANK(LeaveTracker[[#This Row],[Employee Name]]),"-----",VLOOKUP(LeaveTracker[[#This Row],[Employee Name]],'List of Employees'!$B$4:$H$767,7))</f>
        <v>ACCOUNTING</v>
      </c>
      <c r="F3490" s="66" t="str">
        <f>IF(ISBLANK(LeaveTracker[[#This Row],[Employee Name]]),"-----",VLOOKUP(LeaveTracker[[#This Row],[Employee Name]],'List of Employees'!$B$4:$H$767,6))</f>
        <v>PERMANENT</v>
      </c>
      <c r="G3490" s="24">
        <v>44847</v>
      </c>
      <c r="H3490" s="24">
        <v>44847</v>
      </c>
      <c r="I3490" s="19" t="s">
        <v>81</v>
      </c>
      <c r="K3490" s="50" t="str">
        <f ca="1">LeaveTracker[[#This Row],[Days]]&amp;" "&amp;LeaveTracker[[#This Row],[Type of Leave]]</f>
        <v>1 SL</v>
      </c>
      <c r="L3490" s="23">
        <f ca="1">NETWORKDAYS(LeaveTracker[[#This Row],[Start Date]],LeaveTracker[[#This Row],[End Date]],lstHolidays)</f>
        <v>1</v>
      </c>
      <c r="M3490" s="27"/>
    </row>
    <row r="3491" spans="1:13" ht="30" customHeight="1" x14ac:dyDescent="0.3">
      <c r="A3491" s="27">
        <f t="shared" si="29"/>
        <v>66</v>
      </c>
      <c r="B3491" s="31">
        <v>44966</v>
      </c>
      <c r="C3491" s="31">
        <v>44806</v>
      </c>
      <c r="D3491" s="19" t="s">
        <v>854</v>
      </c>
      <c r="E3491" s="66" t="str">
        <f>IF(ISBLANK(LeaveTracker[[#This Row],[Employee Name]]),"-----",VLOOKUP(LeaveTracker[[#This Row],[Employee Name]],'List of Employees'!$B$4:$H$767,7))</f>
        <v>ACCOUNTING</v>
      </c>
      <c r="F3491" s="66" t="str">
        <f>IF(ISBLANK(LeaveTracker[[#This Row],[Employee Name]]),"-----",VLOOKUP(LeaveTracker[[#This Row],[Employee Name]],'List of Employees'!$B$4:$H$767,6))</f>
        <v>PERMANENT</v>
      </c>
      <c r="G3491" s="24">
        <v>44824</v>
      </c>
      <c r="H3491" s="24">
        <v>44826</v>
      </c>
      <c r="I3491" s="19" t="s">
        <v>297</v>
      </c>
      <c r="J3491" s="42" t="s">
        <v>1000</v>
      </c>
      <c r="K3491" s="50" t="str">
        <f ca="1">LeaveTracker[[#This Row],[Days]]&amp;" "&amp;LeaveTracker[[#This Row],[Type of Leave]]</f>
        <v>3 OTHER</v>
      </c>
      <c r="L3491" s="23">
        <f ca="1">NETWORKDAYS(LeaveTracker[[#This Row],[Start Date]],LeaveTracker[[#This Row],[End Date]],lstHolidays)</f>
        <v>3</v>
      </c>
      <c r="M3491" s="27"/>
    </row>
    <row r="3492" spans="1:13" ht="30" customHeight="1" x14ac:dyDescent="0.3">
      <c r="A3492" s="27">
        <v>66</v>
      </c>
      <c r="B3492" s="31">
        <v>44966</v>
      </c>
      <c r="C3492" s="31">
        <v>44806</v>
      </c>
      <c r="D3492" s="19" t="s">
        <v>854</v>
      </c>
      <c r="E3492" s="66" t="str">
        <f>IF(ISBLANK(LeaveTracker[[#This Row],[Employee Name]]),"-----",VLOOKUP(LeaveTracker[[#This Row],[Employee Name]],'List of Employees'!$B$4:$H$767,7))</f>
        <v>ACCOUNTING</v>
      </c>
      <c r="F3492" s="66" t="str">
        <f>IF(ISBLANK(LeaveTracker[[#This Row],[Employee Name]]),"-----",VLOOKUP(LeaveTracker[[#This Row],[Employee Name]],'List of Employees'!$B$4:$H$767,6))</f>
        <v>PERMANENT</v>
      </c>
      <c r="G3492" s="24">
        <v>44827</v>
      </c>
      <c r="H3492" s="24">
        <v>44830</v>
      </c>
      <c r="I3492" s="19" t="s">
        <v>82</v>
      </c>
      <c r="K3492" s="50" t="str">
        <f ca="1">LeaveTracker[[#This Row],[Days]]&amp;" "&amp;LeaveTracker[[#This Row],[Type of Leave]]</f>
        <v>2 VL</v>
      </c>
      <c r="L3492" s="23">
        <f ca="1">NETWORKDAYS(LeaveTracker[[#This Row],[Start Date]],LeaveTracker[[#This Row],[End Date]],lstHolidays)</f>
        <v>2</v>
      </c>
      <c r="M3492" s="27"/>
    </row>
    <row r="3493" spans="1:13" ht="30" customHeight="1" x14ac:dyDescent="0.3">
      <c r="A3493" s="27">
        <f t="shared" si="29"/>
        <v>67</v>
      </c>
      <c r="B3493" s="31">
        <v>44966</v>
      </c>
      <c r="C3493" s="31">
        <v>44840</v>
      </c>
      <c r="D3493" s="19" t="s">
        <v>1088</v>
      </c>
      <c r="E3493" s="66" t="str">
        <f>IF(ISBLANK(LeaveTracker[[#This Row],[Employee Name]]),"-----",VLOOKUP(LeaveTracker[[#This Row],[Employee Name]],'List of Employees'!$B$4:$H$767,7))</f>
        <v>ACCOUNTING</v>
      </c>
      <c r="F3493" s="66" t="str">
        <f>IF(ISBLANK(LeaveTracker[[#This Row],[Employee Name]]),"-----",VLOOKUP(LeaveTracker[[#This Row],[Employee Name]],'List of Employees'!$B$4:$H$767,6))</f>
        <v>PERMANENT</v>
      </c>
      <c r="G3493" s="24">
        <v>44876</v>
      </c>
      <c r="H3493" s="24">
        <v>44876</v>
      </c>
      <c r="I3493" s="19" t="s">
        <v>297</v>
      </c>
      <c r="J3493" s="42" t="s">
        <v>1000</v>
      </c>
      <c r="K3493" s="50" t="str">
        <f ca="1">LeaveTracker[[#This Row],[Days]]&amp;" "&amp;LeaveTracker[[#This Row],[Type of Leave]]</f>
        <v>1 OTHER</v>
      </c>
      <c r="L3493" s="23">
        <f ca="1">NETWORKDAYS(LeaveTracker[[#This Row],[Start Date]],LeaveTracker[[#This Row],[End Date]],lstHolidays)</f>
        <v>1</v>
      </c>
      <c r="M3493" s="27"/>
    </row>
    <row r="3494" spans="1:13" ht="30" customHeight="1" x14ac:dyDescent="0.3">
      <c r="A3494" s="27">
        <v>67</v>
      </c>
      <c r="B3494" s="31">
        <v>44966</v>
      </c>
      <c r="C3494" s="31">
        <v>44840</v>
      </c>
      <c r="D3494" s="19" t="s">
        <v>1088</v>
      </c>
      <c r="E3494" s="66" t="str">
        <f>IF(ISBLANK(LeaveTracker[[#This Row],[Employee Name]]),"-----",VLOOKUP(LeaveTracker[[#This Row],[Employee Name]],'List of Employees'!$B$4:$H$767,7))</f>
        <v>ACCOUNTING</v>
      </c>
      <c r="F3494" s="66" t="str">
        <f>IF(ISBLANK(LeaveTracker[[#This Row],[Employee Name]]),"-----",VLOOKUP(LeaveTracker[[#This Row],[Employee Name]],'List of Employees'!$B$4:$H$767,6))</f>
        <v>PERMANENT</v>
      </c>
      <c r="G3494" s="24">
        <v>44882</v>
      </c>
      <c r="H3494" s="24">
        <v>44882</v>
      </c>
      <c r="I3494" s="19" t="s">
        <v>297</v>
      </c>
      <c r="J3494" s="42" t="s">
        <v>1000</v>
      </c>
      <c r="K3494" s="50" t="str">
        <f ca="1">LeaveTracker[[#This Row],[Days]]&amp;" "&amp;LeaveTracker[[#This Row],[Type of Leave]]</f>
        <v>1 OTHER</v>
      </c>
      <c r="L3494" s="23">
        <f ca="1">NETWORKDAYS(LeaveTracker[[#This Row],[Start Date]],LeaveTracker[[#This Row],[End Date]],lstHolidays)</f>
        <v>1</v>
      </c>
      <c r="M3494" s="27"/>
    </row>
    <row r="3495" spans="1:13" ht="30" customHeight="1" x14ac:dyDescent="0.3">
      <c r="A3495" s="27">
        <f t="shared" si="29"/>
        <v>68</v>
      </c>
      <c r="B3495" s="31">
        <v>44966</v>
      </c>
      <c r="C3495" s="31">
        <v>44869</v>
      </c>
      <c r="D3495" s="19" t="s">
        <v>1080</v>
      </c>
      <c r="E3495" s="66" t="str">
        <f>IF(ISBLANK(LeaveTracker[[#This Row],[Employee Name]]),"-----",VLOOKUP(LeaveTracker[[#This Row],[Employee Name]],'List of Employees'!$B$4:$H$767,7))</f>
        <v>ACCOUNTING</v>
      </c>
      <c r="F3495" s="66" t="str">
        <f>IF(ISBLANK(LeaveTracker[[#This Row],[Employee Name]]),"-----",VLOOKUP(LeaveTracker[[#This Row],[Employee Name]],'List of Employees'!$B$4:$H$767,6))</f>
        <v>PERMANENT</v>
      </c>
      <c r="G3495" s="24">
        <v>44922</v>
      </c>
      <c r="H3495" s="24">
        <v>44924</v>
      </c>
      <c r="I3495" s="19" t="s">
        <v>82</v>
      </c>
      <c r="K3495" s="50" t="str">
        <f ca="1">LeaveTracker[[#This Row],[Days]]&amp;" "&amp;LeaveTracker[[#This Row],[Type of Leave]]</f>
        <v>3 VL</v>
      </c>
      <c r="L3495" s="23">
        <f ca="1">NETWORKDAYS(LeaveTracker[[#This Row],[Start Date]],LeaveTracker[[#This Row],[End Date]],lstHolidays)</f>
        <v>3</v>
      </c>
      <c r="M3495" s="27"/>
    </row>
    <row r="3496" spans="1:13" ht="30" customHeight="1" x14ac:dyDescent="0.3">
      <c r="A3496" s="27">
        <f t="shared" si="29"/>
        <v>69</v>
      </c>
      <c r="B3496" s="31">
        <v>44966</v>
      </c>
      <c r="C3496" s="31">
        <v>44872</v>
      </c>
      <c r="D3496" s="19" t="s">
        <v>865</v>
      </c>
      <c r="E3496" s="66" t="str">
        <f>IF(ISBLANK(LeaveTracker[[#This Row],[Employee Name]]),"-----",VLOOKUP(LeaveTracker[[#This Row],[Employee Name]],'List of Employees'!$B$4:$H$767,7))</f>
        <v>ACCOUNTING</v>
      </c>
      <c r="F3496" s="66" t="str">
        <f>IF(ISBLANK(LeaveTracker[[#This Row],[Employee Name]]),"-----",VLOOKUP(LeaveTracker[[#This Row],[Employee Name]],'List of Employees'!$B$4:$H$767,6))</f>
        <v>PERMANENT</v>
      </c>
      <c r="G3496" s="24">
        <v>44902</v>
      </c>
      <c r="H3496" s="24">
        <v>44902</v>
      </c>
      <c r="I3496" s="19" t="s">
        <v>82</v>
      </c>
      <c r="K3496" s="50" t="str">
        <f ca="1">LeaveTracker[[#This Row],[Days]]&amp;" "&amp;LeaveTracker[[#This Row],[Type of Leave]]</f>
        <v>1 VL</v>
      </c>
      <c r="L3496" s="23">
        <f ca="1">NETWORKDAYS(LeaveTracker[[#This Row],[Start Date]],LeaveTracker[[#This Row],[End Date]],lstHolidays)</f>
        <v>1</v>
      </c>
      <c r="M3496" s="27"/>
    </row>
    <row r="3497" spans="1:13" ht="30" customHeight="1" x14ac:dyDescent="0.3">
      <c r="A3497" s="27">
        <f t="shared" si="29"/>
        <v>70</v>
      </c>
      <c r="B3497" s="31">
        <v>44966</v>
      </c>
      <c r="C3497" s="31">
        <v>44873</v>
      </c>
      <c r="D3497" s="19" t="s">
        <v>2002</v>
      </c>
      <c r="E3497" s="66" t="str">
        <f>IF(ISBLANK(LeaveTracker[[#This Row],[Employee Name]]),"-----",VLOOKUP(LeaveTracker[[#This Row],[Employee Name]],'List of Employees'!$B$4:$H$767,7))</f>
        <v>ACCOUNTING</v>
      </c>
      <c r="F3497" s="66" t="str">
        <f>IF(ISBLANK(LeaveTracker[[#This Row],[Employee Name]]),"-----",VLOOKUP(LeaveTracker[[#This Row],[Employee Name]],'List of Employees'!$B$4:$H$767,6))</f>
        <v>PERMANENT</v>
      </c>
      <c r="G3497" s="24">
        <v>44872</v>
      </c>
      <c r="H3497" s="24">
        <v>44872</v>
      </c>
      <c r="I3497" s="19" t="s">
        <v>297</v>
      </c>
      <c r="J3497" s="42" t="s">
        <v>1000</v>
      </c>
      <c r="K3497" s="50" t="str">
        <f ca="1">LeaveTracker[[#This Row],[Days]]&amp;" "&amp;LeaveTracker[[#This Row],[Type of Leave]]</f>
        <v>1 OTHER</v>
      </c>
      <c r="L3497" s="23">
        <f ca="1">NETWORKDAYS(LeaveTracker[[#This Row],[Start Date]],LeaveTracker[[#This Row],[End Date]],lstHolidays)</f>
        <v>1</v>
      </c>
      <c r="M3497" s="27"/>
    </row>
    <row r="3498" spans="1:13" ht="30" customHeight="1" x14ac:dyDescent="0.3">
      <c r="A3498" s="27">
        <f t="shared" si="29"/>
        <v>71</v>
      </c>
      <c r="B3498" s="31">
        <v>44966</v>
      </c>
      <c r="C3498" s="31">
        <v>44861</v>
      </c>
      <c r="D3498" s="19" t="s">
        <v>508</v>
      </c>
      <c r="E3498" s="66" t="str">
        <f>IF(ISBLANK(LeaveTracker[[#This Row],[Employee Name]]),"-----",VLOOKUP(LeaveTracker[[#This Row],[Employee Name]],'List of Employees'!$B$4:$H$767,7))</f>
        <v>ACCOUNTING</v>
      </c>
      <c r="F3498" s="66" t="str">
        <f>IF(ISBLANK(LeaveTracker[[#This Row],[Employee Name]]),"-----",VLOOKUP(LeaveTracker[[#This Row],[Employee Name]],'List of Employees'!$B$4:$H$767,6))</f>
        <v>PERMANENT</v>
      </c>
      <c r="G3498" s="24">
        <v>44859</v>
      </c>
      <c r="H3498" s="24">
        <v>44859</v>
      </c>
      <c r="I3498" s="19" t="s">
        <v>297</v>
      </c>
      <c r="J3498" s="42" t="s">
        <v>1000</v>
      </c>
      <c r="K3498" s="50" t="str">
        <f ca="1">LeaveTracker[[#This Row],[Days]]&amp;" "&amp;LeaveTracker[[#This Row],[Type of Leave]]</f>
        <v>1 OTHER</v>
      </c>
      <c r="L3498" s="23">
        <f ca="1">NETWORKDAYS(LeaveTracker[[#This Row],[Start Date]],LeaveTracker[[#This Row],[End Date]],lstHolidays)</f>
        <v>1</v>
      </c>
      <c r="M3498" s="27"/>
    </row>
    <row r="3499" spans="1:13" ht="30" customHeight="1" x14ac:dyDescent="0.3">
      <c r="A3499" s="27">
        <f t="shared" si="29"/>
        <v>72</v>
      </c>
      <c r="B3499" s="31">
        <v>44966</v>
      </c>
      <c r="C3499" s="31">
        <v>44855</v>
      </c>
      <c r="D3499" s="19" t="s">
        <v>508</v>
      </c>
      <c r="E3499" s="66" t="str">
        <f>IF(ISBLANK(LeaveTracker[[#This Row],[Employee Name]]),"-----",VLOOKUP(LeaveTracker[[#This Row],[Employee Name]],'List of Employees'!$B$4:$H$767,7))</f>
        <v>ACCOUNTING</v>
      </c>
      <c r="F3499" s="66" t="str">
        <f>IF(ISBLANK(LeaveTracker[[#This Row],[Employee Name]]),"-----",VLOOKUP(LeaveTracker[[#This Row],[Employee Name]],'List of Employees'!$B$4:$H$767,6))</f>
        <v>PERMANENT</v>
      </c>
      <c r="G3499" s="24">
        <v>44862</v>
      </c>
      <c r="H3499" s="24">
        <v>44862</v>
      </c>
      <c r="I3499" s="19" t="s">
        <v>82</v>
      </c>
      <c r="K3499" s="50" t="str">
        <f ca="1">LeaveTracker[[#This Row],[Days]]&amp;" "&amp;LeaveTracker[[#This Row],[Type of Leave]]</f>
        <v>1 VL</v>
      </c>
      <c r="L3499" s="23">
        <f ca="1">NETWORKDAYS(LeaveTracker[[#This Row],[Start Date]],LeaveTracker[[#This Row],[End Date]],lstHolidays)</f>
        <v>1</v>
      </c>
      <c r="M3499" s="27"/>
    </row>
    <row r="3500" spans="1:13" ht="30" customHeight="1" x14ac:dyDescent="0.3">
      <c r="A3500" s="27">
        <f t="shared" si="29"/>
        <v>73</v>
      </c>
      <c r="B3500" s="31">
        <v>44966</v>
      </c>
      <c r="C3500" s="31">
        <v>44902</v>
      </c>
      <c r="D3500" s="19" t="s">
        <v>508</v>
      </c>
      <c r="E3500" s="66" t="str">
        <f>IF(ISBLANK(LeaveTracker[[#This Row],[Employee Name]]),"-----",VLOOKUP(LeaveTracker[[#This Row],[Employee Name]],'List of Employees'!$B$4:$H$767,7))</f>
        <v>ACCOUNTING</v>
      </c>
      <c r="F3500" s="66" t="str">
        <f>IF(ISBLANK(LeaveTracker[[#This Row],[Employee Name]]),"-----",VLOOKUP(LeaveTracker[[#This Row],[Employee Name]],'List of Employees'!$B$4:$H$767,6))</f>
        <v>PERMANENT</v>
      </c>
      <c r="G3500" s="24">
        <v>44911</v>
      </c>
      <c r="H3500" s="24">
        <v>44911</v>
      </c>
      <c r="I3500" s="20" t="s">
        <v>82</v>
      </c>
      <c r="K3500" s="50" t="str">
        <f ca="1">LeaveTracker[[#This Row],[Days]]&amp;" "&amp;LeaveTracker[[#This Row],[Type of Leave]]</f>
        <v>1 VL</v>
      </c>
      <c r="L3500" s="23">
        <f ca="1">NETWORKDAYS(LeaveTracker[[#This Row],[Start Date]],LeaveTracker[[#This Row],[End Date]],lstHolidays)</f>
        <v>1</v>
      </c>
      <c r="M3500" s="27"/>
    </row>
    <row r="3501" spans="1:13" ht="30" customHeight="1" x14ac:dyDescent="0.3">
      <c r="A3501" s="27">
        <f t="shared" si="29"/>
        <v>74</v>
      </c>
      <c r="B3501" s="31">
        <v>44966</v>
      </c>
      <c r="C3501" s="31">
        <v>44956</v>
      </c>
      <c r="D3501" s="19" t="s">
        <v>519</v>
      </c>
      <c r="E3501" s="66" t="str">
        <f>IF(ISBLANK(LeaveTracker[[#This Row],[Employee Name]]),"-----",VLOOKUP(LeaveTracker[[#This Row],[Employee Name]],'List of Employees'!$B$4:$H$767,7))</f>
        <v>ACCOUNTING</v>
      </c>
      <c r="F3501" s="66" t="str">
        <f>IF(ISBLANK(LeaveTracker[[#This Row],[Employee Name]]),"-----",VLOOKUP(LeaveTracker[[#This Row],[Employee Name]],'List of Employees'!$B$4:$H$767,6))</f>
        <v>PERMANENT</v>
      </c>
      <c r="G3501" s="24">
        <v>44929</v>
      </c>
      <c r="H3501" s="24">
        <v>44930</v>
      </c>
      <c r="I3501" s="20" t="s">
        <v>297</v>
      </c>
      <c r="J3501" s="42" t="s">
        <v>1000</v>
      </c>
      <c r="K3501" s="50" t="str">
        <f ca="1">LeaveTracker[[#This Row],[Days]]&amp;" "&amp;LeaveTracker[[#This Row],[Type of Leave]]</f>
        <v>2 OTHER</v>
      </c>
      <c r="L3501" s="23">
        <f ca="1">NETWORKDAYS(LeaveTracker[[#This Row],[Start Date]],LeaveTracker[[#This Row],[End Date]],lstHolidays)</f>
        <v>2</v>
      </c>
      <c r="M3501" s="27"/>
    </row>
    <row r="3502" spans="1:13" ht="30" customHeight="1" x14ac:dyDescent="0.3">
      <c r="A3502" s="27">
        <f t="shared" si="29"/>
        <v>75</v>
      </c>
      <c r="B3502" s="31">
        <v>44966</v>
      </c>
      <c r="C3502" s="31">
        <v>44946</v>
      </c>
      <c r="D3502" s="19" t="s">
        <v>2007</v>
      </c>
      <c r="E3502" s="66" t="str">
        <f>IF(ISBLANK(LeaveTracker[[#This Row],[Employee Name]]),"-----",VLOOKUP(LeaveTracker[[#This Row],[Employee Name]],'List of Employees'!$B$4:$H$767,7))</f>
        <v>EDP</v>
      </c>
      <c r="F3502" s="66" t="str">
        <f>IF(ISBLANK(LeaveTracker[[#This Row],[Employee Name]]),"-----",VLOOKUP(LeaveTracker[[#This Row],[Employee Name]],'List of Employees'!$B$4:$H$767,6))</f>
        <v>CASUAL</v>
      </c>
      <c r="G3502" s="24">
        <v>44956</v>
      </c>
      <c r="H3502" s="24">
        <v>44956</v>
      </c>
      <c r="I3502" s="20" t="s">
        <v>297</v>
      </c>
      <c r="J3502" s="42" t="s">
        <v>1000</v>
      </c>
      <c r="K3502" s="50" t="str">
        <f ca="1">LeaveTracker[[#This Row],[Days]]&amp;" "&amp;LeaveTracker[[#This Row],[Type of Leave]]</f>
        <v>1 OTHER</v>
      </c>
      <c r="L3502" s="23">
        <f ca="1">NETWORKDAYS(LeaveTracker[[#This Row],[Start Date]],LeaveTracker[[#This Row],[End Date]],lstHolidays)</f>
        <v>1</v>
      </c>
      <c r="M3502" s="27"/>
    </row>
    <row r="3503" spans="1:13" ht="30" customHeight="1" x14ac:dyDescent="0.3">
      <c r="A3503" s="27">
        <f t="shared" si="29"/>
        <v>76</v>
      </c>
      <c r="B3503" s="31">
        <v>44966</v>
      </c>
      <c r="C3503" s="31">
        <v>44867</v>
      </c>
      <c r="D3503" s="19" t="s">
        <v>512</v>
      </c>
      <c r="E3503" s="66" t="str">
        <f>IF(ISBLANK(LeaveTracker[[#This Row],[Employee Name]]),"-----",VLOOKUP(LeaveTracker[[#This Row],[Employee Name]],'List of Employees'!$B$4:$H$767,7))</f>
        <v>ACCOUNTING</v>
      </c>
      <c r="F3503" s="66" t="str">
        <f>IF(ISBLANK(LeaveTracker[[#This Row],[Employee Name]]),"-----",VLOOKUP(LeaveTracker[[#This Row],[Employee Name]],'List of Employees'!$B$4:$H$767,6))</f>
        <v>PERMANENT</v>
      </c>
      <c r="G3503" s="24">
        <v>44846</v>
      </c>
      <c r="H3503" s="21">
        <v>44846</v>
      </c>
      <c r="I3503" s="20" t="s">
        <v>81</v>
      </c>
      <c r="K3503" s="50" t="str">
        <f ca="1">LeaveTracker[[#This Row],[Days]]&amp;" "&amp;LeaveTracker[[#This Row],[Type of Leave]]</f>
        <v>1 SL</v>
      </c>
      <c r="L3503" s="23">
        <f ca="1">NETWORKDAYS(LeaveTracker[[#This Row],[Start Date]],LeaveTracker[[#This Row],[End Date]],lstHolidays)</f>
        <v>1</v>
      </c>
      <c r="M3503" s="27"/>
    </row>
    <row r="3504" spans="1:13" ht="30" customHeight="1" x14ac:dyDescent="0.3">
      <c r="A3504" s="27">
        <v>76</v>
      </c>
      <c r="B3504" s="31">
        <v>44966</v>
      </c>
      <c r="C3504" s="31">
        <v>44867</v>
      </c>
      <c r="D3504" s="19" t="s">
        <v>512</v>
      </c>
      <c r="E3504" s="66" t="str">
        <f>IF(ISBLANK(LeaveTracker[[#This Row],[Employee Name]]),"-----",VLOOKUP(LeaveTracker[[#This Row],[Employee Name]],'List of Employees'!$B$4:$H$767,7))</f>
        <v>ACCOUNTING</v>
      </c>
      <c r="F3504" s="66" t="str">
        <f>IF(ISBLANK(LeaveTracker[[#This Row],[Employee Name]]),"-----",VLOOKUP(LeaveTracker[[#This Row],[Employee Name]],'List of Employees'!$B$4:$H$767,6))</f>
        <v>PERMANENT</v>
      </c>
      <c r="G3504" s="24">
        <v>44848</v>
      </c>
      <c r="H3504" s="24">
        <v>44848</v>
      </c>
      <c r="I3504" s="20" t="s">
        <v>81</v>
      </c>
      <c r="K3504" s="50" t="str">
        <f ca="1">LeaveTracker[[#This Row],[Days]]&amp;" "&amp;LeaveTracker[[#This Row],[Type of Leave]]</f>
        <v>1 SL</v>
      </c>
      <c r="L3504" s="23">
        <f ca="1">NETWORKDAYS(LeaveTracker[[#This Row],[Start Date]],LeaveTracker[[#This Row],[End Date]],lstHolidays)</f>
        <v>1</v>
      </c>
      <c r="M3504" s="27"/>
    </row>
    <row r="3505" spans="1:13" ht="30" customHeight="1" x14ac:dyDescent="0.3">
      <c r="A3505" s="27">
        <f t="shared" si="29"/>
        <v>77</v>
      </c>
      <c r="B3505" s="31">
        <v>44966</v>
      </c>
      <c r="C3505" s="31">
        <v>44892</v>
      </c>
      <c r="D3505" s="20" t="s">
        <v>512</v>
      </c>
      <c r="E3505" s="66" t="str">
        <f>IF(ISBLANK(LeaveTracker[[#This Row],[Employee Name]]),"-----",VLOOKUP(LeaveTracker[[#This Row],[Employee Name]],'List of Employees'!$B$4:$H$767,7))</f>
        <v>ACCOUNTING</v>
      </c>
      <c r="F3505" s="66" t="str">
        <f>IF(ISBLANK(LeaveTracker[[#This Row],[Employee Name]]),"-----",VLOOKUP(LeaveTracker[[#This Row],[Employee Name]],'List of Employees'!$B$4:$H$767,6))</f>
        <v>PERMANENT</v>
      </c>
      <c r="G3505" s="24">
        <v>44886</v>
      </c>
      <c r="H3505" s="24">
        <v>44886</v>
      </c>
      <c r="I3505" s="20" t="s">
        <v>81</v>
      </c>
      <c r="K3505" s="50" t="str">
        <f ca="1">LeaveTracker[[#This Row],[Days]]&amp;" "&amp;LeaveTracker[[#This Row],[Type of Leave]]</f>
        <v>1 SL</v>
      </c>
      <c r="L3505" s="23">
        <f ca="1">NETWORKDAYS(LeaveTracker[[#This Row],[Start Date]],LeaveTracker[[#This Row],[End Date]],lstHolidays)</f>
        <v>1</v>
      </c>
      <c r="M3505" s="27"/>
    </row>
    <row r="3506" spans="1:13" ht="30" customHeight="1" x14ac:dyDescent="0.3">
      <c r="A3506" s="27">
        <f t="shared" si="29"/>
        <v>78</v>
      </c>
      <c r="B3506" s="31">
        <v>44966</v>
      </c>
      <c r="C3506" s="31">
        <v>44892</v>
      </c>
      <c r="D3506" s="20" t="s">
        <v>512</v>
      </c>
      <c r="E3506" s="66" t="str">
        <f>IF(ISBLANK(LeaveTracker[[#This Row],[Employee Name]]),"-----",VLOOKUP(LeaveTracker[[#This Row],[Employee Name]],'List of Employees'!$B$4:$H$767,7))</f>
        <v>ACCOUNTING</v>
      </c>
      <c r="F3506" s="66" t="str">
        <f>IF(ISBLANK(LeaveTracker[[#This Row],[Employee Name]]),"-----",VLOOKUP(LeaveTracker[[#This Row],[Employee Name]],'List of Employees'!$B$4:$H$767,6))</f>
        <v>PERMANENT</v>
      </c>
      <c r="G3506" s="24">
        <v>44893</v>
      </c>
      <c r="H3506" s="24">
        <v>44894</v>
      </c>
      <c r="I3506" s="20" t="s">
        <v>81</v>
      </c>
      <c r="K3506" s="50" t="str">
        <f ca="1">LeaveTracker[[#This Row],[Days]]&amp;" "&amp;LeaveTracker[[#This Row],[Type of Leave]]</f>
        <v>2 SL</v>
      </c>
      <c r="L3506" s="23">
        <f ca="1">NETWORKDAYS(LeaveTracker[[#This Row],[Start Date]],LeaveTracker[[#This Row],[End Date]],lstHolidays)</f>
        <v>2</v>
      </c>
      <c r="M3506" s="27"/>
    </row>
    <row r="3507" spans="1:13" ht="30" customHeight="1" x14ac:dyDescent="0.3">
      <c r="A3507" s="27">
        <f t="shared" si="29"/>
        <v>79</v>
      </c>
      <c r="B3507" s="31">
        <v>44966</v>
      </c>
      <c r="C3507" s="31">
        <v>44833</v>
      </c>
      <c r="D3507" s="20" t="s">
        <v>512</v>
      </c>
      <c r="E3507" s="66" t="str">
        <f>IF(ISBLANK(LeaveTracker[[#This Row],[Employee Name]]),"-----",VLOOKUP(LeaveTracker[[#This Row],[Employee Name]],'List of Employees'!$B$4:$H$767,7))</f>
        <v>ACCOUNTING</v>
      </c>
      <c r="F3507" s="66" t="str">
        <f>IF(ISBLANK(LeaveTracker[[#This Row],[Employee Name]]),"-----",VLOOKUP(LeaveTracker[[#This Row],[Employee Name]],'List of Employees'!$B$4:$H$767,6))</f>
        <v>PERMANENT</v>
      </c>
      <c r="G3507" s="24">
        <v>44810</v>
      </c>
      <c r="H3507" s="24">
        <v>44810</v>
      </c>
      <c r="I3507" s="20" t="s">
        <v>81</v>
      </c>
      <c r="K3507" s="50" t="str">
        <f ca="1">LeaveTracker[[#This Row],[Days]]&amp;" "&amp;LeaveTracker[[#This Row],[Type of Leave]]</f>
        <v>1 SL</v>
      </c>
      <c r="L3507" s="23">
        <f ca="1">NETWORKDAYS(LeaveTracker[[#This Row],[Start Date]],LeaveTracker[[#This Row],[End Date]],lstHolidays)</f>
        <v>1</v>
      </c>
      <c r="M3507" s="27"/>
    </row>
    <row r="3508" spans="1:13" ht="30" customHeight="1" x14ac:dyDescent="0.3">
      <c r="A3508" s="27">
        <v>79</v>
      </c>
      <c r="B3508" s="31">
        <v>44966</v>
      </c>
      <c r="C3508" s="31">
        <v>44833</v>
      </c>
      <c r="D3508" s="20" t="s">
        <v>512</v>
      </c>
      <c r="E3508" s="66" t="str">
        <f>IF(ISBLANK(LeaveTracker[[#This Row],[Employee Name]]),"-----",VLOOKUP(LeaveTracker[[#This Row],[Employee Name]],'List of Employees'!$B$4:$H$767,7))</f>
        <v>ACCOUNTING</v>
      </c>
      <c r="F3508" s="66" t="str">
        <f>IF(ISBLANK(LeaveTracker[[#This Row],[Employee Name]]),"-----",VLOOKUP(LeaveTracker[[#This Row],[Employee Name]],'List of Employees'!$B$4:$H$767,6))</f>
        <v>PERMANENT</v>
      </c>
      <c r="G3508" s="24">
        <v>44817</v>
      </c>
      <c r="H3508" s="24">
        <v>44817</v>
      </c>
      <c r="I3508" s="20" t="s">
        <v>81</v>
      </c>
      <c r="K3508" s="50" t="str">
        <f ca="1">LeaveTracker[[#This Row],[Days]]&amp;" "&amp;LeaveTracker[[#This Row],[Type of Leave]]</f>
        <v>1 SL</v>
      </c>
      <c r="L3508" s="23">
        <f ca="1">NETWORKDAYS(LeaveTracker[[#This Row],[Start Date]],LeaveTracker[[#This Row],[End Date]],lstHolidays)</f>
        <v>1</v>
      </c>
      <c r="M3508" s="27"/>
    </row>
    <row r="3509" spans="1:13" ht="30" customHeight="1" x14ac:dyDescent="0.3">
      <c r="A3509" s="27">
        <v>79</v>
      </c>
      <c r="B3509" s="31">
        <v>44966</v>
      </c>
      <c r="C3509" s="31">
        <v>44833</v>
      </c>
      <c r="D3509" s="20" t="s">
        <v>512</v>
      </c>
      <c r="E3509" s="66" t="str">
        <f>IF(ISBLANK(LeaveTracker[[#This Row],[Employee Name]]),"-----",VLOOKUP(LeaveTracker[[#This Row],[Employee Name]],'List of Employees'!$B$4:$H$767,7))</f>
        <v>ACCOUNTING</v>
      </c>
      <c r="F3509" s="66" t="str">
        <f>IF(ISBLANK(LeaveTracker[[#This Row],[Employee Name]]),"-----",VLOOKUP(LeaveTracker[[#This Row],[Employee Name]],'List of Employees'!$B$4:$H$767,6))</f>
        <v>PERMANENT</v>
      </c>
      <c r="G3509" s="24">
        <v>44827</v>
      </c>
      <c r="H3509" s="24">
        <v>44827</v>
      </c>
      <c r="I3509" s="20" t="s">
        <v>81</v>
      </c>
      <c r="K3509" s="50" t="str">
        <f ca="1">LeaveTracker[[#This Row],[Days]]&amp;" "&amp;LeaveTracker[[#This Row],[Type of Leave]]</f>
        <v>1 SL</v>
      </c>
      <c r="L3509" s="23">
        <f ca="1">NETWORKDAYS(LeaveTracker[[#This Row],[Start Date]],LeaveTracker[[#This Row],[End Date]],lstHolidays)</f>
        <v>1</v>
      </c>
      <c r="M3509" s="27"/>
    </row>
    <row r="3510" spans="1:13" ht="30" customHeight="1" x14ac:dyDescent="0.3">
      <c r="A3510" s="27">
        <f t="shared" si="29"/>
        <v>80</v>
      </c>
      <c r="B3510" s="31">
        <v>44966</v>
      </c>
      <c r="C3510" s="31">
        <v>44817</v>
      </c>
      <c r="D3510" s="19" t="s">
        <v>505</v>
      </c>
      <c r="E3510" s="66" t="str">
        <f>IF(ISBLANK(LeaveTracker[[#This Row],[Employee Name]]),"-----",VLOOKUP(LeaveTracker[[#This Row],[Employee Name]],'List of Employees'!$B$4:$H$767,7))</f>
        <v>ACCOUNTING</v>
      </c>
      <c r="F3510" s="66" t="str">
        <f>IF(ISBLANK(LeaveTracker[[#This Row],[Employee Name]]),"-----",VLOOKUP(LeaveTracker[[#This Row],[Employee Name]],'List of Employees'!$B$4:$H$767,6))</f>
        <v>PERMANENT</v>
      </c>
      <c r="G3510" s="24">
        <v>44832</v>
      </c>
      <c r="H3510" s="24">
        <v>44833</v>
      </c>
      <c r="I3510" s="20" t="s">
        <v>81</v>
      </c>
      <c r="K3510" s="50" t="str">
        <f ca="1">LeaveTracker[[#This Row],[Days]]&amp;" "&amp;LeaveTracker[[#This Row],[Type of Leave]]</f>
        <v>2 SL</v>
      </c>
      <c r="L3510" s="23">
        <f ca="1">NETWORKDAYS(LeaveTracker[[#This Row],[Start Date]],LeaveTracker[[#This Row],[End Date]],lstHolidays)</f>
        <v>2</v>
      </c>
      <c r="M3510" s="27"/>
    </row>
    <row r="3511" spans="1:13" ht="30" customHeight="1" x14ac:dyDescent="0.3">
      <c r="A3511" s="27">
        <f t="shared" si="29"/>
        <v>81</v>
      </c>
      <c r="B3511" s="31">
        <v>44966</v>
      </c>
      <c r="C3511" s="31">
        <v>44879</v>
      </c>
      <c r="D3511" s="19" t="s">
        <v>505</v>
      </c>
      <c r="E3511" s="66" t="str">
        <f>IF(ISBLANK(LeaveTracker[[#This Row],[Employee Name]]),"-----",VLOOKUP(LeaveTracker[[#This Row],[Employee Name]],'List of Employees'!$B$4:$H$767,7))</f>
        <v>ACCOUNTING</v>
      </c>
      <c r="F3511" s="66" t="str">
        <f>IF(ISBLANK(LeaveTracker[[#This Row],[Employee Name]]),"-----",VLOOKUP(LeaveTracker[[#This Row],[Employee Name]],'List of Employees'!$B$4:$H$767,6))</f>
        <v>PERMANENT</v>
      </c>
      <c r="G3511" s="24">
        <v>44890</v>
      </c>
      <c r="H3511" s="24">
        <v>44890</v>
      </c>
      <c r="I3511" s="20" t="s">
        <v>81</v>
      </c>
      <c r="K3511" s="50" t="str">
        <f ca="1">LeaveTracker[[#This Row],[Days]]&amp;" "&amp;LeaveTracker[[#This Row],[Type of Leave]]</f>
        <v>1 SL</v>
      </c>
      <c r="L3511" s="23">
        <f ca="1">NETWORKDAYS(LeaveTracker[[#This Row],[Start Date]],LeaveTracker[[#This Row],[End Date]],lstHolidays)</f>
        <v>1</v>
      </c>
      <c r="M3511" s="27"/>
    </row>
    <row r="3512" spans="1:13" ht="30" customHeight="1" x14ac:dyDescent="0.3">
      <c r="A3512" s="27">
        <f t="shared" si="29"/>
        <v>82</v>
      </c>
      <c r="B3512" s="31">
        <v>44966</v>
      </c>
      <c r="C3512" s="31">
        <v>44872</v>
      </c>
      <c r="D3512" s="19" t="s">
        <v>505</v>
      </c>
      <c r="E3512" s="66" t="str">
        <f>IF(ISBLANK(LeaveTracker[[#This Row],[Employee Name]]),"-----",VLOOKUP(LeaveTracker[[#This Row],[Employee Name]],'List of Employees'!$B$4:$H$767,7))</f>
        <v>ACCOUNTING</v>
      </c>
      <c r="F3512" s="66" t="str">
        <f>IF(ISBLANK(LeaveTracker[[#This Row],[Employee Name]]),"-----",VLOOKUP(LeaveTracker[[#This Row],[Employee Name]],'List of Employees'!$B$4:$H$767,6))</f>
        <v>PERMANENT</v>
      </c>
      <c r="G3512" s="24">
        <v>44883</v>
      </c>
      <c r="H3512" s="24">
        <v>44883</v>
      </c>
      <c r="I3512" s="20" t="s">
        <v>81</v>
      </c>
      <c r="K3512" s="50" t="str">
        <f ca="1">LeaveTracker[[#This Row],[Days]]&amp;" "&amp;LeaveTracker[[#This Row],[Type of Leave]]</f>
        <v>1 SL</v>
      </c>
      <c r="L3512" s="23">
        <f ca="1">NETWORKDAYS(LeaveTracker[[#This Row],[Start Date]],LeaveTracker[[#This Row],[End Date]],lstHolidays)</f>
        <v>1</v>
      </c>
      <c r="M3512" s="27"/>
    </row>
    <row r="3513" spans="1:13" ht="30" customHeight="1" x14ac:dyDescent="0.3">
      <c r="A3513" s="27">
        <v>82</v>
      </c>
      <c r="B3513" s="31">
        <v>44966</v>
      </c>
      <c r="C3513" s="31">
        <v>44872</v>
      </c>
      <c r="D3513" s="19" t="s">
        <v>505</v>
      </c>
      <c r="E3513" s="66" t="str">
        <f>IF(ISBLANK(LeaveTracker[[#This Row],[Employee Name]]),"-----",VLOOKUP(LeaveTracker[[#This Row],[Employee Name]],'List of Employees'!$B$4:$H$767,7))</f>
        <v>ACCOUNTING</v>
      </c>
      <c r="F3513" s="66" t="str">
        <f>IF(ISBLANK(LeaveTracker[[#This Row],[Employee Name]]),"-----",VLOOKUP(LeaveTracker[[#This Row],[Employee Name]],'List of Employees'!$B$4:$H$767,6))</f>
        <v>PERMANENT</v>
      </c>
      <c r="G3513" s="24">
        <v>44894</v>
      </c>
      <c r="H3513" s="24">
        <v>44894</v>
      </c>
      <c r="I3513" s="20" t="s">
        <v>81</v>
      </c>
      <c r="K3513" s="50" t="str">
        <f ca="1">LeaveTracker[[#This Row],[Days]]&amp;" "&amp;LeaveTracker[[#This Row],[Type of Leave]]</f>
        <v>1 SL</v>
      </c>
      <c r="L3513" s="23">
        <f ca="1">NETWORKDAYS(LeaveTracker[[#This Row],[Start Date]],LeaveTracker[[#This Row],[End Date]],lstHolidays)</f>
        <v>1</v>
      </c>
      <c r="M3513" s="27"/>
    </row>
    <row r="3514" spans="1:13" ht="30" customHeight="1" x14ac:dyDescent="0.3">
      <c r="A3514" s="27">
        <f t="shared" si="29"/>
        <v>83</v>
      </c>
      <c r="B3514" s="31">
        <v>44966</v>
      </c>
      <c r="C3514" s="31">
        <v>44905</v>
      </c>
      <c r="D3514" s="19" t="s">
        <v>1089</v>
      </c>
      <c r="E3514" s="66" t="str">
        <f>IF(ISBLANK(LeaveTracker[[#This Row],[Employee Name]]),"-----",VLOOKUP(LeaveTracker[[#This Row],[Employee Name]],'List of Employees'!$B$4:$H$767,7))</f>
        <v>ACCOUNTING</v>
      </c>
      <c r="F3514" s="66" t="str">
        <f>IF(ISBLANK(LeaveTracker[[#This Row],[Employee Name]]),"-----",VLOOKUP(LeaveTracker[[#This Row],[Employee Name]],'List of Employees'!$B$4:$H$767,6))</f>
        <v>PERMANENT</v>
      </c>
      <c r="G3514" s="24">
        <v>44904</v>
      </c>
      <c r="H3514" s="24">
        <v>44904</v>
      </c>
      <c r="I3514" s="20" t="s">
        <v>297</v>
      </c>
      <c r="J3514" s="42" t="s">
        <v>1000</v>
      </c>
      <c r="K3514" s="50" t="str">
        <f ca="1">LeaveTracker[[#This Row],[Days]]&amp;" "&amp;LeaveTracker[[#This Row],[Type of Leave]]</f>
        <v>1 OTHER</v>
      </c>
      <c r="L3514" s="23">
        <f ca="1">NETWORKDAYS(LeaveTracker[[#This Row],[Start Date]],LeaveTracker[[#This Row],[End Date]],lstHolidays)</f>
        <v>1</v>
      </c>
      <c r="M3514" s="27"/>
    </row>
    <row r="3515" spans="1:13" ht="30" customHeight="1" x14ac:dyDescent="0.3">
      <c r="A3515" s="27">
        <f t="shared" si="29"/>
        <v>84</v>
      </c>
      <c r="B3515" s="31">
        <v>44966</v>
      </c>
      <c r="C3515" s="31">
        <v>44918</v>
      </c>
      <c r="D3515" s="19" t="s">
        <v>1089</v>
      </c>
      <c r="E3515" s="66" t="str">
        <f>IF(ISBLANK(LeaveTracker[[#This Row],[Employee Name]]),"-----",VLOOKUP(LeaveTracker[[#This Row],[Employee Name]],'List of Employees'!$B$4:$H$767,7))</f>
        <v>ACCOUNTING</v>
      </c>
      <c r="F3515" s="66" t="str">
        <f>IF(ISBLANK(LeaveTracker[[#This Row],[Employee Name]]),"-----",VLOOKUP(LeaveTracker[[#This Row],[Employee Name]],'List of Employees'!$B$4:$H$767,6))</f>
        <v>PERMANENT</v>
      </c>
      <c r="G3515" s="24">
        <v>44923</v>
      </c>
      <c r="H3515" s="24">
        <v>44924</v>
      </c>
      <c r="I3515" s="20" t="s">
        <v>82</v>
      </c>
      <c r="K3515" s="50" t="str">
        <f ca="1">LeaveTracker[[#This Row],[Days]]&amp;" "&amp;LeaveTracker[[#This Row],[Type of Leave]]</f>
        <v>2 VL</v>
      </c>
      <c r="L3515" s="23">
        <f ca="1">NETWORKDAYS(LeaveTracker[[#This Row],[Start Date]],LeaveTracker[[#This Row],[End Date]],lstHolidays)</f>
        <v>2</v>
      </c>
      <c r="M3515" s="27"/>
    </row>
    <row r="3516" spans="1:13" ht="30" customHeight="1" x14ac:dyDescent="0.3">
      <c r="A3516" s="27">
        <f t="shared" si="29"/>
        <v>85</v>
      </c>
      <c r="B3516" s="31">
        <v>44966</v>
      </c>
      <c r="C3516" s="31">
        <v>44823</v>
      </c>
      <c r="D3516" s="20" t="s">
        <v>1089</v>
      </c>
      <c r="E3516" s="66" t="str">
        <f>IF(ISBLANK(LeaveTracker[[#This Row],[Employee Name]]),"-----",VLOOKUP(LeaveTracker[[#This Row],[Employee Name]],'List of Employees'!$B$4:$H$767,7))</f>
        <v>ACCOUNTING</v>
      </c>
      <c r="F3516" s="66" t="str">
        <f>IF(ISBLANK(LeaveTracker[[#This Row],[Employee Name]]),"-----",VLOOKUP(LeaveTracker[[#This Row],[Employee Name]],'List of Employees'!$B$4:$H$767,6))</f>
        <v>PERMANENT</v>
      </c>
      <c r="G3516" s="24">
        <v>44833</v>
      </c>
      <c r="H3516" s="24">
        <v>44833</v>
      </c>
      <c r="I3516" s="20" t="s">
        <v>297</v>
      </c>
      <c r="J3516" s="42" t="s">
        <v>1000</v>
      </c>
      <c r="K3516" s="50" t="str">
        <f ca="1">LeaveTracker[[#This Row],[Days]]&amp;" "&amp;LeaveTracker[[#This Row],[Type of Leave]]</f>
        <v>1 OTHER</v>
      </c>
      <c r="L3516" s="23">
        <f ca="1">NETWORKDAYS(LeaveTracker[[#This Row],[Start Date]],LeaveTracker[[#This Row],[End Date]],lstHolidays)</f>
        <v>1</v>
      </c>
      <c r="M3516" s="27"/>
    </row>
    <row r="3517" spans="1:13" ht="30" customHeight="1" x14ac:dyDescent="0.3">
      <c r="A3517" s="27">
        <f t="shared" si="29"/>
        <v>86</v>
      </c>
      <c r="B3517" s="31">
        <v>44972</v>
      </c>
      <c r="C3517" s="31">
        <v>44956</v>
      </c>
      <c r="D3517" s="19" t="s">
        <v>2012</v>
      </c>
      <c r="E3517" s="66" t="str">
        <f>IF(ISBLANK(LeaveTracker[[#This Row],[Employee Name]]),"-----",VLOOKUP(LeaveTracker[[#This Row],[Employee Name]],'List of Employees'!$B$4:$H$767,7))</f>
        <v>CITY MARKET</v>
      </c>
      <c r="F3517" s="66" t="str">
        <f>IF(ISBLANK(LeaveTracker[[#This Row],[Employee Name]]),"-----",VLOOKUP(LeaveTracker[[#This Row],[Employee Name]],'List of Employees'!$B$4:$H$767,6))</f>
        <v>CASUAL</v>
      </c>
      <c r="G3517" s="24"/>
      <c r="H3517" s="24"/>
      <c r="I3517" s="19" t="s">
        <v>297</v>
      </c>
      <c r="J3517" s="42" t="s">
        <v>688</v>
      </c>
      <c r="K3517" s="50" t="str">
        <f ca="1">LeaveTracker[[#This Row],[Days]]&amp;" "&amp;LeaveTracker[[#This Row],[Type of Leave]]</f>
        <v>0 OTHER</v>
      </c>
      <c r="L3517" s="23">
        <f ca="1">NETWORKDAYS(LeaveTracker[[#This Row],[Start Date]],LeaveTracker[[#This Row],[End Date]],lstHolidays)</f>
        <v>0</v>
      </c>
      <c r="M3517" s="27"/>
    </row>
    <row r="3518" spans="1:13" ht="30" customHeight="1" x14ac:dyDescent="0.3">
      <c r="A3518" s="27">
        <f t="shared" si="29"/>
        <v>87</v>
      </c>
      <c r="B3518" s="31">
        <v>44972</v>
      </c>
      <c r="C3518" s="31">
        <v>44957</v>
      </c>
      <c r="D3518" s="19" t="s">
        <v>1918</v>
      </c>
      <c r="E3518" s="66" t="str">
        <f>IF(ISBLANK(LeaveTracker[[#This Row],[Employee Name]]),"-----",VLOOKUP(LeaveTracker[[#This Row],[Employee Name]],'List of Employees'!$B$4:$H$767,7))</f>
        <v>HOUSING</v>
      </c>
      <c r="F3518" s="66" t="str">
        <f>IF(ISBLANK(LeaveTracker[[#This Row],[Employee Name]]),"-----",VLOOKUP(LeaveTracker[[#This Row],[Employee Name]],'List of Employees'!$B$4:$H$767,6))</f>
        <v>CASUAL</v>
      </c>
      <c r="G3518" s="24">
        <v>44942</v>
      </c>
      <c r="H3518" s="24">
        <v>44946</v>
      </c>
      <c r="I3518" s="19" t="s">
        <v>82</v>
      </c>
      <c r="K3518" s="50" t="str">
        <f ca="1">LeaveTracker[[#This Row],[Days]]&amp;" "&amp;LeaveTracker[[#This Row],[Type of Leave]]</f>
        <v>5 VL</v>
      </c>
      <c r="L3518" s="23">
        <f ca="1">NETWORKDAYS(LeaveTracker[[#This Row],[Start Date]],LeaveTracker[[#This Row],[End Date]],lstHolidays)</f>
        <v>5</v>
      </c>
      <c r="M3518" s="27"/>
    </row>
    <row r="3519" spans="1:13" ht="30" customHeight="1" x14ac:dyDescent="0.3">
      <c r="A3519" s="27">
        <f>A3518+1</f>
        <v>88</v>
      </c>
      <c r="B3519" s="31">
        <v>44972</v>
      </c>
      <c r="C3519" s="31">
        <v>44988</v>
      </c>
      <c r="D3519" s="19" t="s">
        <v>1820</v>
      </c>
      <c r="E3519" s="66" t="str">
        <f>IF(ISBLANK(LeaveTracker[[#This Row],[Employee Name]]),"-----",VLOOKUP(LeaveTracker[[#This Row],[Employee Name]],'List of Employees'!$B$4:$H$767,7))</f>
        <v>SP</v>
      </c>
      <c r="F3519" s="66" t="str">
        <f>IF(ISBLANK(LeaveTracker[[#This Row],[Employee Name]]),"-----",VLOOKUP(LeaveTracker[[#This Row],[Employee Name]],'List of Employees'!$B$4:$H$767,6))</f>
        <v>CASUAL</v>
      </c>
      <c r="G3519" s="24">
        <v>44966</v>
      </c>
      <c r="H3519" s="24">
        <v>44966</v>
      </c>
      <c r="I3519" s="19" t="s">
        <v>82</v>
      </c>
      <c r="K3519" s="50" t="str">
        <f ca="1">LeaveTracker[[#This Row],[Days]]&amp;" "&amp;LeaveTracker[[#This Row],[Type of Leave]]</f>
        <v>1 VL</v>
      </c>
      <c r="L3519" s="23">
        <f ca="1">NETWORKDAYS(LeaveTracker[[#This Row],[Start Date]],LeaveTracker[[#This Row],[End Date]],lstHolidays)</f>
        <v>1</v>
      </c>
      <c r="M3519" s="27"/>
    </row>
    <row r="3520" spans="1:13" ht="30" customHeight="1" x14ac:dyDescent="0.3">
      <c r="A3520" s="27">
        <v>88</v>
      </c>
      <c r="B3520" s="31">
        <v>44972</v>
      </c>
      <c r="C3520" s="31">
        <v>44988</v>
      </c>
      <c r="D3520" s="19" t="s">
        <v>1820</v>
      </c>
      <c r="E3520" s="66" t="str">
        <f>IF(ISBLANK(LeaveTracker[[#This Row],[Employee Name]]),"-----",VLOOKUP(LeaveTracker[[#This Row],[Employee Name]],'List of Employees'!$B$4:$H$767,7))</f>
        <v>SP</v>
      </c>
      <c r="F3520" s="66" t="str">
        <f>IF(ISBLANK(LeaveTracker[[#This Row],[Employee Name]]),"-----",VLOOKUP(LeaveTracker[[#This Row],[Employee Name]],'List of Employees'!$B$4:$H$767,6))</f>
        <v>CASUAL</v>
      </c>
      <c r="G3520" s="24">
        <v>44974</v>
      </c>
      <c r="H3520" s="24">
        <v>44974</v>
      </c>
      <c r="I3520" s="19" t="s">
        <v>82</v>
      </c>
      <c r="K3520" s="50" t="str">
        <f ca="1">LeaveTracker[[#This Row],[Days]]&amp;" "&amp;LeaveTracker[[#This Row],[Type of Leave]]</f>
        <v>1 VL</v>
      </c>
      <c r="L3520" s="23">
        <f ca="1">NETWORKDAYS(LeaveTracker[[#This Row],[Start Date]],LeaveTracker[[#This Row],[End Date]],lstHolidays)</f>
        <v>1</v>
      </c>
      <c r="M3520" s="27"/>
    </row>
    <row r="3521" spans="1:13" ht="30" customHeight="1" x14ac:dyDescent="0.3">
      <c r="A3521" s="27">
        <v>88</v>
      </c>
      <c r="B3521" s="31">
        <v>44972</v>
      </c>
      <c r="C3521" s="31">
        <v>44988</v>
      </c>
      <c r="D3521" s="19" t="s">
        <v>1820</v>
      </c>
      <c r="E3521" s="66" t="str">
        <f>IF(ISBLANK(LeaveTracker[[#This Row],[Employee Name]]),"-----",VLOOKUP(LeaveTracker[[#This Row],[Employee Name]],'List of Employees'!$B$4:$H$767,7))</f>
        <v>SP</v>
      </c>
      <c r="F3521" s="66" t="str">
        <f>IF(ISBLANK(LeaveTracker[[#This Row],[Employee Name]]),"-----",VLOOKUP(LeaveTracker[[#This Row],[Employee Name]],'List of Employees'!$B$4:$H$767,6))</f>
        <v>CASUAL</v>
      </c>
      <c r="G3521" s="24">
        <v>44985</v>
      </c>
      <c r="H3521" s="24">
        <v>44985</v>
      </c>
      <c r="I3521" s="19" t="s">
        <v>82</v>
      </c>
      <c r="K3521" s="50" t="str">
        <f ca="1">LeaveTracker[[#This Row],[Days]]&amp;" "&amp;LeaveTracker[[#This Row],[Type of Leave]]</f>
        <v>1 VL</v>
      </c>
      <c r="L3521" s="23">
        <f ca="1">NETWORKDAYS(LeaveTracker[[#This Row],[Start Date]],LeaveTracker[[#This Row],[End Date]],lstHolidays)</f>
        <v>1</v>
      </c>
      <c r="M3521" s="27"/>
    </row>
    <row r="3522" spans="1:13" ht="30" customHeight="1" x14ac:dyDescent="0.3">
      <c r="A3522" s="27">
        <f t="shared" si="29"/>
        <v>89</v>
      </c>
      <c r="B3522" s="31">
        <v>44972</v>
      </c>
      <c r="C3522" s="31">
        <v>44957</v>
      </c>
      <c r="D3522" s="19" t="s">
        <v>1918</v>
      </c>
      <c r="E3522" s="66" t="str">
        <f>IF(ISBLANK(LeaveTracker[[#This Row],[Employee Name]]),"-----",VLOOKUP(LeaveTracker[[#This Row],[Employee Name]],'List of Employees'!$B$4:$H$767,7))</f>
        <v>HOUSING</v>
      </c>
      <c r="F3522" s="66" t="str">
        <f>IF(ISBLANK(LeaveTracker[[#This Row],[Employee Name]]),"-----",VLOOKUP(LeaveTracker[[#This Row],[Employee Name]],'List of Employees'!$B$4:$H$767,6))</f>
        <v>CASUAL</v>
      </c>
      <c r="G3522" s="24">
        <v>44942</v>
      </c>
      <c r="H3522" s="24">
        <v>44946</v>
      </c>
      <c r="I3522" s="19" t="s">
        <v>82</v>
      </c>
      <c r="K3522" s="50" t="str">
        <f ca="1">LeaveTracker[[#This Row],[Days]]&amp;" "&amp;LeaveTracker[[#This Row],[Type of Leave]]</f>
        <v>5 VL</v>
      </c>
      <c r="L3522" s="23">
        <f ca="1">NETWORKDAYS(LeaveTracker[[#This Row],[Start Date]],LeaveTracker[[#This Row],[End Date]],lstHolidays)</f>
        <v>5</v>
      </c>
      <c r="M3522" s="27"/>
    </row>
    <row r="3523" spans="1:13" ht="30" customHeight="1" x14ac:dyDescent="0.3">
      <c r="A3523" s="27">
        <f t="shared" si="29"/>
        <v>90</v>
      </c>
      <c r="B3523" s="31">
        <v>44972</v>
      </c>
      <c r="C3523" s="31">
        <v>44957</v>
      </c>
      <c r="D3523" s="19" t="s">
        <v>1918</v>
      </c>
      <c r="E3523" s="66" t="str">
        <f>IF(ISBLANK(LeaveTracker[[#This Row],[Employee Name]]),"-----",VLOOKUP(LeaveTracker[[#This Row],[Employee Name]],'List of Employees'!$B$4:$H$767,7))</f>
        <v>HOUSING</v>
      </c>
      <c r="F3523" s="66" t="str">
        <f>IF(ISBLANK(LeaveTracker[[#This Row],[Employee Name]]),"-----",VLOOKUP(LeaveTracker[[#This Row],[Employee Name]],'List of Employees'!$B$4:$H$767,6))</f>
        <v>CASUAL</v>
      </c>
      <c r="G3523" s="24">
        <v>44953</v>
      </c>
      <c r="H3523" s="21">
        <v>44956</v>
      </c>
      <c r="I3523" s="19" t="s">
        <v>81</v>
      </c>
      <c r="K3523" s="50" t="str">
        <f ca="1">LeaveTracker[[#This Row],[Days]]&amp;" "&amp;LeaveTracker[[#This Row],[Type of Leave]]</f>
        <v>2 SL</v>
      </c>
      <c r="L3523" s="23">
        <f ca="1">NETWORKDAYS(LeaveTracker[[#This Row],[Start Date]],LeaveTracker[[#This Row],[End Date]],lstHolidays)</f>
        <v>2</v>
      </c>
      <c r="M3523" s="27"/>
    </row>
    <row r="3524" spans="1:13" ht="30" customHeight="1" x14ac:dyDescent="0.3">
      <c r="A3524" s="27">
        <f t="shared" si="29"/>
        <v>91</v>
      </c>
      <c r="B3524" s="31">
        <v>44972</v>
      </c>
      <c r="C3524" s="31">
        <v>44897</v>
      </c>
      <c r="D3524" s="19" t="s">
        <v>264</v>
      </c>
      <c r="E3524" s="66" t="str">
        <f>IF(ISBLANK(LeaveTracker[[#This Row],[Employee Name]]),"-----",VLOOKUP(LeaveTracker[[#This Row],[Employee Name]],'List of Employees'!$B$4:$H$767,7))</f>
        <v>MO</v>
      </c>
      <c r="F3524" s="66" t="str">
        <f>IF(ISBLANK(LeaveTracker[[#This Row],[Employee Name]]),"-----",VLOOKUP(LeaveTracker[[#This Row],[Employee Name]],'List of Employees'!$B$4:$H$767,6))</f>
        <v>PERMANENT</v>
      </c>
      <c r="G3524" s="24">
        <v>44907</v>
      </c>
      <c r="H3524" s="24">
        <v>44907</v>
      </c>
      <c r="I3524" s="19" t="s">
        <v>82</v>
      </c>
      <c r="J3524" s="42" t="s">
        <v>1001</v>
      </c>
      <c r="K3524" s="50" t="str">
        <f ca="1">LeaveTracker[[#This Row],[Days]]&amp;" "&amp;LeaveTracker[[#This Row],[Type of Leave]]</f>
        <v>1 VL</v>
      </c>
      <c r="L3524" s="23">
        <f ca="1">NETWORKDAYS(LeaveTracker[[#This Row],[Start Date]],LeaveTracker[[#This Row],[End Date]],lstHolidays)</f>
        <v>1</v>
      </c>
      <c r="M3524" s="27"/>
    </row>
    <row r="3525" spans="1:13" ht="30" customHeight="1" x14ac:dyDescent="0.3">
      <c r="A3525" s="27">
        <v>91</v>
      </c>
      <c r="B3525" s="31">
        <v>44972</v>
      </c>
      <c r="C3525" s="31">
        <v>44897</v>
      </c>
      <c r="D3525" s="19" t="s">
        <v>264</v>
      </c>
      <c r="E3525" s="66" t="str">
        <f>IF(ISBLANK(LeaveTracker[[#This Row],[Employee Name]]),"-----",VLOOKUP(LeaveTracker[[#This Row],[Employee Name]],'List of Employees'!$B$4:$H$767,7))</f>
        <v>MO</v>
      </c>
      <c r="F3525" s="66" t="str">
        <f>IF(ISBLANK(LeaveTracker[[#This Row],[Employee Name]]),"-----",VLOOKUP(LeaveTracker[[#This Row],[Employee Name]],'List of Employees'!$B$4:$H$767,6))</f>
        <v>PERMANENT</v>
      </c>
      <c r="G3525" s="24">
        <v>44918</v>
      </c>
      <c r="H3525" s="24">
        <v>44924</v>
      </c>
      <c r="I3525" s="19" t="s">
        <v>82</v>
      </c>
      <c r="J3525" s="42" t="s">
        <v>1001</v>
      </c>
      <c r="K3525" s="50" t="str">
        <f ca="1">LeaveTracker[[#This Row],[Days]]&amp;" "&amp;LeaveTracker[[#This Row],[Type of Leave]]</f>
        <v>4 VL</v>
      </c>
      <c r="L3525" s="23">
        <f ca="1">NETWORKDAYS(LeaveTracker[[#This Row],[Start Date]],LeaveTracker[[#This Row],[End Date]],lstHolidays)</f>
        <v>4</v>
      </c>
      <c r="M3525" s="27"/>
    </row>
    <row r="3526" spans="1:13" ht="30" customHeight="1" x14ac:dyDescent="0.3">
      <c r="A3526" s="27">
        <f t="shared" si="29"/>
        <v>92</v>
      </c>
      <c r="B3526" s="31">
        <v>44972</v>
      </c>
      <c r="C3526" s="31">
        <v>44935</v>
      </c>
      <c r="D3526" s="19" t="s">
        <v>264</v>
      </c>
      <c r="E3526" s="66" t="str">
        <f>IF(ISBLANK(LeaveTracker[[#This Row],[Employee Name]]),"-----",VLOOKUP(LeaveTracker[[#This Row],[Employee Name]],'List of Employees'!$B$4:$H$767,7))</f>
        <v>MO</v>
      </c>
      <c r="F3526" s="66" t="str">
        <f>IF(ISBLANK(LeaveTracker[[#This Row],[Employee Name]]),"-----",VLOOKUP(LeaveTracker[[#This Row],[Employee Name]],'List of Employees'!$B$4:$H$767,6))</f>
        <v>PERMANENT</v>
      </c>
      <c r="G3526" s="24">
        <v>44932</v>
      </c>
      <c r="H3526" s="24">
        <v>44932</v>
      </c>
      <c r="I3526" s="19" t="s">
        <v>297</v>
      </c>
      <c r="J3526" s="42" t="s">
        <v>1000</v>
      </c>
      <c r="K3526" s="50" t="str">
        <f ca="1">LeaveTracker[[#This Row],[Days]]&amp;" "&amp;LeaveTracker[[#This Row],[Type of Leave]]</f>
        <v>1 OTHER</v>
      </c>
      <c r="L3526" s="23">
        <f ca="1">NETWORKDAYS(LeaveTracker[[#This Row],[Start Date]],LeaveTracker[[#This Row],[End Date]],lstHolidays)</f>
        <v>1</v>
      </c>
      <c r="M3526" s="27"/>
    </row>
    <row r="3527" spans="1:13" ht="30" customHeight="1" x14ac:dyDescent="0.3">
      <c r="A3527" s="27">
        <f t="shared" si="29"/>
        <v>93</v>
      </c>
      <c r="B3527" s="31">
        <v>44972</v>
      </c>
      <c r="C3527" s="31">
        <v>44965</v>
      </c>
      <c r="D3527" s="19" t="s">
        <v>1940</v>
      </c>
      <c r="E3527" s="66" t="str">
        <f>IF(ISBLANK(LeaveTracker[[#This Row],[Employee Name]]),"-----",VLOOKUP(LeaveTracker[[#This Row],[Employee Name]],'List of Employees'!$B$4:$H$767,7))</f>
        <v>SP/VMO</v>
      </c>
      <c r="F3527" s="66" t="str">
        <f>IF(ISBLANK(LeaveTracker[[#This Row],[Employee Name]]),"-----",VLOOKUP(LeaveTracker[[#This Row],[Employee Name]],'List of Employees'!$B$4:$H$767,6))</f>
        <v>CASUAL</v>
      </c>
      <c r="G3527" s="24">
        <v>44970</v>
      </c>
      <c r="H3527" s="24">
        <v>44970</v>
      </c>
      <c r="I3527" s="19" t="s">
        <v>82</v>
      </c>
      <c r="K3527" s="50" t="str">
        <f ca="1">LeaveTracker[[#This Row],[Days]]&amp;" "&amp;LeaveTracker[[#This Row],[Type of Leave]]</f>
        <v>1 VL</v>
      </c>
      <c r="L3527" s="23">
        <f ca="1">NETWORKDAYS(LeaveTracker[[#This Row],[Start Date]],LeaveTracker[[#This Row],[End Date]],lstHolidays)</f>
        <v>1</v>
      </c>
      <c r="M3527" s="27"/>
    </row>
    <row r="3528" spans="1:13" ht="30" customHeight="1" x14ac:dyDescent="0.3">
      <c r="A3528" s="27">
        <f t="shared" si="29"/>
        <v>94</v>
      </c>
      <c r="B3528" s="31">
        <v>44972</v>
      </c>
      <c r="C3528" s="31">
        <v>44908</v>
      </c>
      <c r="D3528" s="19" t="s">
        <v>1940</v>
      </c>
      <c r="E3528" s="66" t="str">
        <f>IF(ISBLANK(LeaveTracker[[#This Row],[Employee Name]]),"-----",VLOOKUP(LeaveTracker[[#This Row],[Employee Name]],'List of Employees'!$B$4:$H$767,7))</f>
        <v>SP/VMO</v>
      </c>
      <c r="F3528" s="66" t="str">
        <f>IF(ISBLANK(LeaveTracker[[#This Row],[Employee Name]]),"-----",VLOOKUP(LeaveTracker[[#This Row],[Employee Name]],'List of Employees'!$B$4:$H$767,6))</f>
        <v>CASUAL</v>
      </c>
      <c r="G3528" s="24">
        <v>44915</v>
      </c>
      <c r="H3528" s="24">
        <v>44916</v>
      </c>
      <c r="I3528" s="19" t="s">
        <v>82</v>
      </c>
      <c r="J3528" s="42" t="s">
        <v>1001</v>
      </c>
      <c r="K3528" s="50" t="str">
        <f ca="1">LeaveTracker[[#This Row],[Days]]&amp;" "&amp;LeaveTracker[[#This Row],[Type of Leave]]</f>
        <v>2 VL</v>
      </c>
      <c r="L3528" s="23">
        <f ca="1">NETWORKDAYS(LeaveTracker[[#This Row],[Start Date]],LeaveTracker[[#This Row],[End Date]],lstHolidays)</f>
        <v>2</v>
      </c>
      <c r="M3528" s="27"/>
    </row>
    <row r="3529" spans="1:13" ht="30" customHeight="1" x14ac:dyDescent="0.3">
      <c r="A3529" s="27">
        <f t="shared" si="29"/>
        <v>95</v>
      </c>
      <c r="B3529" s="31">
        <v>44972</v>
      </c>
      <c r="C3529" s="31">
        <v>44932</v>
      </c>
      <c r="D3529" s="19" t="s">
        <v>1821</v>
      </c>
      <c r="E3529" s="66" t="str">
        <f>IF(ISBLANK(LeaveTracker[[#This Row],[Employee Name]]),"-----",VLOOKUP(LeaveTracker[[#This Row],[Employee Name]],'List of Employees'!$B$4:$H$767,7))</f>
        <v>SP</v>
      </c>
      <c r="F3529" s="66" t="str">
        <f>IF(ISBLANK(LeaveTracker[[#This Row],[Employee Name]]),"-----",VLOOKUP(LeaveTracker[[#This Row],[Employee Name]],'List of Employees'!$B$4:$H$767,6))</f>
        <v>CASUAL</v>
      </c>
      <c r="G3529" s="24">
        <v>44924</v>
      </c>
      <c r="H3529" s="24">
        <v>44924</v>
      </c>
      <c r="I3529" s="19" t="s">
        <v>81</v>
      </c>
      <c r="K3529" s="50" t="str">
        <f ca="1">LeaveTracker[[#This Row],[Days]]&amp;" "&amp;LeaveTracker[[#This Row],[Type of Leave]]</f>
        <v>1 SL</v>
      </c>
      <c r="L3529" s="23">
        <f ca="1">NETWORKDAYS(LeaveTracker[[#This Row],[Start Date]],LeaveTracker[[#This Row],[End Date]],lstHolidays)</f>
        <v>1</v>
      </c>
      <c r="M3529" s="27"/>
    </row>
    <row r="3530" spans="1:13" ht="30" customHeight="1" x14ac:dyDescent="0.3">
      <c r="A3530" s="27">
        <f t="shared" si="29"/>
        <v>96</v>
      </c>
      <c r="B3530" s="31">
        <v>44972</v>
      </c>
      <c r="C3530" s="31">
        <v>44932</v>
      </c>
      <c r="D3530" s="19" t="s">
        <v>1821</v>
      </c>
      <c r="E3530" s="66" t="str">
        <f>IF(ISBLANK(LeaveTracker[[#This Row],[Employee Name]]),"-----",VLOOKUP(LeaveTracker[[#This Row],[Employee Name]],'List of Employees'!$B$4:$H$767,7))</f>
        <v>SP</v>
      </c>
      <c r="F3530" s="66" t="str">
        <f>IF(ISBLANK(LeaveTracker[[#This Row],[Employee Name]]),"-----",VLOOKUP(LeaveTracker[[#This Row],[Employee Name]],'List of Employees'!$B$4:$H$767,6))</f>
        <v>CASUAL</v>
      </c>
      <c r="G3530" s="24">
        <v>44932</v>
      </c>
      <c r="H3530" s="24">
        <v>44932</v>
      </c>
      <c r="I3530" s="19" t="s">
        <v>81</v>
      </c>
      <c r="K3530" s="50" t="str">
        <f ca="1">LeaveTracker[[#This Row],[Days]]&amp;" "&amp;LeaveTracker[[#This Row],[Type of Leave]]</f>
        <v>1 SL</v>
      </c>
      <c r="L3530" s="23">
        <f ca="1">NETWORKDAYS(LeaveTracker[[#This Row],[Start Date]],LeaveTracker[[#This Row],[End Date]],lstHolidays)</f>
        <v>1</v>
      </c>
      <c r="M3530" s="27"/>
    </row>
    <row r="3531" spans="1:13" ht="30" customHeight="1" x14ac:dyDescent="0.3">
      <c r="A3531" s="27">
        <f t="shared" si="29"/>
        <v>97</v>
      </c>
      <c r="B3531" s="31">
        <v>44972</v>
      </c>
      <c r="C3531" s="31">
        <v>44977</v>
      </c>
      <c r="D3531" s="19" t="s">
        <v>1820</v>
      </c>
      <c r="E3531" s="66" t="str">
        <f>IF(ISBLANK(LeaveTracker[[#This Row],[Employee Name]]),"-----",VLOOKUP(LeaveTracker[[#This Row],[Employee Name]],'List of Employees'!$B$4:$H$767,7))</f>
        <v>SP</v>
      </c>
      <c r="F3531" s="66" t="str">
        <f>IF(ISBLANK(LeaveTracker[[#This Row],[Employee Name]]),"-----",VLOOKUP(LeaveTracker[[#This Row],[Employee Name]],'List of Employees'!$B$4:$H$767,6))</f>
        <v>CASUAL</v>
      </c>
      <c r="G3531" s="24">
        <v>44978</v>
      </c>
      <c r="H3531" s="24">
        <v>44981</v>
      </c>
      <c r="I3531" s="19" t="s">
        <v>82</v>
      </c>
      <c r="K3531" s="50" t="str">
        <f ca="1">LeaveTracker[[#This Row],[Days]]&amp;" "&amp;LeaveTracker[[#This Row],[Type of Leave]]</f>
        <v>4 VL</v>
      </c>
      <c r="L3531" s="23">
        <f ca="1">NETWORKDAYS(LeaveTracker[[#This Row],[Start Date]],LeaveTracker[[#This Row],[End Date]],lstHolidays)</f>
        <v>4</v>
      </c>
      <c r="M3531" s="27"/>
    </row>
    <row r="3532" spans="1:13" ht="30" customHeight="1" x14ac:dyDescent="0.3">
      <c r="A3532" s="27">
        <f t="shared" si="29"/>
        <v>98</v>
      </c>
      <c r="B3532" s="31">
        <v>44972</v>
      </c>
      <c r="C3532" s="31">
        <v>44924</v>
      </c>
      <c r="D3532" s="19" t="s">
        <v>1820</v>
      </c>
      <c r="E3532" s="66" t="str">
        <f>IF(ISBLANK(LeaveTracker[[#This Row],[Employee Name]]),"-----",VLOOKUP(LeaveTracker[[#This Row],[Employee Name]],'List of Employees'!$B$4:$H$767,7))</f>
        <v>SP</v>
      </c>
      <c r="F3532" s="66" t="str">
        <f>IF(ISBLANK(LeaveTracker[[#This Row],[Employee Name]]),"-----",VLOOKUP(LeaveTracker[[#This Row],[Employee Name]],'List of Employees'!$B$4:$H$767,6))</f>
        <v>CASUAL</v>
      </c>
      <c r="G3532" s="21">
        <v>44923</v>
      </c>
      <c r="H3532" s="21">
        <v>44923</v>
      </c>
      <c r="I3532" s="19" t="s">
        <v>81</v>
      </c>
      <c r="K3532" s="50" t="str">
        <f ca="1">LeaveTracker[[#This Row],[Days]]&amp;" "&amp;LeaveTracker[[#This Row],[Type of Leave]]</f>
        <v>1 SL</v>
      </c>
      <c r="L3532" s="23">
        <f ca="1">NETWORKDAYS(LeaveTracker[[#This Row],[Start Date]],LeaveTracker[[#This Row],[End Date]],lstHolidays)</f>
        <v>1</v>
      </c>
      <c r="M3532" s="27"/>
    </row>
    <row r="3533" spans="1:13" ht="30" customHeight="1" x14ac:dyDescent="0.3">
      <c r="A3533" s="27">
        <f t="shared" si="29"/>
        <v>99</v>
      </c>
      <c r="B3533" s="31">
        <v>44972</v>
      </c>
      <c r="C3533" s="31">
        <v>44914</v>
      </c>
      <c r="D3533" s="19" t="s">
        <v>2014</v>
      </c>
      <c r="E3533" s="66" t="str">
        <f>IF(ISBLANK(LeaveTracker[[#This Row],[Employee Name]]),"-----",VLOOKUP(LeaveTracker[[#This Row],[Employee Name]],'List of Employees'!$B$4:$H$767,7))</f>
        <v>SP</v>
      </c>
      <c r="F3533" s="66" t="str">
        <f>IF(ISBLANK(LeaveTracker[[#This Row],[Employee Name]]),"-----",VLOOKUP(LeaveTracker[[#This Row],[Employee Name]],'List of Employees'!$B$4:$H$767,6))</f>
        <v>CASUAL</v>
      </c>
      <c r="G3533" s="24">
        <v>44922</v>
      </c>
      <c r="H3533" s="24">
        <v>44924</v>
      </c>
      <c r="I3533" s="19" t="s">
        <v>82</v>
      </c>
      <c r="K3533" s="50" t="str">
        <f ca="1">LeaveTracker[[#This Row],[Days]]&amp;" "&amp;LeaveTracker[[#This Row],[Type of Leave]]</f>
        <v>3 VL</v>
      </c>
      <c r="L3533" s="23">
        <f ca="1">NETWORKDAYS(LeaveTracker[[#This Row],[Start Date]],LeaveTracker[[#This Row],[End Date]],lstHolidays)</f>
        <v>3</v>
      </c>
      <c r="M3533" s="27"/>
    </row>
    <row r="3534" spans="1:13" ht="30" customHeight="1" x14ac:dyDescent="0.3">
      <c r="A3534" s="27">
        <f t="shared" si="29"/>
        <v>100</v>
      </c>
      <c r="B3534" s="31">
        <v>44972</v>
      </c>
      <c r="C3534" s="31">
        <v>44953</v>
      </c>
      <c r="D3534" s="19" t="s">
        <v>1820</v>
      </c>
      <c r="E3534" s="66" t="str">
        <f>IF(ISBLANK(LeaveTracker[[#This Row],[Employee Name]]),"-----",VLOOKUP(LeaveTracker[[#This Row],[Employee Name]],'List of Employees'!$B$4:$H$767,7))</f>
        <v>SP</v>
      </c>
      <c r="F3534" s="66" t="str">
        <f>IF(ISBLANK(LeaveTracker[[#This Row],[Employee Name]]),"-----",VLOOKUP(LeaveTracker[[#This Row],[Employee Name]],'List of Employees'!$B$4:$H$767,6))</f>
        <v>CASUAL</v>
      </c>
      <c r="G3534" s="24">
        <v>44953</v>
      </c>
      <c r="H3534" s="24">
        <v>44953</v>
      </c>
      <c r="I3534" s="19" t="s">
        <v>81</v>
      </c>
      <c r="K3534" s="50" t="str">
        <f ca="1">LeaveTracker[[#This Row],[Days]]&amp;" "&amp;LeaveTracker[[#This Row],[Type of Leave]]</f>
        <v>1 SL</v>
      </c>
      <c r="L3534" s="23">
        <f ca="1">NETWORKDAYS(LeaveTracker[[#This Row],[Start Date]],LeaveTracker[[#This Row],[End Date]],lstHolidays)</f>
        <v>1</v>
      </c>
      <c r="M3534" s="27"/>
    </row>
    <row r="3535" spans="1:13" ht="30" customHeight="1" x14ac:dyDescent="0.3">
      <c r="A3535" s="27">
        <f t="shared" si="29"/>
        <v>101</v>
      </c>
      <c r="B3535" s="31">
        <v>44972</v>
      </c>
      <c r="C3535" s="31">
        <v>44953</v>
      </c>
      <c r="D3535" s="19" t="s">
        <v>1752</v>
      </c>
      <c r="E3535" s="66" t="str">
        <f>IF(ISBLANK(LeaveTracker[[#This Row],[Employee Name]]),"-----",VLOOKUP(LeaveTracker[[#This Row],[Employee Name]],'List of Employees'!$B$4:$H$767,7))</f>
        <v>SP</v>
      </c>
      <c r="F3535" s="66" t="str">
        <f>IF(ISBLANK(LeaveTracker[[#This Row],[Employee Name]]),"-----",VLOOKUP(LeaveTracker[[#This Row],[Employee Name]],'List of Employees'!$B$4:$H$767,6))</f>
        <v>CASUAL</v>
      </c>
      <c r="G3535" s="24">
        <v>44959</v>
      </c>
      <c r="H3535" s="24">
        <v>44959</v>
      </c>
      <c r="I3535" s="19" t="s">
        <v>297</v>
      </c>
      <c r="J3535" s="42" t="s">
        <v>158</v>
      </c>
      <c r="K3535" s="50" t="str">
        <f ca="1">LeaveTracker[[#This Row],[Days]]&amp;" "&amp;LeaveTracker[[#This Row],[Type of Leave]]</f>
        <v>1 OTHER</v>
      </c>
      <c r="L3535" s="23">
        <f ca="1">NETWORKDAYS(LeaveTracker[[#This Row],[Start Date]],LeaveTracker[[#This Row],[End Date]],lstHolidays)</f>
        <v>1</v>
      </c>
      <c r="M3535" s="27"/>
    </row>
    <row r="3536" spans="1:13" ht="30" customHeight="1" x14ac:dyDescent="0.3">
      <c r="A3536" s="27">
        <f t="shared" si="29"/>
        <v>102</v>
      </c>
      <c r="B3536" s="31">
        <v>44972</v>
      </c>
      <c r="C3536" s="31">
        <v>44949</v>
      </c>
      <c r="D3536" s="19" t="s">
        <v>2014</v>
      </c>
      <c r="E3536" s="66" t="str">
        <f>IF(ISBLANK(LeaveTracker[[#This Row],[Employee Name]]),"-----",VLOOKUP(LeaveTracker[[#This Row],[Employee Name]],'List of Employees'!$B$4:$H$767,7))</f>
        <v>SP</v>
      </c>
      <c r="F3536" s="66" t="str">
        <f>IF(ISBLANK(LeaveTracker[[#This Row],[Employee Name]]),"-----",VLOOKUP(LeaveTracker[[#This Row],[Employee Name]],'List of Employees'!$B$4:$H$767,6))</f>
        <v>CASUAL</v>
      </c>
      <c r="G3536" s="24">
        <v>44936</v>
      </c>
      <c r="H3536" s="24">
        <v>44939</v>
      </c>
      <c r="I3536" s="19" t="s">
        <v>81</v>
      </c>
      <c r="K3536" s="50" t="str">
        <f ca="1">LeaveTracker[[#This Row],[Days]]&amp;" "&amp;LeaveTracker[[#This Row],[Type of Leave]]</f>
        <v>4 SL</v>
      </c>
      <c r="L3536" s="23">
        <f ca="1">NETWORKDAYS(LeaveTracker[[#This Row],[Start Date]],LeaveTracker[[#This Row],[End Date]],lstHolidays)</f>
        <v>4</v>
      </c>
      <c r="M3536" s="27"/>
    </row>
    <row r="3537" spans="1:13" ht="30" customHeight="1" x14ac:dyDescent="0.3">
      <c r="A3537" s="27">
        <v>102</v>
      </c>
      <c r="B3537" s="31">
        <v>44972</v>
      </c>
      <c r="C3537" s="31">
        <v>44949</v>
      </c>
      <c r="D3537" s="19" t="s">
        <v>2014</v>
      </c>
      <c r="E3537" s="66" t="str">
        <f>IF(ISBLANK(LeaveTracker[[#This Row],[Employee Name]]),"-----",VLOOKUP(LeaveTracker[[#This Row],[Employee Name]],'List of Employees'!$B$4:$H$767,7))</f>
        <v>SP</v>
      </c>
      <c r="F3537" s="66" t="str">
        <f>IF(ISBLANK(LeaveTracker[[#This Row],[Employee Name]]),"-----",VLOOKUP(LeaveTracker[[#This Row],[Employee Name]],'List of Employees'!$B$4:$H$767,6))</f>
        <v>CASUAL</v>
      </c>
      <c r="G3537" s="24">
        <v>44942</v>
      </c>
      <c r="H3537" s="24">
        <v>44946</v>
      </c>
      <c r="I3537" s="19" t="s">
        <v>81</v>
      </c>
      <c r="K3537" s="50" t="str">
        <f ca="1">LeaveTracker[[#This Row],[Days]]&amp;" "&amp;LeaveTracker[[#This Row],[Type of Leave]]</f>
        <v>5 SL</v>
      </c>
      <c r="L3537" s="23">
        <f ca="1">NETWORKDAYS(LeaveTracker[[#This Row],[Start Date]],LeaveTracker[[#This Row],[End Date]],lstHolidays)</f>
        <v>5</v>
      </c>
      <c r="M3537" s="27"/>
    </row>
    <row r="3538" spans="1:13" ht="30" customHeight="1" x14ac:dyDescent="0.3">
      <c r="A3538" s="27">
        <f>A3537+1</f>
        <v>103</v>
      </c>
      <c r="B3538" s="31">
        <v>44972</v>
      </c>
      <c r="C3538" s="31">
        <v>44950</v>
      </c>
      <c r="D3538" s="19" t="s">
        <v>1736</v>
      </c>
      <c r="E3538" s="66">
        <f>IF(ISBLANK(LeaveTracker[[#This Row],[Employee Name]]),"-----",VLOOKUP(LeaveTracker[[#This Row],[Employee Name]],'List of Employees'!$B$4:$H$767,7))</f>
        <v>0</v>
      </c>
      <c r="F3538" s="66" t="str">
        <f>IF(ISBLANK(LeaveTracker[[#This Row],[Employee Name]]),"-----",VLOOKUP(LeaveTracker[[#This Row],[Employee Name]],'List of Employees'!$B$4:$H$767,6))</f>
        <v>CASUAL</v>
      </c>
      <c r="G3538" s="24">
        <v>44958</v>
      </c>
      <c r="H3538" s="24">
        <v>44958</v>
      </c>
      <c r="I3538" s="19" t="s">
        <v>297</v>
      </c>
      <c r="J3538" s="42" t="s">
        <v>158</v>
      </c>
      <c r="K3538" s="50" t="str">
        <f ca="1">LeaveTracker[[#This Row],[Days]]&amp;" "&amp;LeaveTracker[[#This Row],[Type of Leave]]</f>
        <v>1 OTHER</v>
      </c>
      <c r="L3538" s="23">
        <f ca="1">NETWORKDAYS(LeaveTracker[[#This Row],[Start Date]],LeaveTracker[[#This Row],[End Date]],lstHolidays)</f>
        <v>1</v>
      </c>
      <c r="M3538" s="27"/>
    </row>
    <row r="3539" spans="1:13" ht="30" customHeight="1" x14ac:dyDescent="0.3">
      <c r="A3539" s="27">
        <f t="shared" ref="A3539:A3601" si="30">A3538+1</f>
        <v>104</v>
      </c>
      <c r="B3539" s="31">
        <v>44972</v>
      </c>
      <c r="C3539" s="31">
        <v>44922</v>
      </c>
      <c r="D3539" s="19" t="s">
        <v>1750</v>
      </c>
      <c r="E3539" s="66" t="str">
        <f>IF(ISBLANK(LeaveTracker[[#This Row],[Employee Name]]),"-----",VLOOKUP(LeaveTracker[[#This Row],[Employee Name]],'List of Employees'!$B$4:$H$767,7))</f>
        <v>SP</v>
      </c>
      <c r="F3539" s="66" t="str">
        <f>IF(ISBLANK(LeaveTracker[[#This Row],[Employee Name]]),"-----",VLOOKUP(LeaveTracker[[#This Row],[Employee Name]],'List of Employees'!$B$4:$H$767,6))</f>
        <v>CASUAL</v>
      </c>
      <c r="G3539" s="24">
        <v>44918</v>
      </c>
      <c r="H3539" s="24">
        <v>44918</v>
      </c>
      <c r="I3539" s="19" t="s">
        <v>81</v>
      </c>
      <c r="K3539" s="50" t="str">
        <f ca="1">LeaveTracker[[#This Row],[Days]]&amp;" "&amp;LeaveTracker[[#This Row],[Type of Leave]]</f>
        <v>1 SL</v>
      </c>
      <c r="L3539" s="23">
        <f ca="1">NETWORKDAYS(LeaveTracker[[#This Row],[Start Date]],LeaveTracker[[#This Row],[End Date]],lstHolidays)</f>
        <v>1</v>
      </c>
      <c r="M3539" s="27"/>
    </row>
    <row r="3540" spans="1:13" ht="30" customHeight="1" x14ac:dyDescent="0.3">
      <c r="A3540" s="27">
        <f t="shared" si="30"/>
        <v>105</v>
      </c>
      <c r="B3540" s="31">
        <v>44972</v>
      </c>
      <c r="C3540" s="31">
        <v>44840</v>
      </c>
      <c r="D3540" s="19" t="s">
        <v>1279</v>
      </c>
      <c r="E3540" s="66" t="str">
        <f>IF(ISBLANK(LeaveTracker[[#This Row],[Employee Name]]),"-----",VLOOKUP(LeaveTracker[[#This Row],[Employee Name]],'List of Employees'!$B$4:$H$767,7))</f>
        <v>MO</v>
      </c>
      <c r="F3540" s="66" t="str">
        <f>IF(ISBLANK(LeaveTracker[[#This Row],[Employee Name]]),"-----",VLOOKUP(LeaveTracker[[#This Row],[Employee Name]],'List of Employees'!$B$4:$H$767,6))</f>
        <v>PERMANENT</v>
      </c>
      <c r="G3540" s="24">
        <v>44838</v>
      </c>
      <c r="H3540" s="24">
        <v>44839</v>
      </c>
      <c r="I3540" s="19" t="s">
        <v>81</v>
      </c>
      <c r="K3540" s="50" t="str">
        <f ca="1">LeaveTracker[[#This Row],[Days]]&amp;" "&amp;LeaveTracker[[#This Row],[Type of Leave]]</f>
        <v>2 SL</v>
      </c>
      <c r="L3540" s="23">
        <f ca="1">NETWORKDAYS(LeaveTracker[[#This Row],[Start Date]],LeaveTracker[[#This Row],[End Date]],lstHolidays)</f>
        <v>2</v>
      </c>
      <c r="M3540" s="27"/>
    </row>
    <row r="3541" spans="1:13" ht="30" customHeight="1" x14ac:dyDescent="0.3">
      <c r="A3541" s="27">
        <f t="shared" si="30"/>
        <v>106</v>
      </c>
      <c r="B3541" s="31">
        <v>44972</v>
      </c>
      <c r="C3541" s="31">
        <v>44839</v>
      </c>
      <c r="D3541" s="19" t="s">
        <v>110</v>
      </c>
      <c r="E3541" s="66" t="str">
        <f>IF(ISBLANK(LeaveTracker[[#This Row],[Employee Name]]),"-----",VLOOKUP(LeaveTracker[[#This Row],[Employee Name]],'List of Employees'!$B$4:$H$767,7))</f>
        <v>ADMIN OFFICE</v>
      </c>
      <c r="F3541" s="66" t="str">
        <f>IF(ISBLANK(LeaveTracker[[#This Row],[Employee Name]]),"-----",VLOOKUP(LeaveTracker[[#This Row],[Employee Name]],'List of Employees'!$B$4:$H$767,6))</f>
        <v>PERMANENT</v>
      </c>
      <c r="G3541" s="24">
        <v>44847</v>
      </c>
      <c r="H3541" s="24">
        <v>44847</v>
      </c>
      <c r="I3541" s="19" t="s">
        <v>297</v>
      </c>
      <c r="J3541" s="42" t="s">
        <v>158</v>
      </c>
      <c r="K3541" s="50" t="str">
        <f ca="1">LeaveTracker[[#This Row],[Days]]&amp;" "&amp;LeaveTracker[[#This Row],[Type of Leave]]</f>
        <v>1 OTHER</v>
      </c>
      <c r="L3541" s="23">
        <f ca="1">NETWORKDAYS(LeaveTracker[[#This Row],[Start Date]],LeaveTracker[[#This Row],[End Date]],lstHolidays)</f>
        <v>1</v>
      </c>
      <c r="M3541" s="27"/>
    </row>
    <row r="3542" spans="1:13" ht="30" customHeight="1" x14ac:dyDescent="0.3">
      <c r="A3542" s="27">
        <f t="shared" si="30"/>
        <v>107</v>
      </c>
      <c r="B3542" s="31">
        <v>44972</v>
      </c>
      <c r="C3542" s="31">
        <v>44852</v>
      </c>
      <c r="D3542" s="19" t="s">
        <v>1279</v>
      </c>
      <c r="E3542" s="66" t="str">
        <f>IF(ISBLANK(LeaveTracker[[#This Row],[Employee Name]]),"-----",VLOOKUP(LeaveTracker[[#This Row],[Employee Name]],'List of Employees'!$B$4:$H$767,7))</f>
        <v>MO</v>
      </c>
      <c r="F3542" s="66" t="str">
        <f>IF(ISBLANK(LeaveTracker[[#This Row],[Employee Name]]),"-----",VLOOKUP(LeaveTracker[[#This Row],[Employee Name]],'List of Employees'!$B$4:$H$767,6))</f>
        <v>PERMANENT</v>
      </c>
      <c r="G3542" s="24">
        <v>44858</v>
      </c>
      <c r="H3542" s="24">
        <v>44859</v>
      </c>
      <c r="I3542" s="19" t="s">
        <v>82</v>
      </c>
      <c r="K3542" s="50" t="str">
        <f ca="1">LeaveTracker[[#This Row],[Days]]&amp;" "&amp;LeaveTracker[[#This Row],[Type of Leave]]</f>
        <v>2 VL</v>
      </c>
      <c r="L3542" s="23">
        <f ca="1">NETWORKDAYS(LeaveTracker[[#This Row],[Start Date]],LeaveTracker[[#This Row],[End Date]],lstHolidays)</f>
        <v>2</v>
      </c>
      <c r="M3542" s="27"/>
    </row>
    <row r="3543" spans="1:13" ht="30" customHeight="1" x14ac:dyDescent="0.3">
      <c r="A3543" s="27">
        <f t="shared" si="30"/>
        <v>108</v>
      </c>
      <c r="B3543" s="31">
        <v>44972</v>
      </c>
      <c r="C3543" s="31">
        <v>44897</v>
      </c>
      <c r="D3543" s="19" t="s">
        <v>1279</v>
      </c>
      <c r="E3543" s="66" t="str">
        <f>IF(ISBLANK(LeaveTracker[[#This Row],[Employee Name]]),"-----",VLOOKUP(LeaveTracker[[#This Row],[Employee Name]],'List of Employees'!$B$4:$H$767,7))</f>
        <v>MO</v>
      </c>
      <c r="F3543" s="66" t="str">
        <f>IF(ISBLANK(LeaveTracker[[#This Row],[Employee Name]]),"-----",VLOOKUP(LeaveTracker[[#This Row],[Employee Name]],'List of Employees'!$B$4:$H$767,6))</f>
        <v>PERMANENT</v>
      </c>
      <c r="G3543" s="24">
        <v>44902</v>
      </c>
      <c r="H3543" s="24">
        <v>44902</v>
      </c>
      <c r="I3543" s="19" t="s">
        <v>82</v>
      </c>
      <c r="K3543" s="50" t="str">
        <f ca="1">LeaveTracker[[#This Row],[Days]]&amp;" "&amp;LeaveTracker[[#This Row],[Type of Leave]]</f>
        <v>1 VL</v>
      </c>
      <c r="L3543" s="23">
        <f ca="1">NETWORKDAYS(LeaveTracker[[#This Row],[Start Date]],LeaveTracker[[#This Row],[End Date]],lstHolidays)</f>
        <v>1</v>
      </c>
      <c r="M3543" s="27"/>
    </row>
    <row r="3544" spans="1:13" ht="30" customHeight="1" x14ac:dyDescent="0.3">
      <c r="A3544" s="27">
        <f t="shared" si="30"/>
        <v>109</v>
      </c>
      <c r="B3544" s="31">
        <v>44972</v>
      </c>
      <c r="C3544" s="31">
        <v>44894</v>
      </c>
      <c r="D3544" s="19" t="s">
        <v>110</v>
      </c>
      <c r="E3544" s="66" t="str">
        <f>IF(ISBLANK(LeaveTracker[[#This Row],[Employee Name]]),"-----",VLOOKUP(LeaveTracker[[#This Row],[Employee Name]],'List of Employees'!$B$4:$H$767,7))</f>
        <v>ADMIN OFFICE</v>
      </c>
      <c r="F3544" s="66" t="str">
        <f>IF(ISBLANK(LeaveTracker[[#This Row],[Employee Name]]),"-----",VLOOKUP(LeaveTracker[[#This Row],[Employee Name]],'List of Employees'!$B$4:$H$767,6))</f>
        <v>PERMANENT</v>
      </c>
      <c r="G3544" s="24">
        <v>44890</v>
      </c>
      <c r="H3544" s="24">
        <v>44890</v>
      </c>
      <c r="I3544" s="19" t="s">
        <v>81</v>
      </c>
      <c r="K3544" s="50" t="str">
        <f ca="1">LeaveTracker[[#This Row],[Days]]&amp;" "&amp;LeaveTracker[[#This Row],[Type of Leave]]</f>
        <v>1 SL</v>
      </c>
      <c r="L3544" s="23">
        <f ca="1">NETWORKDAYS(LeaveTracker[[#This Row],[Start Date]],LeaveTracker[[#This Row],[End Date]],lstHolidays)</f>
        <v>1</v>
      </c>
      <c r="M3544" s="27"/>
    </row>
    <row r="3545" spans="1:13" ht="30" customHeight="1" x14ac:dyDescent="0.3">
      <c r="A3545" s="27">
        <f t="shared" si="30"/>
        <v>110</v>
      </c>
      <c r="B3545" s="31">
        <v>44972</v>
      </c>
      <c r="C3545" s="31">
        <v>44897</v>
      </c>
      <c r="D3545" s="19" t="s">
        <v>110</v>
      </c>
      <c r="E3545" s="66" t="str">
        <f>IF(ISBLANK(LeaveTracker[[#This Row],[Employee Name]]),"-----",VLOOKUP(LeaveTracker[[#This Row],[Employee Name]],'List of Employees'!$B$4:$H$767,7))</f>
        <v>ADMIN OFFICE</v>
      </c>
      <c r="F3545" s="66" t="str">
        <f>IF(ISBLANK(LeaveTracker[[#This Row],[Employee Name]]),"-----",VLOOKUP(LeaveTracker[[#This Row],[Employee Name]],'List of Employees'!$B$4:$H$767,6))</f>
        <v>PERMANENT</v>
      </c>
      <c r="G3545" s="24">
        <v>44911</v>
      </c>
      <c r="H3545" s="24">
        <v>44911</v>
      </c>
      <c r="I3545" s="19" t="s">
        <v>82</v>
      </c>
      <c r="K3545" s="50" t="str">
        <f ca="1">LeaveTracker[[#This Row],[Days]]&amp;" "&amp;LeaveTracker[[#This Row],[Type of Leave]]</f>
        <v>1 VL</v>
      </c>
      <c r="L3545" s="23">
        <f ca="1">NETWORKDAYS(LeaveTracker[[#This Row],[Start Date]],LeaveTracker[[#This Row],[End Date]],lstHolidays)</f>
        <v>1</v>
      </c>
      <c r="M3545" s="27"/>
    </row>
    <row r="3546" spans="1:13" ht="30" customHeight="1" x14ac:dyDescent="0.3">
      <c r="A3546" s="27">
        <f>A3545+1</f>
        <v>111</v>
      </c>
      <c r="B3546" s="31">
        <v>44972</v>
      </c>
      <c r="C3546" s="31">
        <v>44897</v>
      </c>
      <c r="D3546" s="19" t="s">
        <v>110</v>
      </c>
      <c r="E3546" s="66" t="str">
        <f>IF(ISBLANK(LeaveTracker[[#This Row],[Employee Name]]),"-----",VLOOKUP(LeaveTracker[[#This Row],[Employee Name]],'List of Employees'!$B$4:$H$767,7))</f>
        <v>ADMIN OFFICE</v>
      </c>
      <c r="F3546" s="66" t="str">
        <f>IF(ISBLANK(LeaveTracker[[#This Row],[Employee Name]]),"-----",VLOOKUP(LeaveTracker[[#This Row],[Employee Name]],'List of Employees'!$B$4:$H$767,6))</f>
        <v>PERMANENT</v>
      </c>
      <c r="G3546" s="24">
        <v>44921</v>
      </c>
      <c r="H3546" s="24">
        <v>44921</v>
      </c>
      <c r="I3546" s="19" t="s">
        <v>82</v>
      </c>
      <c r="K3546" s="50" t="str">
        <f>LeaveTracker[[#This Row],[Days]]&amp;" "&amp;LeaveTracker[[#This Row],[Type of Leave]]</f>
        <v>1 VL</v>
      </c>
      <c r="L3546" s="23">
        <v>1</v>
      </c>
      <c r="M3546" s="27"/>
    </row>
    <row r="3547" spans="1:13" ht="30" customHeight="1" x14ac:dyDescent="0.3">
      <c r="A3547" s="27">
        <f t="shared" si="30"/>
        <v>112</v>
      </c>
      <c r="B3547" s="31">
        <v>44972</v>
      </c>
      <c r="C3547" s="31">
        <v>44897</v>
      </c>
      <c r="D3547" s="19" t="s">
        <v>121</v>
      </c>
      <c r="E3547" s="66" t="str">
        <f>IF(ISBLANK(LeaveTracker[[#This Row],[Employee Name]]),"-----",VLOOKUP(LeaveTracker[[#This Row],[Employee Name]],'List of Employees'!$B$4:$H$767,7))</f>
        <v>CHARACTER OFFICE</v>
      </c>
      <c r="F3547" s="66" t="str">
        <f>IF(ISBLANK(LeaveTracker[[#This Row],[Employee Name]]),"-----",VLOOKUP(LeaveTracker[[#This Row],[Employee Name]],'List of Employees'!$B$4:$H$767,6))</f>
        <v>PERMANENT</v>
      </c>
      <c r="G3547" s="24">
        <v>44904</v>
      </c>
      <c r="H3547" s="24">
        <v>44909</v>
      </c>
      <c r="I3547" s="19" t="s">
        <v>82</v>
      </c>
      <c r="K3547" s="50" t="str">
        <f ca="1">LeaveTracker[[#This Row],[Days]]&amp;" "&amp;LeaveTracker[[#This Row],[Type of Leave]]</f>
        <v>4 VL</v>
      </c>
      <c r="L3547" s="23">
        <f ca="1">NETWORKDAYS(LeaveTracker[[#This Row],[Start Date]],LeaveTracker[[#This Row],[End Date]],lstHolidays)</f>
        <v>4</v>
      </c>
      <c r="M3547" s="27"/>
    </row>
    <row r="3548" spans="1:13" ht="30" customHeight="1" x14ac:dyDescent="0.3">
      <c r="A3548" s="27">
        <v>112</v>
      </c>
      <c r="B3548" s="31">
        <v>44972</v>
      </c>
      <c r="C3548" s="31">
        <v>44897</v>
      </c>
      <c r="D3548" s="19" t="s">
        <v>121</v>
      </c>
      <c r="E3548" s="66" t="str">
        <f>IF(ISBLANK(LeaveTracker[[#This Row],[Employee Name]]),"-----",VLOOKUP(LeaveTracker[[#This Row],[Employee Name]],'List of Employees'!$B$4:$H$767,7))</f>
        <v>CHARACTER OFFICE</v>
      </c>
      <c r="F3548" s="66" t="str">
        <f>IF(ISBLANK(LeaveTracker[[#This Row],[Employee Name]]),"-----",VLOOKUP(LeaveTracker[[#This Row],[Employee Name]],'List of Employees'!$B$4:$H$767,6))</f>
        <v>PERMANENT</v>
      </c>
      <c r="G3548" s="24">
        <v>44924</v>
      </c>
      <c r="H3548" s="24">
        <v>44924</v>
      </c>
      <c r="I3548" s="19" t="s">
        <v>82</v>
      </c>
      <c r="K3548" s="50" t="str">
        <f ca="1">LeaveTracker[[#This Row],[Days]]&amp;" "&amp;LeaveTracker[[#This Row],[Type of Leave]]</f>
        <v>1 VL</v>
      </c>
      <c r="L3548" s="23">
        <f ca="1">NETWORKDAYS(LeaveTracker[[#This Row],[Start Date]],LeaveTracker[[#This Row],[End Date]],lstHolidays)</f>
        <v>1</v>
      </c>
      <c r="M3548" s="27"/>
    </row>
    <row r="3549" spans="1:13" ht="30" customHeight="1" x14ac:dyDescent="0.3">
      <c r="A3549" s="27">
        <f t="shared" si="30"/>
        <v>113</v>
      </c>
      <c r="B3549" s="31">
        <v>44972</v>
      </c>
      <c r="C3549" s="31">
        <v>44827</v>
      </c>
      <c r="D3549" s="19" t="s">
        <v>110</v>
      </c>
      <c r="E3549" s="66" t="str">
        <f>IF(ISBLANK(LeaveTracker[[#This Row],[Employee Name]]),"-----",VLOOKUP(LeaveTracker[[#This Row],[Employee Name]],'List of Employees'!$B$4:$H$767,7))</f>
        <v>ADMIN OFFICE</v>
      </c>
      <c r="F3549" s="66" t="str">
        <f>IF(ISBLANK(LeaveTracker[[#This Row],[Employee Name]]),"-----",VLOOKUP(LeaveTracker[[#This Row],[Employee Name]],'List of Employees'!$B$4:$H$767,6))</f>
        <v>PERMANENT</v>
      </c>
      <c r="G3549" s="24">
        <v>44825</v>
      </c>
      <c r="H3549" s="24">
        <v>44825</v>
      </c>
      <c r="I3549" s="19" t="s">
        <v>81</v>
      </c>
      <c r="K3549" s="50" t="str">
        <f ca="1">LeaveTracker[[#This Row],[Days]]&amp;" "&amp;LeaveTracker[[#This Row],[Type of Leave]]</f>
        <v>1 SL</v>
      </c>
      <c r="L3549" s="23">
        <f ca="1">NETWORKDAYS(LeaveTracker[[#This Row],[Start Date]],LeaveTracker[[#This Row],[End Date]],lstHolidays)</f>
        <v>1</v>
      </c>
      <c r="M3549" s="27"/>
    </row>
    <row r="3550" spans="1:13" ht="30" customHeight="1" x14ac:dyDescent="0.3">
      <c r="A3550" s="27">
        <f t="shared" si="30"/>
        <v>114</v>
      </c>
      <c r="B3550" s="31">
        <v>44972</v>
      </c>
      <c r="C3550" s="31">
        <v>44881</v>
      </c>
      <c r="D3550" s="19" t="s">
        <v>1804</v>
      </c>
      <c r="E3550" s="66" t="str">
        <f>IF(ISBLANK(LeaveTracker[[#This Row],[Employee Name]]),"-----",VLOOKUP(LeaveTracker[[#This Row],[Employee Name]],'List of Employees'!$B$4:$H$767,7))</f>
        <v>TICC</v>
      </c>
      <c r="F3550" s="66" t="str">
        <f>IF(ISBLANK(LeaveTracker[[#This Row],[Employee Name]]),"-----",VLOOKUP(LeaveTracker[[#This Row],[Employee Name]],'List of Employees'!$B$4:$H$767,6))</f>
        <v>CASUAL</v>
      </c>
      <c r="G3550" s="24">
        <v>44880</v>
      </c>
      <c r="H3550" s="24">
        <v>44880</v>
      </c>
      <c r="I3550" s="19" t="s">
        <v>81</v>
      </c>
      <c r="K3550" s="50" t="str">
        <f ca="1">LeaveTracker[[#This Row],[Days]]&amp;" "&amp;LeaveTracker[[#This Row],[Type of Leave]]</f>
        <v>1 SL</v>
      </c>
      <c r="L3550" s="23">
        <f ca="1">NETWORKDAYS(LeaveTracker[[#This Row],[Start Date]],LeaveTracker[[#This Row],[End Date]],lstHolidays)</f>
        <v>1</v>
      </c>
      <c r="M3550" s="27"/>
    </row>
    <row r="3551" spans="1:13" ht="30" customHeight="1" x14ac:dyDescent="0.3">
      <c r="A3551" s="27">
        <f t="shared" si="30"/>
        <v>115</v>
      </c>
      <c r="B3551" s="31">
        <v>44972</v>
      </c>
      <c r="C3551" s="31">
        <v>44882</v>
      </c>
      <c r="D3551" s="19" t="s">
        <v>1858</v>
      </c>
      <c r="E3551" s="66" t="str">
        <f>IF(ISBLANK(LeaveTracker[[#This Row],[Employee Name]]),"-----",VLOOKUP(LeaveTracker[[#This Row],[Employee Name]],'List of Employees'!$B$4:$H$767,7))</f>
        <v>TICC</v>
      </c>
      <c r="F3551" s="66" t="str">
        <f>IF(ISBLANK(LeaveTracker[[#This Row],[Employee Name]]),"-----",VLOOKUP(LeaveTracker[[#This Row],[Employee Name]],'List of Employees'!$B$4:$H$767,6))</f>
        <v>CASUAL</v>
      </c>
      <c r="G3551" s="24">
        <v>44881</v>
      </c>
      <c r="H3551" s="24">
        <v>44881</v>
      </c>
      <c r="I3551" s="19" t="s">
        <v>81</v>
      </c>
      <c r="K3551" s="50" t="str">
        <f ca="1">LeaveTracker[[#This Row],[Days]]&amp;" "&amp;LeaveTracker[[#This Row],[Type of Leave]]</f>
        <v>1 SL</v>
      </c>
      <c r="L3551" s="23">
        <f ca="1">NETWORKDAYS(LeaveTracker[[#This Row],[Start Date]],LeaveTracker[[#This Row],[End Date]],lstHolidays)</f>
        <v>1</v>
      </c>
      <c r="M3551" s="27"/>
    </row>
    <row r="3552" spans="1:13" ht="30" customHeight="1" x14ac:dyDescent="0.3">
      <c r="A3552" s="27">
        <f t="shared" si="30"/>
        <v>116</v>
      </c>
      <c r="B3552" s="31">
        <v>44972</v>
      </c>
      <c r="C3552" s="31">
        <v>44882</v>
      </c>
      <c r="D3552" s="19" t="s">
        <v>1858</v>
      </c>
      <c r="E3552" s="66" t="str">
        <f>IF(ISBLANK(LeaveTracker[[#This Row],[Employee Name]]),"-----",VLOOKUP(LeaveTracker[[#This Row],[Employee Name]],'List of Employees'!$B$4:$H$767,7))</f>
        <v>TICC</v>
      </c>
      <c r="F3552" s="66" t="str">
        <f>IF(ISBLANK(LeaveTracker[[#This Row],[Employee Name]]),"-----",VLOOKUP(LeaveTracker[[#This Row],[Employee Name]],'List of Employees'!$B$4:$H$767,6))</f>
        <v>CASUAL</v>
      </c>
      <c r="G3552" s="24">
        <v>44874</v>
      </c>
      <c r="H3552" s="24">
        <v>44874</v>
      </c>
      <c r="I3552" s="19" t="s">
        <v>297</v>
      </c>
      <c r="J3552" s="42" t="s">
        <v>1000</v>
      </c>
      <c r="K3552" s="50" t="str">
        <f ca="1">LeaveTracker[[#This Row],[Days]]&amp;" "&amp;LeaveTracker[[#This Row],[Type of Leave]]</f>
        <v>1 OTHER</v>
      </c>
      <c r="L3552" s="23">
        <f ca="1">NETWORKDAYS(LeaveTracker[[#This Row],[Start Date]],LeaveTracker[[#This Row],[End Date]],lstHolidays)</f>
        <v>1</v>
      </c>
      <c r="M3552" s="27"/>
    </row>
    <row r="3553" spans="1:13" ht="30" customHeight="1" x14ac:dyDescent="0.3">
      <c r="A3553" s="27">
        <f t="shared" si="30"/>
        <v>117</v>
      </c>
      <c r="B3553" s="31">
        <v>44972</v>
      </c>
      <c r="C3553" s="31">
        <v>44882</v>
      </c>
      <c r="D3553" s="19" t="s">
        <v>1858</v>
      </c>
      <c r="E3553" s="66" t="str">
        <f>IF(ISBLANK(LeaveTracker[[#This Row],[Employee Name]]),"-----",VLOOKUP(LeaveTracker[[#This Row],[Employee Name]],'List of Employees'!$B$4:$H$767,7))</f>
        <v>TICC</v>
      </c>
      <c r="F3553" s="66" t="str">
        <f>IF(ISBLANK(LeaveTracker[[#This Row],[Employee Name]]),"-----",VLOOKUP(LeaveTracker[[#This Row],[Employee Name]],'List of Employees'!$B$4:$H$767,6))</f>
        <v>CASUAL</v>
      </c>
      <c r="G3553" s="24">
        <v>44888</v>
      </c>
      <c r="H3553" s="24">
        <v>44888</v>
      </c>
      <c r="I3553" s="19" t="s">
        <v>82</v>
      </c>
      <c r="K3553" s="50" t="str">
        <f ca="1">LeaveTracker[[#This Row],[Days]]&amp;" "&amp;LeaveTracker[[#This Row],[Type of Leave]]</f>
        <v>1 VL</v>
      </c>
      <c r="L3553" s="23">
        <f ca="1">NETWORKDAYS(LeaveTracker[[#This Row],[Start Date]],LeaveTracker[[#This Row],[End Date]],lstHolidays)</f>
        <v>1</v>
      </c>
      <c r="M3553" s="27"/>
    </row>
    <row r="3554" spans="1:13" ht="30" customHeight="1" x14ac:dyDescent="0.3">
      <c r="A3554" s="27">
        <f t="shared" si="30"/>
        <v>118</v>
      </c>
      <c r="B3554" s="31">
        <v>44972</v>
      </c>
      <c r="C3554" s="31">
        <v>44876</v>
      </c>
      <c r="D3554" s="19" t="s">
        <v>1807</v>
      </c>
      <c r="E3554" s="66" t="str">
        <f>IF(ISBLANK(LeaveTracker[[#This Row],[Employee Name]]),"-----",VLOOKUP(LeaveTracker[[#This Row],[Employee Name]],'List of Employees'!$B$4:$H$767,7))</f>
        <v>TICC</v>
      </c>
      <c r="F3554" s="66" t="str">
        <f>IF(ISBLANK(LeaveTracker[[#This Row],[Employee Name]]),"-----",VLOOKUP(LeaveTracker[[#This Row],[Employee Name]],'List of Employees'!$B$4:$H$767,6))</f>
        <v>CASUAL</v>
      </c>
      <c r="G3554" s="24">
        <v>44888</v>
      </c>
      <c r="H3554" s="24">
        <v>44894</v>
      </c>
      <c r="I3554" s="19" t="s">
        <v>82</v>
      </c>
      <c r="K3554" s="50" t="str">
        <f ca="1">LeaveTracker[[#This Row],[Days]]&amp;" "&amp;LeaveTracker[[#This Row],[Type of Leave]]</f>
        <v>5 VL</v>
      </c>
      <c r="L3554" s="23">
        <f ca="1">NETWORKDAYS(LeaveTracker[[#This Row],[Start Date]],LeaveTracker[[#This Row],[End Date]],lstHolidays)</f>
        <v>5</v>
      </c>
      <c r="M3554" s="27"/>
    </row>
    <row r="3555" spans="1:13" ht="30" customHeight="1" x14ac:dyDescent="0.3">
      <c r="A3555" s="27">
        <f t="shared" si="30"/>
        <v>119</v>
      </c>
      <c r="B3555" s="31">
        <v>44972</v>
      </c>
      <c r="C3555" s="31">
        <v>44930</v>
      </c>
      <c r="D3555" s="18" t="s">
        <v>2016</v>
      </c>
      <c r="E3555" s="66" t="str">
        <f>IF(ISBLANK(LeaveTracker[[#This Row],[Employee Name]]),"-----",VLOOKUP(LeaveTracker[[#This Row],[Employee Name]],'List of Employees'!$B$4:$H$767,7))</f>
        <v>CSWDO</v>
      </c>
      <c r="F3555" s="66" t="str">
        <f>IF(ISBLANK(LeaveTracker[[#This Row],[Employee Name]]),"-----",VLOOKUP(LeaveTracker[[#This Row],[Employee Name]],'List of Employees'!$B$4:$H$767,6))</f>
        <v>PERMANENT</v>
      </c>
      <c r="G3555" s="24">
        <v>44932</v>
      </c>
      <c r="H3555" s="24">
        <v>44932</v>
      </c>
      <c r="I3555" s="19" t="s">
        <v>297</v>
      </c>
      <c r="J3555" s="42" t="s">
        <v>1000</v>
      </c>
      <c r="K3555" s="50" t="str">
        <f ca="1">LeaveTracker[[#This Row],[Days]]&amp;" "&amp;LeaveTracker[[#This Row],[Type of Leave]]</f>
        <v>1 OTHER</v>
      </c>
      <c r="L3555" s="23">
        <f ca="1">NETWORKDAYS(LeaveTracker[[#This Row],[Start Date]],LeaveTracker[[#This Row],[End Date]],lstHolidays)</f>
        <v>1</v>
      </c>
      <c r="M3555" s="27"/>
    </row>
    <row r="3556" spans="1:13" ht="30" customHeight="1" x14ac:dyDescent="0.3">
      <c r="A3556" s="27">
        <f t="shared" si="30"/>
        <v>120</v>
      </c>
      <c r="B3556" s="31">
        <v>44972</v>
      </c>
      <c r="C3556" s="31">
        <v>44931</v>
      </c>
      <c r="D3556" s="19" t="s">
        <v>1845</v>
      </c>
      <c r="E3556" s="66" t="str">
        <f>IF(ISBLANK(LeaveTracker[[#This Row],[Employee Name]]),"-----",VLOOKUP(LeaveTracker[[#This Row],[Employee Name]],'List of Employees'!$B$4:$H$767,7))</f>
        <v>TICC</v>
      </c>
      <c r="F3556" s="66" t="str">
        <f>IF(ISBLANK(LeaveTracker[[#This Row],[Employee Name]]),"-----",VLOOKUP(LeaveTracker[[#This Row],[Employee Name]],'List of Employees'!$B$4:$H$767,6))</f>
        <v>CASUAL</v>
      </c>
      <c r="G3556" s="24">
        <v>44930</v>
      </c>
      <c r="H3556" s="24">
        <v>44931</v>
      </c>
      <c r="I3556" s="19" t="s">
        <v>81</v>
      </c>
      <c r="K3556" s="50" t="str">
        <f ca="1">LeaveTracker[[#This Row],[Days]]&amp;" "&amp;LeaveTracker[[#This Row],[Type of Leave]]</f>
        <v>2 SL</v>
      </c>
      <c r="L3556" s="23">
        <f ca="1">NETWORKDAYS(LeaveTracker[[#This Row],[Start Date]],LeaveTracker[[#This Row],[End Date]],lstHolidays)</f>
        <v>2</v>
      </c>
      <c r="M3556" s="27"/>
    </row>
    <row r="3557" spans="1:13" ht="30" customHeight="1" x14ac:dyDescent="0.3">
      <c r="A3557" s="27">
        <f t="shared" si="30"/>
        <v>121</v>
      </c>
      <c r="B3557" s="31">
        <v>44972</v>
      </c>
      <c r="C3557" s="31">
        <v>44929</v>
      </c>
      <c r="D3557" s="19" t="s">
        <v>1846</v>
      </c>
      <c r="E3557" s="66" t="str">
        <f>IF(ISBLANK(LeaveTracker[[#This Row],[Employee Name]]),"-----",VLOOKUP(LeaveTracker[[#This Row],[Employee Name]],'List of Employees'!$B$4:$H$767,7))</f>
        <v>TICC</v>
      </c>
      <c r="F3557" s="66" t="str">
        <f>IF(ISBLANK(LeaveTracker[[#This Row],[Employee Name]]),"-----",VLOOKUP(LeaveTracker[[#This Row],[Employee Name]],'List of Employees'!$B$4:$H$767,6))</f>
        <v>CASUAL</v>
      </c>
      <c r="G3557" s="24">
        <v>44931</v>
      </c>
      <c r="H3557" s="24">
        <v>44931</v>
      </c>
      <c r="I3557" s="19" t="s">
        <v>297</v>
      </c>
      <c r="J3557" s="42" t="s">
        <v>158</v>
      </c>
      <c r="K3557" s="50" t="str">
        <f ca="1">LeaveTracker[[#This Row],[Days]]&amp;" "&amp;LeaveTracker[[#This Row],[Type of Leave]]</f>
        <v>1 OTHER</v>
      </c>
      <c r="L3557" s="23">
        <f ca="1">NETWORKDAYS(LeaveTracker[[#This Row],[Start Date]],LeaveTracker[[#This Row],[End Date]],lstHolidays)</f>
        <v>1</v>
      </c>
      <c r="M3557" s="27"/>
    </row>
    <row r="3558" spans="1:13" ht="30" customHeight="1" x14ac:dyDescent="0.3">
      <c r="A3558" s="27">
        <f t="shared" si="30"/>
        <v>122</v>
      </c>
      <c r="B3558" s="31">
        <v>44972</v>
      </c>
      <c r="C3558" s="31">
        <v>44930</v>
      </c>
      <c r="D3558" s="19" t="s">
        <v>1804</v>
      </c>
      <c r="E3558" s="66" t="str">
        <f>IF(ISBLANK(LeaveTracker[[#This Row],[Employee Name]]),"-----",VLOOKUP(LeaveTracker[[#This Row],[Employee Name]],'List of Employees'!$B$4:$H$767,7))</f>
        <v>TICC</v>
      </c>
      <c r="F3558" s="66" t="str">
        <f>IF(ISBLANK(LeaveTracker[[#This Row],[Employee Name]]),"-----",VLOOKUP(LeaveTracker[[#This Row],[Employee Name]],'List of Employees'!$B$4:$H$767,6))</f>
        <v>CASUAL</v>
      </c>
      <c r="G3558" s="24">
        <v>44929</v>
      </c>
      <c r="H3558" s="24">
        <v>44929</v>
      </c>
      <c r="I3558" s="19" t="s">
        <v>81</v>
      </c>
      <c r="K3558" s="50" t="str">
        <f ca="1">LeaveTracker[[#This Row],[Days]]&amp;" "&amp;LeaveTracker[[#This Row],[Type of Leave]]</f>
        <v>1 SL</v>
      </c>
      <c r="L3558" s="23">
        <f ca="1">NETWORKDAYS(LeaveTracker[[#This Row],[Start Date]],LeaveTracker[[#This Row],[End Date]],lstHolidays)</f>
        <v>1</v>
      </c>
      <c r="M3558" s="27"/>
    </row>
    <row r="3559" spans="1:13" ht="30" customHeight="1" x14ac:dyDescent="0.3">
      <c r="A3559" s="27">
        <f t="shared" si="30"/>
        <v>123</v>
      </c>
      <c r="B3559" s="31">
        <v>44972</v>
      </c>
      <c r="C3559" s="31">
        <v>44928</v>
      </c>
      <c r="D3559" s="19" t="s">
        <v>1805</v>
      </c>
      <c r="E3559" s="66" t="str">
        <f>IF(ISBLANK(LeaveTracker[[#This Row],[Employee Name]]),"-----",VLOOKUP(LeaveTracker[[#This Row],[Employee Name]],'List of Employees'!$B$4:$H$767,7))</f>
        <v>TICC/TCCH</v>
      </c>
      <c r="F3559" s="66" t="str">
        <f>IF(ISBLANK(LeaveTracker[[#This Row],[Employee Name]]),"-----",VLOOKUP(LeaveTracker[[#This Row],[Employee Name]],'List of Employees'!$B$4:$H$767,6))</f>
        <v>CASUAL</v>
      </c>
      <c r="G3559" s="24">
        <v>44924</v>
      </c>
      <c r="H3559" s="24">
        <v>44924</v>
      </c>
      <c r="I3559" s="19" t="s">
        <v>81</v>
      </c>
      <c r="K3559" s="50" t="str">
        <f ca="1">LeaveTracker[[#This Row],[Days]]&amp;" "&amp;LeaveTracker[[#This Row],[Type of Leave]]</f>
        <v>1 SL</v>
      </c>
      <c r="L3559" s="23">
        <f ca="1">NETWORKDAYS(LeaveTracker[[#This Row],[Start Date]],LeaveTracker[[#This Row],[End Date]],lstHolidays)</f>
        <v>1</v>
      </c>
      <c r="M3559" s="27"/>
    </row>
    <row r="3560" spans="1:13" ht="30" customHeight="1" x14ac:dyDescent="0.3">
      <c r="A3560" s="27">
        <f t="shared" si="30"/>
        <v>124</v>
      </c>
      <c r="B3560" s="31">
        <v>44972</v>
      </c>
      <c r="C3560" s="31">
        <v>44904</v>
      </c>
      <c r="D3560" s="19" t="s">
        <v>1804</v>
      </c>
      <c r="E3560" s="66" t="str">
        <f>IF(ISBLANK(LeaveTracker[[#This Row],[Employee Name]]),"-----",VLOOKUP(LeaveTracker[[#This Row],[Employee Name]],'List of Employees'!$B$4:$H$767,7))</f>
        <v>TICC</v>
      </c>
      <c r="F3560" s="66" t="str">
        <f>IF(ISBLANK(LeaveTracker[[#This Row],[Employee Name]]),"-----",VLOOKUP(LeaveTracker[[#This Row],[Employee Name]],'List of Employees'!$B$4:$H$767,6))</f>
        <v>CASUAL</v>
      </c>
      <c r="G3560" s="24">
        <v>44902</v>
      </c>
      <c r="H3560" s="24">
        <v>44902</v>
      </c>
      <c r="I3560" s="19" t="s">
        <v>81</v>
      </c>
      <c r="K3560" s="50" t="str">
        <f ca="1">LeaveTracker[[#This Row],[Days]]&amp;" "&amp;LeaveTracker[[#This Row],[Type of Leave]]</f>
        <v>1 SL</v>
      </c>
      <c r="L3560" s="23">
        <f ca="1">NETWORKDAYS(LeaveTracker[[#This Row],[Start Date]],LeaveTracker[[#This Row],[End Date]],lstHolidays)</f>
        <v>1</v>
      </c>
      <c r="M3560" s="27"/>
    </row>
    <row r="3561" spans="1:13" ht="30" customHeight="1" x14ac:dyDescent="0.3">
      <c r="A3561" s="27">
        <f t="shared" si="30"/>
        <v>125</v>
      </c>
      <c r="B3561" s="31">
        <v>44972</v>
      </c>
      <c r="C3561" s="31">
        <v>44904</v>
      </c>
      <c r="D3561" s="19" t="s">
        <v>1807</v>
      </c>
      <c r="E3561" s="66" t="str">
        <f>IF(ISBLANK(LeaveTracker[[#This Row],[Employee Name]]),"-----",VLOOKUP(LeaveTracker[[#This Row],[Employee Name]],'List of Employees'!$B$4:$H$767,7))</f>
        <v>TICC</v>
      </c>
      <c r="F3561" s="66" t="str">
        <f>IF(ISBLANK(LeaveTracker[[#This Row],[Employee Name]]),"-----",VLOOKUP(LeaveTracker[[#This Row],[Employee Name]],'List of Employees'!$B$4:$H$767,6))</f>
        <v>CASUAL</v>
      </c>
      <c r="G3561" s="24">
        <v>44900</v>
      </c>
      <c r="H3561" s="24">
        <v>44900</v>
      </c>
      <c r="I3561" s="19" t="s">
        <v>81</v>
      </c>
      <c r="K3561" s="50" t="str">
        <f ca="1">LeaveTracker[[#This Row],[Days]]&amp;" "&amp;LeaveTracker[[#This Row],[Type of Leave]]</f>
        <v>1 SL</v>
      </c>
      <c r="L3561" s="23">
        <f ca="1">NETWORKDAYS(LeaveTracker[[#This Row],[Start Date]],LeaveTracker[[#This Row],[End Date]],lstHolidays)</f>
        <v>1</v>
      </c>
      <c r="M3561" s="27"/>
    </row>
    <row r="3562" spans="1:13" ht="30" customHeight="1" x14ac:dyDescent="0.3">
      <c r="A3562" s="27">
        <f t="shared" si="30"/>
        <v>126</v>
      </c>
      <c r="B3562" s="31">
        <v>44972</v>
      </c>
      <c r="C3562" s="31">
        <v>44806</v>
      </c>
      <c r="D3562" s="19" t="s">
        <v>1094</v>
      </c>
      <c r="E3562" s="66" t="str">
        <f>IF(ISBLANK(LeaveTracker[[#This Row],[Employee Name]]),"-----",VLOOKUP(LeaveTracker[[#This Row],[Employee Name]],'List of Employees'!$B$4:$H$767,7))</f>
        <v>ADMIN OFFICE</v>
      </c>
      <c r="F3562" s="66" t="str">
        <f>IF(ISBLANK(LeaveTracker[[#This Row],[Employee Name]]),"-----",VLOOKUP(LeaveTracker[[#This Row],[Employee Name]],'List of Employees'!$B$4:$H$767,6))</f>
        <v>PERMANENT</v>
      </c>
      <c r="G3562" s="24">
        <v>44810</v>
      </c>
      <c r="H3562" s="24">
        <v>44810</v>
      </c>
      <c r="I3562" s="19" t="s">
        <v>82</v>
      </c>
      <c r="K3562" s="50" t="str">
        <f ca="1">LeaveTracker[[#This Row],[Days]]&amp;" "&amp;LeaveTracker[[#This Row],[Type of Leave]]</f>
        <v>1 VL</v>
      </c>
      <c r="L3562" s="23">
        <f ca="1">NETWORKDAYS(LeaveTracker[[#This Row],[Start Date]],LeaveTracker[[#This Row],[End Date]],lstHolidays)</f>
        <v>1</v>
      </c>
      <c r="M3562" s="27"/>
    </row>
    <row r="3563" spans="1:13" ht="30" customHeight="1" x14ac:dyDescent="0.3">
      <c r="A3563" s="27">
        <f t="shared" si="30"/>
        <v>127</v>
      </c>
      <c r="B3563" s="31">
        <v>44972</v>
      </c>
      <c r="C3563" s="31">
        <v>44882</v>
      </c>
      <c r="D3563" s="19" t="s">
        <v>1857</v>
      </c>
      <c r="E3563" s="66" t="str">
        <f>IF(ISBLANK(LeaveTracker[[#This Row],[Employee Name]]),"-----",VLOOKUP(LeaveTracker[[#This Row],[Employee Name]],'List of Employees'!$B$4:$H$767,7))</f>
        <v>TICC</v>
      </c>
      <c r="F3563" s="66" t="str">
        <f>IF(ISBLANK(LeaveTracker[[#This Row],[Employee Name]]),"-----",VLOOKUP(LeaveTracker[[#This Row],[Employee Name]],'List of Employees'!$B$4:$H$767,6))</f>
        <v>CASUAL</v>
      </c>
      <c r="G3563" s="24">
        <v>44889</v>
      </c>
      <c r="H3563" s="24">
        <v>44890</v>
      </c>
      <c r="I3563" s="19" t="s">
        <v>82</v>
      </c>
      <c r="K3563" s="50" t="str">
        <f ca="1">LeaveTracker[[#This Row],[Days]]&amp;" "&amp;LeaveTracker[[#This Row],[Type of Leave]]</f>
        <v>2 VL</v>
      </c>
      <c r="L3563" s="23">
        <f ca="1">NETWORKDAYS(LeaveTracker[[#This Row],[Start Date]],LeaveTracker[[#This Row],[End Date]],lstHolidays)</f>
        <v>2</v>
      </c>
      <c r="M3563" s="27"/>
    </row>
    <row r="3564" spans="1:13" ht="30" customHeight="1" x14ac:dyDescent="0.3">
      <c r="A3564" s="27">
        <f t="shared" si="30"/>
        <v>128</v>
      </c>
      <c r="B3564" s="31">
        <v>44972</v>
      </c>
      <c r="C3564" s="31">
        <v>44882</v>
      </c>
      <c r="D3564" s="19" t="s">
        <v>1094</v>
      </c>
      <c r="E3564" s="66" t="str">
        <f>IF(ISBLANK(LeaveTracker[[#This Row],[Employee Name]]),"-----",VLOOKUP(LeaveTracker[[#This Row],[Employee Name]],'List of Employees'!$B$4:$H$767,7))</f>
        <v>ADMIN OFFICE</v>
      </c>
      <c r="F3564" s="66" t="str">
        <f>IF(ISBLANK(LeaveTracker[[#This Row],[Employee Name]]),"-----",VLOOKUP(LeaveTracker[[#This Row],[Employee Name]],'List of Employees'!$B$4:$H$767,6))</f>
        <v>PERMANENT</v>
      </c>
      <c r="G3564" s="24">
        <v>44881</v>
      </c>
      <c r="H3564" s="24">
        <v>44881</v>
      </c>
      <c r="I3564" s="19" t="s">
        <v>81</v>
      </c>
      <c r="K3564" s="50" t="str">
        <f ca="1">LeaveTracker[[#This Row],[Days]]&amp;" "&amp;LeaveTracker[[#This Row],[Type of Leave]]</f>
        <v>1 SL</v>
      </c>
      <c r="L3564" s="23">
        <f ca="1">NETWORKDAYS(LeaveTracker[[#This Row],[Start Date]],LeaveTracker[[#This Row],[End Date]],lstHolidays)</f>
        <v>1</v>
      </c>
      <c r="M3564" s="27"/>
    </row>
    <row r="3565" spans="1:13" ht="30" customHeight="1" x14ac:dyDescent="0.3">
      <c r="A3565" s="27">
        <f>A3564+1</f>
        <v>129</v>
      </c>
      <c r="B3565" s="31">
        <v>44972</v>
      </c>
      <c r="C3565" s="31">
        <v>44839</v>
      </c>
      <c r="D3565" s="19" t="s">
        <v>110</v>
      </c>
      <c r="E3565" s="66" t="str">
        <f>IF(ISBLANK(LeaveTracker[[#This Row],[Employee Name]]),"-----",VLOOKUP(LeaveTracker[[#This Row],[Employee Name]],'List of Employees'!$B$4:$H$767,7))</f>
        <v>ADMIN OFFICE</v>
      </c>
      <c r="F3565" s="66" t="str">
        <f>IF(ISBLANK(LeaveTracker[[#This Row],[Employee Name]]),"-----",VLOOKUP(LeaveTracker[[#This Row],[Employee Name]],'List of Employees'!$B$4:$H$767,6))</f>
        <v>PERMANENT</v>
      </c>
      <c r="G3565" s="24">
        <v>44852</v>
      </c>
      <c r="H3565" s="24">
        <v>44852</v>
      </c>
      <c r="I3565" s="19" t="s">
        <v>81</v>
      </c>
      <c r="K3565" s="50" t="str">
        <f ca="1">LeaveTracker[[#This Row],[Days]]&amp;" "&amp;LeaveTracker[[#This Row],[Type of Leave]]</f>
        <v>1 SL</v>
      </c>
      <c r="L3565" s="23">
        <f ca="1">NETWORKDAYS(LeaveTracker[[#This Row],[Start Date]],LeaveTracker[[#This Row],[End Date]],lstHolidays)</f>
        <v>1</v>
      </c>
      <c r="M3565" s="27"/>
    </row>
    <row r="3566" spans="1:13" ht="30" customHeight="1" x14ac:dyDescent="0.3">
      <c r="A3566" s="27">
        <v>129</v>
      </c>
      <c r="B3566" s="31">
        <v>44972</v>
      </c>
      <c r="C3566" s="31">
        <v>44839</v>
      </c>
      <c r="D3566" s="19" t="s">
        <v>110</v>
      </c>
      <c r="E3566" s="66" t="str">
        <f>IF(ISBLANK(LeaveTracker[[#This Row],[Employee Name]]),"-----",VLOOKUP(LeaveTracker[[#This Row],[Employee Name]],'List of Employees'!$B$4:$H$767,7))</f>
        <v>ADMIN OFFICE</v>
      </c>
      <c r="F3566" s="66" t="str">
        <f>IF(ISBLANK(LeaveTracker[[#This Row],[Employee Name]]),"-----",VLOOKUP(LeaveTracker[[#This Row],[Employee Name]],'List of Employees'!$B$4:$H$767,6))</f>
        <v>PERMANENT</v>
      </c>
      <c r="G3566" s="24">
        <v>44858</v>
      </c>
      <c r="H3566" s="24">
        <v>44859</v>
      </c>
      <c r="I3566" s="19" t="s">
        <v>81</v>
      </c>
      <c r="K3566" s="50" t="str">
        <f ca="1">LeaveTracker[[#This Row],[Days]]&amp;" "&amp;LeaveTracker[[#This Row],[Type of Leave]]</f>
        <v>2 SL</v>
      </c>
      <c r="L3566" s="23">
        <f ca="1">NETWORKDAYS(LeaveTracker[[#This Row],[Start Date]],LeaveTracker[[#This Row],[End Date]],lstHolidays)</f>
        <v>2</v>
      </c>
      <c r="M3566" s="27"/>
    </row>
    <row r="3567" spans="1:13" ht="30" customHeight="1" x14ac:dyDescent="0.3">
      <c r="A3567" s="27">
        <f>A3566+1</f>
        <v>130</v>
      </c>
      <c r="B3567" s="31">
        <v>44972</v>
      </c>
      <c r="C3567" s="31">
        <v>44824</v>
      </c>
      <c r="D3567" s="19" t="s">
        <v>110</v>
      </c>
      <c r="E3567" s="66" t="str">
        <f>IF(ISBLANK(LeaveTracker[[#This Row],[Employee Name]]),"-----",VLOOKUP(LeaveTracker[[#This Row],[Employee Name]],'List of Employees'!$B$4:$H$767,7))</f>
        <v>ADMIN OFFICE</v>
      </c>
      <c r="F3567" s="66" t="str">
        <f>IF(ISBLANK(LeaveTracker[[#This Row],[Employee Name]]),"-----",VLOOKUP(LeaveTracker[[#This Row],[Employee Name]],'List of Employees'!$B$4:$H$767,6))</f>
        <v>PERMANENT</v>
      </c>
      <c r="G3567" s="24">
        <v>44831</v>
      </c>
      <c r="H3567" s="24">
        <v>44833</v>
      </c>
      <c r="I3567" s="19" t="s">
        <v>82</v>
      </c>
      <c r="K3567" s="50" t="str">
        <f ca="1">LeaveTracker[[#This Row],[Days]]&amp;" "&amp;LeaveTracker[[#This Row],[Type of Leave]]</f>
        <v>3 VL</v>
      </c>
      <c r="L3567" s="23">
        <f ca="1">NETWORKDAYS(LeaveTracker[[#This Row],[Start Date]],LeaveTracker[[#This Row],[End Date]],lstHolidays)</f>
        <v>3</v>
      </c>
      <c r="M3567" s="27"/>
    </row>
    <row r="3568" spans="1:13" ht="30" customHeight="1" x14ac:dyDescent="0.3">
      <c r="A3568" s="27">
        <f t="shared" si="30"/>
        <v>131</v>
      </c>
      <c r="B3568" s="31">
        <v>44972</v>
      </c>
      <c r="C3568" s="31">
        <v>44827</v>
      </c>
      <c r="D3568" s="19" t="s">
        <v>1094</v>
      </c>
      <c r="E3568" s="66" t="str">
        <f>IF(ISBLANK(LeaveTracker[[#This Row],[Employee Name]]),"-----",VLOOKUP(LeaveTracker[[#This Row],[Employee Name]],'List of Employees'!$B$4:$H$767,7))</f>
        <v>ADMIN OFFICE</v>
      </c>
      <c r="F3568" s="66" t="str">
        <f>IF(ISBLANK(LeaveTracker[[#This Row],[Employee Name]]),"-----",VLOOKUP(LeaveTracker[[#This Row],[Employee Name]],'List of Employees'!$B$4:$H$767,6))</f>
        <v>PERMANENT</v>
      </c>
      <c r="G3568" s="24">
        <v>44837</v>
      </c>
      <c r="H3568" s="24">
        <v>44838</v>
      </c>
      <c r="I3568" s="19" t="s">
        <v>297</v>
      </c>
      <c r="J3568" s="42" t="s">
        <v>1000</v>
      </c>
      <c r="K3568" s="50" t="str">
        <f ca="1">LeaveTracker[[#This Row],[Days]]&amp;" "&amp;LeaveTracker[[#This Row],[Type of Leave]]</f>
        <v>2 OTHER</v>
      </c>
      <c r="L3568" s="23">
        <f ca="1">NETWORKDAYS(LeaveTracker[[#This Row],[Start Date]],LeaveTracker[[#This Row],[End Date]],lstHolidays)</f>
        <v>2</v>
      </c>
      <c r="M3568" s="27"/>
    </row>
    <row r="3569" spans="1:13" ht="30" customHeight="1" x14ac:dyDescent="0.3">
      <c r="A3569" s="27">
        <f t="shared" si="30"/>
        <v>132</v>
      </c>
      <c r="B3569" s="31">
        <v>44972</v>
      </c>
      <c r="C3569" s="31">
        <v>44845</v>
      </c>
      <c r="D3569" s="19" t="s">
        <v>121</v>
      </c>
      <c r="E3569" s="66" t="str">
        <f>IF(ISBLANK(LeaveTracker[[#This Row],[Employee Name]]),"-----",VLOOKUP(LeaveTracker[[#This Row],[Employee Name]],'List of Employees'!$B$4:$H$767,7))</f>
        <v>CHARACTER OFFICE</v>
      </c>
      <c r="F3569" s="66" t="str">
        <f>IF(ISBLANK(LeaveTracker[[#This Row],[Employee Name]]),"-----",VLOOKUP(LeaveTracker[[#This Row],[Employee Name]],'List of Employees'!$B$4:$H$767,6))</f>
        <v>PERMANENT</v>
      </c>
      <c r="G3569" s="24">
        <v>44844</v>
      </c>
      <c r="H3569" s="24">
        <v>44844</v>
      </c>
      <c r="I3569" s="19" t="s">
        <v>81</v>
      </c>
      <c r="K3569" s="50" t="str">
        <f ca="1">LeaveTracker[[#This Row],[Days]]&amp;" "&amp;LeaveTracker[[#This Row],[Type of Leave]]</f>
        <v>1 SL</v>
      </c>
      <c r="L3569" s="23">
        <f ca="1">NETWORKDAYS(LeaveTracker[[#This Row],[Start Date]],LeaveTracker[[#This Row],[End Date]],lstHolidays)</f>
        <v>1</v>
      </c>
      <c r="M3569" s="27"/>
    </row>
    <row r="3570" spans="1:13" ht="30" customHeight="1" x14ac:dyDescent="0.3">
      <c r="A3570" s="27">
        <f t="shared" si="30"/>
        <v>133</v>
      </c>
      <c r="B3570" s="31">
        <v>44972</v>
      </c>
      <c r="C3570" s="31">
        <v>44854</v>
      </c>
      <c r="D3570" s="19" t="s">
        <v>121</v>
      </c>
      <c r="E3570" s="66" t="str">
        <f>IF(ISBLANK(LeaveTracker[[#This Row],[Employee Name]]),"-----",VLOOKUP(LeaveTracker[[#This Row],[Employee Name]],'List of Employees'!$B$4:$H$767,7))</f>
        <v>CHARACTER OFFICE</v>
      </c>
      <c r="F3570" s="66" t="str">
        <f>IF(ISBLANK(LeaveTracker[[#This Row],[Employee Name]]),"-----",VLOOKUP(LeaveTracker[[#This Row],[Employee Name]],'List of Employees'!$B$4:$H$767,6))</f>
        <v>PERMANENT</v>
      </c>
      <c r="G3570" s="24">
        <v>44853</v>
      </c>
      <c r="H3570" s="24">
        <v>44853</v>
      </c>
      <c r="I3570" s="19" t="s">
        <v>81</v>
      </c>
      <c r="K3570" s="50" t="str">
        <f ca="1">LeaveTracker[[#This Row],[Days]]&amp;" "&amp;LeaveTracker[[#This Row],[Type of Leave]]</f>
        <v>1 SL</v>
      </c>
      <c r="L3570" s="23">
        <f ca="1">NETWORKDAYS(LeaveTracker[[#This Row],[Start Date]],LeaveTracker[[#This Row],[End Date]],lstHolidays)</f>
        <v>1</v>
      </c>
      <c r="M3570" s="27"/>
    </row>
    <row r="3571" spans="1:13" ht="30" customHeight="1" x14ac:dyDescent="0.3">
      <c r="A3571" s="27">
        <f t="shared" si="30"/>
        <v>134</v>
      </c>
      <c r="B3571" s="31">
        <v>44972</v>
      </c>
      <c r="C3571" s="31">
        <v>44816</v>
      </c>
      <c r="D3571" s="19" t="s">
        <v>116</v>
      </c>
      <c r="E3571" s="66" t="str">
        <f>IF(ISBLANK(LeaveTracker[[#This Row],[Employee Name]]),"-----",VLOOKUP(LeaveTracker[[#This Row],[Employee Name]],'List of Employees'!$B$4:$H$767,7))</f>
        <v>CHARACTER OFFICE</v>
      </c>
      <c r="F3571" s="66" t="str">
        <f>IF(ISBLANK(LeaveTracker[[#This Row],[Employee Name]]),"-----",VLOOKUP(LeaveTracker[[#This Row],[Employee Name]],'List of Employees'!$B$4:$H$767,6))</f>
        <v>PERMANENT</v>
      </c>
      <c r="G3571" s="24">
        <v>44813</v>
      </c>
      <c r="H3571" s="24">
        <v>44813</v>
      </c>
      <c r="I3571" s="19" t="s">
        <v>81</v>
      </c>
      <c r="K3571" s="50" t="str">
        <f ca="1">LeaveTracker[[#This Row],[Days]]&amp;" "&amp;LeaveTracker[[#This Row],[Type of Leave]]</f>
        <v>1 SL</v>
      </c>
      <c r="L3571" s="23">
        <f ca="1">NETWORKDAYS(LeaveTracker[[#This Row],[Start Date]],LeaveTracker[[#This Row],[End Date]],lstHolidays)</f>
        <v>1</v>
      </c>
      <c r="M3571" s="27"/>
    </row>
    <row r="3572" spans="1:13" ht="30" customHeight="1" x14ac:dyDescent="0.3">
      <c r="A3572" s="27">
        <f t="shared" si="30"/>
        <v>135</v>
      </c>
      <c r="B3572" s="31">
        <v>44972</v>
      </c>
      <c r="C3572" s="31">
        <v>44887</v>
      </c>
      <c r="D3572" s="19" t="s">
        <v>116</v>
      </c>
      <c r="E3572" s="66" t="str">
        <f>IF(ISBLANK(LeaveTracker[[#This Row],[Employee Name]]),"-----",VLOOKUP(LeaveTracker[[#This Row],[Employee Name]],'List of Employees'!$B$4:$H$767,7))</f>
        <v>CHARACTER OFFICE</v>
      </c>
      <c r="F3572" s="66" t="str">
        <f>IF(ISBLANK(LeaveTracker[[#This Row],[Employee Name]]),"-----",VLOOKUP(LeaveTracker[[#This Row],[Employee Name]],'List of Employees'!$B$4:$H$767,6))</f>
        <v>PERMANENT</v>
      </c>
      <c r="G3572" s="24">
        <v>44886</v>
      </c>
      <c r="H3572" s="24">
        <v>44886</v>
      </c>
      <c r="I3572" s="19" t="s">
        <v>81</v>
      </c>
      <c r="K3572" s="50" t="str">
        <f ca="1">LeaveTracker[[#This Row],[Days]]&amp;" "&amp;LeaveTracker[[#This Row],[Type of Leave]]</f>
        <v>1 SL</v>
      </c>
      <c r="L3572" s="23">
        <f ca="1">NETWORKDAYS(LeaveTracker[[#This Row],[Start Date]],LeaveTracker[[#This Row],[End Date]],lstHolidays)</f>
        <v>1</v>
      </c>
      <c r="M3572" s="27"/>
    </row>
    <row r="3573" spans="1:13" ht="30" customHeight="1" x14ac:dyDescent="0.3">
      <c r="A3573" s="27">
        <f t="shared" si="30"/>
        <v>136</v>
      </c>
      <c r="B3573" s="31">
        <v>44972</v>
      </c>
      <c r="C3573" s="31">
        <v>44887</v>
      </c>
      <c r="D3573" s="19" t="s">
        <v>116</v>
      </c>
      <c r="E3573" s="66" t="str">
        <f>IF(ISBLANK(LeaveTracker[[#This Row],[Employee Name]]),"-----",VLOOKUP(LeaveTracker[[#This Row],[Employee Name]],'List of Employees'!$B$4:$H$767,7))</f>
        <v>CHARACTER OFFICE</v>
      </c>
      <c r="F3573" s="66" t="str">
        <f>IF(ISBLANK(LeaveTracker[[#This Row],[Employee Name]]),"-----",VLOOKUP(LeaveTracker[[#This Row],[Employee Name]],'List of Employees'!$B$4:$H$767,6))</f>
        <v>PERMANENT</v>
      </c>
      <c r="G3573" s="24">
        <v>44914</v>
      </c>
      <c r="H3573" s="24">
        <v>44916</v>
      </c>
      <c r="I3573" s="19" t="s">
        <v>82</v>
      </c>
      <c r="K3573" s="50" t="str">
        <f ca="1">LeaveTracker[[#This Row],[Days]]&amp;" "&amp;LeaveTracker[[#This Row],[Type of Leave]]</f>
        <v>3 VL</v>
      </c>
      <c r="L3573" s="23">
        <f ca="1">NETWORKDAYS(LeaveTracker[[#This Row],[Start Date]],LeaveTracker[[#This Row],[End Date]],lstHolidays)</f>
        <v>3</v>
      </c>
      <c r="M3573" s="27"/>
    </row>
    <row r="3574" spans="1:13" ht="30" customHeight="1" x14ac:dyDescent="0.3">
      <c r="A3574" s="27">
        <v>136</v>
      </c>
      <c r="B3574" s="31">
        <v>44972</v>
      </c>
      <c r="C3574" s="31">
        <v>44887</v>
      </c>
      <c r="D3574" s="19" t="s">
        <v>116</v>
      </c>
      <c r="E3574" s="66" t="str">
        <f>IF(ISBLANK(LeaveTracker[[#This Row],[Employee Name]]),"-----",VLOOKUP(LeaveTracker[[#This Row],[Employee Name]],'List of Employees'!$B$4:$H$767,7))</f>
        <v>CHARACTER OFFICE</v>
      </c>
      <c r="F3574" s="66" t="str">
        <f>IF(ISBLANK(LeaveTracker[[#This Row],[Employee Name]]),"-----",VLOOKUP(LeaveTracker[[#This Row],[Employee Name]],'List of Employees'!$B$4:$H$767,6))</f>
        <v>PERMANENT</v>
      </c>
      <c r="G3574" s="24">
        <v>44922</v>
      </c>
      <c r="H3574" s="24">
        <v>44923</v>
      </c>
      <c r="I3574" s="19" t="s">
        <v>82</v>
      </c>
      <c r="K3574" s="50" t="str">
        <f ca="1">LeaveTracker[[#This Row],[Days]]&amp;" "&amp;LeaveTracker[[#This Row],[Type of Leave]]</f>
        <v>2 VL</v>
      </c>
      <c r="L3574" s="23">
        <f ca="1">NETWORKDAYS(LeaveTracker[[#This Row],[Start Date]],LeaveTracker[[#This Row],[End Date]],lstHolidays)</f>
        <v>2</v>
      </c>
      <c r="M3574" s="27"/>
    </row>
    <row r="3575" spans="1:13" ht="30" customHeight="1" x14ac:dyDescent="0.3">
      <c r="A3575" s="27">
        <f t="shared" si="30"/>
        <v>137</v>
      </c>
      <c r="B3575" s="31">
        <v>44972</v>
      </c>
      <c r="C3575" s="31">
        <v>44887</v>
      </c>
      <c r="D3575" s="19" t="s">
        <v>116</v>
      </c>
      <c r="E3575" s="66" t="str">
        <f>IF(ISBLANK(LeaveTracker[[#This Row],[Employee Name]]),"-----",VLOOKUP(LeaveTracker[[#This Row],[Employee Name]],'List of Employees'!$B$4:$H$767,7))</f>
        <v>CHARACTER OFFICE</v>
      </c>
      <c r="F3575" s="66" t="str">
        <f>IF(ISBLANK(LeaveTracker[[#This Row],[Employee Name]]),"-----",VLOOKUP(LeaveTracker[[#This Row],[Employee Name]],'List of Employees'!$B$4:$H$767,6))</f>
        <v>PERMANENT</v>
      </c>
      <c r="G3575" s="24">
        <v>44902</v>
      </c>
      <c r="H3575" s="24">
        <v>44902</v>
      </c>
      <c r="I3575" s="19" t="s">
        <v>297</v>
      </c>
      <c r="J3575" s="42" t="s">
        <v>1000</v>
      </c>
      <c r="K3575" s="50" t="str">
        <f ca="1">LeaveTracker[[#This Row],[Days]]&amp;" "&amp;LeaveTracker[[#This Row],[Type of Leave]]</f>
        <v>1 OTHER</v>
      </c>
      <c r="L3575" s="23">
        <f ca="1">NETWORKDAYS(LeaveTracker[[#This Row],[Start Date]],LeaveTracker[[#This Row],[End Date]],lstHolidays)</f>
        <v>1</v>
      </c>
      <c r="M3575" s="27"/>
    </row>
    <row r="3576" spans="1:13" ht="30" customHeight="1" x14ac:dyDescent="0.3">
      <c r="A3576" s="27">
        <f t="shared" si="30"/>
        <v>138</v>
      </c>
      <c r="B3576" s="31">
        <v>44972</v>
      </c>
      <c r="C3576" s="31">
        <v>44837</v>
      </c>
      <c r="D3576" s="19" t="s">
        <v>116</v>
      </c>
      <c r="E3576" s="66" t="str">
        <f>IF(ISBLANK(LeaveTracker[[#This Row],[Employee Name]]),"-----",VLOOKUP(LeaveTracker[[#This Row],[Employee Name]],'List of Employees'!$B$4:$H$767,7))</f>
        <v>CHARACTER OFFICE</v>
      </c>
      <c r="F3576" s="66" t="str">
        <f>IF(ISBLANK(LeaveTracker[[#This Row],[Employee Name]]),"-----",VLOOKUP(LeaveTracker[[#This Row],[Employee Name]],'List of Employees'!$B$4:$H$767,6))</f>
        <v>PERMANENT</v>
      </c>
      <c r="G3576" s="24">
        <v>44833</v>
      </c>
      <c r="H3576" s="24">
        <v>44834</v>
      </c>
      <c r="I3576" s="19" t="s">
        <v>81</v>
      </c>
      <c r="K3576" s="50" t="str">
        <f ca="1">LeaveTracker[[#This Row],[Days]]&amp;" "&amp;LeaveTracker[[#This Row],[Type of Leave]]</f>
        <v>2 SL</v>
      </c>
      <c r="L3576" s="23">
        <f ca="1">NETWORKDAYS(LeaveTracker[[#This Row],[Start Date]],LeaveTracker[[#This Row],[End Date]],lstHolidays)</f>
        <v>2</v>
      </c>
      <c r="M3576" s="27"/>
    </row>
    <row r="3577" spans="1:13" ht="30" customHeight="1" x14ac:dyDescent="0.3">
      <c r="A3577" s="27">
        <f t="shared" si="30"/>
        <v>139</v>
      </c>
      <c r="B3577" s="31">
        <v>44972</v>
      </c>
      <c r="C3577" s="31">
        <v>44837</v>
      </c>
      <c r="D3577" s="19" t="s">
        <v>116</v>
      </c>
      <c r="E3577" s="66" t="str">
        <f>IF(ISBLANK(LeaveTracker[[#This Row],[Employee Name]]),"-----",VLOOKUP(LeaveTracker[[#This Row],[Employee Name]],'List of Employees'!$B$4:$H$767,7))</f>
        <v>CHARACTER OFFICE</v>
      </c>
      <c r="F3577" s="66" t="str">
        <f>IF(ISBLANK(LeaveTracker[[#This Row],[Employee Name]]),"-----",VLOOKUP(LeaveTracker[[#This Row],[Employee Name]],'List of Employees'!$B$4:$H$767,6))</f>
        <v>PERMANENT</v>
      </c>
      <c r="G3577" s="24">
        <v>44855</v>
      </c>
      <c r="H3577" s="24">
        <v>44855</v>
      </c>
      <c r="I3577" s="19" t="s">
        <v>297</v>
      </c>
      <c r="J3577" s="42" t="s">
        <v>1000</v>
      </c>
      <c r="K3577" s="50" t="str">
        <f ca="1">LeaveTracker[[#This Row],[Days]]&amp;" "&amp;LeaveTracker[[#This Row],[Type of Leave]]</f>
        <v>1 OTHER</v>
      </c>
      <c r="L3577" s="23">
        <f ca="1">NETWORKDAYS(LeaveTracker[[#This Row],[Start Date]],LeaveTracker[[#This Row],[End Date]],lstHolidays)</f>
        <v>1</v>
      </c>
      <c r="M3577" s="27"/>
    </row>
    <row r="3578" spans="1:13" ht="30" customHeight="1" x14ac:dyDescent="0.3">
      <c r="A3578" s="27">
        <f t="shared" si="30"/>
        <v>140</v>
      </c>
      <c r="B3578" s="31">
        <v>44972</v>
      </c>
      <c r="C3578" s="31">
        <v>44852</v>
      </c>
      <c r="D3578" s="19" t="s">
        <v>2019</v>
      </c>
      <c r="E3578" s="66" t="str">
        <f>IF(ISBLANK(LeaveTracker[[#This Row],[Employee Name]]),"-----",VLOOKUP(LeaveTracker[[#This Row],[Employee Name]],'List of Employees'!$B$4:$H$767,7))</f>
        <v>INTERNAL</v>
      </c>
      <c r="F3578" s="66" t="str">
        <f>IF(ISBLANK(LeaveTracker[[#This Row],[Employee Name]]),"-----",VLOOKUP(LeaveTracker[[#This Row],[Employee Name]],'List of Employees'!$B$4:$H$767,6))</f>
        <v>PERMANENT</v>
      </c>
      <c r="G3578" s="24">
        <v>44867</v>
      </c>
      <c r="H3578" s="24">
        <v>44867</v>
      </c>
      <c r="I3578" s="19" t="s">
        <v>82</v>
      </c>
      <c r="K3578" s="50" t="str">
        <f>LeaveTracker[[#This Row],[Days]]&amp;" "&amp;LeaveTracker[[#This Row],[Type of Leave]]</f>
        <v>1 VL</v>
      </c>
      <c r="L3578" s="23">
        <v>1</v>
      </c>
      <c r="M3578" s="27"/>
    </row>
    <row r="3579" spans="1:13" ht="30" customHeight="1" x14ac:dyDescent="0.3">
      <c r="A3579" s="27">
        <f>A3578</f>
        <v>140</v>
      </c>
      <c r="B3579" s="31">
        <v>44972</v>
      </c>
      <c r="C3579" s="31">
        <v>44852</v>
      </c>
      <c r="D3579" s="19" t="s">
        <v>2019</v>
      </c>
      <c r="E3579" s="66" t="str">
        <f>IF(ISBLANK(LeaveTracker[[#This Row],[Employee Name]]),"-----",VLOOKUP(LeaveTracker[[#This Row],[Employee Name]],'List of Employees'!$B$4:$H$767,7))</f>
        <v>INTERNAL</v>
      </c>
      <c r="F3579" s="66" t="str">
        <f>IF(ISBLANK(LeaveTracker[[#This Row],[Employee Name]]),"-----",VLOOKUP(LeaveTracker[[#This Row],[Employee Name]],'List of Employees'!$B$4:$H$767,6))</f>
        <v>PERMANENT</v>
      </c>
      <c r="G3579" s="24">
        <v>44869</v>
      </c>
      <c r="H3579" s="24">
        <v>44869</v>
      </c>
      <c r="I3579" s="19" t="s">
        <v>82</v>
      </c>
      <c r="K3579" s="50" t="str">
        <f ca="1">LeaveTracker[[#This Row],[Days]]&amp;" "&amp;LeaveTracker[[#This Row],[Type of Leave]]</f>
        <v>1 VL</v>
      </c>
      <c r="L3579" s="23">
        <f ca="1">NETWORKDAYS(LeaveTracker[[#This Row],[Start Date]],LeaveTracker[[#This Row],[End Date]],lstHolidays)</f>
        <v>1</v>
      </c>
      <c r="M3579" s="27"/>
    </row>
    <row r="3580" spans="1:13" ht="30" customHeight="1" x14ac:dyDescent="0.3">
      <c r="A3580" s="27">
        <f>A3579</f>
        <v>140</v>
      </c>
      <c r="B3580" s="31">
        <v>44972</v>
      </c>
      <c r="C3580" s="31">
        <v>44852</v>
      </c>
      <c r="D3580" s="19" t="s">
        <v>2019</v>
      </c>
      <c r="E3580" s="66" t="str">
        <f>IF(ISBLANK(LeaveTracker[[#This Row],[Employee Name]]),"-----",VLOOKUP(LeaveTracker[[#This Row],[Employee Name]],'List of Employees'!$B$4:$H$767,7))</f>
        <v>INTERNAL</v>
      </c>
      <c r="F3580" s="66" t="str">
        <f>IF(ISBLANK(LeaveTracker[[#This Row],[Employee Name]]),"-----",VLOOKUP(LeaveTracker[[#This Row],[Employee Name]],'List of Employees'!$B$4:$H$767,6))</f>
        <v>PERMANENT</v>
      </c>
      <c r="G3580" s="24">
        <v>44872</v>
      </c>
      <c r="H3580" s="24">
        <v>44872</v>
      </c>
      <c r="I3580" s="19" t="s">
        <v>82</v>
      </c>
      <c r="K3580" s="50" t="str">
        <f ca="1">LeaveTracker[[#This Row],[Days]]&amp;" "&amp;LeaveTracker[[#This Row],[Type of Leave]]</f>
        <v>1 VL</v>
      </c>
      <c r="L3580" s="23">
        <f ca="1">NETWORKDAYS(LeaveTracker[[#This Row],[Start Date]],LeaveTracker[[#This Row],[End Date]],lstHolidays)</f>
        <v>1</v>
      </c>
      <c r="M3580" s="27"/>
    </row>
    <row r="3581" spans="1:13" ht="30" customHeight="1" x14ac:dyDescent="0.3">
      <c r="A3581" s="27">
        <f t="shared" si="30"/>
        <v>141</v>
      </c>
      <c r="B3581" s="31">
        <v>44972</v>
      </c>
      <c r="C3581" s="31">
        <v>44852</v>
      </c>
      <c r="D3581" s="19" t="s">
        <v>2019</v>
      </c>
      <c r="E3581" s="66" t="str">
        <f>IF(ISBLANK(LeaveTracker[[#This Row],[Employee Name]]),"-----",VLOOKUP(LeaveTracker[[#This Row],[Employee Name]],'List of Employees'!$B$4:$H$767,7))</f>
        <v>INTERNAL</v>
      </c>
      <c r="F3581" s="66" t="str">
        <f>IF(ISBLANK(LeaveTracker[[#This Row],[Employee Name]]),"-----",VLOOKUP(LeaveTracker[[#This Row],[Employee Name]],'List of Employees'!$B$4:$H$767,6))</f>
        <v>PERMANENT</v>
      </c>
      <c r="G3581" s="24">
        <v>44868</v>
      </c>
      <c r="H3581" s="24">
        <v>44868</v>
      </c>
      <c r="I3581" s="19" t="s">
        <v>297</v>
      </c>
      <c r="J3581" s="42" t="s">
        <v>1000</v>
      </c>
      <c r="K3581" s="50" t="str">
        <f ca="1">LeaveTracker[[#This Row],[Days]]&amp;" "&amp;LeaveTracker[[#This Row],[Type of Leave]]</f>
        <v>1 OTHER</v>
      </c>
      <c r="L3581" s="23">
        <f ca="1">NETWORKDAYS(LeaveTracker[[#This Row],[Start Date]],LeaveTracker[[#This Row],[End Date]],lstHolidays)</f>
        <v>1</v>
      </c>
      <c r="M3581" s="27"/>
    </row>
    <row r="3582" spans="1:13" ht="30" customHeight="1" x14ac:dyDescent="0.3">
      <c r="A3582" s="27">
        <f t="shared" si="30"/>
        <v>142</v>
      </c>
      <c r="B3582" s="31">
        <v>44972</v>
      </c>
      <c r="C3582" s="31">
        <v>44875</v>
      </c>
      <c r="D3582" s="19" t="s">
        <v>116</v>
      </c>
      <c r="E3582" s="66" t="str">
        <f>IF(ISBLANK(LeaveTracker[[#This Row],[Employee Name]]),"-----",VLOOKUP(LeaveTracker[[#This Row],[Employee Name]],'List of Employees'!$B$4:$H$767,7))</f>
        <v>CHARACTER OFFICE</v>
      </c>
      <c r="F3582" s="66" t="str">
        <f>IF(ISBLANK(LeaveTracker[[#This Row],[Employee Name]]),"-----",VLOOKUP(LeaveTracker[[#This Row],[Employee Name]],'List of Employees'!$B$4:$H$767,6))</f>
        <v>PERMANENT</v>
      </c>
      <c r="G3582" s="24">
        <v>44883</v>
      </c>
      <c r="H3582" s="24">
        <v>44883</v>
      </c>
      <c r="I3582" s="19" t="s">
        <v>297</v>
      </c>
      <c r="J3582" s="42" t="s">
        <v>1000</v>
      </c>
      <c r="K3582" s="50" t="str">
        <f ca="1">LeaveTracker[[#This Row],[Days]]&amp;" "&amp;LeaveTracker[[#This Row],[Type of Leave]]</f>
        <v>1 OTHER</v>
      </c>
      <c r="L3582" s="23">
        <f ca="1">NETWORKDAYS(LeaveTracker[[#This Row],[Start Date]],LeaveTracker[[#This Row],[End Date]],lstHolidays)</f>
        <v>1</v>
      </c>
      <c r="M3582" s="27"/>
    </row>
    <row r="3583" spans="1:13" ht="30" customHeight="1" x14ac:dyDescent="0.3">
      <c r="A3583" s="27">
        <f t="shared" si="30"/>
        <v>143</v>
      </c>
      <c r="B3583" s="31">
        <v>44972</v>
      </c>
      <c r="C3583" s="31">
        <v>44867</v>
      </c>
      <c r="D3583" s="19" t="s">
        <v>157</v>
      </c>
      <c r="E3583" s="66" t="str">
        <f>IF(ISBLANK(LeaveTracker[[#This Row],[Employee Name]]),"-----",VLOOKUP(LeaveTracker[[#This Row],[Employee Name]],'List of Employees'!$B$4:$H$767,7))</f>
        <v>PIO</v>
      </c>
      <c r="F3583" s="66" t="str">
        <f>IF(ISBLANK(LeaveTracker[[#This Row],[Employee Name]]),"-----",VLOOKUP(LeaveTracker[[#This Row],[Employee Name]],'List of Employees'!$B$4:$H$767,6))</f>
        <v>PERMANENT</v>
      </c>
      <c r="G3583" s="24">
        <v>44873</v>
      </c>
      <c r="H3583" s="24">
        <v>44873</v>
      </c>
      <c r="I3583" s="19" t="s">
        <v>297</v>
      </c>
      <c r="J3583" s="42" t="s">
        <v>1000</v>
      </c>
      <c r="K3583" s="50" t="str">
        <f ca="1">LeaveTracker[[#This Row],[Days]]&amp;" "&amp;LeaveTracker[[#This Row],[Type of Leave]]</f>
        <v>1 OTHER</v>
      </c>
      <c r="L3583" s="23">
        <f ca="1">NETWORKDAYS(LeaveTracker[[#This Row],[Start Date]],LeaveTracker[[#This Row],[End Date]],lstHolidays)</f>
        <v>1</v>
      </c>
      <c r="M3583" s="27"/>
    </row>
    <row r="3584" spans="1:13" ht="30" customHeight="1" x14ac:dyDescent="0.3">
      <c r="A3584" s="27">
        <f t="shared" si="30"/>
        <v>144</v>
      </c>
      <c r="B3584" s="31">
        <v>44972</v>
      </c>
      <c r="C3584" s="31">
        <v>44844</v>
      </c>
      <c r="D3584" s="19" t="s">
        <v>264</v>
      </c>
      <c r="E3584" s="66" t="str">
        <f>IF(ISBLANK(LeaveTracker[[#This Row],[Employee Name]]),"-----",VLOOKUP(LeaveTracker[[#This Row],[Employee Name]],'List of Employees'!$B$4:$H$767,7))</f>
        <v>MO</v>
      </c>
      <c r="F3584" s="66" t="str">
        <f>IF(ISBLANK(LeaveTracker[[#This Row],[Employee Name]]),"-----",VLOOKUP(LeaveTracker[[#This Row],[Employee Name]],'List of Employees'!$B$4:$H$767,6))</f>
        <v>PERMANENT</v>
      </c>
      <c r="G3584" s="24">
        <v>44841</v>
      </c>
      <c r="H3584" s="24">
        <v>44841</v>
      </c>
      <c r="I3584" s="19" t="s">
        <v>81</v>
      </c>
      <c r="K3584" s="50" t="str">
        <f ca="1">LeaveTracker[[#This Row],[Days]]&amp;" "&amp;LeaveTracker[[#This Row],[Type of Leave]]</f>
        <v>1 SL</v>
      </c>
      <c r="L3584" s="23">
        <f ca="1">NETWORKDAYS(LeaveTracker[[#This Row],[Start Date]],LeaveTracker[[#This Row],[End Date]],lstHolidays)</f>
        <v>1</v>
      </c>
      <c r="M3584" s="27"/>
    </row>
    <row r="3585" spans="1:13" ht="30" customHeight="1" x14ac:dyDescent="0.3">
      <c r="A3585" s="27">
        <f t="shared" si="30"/>
        <v>145</v>
      </c>
      <c r="B3585" s="31">
        <v>44972</v>
      </c>
      <c r="C3585" s="31">
        <v>44867</v>
      </c>
      <c r="D3585" s="19" t="s">
        <v>264</v>
      </c>
      <c r="E3585" s="66" t="str">
        <f>IF(ISBLANK(LeaveTracker[[#This Row],[Employee Name]]),"-----",VLOOKUP(LeaveTracker[[#This Row],[Employee Name]],'List of Employees'!$B$4:$H$767,7))</f>
        <v>MO</v>
      </c>
      <c r="F3585" s="66" t="str">
        <f>IF(ISBLANK(LeaveTracker[[#This Row],[Employee Name]]),"-----",VLOOKUP(LeaveTracker[[#This Row],[Employee Name]],'List of Employees'!$B$4:$H$767,6))</f>
        <v>PERMANENT</v>
      </c>
      <c r="G3585" s="24">
        <v>44862</v>
      </c>
      <c r="H3585" s="24">
        <v>44862</v>
      </c>
      <c r="I3585" s="19" t="s">
        <v>81</v>
      </c>
      <c r="K3585" s="50" t="str">
        <f ca="1">LeaveTracker[[#This Row],[Days]]&amp;" "&amp;LeaveTracker[[#This Row],[Type of Leave]]</f>
        <v>1 SL</v>
      </c>
      <c r="L3585" s="23">
        <f ca="1">NETWORKDAYS(LeaveTracker[[#This Row],[Start Date]],LeaveTracker[[#This Row],[End Date]],lstHolidays)</f>
        <v>1</v>
      </c>
      <c r="M3585" s="27"/>
    </row>
    <row r="3586" spans="1:13" ht="30" customHeight="1" x14ac:dyDescent="0.3">
      <c r="A3586" s="27">
        <f t="shared" si="30"/>
        <v>146</v>
      </c>
      <c r="B3586" s="31">
        <v>44972</v>
      </c>
      <c r="C3586" s="31">
        <v>44740</v>
      </c>
      <c r="D3586" s="19" t="s">
        <v>264</v>
      </c>
      <c r="E3586" s="66" t="str">
        <f>IF(ISBLANK(LeaveTracker[[#This Row],[Employee Name]]),"-----",VLOOKUP(LeaveTracker[[#This Row],[Employee Name]],'List of Employees'!$B$4:$H$767,7))</f>
        <v>MO</v>
      </c>
      <c r="F3586" s="66" t="str">
        <f>IF(ISBLANK(LeaveTracker[[#This Row],[Employee Name]]),"-----",VLOOKUP(LeaveTracker[[#This Row],[Employee Name]],'List of Employees'!$B$4:$H$767,6))</f>
        <v>PERMANENT</v>
      </c>
      <c r="G3586" s="24">
        <v>44741</v>
      </c>
      <c r="H3586" s="24">
        <v>44741</v>
      </c>
      <c r="I3586" s="19" t="s">
        <v>297</v>
      </c>
      <c r="J3586" s="42" t="s">
        <v>213</v>
      </c>
      <c r="K3586" s="50" t="str">
        <f ca="1">LeaveTracker[[#This Row],[Days]]&amp;" "&amp;LeaveTracker[[#This Row],[Type of Leave]]</f>
        <v>1 OTHER</v>
      </c>
      <c r="L3586" s="23">
        <f ca="1">NETWORKDAYS(LeaveTracker[[#This Row],[Start Date]],LeaveTracker[[#This Row],[End Date]],lstHolidays)</f>
        <v>1</v>
      </c>
      <c r="M3586" s="27"/>
    </row>
    <row r="3587" spans="1:13" ht="30" customHeight="1" x14ac:dyDescent="0.3">
      <c r="A3587" s="27">
        <f t="shared" si="30"/>
        <v>147</v>
      </c>
      <c r="B3587" s="31">
        <v>44972</v>
      </c>
      <c r="C3587" s="31">
        <v>44743</v>
      </c>
      <c r="D3587" s="19" t="s">
        <v>264</v>
      </c>
      <c r="E3587" s="66" t="str">
        <f>IF(ISBLANK(LeaveTracker[[#This Row],[Employee Name]]),"-----",VLOOKUP(LeaveTracker[[#This Row],[Employee Name]],'List of Employees'!$B$4:$H$767,7))</f>
        <v>MO</v>
      </c>
      <c r="F3587" s="66" t="str">
        <f>IF(ISBLANK(LeaveTracker[[#This Row],[Employee Name]]),"-----",VLOOKUP(LeaveTracker[[#This Row],[Employee Name]],'List of Employees'!$B$4:$H$767,6))</f>
        <v>PERMANENT</v>
      </c>
      <c r="G3587" s="24">
        <v>44747</v>
      </c>
      <c r="H3587" s="24">
        <v>44747</v>
      </c>
      <c r="I3587" s="19" t="s">
        <v>82</v>
      </c>
      <c r="K3587" s="50" t="str">
        <f ca="1">LeaveTracker[[#This Row],[Days]]&amp;" "&amp;LeaveTracker[[#This Row],[Type of Leave]]</f>
        <v>1 VL</v>
      </c>
      <c r="L3587" s="23">
        <f ca="1">NETWORKDAYS(LeaveTracker[[#This Row],[Start Date]],LeaveTracker[[#This Row],[End Date]],lstHolidays)</f>
        <v>1</v>
      </c>
      <c r="M3587" s="27"/>
    </row>
    <row r="3588" spans="1:13" ht="30" customHeight="1" x14ac:dyDescent="0.3">
      <c r="A3588" s="27">
        <v>147</v>
      </c>
      <c r="B3588" s="31">
        <v>44972</v>
      </c>
      <c r="C3588" s="31">
        <v>44743</v>
      </c>
      <c r="D3588" s="19" t="s">
        <v>264</v>
      </c>
      <c r="E3588" s="66" t="str">
        <f>IF(ISBLANK(LeaveTracker[[#This Row],[Employee Name]]),"-----",VLOOKUP(LeaveTracker[[#This Row],[Employee Name]],'List of Employees'!$B$4:$H$767,7))</f>
        <v>MO</v>
      </c>
      <c r="F3588" s="66" t="str">
        <f>IF(ISBLANK(LeaveTracker[[#This Row],[Employee Name]]),"-----",VLOOKUP(LeaveTracker[[#This Row],[Employee Name]],'List of Employees'!$B$4:$H$767,6))</f>
        <v>PERMANENT</v>
      </c>
      <c r="G3588" s="24">
        <v>44753</v>
      </c>
      <c r="H3588" s="24">
        <v>44753</v>
      </c>
      <c r="I3588" s="19" t="s">
        <v>82</v>
      </c>
      <c r="K3588" s="50" t="str">
        <f ca="1">LeaveTracker[[#This Row],[Days]]&amp;" "&amp;LeaveTracker[[#This Row],[Type of Leave]]</f>
        <v>1 VL</v>
      </c>
      <c r="L3588" s="23">
        <f ca="1">NETWORKDAYS(LeaveTracker[[#This Row],[Start Date]],LeaveTracker[[#This Row],[End Date]],lstHolidays)</f>
        <v>1</v>
      </c>
      <c r="M3588" s="27"/>
    </row>
    <row r="3589" spans="1:13" ht="30" customHeight="1" x14ac:dyDescent="0.3">
      <c r="A3589" s="27">
        <f t="shared" si="30"/>
        <v>148</v>
      </c>
      <c r="B3589" s="31">
        <v>44972</v>
      </c>
      <c r="C3589" s="31">
        <v>44886</v>
      </c>
      <c r="D3589" s="19" t="s">
        <v>1322</v>
      </c>
      <c r="E3589" s="66" t="str">
        <f>IF(ISBLANK(LeaveTracker[[#This Row],[Employee Name]]),"-----",VLOOKUP(LeaveTracker[[#This Row],[Employee Name]],'List of Employees'!$B$4:$H$767,7))</f>
        <v>CHO</v>
      </c>
      <c r="F3589" s="66" t="str">
        <f>IF(ISBLANK(LeaveTracker[[#This Row],[Employee Name]]),"-----",VLOOKUP(LeaveTracker[[#This Row],[Employee Name]],'List of Employees'!$B$4:$H$767,6))</f>
        <v>PERMANENT</v>
      </c>
      <c r="G3589" s="24">
        <v>44879</v>
      </c>
      <c r="H3589" s="24">
        <v>44880</v>
      </c>
      <c r="I3589" s="19" t="s">
        <v>81</v>
      </c>
      <c r="K3589" s="50" t="str">
        <f ca="1">LeaveTracker[[#This Row],[Days]]&amp;" "&amp;LeaveTracker[[#This Row],[Type of Leave]]</f>
        <v>2 SL</v>
      </c>
      <c r="L3589" s="23">
        <f ca="1">NETWORKDAYS(LeaveTracker[[#This Row],[Start Date]],LeaveTracker[[#This Row],[End Date]],lstHolidays)</f>
        <v>2</v>
      </c>
      <c r="M3589" s="27"/>
    </row>
    <row r="3590" spans="1:13" ht="30" customHeight="1" x14ac:dyDescent="0.3">
      <c r="A3590" s="27">
        <f t="shared" si="30"/>
        <v>149</v>
      </c>
      <c r="B3590" s="31">
        <v>44972</v>
      </c>
      <c r="C3590" s="31">
        <v>44817</v>
      </c>
      <c r="D3590" s="19" t="s">
        <v>1322</v>
      </c>
      <c r="E3590" s="66" t="str">
        <f>IF(ISBLANK(LeaveTracker[[#This Row],[Employee Name]]),"-----",VLOOKUP(LeaveTracker[[#This Row],[Employee Name]],'List of Employees'!$B$4:$H$767,7))</f>
        <v>CHO</v>
      </c>
      <c r="F3590" s="66" t="str">
        <f>IF(ISBLANK(LeaveTracker[[#This Row],[Employee Name]]),"-----",VLOOKUP(LeaveTracker[[#This Row],[Employee Name]],'List of Employees'!$B$4:$H$767,6))</f>
        <v>PERMANENT</v>
      </c>
      <c r="G3590" s="24">
        <v>44824</v>
      </c>
      <c r="H3590" s="24">
        <v>44824</v>
      </c>
      <c r="I3590" s="19" t="s">
        <v>82</v>
      </c>
      <c r="K3590" s="50" t="str">
        <f ca="1">LeaveTracker[[#This Row],[Days]]&amp;" "&amp;LeaveTracker[[#This Row],[Type of Leave]]</f>
        <v>1 VL</v>
      </c>
      <c r="L3590" s="23">
        <f ca="1">NETWORKDAYS(LeaveTracker[[#This Row],[Start Date]],LeaveTracker[[#This Row],[End Date]],lstHolidays)</f>
        <v>1</v>
      </c>
      <c r="M3590" s="27"/>
    </row>
    <row r="3591" spans="1:13" ht="30" customHeight="1" x14ac:dyDescent="0.3">
      <c r="A3591" s="27">
        <f t="shared" si="30"/>
        <v>150</v>
      </c>
      <c r="B3591" s="31">
        <v>44972</v>
      </c>
      <c r="C3591" s="31">
        <v>44817</v>
      </c>
      <c r="D3591" s="19" t="s">
        <v>1322</v>
      </c>
      <c r="E3591" s="66" t="str">
        <f>IF(ISBLANK(LeaveTracker[[#This Row],[Employee Name]]),"-----",VLOOKUP(LeaveTracker[[#This Row],[Employee Name]],'List of Employees'!$B$4:$H$767,7))</f>
        <v>CHO</v>
      </c>
      <c r="F3591" s="66" t="str">
        <f>IF(ISBLANK(LeaveTracker[[#This Row],[Employee Name]]),"-----",VLOOKUP(LeaveTracker[[#This Row],[Employee Name]],'List of Employees'!$B$4:$H$767,6))</f>
        <v>PERMANENT</v>
      </c>
      <c r="G3591" s="24">
        <v>44827</v>
      </c>
      <c r="H3591" s="24">
        <v>44827</v>
      </c>
      <c r="I3591" s="19" t="s">
        <v>82</v>
      </c>
      <c r="K3591" s="50" t="str">
        <f ca="1">LeaveTracker[[#This Row],[Days]]&amp;" "&amp;LeaveTracker[[#This Row],[Type of Leave]]</f>
        <v>1 VL</v>
      </c>
      <c r="L3591" s="23">
        <f ca="1">NETWORKDAYS(LeaveTracker[[#This Row],[Start Date]],LeaveTracker[[#This Row],[End Date]],lstHolidays)</f>
        <v>1</v>
      </c>
      <c r="M3591" s="27"/>
    </row>
    <row r="3592" spans="1:13" ht="30" customHeight="1" x14ac:dyDescent="0.3">
      <c r="A3592" s="27">
        <f t="shared" si="30"/>
        <v>151</v>
      </c>
      <c r="B3592" s="31">
        <v>44972</v>
      </c>
      <c r="C3592" s="31">
        <v>44782</v>
      </c>
      <c r="D3592" s="19" t="s">
        <v>2233</v>
      </c>
      <c r="E3592" s="66" t="str">
        <f>IF(ISBLANK(LeaveTracker[[#This Row],[Employee Name]]),"-----",VLOOKUP(LeaveTracker[[#This Row],[Employee Name]],'List of Employees'!$B$4:$H$767,7))</f>
        <v>LCR</v>
      </c>
      <c r="F3592" s="66" t="str">
        <f>IF(ISBLANK(LeaveTracker[[#This Row],[Employee Name]]),"-----",VLOOKUP(LeaveTracker[[#This Row],[Employee Name]],'List of Employees'!$B$4:$H$767,6))</f>
        <v>CO-TERM</v>
      </c>
      <c r="G3592" s="24">
        <v>44792</v>
      </c>
      <c r="H3592" s="24">
        <v>44792</v>
      </c>
      <c r="I3592" s="19" t="s">
        <v>82</v>
      </c>
      <c r="K3592" s="50" t="str">
        <f ca="1">LeaveTracker[[#This Row],[Days]]&amp;" "&amp;LeaveTracker[[#This Row],[Type of Leave]]</f>
        <v>1 VL</v>
      </c>
      <c r="L3592" s="23">
        <f ca="1">NETWORKDAYS(LeaveTracker[[#This Row],[Start Date]],LeaveTracker[[#This Row],[End Date]],lstHolidays)</f>
        <v>1</v>
      </c>
      <c r="M3592" s="27"/>
    </row>
    <row r="3593" spans="1:13" ht="30" customHeight="1" x14ac:dyDescent="0.3">
      <c r="A3593" s="27">
        <f t="shared" si="30"/>
        <v>152</v>
      </c>
      <c r="B3593" s="31">
        <v>44972</v>
      </c>
      <c r="C3593" s="31">
        <v>44886</v>
      </c>
      <c r="D3593" s="19" t="s">
        <v>1322</v>
      </c>
      <c r="E3593" s="66" t="str">
        <f>IF(ISBLANK(LeaveTracker[[#This Row],[Employee Name]]),"-----",VLOOKUP(LeaveTracker[[#This Row],[Employee Name]],'List of Employees'!$B$4:$H$767,7))</f>
        <v>CHO</v>
      </c>
      <c r="F3593" s="66" t="str">
        <f>IF(ISBLANK(LeaveTracker[[#This Row],[Employee Name]]),"-----",VLOOKUP(LeaveTracker[[#This Row],[Employee Name]],'List of Employees'!$B$4:$H$767,6))</f>
        <v>PERMANENT</v>
      </c>
      <c r="G3593" s="24">
        <v>44881</v>
      </c>
      <c r="H3593" s="24">
        <v>44883</v>
      </c>
      <c r="I3593" s="19" t="s">
        <v>81</v>
      </c>
      <c r="K3593" s="50" t="str">
        <f ca="1">LeaveTracker[[#This Row],[Days]]&amp;" "&amp;LeaveTracker[[#This Row],[Type of Leave]]</f>
        <v>3 SL</v>
      </c>
      <c r="L3593" s="23">
        <f ca="1">NETWORKDAYS(LeaveTracker[[#This Row],[Start Date]],LeaveTracker[[#This Row],[End Date]],lstHolidays)</f>
        <v>3</v>
      </c>
      <c r="M3593" s="27"/>
    </row>
    <row r="3594" spans="1:13" ht="30" customHeight="1" x14ac:dyDescent="0.3">
      <c r="A3594" s="27">
        <f t="shared" si="30"/>
        <v>153</v>
      </c>
      <c r="B3594" s="31">
        <v>44972</v>
      </c>
      <c r="C3594" s="31">
        <v>44868</v>
      </c>
      <c r="D3594" s="19" t="s">
        <v>116</v>
      </c>
      <c r="E3594" s="66" t="str">
        <f>IF(ISBLANK(LeaveTracker[[#This Row],[Employee Name]]),"-----",VLOOKUP(LeaveTracker[[#This Row],[Employee Name]],'List of Employees'!$B$4:$H$767,7))</f>
        <v>CHARACTER OFFICE</v>
      </c>
      <c r="F3594" s="66" t="str">
        <f>IF(ISBLANK(LeaveTracker[[#This Row],[Employee Name]]),"-----",VLOOKUP(LeaveTracker[[#This Row],[Employee Name]],'List of Employees'!$B$4:$H$767,6))</f>
        <v>PERMANENT</v>
      </c>
      <c r="G3594" s="24">
        <v>44867</v>
      </c>
      <c r="H3594" s="24">
        <v>44867</v>
      </c>
      <c r="I3594" s="19" t="s">
        <v>81</v>
      </c>
      <c r="K3594" s="50" t="str">
        <f>LeaveTracker[[#This Row],[Days]]&amp;" "&amp;LeaveTracker[[#This Row],[Type of Leave]]</f>
        <v>1 SL</v>
      </c>
      <c r="L3594" s="23">
        <v>1</v>
      </c>
      <c r="M3594" s="27"/>
    </row>
    <row r="3595" spans="1:13" ht="30" customHeight="1" x14ac:dyDescent="0.3">
      <c r="A3595" s="27">
        <f t="shared" si="30"/>
        <v>154</v>
      </c>
      <c r="B3595" s="31">
        <v>44972</v>
      </c>
      <c r="C3595" s="31">
        <v>44812</v>
      </c>
      <c r="D3595" s="19" t="s">
        <v>524</v>
      </c>
      <c r="E3595" s="66" t="str">
        <f>IF(ISBLANK(LeaveTracker[[#This Row],[Employee Name]]),"-----",VLOOKUP(LeaveTracker[[#This Row],[Employee Name]],'List of Employees'!$B$4:$H$767,7))</f>
        <v>GSO</v>
      </c>
      <c r="F3595" s="66" t="str">
        <f>IF(ISBLANK(LeaveTracker[[#This Row],[Employee Name]]),"-----",VLOOKUP(LeaveTracker[[#This Row],[Employee Name]],'List of Employees'!$B$4:$H$767,6))</f>
        <v>PERMANENT</v>
      </c>
      <c r="G3595" s="24">
        <v>44823</v>
      </c>
      <c r="H3595" s="24">
        <v>44823</v>
      </c>
      <c r="I3595" s="19" t="s">
        <v>81</v>
      </c>
      <c r="K3595" s="50" t="str">
        <f ca="1">LeaveTracker[[#This Row],[Days]]&amp;" "&amp;LeaveTracker[[#This Row],[Type of Leave]]</f>
        <v>1 SL</v>
      </c>
      <c r="L3595" s="23">
        <f ca="1">NETWORKDAYS(LeaveTracker[[#This Row],[Start Date]],LeaveTracker[[#This Row],[End Date]],lstHolidays)</f>
        <v>1</v>
      </c>
      <c r="M3595" s="27"/>
    </row>
    <row r="3596" spans="1:13" ht="30" customHeight="1" x14ac:dyDescent="0.3">
      <c r="A3596" s="27">
        <f t="shared" si="30"/>
        <v>155</v>
      </c>
      <c r="B3596" s="31">
        <v>44972</v>
      </c>
      <c r="C3596" s="31">
        <v>44879</v>
      </c>
      <c r="D3596" s="19" t="s">
        <v>505</v>
      </c>
      <c r="E3596" s="66" t="str">
        <f>IF(ISBLANK(LeaveTracker[[#This Row],[Employee Name]]),"-----",VLOOKUP(LeaveTracker[[#This Row],[Employee Name]],'List of Employees'!$B$4:$H$767,7))</f>
        <v>ACCOUNTING</v>
      </c>
      <c r="F3596" s="66" t="str">
        <f>IF(ISBLANK(LeaveTracker[[#This Row],[Employee Name]]),"-----",VLOOKUP(LeaveTracker[[#This Row],[Employee Name]],'List of Employees'!$B$4:$H$767,6))</f>
        <v>PERMANENT</v>
      </c>
      <c r="G3596" s="24">
        <v>44922</v>
      </c>
      <c r="H3596" s="24">
        <v>44924</v>
      </c>
      <c r="I3596" s="19" t="s">
        <v>82</v>
      </c>
      <c r="K3596" s="50" t="str">
        <f ca="1">LeaveTracker[[#This Row],[Days]]&amp;" "&amp;LeaveTracker[[#This Row],[Type of Leave]]</f>
        <v>3 VL</v>
      </c>
      <c r="L3596" s="23">
        <f ca="1">NETWORKDAYS(LeaveTracker[[#This Row],[Start Date]],LeaveTracker[[#This Row],[End Date]],lstHolidays)</f>
        <v>3</v>
      </c>
      <c r="M3596" s="27"/>
    </row>
    <row r="3597" spans="1:13" ht="30" customHeight="1" x14ac:dyDescent="0.3">
      <c r="A3597" s="27">
        <f t="shared" si="30"/>
        <v>156</v>
      </c>
      <c r="B3597" s="31">
        <v>44972</v>
      </c>
      <c r="C3597" s="31">
        <v>44963</v>
      </c>
      <c r="D3597" s="19" t="s">
        <v>834</v>
      </c>
      <c r="E3597" s="66" t="str">
        <f>IF(ISBLANK(LeaveTracker[[#This Row],[Employee Name]]),"-----",VLOOKUP(LeaveTracker[[#This Row],[Employee Name]],'List of Employees'!$B$4:$H$767,7))</f>
        <v>CTO</v>
      </c>
      <c r="F3597" s="66" t="str">
        <f>IF(ISBLANK(LeaveTracker[[#This Row],[Employee Name]]),"-----",VLOOKUP(LeaveTracker[[#This Row],[Employee Name]],'List of Employees'!$B$4:$H$767,6))</f>
        <v>PERMANENT</v>
      </c>
      <c r="G3597" s="24">
        <v>44966</v>
      </c>
      <c r="H3597" s="24">
        <v>44967</v>
      </c>
      <c r="I3597" s="19" t="s">
        <v>82</v>
      </c>
      <c r="K3597" s="50" t="str">
        <f ca="1">LeaveTracker[[#This Row],[Days]]&amp;" "&amp;LeaveTracker[[#This Row],[Type of Leave]]</f>
        <v>2 VL</v>
      </c>
      <c r="L3597" s="23">
        <f ca="1">NETWORKDAYS(LeaveTracker[[#This Row],[Start Date]],LeaveTracker[[#This Row],[End Date]],lstHolidays)</f>
        <v>2</v>
      </c>
      <c r="M3597" s="27"/>
    </row>
    <row r="3598" spans="1:13" ht="30" customHeight="1" x14ac:dyDescent="0.3">
      <c r="A3598" s="27">
        <f t="shared" si="30"/>
        <v>157</v>
      </c>
      <c r="B3598" s="31">
        <v>44972</v>
      </c>
      <c r="C3598" s="31">
        <v>44930</v>
      </c>
      <c r="D3598" s="19" t="s">
        <v>2024</v>
      </c>
      <c r="E3598" s="66" t="str">
        <f>IF(ISBLANK(LeaveTracker[[#This Row],[Employee Name]]),"-----",VLOOKUP(LeaveTracker[[#This Row],[Employee Name]],'List of Employees'!$B$4:$H$767,7))</f>
        <v>CITY PLANNING &amp; DEV'T OFFICE</v>
      </c>
      <c r="F3598" s="66" t="str">
        <f>IF(ISBLANK(LeaveTracker[[#This Row],[Employee Name]]),"-----",VLOOKUP(LeaveTracker[[#This Row],[Employee Name]],'List of Employees'!$B$4:$H$767,6))</f>
        <v>PERMANENT</v>
      </c>
      <c r="G3598" s="24">
        <v>44930</v>
      </c>
      <c r="H3598" s="24">
        <v>44931</v>
      </c>
      <c r="I3598" s="19" t="s">
        <v>81</v>
      </c>
      <c r="K3598" s="50" t="str">
        <f ca="1">LeaveTracker[[#This Row],[Days]]&amp;" "&amp;LeaveTracker[[#This Row],[Type of Leave]]</f>
        <v>2 SL</v>
      </c>
      <c r="L3598" s="23">
        <f ca="1">NETWORKDAYS(LeaveTracker[[#This Row],[Start Date]],LeaveTracker[[#This Row],[End Date]],lstHolidays)</f>
        <v>2</v>
      </c>
      <c r="M3598" s="27"/>
    </row>
    <row r="3599" spans="1:13" ht="30" customHeight="1" x14ac:dyDescent="0.3">
      <c r="A3599" s="27">
        <f t="shared" si="30"/>
        <v>158</v>
      </c>
      <c r="B3599" s="31">
        <v>44972</v>
      </c>
      <c r="C3599" s="31">
        <v>44799</v>
      </c>
      <c r="D3599" s="19" t="s">
        <v>1223</v>
      </c>
      <c r="E3599" s="66">
        <f>IF(ISBLANK(LeaveTracker[[#This Row],[Employee Name]]),"-----",VLOOKUP(LeaveTracker[[#This Row],[Employee Name]],'List of Employees'!$B$4:$H$767,7))</f>
        <v>0</v>
      </c>
      <c r="F3599" s="66" t="str">
        <f>IF(ISBLANK(LeaveTracker[[#This Row],[Employee Name]]),"-----",VLOOKUP(LeaveTracker[[#This Row],[Employee Name]],'List of Employees'!$B$4:$H$767,6))</f>
        <v>PERMANENT</v>
      </c>
      <c r="G3599" s="24">
        <v>44805</v>
      </c>
      <c r="H3599" s="24">
        <v>44805</v>
      </c>
      <c r="I3599" s="19" t="s">
        <v>297</v>
      </c>
      <c r="J3599" s="42" t="s">
        <v>213</v>
      </c>
      <c r="K3599" s="50" t="str">
        <f ca="1">LeaveTracker[[#This Row],[Days]]&amp;" "&amp;LeaveTracker[[#This Row],[Type of Leave]]</f>
        <v>1 OTHER</v>
      </c>
      <c r="L3599" s="23">
        <f ca="1">NETWORKDAYS(LeaveTracker[[#This Row],[Start Date]],LeaveTracker[[#This Row],[End Date]],lstHolidays)</f>
        <v>1</v>
      </c>
      <c r="M3599" s="27"/>
    </row>
    <row r="3600" spans="1:13" ht="30" customHeight="1" x14ac:dyDescent="0.3">
      <c r="A3600" s="27">
        <f t="shared" si="30"/>
        <v>159</v>
      </c>
      <c r="B3600" s="31">
        <v>44972</v>
      </c>
      <c r="C3600" s="31">
        <v>44781</v>
      </c>
      <c r="D3600" s="19" t="s">
        <v>734</v>
      </c>
      <c r="E3600" s="66" t="str">
        <f>IF(ISBLANK(LeaveTracker[[#This Row],[Employee Name]]),"-----",VLOOKUP(LeaveTracker[[#This Row],[Employee Name]],'List of Employees'!$B$4:$H$767,7))</f>
        <v>CSWDO</v>
      </c>
      <c r="F3600" s="66" t="str">
        <f>IF(ISBLANK(LeaveTracker[[#This Row],[Employee Name]]),"-----",VLOOKUP(LeaveTracker[[#This Row],[Employee Name]],'List of Employees'!$B$4:$H$767,6))</f>
        <v>PERMANENT</v>
      </c>
      <c r="G3600" s="24">
        <v>44777</v>
      </c>
      <c r="H3600" s="24">
        <v>44778</v>
      </c>
      <c r="I3600" s="19" t="s">
        <v>81</v>
      </c>
      <c r="K3600" s="50" t="str">
        <f ca="1">LeaveTracker[[#This Row],[Days]]&amp;" "&amp;LeaveTracker[[#This Row],[Type of Leave]]</f>
        <v>2 SL</v>
      </c>
      <c r="L3600" s="23">
        <f ca="1">NETWORKDAYS(LeaveTracker[[#This Row],[Start Date]],LeaveTracker[[#This Row],[End Date]],lstHolidays)</f>
        <v>2</v>
      </c>
      <c r="M3600" s="27"/>
    </row>
    <row r="3601" spans="1:13" ht="30" customHeight="1" x14ac:dyDescent="0.3">
      <c r="A3601" s="27">
        <f t="shared" si="30"/>
        <v>160</v>
      </c>
      <c r="B3601" s="31">
        <v>44972</v>
      </c>
      <c r="C3601" s="31">
        <v>44810</v>
      </c>
      <c r="D3601" s="19" t="s">
        <v>524</v>
      </c>
      <c r="E3601" s="66" t="str">
        <f>IF(ISBLANK(LeaveTracker[[#This Row],[Employee Name]]),"-----",VLOOKUP(LeaveTracker[[#This Row],[Employee Name]],'List of Employees'!$B$4:$H$767,7))</f>
        <v>GSO</v>
      </c>
      <c r="F3601" s="66" t="str">
        <f>IF(ISBLANK(LeaveTracker[[#This Row],[Employee Name]]),"-----",VLOOKUP(LeaveTracker[[#This Row],[Employee Name]],'List of Employees'!$B$4:$H$767,6))</f>
        <v>PERMANENT</v>
      </c>
      <c r="G3601" s="24">
        <v>44809</v>
      </c>
      <c r="H3601" s="24">
        <v>44809</v>
      </c>
      <c r="I3601" s="19" t="s">
        <v>81</v>
      </c>
      <c r="K3601" s="50" t="str">
        <f ca="1">LeaveTracker[[#This Row],[Days]]&amp;" "&amp;LeaveTracker[[#This Row],[Type of Leave]]</f>
        <v>1 SL</v>
      </c>
      <c r="L3601" s="23">
        <f ca="1">NETWORKDAYS(LeaveTracker[[#This Row],[Start Date]],LeaveTracker[[#This Row],[End Date]],lstHolidays)</f>
        <v>1</v>
      </c>
      <c r="M3601" s="27"/>
    </row>
    <row r="3602" spans="1:13" ht="30" customHeight="1" x14ac:dyDescent="0.3">
      <c r="A3602" s="27">
        <f t="shared" ref="A3602:A3664" si="31">A3601+1</f>
        <v>161</v>
      </c>
      <c r="B3602" s="31">
        <v>44972</v>
      </c>
      <c r="C3602" s="31">
        <v>44881</v>
      </c>
      <c r="D3602" s="19" t="s">
        <v>737</v>
      </c>
      <c r="E3602" s="66" t="str">
        <f>IF(ISBLANK(LeaveTracker[[#This Row],[Employee Name]]),"-----",VLOOKUP(LeaveTracker[[#This Row],[Employee Name]],'List of Employees'!$B$4:$H$767,7))</f>
        <v>CSWDO</v>
      </c>
      <c r="F3602" s="66" t="str">
        <f>IF(ISBLANK(LeaveTracker[[#This Row],[Employee Name]]),"-----",VLOOKUP(LeaveTracker[[#This Row],[Employee Name]],'List of Employees'!$B$4:$H$767,6))</f>
        <v>PERMANENT</v>
      </c>
      <c r="G3602" s="24">
        <v>44915</v>
      </c>
      <c r="H3602" s="24">
        <v>44915</v>
      </c>
      <c r="I3602" s="19" t="s">
        <v>82</v>
      </c>
      <c r="K3602" s="50" t="str">
        <f ca="1">LeaveTracker[[#This Row],[Days]]&amp;" "&amp;LeaveTracker[[#This Row],[Type of Leave]]</f>
        <v>1 VL</v>
      </c>
      <c r="L3602" s="23">
        <f ca="1">NETWORKDAYS(LeaveTracker[[#This Row],[Start Date]],LeaveTracker[[#This Row],[End Date]],lstHolidays)</f>
        <v>1</v>
      </c>
      <c r="M3602" s="27"/>
    </row>
    <row r="3603" spans="1:13" ht="30" customHeight="1" x14ac:dyDescent="0.3">
      <c r="A3603" s="27">
        <v>161</v>
      </c>
      <c r="B3603" s="31">
        <v>44972</v>
      </c>
      <c r="C3603" s="31">
        <v>44881</v>
      </c>
      <c r="D3603" s="19" t="s">
        <v>737</v>
      </c>
      <c r="E3603" s="66" t="str">
        <f>IF(ISBLANK(LeaveTracker[[#This Row],[Employee Name]]),"-----",VLOOKUP(LeaveTracker[[#This Row],[Employee Name]],'List of Employees'!$B$4:$H$767,7))</f>
        <v>CSWDO</v>
      </c>
      <c r="F3603" s="66" t="str">
        <f>IF(ISBLANK(LeaveTracker[[#This Row],[Employee Name]]),"-----",VLOOKUP(LeaveTracker[[#This Row],[Employee Name]],'List of Employees'!$B$4:$H$767,6))</f>
        <v>PERMANENT</v>
      </c>
      <c r="G3603" s="24">
        <v>44921</v>
      </c>
      <c r="H3603" s="24">
        <v>44924</v>
      </c>
      <c r="I3603" s="19" t="s">
        <v>82</v>
      </c>
      <c r="K3603" s="50" t="str">
        <f>LeaveTracker[[#This Row],[Days]]&amp;" "&amp;LeaveTracker[[#This Row],[Type of Leave]]</f>
        <v>4 VL</v>
      </c>
      <c r="L3603" s="23">
        <v>4</v>
      </c>
      <c r="M3603" s="27"/>
    </row>
    <row r="3604" spans="1:13" ht="30" customHeight="1" x14ac:dyDescent="0.3">
      <c r="A3604" s="27">
        <f t="shared" si="31"/>
        <v>162</v>
      </c>
      <c r="B3604" s="31">
        <v>44972</v>
      </c>
      <c r="C3604" s="31">
        <v>44883</v>
      </c>
      <c r="D3604" s="19" t="s">
        <v>1812</v>
      </c>
      <c r="E3604" s="66" t="str">
        <f>IF(ISBLANK(LeaveTracker[[#This Row],[Employee Name]]),"-----",VLOOKUP(LeaveTracker[[#This Row],[Employee Name]],'List of Employees'!$B$4:$H$767,7))</f>
        <v>CSWDO</v>
      </c>
      <c r="F3604" s="66" t="str">
        <f>IF(ISBLANK(LeaveTracker[[#This Row],[Employee Name]]),"-----",VLOOKUP(LeaveTracker[[#This Row],[Employee Name]],'List of Employees'!$B$4:$H$767,6))</f>
        <v>CASUAL</v>
      </c>
      <c r="G3604" s="24">
        <v>44890</v>
      </c>
      <c r="H3604" s="24">
        <v>44890</v>
      </c>
      <c r="I3604" s="19" t="s">
        <v>82</v>
      </c>
      <c r="K3604" s="50" t="str">
        <f ca="1">LeaveTracker[[#This Row],[Days]]&amp;" "&amp;LeaveTracker[[#This Row],[Type of Leave]]</f>
        <v>1 VL</v>
      </c>
      <c r="L3604" s="23">
        <f ca="1">NETWORKDAYS(LeaveTracker[[#This Row],[Start Date]],LeaveTracker[[#This Row],[End Date]],lstHolidays)</f>
        <v>1</v>
      </c>
      <c r="M3604" s="27"/>
    </row>
    <row r="3605" spans="1:13" ht="30" customHeight="1" x14ac:dyDescent="0.3">
      <c r="A3605" s="27">
        <v>162</v>
      </c>
      <c r="B3605" s="31">
        <v>44972</v>
      </c>
      <c r="C3605" s="31">
        <v>44883</v>
      </c>
      <c r="D3605" s="19" t="s">
        <v>1812</v>
      </c>
      <c r="E3605" s="66" t="str">
        <f>IF(ISBLANK(LeaveTracker[[#This Row],[Employee Name]]),"-----",VLOOKUP(LeaveTracker[[#This Row],[Employee Name]],'List of Employees'!$B$4:$H$767,7))</f>
        <v>CSWDO</v>
      </c>
      <c r="F3605" s="66" t="str">
        <f>IF(ISBLANK(LeaveTracker[[#This Row],[Employee Name]]),"-----",VLOOKUP(LeaveTracker[[#This Row],[Employee Name]],'List of Employees'!$B$4:$H$767,6))</f>
        <v>CASUAL</v>
      </c>
      <c r="G3605" s="24">
        <v>44921</v>
      </c>
      <c r="H3605" s="24">
        <v>44924</v>
      </c>
      <c r="I3605" s="19" t="s">
        <v>82</v>
      </c>
      <c r="K3605" s="50" t="str">
        <f>LeaveTracker[[#This Row],[Days]]&amp;" "&amp;LeaveTracker[[#This Row],[Type of Leave]]</f>
        <v>4 VL</v>
      </c>
      <c r="L3605" s="23">
        <v>4</v>
      </c>
      <c r="M3605" s="27"/>
    </row>
    <row r="3606" spans="1:13" ht="30" customHeight="1" x14ac:dyDescent="0.3">
      <c r="A3606" s="27">
        <f t="shared" si="31"/>
        <v>163</v>
      </c>
      <c r="B3606" s="31">
        <v>44972</v>
      </c>
      <c r="C3606" s="31">
        <v>44813</v>
      </c>
      <c r="D3606" s="19" t="s">
        <v>1161</v>
      </c>
      <c r="E3606" s="66" t="str">
        <f>IF(ISBLANK(LeaveTracker[[#This Row],[Employee Name]]),"-----",VLOOKUP(LeaveTracker[[#This Row],[Employee Name]],'List of Employees'!$B$4:$H$767,7))</f>
        <v>CSWDO</v>
      </c>
      <c r="F3606" s="66" t="str">
        <f>IF(ISBLANK(LeaveTracker[[#This Row],[Employee Name]]),"-----",VLOOKUP(LeaveTracker[[#This Row],[Employee Name]],'List of Employees'!$B$4:$H$767,6))</f>
        <v>PERMANENT</v>
      </c>
      <c r="G3606" s="24">
        <v>44816</v>
      </c>
      <c r="H3606" s="24">
        <v>44816</v>
      </c>
      <c r="I3606" s="19" t="s">
        <v>297</v>
      </c>
      <c r="J3606" s="42" t="s">
        <v>1000</v>
      </c>
      <c r="K3606" s="50" t="str">
        <f ca="1">LeaveTracker[[#This Row],[Days]]&amp;" "&amp;LeaveTracker[[#This Row],[Type of Leave]]</f>
        <v>1 OTHER</v>
      </c>
      <c r="L3606" s="23">
        <f ca="1">NETWORKDAYS(LeaveTracker[[#This Row],[Start Date]],LeaveTracker[[#This Row],[End Date]],lstHolidays)</f>
        <v>1</v>
      </c>
      <c r="M3606" s="27"/>
    </row>
    <row r="3607" spans="1:13" ht="30" customHeight="1" x14ac:dyDescent="0.3">
      <c r="A3607" s="27">
        <v>163</v>
      </c>
      <c r="B3607" s="31">
        <v>44972</v>
      </c>
      <c r="C3607" s="31">
        <v>44813</v>
      </c>
      <c r="D3607" s="19" t="s">
        <v>1161</v>
      </c>
      <c r="E3607" s="66" t="str">
        <f>IF(ISBLANK(LeaveTracker[[#This Row],[Employee Name]]),"-----",VLOOKUP(LeaveTracker[[#This Row],[Employee Name]],'List of Employees'!$B$4:$H$767,7))</f>
        <v>CSWDO</v>
      </c>
      <c r="F3607" s="66" t="str">
        <f>IF(ISBLANK(LeaveTracker[[#This Row],[Employee Name]]),"-----",VLOOKUP(LeaveTracker[[#This Row],[Employee Name]],'List of Employees'!$B$4:$H$767,6))</f>
        <v>PERMANENT</v>
      </c>
      <c r="G3607" s="24">
        <v>44818</v>
      </c>
      <c r="H3607" s="24">
        <v>44818</v>
      </c>
      <c r="I3607" s="19" t="s">
        <v>297</v>
      </c>
      <c r="J3607" s="42" t="s">
        <v>1000</v>
      </c>
      <c r="K3607" s="50" t="str">
        <f ca="1">LeaveTracker[[#This Row],[Days]]&amp;" "&amp;LeaveTracker[[#This Row],[Type of Leave]]</f>
        <v>1 OTHER</v>
      </c>
      <c r="L3607" s="23">
        <f ca="1">NETWORKDAYS(LeaveTracker[[#This Row],[Start Date]],LeaveTracker[[#This Row],[End Date]],lstHolidays)</f>
        <v>1</v>
      </c>
      <c r="M3607" s="27"/>
    </row>
    <row r="3608" spans="1:13" ht="30" customHeight="1" x14ac:dyDescent="0.3">
      <c r="A3608" s="27">
        <f t="shared" si="31"/>
        <v>164</v>
      </c>
      <c r="B3608" s="31">
        <v>44972</v>
      </c>
      <c r="C3608" s="31">
        <v>44837</v>
      </c>
      <c r="D3608" s="19" t="s">
        <v>524</v>
      </c>
      <c r="E3608" s="66" t="str">
        <f>IF(ISBLANK(LeaveTracker[[#This Row],[Employee Name]]),"-----",VLOOKUP(LeaveTracker[[#This Row],[Employee Name]],'List of Employees'!$B$4:$H$767,7))</f>
        <v>GSO</v>
      </c>
      <c r="F3608" s="66" t="str">
        <f>IF(ISBLANK(LeaveTracker[[#This Row],[Employee Name]]),"-----",VLOOKUP(LeaveTracker[[#This Row],[Employee Name]],'List of Employees'!$B$4:$H$767,6))</f>
        <v>PERMANENT</v>
      </c>
      <c r="G3608" s="24">
        <v>44844</v>
      </c>
      <c r="H3608" s="24">
        <v>44844</v>
      </c>
      <c r="I3608" s="19" t="s">
        <v>82</v>
      </c>
      <c r="K3608" s="50" t="str">
        <f ca="1">LeaveTracker[[#This Row],[Days]]&amp;" "&amp;LeaveTracker[[#This Row],[Type of Leave]]</f>
        <v>1 VL</v>
      </c>
      <c r="L3608" s="23">
        <f ca="1">NETWORKDAYS(LeaveTracker[[#This Row],[Start Date]],LeaveTracker[[#This Row],[End Date]],lstHolidays)</f>
        <v>1</v>
      </c>
      <c r="M3608" s="27"/>
    </row>
    <row r="3609" spans="1:13" ht="30" customHeight="1" x14ac:dyDescent="0.3">
      <c r="A3609" s="27">
        <f t="shared" si="31"/>
        <v>165</v>
      </c>
      <c r="B3609" s="31">
        <v>44972</v>
      </c>
      <c r="C3609" s="31">
        <v>44862</v>
      </c>
      <c r="D3609" s="19" t="s">
        <v>237</v>
      </c>
      <c r="E3609" s="66" t="str">
        <f>IF(ISBLANK(LeaveTracker[[#This Row],[Employee Name]]),"-----",VLOOKUP(LeaveTracker[[#This Row],[Employee Name]],'List of Employees'!$B$4:$H$767,7))</f>
        <v>CSWDO</v>
      </c>
      <c r="F3609" s="66" t="str">
        <f>IF(ISBLANK(LeaveTracker[[#This Row],[Employee Name]]),"-----",VLOOKUP(LeaveTracker[[#This Row],[Employee Name]],'List of Employees'!$B$4:$H$767,6))</f>
        <v>PERMANENT</v>
      </c>
      <c r="G3609" s="24">
        <v>44867</v>
      </c>
      <c r="H3609" s="24">
        <v>44869</v>
      </c>
      <c r="I3609" s="19" t="s">
        <v>82</v>
      </c>
      <c r="K3609" s="50" t="str">
        <f>LeaveTracker[[#This Row],[Days]]&amp;" "&amp;LeaveTracker[[#This Row],[Type of Leave]]</f>
        <v>3 VL</v>
      </c>
      <c r="L3609" s="23">
        <v>3</v>
      </c>
      <c r="M3609" s="27"/>
    </row>
    <row r="3610" spans="1:13" ht="30" customHeight="1" x14ac:dyDescent="0.3">
      <c r="A3610" s="27">
        <f t="shared" si="31"/>
        <v>166</v>
      </c>
      <c r="B3610" s="31">
        <v>44972</v>
      </c>
      <c r="C3610" s="31">
        <v>44873</v>
      </c>
      <c r="D3610" s="19" t="s">
        <v>524</v>
      </c>
      <c r="E3610" s="66" t="str">
        <f>IF(ISBLANK(LeaveTracker[[#This Row],[Employee Name]]),"-----",VLOOKUP(LeaveTracker[[#This Row],[Employee Name]],'List of Employees'!$B$4:$H$767,7))</f>
        <v>GSO</v>
      </c>
      <c r="F3610" s="66" t="str">
        <f>IF(ISBLANK(LeaveTracker[[#This Row],[Employee Name]]),"-----",VLOOKUP(LeaveTracker[[#This Row],[Employee Name]],'List of Employees'!$B$4:$H$767,6))</f>
        <v>PERMANENT</v>
      </c>
      <c r="G3610" s="24">
        <v>44890</v>
      </c>
      <c r="H3610" s="24">
        <v>44890</v>
      </c>
      <c r="I3610" s="19" t="s">
        <v>82</v>
      </c>
      <c r="K3610" s="50" t="str">
        <f ca="1">LeaveTracker[[#This Row],[Days]]&amp;" "&amp;LeaveTracker[[#This Row],[Type of Leave]]</f>
        <v>1 VL</v>
      </c>
      <c r="L3610" s="23">
        <f ca="1">NETWORKDAYS(LeaveTracker[[#This Row],[Start Date]],LeaveTracker[[#This Row],[End Date]],lstHolidays)</f>
        <v>1</v>
      </c>
      <c r="M3610" s="27"/>
    </row>
    <row r="3611" spans="1:13" ht="30" customHeight="1" x14ac:dyDescent="0.3">
      <c r="A3611" s="27">
        <f t="shared" si="31"/>
        <v>167</v>
      </c>
      <c r="B3611" s="31">
        <v>44972</v>
      </c>
      <c r="C3611" s="31">
        <v>44809</v>
      </c>
      <c r="D3611" s="19" t="s">
        <v>1867</v>
      </c>
      <c r="E3611" s="66" t="str">
        <f>IF(ISBLANK(LeaveTracker[[#This Row],[Employee Name]]),"-----",VLOOKUP(LeaveTracker[[#This Row],[Employee Name]],'List of Employees'!$B$4:$H$767,7))</f>
        <v>GSO</v>
      </c>
      <c r="F3611" s="66" t="str">
        <f>IF(ISBLANK(LeaveTracker[[#This Row],[Employee Name]]),"-----",VLOOKUP(LeaveTracker[[#This Row],[Employee Name]],'List of Employees'!$B$4:$H$767,6))</f>
        <v>CASUAL</v>
      </c>
      <c r="G3611" s="24">
        <v>44806</v>
      </c>
      <c r="H3611" s="24">
        <v>44806</v>
      </c>
      <c r="I3611" s="19" t="s">
        <v>81</v>
      </c>
      <c r="K3611" s="50" t="str">
        <f ca="1">LeaveTracker[[#This Row],[Days]]&amp;" "&amp;LeaveTracker[[#This Row],[Type of Leave]]</f>
        <v>1 SL</v>
      </c>
      <c r="L3611" s="23">
        <f ca="1">NETWORKDAYS(LeaveTracker[[#This Row],[Start Date]],LeaveTracker[[#This Row],[End Date]],lstHolidays)</f>
        <v>1</v>
      </c>
      <c r="M3611" s="27"/>
    </row>
    <row r="3612" spans="1:13" ht="30" customHeight="1" x14ac:dyDescent="0.3">
      <c r="A3612" s="27">
        <f t="shared" si="31"/>
        <v>168</v>
      </c>
      <c r="B3612" s="31">
        <v>44972</v>
      </c>
      <c r="C3612" s="31">
        <v>44834</v>
      </c>
      <c r="D3612" s="19" t="s">
        <v>445</v>
      </c>
      <c r="E3612" s="66" t="str">
        <f>IF(ISBLANK(LeaveTracker[[#This Row],[Employee Name]]),"-----",VLOOKUP(LeaveTracker[[#This Row],[Employee Name]],'List of Employees'!$B$4:$H$767,7))</f>
        <v>CTO</v>
      </c>
      <c r="F3612" s="66" t="str">
        <f>IF(ISBLANK(LeaveTracker[[#This Row],[Employee Name]]),"-----",VLOOKUP(LeaveTracker[[#This Row],[Employee Name]],'List of Employees'!$B$4:$H$767,6))</f>
        <v>PERMANENT</v>
      </c>
      <c r="G3612" s="24">
        <v>44841</v>
      </c>
      <c r="H3612" s="24">
        <v>44841</v>
      </c>
      <c r="I3612" s="19" t="s">
        <v>297</v>
      </c>
      <c r="J3612" s="42" t="s">
        <v>158</v>
      </c>
      <c r="K3612" s="50" t="str">
        <f ca="1">LeaveTracker[[#This Row],[Days]]&amp;" "&amp;LeaveTracker[[#This Row],[Type of Leave]]</f>
        <v>1 OTHER</v>
      </c>
      <c r="L3612" s="23">
        <f ca="1">NETWORKDAYS(LeaveTracker[[#This Row],[Start Date]],LeaveTracker[[#This Row],[End Date]],lstHolidays)</f>
        <v>1</v>
      </c>
      <c r="M3612" s="27"/>
    </row>
    <row r="3613" spans="1:13" ht="30" customHeight="1" x14ac:dyDescent="0.3">
      <c r="A3613" s="27">
        <f t="shared" si="31"/>
        <v>169</v>
      </c>
      <c r="B3613" s="31">
        <v>44972</v>
      </c>
      <c r="C3613" s="31">
        <v>44872</v>
      </c>
      <c r="D3613" s="19" t="s">
        <v>445</v>
      </c>
      <c r="E3613" s="66" t="str">
        <f>IF(ISBLANK(LeaveTracker[[#This Row],[Employee Name]]),"-----",VLOOKUP(LeaveTracker[[#This Row],[Employee Name]],'List of Employees'!$B$4:$H$767,7))</f>
        <v>CTO</v>
      </c>
      <c r="F3613" s="66" t="str">
        <f>IF(ISBLANK(LeaveTracker[[#This Row],[Employee Name]]),"-----",VLOOKUP(LeaveTracker[[#This Row],[Employee Name]],'List of Employees'!$B$4:$H$767,6))</f>
        <v>PERMANENT</v>
      </c>
      <c r="G3613" s="24">
        <v>44867</v>
      </c>
      <c r="H3613" s="24">
        <v>44869</v>
      </c>
      <c r="I3613" s="19" t="s">
        <v>81</v>
      </c>
      <c r="K3613" s="50" t="str">
        <f>LeaveTracker[[#This Row],[Days]]&amp;" "&amp;LeaveTracker[[#This Row],[Type of Leave]]</f>
        <v>3 SL</v>
      </c>
      <c r="L3613" s="23">
        <v>3</v>
      </c>
      <c r="M3613" s="27"/>
    </row>
    <row r="3614" spans="1:13" ht="30" customHeight="1" x14ac:dyDescent="0.3">
      <c r="A3614" s="27">
        <f t="shared" si="31"/>
        <v>170</v>
      </c>
      <c r="B3614" s="31">
        <v>44972</v>
      </c>
      <c r="C3614" s="31">
        <v>44854</v>
      </c>
      <c r="D3614" s="19" t="s">
        <v>1073</v>
      </c>
      <c r="E3614" s="66" t="str">
        <f>IF(ISBLANK(LeaveTracker[[#This Row],[Employee Name]]),"-----",VLOOKUP(LeaveTracker[[#This Row],[Employee Name]],'List of Employees'!$B$4:$H$767,7))</f>
        <v>CSWDO</v>
      </c>
      <c r="F3614" s="66" t="str">
        <f>IF(ISBLANK(LeaveTracker[[#This Row],[Employee Name]]),"-----",VLOOKUP(LeaveTracker[[#This Row],[Employee Name]],'List of Employees'!$B$4:$H$767,6))</f>
        <v>PERMANENT</v>
      </c>
      <c r="G3614" s="24">
        <v>44858</v>
      </c>
      <c r="H3614" s="24">
        <v>44858</v>
      </c>
      <c r="I3614" s="19" t="s">
        <v>82</v>
      </c>
      <c r="K3614" s="50" t="str">
        <f ca="1">LeaveTracker[[#This Row],[Days]]&amp;" "&amp;LeaveTracker[[#This Row],[Type of Leave]]</f>
        <v>1 VL</v>
      </c>
      <c r="L3614" s="23">
        <f ca="1">NETWORKDAYS(LeaveTracker[[#This Row],[Start Date]],LeaveTracker[[#This Row],[End Date]],lstHolidays)</f>
        <v>1</v>
      </c>
      <c r="M3614" s="27"/>
    </row>
    <row r="3615" spans="1:13" ht="30" customHeight="1" x14ac:dyDescent="0.3">
      <c r="A3615" s="27">
        <f t="shared" si="31"/>
        <v>171</v>
      </c>
      <c r="B3615" s="31">
        <v>44972</v>
      </c>
      <c r="C3615" s="31">
        <v>44911</v>
      </c>
      <c r="D3615" s="19" t="s">
        <v>1016</v>
      </c>
      <c r="E3615" s="66" t="str">
        <f>IF(ISBLANK(LeaveTracker[[#This Row],[Employee Name]]),"-----",VLOOKUP(LeaveTracker[[#This Row],[Employee Name]],'List of Employees'!$B$4:$H$767,7))</f>
        <v>CSWDO</v>
      </c>
      <c r="F3615" s="66" t="str">
        <f>IF(ISBLANK(LeaveTracker[[#This Row],[Employee Name]]),"-----",VLOOKUP(LeaveTracker[[#This Row],[Employee Name]],'List of Employees'!$B$4:$H$767,6))</f>
        <v>PERMANENT</v>
      </c>
      <c r="G3615" s="24">
        <v>44918</v>
      </c>
      <c r="H3615" s="24">
        <v>44924</v>
      </c>
      <c r="I3615" s="19" t="s">
        <v>82</v>
      </c>
      <c r="K3615" s="50" t="str">
        <f>LeaveTracker[[#This Row],[Days]]&amp;" "&amp;LeaveTracker[[#This Row],[Type of Leave]]</f>
        <v>5 VL</v>
      </c>
      <c r="L3615" s="23">
        <v>5</v>
      </c>
      <c r="M3615" s="27"/>
    </row>
    <row r="3616" spans="1:13" ht="30" customHeight="1" x14ac:dyDescent="0.3">
      <c r="A3616" s="27">
        <f t="shared" si="31"/>
        <v>172</v>
      </c>
      <c r="B3616" s="31">
        <v>44972</v>
      </c>
      <c r="C3616" s="31">
        <v>44910</v>
      </c>
      <c r="D3616" s="19" t="s">
        <v>741</v>
      </c>
      <c r="E3616" s="66" t="str">
        <f>IF(ISBLANK(LeaveTracker[[#This Row],[Employee Name]]),"-----",VLOOKUP(LeaveTracker[[#This Row],[Employee Name]],'List of Employees'!$B$4:$H$767,7))</f>
        <v>CSWDO</v>
      </c>
      <c r="F3616" s="66" t="str">
        <f>IF(ISBLANK(LeaveTracker[[#This Row],[Employee Name]]),"-----",VLOOKUP(LeaveTracker[[#This Row],[Employee Name]],'List of Employees'!$B$4:$H$767,6))</f>
        <v>PERMANENT</v>
      </c>
      <c r="G3616" s="24">
        <v>44914</v>
      </c>
      <c r="H3616" s="24">
        <v>44914</v>
      </c>
      <c r="I3616" s="19" t="s">
        <v>82</v>
      </c>
      <c r="K3616" s="50" t="str">
        <f ca="1">LeaveTracker[[#This Row],[Days]]&amp;" "&amp;LeaveTracker[[#This Row],[Type of Leave]]</f>
        <v>1 VL</v>
      </c>
      <c r="L3616" s="23">
        <f ca="1">NETWORKDAYS(LeaveTracker[[#This Row],[Start Date]],LeaveTracker[[#This Row],[End Date]],lstHolidays)</f>
        <v>1</v>
      </c>
      <c r="M3616" s="27"/>
    </row>
    <row r="3617" spans="1:13" ht="30" customHeight="1" x14ac:dyDescent="0.3">
      <c r="A3617" s="27">
        <f>A3616</f>
        <v>172</v>
      </c>
      <c r="B3617" s="31">
        <v>44972</v>
      </c>
      <c r="C3617" s="31">
        <v>44910</v>
      </c>
      <c r="D3617" s="19" t="s">
        <v>741</v>
      </c>
      <c r="E3617" s="66" t="str">
        <f>IF(ISBLANK(LeaveTracker[[#This Row],[Employee Name]]),"-----",VLOOKUP(LeaveTracker[[#This Row],[Employee Name]],'List of Employees'!$B$4:$H$767,7))</f>
        <v>CSWDO</v>
      </c>
      <c r="F3617" s="66" t="str">
        <f>IF(ISBLANK(LeaveTracker[[#This Row],[Employee Name]]),"-----",VLOOKUP(LeaveTracker[[#This Row],[Employee Name]],'List of Employees'!$B$4:$H$767,6))</f>
        <v>PERMANENT</v>
      </c>
      <c r="G3617" s="24">
        <v>44918</v>
      </c>
      <c r="H3617" s="24">
        <v>44918</v>
      </c>
      <c r="I3617" s="19" t="s">
        <v>82</v>
      </c>
      <c r="K3617" s="50" t="str">
        <f ca="1">LeaveTracker[[#This Row],[Days]]&amp;" "&amp;LeaveTracker[[#This Row],[Type of Leave]]</f>
        <v>1 VL</v>
      </c>
      <c r="L3617" s="23">
        <f ca="1">NETWORKDAYS(LeaveTracker[[#This Row],[Start Date]],LeaveTracker[[#This Row],[End Date]],lstHolidays)</f>
        <v>1</v>
      </c>
      <c r="M3617" s="27"/>
    </row>
    <row r="3618" spans="1:13" ht="30" customHeight="1" x14ac:dyDescent="0.3">
      <c r="A3618" s="27">
        <f>A3617</f>
        <v>172</v>
      </c>
      <c r="B3618" s="31">
        <v>44972</v>
      </c>
      <c r="C3618" s="31">
        <v>44910</v>
      </c>
      <c r="D3618" s="19" t="s">
        <v>741</v>
      </c>
      <c r="E3618" s="66" t="str">
        <f>IF(ISBLANK(LeaveTracker[[#This Row],[Employee Name]]),"-----",VLOOKUP(LeaveTracker[[#This Row],[Employee Name]],'List of Employees'!$B$4:$H$767,7))</f>
        <v>CSWDO</v>
      </c>
      <c r="F3618" s="66" t="str">
        <f>IF(ISBLANK(LeaveTracker[[#This Row],[Employee Name]]),"-----",VLOOKUP(LeaveTracker[[#This Row],[Employee Name]],'List of Employees'!$B$4:$H$767,6))</f>
        <v>PERMANENT</v>
      </c>
      <c r="G3618" s="24">
        <v>44923</v>
      </c>
      <c r="H3618" s="24">
        <v>44924</v>
      </c>
      <c r="I3618" s="19" t="s">
        <v>82</v>
      </c>
      <c r="K3618" s="50" t="str">
        <f ca="1">LeaveTracker[[#This Row],[Days]]&amp;" "&amp;LeaveTracker[[#This Row],[Type of Leave]]</f>
        <v>2 VL</v>
      </c>
      <c r="L3618" s="23">
        <f ca="1">NETWORKDAYS(LeaveTracker[[#This Row],[Start Date]],LeaveTracker[[#This Row],[End Date]],lstHolidays)</f>
        <v>2</v>
      </c>
      <c r="M3618" s="27"/>
    </row>
    <row r="3619" spans="1:13" ht="30" customHeight="1" x14ac:dyDescent="0.3">
      <c r="A3619" s="27">
        <f t="shared" si="31"/>
        <v>173</v>
      </c>
      <c r="B3619" s="31">
        <v>44972</v>
      </c>
      <c r="C3619" s="31">
        <v>44890</v>
      </c>
      <c r="D3619" s="19" t="s">
        <v>734</v>
      </c>
      <c r="E3619" s="66" t="str">
        <f>IF(ISBLANK(LeaveTracker[[#This Row],[Employee Name]]),"-----",VLOOKUP(LeaveTracker[[#This Row],[Employee Name]],'List of Employees'!$B$4:$H$767,7))</f>
        <v>CSWDO</v>
      </c>
      <c r="F3619" s="66" t="str">
        <f>IF(ISBLANK(LeaveTracker[[#This Row],[Employee Name]]),"-----",VLOOKUP(LeaveTracker[[#This Row],[Employee Name]],'List of Employees'!$B$4:$H$767,6))</f>
        <v>PERMANENT</v>
      </c>
      <c r="G3619" s="24">
        <v>44916</v>
      </c>
      <c r="H3619" s="24">
        <v>44922</v>
      </c>
      <c r="I3619" s="19" t="s">
        <v>82</v>
      </c>
      <c r="K3619" s="50" t="str">
        <f>LeaveTracker[[#This Row],[Days]]&amp;" "&amp;LeaveTracker[[#This Row],[Type of Leave]]</f>
        <v>5 VL</v>
      </c>
      <c r="L3619" s="23">
        <v>5</v>
      </c>
      <c r="M3619" s="27"/>
    </row>
    <row r="3620" spans="1:13" ht="30" customHeight="1" x14ac:dyDescent="0.3">
      <c r="A3620" s="27">
        <f t="shared" si="31"/>
        <v>174</v>
      </c>
      <c r="B3620" s="31">
        <v>44972</v>
      </c>
      <c r="C3620" s="31">
        <v>44890</v>
      </c>
      <c r="D3620" s="19" t="s">
        <v>1011</v>
      </c>
      <c r="E3620" s="66" t="str">
        <f>IF(ISBLANK(LeaveTracker[[#This Row],[Employee Name]]),"-----",VLOOKUP(LeaveTracker[[#This Row],[Employee Name]],'List of Employees'!$B$4:$H$767,7))</f>
        <v>CSWDO</v>
      </c>
      <c r="F3620" s="66" t="str">
        <f>IF(ISBLANK(LeaveTracker[[#This Row],[Employee Name]]),"-----",VLOOKUP(LeaveTracker[[#This Row],[Employee Name]],'List of Employees'!$B$4:$H$767,6))</f>
        <v>PERMANENT</v>
      </c>
      <c r="G3620" s="24">
        <v>44914</v>
      </c>
      <c r="H3620" s="24">
        <v>44914</v>
      </c>
      <c r="I3620" s="19" t="s">
        <v>82</v>
      </c>
      <c r="K3620" s="50" t="str">
        <f ca="1">LeaveTracker[[#This Row],[Days]]&amp;" "&amp;LeaveTracker[[#This Row],[Type of Leave]]</f>
        <v>1 VL</v>
      </c>
      <c r="L3620" s="23">
        <f ca="1">NETWORKDAYS(LeaveTracker[[#This Row],[Start Date]],LeaveTracker[[#This Row],[End Date]],lstHolidays)</f>
        <v>1</v>
      </c>
      <c r="M3620" s="27"/>
    </row>
    <row r="3621" spans="1:13" ht="30" customHeight="1" x14ac:dyDescent="0.3">
      <c r="A3621" s="27">
        <v>174</v>
      </c>
      <c r="B3621" s="31">
        <v>44972</v>
      </c>
      <c r="C3621" s="31">
        <v>44890</v>
      </c>
      <c r="D3621" s="19" t="s">
        <v>1011</v>
      </c>
      <c r="E3621" s="66" t="str">
        <f>IF(ISBLANK(LeaveTracker[[#This Row],[Employee Name]]),"-----",VLOOKUP(LeaveTracker[[#This Row],[Employee Name]],'List of Employees'!$B$4:$H$767,7))</f>
        <v>CSWDO</v>
      </c>
      <c r="F3621" s="66" t="str">
        <f>IF(ISBLANK(LeaveTracker[[#This Row],[Employee Name]]),"-----",VLOOKUP(LeaveTracker[[#This Row],[Employee Name]],'List of Employees'!$B$4:$H$767,6))</f>
        <v>PERMANENT</v>
      </c>
      <c r="G3621" s="24">
        <v>44918</v>
      </c>
      <c r="H3621" s="24">
        <v>44924</v>
      </c>
      <c r="I3621" s="19" t="s">
        <v>82</v>
      </c>
      <c r="K3621" s="50" t="str">
        <f ca="1">LeaveTracker[[#This Row],[Days]]&amp;" "&amp;LeaveTracker[[#This Row],[Type of Leave]]</f>
        <v>4 VL</v>
      </c>
      <c r="L3621" s="23">
        <f ca="1">NETWORKDAYS(LeaveTracker[[#This Row],[Start Date]],LeaveTracker[[#This Row],[End Date]],lstHolidays)</f>
        <v>4</v>
      </c>
      <c r="M3621" s="27"/>
    </row>
    <row r="3622" spans="1:13" ht="30" customHeight="1" x14ac:dyDescent="0.3">
      <c r="A3622" s="27">
        <f t="shared" si="31"/>
        <v>175</v>
      </c>
      <c r="B3622" s="31">
        <v>44972</v>
      </c>
      <c r="C3622" s="31">
        <v>44880</v>
      </c>
      <c r="D3622" s="19" t="s">
        <v>1161</v>
      </c>
      <c r="E3622" s="66" t="str">
        <f>IF(ISBLANK(LeaveTracker[[#This Row],[Employee Name]]),"-----",VLOOKUP(LeaveTracker[[#This Row],[Employee Name]],'List of Employees'!$B$4:$H$767,7))</f>
        <v>CSWDO</v>
      </c>
      <c r="F3622" s="66" t="str">
        <f>IF(ISBLANK(LeaveTracker[[#This Row],[Employee Name]]),"-----",VLOOKUP(LeaveTracker[[#This Row],[Employee Name]],'List of Employees'!$B$4:$H$767,6))</f>
        <v>PERMANENT</v>
      </c>
      <c r="G3622" s="24">
        <v>44922</v>
      </c>
      <c r="H3622" s="24">
        <v>44924</v>
      </c>
      <c r="I3622" s="19" t="s">
        <v>82</v>
      </c>
      <c r="K3622" s="50" t="str">
        <f ca="1">LeaveTracker[[#This Row],[Days]]&amp;" "&amp;LeaveTracker[[#This Row],[Type of Leave]]</f>
        <v>3 VL</v>
      </c>
      <c r="L3622" s="23">
        <f ca="1">NETWORKDAYS(LeaveTracker[[#This Row],[Start Date]],LeaveTracker[[#This Row],[End Date]],lstHolidays)</f>
        <v>3</v>
      </c>
      <c r="M3622" s="27"/>
    </row>
    <row r="3623" spans="1:13" ht="30" customHeight="1" x14ac:dyDescent="0.3">
      <c r="A3623" s="27">
        <f>A3622+1</f>
        <v>176</v>
      </c>
      <c r="B3623" s="31">
        <v>44972</v>
      </c>
      <c r="C3623" s="31">
        <v>44890</v>
      </c>
      <c r="D3623" s="19" t="s">
        <v>1223</v>
      </c>
      <c r="E3623" s="66">
        <f>IF(ISBLANK(LeaveTracker[[#This Row],[Employee Name]]),"-----",VLOOKUP(LeaveTracker[[#This Row],[Employee Name]],'List of Employees'!$B$4:$H$767,7))</f>
        <v>0</v>
      </c>
      <c r="F3623" s="66" t="str">
        <f>IF(ISBLANK(LeaveTracker[[#This Row],[Employee Name]]),"-----",VLOOKUP(LeaveTracker[[#This Row],[Employee Name]],'List of Employees'!$B$4:$H$767,6))</f>
        <v>PERMANENT</v>
      </c>
      <c r="G3623" s="24">
        <v>44911</v>
      </c>
      <c r="H3623" s="24">
        <v>44911</v>
      </c>
      <c r="I3623" s="19" t="s">
        <v>82</v>
      </c>
      <c r="K3623" s="50" t="str">
        <f ca="1">LeaveTracker[[#This Row],[Days]]&amp;" "&amp;LeaveTracker[[#This Row],[Type of Leave]]</f>
        <v>1 VL</v>
      </c>
      <c r="L3623" s="23">
        <f ca="1">NETWORKDAYS(LeaveTracker[[#This Row],[Start Date]],LeaveTracker[[#This Row],[End Date]],lstHolidays)</f>
        <v>1</v>
      </c>
      <c r="M3623" s="27"/>
    </row>
    <row r="3624" spans="1:13" ht="30" customHeight="1" x14ac:dyDescent="0.3">
      <c r="A3624" s="27">
        <v>176</v>
      </c>
      <c r="B3624" s="31">
        <v>44972</v>
      </c>
      <c r="C3624" s="31">
        <v>44890</v>
      </c>
      <c r="D3624" s="19" t="s">
        <v>1223</v>
      </c>
      <c r="E3624" s="66">
        <f>IF(ISBLANK(LeaveTracker[[#This Row],[Employee Name]]),"-----",VLOOKUP(LeaveTracker[[#This Row],[Employee Name]],'List of Employees'!$B$4:$H$767,7))</f>
        <v>0</v>
      </c>
      <c r="F3624" s="66" t="str">
        <f>IF(ISBLANK(LeaveTracker[[#This Row],[Employee Name]]),"-----",VLOOKUP(LeaveTracker[[#This Row],[Employee Name]],'List of Employees'!$B$4:$H$767,6))</f>
        <v>PERMANENT</v>
      </c>
      <c r="G3624" s="24">
        <v>44917</v>
      </c>
      <c r="H3624" s="24">
        <v>44921</v>
      </c>
      <c r="I3624" s="19" t="s">
        <v>82</v>
      </c>
      <c r="K3624" s="50" t="str">
        <f>LeaveTracker[[#This Row],[Days]]&amp;" "&amp;LeaveTracker[[#This Row],[Type of Leave]]</f>
        <v>3 VL</v>
      </c>
      <c r="L3624" s="23">
        <v>3</v>
      </c>
      <c r="M3624" s="27"/>
    </row>
    <row r="3625" spans="1:13" ht="30" customHeight="1" x14ac:dyDescent="0.3">
      <c r="A3625" s="27">
        <v>176</v>
      </c>
      <c r="B3625" s="31">
        <v>44972</v>
      </c>
      <c r="C3625" s="31">
        <v>44890</v>
      </c>
      <c r="D3625" s="19" t="s">
        <v>1223</v>
      </c>
      <c r="E3625" s="66">
        <f>IF(ISBLANK(LeaveTracker[[#This Row],[Employee Name]]),"-----",VLOOKUP(LeaveTracker[[#This Row],[Employee Name]],'List of Employees'!$B$4:$H$767,7))</f>
        <v>0</v>
      </c>
      <c r="F3625" s="66" t="str">
        <f>IF(ISBLANK(LeaveTracker[[#This Row],[Employee Name]]),"-----",VLOOKUP(LeaveTracker[[#This Row],[Employee Name]],'List of Employees'!$B$4:$H$767,6))</f>
        <v>PERMANENT</v>
      </c>
      <c r="G3625" s="24">
        <v>44924</v>
      </c>
      <c r="H3625" s="24">
        <v>44924</v>
      </c>
      <c r="I3625" s="19" t="s">
        <v>82</v>
      </c>
      <c r="K3625" s="50" t="str">
        <f ca="1">LeaveTracker[[#This Row],[Days]]&amp;" "&amp;LeaveTracker[[#This Row],[Type of Leave]]</f>
        <v>1 VL</v>
      </c>
      <c r="L3625" s="23">
        <f ca="1">NETWORKDAYS(LeaveTracker[[#This Row],[Start Date]],LeaveTracker[[#This Row],[End Date]],lstHolidays)</f>
        <v>1</v>
      </c>
      <c r="M3625" s="27"/>
    </row>
    <row r="3626" spans="1:13" ht="30" customHeight="1" x14ac:dyDescent="0.3">
      <c r="A3626" s="27">
        <f t="shared" si="31"/>
        <v>177</v>
      </c>
      <c r="B3626" s="31">
        <v>44972</v>
      </c>
      <c r="C3626" s="31">
        <v>44890</v>
      </c>
      <c r="D3626" s="19" t="s">
        <v>1798</v>
      </c>
      <c r="E3626" s="66" t="str">
        <f>IF(ISBLANK(LeaveTracker[[#This Row],[Employee Name]]),"-----",VLOOKUP(LeaveTracker[[#This Row],[Employee Name]],'List of Employees'!$B$4:$H$767,7))</f>
        <v>CSWDO</v>
      </c>
      <c r="F3626" s="66" t="str">
        <f>IF(ISBLANK(LeaveTracker[[#This Row],[Employee Name]]),"-----",VLOOKUP(LeaveTracker[[#This Row],[Employee Name]],'List of Employees'!$B$4:$H$767,6))</f>
        <v>PERMANENT</v>
      </c>
      <c r="G3626" s="24">
        <v>44921</v>
      </c>
      <c r="H3626" s="24">
        <v>44924</v>
      </c>
      <c r="I3626" s="19" t="s">
        <v>82</v>
      </c>
      <c r="K3626" s="50" t="str">
        <f>LeaveTracker[[#This Row],[Days]]&amp;" "&amp;LeaveTracker[[#This Row],[Type of Leave]]</f>
        <v>4 VL</v>
      </c>
      <c r="L3626" s="23">
        <v>4</v>
      </c>
      <c r="M3626" s="27"/>
    </row>
    <row r="3627" spans="1:13" ht="30" customHeight="1" x14ac:dyDescent="0.3">
      <c r="A3627" s="27">
        <f t="shared" si="31"/>
        <v>178</v>
      </c>
      <c r="B3627" s="31">
        <v>44972</v>
      </c>
      <c r="C3627" s="31">
        <v>44880</v>
      </c>
      <c r="D3627" s="19" t="s">
        <v>219</v>
      </c>
      <c r="E3627" s="66" t="str">
        <f>IF(ISBLANK(LeaveTracker[[#This Row],[Employee Name]]),"-----",VLOOKUP(LeaveTracker[[#This Row],[Employee Name]],'List of Employees'!$B$4:$H$767,7))</f>
        <v>CSWDO</v>
      </c>
      <c r="F3627" s="66" t="str">
        <f>IF(ISBLANK(LeaveTracker[[#This Row],[Employee Name]]),"-----",VLOOKUP(LeaveTracker[[#This Row],[Employee Name]],'List of Employees'!$B$4:$H$767,6))</f>
        <v>PERMANENT</v>
      </c>
      <c r="G3627" s="24">
        <v>44916</v>
      </c>
      <c r="H3627" s="24">
        <v>44918</v>
      </c>
      <c r="I3627" s="19" t="s">
        <v>82</v>
      </c>
      <c r="K3627" s="50" t="str">
        <f ca="1">LeaveTracker[[#This Row],[Days]]&amp;" "&amp;LeaveTracker[[#This Row],[Type of Leave]]</f>
        <v>3 VL</v>
      </c>
      <c r="L3627" s="23">
        <f ca="1">NETWORKDAYS(LeaveTracker[[#This Row],[Start Date]],LeaveTracker[[#This Row],[End Date]],lstHolidays)</f>
        <v>3</v>
      </c>
      <c r="M3627" s="27"/>
    </row>
    <row r="3628" spans="1:13" ht="30" customHeight="1" x14ac:dyDescent="0.3">
      <c r="A3628" s="27">
        <v>178</v>
      </c>
      <c r="B3628" s="31">
        <v>44972</v>
      </c>
      <c r="C3628" s="31">
        <v>44880</v>
      </c>
      <c r="D3628" s="19" t="s">
        <v>219</v>
      </c>
      <c r="E3628" s="66" t="str">
        <f>IF(ISBLANK(LeaveTracker[[#This Row],[Employee Name]]),"-----",VLOOKUP(LeaveTracker[[#This Row],[Employee Name]],'List of Employees'!$B$4:$H$767,7))</f>
        <v>CSWDO</v>
      </c>
      <c r="F3628" s="66" t="str">
        <f>IF(ISBLANK(LeaveTracker[[#This Row],[Employee Name]]),"-----",VLOOKUP(LeaveTracker[[#This Row],[Employee Name]],'List of Employees'!$B$4:$H$767,6))</f>
        <v>PERMANENT</v>
      </c>
      <c r="G3628" s="24">
        <v>44921</v>
      </c>
      <c r="H3628" s="24">
        <v>44922</v>
      </c>
      <c r="I3628" s="19" t="s">
        <v>82</v>
      </c>
      <c r="K3628" s="50" t="str">
        <f>LeaveTracker[[#This Row],[Days]]&amp;" "&amp;LeaveTracker[[#This Row],[Type of Leave]]</f>
        <v>2 VL</v>
      </c>
      <c r="L3628" s="23">
        <v>2</v>
      </c>
      <c r="M3628" s="27"/>
    </row>
    <row r="3629" spans="1:13" ht="30" customHeight="1" x14ac:dyDescent="0.3">
      <c r="A3629" s="27">
        <f t="shared" si="31"/>
        <v>179</v>
      </c>
      <c r="B3629" s="31">
        <v>44972</v>
      </c>
      <c r="C3629" s="31">
        <v>44890</v>
      </c>
      <c r="D3629" s="19" t="s">
        <v>768</v>
      </c>
      <c r="E3629" s="66" t="str">
        <f>IF(ISBLANK(LeaveTracker[[#This Row],[Employee Name]]),"-----",VLOOKUP(LeaveTracker[[#This Row],[Employee Name]],'List of Employees'!$B$4:$H$767,7))</f>
        <v>CSWDO</v>
      </c>
      <c r="F3629" s="66" t="str">
        <f>IF(ISBLANK(LeaveTracker[[#This Row],[Employee Name]]),"-----",VLOOKUP(LeaveTracker[[#This Row],[Employee Name]],'List of Employees'!$B$4:$H$767,6))</f>
        <v>PERMANENT</v>
      </c>
      <c r="G3629" s="24">
        <v>44916</v>
      </c>
      <c r="H3629" s="24">
        <v>44922</v>
      </c>
      <c r="I3629" s="19" t="s">
        <v>82</v>
      </c>
      <c r="K3629" s="50" t="str">
        <f>LeaveTracker[[#This Row],[Days]]&amp;" "&amp;LeaveTracker[[#This Row],[Type of Leave]]</f>
        <v>5 VL</v>
      </c>
      <c r="L3629" s="23">
        <v>5</v>
      </c>
      <c r="M3629" s="27"/>
    </row>
    <row r="3630" spans="1:13" ht="30" customHeight="1" x14ac:dyDescent="0.3">
      <c r="A3630" s="27">
        <f t="shared" si="31"/>
        <v>180</v>
      </c>
      <c r="B3630" s="31">
        <v>44972</v>
      </c>
      <c r="C3630" s="31">
        <v>44890</v>
      </c>
      <c r="D3630" s="19" t="s">
        <v>2016</v>
      </c>
      <c r="E3630" s="66" t="str">
        <f>IF(ISBLANK(LeaveTracker[[#This Row],[Employee Name]]),"-----",VLOOKUP(LeaveTracker[[#This Row],[Employee Name]],'List of Employees'!$B$4:$H$767,7))</f>
        <v>CSWDO</v>
      </c>
      <c r="F3630" s="66" t="str">
        <f>IF(ISBLANK(LeaveTracker[[#This Row],[Employee Name]]),"-----",VLOOKUP(LeaveTracker[[#This Row],[Employee Name]],'List of Employees'!$B$4:$H$767,6))</f>
        <v>PERMANENT</v>
      </c>
      <c r="G3630" s="24">
        <v>44910</v>
      </c>
      <c r="H3630" s="24">
        <v>44914</v>
      </c>
      <c r="I3630" s="19" t="s">
        <v>82</v>
      </c>
      <c r="K3630" s="50" t="str">
        <f ca="1">LeaveTracker[[#This Row],[Days]]&amp;" "&amp;LeaveTracker[[#This Row],[Type of Leave]]</f>
        <v>3 VL</v>
      </c>
      <c r="L3630" s="23">
        <f ca="1">NETWORKDAYS(LeaveTracker[[#This Row],[Start Date]],LeaveTracker[[#This Row],[End Date]],lstHolidays)</f>
        <v>3</v>
      </c>
      <c r="M3630" s="27"/>
    </row>
    <row r="3631" spans="1:13" ht="30" customHeight="1" x14ac:dyDescent="0.3">
      <c r="A3631" s="27">
        <v>180</v>
      </c>
      <c r="B3631" s="31">
        <v>44972</v>
      </c>
      <c r="C3631" s="31">
        <v>44890</v>
      </c>
      <c r="D3631" s="19" t="s">
        <v>2016</v>
      </c>
      <c r="E3631" s="66" t="str">
        <f>IF(ISBLANK(LeaveTracker[[#This Row],[Employee Name]]),"-----",VLOOKUP(LeaveTracker[[#This Row],[Employee Name]],'List of Employees'!$B$4:$H$767,7))</f>
        <v>CSWDO</v>
      </c>
      <c r="F3631" s="66" t="str">
        <f>IF(ISBLANK(LeaveTracker[[#This Row],[Employee Name]]),"-----",VLOOKUP(LeaveTracker[[#This Row],[Employee Name]],'List of Employees'!$B$4:$H$767,6))</f>
        <v>PERMANENT</v>
      </c>
      <c r="G3631" s="24">
        <v>44916</v>
      </c>
      <c r="H3631" s="24">
        <v>44917</v>
      </c>
      <c r="I3631" s="19" t="s">
        <v>82</v>
      </c>
      <c r="K3631" s="50" t="str">
        <f ca="1">LeaveTracker[[#This Row],[Days]]&amp;" "&amp;LeaveTracker[[#This Row],[Type of Leave]]</f>
        <v>2 VL</v>
      </c>
      <c r="L3631" s="23">
        <f ca="1">NETWORKDAYS(LeaveTracker[[#This Row],[Start Date]],LeaveTracker[[#This Row],[End Date]],lstHolidays)</f>
        <v>2</v>
      </c>
      <c r="M3631" s="27"/>
    </row>
    <row r="3632" spans="1:13" ht="30" customHeight="1" x14ac:dyDescent="0.3">
      <c r="A3632" s="27">
        <f t="shared" si="31"/>
        <v>181</v>
      </c>
      <c r="B3632" s="31">
        <v>44972</v>
      </c>
      <c r="C3632" s="31">
        <v>44887</v>
      </c>
      <c r="D3632" s="19" t="s">
        <v>846</v>
      </c>
      <c r="E3632" s="66" t="str">
        <f>IF(ISBLANK(LeaveTracker[[#This Row],[Employee Name]]),"-----",VLOOKUP(LeaveTracker[[#This Row],[Employee Name]],'List of Employees'!$B$4:$H$767,7))</f>
        <v>MO</v>
      </c>
      <c r="F3632" s="66" t="str">
        <f>IF(ISBLANK(LeaveTracker[[#This Row],[Employee Name]]),"-----",VLOOKUP(LeaveTracker[[#This Row],[Employee Name]],'List of Employees'!$B$4:$H$767,6))</f>
        <v>PERMANENT</v>
      </c>
      <c r="G3632" s="24">
        <v>44890</v>
      </c>
      <c r="H3632" s="24">
        <v>44890</v>
      </c>
      <c r="I3632" s="19" t="s">
        <v>82</v>
      </c>
      <c r="K3632" s="50" t="str">
        <f ca="1">LeaveTracker[[#This Row],[Days]]&amp;" "&amp;LeaveTracker[[#This Row],[Type of Leave]]</f>
        <v>1 VL</v>
      </c>
      <c r="L3632" s="23">
        <f ca="1">NETWORKDAYS(LeaveTracker[[#This Row],[Start Date]],LeaveTracker[[#This Row],[End Date]],lstHolidays)</f>
        <v>1</v>
      </c>
      <c r="M3632" s="27"/>
    </row>
    <row r="3633" spans="1:13" ht="30" customHeight="1" x14ac:dyDescent="0.3">
      <c r="A3633" s="27">
        <f t="shared" si="31"/>
        <v>182</v>
      </c>
      <c r="B3633" s="31">
        <v>44972</v>
      </c>
      <c r="C3633" s="31">
        <v>44887</v>
      </c>
      <c r="D3633" s="19" t="s">
        <v>846</v>
      </c>
      <c r="E3633" s="66" t="str">
        <f>IF(ISBLANK(LeaveTracker[[#This Row],[Employee Name]]),"-----",VLOOKUP(LeaveTracker[[#This Row],[Employee Name]],'List of Employees'!$B$4:$H$767,7))</f>
        <v>MO</v>
      </c>
      <c r="F3633" s="66" t="str">
        <f>IF(ISBLANK(LeaveTracker[[#This Row],[Employee Name]]),"-----",VLOOKUP(LeaveTracker[[#This Row],[Employee Name]],'List of Employees'!$B$4:$H$767,6))</f>
        <v>PERMANENT</v>
      </c>
      <c r="G3633" s="24">
        <v>44894</v>
      </c>
      <c r="H3633" s="24">
        <v>44894</v>
      </c>
      <c r="I3633" s="19" t="s">
        <v>82</v>
      </c>
      <c r="K3633" s="50" t="str">
        <f ca="1">LeaveTracker[[#This Row],[Days]]&amp;" "&amp;LeaveTracker[[#This Row],[Type of Leave]]</f>
        <v>1 VL</v>
      </c>
      <c r="L3633" s="23">
        <f ca="1">NETWORKDAYS(LeaveTracker[[#This Row],[Start Date]],LeaveTracker[[#This Row],[End Date]],lstHolidays)</f>
        <v>1</v>
      </c>
      <c r="M3633" s="27"/>
    </row>
    <row r="3634" spans="1:13" ht="30" customHeight="1" x14ac:dyDescent="0.3">
      <c r="A3634" s="27">
        <f t="shared" si="31"/>
        <v>183</v>
      </c>
      <c r="B3634" s="31">
        <v>44972</v>
      </c>
      <c r="C3634" s="31">
        <v>44893</v>
      </c>
      <c r="D3634" s="19" t="s">
        <v>629</v>
      </c>
      <c r="E3634" s="66" t="str">
        <f>IF(ISBLANK(LeaveTracker[[#This Row],[Employee Name]]),"-----",VLOOKUP(LeaveTracker[[#This Row],[Employee Name]],'List of Employees'!$B$4:$H$767,7))</f>
        <v>LIBRARY</v>
      </c>
      <c r="F3634" s="66" t="str">
        <f>IF(ISBLANK(LeaveTracker[[#This Row],[Employee Name]]),"-----",VLOOKUP(LeaveTracker[[#This Row],[Employee Name]],'List of Employees'!$B$4:$H$767,6))</f>
        <v>PERMANENT</v>
      </c>
      <c r="G3634" s="24">
        <v>44883</v>
      </c>
      <c r="H3634" s="24">
        <v>44883</v>
      </c>
      <c r="I3634" s="19" t="s">
        <v>297</v>
      </c>
      <c r="J3634" s="42" t="s">
        <v>2028</v>
      </c>
      <c r="K3634" s="50" t="str">
        <f ca="1">LeaveTracker[[#This Row],[Days]]&amp;" "&amp;LeaveTracker[[#This Row],[Type of Leave]]</f>
        <v>1 OTHER</v>
      </c>
      <c r="L3634" s="23">
        <f ca="1">NETWORKDAYS(LeaveTracker[[#This Row],[Start Date]],LeaveTracker[[#This Row],[End Date]],lstHolidays)</f>
        <v>1</v>
      </c>
      <c r="M3634" s="27"/>
    </row>
    <row r="3635" spans="1:13" ht="30" customHeight="1" x14ac:dyDescent="0.3">
      <c r="A3635" s="27">
        <v>183</v>
      </c>
      <c r="B3635" s="31">
        <v>44972</v>
      </c>
      <c r="C3635" s="31">
        <v>44893</v>
      </c>
      <c r="D3635" s="19" t="s">
        <v>629</v>
      </c>
      <c r="E3635" s="66" t="str">
        <f>IF(ISBLANK(LeaveTracker[[#This Row],[Employee Name]]),"-----",VLOOKUP(LeaveTracker[[#This Row],[Employee Name]],'List of Employees'!$B$4:$H$767,7))</f>
        <v>LIBRARY</v>
      </c>
      <c r="F3635" s="66" t="str">
        <f>IF(ISBLANK(LeaveTracker[[#This Row],[Employee Name]]),"-----",VLOOKUP(LeaveTracker[[#This Row],[Employee Name]],'List of Employees'!$B$4:$H$767,6))</f>
        <v>PERMANENT</v>
      </c>
      <c r="G3635" s="24">
        <v>44890</v>
      </c>
      <c r="H3635" s="24">
        <v>44890</v>
      </c>
      <c r="I3635" s="19" t="s">
        <v>297</v>
      </c>
      <c r="J3635" s="42" t="s">
        <v>2028</v>
      </c>
      <c r="K3635" s="50" t="str">
        <f ca="1">LeaveTracker[[#This Row],[Days]]&amp;" "&amp;LeaveTracker[[#This Row],[Type of Leave]]</f>
        <v>1 OTHER</v>
      </c>
      <c r="L3635" s="23">
        <f ca="1">NETWORKDAYS(LeaveTracker[[#This Row],[Start Date]],LeaveTracker[[#This Row],[End Date]],lstHolidays)</f>
        <v>1</v>
      </c>
      <c r="M3635" s="27"/>
    </row>
    <row r="3636" spans="1:13" ht="30" customHeight="1" x14ac:dyDescent="0.3">
      <c r="A3636" s="27">
        <f t="shared" si="31"/>
        <v>184</v>
      </c>
      <c r="B3636" s="31">
        <v>44972</v>
      </c>
      <c r="C3636" s="31">
        <v>44889</v>
      </c>
      <c r="D3636" s="19" t="s">
        <v>434</v>
      </c>
      <c r="E3636" s="66" t="str">
        <f>IF(ISBLANK(LeaveTracker[[#This Row],[Employee Name]]),"-----",VLOOKUP(LeaveTracker[[#This Row],[Employee Name]],'List of Employees'!$B$4:$H$767,7))</f>
        <v>INTERNAL</v>
      </c>
      <c r="F3636" s="66" t="str">
        <f>IF(ISBLANK(LeaveTracker[[#This Row],[Employee Name]]),"-----",VLOOKUP(LeaveTracker[[#This Row],[Employee Name]],'List of Employees'!$B$4:$H$767,6))</f>
        <v>PERMANENT</v>
      </c>
      <c r="G3636" s="24">
        <v>44881</v>
      </c>
      <c r="H3636" s="24">
        <v>44881</v>
      </c>
      <c r="I3636" s="19" t="s">
        <v>81</v>
      </c>
      <c r="K3636" s="50" t="str">
        <f ca="1">LeaveTracker[[#This Row],[Days]]&amp;" "&amp;LeaveTracker[[#This Row],[Type of Leave]]</f>
        <v>1 SL</v>
      </c>
      <c r="L3636" s="23">
        <f ca="1">NETWORKDAYS(LeaveTracker[[#This Row],[Start Date]],LeaveTracker[[#This Row],[End Date]],lstHolidays)</f>
        <v>1</v>
      </c>
      <c r="M3636" s="27"/>
    </row>
    <row r="3637" spans="1:13" ht="30" customHeight="1" x14ac:dyDescent="0.3">
      <c r="A3637" s="27">
        <v>184</v>
      </c>
      <c r="B3637" s="31">
        <v>44972</v>
      </c>
      <c r="C3637" s="31">
        <v>44889</v>
      </c>
      <c r="D3637" s="19" t="s">
        <v>434</v>
      </c>
      <c r="E3637" s="66" t="str">
        <f>IF(ISBLANK(LeaveTracker[[#This Row],[Employee Name]]),"-----",VLOOKUP(LeaveTracker[[#This Row],[Employee Name]],'List of Employees'!$B$4:$H$767,7))</f>
        <v>INTERNAL</v>
      </c>
      <c r="F3637" s="66" t="str">
        <f>IF(ISBLANK(LeaveTracker[[#This Row],[Employee Name]]),"-----",VLOOKUP(LeaveTracker[[#This Row],[Employee Name]],'List of Employees'!$B$4:$H$767,6))</f>
        <v>PERMANENT</v>
      </c>
      <c r="G3637" s="24">
        <v>44888</v>
      </c>
      <c r="H3637" s="24">
        <v>44888</v>
      </c>
      <c r="I3637" s="19" t="s">
        <v>81</v>
      </c>
      <c r="K3637" s="50" t="str">
        <f ca="1">LeaveTracker[[#This Row],[Days]]&amp;" "&amp;LeaveTracker[[#This Row],[Type of Leave]]</f>
        <v>1 SL</v>
      </c>
      <c r="L3637" s="23">
        <f ca="1">NETWORKDAYS(LeaveTracker[[#This Row],[Start Date]],LeaveTracker[[#This Row],[End Date]],lstHolidays)</f>
        <v>1</v>
      </c>
      <c r="M3637" s="27"/>
    </row>
    <row r="3638" spans="1:13" ht="30" customHeight="1" x14ac:dyDescent="0.3">
      <c r="A3638" s="27">
        <f t="shared" si="31"/>
        <v>185</v>
      </c>
      <c r="B3638" s="31">
        <v>44972</v>
      </c>
      <c r="C3638" s="31">
        <v>44907</v>
      </c>
      <c r="D3638" s="19" t="s">
        <v>153</v>
      </c>
      <c r="E3638" s="66" t="str">
        <f>IF(ISBLANK(LeaveTracker[[#This Row],[Employee Name]]),"-----",VLOOKUP(LeaveTracker[[#This Row],[Employee Name]],'List of Employees'!$B$4:$H$767,7))</f>
        <v>BPLO</v>
      </c>
      <c r="F3638" s="66" t="str">
        <f>IF(ISBLANK(LeaveTracker[[#This Row],[Employee Name]]),"-----",VLOOKUP(LeaveTracker[[#This Row],[Employee Name]],'List of Employees'!$B$4:$H$767,6))</f>
        <v>PERMANENT</v>
      </c>
      <c r="G3638" s="24">
        <v>44918</v>
      </c>
      <c r="H3638" s="24">
        <v>44924</v>
      </c>
      <c r="I3638" s="19" t="s">
        <v>82</v>
      </c>
      <c r="K3638" s="50" t="str">
        <f>LeaveTracker[[#This Row],[Days]]&amp;" "&amp;LeaveTracker[[#This Row],[Type of Leave]]</f>
        <v>5 VL</v>
      </c>
      <c r="L3638" s="23">
        <v>5</v>
      </c>
      <c r="M3638" s="27"/>
    </row>
    <row r="3639" spans="1:13" ht="30" customHeight="1" x14ac:dyDescent="0.3">
      <c r="A3639" s="27">
        <f t="shared" si="31"/>
        <v>186</v>
      </c>
      <c r="B3639" s="31">
        <v>44972</v>
      </c>
      <c r="C3639" s="31">
        <v>44907</v>
      </c>
      <c r="D3639" s="19" t="s">
        <v>434</v>
      </c>
      <c r="E3639" s="66" t="str">
        <f>IF(ISBLANK(LeaveTracker[[#This Row],[Employee Name]]),"-----",VLOOKUP(LeaveTracker[[#This Row],[Employee Name]],'List of Employees'!$B$4:$H$767,7))</f>
        <v>INTERNAL</v>
      </c>
      <c r="F3639" s="66" t="str">
        <f>IF(ISBLANK(LeaveTracker[[#This Row],[Employee Name]]),"-----",VLOOKUP(LeaveTracker[[#This Row],[Employee Name]],'List of Employees'!$B$4:$H$767,6))</f>
        <v>PERMANENT</v>
      </c>
      <c r="G3639" s="24">
        <v>44910</v>
      </c>
      <c r="H3639" s="24">
        <v>44910</v>
      </c>
      <c r="I3639" s="19" t="s">
        <v>82</v>
      </c>
      <c r="K3639" s="50" t="str">
        <f ca="1">LeaveTracker[[#This Row],[Days]]&amp;" "&amp;LeaveTracker[[#This Row],[Type of Leave]]</f>
        <v>1 VL</v>
      </c>
      <c r="L3639" s="23">
        <f ca="1">NETWORKDAYS(LeaveTracker[[#This Row],[Start Date]],LeaveTracker[[#This Row],[End Date]],lstHolidays)</f>
        <v>1</v>
      </c>
      <c r="M3639" s="27"/>
    </row>
    <row r="3640" spans="1:13" ht="30" customHeight="1" x14ac:dyDescent="0.3">
      <c r="A3640" s="27">
        <v>186</v>
      </c>
      <c r="B3640" s="31">
        <v>44972</v>
      </c>
      <c r="C3640" s="31">
        <v>44907</v>
      </c>
      <c r="D3640" s="19" t="s">
        <v>434</v>
      </c>
      <c r="E3640" s="66" t="str">
        <f>IF(ISBLANK(LeaveTracker[[#This Row],[Employee Name]]),"-----",VLOOKUP(LeaveTracker[[#This Row],[Employee Name]],'List of Employees'!$B$4:$H$767,7))</f>
        <v>INTERNAL</v>
      </c>
      <c r="F3640" s="66" t="str">
        <f>IF(ISBLANK(LeaveTracker[[#This Row],[Employee Name]]),"-----",VLOOKUP(LeaveTracker[[#This Row],[Employee Name]],'List of Employees'!$B$4:$H$767,6))</f>
        <v>PERMANENT</v>
      </c>
      <c r="G3640" s="24">
        <v>44914</v>
      </c>
      <c r="H3640" s="24">
        <v>44914</v>
      </c>
      <c r="I3640" s="19" t="s">
        <v>82</v>
      </c>
      <c r="K3640" s="50" t="str">
        <f ca="1">LeaveTracker[[#This Row],[Days]]&amp;" "&amp;LeaveTracker[[#This Row],[Type of Leave]]</f>
        <v>1 VL</v>
      </c>
      <c r="L3640" s="23">
        <f ca="1">NETWORKDAYS(LeaveTracker[[#This Row],[Start Date]],LeaveTracker[[#This Row],[End Date]],lstHolidays)</f>
        <v>1</v>
      </c>
      <c r="M3640" s="27"/>
    </row>
    <row r="3641" spans="1:13" ht="30" customHeight="1" x14ac:dyDescent="0.3">
      <c r="A3641" s="27">
        <v>186</v>
      </c>
      <c r="B3641" s="31">
        <v>44972</v>
      </c>
      <c r="C3641" s="31">
        <v>44907</v>
      </c>
      <c r="D3641" s="19" t="s">
        <v>434</v>
      </c>
      <c r="E3641" s="66" t="str">
        <f>IF(ISBLANK(LeaveTracker[[#This Row],[Employee Name]]),"-----",VLOOKUP(LeaveTracker[[#This Row],[Employee Name]],'List of Employees'!$B$4:$H$767,7))</f>
        <v>INTERNAL</v>
      </c>
      <c r="F3641" s="66" t="str">
        <f>IF(ISBLANK(LeaveTracker[[#This Row],[Employee Name]]),"-----",VLOOKUP(LeaveTracker[[#This Row],[Employee Name]],'List of Employees'!$B$4:$H$767,6))</f>
        <v>PERMANENT</v>
      </c>
      <c r="G3641" s="24">
        <v>44917</v>
      </c>
      <c r="H3641" s="24">
        <v>44917</v>
      </c>
      <c r="I3641" s="19" t="s">
        <v>82</v>
      </c>
      <c r="K3641" s="50" t="str">
        <f ca="1">LeaveTracker[[#This Row],[Days]]&amp;" "&amp;LeaveTracker[[#This Row],[Type of Leave]]</f>
        <v>1 VL</v>
      </c>
      <c r="L3641" s="23">
        <f ca="1">NETWORKDAYS(LeaveTracker[[#This Row],[Start Date]],LeaveTracker[[#This Row],[End Date]],lstHolidays)</f>
        <v>1</v>
      </c>
      <c r="M3641" s="27"/>
    </row>
    <row r="3642" spans="1:13" ht="30" customHeight="1" x14ac:dyDescent="0.3">
      <c r="A3642" s="27">
        <v>186</v>
      </c>
      <c r="B3642" s="31">
        <v>44972</v>
      </c>
      <c r="C3642" s="31">
        <v>44907</v>
      </c>
      <c r="D3642" s="19" t="s">
        <v>434</v>
      </c>
      <c r="E3642" s="66" t="str">
        <f>IF(ISBLANK(LeaveTracker[[#This Row],[Employee Name]]),"-----",VLOOKUP(LeaveTracker[[#This Row],[Employee Name]],'List of Employees'!$B$4:$H$767,7))</f>
        <v>INTERNAL</v>
      </c>
      <c r="F3642" s="66" t="str">
        <f>IF(ISBLANK(LeaveTracker[[#This Row],[Employee Name]]),"-----",VLOOKUP(LeaveTracker[[#This Row],[Employee Name]],'List of Employees'!$B$4:$H$767,6))</f>
        <v>PERMANENT</v>
      </c>
      <c r="G3642" s="24">
        <v>44921</v>
      </c>
      <c r="H3642" s="24">
        <v>44922</v>
      </c>
      <c r="I3642" s="19" t="s">
        <v>82</v>
      </c>
      <c r="K3642" s="50" t="str">
        <f>LeaveTracker[[#This Row],[Days]]&amp;" "&amp;LeaveTracker[[#This Row],[Type of Leave]]</f>
        <v>2 VL</v>
      </c>
      <c r="L3642" s="23">
        <v>2</v>
      </c>
      <c r="M3642" s="27"/>
    </row>
    <row r="3643" spans="1:13" ht="30" customHeight="1" x14ac:dyDescent="0.3">
      <c r="A3643" s="27">
        <f t="shared" si="31"/>
        <v>187</v>
      </c>
      <c r="B3643" s="31">
        <v>44972</v>
      </c>
      <c r="C3643" s="31">
        <v>44791</v>
      </c>
      <c r="D3643" s="19" t="s">
        <v>335</v>
      </c>
      <c r="E3643" s="66" t="str">
        <f>IF(ISBLANK(LeaveTracker[[#This Row],[Employee Name]]),"-----",VLOOKUP(LeaveTracker[[#This Row],[Employee Name]],'List of Employees'!$B$4:$H$767,7))</f>
        <v>COMELEC</v>
      </c>
      <c r="F3643" s="66" t="str">
        <f>IF(ISBLANK(LeaveTracker[[#This Row],[Employee Name]]),"-----",VLOOKUP(LeaveTracker[[#This Row],[Employee Name]],'List of Employees'!$B$4:$H$767,6))</f>
        <v>PERMANENT</v>
      </c>
      <c r="G3643" s="24">
        <v>44799</v>
      </c>
      <c r="H3643" s="24">
        <v>44799</v>
      </c>
      <c r="I3643" s="19" t="s">
        <v>82</v>
      </c>
      <c r="K3643" s="50" t="str">
        <f ca="1">LeaveTracker[[#This Row],[Days]]&amp;" "&amp;LeaveTracker[[#This Row],[Type of Leave]]</f>
        <v>1 VL</v>
      </c>
      <c r="L3643" s="23">
        <f ca="1">NETWORKDAYS(LeaveTracker[[#This Row],[Start Date]],LeaveTracker[[#This Row],[End Date]],lstHolidays)</f>
        <v>1</v>
      </c>
      <c r="M3643" s="27"/>
    </row>
    <row r="3644" spans="1:13" ht="30" customHeight="1" x14ac:dyDescent="0.3">
      <c r="A3644" s="27">
        <f t="shared" si="31"/>
        <v>188</v>
      </c>
      <c r="B3644" s="31">
        <v>44972</v>
      </c>
      <c r="C3644" s="31">
        <v>44893</v>
      </c>
      <c r="D3644" s="19" t="s">
        <v>335</v>
      </c>
      <c r="E3644" s="66" t="str">
        <f>IF(ISBLANK(LeaveTracker[[#This Row],[Employee Name]]),"-----",VLOOKUP(LeaveTracker[[#This Row],[Employee Name]],'List of Employees'!$B$4:$H$767,7))</f>
        <v>COMELEC</v>
      </c>
      <c r="F3644" s="66" t="str">
        <f>IF(ISBLANK(LeaveTracker[[#This Row],[Employee Name]]),"-----",VLOOKUP(LeaveTracker[[#This Row],[Employee Name]],'List of Employees'!$B$4:$H$767,6))</f>
        <v>PERMANENT</v>
      </c>
      <c r="G3644" s="24">
        <v>44918</v>
      </c>
      <c r="H3644" s="24">
        <v>44924</v>
      </c>
      <c r="I3644" s="19" t="s">
        <v>82</v>
      </c>
      <c r="K3644" s="50" t="str">
        <f>LeaveTracker[[#This Row],[Days]]&amp;" "&amp;LeaveTracker[[#This Row],[Type of Leave]]</f>
        <v>5 VL</v>
      </c>
      <c r="L3644" s="23">
        <v>5</v>
      </c>
      <c r="M3644" s="27"/>
    </row>
    <row r="3645" spans="1:13" ht="30" customHeight="1" x14ac:dyDescent="0.3">
      <c r="A3645" s="27">
        <f t="shared" si="31"/>
        <v>189</v>
      </c>
      <c r="B3645" s="31">
        <v>44972</v>
      </c>
      <c r="C3645" s="31">
        <v>44904</v>
      </c>
      <c r="D3645" s="19" t="s">
        <v>337</v>
      </c>
      <c r="E3645" s="66" t="str">
        <f>IF(ISBLANK(LeaveTracker[[#This Row],[Employee Name]]),"-----",VLOOKUP(LeaveTracker[[#This Row],[Employee Name]],'List of Employees'!$B$4:$H$767,7))</f>
        <v>COMELEC</v>
      </c>
      <c r="F3645" s="66" t="str">
        <f>IF(ISBLANK(LeaveTracker[[#This Row],[Employee Name]]),"-----",VLOOKUP(LeaveTracker[[#This Row],[Employee Name]],'List of Employees'!$B$4:$H$767,6))</f>
        <v>PERMANENT</v>
      </c>
      <c r="G3645" s="24">
        <v>44918</v>
      </c>
      <c r="H3645" s="24">
        <v>44924</v>
      </c>
      <c r="I3645" s="19" t="s">
        <v>297</v>
      </c>
      <c r="J3645" s="42" t="s">
        <v>1000</v>
      </c>
      <c r="K3645" s="50" t="str">
        <f>LeaveTracker[[#This Row],[Days]]&amp;" "&amp;LeaveTracker[[#This Row],[Type of Leave]]</f>
        <v>5 OTHER</v>
      </c>
      <c r="L3645" s="23">
        <v>5</v>
      </c>
      <c r="M3645" s="27"/>
    </row>
    <row r="3646" spans="1:13" ht="30" customHeight="1" x14ac:dyDescent="0.3">
      <c r="A3646" s="27">
        <f t="shared" si="31"/>
        <v>190</v>
      </c>
      <c r="B3646" s="31">
        <v>44972</v>
      </c>
      <c r="C3646" s="31">
        <v>44904</v>
      </c>
      <c r="D3646" s="19" t="s">
        <v>337</v>
      </c>
      <c r="E3646" s="66" t="str">
        <f>IF(ISBLANK(LeaveTracker[[#This Row],[Employee Name]]),"-----",VLOOKUP(LeaveTracker[[#This Row],[Employee Name]],'List of Employees'!$B$4:$H$767,7))</f>
        <v>COMELEC</v>
      </c>
      <c r="F3646" s="66" t="str">
        <f>IF(ISBLANK(LeaveTracker[[#This Row],[Employee Name]]),"-----",VLOOKUP(LeaveTracker[[#This Row],[Employee Name]],'List of Employees'!$B$4:$H$767,6))</f>
        <v>PERMANENT</v>
      </c>
      <c r="G3646" s="24">
        <v>44893</v>
      </c>
      <c r="H3646" s="24">
        <v>44894</v>
      </c>
      <c r="I3646" s="19" t="s">
        <v>81</v>
      </c>
      <c r="K3646" s="50" t="str">
        <f ca="1">LeaveTracker[[#This Row],[Days]]&amp;" "&amp;LeaveTracker[[#This Row],[Type of Leave]]</f>
        <v>2 SL</v>
      </c>
      <c r="L3646" s="23">
        <f ca="1">NETWORKDAYS(LeaveTracker[[#This Row],[Start Date]],LeaveTracker[[#This Row],[End Date]],lstHolidays)</f>
        <v>2</v>
      </c>
      <c r="M3646" s="27"/>
    </row>
    <row r="3647" spans="1:13" ht="30" customHeight="1" x14ac:dyDescent="0.3">
      <c r="A3647" s="27">
        <f t="shared" si="31"/>
        <v>191</v>
      </c>
      <c r="B3647" s="31">
        <v>44972</v>
      </c>
      <c r="C3647" s="31">
        <v>44893</v>
      </c>
      <c r="D3647" s="19" t="s">
        <v>542</v>
      </c>
      <c r="E3647" s="66" t="str">
        <f>IF(ISBLANK(LeaveTracker[[#This Row],[Employee Name]]),"-----",VLOOKUP(LeaveTracker[[#This Row],[Employee Name]],'List of Employees'!$B$4:$H$767,7))</f>
        <v>LCR</v>
      </c>
      <c r="F3647" s="66" t="str">
        <f>IF(ISBLANK(LeaveTracker[[#This Row],[Employee Name]]),"-----",VLOOKUP(LeaveTracker[[#This Row],[Employee Name]],'List of Employees'!$B$4:$H$767,6))</f>
        <v>PERMANENT</v>
      </c>
      <c r="G3647" s="24">
        <v>44902</v>
      </c>
      <c r="H3647" s="24">
        <v>44902</v>
      </c>
      <c r="I3647" s="19" t="s">
        <v>297</v>
      </c>
      <c r="J3647" s="42" t="s">
        <v>1000</v>
      </c>
      <c r="K3647" s="50" t="str">
        <f ca="1">LeaveTracker[[#This Row],[Days]]&amp;" "&amp;LeaveTracker[[#This Row],[Type of Leave]]</f>
        <v>1 OTHER</v>
      </c>
      <c r="L3647" s="23">
        <f ca="1">NETWORKDAYS(LeaveTracker[[#This Row],[Start Date]],LeaveTracker[[#This Row],[End Date]],lstHolidays)</f>
        <v>1</v>
      </c>
      <c r="M3647" s="27"/>
    </row>
    <row r="3648" spans="1:13" ht="30" customHeight="1" x14ac:dyDescent="0.3">
      <c r="A3648" s="27">
        <f t="shared" si="31"/>
        <v>192</v>
      </c>
      <c r="B3648" s="31">
        <v>44972</v>
      </c>
      <c r="C3648" s="31">
        <v>44896</v>
      </c>
      <c r="D3648" s="19" t="s">
        <v>542</v>
      </c>
      <c r="E3648" s="66" t="str">
        <f>IF(ISBLANK(LeaveTracker[[#This Row],[Employee Name]]),"-----",VLOOKUP(LeaveTracker[[#This Row],[Employee Name]],'List of Employees'!$B$4:$H$767,7))</f>
        <v>LCR</v>
      </c>
      <c r="F3648" s="66" t="str">
        <f>IF(ISBLANK(LeaveTracker[[#This Row],[Employee Name]]),"-----",VLOOKUP(LeaveTracker[[#This Row],[Employee Name]],'List of Employees'!$B$4:$H$767,6))</f>
        <v>PERMANENT</v>
      </c>
      <c r="G3648" s="24">
        <v>44910</v>
      </c>
      <c r="H3648" s="24">
        <v>44911</v>
      </c>
      <c r="I3648" s="19" t="s">
        <v>82</v>
      </c>
      <c r="K3648" s="50" t="str">
        <f ca="1">LeaveTracker[[#This Row],[Days]]&amp;" "&amp;LeaveTracker[[#This Row],[Type of Leave]]</f>
        <v>2 VL</v>
      </c>
      <c r="L3648" s="23">
        <f ca="1">NETWORKDAYS(LeaveTracker[[#This Row],[Start Date]],LeaveTracker[[#This Row],[End Date]],lstHolidays)</f>
        <v>2</v>
      </c>
      <c r="M3648" s="27"/>
    </row>
    <row r="3649" spans="1:13" ht="30" customHeight="1" x14ac:dyDescent="0.3">
      <c r="A3649" s="27">
        <v>192</v>
      </c>
      <c r="B3649" s="31">
        <v>44972</v>
      </c>
      <c r="C3649" s="31">
        <v>44896</v>
      </c>
      <c r="D3649" s="19" t="s">
        <v>542</v>
      </c>
      <c r="E3649" s="66" t="str">
        <f>IF(ISBLANK(LeaveTracker[[#This Row],[Employee Name]]),"-----",VLOOKUP(LeaveTracker[[#This Row],[Employee Name]],'List of Employees'!$B$4:$H$767,7))</f>
        <v>LCR</v>
      </c>
      <c r="F3649" s="66" t="str">
        <f>IF(ISBLANK(LeaveTracker[[#This Row],[Employee Name]]),"-----",VLOOKUP(LeaveTracker[[#This Row],[Employee Name]],'List of Employees'!$B$4:$H$767,6))</f>
        <v>PERMANENT</v>
      </c>
      <c r="G3649" s="24">
        <v>44922</v>
      </c>
      <c r="H3649" s="24">
        <v>44924</v>
      </c>
      <c r="I3649" s="19" t="s">
        <v>82</v>
      </c>
      <c r="K3649" s="50" t="str">
        <f ca="1">LeaveTracker[[#This Row],[Days]]&amp;" "&amp;LeaveTracker[[#This Row],[Type of Leave]]</f>
        <v>3 VL</v>
      </c>
      <c r="L3649" s="23">
        <f ca="1">NETWORKDAYS(LeaveTracker[[#This Row],[Start Date]],LeaveTracker[[#This Row],[End Date]],lstHolidays)</f>
        <v>3</v>
      </c>
      <c r="M3649" s="27"/>
    </row>
    <row r="3650" spans="1:13" ht="30" customHeight="1" x14ac:dyDescent="0.3">
      <c r="A3650" s="27">
        <f t="shared" si="31"/>
        <v>193</v>
      </c>
      <c r="B3650" s="31">
        <v>44972</v>
      </c>
      <c r="C3650" s="31">
        <v>44894</v>
      </c>
      <c r="D3650" s="19" t="s">
        <v>540</v>
      </c>
      <c r="E3650" s="66" t="str">
        <f>IF(ISBLANK(LeaveTracker[[#This Row],[Employee Name]]),"-----",VLOOKUP(LeaveTracker[[#This Row],[Employee Name]],'List of Employees'!$B$4:$H$767,7))</f>
        <v>LCR</v>
      </c>
      <c r="F3650" s="66" t="str">
        <f>IF(ISBLANK(LeaveTracker[[#This Row],[Employee Name]]),"-----",VLOOKUP(LeaveTracker[[#This Row],[Employee Name]],'List of Employees'!$B$4:$H$767,6))</f>
        <v>PERMANENT</v>
      </c>
      <c r="G3650" s="24">
        <v>44901</v>
      </c>
      <c r="H3650" s="24">
        <v>44901</v>
      </c>
      <c r="I3650" s="19" t="s">
        <v>297</v>
      </c>
      <c r="J3650" s="42" t="s">
        <v>1000</v>
      </c>
      <c r="K3650" s="50" t="str">
        <f ca="1">LeaveTracker[[#This Row],[Days]]&amp;" "&amp;LeaveTracker[[#This Row],[Type of Leave]]</f>
        <v>1 OTHER</v>
      </c>
      <c r="L3650" s="23">
        <f ca="1">NETWORKDAYS(LeaveTracker[[#This Row],[Start Date]],LeaveTracker[[#This Row],[End Date]],lstHolidays)</f>
        <v>1</v>
      </c>
      <c r="M3650" s="27"/>
    </row>
    <row r="3651" spans="1:13" ht="30" customHeight="1" x14ac:dyDescent="0.3">
      <c r="A3651" s="27">
        <f t="shared" si="31"/>
        <v>194</v>
      </c>
      <c r="B3651" s="31">
        <v>44972</v>
      </c>
      <c r="C3651" s="31">
        <v>44890</v>
      </c>
      <c r="D3651" s="19" t="s">
        <v>714</v>
      </c>
      <c r="E3651" s="66" t="str">
        <f>IF(ISBLANK(LeaveTracker[[#This Row],[Employee Name]]),"-----",VLOOKUP(LeaveTracker[[#This Row],[Employee Name]],'List of Employees'!$B$4:$H$767,7))</f>
        <v>LCR</v>
      </c>
      <c r="F3651" s="66" t="str">
        <f>IF(ISBLANK(LeaveTracker[[#This Row],[Employee Name]]),"-----",VLOOKUP(LeaveTracker[[#This Row],[Employee Name]],'List of Employees'!$B$4:$H$767,6))</f>
        <v>PERMANENT</v>
      </c>
      <c r="G3651" s="24">
        <v>44887</v>
      </c>
      <c r="H3651" s="24">
        <v>44889</v>
      </c>
      <c r="I3651" s="19" t="s">
        <v>81</v>
      </c>
      <c r="K3651" s="50" t="str">
        <f ca="1">LeaveTracker[[#This Row],[Days]]&amp;" "&amp;LeaveTracker[[#This Row],[Type of Leave]]</f>
        <v>3 SL</v>
      </c>
      <c r="L3651" s="23">
        <f ca="1">NETWORKDAYS(LeaveTracker[[#This Row],[Start Date]],LeaveTracker[[#This Row],[End Date]],lstHolidays)</f>
        <v>3</v>
      </c>
      <c r="M3651" s="27"/>
    </row>
    <row r="3652" spans="1:13" ht="30" customHeight="1" x14ac:dyDescent="0.3">
      <c r="A3652" s="27">
        <f t="shared" si="31"/>
        <v>195</v>
      </c>
      <c r="B3652" s="31">
        <v>44972</v>
      </c>
      <c r="C3652" s="31">
        <v>44890</v>
      </c>
      <c r="D3652" s="19" t="s">
        <v>1831</v>
      </c>
      <c r="E3652" s="66" t="str">
        <f>IF(ISBLANK(LeaveTracker[[#This Row],[Employee Name]]),"-----",VLOOKUP(LeaveTracker[[#This Row],[Employee Name]],'List of Employees'!$B$4:$H$767,7))</f>
        <v>CCR</v>
      </c>
      <c r="F3652" s="66" t="str">
        <f>IF(ISBLANK(LeaveTracker[[#This Row],[Employee Name]]),"-----",VLOOKUP(LeaveTracker[[#This Row],[Employee Name]],'List of Employees'!$B$4:$H$767,6))</f>
        <v>CASUAL</v>
      </c>
      <c r="G3652" s="24">
        <v>44887</v>
      </c>
      <c r="H3652" s="24">
        <v>44889</v>
      </c>
      <c r="I3652" s="19" t="s">
        <v>81</v>
      </c>
      <c r="K3652" s="50" t="str">
        <f ca="1">LeaveTracker[[#This Row],[Days]]&amp;" "&amp;LeaveTracker[[#This Row],[Type of Leave]]</f>
        <v>3 SL</v>
      </c>
      <c r="L3652" s="23">
        <f ca="1">NETWORKDAYS(LeaveTracker[[#This Row],[Start Date]],LeaveTracker[[#This Row],[End Date]],lstHolidays)</f>
        <v>3</v>
      </c>
      <c r="M3652" s="27"/>
    </row>
    <row r="3653" spans="1:13" ht="30" customHeight="1" x14ac:dyDescent="0.3">
      <c r="A3653" s="27">
        <f t="shared" si="31"/>
        <v>196</v>
      </c>
      <c r="B3653" s="31">
        <v>44972</v>
      </c>
      <c r="C3653" s="31">
        <v>44890</v>
      </c>
      <c r="D3653" s="19" t="s">
        <v>1831</v>
      </c>
      <c r="E3653" s="66" t="str">
        <f>IF(ISBLANK(LeaveTracker[[#This Row],[Employee Name]]),"-----",VLOOKUP(LeaveTracker[[#This Row],[Employee Name]],'List of Employees'!$B$4:$H$767,7))</f>
        <v>CCR</v>
      </c>
      <c r="F3653" s="66" t="str">
        <f>IF(ISBLANK(LeaveTracker[[#This Row],[Employee Name]]),"-----",VLOOKUP(LeaveTracker[[#This Row],[Employee Name]],'List of Employees'!$B$4:$H$767,6))</f>
        <v>CASUAL</v>
      </c>
      <c r="G3653" s="24">
        <v>44887</v>
      </c>
      <c r="H3653" s="24">
        <v>44887</v>
      </c>
      <c r="I3653" s="19" t="s">
        <v>297</v>
      </c>
      <c r="J3653" s="42" t="s">
        <v>1000</v>
      </c>
      <c r="K3653" s="50" t="str">
        <f ca="1">LeaveTracker[[#This Row],[Days]]&amp;" "&amp;LeaveTracker[[#This Row],[Type of Leave]]</f>
        <v>1 OTHER</v>
      </c>
      <c r="L3653" s="23">
        <f ca="1">NETWORKDAYS(LeaveTracker[[#This Row],[Start Date]],LeaveTracker[[#This Row],[End Date]],lstHolidays)</f>
        <v>1</v>
      </c>
      <c r="M3653" s="27"/>
    </row>
    <row r="3654" spans="1:13" ht="30" customHeight="1" x14ac:dyDescent="0.3">
      <c r="A3654" s="27">
        <f t="shared" si="31"/>
        <v>197</v>
      </c>
      <c r="B3654" s="31">
        <v>44972</v>
      </c>
      <c r="C3654" s="31">
        <v>44900</v>
      </c>
      <c r="D3654" s="19" t="s">
        <v>852</v>
      </c>
      <c r="E3654" s="66" t="str">
        <f>IF(ISBLANK(LeaveTracker[[#This Row],[Employee Name]]),"-----",VLOOKUP(LeaveTracker[[#This Row],[Employee Name]],'List of Employees'!$B$4:$H$767,7))</f>
        <v>LCR</v>
      </c>
      <c r="F3654" s="66" t="str">
        <f>IF(ISBLANK(LeaveTracker[[#This Row],[Employee Name]]),"-----",VLOOKUP(LeaveTracker[[#This Row],[Employee Name]],'List of Employees'!$B$4:$H$767,6))</f>
        <v>PERMANENT</v>
      </c>
      <c r="G3654" s="24">
        <v>44907</v>
      </c>
      <c r="H3654" s="24">
        <v>44909</v>
      </c>
      <c r="I3654" s="19" t="s">
        <v>82</v>
      </c>
      <c r="K3654" s="50" t="str">
        <f ca="1">LeaveTracker[[#This Row],[Days]]&amp;" "&amp;LeaveTracker[[#This Row],[Type of Leave]]</f>
        <v>3 VL</v>
      </c>
      <c r="L3654" s="23">
        <f ca="1">NETWORKDAYS(LeaveTracker[[#This Row],[Start Date]],LeaveTracker[[#This Row],[End Date]],lstHolidays)</f>
        <v>3</v>
      </c>
      <c r="M3654" s="27"/>
    </row>
    <row r="3655" spans="1:13" ht="30" customHeight="1" x14ac:dyDescent="0.3">
      <c r="A3655" s="27">
        <v>197</v>
      </c>
      <c r="B3655" s="31">
        <v>44972</v>
      </c>
      <c r="C3655" s="31">
        <v>44900</v>
      </c>
      <c r="D3655" s="19" t="s">
        <v>852</v>
      </c>
      <c r="E3655" s="66" t="str">
        <f>IF(ISBLANK(LeaveTracker[[#This Row],[Employee Name]]),"-----",VLOOKUP(LeaveTracker[[#This Row],[Employee Name]],'List of Employees'!$B$4:$H$767,7))</f>
        <v>LCR</v>
      </c>
      <c r="F3655" s="66" t="str">
        <f>IF(ISBLANK(LeaveTracker[[#This Row],[Employee Name]]),"-----",VLOOKUP(LeaveTracker[[#This Row],[Employee Name]],'List of Employees'!$B$4:$H$767,6))</f>
        <v>PERMANENT</v>
      </c>
      <c r="G3655" s="24">
        <v>44921</v>
      </c>
      <c r="H3655" s="24">
        <v>44922</v>
      </c>
      <c r="I3655" s="19" t="s">
        <v>82</v>
      </c>
      <c r="K3655" s="50" t="str">
        <f>LeaveTracker[[#This Row],[Days]]&amp;" "&amp;LeaveTracker[[#This Row],[Type of Leave]]</f>
        <v>2 VL</v>
      </c>
      <c r="L3655" s="23">
        <v>2</v>
      </c>
      <c r="M3655" s="27"/>
    </row>
    <row r="3656" spans="1:13" ht="30" customHeight="1" x14ac:dyDescent="0.3">
      <c r="A3656" s="27">
        <f t="shared" si="31"/>
        <v>198</v>
      </c>
      <c r="B3656" s="31">
        <v>44972</v>
      </c>
      <c r="C3656" s="31">
        <v>44896</v>
      </c>
      <c r="D3656" s="19" t="s">
        <v>537</v>
      </c>
      <c r="E3656" s="66" t="str">
        <f>IF(ISBLANK(LeaveTracker[[#This Row],[Employee Name]]),"-----",VLOOKUP(LeaveTracker[[#This Row],[Employee Name]],'List of Employees'!$B$4:$H$767,7))</f>
        <v>LCR</v>
      </c>
      <c r="F3656" s="66" t="str">
        <f>IF(ISBLANK(LeaveTracker[[#This Row],[Employee Name]]),"-----",VLOOKUP(LeaveTracker[[#This Row],[Employee Name]],'List of Employees'!$B$4:$H$767,6))</f>
        <v>PERMANENT</v>
      </c>
      <c r="G3656" s="24">
        <v>44904</v>
      </c>
      <c r="H3656" s="24">
        <v>44904</v>
      </c>
      <c r="I3656" s="19" t="s">
        <v>82</v>
      </c>
      <c r="K3656" s="50" t="str">
        <f ca="1">LeaveTracker[[#This Row],[Days]]&amp;" "&amp;LeaveTracker[[#This Row],[Type of Leave]]</f>
        <v>1 VL</v>
      </c>
      <c r="L3656" s="23">
        <f ca="1">NETWORKDAYS(LeaveTracker[[#This Row],[Start Date]],LeaveTracker[[#This Row],[End Date]],lstHolidays)</f>
        <v>1</v>
      </c>
      <c r="M3656" s="27"/>
    </row>
    <row r="3657" spans="1:13" ht="30" customHeight="1" x14ac:dyDescent="0.3">
      <c r="A3657" s="27">
        <v>198</v>
      </c>
      <c r="B3657" s="31">
        <v>44972</v>
      </c>
      <c r="C3657" s="31">
        <v>44896</v>
      </c>
      <c r="D3657" s="19" t="s">
        <v>537</v>
      </c>
      <c r="E3657" s="66" t="str">
        <f>IF(ISBLANK(LeaveTracker[[#This Row],[Employee Name]]),"-----",VLOOKUP(LeaveTracker[[#This Row],[Employee Name]],'List of Employees'!$B$4:$H$767,7))</f>
        <v>LCR</v>
      </c>
      <c r="F3657" s="66" t="str">
        <f>IF(ISBLANK(LeaveTracker[[#This Row],[Employee Name]]),"-----",VLOOKUP(LeaveTracker[[#This Row],[Employee Name]],'List of Employees'!$B$4:$H$767,6))</f>
        <v>PERMANENT</v>
      </c>
      <c r="G3657" s="24">
        <v>44916</v>
      </c>
      <c r="H3657" s="24">
        <v>44921</v>
      </c>
      <c r="I3657" s="19" t="s">
        <v>82</v>
      </c>
      <c r="K3657" s="50" t="str">
        <f>LeaveTracker[[#This Row],[Days]]&amp;" "&amp;LeaveTracker[[#This Row],[Type of Leave]]</f>
        <v>5 VL</v>
      </c>
      <c r="L3657" s="23">
        <v>5</v>
      </c>
      <c r="M3657" s="27"/>
    </row>
    <row r="3658" spans="1:13" ht="30" customHeight="1" x14ac:dyDescent="0.3">
      <c r="A3658" s="27">
        <f t="shared" si="31"/>
        <v>199</v>
      </c>
      <c r="B3658" s="31">
        <v>44972</v>
      </c>
      <c r="C3658" s="31">
        <v>44894</v>
      </c>
      <c r="D3658" s="19" t="s">
        <v>537</v>
      </c>
      <c r="E3658" s="66" t="str">
        <f>IF(ISBLANK(LeaveTracker[[#This Row],[Employee Name]]),"-----",VLOOKUP(LeaveTracker[[#This Row],[Employee Name]],'List of Employees'!$B$4:$H$767,7))</f>
        <v>LCR</v>
      </c>
      <c r="F3658" s="66" t="str">
        <f>IF(ISBLANK(LeaveTracker[[#This Row],[Employee Name]]),"-----",VLOOKUP(LeaveTracker[[#This Row],[Employee Name]],'List of Employees'!$B$4:$H$767,6))</f>
        <v>PERMANENT</v>
      </c>
      <c r="G3658" s="24">
        <v>44893</v>
      </c>
      <c r="H3658" s="24">
        <v>44893</v>
      </c>
      <c r="I3658" s="19" t="s">
        <v>81</v>
      </c>
      <c r="K3658" s="50" t="str">
        <f ca="1">LeaveTracker[[#This Row],[Days]]&amp;" "&amp;LeaveTracker[[#This Row],[Type of Leave]]</f>
        <v>1 SL</v>
      </c>
      <c r="L3658" s="23">
        <f ca="1">NETWORKDAYS(LeaveTracker[[#This Row],[Start Date]],LeaveTracker[[#This Row],[End Date]],lstHolidays)</f>
        <v>1</v>
      </c>
      <c r="M3658" s="27"/>
    </row>
    <row r="3659" spans="1:13" ht="30" customHeight="1" x14ac:dyDescent="0.3">
      <c r="A3659" s="27">
        <f t="shared" si="31"/>
        <v>200</v>
      </c>
      <c r="B3659" s="31">
        <v>44972</v>
      </c>
      <c r="C3659" s="31">
        <v>44890</v>
      </c>
      <c r="D3659" s="19" t="s">
        <v>1075</v>
      </c>
      <c r="E3659" s="66" t="str">
        <f>IF(ISBLANK(LeaveTracker[[#This Row],[Employee Name]]),"-----",VLOOKUP(LeaveTracker[[#This Row],[Employee Name]],'List of Employees'!$B$4:$H$767,7))</f>
        <v>CTO</v>
      </c>
      <c r="F3659" s="66" t="str">
        <f>IF(ISBLANK(LeaveTracker[[#This Row],[Employee Name]]),"-----",VLOOKUP(LeaveTracker[[#This Row],[Employee Name]],'List of Employees'!$B$4:$H$767,6))</f>
        <v>PERMANENT</v>
      </c>
      <c r="G3659" s="24">
        <v>44902</v>
      </c>
      <c r="H3659" s="24">
        <v>44903</v>
      </c>
      <c r="I3659" s="19" t="s">
        <v>82</v>
      </c>
      <c r="K3659" s="50" t="str">
        <f>LeaveTracker[[#This Row],[Days]]&amp;" "&amp;LeaveTracker[[#This Row],[Type of Leave]]</f>
        <v>2 VL</v>
      </c>
      <c r="L3659" s="23">
        <v>2</v>
      </c>
      <c r="M3659" s="27"/>
    </row>
    <row r="3660" spans="1:13" ht="30" customHeight="1" x14ac:dyDescent="0.3">
      <c r="A3660" s="27">
        <v>200</v>
      </c>
      <c r="B3660" s="31">
        <v>44972</v>
      </c>
      <c r="C3660" s="31">
        <v>44890</v>
      </c>
      <c r="D3660" s="19" t="s">
        <v>1075</v>
      </c>
      <c r="E3660" s="66" t="str">
        <f>IF(ISBLANK(LeaveTracker[[#This Row],[Employee Name]]),"-----",VLOOKUP(LeaveTracker[[#This Row],[Employee Name]],'List of Employees'!$B$4:$H$767,7))</f>
        <v>CTO</v>
      </c>
      <c r="F3660" s="66" t="str">
        <f>IF(ISBLANK(LeaveTracker[[#This Row],[Employee Name]]),"-----",VLOOKUP(LeaveTracker[[#This Row],[Employee Name]],'List of Employees'!$B$4:$H$767,6))</f>
        <v>PERMANENT</v>
      </c>
      <c r="G3660" s="24">
        <v>44909</v>
      </c>
      <c r="H3660" s="24">
        <v>44909</v>
      </c>
      <c r="I3660" s="19" t="s">
        <v>82</v>
      </c>
      <c r="K3660" s="50" t="str">
        <f ca="1">LeaveTracker[[#This Row],[Days]]&amp;" "&amp;LeaveTracker[[#This Row],[Type of Leave]]</f>
        <v>1 VL</v>
      </c>
      <c r="L3660" s="23">
        <f ca="1">NETWORKDAYS(LeaveTracker[[#This Row],[Start Date]],LeaveTracker[[#This Row],[End Date]],lstHolidays)</f>
        <v>1</v>
      </c>
      <c r="M3660" s="27"/>
    </row>
    <row r="3661" spans="1:13" ht="30" customHeight="1" x14ac:dyDescent="0.3">
      <c r="A3661" s="27">
        <v>200</v>
      </c>
      <c r="B3661" s="31">
        <v>44972</v>
      </c>
      <c r="C3661" s="31">
        <v>44890</v>
      </c>
      <c r="D3661" s="19" t="s">
        <v>1075</v>
      </c>
      <c r="E3661" s="66" t="str">
        <f>IF(ISBLANK(LeaveTracker[[#This Row],[Employee Name]]),"-----",VLOOKUP(LeaveTracker[[#This Row],[Employee Name]],'List of Employees'!$B$4:$H$767,7))</f>
        <v>CTO</v>
      </c>
      <c r="F3661" s="66" t="str">
        <f>IF(ISBLANK(LeaveTracker[[#This Row],[Employee Name]]),"-----",VLOOKUP(LeaveTracker[[#This Row],[Employee Name]],'List of Employees'!$B$4:$H$767,6))</f>
        <v>PERMANENT</v>
      </c>
      <c r="G3661" s="24">
        <v>44918</v>
      </c>
      <c r="H3661" s="24">
        <v>44921</v>
      </c>
      <c r="I3661" s="19" t="s">
        <v>82</v>
      </c>
      <c r="K3661" s="50" t="str">
        <f>LeaveTracker[[#This Row],[Days]]&amp;" "&amp;LeaveTracker[[#This Row],[Type of Leave]]</f>
        <v>2 VL</v>
      </c>
      <c r="L3661" s="23">
        <v>2</v>
      </c>
      <c r="M3661" s="27"/>
    </row>
    <row r="3662" spans="1:13" ht="30" customHeight="1" x14ac:dyDescent="0.3">
      <c r="A3662" s="27">
        <f t="shared" si="31"/>
        <v>201</v>
      </c>
      <c r="B3662" s="31">
        <v>44972</v>
      </c>
      <c r="C3662" s="31">
        <v>44900</v>
      </c>
      <c r="D3662" s="19" t="s">
        <v>627</v>
      </c>
      <c r="E3662" s="66" t="str">
        <f>IF(ISBLANK(LeaveTracker[[#This Row],[Employee Name]]),"-----",VLOOKUP(LeaveTracker[[#This Row],[Employee Name]],'List of Employees'!$B$4:$H$767,7))</f>
        <v>CCT</v>
      </c>
      <c r="F3662" s="66" t="str">
        <f>IF(ISBLANK(LeaveTracker[[#This Row],[Employee Name]]),"-----",VLOOKUP(LeaveTracker[[#This Row],[Employee Name]],'List of Employees'!$B$4:$H$767,6))</f>
        <v>PERMANENT</v>
      </c>
      <c r="G3662" s="24">
        <v>44921</v>
      </c>
      <c r="H3662" s="24">
        <v>44924</v>
      </c>
      <c r="I3662" s="19" t="s">
        <v>82</v>
      </c>
      <c r="K3662" s="50" t="str">
        <f ca="1">LeaveTracker[[#This Row],[Days]]&amp;" "&amp;LeaveTracker[[#This Row],[Type of Leave]]</f>
        <v>3 VL</v>
      </c>
      <c r="L3662" s="23">
        <f ca="1">NETWORKDAYS(LeaveTracker[[#This Row],[Start Date]],LeaveTracker[[#This Row],[End Date]],lstHolidays)</f>
        <v>3</v>
      </c>
      <c r="M3662" s="27"/>
    </row>
    <row r="3663" spans="1:13" ht="30" customHeight="1" x14ac:dyDescent="0.3">
      <c r="A3663" s="27">
        <f t="shared" si="31"/>
        <v>202</v>
      </c>
      <c r="B3663" s="31">
        <v>44972</v>
      </c>
      <c r="C3663" s="31">
        <v>44890</v>
      </c>
      <c r="D3663" s="19" t="s">
        <v>1075</v>
      </c>
      <c r="E3663" s="66" t="str">
        <f>IF(ISBLANK(LeaveTracker[[#This Row],[Employee Name]]),"-----",VLOOKUP(LeaveTracker[[#This Row],[Employee Name]],'List of Employees'!$B$4:$H$767,7))</f>
        <v>CTO</v>
      </c>
      <c r="F3663" s="66" t="str">
        <f>IF(ISBLANK(LeaveTracker[[#This Row],[Employee Name]]),"-----",VLOOKUP(LeaveTracker[[#This Row],[Employee Name]],'List of Employees'!$B$4:$H$767,6))</f>
        <v>PERMANENT</v>
      </c>
      <c r="G3663" s="24">
        <v>44889</v>
      </c>
      <c r="H3663" s="24">
        <v>44889</v>
      </c>
      <c r="I3663" s="19" t="s">
        <v>81</v>
      </c>
      <c r="K3663" s="50" t="str">
        <f ca="1">LeaveTracker[[#This Row],[Days]]&amp;" "&amp;LeaveTracker[[#This Row],[Type of Leave]]</f>
        <v>1 SL</v>
      </c>
      <c r="L3663" s="23">
        <f ca="1">NETWORKDAYS(LeaveTracker[[#This Row],[Start Date]],LeaveTracker[[#This Row],[End Date]],lstHolidays)</f>
        <v>1</v>
      </c>
      <c r="M3663" s="27"/>
    </row>
    <row r="3664" spans="1:13" ht="30" customHeight="1" x14ac:dyDescent="0.3">
      <c r="A3664" s="27">
        <f t="shared" si="31"/>
        <v>203</v>
      </c>
      <c r="B3664" s="31">
        <v>44972</v>
      </c>
      <c r="C3664" s="31">
        <v>44904</v>
      </c>
      <c r="D3664" s="19" t="s">
        <v>842</v>
      </c>
      <c r="E3664" s="66" t="str">
        <f>IF(ISBLANK(LeaveTracker[[#This Row],[Employee Name]]),"-----",VLOOKUP(LeaveTracker[[#This Row],[Employee Name]],'List of Employees'!$B$4:$H$767,7))</f>
        <v>CCT</v>
      </c>
      <c r="F3664" s="66" t="str">
        <f>IF(ISBLANK(LeaveTracker[[#This Row],[Employee Name]]),"-----",VLOOKUP(LeaveTracker[[#This Row],[Employee Name]],'List of Employees'!$B$4:$H$767,6))</f>
        <v>PERMANENT</v>
      </c>
      <c r="G3664" s="24">
        <v>44911</v>
      </c>
      <c r="H3664" s="24">
        <v>44911</v>
      </c>
      <c r="I3664" s="19" t="s">
        <v>82</v>
      </c>
      <c r="K3664" s="50" t="str">
        <f ca="1">LeaveTracker[[#This Row],[Days]]&amp;" "&amp;LeaveTracker[[#This Row],[Type of Leave]]</f>
        <v>1 VL</v>
      </c>
      <c r="L3664" s="23">
        <f ca="1">NETWORKDAYS(LeaveTracker[[#This Row],[Start Date]],LeaveTracker[[#This Row],[End Date]],lstHolidays)</f>
        <v>1</v>
      </c>
      <c r="M3664" s="27"/>
    </row>
    <row r="3665" spans="1:13" ht="30" customHeight="1" x14ac:dyDescent="0.3">
      <c r="A3665" s="27">
        <v>203</v>
      </c>
      <c r="B3665" s="31">
        <v>44972</v>
      </c>
      <c r="C3665" s="31">
        <v>44904</v>
      </c>
      <c r="D3665" s="19" t="s">
        <v>842</v>
      </c>
      <c r="E3665" s="66" t="str">
        <f>IF(ISBLANK(LeaveTracker[[#This Row],[Employee Name]]),"-----",VLOOKUP(LeaveTracker[[#This Row],[Employee Name]],'List of Employees'!$B$4:$H$767,7))</f>
        <v>CCT</v>
      </c>
      <c r="F3665" s="66" t="str">
        <f>IF(ISBLANK(LeaveTracker[[#This Row],[Employee Name]]),"-----",VLOOKUP(LeaveTracker[[#This Row],[Employee Name]],'List of Employees'!$B$4:$H$767,6))</f>
        <v>PERMANENT</v>
      </c>
      <c r="G3665" s="24">
        <v>44922</v>
      </c>
      <c r="H3665" s="24">
        <v>44922</v>
      </c>
      <c r="I3665" s="19" t="s">
        <v>82</v>
      </c>
      <c r="K3665" s="50" t="str">
        <f ca="1">LeaveTracker[[#This Row],[Days]]&amp;" "&amp;LeaveTracker[[#This Row],[Type of Leave]]</f>
        <v>1 VL</v>
      </c>
      <c r="L3665" s="23">
        <f ca="1">NETWORKDAYS(LeaveTracker[[#This Row],[Start Date]],LeaveTracker[[#This Row],[End Date]],lstHolidays)</f>
        <v>1</v>
      </c>
      <c r="M3665" s="27"/>
    </row>
    <row r="3666" spans="1:13" ht="30" customHeight="1" x14ac:dyDescent="0.3">
      <c r="A3666" s="27">
        <v>203</v>
      </c>
      <c r="B3666" s="31">
        <v>44972</v>
      </c>
      <c r="C3666" s="31">
        <v>44904</v>
      </c>
      <c r="D3666" s="19" t="s">
        <v>842</v>
      </c>
      <c r="E3666" s="66" t="str">
        <f>IF(ISBLANK(LeaveTracker[[#This Row],[Employee Name]]),"-----",VLOOKUP(LeaveTracker[[#This Row],[Employee Name]],'List of Employees'!$B$4:$H$767,7))</f>
        <v>CCT</v>
      </c>
      <c r="F3666" s="66" t="str">
        <f>IF(ISBLANK(LeaveTracker[[#This Row],[Employee Name]]),"-----",VLOOKUP(LeaveTracker[[#This Row],[Employee Name]],'List of Employees'!$B$4:$H$767,6))</f>
        <v>PERMANENT</v>
      </c>
      <c r="G3666" s="24">
        <v>44924</v>
      </c>
      <c r="H3666" s="24">
        <v>44924</v>
      </c>
      <c r="I3666" s="19" t="s">
        <v>82</v>
      </c>
      <c r="K3666" s="50" t="str">
        <f ca="1">LeaveTracker[[#This Row],[Days]]&amp;" "&amp;LeaveTracker[[#This Row],[Type of Leave]]</f>
        <v>1 VL</v>
      </c>
      <c r="L3666" s="23">
        <f ca="1">NETWORKDAYS(LeaveTracker[[#This Row],[Start Date]],LeaveTracker[[#This Row],[End Date]],lstHolidays)</f>
        <v>1</v>
      </c>
      <c r="M3666" s="27"/>
    </row>
    <row r="3667" spans="1:13" ht="30" customHeight="1" x14ac:dyDescent="0.3">
      <c r="A3667" s="27">
        <f t="shared" ref="A3667:A3730" si="32">A3666+1</f>
        <v>204</v>
      </c>
      <c r="B3667" s="31">
        <v>44972</v>
      </c>
      <c r="C3667" s="31">
        <v>44907</v>
      </c>
      <c r="D3667" s="19" t="s">
        <v>540</v>
      </c>
      <c r="E3667" s="66" t="str">
        <f>IF(ISBLANK(LeaveTracker[[#This Row],[Employee Name]]),"-----",VLOOKUP(LeaveTracker[[#This Row],[Employee Name]],'List of Employees'!$B$4:$H$767,7))</f>
        <v>LCR</v>
      </c>
      <c r="F3667" s="66" t="str">
        <f>IF(ISBLANK(LeaveTracker[[#This Row],[Employee Name]]),"-----",VLOOKUP(LeaveTracker[[#This Row],[Employee Name]],'List of Employees'!$B$4:$H$767,6))</f>
        <v>PERMANENT</v>
      </c>
      <c r="G3667" s="24">
        <v>44917</v>
      </c>
      <c r="H3667" s="24">
        <v>44917</v>
      </c>
      <c r="I3667" s="19" t="s">
        <v>82</v>
      </c>
      <c r="K3667" s="50" t="str">
        <f ca="1">LeaveTracker[[#This Row],[Days]]&amp;" "&amp;LeaveTracker[[#This Row],[Type of Leave]]</f>
        <v>1 VL</v>
      </c>
      <c r="L3667" s="23">
        <f ca="1">NETWORKDAYS(LeaveTracker[[#This Row],[Start Date]],LeaveTracker[[#This Row],[End Date]],lstHolidays)</f>
        <v>1</v>
      </c>
      <c r="M3667" s="27"/>
    </row>
    <row r="3668" spans="1:13" ht="30" customHeight="1" x14ac:dyDescent="0.3">
      <c r="A3668" s="27">
        <v>204</v>
      </c>
      <c r="B3668" s="31">
        <v>44972</v>
      </c>
      <c r="C3668" s="31">
        <v>44907</v>
      </c>
      <c r="D3668" s="19" t="s">
        <v>540</v>
      </c>
      <c r="E3668" s="66" t="str">
        <f>IF(ISBLANK(LeaveTracker[[#This Row],[Employee Name]]),"-----",VLOOKUP(LeaveTracker[[#This Row],[Employee Name]],'List of Employees'!$B$4:$H$767,7))</f>
        <v>LCR</v>
      </c>
      <c r="F3668" s="66" t="str">
        <f>IF(ISBLANK(LeaveTracker[[#This Row],[Employee Name]]),"-----",VLOOKUP(LeaveTracker[[#This Row],[Employee Name]],'List of Employees'!$B$4:$H$767,6))</f>
        <v>PERMANENT</v>
      </c>
      <c r="G3668" s="24">
        <v>44921</v>
      </c>
      <c r="H3668" s="24">
        <v>44922</v>
      </c>
      <c r="I3668" s="19" t="s">
        <v>82</v>
      </c>
      <c r="K3668" s="50" t="str">
        <f ca="1">LeaveTracker[[#This Row],[Days]]&amp;" "&amp;LeaveTracker[[#This Row],[Type of Leave]]</f>
        <v>1 VL</v>
      </c>
      <c r="L3668" s="23">
        <f ca="1">NETWORKDAYS(LeaveTracker[[#This Row],[Start Date]],LeaveTracker[[#This Row],[End Date]],lstHolidays)</f>
        <v>1</v>
      </c>
      <c r="M3668" s="27"/>
    </row>
    <row r="3669" spans="1:13" ht="30" customHeight="1" x14ac:dyDescent="0.3">
      <c r="A3669" s="27">
        <f t="shared" si="32"/>
        <v>205</v>
      </c>
      <c r="B3669" s="31">
        <v>44972</v>
      </c>
      <c r="C3669" s="31">
        <v>44907</v>
      </c>
      <c r="D3669" s="19" t="s">
        <v>714</v>
      </c>
      <c r="E3669" s="66" t="str">
        <f>IF(ISBLANK(LeaveTracker[[#This Row],[Employee Name]]),"-----",VLOOKUP(LeaveTracker[[#This Row],[Employee Name]],'List of Employees'!$B$4:$H$767,7))</f>
        <v>LCR</v>
      </c>
      <c r="F3669" s="66" t="str">
        <f>IF(ISBLANK(LeaveTracker[[#This Row],[Employee Name]]),"-----",VLOOKUP(LeaveTracker[[#This Row],[Employee Name]],'List of Employees'!$B$4:$H$767,6))</f>
        <v>PERMANENT</v>
      </c>
      <c r="G3669" s="24">
        <v>44914</v>
      </c>
      <c r="H3669" s="24">
        <v>44917</v>
      </c>
      <c r="I3669" s="19" t="s">
        <v>297</v>
      </c>
      <c r="J3669" s="42" t="s">
        <v>1000</v>
      </c>
      <c r="K3669" s="50" t="str">
        <f ca="1">LeaveTracker[[#This Row],[Days]]&amp;" "&amp;LeaveTracker[[#This Row],[Type of Leave]]</f>
        <v>4 OTHER</v>
      </c>
      <c r="L3669" s="23">
        <f ca="1">NETWORKDAYS(LeaveTracker[[#This Row],[Start Date]],LeaveTracker[[#This Row],[End Date]],lstHolidays)</f>
        <v>4</v>
      </c>
      <c r="M3669" s="27"/>
    </row>
    <row r="3670" spans="1:13" ht="30" customHeight="1" x14ac:dyDescent="0.3">
      <c r="A3670" s="27">
        <v>205</v>
      </c>
      <c r="B3670" s="31">
        <v>44972</v>
      </c>
      <c r="C3670" s="31">
        <v>44907</v>
      </c>
      <c r="D3670" s="19" t="s">
        <v>714</v>
      </c>
      <c r="E3670" s="66" t="str">
        <f>IF(ISBLANK(LeaveTracker[[#This Row],[Employee Name]]),"-----",VLOOKUP(LeaveTracker[[#This Row],[Employee Name]],'List of Employees'!$B$4:$H$767,7))</f>
        <v>LCR</v>
      </c>
      <c r="F3670" s="66" t="str">
        <f>IF(ISBLANK(LeaveTracker[[#This Row],[Employee Name]]),"-----",VLOOKUP(LeaveTracker[[#This Row],[Employee Name]],'List of Employees'!$B$4:$H$767,6))</f>
        <v>PERMANENT</v>
      </c>
      <c r="G3670" s="24">
        <v>44921</v>
      </c>
      <c r="H3670" s="24">
        <v>44921</v>
      </c>
      <c r="I3670" s="19" t="s">
        <v>297</v>
      </c>
      <c r="J3670" s="42" t="s">
        <v>1000</v>
      </c>
      <c r="K3670" s="50" t="str">
        <f>LeaveTracker[[#This Row],[Days]]&amp;" "&amp;LeaveTracker[[#This Row],[Type of Leave]]</f>
        <v>1 OTHER</v>
      </c>
      <c r="L3670" s="23">
        <v>1</v>
      </c>
      <c r="M3670" s="27"/>
    </row>
    <row r="3671" spans="1:13" ht="30" customHeight="1" x14ac:dyDescent="0.3">
      <c r="A3671" s="27">
        <f t="shared" si="32"/>
        <v>206</v>
      </c>
      <c r="B3671" s="31">
        <v>44972</v>
      </c>
      <c r="C3671" s="31">
        <v>44859</v>
      </c>
      <c r="D3671" s="19" t="s">
        <v>846</v>
      </c>
      <c r="E3671" s="66" t="str">
        <f>IF(ISBLANK(LeaveTracker[[#This Row],[Employee Name]]),"-----",VLOOKUP(LeaveTracker[[#This Row],[Employee Name]],'List of Employees'!$B$4:$H$767,7))</f>
        <v>MO</v>
      </c>
      <c r="F3671" s="66" t="str">
        <f>IF(ISBLANK(LeaveTracker[[#This Row],[Employee Name]]),"-----",VLOOKUP(LeaveTracker[[#This Row],[Employee Name]],'List of Employees'!$B$4:$H$767,6))</f>
        <v>PERMANENT</v>
      </c>
      <c r="G3671" s="24">
        <v>44847</v>
      </c>
      <c r="H3671" s="24">
        <v>44847</v>
      </c>
      <c r="I3671" s="19" t="s">
        <v>297</v>
      </c>
      <c r="J3671" s="42" t="s">
        <v>213</v>
      </c>
      <c r="K3671" s="50" t="str">
        <f ca="1">LeaveTracker[[#This Row],[Days]]&amp;" "&amp;LeaveTracker[[#This Row],[Type of Leave]]</f>
        <v>1 OTHER</v>
      </c>
      <c r="L3671" s="23">
        <f ca="1">NETWORKDAYS(LeaveTracker[[#This Row],[Start Date]],LeaveTracker[[#This Row],[End Date]],lstHolidays)</f>
        <v>1</v>
      </c>
      <c r="M3671" s="27"/>
    </row>
    <row r="3672" spans="1:13" ht="30" customHeight="1" x14ac:dyDescent="0.3">
      <c r="A3672" s="27">
        <f t="shared" si="32"/>
        <v>207</v>
      </c>
      <c r="B3672" s="31">
        <v>44972</v>
      </c>
      <c r="C3672" s="31">
        <v>44859</v>
      </c>
      <c r="D3672" s="19" t="s">
        <v>846</v>
      </c>
      <c r="E3672" s="66" t="str">
        <f>IF(ISBLANK(LeaveTracker[[#This Row],[Employee Name]]),"-----",VLOOKUP(LeaveTracker[[#This Row],[Employee Name]],'List of Employees'!$B$4:$H$767,7))</f>
        <v>MO</v>
      </c>
      <c r="F3672" s="66" t="str">
        <f>IF(ISBLANK(LeaveTracker[[#This Row],[Employee Name]]),"-----",VLOOKUP(LeaveTracker[[#This Row],[Employee Name]],'List of Employees'!$B$4:$H$767,6))</f>
        <v>PERMANENT</v>
      </c>
      <c r="G3672" s="24">
        <v>44860</v>
      </c>
      <c r="H3672" s="24">
        <v>44860</v>
      </c>
      <c r="I3672" s="19" t="s">
        <v>82</v>
      </c>
      <c r="K3672" s="50" t="str">
        <f ca="1">LeaveTracker[[#This Row],[Days]]&amp;" "&amp;LeaveTracker[[#This Row],[Type of Leave]]</f>
        <v>1 VL</v>
      </c>
      <c r="L3672" s="23">
        <f ca="1">NETWORKDAYS(LeaveTracker[[#This Row],[Start Date]],LeaveTracker[[#This Row],[End Date]],lstHolidays)</f>
        <v>1</v>
      </c>
      <c r="M3672" s="27"/>
    </row>
    <row r="3673" spans="1:13" ht="30" customHeight="1" x14ac:dyDescent="0.3">
      <c r="A3673" s="27">
        <v>207</v>
      </c>
      <c r="B3673" s="31">
        <v>44972</v>
      </c>
      <c r="C3673" s="31">
        <v>44859</v>
      </c>
      <c r="D3673" s="19" t="s">
        <v>846</v>
      </c>
      <c r="E3673" s="66" t="str">
        <f>IF(ISBLANK(LeaveTracker[[#This Row],[Employee Name]]),"-----",VLOOKUP(LeaveTracker[[#This Row],[Employee Name]],'List of Employees'!$B$4:$H$767,7))</f>
        <v>MO</v>
      </c>
      <c r="F3673" s="66" t="str">
        <f>IF(ISBLANK(LeaveTracker[[#This Row],[Employee Name]]),"-----",VLOOKUP(LeaveTracker[[#This Row],[Employee Name]],'List of Employees'!$B$4:$H$767,6))</f>
        <v>PERMANENT</v>
      </c>
      <c r="G3673" s="24">
        <v>44862</v>
      </c>
      <c r="H3673" s="24">
        <v>44862</v>
      </c>
      <c r="I3673" s="19" t="s">
        <v>82</v>
      </c>
      <c r="K3673" s="50" t="str">
        <f ca="1">LeaveTracker[[#This Row],[Days]]&amp;" "&amp;LeaveTracker[[#This Row],[Type of Leave]]</f>
        <v>1 VL</v>
      </c>
      <c r="L3673" s="23">
        <f ca="1">NETWORKDAYS(LeaveTracker[[#This Row],[Start Date]],LeaveTracker[[#This Row],[End Date]],lstHolidays)</f>
        <v>1</v>
      </c>
      <c r="M3673" s="27"/>
    </row>
    <row r="3674" spans="1:13" ht="30" customHeight="1" x14ac:dyDescent="0.3">
      <c r="A3674" s="27">
        <f t="shared" si="32"/>
        <v>208</v>
      </c>
      <c r="B3674" s="31">
        <v>44972</v>
      </c>
      <c r="C3674" s="31">
        <v>44874</v>
      </c>
      <c r="D3674" s="19" t="s">
        <v>1757</v>
      </c>
      <c r="E3674" s="66" t="str">
        <f>IF(ISBLANK(LeaveTracker[[#This Row],[Employee Name]]),"-----",VLOOKUP(LeaveTracker[[#This Row],[Employee Name]],'List of Employees'!$B$4:$H$767,7))</f>
        <v>LIBRARY</v>
      </c>
      <c r="F3674" s="66" t="str">
        <f>IF(ISBLANK(LeaveTracker[[#This Row],[Employee Name]]),"-----",VLOOKUP(LeaveTracker[[#This Row],[Employee Name]],'List of Employees'!$B$4:$H$767,6))</f>
        <v>CASUAL</v>
      </c>
      <c r="G3674" s="24">
        <v>44873</v>
      </c>
      <c r="H3674" s="24">
        <v>44873</v>
      </c>
      <c r="I3674" s="19" t="s">
        <v>81</v>
      </c>
      <c r="K3674" s="50" t="str">
        <f ca="1">LeaveTracker[[#This Row],[Days]]&amp;" "&amp;LeaveTracker[[#This Row],[Type of Leave]]</f>
        <v>1 SL</v>
      </c>
      <c r="L3674" s="23">
        <f ca="1">NETWORKDAYS(LeaveTracker[[#This Row],[Start Date]],LeaveTracker[[#This Row],[End Date]],lstHolidays)</f>
        <v>1</v>
      </c>
      <c r="M3674" s="27"/>
    </row>
    <row r="3675" spans="1:13" ht="30" customHeight="1" x14ac:dyDescent="0.3">
      <c r="A3675" s="27">
        <f t="shared" si="32"/>
        <v>209</v>
      </c>
      <c r="B3675" s="31">
        <v>44972</v>
      </c>
      <c r="C3675" s="31">
        <v>44837</v>
      </c>
      <c r="D3675" s="19" t="s">
        <v>846</v>
      </c>
      <c r="E3675" s="66" t="str">
        <f>IF(ISBLANK(LeaveTracker[[#This Row],[Employee Name]]),"-----",VLOOKUP(LeaveTracker[[#This Row],[Employee Name]],'List of Employees'!$B$4:$H$767,7))</f>
        <v>MO</v>
      </c>
      <c r="F3675" s="66" t="str">
        <f>IF(ISBLANK(LeaveTracker[[#This Row],[Employee Name]]),"-----",VLOOKUP(LeaveTracker[[#This Row],[Employee Name]],'List of Employees'!$B$4:$H$767,6))</f>
        <v>PERMANENT</v>
      </c>
      <c r="G3675" s="24">
        <v>44862</v>
      </c>
      <c r="H3675" s="24">
        <v>44864</v>
      </c>
      <c r="I3675" s="19" t="s">
        <v>82</v>
      </c>
      <c r="K3675" s="50" t="str">
        <f>LeaveTracker[[#This Row],[Days]]&amp;" "&amp;LeaveTracker[[#This Row],[Type of Leave]]</f>
        <v>3 VL</v>
      </c>
      <c r="L3675" s="23">
        <v>3</v>
      </c>
      <c r="M3675" s="27"/>
    </row>
    <row r="3676" spans="1:13" ht="30" customHeight="1" x14ac:dyDescent="0.3">
      <c r="A3676" s="27">
        <f t="shared" si="32"/>
        <v>210</v>
      </c>
      <c r="B3676" s="31">
        <v>44972</v>
      </c>
      <c r="C3676" s="31">
        <v>44970</v>
      </c>
      <c r="D3676" s="19" t="s">
        <v>1261</v>
      </c>
      <c r="E3676" s="66" t="str">
        <f>IF(ISBLANK(LeaveTracker[[#This Row],[Employee Name]]),"-----",VLOOKUP(LeaveTracker[[#This Row],[Employee Name]],'List of Employees'!$B$4:$H$767,7))</f>
        <v>BUDGET</v>
      </c>
      <c r="F3676" s="66" t="str">
        <f>IF(ISBLANK(LeaveTracker[[#This Row],[Employee Name]]),"-----",VLOOKUP(LeaveTracker[[#This Row],[Employee Name]],'List of Employees'!$B$4:$H$767,6))</f>
        <v>PERMANENT</v>
      </c>
      <c r="G3676" s="24">
        <v>44973</v>
      </c>
      <c r="H3676" s="24">
        <v>44973</v>
      </c>
      <c r="I3676" s="19" t="s">
        <v>297</v>
      </c>
      <c r="J3676" s="42" t="s">
        <v>1000</v>
      </c>
      <c r="K3676" s="50" t="str">
        <f ca="1">LeaveTracker[[#This Row],[Days]]&amp;" "&amp;LeaveTracker[[#This Row],[Type of Leave]]</f>
        <v>1 OTHER</v>
      </c>
      <c r="L3676" s="23">
        <f ca="1">NETWORKDAYS(LeaveTracker[[#This Row],[Start Date]],LeaveTracker[[#This Row],[End Date]],lstHolidays)</f>
        <v>1</v>
      </c>
      <c r="M3676" s="27"/>
    </row>
    <row r="3677" spans="1:13" ht="30" customHeight="1" x14ac:dyDescent="0.3">
      <c r="A3677" s="27">
        <f t="shared" si="32"/>
        <v>211</v>
      </c>
      <c r="B3677" s="31">
        <v>44972</v>
      </c>
      <c r="C3677" s="31">
        <v>44860</v>
      </c>
      <c r="D3677" s="19" t="s">
        <v>1041</v>
      </c>
      <c r="E3677" s="66" t="str">
        <f>IF(ISBLANK(LeaveTracker[[#This Row],[Employee Name]]),"-----",VLOOKUP(LeaveTracker[[#This Row],[Employee Name]],'List of Employees'!$B$4:$H$767,7))</f>
        <v>ONT</v>
      </c>
      <c r="F3677" s="66" t="str">
        <f>IF(ISBLANK(LeaveTracker[[#This Row],[Employee Name]]),"-----",VLOOKUP(LeaveTracker[[#This Row],[Employee Name]],'List of Employees'!$B$4:$H$767,6))</f>
        <v>PERMANENT</v>
      </c>
      <c r="G3677" s="24">
        <v>44855</v>
      </c>
      <c r="H3677" s="24">
        <v>44855</v>
      </c>
      <c r="I3677" s="19" t="s">
        <v>81</v>
      </c>
      <c r="K3677" s="50" t="str">
        <f ca="1">LeaveTracker[[#This Row],[Days]]&amp;" "&amp;LeaveTracker[[#This Row],[Type of Leave]]</f>
        <v>1 SL</v>
      </c>
      <c r="L3677" s="23">
        <f ca="1">NETWORKDAYS(LeaveTracker[[#This Row],[Start Date]],LeaveTracker[[#This Row],[End Date]],lstHolidays)</f>
        <v>1</v>
      </c>
      <c r="M3677" s="27"/>
    </row>
    <row r="3678" spans="1:13" ht="30" customHeight="1" x14ac:dyDescent="0.3">
      <c r="A3678" s="27">
        <f t="shared" si="32"/>
        <v>212</v>
      </c>
      <c r="B3678" s="31">
        <v>44972</v>
      </c>
      <c r="C3678" s="31">
        <v>44842</v>
      </c>
      <c r="D3678" s="19" t="s">
        <v>1041</v>
      </c>
      <c r="E3678" s="66" t="str">
        <f>IF(ISBLANK(LeaveTracker[[#This Row],[Employee Name]]),"-----",VLOOKUP(LeaveTracker[[#This Row],[Employee Name]],'List of Employees'!$B$4:$H$767,7))</f>
        <v>ONT</v>
      </c>
      <c r="F3678" s="66" t="str">
        <f>IF(ISBLANK(LeaveTracker[[#This Row],[Employee Name]]),"-----",VLOOKUP(LeaveTracker[[#This Row],[Employee Name]],'List of Employees'!$B$4:$H$767,6))</f>
        <v>PERMANENT</v>
      </c>
      <c r="G3678" s="24">
        <v>44835</v>
      </c>
      <c r="H3678" s="24">
        <v>44835</v>
      </c>
      <c r="I3678" s="19" t="s">
        <v>81</v>
      </c>
      <c r="K3678" s="50" t="str">
        <f>LeaveTracker[[#This Row],[Days]]&amp;" "&amp;LeaveTracker[[#This Row],[Type of Leave]]</f>
        <v>1 SL</v>
      </c>
      <c r="L3678" s="23">
        <v>1</v>
      </c>
      <c r="M3678" s="27"/>
    </row>
    <row r="3679" spans="1:13" ht="30" customHeight="1" x14ac:dyDescent="0.3">
      <c r="A3679" s="27">
        <v>212</v>
      </c>
      <c r="B3679" s="31">
        <v>44972</v>
      </c>
      <c r="C3679" s="31">
        <v>44842</v>
      </c>
      <c r="D3679" s="19" t="s">
        <v>1041</v>
      </c>
      <c r="E3679" s="66" t="str">
        <f>IF(ISBLANK(LeaveTracker[[#This Row],[Employee Name]]),"-----",VLOOKUP(LeaveTracker[[#This Row],[Employee Name]],'List of Employees'!$B$4:$H$767,7))</f>
        <v>ONT</v>
      </c>
      <c r="F3679" s="66" t="str">
        <f>IF(ISBLANK(LeaveTracker[[#This Row],[Employee Name]]),"-----",VLOOKUP(LeaveTracker[[#This Row],[Employee Name]],'List of Employees'!$B$4:$H$767,6))</f>
        <v>PERMANENT</v>
      </c>
      <c r="G3679" s="24">
        <v>44838</v>
      </c>
      <c r="H3679" s="24">
        <v>44839</v>
      </c>
      <c r="I3679" s="19" t="s">
        <v>81</v>
      </c>
      <c r="K3679" s="50" t="str">
        <f ca="1">LeaveTracker[[#This Row],[Days]]&amp;" "&amp;LeaveTracker[[#This Row],[Type of Leave]]</f>
        <v>2 SL</v>
      </c>
      <c r="L3679" s="23">
        <f ca="1">NETWORKDAYS(LeaveTracker[[#This Row],[Start Date]],LeaveTracker[[#This Row],[End Date]],lstHolidays)</f>
        <v>2</v>
      </c>
      <c r="M3679" s="27"/>
    </row>
    <row r="3680" spans="1:13" ht="30" customHeight="1" x14ac:dyDescent="0.3">
      <c r="A3680" s="27">
        <f t="shared" si="32"/>
        <v>213</v>
      </c>
      <c r="B3680" s="31">
        <v>44972</v>
      </c>
      <c r="C3680" s="31">
        <v>44852</v>
      </c>
      <c r="D3680" s="19" t="s">
        <v>2029</v>
      </c>
      <c r="E3680" s="66" t="str">
        <f>IF(ISBLANK(LeaveTracker[[#This Row],[Employee Name]]),"-----",VLOOKUP(LeaveTracker[[#This Row],[Employee Name]],'List of Employees'!$B$4:$H$767,7))</f>
        <v>TCIS</v>
      </c>
      <c r="F3680" s="66" t="str">
        <f>IF(ISBLANK(LeaveTracker[[#This Row],[Employee Name]]),"-----",VLOOKUP(LeaveTracker[[#This Row],[Employee Name]],'List of Employees'!$B$4:$H$767,6))</f>
        <v>JOBCON</v>
      </c>
      <c r="G3680" s="24">
        <v>44872</v>
      </c>
      <c r="H3680" s="24">
        <v>44876</v>
      </c>
      <c r="I3680" s="19" t="s">
        <v>82</v>
      </c>
      <c r="K3680" s="50" t="str">
        <f ca="1">LeaveTracker[[#This Row],[Days]]&amp;" "&amp;LeaveTracker[[#This Row],[Type of Leave]]</f>
        <v>5 VL</v>
      </c>
      <c r="L3680" s="23">
        <f ca="1">NETWORKDAYS(LeaveTracker[[#This Row],[Start Date]],LeaveTracker[[#This Row],[End Date]],lstHolidays)</f>
        <v>5</v>
      </c>
      <c r="M3680" s="27"/>
    </row>
    <row r="3681" spans="1:13" ht="30" customHeight="1" x14ac:dyDescent="0.3">
      <c r="A3681" s="27">
        <f t="shared" si="32"/>
        <v>214</v>
      </c>
      <c r="B3681" s="31">
        <v>44972</v>
      </c>
      <c r="C3681" s="31">
        <v>44842</v>
      </c>
      <c r="D3681" s="19" t="s">
        <v>1041</v>
      </c>
      <c r="E3681" s="66" t="str">
        <f>IF(ISBLANK(LeaveTracker[[#This Row],[Employee Name]]),"-----",VLOOKUP(LeaveTracker[[#This Row],[Employee Name]],'List of Employees'!$B$4:$H$767,7))</f>
        <v>ONT</v>
      </c>
      <c r="F3681" s="66" t="str">
        <f>IF(ISBLANK(LeaveTracker[[#This Row],[Employee Name]]),"-----",VLOOKUP(LeaveTracker[[#This Row],[Employee Name]],'List of Employees'!$B$4:$H$767,6))</f>
        <v>PERMANENT</v>
      </c>
      <c r="G3681" s="24">
        <v>44832</v>
      </c>
      <c r="H3681" s="24">
        <v>44834</v>
      </c>
      <c r="I3681" s="19" t="s">
        <v>81</v>
      </c>
      <c r="K3681" s="50" t="str">
        <f ca="1">LeaveTracker[[#This Row],[Days]]&amp;" "&amp;LeaveTracker[[#This Row],[Type of Leave]]</f>
        <v>3 SL</v>
      </c>
      <c r="L3681" s="23">
        <f ca="1">NETWORKDAYS(LeaveTracker[[#This Row],[Start Date]],LeaveTracker[[#This Row],[End Date]],lstHolidays)</f>
        <v>3</v>
      </c>
      <c r="M3681" s="27"/>
    </row>
    <row r="3682" spans="1:13" ht="30" customHeight="1" x14ac:dyDescent="0.3">
      <c r="A3682" s="27">
        <f t="shared" si="32"/>
        <v>215</v>
      </c>
      <c r="B3682" s="31">
        <v>44972</v>
      </c>
      <c r="C3682" s="31">
        <v>44839</v>
      </c>
      <c r="D3682" s="19" t="s">
        <v>2029</v>
      </c>
      <c r="E3682" s="66" t="str">
        <f>IF(ISBLANK(LeaveTracker[[#This Row],[Employee Name]]),"-----",VLOOKUP(LeaveTracker[[#This Row],[Employee Name]],'List of Employees'!$B$4:$H$767,7))</f>
        <v>TCIS</v>
      </c>
      <c r="F3682" s="66" t="str">
        <f>IF(ISBLANK(LeaveTracker[[#This Row],[Employee Name]]),"-----",VLOOKUP(LeaveTracker[[#This Row],[Employee Name]],'List of Employees'!$B$4:$H$767,6))</f>
        <v>JOBCON</v>
      </c>
      <c r="G3682" s="24">
        <v>44829</v>
      </c>
      <c r="H3682" s="24">
        <v>44834</v>
      </c>
      <c r="I3682" s="19" t="s">
        <v>81</v>
      </c>
      <c r="K3682" s="50" t="str">
        <f ca="1">LeaveTracker[[#This Row],[Days]]&amp;" "&amp;LeaveTracker[[#This Row],[Type of Leave]]</f>
        <v>5 SL</v>
      </c>
      <c r="L3682" s="23">
        <f ca="1">NETWORKDAYS(LeaveTracker[[#This Row],[Start Date]],LeaveTracker[[#This Row],[End Date]],lstHolidays)</f>
        <v>5</v>
      </c>
      <c r="M3682" s="27"/>
    </row>
    <row r="3683" spans="1:13" ht="30" customHeight="1" x14ac:dyDescent="0.3">
      <c r="A3683" s="27">
        <f t="shared" si="32"/>
        <v>216</v>
      </c>
      <c r="B3683" s="31">
        <v>44972</v>
      </c>
      <c r="C3683" s="31">
        <v>44818</v>
      </c>
      <c r="D3683" s="19" t="s">
        <v>1945</v>
      </c>
      <c r="E3683" s="66" t="str">
        <f>IF(ISBLANK(LeaveTracker[[#This Row],[Employee Name]]),"-----",VLOOKUP(LeaveTracker[[#This Row],[Employee Name]],'List of Employees'!$B$4:$H$767,7))</f>
        <v>TCIS/CSU</v>
      </c>
      <c r="F3683" s="66" t="str">
        <f>IF(ISBLANK(LeaveTracker[[#This Row],[Employee Name]]),"-----",VLOOKUP(LeaveTracker[[#This Row],[Employee Name]],'List of Employees'!$B$4:$H$767,6))</f>
        <v>CASUAL</v>
      </c>
      <c r="G3683" s="24">
        <v>44808</v>
      </c>
      <c r="H3683" s="24">
        <v>44810</v>
      </c>
      <c r="I3683" s="19" t="s">
        <v>81</v>
      </c>
      <c r="K3683" s="50" t="str">
        <f ca="1">LeaveTracker[[#This Row],[Days]]&amp;" "&amp;LeaveTracker[[#This Row],[Type of Leave]]</f>
        <v>2 SL</v>
      </c>
      <c r="L3683" s="23">
        <f ca="1">NETWORKDAYS(LeaveTracker[[#This Row],[Start Date]],LeaveTracker[[#This Row],[End Date]],lstHolidays)</f>
        <v>2</v>
      </c>
      <c r="M3683" s="27"/>
    </row>
    <row r="3684" spans="1:13" ht="30" customHeight="1" x14ac:dyDescent="0.3">
      <c r="A3684" s="27">
        <f t="shared" si="32"/>
        <v>217</v>
      </c>
      <c r="B3684" s="31">
        <v>44972</v>
      </c>
      <c r="C3684" s="31">
        <v>44816</v>
      </c>
      <c r="D3684" s="19" t="s">
        <v>1830</v>
      </c>
      <c r="E3684" s="66" t="str">
        <f>IF(ISBLANK(LeaveTracker[[#This Row],[Employee Name]]),"-----",VLOOKUP(LeaveTracker[[#This Row],[Employee Name]],'List of Employees'!$B$4:$H$767,7))</f>
        <v>ONT</v>
      </c>
      <c r="F3684" s="66" t="str">
        <f>IF(ISBLANK(LeaveTracker[[#This Row],[Employee Name]]),"-----",VLOOKUP(LeaveTracker[[#This Row],[Employee Name]],'List of Employees'!$B$4:$H$767,6))</f>
        <v>CASUAL</v>
      </c>
      <c r="G3684" s="24">
        <v>44813</v>
      </c>
      <c r="H3684" s="24">
        <v>44813</v>
      </c>
      <c r="I3684" s="19" t="s">
        <v>81</v>
      </c>
      <c r="K3684" s="50" t="str">
        <f ca="1">LeaveTracker[[#This Row],[Days]]&amp;" "&amp;LeaveTracker[[#This Row],[Type of Leave]]</f>
        <v>1 SL</v>
      </c>
      <c r="L3684" s="23">
        <f ca="1">NETWORKDAYS(LeaveTracker[[#This Row],[Start Date]],LeaveTracker[[#This Row],[End Date]],lstHolidays)</f>
        <v>1</v>
      </c>
      <c r="M3684" s="27"/>
    </row>
    <row r="3685" spans="1:13" ht="30" customHeight="1" x14ac:dyDescent="0.3">
      <c r="A3685" s="27">
        <f t="shared" si="32"/>
        <v>218</v>
      </c>
      <c r="B3685" s="31">
        <v>44972</v>
      </c>
      <c r="C3685" s="31">
        <v>44869</v>
      </c>
      <c r="D3685" s="19" t="s">
        <v>1844</v>
      </c>
      <c r="E3685" s="66" t="str">
        <f>IF(ISBLANK(LeaveTracker[[#This Row],[Employee Name]]),"-----",VLOOKUP(LeaveTracker[[#This Row],[Employee Name]],'List of Employees'!$B$4:$H$767,7))</f>
        <v>ONT</v>
      </c>
      <c r="F3685" s="66" t="str">
        <f>IF(ISBLANK(LeaveTracker[[#This Row],[Employee Name]]),"-----",VLOOKUP(LeaveTracker[[#This Row],[Employee Name]],'List of Employees'!$B$4:$H$767,6))</f>
        <v>CASUAL</v>
      </c>
      <c r="G3685" s="24">
        <v>44858</v>
      </c>
      <c r="H3685" s="24">
        <v>44858</v>
      </c>
      <c r="I3685" s="19" t="s">
        <v>81</v>
      </c>
      <c r="K3685" s="50" t="str">
        <f ca="1">LeaveTracker[[#This Row],[Days]]&amp;" "&amp;LeaveTracker[[#This Row],[Type of Leave]]</f>
        <v>1 SL</v>
      </c>
      <c r="L3685" s="23">
        <f ca="1">NETWORKDAYS(LeaveTracker[[#This Row],[Start Date]],LeaveTracker[[#This Row],[End Date]],lstHolidays)</f>
        <v>1</v>
      </c>
      <c r="M3685" s="27"/>
    </row>
    <row r="3686" spans="1:13" ht="30" customHeight="1" x14ac:dyDescent="0.3">
      <c r="A3686" s="27">
        <f t="shared" si="32"/>
        <v>219</v>
      </c>
      <c r="B3686" s="31">
        <v>44972</v>
      </c>
      <c r="C3686" s="31">
        <v>44869</v>
      </c>
      <c r="D3686" s="19" t="s">
        <v>1844</v>
      </c>
      <c r="E3686" s="66" t="str">
        <f>IF(ISBLANK(LeaveTracker[[#This Row],[Employee Name]]),"-----",VLOOKUP(LeaveTracker[[#This Row],[Employee Name]],'List of Employees'!$B$4:$H$767,7))</f>
        <v>ONT</v>
      </c>
      <c r="F3686" s="66" t="str">
        <f>IF(ISBLANK(LeaveTracker[[#This Row],[Employee Name]]),"-----",VLOOKUP(LeaveTracker[[#This Row],[Employee Name]],'List of Employees'!$B$4:$H$767,6))</f>
        <v>CASUAL</v>
      </c>
      <c r="G3686" s="24">
        <v>44887</v>
      </c>
      <c r="H3686" s="24">
        <v>44891</v>
      </c>
      <c r="I3686" s="19" t="s">
        <v>82</v>
      </c>
      <c r="K3686" s="50" t="str">
        <f ca="1">LeaveTracker[[#This Row],[Days]]&amp;" "&amp;LeaveTracker[[#This Row],[Type of Leave]]</f>
        <v>4 VL</v>
      </c>
      <c r="L3686" s="23">
        <f ca="1">NETWORKDAYS(LeaveTracker[[#This Row],[Start Date]],LeaveTracker[[#This Row],[End Date]],lstHolidays)</f>
        <v>4</v>
      </c>
      <c r="M3686" s="27"/>
    </row>
    <row r="3687" spans="1:13" ht="30" customHeight="1" x14ac:dyDescent="0.3">
      <c r="A3687" s="27">
        <f t="shared" si="32"/>
        <v>220</v>
      </c>
      <c r="B3687" s="31">
        <v>44972</v>
      </c>
      <c r="C3687" s="31">
        <v>44893</v>
      </c>
      <c r="D3687" s="19" t="s">
        <v>1027</v>
      </c>
      <c r="E3687" s="66" t="str">
        <f>IF(ISBLANK(LeaveTracker[[#This Row],[Employee Name]]),"-----",VLOOKUP(LeaveTracker[[#This Row],[Employee Name]],'List of Employees'!$B$4:$H$767,7))</f>
        <v>CHO</v>
      </c>
      <c r="F3687" s="66" t="str">
        <f>IF(ISBLANK(LeaveTracker[[#This Row],[Employee Name]]),"-----",VLOOKUP(LeaveTracker[[#This Row],[Employee Name]],'List of Employees'!$B$4:$H$767,6))</f>
        <v>CASUAL</v>
      </c>
      <c r="G3687" s="24">
        <v>44896</v>
      </c>
      <c r="H3687" s="24">
        <v>44896</v>
      </c>
      <c r="I3687" s="19" t="s">
        <v>82</v>
      </c>
      <c r="K3687" s="50" t="str">
        <f ca="1">LeaveTracker[[#This Row],[Days]]&amp;" "&amp;LeaveTracker[[#This Row],[Type of Leave]]</f>
        <v>1 VL</v>
      </c>
      <c r="L3687" s="23">
        <f ca="1">NETWORKDAYS(LeaveTracker[[#This Row],[Start Date]],LeaveTracker[[#This Row],[End Date]],lstHolidays)</f>
        <v>1</v>
      </c>
      <c r="M3687" s="27"/>
    </row>
    <row r="3688" spans="1:13" ht="30" customHeight="1" x14ac:dyDescent="0.3">
      <c r="A3688" s="27">
        <v>220</v>
      </c>
      <c r="B3688" s="31">
        <v>44972</v>
      </c>
      <c r="C3688" s="31">
        <v>44893</v>
      </c>
      <c r="D3688" s="19" t="s">
        <v>1027</v>
      </c>
      <c r="E3688" s="66" t="str">
        <f>IF(ISBLANK(LeaveTracker[[#This Row],[Employee Name]]),"-----",VLOOKUP(LeaveTracker[[#This Row],[Employee Name]],'List of Employees'!$B$4:$H$767,7))</f>
        <v>CHO</v>
      </c>
      <c r="F3688" s="66" t="str">
        <f>IF(ISBLANK(LeaveTracker[[#This Row],[Employee Name]]),"-----",VLOOKUP(LeaveTracker[[#This Row],[Employee Name]],'List of Employees'!$B$4:$H$767,6))</f>
        <v>CASUAL</v>
      </c>
      <c r="G3688" s="24">
        <v>44921</v>
      </c>
      <c r="H3688" s="24">
        <v>44924</v>
      </c>
      <c r="I3688" s="19" t="s">
        <v>82</v>
      </c>
      <c r="K3688" s="50" t="str">
        <f ca="1">LeaveTracker[[#This Row],[Days]]&amp;" "&amp;LeaveTracker[[#This Row],[Type of Leave]]</f>
        <v>3 VL</v>
      </c>
      <c r="L3688" s="23">
        <f ca="1">NETWORKDAYS(LeaveTracker[[#This Row],[Start Date]],LeaveTracker[[#This Row],[End Date]],lstHolidays)</f>
        <v>3</v>
      </c>
      <c r="M3688" s="27"/>
    </row>
    <row r="3689" spans="1:13" ht="30" customHeight="1" x14ac:dyDescent="0.3">
      <c r="A3689" s="27">
        <f t="shared" si="32"/>
        <v>221</v>
      </c>
      <c r="B3689" s="31">
        <v>44972</v>
      </c>
      <c r="C3689" s="31">
        <v>44893</v>
      </c>
      <c r="D3689" s="19" t="s">
        <v>1813</v>
      </c>
      <c r="E3689" s="66" t="str">
        <f>IF(ISBLANK(LeaveTracker[[#This Row],[Employee Name]]),"-----",VLOOKUP(LeaveTracker[[#This Row],[Employee Name]],'List of Employees'!$B$4:$H$767,7))</f>
        <v>CHO</v>
      </c>
      <c r="F3689" s="66" t="str">
        <f>IF(ISBLANK(LeaveTracker[[#This Row],[Employee Name]]),"-----",VLOOKUP(LeaveTracker[[#This Row],[Employee Name]],'List of Employees'!$B$4:$H$767,6))</f>
        <v>CASUAL</v>
      </c>
      <c r="G3689" s="24">
        <v>44921</v>
      </c>
      <c r="H3689" s="24">
        <v>44924</v>
      </c>
      <c r="I3689" s="19" t="s">
        <v>82</v>
      </c>
      <c r="K3689" s="50" t="str">
        <f ca="1">LeaveTracker[[#This Row],[Days]]&amp;" "&amp;LeaveTracker[[#This Row],[Type of Leave]]</f>
        <v>3 VL</v>
      </c>
      <c r="L3689" s="23">
        <f ca="1">NETWORKDAYS(LeaveTracker[[#This Row],[Start Date]],LeaveTracker[[#This Row],[End Date]],lstHolidays)</f>
        <v>3</v>
      </c>
      <c r="M3689" s="27"/>
    </row>
    <row r="3690" spans="1:13" ht="30" customHeight="1" x14ac:dyDescent="0.3">
      <c r="A3690" s="27">
        <f t="shared" si="32"/>
        <v>222</v>
      </c>
      <c r="B3690" s="31">
        <v>44972</v>
      </c>
      <c r="C3690" s="31">
        <v>44893</v>
      </c>
      <c r="D3690" s="19" t="s">
        <v>1913</v>
      </c>
      <c r="E3690" s="66" t="str">
        <f>IF(ISBLANK(LeaveTracker[[#This Row],[Employee Name]]),"-----",VLOOKUP(LeaveTracker[[#This Row],[Employee Name]],'List of Employees'!$B$4:$H$767,7))</f>
        <v>CHO</v>
      </c>
      <c r="F3690" s="66" t="str">
        <f>IF(ISBLANK(LeaveTracker[[#This Row],[Employee Name]]),"-----",VLOOKUP(LeaveTracker[[#This Row],[Employee Name]],'List of Employees'!$B$4:$H$767,6))</f>
        <v>PERMANENT</v>
      </c>
      <c r="G3690" s="24">
        <v>44921</v>
      </c>
      <c r="H3690" s="24">
        <v>44924</v>
      </c>
      <c r="I3690" s="19" t="s">
        <v>82</v>
      </c>
      <c r="K3690" s="50" t="str">
        <f ca="1">LeaveTracker[[#This Row],[Days]]&amp;" "&amp;LeaveTracker[[#This Row],[Type of Leave]]</f>
        <v>3 VL</v>
      </c>
      <c r="L3690" s="23">
        <f ca="1">NETWORKDAYS(LeaveTracker[[#This Row],[Start Date]],LeaveTracker[[#This Row],[End Date]],lstHolidays)</f>
        <v>3</v>
      </c>
      <c r="M3690" s="27"/>
    </row>
    <row r="3691" spans="1:13" ht="30" customHeight="1" x14ac:dyDescent="0.3">
      <c r="A3691" s="27">
        <f t="shared" si="32"/>
        <v>223</v>
      </c>
      <c r="B3691" s="31">
        <v>44972</v>
      </c>
      <c r="C3691" s="31">
        <v>44804</v>
      </c>
      <c r="D3691" s="19" t="s">
        <v>1317</v>
      </c>
      <c r="E3691" s="66" t="str">
        <f>IF(ISBLANK(LeaveTracker[[#This Row],[Employee Name]]),"-----",VLOOKUP(LeaveTracker[[#This Row],[Employee Name]],'List of Employees'!$B$4:$H$767,7))</f>
        <v>CHO</v>
      </c>
      <c r="F3691" s="66" t="str">
        <f>IF(ISBLANK(LeaveTracker[[#This Row],[Employee Name]]),"-----",VLOOKUP(LeaveTracker[[#This Row],[Employee Name]],'List of Employees'!$B$4:$H$767,6))</f>
        <v>PERMANENT</v>
      </c>
      <c r="G3691" s="24">
        <v>44823</v>
      </c>
      <c r="H3691" s="24">
        <v>44824</v>
      </c>
      <c r="I3691" s="19" t="s">
        <v>82</v>
      </c>
      <c r="K3691" s="50" t="str">
        <f ca="1">LeaveTracker[[#This Row],[Days]]&amp;" "&amp;LeaveTracker[[#This Row],[Type of Leave]]</f>
        <v>2 VL</v>
      </c>
      <c r="L3691" s="23">
        <f ca="1">NETWORKDAYS(LeaveTracker[[#This Row],[Start Date]],LeaveTracker[[#This Row],[End Date]],lstHolidays)</f>
        <v>2</v>
      </c>
      <c r="M3691" s="27"/>
    </row>
    <row r="3692" spans="1:13" ht="30" customHeight="1" x14ac:dyDescent="0.3">
      <c r="A3692" s="27">
        <f t="shared" si="32"/>
        <v>224</v>
      </c>
      <c r="B3692" s="31">
        <v>44972</v>
      </c>
      <c r="C3692" s="31">
        <v>44893</v>
      </c>
      <c r="D3692" s="19" t="s">
        <v>1925</v>
      </c>
      <c r="E3692" s="66" t="str">
        <f>IF(ISBLANK(LeaveTracker[[#This Row],[Employee Name]]),"-----",VLOOKUP(LeaveTracker[[#This Row],[Employee Name]],'List of Employees'!$B$4:$H$767,7))</f>
        <v>CHO</v>
      </c>
      <c r="F3692" s="66" t="str">
        <f>IF(ISBLANK(LeaveTracker[[#This Row],[Employee Name]]),"-----",VLOOKUP(LeaveTracker[[#This Row],[Employee Name]],'List of Employees'!$B$4:$H$767,6))</f>
        <v>CASUAL</v>
      </c>
      <c r="G3692" s="24">
        <v>44907</v>
      </c>
      <c r="H3692" s="24">
        <v>44907</v>
      </c>
      <c r="I3692" s="19" t="s">
        <v>82</v>
      </c>
      <c r="K3692" s="50" t="str">
        <f ca="1">LeaveTracker[[#This Row],[Days]]&amp;" "&amp;LeaveTracker[[#This Row],[Type of Leave]]</f>
        <v>1 VL</v>
      </c>
      <c r="L3692" s="23">
        <f ca="1">NETWORKDAYS(LeaveTracker[[#This Row],[Start Date]],LeaveTracker[[#This Row],[End Date]],lstHolidays)</f>
        <v>1</v>
      </c>
      <c r="M3692" s="27"/>
    </row>
    <row r="3693" spans="1:13" ht="30" customHeight="1" x14ac:dyDescent="0.3">
      <c r="A3693" s="27">
        <v>224</v>
      </c>
      <c r="B3693" s="31">
        <v>44972</v>
      </c>
      <c r="C3693" s="31">
        <v>44893</v>
      </c>
      <c r="D3693" s="19" t="s">
        <v>1925</v>
      </c>
      <c r="E3693" s="66" t="str">
        <f>IF(ISBLANK(LeaveTracker[[#This Row],[Employee Name]]),"-----",VLOOKUP(LeaveTracker[[#This Row],[Employee Name]],'List of Employees'!$B$4:$H$767,7))</f>
        <v>CHO</v>
      </c>
      <c r="F3693" s="66" t="str">
        <f>IF(ISBLANK(LeaveTracker[[#This Row],[Employee Name]]),"-----",VLOOKUP(LeaveTracker[[#This Row],[Employee Name]],'List of Employees'!$B$4:$H$767,6))</f>
        <v>CASUAL</v>
      </c>
      <c r="G3693" s="24">
        <v>44921</v>
      </c>
      <c r="H3693" s="24">
        <v>44924</v>
      </c>
      <c r="I3693" s="19" t="s">
        <v>82</v>
      </c>
      <c r="K3693" s="50" t="str">
        <f ca="1">LeaveTracker[[#This Row],[Days]]&amp;" "&amp;LeaveTracker[[#This Row],[Type of Leave]]</f>
        <v>3 VL</v>
      </c>
      <c r="L3693" s="23">
        <f ca="1">NETWORKDAYS(LeaveTracker[[#This Row],[Start Date]],LeaveTracker[[#This Row],[End Date]],lstHolidays)</f>
        <v>3</v>
      </c>
      <c r="M3693" s="27"/>
    </row>
    <row r="3694" spans="1:13" ht="30" customHeight="1" x14ac:dyDescent="0.3">
      <c r="A3694" s="27">
        <f t="shared" si="32"/>
        <v>225</v>
      </c>
      <c r="B3694" s="31">
        <v>44972</v>
      </c>
      <c r="C3694" s="31">
        <v>44879</v>
      </c>
      <c r="D3694" s="19" t="s">
        <v>1740</v>
      </c>
      <c r="E3694" s="66" t="str">
        <f>IF(ISBLANK(LeaveTracker[[#This Row],[Employee Name]]),"-----",VLOOKUP(LeaveTracker[[#This Row],[Employee Name]],'List of Employees'!$B$4:$H$767,7))</f>
        <v>ACCOUNTING</v>
      </c>
      <c r="F3694" s="66" t="str">
        <f>IF(ISBLANK(LeaveTracker[[#This Row],[Employee Name]]),"-----",VLOOKUP(LeaveTracker[[#This Row],[Employee Name]],'List of Employees'!$B$4:$H$767,6))</f>
        <v>CASUAL</v>
      </c>
      <c r="G3694" s="24">
        <v>44876</v>
      </c>
      <c r="H3694" s="24">
        <v>44876</v>
      </c>
      <c r="I3694" s="19" t="s">
        <v>81</v>
      </c>
      <c r="K3694" s="50" t="str">
        <f ca="1">LeaveTracker[[#This Row],[Days]]&amp;" "&amp;LeaveTracker[[#This Row],[Type of Leave]]</f>
        <v>1 SL</v>
      </c>
      <c r="L3694" s="23">
        <f ca="1">NETWORKDAYS(LeaveTracker[[#This Row],[Start Date]],LeaveTracker[[#This Row],[End Date]],lstHolidays)</f>
        <v>1</v>
      </c>
      <c r="M3694" s="27"/>
    </row>
    <row r="3695" spans="1:13" ht="30" customHeight="1" x14ac:dyDescent="0.3">
      <c r="A3695" s="27">
        <f t="shared" si="32"/>
        <v>226</v>
      </c>
      <c r="B3695" s="31">
        <v>44972</v>
      </c>
      <c r="C3695" s="31">
        <v>44865</v>
      </c>
      <c r="D3695" s="19" t="s">
        <v>458</v>
      </c>
      <c r="E3695" s="66" t="str">
        <f>IF(ISBLANK(LeaveTracker[[#This Row],[Employee Name]]),"-----",VLOOKUP(LeaveTracker[[#This Row],[Employee Name]],'List of Employees'!$B$4:$H$767,7))</f>
        <v>HRMO</v>
      </c>
      <c r="F3695" s="66" t="str">
        <f>IF(ISBLANK(LeaveTracker[[#This Row],[Employee Name]]),"-----",VLOOKUP(LeaveTracker[[#This Row],[Employee Name]],'List of Employees'!$B$4:$H$767,6))</f>
        <v>PERMANENT</v>
      </c>
      <c r="G3695" s="24">
        <v>44873</v>
      </c>
      <c r="H3695" s="24">
        <v>44873</v>
      </c>
      <c r="I3695" s="19" t="s">
        <v>82</v>
      </c>
      <c r="K3695" s="50" t="str">
        <f ca="1">LeaveTracker[[#This Row],[Days]]&amp;" "&amp;LeaveTracker[[#This Row],[Type of Leave]]</f>
        <v>1 VL</v>
      </c>
      <c r="L3695" s="23">
        <f ca="1">NETWORKDAYS(LeaveTracker[[#This Row],[Start Date]],LeaveTracker[[#This Row],[End Date]],lstHolidays)</f>
        <v>1</v>
      </c>
      <c r="M3695" s="27"/>
    </row>
    <row r="3696" spans="1:13" ht="30" customHeight="1" x14ac:dyDescent="0.3">
      <c r="A3696" s="27">
        <v>226</v>
      </c>
      <c r="B3696" s="31">
        <v>44972</v>
      </c>
      <c r="C3696" s="31">
        <v>44865</v>
      </c>
      <c r="D3696" s="19" t="s">
        <v>458</v>
      </c>
      <c r="E3696" s="66" t="str">
        <f>IF(ISBLANK(LeaveTracker[[#This Row],[Employee Name]]),"-----",VLOOKUP(LeaveTracker[[#This Row],[Employee Name]],'List of Employees'!$B$4:$H$767,7))</f>
        <v>HRMO</v>
      </c>
      <c r="F3696" s="66" t="str">
        <f>IF(ISBLANK(LeaveTracker[[#This Row],[Employee Name]]),"-----",VLOOKUP(LeaveTracker[[#This Row],[Employee Name]],'List of Employees'!$B$4:$H$767,6))</f>
        <v>PERMANENT</v>
      </c>
      <c r="G3696" s="24">
        <v>44881</v>
      </c>
      <c r="H3696" s="24">
        <v>44881</v>
      </c>
      <c r="I3696" s="19" t="s">
        <v>82</v>
      </c>
      <c r="K3696" s="50" t="str">
        <f ca="1">LeaveTracker[[#This Row],[Days]]&amp;" "&amp;LeaveTracker[[#This Row],[Type of Leave]]</f>
        <v>1 VL</v>
      </c>
      <c r="L3696" s="23">
        <f ca="1">NETWORKDAYS(LeaveTracker[[#This Row],[Start Date]],LeaveTracker[[#This Row],[End Date]],lstHolidays)</f>
        <v>1</v>
      </c>
      <c r="M3696" s="27"/>
    </row>
    <row r="3697" spans="1:13" ht="30" customHeight="1" x14ac:dyDescent="0.3">
      <c r="A3697" s="27">
        <f t="shared" si="32"/>
        <v>227</v>
      </c>
      <c r="B3697" s="31">
        <v>44972</v>
      </c>
      <c r="C3697" s="31">
        <v>44907</v>
      </c>
      <c r="D3697" s="19" t="s">
        <v>723</v>
      </c>
      <c r="E3697" s="66" t="str">
        <f>IF(ISBLANK(LeaveTracker[[#This Row],[Employee Name]]),"-----",VLOOKUP(LeaveTracker[[#This Row],[Employee Name]],'List of Employees'!$B$4:$H$767,7))</f>
        <v>SP</v>
      </c>
      <c r="F3697" s="66" t="str">
        <f>IF(ISBLANK(LeaveTracker[[#This Row],[Employee Name]]),"-----",VLOOKUP(LeaveTracker[[#This Row],[Employee Name]],'List of Employees'!$B$4:$H$767,6))</f>
        <v>PERMANENT</v>
      </c>
      <c r="G3697" s="24">
        <v>44914</v>
      </c>
      <c r="H3697" s="24">
        <v>44915</v>
      </c>
      <c r="I3697" s="19" t="s">
        <v>82</v>
      </c>
      <c r="K3697" s="50" t="str">
        <f ca="1">LeaveTracker[[#This Row],[Days]]&amp;" "&amp;LeaveTracker[[#This Row],[Type of Leave]]</f>
        <v>2 VL</v>
      </c>
      <c r="L3697" s="23">
        <f ca="1">NETWORKDAYS(LeaveTracker[[#This Row],[Start Date]],LeaveTracker[[#This Row],[End Date]],lstHolidays)</f>
        <v>2</v>
      </c>
      <c r="M3697" s="27"/>
    </row>
    <row r="3698" spans="1:13" ht="30" customHeight="1" x14ac:dyDescent="0.3">
      <c r="A3698" s="27">
        <f t="shared" si="32"/>
        <v>228</v>
      </c>
      <c r="B3698" s="31">
        <v>44972</v>
      </c>
      <c r="C3698" s="31">
        <v>44825</v>
      </c>
      <c r="D3698" s="19" t="s">
        <v>163</v>
      </c>
      <c r="E3698" s="66" t="str">
        <f>IF(ISBLANK(LeaveTracker[[#This Row],[Employee Name]]),"-----",VLOOKUP(LeaveTracker[[#This Row],[Employee Name]],'List of Employees'!$B$4:$H$767,7))</f>
        <v>CHO</v>
      </c>
      <c r="F3698" s="66" t="str">
        <f>IF(ISBLANK(LeaveTracker[[#This Row],[Employee Name]]),"-----",VLOOKUP(LeaveTracker[[#This Row],[Employee Name]],'List of Employees'!$B$4:$H$767,6))</f>
        <v>PERMANENT</v>
      </c>
      <c r="G3698" s="24">
        <v>44823</v>
      </c>
      <c r="H3698" s="24">
        <v>44824</v>
      </c>
      <c r="I3698" s="19" t="s">
        <v>81</v>
      </c>
      <c r="K3698" s="50" t="str">
        <f ca="1">LeaveTracker[[#This Row],[Days]]&amp;" "&amp;LeaveTracker[[#This Row],[Type of Leave]]</f>
        <v>2 SL</v>
      </c>
      <c r="L3698" s="23">
        <f ca="1">NETWORKDAYS(LeaveTracker[[#This Row],[Start Date]],LeaveTracker[[#This Row],[End Date]],lstHolidays)</f>
        <v>2</v>
      </c>
      <c r="M3698" s="27"/>
    </row>
    <row r="3699" spans="1:13" ht="30" customHeight="1" x14ac:dyDescent="0.3">
      <c r="A3699" s="27">
        <f t="shared" si="32"/>
        <v>229</v>
      </c>
      <c r="B3699" s="31">
        <v>44972</v>
      </c>
      <c r="C3699" s="31">
        <v>44855</v>
      </c>
      <c r="D3699" s="19" t="s">
        <v>852</v>
      </c>
      <c r="E3699" s="66" t="str">
        <f>IF(ISBLANK(LeaveTracker[[#This Row],[Employee Name]]),"-----",VLOOKUP(LeaveTracker[[#This Row],[Employee Name]],'List of Employees'!$B$4:$H$767,7))</f>
        <v>LCR</v>
      </c>
      <c r="F3699" s="66" t="str">
        <f>IF(ISBLANK(LeaveTracker[[#This Row],[Employee Name]]),"-----",VLOOKUP(LeaveTracker[[#This Row],[Employee Name]],'List of Employees'!$B$4:$H$767,6))</f>
        <v>PERMANENT</v>
      </c>
      <c r="G3699" s="24">
        <v>44852</v>
      </c>
      <c r="H3699" s="24">
        <v>44853</v>
      </c>
      <c r="I3699" s="19" t="s">
        <v>81</v>
      </c>
      <c r="K3699" s="50" t="str">
        <f ca="1">LeaveTracker[[#This Row],[Days]]&amp;" "&amp;LeaveTracker[[#This Row],[Type of Leave]]</f>
        <v>2 SL</v>
      </c>
      <c r="L3699" s="23">
        <f ca="1">NETWORKDAYS(LeaveTracker[[#This Row],[Start Date]],LeaveTracker[[#This Row],[End Date]],lstHolidays)</f>
        <v>2</v>
      </c>
      <c r="M3699" s="27"/>
    </row>
    <row r="3700" spans="1:13" ht="30" customHeight="1" x14ac:dyDescent="0.3">
      <c r="A3700" s="27">
        <f t="shared" si="32"/>
        <v>230</v>
      </c>
      <c r="B3700" s="31">
        <v>44972</v>
      </c>
      <c r="C3700" s="31">
        <v>44810</v>
      </c>
      <c r="D3700" s="19" t="s">
        <v>354</v>
      </c>
      <c r="E3700" s="66" t="str">
        <f>IF(ISBLANK(LeaveTracker[[#This Row],[Employee Name]]),"-----",VLOOKUP(LeaveTracker[[#This Row],[Employee Name]],'List of Employees'!$B$4:$H$767,7))</f>
        <v>LCR</v>
      </c>
      <c r="F3700" s="66" t="str">
        <f>IF(ISBLANK(LeaveTracker[[#This Row],[Employee Name]]),"-----",VLOOKUP(LeaveTracker[[#This Row],[Employee Name]],'List of Employees'!$B$4:$H$767,6))</f>
        <v>PERMANENT</v>
      </c>
      <c r="G3700" s="24">
        <v>44806</v>
      </c>
      <c r="H3700" s="24">
        <v>44806</v>
      </c>
      <c r="I3700" s="19" t="s">
        <v>81</v>
      </c>
      <c r="K3700" s="50" t="str">
        <f ca="1">LeaveTracker[[#This Row],[Days]]&amp;" "&amp;LeaveTracker[[#This Row],[Type of Leave]]</f>
        <v>1 SL</v>
      </c>
      <c r="L3700" s="23">
        <f ca="1">NETWORKDAYS(LeaveTracker[[#This Row],[Start Date]],LeaveTracker[[#This Row],[End Date]],lstHolidays)</f>
        <v>1</v>
      </c>
      <c r="M3700" s="27"/>
    </row>
    <row r="3701" spans="1:13" ht="30" customHeight="1" x14ac:dyDescent="0.3">
      <c r="A3701" s="27">
        <v>230</v>
      </c>
      <c r="B3701" s="31">
        <v>44972</v>
      </c>
      <c r="C3701" s="31">
        <v>44810</v>
      </c>
      <c r="D3701" s="19" t="s">
        <v>354</v>
      </c>
      <c r="E3701" s="66" t="str">
        <f>IF(ISBLANK(LeaveTracker[[#This Row],[Employee Name]]),"-----",VLOOKUP(LeaveTracker[[#This Row],[Employee Name]],'List of Employees'!$B$4:$H$767,7))</f>
        <v>LCR</v>
      </c>
      <c r="F3701" s="66" t="str">
        <f>IF(ISBLANK(LeaveTracker[[#This Row],[Employee Name]]),"-----",VLOOKUP(LeaveTracker[[#This Row],[Employee Name]],'List of Employees'!$B$4:$H$767,6))</f>
        <v>PERMANENT</v>
      </c>
      <c r="G3701" s="24">
        <v>44809</v>
      </c>
      <c r="H3701" s="24">
        <v>44809</v>
      </c>
      <c r="I3701" s="19" t="s">
        <v>81</v>
      </c>
      <c r="K3701" s="50" t="str">
        <f ca="1">LeaveTracker[[#This Row],[Days]]&amp;" "&amp;LeaveTracker[[#This Row],[Type of Leave]]</f>
        <v>1 SL</v>
      </c>
      <c r="L3701" s="23">
        <f ca="1">NETWORKDAYS(LeaveTracker[[#This Row],[Start Date]],LeaveTracker[[#This Row],[End Date]],lstHolidays)</f>
        <v>1</v>
      </c>
      <c r="M3701" s="27"/>
    </row>
    <row r="3702" spans="1:13" ht="30" customHeight="1" x14ac:dyDescent="0.3">
      <c r="A3702" s="27">
        <f t="shared" si="32"/>
        <v>231</v>
      </c>
      <c r="B3702" s="31">
        <v>44972</v>
      </c>
      <c r="C3702" s="31">
        <v>44845</v>
      </c>
      <c r="D3702" s="19" t="s">
        <v>2233</v>
      </c>
      <c r="E3702" s="66" t="str">
        <f>IF(ISBLANK(LeaveTracker[[#This Row],[Employee Name]]),"-----",VLOOKUP(LeaveTracker[[#This Row],[Employee Name]],'List of Employees'!$B$4:$H$767,7))</f>
        <v>LCR</v>
      </c>
      <c r="F3702" s="66" t="str">
        <f>IF(ISBLANK(LeaveTracker[[#This Row],[Employee Name]]),"-----",VLOOKUP(LeaveTracker[[#This Row],[Employee Name]],'List of Employees'!$B$4:$H$767,6))</f>
        <v>CO-TERM</v>
      </c>
      <c r="G3702" s="24">
        <v>44867</v>
      </c>
      <c r="H3702" s="24">
        <v>44869</v>
      </c>
      <c r="I3702" s="19" t="s">
        <v>82</v>
      </c>
      <c r="K3702" s="50" t="str">
        <f ca="1">LeaveTracker[[#This Row],[Days]]&amp;" "&amp;LeaveTracker[[#This Row],[Type of Leave]]</f>
        <v>2 VL</v>
      </c>
      <c r="L3702" s="23">
        <f ca="1">NETWORKDAYS(LeaveTracker[[#This Row],[Start Date]],LeaveTracker[[#This Row],[End Date]],lstHolidays)</f>
        <v>2</v>
      </c>
      <c r="M3702" s="27"/>
    </row>
    <row r="3703" spans="1:13" ht="30" customHeight="1" x14ac:dyDescent="0.3">
      <c r="A3703" s="27">
        <f t="shared" si="32"/>
        <v>232</v>
      </c>
      <c r="B3703" s="31">
        <v>44972</v>
      </c>
      <c r="C3703" s="31">
        <v>44824</v>
      </c>
      <c r="D3703" s="19" t="s">
        <v>540</v>
      </c>
      <c r="E3703" s="66" t="str">
        <f>IF(ISBLANK(LeaveTracker[[#This Row],[Employee Name]]),"-----",VLOOKUP(LeaveTracker[[#This Row],[Employee Name]],'List of Employees'!$B$4:$H$767,7))</f>
        <v>LCR</v>
      </c>
      <c r="F3703" s="66" t="str">
        <f>IF(ISBLANK(LeaveTracker[[#This Row],[Employee Name]]),"-----",VLOOKUP(LeaveTracker[[#This Row],[Employee Name]],'List of Employees'!$B$4:$H$767,6))</f>
        <v>PERMANENT</v>
      </c>
      <c r="G3703" s="24">
        <v>44824</v>
      </c>
      <c r="H3703" s="24">
        <v>44824</v>
      </c>
      <c r="I3703" s="19" t="s">
        <v>81</v>
      </c>
      <c r="K3703" s="50" t="str">
        <f ca="1">LeaveTracker[[#This Row],[Days]]&amp;" "&amp;LeaveTracker[[#This Row],[Type of Leave]]</f>
        <v>1 SL</v>
      </c>
      <c r="L3703" s="23">
        <f ca="1">NETWORKDAYS(LeaveTracker[[#This Row],[Start Date]],LeaveTracker[[#This Row],[End Date]],lstHolidays)</f>
        <v>1</v>
      </c>
      <c r="M3703" s="27"/>
    </row>
    <row r="3704" spans="1:13" ht="30" customHeight="1" x14ac:dyDescent="0.3">
      <c r="A3704" s="27">
        <f t="shared" si="32"/>
        <v>233</v>
      </c>
      <c r="B3704" s="31">
        <v>44972</v>
      </c>
      <c r="C3704" s="31">
        <v>44804</v>
      </c>
      <c r="D3704" s="19" t="s">
        <v>540</v>
      </c>
      <c r="E3704" s="66" t="str">
        <f>IF(ISBLANK(LeaveTracker[[#This Row],[Employee Name]]),"-----",VLOOKUP(LeaveTracker[[#This Row],[Employee Name]],'List of Employees'!$B$4:$H$767,7))</f>
        <v>LCR</v>
      </c>
      <c r="F3704" s="66" t="str">
        <f>IF(ISBLANK(LeaveTracker[[#This Row],[Employee Name]]),"-----",VLOOKUP(LeaveTracker[[#This Row],[Employee Name]],'List of Employees'!$B$4:$H$767,6))</f>
        <v>PERMANENT</v>
      </c>
      <c r="G3704" s="24">
        <v>44803</v>
      </c>
      <c r="H3704" s="24">
        <v>44803</v>
      </c>
      <c r="I3704" s="19" t="s">
        <v>81</v>
      </c>
      <c r="K3704" s="50" t="str">
        <f ca="1">LeaveTracker[[#This Row],[Days]]&amp;" "&amp;LeaveTracker[[#This Row],[Type of Leave]]</f>
        <v>1 SL</v>
      </c>
      <c r="L3704" s="23">
        <f ca="1">NETWORKDAYS(LeaveTracker[[#This Row],[Start Date]],LeaveTracker[[#This Row],[End Date]],lstHolidays)</f>
        <v>1</v>
      </c>
      <c r="M3704" s="27"/>
    </row>
    <row r="3705" spans="1:13" ht="30" customHeight="1" x14ac:dyDescent="0.3">
      <c r="A3705" s="27">
        <f t="shared" si="32"/>
        <v>234</v>
      </c>
      <c r="B3705" s="31">
        <v>44972</v>
      </c>
      <c r="C3705" s="31">
        <v>44845</v>
      </c>
      <c r="D3705" s="19" t="s">
        <v>540</v>
      </c>
      <c r="E3705" s="66" t="str">
        <f>IF(ISBLANK(LeaveTracker[[#This Row],[Employee Name]]),"-----",VLOOKUP(LeaveTracker[[#This Row],[Employee Name]],'List of Employees'!$B$4:$H$767,7))</f>
        <v>LCR</v>
      </c>
      <c r="F3705" s="66" t="str">
        <f>IF(ISBLANK(LeaveTracker[[#This Row],[Employee Name]]),"-----",VLOOKUP(LeaveTracker[[#This Row],[Employee Name]],'List of Employees'!$B$4:$H$767,6))</f>
        <v>PERMANENT</v>
      </c>
      <c r="G3705" s="24">
        <v>44858</v>
      </c>
      <c r="H3705" s="24">
        <v>44859</v>
      </c>
      <c r="I3705" s="19" t="s">
        <v>82</v>
      </c>
      <c r="K3705" s="50" t="str">
        <f ca="1">LeaveTracker[[#This Row],[Days]]&amp;" "&amp;LeaveTracker[[#This Row],[Type of Leave]]</f>
        <v>2 VL</v>
      </c>
      <c r="L3705" s="23">
        <f ca="1">NETWORKDAYS(LeaveTracker[[#This Row],[Start Date]],LeaveTracker[[#This Row],[End Date]],lstHolidays)</f>
        <v>2</v>
      </c>
      <c r="M3705" s="27"/>
    </row>
    <row r="3706" spans="1:13" ht="30" customHeight="1" x14ac:dyDescent="0.3">
      <c r="A3706" s="27">
        <f t="shared" si="32"/>
        <v>235</v>
      </c>
      <c r="B3706" s="31">
        <v>44972</v>
      </c>
      <c r="C3706" s="31">
        <v>44845</v>
      </c>
      <c r="D3706" s="19" t="s">
        <v>540</v>
      </c>
      <c r="E3706" s="66" t="str">
        <f>IF(ISBLANK(LeaveTracker[[#This Row],[Employee Name]]),"-----",VLOOKUP(LeaveTracker[[#This Row],[Employee Name]],'List of Employees'!$B$4:$H$767,7))</f>
        <v>LCR</v>
      </c>
      <c r="F3706" s="66" t="str">
        <f>IF(ISBLANK(LeaveTracker[[#This Row],[Employee Name]]),"-----",VLOOKUP(LeaveTracker[[#This Row],[Employee Name]],'List of Employees'!$B$4:$H$767,6))</f>
        <v>PERMANENT</v>
      </c>
      <c r="G3706" s="24">
        <v>44844</v>
      </c>
      <c r="H3706" s="24">
        <v>44844</v>
      </c>
      <c r="I3706" s="19" t="s">
        <v>81</v>
      </c>
      <c r="K3706" s="50" t="str">
        <f ca="1">LeaveTracker[[#This Row],[Days]]&amp;" "&amp;LeaveTracker[[#This Row],[Type of Leave]]</f>
        <v>1 SL</v>
      </c>
      <c r="L3706" s="23">
        <f ca="1">NETWORKDAYS(LeaveTracker[[#This Row],[Start Date]],LeaveTracker[[#This Row],[End Date]],lstHolidays)</f>
        <v>1</v>
      </c>
      <c r="M3706" s="27"/>
    </row>
    <row r="3707" spans="1:13" ht="30" customHeight="1" x14ac:dyDescent="0.3">
      <c r="A3707" s="27">
        <f t="shared" si="32"/>
        <v>236</v>
      </c>
      <c r="B3707" s="31">
        <v>44972</v>
      </c>
      <c r="C3707" s="31">
        <v>44845</v>
      </c>
      <c r="D3707" s="19" t="s">
        <v>540</v>
      </c>
      <c r="E3707" s="66" t="str">
        <f>IF(ISBLANK(LeaveTracker[[#This Row],[Employee Name]]),"-----",VLOOKUP(LeaveTracker[[#This Row],[Employee Name]],'List of Employees'!$B$4:$H$767,7))</f>
        <v>LCR</v>
      </c>
      <c r="F3707" s="66" t="str">
        <f>IF(ISBLANK(LeaveTracker[[#This Row],[Employee Name]]),"-----",VLOOKUP(LeaveTracker[[#This Row],[Employee Name]],'List of Employees'!$B$4:$H$767,6))</f>
        <v>PERMANENT</v>
      </c>
      <c r="G3707" s="24">
        <v>44883</v>
      </c>
      <c r="H3707" s="24">
        <v>44883</v>
      </c>
      <c r="I3707" s="19" t="s">
        <v>81</v>
      </c>
      <c r="K3707" s="50" t="str">
        <f ca="1">LeaveTracker[[#This Row],[Days]]&amp;" "&amp;LeaveTracker[[#This Row],[Type of Leave]]</f>
        <v>1 SL</v>
      </c>
      <c r="L3707" s="23">
        <f ca="1">NETWORKDAYS(LeaveTracker[[#This Row],[Start Date]],LeaveTracker[[#This Row],[End Date]],lstHolidays)</f>
        <v>1</v>
      </c>
      <c r="M3707" s="27"/>
    </row>
    <row r="3708" spans="1:13" ht="30" customHeight="1" x14ac:dyDescent="0.3">
      <c r="A3708" s="27">
        <f t="shared" si="32"/>
        <v>237</v>
      </c>
      <c r="B3708" s="31">
        <v>44972</v>
      </c>
      <c r="C3708" s="31">
        <v>44847</v>
      </c>
      <c r="D3708" s="19" t="s">
        <v>542</v>
      </c>
      <c r="E3708" s="66" t="str">
        <f>IF(ISBLANK(LeaveTracker[[#This Row],[Employee Name]]),"-----",VLOOKUP(LeaveTracker[[#This Row],[Employee Name]],'List of Employees'!$B$4:$H$767,7))</f>
        <v>LCR</v>
      </c>
      <c r="F3708" s="66" t="str">
        <f>IF(ISBLANK(LeaveTracker[[#This Row],[Employee Name]]),"-----",VLOOKUP(LeaveTracker[[#This Row],[Employee Name]],'List of Employees'!$B$4:$H$767,6))</f>
        <v>PERMANENT</v>
      </c>
      <c r="G3708" s="24">
        <v>44844</v>
      </c>
      <c r="H3708" s="24">
        <v>44846</v>
      </c>
      <c r="I3708" s="19" t="s">
        <v>81</v>
      </c>
      <c r="K3708" s="50" t="str">
        <f ca="1">LeaveTracker[[#This Row],[Days]]&amp;" "&amp;LeaveTracker[[#This Row],[Type of Leave]]</f>
        <v>3 SL</v>
      </c>
      <c r="L3708" s="23">
        <f ca="1">NETWORKDAYS(LeaveTracker[[#This Row],[Start Date]],LeaveTracker[[#This Row],[End Date]],lstHolidays)</f>
        <v>3</v>
      </c>
      <c r="M3708" s="27"/>
    </row>
    <row r="3709" spans="1:13" ht="30" customHeight="1" x14ac:dyDescent="0.3">
      <c r="A3709" s="27">
        <f t="shared" si="32"/>
        <v>238</v>
      </c>
      <c r="B3709" s="31">
        <v>44972</v>
      </c>
      <c r="C3709" s="31">
        <v>44847</v>
      </c>
      <c r="D3709" s="19" t="s">
        <v>537</v>
      </c>
      <c r="E3709" s="66" t="str">
        <f>IF(ISBLANK(LeaveTracker[[#This Row],[Employee Name]]),"-----",VLOOKUP(LeaveTracker[[#This Row],[Employee Name]],'List of Employees'!$B$4:$H$767,7))</f>
        <v>LCR</v>
      </c>
      <c r="F3709" s="66" t="str">
        <f>IF(ISBLANK(LeaveTracker[[#This Row],[Employee Name]]),"-----",VLOOKUP(LeaveTracker[[#This Row],[Employee Name]],'List of Employees'!$B$4:$H$767,6))</f>
        <v>PERMANENT</v>
      </c>
      <c r="G3709" s="24">
        <v>44841</v>
      </c>
      <c r="H3709" s="24">
        <v>44841</v>
      </c>
      <c r="I3709" s="19" t="s">
        <v>81</v>
      </c>
      <c r="K3709" s="50" t="str">
        <f ca="1">LeaveTracker[[#This Row],[Days]]&amp;" "&amp;LeaveTracker[[#This Row],[Type of Leave]]</f>
        <v>1 SL</v>
      </c>
      <c r="L3709" s="23">
        <f ca="1">NETWORKDAYS(LeaveTracker[[#This Row],[Start Date]],LeaveTracker[[#This Row],[End Date]],lstHolidays)</f>
        <v>1</v>
      </c>
      <c r="M3709" s="27"/>
    </row>
    <row r="3710" spans="1:13" ht="30" customHeight="1" x14ac:dyDescent="0.3">
      <c r="A3710" s="27">
        <f t="shared" si="32"/>
        <v>239</v>
      </c>
      <c r="B3710" s="31">
        <v>44972</v>
      </c>
      <c r="C3710" s="31">
        <v>44875</v>
      </c>
      <c r="D3710" s="19" t="s">
        <v>719</v>
      </c>
      <c r="E3710" s="66" t="str">
        <f>IF(ISBLANK(LeaveTracker[[#This Row],[Employee Name]]),"-----",VLOOKUP(LeaveTracker[[#This Row],[Employee Name]],'List of Employees'!$B$4:$H$767,7))</f>
        <v>LCR</v>
      </c>
      <c r="F3710" s="66" t="str">
        <f>IF(ISBLANK(LeaveTracker[[#This Row],[Employee Name]]),"-----",VLOOKUP(LeaveTracker[[#This Row],[Employee Name]],'List of Employees'!$B$4:$H$767,6))</f>
        <v>PERMANENT</v>
      </c>
      <c r="G3710" s="24">
        <v>44872</v>
      </c>
      <c r="H3710" s="24">
        <v>44872</v>
      </c>
      <c r="I3710" s="19" t="s">
        <v>81</v>
      </c>
      <c r="K3710" s="50" t="str">
        <f ca="1">LeaveTracker[[#This Row],[Days]]&amp;" "&amp;LeaveTracker[[#This Row],[Type of Leave]]</f>
        <v>1 SL</v>
      </c>
      <c r="L3710" s="23">
        <f ca="1">NETWORKDAYS(LeaveTracker[[#This Row],[Start Date]],LeaveTracker[[#This Row],[End Date]],lstHolidays)</f>
        <v>1</v>
      </c>
      <c r="M3710" s="27"/>
    </row>
    <row r="3711" spans="1:13" ht="30" customHeight="1" x14ac:dyDescent="0.3">
      <c r="A3711" s="27">
        <f t="shared" si="32"/>
        <v>240</v>
      </c>
      <c r="B3711" s="31">
        <v>44972</v>
      </c>
      <c r="C3711" s="31">
        <v>44879</v>
      </c>
      <c r="D3711" s="19" t="s">
        <v>537</v>
      </c>
      <c r="E3711" s="66" t="str">
        <f>IF(ISBLANK(LeaveTracker[[#This Row],[Employee Name]]),"-----",VLOOKUP(LeaveTracker[[#This Row],[Employee Name]],'List of Employees'!$B$4:$H$767,7))</f>
        <v>LCR</v>
      </c>
      <c r="F3711" s="66" t="str">
        <f>IF(ISBLANK(LeaveTracker[[#This Row],[Employee Name]]),"-----",VLOOKUP(LeaveTracker[[#This Row],[Employee Name]],'List of Employees'!$B$4:$H$767,6))</f>
        <v>PERMANENT</v>
      </c>
      <c r="G3711" s="24">
        <v>44876</v>
      </c>
      <c r="H3711" s="24">
        <v>44876</v>
      </c>
      <c r="I3711" s="19" t="s">
        <v>81</v>
      </c>
      <c r="K3711" s="50" t="str">
        <f ca="1">LeaveTracker[[#This Row],[Days]]&amp;" "&amp;LeaveTracker[[#This Row],[Type of Leave]]</f>
        <v>1 SL</v>
      </c>
      <c r="L3711" s="23">
        <f ca="1">NETWORKDAYS(LeaveTracker[[#This Row],[Start Date]],LeaveTracker[[#This Row],[End Date]],lstHolidays)</f>
        <v>1</v>
      </c>
      <c r="M3711" s="27"/>
    </row>
    <row r="3712" spans="1:13" ht="30" customHeight="1" x14ac:dyDescent="0.3">
      <c r="A3712" s="27">
        <f t="shared" si="32"/>
        <v>241</v>
      </c>
      <c r="B3712" s="31">
        <v>44972</v>
      </c>
      <c r="C3712" s="31">
        <v>44883</v>
      </c>
      <c r="D3712" s="19" t="s">
        <v>542</v>
      </c>
      <c r="E3712" s="66" t="str">
        <f>IF(ISBLANK(LeaveTracker[[#This Row],[Employee Name]]),"-----",VLOOKUP(LeaveTracker[[#This Row],[Employee Name]],'List of Employees'!$B$4:$H$767,7))</f>
        <v>LCR</v>
      </c>
      <c r="F3712" s="66" t="str">
        <f>IF(ISBLANK(LeaveTracker[[#This Row],[Employee Name]]),"-----",VLOOKUP(LeaveTracker[[#This Row],[Employee Name]],'List of Employees'!$B$4:$H$767,6))</f>
        <v>PERMANENT</v>
      </c>
      <c r="G3712" s="24">
        <v>44882</v>
      </c>
      <c r="H3712" s="24">
        <v>44882</v>
      </c>
      <c r="I3712" s="19" t="s">
        <v>81</v>
      </c>
      <c r="K3712" s="50" t="str">
        <f ca="1">LeaveTracker[[#This Row],[Days]]&amp;" "&amp;LeaveTracker[[#This Row],[Type of Leave]]</f>
        <v>1 SL</v>
      </c>
      <c r="L3712" s="23">
        <f ca="1">NETWORKDAYS(LeaveTracker[[#This Row],[Start Date]],LeaveTracker[[#This Row],[End Date]],lstHolidays)</f>
        <v>1</v>
      </c>
      <c r="M3712" s="27"/>
    </row>
    <row r="3713" spans="1:13" ht="30" customHeight="1" x14ac:dyDescent="0.3">
      <c r="A3713" s="27">
        <f t="shared" si="32"/>
        <v>242</v>
      </c>
      <c r="B3713" s="31">
        <v>44972</v>
      </c>
      <c r="C3713" s="31">
        <v>44883</v>
      </c>
      <c r="D3713" s="19" t="s">
        <v>852</v>
      </c>
      <c r="E3713" s="66" t="str">
        <f>IF(ISBLANK(LeaveTracker[[#This Row],[Employee Name]]),"-----",VLOOKUP(LeaveTracker[[#This Row],[Employee Name]],'List of Employees'!$B$4:$H$767,7))</f>
        <v>LCR</v>
      </c>
      <c r="F3713" s="66" t="str">
        <f>IF(ISBLANK(LeaveTracker[[#This Row],[Employee Name]]),"-----",VLOOKUP(LeaveTracker[[#This Row],[Employee Name]],'List of Employees'!$B$4:$H$767,6))</f>
        <v>PERMANENT</v>
      </c>
      <c r="G3713" s="24">
        <v>44880</v>
      </c>
      <c r="H3713" s="24">
        <v>44881</v>
      </c>
      <c r="I3713" s="19" t="s">
        <v>81</v>
      </c>
      <c r="K3713" s="50" t="str">
        <f ca="1">LeaveTracker[[#This Row],[Days]]&amp;" "&amp;LeaveTracker[[#This Row],[Type of Leave]]</f>
        <v>2 SL</v>
      </c>
      <c r="L3713" s="23">
        <f ca="1">NETWORKDAYS(LeaveTracker[[#This Row],[Start Date]],LeaveTracker[[#This Row],[End Date]],lstHolidays)</f>
        <v>2</v>
      </c>
      <c r="M3713" s="27"/>
    </row>
    <row r="3714" spans="1:13" ht="30" customHeight="1" x14ac:dyDescent="0.3">
      <c r="A3714" s="27">
        <f t="shared" si="32"/>
        <v>243</v>
      </c>
      <c r="B3714" s="31">
        <v>44972</v>
      </c>
      <c r="C3714" s="31">
        <v>44837</v>
      </c>
      <c r="D3714" s="19" t="s">
        <v>852</v>
      </c>
      <c r="E3714" s="66" t="str">
        <f>IF(ISBLANK(LeaveTracker[[#This Row],[Employee Name]]),"-----",VLOOKUP(LeaveTracker[[#This Row],[Employee Name]],'List of Employees'!$B$4:$H$767,7))</f>
        <v>LCR</v>
      </c>
      <c r="F3714" s="66" t="str">
        <f>IF(ISBLANK(LeaveTracker[[#This Row],[Employee Name]]),"-----",VLOOKUP(LeaveTracker[[#This Row],[Employee Name]],'List of Employees'!$B$4:$H$767,6))</f>
        <v>PERMANENT</v>
      </c>
      <c r="G3714" s="24">
        <v>44862</v>
      </c>
      <c r="H3714" s="24">
        <v>44862</v>
      </c>
      <c r="I3714" s="19" t="s">
        <v>81</v>
      </c>
      <c r="K3714" s="50" t="str">
        <f ca="1">LeaveTracker[[#This Row],[Days]]&amp;" "&amp;LeaveTracker[[#This Row],[Type of Leave]]</f>
        <v>1 SL</v>
      </c>
      <c r="L3714" s="23">
        <f ca="1">NETWORKDAYS(LeaveTracker[[#This Row],[Start Date]],LeaveTracker[[#This Row],[End Date]],lstHolidays)</f>
        <v>1</v>
      </c>
      <c r="M3714" s="27"/>
    </row>
    <row r="3715" spans="1:13" ht="30" customHeight="1" x14ac:dyDescent="0.3">
      <c r="A3715" s="27">
        <v>243</v>
      </c>
      <c r="B3715" s="31">
        <v>44972</v>
      </c>
      <c r="C3715" s="31">
        <v>44837</v>
      </c>
      <c r="D3715" s="19" t="s">
        <v>852</v>
      </c>
      <c r="E3715" s="66" t="str">
        <f>IF(ISBLANK(LeaveTracker[[#This Row],[Employee Name]]),"-----",VLOOKUP(LeaveTracker[[#This Row],[Employee Name]],'List of Employees'!$B$4:$H$767,7))</f>
        <v>LCR</v>
      </c>
      <c r="F3715" s="66" t="str">
        <f>IF(ISBLANK(LeaveTracker[[#This Row],[Employee Name]]),"-----",VLOOKUP(LeaveTracker[[#This Row],[Employee Name]],'List of Employees'!$B$4:$H$767,6))</f>
        <v>PERMANENT</v>
      </c>
      <c r="G3715" s="24">
        <v>44867</v>
      </c>
      <c r="H3715" s="24">
        <v>44867</v>
      </c>
      <c r="I3715" s="19" t="s">
        <v>81</v>
      </c>
      <c r="K3715" s="50" t="str">
        <f>LeaveTracker[[#This Row],[Days]]&amp;" "&amp;LeaveTracker[[#This Row],[Type of Leave]]</f>
        <v>1 SL</v>
      </c>
      <c r="L3715" s="23">
        <v>1</v>
      </c>
      <c r="M3715" s="27"/>
    </row>
    <row r="3716" spans="1:13" ht="30" customHeight="1" x14ac:dyDescent="0.3">
      <c r="A3716" s="27">
        <f t="shared" si="32"/>
        <v>244</v>
      </c>
      <c r="B3716" s="31">
        <v>44972</v>
      </c>
      <c r="C3716" s="31">
        <v>44862</v>
      </c>
      <c r="D3716" s="19" t="s">
        <v>542</v>
      </c>
      <c r="E3716" s="66" t="str">
        <f>IF(ISBLANK(LeaveTracker[[#This Row],[Employee Name]]),"-----",VLOOKUP(LeaveTracker[[#This Row],[Employee Name]],'List of Employees'!$B$4:$H$767,7))</f>
        <v>LCR</v>
      </c>
      <c r="F3716" s="66" t="str">
        <f>IF(ISBLANK(LeaveTracker[[#This Row],[Employee Name]]),"-----",VLOOKUP(LeaveTracker[[#This Row],[Employee Name]],'List of Employees'!$B$4:$H$767,6))</f>
        <v>PERMANENT</v>
      </c>
      <c r="G3716" s="24">
        <v>44858</v>
      </c>
      <c r="H3716" s="24">
        <v>44858</v>
      </c>
      <c r="I3716" s="19" t="s">
        <v>81</v>
      </c>
      <c r="K3716" s="50" t="str">
        <f ca="1">LeaveTracker[[#This Row],[Days]]&amp;" "&amp;LeaveTracker[[#This Row],[Type of Leave]]</f>
        <v>1 SL</v>
      </c>
      <c r="L3716" s="23">
        <f ca="1">NETWORKDAYS(LeaveTracker[[#This Row],[Start Date]],LeaveTracker[[#This Row],[End Date]],lstHolidays)</f>
        <v>1</v>
      </c>
      <c r="M3716" s="27"/>
    </row>
    <row r="3717" spans="1:13" ht="30" customHeight="1" x14ac:dyDescent="0.3">
      <c r="A3717" s="27">
        <f t="shared" si="32"/>
        <v>245</v>
      </c>
      <c r="B3717" s="31">
        <v>44972</v>
      </c>
      <c r="C3717" s="31">
        <v>44868</v>
      </c>
      <c r="D3717" s="19" t="s">
        <v>542</v>
      </c>
      <c r="E3717" s="66" t="str">
        <f>IF(ISBLANK(LeaveTracker[[#This Row],[Employee Name]]),"-----",VLOOKUP(LeaveTracker[[#This Row],[Employee Name]],'List of Employees'!$B$4:$H$767,7))</f>
        <v>LCR</v>
      </c>
      <c r="F3717" s="66" t="str">
        <f>IF(ISBLANK(LeaveTracker[[#This Row],[Employee Name]]),"-----",VLOOKUP(LeaveTracker[[#This Row],[Employee Name]],'List of Employees'!$B$4:$H$767,6))</f>
        <v>PERMANENT</v>
      </c>
      <c r="G3717" s="24">
        <v>44867</v>
      </c>
      <c r="H3717" s="24">
        <v>44867</v>
      </c>
      <c r="I3717" s="19" t="s">
        <v>81</v>
      </c>
      <c r="K3717" s="50" t="str">
        <f>LeaveTracker[[#This Row],[Days]]&amp;" "&amp;LeaveTracker[[#This Row],[Type of Leave]]</f>
        <v>1 SL</v>
      </c>
      <c r="L3717" s="23">
        <v>1</v>
      </c>
      <c r="M3717" s="27"/>
    </row>
    <row r="3718" spans="1:13" ht="30" customHeight="1" x14ac:dyDescent="0.3">
      <c r="A3718" s="27">
        <f t="shared" si="32"/>
        <v>246</v>
      </c>
      <c r="B3718" s="31">
        <v>44972</v>
      </c>
      <c r="C3718" s="31">
        <v>44854</v>
      </c>
      <c r="D3718" s="19" t="s">
        <v>542</v>
      </c>
      <c r="E3718" s="66" t="str">
        <f>IF(ISBLANK(LeaveTracker[[#This Row],[Employee Name]]),"-----",VLOOKUP(LeaveTracker[[#This Row],[Employee Name]],'List of Employees'!$B$4:$H$767,7))</f>
        <v>LCR</v>
      </c>
      <c r="F3718" s="66" t="str">
        <f>IF(ISBLANK(LeaveTracker[[#This Row],[Employee Name]]),"-----",VLOOKUP(LeaveTracker[[#This Row],[Employee Name]],'List of Employees'!$B$4:$H$767,6))</f>
        <v>PERMANENT</v>
      </c>
      <c r="G3718" s="24">
        <v>44851</v>
      </c>
      <c r="H3718" s="24">
        <v>44853</v>
      </c>
      <c r="I3718" s="19" t="s">
        <v>81</v>
      </c>
      <c r="K3718" s="50" t="str">
        <f ca="1">LeaveTracker[[#This Row],[Days]]&amp;" "&amp;LeaveTracker[[#This Row],[Type of Leave]]</f>
        <v>3 SL</v>
      </c>
      <c r="L3718" s="23">
        <f ca="1">NETWORKDAYS(LeaveTracker[[#This Row],[Start Date]],LeaveTracker[[#This Row],[End Date]],lstHolidays)</f>
        <v>3</v>
      </c>
      <c r="M3718" s="27"/>
    </row>
    <row r="3719" spans="1:13" ht="30" customHeight="1" x14ac:dyDescent="0.3">
      <c r="A3719" s="27">
        <f t="shared" si="32"/>
        <v>247</v>
      </c>
      <c r="B3719" s="31">
        <v>44972</v>
      </c>
      <c r="C3719" s="31">
        <v>44859</v>
      </c>
      <c r="D3719" s="19" t="s">
        <v>542</v>
      </c>
      <c r="E3719" s="66" t="str">
        <f>IF(ISBLANK(LeaveTracker[[#This Row],[Employee Name]]),"-----",VLOOKUP(LeaveTracker[[#This Row],[Employee Name]],'List of Employees'!$B$4:$H$767,7))</f>
        <v>LCR</v>
      </c>
      <c r="F3719" s="66" t="str">
        <f>IF(ISBLANK(LeaveTracker[[#This Row],[Employee Name]]),"-----",VLOOKUP(LeaveTracker[[#This Row],[Employee Name]],'List of Employees'!$B$4:$H$767,6))</f>
        <v>PERMANENT</v>
      </c>
      <c r="G3719" s="24">
        <v>44858</v>
      </c>
      <c r="H3719" s="24">
        <v>44858</v>
      </c>
      <c r="I3719" s="19" t="s">
        <v>81</v>
      </c>
      <c r="K3719" s="50" t="str">
        <f ca="1">LeaveTracker[[#This Row],[Days]]&amp;" "&amp;LeaveTracker[[#This Row],[Type of Leave]]</f>
        <v>1 SL</v>
      </c>
      <c r="L3719" s="23">
        <f ca="1">NETWORKDAYS(LeaveTracker[[#This Row],[Start Date]],LeaveTracker[[#This Row],[End Date]],lstHolidays)</f>
        <v>1</v>
      </c>
      <c r="M3719" s="27"/>
    </row>
    <row r="3720" spans="1:13" ht="30" customHeight="1" x14ac:dyDescent="0.3">
      <c r="A3720" s="27">
        <f t="shared" si="32"/>
        <v>248</v>
      </c>
      <c r="B3720" s="31">
        <v>44972</v>
      </c>
      <c r="C3720" s="31">
        <v>44966</v>
      </c>
      <c r="D3720" s="19" t="s">
        <v>2024</v>
      </c>
      <c r="E3720" s="66" t="str">
        <f>IF(ISBLANK(LeaveTracker[[#This Row],[Employee Name]]),"-----",VLOOKUP(LeaveTracker[[#This Row],[Employee Name]],'List of Employees'!$B$4:$H$767,7))</f>
        <v>CITY PLANNING &amp; DEV'T OFFICE</v>
      </c>
      <c r="F3720" s="66" t="str">
        <f>IF(ISBLANK(LeaveTracker[[#This Row],[Employee Name]]),"-----",VLOOKUP(LeaveTracker[[#This Row],[Employee Name]],'List of Employees'!$B$4:$H$767,6))</f>
        <v>PERMANENT</v>
      </c>
      <c r="G3720" s="24">
        <v>44960</v>
      </c>
      <c r="H3720" s="24">
        <v>44960</v>
      </c>
      <c r="I3720" s="19" t="s">
        <v>81</v>
      </c>
      <c r="K3720" s="50" t="str">
        <f ca="1">LeaveTracker[[#This Row],[Days]]&amp;" "&amp;LeaveTracker[[#This Row],[Type of Leave]]</f>
        <v>1 SL</v>
      </c>
      <c r="L3720" s="23">
        <f ca="1">NETWORKDAYS(LeaveTracker[[#This Row],[Start Date]],LeaveTracker[[#This Row],[End Date]],lstHolidays)</f>
        <v>1</v>
      </c>
      <c r="M3720" s="27"/>
    </row>
    <row r="3721" spans="1:13" ht="30" customHeight="1" x14ac:dyDescent="0.3">
      <c r="A3721" s="27">
        <f t="shared" si="32"/>
        <v>249</v>
      </c>
      <c r="B3721" s="31">
        <v>44972</v>
      </c>
      <c r="C3721" s="31">
        <v>44964</v>
      </c>
      <c r="D3721" s="19" t="s">
        <v>871</v>
      </c>
      <c r="E3721" s="66" t="str">
        <f>IF(ISBLANK(LeaveTracker[[#This Row],[Employee Name]]),"-----",VLOOKUP(LeaveTracker[[#This Row],[Employee Name]],'List of Employees'!$B$4:$H$767,7))</f>
        <v>DA</v>
      </c>
      <c r="F3721" s="66" t="str">
        <f>IF(ISBLANK(LeaveTracker[[#This Row],[Employee Name]]),"-----",VLOOKUP(LeaveTracker[[#This Row],[Employee Name]],'List of Employees'!$B$4:$H$767,6))</f>
        <v>CASUAL</v>
      </c>
      <c r="G3721" s="24">
        <v>44963</v>
      </c>
      <c r="H3721" s="24">
        <v>44963</v>
      </c>
      <c r="I3721" s="19" t="s">
        <v>297</v>
      </c>
      <c r="J3721" s="42" t="s">
        <v>1000</v>
      </c>
      <c r="K3721" s="50" t="str">
        <f ca="1">LeaveTracker[[#This Row],[Days]]&amp;" "&amp;LeaveTracker[[#This Row],[Type of Leave]]</f>
        <v>1 OTHER</v>
      </c>
      <c r="L3721" s="23">
        <f ca="1">NETWORKDAYS(LeaveTracker[[#This Row],[Start Date]],LeaveTracker[[#This Row],[End Date]],lstHolidays)</f>
        <v>1</v>
      </c>
      <c r="M3721" s="27"/>
    </row>
    <row r="3722" spans="1:13" ht="30" customHeight="1" x14ac:dyDescent="0.3">
      <c r="A3722" s="27">
        <f t="shared" si="32"/>
        <v>250</v>
      </c>
      <c r="B3722" s="31">
        <v>44972</v>
      </c>
      <c r="C3722" s="31">
        <v>44959</v>
      </c>
      <c r="D3722" s="19" t="s">
        <v>654</v>
      </c>
      <c r="E3722" s="66" t="str">
        <f>IF(ISBLANK(LeaveTracker[[#This Row],[Employee Name]]),"-----",VLOOKUP(LeaveTracker[[#This Row],[Employee Name]],'List of Employees'!$B$4:$H$767,7))</f>
        <v>ASSESSORS OFFICE</v>
      </c>
      <c r="F3722" s="66" t="str">
        <f>IF(ISBLANK(LeaveTracker[[#This Row],[Employee Name]]),"-----",VLOOKUP(LeaveTracker[[#This Row],[Employee Name]],'List of Employees'!$B$4:$H$767,6))</f>
        <v>PERMANENT</v>
      </c>
      <c r="G3722" s="24">
        <v>44978</v>
      </c>
      <c r="H3722" s="24">
        <v>44981</v>
      </c>
      <c r="I3722" s="19" t="s">
        <v>82</v>
      </c>
      <c r="K3722" s="50" t="str">
        <f ca="1">LeaveTracker[[#This Row],[Days]]&amp;" "&amp;LeaveTracker[[#This Row],[Type of Leave]]</f>
        <v>4 VL</v>
      </c>
      <c r="L3722" s="23">
        <f ca="1">NETWORKDAYS(LeaveTracker[[#This Row],[Start Date]],LeaveTracker[[#This Row],[End Date]],lstHolidays)</f>
        <v>4</v>
      </c>
      <c r="M3722" s="27"/>
    </row>
    <row r="3723" spans="1:13" ht="30" customHeight="1" x14ac:dyDescent="0.3">
      <c r="A3723" s="27">
        <v>250</v>
      </c>
      <c r="B3723" s="31">
        <v>44972</v>
      </c>
      <c r="C3723" s="31">
        <v>44959</v>
      </c>
      <c r="D3723" s="19" t="s">
        <v>654</v>
      </c>
      <c r="E3723" s="66" t="str">
        <f>IF(ISBLANK(LeaveTracker[[#This Row],[Employee Name]]),"-----",VLOOKUP(LeaveTracker[[#This Row],[Employee Name]],'List of Employees'!$B$4:$H$767,7))</f>
        <v>ASSESSORS OFFICE</v>
      </c>
      <c r="F3723" s="66" t="str">
        <f>IF(ISBLANK(LeaveTracker[[#This Row],[Employee Name]]),"-----",VLOOKUP(LeaveTracker[[#This Row],[Employee Name]],'List of Employees'!$B$4:$H$767,6))</f>
        <v>PERMANENT</v>
      </c>
      <c r="G3723" s="24">
        <v>44984</v>
      </c>
      <c r="H3723" s="24">
        <v>44985</v>
      </c>
      <c r="I3723" s="19" t="s">
        <v>82</v>
      </c>
      <c r="K3723" s="50" t="str">
        <f ca="1">LeaveTracker[[#This Row],[Days]]&amp;" "&amp;LeaveTracker[[#This Row],[Type of Leave]]</f>
        <v>2 VL</v>
      </c>
      <c r="L3723" s="23">
        <f ca="1">NETWORKDAYS(LeaveTracker[[#This Row],[Start Date]],LeaveTracker[[#This Row],[End Date]],lstHolidays)</f>
        <v>2</v>
      </c>
      <c r="M3723" s="27"/>
    </row>
    <row r="3724" spans="1:13" ht="30" customHeight="1" x14ac:dyDescent="0.3">
      <c r="A3724" s="27">
        <f t="shared" si="32"/>
        <v>251</v>
      </c>
      <c r="B3724" s="31">
        <v>44972</v>
      </c>
      <c r="C3724" s="31">
        <v>44958</v>
      </c>
      <c r="D3724" s="19" t="s">
        <v>1728</v>
      </c>
      <c r="E3724" s="66" t="str">
        <f>IF(ISBLANK(LeaveTracker[[#This Row],[Employee Name]]),"-----",VLOOKUP(LeaveTracker[[#This Row],[Employee Name]],'List of Employees'!$B$4:$H$767,7))</f>
        <v>ASSESSOR</v>
      </c>
      <c r="F3724" s="66" t="str">
        <f>IF(ISBLANK(LeaveTracker[[#This Row],[Employee Name]]),"-----",VLOOKUP(LeaveTracker[[#This Row],[Employee Name]],'List of Employees'!$B$4:$H$767,6))</f>
        <v>CASUAL</v>
      </c>
      <c r="G3724" s="24">
        <v>44957</v>
      </c>
      <c r="H3724" s="24">
        <v>44957</v>
      </c>
      <c r="I3724" s="19" t="s">
        <v>297</v>
      </c>
      <c r="J3724" s="42" t="s">
        <v>1000</v>
      </c>
      <c r="K3724" s="50" t="str">
        <f ca="1">LeaveTracker[[#This Row],[Days]]&amp;" "&amp;LeaveTracker[[#This Row],[Type of Leave]]</f>
        <v>1 OTHER</v>
      </c>
      <c r="L3724" s="23">
        <f ca="1">NETWORKDAYS(LeaveTracker[[#This Row],[Start Date]],LeaveTracker[[#This Row],[End Date]],lstHolidays)</f>
        <v>1</v>
      </c>
      <c r="M3724" s="27"/>
    </row>
    <row r="3725" spans="1:13" ht="30" customHeight="1" x14ac:dyDescent="0.3">
      <c r="A3725" s="27">
        <f t="shared" si="32"/>
        <v>252</v>
      </c>
      <c r="B3725" s="31">
        <v>44972</v>
      </c>
      <c r="C3725" s="31">
        <v>44868</v>
      </c>
      <c r="D3725" s="19" t="s">
        <v>354</v>
      </c>
      <c r="E3725" s="66" t="str">
        <f>IF(ISBLANK(LeaveTracker[[#This Row],[Employee Name]]),"-----",VLOOKUP(LeaveTracker[[#This Row],[Employee Name]],'List of Employees'!$B$4:$H$767,7))</f>
        <v>LCR</v>
      </c>
      <c r="F3725" s="66" t="str">
        <f>IF(ISBLANK(LeaveTracker[[#This Row],[Employee Name]]),"-----",VLOOKUP(LeaveTracker[[#This Row],[Employee Name]],'List of Employees'!$B$4:$H$767,6))</f>
        <v>PERMANENT</v>
      </c>
      <c r="G3725" s="24">
        <v>44867</v>
      </c>
      <c r="H3725" s="24">
        <v>44867</v>
      </c>
      <c r="I3725" s="19" t="s">
        <v>81</v>
      </c>
      <c r="K3725" s="50" t="str">
        <f>LeaveTracker[[#This Row],[Days]]&amp;" "&amp;LeaveTracker[[#This Row],[Type of Leave]]</f>
        <v>1 SL</v>
      </c>
      <c r="L3725" s="23">
        <v>1</v>
      </c>
      <c r="M3725" s="27"/>
    </row>
    <row r="3726" spans="1:13" ht="30" customHeight="1" x14ac:dyDescent="0.3">
      <c r="A3726" s="27">
        <f t="shared" si="32"/>
        <v>253</v>
      </c>
      <c r="B3726" s="31">
        <v>44972</v>
      </c>
      <c r="C3726" s="31">
        <v>44839</v>
      </c>
      <c r="D3726" s="19" t="s">
        <v>354</v>
      </c>
      <c r="E3726" s="66" t="str">
        <f>IF(ISBLANK(LeaveTracker[[#This Row],[Employee Name]]),"-----",VLOOKUP(LeaveTracker[[#This Row],[Employee Name]],'List of Employees'!$B$4:$H$767,7))</f>
        <v>LCR</v>
      </c>
      <c r="F3726" s="66" t="str">
        <f>IF(ISBLANK(LeaveTracker[[#This Row],[Employee Name]]),"-----",VLOOKUP(LeaveTracker[[#This Row],[Employee Name]],'List of Employees'!$B$4:$H$767,6))</f>
        <v>PERMANENT</v>
      </c>
      <c r="G3726" s="24">
        <v>44837</v>
      </c>
      <c r="H3726" s="24">
        <v>44837</v>
      </c>
      <c r="I3726" s="19" t="s">
        <v>81</v>
      </c>
      <c r="K3726" s="50" t="str">
        <f ca="1">LeaveTracker[[#This Row],[Days]]&amp;" "&amp;LeaveTracker[[#This Row],[Type of Leave]]</f>
        <v>1 SL</v>
      </c>
      <c r="L3726" s="23">
        <f ca="1">NETWORKDAYS(LeaveTracker[[#This Row],[Start Date]],LeaveTracker[[#This Row],[End Date]],lstHolidays)</f>
        <v>1</v>
      </c>
      <c r="M3726" s="27"/>
    </row>
    <row r="3727" spans="1:13" ht="30" customHeight="1" x14ac:dyDescent="0.3">
      <c r="A3727" s="27">
        <f t="shared" si="32"/>
        <v>254</v>
      </c>
      <c r="B3727" s="31">
        <v>44972</v>
      </c>
      <c r="C3727" s="31">
        <v>44840</v>
      </c>
      <c r="D3727" s="19" t="s">
        <v>717</v>
      </c>
      <c r="E3727" s="66" t="str">
        <f>IF(ISBLANK(LeaveTracker[[#This Row],[Employee Name]]),"-----",VLOOKUP(LeaveTracker[[#This Row],[Employee Name]],'List of Employees'!$B$4:$H$767,7))</f>
        <v>LCR</v>
      </c>
      <c r="F3727" s="66" t="str">
        <f>IF(ISBLANK(LeaveTracker[[#This Row],[Employee Name]]),"-----",VLOOKUP(LeaveTracker[[#This Row],[Employee Name]],'List of Employees'!$B$4:$H$767,6))</f>
        <v>PERMANENT</v>
      </c>
      <c r="G3727" s="24">
        <v>44830</v>
      </c>
      <c r="H3727" s="24">
        <v>44830</v>
      </c>
      <c r="I3727" s="19" t="s">
        <v>81</v>
      </c>
      <c r="K3727" s="50" t="str">
        <f ca="1">LeaveTracker[[#This Row],[Days]]&amp;" "&amp;LeaveTracker[[#This Row],[Type of Leave]]</f>
        <v>1 SL</v>
      </c>
      <c r="L3727" s="23">
        <f ca="1">NETWORKDAYS(LeaveTracker[[#This Row],[Start Date]],LeaveTracker[[#This Row],[End Date]],lstHolidays)</f>
        <v>1</v>
      </c>
      <c r="M3727" s="27"/>
    </row>
    <row r="3728" spans="1:13" ht="30" customHeight="1" x14ac:dyDescent="0.3">
      <c r="A3728" s="27">
        <f t="shared" si="32"/>
        <v>255</v>
      </c>
      <c r="B3728" s="31">
        <v>44972</v>
      </c>
      <c r="C3728" s="31">
        <v>44826</v>
      </c>
      <c r="D3728" s="19" t="s">
        <v>717</v>
      </c>
      <c r="E3728" s="66" t="str">
        <f>IF(ISBLANK(LeaveTracker[[#This Row],[Employee Name]]),"-----",VLOOKUP(LeaveTracker[[#This Row],[Employee Name]],'List of Employees'!$B$4:$H$767,7))</f>
        <v>LCR</v>
      </c>
      <c r="F3728" s="66" t="str">
        <f>IF(ISBLANK(LeaveTracker[[#This Row],[Employee Name]]),"-----",VLOOKUP(LeaveTracker[[#This Row],[Employee Name]],'List of Employees'!$B$4:$H$767,6))</f>
        <v>PERMANENT</v>
      </c>
      <c r="G3728" s="24">
        <v>44825</v>
      </c>
      <c r="H3728" s="24">
        <v>44825</v>
      </c>
      <c r="I3728" s="19" t="s">
        <v>81</v>
      </c>
      <c r="K3728" s="50" t="str">
        <f ca="1">LeaveTracker[[#This Row],[Days]]&amp;" "&amp;LeaveTracker[[#This Row],[Type of Leave]]</f>
        <v>1 SL</v>
      </c>
      <c r="L3728" s="23">
        <f ca="1">NETWORKDAYS(LeaveTracker[[#This Row],[Start Date]],LeaveTracker[[#This Row],[End Date]],lstHolidays)</f>
        <v>1</v>
      </c>
      <c r="M3728" s="27"/>
    </row>
    <row r="3729" spans="1:13" ht="30" customHeight="1" x14ac:dyDescent="0.3">
      <c r="A3729" s="27">
        <f t="shared" si="32"/>
        <v>256</v>
      </c>
      <c r="B3729" s="31">
        <v>44972</v>
      </c>
      <c r="C3729" s="31">
        <v>44826</v>
      </c>
      <c r="D3729" s="19" t="s">
        <v>1027</v>
      </c>
      <c r="E3729" s="66" t="str">
        <f>IF(ISBLANK(LeaveTracker[[#This Row],[Employee Name]]),"-----",VLOOKUP(LeaveTracker[[#This Row],[Employee Name]],'List of Employees'!$B$4:$H$767,7))</f>
        <v>CHO</v>
      </c>
      <c r="F3729" s="66" t="str">
        <f>IF(ISBLANK(LeaveTracker[[#This Row],[Employee Name]]),"-----",VLOOKUP(LeaveTracker[[#This Row],[Employee Name]],'List of Employees'!$B$4:$H$767,6))</f>
        <v>CASUAL</v>
      </c>
      <c r="G3729" s="24">
        <v>44838</v>
      </c>
      <c r="H3729" s="24">
        <v>44838</v>
      </c>
      <c r="I3729" s="19" t="s">
        <v>82</v>
      </c>
      <c r="K3729" s="50" t="str">
        <f ca="1">LeaveTracker[[#This Row],[Days]]&amp;" "&amp;LeaveTracker[[#This Row],[Type of Leave]]</f>
        <v>1 VL</v>
      </c>
      <c r="L3729" s="23">
        <f ca="1">NETWORKDAYS(LeaveTracker[[#This Row],[Start Date]],LeaveTracker[[#This Row],[End Date]],lstHolidays)</f>
        <v>1</v>
      </c>
      <c r="M3729" s="27"/>
    </row>
    <row r="3730" spans="1:13" ht="30" customHeight="1" x14ac:dyDescent="0.3">
      <c r="A3730" s="27">
        <f t="shared" si="32"/>
        <v>257</v>
      </c>
      <c r="B3730" s="31">
        <v>44972</v>
      </c>
      <c r="C3730" s="31">
        <v>44605</v>
      </c>
      <c r="D3730" s="19" t="s">
        <v>2033</v>
      </c>
      <c r="E3730" s="66" t="str">
        <f>IF(ISBLANK(LeaveTracker[[#This Row],[Employee Name]]),"-----",VLOOKUP(LeaveTracker[[#This Row],[Employee Name]],'List of Employees'!$B$4:$H$767,7))</f>
        <v>SAN JOSE ELEMENTARY</v>
      </c>
      <c r="F3730" s="66" t="str">
        <f>IF(ISBLANK(LeaveTracker[[#This Row],[Employee Name]]),"-----",VLOOKUP(LeaveTracker[[#This Row],[Employee Name]],'List of Employees'!$B$4:$H$767,6))</f>
        <v>PERMANENT</v>
      </c>
      <c r="G3730" s="21">
        <v>44967</v>
      </c>
      <c r="H3730" s="21">
        <v>44967</v>
      </c>
      <c r="I3730" s="19"/>
      <c r="K3730" s="50" t="str">
        <f ca="1">LeaveTracker[[#This Row],[Days]]&amp;" "&amp;LeaveTracker[[#This Row],[Type of Leave]]</f>
        <v xml:space="preserve">1 </v>
      </c>
      <c r="L3730" s="23">
        <f ca="1">NETWORKDAYS(LeaveTracker[[#This Row],[Start Date]],LeaveTracker[[#This Row],[End Date]],lstHolidays)</f>
        <v>1</v>
      </c>
      <c r="M3730" s="27"/>
    </row>
    <row r="3731" spans="1:13" ht="30" customHeight="1" x14ac:dyDescent="0.3">
      <c r="A3731" s="27">
        <f t="shared" ref="A3731:A3793" si="33">A3730+1</f>
        <v>258</v>
      </c>
      <c r="B3731" s="31">
        <v>44972</v>
      </c>
      <c r="C3731" s="31">
        <v>44888</v>
      </c>
      <c r="D3731" s="19" t="s">
        <v>337</v>
      </c>
      <c r="E3731" s="66" t="str">
        <f>IF(ISBLANK(LeaveTracker[[#This Row],[Employee Name]]),"-----",VLOOKUP(LeaveTracker[[#This Row],[Employee Name]],'List of Employees'!$B$4:$H$767,7))</f>
        <v>COMELEC</v>
      </c>
      <c r="F3731" s="66" t="str">
        <f>IF(ISBLANK(LeaveTracker[[#This Row],[Employee Name]]),"-----",VLOOKUP(LeaveTracker[[#This Row],[Employee Name]],'List of Employees'!$B$4:$H$767,6))</f>
        <v>PERMANENT</v>
      </c>
      <c r="G3731" s="24">
        <v>44862</v>
      </c>
      <c r="H3731" s="24">
        <v>44862</v>
      </c>
      <c r="I3731" s="19" t="s">
        <v>81</v>
      </c>
      <c r="K3731" s="50" t="str">
        <f ca="1">LeaveTracker[[#This Row],[Days]]&amp;" "&amp;LeaveTracker[[#This Row],[Type of Leave]]</f>
        <v>1 SL</v>
      </c>
      <c r="L3731" s="23">
        <f ca="1">NETWORKDAYS(LeaveTracker[[#This Row],[Start Date]],LeaveTracker[[#This Row],[End Date]],lstHolidays)</f>
        <v>1</v>
      </c>
      <c r="M3731" s="27"/>
    </row>
    <row r="3732" spans="1:13" ht="30" customHeight="1" x14ac:dyDescent="0.3">
      <c r="A3732" s="27">
        <f t="shared" si="33"/>
        <v>259</v>
      </c>
      <c r="B3732" s="31">
        <v>44972</v>
      </c>
      <c r="C3732" s="31">
        <v>44888</v>
      </c>
      <c r="D3732" s="19" t="s">
        <v>337</v>
      </c>
      <c r="E3732" s="66" t="str">
        <f>IF(ISBLANK(LeaveTracker[[#This Row],[Employee Name]]),"-----",VLOOKUP(LeaveTracker[[#This Row],[Employee Name]],'List of Employees'!$B$4:$H$767,7))</f>
        <v>COMELEC</v>
      </c>
      <c r="F3732" s="66" t="str">
        <f>IF(ISBLANK(LeaveTracker[[#This Row],[Employee Name]]),"-----",VLOOKUP(LeaveTracker[[#This Row],[Employee Name]],'List of Employees'!$B$4:$H$767,6))</f>
        <v>PERMANENT</v>
      </c>
      <c r="G3732" s="24">
        <v>44886</v>
      </c>
      <c r="H3732" s="24">
        <v>44886</v>
      </c>
      <c r="I3732" s="19" t="s">
        <v>81</v>
      </c>
      <c r="K3732" s="50" t="str">
        <f ca="1">LeaveTracker[[#This Row],[Days]]&amp;" "&amp;LeaveTracker[[#This Row],[Type of Leave]]</f>
        <v>1 SL</v>
      </c>
      <c r="L3732" s="23">
        <f ca="1">NETWORKDAYS(LeaveTracker[[#This Row],[Start Date]],LeaveTracker[[#This Row],[End Date]],lstHolidays)</f>
        <v>1</v>
      </c>
      <c r="M3732" s="27"/>
    </row>
    <row r="3733" spans="1:13" ht="30" customHeight="1" x14ac:dyDescent="0.3">
      <c r="A3733" s="27">
        <f t="shared" si="33"/>
        <v>260</v>
      </c>
      <c r="B3733" s="31">
        <v>44972</v>
      </c>
      <c r="C3733" s="31">
        <v>44907</v>
      </c>
      <c r="D3733" s="19" t="s">
        <v>354</v>
      </c>
      <c r="E3733" s="66" t="str">
        <f>IF(ISBLANK(LeaveTracker[[#This Row],[Employee Name]]),"-----",VLOOKUP(LeaveTracker[[#This Row],[Employee Name]],'List of Employees'!$B$4:$H$767,7))</f>
        <v>LCR</v>
      </c>
      <c r="F3733" s="66" t="str">
        <f>IF(ISBLANK(LeaveTracker[[#This Row],[Employee Name]]),"-----",VLOOKUP(LeaveTracker[[#This Row],[Employee Name]],'List of Employees'!$B$4:$H$767,6))</f>
        <v>PERMANENT</v>
      </c>
      <c r="G3733" s="24">
        <v>44902</v>
      </c>
      <c r="H3733" s="24">
        <v>44902</v>
      </c>
      <c r="I3733" s="19" t="s">
        <v>81</v>
      </c>
      <c r="K3733" s="50" t="str">
        <f ca="1">LeaveTracker[[#This Row],[Days]]&amp;" "&amp;LeaveTracker[[#This Row],[Type of Leave]]</f>
        <v>1 SL</v>
      </c>
      <c r="L3733" s="23">
        <f ca="1">NETWORKDAYS(LeaveTracker[[#This Row],[Start Date]],LeaveTracker[[#This Row],[End Date]],lstHolidays)</f>
        <v>1</v>
      </c>
      <c r="M3733" s="27"/>
    </row>
    <row r="3734" spans="1:13" ht="30" customHeight="1" x14ac:dyDescent="0.3">
      <c r="A3734" s="27">
        <f t="shared" si="33"/>
        <v>261</v>
      </c>
      <c r="B3734" s="31">
        <v>44972</v>
      </c>
      <c r="C3734" s="31">
        <v>44807</v>
      </c>
      <c r="D3734" s="19" t="s">
        <v>1848</v>
      </c>
      <c r="E3734" s="66" t="str">
        <f>IF(ISBLANK(LeaveTracker[[#This Row],[Employee Name]]),"-----",VLOOKUP(LeaveTracker[[#This Row],[Employee Name]],'List of Employees'!$B$4:$H$767,7))</f>
        <v>TCSNHS-ISHS</v>
      </c>
      <c r="F3734" s="66" t="str">
        <f>IF(ISBLANK(LeaveTracker[[#This Row],[Employee Name]]),"-----",VLOOKUP(LeaveTracker[[#This Row],[Employee Name]],'List of Employees'!$B$4:$H$767,6))</f>
        <v>CASUAL</v>
      </c>
      <c r="G3734" s="24">
        <v>44804</v>
      </c>
      <c r="H3734" s="24">
        <v>44806</v>
      </c>
      <c r="I3734" s="19" t="s">
        <v>81</v>
      </c>
      <c r="K3734" s="50" t="str">
        <f ca="1">LeaveTracker[[#This Row],[Days]]&amp;" "&amp;LeaveTracker[[#This Row],[Type of Leave]]</f>
        <v>3 SL</v>
      </c>
      <c r="L3734" s="23">
        <f ca="1">NETWORKDAYS(LeaveTracker[[#This Row],[Start Date]],LeaveTracker[[#This Row],[End Date]],lstHolidays)</f>
        <v>3</v>
      </c>
      <c r="M3734" s="27"/>
    </row>
    <row r="3735" spans="1:13" ht="30" customHeight="1" x14ac:dyDescent="0.3">
      <c r="A3735" s="27">
        <f t="shared" si="33"/>
        <v>262</v>
      </c>
      <c r="B3735" s="31">
        <v>44972</v>
      </c>
      <c r="C3735" s="31">
        <v>44900</v>
      </c>
      <c r="D3735" s="19" t="s">
        <v>717</v>
      </c>
      <c r="E3735" s="66" t="str">
        <f>IF(ISBLANK(LeaveTracker[[#This Row],[Employee Name]]),"-----",VLOOKUP(LeaveTracker[[#This Row],[Employee Name]],'List of Employees'!$B$4:$H$767,7))</f>
        <v>LCR</v>
      </c>
      <c r="F3735" s="66" t="str">
        <f>IF(ISBLANK(LeaveTracker[[#This Row],[Employee Name]]),"-----",VLOOKUP(LeaveTracker[[#This Row],[Employee Name]],'List of Employees'!$B$4:$H$767,6))</f>
        <v>PERMANENT</v>
      </c>
      <c r="G3735" s="24">
        <v>44918</v>
      </c>
      <c r="H3735" s="24">
        <v>44918</v>
      </c>
      <c r="I3735" s="19" t="s">
        <v>82</v>
      </c>
      <c r="K3735" s="50" t="str">
        <f ca="1">LeaveTracker[[#This Row],[Days]]&amp;" "&amp;LeaveTracker[[#This Row],[Type of Leave]]</f>
        <v>1 VL</v>
      </c>
      <c r="L3735" s="23">
        <f ca="1">NETWORKDAYS(LeaveTracker[[#This Row],[Start Date]],LeaveTracker[[#This Row],[End Date]],lstHolidays)</f>
        <v>1</v>
      </c>
      <c r="M3735" s="27"/>
    </row>
    <row r="3736" spans="1:13" ht="30" customHeight="1" x14ac:dyDescent="0.3">
      <c r="A3736" s="27">
        <v>262</v>
      </c>
      <c r="B3736" s="31">
        <v>44972</v>
      </c>
      <c r="C3736" s="31">
        <v>44900</v>
      </c>
      <c r="D3736" s="19" t="s">
        <v>717</v>
      </c>
      <c r="E3736" s="66" t="str">
        <f>IF(ISBLANK(LeaveTracker[[#This Row],[Employee Name]]),"-----",VLOOKUP(LeaveTracker[[#This Row],[Employee Name]],'List of Employees'!$B$4:$H$767,7))</f>
        <v>LCR</v>
      </c>
      <c r="F3736" s="66" t="str">
        <f>IF(ISBLANK(LeaveTracker[[#This Row],[Employee Name]]),"-----",VLOOKUP(LeaveTracker[[#This Row],[Employee Name]],'List of Employees'!$B$4:$H$767,6))</f>
        <v>PERMANENT</v>
      </c>
      <c r="G3736" s="24">
        <v>44921</v>
      </c>
      <c r="H3736" s="24">
        <v>44922</v>
      </c>
      <c r="I3736" s="19" t="s">
        <v>82</v>
      </c>
      <c r="K3736" s="50" t="str">
        <f ca="1">LeaveTracker[[#This Row],[Days]]&amp;" "&amp;LeaveTracker[[#This Row],[Type of Leave]]</f>
        <v>1 VL</v>
      </c>
      <c r="L3736" s="23">
        <f ca="1">NETWORKDAYS(LeaveTracker[[#This Row],[Start Date]],LeaveTracker[[#This Row],[End Date]],lstHolidays)</f>
        <v>1</v>
      </c>
      <c r="M3736" s="27"/>
    </row>
    <row r="3737" spans="1:13" ht="30" customHeight="1" x14ac:dyDescent="0.3">
      <c r="A3737" s="27">
        <f t="shared" si="33"/>
        <v>263</v>
      </c>
      <c r="B3737" s="31">
        <v>44972</v>
      </c>
      <c r="C3737" s="31">
        <v>44887</v>
      </c>
      <c r="D3737" s="19" t="s">
        <v>717</v>
      </c>
      <c r="E3737" s="66" t="str">
        <f>IF(ISBLANK(LeaveTracker[[#This Row],[Employee Name]]),"-----",VLOOKUP(LeaveTracker[[#This Row],[Employee Name]],'List of Employees'!$B$4:$H$767,7))</f>
        <v>LCR</v>
      </c>
      <c r="F3737" s="66" t="str">
        <f>IF(ISBLANK(LeaveTracker[[#This Row],[Employee Name]]),"-----",VLOOKUP(LeaveTracker[[#This Row],[Employee Name]],'List of Employees'!$B$4:$H$767,6))</f>
        <v>PERMANENT</v>
      </c>
      <c r="G3737" s="24">
        <v>44886</v>
      </c>
      <c r="H3737" s="24">
        <v>44886</v>
      </c>
      <c r="I3737" s="19" t="s">
        <v>81</v>
      </c>
      <c r="K3737" s="50" t="str">
        <f ca="1">LeaveTracker[[#This Row],[Days]]&amp;" "&amp;LeaveTracker[[#This Row],[Type of Leave]]</f>
        <v>1 SL</v>
      </c>
      <c r="L3737" s="23">
        <f ca="1">NETWORKDAYS(LeaveTracker[[#This Row],[Start Date]],LeaveTracker[[#This Row],[End Date]],lstHolidays)</f>
        <v>1</v>
      </c>
      <c r="M3737" s="27"/>
    </row>
    <row r="3738" spans="1:13" ht="30" customHeight="1" x14ac:dyDescent="0.3">
      <c r="A3738" s="27">
        <f t="shared" si="33"/>
        <v>264</v>
      </c>
      <c r="B3738" s="31">
        <v>44972</v>
      </c>
      <c r="C3738" s="31">
        <v>44889</v>
      </c>
      <c r="D3738" s="19" t="s">
        <v>524</v>
      </c>
      <c r="E3738" s="66" t="str">
        <f>IF(ISBLANK(LeaveTracker[[#This Row],[Employee Name]]),"-----",VLOOKUP(LeaveTracker[[#This Row],[Employee Name]],'List of Employees'!$B$4:$H$767,7))</f>
        <v>GSO</v>
      </c>
      <c r="F3738" s="66" t="str">
        <f>IF(ISBLANK(LeaveTracker[[#This Row],[Employee Name]]),"-----",VLOOKUP(LeaveTracker[[#This Row],[Employee Name]],'List of Employees'!$B$4:$H$767,6))</f>
        <v>PERMANENT</v>
      </c>
      <c r="G3738" s="24">
        <v>44888</v>
      </c>
      <c r="H3738" s="24">
        <v>44888</v>
      </c>
      <c r="I3738" s="19" t="s">
        <v>81</v>
      </c>
      <c r="K3738" s="50" t="str">
        <f ca="1">LeaveTracker[[#This Row],[Days]]&amp;" "&amp;LeaveTracker[[#This Row],[Type of Leave]]</f>
        <v>1 SL</v>
      </c>
      <c r="L3738" s="23">
        <f ca="1">NETWORKDAYS(LeaveTracker[[#This Row],[Start Date]],LeaveTracker[[#This Row],[End Date]],lstHolidays)</f>
        <v>1</v>
      </c>
      <c r="M3738" s="27"/>
    </row>
    <row r="3739" spans="1:13" ht="30" customHeight="1" x14ac:dyDescent="0.3">
      <c r="A3739" s="27">
        <f t="shared" si="33"/>
        <v>265</v>
      </c>
      <c r="B3739" s="31">
        <v>44972</v>
      </c>
      <c r="C3739" s="31">
        <v>44894</v>
      </c>
      <c r="D3739" s="19" t="s">
        <v>524</v>
      </c>
      <c r="E3739" s="66" t="str">
        <f>IF(ISBLANK(LeaveTracker[[#This Row],[Employee Name]]),"-----",VLOOKUP(LeaveTracker[[#This Row],[Employee Name]],'List of Employees'!$B$4:$H$767,7))</f>
        <v>GSO</v>
      </c>
      <c r="F3739" s="66" t="str">
        <f>IF(ISBLANK(LeaveTracker[[#This Row],[Employee Name]]),"-----",VLOOKUP(LeaveTracker[[#This Row],[Employee Name]],'List of Employees'!$B$4:$H$767,6))</f>
        <v>PERMANENT</v>
      </c>
      <c r="G3739" s="24">
        <v>44917</v>
      </c>
      <c r="H3739" s="24">
        <v>44918</v>
      </c>
      <c r="I3739" s="19" t="s">
        <v>82</v>
      </c>
      <c r="K3739" s="50" t="str">
        <f ca="1">LeaveTracker[[#This Row],[Days]]&amp;" "&amp;LeaveTracker[[#This Row],[Type of Leave]]</f>
        <v>2 VL</v>
      </c>
      <c r="L3739" s="23">
        <f ca="1">NETWORKDAYS(LeaveTracker[[#This Row],[Start Date]],LeaveTracker[[#This Row],[End Date]],lstHolidays)</f>
        <v>2</v>
      </c>
      <c r="M3739" s="27"/>
    </row>
    <row r="3740" spans="1:13" ht="30" customHeight="1" x14ac:dyDescent="0.3">
      <c r="A3740" s="27">
        <f t="shared" si="33"/>
        <v>266</v>
      </c>
      <c r="B3740" s="31">
        <v>44979</v>
      </c>
      <c r="C3740" s="31">
        <v>44904</v>
      </c>
      <c r="D3740" s="19" t="s">
        <v>1859</v>
      </c>
      <c r="E3740" s="66" t="str">
        <f>IF(ISBLANK(LeaveTracker[[#This Row],[Employee Name]]),"-----",VLOOKUP(LeaveTracker[[#This Row],[Employee Name]],'List of Employees'!$B$4:$H$767,7))</f>
        <v>TICC</v>
      </c>
      <c r="F3740" s="66" t="str">
        <f>IF(ISBLANK(LeaveTracker[[#This Row],[Employee Name]]),"-----",VLOOKUP(LeaveTracker[[#This Row],[Employee Name]],'List of Employees'!$B$4:$H$767,6))</f>
        <v>CASUAL</v>
      </c>
      <c r="G3740" s="24">
        <v>44570</v>
      </c>
      <c r="H3740" s="24">
        <v>44572</v>
      </c>
      <c r="I3740" s="19" t="s">
        <v>82</v>
      </c>
      <c r="K3740" s="50" t="str">
        <f ca="1">LeaveTracker[[#This Row],[Days]]&amp;" "&amp;LeaveTracker[[#This Row],[Type of Leave]]</f>
        <v>2 VL</v>
      </c>
      <c r="L3740" s="23">
        <f ca="1">NETWORKDAYS(LeaveTracker[[#This Row],[Start Date]],LeaveTracker[[#This Row],[End Date]],lstHolidays)</f>
        <v>2</v>
      </c>
      <c r="M3740" s="27"/>
    </row>
    <row r="3741" spans="1:13" ht="30" customHeight="1" x14ac:dyDescent="0.3">
      <c r="A3741" s="27">
        <f t="shared" si="33"/>
        <v>267</v>
      </c>
      <c r="B3741" s="31">
        <v>44979</v>
      </c>
      <c r="C3741" s="31">
        <v>44823</v>
      </c>
      <c r="D3741" s="19" t="s">
        <v>1860</v>
      </c>
      <c r="E3741" s="66" t="str">
        <f>IF(ISBLANK(LeaveTracker[[#This Row],[Employee Name]]),"-----",VLOOKUP(LeaveTracker[[#This Row],[Employee Name]],'List of Employees'!$B$4:$H$767,7))</f>
        <v>TICC</v>
      </c>
      <c r="F3741" s="66" t="str">
        <f>IF(ISBLANK(LeaveTracker[[#This Row],[Employee Name]]),"-----",VLOOKUP(LeaveTracker[[#This Row],[Employee Name]],'List of Employees'!$B$4:$H$767,6))</f>
        <v>CASUAL</v>
      </c>
      <c r="G3741" s="24">
        <v>44812</v>
      </c>
      <c r="H3741" s="24">
        <v>44812</v>
      </c>
      <c r="I3741" s="19" t="s">
        <v>81</v>
      </c>
      <c r="K3741" s="50" t="str">
        <f ca="1">LeaveTracker[[#This Row],[Days]]&amp;" "&amp;LeaveTracker[[#This Row],[Type of Leave]]</f>
        <v>1 SL</v>
      </c>
      <c r="L3741" s="23">
        <f ca="1">NETWORKDAYS(LeaveTracker[[#This Row],[Start Date]],LeaveTracker[[#This Row],[End Date]],lstHolidays)</f>
        <v>1</v>
      </c>
      <c r="M3741" s="27"/>
    </row>
    <row r="3742" spans="1:13" ht="30" customHeight="1" x14ac:dyDescent="0.3">
      <c r="A3742" s="27">
        <f t="shared" si="33"/>
        <v>268</v>
      </c>
      <c r="B3742" s="31">
        <v>44979</v>
      </c>
      <c r="C3742" s="31">
        <v>44909</v>
      </c>
      <c r="D3742" s="19" t="s">
        <v>1805</v>
      </c>
      <c r="E3742" s="66" t="str">
        <f>IF(ISBLANK(LeaveTracker[[#This Row],[Employee Name]]),"-----",VLOOKUP(LeaveTracker[[#This Row],[Employee Name]],'List of Employees'!$B$4:$H$767,7))</f>
        <v>TICC/TCCH</v>
      </c>
      <c r="F3742" s="66" t="str">
        <f>IF(ISBLANK(LeaveTracker[[#This Row],[Employee Name]]),"-----",VLOOKUP(LeaveTracker[[#This Row],[Employee Name]],'List of Employees'!$B$4:$H$767,6))</f>
        <v>CASUAL</v>
      </c>
      <c r="G3742" s="24">
        <v>44923</v>
      </c>
      <c r="H3742" s="24">
        <v>44923</v>
      </c>
      <c r="I3742" s="19" t="s">
        <v>82</v>
      </c>
      <c r="K3742" s="50" t="str">
        <f ca="1">LeaveTracker[[#This Row],[Days]]&amp;" "&amp;LeaveTracker[[#This Row],[Type of Leave]]</f>
        <v>1 VL</v>
      </c>
      <c r="L3742" s="23">
        <f ca="1">NETWORKDAYS(LeaveTracker[[#This Row],[Start Date]],LeaveTracker[[#This Row],[End Date]],lstHolidays)</f>
        <v>1</v>
      </c>
      <c r="M3742" s="27"/>
    </row>
    <row r="3743" spans="1:13" ht="30" customHeight="1" x14ac:dyDescent="0.3">
      <c r="A3743" s="27">
        <v>268</v>
      </c>
      <c r="B3743" s="31">
        <v>44979</v>
      </c>
      <c r="C3743" s="31">
        <v>44910</v>
      </c>
      <c r="D3743" s="19" t="s">
        <v>1805</v>
      </c>
      <c r="E3743" s="66" t="str">
        <f>IF(ISBLANK(LeaveTracker[[#This Row],[Employee Name]]),"-----",VLOOKUP(LeaveTracker[[#This Row],[Employee Name]],'List of Employees'!$B$4:$H$767,7))</f>
        <v>TICC/TCCH</v>
      </c>
      <c r="F3743" s="66" t="str">
        <f>IF(ISBLANK(LeaveTracker[[#This Row],[Employee Name]]),"-----",VLOOKUP(LeaveTracker[[#This Row],[Employee Name]],'List of Employees'!$B$4:$H$767,6))</f>
        <v>CASUAL</v>
      </c>
      <c r="G3743" s="24">
        <v>44926</v>
      </c>
      <c r="H3743" s="24">
        <v>44926</v>
      </c>
      <c r="I3743" s="19" t="s">
        <v>82</v>
      </c>
      <c r="K3743" s="50" t="str">
        <f>LeaveTracker[[#This Row],[Days]]&amp;" "&amp;LeaveTracker[[#This Row],[Type of Leave]]</f>
        <v>1 VL</v>
      </c>
      <c r="L3743" s="23">
        <v>1</v>
      </c>
      <c r="M3743" s="27"/>
    </row>
    <row r="3744" spans="1:13" ht="30" customHeight="1" x14ac:dyDescent="0.3">
      <c r="A3744" s="27">
        <f t="shared" si="33"/>
        <v>269</v>
      </c>
      <c r="B3744" s="31">
        <v>44979</v>
      </c>
      <c r="C3744" s="31">
        <v>44958</v>
      </c>
      <c r="D3744" s="19" t="s">
        <v>1858</v>
      </c>
      <c r="E3744" s="66" t="str">
        <f>IF(ISBLANK(LeaveTracker[[#This Row],[Employee Name]]),"-----",VLOOKUP(LeaveTracker[[#This Row],[Employee Name]],'List of Employees'!$B$4:$H$767,7))</f>
        <v>TICC</v>
      </c>
      <c r="F3744" s="66" t="str">
        <f>IF(ISBLANK(LeaveTracker[[#This Row],[Employee Name]]),"-----",VLOOKUP(LeaveTracker[[#This Row],[Employee Name]],'List of Employees'!$B$4:$H$767,6))</f>
        <v>CASUAL</v>
      </c>
      <c r="G3744" s="24">
        <v>44956</v>
      </c>
      <c r="H3744" s="24">
        <v>44956</v>
      </c>
      <c r="I3744" s="19" t="s">
        <v>81</v>
      </c>
      <c r="K3744" s="50" t="str">
        <f ca="1">LeaveTracker[[#This Row],[Days]]&amp;" "&amp;LeaveTracker[[#This Row],[Type of Leave]]</f>
        <v>1 SL</v>
      </c>
      <c r="L3744" s="23">
        <f ca="1">NETWORKDAYS(LeaveTracker[[#This Row],[Start Date]],LeaveTracker[[#This Row],[End Date]],lstHolidays)</f>
        <v>1</v>
      </c>
      <c r="M3744" s="27"/>
    </row>
    <row r="3745" spans="1:13" ht="30" customHeight="1" x14ac:dyDescent="0.3">
      <c r="A3745" s="27">
        <f t="shared" si="33"/>
        <v>270</v>
      </c>
      <c r="B3745" s="31">
        <v>44979</v>
      </c>
      <c r="C3745" s="31">
        <v>44951</v>
      </c>
      <c r="D3745" s="19" t="s">
        <v>1858</v>
      </c>
      <c r="E3745" s="66" t="str">
        <f>IF(ISBLANK(LeaveTracker[[#This Row],[Employee Name]]),"-----",VLOOKUP(LeaveTracker[[#This Row],[Employee Name]],'List of Employees'!$B$4:$H$767,7))</f>
        <v>TICC</v>
      </c>
      <c r="F3745" s="66" t="str">
        <f>IF(ISBLANK(LeaveTracker[[#This Row],[Employee Name]]),"-----",VLOOKUP(LeaveTracker[[#This Row],[Employee Name]],'List of Employees'!$B$4:$H$767,6))</f>
        <v>CASUAL</v>
      </c>
      <c r="G3745" s="24">
        <v>44957</v>
      </c>
      <c r="H3745" s="24">
        <v>44957</v>
      </c>
      <c r="I3745" s="19" t="s">
        <v>82</v>
      </c>
      <c r="K3745" s="50" t="str">
        <f ca="1">LeaveTracker[[#This Row],[Days]]&amp;" "&amp;LeaveTracker[[#This Row],[Type of Leave]]</f>
        <v>1 VL</v>
      </c>
      <c r="L3745" s="23">
        <f ca="1">NETWORKDAYS(LeaveTracker[[#This Row],[Start Date]],LeaveTracker[[#This Row],[End Date]],lstHolidays)</f>
        <v>1</v>
      </c>
      <c r="M3745" s="27"/>
    </row>
    <row r="3746" spans="1:13" ht="30" customHeight="1" x14ac:dyDescent="0.3">
      <c r="A3746" s="27">
        <f t="shared" si="33"/>
        <v>271</v>
      </c>
      <c r="B3746" s="31">
        <v>44979</v>
      </c>
      <c r="C3746" s="31">
        <v>44958</v>
      </c>
      <c r="D3746" s="19" t="s">
        <v>1858</v>
      </c>
      <c r="E3746" s="66" t="str">
        <f>IF(ISBLANK(LeaveTracker[[#This Row],[Employee Name]]),"-----",VLOOKUP(LeaveTracker[[#This Row],[Employee Name]],'List of Employees'!$B$4:$H$767,7))</f>
        <v>TICC</v>
      </c>
      <c r="F3746" s="66" t="str">
        <f>IF(ISBLANK(LeaveTracker[[#This Row],[Employee Name]]),"-----",VLOOKUP(LeaveTracker[[#This Row],[Employee Name]],'List of Employees'!$B$4:$H$767,6))</f>
        <v>CASUAL</v>
      </c>
      <c r="G3746" s="24">
        <v>44966</v>
      </c>
      <c r="H3746" s="24">
        <v>44966</v>
      </c>
      <c r="I3746" s="19" t="s">
        <v>82</v>
      </c>
      <c r="K3746" s="50" t="str">
        <f ca="1">LeaveTracker[[#This Row],[Days]]&amp;" "&amp;LeaveTracker[[#This Row],[Type of Leave]]</f>
        <v>1 VL</v>
      </c>
      <c r="L3746" s="23">
        <f ca="1">NETWORKDAYS(LeaveTracker[[#This Row],[Start Date]],LeaveTracker[[#This Row],[End Date]],lstHolidays)</f>
        <v>1</v>
      </c>
      <c r="M3746" s="27"/>
    </row>
    <row r="3747" spans="1:13" ht="30" customHeight="1" x14ac:dyDescent="0.3">
      <c r="A3747" s="27">
        <f t="shared" si="33"/>
        <v>272</v>
      </c>
      <c r="B3747" s="31">
        <v>44979</v>
      </c>
      <c r="C3747" s="31">
        <v>44904</v>
      </c>
      <c r="D3747" s="19" t="s">
        <v>116</v>
      </c>
      <c r="E3747" s="66" t="str">
        <f>IF(ISBLANK(LeaveTracker[[#This Row],[Employee Name]]),"-----",VLOOKUP(LeaveTracker[[#This Row],[Employee Name]],'List of Employees'!$B$4:$H$767,7))</f>
        <v>CHARACTER OFFICE</v>
      </c>
      <c r="F3747" s="66" t="str">
        <f>IF(ISBLANK(LeaveTracker[[#This Row],[Employee Name]]),"-----",VLOOKUP(LeaveTracker[[#This Row],[Employee Name]],'List of Employees'!$B$4:$H$767,6))</f>
        <v>PERMANENT</v>
      </c>
      <c r="G3747" s="24">
        <v>44901</v>
      </c>
      <c r="H3747" s="24">
        <v>44901</v>
      </c>
      <c r="I3747" s="19" t="s">
        <v>81</v>
      </c>
      <c r="K3747" s="50" t="str">
        <f ca="1">LeaveTracker[[#This Row],[Days]]&amp;" "&amp;LeaveTracker[[#This Row],[Type of Leave]]</f>
        <v>1 SL</v>
      </c>
      <c r="L3747" s="23">
        <f ca="1">NETWORKDAYS(LeaveTracker[[#This Row],[Start Date]],LeaveTracker[[#This Row],[End Date]],lstHolidays)</f>
        <v>1</v>
      </c>
      <c r="M3747" s="27"/>
    </row>
    <row r="3748" spans="1:13" ht="30" customHeight="1" x14ac:dyDescent="0.3">
      <c r="A3748" s="27">
        <f t="shared" si="33"/>
        <v>273</v>
      </c>
      <c r="B3748" s="31">
        <v>44979</v>
      </c>
      <c r="C3748" s="31">
        <v>44907</v>
      </c>
      <c r="D3748" s="19" t="s">
        <v>2007</v>
      </c>
      <c r="E3748" s="66" t="str">
        <f>IF(ISBLANK(LeaveTracker[[#This Row],[Employee Name]]),"-----",VLOOKUP(LeaveTracker[[#This Row],[Employee Name]],'List of Employees'!$B$4:$H$767,7))</f>
        <v>EDP</v>
      </c>
      <c r="F3748" s="66" t="str">
        <f>IF(ISBLANK(LeaveTracker[[#This Row],[Employee Name]]),"-----",VLOOKUP(LeaveTracker[[#This Row],[Employee Name]],'List of Employees'!$B$4:$H$767,6))</f>
        <v>CASUAL</v>
      </c>
      <c r="G3748" s="24">
        <v>44904</v>
      </c>
      <c r="H3748" s="24">
        <v>44904</v>
      </c>
      <c r="I3748" s="19" t="s">
        <v>82</v>
      </c>
      <c r="K3748" s="50" t="str">
        <f ca="1">LeaveTracker[[#This Row],[Days]]&amp;" "&amp;LeaveTracker[[#This Row],[Type of Leave]]</f>
        <v>1 VL</v>
      </c>
      <c r="L3748" s="23">
        <f ca="1">NETWORKDAYS(LeaveTracker[[#This Row],[Start Date]],LeaveTracker[[#This Row],[End Date]],lstHolidays)</f>
        <v>1</v>
      </c>
      <c r="M3748" s="27"/>
    </row>
    <row r="3749" spans="1:13" ht="30" customHeight="1" x14ac:dyDescent="0.3">
      <c r="A3749" s="27">
        <f t="shared" si="33"/>
        <v>274</v>
      </c>
      <c r="B3749" s="31">
        <v>44979</v>
      </c>
      <c r="C3749" s="31">
        <v>44950</v>
      </c>
      <c r="D3749" s="19" t="s">
        <v>2040</v>
      </c>
      <c r="E3749" s="66" t="str">
        <f>IF(ISBLANK(LeaveTracker[[#This Row],[Employee Name]]),"-----",VLOOKUP(LeaveTracker[[#This Row],[Employee Name]],'List of Employees'!$B$4:$H$767,7))</f>
        <v>DEPED</v>
      </c>
      <c r="F3749" s="66" t="str">
        <f>IF(ISBLANK(LeaveTracker[[#This Row],[Employee Name]]),"-----",VLOOKUP(LeaveTracker[[#This Row],[Employee Name]],'List of Employees'!$B$4:$H$767,6))</f>
        <v>CASUAL</v>
      </c>
      <c r="G3749" s="24">
        <v>44957</v>
      </c>
      <c r="H3749" s="24">
        <v>44967</v>
      </c>
      <c r="I3749" s="19" t="s">
        <v>82</v>
      </c>
      <c r="K3749" s="50" t="str">
        <f ca="1">LeaveTracker[[#This Row],[Days]]&amp;" "&amp;LeaveTracker[[#This Row],[Type of Leave]]</f>
        <v>9 VL</v>
      </c>
      <c r="L3749" s="23">
        <f ca="1">NETWORKDAYS(LeaveTracker[[#This Row],[Start Date]],LeaveTracker[[#This Row],[End Date]],lstHolidays)</f>
        <v>9</v>
      </c>
      <c r="M3749" s="27"/>
    </row>
    <row r="3750" spans="1:13" ht="30" customHeight="1" x14ac:dyDescent="0.3">
      <c r="A3750" s="27">
        <f t="shared" si="33"/>
        <v>275</v>
      </c>
      <c r="B3750" s="31">
        <v>44979</v>
      </c>
      <c r="C3750" s="31">
        <v>44949</v>
      </c>
      <c r="D3750" s="19" t="s">
        <v>1933</v>
      </c>
      <c r="E3750" s="66" t="str">
        <f>IF(ISBLANK(LeaveTracker[[#This Row],[Employee Name]]),"-----",VLOOKUP(LeaveTracker[[#This Row],[Employee Name]],'List of Employees'!$B$4:$H$767,7))</f>
        <v>GSO</v>
      </c>
      <c r="F3750" s="66" t="str">
        <f>IF(ISBLANK(LeaveTracker[[#This Row],[Employee Name]]),"-----",VLOOKUP(LeaveTracker[[#This Row],[Employee Name]],'List of Employees'!$B$4:$H$767,6))</f>
        <v>CASUAL</v>
      </c>
      <c r="G3750" s="24">
        <v>44946</v>
      </c>
      <c r="H3750" s="24">
        <v>44946</v>
      </c>
      <c r="I3750" s="19" t="s">
        <v>297</v>
      </c>
      <c r="J3750" s="42" t="s">
        <v>273</v>
      </c>
      <c r="K3750" s="50" t="str">
        <f ca="1">LeaveTracker[[#This Row],[Days]]&amp;" "&amp;LeaveTracker[[#This Row],[Type of Leave]]</f>
        <v>1 OTHER</v>
      </c>
      <c r="L3750" s="23">
        <f ca="1">NETWORKDAYS(LeaveTracker[[#This Row],[Start Date]],LeaveTracker[[#This Row],[End Date]],lstHolidays)</f>
        <v>1</v>
      </c>
      <c r="M3750" s="27"/>
    </row>
    <row r="3751" spans="1:13" ht="30" customHeight="1" x14ac:dyDescent="0.3">
      <c r="A3751" s="27">
        <f t="shared" si="33"/>
        <v>276</v>
      </c>
      <c r="B3751" s="31">
        <v>44979</v>
      </c>
      <c r="C3751" s="31">
        <v>45279</v>
      </c>
      <c r="D3751" s="19" t="s">
        <v>1933</v>
      </c>
      <c r="E3751" s="66" t="str">
        <f>IF(ISBLANK(LeaveTracker[[#This Row],[Employee Name]]),"-----",VLOOKUP(LeaveTracker[[#This Row],[Employee Name]],'List of Employees'!$B$4:$H$767,7))</f>
        <v>GSO</v>
      </c>
      <c r="F3751" s="66" t="str">
        <f>IF(ISBLANK(LeaveTracker[[#This Row],[Employee Name]]),"-----",VLOOKUP(LeaveTracker[[#This Row],[Employee Name]],'List of Employees'!$B$4:$H$767,6))</f>
        <v>CASUAL</v>
      </c>
      <c r="G3751" s="24">
        <v>44921</v>
      </c>
      <c r="H3751" s="24">
        <v>44921</v>
      </c>
      <c r="I3751" s="19" t="s">
        <v>82</v>
      </c>
      <c r="K3751" s="50" t="str">
        <f>LeaveTracker[[#This Row],[Days]]&amp;" "&amp;LeaveTracker[[#This Row],[Type of Leave]]</f>
        <v>1 VL</v>
      </c>
      <c r="L3751" s="23">
        <v>1</v>
      </c>
      <c r="M3751" s="27"/>
    </row>
    <row r="3752" spans="1:13" ht="30" customHeight="1" x14ac:dyDescent="0.3">
      <c r="A3752" s="27">
        <v>276</v>
      </c>
      <c r="B3752" s="31">
        <v>44979</v>
      </c>
      <c r="C3752" s="31">
        <v>45279</v>
      </c>
      <c r="D3752" s="19" t="s">
        <v>1933</v>
      </c>
      <c r="E3752" s="66" t="str">
        <f>IF(ISBLANK(LeaveTracker[[#This Row],[Employee Name]]),"-----",VLOOKUP(LeaveTracker[[#This Row],[Employee Name]],'List of Employees'!$B$4:$H$767,7))</f>
        <v>GSO</v>
      </c>
      <c r="F3752" s="66" t="str">
        <f>IF(ISBLANK(LeaveTracker[[#This Row],[Employee Name]]),"-----",VLOOKUP(LeaveTracker[[#This Row],[Employee Name]],'List of Employees'!$B$4:$H$767,6))</f>
        <v>CASUAL</v>
      </c>
      <c r="G3752" s="24">
        <v>44923</v>
      </c>
      <c r="H3752" s="24">
        <v>44924</v>
      </c>
      <c r="I3752" s="19" t="s">
        <v>82</v>
      </c>
      <c r="K3752" s="50" t="str">
        <f ca="1">LeaveTracker[[#This Row],[Days]]&amp;" "&amp;LeaveTracker[[#This Row],[Type of Leave]]</f>
        <v>2 VL</v>
      </c>
      <c r="L3752" s="23">
        <f ca="1">NETWORKDAYS(LeaveTracker[[#This Row],[Start Date]],LeaveTracker[[#This Row],[End Date]],lstHolidays)</f>
        <v>2</v>
      </c>
      <c r="M3752" s="27"/>
    </row>
    <row r="3753" spans="1:13" ht="30" customHeight="1" x14ac:dyDescent="0.3">
      <c r="A3753" s="27">
        <f t="shared" si="33"/>
        <v>277</v>
      </c>
      <c r="B3753" s="31">
        <v>44979</v>
      </c>
      <c r="C3753" s="31">
        <v>44958</v>
      </c>
      <c r="D3753" s="19" t="s">
        <v>1740</v>
      </c>
      <c r="E3753" s="66" t="str">
        <f>IF(ISBLANK(LeaveTracker[[#This Row],[Employee Name]]),"-----",VLOOKUP(LeaveTracker[[#This Row],[Employee Name]],'List of Employees'!$B$4:$H$767,7))</f>
        <v>ACCOUNTING</v>
      </c>
      <c r="F3753" s="66" t="str">
        <f>IF(ISBLANK(LeaveTracker[[#This Row],[Employee Name]]),"-----",VLOOKUP(LeaveTracker[[#This Row],[Employee Name]],'List of Employees'!$B$4:$H$767,6))</f>
        <v>CASUAL</v>
      </c>
      <c r="G3753" s="24">
        <v>44966</v>
      </c>
      <c r="H3753" s="24">
        <v>44967</v>
      </c>
      <c r="I3753" s="19" t="s">
        <v>82</v>
      </c>
      <c r="K3753" s="50" t="str">
        <f ca="1">LeaveTracker[[#This Row],[Days]]&amp;" "&amp;LeaveTracker[[#This Row],[Type of Leave]]</f>
        <v>2 VL</v>
      </c>
      <c r="L3753" s="23">
        <f ca="1">NETWORKDAYS(LeaveTracker[[#This Row],[Start Date]],LeaveTracker[[#This Row],[End Date]],lstHolidays)</f>
        <v>2</v>
      </c>
      <c r="M3753" s="27"/>
    </row>
    <row r="3754" spans="1:13" ht="30" customHeight="1" x14ac:dyDescent="0.3">
      <c r="A3754" s="27">
        <f t="shared" si="33"/>
        <v>278</v>
      </c>
      <c r="B3754" s="31">
        <v>44979</v>
      </c>
      <c r="C3754" s="31">
        <v>44954</v>
      </c>
      <c r="D3754" s="19" t="s">
        <v>1891</v>
      </c>
      <c r="E3754" s="66" t="str">
        <f>IF(ISBLANK(LeaveTracker[[#This Row],[Employee Name]]),"-----",VLOOKUP(LeaveTracker[[#This Row],[Employee Name]],'List of Employees'!$B$4:$H$767,7))</f>
        <v>PICNIC GROVE</v>
      </c>
      <c r="F3754" s="66" t="str">
        <f>IF(ISBLANK(LeaveTracker[[#This Row],[Employee Name]]),"-----",VLOOKUP(LeaveTracker[[#This Row],[Employee Name]],'List of Employees'!$B$4:$H$767,6))</f>
        <v>CASUAL</v>
      </c>
      <c r="G3754" s="24">
        <v>44952</v>
      </c>
      <c r="H3754" s="24">
        <v>44953</v>
      </c>
      <c r="I3754" s="19" t="s">
        <v>81</v>
      </c>
      <c r="K3754" s="50" t="str">
        <f ca="1">LeaveTracker[[#This Row],[Days]]&amp;" "&amp;LeaveTracker[[#This Row],[Type of Leave]]</f>
        <v>2 SL</v>
      </c>
      <c r="L3754" s="23">
        <f ca="1">NETWORKDAYS(LeaveTracker[[#This Row],[Start Date]],LeaveTracker[[#This Row],[End Date]],lstHolidays)</f>
        <v>2</v>
      </c>
      <c r="M3754" s="27"/>
    </row>
    <row r="3755" spans="1:13" ht="30" customHeight="1" x14ac:dyDescent="0.3">
      <c r="A3755" s="27">
        <f t="shared" si="33"/>
        <v>279</v>
      </c>
      <c r="B3755" s="31">
        <v>44979</v>
      </c>
      <c r="C3755" s="31">
        <v>44877</v>
      </c>
      <c r="D3755" s="19" t="s">
        <v>1751</v>
      </c>
      <c r="E3755" s="66" t="str">
        <f>IF(ISBLANK(LeaveTracker[[#This Row],[Employee Name]]),"-----",VLOOKUP(LeaveTracker[[#This Row],[Employee Name]],'List of Employees'!$B$4:$H$767,7))</f>
        <v>EEO/CITY MARKET</v>
      </c>
      <c r="F3755" s="66" t="str">
        <f>IF(ISBLANK(LeaveTracker[[#This Row],[Employee Name]]),"-----",VLOOKUP(LeaveTracker[[#This Row],[Employee Name]],'List of Employees'!$B$4:$H$767,6))</f>
        <v>CASUAL</v>
      </c>
      <c r="G3755" s="24">
        <v>44876</v>
      </c>
      <c r="H3755" s="24">
        <v>44876</v>
      </c>
      <c r="I3755" s="19" t="s">
        <v>81</v>
      </c>
      <c r="K3755" s="50" t="str">
        <f ca="1">LeaveTracker[[#This Row],[Days]]&amp;" "&amp;LeaveTracker[[#This Row],[Type of Leave]]</f>
        <v>1 SL</v>
      </c>
      <c r="L3755" s="23">
        <f ca="1">NETWORKDAYS(LeaveTracker[[#This Row],[Start Date]],LeaveTracker[[#This Row],[End Date]],lstHolidays)</f>
        <v>1</v>
      </c>
      <c r="M3755" s="27"/>
    </row>
    <row r="3756" spans="1:13" ht="30" customHeight="1" x14ac:dyDescent="0.3">
      <c r="A3756" s="27">
        <f t="shared" si="33"/>
        <v>280</v>
      </c>
      <c r="B3756" s="31">
        <v>44979</v>
      </c>
      <c r="C3756" s="31">
        <v>44877</v>
      </c>
      <c r="D3756" s="19" t="s">
        <v>1751</v>
      </c>
      <c r="E3756" s="66" t="str">
        <f>IF(ISBLANK(LeaveTracker[[#This Row],[Employee Name]]),"-----",VLOOKUP(LeaveTracker[[#This Row],[Employee Name]],'List of Employees'!$B$4:$H$767,7))</f>
        <v>EEO/CITY MARKET</v>
      </c>
      <c r="F3756" s="66" t="str">
        <f>IF(ISBLANK(LeaveTracker[[#This Row],[Employee Name]]),"-----",VLOOKUP(LeaveTracker[[#This Row],[Employee Name]],'List of Employees'!$B$4:$H$767,6))</f>
        <v>CASUAL</v>
      </c>
      <c r="G3756" s="24">
        <v>44883</v>
      </c>
      <c r="H3756" s="24">
        <v>44883</v>
      </c>
      <c r="I3756" s="19" t="s">
        <v>82</v>
      </c>
      <c r="K3756" s="50" t="str">
        <f ca="1">LeaveTracker[[#This Row],[Days]]&amp;" "&amp;LeaveTracker[[#This Row],[Type of Leave]]</f>
        <v>1 VL</v>
      </c>
      <c r="L3756" s="23">
        <f ca="1">NETWORKDAYS(LeaveTracker[[#This Row],[Start Date]],LeaveTracker[[#This Row],[End Date]],lstHolidays)</f>
        <v>1</v>
      </c>
      <c r="M3756" s="27"/>
    </row>
    <row r="3757" spans="1:13" ht="30" customHeight="1" x14ac:dyDescent="0.3">
      <c r="A3757" s="27">
        <v>280</v>
      </c>
      <c r="B3757" s="31">
        <v>44979</v>
      </c>
      <c r="C3757" s="31">
        <v>44877</v>
      </c>
      <c r="D3757" s="19" t="s">
        <v>1751</v>
      </c>
      <c r="E3757" s="66" t="str">
        <f>IF(ISBLANK(LeaveTracker[[#This Row],[Employee Name]]),"-----",VLOOKUP(LeaveTracker[[#This Row],[Employee Name]],'List of Employees'!$B$4:$H$767,7))</f>
        <v>EEO/CITY MARKET</v>
      </c>
      <c r="F3757" s="66" t="str">
        <f>IF(ISBLANK(LeaveTracker[[#This Row],[Employee Name]]),"-----",VLOOKUP(LeaveTracker[[#This Row],[Employee Name]],'List of Employees'!$B$4:$H$767,6))</f>
        <v>CASUAL</v>
      </c>
      <c r="G3757" s="24">
        <v>44887</v>
      </c>
      <c r="H3757" s="24">
        <v>44888</v>
      </c>
      <c r="I3757" s="19" t="s">
        <v>82</v>
      </c>
      <c r="K3757" s="50" t="str">
        <f ca="1">LeaveTracker[[#This Row],[Days]]&amp;" "&amp;LeaveTracker[[#This Row],[Type of Leave]]</f>
        <v>2 VL</v>
      </c>
      <c r="L3757" s="23">
        <f ca="1">NETWORKDAYS(LeaveTracker[[#This Row],[Start Date]],LeaveTracker[[#This Row],[End Date]],lstHolidays)</f>
        <v>2</v>
      </c>
      <c r="M3757" s="27"/>
    </row>
    <row r="3758" spans="1:13" ht="30" customHeight="1" x14ac:dyDescent="0.3">
      <c r="A3758" s="27">
        <f t="shared" si="33"/>
        <v>281</v>
      </c>
      <c r="B3758" s="31">
        <v>44979</v>
      </c>
      <c r="C3758" s="31">
        <v>44877</v>
      </c>
      <c r="D3758" s="19" t="s">
        <v>1828</v>
      </c>
      <c r="E3758" s="66" t="str">
        <f>IF(ISBLANK(LeaveTracker[[#This Row],[Employee Name]]),"-----",VLOOKUP(LeaveTracker[[#This Row],[Employee Name]],'List of Employees'!$B$4:$H$767,7))</f>
        <v>EEO/CITY MARKET</v>
      </c>
      <c r="F3758" s="66" t="str">
        <f>IF(ISBLANK(LeaveTracker[[#This Row],[Employee Name]]),"-----",VLOOKUP(LeaveTracker[[#This Row],[Employee Name]],'List of Employees'!$B$4:$H$767,6))</f>
        <v>CASUAL</v>
      </c>
      <c r="G3758" s="24">
        <v>44823</v>
      </c>
      <c r="H3758" s="24">
        <v>44823</v>
      </c>
      <c r="I3758" s="19" t="s">
        <v>297</v>
      </c>
      <c r="J3758" s="42" t="s">
        <v>1749</v>
      </c>
      <c r="K3758" s="50" t="str">
        <f ca="1">LeaveTracker[[#This Row],[Days]]&amp;" "&amp;LeaveTracker[[#This Row],[Type of Leave]]</f>
        <v>1 OTHER</v>
      </c>
      <c r="L3758" s="23">
        <f ca="1">NETWORKDAYS(LeaveTracker[[#This Row],[Start Date]],LeaveTracker[[#This Row],[End Date]],lstHolidays)</f>
        <v>1</v>
      </c>
      <c r="M3758" s="27"/>
    </row>
    <row r="3759" spans="1:13" ht="30" customHeight="1" x14ac:dyDescent="0.3">
      <c r="A3759" s="27">
        <v>281</v>
      </c>
      <c r="B3759" s="31">
        <v>44979</v>
      </c>
      <c r="C3759" s="31">
        <v>44877</v>
      </c>
      <c r="D3759" s="19" t="s">
        <v>1828</v>
      </c>
      <c r="E3759" s="66" t="str">
        <f>IF(ISBLANK(LeaveTracker[[#This Row],[Employee Name]]),"-----",VLOOKUP(LeaveTracker[[#This Row],[Employee Name]],'List of Employees'!$B$4:$H$767,7))</f>
        <v>EEO/CITY MARKET</v>
      </c>
      <c r="F3759" s="66" t="str">
        <f>IF(ISBLANK(LeaveTracker[[#This Row],[Employee Name]]),"-----",VLOOKUP(LeaveTracker[[#This Row],[Employee Name]],'List of Employees'!$B$4:$H$767,6))</f>
        <v>CASUAL</v>
      </c>
      <c r="G3759" s="24">
        <v>44828</v>
      </c>
      <c r="H3759" s="24">
        <v>44828</v>
      </c>
      <c r="I3759" s="19" t="s">
        <v>297</v>
      </c>
      <c r="J3759" s="42" t="s">
        <v>1749</v>
      </c>
      <c r="K3759" s="50" t="str">
        <f>LeaveTracker[[#This Row],[Days]]&amp;" "&amp;LeaveTracker[[#This Row],[Type of Leave]]</f>
        <v>1 OTHER</v>
      </c>
      <c r="L3759" s="23">
        <v>1</v>
      </c>
      <c r="M3759" s="27"/>
    </row>
    <row r="3760" spans="1:13" ht="30" customHeight="1" x14ac:dyDescent="0.3">
      <c r="A3760" s="27">
        <f t="shared" si="33"/>
        <v>282</v>
      </c>
      <c r="B3760" s="31">
        <v>44979</v>
      </c>
      <c r="C3760" s="31">
        <v>44887</v>
      </c>
      <c r="D3760" s="19" t="s">
        <v>1783</v>
      </c>
      <c r="E3760" s="66" t="str">
        <f>IF(ISBLANK(LeaveTracker[[#This Row],[Employee Name]]),"-----",VLOOKUP(LeaveTracker[[#This Row],[Employee Name]],'List of Employees'!$B$4:$H$767,7))</f>
        <v>CTO-LICENSE</v>
      </c>
      <c r="F3760" s="66" t="str">
        <f>IF(ISBLANK(LeaveTracker[[#This Row],[Employee Name]]),"-----",VLOOKUP(LeaveTracker[[#This Row],[Employee Name]],'List of Employees'!$B$4:$H$767,6))</f>
        <v>CASUAL</v>
      </c>
      <c r="G3760" s="24">
        <v>44886</v>
      </c>
      <c r="H3760" s="24">
        <v>44886</v>
      </c>
      <c r="I3760" s="19" t="s">
        <v>81</v>
      </c>
      <c r="K3760" s="50" t="str">
        <f ca="1">LeaveTracker[[#This Row],[Days]]&amp;" "&amp;LeaveTracker[[#This Row],[Type of Leave]]</f>
        <v>1 SL</v>
      </c>
      <c r="L3760" s="23">
        <f ca="1">NETWORKDAYS(LeaveTracker[[#This Row],[Start Date]],LeaveTracker[[#This Row],[End Date]],lstHolidays)</f>
        <v>1</v>
      </c>
      <c r="M3760" s="27"/>
    </row>
    <row r="3761" spans="1:13" ht="30" customHeight="1" x14ac:dyDescent="0.3">
      <c r="A3761" s="27">
        <f t="shared" si="33"/>
        <v>283</v>
      </c>
      <c r="B3761" s="31">
        <v>44979</v>
      </c>
      <c r="C3761" s="31">
        <v>44887</v>
      </c>
      <c r="D3761" s="19" t="s">
        <v>1783</v>
      </c>
      <c r="E3761" s="66" t="str">
        <f>IF(ISBLANK(LeaveTracker[[#This Row],[Employee Name]]),"-----",VLOOKUP(LeaveTracker[[#This Row],[Employee Name]],'List of Employees'!$B$4:$H$767,7))</f>
        <v>CTO-LICENSE</v>
      </c>
      <c r="F3761" s="66" t="str">
        <f>IF(ISBLANK(LeaveTracker[[#This Row],[Employee Name]]),"-----",VLOOKUP(LeaveTracker[[#This Row],[Employee Name]],'List of Employees'!$B$4:$H$767,6))</f>
        <v>CASUAL</v>
      </c>
      <c r="G3761" s="24">
        <v>44894</v>
      </c>
      <c r="H3761" s="24">
        <v>44894</v>
      </c>
      <c r="I3761" s="19" t="s">
        <v>82</v>
      </c>
      <c r="K3761" s="50" t="str">
        <f ca="1">LeaveTracker[[#This Row],[Days]]&amp;" "&amp;LeaveTracker[[#This Row],[Type of Leave]]</f>
        <v>1 VL</v>
      </c>
      <c r="L3761" s="23">
        <f ca="1">NETWORKDAYS(LeaveTracker[[#This Row],[Start Date]],LeaveTracker[[#This Row],[End Date]],lstHolidays)</f>
        <v>1</v>
      </c>
      <c r="M3761" s="27"/>
    </row>
    <row r="3762" spans="1:13" ht="30" customHeight="1" x14ac:dyDescent="0.3">
      <c r="A3762" s="27">
        <v>283</v>
      </c>
      <c r="B3762" s="31">
        <v>44979</v>
      </c>
      <c r="C3762" s="31">
        <v>44887</v>
      </c>
      <c r="D3762" s="19" t="s">
        <v>1783</v>
      </c>
      <c r="E3762" s="66" t="str">
        <f>IF(ISBLANK(LeaveTracker[[#This Row],[Employee Name]]),"-----",VLOOKUP(LeaveTracker[[#This Row],[Employee Name]],'List of Employees'!$B$4:$H$767,7))</f>
        <v>CTO-LICENSE</v>
      </c>
      <c r="F3762" s="66" t="str">
        <f>IF(ISBLANK(LeaveTracker[[#This Row],[Employee Name]]),"-----",VLOOKUP(LeaveTracker[[#This Row],[Employee Name]],'List of Employees'!$B$4:$H$767,6))</f>
        <v>CASUAL</v>
      </c>
      <c r="G3762" s="24">
        <v>44904</v>
      </c>
      <c r="H3762" s="24">
        <v>44904</v>
      </c>
      <c r="I3762" s="19" t="s">
        <v>82</v>
      </c>
      <c r="K3762" s="50" t="str">
        <f ca="1">LeaveTracker[[#This Row],[Days]]&amp;" "&amp;LeaveTracker[[#This Row],[Type of Leave]]</f>
        <v>1 VL</v>
      </c>
      <c r="L3762" s="23">
        <f ca="1">NETWORKDAYS(LeaveTracker[[#This Row],[Start Date]],LeaveTracker[[#This Row],[End Date]],lstHolidays)</f>
        <v>1</v>
      </c>
      <c r="M3762" s="27"/>
    </row>
    <row r="3763" spans="1:13" ht="30" customHeight="1" x14ac:dyDescent="0.3">
      <c r="A3763" s="27">
        <f t="shared" si="33"/>
        <v>284</v>
      </c>
      <c r="B3763" s="31">
        <v>44979</v>
      </c>
      <c r="C3763" s="31">
        <v>44887</v>
      </c>
      <c r="D3763" s="19" t="s">
        <v>2319</v>
      </c>
      <c r="E3763" s="66" t="str">
        <f>IF(ISBLANK(LeaveTracker[[#This Row],[Employee Name]]),"-----",VLOOKUP(LeaveTracker[[#This Row],[Employee Name]],'List of Employees'!$B$4:$H$767,7))</f>
        <v>CEO</v>
      </c>
      <c r="F3763" s="66" t="str">
        <f>IF(ISBLANK(LeaveTracker[[#This Row],[Employee Name]]),"-----",VLOOKUP(LeaveTracker[[#This Row],[Employee Name]],'List of Employees'!$B$4:$H$767,6))</f>
        <v>CASUAL</v>
      </c>
      <c r="G3763" s="24">
        <v>44886</v>
      </c>
      <c r="H3763" s="24">
        <v>44886</v>
      </c>
      <c r="I3763" s="19" t="s">
        <v>81</v>
      </c>
      <c r="K3763" s="50" t="str">
        <f ca="1">LeaveTracker[[#This Row],[Days]]&amp;" "&amp;LeaveTracker[[#This Row],[Type of Leave]]</f>
        <v>1 SL</v>
      </c>
      <c r="L3763" s="23">
        <f ca="1">NETWORKDAYS(LeaveTracker[[#This Row],[Start Date]],LeaveTracker[[#This Row],[End Date]],lstHolidays)</f>
        <v>1</v>
      </c>
      <c r="M3763" s="27"/>
    </row>
    <row r="3764" spans="1:13" ht="30" customHeight="1" x14ac:dyDescent="0.3">
      <c r="A3764" s="27">
        <f t="shared" si="33"/>
        <v>285</v>
      </c>
      <c r="B3764" s="31">
        <v>44979</v>
      </c>
      <c r="C3764" s="31">
        <v>44881</v>
      </c>
      <c r="D3764" s="19" t="s">
        <v>2044</v>
      </c>
      <c r="E3764" s="66" t="str">
        <f>IF(ISBLANK(LeaveTracker[[#This Row],[Employee Name]]),"-----",VLOOKUP(LeaveTracker[[#This Row],[Employee Name]],'List of Employees'!$B$4:$H$767,7))</f>
        <v>OSPITAL NG TAGAYTAY</v>
      </c>
      <c r="F3764" s="66" t="str">
        <f>IF(ISBLANK(LeaveTracker[[#This Row],[Employee Name]]),"-----",VLOOKUP(LeaveTracker[[#This Row],[Employee Name]],'List of Employees'!$B$4:$H$767,6))</f>
        <v>PERMANENT</v>
      </c>
      <c r="G3764" s="24">
        <v>44909</v>
      </c>
      <c r="H3764" s="24">
        <v>44910</v>
      </c>
      <c r="I3764" s="19" t="s">
        <v>82</v>
      </c>
      <c r="K3764" s="50" t="str">
        <f ca="1">LeaveTracker[[#This Row],[Days]]&amp;" "&amp;LeaveTracker[[#This Row],[Type of Leave]]</f>
        <v>2 VL</v>
      </c>
      <c r="L3764" s="23">
        <f ca="1">NETWORKDAYS(LeaveTracker[[#This Row],[Start Date]],LeaveTracker[[#This Row],[End Date]],lstHolidays)</f>
        <v>2</v>
      </c>
      <c r="M3764" s="27"/>
    </row>
    <row r="3765" spans="1:13" ht="30" customHeight="1" x14ac:dyDescent="0.3">
      <c r="A3765" s="27">
        <v>285</v>
      </c>
      <c r="B3765" s="31">
        <v>44979</v>
      </c>
      <c r="C3765" s="31">
        <v>44881</v>
      </c>
      <c r="D3765" s="19" t="s">
        <v>2044</v>
      </c>
      <c r="E3765" s="66" t="str">
        <f>IF(ISBLANK(LeaveTracker[[#This Row],[Employee Name]]),"-----",VLOOKUP(LeaveTracker[[#This Row],[Employee Name]],'List of Employees'!$B$4:$H$767,7))</f>
        <v>OSPITAL NG TAGAYTAY</v>
      </c>
      <c r="F3765" s="66" t="str">
        <f>IF(ISBLANK(LeaveTracker[[#This Row],[Employee Name]]),"-----",VLOOKUP(LeaveTracker[[#This Row],[Employee Name]],'List of Employees'!$B$4:$H$767,6))</f>
        <v>PERMANENT</v>
      </c>
      <c r="G3765" s="24">
        <v>44923</v>
      </c>
      <c r="H3765" s="24">
        <v>44925</v>
      </c>
      <c r="I3765" s="19" t="s">
        <v>82</v>
      </c>
      <c r="K3765" s="50" t="str">
        <f ca="1">LeaveTracker[[#This Row],[Days]]&amp;" "&amp;LeaveTracker[[#This Row],[Type of Leave]]</f>
        <v>2 VL</v>
      </c>
      <c r="L3765" s="23">
        <f ca="1">NETWORKDAYS(LeaveTracker[[#This Row],[Start Date]],LeaveTracker[[#This Row],[End Date]],lstHolidays)</f>
        <v>2</v>
      </c>
      <c r="M3765" s="27"/>
    </row>
    <row r="3766" spans="1:13" ht="30" customHeight="1" x14ac:dyDescent="0.3">
      <c r="A3766" s="27">
        <f t="shared" si="33"/>
        <v>286</v>
      </c>
      <c r="B3766" s="31">
        <v>44979</v>
      </c>
      <c r="C3766" s="31">
        <v>44881</v>
      </c>
      <c r="D3766" s="19" t="s">
        <v>1036</v>
      </c>
      <c r="E3766" s="66" t="str">
        <f>IF(ISBLANK(LeaveTracker[[#This Row],[Employee Name]]),"-----",VLOOKUP(LeaveTracker[[#This Row],[Employee Name]],'List of Employees'!$B$4:$H$767,7))</f>
        <v>ONT</v>
      </c>
      <c r="F3766" s="66" t="str">
        <f>IF(ISBLANK(LeaveTracker[[#This Row],[Employee Name]]),"-----",VLOOKUP(LeaveTracker[[#This Row],[Employee Name]],'List of Employees'!$B$4:$H$767,6))</f>
        <v>PERMANENT</v>
      </c>
      <c r="G3766" s="24">
        <v>44901</v>
      </c>
      <c r="H3766" s="24">
        <v>44901</v>
      </c>
      <c r="I3766" s="19" t="s">
        <v>297</v>
      </c>
      <c r="J3766" s="42" t="s">
        <v>1749</v>
      </c>
      <c r="K3766" s="50" t="str">
        <f ca="1">LeaveTracker[[#This Row],[Days]]&amp;" "&amp;LeaveTracker[[#This Row],[Type of Leave]]</f>
        <v>1 OTHER</v>
      </c>
      <c r="L3766" s="23">
        <f ca="1">NETWORKDAYS(LeaveTracker[[#This Row],[Start Date]],LeaveTracker[[#This Row],[End Date]],lstHolidays)</f>
        <v>1</v>
      </c>
      <c r="M3766" s="27"/>
    </row>
    <row r="3767" spans="1:13" ht="30" customHeight="1" x14ac:dyDescent="0.3">
      <c r="A3767" s="27">
        <f t="shared" si="33"/>
        <v>287</v>
      </c>
      <c r="B3767" s="31">
        <v>44979</v>
      </c>
      <c r="C3767" s="31">
        <v>44876</v>
      </c>
      <c r="D3767" s="19" t="s">
        <v>322</v>
      </c>
      <c r="E3767" s="66" t="str">
        <f>IF(ISBLANK(LeaveTracker[[#This Row],[Employee Name]]),"-----",VLOOKUP(LeaveTracker[[#This Row],[Employee Name]],'List of Employees'!$B$4:$H$767,7))</f>
        <v>CEO</v>
      </c>
      <c r="F3767" s="66" t="str">
        <f>IF(ISBLANK(LeaveTracker[[#This Row],[Employee Name]]),"-----",VLOOKUP(LeaveTracker[[#This Row],[Employee Name]],'List of Employees'!$B$4:$H$767,6))</f>
        <v>PERMANENT</v>
      </c>
      <c r="G3767" s="24">
        <v>44881</v>
      </c>
      <c r="H3767" s="24">
        <v>44882</v>
      </c>
      <c r="I3767" s="19" t="s">
        <v>82</v>
      </c>
      <c r="K3767" s="50" t="str">
        <f ca="1">LeaveTracker[[#This Row],[Days]]&amp;" "&amp;LeaveTracker[[#This Row],[Type of Leave]]</f>
        <v>2 VL</v>
      </c>
      <c r="L3767" s="23">
        <f ca="1">NETWORKDAYS(LeaveTracker[[#This Row],[Start Date]],LeaveTracker[[#This Row],[End Date]],lstHolidays)</f>
        <v>2</v>
      </c>
      <c r="M3767" s="27"/>
    </row>
    <row r="3768" spans="1:13" ht="30" customHeight="1" x14ac:dyDescent="0.3">
      <c r="A3768" s="27">
        <f t="shared" si="33"/>
        <v>288</v>
      </c>
      <c r="B3768" s="31">
        <v>44979</v>
      </c>
      <c r="C3768" s="31">
        <v>44922</v>
      </c>
      <c r="D3768" s="19" t="s">
        <v>1805</v>
      </c>
      <c r="E3768" s="66" t="str">
        <f>IF(ISBLANK(LeaveTracker[[#This Row],[Employee Name]]),"-----",VLOOKUP(LeaveTracker[[#This Row],[Employee Name]],'List of Employees'!$B$4:$H$767,7))</f>
        <v>TICC/TCCH</v>
      </c>
      <c r="F3768" s="66" t="str">
        <f>IF(ISBLANK(LeaveTracker[[#This Row],[Employee Name]]),"-----",VLOOKUP(LeaveTracker[[#This Row],[Employee Name]],'List of Employees'!$B$4:$H$767,6))</f>
        <v>CASUAL</v>
      </c>
      <c r="G3768" s="24">
        <v>44931</v>
      </c>
      <c r="H3768" s="24">
        <v>44931</v>
      </c>
      <c r="I3768" s="19" t="s">
        <v>297</v>
      </c>
      <c r="J3768" s="42" t="s">
        <v>1749</v>
      </c>
      <c r="K3768" s="50" t="str">
        <f ca="1">LeaveTracker[[#This Row],[Days]]&amp;" "&amp;LeaveTracker[[#This Row],[Type of Leave]]</f>
        <v>1 OTHER</v>
      </c>
      <c r="L3768" s="23">
        <f ca="1">NETWORKDAYS(LeaveTracker[[#This Row],[Start Date]],LeaveTracker[[#This Row],[End Date]],lstHolidays)</f>
        <v>1</v>
      </c>
      <c r="M3768" s="27"/>
    </row>
    <row r="3769" spans="1:13" ht="30" customHeight="1" x14ac:dyDescent="0.3">
      <c r="A3769" s="27">
        <f t="shared" si="33"/>
        <v>289</v>
      </c>
      <c r="B3769" s="31">
        <v>44979</v>
      </c>
      <c r="C3769" s="31">
        <v>44907</v>
      </c>
      <c r="D3769" s="19" t="s">
        <v>1721</v>
      </c>
      <c r="E3769" s="66" t="str">
        <f>IF(ISBLANK(LeaveTracker[[#This Row],[Employee Name]]),"-----",VLOOKUP(LeaveTracker[[#This Row],[Employee Name]],'List of Employees'!$B$4:$H$767,7))</f>
        <v>TCIS</v>
      </c>
      <c r="F3769" s="66" t="str">
        <f>IF(ISBLANK(LeaveTracker[[#This Row],[Employee Name]]),"-----",VLOOKUP(LeaveTracker[[#This Row],[Employee Name]],'List of Employees'!$B$4:$H$767,6))</f>
        <v>CASUAL</v>
      </c>
      <c r="G3769" s="24">
        <v>44902</v>
      </c>
      <c r="H3769" s="24">
        <v>44904</v>
      </c>
      <c r="I3769" s="19" t="s">
        <v>81</v>
      </c>
      <c r="K3769" s="50" t="str">
        <f ca="1">LeaveTracker[[#This Row],[Days]]&amp;" "&amp;LeaveTracker[[#This Row],[Type of Leave]]</f>
        <v>2 SL</v>
      </c>
      <c r="L3769" s="23">
        <f ca="1">NETWORKDAYS(LeaveTracker[[#This Row],[Start Date]],LeaveTracker[[#This Row],[End Date]],lstHolidays)</f>
        <v>2</v>
      </c>
      <c r="M3769" s="27"/>
    </row>
    <row r="3770" spans="1:13" ht="30" customHeight="1" x14ac:dyDescent="0.3">
      <c r="A3770" s="27">
        <v>289</v>
      </c>
      <c r="B3770" s="31">
        <v>44979</v>
      </c>
      <c r="C3770" s="31">
        <v>44907</v>
      </c>
      <c r="D3770" s="19" t="s">
        <v>1721</v>
      </c>
      <c r="E3770" s="66" t="str">
        <f>IF(ISBLANK(LeaveTracker[[#This Row],[Employee Name]]),"-----",VLOOKUP(LeaveTracker[[#This Row],[Employee Name]],'List of Employees'!$B$4:$H$767,7))</f>
        <v>TCIS</v>
      </c>
      <c r="F3770" s="66" t="str">
        <f>IF(ISBLANK(LeaveTracker[[#This Row],[Employee Name]]),"-----",VLOOKUP(LeaveTracker[[#This Row],[Employee Name]],'List of Employees'!$B$4:$H$767,6))</f>
        <v>CASUAL</v>
      </c>
      <c r="G3770" s="24">
        <v>44902</v>
      </c>
      <c r="H3770" s="24">
        <v>44904</v>
      </c>
      <c r="I3770" s="19" t="s">
        <v>81</v>
      </c>
      <c r="K3770" s="50" t="str">
        <f ca="1">LeaveTracker[[#This Row],[Days]]&amp;" "&amp;LeaveTracker[[#This Row],[Type of Leave]]</f>
        <v>2 SL</v>
      </c>
      <c r="L3770" s="23">
        <f ca="1">NETWORKDAYS(LeaveTracker[[#This Row],[Start Date]],LeaveTracker[[#This Row],[End Date]],lstHolidays)</f>
        <v>2</v>
      </c>
      <c r="M3770" s="27"/>
    </row>
    <row r="3771" spans="1:13" ht="30" customHeight="1" x14ac:dyDescent="0.3">
      <c r="A3771" s="27">
        <f t="shared" si="33"/>
        <v>290</v>
      </c>
      <c r="B3771" s="31">
        <v>44979</v>
      </c>
      <c r="C3771" s="31">
        <v>44908</v>
      </c>
      <c r="D3771" s="19" t="s">
        <v>1721</v>
      </c>
      <c r="E3771" s="66" t="str">
        <f>IF(ISBLANK(LeaveTracker[[#This Row],[Employee Name]]),"-----",VLOOKUP(LeaveTracker[[#This Row],[Employee Name]],'List of Employees'!$B$4:$H$767,7))</f>
        <v>TCIS</v>
      </c>
      <c r="F3771" s="66" t="str">
        <f>IF(ISBLANK(LeaveTracker[[#This Row],[Employee Name]]),"-----",VLOOKUP(LeaveTracker[[#This Row],[Employee Name]],'List of Employees'!$B$4:$H$767,6))</f>
        <v>CASUAL</v>
      </c>
      <c r="G3771" s="24">
        <v>44909</v>
      </c>
      <c r="H3771" s="24">
        <v>44909</v>
      </c>
      <c r="I3771" s="19" t="s">
        <v>297</v>
      </c>
      <c r="J3771" s="42" t="s">
        <v>298</v>
      </c>
      <c r="K3771" s="50" t="str">
        <f ca="1">LeaveTracker[[#This Row],[Days]]&amp;" "&amp;LeaveTracker[[#This Row],[Type of Leave]]</f>
        <v>1 OTHER</v>
      </c>
      <c r="L3771" s="23">
        <f ca="1">NETWORKDAYS(LeaveTracker[[#This Row],[Start Date]],LeaveTracker[[#This Row],[End Date]],lstHolidays)</f>
        <v>1</v>
      </c>
      <c r="M3771" s="27"/>
    </row>
    <row r="3772" spans="1:13" ht="30" customHeight="1" x14ac:dyDescent="0.3">
      <c r="A3772" s="27">
        <f t="shared" si="33"/>
        <v>291</v>
      </c>
      <c r="B3772" s="31">
        <v>44979</v>
      </c>
      <c r="C3772" s="31">
        <v>44930</v>
      </c>
      <c r="D3772" s="19" t="s">
        <v>1721</v>
      </c>
      <c r="E3772" s="66" t="str">
        <f>IF(ISBLANK(LeaveTracker[[#This Row],[Employee Name]]),"-----",VLOOKUP(LeaveTracker[[#This Row],[Employee Name]],'List of Employees'!$B$4:$H$767,7))</f>
        <v>TCIS</v>
      </c>
      <c r="F3772" s="66" t="str">
        <f>IF(ISBLANK(LeaveTracker[[#This Row],[Employee Name]]),"-----",VLOOKUP(LeaveTracker[[#This Row],[Employee Name]],'List of Employees'!$B$4:$H$767,6))</f>
        <v>CASUAL</v>
      </c>
      <c r="G3772" s="24">
        <v>44917</v>
      </c>
      <c r="H3772" s="24">
        <v>44918</v>
      </c>
      <c r="I3772" s="19" t="s">
        <v>81</v>
      </c>
      <c r="K3772" s="50" t="str">
        <f ca="1">LeaveTracker[[#This Row],[Days]]&amp;" "&amp;LeaveTracker[[#This Row],[Type of Leave]]</f>
        <v>2 SL</v>
      </c>
      <c r="L3772" s="23">
        <f ca="1">NETWORKDAYS(LeaveTracker[[#This Row],[Start Date]],LeaveTracker[[#This Row],[End Date]],lstHolidays)</f>
        <v>2</v>
      </c>
      <c r="M3772" s="27"/>
    </row>
    <row r="3773" spans="1:13" ht="30" customHeight="1" x14ac:dyDescent="0.3">
      <c r="A3773" s="27">
        <v>291</v>
      </c>
      <c r="B3773" s="31">
        <v>44979</v>
      </c>
      <c r="C3773" s="31">
        <v>44930</v>
      </c>
      <c r="D3773" s="19" t="s">
        <v>1721</v>
      </c>
      <c r="E3773" s="66" t="str">
        <f>IF(ISBLANK(LeaveTracker[[#This Row],[Employee Name]]),"-----",VLOOKUP(LeaveTracker[[#This Row],[Employee Name]],'List of Employees'!$B$4:$H$767,7))</f>
        <v>TCIS</v>
      </c>
      <c r="F3773" s="66" t="str">
        <f>IF(ISBLANK(LeaveTracker[[#This Row],[Employee Name]]),"-----",VLOOKUP(LeaveTracker[[#This Row],[Employee Name]],'List of Employees'!$B$4:$H$767,6))</f>
        <v>CASUAL</v>
      </c>
      <c r="G3773" s="24">
        <v>44922</v>
      </c>
      <c r="H3773" s="24">
        <v>44922</v>
      </c>
      <c r="I3773" s="19" t="s">
        <v>81</v>
      </c>
      <c r="K3773" s="50" t="str">
        <f ca="1">LeaveTracker[[#This Row],[Days]]&amp;" "&amp;LeaveTracker[[#This Row],[Type of Leave]]</f>
        <v>1 SL</v>
      </c>
      <c r="L3773" s="23">
        <f ca="1">NETWORKDAYS(LeaveTracker[[#This Row],[Start Date]],LeaveTracker[[#This Row],[End Date]],lstHolidays)</f>
        <v>1</v>
      </c>
      <c r="M3773" s="27"/>
    </row>
    <row r="3774" spans="1:13" ht="30" customHeight="1" x14ac:dyDescent="0.3">
      <c r="A3774" s="27">
        <f t="shared" si="33"/>
        <v>292</v>
      </c>
      <c r="B3774" s="31">
        <v>44979</v>
      </c>
      <c r="C3774" s="31">
        <v>44960</v>
      </c>
      <c r="D3774" s="19" t="s">
        <v>1788</v>
      </c>
      <c r="E3774" s="66" t="str">
        <f>IF(ISBLANK(LeaveTracker[[#This Row],[Employee Name]]),"-----",VLOOKUP(LeaveTracker[[#This Row],[Employee Name]],'List of Employees'!$B$4:$H$767,7))</f>
        <v>CENRO</v>
      </c>
      <c r="F3774" s="66" t="str">
        <f>IF(ISBLANK(LeaveTracker[[#This Row],[Employee Name]]),"-----",VLOOKUP(LeaveTracker[[#This Row],[Employee Name]],'List of Employees'!$B$4:$H$767,6))</f>
        <v>CASUAL</v>
      </c>
      <c r="G3774" s="24">
        <v>44958</v>
      </c>
      <c r="H3774" s="24">
        <v>44958</v>
      </c>
      <c r="I3774" s="19" t="s">
        <v>82</v>
      </c>
      <c r="K3774" s="50" t="str">
        <f ca="1">LeaveTracker[[#This Row],[Days]]&amp;" "&amp;LeaveTracker[[#This Row],[Type of Leave]]</f>
        <v>1 VL</v>
      </c>
      <c r="L3774" s="23">
        <f ca="1">NETWORKDAYS(LeaveTracker[[#This Row],[Start Date]],LeaveTracker[[#This Row],[End Date]],lstHolidays)</f>
        <v>1</v>
      </c>
      <c r="M3774" s="27"/>
    </row>
    <row r="3775" spans="1:13" ht="30" customHeight="1" x14ac:dyDescent="0.3">
      <c r="A3775" s="27">
        <f t="shared" si="33"/>
        <v>293</v>
      </c>
      <c r="B3775" s="31">
        <v>44979</v>
      </c>
      <c r="C3775" s="31">
        <v>44930</v>
      </c>
      <c r="D3775" s="19" t="s">
        <v>1931</v>
      </c>
      <c r="E3775" s="66" t="str">
        <f>IF(ISBLANK(LeaveTracker[[#This Row],[Employee Name]]),"-----",VLOOKUP(LeaveTracker[[#This Row],[Employee Name]],'List of Employees'!$B$4:$H$767,7))</f>
        <v>CENRO</v>
      </c>
      <c r="F3775" s="66" t="str">
        <f>IF(ISBLANK(LeaveTracker[[#This Row],[Employee Name]]),"-----",VLOOKUP(LeaveTracker[[#This Row],[Employee Name]],'List of Employees'!$B$4:$H$767,6))</f>
        <v>CASUAL</v>
      </c>
      <c r="G3775" s="24">
        <v>44935</v>
      </c>
      <c r="H3775" s="24">
        <v>44939</v>
      </c>
      <c r="I3775" s="19" t="s">
        <v>82</v>
      </c>
      <c r="K3775" s="50" t="str">
        <f ca="1">LeaveTracker[[#This Row],[Days]]&amp;" "&amp;LeaveTracker[[#This Row],[Type of Leave]]</f>
        <v>5 VL</v>
      </c>
      <c r="L3775" s="23">
        <f ca="1">NETWORKDAYS(LeaveTracker[[#This Row],[Start Date]],LeaveTracker[[#This Row],[End Date]],lstHolidays)</f>
        <v>5</v>
      </c>
      <c r="M3775" s="27"/>
    </row>
    <row r="3776" spans="1:13" ht="30" customHeight="1" x14ac:dyDescent="0.3">
      <c r="A3776" s="27">
        <f t="shared" si="33"/>
        <v>294</v>
      </c>
      <c r="B3776" s="31">
        <v>44979</v>
      </c>
      <c r="C3776" s="31">
        <v>44929</v>
      </c>
      <c r="D3776" s="19" t="s">
        <v>445</v>
      </c>
      <c r="E3776" s="66" t="str">
        <f>IF(ISBLANK(LeaveTracker[[#This Row],[Employee Name]]),"-----",VLOOKUP(LeaveTracker[[#This Row],[Employee Name]],'List of Employees'!$B$4:$H$767,7))</f>
        <v>CTO</v>
      </c>
      <c r="F3776" s="66" t="str">
        <f>IF(ISBLANK(LeaveTracker[[#This Row],[Employee Name]]),"-----",VLOOKUP(LeaveTracker[[#This Row],[Employee Name]],'List of Employees'!$B$4:$H$767,6))</f>
        <v>PERMANENT</v>
      </c>
      <c r="G3776" s="24">
        <v>45288</v>
      </c>
      <c r="H3776" s="24">
        <v>45289</v>
      </c>
      <c r="I3776" s="19" t="s">
        <v>81</v>
      </c>
      <c r="K3776" s="50" t="str">
        <f ca="1">LeaveTracker[[#This Row],[Days]]&amp;" "&amp;LeaveTracker[[#This Row],[Type of Leave]]</f>
        <v>2 SL</v>
      </c>
      <c r="L3776" s="23">
        <f ca="1">NETWORKDAYS(LeaveTracker[[#This Row],[Start Date]],LeaveTracker[[#This Row],[End Date]],lstHolidays)</f>
        <v>2</v>
      </c>
      <c r="M3776" s="27"/>
    </row>
    <row r="3777" spans="1:13" ht="30" customHeight="1" x14ac:dyDescent="0.3">
      <c r="A3777" s="27">
        <f t="shared" si="33"/>
        <v>295</v>
      </c>
      <c r="B3777" s="31">
        <v>44979</v>
      </c>
      <c r="C3777" s="31">
        <v>44916</v>
      </c>
      <c r="D3777" s="19" t="s">
        <v>1872</v>
      </c>
      <c r="E3777" s="66" t="str">
        <f>IF(ISBLANK(LeaveTracker[[#This Row],[Employee Name]]),"-----",VLOOKUP(LeaveTracker[[#This Row],[Employee Name]],'List of Employees'!$B$4:$H$767,7))</f>
        <v>TCIS</v>
      </c>
      <c r="F3777" s="66" t="str">
        <f>IF(ISBLANK(LeaveTracker[[#This Row],[Employee Name]]),"-----",VLOOKUP(LeaveTracker[[#This Row],[Employee Name]],'List of Employees'!$B$4:$H$767,6))</f>
        <v>CASUAL</v>
      </c>
      <c r="G3777" s="24">
        <v>44918</v>
      </c>
      <c r="H3777" s="24">
        <v>44924</v>
      </c>
      <c r="I3777" s="19" t="s">
        <v>82</v>
      </c>
      <c r="K3777" s="50" t="str">
        <f ca="1">LeaveTracker[[#This Row],[Days]]&amp;" "&amp;LeaveTracker[[#This Row],[Type of Leave]]</f>
        <v>4 VL</v>
      </c>
      <c r="L3777" s="23">
        <f ca="1">NETWORKDAYS(LeaveTracker[[#This Row],[Start Date]],LeaveTracker[[#This Row],[End Date]],lstHolidays)</f>
        <v>4</v>
      </c>
      <c r="M3777" s="27"/>
    </row>
    <row r="3778" spans="1:13" ht="30" customHeight="1" x14ac:dyDescent="0.3">
      <c r="A3778" s="27">
        <f t="shared" si="33"/>
        <v>296</v>
      </c>
      <c r="B3778" s="31">
        <v>44979</v>
      </c>
      <c r="C3778" s="31">
        <v>44939</v>
      </c>
      <c r="D3778" s="19" t="s">
        <v>1872</v>
      </c>
      <c r="E3778" s="66" t="str">
        <f>IF(ISBLANK(LeaveTracker[[#This Row],[Employee Name]]),"-----",VLOOKUP(LeaveTracker[[#This Row],[Employee Name]],'List of Employees'!$B$4:$H$767,7))</f>
        <v>TCIS</v>
      </c>
      <c r="F3778" s="66" t="str">
        <f>IF(ISBLANK(LeaveTracker[[#This Row],[Employee Name]]),"-----",VLOOKUP(LeaveTracker[[#This Row],[Employee Name]],'List of Employees'!$B$4:$H$767,6))</f>
        <v>CASUAL</v>
      </c>
      <c r="G3778" s="24">
        <v>44936</v>
      </c>
      <c r="H3778" s="24">
        <v>44937</v>
      </c>
      <c r="I3778" s="19" t="s">
        <v>81</v>
      </c>
      <c r="K3778" s="50" t="str">
        <f ca="1">LeaveTracker[[#This Row],[Days]]&amp;" "&amp;LeaveTracker[[#This Row],[Type of Leave]]</f>
        <v>2 SL</v>
      </c>
      <c r="L3778" s="23">
        <f ca="1">NETWORKDAYS(LeaveTracker[[#This Row],[Start Date]],LeaveTracker[[#This Row],[End Date]],lstHolidays)</f>
        <v>2</v>
      </c>
      <c r="M3778" s="27"/>
    </row>
    <row r="3779" spans="1:13" ht="30" customHeight="1" x14ac:dyDescent="0.3">
      <c r="A3779" s="27">
        <f t="shared" si="33"/>
        <v>297</v>
      </c>
      <c r="B3779" s="31">
        <v>44979</v>
      </c>
      <c r="C3779" s="31">
        <v>44964</v>
      </c>
      <c r="D3779" s="19" t="s">
        <v>1734</v>
      </c>
      <c r="E3779" s="66" t="str">
        <f>IF(ISBLANK(LeaveTracker[[#This Row],[Employee Name]]),"-----",VLOOKUP(LeaveTracker[[#This Row],[Employee Name]],'List of Employees'!$B$4:$H$767,7))</f>
        <v>ONT</v>
      </c>
      <c r="F3779" s="66" t="str">
        <f>IF(ISBLANK(LeaveTracker[[#This Row],[Employee Name]]),"-----",VLOOKUP(LeaveTracker[[#This Row],[Employee Name]],'List of Employees'!$B$4:$H$767,6))</f>
        <v>CASUAL</v>
      </c>
      <c r="G3779" s="24">
        <v>44973</v>
      </c>
      <c r="H3779" s="24">
        <v>44975</v>
      </c>
      <c r="I3779" s="19" t="s">
        <v>82</v>
      </c>
      <c r="K3779" s="50" t="str">
        <f ca="1">LeaveTracker[[#This Row],[Days]]&amp;" "&amp;LeaveTracker[[#This Row],[Type of Leave]]</f>
        <v>2 VL</v>
      </c>
      <c r="L3779" s="23">
        <f ca="1">NETWORKDAYS(LeaveTracker[[#This Row],[Start Date]],LeaveTracker[[#This Row],[End Date]],lstHolidays)</f>
        <v>2</v>
      </c>
      <c r="M3779" s="27"/>
    </row>
    <row r="3780" spans="1:13" ht="30" customHeight="1" x14ac:dyDescent="0.3">
      <c r="A3780" s="27">
        <f t="shared" si="33"/>
        <v>298</v>
      </c>
      <c r="B3780" s="31">
        <v>44979</v>
      </c>
      <c r="C3780" s="31">
        <v>44958</v>
      </c>
      <c r="D3780" s="19" t="s">
        <v>1731</v>
      </c>
      <c r="E3780" s="66" t="str">
        <f>IF(ISBLANK(LeaveTracker[[#This Row],[Employee Name]]),"-----",VLOOKUP(LeaveTracker[[#This Row],[Employee Name]],'List of Employees'!$B$4:$H$767,7))</f>
        <v>LCR</v>
      </c>
      <c r="F3780" s="66" t="str">
        <f>IF(ISBLANK(LeaveTracker[[#This Row],[Employee Name]]),"-----",VLOOKUP(LeaveTracker[[#This Row],[Employee Name]],'List of Employees'!$B$4:$H$767,6))</f>
        <v>CASUAL</v>
      </c>
      <c r="G3780" s="24">
        <v>44957</v>
      </c>
      <c r="H3780" s="24">
        <v>44957</v>
      </c>
      <c r="I3780" s="19" t="s">
        <v>81</v>
      </c>
      <c r="K3780" s="50" t="str">
        <f ca="1">LeaveTracker[[#This Row],[Days]]&amp;" "&amp;LeaveTracker[[#This Row],[Type of Leave]]</f>
        <v>1 SL</v>
      </c>
      <c r="L3780" s="23">
        <f ca="1">NETWORKDAYS(LeaveTracker[[#This Row],[Start Date]],LeaveTracker[[#This Row],[End Date]],lstHolidays)</f>
        <v>1</v>
      </c>
      <c r="M3780" s="27"/>
    </row>
    <row r="3781" spans="1:13" ht="30" customHeight="1" x14ac:dyDescent="0.3">
      <c r="A3781" s="27">
        <f t="shared" si="33"/>
        <v>299</v>
      </c>
      <c r="B3781" s="31">
        <v>44979</v>
      </c>
      <c r="C3781" s="31">
        <v>44973</v>
      </c>
      <c r="D3781" s="19" t="s">
        <v>1914</v>
      </c>
      <c r="E3781" s="66" t="str">
        <f>IF(ISBLANK(LeaveTracker[[#This Row],[Employee Name]]),"-----",VLOOKUP(LeaveTracker[[#This Row],[Employee Name]],'List of Employees'!$B$4:$H$767,7))</f>
        <v>ONT</v>
      </c>
      <c r="F3781" s="66" t="str">
        <f>IF(ISBLANK(LeaveTracker[[#This Row],[Employee Name]]),"-----",VLOOKUP(LeaveTracker[[#This Row],[Employee Name]],'List of Employees'!$B$4:$H$767,6))</f>
        <v>CASUAL</v>
      </c>
      <c r="G3781" s="24">
        <v>44977</v>
      </c>
      <c r="H3781" s="24">
        <v>44981</v>
      </c>
      <c r="I3781" s="19" t="s">
        <v>82</v>
      </c>
      <c r="K3781" s="50" t="str">
        <f ca="1">LeaveTracker[[#This Row],[Days]]&amp;" "&amp;LeaveTracker[[#This Row],[Type of Leave]]</f>
        <v>5 VL</v>
      </c>
      <c r="L3781" s="23">
        <f ca="1">NETWORKDAYS(LeaveTracker[[#This Row],[Start Date]],LeaveTracker[[#This Row],[End Date]],lstHolidays)</f>
        <v>5</v>
      </c>
      <c r="M3781" s="27"/>
    </row>
    <row r="3782" spans="1:13" ht="30" customHeight="1" x14ac:dyDescent="0.3">
      <c r="A3782" s="27">
        <f t="shared" si="33"/>
        <v>300</v>
      </c>
      <c r="B3782" s="31">
        <v>44979</v>
      </c>
      <c r="C3782" s="31">
        <v>44945</v>
      </c>
      <c r="D3782" s="19" t="s">
        <v>1926</v>
      </c>
      <c r="E3782" s="66" t="str">
        <f>IF(ISBLANK(LeaveTracker[[#This Row],[Employee Name]]),"-----",VLOOKUP(LeaveTracker[[#This Row],[Employee Name]],'List of Employees'!$B$4:$H$767,7))</f>
        <v>CTO</v>
      </c>
      <c r="F3782" s="66" t="str">
        <f>IF(ISBLANK(LeaveTracker[[#This Row],[Employee Name]]),"-----",VLOOKUP(LeaveTracker[[#This Row],[Employee Name]],'List of Employees'!$B$4:$H$767,6))</f>
        <v>PERMANENT</v>
      </c>
      <c r="G3782" s="24">
        <v>44942</v>
      </c>
      <c r="H3782" s="24">
        <v>44944</v>
      </c>
      <c r="I3782" s="19" t="s">
        <v>81</v>
      </c>
      <c r="K3782" s="50" t="str">
        <f ca="1">LeaveTracker[[#This Row],[Days]]&amp;" "&amp;LeaveTracker[[#This Row],[Type of Leave]]</f>
        <v>3 SL</v>
      </c>
      <c r="L3782" s="23">
        <f ca="1">NETWORKDAYS(LeaveTracker[[#This Row],[Start Date]],LeaveTracker[[#This Row],[End Date]],lstHolidays)</f>
        <v>3</v>
      </c>
      <c r="M3782" s="27"/>
    </row>
    <row r="3783" spans="1:13" ht="30" customHeight="1" x14ac:dyDescent="0.3">
      <c r="A3783" s="27">
        <f t="shared" si="33"/>
        <v>301</v>
      </c>
      <c r="B3783" s="31">
        <v>44979</v>
      </c>
      <c r="C3783" s="31">
        <v>44945</v>
      </c>
      <c r="D3783" s="19" t="s">
        <v>1721</v>
      </c>
      <c r="E3783" s="66" t="str">
        <f>IF(ISBLANK(LeaveTracker[[#This Row],[Employee Name]]),"-----",VLOOKUP(LeaveTracker[[#This Row],[Employee Name]],'List of Employees'!$B$4:$H$767,7))</f>
        <v>TCIS</v>
      </c>
      <c r="F3783" s="66" t="str">
        <f>IF(ISBLANK(LeaveTracker[[#This Row],[Employee Name]]),"-----",VLOOKUP(LeaveTracker[[#This Row],[Employee Name]],'List of Employees'!$B$4:$H$767,6))</f>
        <v>CASUAL</v>
      </c>
      <c r="G3783" s="24">
        <v>44944</v>
      </c>
      <c r="H3783" s="24">
        <v>44944</v>
      </c>
      <c r="I3783" s="19" t="s">
        <v>81</v>
      </c>
      <c r="K3783" s="50" t="str">
        <f ca="1">LeaveTracker[[#This Row],[Days]]&amp;" "&amp;LeaveTracker[[#This Row],[Type of Leave]]</f>
        <v>1 SL</v>
      </c>
      <c r="L3783" s="23">
        <f ca="1">NETWORKDAYS(LeaveTracker[[#This Row],[Start Date]],LeaveTracker[[#This Row],[End Date]],lstHolidays)</f>
        <v>1</v>
      </c>
      <c r="M3783" s="27"/>
    </row>
    <row r="3784" spans="1:13" ht="30" customHeight="1" x14ac:dyDescent="0.3">
      <c r="A3784" s="27">
        <f t="shared" si="33"/>
        <v>302</v>
      </c>
      <c r="B3784" s="31">
        <v>44979</v>
      </c>
      <c r="C3784" s="31">
        <v>44915</v>
      </c>
      <c r="D3784" s="19" t="s">
        <v>1721</v>
      </c>
      <c r="E3784" s="66" t="str">
        <f>IF(ISBLANK(LeaveTracker[[#This Row],[Employee Name]]),"-----",VLOOKUP(LeaveTracker[[#This Row],[Employee Name]],'List of Employees'!$B$4:$H$767,7))</f>
        <v>TCIS</v>
      </c>
      <c r="F3784" s="66" t="str">
        <f>IF(ISBLANK(LeaveTracker[[#This Row],[Employee Name]]),"-----",VLOOKUP(LeaveTracker[[#This Row],[Employee Name]],'List of Employees'!$B$4:$H$767,6))</f>
        <v>CASUAL</v>
      </c>
      <c r="G3784" s="24">
        <v>44923</v>
      </c>
      <c r="H3784" s="24">
        <v>44924</v>
      </c>
      <c r="I3784" s="19" t="s">
        <v>82</v>
      </c>
      <c r="K3784" s="50" t="str">
        <f ca="1">LeaveTracker[[#This Row],[Days]]&amp;" "&amp;LeaveTracker[[#This Row],[Type of Leave]]</f>
        <v>2 VL</v>
      </c>
      <c r="L3784" s="23">
        <f ca="1">NETWORKDAYS(LeaveTracker[[#This Row],[Start Date]],LeaveTracker[[#This Row],[End Date]],lstHolidays)</f>
        <v>2</v>
      </c>
      <c r="M3784" s="27"/>
    </row>
    <row r="3785" spans="1:13" ht="30" customHeight="1" x14ac:dyDescent="0.3">
      <c r="A3785" s="27">
        <f t="shared" si="33"/>
        <v>303</v>
      </c>
      <c r="B3785" s="31">
        <v>44979</v>
      </c>
      <c r="C3785" s="31">
        <v>44922</v>
      </c>
      <c r="D3785" s="19" t="s">
        <v>1805</v>
      </c>
      <c r="E3785" s="66" t="str">
        <f>IF(ISBLANK(LeaveTracker[[#This Row],[Employee Name]]),"-----",VLOOKUP(LeaveTracker[[#This Row],[Employee Name]],'List of Employees'!$B$4:$H$767,7))</f>
        <v>TICC/TCCH</v>
      </c>
      <c r="F3785" s="66" t="str">
        <f>IF(ISBLANK(LeaveTracker[[#This Row],[Employee Name]]),"-----",VLOOKUP(LeaveTracker[[#This Row],[Employee Name]],'List of Employees'!$B$4:$H$767,6))</f>
        <v>CASUAL</v>
      </c>
      <c r="G3785" s="24">
        <v>44930</v>
      </c>
      <c r="H3785" s="24">
        <v>44930</v>
      </c>
      <c r="I3785" s="19" t="s">
        <v>82</v>
      </c>
      <c r="K3785" s="50" t="str">
        <f ca="1">LeaveTracker[[#This Row],[Days]]&amp;" "&amp;LeaveTracker[[#This Row],[Type of Leave]]</f>
        <v>1 VL</v>
      </c>
      <c r="L3785" s="23">
        <f ca="1">NETWORKDAYS(LeaveTracker[[#This Row],[Start Date]],LeaveTracker[[#This Row],[End Date]],lstHolidays)</f>
        <v>1</v>
      </c>
      <c r="M3785" s="27"/>
    </row>
    <row r="3786" spans="1:13" ht="30" customHeight="1" x14ac:dyDescent="0.3">
      <c r="A3786" s="27">
        <v>303</v>
      </c>
      <c r="B3786" s="31">
        <v>44979</v>
      </c>
      <c r="C3786" s="31">
        <v>44922</v>
      </c>
      <c r="D3786" s="19" t="s">
        <v>1805</v>
      </c>
      <c r="E3786" s="66" t="str">
        <f>IF(ISBLANK(LeaveTracker[[#This Row],[Employee Name]]),"-----",VLOOKUP(LeaveTracker[[#This Row],[Employee Name]],'List of Employees'!$B$4:$H$767,7))</f>
        <v>TICC/TCCH</v>
      </c>
      <c r="F3786" s="66" t="str">
        <f>IF(ISBLANK(LeaveTracker[[#This Row],[Employee Name]]),"-----",VLOOKUP(LeaveTracker[[#This Row],[Employee Name]],'List of Employees'!$B$4:$H$767,6))</f>
        <v>CASUAL</v>
      </c>
      <c r="G3786" s="21">
        <v>44932</v>
      </c>
      <c r="H3786" s="24">
        <v>44932</v>
      </c>
      <c r="I3786" s="19" t="s">
        <v>82</v>
      </c>
      <c r="K3786" s="50" t="str">
        <f ca="1">LeaveTracker[[#This Row],[Days]]&amp;" "&amp;LeaveTracker[[#This Row],[Type of Leave]]</f>
        <v>1 VL</v>
      </c>
      <c r="L3786" s="23">
        <f ca="1">NETWORKDAYS(LeaveTracker[[#This Row],[Start Date]],LeaveTracker[[#This Row],[End Date]],lstHolidays)</f>
        <v>1</v>
      </c>
      <c r="M3786" s="27"/>
    </row>
    <row r="3787" spans="1:13" ht="30" customHeight="1" x14ac:dyDescent="0.3">
      <c r="A3787" s="27">
        <v>303</v>
      </c>
      <c r="B3787" s="31">
        <v>44979</v>
      </c>
      <c r="C3787" s="31">
        <v>44922</v>
      </c>
      <c r="D3787" s="19" t="s">
        <v>1805</v>
      </c>
      <c r="E3787" s="66" t="str">
        <f>IF(ISBLANK(LeaveTracker[[#This Row],[Employee Name]]),"-----",VLOOKUP(LeaveTracker[[#This Row],[Employee Name]],'List of Employees'!$B$4:$H$767,7))</f>
        <v>TICC/TCCH</v>
      </c>
      <c r="F3787" s="66" t="str">
        <f>IF(ISBLANK(LeaveTracker[[#This Row],[Employee Name]]),"-----",VLOOKUP(LeaveTracker[[#This Row],[Employee Name]],'List of Employees'!$B$4:$H$767,6))</f>
        <v>CASUAL</v>
      </c>
      <c r="G3787" s="24">
        <v>44935</v>
      </c>
      <c r="H3787" s="24">
        <v>44935</v>
      </c>
      <c r="I3787" s="19" t="s">
        <v>82</v>
      </c>
      <c r="K3787" s="50" t="str">
        <f ca="1">LeaveTracker[[#This Row],[Days]]&amp;" "&amp;LeaveTracker[[#This Row],[Type of Leave]]</f>
        <v>1 VL</v>
      </c>
      <c r="L3787" s="23">
        <f ca="1">NETWORKDAYS(LeaveTracker[[#This Row],[Start Date]],LeaveTracker[[#This Row],[End Date]],lstHolidays)</f>
        <v>1</v>
      </c>
      <c r="M3787" s="27"/>
    </row>
    <row r="3788" spans="1:13" ht="30" customHeight="1" x14ac:dyDescent="0.3">
      <c r="A3788" s="27">
        <f t="shared" si="33"/>
        <v>304</v>
      </c>
      <c r="B3788" s="31">
        <v>44979</v>
      </c>
      <c r="C3788" s="31">
        <v>44886</v>
      </c>
      <c r="D3788" s="19" t="s">
        <v>1930</v>
      </c>
      <c r="E3788" s="66" t="str">
        <f>IF(ISBLANK(LeaveTracker[[#This Row],[Employee Name]]),"-----",VLOOKUP(LeaveTracker[[#This Row],[Employee Name]],'List of Employees'!$B$4:$H$767,7))</f>
        <v>CENRO</v>
      </c>
      <c r="F3788" s="66" t="str">
        <f>IF(ISBLANK(LeaveTracker[[#This Row],[Employee Name]]),"-----",VLOOKUP(LeaveTracker[[#This Row],[Employee Name]],'List of Employees'!$B$4:$H$767,6))</f>
        <v>CASUAL</v>
      </c>
      <c r="G3788" s="24">
        <v>44892</v>
      </c>
      <c r="H3788" s="24">
        <v>44892</v>
      </c>
      <c r="I3788" s="19" t="s">
        <v>82</v>
      </c>
      <c r="K3788" s="50" t="str">
        <f>LeaveTracker[[#This Row],[Days]]&amp;" "&amp;LeaveTracker[[#This Row],[Type of Leave]]</f>
        <v>1 VL</v>
      </c>
      <c r="L3788" s="23">
        <v>1</v>
      </c>
      <c r="M3788" s="27"/>
    </row>
    <row r="3789" spans="1:13" ht="30" customHeight="1" x14ac:dyDescent="0.3">
      <c r="A3789" s="27">
        <v>304</v>
      </c>
      <c r="B3789" s="31">
        <v>44979</v>
      </c>
      <c r="C3789" s="31">
        <v>44886</v>
      </c>
      <c r="D3789" s="19" t="s">
        <v>1930</v>
      </c>
      <c r="E3789" s="66" t="str">
        <f>IF(ISBLANK(LeaveTracker[[#This Row],[Employee Name]]),"-----",VLOOKUP(LeaveTracker[[#This Row],[Employee Name]],'List of Employees'!$B$4:$H$767,7))</f>
        <v>CENRO</v>
      </c>
      <c r="F3789" s="66" t="str">
        <f>IF(ISBLANK(LeaveTracker[[#This Row],[Employee Name]]),"-----",VLOOKUP(LeaveTracker[[#This Row],[Employee Name]],'List of Employees'!$B$4:$H$767,6))</f>
        <v>CASUAL</v>
      </c>
      <c r="G3789" s="24">
        <v>44894</v>
      </c>
      <c r="H3789" s="24">
        <v>44894</v>
      </c>
      <c r="I3789" s="19" t="s">
        <v>82</v>
      </c>
      <c r="K3789" s="50" t="str">
        <f ca="1">LeaveTracker[[#This Row],[Days]]&amp;" "&amp;LeaveTracker[[#This Row],[Type of Leave]]</f>
        <v>1 VL</v>
      </c>
      <c r="L3789" s="23">
        <f ca="1">NETWORKDAYS(LeaveTracker[[#This Row],[Start Date]],LeaveTracker[[#This Row],[End Date]],lstHolidays)</f>
        <v>1</v>
      </c>
      <c r="M3789" s="27"/>
    </row>
    <row r="3790" spans="1:13" ht="30" customHeight="1" x14ac:dyDescent="0.3">
      <c r="A3790" s="27">
        <f t="shared" si="33"/>
        <v>305</v>
      </c>
      <c r="B3790" s="31">
        <v>44979</v>
      </c>
      <c r="C3790" s="31">
        <v>44886</v>
      </c>
      <c r="D3790" s="19" t="s">
        <v>1930</v>
      </c>
      <c r="E3790" s="66" t="str">
        <f>IF(ISBLANK(LeaveTracker[[#This Row],[Employee Name]]),"-----",VLOOKUP(LeaveTracker[[#This Row],[Employee Name]],'List of Employees'!$B$4:$H$767,7))</f>
        <v>CENRO</v>
      </c>
      <c r="F3790" s="66" t="str">
        <f>IF(ISBLANK(LeaveTracker[[#This Row],[Employee Name]]),"-----",VLOOKUP(LeaveTracker[[#This Row],[Employee Name]],'List of Employees'!$B$4:$H$767,6))</f>
        <v>CASUAL</v>
      </c>
      <c r="G3790" s="24">
        <v>44893</v>
      </c>
      <c r="H3790" s="24">
        <v>44893</v>
      </c>
      <c r="I3790" s="19" t="s">
        <v>297</v>
      </c>
      <c r="J3790" s="42" t="s">
        <v>1749</v>
      </c>
      <c r="K3790" s="50" t="str">
        <f ca="1">LeaveTracker[[#This Row],[Days]]&amp;" "&amp;LeaveTracker[[#This Row],[Type of Leave]]</f>
        <v>1 OTHER</v>
      </c>
      <c r="L3790" s="23">
        <f ca="1">NETWORKDAYS(LeaveTracker[[#This Row],[Start Date]],LeaveTracker[[#This Row],[End Date]],lstHolidays)</f>
        <v>1</v>
      </c>
      <c r="M3790" s="27"/>
    </row>
    <row r="3791" spans="1:13" ht="30" customHeight="1" x14ac:dyDescent="0.3">
      <c r="A3791" s="27">
        <f t="shared" si="33"/>
        <v>306</v>
      </c>
      <c r="B3791" s="31">
        <v>44979</v>
      </c>
      <c r="C3791" s="31">
        <v>44877</v>
      </c>
      <c r="D3791" s="19" t="s">
        <v>1817</v>
      </c>
      <c r="E3791" s="66" t="str">
        <f>IF(ISBLANK(LeaveTracker[[#This Row],[Employee Name]]),"-----",VLOOKUP(LeaveTracker[[#This Row],[Employee Name]],'List of Employees'!$B$4:$H$767,7))</f>
        <v>EEO/CITY MARKET</v>
      </c>
      <c r="F3791" s="66" t="str">
        <f>IF(ISBLANK(LeaveTracker[[#This Row],[Employee Name]]),"-----",VLOOKUP(LeaveTracker[[#This Row],[Employee Name]],'List of Employees'!$B$4:$H$767,6))</f>
        <v>CASUAL</v>
      </c>
      <c r="G3791" s="24">
        <v>44901</v>
      </c>
      <c r="H3791" s="24">
        <v>44901</v>
      </c>
      <c r="I3791" s="19" t="s">
        <v>81</v>
      </c>
      <c r="J3791" s="42" t="s">
        <v>158</v>
      </c>
      <c r="K3791" s="50" t="str">
        <f ca="1">LeaveTracker[[#This Row],[Days]]&amp;" "&amp;LeaveTracker[[#This Row],[Type of Leave]]</f>
        <v>1 SL</v>
      </c>
      <c r="L3791" s="23">
        <f ca="1">NETWORKDAYS(LeaveTracker[[#This Row],[Start Date]],LeaveTracker[[#This Row],[End Date]],lstHolidays)</f>
        <v>1</v>
      </c>
      <c r="M3791" s="27"/>
    </row>
    <row r="3792" spans="1:13" ht="30" customHeight="1" x14ac:dyDescent="0.3">
      <c r="A3792" s="27">
        <f t="shared" si="33"/>
        <v>307</v>
      </c>
      <c r="B3792" s="31">
        <v>44979</v>
      </c>
      <c r="C3792" s="31">
        <v>44964</v>
      </c>
      <c r="D3792" s="19" t="s">
        <v>1829</v>
      </c>
      <c r="E3792" s="66" t="str">
        <f>IF(ISBLANK(LeaveTracker[[#This Row],[Employee Name]]),"-----",VLOOKUP(LeaveTracker[[#This Row],[Employee Name]],'List of Employees'!$B$4:$H$767,7))</f>
        <v>ACCOUNTING</v>
      </c>
      <c r="F3792" s="66" t="str">
        <f>IF(ISBLANK(LeaveTracker[[#This Row],[Employee Name]]),"-----",VLOOKUP(LeaveTracker[[#This Row],[Employee Name]],'List of Employees'!$B$4:$H$767,6))</f>
        <v>CASUAL</v>
      </c>
      <c r="G3792" s="24">
        <v>44960</v>
      </c>
      <c r="H3792" s="24">
        <v>44960</v>
      </c>
      <c r="I3792" s="19" t="s">
        <v>81</v>
      </c>
      <c r="K3792" s="50" t="str">
        <f ca="1">LeaveTracker[[#This Row],[Days]]&amp;" "&amp;LeaveTracker[[#This Row],[Type of Leave]]</f>
        <v>1 SL</v>
      </c>
      <c r="L3792" s="23">
        <f ca="1">NETWORKDAYS(LeaveTracker[[#This Row],[Start Date]],LeaveTracker[[#This Row],[End Date]],lstHolidays)</f>
        <v>1</v>
      </c>
      <c r="M3792" s="27"/>
    </row>
    <row r="3793" spans="1:13" ht="30" customHeight="1" x14ac:dyDescent="0.3">
      <c r="A3793" s="27">
        <f t="shared" si="33"/>
        <v>308</v>
      </c>
      <c r="B3793" s="31">
        <v>44979</v>
      </c>
      <c r="C3793" s="31">
        <v>44964</v>
      </c>
      <c r="D3793" s="19" t="s">
        <v>1829</v>
      </c>
      <c r="E3793" s="66" t="str">
        <f>IF(ISBLANK(LeaveTracker[[#This Row],[Employee Name]]),"-----",VLOOKUP(LeaveTracker[[#This Row],[Employee Name]],'List of Employees'!$B$4:$H$767,7))</f>
        <v>ACCOUNTING</v>
      </c>
      <c r="F3793" s="66" t="str">
        <f>IF(ISBLANK(LeaveTracker[[#This Row],[Employee Name]]),"-----",VLOOKUP(LeaveTracker[[#This Row],[Employee Name]],'List of Employees'!$B$4:$H$767,6))</f>
        <v>CASUAL</v>
      </c>
      <c r="G3793" s="24">
        <v>45015</v>
      </c>
      <c r="H3793" s="24">
        <v>45016</v>
      </c>
      <c r="I3793" s="19" t="s">
        <v>82</v>
      </c>
      <c r="K3793" s="50" t="str">
        <f ca="1">LeaveTracker[[#This Row],[Days]]&amp;" "&amp;LeaveTracker[[#This Row],[Type of Leave]]</f>
        <v>2 VL</v>
      </c>
      <c r="L3793" s="23">
        <f ca="1">NETWORKDAYS(LeaveTracker[[#This Row],[Start Date]],LeaveTracker[[#This Row],[End Date]],lstHolidays)</f>
        <v>2</v>
      </c>
      <c r="M3793" s="27"/>
    </row>
    <row r="3794" spans="1:13" ht="30" customHeight="1" x14ac:dyDescent="0.3">
      <c r="A3794" s="27">
        <v>308</v>
      </c>
      <c r="B3794" s="31">
        <v>44979</v>
      </c>
      <c r="C3794" s="31">
        <v>44964</v>
      </c>
      <c r="D3794" s="19" t="s">
        <v>1829</v>
      </c>
      <c r="E3794" s="66" t="str">
        <f>IF(ISBLANK(LeaveTracker[[#This Row],[Employee Name]]),"-----",VLOOKUP(LeaveTracker[[#This Row],[Employee Name]],'List of Employees'!$B$4:$H$767,7))</f>
        <v>ACCOUNTING</v>
      </c>
      <c r="F3794" s="66" t="str">
        <f>IF(ISBLANK(LeaveTracker[[#This Row],[Employee Name]]),"-----",VLOOKUP(LeaveTracker[[#This Row],[Employee Name]],'List of Employees'!$B$4:$H$767,6))</f>
        <v>CASUAL</v>
      </c>
      <c r="G3794" s="24">
        <v>45019</v>
      </c>
      <c r="H3794" s="24">
        <v>45021</v>
      </c>
      <c r="I3794" s="19" t="s">
        <v>82</v>
      </c>
      <c r="K3794" s="50" t="str">
        <f ca="1">LeaveTracker[[#This Row],[Days]]&amp;" "&amp;LeaveTracker[[#This Row],[Type of Leave]]</f>
        <v>3 VL</v>
      </c>
      <c r="L3794" s="23">
        <f ca="1">NETWORKDAYS(LeaveTracker[[#This Row],[Start Date]],LeaveTracker[[#This Row],[End Date]],lstHolidays)</f>
        <v>3</v>
      </c>
      <c r="M3794" s="27"/>
    </row>
    <row r="3795" spans="1:13" ht="30" customHeight="1" x14ac:dyDescent="0.3">
      <c r="A3795" s="27">
        <f t="shared" ref="A3795:A3857" si="34">A3794+1</f>
        <v>309</v>
      </c>
      <c r="B3795" s="31">
        <v>44979</v>
      </c>
      <c r="C3795" s="31">
        <v>44922</v>
      </c>
      <c r="D3795" s="19" t="s">
        <v>2047</v>
      </c>
      <c r="E3795" s="66" t="str">
        <f>IF(ISBLANK(LeaveTracker[[#This Row],[Employee Name]]),"-----",VLOOKUP(LeaveTracker[[#This Row],[Employee Name]],'List of Employees'!$B$4:$H$767,7))</f>
        <v>EEO/CITY MARKET</v>
      </c>
      <c r="F3795" s="66" t="str">
        <f>IF(ISBLANK(LeaveTracker[[#This Row],[Employee Name]]),"-----",VLOOKUP(LeaveTracker[[#This Row],[Employee Name]],'List of Employees'!$B$4:$H$767,6))</f>
        <v>JOBCON</v>
      </c>
      <c r="G3795" s="24">
        <v>44914</v>
      </c>
      <c r="H3795" s="24">
        <v>44915</v>
      </c>
      <c r="I3795" s="19" t="s">
        <v>81</v>
      </c>
      <c r="K3795" s="50" t="str">
        <f ca="1">LeaveTracker[[#This Row],[Days]]&amp;" "&amp;LeaveTracker[[#This Row],[Type of Leave]]</f>
        <v>2 SL</v>
      </c>
      <c r="L3795" s="23">
        <f ca="1">NETWORKDAYS(LeaveTracker[[#This Row],[Start Date]],LeaveTracker[[#This Row],[End Date]],lstHolidays)</f>
        <v>2</v>
      </c>
      <c r="M3795" s="27"/>
    </row>
    <row r="3796" spans="1:13" ht="30" customHeight="1" x14ac:dyDescent="0.3">
      <c r="A3796" s="27">
        <f t="shared" si="34"/>
        <v>310</v>
      </c>
      <c r="B3796" s="31">
        <v>44979</v>
      </c>
      <c r="C3796" s="31">
        <v>44944</v>
      </c>
      <c r="D3796" s="19" t="s">
        <v>1789</v>
      </c>
      <c r="E3796" s="66" t="str">
        <f>IF(ISBLANK(LeaveTracker[[#This Row],[Employee Name]]),"-----",VLOOKUP(LeaveTracker[[#This Row],[Employee Name]],'List of Employees'!$B$4:$H$767,7))</f>
        <v>CENRO</v>
      </c>
      <c r="F3796" s="66" t="str">
        <f>IF(ISBLANK(LeaveTracker[[#This Row],[Employee Name]]),"-----",VLOOKUP(LeaveTracker[[#This Row],[Employee Name]],'List of Employees'!$B$4:$H$767,6))</f>
        <v>CASUAL</v>
      </c>
      <c r="G3796" s="24">
        <v>44577</v>
      </c>
      <c r="H3796" s="24">
        <v>44578</v>
      </c>
      <c r="I3796" s="19" t="s">
        <v>81</v>
      </c>
      <c r="K3796" s="50" t="str">
        <f ca="1">LeaveTracker[[#This Row],[Days]]&amp;" "&amp;LeaveTracker[[#This Row],[Type of Leave]]</f>
        <v>1 SL</v>
      </c>
      <c r="L3796" s="23">
        <f ca="1">NETWORKDAYS(LeaveTracker[[#This Row],[Start Date]],LeaveTracker[[#This Row],[End Date]],lstHolidays)</f>
        <v>1</v>
      </c>
      <c r="M3796" s="27"/>
    </row>
    <row r="3797" spans="1:13" ht="30" customHeight="1" x14ac:dyDescent="0.3">
      <c r="A3797" s="27">
        <f t="shared" si="34"/>
        <v>311</v>
      </c>
      <c r="B3797" s="31">
        <v>44979</v>
      </c>
      <c r="C3797" s="31">
        <v>44937</v>
      </c>
      <c r="D3797" s="19" t="s">
        <v>1789</v>
      </c>
      <c r="E3797" s="66" t="str">
        <f>IF(ISBLANK(LeaveTracker[[#This Row],[Employee Name]]),"-----",VLOOKUP(LeaveTracker[[#This Row],[Employee Name]],'List of Employees'!$B$4:$H$767,7))</f>
        <v>CENRO</v>
      </c>
      <c r="F3797" s="66" t="str">
        <f>IF(ISBLANK(LeaveTracker[[#This Row],[Employee Name]]),"-----",VLOOKUP(LeaveTracker[[#This Row],[Employee Name]],'List of Employees'!$B$4:$H$767,6))</f>
        <v>CASUAL</v>
      </c>
      <c r="G3797" s="24">
        <v>44936</v>
      </c>
      <c r="H3797" s="24">
        <v>44936</v>
      </c>
      <c r="I3797" s="19" t="s">
        <v>297</v>
      </c>
      <c r="J3797" s="42" t="s">
        <v>1749</v>
      </c>
      <c r="K3797" s="50" t="str">
        <f ca="1">LeaveTracker[[#This Row],[Days]]&amp;" "&amp;LeaveTracker[[#This Row],[Type of Leave]]</f>
        <v>1 OTHER</v>
      </c>
      <c r="L3797" s="23">
        <f ca="1">NETWORKDAYS(LeaveTracker[[#This Row],[Start Date]],LeaveTracker[[#This Row],[End Date]],lstHolidays)</f>
        <v>1</v>
      </c>
      <c r="M3797" s="27"/>
    </row>
    <row r="3798" spans="1:13" ht="30" customHeight="1" x14ac:dyDescent="0.3">
      <c r="A3798" s="27">
        <f t="shared" si="34"/>
        <v>312</v>
      </c>
      <c r="B3798" s="31">
        <v>44979</v>
      </c>
      <c r="C3798" s="31">
        <v>45254</v>
      </c>
      <c r="D3798" s="19" t="s">
        <v>1752</v>
      </c>
      <c r="E3798" s="66" t="str">
        <f>IF(ISBLANK(LeaveTracker[[#This Row],[Employee Name]]),"-----",VLOOKUP(LeaveTracker[[#This Row],[Employee Name]],'List of Employees'!$B$4:$H$767,7))</f>
        <v>SP</v>
      </c>
      <c r="F3798" s="66" t="str">
        <f>IF(ISBLANK(LeaveTracker[[#This Row],[Employee Name]]),"-----",VLOOKUP(LeaveTracker[[#This Row],[Employee Name]],'List of Employees'!$B$4:$H$767,6))</f>
        <v>CASUAL</v>
      </c>
      <c r="G3798" s="24">
        <v>44883</v>
      </c>
      <c r="H3798" s="24">
        <v>44883</v>
      </c>
      <c r="I3798" s="19" t="s">
        <v>82</v>
      </c>
      <c r="K3798" s="50" t="str">
        <f ca="1">LeaveTracker[[#This Row],[Days]]&amp;" "&amp;LeaveTracker[[#This Row],[Type of Leave]]</f>
        <v>1 VL</v>
      </c>
      <c r="L3798" s="23">
        <f ca="1">NETWORKDAYS(LeaveTracker[[#This Row],[Start Date]],LeaveTracker[[#This Row],[End Date]],lstHolidays)</f>
        <v>1</v>
      </c>
      <c r="M3798" s="27"/>
    </row>
    <row r="3799" spans="1:13" ht="30" customHeight="1" x14ac:dyDescent="0.3">
      <c r="A3799" s="27">
        <v>312</v>
      </c>
      <c r="B3799" s="31">
        <v>44979</v>
      </c>
      <c r="C3799" s="31">
        <v>45254</v>
      </c>
      <c r="D3799" s="19" t="s">
        <v>1752</v>
      </c>
      <c r="E3799" s="66" t="str">
        <f>IF(ISBLANK(LeaveTracker[[#This Row],[Employee Name]]),"-----",VLOOKUP(LeaveTracker[[#This Row],[Employee Name]],'List of Employees'!$B$4:$H$767,7))</f>
        <v>SP</v>
      </c>
      <c r="F3799" s="66" t="str">
        <f>IF(ISBLANK(LeaveTracker[[#This Row],[Employee Name]]),"-----",VLOOKUP(LeaveTracker[[#This Row],[Employee Name]],'List of Employees'!$B$4:$H$767,6))</f>
        <v>CASUAL</v>
      </c>
      <c r="G3799" s="24">
        <v>44890</v>
      </c>
      <c r="H3799" s="24">
        <v>44890</v>
      </c>
      <c r="I3799" s="19" t="s">
        <v>82</v>
      </c>
      <c r="K3799" s="50" t="str">
        <f ca="1">LeaveTracker[[#This Row],[Days]]&amp;" "&amp;LeaveTracker[[#This Row],[Type of Leave]]</f>
        <v>1 VL</v>
      </c>
      <c r="L3799" s="23">
        <f ca="1">NETWORKDAYS(LeaveTracker[[#This Row],[Start Date]],LeaveTracker[[#This Row],[End Date]],lstHolidays)</f>
        <v>1</v>
      </c>
      <c r="M3799" s="27"/>
    </row>
    <row r="3800" spans="1:13" ht="30" customHeight="1" x14ac:dyDescent="0.3">
      <c r="A3800" s="27">
        <v>312</v>
      </c>
      <c r="B3800" s="31">
        <v>44979</v>
      </c>
      <c r="C3800" s="31">
        <v>45254</v>
      </c>
      <c r="D3800" s="19" t="s">
        <v>1752</v>
      </c>
      <c r="E3800" s="66" t="str">
        <f>IF(ISBLANK(LeaveTracker[[#This Row],[Employee Name]]),"-----",VLOOKUP(LeaveTracker[[#This Row],[Employee Name]],'List of Employees'!$B$4:$H$767,7))</f>
        <v>SP</v>
      </c>
      <c r="F3800" s="66" t="str">
        <f>IF(ISBLANK(LeaveTracker[[#This Row],[Employee Name]]),"-----",VLOOKUP(LeaveTracker[[#This Row],[Employee Name]],'List of Employees'!$B$4:$H$767,6))</f>
        <v>CASUAL</v>
      </c>
      <c r="G3800" s="24">
        <v>45262</v>
      </c>
      <c r="H3800" s="24">
        <v>45262</v>
      </c>
      <c r="I3800" s="19" t="s">
        <v>82</v>
      </c>
      <c r="K3800" s="50" t="str">
        <f>LeaveTracker[[#This Row],[Days]]&amp;" "&amp;LeaveTracker[[#This Row],[Type of Leave]]</f>
        <v>1 VL</v>
      </c>
      <c r="L3800" s="23">
        <v>1</v>
      </c>
      <c r="M3800" s="27"/>
    </row>
    <row r="3801" spans="1:13" ht="30" customHeight="1" x14ac:dyDescent="0.3">
      <c r="A3801" s="27">
        <v>312</v>
      </c>
      <c r="B3801" s="31">
        <v>44979</v>
      </c>
      <c r="C3801" s="31">
        <v>45254</v>
      </c>
      <c r="D3801" s="19" t="s">
        <v>1752</v>
      </c>
      <c r="E3801" s="66" t="str">
        <f>IF(ISBLANK(LeaveTracker[[#This Row],[Employee Name]]),"-----",VLOOKUP(LeaveTracker[[#This Row],[Employee Name]],'List of Employees'!$B$4:$H$767,7))</f>
        <v>SP</v>
      </c>
      <c r="F3801" s="66" t="str">
        <f>IF(ISBLANK(LeaveTracker[[#This Row],[Employee Name]]),"-----",VLOOKUP(LeaveTracker[[#This Row],[Employee Name]],'List of Employees'!$B$4:$H$767,6))</f>
        <v>CASUAL</v>
      </c>
      <c r="G3801" s="24">
        <v>45273</v>
      </c>
      <c r="H3801" s="24">
        <v>45273</v>
      </c>
      <c r="I3801" s="19" t="s">
        <v>82</v>
      </c>
      <c r="K3801" s="50" t="str">
        <f ca="1">LeaveTracker[[#This Row],[Days]]&amp;" "&amp;LeaveTracker[[#This Row],[Type of Leave]]</f>
        <v>1 VL</v>
      </c>
      <c r="L3801" s="23">
        <f ca="1">NETWORKDAYS(LeaveTracker[[#This Row],[Start Date]],LeaveTracker[[#This Row],[End Date]],lstHolidays)</f>
        <v>1</v>
      </c>
      <c r="M3801" s="27"/>
    </row>
    <row r="3802" spans="1:13" ht="30" customHeight="1" x14ac:dyDescent="0.3">
      <c r="A3802" s="27">
        <v>312</v>
      </c>
      <c r="B3802" s="31">
        <v>44979</v>
      </c>
      <c r="C3802" s="31">
        <v>45254</v>
      </c>
      <c r="D3802" s="19" t="s">
        <v>1752</v>
      </c>
      <c r="E3802" s="66" t="str">
        <f>IF(ISBLANK(LeaveTracker[[#This Row],[Employee Name]]),"-----",VLOOKUP(LeaveTracker[[#This Row],[Employee Name]],'List of Employees'!$B$4:$H$767,7))</f>
        <v>SP</v>
      </c>
      <c r="F3802" s="66" t="str">
        <f>IF(ISBLANK(LeaveTracker[[#This Row],[Employee Name]]),"-----",VLOOKUP(LeaveTracker[[#This Row],[Employee Name]],'List of Employees'!$B$4:$H$767,6))</f>
        <v>CASUAL</v>
      </c>
      <c r="G3802" s="24">
        <v>45276</v>
      </c>
      <c r="H3802" s="24">
        <v>45276</v>
      </c>
      <c r="I3802" s="19" t="s">
        <v>82</v>
      </c>
      <c r="K3802" s="50" t="str">
        <f>LeaveTracker[[#This Row],[Days]]&amp;" "&amp;LeaveTracker[[#This Row],[Type of Leave]]</f>
        <v>1 VL</v>
      </c>
      <c r="L3802" s="23">
        <v>1</v>
      </c>
      <c r="M3802" s="27"/>
    </row>
    <row r="3803" spans="1:13" ht="30" customHeight="1" x14ac:dyDescent="0.3">
      <c r="A3803" s="27">
        <f t="shared" si="34"/>
        <v>313</v>
      </c>
      <c r="B3803" s="31">
        <v>44979</v>
      </c>
      <c r="C3803" s="31">
        <v>44887</v>
      </c>
      <c r="D3803" s="19" t="s">
        <v>1800</v>
      </c>
      <c r="E3803" s="66" t="str">
        <f>IF(ISBLANK(LeaveTracker[[#This Row],[Employee Name]]),"-----",VLOOKUP(LeaveTracker[[#This Row],[Employee Name]],'List of Employees'!$B$4:$H$767,7))</f>
        <v>CSWDO</v>
      </c>
      <c r="F3803" s="66" t="str">
        <f>IF(ISBLANK(LeaveTracker[[#This Row],[Employee Name]]),"-----",VLOOKUP(LeaveTracker[[#This Row],[Employee Name]],'List of Employees'!$B$4:$H$767,6))</f>
        <v>CASUAL</v>
      </c>
      <c r="G3803" s="24">
        <v>44894</v>
      </c>
      <c r="H3803" s="24">
        <v>44894</v>
      </c>
      <c r="I3803" s="19" t="s">
        <v>82</v>
      </c>
      <c r="K3803" s="50" t="str">
        <f ca="1">LeaveTracker[[#This Row],[Days]]&amp;" "&amp;LeaveTracker[[#This Row],[Type of Leave]]</f>
        <v>1 VL</v>
      </c>
      <c r="L3803" s="23">
        <f ca="1">NETWORKDAYS(LeaveTracker[[#This Row],[Start Date]],LeaveTracker[[#This Row],[End Date]],lstHolidays)</f>
        <v>1</v>
      </c>
      <c r="M3803" s="27"/>
    </row>
    <row r="3804" spans="1:13" ht="30" customHeight="1" x14ac:dyDescent="0.3">
      <c r="A3804" s="27">
        <f t="shared" si="34"/>
        <v>314</v>
      </c>
      <c r="B3804" s="31">
        <v>44979</v>
      </c>
      <c r="C3804" s="31">
        <v>44887</v>
      </c>
      <c r="D3804" s="19" t="s">
        <v>1302</v>
      </c>
      <c r="E3804" s="66" t="str">
        <f>IF(ISBLANK(LeaveTracker[[#This Row],[Employee Name]]),"-----",VLOOKUP(LeaveTracker[[#This Row],[Employee Name]],'List of Employees'!$B$4:$H$767,7))</f>
        <v>ONT</v>
      </c>
      <c r="F3804" s="66" t="str">
        <f>IF(ISBLANK(LeaveTracker[[#This Row],[Employee Name]]),"-----",VLOOKUP(LeaveTracker[[#This Row],[Employee Name]],'List of Employees'!$B$4:$H$767,6))</f>
        <v>PERMANENT</v>
      </c>
      <c r="G3804" s="24">
        <v>44900</v>
      </c>
      <c r="H3804" s="24">
        <v>44901</v>
      </c>
      <c r="I3804" s="19" t="s">
        <v>82</v>
      </c>
      <c r="K3804" s="50" t="str">
        <f ca="1">LeaveTracker[[#This Row],[Days]]&amp;" "&amp;LeaveTracker[[#This Row],[Type of Leave]]</f>
        <v>2 VL</v>
      </c>
      <c r="L3804" s="23">
        <f ca="1">NETWORKDAYS(LeaveTracker[[#This Row],[Start Date]],LeaveTracker[[#This Row],[End Date]],lstHolidays)</f>
        <v>2</v>
      </c>
      <c r="M3804" s="27"/>
    </row>
    <row r="3805" spans="1:13" ht="30" customHeight="1" x14ac:dyDescent="0.3">
      <c r="A3805" s="27">
        <f t="shared" si="34"/>
        <v>315</v>
      </c>
      <c r="B3805" s="31">
        <v>44979</v>
      </c>
      <c r="C3805" s="31">
        <v>44887</v>
      </c>
      <c r="D3805" s="19" t="s">
        <v>1302</v>
      </c>
      <c r="E3805" s="66" t="str">
        <f>IF(ISBLANK(LeaveTracker[[#This Row],[Employee Name]]),"-----",VLOOKUP(LeaveTracker[[#This Row],[Employee Name]],'List of Employees'!$B$4:$H$767,7))</f>
        <v>ONT</v>
      </c>
      <c r="F3805" s="66" t="str">
        <f>IF(ISBLANK(LeaveTracker[[#This Row],[Employee Name]]),"-----",VLOOKUP(LeaveTracker[[#This Row],[Employee Name]],'List of Employees'!$B$4:$H$767,6))</f>
        <v>PERMANENT</v>
      </c>
      <c r="G3805" s="24">
        <v>44918</v>
      </c>
      <c r="H3805" s="24">
        <v>44918</v>
      </c>
      <c r="I3805" s="19" t="s">
        <v>297</v>
      </c>
      <c r="J3805" s="42" t="s">
        <v>1749</v>
      </c>
      <c r="K3805" s="50" t="str">
        <f ca="1">LeaveTracker[[#This Row],[Days]]&amp;" "&amp;LeaveTracker[[#This Row],[Type of Leave]]</f>
        <v>1 OTHER</v>
      </c>
      <c r="L3805" s="23">
        <f ca="1">NETWORKDAYS(LeaveTracker[[#This Row],[Start Date]],LeaveTracker[[#This Row],[End Date]],lstHolidays)</f>
        <v>1</v>
      </c>
      <c r="M3805" s="27"/>
    </row>
    <row r="3806" spans="1:13" ht="30" customHeight="1" x14ac:dyDescent="0.3">
      <c r="A3806" s="27">
        <f t="shared" si="34"/>
        <v>316</v>
      </c>
      <c r="B3806" s="31">
        <v>44979</v>
      </c>
      <c r="C3806" s="31">
        <v>44887</v>
      </c>
      <c r="D3806" s="19" t="s">
        <v>1302</v>
      </c>
      <c r="E3806" s="66" t="str">
        <f>IF(ISBLANK(LeaveTracker[[#This Row],[Employee Name]]),"-----",VLOOKUP(LeaveTracker[[#This Row],[Employee Name]],'List of Employees'!$B$4:$H$767,7))</f>
        <v>ONT</v>
      </c>
      <c r="F3806" s="66" t="str">
        <f>IF(ISBLANK(LeaveTracker[[#This Row],[Employee Name]]),"-----",VLOOKUP(LeaveTracker[[#This Row],[Employee Name]],'List of Employees'!$B$4:$H$767,6))</f>
        <v>PERMANENT</v>
      </c>
      <c r="G3806" s="24">
        <v>44923</v>
      </c>
      <c r="H3806" s="24">
        <v>44923</v>
      </c>
      <c r="I3806" s="19" t="s">
        <v>82</v>
      </c>
      <c r="K3806" s="50" t="str">
        <f ca="1">LeaveTracker[[#This Row],[Days]]&amp;" "&amp;LeaveTracker[[#This Row],[Type of Leave]]</f>
        <v>1 VL</v>
      </c>
      <c r="L3806" s="23">
        <f ca="1">NETWORKDAYS(LeaveTracker[[#This Row],[Start Date]],LeaveTracker[[#This Row],[End Date]],lstHolidays)</f>
        <v>1</v>
      </c>
      <c r="M3806" s="27"/>
    </row>
    <row r="3807" spans="1:13" ht="30" customHeight="1" x14ac:dyDescent="0.3">
      <c r="A3807" s="27">
        <f t="shared" si="34"/>
        <v>317</v>
      </c>
      <c r="B3807" s="31">
        <v>44979</v>
      </c>
      <c r="C3807" s="31">
        <v>44882</v>
      </c>
      <c r="D3807" s="19" t="s">
        <v>1784</v>
      </c>
      <c r="E3807" s="66" t="str">
        <f>IF(ISBLANK(LeaveTracker[[#This Row],[Employee Name]]),"-----",VLOOKUP(LeaveTracker[[#This Row],[Employee Name]],'List of Employees'!$B$4:$H$767,7))</f>
        <v>CENRO</v>
      </c>
      <c r="F3807" s="66" t="str">
        <f>IF(ISBLANK(LeaveTracker[[#This Row],[Employee Name]]),"-----",VLOOKUP(LeaveTracker[[#This Row],[Employee Name]],'List of Employees'!$B$4:$H$767,6))</f>
        <v>CASUAL</v>
      </c>
      <c r="G3807" s="24">
        <v>44880</v>
      </c>
      <c r="H3807" s="24">
        <v>44881</v>
      </c>
      <c r="I3807" s="19" t="s">
        <v>81</v>
      </c>
      <c r="K3807" s="50" t="str">
        <f ca="1">LeaveTracker[[#This Row],[Days]]&amp;" "&amp;LeaveTracker[[#This Row],[Type of Leave]]</f>
        <v>2 SL</v>
      </c>
      <c r="L3807" s="23">
        <f ca="1">NETWORKDAYS(LeaveTracker[[#This Row],[Start Date]],LeaveTracker[[#This Row],[End Date]],lstHolidays)</f>
        <v>2</v>
      </c>
      <c r="M3807" s="27"/>
    </row>
    <row r="3808" spans="1:13" ht="30" customHeight="1" x14ac:dyDescent="0.3">
      <c r="A3808" s="27">
        <f t="shared" si="34"/>
        <v>318</v>
      </c>
      <c r="B3808" s="31">
        <v>44979</v>
      </c>
      <c r="C3808" s="31">
        <v>44886</v>
      </c>
      <c r="D3808" s="19" t="s">
        <v>1929</v>
      </c>
      <c r="E3808" s="66" t="str">
        <f>IF(ISBLANK(LeaveTracker[[#This Row],[Employee Name]]),"-----",VLOOKUP(LeaveTracker[[#This Row],[Employee Name]],'List of Employees'!$B$4:$H$767,7))</f>
        <v>CENRO</v>
      </c>
      <c r="F3808" s="66" t="str">
        <f>IF(ISBLANK(LeaveTracker[[#This Row],[Employee Name]]),"-----",VLOOKUP(LeaveTracker[[#This Row],[Employee Name]],'List of Employees'!$B$4:$H$767,6))</f>
        <v>CASUAL</v>
      </c>
      <c r="G3808" s="24">
        <v>44892</v>
      </c>
      <c r="H3808" s="24">
        <v>44894</v>
      </c>
      <c r="I3808" s="19" t="s">
        <v>82</v>
      </c>
      <c r="K3808" s="50" t="str">
        <f ca="1">LeaveTracker[[#This Row],[Days]]&amp;" "&amp;LeaveTracker[[#This Row],[Type of Leave]]</f>
        <v>2 VL</v>
      </c>
      <c r="L3808" s="23">
        <f ca="1">NETWORKDAYS(LeaveTracker[[#This Row],[Start Date]],LeaveTracker[[#This Row],[End Date]],lstHolidays)</f>
        <v>2</v>
      </c>
      <c r="M3808" s="27"/>
    </row>
    <row r="3809" spans="1:13" ht="30" customHeight="1" x14ac:dyDescent="0.3">
      <c r="A3809" s="27">
        <f t="shared" si="34"/>
        <v>319</v>
      </c>
      <c r="B3809" s="31">
        <v>44979</v>
      </c>
      <c r="C3809" s="31">
        <v>44911</v>
      </c>
      <c r="D3809" s="19" t="s">
        <v>2050</v>
      </c>
      <c r="E3809" s="66" t="str">
        <f>IF(ISBLANK(LeaveTracker[[#This Row],[Employee Name]]),"-----",VLOOKUP(LeaveTracker[[#This Row],[Employee Name]],'List of Employees'!$B$4:$H$767,7))</f>
        <v>GSO</v>
      </c>
      <c r="F3809" s="66" t="str">
        <f>IF(ISBLANK(LeaveTracker[[#This Row],[Employee Name]]),"-----",VLOOKUP(LeaveTracker[[#This Row],[Employee Name]],'List of Employees'!$B$4:$H$767,6))</f>
        <v>JOBCON</v>
      </c>
      <c r="G3809" s="24">
        <v>44910</v>
      </c>
      <c r="H3809" s="24">
        <v>44910</v>
      </c>
      <c r="I3809" s="19" t="s">
        <v>81</v>
      </c>
      <c r="K3809" s="50" t="str">
        <f ca="1">LeaveTracker[[#This Row],[Days]]&amp;" "&amp;LeaveTracker[[#This Row],[Type of Leave]]</f>
        <v>1 SL</v>
      </c>
      <c r="L3809" s="23">
        <f ca="1">NETWORKDAYS(LeaveTracker[[#This Row],[Start Date]],LeaveTracker[[#This Row],[End Date]],lstHolidays)</f>
        <v>1</v>
      </c>
      <c r="M3809" s="27"/>
    </row>
    <row r="3810" spans="1:13" ht="30" customHeight="1" x14ac:dyDescent="0.3">
      <c r="A3810" s="27">
        <f t="shared" si="34"/>
        <v>320</v>
      </c>
      <c r="B3810" s="31">
        <v>44979</v>
      </c>
      <c r="C3810" s="31">
        <v>44887</v>
      </c>
      <c r="D3810" s="19" t="s">
        <v>1921</v>
      </c>
      <c r="E3810" s="66" t="str">
        <f>IF(ISBLANK(LeaveTracker[[#This Row],[Employee Name]]),"-----",VLOOKUP(LeaveTracker[[#This Row],[Employee Name]],'List of Employees'!$B$4:$H$767,7))</f>
        <v>TCIS</v>
      </c>
      <c r="F3810" s="66" t="str">
        <f>IF(ISBLANK(LeaveTracker[[#This Row],[Employee Name]]),"-----",VLOOKUP(LeaveTracker[[#This Row],[Employee Name]],'List of Employees'!$B$4:$H$767,6))</f>
        <v>JOBCON</v>
      </c>
      <c r="G3810" s="24">
        <v>44881</v>
      </c>
      <c r="H3810" s="24">
        <v>44883</v>
      </c>
      <c r="I3810" s="19" t="s">
        <v>81</v>
      </c>
      <c r="K3810" s="50" t="str">
        <f ca="1">LeaveTracker[[#This Row],[Days]]&amp;" "&amp;LeaveTracker[[#This Row],[Type of Leave]]</f>
        <v>3 SL</v>
      </c>
      <c r="L3810" s="23">
        <f ca="1">NETWORKDAYS(LeaveTracker[[#This Row],[Start Date]],LeaveTracker[[#This Row],[End Date]],lstHolidays)</f>
        <v>3</v>
      </c>
      <c r="M3810" s="27"/>
    </row>
    <row r="3811" spans="1:13" ht="30" customHeight="1" x14ac:dyDescent="0.3">
      <c r="A3811" s="27">
        <f t="shared" si="34"/>
        <v>321</v>
      </c>
      <c r="B3811" s="31">
        <v>44979</v>
      </c>
      <c r="C3811" s="31">
        <v>44889</v>
      </c>
      <c r="D3811" s="19" t="s">
        <v>1721</v>
      </c>
      <c r="E3811" s="66" t="str">
        <f>IF(ISBLANK(LeaveTracker[[#This Row],[Employee Name]]),"-----",VLOOKUP(LeaveTracker[[#This Row],[Employee Name]],'List of Employees'!$B$4:$H$767,7))</f>
        <v>TCIS</v>
      </c>
      <c r="F3811" s="66" t="str">
        <f>IF(ISBLANK(LeaveTracker[[#This Row],[Employee Name]]),"-----",VLOOKUP(LeaveTracker[[#This Row],[Employee Name]],'List of Employees'!$B$4:$H$767,6))</f>
        <v>CASUAL</v>
      </c>
      <c r="G3811" s="24">
        <v>44886</v>
      </c>
      <c r="H3811" s="24">
        <v>44888</v>
      </c>
      <c r="I3811" s="19" t="s">
        <v>81</v>
      </c>
      <c r="K3811" s="50" t="str">
        <f ca="1">LeaveTracker[[#This Row],[Days]]&amp;" "&amp;LeaveTracker[[#This Row],[Type of Leave]]</f>
        <v>3 SL</v>
      </c>
      <c r="L3811" s="23">
        <f ca="1">NETWORKDAYS(LeaveTracker[[#This Row],[Start Date]],LeaveTracker[[#This Row],[End Date]],lstHolidays)</f>
        <v>3</v>
      </c>
      <c r="M3811" s="27"/>
    </row>
    <row r="3812" spans="1:13" ht="30" customHeight="1" x14ac:dyDescent="0.3">
      <c r="A3812" s="27">
        <f t="shared" si="34"/>
        <v>322</v>
      </c>
      <c r="B3812" s="31">
        <v>44979</v>
      </c>
      <c r="C3812" s="31">
        <v>44805</v>
      </c>
      <c r="D3812" s="19" t="s">
        <v>1036</v>
      </c>
      <c r="E3812" s="66" t="str">
        <f>IF(ISBLANK(LeaveTracker[[#This Row],[Employee Name]]),"-----",VLOOKUP(LeaveTracker[[#This Row],[Employee Name]],'List of Employees'!$B$4:$H$767,7))</f>
        <v>ONT</v>
      </c>
      <c r="F3812" s="66" t="str">
        <f>IF(ISBLANK(LeaveTracker[[#This Row],[Employee Name]]),"-----",VLOOKUP(LeaveTracker[[#This Row],[Employee Name]],'List of Employees'!$B$4:$H$767,6))</f>
        <v>PERMANENT</v>
      </c>
      <c r="G3812" s="24">
        <v>44810</v>
      </c>
      <c r="H3812" s="24">
        <v>44810</v>
      </c>
      <c r="I3812" s="19" t="s">
        <v>81</v>
      </c>
      <c r="K3812" s="50" t="str">
        <f ca="1">LeaveTracker[[#This Row],[Days]]&amp;" "&amp;LeaveTracker[[#This Row],[Type of Leave]]</f>
        <v>1 SL</v>
      </c>
      <c r="L3812" s="23">
        <f ca="1">NETWORKDAYS(LeaveTracker[[#This Row],[Start Date]],LeaveTracker[[#This Row],[End Date]],lstHolidays)</f>
        <v>1</v>
      </c>
      <c r="M3812" s="27"/>
    </row>
    <row r="3813" spans="1:13" ht="30" customHeight="1" x14ac:dyDescent="0.3">
      <c r="A3813" s="27">
        <v>322</v>
      </c>
      <c r="B3813" s="31">
        <v>44979</v>
      </c>
      <c r="C3813" s="31">
        <v>44805</v>
      </c>
      <c r="D3813" s="19" t="s">
        <v>1036</v>
      </c>
      <c r="E3813" s="66" t="str">
        <f>IF(ISBLANK(LeaveTracker[[#This Row],[Employee Name]]),"-----",VLOOKUP(LeaveTracker[[#This Row],[Employee Name]],'List of Employees'!$B$4:$H$767,7))</f>
        <v>ONT</v>
      </c>
      <c r="F3813" s="66" t="str">
        <f>IF(ISBLANK(LeaveTracker[[#This Row],[Employee Name]]),"-----",VLOOKUP(LeaveTracker[[#This Row],[Employee Name]],'List of Employees'!$B$4:$H$767,6))</f>
        <v>PERMANENT</v>
      </c>
      <c r="G3813" s="24">
        <v>44813</v>
      </c>
      <c r="H3813" s="24">
        <v>44813</v>
      </c>
      <c r="I3813" s="19" t="s">
        <v>81</v>
      </c>
      <c r="K3813" s="50" t="str">
        <f ca="1">LeaveTracker[[#This Row],[Days]]&amp;" "&amp;LeaveTracker[[#This Row],[Type of Leave]]</f>
        <v>1 SL</v>
      </c>
      <c r="L3813" s="23">
        <f ca="1">NETWORKDAYS(LeaveTracker[[#This Row],[Start Date]],LeaveTracker[[#This Row],[End Date]],lstHolidays)</f>
        <v>1</v>
      </c>
      <c r="M3813" s="27"/>
    </row>
    <row r="3814" spans="1:13" ht="30" customHeight="1" x14ac:dyDescent="0.3">
      <c r="A3814" s="27">
        <f t="shared" si="34"/>
        <v>323</v>
      </c>
      <c r="B3814" s="31">
        <v>44979</v>
      </c>
      <c r="C3814" s="31">
        <v>44953</v>
      </c>
      <c r="D3814" s="19" t="s">
        <v>1873</v>
      </c>
      <c r="E3814" s="66" t="str">
        <f>IF(ISBLANK(LeaveTracker[[#This Row],[Employee Name]]),"-----",VLOOKUP(LeaveTracker[[#This Row],[Employee Name]],'List of Employees'!$B$4:$H$767,7))</f>
        <v>CHO</v>
      </c>
      <c r="F3814" s="66" t="str">
        <f>IF(ISBLANK(LeaveTracker[[#This Row],[Employee Name]]),"-----",VLOOKUP(LeaveTracker[[#This Row],[Employee Name]],'List of Employees'!$B$4:$H$767,6))</f>
        <v>CASUAL</v>
      </c>
      <c r="G3814" s="24">
        <v>44966</v>
      </c>
      <c r="H3814" s="24">
        <v>44967</v>
      </c>
      <c r="I3814" s="19" t="s">
        <v>82</v>
      </c>
      <c r="K3814" s="50" t="str">
        <f ca="1">LeaveTracker[[#This Row],[Days]]&amp;" "&amp;LeaveTracker[[#This Row],[Type of Leave]]</f>
        <v>2 VL</v>
      </c>
      <c r="L3814" s="23">
        <f ca="1">NETWORKDAYS(LeaveTracker[[#This Row],[Start Date]],LeaveTracker[[#This Row],[End Date]],lstHolidays)</f>
        <v>2</v>
      </c>
      <c r="M3814" s="27"/>
    </row>
    <row r="3815" spans="1:13" ht="30" customHeight="1" x14ac:dyDescent="0.3">
      <c r="A3815" s="27">
        <f t="shared" si="34"/>
        <v>324</v>
      </c>
      <c r="B3815" s="31">
        <v>44979</v>
      </c>
      <c r="C3815" s="31">
        <v>44897</v>
      </c>
      <c r="D3815" s="19" t="s">
        <v>1801</v>
      </c>
      <c r="E3815" s="66" t="str">
        <f>IF(ISBLANK(LeaveTracker[[#This Row],[Employee Name]]),"-----",VLOOKUP(LeaveTracker[[#This Row],[Employee Name]],'List of Employees'!$B$4:$H$767,7))</f>
        <v>CHO</v>
      </c>
      <c r="F3815" s="66" t="str">
        <f>IF(ISBLANK(LeaveTracker[[#This Row],[Employee Name]]),"-----",VLOOKUP(LeaveTracker[[#This Row],[Employee Name]],'List of Employees'!$B$4:$H$767,6))</f>
        <v>CASUAL</v>
      </c>
      <c r="G3815" s="24">
        <v>44904</v>
      </c>
      <c r="H3815" s="24">
        <v>44904</v>
      </c>
      <c r="I3815" s="19" t="s">
        <v>82</v>
      </c>
      <c r="K3815" s="50" t="str">
        <f ca="1">LeaveTracker[[#This Row],[Days]]&amp;" "&amp;LeaveTracker[[#This Row],[Type of Leave]]</f>
        <v>1 VL</v>
      </c>
      <c r="L3815" s="23">
        <f ca="1">NETWORKDAYS(LeaveTracker[[#This Row],[Start Date]],LeaveTracker[[#This Row],[End Date]],lstHolidays)</f>
        <v>1</v>
      </c>
      <c r="M3815" s="27"/>
    </row>
    <row r="3816" spans="1:13" ht="30" customHeight="1" x14ac:dyDescent="0.3">
      <c r="A3816" s="27">
        <f t="shared" si="34"/>
        <v>325</v>
      </c>
      <c r="B3816" s="31">
        <v>44979</v>
      </c>
      <c r="C3816" s="31">
        <v>44936</v>
      </c>
      <c r="D3816" s="19" t="s">
        <v>1896</v>
      </c>
      <c r="E3816" s="66" t="str">
        <f>IF(ISBLANK(LeaveTracker[[#This Row],[Employee Name]]),"-----",VLOOKUP(LeaveTracker[[#This Row],[Employee Name]],'List of Employees'!$B$4:$H$767,7))</f>
        <v>MAHOGANY MARKET</v>
      </c>
      <c r="F3816" s="66" t="str">
        <f>IF(ISBLANK(LeaveTracker[[#This Row],[Employee Name]]),"-----",VLOOKUP(LeaveTracker[[#This Row],[Employee Name]],'List of Employees'!$B$4:$H$767,6))</f>
        <v>CASUAL</v>
      </c>
      <c r="G3816" s="24">
        <v>44940</v>
      </c>
      <c r="H3816" s="24">
        <v>44940</v>
      </c>
      <c r="I3816" s="19" t="s">
        <v>297</v>
      </c>
      <c r="J3816" s="42" t="s">
        <v>2101</v>
      </c>
      <c r="K3816" s="50" t="str">
        <f>LeaveTracker[[#This Row],[Days]]&amp;" "&amp;LeaveTracker[[#This Row],[Type of Leave]]</f>
        <v>1 OTHER</v>
      </c>
      <c r="L3816" s="23">
        <v>1</v>
      </c>
      <c r="M3816" s="27"/>
    </row>
    <row r="3817" spans="1:13" ht="30" customHeight="1" x14ac:dyDescent="0.3">
      <c r="A3817" s="27">
        <f t="shared" si="34"/>
        <v>326</v>
      </c>
      <c r="B3817" s="31">
        <v>44979</v>
      </c>
      <c r="C3817" s="31">
        <v>44937</v>
      </c>
      <c r="D3817" s="19" t="s">
        <v>1831</v>
      </c>
      <c r="E3817" s="66" t="str">
        <f>IF(ISBLANK(LeaveTracker[[#This Row],[Employee Name]]),"-----",VLOOKUP(LeaveTracker[[#This Row],[Employee Name]],'List of Employees'!$B$4:$H$767,7))</f>
        <v>CCR</v>
      </c>
      <c r="F3817" s="66" t="str">
        <f>IF(ISBLANK(LeaveTracker[[#This Row],[Employee Name]]),"-----",VLOOKUP(LeaveTracker[[#This Row],[Employee Name]],'List of Employees'!$B$4:$H$767,6))</f>
        <v>CASUAL</v>
      </c>
      <c r="G3817" s="24">
        <v>44938</v>
      </c>
      <c r="H3817" s="24">
        <v>44938</v>
      </c>
      <c r="I3817" s="19" t="s">
        <v>81</v>
      </c>
      <c r="K3817" s="50" t="str">
        <f ca="1">LeaveTracker[[#This Row],[Days]]&amp;" "&amp;LeaveTracker[[#This Row],[Type of Leave]]</f>
        <v>1 SL</v>
      </c>
      <c r="L3817" s="23">
        <f ca="1">NETWORKDAYS(LeaveTracker[[#This Row],[Start Date]],LeaveTracker[[#This Row],[End Date]],lstHolidays)</f>
        <v>1</v>
      </c>
      <c r="M3817" s="27"/>
    </row>
    <row r="3818" spans="1:13" ht="30" customHeight="1" x14ac:dyDescent="0.3">
      <c r="A3818" s="27">
        <f t="shared" si="34"/>
        <v>327</v>
      </c>
      <c r="B3818" s="31">
        <v>44979</v>
      </c>
      <c r="C3818" s="31">
        <v>44909</v>
      </c>
      <c r="D3818" s="19" t="s">
        <v>366</v>
      </c>
      <c r="E3818" s="66" t="str">
        <f>IF(ISBLANK(LeaveTracker[[#This Row],[Employee Name]]),"-----",VLOOKUP(LeaveTracker[[#This Row],[Employee Name]],'List of Employees'!$B$4:$H$767,7))</f>
        <v>CCT</v>
      </c>
      <c r="F3818" s="66" t="str">
        <f>IF(ISBLANK(LeaveTracker[[#This Row],[Employee Name]]),"-----",VLOOKUP(LeaveTracker[[#This Row],[Employee Name]],'List of Employees'!$B$4:$H$767,6))</f>
        <v>PERMANENT</v>
      </c>
      <c r="G3818" s="24">
        <v>44917</v>
      </c>
      <c r="H3818" s="24">
        <v>44918</v>
      </c>
      <c r="I3818" s="19" t="s">
        <v>82</v>
      </c>
      <c r="K3818" s="50" t="str">
        <f ca="1">LeaveTracker[[#This Row],[Days]]&amp;" "&amp;LeaveTracker[[#This Row],[Type of Leave]]</f>
        <v>2 VL</v>
      </c>
      <c r="L3818" s="23">
        <f ca="1">NETWORKDAYS(LeaveTracker[[#This Row],[Start Date]],LeaveTracker[[#This Row],[End Date]],lstHolidays)</f>
        <v>2</v>
      </c>
      <c r="M3818" s="27"/>
    </row>
    <row r="3819" spans="1:13" ht="30" customHeight="1" x14ac:dyDescent="0.3">
      <c r="A3819" s="27">
        <v>327</v>
      </c>
      <c r="B3819" s="31">
        <v>44979</v>
      </c>
      <c r="C3819" s="31">
        <v>44909</v>
      </c>
      <c r="D3819" s="19" t="s">
        <v>366</v>
      </c>
      <c r="E3819" s="66" t="str">
        <f>IF(ISBLANK(LeaveTracker[[#This Row],[Employee Name]]),"-----",VLOOKUP(LeaveTracker[[#This Row],[Employee Name]],'List of Employees'!$B$4:$H$767,7))</f>
        <v>CCT</v>
      </c>
      <c r="F3819" s="66" t="str">
        <f>IF(ISBLANK(LeaveTracker[[#This Row],[Employee Name]]),"-----",VLOOKUP(LeaveTracker[[#This Row],[Employee Name]],'List of Employees'!$B$4:$H$767,6))</f>
        <v>PERMANENT</v>
      </c>
      <c r="G3819" s="24">
        <v>44923</v>
      </c>
      <c r="H3819" s="24">
        <v>44924</v>
      </c>
      <c r="I3819" s="19" t="s">
        <v>82</v>
      </c>
      <c r="K3819" s="50" t="str">
        <f ca="1">LeaveTracker[[#This Row],[Days]]&amp;" "&amp;LeaveTracker[[#This Row],[Type of Leave]]</f>
        <v>2 VL</v>
      </c>
      <c r="L3819" s="23">
        <f ca="1">NETWORKDAYS(LeaveTracker[[#This Row],[Start Date]],LeaveTracker[[#This Row],[End Date]],lstHolidays)</f>
        <v>2</v>
      </c>
      <c r="M3819" s="27"/>
    </row>
    <row r="3820" spans="1:13" ht="30" customHeight="1" x14ac:dyDescent="0.3">
      <c r="A3820" s="27">
        <f t="shared" si="34"/>
        <v>328</v>
      </c>
      <c r="B3820" s="31">
        <v>44979</v>
      </c>
      <c r="C3820" s="31">
        <v>45261</v>
      </c>
      <c r="D3820" s="19" t="s">
        <v>395</v>
      </c>
      <c r="E3820" s="66" t="str">
        <f>IF(ISBLANK(LeaveTracker[[#This Row],[Employee Name]]),"-----",VLOOKUP(LeaveTracker[[#This Row],[Employee Name]],'List of Employees'!$B$4:$H$767,7))</f>
        <v>CTO</v>
      </c>
      <c r="F3820" s="66" t="str">
        <f>IF(ISBLANK(LeaveTracker[[#This Row],[Employee Name]]),"-----",VLOOKUP(LeaveTracker[[#This Row],[Employee Name]],'List of Employees'!$B$4:$H$767,6))</f>
        <v>PERMANENT</v>
      </c>
      <c r="G3820" s="24">
        <v>44894</v>
      </c>
      <c r="H3820" s="24">
        <v>44894</v>
      </c>
      <c r="I3820" s="19" t="s">
        <v>81</v>
      </c>
      <c r="K3820" s="50" t="str">
        <f ca="1">LeaveTracker[[#This Row],[Days]]&amp;" "&amp;LeaveTracker[[#This Row],[Type of Leave]]</f>
        <v>1 SL</v>
      </c>
      <c r="L3820" s="23">
        <f ca="1">NETWORKDAYS(LeaveTracker[[#This Row],[Start Date]],LeaveTracker[[#This Row],[End Date]],lstHolidays)</f>
        <v>1</v>
      </c>
      <c r="M3820" s="27"/>
    </row>
    <row r="3821" spans="1:13" ht="30" customHeight="1" x14ac:dyDescent="0.3">
      <c r="A3821" s="27">
        <f t="shared" si="34"/>
        <v>329</v>
      </c>
      <c r="B3821" s="31">
        <v>44979</v>
      </c>
      <c r="C3821" s="31">
        <v>44897</v>
      </c>
      <c r="D3821" s="19" t="s">
        <v>1852</v>
      </c>
      <c r="E3821" s="66" t="str">
        <f>IF(ISBLANK(LeaveTracker[[#This Row],[Employee Name]]),"-----",VLOOKUP(LeaveTracker[[#This Row],[Employee Name]],'List of Employees'!$B$4:$H$767,7))</f>
        <v>BPLO</v>
      </c>
      <c r="F3821" s="66" t="str">
        <f>IF(ISBLANK(LeaveTracker[[#This Row],[Employee Name]]),"-----",VLOOKUP(LeaveTracker[[#This Row],[Employee Name]],'List of Employees'!$B$4:$H$767,6))</f>
        <v>CASUAL</v>
      </c>
      <c r="G3821" s="24">
        <v>44896</v>
      </c>
      <c r="H3821" s="24">
        <v>44896</v>
      </c>
      <c r="I3821" s="19" t="s">
        <v>81</v>
      </c>
      <c r="K3821" s="50" t="str">
        <f ca="1">LeaveTracker[[#This Row],[Days]]&amp;" "&amp;LeaveTracker[[#This Row],[Type of Leave]]</f>
        <v>1 SL</v>
      </c>
      <c r="L3821" s="23">
        <f ca="1">NETWORKDAYS(LeaveTracker[[#This Row],[Start Date]],LeaveTracker[[#This Row],[End Date]],lstHolidays)</f>
        <v>1</v>
      </c>
      <c r="M3821" s="27"/>
    </row>
    <row r="3822" spans="1:13" ht="30" customHeight="1" x14ac:dyDescent="0.3">
      <c r="A3822" s="27">
        <f t="shared" si="34"/>
        <v>330</v>
      </c>
      <c r="B3822" s="31">
        <v>44979</v>
      </c>
      <c r="C3822" s="31">
        <v>44894</v>
      </c>
      <c r="D3822" s="19" t="s">
        <v>1731</v>
      </c>
      <c r="E3822" s="66" t="str">
        <f>IF(ISBLANK(LeaveTracker[[#This Row],[Employee Name]]),"-----",VLOOKUP(LeaveTracker[[#This Row],[Employee Name]],'List of Employees'!$B$4:$H$767,7))</f>
        <v>LCR</v>
      </c>
      <c r="F3822" s="66" t="str">
        <f>IF(ISBLANK(LeaveTracker[[#This Row],[Employee Name]]),"-----",VLOOKUP(LeaveTracker[[#This Row],[Employee Name]],'List of Employees'!$B$4:$H$767,6))</f>
        <v>CASUAL</v>
      </c>
      <c r="G3822" s="24">
        <v>44893</v>
      </c>
      <c r="H3822" s="24">
        <v>44893</v>
      </c>
      <c r="I3822" s="19" t="s">
        <v>81</v>
      </c>
      <c r="K3822" s="50" t="str">
        <f ca="1">LeaveTracker[[#This Row],[Days]]&amp;" "&amp;LeaveTracker[[#This Row],[Type of Leave]]</f>
        <v>1 SL</v>
      </c>
      <c r="L3822" s="23">
        <f ca="1">NETWORKDAYS(LeaveTracker[[#This Row],[Start Date]],LeaveTracker[[#This Row],[End Date]],lstHolidays)</f>
        <v>1</v>
      </c>
      <c r="M3822" s="27"/>
    </row>
    <row r="3823" spans="1:13" ht="30" customHeight="1" x14ac:dyDescent="0.3">
      <c r="A3823" s="27">
        <f t="shared" si="34"/>
        <v>331</v>
      </c>
      <c r="B3823" s="31">
        <v>44979</v>
      </c>
      <c r="C3823" s="31">
        <v>44891</v>
      </c>
      <c r="D3823" s="19" t="s">
        <v>2047</v>
      </c>
      <c r="E3823" s="66" t="str">
        <f>IF(ISBLANK(LeaveTracker[[#This Row],[Employee Name]]),"-----",VLOOKUP(LeaveTracker[[#This Row],[Employee Name]],'List of Employees'!$B$4:$H$767,7))</f>
        <v>EEO/CITY MARKET</v>
      </c>
      <c r="F3823" s="66" t="str">
        <f>IF(ISBLANK(LeaveTracker[[#This Row],[Employee Name]]),"-----",VLOOKUP(LeaveTracker[[#This Row],[Employee Name]],'List of Employees'!$B$4:$H$767,6))</f>
        <v>JOBCON</v>
      </c>
      <c r="G3823" s="24">
        <v>44890</v>
      </c>
      <c r="H3823" s="24">
        <v>44890</v>
      </c>
      <c r="I3823" s="19" t="s">
        <v>81</v>
      </c>
      <c r="K3823" s="50" t="str">
        <f ca="1">LeaveTracker[[#This Row],[Days]]&amp;" "&amp;LeaveTracker[[#This Row],[Type of Leave]]</f>
        <v>1 SL</v>
      </c>
      <c r="L3823" s="23">
        <f ca="1">NETWORKDAYS(LeaveTracker[[#This Row],[Start Date]],LeaveTracker[[#This Row],[End Date]],lstHolidays)</f>
        <v>1</v>
      </c>
      <c r="M3823" s="27"/>
    </row>
    <row r="3824" spans="1:13" ht="30" customHeight="1" x14ac:dyDescent="0.3">
      <c r="A3824" s="27">
        <f t="shared" si="34"/>
        <v>332</v>
      </c>
      <c r="B3824" s="31">
        <v>44979</v>
      </c>
      <c r="C3824" s="31">
        <v>44889</v>
      </c>
      <c r="D3824" s="19" t="s">
        <v>1717</v>
      </c>
      <c r="E3824" s="66" t="str">
        <f>IF(ISBLANK(LeaveTracker[[#This Row],[Employee Name]]),"-----",VLOOKUP(LeaveTracker[[#This Row],[Employee Name]],'List of Employees'!$B$4:$H$767,7))</f>
        <v>LEGAL</v>
      </c>
      <c r="F3824" s="66" t="str">
        <f>IF(ISBLANK(LeaveTracker[[#This Row],[Employee Name]]),"-----",VLOOKUP(LeaveTracker[[#This Row],[Employee Name]],'List of Employees'!$B$4:$H$767,6))</f>
        <v>CASUAL</v>
      </c>
      <c r="G3824" s="24">
        <v>44886</v>
      </c>
      <c r="H3824" s="24">
        <v>44888</v>
      </c>
      <c r="I3824" s="19" t="s">
        <v>81</v>
      </c>
      <c r="K3824" s="50" t="str">
        <f ca="1">LeaveTracker[[#This Row],[Days]]&amp;" "&amp;LeaveTracker[[#This Row],[Type of Leave]]</f>
        <v>3 SL</v>
      </c>
      <c r="L3824" s="23">
        <f ca="1">NETWORKDAYS(LeaveTracker[[#This Row],[Start Date]],LeaveTracker[[#This Row],[End Date]],lstHolidays)</f>
        <v>3</v>
      </c>
      <c r="M3824" s="27"/>
    </row>
    <row r="3825" spans="1:13" ht="30" customHeight="1" x14ac:dyDescent="0.3">
      <c r="A3825" s="27">
        <f t="shared" si="34"/>
        <v>333</v>
      </c>
      <c r="B3825" s="31">
        <v>44979</v>
      </c>
      <c r="C3825" s="31">
        <v>44893</v>
      </c>
      <c r="D3825" s="19" t="s">
        <v>1876</v>
      </c>
      <c r="E3825" s="66" t="str">
        <f>IF(ISBLANK(LeaveTracker[[#This Row],[Employee Name]]),"-----",VLOOKUP(LeaveTracker[[#This Row],[Employee Name]],'List of Employees'!$B$4:$H$767,7))</f>
        <v>CTO</v>
      </c>
      <c r="F3825" s="66" t="str">
        <f>IF(ISBLANK(LeaveTracker[[#This Row],[Employee Name]]),"-----",VLOOKUP(LeaveTracker[[#This Row],[Employee Name]],'List of Employees'!$B$4:$H$767,6))</f>
        <v>JOBCON</v>
      </c>
      <c r="G3825" s="24">
        <v>44886</v>
      </c>
      <c r="H3825" s="24">
        <v>44890</v>
      </c>
      <c r="I3825" s="19" t="s">
        <v>81</v>
      </c>
      <c r="K3825" s="50" t="str">
        <f ca="1">LeaveTracker[[#This Row],[Days]]&amp;" "&amp;LeaveTracker[[#This Row],[Type of Leave]]</f>
        <v>5 SL</v>
      </c>
      <c r="L3825" s="23">
        <f ca="1">NETWORKDAYS(LeaveTracker[[#This Row],[Start Date]],LeaveTracker[[#This Row],[End Date]],lstHolidays)</f>
        <v>5</v>
      </c>
      <c r="M3825" s="27"/>
    </row>
    <row r="3826" spans="1:13" ht="30" customHeight="1" x14ac:dyDescent="0.3">
      <c r="A3826" s="27">
        <f t="shared" si="34"/>
        <v>334</v>
      </c>
      <c r="B3826" s="31">
        <v>44979</v>
      </c>
      <c r="C3826" s="31">
        <v>44809</v>
      </c>
      <c r="D3826" s="19" t="s">
        <v>1831</v>
      </c>
      <c r="E3826" s="66" t="str">
        <f>IF(ISBLANK(LeaveTracker[[#This Row],[Employee Name]]),"-----",VLOOKUP(LeaveTracker[[#This Row],[Employee Name]],'List of Employees'!$B$4:$H$767,7))</f>
        <v>CCR</v>
      </c>
      <c r="F3826" s="66" t="str">
        <f>IF(ISBLANK(LeaveTracker[[#This Row],[Employee Name]]),"-----",VLOOKUP(LeaveTracker[[#This Row],[Employee Name]],'List of Employees'!$B$4:$H$767,6))</f>
        <v>CASUAL</v>
      </c>
      <c r="G3826" s="24">
        <v>44810</v>
      </c>
      <c r="H3826" s="24">
        <v>44811</v>
      </c>
      <c r="I3826" s="19" t="s">
        <v>82</v>
      </c>
      <c r="K3826" s="50" t="str">
        <f ca="1">LeaveTracker[[#This Row],[Days]]&amp;" "&amp;LeaveTracker[[#This Row],[Type of Leave]]</f>
        <v>2 VL</v>
      </c>
      <c r="L3826" s="23">
        <f ca="1">NETWORKDAYS(LeaveTracker[[#This Row],[Start Date]],LeaveTracker[[#This Row],[End Date]],lstHolidays)</f>
        <v>2</v>
      </c>
      <c r="M3826" s="27"/>
    </row>
    <row r="3827" spans="1:13" ht="30" customHeight="1" x14ac:dyDescent="0.3">
      <c r="A3827" s="27">
        <f t="shared" si="34"/>
        <v>335</v>
      </c>
      <c r="B3827" s="31">
        <v>44979</v>
      </c>
      <c r="C3827" s="31">
        <v>44886</v>
      </c>
      <c r="D3827" s="19" t="s">
        <v>1954</v>
      </c>
      <c r="E3827" s="66" t="str">
        <f>IF(ISBLANK(LeaveTracker[[#This Row],[Employee Name]]),"-----",VLOOKUP(LeaveTracker[[#This Row],[Employee Name]],'List of Employees'!$B$4:$H$767,7))</f>
        <v>CENRO</v>
      </c>
      <c r="F3827" s="66" t="str">
        <f>IF(ISBLANK(LeaveTracker[[#This Row],[Employee Name]]),"-----",VLOOKUP(LeaveTracker[[#This Row],[Employee Name]],'List of Employees'!$B$4:$H$767,6))</f>
        <v>CASUAL</v>
      </c>
      <c r="G3827" s="24">
        <v>44893</v>
      </c>
      <c r="H3827" s="24">
        <v>44894</v>
      </c>
      <c r="I3827" s="19" t="s">
        <v>82</v>
      </c>
      <c r="K3827" s="50" t="str">
        <f ca="1">LeaveTracker[[#This Row],[Days]]&amp;" "&amp;LeaveTracker[[#This Row],[Type of Leave]]</f>
        <v>2 VL</v>
      </c>
      <c r="L3827" s="23">
        <f ca="1">NETWORKDAYS(LeaveTracker[[#This Row],[Start Date]],LeaveTracker[[#This Row],[End Date]],lstHolidays)</f>
        <v>2</v>
      </c>
      <c r="M3827" s="27"/>
    </row>
    <row r="3828" spans="1:13" ht="30" customHeight="1" x14ac:dyDescent="0.3">
      <c r="A3828" s="27">
        <f t="shared" si="34"/>
        <v>336</v>
      </c>
      <c r="B3828" s="31">
        <v>44979</v>
      </c>
      <c r="C3828" s="31">
        <v>44907</v>
      </c>
      <c r="D3828" s="19" t="s">
        <v>2053</v>
      </c>
      <c r="E3828" s="66" t="str">
        <f>IF(ISBLANK(LeaveTracker[[#This Row],[Employee Name]]),"-----",VLOOKUP(LeaveTracker[[#This Row],[Employee Name]],'List of Employees'!$B$4:$H$767,7))</f>
        <v>TOPS</v>
      </c>
      <c r="F3828" s="66" t="str">
        <f>IF(ISBLANK(LeaveTracker[[#This Row],[Employee Name]]),"-----",VLOOKUP(LeaveTracker[[#This Row],[Employee Name]],'List of Employees'!$B$4:$H$767,6))</f>
        <v>CASUAL</v>
      </c>
      <c r="G3828" s="24">
        <v>44909</v>
      </c>
      <c r="H3828" s="24">
        <v>44913</v>
      </c>
      <c r="I3828" s="19" t="s">
        <v>82</v>
      </c>
      <c r="K3828" s="50" t="str">
        <f ca="1">LeaveTracker[[#This Row],[Days]]&amp;" "&amp;LeaveTracker[[#This Row],[Type of Leave]]</f>
        <v>3 VL</v>
      </c>
      <c r="L3828" s="23">
        <f ca="1">NETWORKDAYS(LeaveTracker[[#This Row],[Start Date]],LeaveTracker[[#This Row],[End Date]],lstHolidays)</f>
        <v>3</v>
      </c>
      <c r="M3828" s="27"/>
    </row>
    <row r="3829" spans="1:13" ht="30" customHeight="1" x14ac:dyDescent="0.3">
      <c r="A3829" s="27">
        <f t="shared" si="34"/>
        <v>337</v>
      </c>
      <c r="B3829" s="31">
        <v>44979</v>
      </c>
      <c r="C3829" s="31">
        <v>44909</v>
      </c>
      <c r="D3829" s="19" t="s">
        <v>2056</v>
      </c>
      <c r="E3829" s="66" t="str">
        <f>IF(ISBLANK(LeaveTracker[[#This Row],[Employee Name]]),"-----",VLOOKUP(LeaveTracker[[#This Row],[Employee Name]],'List of Employees'!$B$4:$H$767,7))</f>
        <v>EEO</v>
      </c>
      <c r="F3829" s="66" t="str">
        <f>IF(ISBLANK(LeaveTracker[[#This Row],[Employee Name]]),"-----",VLOOKUP(LeaveTracker[[#This Row],[Employee Name]],'List of Employees'!$B$4:$H$767,6))</f>
        <v>PERMANENT</v>
      </c>
      <c r="G3829" s="24">
        <v>44918</v>
      </c>
      <c r="H3829" s="24">
        <v>44924</v>
      </c>
      <c r="I3829" s="19" t="s">
        <v>82</v>
      </c>
      <c r="K3829" s="50" t="str">
        <f ca="1">LeaveTracker[[#This Row],[Days]]&amp;" "&amp;LeaveTracker[[#This Row],[Type of Leave]]</f>
        <v>4 VL</v>
      </c>
      <c r="L3829" s="23">
        <f ca="1">NETWORKDAYS(LeaveTracker[[#This Row],[Start Date]],LeaveTracker[[#This Row],[End Date]],lstHolidays)</f>
        <v>4</v>
      </c>
      <c r="M3829" s="27"/>
    </row>
    <row r="3830" spans="1:13" ht="30" customHeight="1" x14ac:dyDescent="0.3">
      <c r="A3830" s="27">
        <f t="shared" si="34"/>
        <v>338</v>
      </c>
      <c r="B3830" s="31">
        <v>44979</v>
      </c>
      <c r="C3830" s="31">
        <v>44899</v>
      </c>
      <c r="D3830" s="19" t="s">
        <v>2059</v>
      </c>
      <c r="E3830" s="66" t="str">
        <f>IF(ISBLANK(LeaveTracker[[#This Row],[Employee Name]]),"-----",VLOOKUP(LeaveTracker[[#This Row],[Employee Name]],'List of Employees'!$B$4:$H$767,7))</f>
        <v>GSO</v>
      </c>
      <c r="F3830" s="66" t="str">
        <f>IF(ISBLANK(LeaveTracker[[#This Row],[Employee Name]]),"-----",VLOOKUP(LeaveTracker[[#This Row],[Employee Name]],'List of Employees'!$B$4:$H$767,6))</f>
        <v>CASUAL</v>
      </c>
      <c r="G3830" s="24">
        <v>44917</v>
      </c>
      <c r="H3830" s="24">
        <v>44917</v>
      </c>
      <c r="I3830" s="19" t="s">
        <v>82</v>
      </c>
      <c r="K3830" s="50" t="str">
        <f ca="1">LeaveTracker[[#This Row],[Days]]&amp;" "&amp;LeaveTracker[[#This Row],[Type of Leave]]</f>
        <v>1 VL</v>
      </c>
      <c r="L3830" s="23">
        <f ca="1">NETWORKDAYS(LeaveTracker[[#This Row],[Start Date]],LeaveTracker[[#This Row],[End Date]],lstHolidays)</f>
        <v>1</v>
      </c>
      <c r="M3830" s="27"/>
    </row>
    <row r="3831" spans="1:13" ht="30" customHeight="1" x14ac:dyDescent="0.3">
      <c r="A3831" s="27">
        <v>338</v>
      </c>
      <c r="B3831" s="31">
        <v>44979</v>
      </c>
      <c r="C3831" s="31">
        <v>44899</v>
      </c>
      <c r="D3831" s="19" t="s">
        <v>2059</v>
      </c>
      <c r="E3831" s="66" t="str">
        <f>IF(ISBLANK(LeaveTracker[[#This Row],[Employee Name]]),"-----",VLOOKUP(LeaveTracker[[#This Row],[Employee Name]],'List of Employees'!$B$4:$H$767,7))</f>
        <v>GSO</v>
      </c>
      <c r="F3831" s="66" t="str">
        <f>IF(ISBLANK(LeaveTracker[[#This Row],[Employee Name]]),"-----",VLOOKUP(LeaveTracker[[#This Row],[Employee Name]],'List of Employees'!$B$4:$H$767,6))</f>
        <v>CASUAL</v>
      </c>
      <c r="G3831" s="24">
        <v>44921</v>
      </c>
      <c r="H3831" s="24">
        <v>44924</v>
      </c>
      <c r="I3831" s="19" t="s">
        <v>82</v>
      </c>
      <c r="K3831" s="50" t="str">
        <f ca="1">LeaveTracker[[#This Row],[Days]]&amp;" "&amp;LeaveTracker[[#This Row],[Type of Leave]]</f>
        <v>3 VL</v>
      </c>
      <c r="L3831" s="23">
        <f ca="1">NETWORKDAYS(LeaveTracker[[#This Row],[Start Date]],LeaveTracker[[#This Row],[End Date]],lstHolidays)</f>
        <v>3</v>
      </c>
      <c r="M3831" s="27"/>
    </row>
    <row r="3832" spans="1:13" ht="30" customHeight="1" x14ac:dyDescent="0.3">
      <c r="A3832" s="27">
        <f t="shared" si="34"/>
        <v>339</v>
      </c>
      <c r="B3832" s="31">
        <v>44979</v>
      </c>
      <c r="C3832" s="31">
        <v>44907</v>
      </c>
      <c r="D3832" s="19" t="s">
        <v>2060</v>
      </c>
      <c r="E3832" s="66" t="str">
        <f>IF(ISBLANK(LeaveTracker[[#This Row],[Employee Name]]),"-----",VLOOKUP(LeaveTracker[[#This Row],[Employee Name]],'List of Employees'!$B$4:$H$767,7))</f>
        <v>DEPED</v>
      </c>
      <c r="F3832" s="66" t="str">
        <f>IF(ISBLANK(LeaveTracker[[#This Row],[Employee Name]]),"-----",VLOOKUP(LeaveTracker[[#This Row],[Employee Name]],'List of Employees'!$B$4:$H$767,6))</f>
        <v>CASUAL</v>
      </c>
      <c r="G3832" s="24">
        <v>44900</v>
      </c>
      <c r="H3832" s="24">
        <v>44904</v>
      </c>
      <c r="I3832" s="19" t="s">
        <v>81</v>
      </c>
      <c r="K3832" s="50" t="str">
        <f ca="1">LeaveTracker[[#This Row],[Days]]&amp;" "&amp;LeaveTracker[[#This Row],[Type of Leave]]</f>
        <v>4 SL</v>
      </c>
      <c r="L3832" s="23">
        <f ca="1">NETWORKDAYS(LeaveTracker[[#This Row],[Start Date]],LeaveTracker[[#This Row],[End Date]],lstHolidays)</f>
        <v>4</v>
      </c>
      <c r="M3832" s="27"/>
    </row>
    <row r="3833" spans="1:13" ht="30" customHeight="1" x14ac:dyDescent="0.3">
      <c r="A3833" s="27">
        <f t="shared" si="34"/>
        <v>340</v>
      </c>
      <c r="B3833" s="31">
        <v>44979</v>
      </c>
      <c r="C3833" s="31">
        <v>44907</v>
      </c>
      <c r="D3833" s="19" t="s">
        <v>2060</v>
      </c>
      <c r="E3833" s="66" t="str">
        <f>IF(ISBLANK(LeaveTracker[[#This Row],[Employee Name]]),"-----",VLOOKUP(LeaveTracker[[#This Row],[Employee Name]],'List of Employees'!$B$4:$H$767,7))</f>
        <v>DEPED</v>
      </c>
      <c r="F3833" s="66" t="str">
        <f>IF(ISBLANK(LeaveTracker[[#This Row],[Employee Name]]),"-----",VLOOKUP(LeaveTracker[[#This Row],[Employee Name]],'List of Employees'!$B$4:$H$767,6))</f>
        <v>CASUAL</v>
      </c>
      <c r="G3833" s="24">
        <v>44907</v>
      </c>
      <c r="H3833" s="24">
        <v>44917</v>
      </c>
      <c r="I3833" s="19" t="s">
        <v>82</v>
      </c>
      <c r="K3833" s="50" t="str">
        <f ca="1">LeaveTracker[[#This Row],[Days]]&amp;" "&amp;LeaveTracker[[#This Row],[Type of Leave]]</f>
        <v>9 VL</v>
      </c>
      <c r="L3833" s="23">
        <f ca="1">NETWORKDAYS(LeaveTracker[[#This Row],[Start Date]],LeaveTracker[[#This Row],[End Date]],lstHolidays)</f>
        <v>9</v>
      </c>
      <c r="M3833" s="27"/>
    </row>
    <row r="3834" spans="1:13" ht="30" customHeight="1" x14ac:dyDescent="0.3">
      <c r="A3834" s="27">
        <f t="shared" si="34"/>
        <v>341</v>
      </c>
      <c r="B3834" s="31">
        <v>44979</v>
      </c>
      <c r="C3834" s="31">
        <v>44879</v>
      </c>
      <c r="D3834" s="19" t="s">
        <v>1750</v>
      </c>
      <c r="E3834" s="66" t="str">
        <f>IF(ISBLANK(LeaveTracker[[#This Row],[Employee Name]]),"-----",VLOOKUP(LeaveTracker[[#This Row],[Employee Name]],'List of Employees'!$B$4:$H$767,7))</f>
        <v>SP</v>
      </c>
      <c r="F3834" s="66" t="str">
        <f>IF(ISBLANK(LeaveTracker[[#This Row],[Employee Name]]),"-----",VLOOKUP(LeaveTracker[[#This Row],[Employee Name]],'List of Employees'!$B$4:$H$767,6))</f>
        <v>CASUAL</v>
      </c>
      <c r="G3834" s="24">
        <v>44876</v>
      </c>
      <c r="H3834" s="24">
        <v>44876</v>
      </c>
      <c r="I3834" s="19" t="s">
        <v>81</v>
      </c>
      <c r="K3834" s="50" t="str">
        <f ca="1">LeaveTracker[[#This Row],[Days]]&amp;" "&amp;LeaveTracker[[#This Row],[Type of Leave]]</f>
        <v>1 SL</v>
      </c>
      <c r="L3834" s="23">
        <f ca="1">NETWORKDAYS(LeaveTracker[[#This Row],[Start Date]],LeaveTracker[[#This Row],[End Date]],lstHolidays)</f>
        <v>1</v>
      </c>
      <c r="M3834" s="27"/>
    </row>
    <row r="3835" spans="1:13" ht="30" customHeight="1" x14ac:dyDescent="0.3">
      <c r="A3835" s="27">
        <f t="shared" si="34"/>
        <v>342</v>
      </c>
      <c r="B3835" s="31">
        <v>44979</v>
      </c>
      <c r="C3835" s="31">
        <v>44911</v>
      </c>
      <c r="D3835" s="19" t="s">
        <v>1726</v>
      </c>
      <c r="E3835" s="66" t="str">
        <f>IF(ISBLANK(LeaveTracker[[#This Row],[Employee Name]]),"-----",VLOOKUP(LeaveTracker[[#This Row],[Employee Name]],'List of Employees'!$B$4:$H$767,7))</f>
        <v>TCNHS-ISHS</v>
      </c>
      <c r="F3835" s="66" t="str">
        <f>IF(ISBLANK(LeaveTracker[[#This Row],[Employee Name]]),"-----",VLOOKUP(LeaveTracker[[#This Row],[Employee Name]],'List of Employees'!$B$4:$H$767,6))</f>
        <v>CASUAL</v>
      </c>
      <c r="G3835" s="24">
        <v>44904</v>
      </c>
      <c r="H3835" s="24">
        <v>44904</v>
      </c>
      <c r="I3835" s="19" t="s">
        <v>81</v>
      </c>
      <c r="K3835" s="50" t="str">
        <f ca="1">LeaveTracker[[#This Row],[Days]]&amp;" "&amp;LeaveTracker[[#This Row],[Type of Leave]]</f>
        <v>1 SL</v>
      </c>
      <c r="L3835" s="23">
        <f ca="1">NETWORKDAYS(LeaveTracker[[#This Row],[Start Date]],LeaveTracker[[#This Row],[End Date]],lstHolidays)</f>
        <v>1</v>
      </c>
      <c r="M3835" s="27"/>
    </row>
    <row r="3836" spans="1:13" ht="30" customHeight="1" x14ac:dyDescent="0.3">
      <c r="A3836" s="27">
        <f t="shared" si="34"/>
        <v>343</v>
      </c>
      <c r="B3836" s="31">
        <v>44979</v>
      </c>
      <c r="C3836" s="31">
        <v>44911</v>
      </c>
      <c r="D3836" s="19" t="s">
        <v>1726</v>
      </c>
      <c r="E3836" s="66" t="str">
        <f>IF(ISBLANK(LeaveTracker[[#This Row],[Employee Name]]),"-----",VLOOKUP(LeaveTracker[[#This Row],[Employee Name]],'List of Employees'!$B$4:$H$767,7))</f>
        <v>TCNHS-ISHS</v>
      </c>
      <c r="F3836" s="66" t="str">
        <f>IF(ISBLANK(LeaveTracker[[#This Row],[Employee Name]]),"-----",VLOOKUP(LeaveTracker[[#This Row],[Employee Name]],'List of Employees'!$B$4:$H$767,6))</f>
        <v>CASUAL</v>
      </c>
      <c r="G3836" s="24">
        <v>44910</v>
      </c>
      <c r="H3836" s="24">
        <v>44910</v>
      </c>
      <c r="I3836" s="19" t="s">
        <v>81</v>
      </c>
      <c r="K3836" s="50" t="str">
        <f ca="1">LeaveTracker[[#This Row],[Days]]&amp;" "&amp;LeaveTracker[[#This Row],[Type of Leave]]</f>
        <v>1 SL</v>
      </c>
      <c r="L3836" s="23">
        <f ca="1">NETWORKDAYS(LeaveTracker[[#This Row],[Start Date]],LeaveTracker[[#This Row],[End Date]],lstHolidays)</f>
        <v>1</v>
      </c>
      <c r="M3836" s="27"/>
    </row>
    <row r="3837" spans="1:13" ht="30" customHeight="1" x14ac:dyDescent="0.3">
      <c r="A3837" s="27">
        <f t="shared" si="34"/>
        <v>344</v>
      </c>
      <c r="B3837" s="31">
        <v>44979</v>
      </c>
      <c r="C3837" s="31">
        <v>44956</v>
      </c>
      <c r="D3837" s="19" t="s">
        <v>1932</v>
      </c>
      <c r="E3837" s="66" t="str">
        <f>IF(ISBLANK(LeaveTracker[[#This Row],[Employee Name]]),"-----",VLOOKUP(LeaveTracker[[#This Row],[Employee Name]],'List of Employees'!$B$4:$H$767,7))</f>
        <v>CSWDO</v>
      </c>
      <c r="F3837" s="66" t="str">
        <f>IF(ISBLANK(LeaveTracker[[#This Row],[Employee Name]]),"-----",VLOOKUP(LeaveTracker[[#This Row],[Employee Name]],'List of Employees'!$B$4:$H$767,6))</f>
        <v>CASUAL</v>
      </c>
      <c r="G3837" s="24">
        <v>44952</v>
      </c>
      <c r="H3837" s="24">
        <v>44953</v>
      </c>
      <c r="I3837" s="19" t="s">
        <v>297</v>
      </c>
      <c r="J3837" s="42" t="s">
        <v>273</v>
      </c>
      <c r="K3837" s="50" t="str">
        <f ca="1">LeaveTracker[[#This Row],[Days]]&amp;" "&amp;LeaveTracker[[#This Row],[Type of Leave]]</f>
        <v>2 OTHER</v>
      </c>
      <c r="L3837" s="23">
        <f ca="1">NETWORKDAYS(LeaveTracker[[#This Row],[Start Date]],LeaveTracker[[#This Row],[End Date]],lstHolidays)</f>
        <v>2</v>
      </c>
      <c r="M3837" s="27"/>
    </row>
    <row r="3838" spans="1:13" ht="30" customHeight="1" x14ac:dyDescent="0.3">
      <c r="A3838" s="27">
        <f t="shared" si="34"/>
        <v>345</v>
      </c>
      <c r="B3838" s="31">
        <v>44979</v>
      </c>
      <c r="C3838" s="31">
        <v>44918</v>
      </c>
      <c r="D3838" s="19" t="s">
        <v>2062</v>
      </c>
      <c r="E3838" s="66" t="str">
        <f>IF(ISBLANK(LeaveTracker[[#This Row],[Employee Name]]),"-----",VLOOKUP(LeaveTracker[[#This Row],[Employee Name]],'List of Employees'!$B$4:$H$767,7))</f>
        <v>OSPITAL NG TAGAYTAY</v>
      </c>
      <c r="F3838" s="66" t="str">
        <f>IF(ISBLANK(LeaveTracker[[#This Row],[Employee Name]]),"-----",VLOOKUP(LeaveTracker[[#This Row],[Employee Name]],'List of Employees'!$B$4:$H$767,6))</f>
        <v>JOBCON</v>
      </c>
      <c r="G3838" s="24">
        <v>44915</v>
      </c>
      <c r="H3838" s="24">
        <v>44917</v>
      </c>
      <c r="I3838" s="19" t="s">
        <v>81</v>
      </c>
      <c r="K3838" s="50" t="str">
        <f ca="1">LeaveTracker[[#This Row],[Days]]&amp;" "&amp;LeaveTracker[[#This Row],[Type of Leave]]</f>
        <v>3 SL</v>
      </c>
      <c r="L3838" s="23">
        <f ca="1">NETWORKDAYS(LeaveTracker[[#This Row],[Start Date]],LeaveTracker[[#This Row],[End Date]],lstHolidays)</f>
        <v>3</v>
      </c>
      <c r="M3838" s="27"/>
    </row>
    <row r="3839" spans="1:13" ht="30" customHeight="1" x14ac:dyDescent="0.3">
      <c r="A3839" s="27">
        <f t="shared" si="34"/>
        <v>346</v>
      </c>
      <c r="B3839" s="31">
        <v>44979</v>
      </c>
      <c r="C3839" s="31">
        <v>44908</v>
      </c>
      <c r="D3839" s="19" t="s">
        <v>1830</v>
      </c>
      <c r="E3839" s="66" t="str">
        <f>IF(ISBLANK(LeaveTracker[[#This Row],[Employee Name]]),"-----",VLOOKUP(LeaveTracker[[#This Row],[Employee Name]],'List of Employees'!$B$4:$H$767,7))</f>
        <v>ONT</v>
      </c>
      <c r="F3839" s="66" t="str">
        <f>IF(ISBLANK(LeaveTracker[[#This Row],[Employee Name]]),"-----",VLOOKUP(LeaveTracker[[#This Row],[Employee Name]],'List of Employees'!$B$4:$H$767,6))</f>
        <v>CASUAL</v>
      </c>
      <c r="G3839" s="24">
        <v>44916</v>
      </c>
      <c r="H3839" s="24">
        <v>44917</v>
      </c>
      <c r="I3839" s="19" t="s">
        <v>82</v>
      </c>
      <c r="K3839" s="50" t="str">
        <f ca="1">LeaveTracker[[#This Row],[Days]]&amp;" "&amp;LeaveTracker[[#This Row],[Type of Leave]]</f>
        <v>2 VL</v>
      </c>
      <c r="L3839" s="23">
        <f ca="1">NETWORKDAYS(LeaveTracker[[#This Row],[Start Date]],LeaveTracker[[#This Row],[End Date]],lstHolidays)</f>
        <v>2</v>
      </c>
      <c r="M3839" s="27"/>
    </row>
    <row r="3840" spans="1:13" ht="30" customHeight="1" x14ac:dyDescent="0.3">
      <c r="A3840" s="27">
        <v>346</v>
      </c>
      <c r="B3840" s="31">
        <v>44979</v>
      </c>
      <c r="C3840" s="31">
        <v>44908</v>
      </c>
      <c r="D3840" s="19" t="s">
        <v>1830</v>
      </c>
      <c r="E3840" s="66" t="str">
        <f>IF(ISBLANK(LeaveTracker[[#This Row],[Employee Name]]),"-----",VLOOKUP(LeaveTracker[[#This Row],[Employee Name]],'List of Employees'!$B$4:$H$767,7))</f>
        <v>ONT</v>
      </c>
      <c r="F3840" s="66" t="str">
        <f>IF(ISBLANK(LeaveTracker[[#This Row],[Employee Name]]),"-----",VLOOKUP(LeaveTracker[[#This Row],[Employee Name]],'List of Employees'!$B$4:$H$767,6))</f>
        <v>CASUAL</v>
      </c>
      <c r="G3840" s="24">
        <v>44924</v>
      </c>
      <c r="H3840" s="24">
        <v>44925</v>
      </c>
      <c r="I3840" s="19" t="s">
        <v>82</v>
      </c>
      <c r="K3840" s="50" t="str">
        <f ca="1">LeaveTracker[[#This Row],[Days]]&amp;" "&amp;LeaveTracker[[#This Row],[Type of Leave]]</f>
        <v>1 VL</v>
      </c>
      <c r="L3840" s="23">
        <f ca="1">NETWORKDAYS(LeaveTracker[[#This Row],[Start Date]],LeaveTracker[[#This Row],[End Date]],lstHolidays)</f>
        <v>1</v>
      </c>
      <c r="M3840" s="27"/>
    </row>
    <row r="3841" spans="1:13" ht="30" customHeight="1" x14ac:dyDescent="0.3">
      <c r="A3841" s="27">
        <f t="shared" si="34"/>
        <v>347</v>
      </c>
      <c r="B3841" s="31">
        <v>44985</v>
      </c>
      <c r="C3841" s="31">
        <v>44939</v>
      </c>
      <c r="D3841" s="19" t="s">
        <v>1845</v>
      </c>
      <c r="E3841" s="66" t="str">
        <f>IF(ISBLANK(LeaveTracker[[#This Row],[Employee Name]]),"-----",VLOOKUP(LeaveTracker[[#This Row],[Employee Name]],'List of Employees'!$B$4:$H$767,7))</f>
        <v>TICC</v>
      </c>
      <c r="F3841" s="66" t="str">
        <f>IF(ISBLANK(LeaveTracker[[#This Row],[Employee Name]]),"-----",VLOOKUP(LeaveTracker[[#This Row],[Employee Name]],'List of Employees'!$B$4:$H$767,6))</f>
        <v>CASUAL</v>
      </c>
      <c r="G3841" s="24">
        <v>44938</v>
      </c>
      <c r="H3841" s="24">
        <v>44938</v>
      </c>
      <c r="I3841" s="19" t="s">
        <v>81</v>
      </c>
      <c r="K3841" s="50" t="str">
        <f ca="1">LeaveTracker[[#This Row],[Days]]&amp;" "&amp;LeaveTracker[[#This Row],[Type of Leave]]</f>
        <v>1 SL</v>
      </c>
      <c r="L3841" s="23">
        <f ca="1">NETWORKDAYS(LeaveTracker[[#This Row],[Start Date]],LeaveTracker[[#This Row],[End Date]],lstHolidays)</f>
        <v>1</v>
      </c>
      <c r="M3841" s="27"/>
    </row>
    <row r="3842" spans="1:13" ht="30" customHeight="1" x14ac:dyDescent="0.3">
      <c r="A3842" s="27">
        <f t="shared" si="34"/>
        <v>348</v>
      </c>
      <c r="B3842" s="31">
        <v>44985</v>
      </c>
      <c r="C3842" s="31">
        <v>44963</v>
      </c>
      <c r="D3842" s="19" t="s">
        <v>1845</v>
      </c>
      <c r="E3842" s="66" t="str">
        <f>IF(ISBLANK(LeaveTracker[[#This Row],[Employee Name]]),"-----",VLOOKUP(LeaveTracker[[#This Row],[Employee Name]],'List of Employees'!$B$4:$H$767,7))</f>
        <v>TICC</v>
      </c>
      <c r="F3842" s="66" t="str">
        <f>IF(ISBLANK(LeaveTracker[[#This Row],[Employee Name]]),"-----",VLOOKUP(LeaveTracker[[#This Row],[Employee Name]],'List of Employees'!$B$4:$H$767,6))</f>
        <v>CASUAL</v>
      </c>
      <c r="G3842" s="24">
        <v>44959</v>
      </c>
      <c r="H3842" s="24">
        <v>44960</v>
      </c>
      <c r="I3842" s="19" t="s">
        <v>81</v>
      </c>
      <c r="K3842" s="50" t="str">
        <f ca="1">LeaveTracker[[#This Row],[Days]]&amp;" "&amp;LeaveTracker[[#This Row],[Type of Leave]]</f>
        <v>2 SL</v>
      </c>
      <c r="L3842" s="23">
        <f ca="1">NETWORKDAYS(LeaveTracker[[#This Row],[Start Date]],LeaveTracker[[#This Row],[End Date]],lstHolidays)</f>
        <v>2</v>
      </c>
      <c r="M3842" s="27"/>
    </row>
    <row r="3843" spans="1:13" ht="30" customHeight="1" x14ac:dyDescent="0.3">
      <c r="A3843" s="27">
        <f t="shared" si="34"/>
        <v>349</v>
      </c>
      <c r="B3843" s="31">
        <v>44985</v>
      </c>
      <c r="C3843" s="31">
        <v>44963</v>
      </c>
      <c r="D3843" s="19" t="s">
        <v>1845</v>
      </c>
      <c r="E3843" s="66" t="str">
        <f>IF(ISBLANK(LeaveTracker[[#This Row],[Employee Name]]),"-----",VLOOKUP(LeaveTracker[[#This Row],[Employee Name]],'List of Employees'!$B$4:$H$767,7))</f>
        <v>TICC</v>
      </c>
      <c r="F3843" s="66" t="str">
        <f>IF(ISBLANK(LeaveTracker[[#This Row],[Employee Name]]),"-----",VLOOKUP(LeaveTracker[[#This Row],[Employee Name]],'List of Employees'!$B$4:$H$767,6))</f>
        <v>CASUAL</v>
      </c>
      <c r="G3843" s="24">
        <v>44979</v>
      </c>
      <c r="H3843" s="24">
        <v>44980</v>
      </c>
      <c r="I3843" s="19" t="s">
        <v>82</v>
      </c>
      <c r="K3843" s="50" t="str">
        <f ca="1">LeaveTracker[[#This Row],[Days]]&amp;" "&amp;LeaveTracker[[#This Row],[Type of Leave]]</f>
        <v>2 VL</v>
      </c>
      <c r="L3843" s="23">
        <f ca="1">NETWORKDAYS(LeaveTracker[[#This Row],[Start Date]],LeaveTracker[[#This Row],[End Date]],lstHolidays)</f>
        <v>2</v>
      </c>
      <c r="M3843" s="27"/>
    </row>
    <row r="3844" spans="1:13" ht="30" customHeight="1" x14ac:dyDescent="0.3">
      <c r="A3844" s="27">
        <f t="shared" si="34"/>
        <v>350</v>
      </c>
      <c r="B3844" s="31">
        <v>44985</v>
      </c>
      <c r="C3844" s="31">
        <v>44956</v>
      </c>
      <c r="D3844" s="19" t="s">
        <v>1859</v>
      </c>
      <c r="E3844" s="66" t="str">
        <f>IF(ISBLANK(LeaveTracker[[#This Row],[Employee Name]]),"-----",VLOOKUP(LeaveTracker[[#This Row],[Employee Name]],'List of Employees'!$B$4:$H$767,7))</f>
        <v>TICC</v>
      </c>
      <c r="F3844" s="66" t="str">
        <f>IF(ISBLANK(LeaveTracker[[#This Row],[Employee Name]]),"-----",VLOOKUP(LeaveTracker[[#This Row],[Employee Name]],'List of Employees'!$B$4:$H$767,6))</f>
        <v>CASUAL</v>
      </c>
      <c r="G3844" s="24">
        <v>44966</v>
      </c>
      <c r="H3844" s="24">
        <v>44967</v>
      </c>
      <c r="I3844" s="19" t="s">
        <v>82</v>
      </c>
      <c r="K3844" s="50" t="str">
        <f ca="1">LeaveTracker[[#This Row],[Days]]&amp;" "&amp;LeaveTracker[[#This Row],[Type of Leave]]</f>
        <v>2 VL</v>
      </c>
      <c r="L3844" s="23">
        <f ca="1">NETWORKDAYS(LeaveTracker[[#This Row],[Start Date]],LeaveTracker[[#This Row],[End Date]],lstHolidays)</f>
        <v>2</v>
      </c>
      <c r="M3844" s="27"/>
    </row>
    <row r="3845" spans="1:13" ht="30" customHeight="1" x14ac:dyDescent="0.3">
      <c r="A3845" s="27">
        <f t="shared" si="34"/>
        <v>351</v>
      </c>
      <c r="B3845" s="31">
        <v>44985</v>
      </c>
      <c r="C3845" s="31">
        <v>44956</v>
      </c>
      <c r="D3845" s="19" t="s">
        <v>1859</v>
      </c>
      <c r="E3845" s="66" t="str">
        <f>IF(ISBLANK(LeaveTracker[[#This Row],[Employee Name]]),"-----",VLOOKUP(LeaveTracker[[#This Row],[Employee Name]],'List of Employees'!$B$4:$H$767,7))</f>
        <v>TICC</v>
      </c>
      <c r="F3845" s="66" t="str">
        <f>IF(ISBLANK(LeaveTracker[[#This Row],[Employee Name]]),"-----",VLOOKUP(LeaveTracker[[#This Row],[Employee Name]],'List of Employees'!$B$4:$H$767,6))</f>
        <v>CASUAL</v>
      </c>
      <c r="G3845" s="24">
        <v>44953</v>
      </c>
      <c r="H3845" s="24">
        <v>44953</v>
      </c>
      <c r="I3845" s="19" t="s">
        <v>81</v>
      </c>
      <c r="K3845" s="50" t="str">
        <f ca="1">LeaveTracker[[#This Row],[Days]]&amp;" "&amp;LeaveTracker[[#This Row],[Type of Leave]]</f>
        <v>1 SL</v>
      </c>
      <c r="L3845" s="23">
        <f ca="1">NETWORKDAYS(LeaveTracker[[#This Row],[Start Date]],LeaveTracker[[#This Row],[End Date]],lstHolidays)</f>
        <v>1</v>
      </c>
      <c r="M3845" s="27"/>
    </row>
    <row r="3846" spans="1:13" ht="30" customHeight="1" x14ac:dyDescent="0.3">
      <c r="A3846" s="27">
        <f t="shared" si="34"/>
        <v>352</v>
      </c>
      <c r="B3846" s="31">
        <v>44985</v>
      </c>
      <c r="C3846" s="31">
        <v>44938</v>
      </c>
      <c r="D3846" s="19" t="s">
        <v>1805</v>
      </c>
      <c r="E3846" s="66" t="str">
        <f>IF(ISBLANK(LeaveTracker[[#This Row],[Employee Name]]),"-----",VLOOKUP(LeaveTracker[[#This Row],[Employee Name]],'List of Employees'!$B$4:$H$767,7))</f>
        <v>TICC/TCCH</v>
      </c>
      <c r="F3846" s="66" t="str">
        <f>IF(ISBLANK(LeaveTracker[[#This Row],[Employee Name]]),"-----",VLOOKUP(LeaveTracker[[#This Row],[Employee Name]],'List of Employees'!$B$4:$H$767,6))</f>
        <v>CASUAL</v>
      </c>
      <c r="G3846" s="24">
        <v>44936</v>
      </c>
      <c r="H3846" s="24">
        <v>44936</v>
      </c>
      <c r="I3846" s="19" t="s">
        <v>81</v>
      </c>
      <c r="K3846" s="50" t="str">
        <f ca="1">LeaveTracker[[#This Row],[Days]]&amp;" "&amp;LeaveTracker[[#This Row],[Type of Leave]]</f>
        <v>1 SL</v>
      </c>
      <c r="L3846" s="23">
        <f ca="1">NETWORKDAYS(LeaveTracker[[#This Row],[Start Date]],LeaveTracker[[#This Row],[End Date]],lstHolidays)</f>
        <v>1</v>
      </c>
      <c r="M3846" s="27"/>
    </row>
    <row r="3847" spans="1:13" ht="30" customHeight="1" x14ac:dyDescent="0.3">
      <c r="A3847" s="27">
        <f t="shared" si="34"/>
        <v>353</v>
      </c>
      <c r="B3847" s="31">
        <v>44985</v>
      </c>
      <c r="C3847" s="31">
        <v>44887</v>
      </c>
      <c r="D3847" s="19" t="s">
        <v>1916</v>
      </c>
      <c r="E3847" s="66" t="str">
        <f>IF(ISBLANK(LeaveTracker[[#This Row],[Employee Name]]),"-----",VLOOKUP(LeaveTracker[[#This Row],[Employee Name]],'List of Employees'!$B$4:$H$767,7))</f>
        <v>ONT</v>
      </c>
      <c r="F3847" s="66" t="str">
        <f>IF(ISBLANK(LeaveTracker[[#This Row],[Employee Name]]),"-----",VLOOKUP(LeaveTracker[[#This Row],[Employee Name]],'List of Employees'!$B$4:$H$767,6))</f>
        <v>CASUAL</v>
      </c>
      <c r="G3847" s="24">
        <v>44896</v>
      </c>
      <c r="H3847" s="24">
        <v>44896</v>
      </c>
      <c r="I3847" s="19" t="s">
        <v>82</v>
      </c>
      <c r="K3847" s="50" t="str">
        <f ca="1">LeaveTracker[[#This Row],[Days]]&amp;" "&amp;LeaveTracker[[#This Row],[Type of Leave]]</f>
        <v>1 VL</v>
      </c>
      <c r="L3847" s="23">
        <f ca="1">NETWORKDAYS(LeaveTracker[[#This Row],[Start Date]],LeaveTracker[[#This Row],[End Date]],lstHolidays)</f>
        <v>1</v>
      </c>
      <c r="M3847" s="27"/>
    </row>
    <row r="3848" spans="1:13" ht="30" customHeight="1" x14ac:dyDescent="0.3">
      <c r="A3848" s="27">
        <v>353</v>
      </c>
      <c r="B3848" s="31">
        <v>44985</v>
      </c>
      <c r="C3848" s="31">
        <v>44887</v>
      </c>
      <c r="D3848" s="19" t="s">
        <v>1916</v>
      </c>
      <c r="E3848" s="66" t="str">
        <f>IF(ISBLANK(LeaveTracker[[#This Row],[Employee Name]]),"-----",VLOOKUP(LeaveTracker[[#This Row],[Employee Name]],'List of Employees'!$B$4:$H$767,7))</f>
        <v>ONT</v>
      </c>
      <c r="F3848" s="66" t="str">
        <f>IF(ISBLANK(LeaveTracker[[#This Row],[Employee Name]]),"-----",VLOOKUP(LeaveTracker[[#This Row],[Employee Name]],'List of Employees'!$B$4:$H$767,6))</f>
        <v>CASUAL</v>
      </c>
      <c r="G3848" s="24">
        <v>44901</v>
      </c>
      <c r="H3848" s="24">
        <v>44902</v>
      </c>
      <c r="I3848" s="19" t="s">
        <v>82</v>
      </c>
      <c r="K3848" s="50" t="str">
        <f ca="1">LeaveTracker[[#This Row],[Days]]&amp;" "&amp;LeaveTracker[[#This Row],[Type of Leave]]</f>
        <v>2 VL</v>
      </c>
      <c r="L3848" s="23">
        <f ca="1">NETWORKDAYS(LeaveTracker[[#This Row],[Start Date]],LeaveTracker[[#This Row],[End Date]],lstHolidays)</f>
        <v>2</v>
      </c>
      <c r="M3848" s="27"/>
    </row>
    <row r="3849" spans="1:13" ht="30" customHeight="1" x14ac:dyDescent="0.3">
      <c r="A3849" s="27">
        <v>353</v>
      </c>
      <c r="B3849" s="31">
        <v>44985</v>
      </c>
      <c r="C3849" s="31">
        <v>44887</v>
      </c>
      <c r="D3849" s="19" t="s">
        <v>1916</v>
      </c>
      <c r="E3849" s="66" t="str">
        <f>IF(ISBLANK(LeaveTracker[[#This Row],[Employee Name]]),"-----",VLOOKUP(LeaveTracker[[#This Row],[Employee Name]],'List of Employees'!$B$4:$H$767,7))</f>
        <v>ONT</v>
      </c>
      <c r="F3849" s="66" t="str">
        <f>IF(ISBLANK(LeaveTracker[[#This Row],[Employee Name]]),"-----",VLOOKUP(LeaveTracker[[#This Row],[Employee Name]],'List of Employees'!$B$4:$H$767,6))</f>
        <v>CASUAL</v>
      </c>
      <c r="G3849" s="24">
        <v>44922</v>
      </c>
      <c r="H3849" s="24">
        <v>44922</v>
      </c>
      <c r="I3849" s="19" t="s">
        <v>82</v>
      </c>
      <c r="K3849" s="50" t="str">
        <f ca="1">LeaveTracker[[#This Row],[Days]]&amp;" "&amp;LeaveTracker[[#This Row],[Type of Leave]]</f>
        <v>1 VL</v>
      </c>
      <c r="L3849" s="23">
        <f ca="1">NETWORKDAYS(LeaveTracker[[#This Row],[Start Date]],LeaveTracker[[#This Row],[End Date]],lstHolidays)</f>
        <v>1</v>
      </c>
      <c r="M3849" s="27"/>
    </row>
    <row r="3850" spans="1:13" ht="30" customHeight="1" x14ac:dyDescent="0.3">
      <c r="A3850" s="27">
        <v>353</v>
      </c>
      <c r="B3850" s="31">
        <v>44985</v>
      </c>
      <c r="C3850" s="31">
        <v>44887</v>
      </c>
      <c r="D3850" s="19" t="s">
        <v>1916</v>
      </c>
      <c r="E3850" s="66" t="str">
        <f>IF(ISBLANK(LeaveTracker[[#This Row],[Employee Name]]),"-----",VLOOKUP(LeaveTracker[[#This Row],[Employee Name]],'List of Employees'!$B$4:$H$767,7))</f>
        <v>ONT</v>
      </c>
      <c r="F3850" s="66" t="str">
        <f>IF(ISBLANK(LeaveTracker[[#This Row],[Employee Name]]),"-----",VLOOKUP(LeaveTracker[[#This Row],[Employee Name]],'List of Employees'!$B$4:$H$767,6))</f>
        <v>CASUAL</v>
      </c>
      <c r="G3850" s="24">
        <v>44924</v>
      </c>
      <c r="H3850" s="24">
        <v>44924</v>
      </c>
      <c r="I3850" s="19" t="s">
        <v>82</v>
      </c>
      <c r="K3850" s="50" t="str">
        <f ca="1">LeaveTracker[[#This Row],[Days]]&amp;" "&amp;LeaveTracker[[#This Row],[Type of Leave]]</f>
        <v>1 VL</v>
      </c>
      <c r="L3850" s="23">
        <f ca="1">NETWORKDAYS(LeaveTracker[[#This Row],[Start Date]],LeaveTracker[[#This Row],[End Date]],lstHolidays)</f>
        <v>1</v>
      </c>
      <c r="M3850" s="27"/>
    </row>
    <row r="3851" spans="1:13" ht="30" customHeight="1" x14ac:dyDescent="0.3">
      <c r="A3851" s="27">
        <f t="shared" si="34"/>
        <v>354</v>
      </c>
      <c r="B3851" s="31">
        <v>44985</v>
      </c>
      <c r="C3851" s="31">
        <v>44908</v>
      </c>
      <c r="D3851" s="19" t="s">
        <v>2063</v>
      </c>
      <c r="E3851" s="66" t="str">
        <f>IF(ISBLANK(LeaveTracker[[#This Row],[Employee Name]]),"-----",VLOOKUP(LeaveTracker[[#This Row],[Employee Name]],'List of Employees'!$B$4:$H$767,7))</f>
        <v>PIO</v>
      </c>
      <c r="F3851" s="66" t="str">
        <f>IF(ISBLANK(LeaveTracker[[#This Row],[Employee Name]]),"-----",VLOOKUP(LeaveTracker[[#This Row],[Employee Name]],'List of Employees'!$B$4:$H$767,6))</f>
        <v>PERMANENT</v>
      </c>
      <c r="G3851" s="24">
        <v>44910</v>
      </c>
      <c r="H3851" s="24">
        <v>44911</v>
      </c>
      <c r="I3851" s="19" t="s">
        <v>297</v>
      </c>
      <c r="J3851" s="42" t="s">
        <v>1749</v>
      </c>
      <c r="K3851" s="50" t="str">
        <f ca="1">LeaveTracker[[#This Row],[Days]]&amp;" "&amp;LeaveTracker[[#This Row],[Type of Leave]]</f>
        <v>2 OTHER</v>
      </c>
      <c r="L3851" s="23">
        <f ca="1">NETWORKDAYS(LeaveTracker[[#This Row],[Start Date]],LeaveTracker[[#This Row],[End Date]],lstHolidays)</f>
        <v>2</v>
      </c>
      <c r="M3851" s="27"/>
    </row>
    <row r="3852" spans="1:13" ht="30" customHeight="1" x14ac:dyDescent="0.3">
      <c r="A3852" s="27">
        <f t="shared" si="34"/>
        <v>355</v>
      </c>
      <c r="B3852" s="31">
        <v>44985</v>
      </c>
      <c r="C3852" s="31">
        <v>44904</v>
      </c>
      <c r="D3852" s="19" t="s">
        <v>1821</v>
      </c>
      <c r="E3852" s="66" t="str">
        <f>IF(ISBLANK(LeaveTracker[[#This Row],[Employee Name]]),"-----",VLOOKUP(LeaveTracker[[#This Row],[Employee Name]],'List of Employees'!$B$4:$H$767,7))</f>
        <v>SP</v>
      </c>
      <c r="F3852" s="66" t="str">
        <f>IF(ISBLANK(LeaveTracker[[#This Row],[Employee Name]]),"-----",VLOOKUP(LeaveTracker[[#This Row],[Employee Name]],'List of Employees'!$B$4:$H$767,6))</f>
        <v>CASUAL</v>
      </c>
      <c r="G3852" s="24">
        <v>44911</v>
      </c>
      <c r="H3852" s="24">
        <v>44911</v>
      </c>
      <c r="I3852" s="19" t="s">
        <v>82</v>
      </c>
      <c r="K3852" s="50" t="str">
        <f ca="1">LeaveTracker[[#This Row],[Days]]&amp;" "&amp;LeaveTracker[[#This Row],[Type of Leave]]</f>
        <v>1 VL</v>
      </c>
      <c r="L3852" s="23">
        <f ca="1">NETWORKDAYS(LeaveTracker[[#This Row],[Start Date]],LeaveTracker[[#This Row],[End Date]],lstHolidays)</f>
        <v>1</v>
      </c>
      <c r="M3852" s="27"/>
    </row>
    <row r="3853" spans="1:13" ht="30" customHeight="1" x14ac:dyDescent="0.3">
      <c r="A3853" s="27">
        <v>355</v>
      </c>
      <c r="B3853" s="31">
        <v>44985</v>
      </c>
      <c r="C3853" s="31">
        <v>44904</v>
      </c>
      <c r="D3853" s="19" t="s">
        <v>1821</v>
      </c>
      <c r="E3853" s="66" t="str">
        <f>IF(ISBLANK(LeaveTracker[[#This Row],[Employee Name]]),"-----",VLOOKUP(LeaveTracker[[#This Row],[Employee Name]],'List of Employees'!$B$4:$H$767,7))</f>
        <v>SP</v>
      </c>
      <c r="F3853" s="66" t="str">
        <f>IF(ISBLANK(LeaveTracker[[#This Row],[Employee Name]]),"-----",VLOOKUP(LeaveTracker[[#This Row],[Employee Name]],'List of Employees'!$B$4:$H$767,6))</f>
        <v>CASUAL</v>
      </c>
      <c r="G3853" s="24">
        <v>44914</v>
      </c>
      <c r="H3853" s="24">
        <v>44914</v>
      </c>
      <c r="I3853" s="19" t="s">
        <v>82</v>
      </c>
      <c r="K3853" s="50" t="str">
        <f ca="1">LeaveTracker[[#This Row],[Days]]&amp;" "&amp;LeaveTracker[[#This Row],[Type of Leave]]</f>
        <v>1 VL</v>
      </c>
      <c r="L3853" s="23">
        <f ca="1">NETWORKDAYS(LeaveTracker[[#This Row],[Start Date]],LeaveTracker[[#This Row],[End Date]],lstHolidays)</f>
        <v>1</v>
      </c>
      <c r="M3853" s="27"/>
    </row>
    <row r="3854" spans="1:13" ht="30" customHeight="1" x14ac:dyDescent="0.3">
      <c r="A3854" s="27">
        <v>355</v>
      </c>
      <c r="B3854" s="31">
        <v>44985</v>
      </c>
      <c r="C3854" s="31">
        <v>44905</v>
      </c>
      <c r="D3854" s="19" t="s">
        <v>1821</v>
      </c>
      <c r="E3854" s="66" t="str">
        <f>IF(ISBLANK(LeaveTracker[[#This Row],[Employee Name]]),"-----",VLOOKUP(LeaveTracker[[#This Row],[Employee Name]],'List of Employees'!$B$4:$H$767,7))</f>
        <v>SP</v>
      </c>
      <c r="F3854" s="66" t="str">
        <f>IF(ISBLANK(LeaveTracker[[#This Row],[Employee Name]]),"-----",VLOOKUP(LeaveTracker[[#This Row],[Employee Name]],'List of Employees'!$B$4:$H$767,6))</f>
        <v>CASUAL</v>
      </c>
      <c r="G3854" s="24">
        <v>44918</v>
      </c>
      <c r="H3854" s="24">
        <v>44918</v>
      </c>
      <c r="I3854" s="19" t="s">
        <v>82</v>
      </c>
      <c r="K3854" s="50" t="str">
        <f ca="1">LeaveTracker[[#This Row],[Days]]&amp;" "&amp;LeaveTracker[[#This Row],[Type of Leave]]</f>
        <v>1 VL</v>
      </c>
      <c r="L3854" s="23">
        <f ca="1">NETWORKDAYS(LeaveTracker[[#This Row],[Start Date]],LeaveTracker[[#This Row],[End Date]],lstHolidays)</f>
        <v>1</v>
      </c>
      <c r="M3854" s="27"/>
    </row>
    <row r="3855" spans="1:13" ht="30" customHeight="1" x14ac:dyDescent="0.3">
      <c r="A3855" s="27">
        <v>355</v>
      </c>
      <c r="B3855" s="31">
        <v>44985</v>
      </c>
      <c r="C3855" s="31">
        <v>44906</v>
      </c>
      <c r="D3855" s="19" t="s">
        <v>1821</v>
      </c>
      <c r="E3855" s="66" t="str">
        <f>IF(ISBLANK(LeaveTracker[[#This Row],[Employee Name]]),"-----",VLOOKUP(LeaveTracker[[#This Row],[Employee Name]],'List of Employees'!$B$4:$H$767,7))</f>
        <v>SP</v>
      </c>
      <c r="F3855" s="66" t="str">
        <f>IF(ISBLANK(LeaveTracker[[#This Row],[Employee Name]]),"-----",VLOOKUP(LeaveTracker[[#This Row],[Employee Name]],'List of Employees'!$B$4:$H$767,6))</f>
        <v>CASUAL</v>
      </c>
      <c r="G3855" s="24">
        <v>44917</v>
      </c>
      <c r="H3855" s="24">
        <v>44921</v>
      </c>
      <c r="I3855" s="19" t="s">
        <v>82</v>
      </c>
      <c r="K3855" s="50" t="str">
        <f ca="1">LeaveTracker[[#This Row],[Days]]&amp;" "&amp;LeaveTracker[[#This Row],[Type of Leave]]</f>
        <v>2 VL</v>
      </c>
      <c r="L3855" s="23">
        <f ca="1">NETWORKDAYS(LeaveTracker[[#This Row],[Start Date]],LeaveTracker[[#This Row],[End Date]],lstHolidays)</f>
        <v>2</v>
      </c>
      <c r="M3855" s="27"/>
    </row>
    <row r="3856" spans="1:13" ht="30" customHeight="1" x14ac:dyDescent="0.3">
      <c r="A3856" s="27">
        <v>355</v>
      </c>
      <c r="B3856" s="31">
        <v>44985</v>
      </c>
      <c r="C3856" s="31">
        <v>44907</v>
      </c>
      <c r="D3856" s="19" t="s">
        <v>1821</v>
      </c>
      <c r="E3856" s="66" t="str">
        <f>IF(ISBLANK(LeaveTracker[[#This Row],[Employee Name]]),"-----",VLOOKUP(LeaveTracker[[#This Row],[Employee Name]],'List of Employees'!$B$4:$H$767,7))</f>
        <v>SP</v>
      </c>
      <c r="F3856" s="66" t="str">
        <f>IF(ISBLANK(LeaveTracker[[#This Row],[Employee Name]]),"-----",VLOOKUP(LeaveTracker[[#This Row],[Employee Name]],'List of Employees'!$B$4:$H$767,6))</f>
        <v>CASUAL</v>
      </c>
      <c r="G3856" s="24">
        <v>44925</v>
      </c>
      <c r="H3856" s="24">
        <v>44925</v>
      </c>
      <c r="I3856" s="19" t="s">
        <v>82</v>
      </c>
      <c r="K3856" s="50" t="str">
        <f>LeaveTracker[[#This Row],[Days]]&amp;" "&amp;LeaveTracker[[#This Row],[Type of Leave]]</f>
        <v>1 VL</v>
      </c>
      <c r="L3856" s="23">
        <v>1</v>
      </c>
      <c r="M3856" s="27"/>
    </row>
    <row r="3857" spans="1:13" ht="30" customHeight="1" x14ac:dyDescent="0.3">
      <c r="A3857" s="27">
        <f t="shared" si="34"/>
        <v>356</v>
      </c>
      <c r="B3857" s="31">
        <v>44985</v>
      </c>
      <c r="C3857" s="31">
        <v>44905</v>
      </c>
      <c r="D3857" s="19" t="s">
        <v>1828</v>
      </c>
      <c r="E3857" s="66" t="str">
        <f>IF(ISBLANK(LeaveTracker[[#This Row],[Employee Name]]),"-----",VLOOKUP(LeaveTracker[[#This Row],[Employee Name]],'List of Employees'!$B$4:$H$767,7))</f>
        <v>EEO/CITY MARKET</v>
      </c>
      <c r="F3857" s="66" t="str">
        <f>IF(ISBLANK(LeaveTracker[[#This Row],[Employee Name]]),"-----",VLOOKUP(LeaveTracker[[#This Row],[Employee Name]],'List of Employees'!$B$4:$H$767,6))</f>
        <v>CASUAL</v>
      </c>
      <c r="G3857" s="24">
        <v>44902</v>
      </c>
      <c r="H3857" s="24">
        <v>44903</v>
      </c>
      <c r="I3857" s="19" t="s">
        <v>81</v>
      </c>
      <c r="K3857" s="50" t="str">
        <f ca="1">LeaveTracker[[#This Row],[Days]]&amp;" "&amp;LeaveTracker[[#This Row],[Type of Leave]]</f>
        <v>1 SL</v>
      </c>
      <c r="L3857" s="23">
        <f ca="1">NETWORKDAYS(LeaveTracker[[#This Row],[Start Date]],LeaveTracker[[#This Row],[End Date]],lstHolidays)</f>
        <v>1</v>
      </c>
      <c r="M3857" s="27"/>
    </row>
    <row r="3858" spans="1:13" ht="30" customHeight="1" x14ac:dyDescent="0.3">
      <c r="A3858" s="27">
        <f>A3857+1</f>
        <v>357</v>
      </c>
      <c r="B3858" s="31">
        <v>44985</v>
      </c>
      <c r="C3858" s="31">
        <v>44907</v>
      </c>
      <c r="D3858" s="19" t="s">
        <v>2065</v>
      </c>
      <c r="E3858" s="66" t="str">
        <f>IF(ISBLANK(LeaveTracker[[#This Row],[Employee Name]]),"-----",VLOOKUP(LeaveTracker[[#This Row],[Employee Name]],'List of Employees'!$B$4:$H$767,7))</f>
        <v>CPDO</v>
      </c>
      <c r="F3858" s="66" t="str">
        <f>IF(ISBLANK(LeaveTracker[[#This Row],[Employee Name]]),"-----",VLOOKUP(LeaveTracker[[#This Row],[Employee Name]],'List of Employees'!$B$4:$H$767,6))</f>
        <v>CASUAL</v>
      </c>
      <c r="G3858" s="24">
        <v>44916</v>
      </c>
      <c r="H3858" s="24">
        <v>44923</v>
      </c>
      <c r="I3858" s="19" t="s">
        <v>82</v>
      </c>
      <c r="K3858" s="50" t="str">
        <f ca="1">LeaveTracker[[#This Row],[Days]]&amp;" "&amp;LeaveTracker[[#This Row],[Type of Leave]]</f>
        <v>5 VL</v>
      </c>
      <c r="L3858" s="23">
        <f ca="1">NETWORKDAYS(LeaveTracker[[#This Row],[Start Date]],LeaveTracker[[#This Row],[End Date]],lstHolidays)</f>
        <v>5</v>
      </c>
      <c r="M3858" s="27"/>
    </row>
    <row r="3859" spans="1:13" ht="30" customHeight="1" x14ac:dyDescent="0.3">
      <c r="A3859" s="27">
        <f t="shared" ref="A3859:A3922" si="35">A3858+1</f>
        <v>358</v>
      </c>
      <c r="B3859" s="31">
        <v>44985</v>
      </c>
      <c r="C3859" s="31">
        <v>44893</v>
      </c>
      <c r="D3859" s="19" t="s">
        <v>1752</v>
      </c>
      <c r="E3859" s="66" t="str">
        <f>IF(ISBLANK(LeaveTracker[[#This Row],[Employee Name]]),"-----",VLOOKUP(LeaveTracker[[#This Row],[Employee Name]],'List of Employees'!$B$4:$H$767,7))</f>
        <v>SP</v>
      </c>
      <c r="F3859" s="66" t="str">
        <f>IF(ISBLANK(LeaveTracker[[#This Row],[Employee Name]]),"-----",VLOOKUP(LeaveTracker[[#This Row],[Employee Name]],'List of Employees'!$B$4:$H$767,6))</f>
        <v>CASUAL</v>
      </c>
      <c r="G3859" s="24">
        <v>44897</v>
      </c>
      <c r="H3859" s="24">
        <v>44897</v>
      </c>
      <c r="I3859" s="19" t="s">
        <v>82</v>
      </c>
      <c r="K3859" s="50" t="str">
        <f ca="1">LeaveTracker[[#This Row],[Days]]&amp;" "&amp;LeaveTracker[[#This Row],[Type of Leave]]</f>
        <v>1 VL</v>
      </c>
      <c r="L3859" s="23">
        <f ca="1">NETWORKDAYS(LeaveTracker[[#This Row],[Start Date]],LeaveTracker[[#This Row],[End Date]],lstHolidays)</f>
        <v>1</v>
      </c>
      <c r="M3859" s="27"/>
    </row>
    <row r="3860" spans="1:13" ht="30" customHeight="1" x14ac:dyDescent="0.3">
      <c r="A3860" s="27">
        <v>358</v>
      </c>
      <c r="B3860" s="31">
        <v>44985</v>
      </c>
      <c r="C3860" s="31">
        <v>44893</v>
      </c>
      <c r="D3860" s="19" t="s">
        <v>1752</v>
      </c>
      <c r="E3860" s="66" t="str">
        <f>IF(ISBLANK(LeaveTracker[[#This Row],[Employee Name]]),"-----",VLOOKUP(LeaveTracker[[#This Row],[Employee Name]],'List of Employees'!$B$4:$H$767,7))</f>
        <v>SP</v>
      </c>
      <c r="F3860" s="66" t="str">
        <f>IF(ISBLANK(LeaveTracker[[#This Row],[Employee Name]]),"-----",VLOOKUP(LeaveTracker[[#This Row],[Employee Name]],'List of Employees'!$B$4:$H$767,6))</f>
        <v>CASUAL</v>
      </c>
      <c r="G3860" s="24">
        <v>44908</v>
      </c>
      <c r="H3860" s="24">
        <v>44908</v>
      </c>
      <c r="I3860" s="19" t="s">
        <v>82</v>
      </c>
      <c r="K3860" s="50" t="str">
        <f ca="1">LeaveTracker[[#This Row],[Days]]&amp;" "&amp;LeaveTracker[[#This Row],[Type of Leave]]</f>
        <v>1 VL</v>
      </c>
      <c r="L3860" s="23">
        <f ca="1">NETWORKDAYS(LeaveTracker[[#This Row],[Start Date]],LeaveTracker[[#This Row],[End Date]],lstHolidays)</f>
        <v>1</v>
      </c>
      <c r="M3860" s="27"/>
    </row>
    <row r="3861" spans="1:13" ht="30" customHeight="1" x14ac:dyDescent="0.3">
      <c r="A3861" s="27">
        <v>358</v>
      </c>
      <c r="B3861" s="31">
        <v>44985</v>
      </c>
      <c r="C3861" s="31">
        <v>44893</v>
      </c>
      <c r="D3861" s="19" t="s">
        <v>1752</v>
      </c>
      <c r="E3861" s="66" t="str">
        <f>IF(ISBLANK(LeaveTracker[[#This Row],[Employee Name]]),"-----",VLOOKUP(LeaveTracker[[#This Row],[Employee Name]],'List of Employees'!$B$4:$H$767,7))</f>
        <v>SP</v>
      </c>
      <c r="F3861" s="66" t="str">
        <f>IF(ISBLANK(LeaveTracker[[#This Row],[Employee Name]]),"-----",VLOOKUP(LeaveTracker[[#This Row],[Employee Name]],'List of Employees'!$B$4:$H$767,6))</f>
        <v>CASUAL</v>
      </c>
      <c r="G3861" s="24">
        <v>44911</v>
      </c>
      <c r="H3861" s="24">
        <v>44911</v>
      </c>
      <c r="I3861" s="19" t="s">
        <v>82</v>
      </c>
      <c r="K3861" s="50" t="str">
        <f ca="1">LeaveTracker[[#This Row],[Days]]&amp;" "&amp;LeaveTracker[[#This Row],[Type of Leave]]</f>
        <v>1 VL</v>
      </c>
      <c r="L3861" s="23">
        <f ca="1">NETWORKDAYS(LeaveTracker[[#This Row],[Start Date]],LeaveTracker[[#This Row],[End Date]],lstHolidays)</f>
        <v>1</v>
      </c>
      <c r="M3861" s="27"/>
    </row>
    <row r="3862" spans="1:13" ht="30" customHeight="1" x14ac:dyDescent="0.3">
      <c r="A3862" s="27">
        <f t="shared" si="35"/>
        <v>359</v>
      </c>
      <c r="B3862" s="31">
        <v>44985</v>
      </c>
      <c r="C3862" s="31">
        <v>44910</v>
      </c>
      <c r="D3862" s="19" t="s">
        <v>1817</v>
      </c>
      <c r="E3862" s="66" t="str">
        <f>IF(ISBLANK(LeaveTracker[[#This Row],[Employee Name]]),"-----",VLOOKUP(LeaveTracker[[#This Row],[Employee Name]],'List of Employees'!$B$4:$H$767,7))</f>
        <v>EEO/CITY MARKET</v>
      </c>
      <c r="F3862" s="66" t="str">
        <f>IF(ISBLANK(LeaveTracker[[#This Row],[Employee Name]]),"-----",VLOOKUP(LeaveTracker[[#This Row],[Employee Name]],'List of Employees'!$B$4:$H$767,6))</f>
        <v>CASUAL</v>
      </c>
      <c r="G3862" s="24">
        <v>44914</v>
      </c>
      <c r="H3862" s="24">
        <v>44916</v>
      </c>
      <c r="I3862" s="19" t="s">
        <v>82</v>
      </c>
      <c r="K3862" s="50" t="str">
        <f ca="1">LeaveTracker[[#This Row],[Days]]&amp;" "&amp;LeaveTracker[[#This Row],[Type of Leave]]</f>
        <v>3 VL</v>
      </c>
      <c r="L3862" s="23">
        <f ca="1">NETWORKDAYS(LeaveTracker[[#This Row],[Start Date]],LeaveTracker[[#This Row],[End Date]],lstHolidays)</f>
        <v>3</v>
      </c>
      <c r="M3862" s="27"/>
    </row>
    <row r="3863" spans="1:13" ht="30" customHeight="1" x14ac:dyDescent="0.3">
      <c r="A3863" s="27">
        <v>359</v>
      </c>
      <c r="B3863" s="31">
        <v>44985</v>
      </c>
      <c r="C3863" s="31">
        <v>44911</v>
      </c>
      <c r="D3863" s="19" t="s">
        <v>1817</v>
      </c>
      <c r="E3863" s="66" t="str">
        <f>IF(ISBLANK(LeaveTracker[[#This Row],[Employee Name]]),"-----",VLOOKUP(LeaveTracker[[#This Row],[Employee Name]],'List of Employees'!$B$4:$H$767,7))</f>
        <v>EEO/CITY MARKET</v>
      </c>
      <c r="F3863" s="66" t="str">
        <f>IF(ISBLANK(LeaveTracker[[#This Row],[Employee Name]]),"-----",VLOOKUP(LeaveTracker[[#This Row],[Employee Name]],'List of Employees'!$B$4:$H$767,6))</f>
        <v>CASUAL</v>
      </c>
      <c r="G3863" s="24">
        <v>44921</v>
      </c>
      <c r="H3863" s="24">
        <v>44922</v>
      </c>
      <c r="I3863" s="19" t="s">
        <v>82</v>
      </c>
      <c r="K3863" s="50" t="str">
        <f ca="1">LeaveTracker[[#This Row],[Days]]&amp;" "&amp;LeaveTracker[[#This Row],[Type of Leave]]</f>
        <v>1 VL</v>
      </c>
      <c r="L3863" s="23">
        <f ca="1">NETWORKDAYS(LeaveTracker[[#This Row],[Start Date]],LeaveTracker[[#This Row],[End Date]],lstHolidays)</f>
        <v>1</v>
      </c>
      <c r="M3863" s="27"/>
    </row>
    <row r="3864" spans="1:13" ht="30" customHeight="1" x14ac:dyDescent="0.3">
      <c r="A3864" s="27">
        <f t="shared" si="35"/>
        <v>360</v>
      </c>
      <c r="B3864" s="31">
        <v>44985</v>
      </c>
      <c r="C3864" s="31">
        <v>44897</v>
      </c>
      <c r="D3864" s="19" t="s">
        <v>2067</v>
      </c>
      <c r="E3864" s="66" t="str">
        <f>IF(ISBLANK(LeaveTracker[[#This Row],[Employee Name]]),"-----",VLOOKUP(LeaveTracker[[#This Row],[Employee Name]],'List of Employees'!$B$4:$H$767,7))</f>
        <v>OSPITAL NG TAGAYTAY</v>
      </c>
      <c r="F3864" s="66" t="str">
        <f>IF(ISBLANK(LeaveTracker[[#This Row],[Employee Name]]),"-----",VLOOKUP(LeaveTracker[[#This Row],[Employee Name]],'List of Employees'!$B$4:$H$767,6))</f>
        <v>PERMANENT</v>
      </c>
      <c r="G3864" s="24">
        <v>44914</v>
      </c>
      <c r="H3864" s="24">
        <v>44918</v>
      </c>
      <c r="I3864" s="19" t="s">
        <v>82</v>
      </c>
      <c r="K3864" s="50" t="str">
        <f ca="1">LeaveTracker[[#This Row],[Days]]&amp;" "&amp;LeaveTracker[[#This Row],[Type of Leave]]</f>
        <v>5 VL</v>
      </c>
      <c r="L3864" s="23">
        <f ca="1">NETWORKDAYS(LeaveTracker[[#This Row],[Start Date]],LeaveTracker[[#This Row],[End Date]],lstHolidays)</f>
        <v>5</v>
      </c>
      <c r="M3864" s="27"/>
    </row>
    <row r="3865" spans="1:13" ht="30" customHeight="1" x14ac:dyDescent="0.3">
      <c r="A3865" s="27">
        <f t="shared" si="35"/>
        <v>361</v>
      </c>
      <c r="B3865" s="31">
        <v>44985</v>
      </c>
      <c r="C3865" s="31">
        <v>44897</v>
      </c>
      <c r="D3865" s="19" t="s">
        <v>2070</v>
      </c>
      <c r="E3865" s="66" t="str">
        <f>IF(ISBLANK(LeaveTracker[[#This Row],[Employee Name]]),"-----",VLOOKUP(LeaveTracker[[#This Row],[Employee Name]],'List of Employees'!$B$4:$H$767,7))</f>
        <v>OSPITAL NG TAGAYTAY</v>
      </c>
      <c r="F3865" s="66" t="str">
        <f>IF(ISBLANK(LeaveTracker[[#This Row],[Employee Name]]),"-----",VLOOKUP(LeaveTracker[[#This Row],[Employee Name]],'List of Employees'!$B$4:$H$767,6))</f>
        <v>PERMANENT</v>
      </c>
      <c r="G3865" s="24">
        <v>44921</v>
      </c>
      <c r="H3865" s="24">
        <v>44925</v>
      </c>
      <c r="I3865" s="19" t="s">
        <v>82</v>
      </c>
      <c r="K3865" s="50" t="str">
        <f ca="1">LeaveTracker[[#This Row],[Days]]&amp;" "&amp;LeaveTracker[[#This Row],[Type of Leave]]</f>
        <v>3 VL</v>
      </c>
      <c r="L3865" s="23">
        <f ca="1">NETWORKDAYS(LeaveTracker[[#This Row],[Start Date]],LeaveTracker[[#This Row],[End Date]],lstHolidays)</f>
        <v>3</v>
      </c>
      <c r="M3865" s="27"/>
    </row>
    <row r="3866" spans="1:13" ht="30" customHeight="1" x14ac:dyDescent="0.3">
      <c r="A3866" s="27">
        <f t="shared" si="35"/>
        <v>362</v>
      </c>
      <c r="B3866" s="31">
        <v>44985</v>
      </c>
      <c r="C3866" s="31">
        <v>44896</v>
      </c>
      <c r="D3866" s="19" t="s">
        <v>1830</v>
      </c>
      <c r="E3866" s="66" t="str">
        <f>IF(ISBLANK(LeaveTracker[[#This Row],[Employee Name]]),"-----",VLOOKUP(LeaveTracker[[#This Row],[Employee Name]],'List of Employees'!$B$4:$H$767,7))</f>
        <v>ONT</v>
      </c>
      <c r="F3866" s="66" t="str">
        <f>IF(ISBLANK(LeaveTracker[[#This Row],[Employee Name]]),"-----",VLOOKUP(LeaveTracker[[#This Row],[Employee Name]],'List of Employees'!$B$4:$H$767,6))</f>
        <v>CASUAL</v>
      </c>
      <c r="G3866" s="24">
        <v>44904</v>
      </c>
      <c r="H3866" s="24">
        <v>44904</v>
      </c>
      <c r="I3866" s="19" t="s">
        <v>82</v>
      </c>
      <c r="K3866" s="50" t="str">
        <f ca="1">LeaveTracker[[#This Row],[Days]]&amp;" "&amp;LeaveTracker[[#This Row],[Type of Leave]]</f>
        <v>1 VL</v>
      </c>
      <c r="L3866" s="23">
        <f ca="1">NETWORKDAYS(LeaveTracker[[#This Row],[Start Date]],LeaveTracker[[#This Row],[End Date]],lstHolidays)</f>
        <v>1</v>
      </c>
      <c r="M3866" s="27"/>
    </row>
    <row r="3867" spans="1:13" ht="30" customHeight="1" x14ac:dyDescent="0.3">
      <c r="A3867" s="27">
        <f t="shared" si="35"/>
        <v>363</v>
      </c>
      <c r="B3867" s="31">
        <v>44985</v>
      </c>
      <c r="C3867" s="31">
        <v>44910</v>
      </c>
      <c r="D3867" s="19" t="s">
        <v>2073</v>
      </c>
      <c r="E3867" s="66" t="str">
        <f>IF(ISBLANK(LeaveTracker[[#This Row],[Employee Name]]),"-----",VLOOKUP(LeaveTracker[[#This Row],[Employee Name]],'List of Employees'!$B$4:$H$767,7))</f>
        <v>LEGAL OFFICE</v>
      </c>
      <c r="F3867" s="66" t="str">
        <f>IF(ISBLANK(LeaveTracker[[#This Row],[Employee Name]]),"-----",VLOOKUP(LeaveTracker[[#This Row],[Employee Name]],'List of Employees'!$B$4:$H$767,6))</f>
        <v>CASUAL</v>
      </c>
      <c r="G3867" s="24">
        <v>44921</v>
      </c>
      <c r="H3867" s="24">
        <v>44923</v>
      </c>
      <c r="I3867" s="19" t="s">
        <v>82</v>
      </c>
      <c r="K3867" s="50" t="str">
        <f ca="1">LeaveTracker[[#This Row],[Days]]&amp;" "&amp;LeaveTracker[[#This Row],[Type of Leave]]</f>
        <v>2 VL</v>
      </c>
      <c r="L3867" s="23">
        <f ca="1">NETWORKDAYS(LeaveTracker[[#This Row],[Start Date]],LeaveTracker[[#This Row],[End Date]],lstHolidays)</f>
        <v>2</v>
      </c>
      <c r="M3867" s="27"/>
    </row>
    <row r="3868" spans="1:13" ht="30" customHeight="1" x14ac:dyDescent="0.3">
      <c r="A3868" s="27">
        <f t="shared" si="35"/>
        <v>364</v>
      </c>
      <c r="B3868" s="31">
        <v>44985</v>
      </c>
      <c r="C3868" s="31">
        <v>44937</v>
      </c>
      <c r="D3868" s="19" t="s">
        <v>1832</v>
      </c>
      <c r="E3868" s="66" t="str">
        <f>IF(ISBLANK(LeaveTracker[[#This Row],[Employee Name]]),"-----",VLOOKUP(LeaveTracker[[#This Row],[Employee Name]],'List of Employees'!$B$4:$H$767,7))</f>
        <v>CENRO</v>
      </c>
      <c r="F3868" s="66" t="str">
        <f>IF(ISBLANK(LeaveTracker[[#This Row],[Employee Name]]),"-----",VLOOKUP(LeaveTracker[[#This Row],[Employee Name]],'List of Employees'!$B$4:$H$767,6))</f>
        <v>CASUAL</v>
      </c>
      <c r="G3868" s="24">
        <v>44935</v>
      </c>
      <c r="H3868" s="24">
        <v>44935</v>
      </c>
      <c r="I3868" s="19" t="s">
        <v>81</v>
      </c>
      <c r="K3868" s="50" t="str">
        <f ca="1">LeaveTracker[[#This Row],[Days]]&amp;" "&amp;LeaveTracker[[#This Row],[Type of Leave]]</f>
        <v>1 SL</v>
      </c>
      <c r="L3868" s="23">
        <f ca="1">NETWORKDAYS(LeaveTracker[[#This Row],[Start Date]],LeaveTracker[[#This Row],[End Date]],lstHolidays)</f>
        <v>1</v>
      </c>
      <c r="M3868" s="27"/>
    </row>
    <row r="3869" spans="1:13" ht="30" customHeight="1" x14ac:dyDescent="0.3">
      <c r="A3869" s="27">
        <f t="shared" si="35"/>
        <v>365</v>
      </c>
      <c r="B3869" s="31">
        <v>44985</v>
      </c>
      <c r="C3869" s="31">
        <v>44956</v>
      </c>
      <c r="D3869" s="19" t="s">
        <v>1832</v>
      </c>
      <c r="E3869" s="66" t="str">
        <f>IF(ISBLANK(LeaveTracker[[#This Row],[Employee Name]]),"-----",VLOOKUP(LeaveTracker[[#This Row],[Employee Name]],'List of Employees'!$B$4:$H$767,7))</f>
        <v>CENRO</v>
      </c>
      <c r="F3869" s="66" t="str">
        <f>IF(ISBLANK(LeaveTracker[[#This Row],[Employee Name]]),"-----",VLOOKUP(LeaveTracker[[#This Row],[Employee Name]],'List of Employees'!$B$4:$H$767,6))</f>
        <v>CASUAL</v>
      </c>
      <c r="G3869" s="24">
        <v>44949</v>
      </c>
      <c r="H3869" s="24">
        <v>44950</v>
      </c>
      <c r="I3869" s="19" t="s">
        <v>82</v>
      </c>
      <c r="K3869" s="50" t="str">
        <f ca="1">LeaveTracker[[#This Row],[Days]]&amp;" "&amp;LeaveTracker[[#This Row],[Type of Leave]]</f>
        <v>2 VL</v>
      </c>
      <c r="L3869" s="23">
        <f ca="1">NETWORKDAYS(LeaveTracker[[#This Row],[Start Date]],LeaveTracker[[#This Row],[End Date]],lstHolidays)</f>
        <v>2</v>
      </c>
      <c r="M3869" s="27"/>
    </row>
    <row r="3870" spans="1:13" ht="30" customHeight="1" x14ac:dyDescent="0.3">
      <c r="A3870" s="27">
        <v>365</v>
      </c>
      <c r="B3870" s="31">
        <v>44985</v>
      </c>
      <c r="C3870" s="31">
        <v>44956</v>
      </c>
      <c r="D3870" s="19" t="s">
        <v>1832</v>
      </c>
      <c r="E3870" s="66" t="str">
        <f>IF(ISBLANK(LeaveTracker[[#This Row],[Employee Name]]),"-----",VLOOKUP(LeaveTracker[[#This Row],[Employee Name]],'List of Employees'!$B$4:$H$767,7))</f>
        <v>CENRO</v>
      </c>
      <c r="F3870" s="66" t="str">
        <f>IF(ISBLANK(LeaveTracker[[#This Row],[Employee Name]]),"-----",VLOOKUP(LeaveTracker[[#This Row],[Employee Name]],'List of Employees'!$B$4:$H$767,6))</f>
        <v>CASUAL</v>
      </c>
      <c r="G3870" s="24">
        <v>44953</v>
      </c>
      <c r="H3870" s="24">
        <v>44953</v>
      </c>
      <c r="I3870" s="19" t="s">
        <v>82</v>
      </c>
      <c r="K3870" s="50" t="str">
        <f ca="1">LeaveTracker[[#This Row],[Days]]&amp;" "&amp;LeaveTracker[[#This Row],[Type of Leave]]</f>
        <v>1 VL</v>
      </c>
      <c r="L3870" s="23">
        <f ca="1">NETWORKDAYS(LeaveTracker[[#This Row],[Start Date]],LeaveTracker[[#This Row],[End Date]],lstHolidays)</f>
        <v>1</v>
      </c>
      <c r="M3870" s="27"/>
    </row>
    <row r="3871" spans="1:13" ht="30" customHeight="1" x14ac:dyDescent="0.3">
      <c r="A3871" s="27">
        <f t="shared" si="35"/>
        <v>366</v>
      </c>
      <c r="B3871" s="31">
        <v>44985</v>
      </c>
      <c r="C3871" s="31">
        <v>44788</v>
      </c>
      <c r="D3871" s="19" t="s">
        <v>1748</v>
      </c>
      <c r="E3871" s="66" t="str">
        <f>IF(ISBLANK(LeaveTracker[[#This Row],[Employee Name]]),"-----",VLOOKUP(LeaveTracker[[#This Row],[Employee Name]],'List of Employees'!$B$4:$H$767,7))</f>
        <v>TCIS</v>
      </c>
      <c r="F3871" s="66" t="str">
        <f>IF(ISBLANK(LeaveTracker[[#This Row],[Employee Name]]),"-----",VLOOKUP(LeaveTracker[[#This Row],[Employee Name]],'List of Employees'!$B$4:$H$767,6))</f>
        <v>CASUAL</v>
      </c>
      <c r="G3871" s="24">
        <v>44784</v>
      </c>
      <c r="H3871" s="24">
        <v>44784</v>
      </c>
      <c r="I3871" s="19" t="s">
        <v>81</v>
      </c>
      <c r="K3871" s="50" t="str">
        <f ca="1">LeaveTracker[[#This Row],[Days]]&amp;" "&amp;LeaveTracker[[#This Row],[Type of Leave]]</f>
        <v>1 SL</v>
      </c>
      <c r="L3871" s="23">
        <f ca="1">NETWORKDAYS(LeaveTracker[[#This Row],[Start Date]],LeaveTracker[[#This Row],[End Date]],lstHolidays)</f>
        <v>1</v>
      </c>
      <c r="M3871" s="27"/>
    </row>
    <row r="3872" spans="1:13" ht="30" customHeight="1" x14ac:dyDescent="0.3">
      <c r="A3872" s="27">
        <f t="shared" si="35"/>
        <v>367</v>
      </c>
      <c r="B3872" s="31">
        <v>44985</v>
      </c>
      <c r="C3872" s="31">
        <v>44949</v>
      </c>
      <c r="D3872" s="19" t="s">
        <v>1748</v>
      </c>
      <c r="E3872" s="66" t="str">
        <f>IF(ISBLANK(LeaveTracker[[#This Row],[Employee Name]]),"-----",VLOOKUP(LeaveTracker[[#This Row],[Employee Name]],'List of Employees'!$B$4:$H$767,7))</f>
        <v>TCIS</v>
      </c>
      <c r="F3872" s="66" t="str">
        <f>IF(ISBLANK(LeaveTracker[[#This Row],[Employee Name]]),"-----",VLOOKUP(LeaveTracker[[#This Row],[Employee Name]],'List of Employees'!$B$4:$H$767,6))</f>
        <v>CASUAL</v>
      </c>
      <c r="G3872" s="24">
        <v>44585</v>
      </c>
      <c r="H3872" s="24">
        <v>44586</v>
      </c>
      <c r="I3872" s="19" t="s">
        <v>297</v>
      </c>
      <c r="J3872" s="42" t="s">
        <v>1749</v>
      </c>
      <c r="K3872" s="50" t="str">
        <f ca="1">LeaveTracker[[#This Row],[Days]]&amp;" "&amp;LeaveTracker[[#This Row],[Type of Leave]]</f>
        <v>2 OTHER</v>
      </c>
      <c r="L3872" s="23">
        <f ca="1">NETWORKDAYS(LeaveTracker[[#This Row],[Start Date]],LeaveTracker[[#This Row],[End Date]],lstHolidays)</f>
        <v>2</v>
      </c>
      <c r="M3872" s="27"/>
    </row>
    <row r="3873" spans="1:13" ht="30" customHeight="1" x14ac:dyDescent="0.3">
      <c r="A3873" s="27">
        <f t="shared" si="35"/>
        <v>368</v>
      </c>
      <c r="B3873" s="31">
        <v>44985</v>
      </c>
      <c r="C3873" s="31">
        <v>44960</v>
      </c>
      <c r="D3873" s="19" t="s">
        <v>1784</v>
      </c>
      <c r="E3873" s="66" t="str">
        <f>IF(ISBLANK(LeaveTracker[[#This Row],[Employee Name]]),"-----",VLOOKUP(LeaveTracker[[#This Row],[Employee Name]],'List of Employees'!$B$4:$H$767,7))</f>
        <v>CENRO</v>
      </c>
      <c r="F3873" s="66" t="str">
        <f>IF(ISBLANK(LeaveTracker[[#This Row],[Employee Name]]),"-----",VLOOKUP(LeaveTracker[[#This Row],[Employee Name]],'List of Employees'!$B$4:$H$767,6))</f>
        <v>CASUAL</v>
      </c>
      <c r="G3873" s="24">
        <v>44605</v>
      </c>
      <c r="H3873" s="24">
        <v>44606</v>
      </c>
      <c r="I3873" s="19" t="s">
        <v>82</v>
      </c>
      <c r="K3873" s="50" t="str">
        <f ca="1">LeaveTracker[[#This Row],[Days]]&amp;" "&amp;LeaveTracker[[#This Row],[Type of Leave]]</f>
        <v>1 VL</v>
      </c>
      <c r="L3873" s="23">
        <f ca="1">NETWORKDAYS(LeaveTracker[[#This Row],[Start Date]],LeaveTracker[[#This Row],[End Date]],lstHolidays)</f>
        <v>1</v>
      </c>
      <c r="M3873" s="27"/>
    </row>
    <row r="3874" spans="1:13" ht="30" customHeight="1" x14ac:dyDescent="0.3">
      <c r="A3874" s="27">
        <f t="shared" si="35"/>
        <v>369</v>
      </c>
      <c r="B3874" s="31">
        <v>44985</v>
      </c>
      <c r="C3874" s="31">
        <v>44960</v>
      </c>
      <c r="D3874" s="19" t="s">
        <v>1784</v>
      </c>
      <c r="E3874" s="66" t="str">
        <f>IF(ISBLANK(LeaveTracker[[#This Row],[Employee Name]]),"-----",VLOOKUP(LeaveTracker[[#This Row],[Employee Name]],'List of Employees'!$B$4:$H$767,7))</f>
        <v>CENRO</v>
      </c>
      <c r="F3874" s="66" t="str">
        <f>IF(ISBLANK(LeaveTracker[[#This Row],[Employee Name]]),"-----",VLOOKUP(LeaveTracker[[#This Row],[Employee Name]],'List of Employees'!$B$4:$H$767,6))</f>
        <v>CASUAL</v>
      </c>
      <c r="G3874" s="24">
        <v>44966</v>
      </c>
      <c r="H3874" s="24">
        <v>44966</v>
      </c>
      <c r="I3874" s="19" t="s">
        <v>297</v>
      </c>
      <c r="J3874" s="42" t="s">
        <v>1749</v>
      </c>
      <c r="K3874" s="50" t="str">
        <f ca="1">LeaveTracker[[#This Row],[Days]]&amp;" "&amp;LeaveTracker[[#This Row],[Type of Leave]]</f>
        <v>1 OTHER</v>
      </c>
      <c r="L3874" s="23">
        <f ca="1">NETWORKDAYS(LeaveTracker[[#This Row],[Start Date]],LeaveTracker[[#This Row],[End Date]],lstHolidays)</f>
        <v>1</v>
      </c>
      <c r="M3874" s="27"/>
    </row>
    <row r="3875" spans="1:13" ht="30" customHeight="1" x14ac:dyDescent="0.3">
      <c r="A3875" s="27">
        <f t="shared" si="35"/>
        <v>370</v>
      </c>
      <c r="B3875" s="31">
        <v>44985</v>
      </c>
      <c r="C3875" s="31">
        <v>44915</v>
      </c>
      <c r="D3875" s="19" t="s">
        <v>1748</v>
      </c>
      <c r="E3875" s="66" t="str">
        <f>IF(ISBLANK(LeaveTracker[[#This Row],[Employee Name]]),"-----",VLOOKUP(LeaveTracker[[#This Row],[Employee Name]],'List of Employees'!$B$4:$H$767,7))</f>
        <v>TCIS</v>
      </c>
      <c r="F3875" s="66" t="str">
        <f>IF(ISBLANK(LeaveTracker[[#This Row],[Employee Name]]),"-----",VLOOKUP(LeaveTracker[[#This Row],[Employee Name]],'List of Employees'!$B$4:$H$767,6))</f>
        <v>CASUAL</v>
      </c>
      <c r="G3875" s="24">
        <v>44916</v>
      </c>
      <c r="H3875" s="24">
        <v>44918</v>
      </c>
      <c r="I3875" s="19" t="s">
        <v>297</v>
      </c>
      <c r="J3875" s="42" t="s">
        <v>1749</v>
      </c>
      <c r="K3875" s="50" t="str">
        <f ca="1">LeaveTracker[[#This Row],[Days]]&amp;" "&amp;LeaveTracker[[#This Row],[Type of Leave]]</f>
        <v>3 OTHER</v>
      </c>
      <c r="L3875" s="23">
        <f ca="1">NETWORKDAYS(LeaveTracker[[#This Row],[Start Date]],LeaveTracker[[#This Row],[End Date]],lstHolidays)</f>
        <v>3</v>
      </c>
      <c r="M3875" s="27"/>
    </row>
    <row r="3876" spans="1:13" ht="30" customHeight="1" x14ac:dyDescent="0.3">
      <c r="A3876" s="27">
        <f t="shared" si="35"/>
        <v>371</v>
      </c>
      <c r="B3876" s="31">
        <v>44985</v>
      </c>
      <c r="C3876" s="31">
        <v>44915</v>
      </c>
      <c r="D3876" s="19" t="s">
        <v>1748</v>
      </c>
      <c r="E3876" s="66" t="str">
        <f>IF(ISBLANK(LeaveTracker[[#This Row],[Employee Name]]),"-----",VLOOKUP(LeaveTracker[[#This Row],[Employee Name]],'List of Employees'!$B$4:$H$767,7))</f>
        <v>TCIS</v>
      </c>
      <c r="F3876" s="66" t="str">
        <f>IF(ISBLANK(LeaveTracker[[#This Row],[Employee Name]]),"-----",VLOOKUP(LeaveTracker[[#This Row],[Employee Name]],'List of Employees'!$B$4:$H$767,6))</f>
        <v>CASUAL</v>
      </c>
      <c r="G3876" s="24">
        <v>44921</v>
      </c>
      <c r="H3876" s="24">
        <v>44924</v>
      </c>
      <c r="I3876" s="19" t="s">
        <v>82</v>
      </c>
      <c r="K3876" s="50" t="str">
        <f ca="1">LeaveTracker[[#This Row],[Days]]&amp;" "&amp;LeaveTracker[[#This Row],[Type of Leave]]</f>
        <v>3 VL</v>
      </c>
      <c r="L3876" s="23">
        <f ca="1">NETWORKDAYS(LeaveTracker[[#This Row],[Start Date]],LeaveTracker[[#This Row],[End Date]],lstHolidays)</f>
        <v>3</v>
      </c>
      <c r="M3876" s="27"/>
    </row>
    <row r="3877" spans="1:13" ht="30" customHeight="1" x14ac:dyDescent="0.3">
      <c r="A3877" s="27">
        <f t="shared" si="35"/>
        <v>372</v>
      </c>
      <c r="B3877" s="31">
        <v>44985</v>
      </c>
      <c r="C3877" s="31">
        <v>44931</v>
      </c>
      <c r="D3877" s="19" t="s">
        <v>2076</v>
      </c>
      <c r="E3877" s="66" t="str">
        <f>IF(ISBLANK(LeaveTracker[[#This Row],[Employee Name]]),"-----",VLOOKUP(LeaveTracker[[#This Row],[Employee Name]],'List of Employees'!$B$4:$H$767,7))</f>
        <v>OSPITAL NG TAGAYTAY</v>
      </c>
      <c r="F3877" s="66" t="str">
        <f>IF(ISBLANK(LeaveTracker[[#This Row],[Employee Name]]),"-----",VLOOKUP(LeaveTracker[[#This Row],[Employee Name]],'List of Employees'!$B$4:$H$767,6))</f>
        <v>CASUAL</v>
      </c>
      <c r="G3877" s="24">
        <v>44915</v>
      </c>
      <c r="H3877" s="24">
        <v>44918</v>
      </c>
      <c r="I3877" s="19" t="s">
        <v>81</v>
      </c>
      <c r="K3877" s="50" t="str">
        <f ca="1">LeaveTracker[[#This Row],[Days]]&amp;" "&amp;LeaveTracker[[#This Row],[Type of Leave]]</f>
        <v>4 SL</v>
      </c>
      <c r="L3877" s="23">
        <f ca="1">NETWORKDAYS(LeaveTracker[[#This Row],[Start Date]],LeaveTracker[[#This Row],[End Date]],lstHolidays)</f>
        <v>4</v>
      </c>
      <c r="M3877" s="27"/>
    </row>
    <row r="3878" spans="1:13" ht="30" customHeight="1" x14ac:dyDescent="0.3">
      <c r="A3878" s="27">
        <v>372</v>
      </c>
      <c r="B3878" s="31">
        <v>44985</v>
      </c>
      <c r="C3878" s="31">
        <v>44931</v>
      </c>
      <c r="D3878" s="19" t="s">
        <v>2076</v>
      </c>
      <c r="E3878" s="66" t="str">
        <f>IF(ISBLANK(LeaveTracker[[#This Row],[Employee Name]]),"-----",VLOOKUP(LeaveTracker[[#This Row],[Employee Name]],'List of Employees'!$B$4:$H$767,7))</f>
        <v>OSPITAL NG TAGAYTAY</v>
      </c>
      <c r="F3878" s="66" t="str">
        <f>IF(ISBLANK(LeaveTracker[[#This Row],[Employee Name]]),"-----",VLOOKUP(LeaveTracker[[#This Row],[Employee Name]],'List of Employees'!$B$4:$H$767,6))</f>
        <v>CASUAL</v>
      </c>
      <c r="G3878" s="24">
        <v>44921</v>
      </c>
      <c r="H3878" s="24">
        <v>44924</v>
      </c>
      <c r="I3878" s="19" t="s">
        <v>81</v>
      </c>
      <c r="K3878" s="50" t="str">
        <f ca="1">LeaveTracker[[#This Row],[Days]]&amp;" "&amp;LeaveTracker[[#This Row],[Type of Leave]]</f>
        <v>3 SL</v>
      </c>
      <c r="L3878" s="23">
        <f ca="1">NETWORKDAYS(LeaveTracker[[#This Row],[Start Date]],LeaveTracker[[#This Row],[End Date]],lstHolidays)</f>
        <v>3</v>
      </c>
      <c r="M3878" s="27"/>
    </row>
    <row r="3879" spans="1:13" ht="30" customHeight="1" x14ac:dyDescent="0.3">
      <c r="A3879" s="27">
        <f t="shared" si="35"/>
        <v>373</v>
      </c>
      <c r="B3879" s="31">
        <v>44985</v>
      </c>
      <c r="C3879" s="31">
        <v>44931</v>
      </c>
      <c r="D3879" s="19" t="s">
        <v>2076</v>
      </c>
      <c r="E3879" s="66" t="str">
        <f>IF(ISBLANK(LeaveTracker[[#This Row],[Employee Name]]),"-----",VLOOKUP(LeaveTracker[[#This Row],[Employee Name]],'List of Employees'!$B$4:$H$767,7))</f>
        <v>OSPITAL NG TAGAYTAY</v>
      </c>
      <c r="F3879" s="66" t="str">
        <f>IF(ISBLANK(LeaveTracker[[#This Row],[Employee Name]]),"-----",VLOOKUP(LeaveTracker[[#This Row],[Employee Name]],'List of Employees'!$B$4:$H$767,6))</f>
        <v>CASUAL</v>
      </c>
      <c r="G3879" s="24">
        <v>44927</v>
      </c>
      <c r="H3879" s="24">
        <v>44957</v>
      </c>
      <c r="I3879" s="19" t="s">
        <v>81</v>
      </c>
      <c r="K3879" s="50" t="str">
        <f ca="1">LeaveTracker[[#This Row],[Days]]&amp;" "&amp;LeaveTracker[[#This Row],[Type of Leave]]</f>
        <v>21 SL</v>
      </c>
      <c r="L3879" s="23">
        <f ca="1">NETWORKDAYS(LeaveTracker[[#This Row],[Start Date]],LeaveTracker[[#This Row],[End Date]],lstHolidays)</f>
        <v>21</v>
      </c>
      <c r="M3879" s="27"/>
    </row>
    <row r="3880" spans="1:13" ht="30" customHeight="1" x14ac:dyDescent="0.3">
      <c r="A3880" s="27">
        <f t="shared" si="35"/>
        <v>374</v>
      </c>
      <c r="B3880" s="31">
        <v>44985</v>
      </c>
      <c r="C3880" s="31">
        <v>44922</v>
      </c>
      <c r="D3880" s="19" t="s">
        <v>1751</v>
      </c>
      <c r="E3880" s="66" t="str">
        <f>IF(ISBLANK(LeaveTracker[[#This Row],[Employee Name]]),"-----",VLOOKUP(LeaveTracker[[#This Row],[Employee Name]],'List of Employees'!$B$4:$H$767,7))</f>
        <v>EEO/CITY MARKET</v>
      </c>
      <c r="F3880" s="66" t="str">
        <f>IF(ISBLANK(LeaveTracker[[#This Row],[Employee Name]]),"-----",VLOOKUP(LeaveTracker[[#This Row],[Employee Name]],'List of Employees'!$B$4:$H$767,6))</f>
        <v>CASUAL</v>
      </c>
      <c r="G3880" s="24">
        <v>44923</v>
      </c>
      <c r="H3880" s="24">
        <v>44923</v>
      </c>
      <c r="I3880" s="19" t="s">
        <v>297</v>
      </c>
      <c r="J3880" s="42" t="s">
        <v>2077</v>
      </c>
      <c r="K3880" s="50" t="str">
        <f ca="1">LeaveTracker[[#This Row],[Days]]&amp;" "&amp;LeaveTracker[[#This Row],[Type of Leave]]</f>
        <v>1 OTHER</v>
      </c>
      <c r="L3880" s="23">
        <f ca="1">NETWORKDAYS(LeaveTracker[[#This Row],[Start Date]],LeaveTracker[[#This Row],[End Date]],lstHolidays)</f>
        <v>1</v>
      </c>
      <c r="M3880" s="27"/>
    </row>
    <row r="3881" spans="1:13" ht="30" customHeight="1" x14ac:dyDescent="0.3">
      <c r="A3881" s="27">
        <f t="shared" si="35"/>
        <v>375</v>
      </c>
      <c r="B3881" s="31">
        <v>44985</v>
      </c>
      <c r="C3881" s="31">
        <v>44940</v>
      </c>
      <c r="D3881" s="19" t="s">
        <v>1751</v>
      </c>
      <c r="E3881" s="66" t="str">
        <f>IF(ISBLANK(LeaveTracker[[#This Row],[Employee Name]]),"-----",VLOOKUP(LeaveTracker[[#This Row],[Employee Name]],'List of Employees'!$B$4:$H$767,7))</f>
        <v>EEO/CITY MARKET</v>
      </c>
      <c r="F3881" s="66" t="str">
        <f>IF(ISBLANK(LeaveTracker[[#This Row],[Employee Name]]),"-----",VLOOKUP(LeaveTracker[[#This Row],[Employee Name]],'List of Employees'!$B$4:$H$767,6))</f>
        <v>CASUAL</v>
      </c>
      <c r="G3881" s="24">
        <v>44936</v>
      </c>
      <c r="H3881" s="24">
        <v>44940</v>
      </c>
      <c r="I3881" s="19" t="s">
        <v>81</v>
      </c>
      <c r="K3881" s="50" t="str">
        <f ca="1">LeaveTracker[[#This Row],[Days]]&amp;" "&amp;LeaveTracker[[#This Row],[Type of Leave]]</f>
        <v>4 SL</v>
      </c>
      <c r="L3881" s="23">
        <f ca="1">NETWORKDAYS(LeaveTracker[[#This Row],[Start Date]],LeaveTracker[[#This Row],[End Date]],lstHolidays)</f>
        <v>4</v>
      </c>
      <c r="M3881" s="27"/>
    </row>
    <row r="3882" spans="1:13" ht="30" customHeight="1" x14ac:dyDescent="0.3">
      <c r="A3882" s="27">
        <f t="shared" si="35"/>
        <v>376</v>
      </c>
      <c r="B3882" s="31">
        <v>44985</v>
      </c>
      <c r="C3882" s="31">
        <v>44963</v>
      </c>
      <c r="D3882" s="19" t="s">
        <v>1921</v>
      </c>
      <c r="E3882" s="66" t="str">
        <f>IF(ISBLANK(LeaveTracker[[#This Row],[Employee Name]]),"-----",VLOOKUP(LeaveTracker[[#This Row],[Employee Name]],'List of Employees'!$B$4:$H$767,7))</f>
        <v>TCIS</v>
      </c>
      <c r="F3882" s="66" t="str">
        <f>IF(ISBLANK(LeaveTracker[[#This Row],[Employee Name]]),"-----",VLOOKUP(LeaveTracker[[#This Row],[Employee Name]],'List of Employees'!$B$4:$H$767,6))</f>
        <v>JOBCON</v>
      </c>
      <c r="G3882" s="24">
        <v>44944</v>
      </c>
      <c r="H3882" s="24">
        <v>44957</v>
      </c>
      <c r="I3882" s="19" t="s">
        <v>81</v>
      </c>
      <c r="K3882" s="50" t="str">
        <f ca="1">LeaveTracker[[#This Row],[Days]]&amp;" "&amp;LeaveTracker[[#This Row],[Type of Leave]]</f>
        <v>10 SL</v>
      </c>
      <c r="L3882" s="23">
        <f ca="1">NETWORKDAYS(LeaveTracker[[#This Row],[Start Date]],LeaveTracker[[#This Row],[End Date]],lstHolidays)</f>
        <v>10</v>
      </c>
      <c r="M3882" s="27"/>
    </row>
    <row r="3883" spans="1:13" ht="30" customHeight="1" x14ac:dyDescent="0.3">
      <c r="A3883" s="27">
        <f t="shared" si="35"/>
        <v>377</v>
      </c>
      <c r="B3883" s="31">
        <v>44985</v>
      </c>
      <c r="C3883" s="31">
        <v>44942</v>
      </c>
      <c r="D3883" s="19" t="s">
        <v>1744</v>
      </c>
      <c r="E3883" s="66" t="str">
        <f>IF(ISBLANK(LeaveTracker[[#This Row],[Employee Name]]),"-----",VLOOKUP(LeaveTracker[[#This Row],[Employee Name]],'List of Employees'!$B$4:$H$767,7))</f>
        <v>MAHOGANY MARKET</v>
      </c>
      <c r="F3883" s="66" t="str">
        <f>IF(ISBLANK(LeaveTracker[[#This Row],[Employee Name]]),"-----",VLOOKUP(LeaveTracker[[#This Row],[Employee Name]],'List of Employees'!$B$4:$H$767,6))</f>
        <v>CASUAL</v>
      </c>
      <c r="G3883" s="24">
        <v>44938</v>
      </c>
      <c r="H3883" s="24">
        <v>44939</v>
      </c>
      <c r="I3883" s="19" t="s">
        <v>81</v>
      </c>
      <c r="K3883" s="50" t="str">
        <f ca="1">LeaveTracker[[#This Row],[Days]]&amp;" "&amp;LeaveTracker[[#This Row],[Type of Leave]]</f>
        <v>2 SL</v>
      </c>
      <c r="L3883" s="23">
        <f ca="1">NETWORKDAYS(LeaveTracker[[#This Row],[Start Date]],LeaveTracker[[#This Row],[End Date]],lstHolidays)</f>
        <v>2</v>
      </c>
      <c r="M3883" s="27"/>
    </row>
    <row r="3884" spans="1:13" ht="30" customHeight="1" x14ac:dyDescent="0.3">
      <c r="A3884" s="27">
        <f t="shared" si="35"/>
        <v>378</v>
      </c>
      <c r="B3884" s="31">
        <v>44985</v>
      </c>
      <c r="C3884" s="31">
        <v>44944</v>
      </c>
      <c r="D3884" s="19" t="s">
        <v>1745</v>
      </c>
      <c r="E3884" s="66" t="str">
        <f>IF(ISBLANK(LeaveTracker[[#This Row],[Employee Name]]),"-----",VLOOKUP(LeaveTracker[[#This Row],[Employee Name]],'List of Employees'!$B$4:$H$767,7))</f>
        <v>AGRICULTURE OFFICE</v>
      </c>
      <c r="F3884" s="66" t="str">
        <f>IF(ISBLANK(LeaveTracker[[#This Row],[Employee Name]]),"-----",VLOOKUP(LeaveTracker[[#This Row],[Employee Name]],'List of Employees'!$B$4:$H$767,6))</f>
        <v>CASUAL</v>
      </c>
      <c r="G3884" s="24">
        <v>44951</v>
      </c>
      <c r="H3884" s="24">
        <v>44951</v>
      </c>
      <c r="I3884" s="19" t="s">
        <v>297</v>
      </c>
      <c r="J3884" s="42" t="s">
        <v>1749</v>
      </c>
      <c r="K3884" s="50" t="str">
        <f ca="1">LeaveTracker[[#This Row],[Days]]&amp;" "&amp;LeaveTracker[[#This Row],[Type of Leave]]</f>
        <v>1 OTHER</v>
      </c>
      <c r="L3884" s="23">
        <f ca="1">NETWORKDAYS(LeaveTracker[[#This Row],[Start Date]],LeaveTracker[[#This Row],[End Date]],lstHolidays)</f>
        <v>1</v>
      </c>
      <c r="M3884" s="27"/>
    </row>
    <row r="3885" spans="1:13" ht="30" customHeight="1" x14ac:dyDescent="0.3">
      <c r="A3885" s="27">
        <f t="shared" si="35"/>
        <v>379</v>
      </c>
      <c r="B3885" s="31">
        <v>44985</v>
      </c>
      <c r="C3885" s="31">
        <v>44949</v>
      </c>
      <c r="D3885" s="19" t="s">
        <v>2079</v>
      </c>
      <c r="E3885" s="66" t="str">
        <f>IF(ISBLANK(LeaveTracker[[#This Row],[Employee Name]]),"-----",VLOOKUP(LeaveTracker[[#This Row],[Employee Name]],'List of Employees'!$B$4:$H$767,7))</f>
        <v>SP</v>
      </c>
      <c r="F3885" s="66" t="str">
        <f>IF(ISBLANK(LeaveTracker[[#This Row],[Employee Name]]),"-----",VLOOKUP(LeaveTracker[[#This Row],[Employee Name]],'List of Employees'!$B$4:$H$767,6))</f>
        <v>CASUAL</v>
      </c>
      <c r="G3885" s="24">
        <v>44954</v>
      </c>
      <c r="H3885" s="24">
        <v>44956</v>
      </c>
      <c r="I3885" s="19" t="s">
        <v>82</v>
      </c>
      <c r="K3885" s="50" t="str">
        <f ca="1">LeaveTracker[[#This Row],[Days]]&amp;" "&amp;LeaveTracker[[#This Row],[Type of Leave]]</f>
        <v>1 VL</v>
      </c>
      <c r="L3885" s="23">
        <f ca="1">NETWORKDAYS(LeaveTracker[[#This Row],[Start Date]],LeaveTracker[[#This Row],[End Date]],lstHolidays)</f>
        <v>1</v>
      </c>
      <c r="M3885" s="27"/>
    </row>
    <row r="3886" spans="1:13" ht="30" customHeight="1" x14ac:dyDescent="0.3">
      <c r="A3886" s="27">
        <f t="shared" si="35"/>
        <v>380</v>
      </c>
      <c r="B3886" s="31">
        <v>44985</v>
      </c>
      <c r="C3886" s="31">
        <v>44953</v>
      </c>
      <c r="D3886" s="19" t="s">
        <v>2081</v>
      </c>
      <c r="E3886" s="66" t="str">
        <f>IF(ISBLANK(LeaveTracker[[#This Row],[Employee Name]]),"-----",VLOOKUP(LeaveTracker[[#This Row],[Employee Name]],'List of Employees'!$B$4:$H$767,7))</f>
        <v>GSO</v>
      </c>
      <c r="F3886" s="66" t="str">
        <f>IF(ISBLANK(LeaveTracker[[#This Row],[Employee Name]]),"-----",VLOOKUP(LeaveTracker[[#This Row],[Employee Name]],'List of Employees'!$B$4:$H$767,6))</f>
        <v>CASUAL</v>
      </c>
      <c r="G3886" s="24">
        <v>44932</v>
      </c>
      <c r="H3886" s="24">
        <v>44936</v>
      </c>
      <c r="I3886" s="19" t="s">
        <v>82</v>
      </c>
      <c r="K3886" s="50" t="str">
        <f ca="1">LeaveTracker[[#This Row],[Days]]&amp;" "&amp;LeaveTracker[[#This Row],[Type of Leave]]</f>
        <v>3 VL</v>
      </c>
      <c r="L3886" s="23">
        <f ca="1">NETWORKDAYS(LeaveTracker[[#This Row],[Start Date]],LeaveTracker[[#This Row],[End Date]],lstHolidays)</f>
        <v>3</v>
      </c>
      <c r="M3886" s="27"/>
    </row>
    <row r="3887" spans="1:13" ht="30" customHeight="1" x14ac:dyDescent="0.3">
      <c r="A3887" s="27">
        <v>380</v>
      </c>
      <c r="B3887" s="31">
        <v>44985</v>
      </c>
      <c r="C3887" s="31">
        <v>44953</v>
      </c>
      <c r="D3887" s="19" t="s">
        <v>2081</v>
      </c>
      <c r="E3887" s="66" t="str">
        <f>IF(ISBLANK(LeaveTracker[[#This Row],[Employee Name]]),"-----",VLOOKUP(LeaveTracker[[#This Row],[Employee Name]],'List of Employees'!$B$4:$H$767,7))</f>
        <v>GSO</v>
      </c>
      <c r="F3887" s="66" t="str">
        <f>IF(ISBLANK(LeaveTracker[[#This Row],[Employee Name]]),"-----",VLOOKUP(LeaveTracker[[#This Row],[Employee Name]],'List of Employees'!$B$4:$H$767,6))</f>
        <v>CASUAL</v>
      </c>
      <c r="G3887" s="24">
        <v>44939</v>
      </c>
      <c r="H3887" s="24">
        <v>44940</v>
      </c>
      <c r="I3887" s="19" t="s">
        <v>82</v>
      </c>
      <c r="K3887" s="50" t="str">
        <f ca="1">LeaveTracker[[#This Row],[Days]]&amp;" "&amp;LeaveTracker[[#This Row],[Type of Leave]]</f>
        <v>1 VL</v>
      </c>
      <c r="L3887" s="23">
        <f ca="1">NETWORKDAYS(LeaveTracker[[#This Row],[Start Date]],LeaveTracker[[#This Row],[End Date]],lstHolidays)</f>
        <v>1</v>
      </c>
      <c r="M3887" s="27"/>
    </row>
    <row r="3888" spans="1:13" ht="30" customHeight="1" x14ac:dyDescent="0.3">
      <c r="A3888" s="27">
        <f t="shared" si="35"/>
        <v>381</v>
      </c>
      <c r="B3888" s="31">
        <v>44985</v>
      </c>
      <c r="C3888" s="31">
        <v>44952</v>
      </c>
      <c r="D3888" s="19" t="s">
        <v>2084</v>
      </c>
      <c r="E3888" s="66" t="str">
        <f>IF(ISBLANK(LeaveTracker[[#This Row],[Employee Name]]),"-----",VLOOKUP(LeaveTracker[[#This Row],[Employee Name]],'List of Employees'!$B$4:$H$767,7))</f>
        <v>CHO</v>
      </c>
      <c r="F3888" s="66" t="str">
        <f>IF(ISBLANK(LeaveTracker[[#This Row],[Employee Name]]),"-----",VLOOKUP(LeaveTracker[[#This Row],[Employee Name]],'List of Employees'!$B$4:$H$767,6))</f>
        <v>PERMANENT</v>
      </c>
      <c r="G3888" s="24">
        <v>44949</v>
      </c>
      <c r="H3888" s="24">
        <v>44951</v>
      </c>
      <c r="I3888" s="19" t="s">
        <v>81</v>
      </c>
      <c r="K3888" s="50" t="str">
        <f ca="1">LeaveTracker[[#This Row],[Days]]&amp;" "&amp;LeaveTracker[[#This Row],[Type of Leave]]</f>
        <v>3 SL</v>
      </c>
      <c r="L3888" s="23">
        <f ca="1">NETWORKDAYS(LeaveTracker[[#This Row],[Start Date]],LeaveTracker[[#This Row],[End Date]],lstHolidays)</f>
        <v>3</v>
      </c>
      <c r="M3888" s="27"/>
    </row>
    <row r="3889" spans="1:13" ht="30" customHeight="1" x14ac:dyDescent="0.3">
      <c r="A3889" s="27">
        <f t="shared" si="35"/>
        <v>382</v>
      </c>
      <c r="B3889" s="31">
        <v>44985</v>
      </c>
      <c r="C3889" s="31">
        <v>44960</v>
      </c>
      <c r="D3889" s="19" t="s">
        <v>1876</v>
      </c>
      <c r="E3889" s="66" t="str">
        <f>IF(ISBLANK(LeaveTracker[[#This Row],[Employee Name]]),"-----",VLOOKUP(LeaveTracker[[#This Row],[Employee Name]],'List of Employees'!$B$4:$H$767,7))</f>
        <v>CTO</v>
      </c>
      <c r="F3889" s="66" t="str">
        <f>IF(ISBLANK(LeaveTracker[[#This Row],[Employee Name]]),"-----",VLOOKUP(LeaveTracker[[#This Row],[Employee Name]],'List of Employees'!$B$4:$H$767,6))</f>
        <v>JOBCON</v>
      </c>
      <c r="G3889" s="24">
        <v>44958</v>
      </c>
      <c r="H3889" s="24">
        <v>44959</v>
      </c>
      <c r="I3889" s="19" t="s">
        <v>81</v>
      </c>
      <c r="K3889" s="50" t="str">
        <f ca="1">LeaveTracker[[#This Row],[Days]]&amp;" "&amp;LeaveTracker[[#This Row],[Type of Leave]]</f>
        <v>2 SL</v>
      </c>
      <c r="L3889" s="23">
        <f ca="1">NETWORKDAYS(LeaveTracker[[#This Row],[Start Date]],LeaveTracker[[#This Row],[End Date]],lstHolidays)</f>
        <v>2</v>
      </c>
      <c r="M3889" s="27"/>
    </row>
    <row r="3890" spans="1:13" ht="30" customHeight="1" x14ac:dyDescent="0.3">
      <c r="A3890" s="27">
        <f t="shared" si="35"/>
        <v>383</v>
      </c>
      <c r="B3890" s="31">
        <v>44985</v>
      </c>
      <c r="C3890" s="31">
        <v>44929</v>
      </c>
      <c r="D3890" s="19" t="s">
        <v>2086</v>
      </c>
      <c r="E3890" s="66" t="str">
        <f>IF(ISBLANK(LeaveTracker[[#This Row],[Employee Name]]),"-----",VLOOKUP(LeaveTracker[[#This Row],[Employee Name]],'List of Employees'!$B$4:$H$767,7))</f>
        <v>ACCOUNTING</v>
      </c>
      <c r="F3890" s="66" t="str">
        <f>IF(ISBLANK(LeaveTracker[[#This Row],[Employee Name]]),"-----",VLOOKUP(LeaveTracker[[#This Row],[Employee Name]],'List of Employees'!$B$4:$H$767,6))</f>
        <v>JOBCON</v>
      </c>
      <c r="G3890" s="24">
        <v>44879</v>
      </c>
      <c r="H3890" s="24">
        <v>44879</v>
      </c>
      <c r="I3890" s="19" t="s">
        <v>81</v>
      </c>
      <c r="K3890" s="50" t="str">
        <f ca="1">LeaveTracker[[#This Row],[Days]]&amp;" "&amp;LeaveTracker[[#This Row],[Type of Leave]]</f>
        <v>1 SL</v>
      </c>
      <c r="L3890" s="23">
        <f ca="1">NETWORKDAYS(LeaveTracker[[#This Row],[Start Date]],LeaveTracker[[#This Row],[End Date]],lstHolidays)</f>
        <v>1</v>
      </c>
      <c r="M3890" s="27"/>
    </row>
    <row r="3891" spans="1:13" ht="30" customHeight="1" x14ac:dyDescent="0.3">
      <c r="A3891" s="27">
        <v>283</v>
      </c>
      <c r="B3891" s="31">
        <v>44985</v>
      </c>
      <c r="C3891" s="31">
        <v>44929</v>
      </c>
      <c r="D3891" s="19" t="s">
        <v>2086</v>
      </c>
      <c r="E3891" s="66" t="str">
        <f>IF(ISBLANK(LeaveTracker[[#This Row],[Employee Name]]),"-----",VLOOKUP(LeaveTracker[[#This Row],[Employee Name]],'List of Employees'!$B$4:$H$767,7))</f>
        <v>ACCOUNTING</v>
      </c>
      <c r="F3891" s="66" t="str">
        <f>IF(ISBLANK(LeaveTracker[[#This Row],[Employee Name]]),"-----",VLOOKUP(LeaveTracker[[#This Row],[Employee Name]],'List of Employees'!$B$4:$H$767,6))</f>
        <v>JOBCON</v>
      </c>
      <c r="G3891" s="24">
        <v>44908</v>
      </c>
      <c r="H3891" s="24">
        <v>44908</v>
      </c>
      <c r="I3891" s="19" t="s">
        <v>81</v>
      </c>
      <c r="K3891" s="50" t="str">
        <f ca="1">LeaveTracker[[#This Row],[Days]]&amp;" "&amp;LeaveTracker[[#This Row],[Type of Leave]]</f>
        <v>1 SL</v>
      </c>
      <c r="L3891" s="23">
        <f ca="1">NETWORKDAYS(LeaveTracker[[#This Row],[Start Date]],LeaveTracker[[#This Row],[End Date]],lstHolidays)</f>
        <v>1</v>
      </c>
      <c r="M3891" s="27"/>
    </row>
    <row r="3892" spans="1:13" ht="30" customHeight="1" x14ac:dyDescent="0.3">
      <c r="A3892" s="27">
        <v>283</v>
      </c>
      <c r="B3892" s="31">
        <v>44985</v>
      </c>
      <c r="C3892" s="31">
        <v>44929</v>
      </c>
      <c r="D3892" s="19" t="s">
        <v>2086</v>
      </c>
      <c r="E3892" s="66" t="str">
        <f>IF(ISBLANK(LeaveTracker[[#This Row],[Employee Name]]),"-----",VLOOKUP(LeaveTracker[[#This Row],[Employee Name]],'List of Employees'!$B$4:$H$767,7))</f>
        <v>ACCOUNTING</v>
      </c>
      <c r="F3892" s="66" t="str">
        <f>IF(ISBLANK(LeaveTracker[[#This Row],[Employee Name]]),"-----",VLOOKUP(LeaveTracker[[#This Row],[Employee Name]],'List of Employees'!$B$4:$H$767,6))</f>
        <v>JOBCON</v>
      </c>
      <c r="G3892" s="24">
        <v>44924</v>
      </c>
      <c r="H3892" s="24">
        <v>44924</v>
      </c>
      <c r="I3892" s="19" t="s">
        <v>81</v>
      </c>
      <c r="K3892" s="50" t="str">
        <f ca="1">LeaveTracker[[#This Row],[Days]]&amp;" "&amp;LeaveTracker[[#This Row],[Type of Leave]]</f>
        <v>1 SL</v>
      </c>
      <c r="L3892" s="23">
        <f ca="1">NETWORKDAYS(LeaveTracker[[#This Row],[Start Date]],LeaveTracker[[#This Row],[End Date]],lstHolidays)</f>
        <v>1</v>
      </c>
      <c r="M3892" s="27"/>
    </row>
    <row r="3893" spans="1:13" ht="30" customHeight="1" x14ac:dyDescent="0.3">
      <c r="A3893" s="27">
        <f t="shared" si="35"/>
        <v>284</v>
      </c>
      <c r="B3893" s="31">
        <v>44985</v>
      </c>
      <c r="C3893" s="31">
        <v>45235</v>
      </c>
      <c r="D3893" s="19" t="s">
        <v>289</v>
      </c>
      <c r="E3893" s="66" t="str">
        <f>IF(ISBLANK(LeaveTracker[[#This Row],[Employee Name]]),"-----",VLOOKUP(LeaveTracker[[#This Row],[Employee Name]],'List of Employees'!$B$4:$H$767,7))</f>
        <v>CENRO</v>
      </c>
      <c r="F3893" s="66" t="str">
        <f>IF(ISBLANK(LeaveTracker[[#This Row],[Employee Name]]),"-----",VLOOKUP(LeaveTracker[[#This Row],[Employee Name]],'List of Employees'!$B$4:$H$767,6))</f>
        <v>PERMANENT</v>
      </c>
      <c r="G3893" s="24">
        <v>44879</v>
      </c>
      <c r="H3893" s="24">
        <v>44890</v>
      </c>
      <c r="I3893" s="19" t="s">
        <v>81</v>
      </c>
      <c r="K3893" s="50" t="str">
        <f ca="1">LeaveTracker[[#This Row],[Days]]&amp;" "&amp;LeaveTracker[[#This Row],[Type of Leave]]</f>
        <v>10 SL</v>
      </c>
      <c r="L3893" s="23">
        <f ca="1">NETWORKDAYS(LeaveTracker[[#This Row],[Start Date]],LeaveTracker[[#This Row],[End Date]],lstHolidays)</f>
        <v>10</v>
      </c>
      <c r="M3893" s="27"/>
    </row>
    <row r="3894" spans="1:13" ht="30" customHeight="1" x14ac:dyDescent="0.3">
      <c r="A3894" s="27">
        <f t="shared" si="35"/>
        <v>285</v>
      </c>
      <c r="B3894" s="31">
        <v>44985</v>
      </c>
      <c r="C3894" s="31">
        <v>44879</v>
      </c>
      <c r="D3894" s="19" t="s">
        <v>2653</v>
      </c>
      <c r="E3894" s="66" t="str">
        <f>IF(ISBLANK(LeaveTracker[[#This Row],[Employee Name]]),"-----",VLOOKUP(LeaveTracker[[#This Row],[Employee Name]],'List of Employees'!$B$4:$H$767,7))</f>
        <v>GSO</v>
      </c>
      <c r="F3894" s="66" t="str">
        <f>IF(ISBLANK(LeaveTracker[[#This Row],[Employee Name]]),"-----",VLOOKUP(LeaveTracker[[#This Row],[Employee Name]],'List of Employees'!$B$4:$H$767,6))</f>
        <v>CASUAL</v>
      </c>
      <c r="G3894" s="24">
        <v>44886</v>
      </c>
      <c r="H3894" s="24">
        <v>44890</v>
      </c>
      <c r="I3894" s="19" t="s">
        <v>81</v>
      </c>
      <c r="K3894" s="50" t="str">
        <f ca="1">LeaveTracker[[#This Row],[Days]]&amp;" "&amp;LeaveTracker[[#This Row],[Type of Leave]]</f>
        <v>5 SL</v>
      </c>
      <c r="L3894" s="23">
        <f ca="1">NETWORKDAYS(LeaveTracker[[#This Row],[Start Date]],LeaveTracker[[#This Row],[End Date]],lstHolidays)</f>
        <v>5</v>
      </c>
      <c r="M3894" s="27"/>
    </row>
    <row r="3895" spans="1:13" ht="30" customHeight="1" x14ac:dyDescent="0.3">
      <c r="A3895" s="27">
        <f t="shared" si="35"/>
        <v>286</v>
      </c>
      <c r="B3895" s="31">
        <v>44985</v>
      </c>
      <c r="C3895" s="31">
        <v>44880</v>
      </c>
      <c r="D3895" s="19" t="s">
        <v>2653</v>
      </c>
      <c r="E3895" s="66" t="str">
        <f>IF(ISBLANK(LeaveTracker[[#This Row],[Employee Name]]),"-----",VLOOKUP(LeaveTracker[[#This Row],[Employee Name]],'List of Employees'!$B$4:$H$767,7))</f>
        <v>GSO</v>
      </c>
      <c r="F3895" s="66" t="str">
        <f>IF(ISBLANK(LeaveTracker[[#This Row],[Employee Name]]),"-----",VLOOKUP(LeaveTracker[[#This Row],[Employee Name]],'List of Employees'!$B$4:$H$767,6))</f>
        <v>CASUAL</v>
      </c>
      <c r="G3895" s="24">
        <v>44879</v>
      </c>
      <c r="H3895" s="24">
        <v>44879</v>
      </c>
      <c r="I3895" s="19" t="s">
        <v>297</v>
      </c>
      <c r="J3895" s="42" t="s">
        <v>1749</v>
      </c>
      <c r="K3895" s="50" t="str">
        <f ca="1">LeaveTracker[[#This Row],[Days]]&amp;" "&amp;LeaveTracker[[#This Row],[Type of Leave]]</f>
        <v>1 OTHER</v>
      </c>
      <c r="L3895" s="23">
        <f ca="1">NETWORKDAYS(LeaveTracker[[#This Row],[Start Date]],LeaveTracker[[#This Row],[End Date]],lstHolidays)</f>
        <v>1</v>
      </c>
      <c r="M3895" s="27"/>
    </row>
    <row r="3896" spans="1:13" ht="30" customHeight="1" x14ac:dyDescent="0.3">
      <c r="A3896" s="27">
        <f t="shared" si="35"/>
        <v>287</v>
      </c>
      <c r="B3896" s="31">
        <v>44985</v>
      </c>
      <c r="C3896" s="31">
        <v>44876</v>
      </c>
      <c r="D3896" s="19" t="s">
        <v>2089</v>
      </c>
      <c r="E3896" s="66" t="str">
        <f>IF(ISBLANK(LeaveTracker[[#This Row],[Employee Name]]),"-----",VLOOKUP(LeaveTracker[[#This Row],[Employee Name]],'List of Employees'!$B$4:$H$767,7))</f>
        <v>BPLO</v>
      </c>
      <c r="F3896" s="66" t="str">
        <f>IF(ISBLANK(LeaveTracker[[#This Row],[Employee Name]]),"-----",VLOOKUP(LeaveTracker[[#This Row],[Employee Name]],'List of Employees'!$B$4:$H$767,6))</f>
        <v>CASUAL</v>
      </c>
      <c r="G3896" s="24">
        <v>44888</v>
      </c>
      <c r="H3896" s="24">
        <v>44890</v>
      </c>
      <c r="I3896" s="19" t="s">
        <v>297</v>
      </c>
      <c r="J3896" s="42" t="s">
        <v>1749</v>
      </c>
      <c r="K3896" s="50" t="str">
        <f ca="1">LeaveTracker[[#This Row],[Days]]&amp;" "&amp;LeaveTracker[[#This Row],[Type of Leave]]</f>
        <v>3 OTHER</v>
      </c>
      <c r="L3896" s="23">
        <f ca="1">NETWORKDAYS(LeaveTracker[[#This Row],[Start Date]],LeaveTracker[[#This Row],[End Date]],lstHolidays)</f>
        <v>3</v>
      </c>
      <c r="M3896" s="27"/>
    </row>
    <row r="3897" spans="1:13" ht="30" customHeight="1" x14ac:dyDescent="0.3">
      <c r="A3897" s="27">
        <f t="shared" si="35"/>
        <v>288</v>
      </c>
      <c r="B3897" s="31">
        <v>44985</v>
      </c>
      <c r="C3897" s="31">
        <v>44880</v>
      </c>
      <c r="D3897" s="19" t="s">
        <v>552</v>
      </c>
      <c r="E3897" s="66" t="str">
        <f>IF(ISBLANK(LeaveTracker[[#This Row],[Employee Name]]),"-----",VLOOKUP(LeaveTracker[[#This Row],[Employee Name]],'List of Employees'!$B$4:$H$767,7))</f>
        <v>CENRO</v>
      </c>
      <c r="F3897" s="66" t="str">
        <f>IF(ISBLANK(LeaveTracker[[#This Row],[Employee Name]]),"-----",VLOOKUP(LeaveTracker[[#This Row],[Employee Name]],'List of Employees'!$B$4:$H$767,6))</f>
        <v>PERMANENT</v>
      </c>
      <c r="G3897" s="24">
        <v>44879</v>
      </c>
      <c r="H3897" s="24">
        <v>44879</v>
      </c>
      <c r="I3897" s="19" t="s">
        <v>81</v>
      </c>
      <c r="K3897" s="50" t="str">
        <f ca="1">LeaveTracker[[#This Row],[Days]]&amp;" "&amp;LeaveTracker[[#This Row],[Type of Leave]]</f>
        <v>1 SL</v>
      </c>
      <c r="L3897" s="23">
        <f ca="1">NETWORKDAYS(LeaveTracker[[#This Row],[Start Date]],LeaveTracker[[#This Row],[End Date]],lstHolidays)</f>
        <v>1</v>
      </c>
      <c r="M3897" s="27"/>
    </row>
    <row r="3898" spans="1:13" ht="30" customHeight="1" x14ac:dyDescent="0.3">
      <c r="A3898" s="27">
        <f t="shared" si="35"/>
        <v>289</v>
      </c>
      <c r="B3898" s="31">
        <v>44985</v>
      </c>
      <c r="C3898" s="31">
        <v>44876</v>
      </c>
      <c r="D3898" s="19" t="s">
        <v>2002</v>
      </c>
      <c r="E3898" s="66" t="str">
        <f>IF(ISBLANK(LeaveTracker[[#This Row],[Employee Name]]),"-----",VLOOKUP(LeaveTracker[[#This Row],[Employee Name]],'List of Employees'!$B$4:$H$767,7))</f>
        <v>ACCOUNTING</v>
      </c>
      <c r="F3898" s="66" t="str">
        <f>IF(ISBLANK(LeaveTracker[[#This Row],[Employee Name]]),"-----",VLOOKUP(LeaveTracker[[#This Row],[Employee Name]],'List of Employees'!$B$4:$H$767,6))</f>
        <v>PERMANENT</v>
      </c>
      <c r="G3898" s="24">
        <v>44872</v>
      </c>
      <c r="H3898" s="24">
        <v>44872</v>
      </c>
      <c r="I3898" s="19" t="s">
        <v>297</v>
      </c>
      <c r="J3898" s="42" t="s">
        <v>1749</v>
      </c>
      <c r="K3898" s="50" t="str">
        <f ca="1">LeaveTracker[[#This Row],[Days]]&amp;" "&amp;LeaveTracker[[#This Row],[Type of Leave]]</f>
        <v>1 OTHER</v>
      </c>
      <c r="L3898" s="23">
        <f ca="1">NETWORKDAYS(LeaveTracker[[#This Row],[Start Date]],LeaveTracker[[#This Row],[End Date]],lstHolidays)</f>
        <v>1</v>
      </c>
      <c r="M3898" s="27"/>
    </row>
    <row r="3899" spans="1:13" ht="30" customHeight="1" x14ac:dyDescent="0.3">
      <c r="A3899" s="27">
        <f t="shared" si="35"/>
        <v>290</v>
      </c>
      <c r="B3899" s="31">
        <v>44985</v>
      </c>
      <c r="C3899" s="31">
        <v>44879</v>
      </c>
      <c r="D3899" s="19" t="s">
        <v>1872</v>
      </c>
      <c r="E3899" s="66" t="str">
        <f>IF(ISBLANK(LeaveTracker[[#This Row],[Employee Name]]),"-----",VLOOKUP(LeaveTracker[[#This Row],[Employee Name]],'List of Employees'!$B$4:$H$767,7))</f>
        <v>TCIS</v>
      </c>
      <c r="F3899" s="66" t="str">
        <f>IF(ISBLANK(LeaveTracker[[#This Row],[Employee Name]]),"-----",VLOOKUP(LeaveTracker[[#This Row],[Employee Name]],'List of Employees'!$B$4:$H$767,6))</f>
        <v>CASUAL</v>
      </c>
      <c r="G3899" s="24">
        <v>44880</v>
      </c>
      <c r="H3899" s="24">
        <v>44880</v>
      </c>
      <c r="I3899" s="19" t="s">
        <v>76</v>
      </c>
      <c r="K3899" s="50" t="str">
        <f ca="1">LeaveTracker[[#This Row],[Days]]&amp;" "&amp;LeaveTracker[[#This Row],[Type of Leave]]</f>
        <v>1 Maternity</v>
      </c>
      <c r="L3899" s="23">
        <f ca="1">NETWORKDAYS(LeaveTracker[[#This Row],[Start Date]],LeaveTracker[[#This Row],[End Date]],lstHolidays)</f>
        <v>1</v>
      </c>
      <c r="M3899" s="27"/>
    </row>
    <row r="3900" spans="1:13" ht="30" customHeight="1" x14ac:dyDescent="0.3">
      <c r="A3900" s="27">
        <f t="shared" si="35"/>
        <v>291</v>
      </c>
      <c r="B3900" s="31">
        <v>44985</v>
      </c>
      <c r="C3900" s="31">
        <v>44879</v>
      </c>
      <c r="D3900" s="19" t="s">
        <v>617</v>
      </c>
      <c r="E3900" s="66" t="str">
        <f>IF(ISBLANK(LeaveTracker[[#This Row],[Employee Name]]),"-----",VLOOKUP(LeaveTracker[[#This Row],[Employee Name]],'List of Employees'!$B$4:$H$767,7))</f>
        <v>EEO/ CITY MARKET</v>
      </c>
      <c r="F3900" s="66" t="str">
        <f>IF(ISBLANK(LeaveTracker[[#This Row],[Employee Name]]),"-----",VLOOKUP(LeaveTracker[[#This Row],[Employee Name]],'List of Employees'!$B$4:$H$767,6))</f>
        <v>PERMANENT</v>
      </c>
      <c r="G3900" s="24">
        <v>44880</v>
      </c>
      <c r="H3900" s="24">
        <v>44880</v>
      </c>
      <c r="I3900" s="19" t="s">
        <v>297</v>
      </c>
      <c r="J3900" s="42" t="s">
        <v>1749</v>
      </c>
      <c r="K3900" s="50" t="str">
        <f ca="1">LeaveTracker[[#This Row],[Days]]&amp;" "&amp;LeaveTracker[[#This Row],[Type of Leave]]</f>
        <v>1 OTHER</v>
      </c>
      <c r="L3900" s="23">
        <f ca="1">NETWORKDAYS(LeaveTracker[[#This Row],[Start Date]],LeaveTracker[[#This Row],[End Date]],lstHolidays)</f>
        <v>1</v>
      </c>
      <c r="M3900" s="27"/>
    </row>
    <row r="3901" spans="1:13" ht="30" customHeight="1" x14ac:dyDescent="0.3">
      <c r="A3901" s="27">
        <f t="shared" si="35"/>
        <v>292</v>
      </c>
      <c r="B3901" s="31">
        <v>44985</v>
      </c>
      <c r="C3901" s="31">
        <v>44886</v>
      </c>
      <c r="D3901" s="19" t="s">
        <v>322</v>
      </c>
      <c r="E3901" s="66" t="str">
        <f>IF(ISBLANK(LeaveTracker[[#This Row],[Employee Name]]),"-----",VLOOKUP(LeaveTracker[[#This Row],[Employee Name]],'List of Employees'!$B$4:$H$767,7))</f>
        <v>CEO</v>
      </c>
      <c r="F3901" s="66" t="str">
        <f>IF(ISBLANK(LeaveTracker[[#This Row],[Employee Name]]),"-----",VLOOKUP(LeaveTracker[[#This Row],[Employee Name]],'List of Employees'!$B$4:$H$767,6))</f>
        <v>PERMANENT</v>
      </c>
      <c r="G3901" s="24">
        <v>44883</v>
      </c>
      <c r="H3901" s="24">
        <v>44883</v>
      </c>
      <c r="I3901" s="19" t="s">
        <v>81</v>
      </c>
      <c r="K3901" s="50" t="str">
        <f ca="1">LeaveTracker[[#This Row],[Days]]&amp;" "&amp;LeaveTracker[[#This Row],[Type of Leave]]</f>
        <v>1 SL</v>
      </c>
      <c r="L3901" s="23">
        <f ca="1">NETWORKDAYS(LeaveTracker[[#This Row],[Start Date]],LeaveTracker[[#This Row],[End Date]],lstHolidays)</f>
        <v>1</v>
      </c>
      <c r="M3901" s="27"/>
    </row>
    <row r="3902" spans="1:13" ht="30" customHeight="1" x14ac:dyDescent="0.3">
      <c r="A3902" s="27">
        <f t="shared" si="35"/>
        <v>293</v>
      </c>
      <c r="B3902" s="31">
        <v>44985</v>
      </c>
      <c r="C3902" s="31">
        <v>44791</v>
      </c>
      <c r="D3902" s="19" t="s">
        <v>322</v>
      </c>
      <c r="E3902" s="66" t="str">
        <f>IF(ISBLANK(LeaveTracker[[#This Row],[Employee Name]]),"-----",VLOOKUP(LeaveTracker[[#This Row],[Employee Name]],'List of Employees'!$B$4:$H$767,7))</f>
        <v>CEO</v>
      </c>
      <c r="F3902" s="66" t="str">
        <f>IF(ISBLANK(LeaveTracker[[#This Row],[Employee Name]]),"-----",VLOOKUP(LeaveTracker[[#This Row],[Employee Name]],'List of Employees'!$B$4:$H$767,6))</f>
        <v>PERMANENT</v>
      </c>
      <c r="G3902" s="24">
        <v>44790</v>
      </c>
      <c r="H3902" s="24">
        <v>44790</v>
      </c>
      <c r="I3902" s="19" t="s">
        <v>81</v>
      </c>
      <c r="K3902" s="50" t="str">
        <f ca="1">LeaveTracker[[#This Row],[Days]]&amp;" "&amp;LeaveTracker[[#This Row],[Type of Leave]]</f>
        <v>1 SL</v>
      </c>
      <c r="L3902" s="23">
        <f ca="1">NETWORKDAYS(LeaveTracker[[#This Row],[Start Date]],LeaveTracker[[#This Row],[End Date]],lstHolidays)</f>
        <v>1</v>
      </c>
      <c r="M3902" s="27"/>
    </row>
    <row r="3903" spans="1:13" ht="30" customHeight="1" x14ac:dyDescent="0.3">
      <c r="A3903" s="27">
        <f t="shared" si="35"/>
        <v>294</v>
      </c>
      <c r="B3903" s="31">
        <v>44985</v>
      </c>
      <c r="C3903" s="31">
        <v>44918</v>
      </c>
      <c r="D3903" s="19" t="s">
        <v>2091</v>
      </c>
      <c r="E3903" s="66" t="str">
        <f>IF(ISBLANK(LeaveTracker[[#This Row],[Employee Name]]),"-----",VLOOKUP(LeaveTracker[[#This Row],[Employee Name]],'List of Employees'!$B$4:$H$767,7))</f>
        <v>CENRO</v>
      </c>
      <c r="F3903" s="66" t="str">
        <f>IF(ISBLANK(LeaveTracker[[#This Row],[Employee Name]]),"-----",VLOOKUP(LeaveTracker[[#This Row],[Employee Name]],'List of Employees'!$B$4:$H$767,6))</f>
        <v>CASUAL</v>
      </c>
      <c r="G3903" s="24">
        <v>44928</v>
      </c>
      <c r="H3903" s="24">
        <v>44930</v>
      </c>
      <c r="I3903" s="19" t="s">
        <v>82</v>
      </c>
      <c r="K3903" s="50" t="str">
        <f ca="1">LeaveTracker[[#This Row],[Days]]&amp;" "&amp;LeaveTracker[[#This Row],[Type of Leave]]</f>
        <v>2 VL</v>
      </c>
      <c r="L3903" s="23">
        <f ca="1">NETWORKDAYS(LeaveTracker[[#This Row],[Start Date]],LeaveTracker[[#This Row],[End Date]],lstHolidays)</f>
        <v>2</v>
      </c>
      <c r="M3903" s="27"/>
    </row>
    <row r="3904" spans="1:13" ht="30" customHeight="1" x14ac:dyDescent="0.3">
      <c r="A3904" s="27">
        <f t="shared" si="35"/>
        <v>295</v>
      </c>
      <c r="B3904" s="31">
        <v>44985</v>
      </c>
      <c r="C3904" s="31">
        <v>44932</v>
      </c>
      <c r="D3904" s="19" t="s">
        <v>1767</v>
      </c>
      <c r="E3904" s="66" t="str">
        <f>IF(ISBLANK(LeaveTracker[[#This Row],[Employee Name]]),"-----",VLOOKUP(LeaveTracker[[#This Row],[Employee Name]],'List of Employees'!$B$4:$H$767,7))</f>
        <v>CHO</v>
      </c>
      <c r="F3904" s="66" t="str">
        <f>IF(ISBLANK(LeaveTracker[[#This Row],[Employee Name]]),"-----",VLOOKUP(LeaveTracker[[#This Row],[Employee Name]],'List of Employees'!$B$4:$H$767,6))</f>
        <v>CASUAL</v>
      </c>
      <c r="G3904" s="24">
        <v>44931</v>
      </c>
      <c r="H3904" s="24">
        <v>44931</v>
      </c>
      <c r="I3904" s="19" t="s">
        <v>81</v>
      </c>
      <c r="K3904" s="50" t="str">
        <f ca="1">LeaveTracker[[#This Row],[Days]]&amp;" "&amp;LeaveTracker[[#This Row],[Type of Leave]]</f>
        <v>1 SL</v>
      </c>
      <c r="L3904" s="23">
        <f ca="1">NETWORKDAYS(LeaveTracker[[#This Row],[Start Date]],LeaveTracker[[#This Row],[End Date]],lstHolidays)</f>
        <v>1</v>
      </c>
      <c r="M3904" s="27"/>
    </row>
    <row r="3905" spans="1:13" ht="30" customHeight="1" x14ac:dyDescent="0.3">
      <c r="A3905" s="27">
        <f t="shared" si="35"/>
        <v>296</v>
      </c>
      <c r="B3905" s="31">
        <v>44985</v>
      </c>
      <c r="C3905" s="31">
        <v>44935</v>
      </c>
      <c r="D3905" s="19" t="s">
        <v>1856</v>
      </c>
      <c r="E3905" s="66" t="str">
        <f>IF(ISBLANK(LeaveTracker[[#This Row],[Employee Name]]),"-----",VLOOKUP(LeaveTracker[[#This Row],[Employee Name]],'List of Employees'!$B$4:$H$767,7))</f>
        <v>CENRO</v>
      </c>
      <c r="F3905" s="66" t="str">
        <f>IF(ISBLANK(LeaveTracker[[#This Row],[Employee Name]]),"-----",VLOOKUP(LeaveTracker[[#This Row],[Employee Name]],'List of Employees'!$B$4:$H$767,6))</f>
        <v>CASUAL</v>
      </c>
      <c r="G3905" s="24">
        <v>44933</v>
      </c>
      <c r="H3905" s="24">
        <v>44933</v>
      </c>
      <c r="I3905" s="19" t="s">
        <v>81</v>
      </c>
      <c r="K3905" s="50" t="str">
        <f>LeaveTracker[[#This Row],[Days]]&amp;" "&amp;LeaveTracker[[#This Row],[Type of Leave]]</f>
        <v>1 SL</v>
      </c>
      <c r="L3905" s="23">
        <v>1</v>
      </c>
      <c r="M3905" s="27"/>
    </row>
    <row r="3906" spans="1:13" ht="30" customHeight="1" x14ac:dyDescent="0.3">
      <c r="A3906" s="27">
        <f t="shared" si="35"/>
        <v>297</v>
      </c>
      <c r="B3906" s="31">
        <v>44985</v>
      </c>
      <c r="C3906" s="31">
        <v>44944</v>
      </c>
      <c r="D3906" s="19" t="s">
        <v>1717</v>
      </c>
      <c r="E3906" s="66" t="str">
        <f>IF(ISBLANK(LeaveTracker[[#This Row],[Employee Name]]),"-----",VLOOKUP(LeaveTracker[[#This Row],[Employee Name]],'List of Employees'!$B$4:$H$767,7))</f>
        <v>LEGAL</v>
      </c>
      <c r="F3906" s="66" t="str">
        <f>IF(ISBLANK(LeaveTracker[[#This Row],[Employee Name]]),"-----",VLOOKUP(LeaveTracker[[#This Row],[Employee Name]],'List of Employees'!$B$4:$H$767,6))</f>
        <v>CASUAL</v>
      </c>
      <c r="G3906" s="24">
        <v>44949</v>
      </c>
      <c r="H3906" s="24">
        <v>44949</v>
      </c>
      <c r="I3906" s="19" t="s">
        <v>82</v>
      </c>
      <c r="K3906" s="50" t="str">
        <f ca="1">LeaveTracker[[#This Row],[Days]]&amp;" "&amp;LeaveTracker[[#This Row],[Type of Leave]]</f>
        <v>1 VL</v>
      </c>
      <c r="L3906" s="23">
        <f ca="1">NETWORKDAYS(LeaveTracker[[#This Row],[Start Date]],LeaveTracker[[#This Row],[End Date]],lstHolidays)</f>
        <v>1</v>
      </c>
      <c r="M3906" s="27"/>
    </row>
    <row r="3907" spans="1:13" ht="30" customHeight="1" x14ac:dyDescent="0.3">
      <c r="A3907" s="27">
        <f t="shared" si="35"/>
        <v>298</v>
      </c>
      <c r="B3907" s="31">
        <v>44985</v>
      </c>
      <c r="C3907" s="31">
        <v>44940</v>
      </c>
      <c r="D3907" s="19" t="s">
        <v>1751</v>
      </c>
      <c r="E3907" s="66" t="str">
        <f>IF(ISBLANK(LeaveTracker[[#This Row],[Employee Name]]),"-----",VLOOKUP(LeaveTracker[[#This Row],[Employee Name]],'List of Employees'!$B$4:$H$767,7))</f>
        <v>EEO/CITY MARKET</v>
      </c>
      <c r="F3907" s="66" t="str">
        <f>IF(ISBLANK(LeaveTracker[[#This Row],[Employee Name]]),"-----",VLOOKUP(LeaveTracker[[#This Row],[Employee Name]],'List of Employees'!$B$4:$H$767,6))</f>
        <v>CASUAL</v>
      </c>
      <c r="G3907" s="24">
        <v>44943</v>
      </c>
      <c r="H3907" s="24">
        <v>44945</v>
      </c>
      <c r="I3907" s="19" t="s">
        <v>82</v>
      </c>
      <c r="K3907" s="50" t="str">
        <f ca="1">LeaveTracker[[#This Row],[Days]]&amp;" "&amp;LeaveTracker[[#This Row],[Type of Leave]]</f>
        <v>3 VL</v>
      </c>
      <c r="L3907" s="23">
        <f ca="1">NETWORKDAYS(LeaveTracker[[#This Row],[Start Date]],LeaveTracker[[#This Row],[End Date]],lstHolidays)</f>
        <v>3</v>
      </c>
      <c r="M3907" s="27"/>
    </row>
    <row r="3908" spans="1:13" ht="30" customHeight="1" x14ac:dyDescent="0.3">
      <c r="A3908" s="27">
        <f t="shared" si="35"/>
        <v>299</v>
      </c>
      <c r="B3908" s="31">
        <v>44985</v>
      </c>
      <c r="C3908" s="31">
        <v>44957</v>
      </c>
      <c r="D3908" s="19" t="s">
        <v>1751</v>
      </c>
      <c r="E3908" s="66" t="str">
        <f>IF(ISBLANK(LeaveTracker[[#This Row],[Employee Name]]),"-----",VLOOKUP(LeaveTracker[[#This Row],[Employee Name]],'List of Employees'!$B$4:$H$767,7))</f>
        <v>EEO/CITY MARKET</v>
      </c>
      <c r="F3908" s="66" t="str">
        <f>IF(ISBLANK(LeaveTracker[[#This Row],[Employee Name]]),"-----",VLOOKUP(LeaveTracker[[#This Row],[Employee Name]],'List of Employees'!$B$4:$H$767,6))</f>
        <v>CASUAL</v>
      </c>
      <c r="G3908" s="24">
        <v>44950</v>
      </c>
      <c r="H3908" s="24">
        <v>44954</v>
      </c>
      <c r="I3908" s="19" t="s">
        <v>81</v>
      </c>
      <c r="K3908" s="50" t="str">
        <f ca="1">LeaveTracker[[#This Row],[Days]]&amp;" "&amp;LeaveTracker[[#This Row],[Type of Leave]]</f>
        <v>4 SL</v>
      </c>
      <c r="L3908" s="23">
        <f ca="1">NETWORKDAYS(LeaveTracker[[#This Row],[Start Date]],LeaveTracker[[#This Row],[End Date]],lstHolidays)</f>
        <v>4</v>
      </c>
      <c r="M3908" s="27"/>
    </row>
    <row r="3909" spans="1:13" ht="30" customHeight="1" x14ac:dyDescent="0.3">
      <c r="A3909" s="27">
        <f t="shared" si="35"/>
        <v>300</v>
      </c>
      <c r="B3909" s="31">
        <v>44985</v>
      </c>
      <c r="C3909" s="31">
        <v>44938</v>
      </c>
      <c r="D3909" s="19" t="s">
        <v>1921</v>
      </c>
      <c r="E3909" s="66" t="str">
        <f>IF(ISBLANK(LeaveTracker[[#This Row],[Employee Name]]),"-----",VLOOKUP(LeaveTracker[[#This Row],[Employee Name]],'List of Employees'!$B$4:$H$767,7))</f>
        <v>TCIS</v>
      </c>
      <c r="F3909" s="66" t="str">
        <f>IF(ISBLANK(LeaveTracker[[#This Row],[Employee Name]]),"-----",VLOOKUP(LeaveTracker[[#This Row],[Employee Name]],'List of Employees'!$B$4:$H$767,6))</f>
        <v>JOBCON</v>
      </c>
      <c r="G3909" s="24">
        <v>44937</v>
      </c>
      <c r="H3909" s="24">
        <v>44938</v>
      </c>
      <c r="I3909" s="19" t="s">
        <v>81</v>
      </c>
      <c r="K3909" s="50" t="str">
        <f ca="1">LeaveTracker[[#This Row],[Days]]&amp;" "&amp;LeaveTracker[[#This Row],[Type of Leave]]</f>
        <v>2 SL</v>
      </c>
      <c r="L3909" s="23">
        <f ca="1">NETWORKDAYS(LeaveTracker[[#This Row],[Start Date]],LeaveTracker[[#This Row],[End Date]],lstHolidays)</f>
        <v>2</v>
      </c>
      <c r="M3909" s="27"/>
    </row>
    <row r="3910" spans="1:13" ht="30" customHeight="1" x14ac:dyDescent="0.3">
      <c r="A3910" s="27">
        <f t="shared" si="35"/>
        <v>301</v>
      </c>
      <c r="B3910" s="31">
        <v>44985</v>
      </c>
      <c r="C3910" s="31">
        <v>44916</v>
      </c>
      <c r="D3910" s="19" t="s">
        <v>2060</v>
      </c>
      <c r="E3910" s="66" t="str">
        <f>IF(ISBLANK(LeaveTracker[[#This Row],[Employee Name]]),"-----",VLOOKUP(LeaveTracker[[#This Row],[Employee Name]],'List of Employees'!$B$4:$H$767,7))</f>
        <v>DEPED</v>
      </c>
      <c r="F3910" s="66" t="str">
        <f>IF(ISBLANK(LeaveTracker[[#This Row],[Employee Name]]),"-----",VLOOKUP(LeaveTracker[[#This Row],[Employee Name]],'List of Employees'!$B$4:$H$767,6))</f>
        <v>CASUAL</v>
      </c>
      <c r="G3910" s="24">
        <v>44918</v>
      </c>
      <c r="H3910" s="24">
        <v>44924</v>
      </c>
      <c r="I3910" s="19" t="s">
        <v>82</v>
      </c>
      <c r="K3910" s="50" t="str">
        <f ca="1">LeaveTracker[[#This Row],[Days]]&amp;" "&amp;LeaveTracker[[#This Row],[Type of Leave]]</f>
        <v>4 VL</v>
      </c>
      <c r="L3910" s="23">
        <f ca="1">NETWORKDAYS(LeaveTracker[[#This Row],[Start Date]],LeaveTracker[[#This Row],[End Date]],lstHolidays)</f>
        <v>4</v>
      </c>
      <c r="M3910" s="27"/>
    </row>
    <row r="3911" spans="1:13" ht="30" customHeight="1" x14ac:dyDescent="0.3">
      <c r="A3911" s="27">
        <f t="shared" si="35"/>
        <v>302</v>
      </c>
      <c r="B3911" s="31">
        <v>44985</v>
      </c>
      <c r="C3911" s="31">
        <v>44921</v>
      </c>
      <c r="D3911" s="19" t="s">
        <v>2094</v>
      </c>
      <c r="E3911" s="66" t="str">
        <f>IF(ISBLANK(LeaveTracker[[#This Row],[Employee Name]]),"-----",VLOOKUP(LeaveTracker[[#This Row],[Employee Name]],'List of Employees'!$B$4:$H$767,7))</f>
        <v>CPDO</v>
      </c>
      <c r="F3911" s="66" t="str">
        <f>IF(ISBLANK(LeaveTracker[[#This Row],[Employee Name]]),"-----",VLOOKUP(LeaveTracker[[#This Row],[Employee Name]],'List of Employees'!$B$4:$H$767,6))</f>
        <v>PERMANENT</v>
      </c>
      <c r="G3911" s="24">
        <v>44921</v>
      </c>
      <c r="H3911" s="24">
        <v>44925</v>
      </c>
      <c r="I3911" s="19" t="s">
        <v>82</v>
      </c>
      <c r="K3911" s="50" t="str">
        <f ca="1">LeaveTracker[[#This Row],[Days]]&amp;" "&amp;LeaveTracker[[#This Row],[Type of Leave]]</f>
        <v>3 VL</v>
      </c>
      <c r="L3911" s="23">
        <f ca="1">NETWORKDAYS(LeaveTracker[[#This Row],[Start Date]],LeaveTracker[[#This Row],[End Date]],lstHolidays)</f>
        <v>3</v>
      </c>
      <c r="M3911" s="27"/>
    </row>
    <row r="3912" spans="1:13" ht="30" customHeight="1" x14ac:dyDescent="0.3">
      <c r="A3912" s="27">
        <f t="shared" si="35"/>
        <v>303</v>
      </c>
      <c r="B3912" s="31">
        <v>44985</v>
      </c>
      <c r="C3912" s="31">
        <v>44909</v>
      </c>
      <c r="D3912" s="19" t="s">
        <v>1801</v>
      </c>
      <c r="E3912" s="66" t="str">
        <f>IF(ISBLANK(LeaveTracker[[#This Row],[Employee Name]]),"-----",VLOOKUP(LeaveTracker[[#This Row],[Employee Name]],'List of Employees'!$B$4:$H$767,7))</f>
        <v>CHO</v>
      </c>
      <c r="F3912" s="66" t="str">
        <f>IF(ISBLANK(LeaveTracker[[#This Row],[Employee Name]]),"-----",VLOOKUP(LeaveTracker[[#This Row],[Employee Name]],'List of Employees'!$B$4:$H$767,6))</f>
        <v>CASUAL</v>
      </c>
      <c r="G3912" s="24">
        <v>44924</v>
      </c>
      <c r="H3912" s="24">
        <v>44924</v>
      </c>
      <c r="I3912" s="19" t="s">
        <v>82</v>
      </c>
      <c r="K3912" s="50" t="str">
        <f ca="1">LeaveTracker[[#This Row],[Days]]&amp;" "&amp;LeaveTracker[[#This Row],[Type of Leave]]</f>
        <v>1 VL</v>
      </c>
      <c r="L3912" s="23">
        <f ca="1">NETWORKDAYS(LeaveTracker[[#This Row],[Start Date]],LeaveTracker[[#This Row],[End Date]],lstHolidays)</f>
        <v>1</v>
      </c>
      <c r="M3912" s="27"/>
    </row>
    <row r="3913" spans="1:13" ht="30" customHeight="1" x14ac:dyDescent="0.3">
      <c r="A3913" s="27">
        <f t="shared" si="35"/>
        <v>304</v>
      </c>
      <c r="B3913" s="31">
        <v>44985</v>
      </c>
      <c r="C3913" s="31">
        <v>44921</v>
      </c>
      <c r="D3913" s="19" t="s">
        <v>2096</v>
      </c>
      <c r="E3913" s="66" t="str">
        <f>IF(ISBLANK(LeaveTracker[[#This Row],[Employee Name]]),"-----",VLOOKUP(LeaveTracker[[#This Row],[Employee Name]],'List of Employees'!$B$4:$H$767,7))</f>
        <v>CPDO</v>
      </c>
      <c r="F3913" s="66" t="str">
        <f>IF(ISBLANK(LeaveTracker[[#This Row],[Employee Name]]),"-----",VLOOKUP(LeaveTracker[[#This Row],[Employee Name]],'List of Employees'!$B$4:$H$767,6))</f>
        <v>PERMANENT</v>
      </c>
      <c r="G3913" s="24">
        <v>44921</v>
      </c>
      <c r="H3913" s="24">
        <v>44925</v>
      </c>
      <c r="I3913" s="19" t="s">
        <v>82</v>
      </c>
      <c r="K3913" s="50" t="str">
        <f ca="1">LeaveTracker[[#This Row],[Days]]&amp;" "&amp;LeaveTracker[[#This Row],[Type of Leave]]</f>
        <v>3 VL</v>
      </c>
      <c r="L3913" s="23">
        <f ca="1">NETWORKDAYS(LeaveTracker[[#This Row],[Start Date]],LeaveTracker[[#This Row],[End Date]],lstHolidays)</f>
        <v>3</v>
      </c>
      <c r="M3913" s="27"/>
    </row>
    <row r="3914" spans="1:13" ht="30" customHeight="1" x14ac:dyDescent="0.3">
      <c r="A3914" s="27">
        <f t="shared" si="35"/>
        <v>305</v>
      </c>
      <c r="B3914" s="31">
        <v>44985</v>
      </c>
      <c r="C3914" s="31">
        <v>44921</v>
      </c>
      <c r="D3914" s="19" t="s">
        <v>1919</v>
      </c>
      <c r="E3914" s="66" t="str">
        <f>IF(ISBLANK(LeaveTracker[[#This Row],[Employee Name]]),"-----",VLOOKUP(LeaveTracker[[#This Row],[Employee Name]],'List of Employees'!$B$4:$H$767,7))</f>
        <v>CPDO</v>
      </c>
      <c r="F3914" s="66" t="str">
        <f>IF(ISBLANK(LeaveTracker[[#This Row],[Employee Name]]),"-----",VLOOKUP(LeaveTracker[[#This Row],[Employee Name]],'List of Employees'!$B$4:$H$767,6))</f>
        <v>PERMANENT</v>
      </c>
      <c r="G3914" s="24">
        <v>44921</v>
      </c>
      <c r="H3914" s="24">
        <v>44925</v>
      </c>
      <c r="I3914" s="19" t="s">
        <v>82</v>
      </c>
      <c r="K3914" s="50" t="str">
        <f ca="1">LeaveTracker[[#This Row],[Days]]&amp;" "&amp;LeaveTracker[[#This Row],[Type of Leave]]</f>
        <v>3 VL</v>
      </c>
      <c r="L3914" s="23">
        <f ca="1">NETWORKDAYS(LeaveTracker[[#This Row],[Start Date]],LeaveTracker[[#This Row],[End Date]],lstHolidays)</f>
        <v>3</v>
      </c>
      <c r="M3914" s="27"/>
    </row>
    <row r="3915" spans="1:13" ht="30" customHeight="1" x14ac:dyDescent="0.3">
      <c r="A3915" s="27">
        <f t="shared" si="35"/>
        <v>306</v>
      </c>
      <c r="B3915" s="31">
        <v>44985</v>
      </c>
      <c r="C3915" s="31">
        <v>44912</v>
      </c>
      <c r="D3915" s="19" t="s">
        <v>2097</v>
      </c>
      <c r="E3915" s="66" t="str">
        <f>IF(ISBLANK(LeaveTracker[[#This Row],[Employee Name]]),"-----",VLOOKUP(LeaveTracker[[#This Row],[Employee Name]],'List of Employees'!$B$4:$H$767,7))</f>
        <v>PICNIC GROVE</v>
      </c>
      <c r="F3915" s="66" t="str">
        <f>IF(ISBLANK(LeaveTracker[[#This Row],[Employee Name]]),"-----",VLOOKUP(LeaveTracker[[#This Row],[Employee Name]],'List of Employees'!$B$4:$H$767,6))</f>
        <v>CASUAL</v>
      </c>
      <c r="G3915" s="24">
        <v>44903</v>
      </c>
      <c r="H3915" s="24">
        <v>44907</v>
      </c>
      <c r="I3915" s="19" t="s">
        <v>297</v>
      </c>
      <c r="J3915" s="42" t="s">
        <v>298</v>
      </c>
      <c r="K3915" s="50" t="str">
        <f ca="1">LeaveTracker[[#This Row],[Days]]&amp;" "&amp;LeaveTracker[[#This Row],[Type of Leave]]</f>
        <v>2 OTHER</v>
      </c>
      <c r="L3915" s="23">
        <f ca="1">NETWORKDAYS(LeaveTracker[[#This Row],[Start Date]],LeaveTracker[[#This Row],[End Date]],lstHolidays)</f>
        <v>2</v>
      </c>
      <c r="M3915" s="27"/>
    </row>
    <row r="3916" spans="1:13" ht="30" customHeight="1" x14ac:dyDescent="0.3">
      <c r="A3916" s="27">
        <f t="shared" si="35"/>
        <v>307</v>
      </c>
      <c r="B3916" s="31">
        <v>44985</v>
      </c>
      <c r="C3916" s="31">
        <v>44888</v>
      </c>
      <c r="D3916" s="19" t="s">
        <v>1746</v>
      </c>
      <c r="E3916" s="66" t="str">
        <f>IF(ISBLANK(LeaveTracker[[#This Row],[Employee Name]]),"-----",VLOOKUP(LeaveTracker[[#This Row],[Employee Name]],'List of Employees'!$B$4:$H$767,7))</f>
        <v>BPLO</v>
      </c>
      <c r="F3916" s="66" t="str">
        <f>IF(ISBLANK(LeaveTracker[[#This Row],[Employee Name]]),"-----",VLOOKUP(LeaveTracker[[#This Row],[Employee Name]],'List of Employees'!$B$4:$H$767,6))</f>
        <v>CASUAL</v>
      </c>
      <c r="G3916" s="24">
        <v>44887</v>
      </c>
      <c r="H3916" s="24">
        <v>44887</v>
      </c>
      <c r="I3916" s="19" t="s">
        <v>81</v>
      </c>
      <c r="K3916" s="50" t="str">
        <f ca="1">LeaveTracker[[#This Row],[Days]]&amp;" "&amp;LeaveTracker[[#This Row],[Type of Leave]]</f>
        <v>1 SL</v>
      </c>
      <c r="L3916" s="23">
        <f ca="1">NETWORKDAYS(LeaveTracker[[#This Row],[Start Date]],LeaveTracker[[#This Row],[End Date]],lstHolidays)</f>
        <v>1</v>
      </c>
      <c r="M3916" s="27"/>
    </row>
    <row r="3917" spans="1:13" ht="30" customHeight="1" x14ac:dyDescent="0.3">
      <c r="A3917" s="27">
        <f t="shared" si="35"/>
        <v>308</v>
      </c>
      <c r="B3917" s="31">
        <v>44985</v>
      </c>
      <c r="C3917" s="31">
        <v>44888</v>
      </c>
      <c r="D3917" s="19" t="s">
        <v>1932</v>
      </c>
      <c r="E3917" s="66" t="str">
        <f>IF(ISBLANK(LeaveTracker[[#This Row],[Employee Name]]),"-----",VLOOKUP(LeaveTracker[[#This Row],[Employee Name]],'List of Employees'!$B$4:$H$767,7))</f>
        <v>CSWDO</v>
      </c>
      <c r="F3917" s="66" t="str">
        <f>IF(ISBLANK(LeaveTracker[[#This Row],[Employee Name]]),"-----",VLOOKUP(LeaveTracker[[#This Row],[Employee Name]],'List of Employees'!$B$4:$H$767,6))</f>
        <v>CASUAL</v>
      </c>
      <c r="G3917" s="24">
        <v>44889</v>
      </c>
      <c r="H3917" s="24">
        <v>44889</v>
      </c>
      <c r="I3917" s="19" t="s">
        <v>297</v>
      </c>
      <c r="J3917" s="42" t="s">
        <v>1749</v>
      </c>
      <c r="K3917" s="50" t="str">
        <f ca="1">LeaveTracker[[#This Row],[Days]]&amp;" "&amp;LeaveTracker[[#This Row],[Type of Leave]]</f>
        <v>1 OTHER</v>
      </c>
      <c r="L3917" s="23">
        <f ca="1">NETWORKDAYS(LeaveTracker[[#This Row],[Start Date]],LeaveTracker[[#This Row],[End Date]],lstHolidays)</f>
        <v>1</v>
      </c>
      <c r="M3917" s="27"/>
    </row>
    <row r="3918" spans="1:13" ht="30" customHeight="1" x14ac:dyDescent="0.3">
      <c r="A3918" s="27">
        <f t="shared" si="35"/>
        <v>309</v>
      </c>
      <c r="B3918" s="31">
        <v>44985</v>
      </c>
      <c r="C3918" s="31">
        <v>44886</v>
      </c>
      <c r="D3918" s="19" t="s">
        <v>2100</v>
      </c>
      <c r="E3918" s="66" t="str">
        <f>IF(ISBLANK(LeaveTracker[[#This Row],[Employee Name]]),"-----",VLOOKUP(LeaveTracker[[#This Row],[Employee Name]],'List of Employees'!$B$4:$H$767,7))</f>
        <v>PICNIC GROVE</v>
      </c>
      <c r="F3918" s="66" t="str">
        <f>IF(ISBLANK(LeaveTracker[[#This Row],[Employee Name]]),"-----",VLOOKUP(LeaveTracker[[#This Row],[Employee Name]],'List of Employees'!$B$4:$H$767,6))</f>
        <v>CASUAL</v>
      </c>
      <c r="G3918" s="24">
        <v>44877</v>
      </c>
      <c r="H3918" s="24">
        <v>44883</v>
      </c>
      <c r="I3918" s="19" t="s">
        <v>297</v>
      </c>
      <c r="J3918" s="42" t="s">
        <v>298</v>
      </c>
      <c r="K3918" s="50" t="str">
        <f ca="1">LeaveTracker[[#This Row],[Days]]&amp;" "&amp;LeaveTracker[[#This Row],[Type of Leave]]</f>
        <v>5 OTHER</v>
      </c>
      <c r="L3918" s="23">
        <f ca="1">NETWORKDAYS(LeaveTracker[[#This Row],[Start Date]],LeaveTracker[[#This Row],[End Date]],lstHolidays)</f>
        <v>5</v>
      </c>
      <c r="M3918" s="27"/>
    </row>
    <row r="3919" spans="1:13" ht="30" customHeight="1" x14ac:dyDescent="0.3">
      <c r="A3919" s="27">
        <f t="shared" si="35"/>
        <v>310</v>
      </c>
      <c r="B3919" s="31">
        <v>44986</v>
      </c>
      <c r="C3919" s="31">
        <v>44945</v>
      </c>
      <c r="D3919" s="19" t="s">
        <v>1821</v>
      </c>
      <c r="E3919" s="66" t="str">
        <f>IF(ISBLANK(LeaveTracker[[#This Row],[Employee Name]]),"-----",VLOOKUP(LeaveTracker[[#This Row],[Employee Name]],'List of Employees'!$B$4:$H$767,7))</f>
        <v>SP</v>
      </c>
      <c r="F3919" s="66" t="str">
        <f>IF(ISBLANK(LeaveTracker[[#This Row],[Employee Name]]),"-----",VLOOKUP(LeaveTracker[[#This Row],[Employee Name]],'List of Employees'!$B$4:$H$767,6))</f>
        <v>CASUAL</v>
      </c>
      <c r="G3919" s="24">
        <v>44929</v>
      </c>
      <c r="H3919" s="24">
        <v>44932</v>
      </c>
      <c r="I3919" s="19" t="s">
        <v>297</v>
      </c>
      <c r="J3919" s="42" t="s">
        <v>298</v>
      </c>
      <c r="K3919" s="50" t="str">
        <f ca="1">LeaveTracker[[#This Row],[Days]]&amp;" "&amp;LeaveTracker[[#This Row],[Type of Leave]]</f>
        <v>4 OTHER</v>
      </c>
      <c r="L3919" s="23">
        <f ca="1">NETWORKDAYS(LeaveTracker[[#This Row],[Start Date]],LeaveTracker[[#This Row],[End Date]],lstHolidays)</f>
        <v>4</v>
      </c>
      <c r="M3919" s="27"/>
    </row>
    <row r="3920" spans="1:13" ht="30" customHeight="1" x14ac:dyDescent="0.3">
      <c r="A3920" s="27">
        <f t="shared" si="35"/>
        <v>311</v>
      </c>
      <c r="B3920" s="31">
        <v>44986</v>
      </c>
      <c r="C3920" s="31">
        <v>44949</v>
      </c>
      <c r="D3920" s="19" t="s">
        <v>157</v>
      </c>
      <c r="E3920" s="66" t="str">
        <f>IF(ISBLANK(LeaveTracker[[#This Row],[Employee Name]]),"-----",VLOOKUP(LeaveTracker[[#This Row],[Employee Name]],'List of Employees'!$B$4:$H$767,7))</f>
        <v>PIO</v>
      </c>
      <c r="F3920" s="66" t="str">
        <f>IF(ISBLANK(LeaveTracker[[#This Row],[Employee Name]]),"-----",VLOOKUP(LeaveTracker[[#This Row],[Employee Name]],'List of Employees'!$B$4:$H$767,6))</f>
        <v>PERMANENT</v>
      </c>
      <c r="G3920" s="24">
        <v>44951</v>
      </c>
      <c r="H3920" s="24">
        <v>44953</v>
      </c>
      <c r="I3920" s="19" t="s">
        <v>82</v>
      </c>
      <c r="K3920" s="50" t="str">
        <f ca="1">LeaveTracker[[#This Row],[Days]]&amp;" "&amp;LeaveTracker[[#This Row],[Type of Leave]]</f>
        <v>3 VL</v>
      </c>
      <c r="L3920" s="23">
        <f ca="1">NETWORKDAYS(LeaveTracker[[#This Row],[Start Date]],LeaveTracker[[#This Row],[End Date]],lstHolidays)</f>
        <v>3</v>
      </c>
      <c r="M3920" s="27"/>
    </row>
    <row r="3921" spans="1:13" ht="30" customHeight="1" x14ac:dyDescent="0.3">
      <c r="A3921" s="27">
        <f t="shared" si="35"/>
        <v>312</v>
      </c>
      <c r="B3921" s="31">
        <v>44986</v>
      </c>
      <c r="C3921" s="31">
        <v>44937</v>
      </c>
      <c r="D3921" s="19" t="s">
        <v>116</v>
      </c>
      <c r="E3921" s="66" t="str">
        <f>IF(ISBLANK(LeaveTracker[[#This Row],[Employee Name]]),"-----",VLOOKUP(LeaveTracker[[#This Row],[Employee Name]],'List of Employees'!$B$4:$H$767,7))</f>
        <v>CHARACTER OFFICE</v>
      </c>
      <c r="F3921" s="66" t="str">
        <f>IF(ISBLANK(LeaveTracker[[#This Row],[Employee Name]]),"-----",VLOOKUP(LeaveTracker[[#This Row],[Employee Name]],'List of Employees'!$B$4:$H$767,6))</f>
        <v>PERMANENT</v>
      </c>
      <c r="G3921" s="24">
        <v>44936</v>
      </c>
      <c r="H3921" s="24">
        <v>44936</v>
      </c>
      <c r="I3921" s="19" t="s">
        <v>81</v>
      </c>
      <c r="K3921" s="50" t="str">
        <f ca="1">LeaveTracker[[#This Row],[Days]]&amp;" "&amp;LeaveTracker[[#This Row],[Type of Leave]]</f>
        <v>1 SL</v>
      </c>
      <c r="L3921" s="23">
        <f ca="1">NETWORKDAYS(LeaveTracker[[#This Row],[Start Date]],LeaveTracker[[#This Row],[End Date]],lstHolidays)</f>
        <v>1</v>
      </c>
      <c r="M3921" s="27"/>
    </row>
    <row r="3922" spans="1:13" ht="30" customHeight="1" x14ac:dyDescent="0.3">
      <c r="A3922" s="27">
        <f t="shared" si="35"/>
        <v>313</v>
      </c>
      <c r="B3922" s="31">
        <v>44986</v>
      </c>
      <c r="C3922" s="31">
        <v>44938</v>
      </c>
      <c r="D3922" s="19" t="s">
        <v>476</v>
      </c>
      <c r="E3922" s="66" t="str">
        <f>IF(ISBLANK(LeaveTracker[[#This Row],[Employee Name]]),"-----",VLOOKUP(LeaveTracker[[#This Row],[Employee Name]],'List of Employees'!$B$4:$H$767,7))</f>
        <v>ADMIN OFFICE</v>
      </c>
      <c r="F3922" s="66" t="str">
        <f>IF(ISBLANK(LeaveTracker[[#This Row],[Employee Name]]),"-----",VLOOKUP(LeaveTracker[[#This Row],[Employee Name]],'List of Employees'!$B$4:$H$767,6))</f>
        <v>PERMANENT</v>
      </c>
      <c r="G3922" s="24">
        <v>44937</v>
      </c>
      <c r="H3922" s="24">
        <v>44937</v>
      </c>
      <c r="I3922" s="19" t="s">
        <v>81</v>
      </c>
      <c r="K3922" s="50" t="str">
        <f ca="1">LeaveTracker[[#This Row],[Days]]&amp;" "&amp;LeaveTracker[[#This Row],[Type of Leave]]</f>
        <v>1 SL</v>
      </c>
      <c r="L3922" s="23">
        <f ca="1">NETWORKDAYS(LeaveTracker[[#This Row],[Start Date]],LeaveTracker[[#This Row],[End Date]],lstHolidays)</f>
        <v>1</v>
      </c>
      <c r="M3922" s="27"/>
    </row>
    <row r="3923" spans="1:13" ht="30" customHeight="1" x14ac:dyDescent="0.3">
      <c r="A3923" s="27">
        <f t="shared" ref="A3923:A3986" si="36">A3922+1</f>
        <v>314</v>
      </c>
      <c r="B3923" s="31">
        <v>44986</v>
      </c>
      <c r="C3923" s="31">
        <v>44943</v>
      </c>
      <c r="D3923" s="19" t="s">
        <v>988</v>
      </c>
      <c r="E3923" s="66" t="str">
        <f>IF(ISBLANK(LeaveTracker[[#This Row],[Employee Name]]),"-----",VLOOKUP(LeaveTracker[[#This Row],[Employee Name]],'List of Employees'!$B$4:$H$767,7))</f>
        <v>GSO</v>
      </c>
      <c r="F3923" s="66" t="str">
        <f>IF(ISBLANK(LeaveTracker[[#This Row],[Employee Name]]),"-----",VLOOKUP(LeaveTracker[[#This Row],[Employee Name]],'List of Employees'!$B$4:$H$767,6))</f>
        <v>PERMANENT</v>
      </c>
      <c r="G3923" s="24">
        <v>44942</v>
      </c>
      <c r="H3923" s="24">
        <v>44942</v>
      </c>
      <c r="I3923" s="19" t="s">
        <v>81</v>
      </c>
      <c r="K3923" s="50" t="str">
        <f ca="1">LeaveTracker[[#This Row],[Days]]&amp;" "&amp;LeaveTracker[[#This Row],[Type of Leave]]</f>
        <v>1 SL</v>
      </c>
      <c r="L3923" s="23">
        <f ca="1">NETWORKDAYS(LeaveTracker[[#This Row],[Start Date]],LeaveTracker[[#This Row],[End Date]],lstHolidays)</f>
        <v>1</v>
      </c>
      <c r="M3923" s="27"/>
    </row>
    <row r="3924" spans="1:13" ht="30" customHeight="1" x14ac:dyDescent="0.3">
      <c r="A3924" s="27">
        <f t="shared" si="36"/>
        <v>315</v>
      </c>
      <c r="B3924" s="31">
        <v>44986</v>
      </c>
      <c r="C3924" s="31">
        <v>44944</v>
      </c>
      <c r="D3924" s="19" t="s">
        <v>773</v>
      </c>
      <c r="E3924" s="66" t="str">
        <f>IF(ISBLANK(LeaveTracker[[#This Row],[Employee Name]]),"-----",VLOOKUP(LeaveTracker[[#This Row],[Employee Name]],'List of Employees'!$B$4:$H$767,7))</f>
        <v>GSO</v>
      </c>
      <c r="F3924" s="66" t="str">
        <f>IF(ISBLANK(LeaveTracker[[#This Row],[Employee Name]]),"-----",VLOOKUP(LeaveTracker[[#This Row],[Employee Name]],'List of Employees'!$B$4:$H$767,6))</f>
        <v>PERMANENT</v>
      </c>
      <c r="G3924" s="24">
        <v>44943</v>
      </c>
      <c r="H3924" s="24">
        <v>44943</v>
      </c>
      <c r="I3924" s="19" t="s">
        <v>81</v>
      </c>
      <c r="K3924" s="50" t="str">
        <f ca="1">LeaveTracker[[#This Row],[Days]]&amp;" "&amp;LeaveTracker[[#This Row],[Type of Leave]]</f>
        <v>1 SL</v>
      </c>
      <c r="L3924" s="23">
        <f ca="1">NETWORKDAYS(LeaveTracker[[#This Row],[Start Date]],LeaveTracker[[#This Row],[End Date]],lstHolidays)</f>
        <v>1</v>
      </c>
      <c r="M3924" s="27"/>
    </row>
    <row r="3925" spans="1:13" ht="30" customHeight="1" x14ac:dyDescent="0.3">
      <c r="A3925" s="27">
        <f t="shared" si="36"/>
        <v>316</v>
      </c>
      <c r="B3925" s="31">
        <v>44986</v>
      </c>
      <c r="C3925" s="31">
        <v>44941</v>
      </c>
      <c r="D3925" s="19" t="s">
        <v>773</v>
      </c>
      <c r="E3925" s="66" t="str">
        <f>IF(ISBLANK(LeaveTracker[[#This Row],[Employee Name]]),"-----",VLOOKUP(LeaveTracker[[#This Row],[Employee Name]],'List of Employees'!$B$4:$H$767,7))</f>
        <v>GSO</v>
      </c>
      <c r="F3925" s="66" t="str">
        <f>IF(ISBLANK(LeaveTracker[[#This Row],[Employee Name]]),"-----",VLOOKUP(LeaveTracker[[#This Row],[Employee Name]],'List of Employees'!$B$4:$H$767,6))</f>
        <v>PERMANENT</v>
      </c>
      <c r="G3925" s="24">
        <v>44950</v>
      </c>
      <c r="H3925" s="24">
        <v>44950</v>
      </c>
      <c r="I3925" s="19" t="s">
        <v>81</v>
      </c>
      <c r="K3925" s="50" t="str">
        <f ca="1">LeaveTracker[[#This Row],[Days]]&amp;" "&amp;LeaveTracker[[#This Row],[Type of Leave]]</f>
        <v>1 SL</v>
      </c>
      <c r="L3925" s="23">
        <f ca="1">NETWORKDAYS(LeaveTracker[[#This Row],[Start Date]],LeaveTracker[[#This Row],[End Date]],lstHolidays)</f>
        <v>1</v>
      </c>
      <c r="M3925" s="27"/>
    </row>
    <row r="3926" spans="1:13" ht="30" customHeight="1" x14ac:dyDescent="0.3">
      <c r="A3926" s="27">
        <f t="shared" si="36"/>
        <v>317</v>
      </c>
      <c r="B3926" s="31">
        <v>44986</v>
      </c>
      <c r="C3926" s="31">
        <v>44951</v>
      </c>
      <c r="D3926" s="19" t="s">
        <v>1754</v>
      </c>
      <c r="E3926" s="66" t="str">
        <f>IF(ISBLANK(LeaveTracker[[#This Row],[Employee Name]]),"-----",VLOOKUP(LeaveTracker[[#This Row],[Employee Name]],'List of Employees'!$B$4:$H$767,7))</f>
        <v>GSO</v>
      </c>
      <c r="F3926" s="66" t="str">
        <f>IF(ISBLANK(LeaveTracker[[#This Row],[Employee Name]]),"-----",VLOOKUP(LeaveTracker[[#This Row],[Employee Name]],'List of Employees'!$B$4:$H$767,6))</f>
        <v>CASUAL</v>
      </c>
      <c r="G3926" s="24">
        <v>44950</v>
      </c>
      <c r="H3926" s="24">
        <v>44950</v>
      </c>
      <c r="I3926" s="19" t="s">
        <v>297</v>
      </c>
      <c r="J3926" s="42" t="s">
        <v>1749</v>
      </c>
      <c r="K3926" s="50" t="str">
        <f ca="1">LeaveTracker[[#This Row],[Days]]&amp;" "&amp;LeaveTracker[[#This Row],[Type of Leave]]</f>
        <v>1 OTHER</v>
      </c>
      <c r="L3926" s="23">
        <f ca="1">NETWORKDAYS(LeaveTracker[[#This Row],[Start Date]],LeaveTracker[[#This Row],[End Date]],lstHolidays)</f>
        <v>1</v>
      </c>
      <c r="M3926" s="27"/>
    </row>
    <row r="3927" spans="1:13" ht="30" customHeight="1" x14ac:dyDescent="0.3">
      <c r="A3927" s="27">
        <f t="shared" si="36"/>
        <v>318</v>
      </c>
      <c r="B3927" s="31">
        <v>44986</v>
      </c>
      <c r="C3927" s="31">
        <v>44971</v>
      </c>
      <c r="D3927" s="19" t="s">
        <v>756</v>
      </c>
      <c r="E3927" s="66" t="str">
        <f>IF(ISBLANK(LeaveTracker[[#This Row],[Employee Name]]),"-----",VLOOKUP(LeaveTracker[[#This Row],[Employee Name]],'List of Employees'!$B$4:$H$767,7))</f>
        <v>CTO</v>
      </c>
      <c r="F3927" s="66" t="str">
        <f>IF(ISBLANK(LeaveTracker[[#This Row],[Employee Name]]),"-----",VLOOKUP(LeaveTracker[[#This Row],[Employee Name]],'List of Employees'!$B$4:$H$767,6))</f>
        <v>PERMANENT</v>
      </c>
      <c r="G3927" s="24">
        <v>44967</v>
      </c>
      <c r="H3927" s="24">
        <v>44967</v>
      </c>
      <c r="I3927" s="19" t="s">
        <v>81</v>
      </c>
      <c r="K3927" s="50" t="str">
        <f ca="1">LeaveTracker[[#This Row],[Days]]&amp;" "&amp;LeaveTracker[[#This Row],[Type of Leave]]</f>
        <v>1 SL</v>
      </c>
      <c r="L3927" s="23">
        <f ca="1">NETWORKDAYS(LeaveTracker[[#This Row],[Start Date]],LeaveTracker[[#This Row],[End Date]],lstHolidays)</f>
        <v>1</v>
      </c>
      <c r="M3927" s="27"/>
    </row>
    <row r="3928" spans="1:13" ht="30" customHeight="1" x14ac:dyDescent="0.3">
      <c r="A3928" s="27">
        <f t="shared" si="36"/>
        <v>319</v>
      </c>
      <c r="B3928" s="31">
        <v>44986</v>
      </c>
      <c r="C3928" s="31">
        <v>44977</v>
      </c>
      <c r="D3928" s="19" t="s">
        <v>1053</v>
      </c>
      <c r="E3928" s="66" t="str">
        <f>IF(ISBLANK(LeaveTracker[[#This Row],[Employee Name]]),"-----",VLOOKUP(LeaveTracker[[#This Row],[Employee Name]],'List of Employees'!$B$4:$H$767,7))</f>
        <v>CTO</v>
      </c>
      <c r="F3928" s="66" t="str">
        <f>IF(ISBLANK(LeaveTracker[[#This Row],[Employee Name]]),"-----",VLOOKUP(LeaveTracker[[#This Row],[Employee Name]],'List of Employees'!$B$4:$H$767,6))</f>
        <v>PERMANENT</v>
      </c>
      <c r="G3928" s="24">
        <v>44974</v>
      </c>
      <c r="H3928" s="24">
        <v>44974</v>
      </c>
      <c r="I3928" s="19" t="s">
        <v>81</v>
      </c>
      <c r="K3928" s="50" t="str">
        <f ca="1">LeaveTracker[[#This Row],[Days]]&amp;" "&amp;LeaveTracker[[#This Row],[Type of Leave]]</f>
        <v>1 SL</v>
      </c>
      <c r="L3928" s="23">
        <f ca="1">NETWORKDAYS(LeaveTracker[[#This Row],[Start Date]],LeaveTracker[[#This Row],[End Date]],lstHolidays)</f>
        <v>1</v>
      </c>
      <c r="M3928" s="27"/>
    </row>
    <row r="3929" spans="1:13" ht="30" customHeight="1" x14ac:dyDescent="0.3">
      <c r="A3929" s="27">
        <f t="shared" si="36"/>
        <v>320</v>
      </c>
      <c r="B3929" s="31">
        <v>44986</v>
      </c>
      <c r="C3929" s="31">
        <v>44979</v>
      </c>
      <c r="D3929" s="19" t="s">
        <v>1783</v>
      </c>
      <c r="E3929" s="66" t="str">
        <f>IF(ISBLANK(LeaveTracker[[#This Row],[Employee Name]]),"-----",VLOOKUP(LeaveTracker[[#This Row],[Employee Name]],'List of Employees'!$B$4:$H$767,7))</f>
        <v>CTO-LICENSE</v>
      </c>
      <c r="F3929" s="66" t="str">
        <f>IF(ISBLANK(LeaveTracker[[#This Row],[Employee Name]]),"-----",VLOOKUP(LeaveTracker[[#This Row],[Employee Name]],'List of Employees'!$B$4:$H$767,6))</f>
        <v>CASUAL</v>
      </c>
      <c r="G3929" s="24">
        <v>44977</v>
      </c>
      <c r="H3929" s="24">
        <v>44978</v>
      </c>
      <c r="I3929" s="19" t="s">
        <v>297</v>
      </c>
      <c r="J3929" s="42" t="s">
        <v>1749</v>
      </c>
      <c r="K3929" s="50" t="str">
        <f ca="1">LeaveTracker[[#This Row],[Days]]&amp;" "&amp;LeaveTracker[[#This Row],[Type of Leave]]</f>
        <v>2 OTHER</v>
      </c>
      <c r="L3929" s="23">
        <f ca="1">NETWORKDAYS(LeaveTracker[[#This Row],[Start Date]],LeaveTracker[[#This Row],[End Date]],lstHolidays)</f>
        <v>2</v>
      </c>
      <c r="M3929" s="27"/>
    </row>
    <row r="3930" spans="1:13" ht="30" customHeight="1" x14ac:dyDescent="0.3">
      <c r="A3930" s="27">
        <f t="shared" si="36"/>
        <v>321</v>
      </c>
      <c r="B3930" s="31">
        <v>44986</v>
      </c>
      <c r="C3930" s="31">
        <v>44984</v>
      </c>
      <c r="D3930" s="19" t="s">
        <v>1057</v>
      </c>
      <c r="E3930" s="66" t="str">
        <f>IF(ISBLANK(LeaveTracker[[#This Row],[Employee Name]]),"-----",VLOOKUP(LeaveTracker[[#This Row],[Employee Name]],'List of Employees'!$B$4:$H$767,7))</f>
        <v>CTO</v>
      </c>
      <c r="F3930" s="66" t="str">
        <f>IF(ISBLANK(LeaveTracker[[#This Row],[Employee Name]]),"-----",VLOOKUP(LeaveTracker[[#This Row],[Employee Name]],'List of Employees'!$B$4:$H$767,6))</f>
        <v>PERMANENT</v>
      </c>
      <c r="G3930" s="24">
        <v>44980</v>
      </c>
      <c r="H3930" s="24">
        <v>44980</v>
      </c>
      <c r="I3930" s="19" t="s">
        <v>81</v>
      </c>
      <c r="K3930" s="50" t="str">
        <f ca="1">LeaveTracker[[#This Row],[Days]]&amp;" "&amp;LeaveTracker[[#This Row],[Type of Leave]]</f>
        <v>1 SL</v>
      </c>
      <c r="L3930" s="23">
        <f ca="1">NETWORKDAYS(LeaveTracker[[#This Row],[Start Date]],LeaveTracker[[#This Row],[End Date]],lstHolidays)</f>
        <v>1</v>
      </c>
      <c r="M3930" s="27"/>
    </row>
    <row r="3931" spans="1:13" ht="30" customHeight="1" x14ac:dyDescent="0.3">
      <c r="A3931" s="27">
        <f t="shared" si="36"/>
        <v>322</v>
      </c>
      <c r="B3931" s="31">
        <v>44986</v>
      </c>
      <c r="C3931" s="31">
        <v>44977</v>
      </c>
      <c r="D3931" s="19" t="s">
        <v>1053</v>
      </c>
      <c r="E3931" s="66" t="str">
        <f>IF(ISBLANK(LeaveTracker[[#This Row],[Employee Name]]),"-----",VLOOKUP(LeaveTracker[[#This Row],[Employee Name]],'List of Employees'!$B$4:$H$767,7))</f>
        <v>CTO</v>
      </c>
      <c r="F3931" s="66" t="str">
        <f>IF(ISBLANK(LeaveTracker[[#This Row],[Employee Name]]),"-----",VLOOKUP(LeaveTracker[[#This Row],[Employee Name]],'List of Employees'!$B$4:$H$767,6))</f>
        <v>PERMANENT</v>
      </c>
      <c r="G3931" s="24">
        <v>44984</v>
      </c>
      <c r="H3931" s="24">
        <v>44984</v>
      </c>
      <c r="I3931" s="19" t="s">
        <v>297</v>
      </c>
      <c r="J3931" s="42" t="s">
        <v>1749</v>
      </c>
      <c r="K3931" s="50" t="str">
        <f ca="1">LeaveTracker[[#This Row],[Days]]&amp;" "&amp;LeaveTracker[[#This Row],[Type of Leave]]</f>
        <v>1 OTHER</v>
      </c>
      <c r="L3931" s="23">
        <f ca="1">NETWORKDAYS(LeaveTracker[[#This Row],[Start Date]],LeaveTracker[[#This Row],[End Date]],lstHolidays)</f>
        <v>1</v>
      </c>
      <c r="M3931" s="27"/>
    </row>
    <row r="3932" spans="1:13" ht="30" customHeight="1" x14ac:dyDescent="0.3">
      <c r="A3932" s="27">
        <f t="shared" si="36"/>
        <v>323</v>
      </c>
      <c r="B3932" s="31">
        <v>44986</v>
      </c>
      <c r="C3932" s="31">
        <v>44956</v>
      </c>
      <c r="D3932" s="19" t="s">
        <v>442</v>
      </c>
      <c r="E3932" s="66" t="str">
        <f>IF(ISBLANK(LeaveTracker[[#This Row],[Employee Name]]),"-----",VLOOKUP(LeaveTracker[[#This Row],[Employee Name]],'List of Employees'!$B$4:$H$767,7))</f>
        <v>GSO</v>
      </c>
      <c r="F3932" s="66" t="str">
        <f>IF(ISBLANK(LeaveTracker[[#This Row],[Employee Name]]),"-----",VLOOKUP(LeaveTracker[[#This Row],[Employee Name]],'List of Employees'!$B$4:$H$767,6))</f>
        <v>PERMANENT</v>
      </c>
      <c r="G3932" s="24">
        <v>44964</v>
      </c>
      <c r="H3932" s="24">
        <v>44964</v>
      </c>
      <c r="I3932" s="19" t="s">
        <v>82</v>
      </c>
      <c r="K3932" s="50" t="str">
        <f ca="1">LeaveTracker[[#This Row],[Days]]&amp;" "&amp;LeaveTracker[[#This Row],[Type of Leave]]</f>
        <v>1 VL</v>
      </c>
      <c r="L3932" s="23">
        <f ca="1">NETWORKDAYS(LeaveTracker[[#This Row],[Start Date]],LeaveTracker[[#This Row],[End Date]],lstHolidays)</f>
        <v>1</v>
      </c>
      <c r="M3932" s="27"/>
    </row>
    <row r="3933" spans="1:13" ht="30" customHeight="1" x14ac:dyDescent="0.3">
      <c r="A3933" s="27">
        <f t="shared" si="36"/>
        <v>324</v>
      </c>
      <c r="B3933" s="31">
        <v>44986</v>
      </c>
      <c r="C3933" s="31">
        <v>44956</v>
      </c>
      <c r="D3933" s="19" t="s">
        <v>568</v>
      </c>
      <c r="E3933" s="66" t="str">
        <f>IF(ISBLANK(LeaveTracker[[#This Row],[Employee Name]]),"-----",VLOOKUP(LeaveTracker[[#This Row],[Employee Name]],'List of Employees'!$B$4:$H$767,7))</f>
        <v>CENRO</v>
      </c>
      <c r="F3933" s="66" t="str">
        <f>IF(ISBLANK(LeaveTracker[[#This Row],[Employee Name]]),"-----",VLOOKUP(LeaveTracker[[#This Row],[Employee Name]],'List of Employees'!$B$4:$H$767,6))</f>
        <v>PERMANENT</v>
      </c>
      <c r="G3933" s="24">
        <v>44953</v>
      </c>
      <c r="H3933" s="24">
        <v>44953</v>
      </c>
      <c r="I3933" s="19" t="s">
        <v>81</v>
      </c>
      <c r="K3933" s="50" t="str">
        <f ca="1">LeaveTracker[[#This Row],[Days]]&amp;" "&amp;LeaveTracker[[#This Row],[Type of Leave]]</f>
        <v>1 SL</v>
      </c>
      <c r="L3933" s="23">
        <f ca="1">NETWORKDAYS(LeaveTracker[[#This Row],[Start Date]],LeaveTracker[[#This Row],[End Date]],lstHolidays)</f>
        <v>1</v>
      </c>
      <c r="M3933" s="27"/>
    </row>
    <row r="3934" spans="1:13" ht="30" customHeight="1" x14ac:dyDescent="0.3">
      <c r="A3934" s="27">
        <f t="shared" si="36"/>
        <v>325</v>
      </c>
      <c r="B3934" s="31">
        <v>44986</v>
      </c>
      <c r="C3934" s="31">
        <v>44917</v>
      </c>
      <c r="D3934" s="19" t="s">
        <v>600</v>
      </c>
      <c r="E3934" s="66" t="str">
        <f>IF(ISBLANK(LeaveTracker[[#This Row],[Employee Name]]),"-----",VLOOKUP(LeaveTracker[[#This Row],[Employee Name]],'List of Employees'!$B$4:$H$767,7))</f>
        <v>MAHOGANY MARKET</v>
      </c>
      <c r="F3934" s="66" t="str">
        <f>IF(ISBLANK(LeaveTracker[[#This Row],[Employee Name]]),"-----",VLOOKUP(LeaveTracker[[#This Row],[Employee Name]],'List of Employees'!$B$4:$H$767,6))</f>
        <v>PERMANENT</v>
      </c>
      <c r="G3934" s="24">
        <v>44923</v>
      </c>
      <c r="H3934" s="24">
        <v>44924</v>
      </c>
      <c r="I3934" s="19" t="s">
        <v>82</v>
      </c>
      <c r="K3934" s="50" t="str">
        <f ca="1">LeaveTracker[[#This Row],[Days]]&amp;" "&amp;LeaveTracker[[#This Row],[Type of Leave]]</f>
        <v>2 VL</v>
      </c>
      <c r="L3934" s="23">
        <f ca="1">NETWORKDAYS(LeaveTracker[[#This Row],[Start Date]],LeaveTracker[[#This Row],[End Date]],lstHolidays)</f>
        <v>2</v>
      </c>
      <c r="M3934" s="27"/>
    </row>
    <row r="3935" spans="1:13" ht="30" customHeight="1" x14ac:dyDescent="0.3">
      <c r="A3935" s="27">
        <f t="shared" si="36"/>
        <v>326</v>
      </c>
      <c r="B3935" s="31">
        <v>44986</v>
      </c>
      <c r="C3935" s="31">
        <v>44914</v>
      </c>
      <c r="D3935" s="19" t="s">
        <v>445</v>
      </c>
      <c r="E3935" s="66" t="str">
        <f>IF(ISBLANK(LeaveTracker[[#This Row],[Employee Name]]),"-----",VLOOKUP(LeaveTracker[[#This Row],[Employee Name]],'List of Employees'!$B$4:$H$767,7))</f>
        <v>CTO</v>
      </c>
      <c r="F3935" s="66" t="str">
        <f>IF(ISBLANK(LeaveTracker[[#This Row],[Employee Name]]),"-----",VLOOKUP(LeaveTracker[[#This Row],[Employee Name]],'List of Employees'!$B$4:$H$767,6))</f>
        <v>PERMANENT</v>
      </c>
      <c r="G3935" s="24">
        <v>44917</v>
      </c>
      <c r="H3935" s="24">
        <v>44924</v>
      </c>
      <c r="I3935" s="19" t="s">
        <v>82</v>
      </c>
      <c r="K3935" s="50" t="str">
        <f ca="1">LeaveTracker[[#This Row],[Days]]&amp;" "&amp;LeaveTracker[[#This Row],[Type of Leave]]</f>
        <v>5 VL</v>
      </c>
      <c r="L3935" s="23">
        <f ca="1">NETWORKDAYS(LeaveTracker[[#This Row],[Start Date]],LeaveTracker[[#This Row],[End Date]],lstHolidays)</f>
        <v>5</v>
      </c>
      <c r="M3935" s="27"/>
    </row>
    <row r="3936" spans="1:13" ht="30" customHeight="1" x14ac:dyDescent="0.3">
      <c r="A3936" s="27">
        <f t="shared" si="36"/>
        <v>327</v>
      </c>
      <c r="B3936" s="31">
        <v>44986</v>
      </c>
      <c r="C3936" s="31">
        <v>44945</v>
      </c>
      <c r="D3936" s="19" t="s">
        <v>590</v>
      </c>
      <c r="E3936" s="66" t="str">
        <f>IF(ISBLANK(LeaveTracker[[#This Row],[Employee Name]]),"-----",VLOOKUP(LeaveTracker[[#This Row],[Employee Name]],'List of Employees'!$B$4:$H$767,7))</f>
        <v>MAHOGANY MARKET</v>
      </c>
      <c r="F3936" s="66" t="str">
        <f>IF(ISBLANK(LeaveTracker[[#This Row],[Employee Name]]),"-----",VLOOKUP(LeaveTracker[[#This Row],[Employee Name]],'List of Employees'!$B$4:$H$767,6))</f>
        <v>PERMANENT</v>
      </c>
      <c r="G3936" s="24">
        <v>44941</v>
      </c>
      <c r="H3936" s="24">
        <v>44941</v>
      </c>
      <c r="I3936" s="19" t="s">
        <v>81</v>
      </c>
      <c r="K3936" s="50" t="str">
        <f>LeaveTracker[[#This Row],[Days]]&amp;" "&amp;LeaveTracker[[#This Row],[Type of Leave]]</f>
        <v>1 SL</v>
      </c>
      <c r="L3936" s="23">
        <v>1</v>
      </c>
      <c r="M3936" s="27"/>
    </row>
    <row r="3937" spans="1:13" ht="30" customHeight="1" x14ac:dyDescent="0.3">
      <c r="A3937" s="27">
        <f t="shared" si="36"/>
        <v>328</v>
      </c>
      <c r="B3937" s="31">
        <v>44986</v>
      </c>
      <c r="C3937" s="31">
        <v>44945</v>
      </c>
      <c r="D3937" s="19" t="s">
        <v>600</v>
      </c>
      <c r="E3937" s="66" t="str">
        <f>IF(ISBLANK(LeaveTracker[[#This Row],[Employee Name]]),"-----",VLOOKUP(LeaveTracker[[#This Row],[Employee Name]],'List of Employees'!$B$4:$H$767,7))</f>
        <v>MAHOGANY MARKET</v>
      </c>
      <c r="F3937" s="66" t="str">
        <f>IF(ISBLANK(LeaveTracker[[#This Row],[Employee Name]]),"-----",VLOOKUP(LeaveTracker[[#This Row],[Employee Name]],'List of Employees'!$B$4:$H$767,6))</f>
        <v>PERMANENT</v>
      </c>
      <c r="G3937" s="24">
        <v>44944</v>
      </c>
      <c r="H3937" s="24">
        <v>44944</v>
      </c>
      <c r="I3937" s="19" t="s">
        <v>81</v>
      </c>
      <c r="K3937" s="50" t="str">
        <f ca="1">LeaveTracker[[#This Row],[Days]]&amp;" "&amp;LeaveTracker[[#This Row],[Type of Leave]]</f>
        <v>1 SL</v>
      </c>
      <c r="L3937" s="23">
        <f ca="1">NETWORKDAYS(LeaveTracker[[#This Row],[Start Date]],LeaveTracker[[#This Row],[End Date]],lstHolidays)</f>
        <v>1</v>
      </c>
      <c r="M3937" s="27"/>
    </row>
    <row r="3938" spans="1:13" ht="30" customHeight="1" x14ac:dyDescent="0.3">
      <c r="A3938" s="27">
        <f t="shared" si="36"/>
        <v>329</v>
      </c>
      <c r="B3938" s="31">
        <v>44986</v>
      </c>
      <c r="C3938" s="31">
        <v>44956</v>
      </c>
      <c r="D3938" s="19" t="s">
        <v>1896</v>
      </c>
      <c r="E3938" s="66" t="str">
        <f>IF(ISBLANK(LeaveTracker[[#This Row],[Employee Name]]),"-----",VLOOKUP(LeaveTracker[[#This Row],[Employee Name]],'List of Employees'!$B$4:$H$767,7))</f>
        <v>MAHOGANY MARKET</v>
      </c>
      <c r="F3938" s="66" t="str">
        <f>IF(ISBLANK(LeaveTracker[[#This Row],[Employee Name]]),"-----",VLOOKUP(LeaveTracker[[#This Row],[Employee Name]],'List of Employees'!$B$4:$H$767,6))</f>
        <v>CASUAL</v>
      </c>
      <c r="G3938" s="24">
        <v>44955</v>
      </c>
      <c r="H3938" s="24">
        <v>44955</v>
      </c>
      <c r="I3938" s="19" t="s">
        <v>81</v>
      </c>
      <c r="K3938" s="50" t="str">
        <f>LeaveTracker[[#This Row],[Days]]&amp;" "&amp;LeaveTracker[[#This Row],[Type of Leave]]</f>
        <v>1 SL</v>
      </c>
      <c r="L3938" s="23">
        <v>1</v>
      </c>
      <c r="M3938" s="27"/>
    </row>
    <row r="3939" spans="1:13" ht="30" customHeight="1" x14ac:dyDescent="0.3">
      <c r="A3939" s="27">
        <f t="shared" si="36"/>
        <v>330</v>
      </c>
      <c r="B3939" s="31">
        <v>44986</v>
      </c>
      <c r="C3939" s="31">
        <v>44959</v>
      </c>
      <c r="D3939" s="19" t="s">
        <v>596</v>
      </c>
      <c r="E3939" s="66" t="str">
        <f>IF(ISBLANK(LeaveTracker[[#This Row],[Employee Name]]),"-----",VLOOKUP(LeaveTracker[[#This Row],[Employee Name]],'List of Employees'!$B$4:$H$767,7))</f>
        <v>MAHOGANY MARKET</v>
      </c>
      <c r="F3939" s="66" t="str">
        <f>IF(ISBLANK(LeaveTracker[[#This Row],[Employee Name]]),"-----",VLOOKUP(LeaveTracker[[#This Row],[Employee Name]],'List of Employees'!$B$4:$H$767,6))</f>
        <v>PERMANENT</v>
      </c>
      <c r="G3939" s="24">
        <v>44974</v>
      </c>
      <c r="H3939" s="24">
        <v>44976</v>
      </c>
      <c r="I3939" s="19" t="s">
        <v>297</v>
      </c>
      <c r="J3939" s="42" t="s">
        <v>2101</v>
      </c>
      <c r="K3939" s="50" t="str">
        <f>LeaveTracker[[#This Row],[Days]]&amp;" "&amp;LeaveTracker[[#This Row],[Type of Leave]]</f>
        <v>3 OTHER</v>
      </c>
      <c r="L3939" s="23">
        <v>3</v>
      </c>
      <c r="M3939" s="27"/>
    </row>
    <row r="3940" spans="1:13" ht="30" customHeight="1" x14ac:dyDescent="0.3">
      <c r="A3940" s="27">
        <f t="shared" si="36"/>
        <v>331</v>
      </c>
      <c r="B3940" s="31">
        <v>44986</v>
      </c>
      <c r="C3940" s="31">
        <v>44959</v>
      </c>
      <c r="D3940" s="19" t="s">
        <v>590</v>
      </c>
      <c r="E3940" s="66" t="str">
        <f>IF(ISBLANK(LeaveTracker[[#This Row],[Employee Name]]),"-----",VLOOKUP(LeaveTracker[[#This Row],[Employee Name]],'List of Employees'!$B$4:$H$767,7))</f>
        <v>MAHOGANY MARKET</v>
      </c>
      <c r="F3940" s="66" t="str">
        <f>IF(ISBLANK(LeaveTracker[[#This Row],[Employee Name]]),"-----",VLOOKUP(LeaveTracker[[#This Row],[Employee Name]],'List of Employees'!$B$4:$H$767,6))</f>
        <v>PERMANENT</v>
      </c>
      <c r="G3940" s="24">
        <v>44969</v>
      </c>
      <c r="H3940" s="24">
        <v>44970</v>
      </c>
      <c r="I3940" s="19" t="s">
        <v>82</v>
      </c>
      <c r="K3940" s="50" t="str">
        <f ca="1">LeaveTracker[[#This Row],[Days]]&amp;" "&amp;LeaveTracker[[#This Row],[Type of Leave]]</f>
        <v>1 VL</v>
      </c>
      <c r="L3940" s="23">
        <f ca="1">NETWORKDAYS(LeaveTracker[[#This Row],[Start Date]],LeaveTracker[[#This Row],[End Date]],lstHolidays)</f>
        <v>1</v>
      </c>
      <c r="M3940" s="27"/>
    </row>
    <row r="3941" spans="1:13" ht="30" customHeight="1" x14ac:dyDescent="0.3">
      <c r="A3941" s="27">
        <f t="shared" si="36"/>
        <v>332</v>
      </c>
      <c r="B3941" s="31">
        <v>44986</v>
      </c>
      <c r="C3941" s="31">
        <v>44980</v>
      </c>
      <c r="D3941" s="19" t="s">
        <v>463</v>
      </c>
      <c r="E3941" s="66" t="str">
        <f>IF(ISBLANK(LeaveTracker[[#This Row],[Employee Name]]),"-----",VLOOKUP(LeaveTracker[[#This Row],[Employee Name]],'List of Employees'!$B$4:$H$767,7))</f>
        <v>ASSESSORS OFFICE</v>
      </c>
      <c r="F3941" s="66" t="str">
        <f>IF(ISBLANK(LeaveTracker[[#This Row],[Employee Name]]),"-----",VLOOKUP(LeaveTracker[[#This Row],[Employee Name]],'List of Employees'!$B$4:$H$767,6))</f>
        <v>PERMANENT</v>
      </c>
      <c r="G3941" s="24">
        <v>44987</v>
      </c>
      <c r="H3941" s="24">
        <v>44987</v>
      </c>
      <c r="I3941" s="19" t="s">
        <v>297</v>
      </c>
      <c r="J3941" s="42" t="s">
        <v>2102</v>
      </c>
      <c r="K3941" s="50" t="str">
        <f ca="1">LeaveTracker[[#This Row],[Days]]&amp;" "&amp;LeaveTracker[[#This Row],[Type of Leave]]</f>
        <v>1 OTHER</v>
      </c>
      <c r="L3941" s="23">
        <f ca="1">NETWORKDAYS(LeaveTracker[[#This Row],[Start Date]],LeaveTracker[[#This Row],[End Date]],lstHolidays)</f>
        <v>1</v>
      </c>
      <c r="M3941" s="27"/>
    </row>
    <row r="3942" spans="1:13" ht="30" customHeight="1" x14ac:dyDescent="0.3">
      <c r="A3942" s="27">
        <f t="shared" si="36"/>
        <v>333</v>
      </c>
      <c r="B3942" s="31">
        <v>44986</v>
      </c>
      <c r="C3942" s="31">
        <v>44960</v>
      </c>
      <c r="D3942" s="19" t="s">
        <v>594</v>
      </c>
      <c r="E3942" s="66" t="str">
        <f>IF(ISBLANK(LeaveTracker[[#This Row],[Employee Name]]),"-----",VLOOKUP(LeaveTracker[[#This Row],[Employee Name]],'List of Employees'!$B$4:$H$767,7))</f>
        <v>MAHOGANY MARKET</v>
      </c>
      <c r="F3942" s="66" t="str">
        <f>IF(ISBLANK(LeaveTracker[[#This Row],[Employee Name]]),"-----",VLOOKUP(LeaveTracker[[#This Row],[Employee Name]],'List of Employees'!$B$4:$H$767,6))</f>
        <v>PERMANENT</v>
      </c>
      <c r="G3942" s="24">
        <v>44950</v>
      </c>
      <c r="H3942" s="24">
        <v>44960</v>
      </c>
      <c r="I3942" s="19" t="s">
        <v>81</v>
      </c>
      <c r="K3942" s="50" t="str">
        <f ca="1">LeaveTracker[[#This Row],[Days]]&amp;" "&amp;LeaveTracker[[#This Row],[Type of Leave]]</f>
        <v>9 SL</v>
      </c>
      <c r="L3942" s="23">
        <f ca="1">NETWORKDAYS(LeaveTracker[[#This Row],[Start Date]],LeaveTracker[[#This Row],[End Date]],lstHolidays)</f>
        <v>9</v>
      </c>
      <c r="M3942" s="27"/>
    </row>
    <row r="3943" spans="1:13" ht="30" customHeight="1" x14ac:dyDescent="0.3">
      <c r="A3943" s="27">
        <f t="shared" si="36"/>
        <v>334</v>
      </c>
      <c r="B3943" s="31">
        <v>44986</v>
      </c>
      <c r="C3943" s="31">
        <v>44914</v>
      </c>
      <c r="D3943" s="19" t="s">
        <v>773</v>
      </c>
      <c r="E3943" s="66" t="str">
        <f>IF(ISBLANK(LeaveTracker[[#This Row],[Employee Name]]),"-----",VLOOKUP(LeaveTracker[[#This Row],[Employee Name]],'List of Employees'!$B$4:$H$767,7))</f>
        <v>GSO</v>
      </c>
      <c r="F3943" s="66" t="str">
        <f>IF(ISBLANK(LeaveTracker[[#This Row],[Employee Name]]),"-----",VLOOKUP(LeaveTracker[[#This Row],[Employee Name]],'List of Employees'!$B$4:$H$767,6))</f>
        <v>PERMANENT</v>
      </c>
      <c r="G3943" s="24">
        <v>45276</v>
      </c>
      <c r="H3943" s="24">
        <v>45276</v>
      </c>
      <c r="I3943" s="19" t="s">
        <v>81</v>
      </c>
      <c r="K3943" s="50" t="str">
        <f>LeaveTracker[[#This Row],[Days]]&amp;" "&amp;LeaveTracker[[#This Row],[Type of Leave]]</f>
        <v>1 SL</v>
      </c>
      <c r="L3943" s="23">
        <v>1</v>
      </c>
      <c r="M3943" s="27"/>
    </row>
    <row r="3944" spans="1:13" ht="30" customHeight="1" x14ac:dyDescent="0.3">
      <c r="A3944" s="27">
        <f t="shared" si="36"/>
        <v>335</v>
      </c>
      <c r="B3944" s="31">
        <v>44986</v>
      </c>
      <c r="C3944" s="31">
        <v>44915</v>
      </c>
      <c r="D3944" s="19" t="s">
        <v>872</v>
      </c>
      <c r="E3944" s="66" t="str">
        <f>IF(ISBLANK(LeaveTracker[[#This Row],[Employee Name]]),"-----",VLOOKUP(LeaveTracker[[#This Row],[Employee Name]],'List of Employees'!$B$4:$H$767,7))</f>
        <v>GSO</v>
      </c>
      <c r="F3944" s="66" t="str">
        <f>IF(ISBLANK(LeaveTracker[[#This Row],[Employee Name]]),"-----",VLOOKUP(LeaveTracker[[#This Row],[Employee Name]],'List of Employees'!$B$4:$H$767,6))</f>
        <v>PERMANENT</v>
      </c>
      <c r="G3944" s="24">
        <v>44914</v>
      </c>
      <c r="H3944" s="24">
        <v>44914</v>
      </c>
      <c r="I3944" s="19" t="s">
        <v>81</v>
      </c>
      <c r="K3944" s="50" t="str">
        <f ca="1">LeaveTracker[[#This Row],[Days]]&amp;" "&amp;LeaveTracker[[#This Row],[Type of Leave]]</f>
        <v>1 SL</v>
      </c>
      <c r="L3944" s="23">
        <f ca="1">NETWORKDAYS(LeaveTracker[[#This Row],[Start Date]],LeaveTracker[[#This Row],[End Date]],lstHolidays)</f>
        <v>1</v>
      </c>
      <c r="M3944" s="27"/>
    </row>
    <row r="3945" spans="1:13" ht="30" customHeight="1" x14ac:dyDescent="0.3">
      <c r="A3945" s="27">
        <f t="shared" si="36"/>
        <v>336</v>
      </c>
      <c r="B3945" s="31">
        <v>44986</v>
      </c>
      <c r="C3945" s="31">
        <v>44918</v>
      </c>
      <c r="D3945" s="19" t="s">
        <v>1760</v>
      </c>
      <c r="E3945" s="66" t="str">
        <f>IF(ISBLANK(LeaveTracker[[#This Row],[Employee Name]]),"-----",VLOOKUP(LeaveTracker[[#This Row],[Employee Name]],'List of Employees'!$B$4:$H$767,7))</f>
        <v>GSO</v>
      </c>
      <c r="F3945" s="66" t="str">
        <f>IF(ISBLANK(LeaveTracker[[#This Row],[Employee Name]]),"-----",VLOOKUP(LeaveTracker[[#This Row],[Employee Name]],'List of Employees'!$B$4:$H$767,6))</f>
        <v>CASUAL</v>
      </c>
      <c r="G3945" s="24">
        <v>44917</v>
      </c>
      <c r="H3945" s="24">
        <v>44917</v>
      </c>
      <c r="I3945" s="19" t="s">
        <v>81</v>
      </c>
      <c r="K3945" s="50" t="str">
        <f ca="1">LeaveTracker[[#This Row],[Days]]&amp;" "&amp;LeaveTracker[[#This Row],[Type of Leave]]</f>
        <v>1 SL</v>
      </c>
      <c r="L3945" s="23">
        <f ca="1">NETWORKDAYS(LeaveTracker[[#This Row],[Start Date]],LeaveTracker[[#This Row],[End Date]],lstHolidays)</f>
        <v>1</v>
      </c>
      <c r="M3945" s="27"/>
    </row>
    <row r="3946" spans="1:13" ht="30" customHeight="1" x14ac:dyDescent="0.3">
      <c r="A3946" s="27">
        <f t="shared" si="36"/>
        <v>337</v>
      </c>
      <c r="B3946" s="31">
        <v>44986</v>
      </c>
      <c r="C3946" s="31">
        <v>44924</v>
      </c>
      <c r="D3946" s="19" t="s">
        <v>872</v>
      </c>
      <c r="E3946" s="66" t="str">
        <f>IF(ISBLANK(LeaveTracker[[#This Row],[Employee Name]]),"-----",VLOOKUP(LeaveTracker[[#This Row],[Employee Name]],'List of Employees'!$B$4:$H$767,7))</f>
        <v>GSO</v>
      </c>
      <c r="F3946" s="66" t="str">
        <f>IF(ISBLANK(LeaveTracker[[#This Row],[Employee Name]]),"-----",VLOOKUP(LeaveTracker[[#This Row],[Employee Name]],'List of Employees'!$B$4:$H$767,6))</f>
        <v>PERMANENT</v>
      </c>
      <c r="G3946" s="24">
        <v>44922</v>
      </c>
      <c r="H3946" s="24">
        <v>44923</v>
      </c>
      <c r="I3946" s="19" t="s">
        <v>81</v>
      </c>
      <c r="K3946" s="50" t="str">
        <f ca="1">LeaveTracker[[#This Row],[Days]]&amp;" "&amp;LeaveTracker[[#This Row],[Type of Leave]]</f>
        <v>2 SL</v>
      </c>
      <c r="L3946" s="23">
        <f ca="1">NETWORKDAYS(LeaveTracker[[#This Row],[Start Date]],LeaveTracker[[#This Row],[End Date]],lstHolidays)</f>
        <v>2</v>
      </c>
      <c r="M3946" s="27"/>
    </row>
    <row r="3947" spans="1:13" ht="30" customHeight="1" x14ac:dyDescent="0.3">
      <c r="A3947" s="27">
        <f t="shared" si="36"/>
        <v>338</v>
      </c>
      <c r="B3947" s="31">
        <v>44986</v>
      </c>
      <c r="C3947" s="31">
        <v>44922</v>
      </c>
      <c r="D3947" s="19" t="s">
        <v>773</v>
      </c>
      <c r="E3947" s="66" t="str">
        <f>IF(ISBLANK(LeaveTracker[[#This Row],[Employee Name]]),"-----",VLOOKUP(LeaveTracker[[#This Row],[Employee Name]],'List of Employees'!$B$4:$H$767,7))</f>
        <v>GSO</v>
      </c>
      <c r="F3947" s="66" t="str">
        <f>IF(ISBLANK(LeaveTracker[[#This Row],[Employee Name]]),"-----",VLOOKUP(LeaveTracker[[#This Row],[Employee Name]],'List of Employees'!$B$4:$H$767,6))</f>
        <v>PERMANENT</v>
      </c>
      <c r="G3947" s="24">
        <v>44916</v>
      </c>
      <c r="H3947" s="24">
        <v>44918</v>
      </c>
      <c r="I3947" s="19" t="s">
        <v>81</v>
      </c>
      <c r="K3947" s="50" t="str">
        <f ca="1">LeaveTracker[[#This Row],[Days]]&amp;" "&amp;LeaveTracker[[#This Row],[Type of Leave]]</f>
        <v>3 SL</v>
      </c>
      <c r="L3947" s="23">
        <f ca="1">NETWORKDAYS(LeaveTracker[[#This Row],[Start Date]],LeaveTracker[[#This Row],[End Date]],lstHolidays)</f>
        <v>3</v>
      </c>
      <c r="M3947" s="27"/>
    </row>
    <row r="3948" spans="1:13" ht="30" customHeight="1" x14ac:dyDescent="0.3">
      <c r="A3948" s="27">
        <f t="shared" si="36"/>
        <v>339</v>
      </c>
      <c r="B3948" s="31">
        <v>44986</v>
      </c>
      <c r="C3948" s="31">
        <v>44931</v>
      </c>
      <c r="D3948" s="19" t="s">
        <v>529</v>
      </c>
      <c r="E3948" s="66" t="str">
        <f>IF(ISBLANK(LeaveTracker[[#This Row],[Employee Name]]),"-----",VLOOKUP(LeaveTracker[[#This Row],[Employee Name]],'List of Employees'!$B$4:$H$767,7))</f>
        <v>GSO</v>
      </c>
      <c r="F3948" s="66" t="str">
        <f>IF(ISBLANK(LeaveTracker[[#This Row],[Employee Name]]),"-----",VLOOKUP(LeaveTracker[[#This Row],[Employee Name]],'List of Employees'!$B$4:$H$767,6))</f>
        <v>PERMANENT</v>
      </c>
      <c r="G3948" s="24">
        <v>44930</v>
      </c>
      <c r="H3948" s="24">
        <v>44930</v>
      </c>
      <c r="I3948" s="19" t="s">
        <v>81</v>
      </c>
      <c r="K3948" s="50" t="str">
        <f ca="1">LeaveTracker[[#This Row],[Days]]&amp;" "&amp;LeaveTracker[[#This Row],[Type of Leave]]</f>
        <v>1 SL</v>
      </c>
      <c r="L3948" s="23">
        <f ca="1">NETWORKDAYS(LeaveTracker[[#This Row],[Start Date]],LeaveTracker[[#This Row],[End Date]],lstHolidays)</f>
        <v>1</v>
      </c>
      <c r="M3948" s="27"/>
    </row>
    <row r="3949" spans="1:13" ht="30" customHeight="1" x14ac:dyDescent="0.3">
      <c r="A3949" s="27">
        <f t="shared" si="36"/>
        <v>340</v>
      </c>
      <c r="B3949" s="31">
        <v>44986</v>
      </c>
      <c r="C3949" s="31">
        <v>44938</v>
      </c>
      <c r="D3949" s="19" t="s">
        <v>529</v>
      </c>
      <c r="E3949" s="66" t="str">
        <f>IF(ISBLANK(LeaveTracker[[#This Row],[Employee Name]]),"-----",VLOOKUP(LeaveTracker[[#This Row],[Employee Name]],'List of Employees'!$B$4:$H$767,7))</f>
        <v>GSO</v>
      </c>
      <c r="F3949" s="66" t="str">
        <f>IF(ISBLANK(LeaveTracker[[#This Row],[Employee Name]]),"-----",VLOOKUP(LeaveTracker[[#This Row],[Employee Name]],'List of Employees'!$B$4:$H$767,6))</f>
        <v>PERMANENT</v>
      </c>
      <c r="G3949" s="24">
        <v>44935</v>
      </c>
      <c r="H3949" s="24">
        <v>44937</v>
      </c>
      <c r="I3949" s="19" t="s">
        <v>81</v>
      </c>
      <c r="K3949" s="50" t="str">
        <f ca="1">LeaveTracker[[#This Row],[Days]]&amp;" "&amp;LeaveTracker[[#This Row],[Type of Leave]]</f>
        <v>3 SL</v>
      </c>
      <c r="L3949" s="23">
        <f ca="1">NETWORKDAYS(LeaveTracker[[#This Row],[Start Date]],LeaveTracker[[#This Row],[End Date]],lstHolidays)</f>
        <v>3</v>
      </c>
      <c r="M3949" s="27"/>
    </row>
    <row r="3950" spans="1:13" ht="30" customHeight="1" x14ac:dyDescent="0.3">
      <c r="A3950" s="27">
        <f t="shared" si="36"/>
        <v>341</v>
      </c>
      <c r="B3950" s="31">
        <v>44986</v>
      </c>
      <c r="C3950" s="31">
        <v>44956</v>
      </c>
      <c r="D3950" s="19" t="s">
        <v>903</v>
      </c>
      <c r="E3950" s="66" t="str">
        <f>IF(ISBLANK(LeaveTracker[[#This Row],[Employee Name]]),"-----",VLOOKUP(LeaveTracker[[#This Row],[Employee Name]],'List of Employees'!$B$4:$H$767,7))</f>
        <v>CEO</v>
      </c>
      <c r="F3950" s="66" t="str">
        <f>IF(ISBLANK(LeaveTracker[[#This Row],[Employee Name]]),"-----",VLOOKUP(LeaveTracker[[#This Row],[Employee Name]],'List of Employees'!$B$4:$H$767,6))</f>
        <v>PERMANENT</v>
      </c>
      <c r="G3950" s="24">
        <v>44942</v>
      </c>
      <c r="H3950" s="24">
        <v>44942</v>
      </c>
      <c r="I3950" s="19" t="s">
        <v>81</v>
      </c>
      <c r="K3950" s="50" t="str">
        <f ca="1">LeaveTracker[[#This Row],[Days]]&amp;" "&amp;LeaveTracker[[#This Row],[Type of Leave]]</f>
        <v>1 SL</v>
      </c>
      <c r="L3950" s="23">
        <f ca="1">NETWORKDAYS(LeaveTracker[[#This Row],[Start Date]],LeaveTracker[[#This Row],[End Date]],lstHolidays)</f>
        <v>1</v>
      </c>
      <c r="M3950" s="27"/>
    </row>
    <row r="3951" spans="1:13" ht="30" customHeight="1" x14ac:dyDescent="0.3">
      <c r="A3951" s="27">
        <f t="shared" si="36"/>
        <v>342</v>
      </c>
      <c r="B3951" s="31">
        <v>44986</v>
      </c>
      <c r="C3951" s="31">
        <v>44966</v>
      </c>
      <c r="D3951" s="19" t="s">
        <v>1307</v>
      </c>
      <c r="E3951" s="66" t="str">
        <f>IF(ISBLANK(LeaveTracker[[#This Row],[Employee Name]]),"-----",VLOOKUP(LeaveTracker[[#This Row],[Employee Name]],'List of Employees'!$B$4:$H$767,7))</f>
        <v>CEO</v>
      </c>
      <c r="F3951" s="66" t="str">
        <f>IF(ISBLANK(LeaveTracker[[#This Row],[Employee Name]]),"-----",VLOOKUP(LeaveTracker[[#This Row],[Employee Name]],'List of Employees'!$B$4:$H$767,6))</f>
        <v>PERMANENT</v>
      </c>
      <c r="G3951" s="24">
        <v>44966</v>
      </c>
      <c r="H3951" s="24">
        <v>44967</v>
      </c>
      <c r="I3951" s="19" t="s">
        <v>82</v>
      </c>
      <c r="K3951" s="50" t="str">
        <f ca="1">LeaveTracker[[#This Row],[Days]]&amp;" "&amp;LeaveTracker[[#This Row],[Type of Leave]]</f>
        <v>2 VL</v>
      </c>
      <c r="L3951" s="23">
        <f ca="1">NETWORKDAYS(LeaveTracker[[#This Row],[Start Date]],LeaveTracker[[#This Row],[End Date]],lstHolidays)</f>
        <v>2</v>
      </c>
      <c r="M3951" s="27"/>
    </row>
    <row r="3952" spans="1:13" ht="30" customHeight="1" x14ac:dyDescent="0.3">
      <c r="A3952" s="27">
        <f t="shared" si="36"/>
        <v>343</v>
      </c>
      <c r="B3952" s="31">
        <v>44986</v>
      </c>
      <c r="C3952" s="31">
        <v>44943</v>
      </c>
      <c r="D3952" s="19" t="s">
        <v>2104</v>
      </c>
      <c r="E3952" s="66" t="str">
        <f>IF(ISBLANK(LeaveTracker[[#This Row],[Employee Name]]),"-----",VLOOKUP(LeaveTracker[[#This Row],[Employee Name]],'List of Employees'!$B$4:$H$767,7))</f>
        <v>CEO</v>
      </c>
      <c r="F3952" s="66" t="str">
        <f>IF(ISBLANK(LeaveTracker[[#This Row],[Employee Name]]),"-----",VLOOKUP(LeaveTracker[[#This Row],[Employee Name]],'List of Employees'!$B$4:$H$767,6))</f>
        <v>CASUAL</v>
      </c>
      <c r="G3952" s="24">
        <v>44942</v>
      </c>
      <c r="H3952" s="24">
        <v>44942</v>
      </c>
      <c r="I3952" s="19" t="s">
        <v>81</v>
      </c>
      <c r="K3952" s="50" t="str">
        <f ca="1">LeaveTracker[[#This Row],[Days]]&amp;" "&amp;LeaveTracker[[#This Row],[Type of Leave]]</f>
        <v>1 SL</v>
      </c>
      <c r="L3952" s="23">
        <f ca="1">NETWORKDAYS(LeaveTracker[[#This Row],[Start Date]],LeaveTracker[[#This Row],[End Date]],lstHolidays)</f>
        <v>1</v>
      </c>
      <c r="M3952" s="27"/>
    </row>
    <row r="3953" spans="1:13" ht="30" customHeight="1" x14ac:dyDescent="0.3">
      <c r="A3953" s="27">
        <f t="shared" si="36"/>
        <v>344</v>
      </c>
      <c r="B3953" s="31">
        <v>44986</v>
      </c>
      <c r="C3953" s="31">
        <v>44937</v>
      </c>
      <c r="D3953" s="19" t="s">
        <v>322</v>
      </c>
      <c r="E3953" s="66" t="str">
        <f>IF(ISBLANK(LeaveTracker[[#This Row],[Employee Name]]),"-----",VLOOKUP(LeaveTracker[[#This Row],[Employee Name]],'List of Employees'!$B$4:$H$767,7))</f>
        <v>CEO</v>
      </c>
      <c r="F3953" s="66" t="str">
        <f>IF(ISBLANK(LeaveTracker[[#This Row],[Employee Name]]),"-----",VLOOKUP(LeaveTracker[[#This Row],[Employee Name]],'List of Employees'!$B$4:$H$767,6))</f>
        <v>PERMANENT</v>
      </c>
      <c r="G3953" s="24">
        <v>44942</v>
      </c>
      <c r="H3953" s="24">
        <v>44942</v>
      </c>
      <c r="I3953" s="19" t="s">
        <v>297</v>
      </c>
      <c r="J3953" s="42" t="s">
        <v>105</v>
      </c>
      <c r="K3953" s="50" t="str">
        <f ca="1">LeaveTracker[[#This Row],[Days]]&amp;" "&amp;LeaveTracker[[#This Row],[Type of Leave]]</f>
        <v>1 OTHER</v>
      </c>
      <c r="L3953" s="23">
        <f ca="1">NETWORKDAYS(LeaveTracker[[#This Row],[Start Date]],LeaveTracker[[#This Row],[End Date]],lstHolidays)</f>
        <v>1</v>
      </c>
      <c r="M3953" s="27"/>
    </row>
    <row r="3954" spans="1:13" ht="30" customHeight="1" x14ac:dyDescent="0.3">
      <c r="A3954" s="27">
        <f t="shared" si="36"/>
        <v>345</v>
      </c>
      <c r="B3954" s="31">
        <v>44986</v>
      </c>
      <c r="C3954" s="31">
        <v>44932</v>
      </c>
      <c r="D3954" s="19" t="s">
        <v>1307</v>
      </c>
      <c r="E3954" s="66" t="str">
        <f>IF(ISBLANK(LeaveTracker[[#This Row],[Employee Name]]),"-----",VLOOKUP(LeaveTracker[[#This Row],[Employee Name]],'List of Employees'!$B$4:$H$767,7))</f>
        <v>CEO</v>
      </c>
      <c r="F3954" s="66" t="str">
        <f>IF(ISBLANK(LeaveTracker[[#This Row],[Employee Name]]),"-----",VLOOKUP(LeaveTracker[[#This Row],[Employee Name]],'List of Employees'!$B$4:$H$767,6))</f>
        <v>PERMANENT</v>
      </c>
      <c r="G3954" s="24">
        <v>44939</v>
      </c>
      <c r="H3954" s="24">
        <v>44939</v>
      </c>
      <c r="I3954" s="19" t="s">
        <v>82</v>
      </c>
      <c r="K3954" s="50" t="str">
        <f ca="1">LeaveTracker[[#This Row],[Days]]&amp;" "&amp;LeaveTracker[[#This Row],[Type of Leave]]</f>
        <v>1 VL</v>
      </c>
      <c r="L3954" s="23">
        <f ca="1">NETWORKDAYS(LeaveTracker[[#This Row],[Start Date]],LeaveTracker[[#This Row],[End Date]],lstHolidays)</f>
        <v>1</v>
      </c>
      <c r="M3954" s="27"/>
    </row>
    <row r="3955" spans="1:13" ht="30" customHeight="1" x14ac:dyDescent="0.3">
      <c r="A3955" s="27">
        <f t="shared" si="36"/>
        <v>346</v>
      </c>
      <c r="B3955" s="31">
        <v>44986</v>
      </c>
      <c r="C3955" s="31">
        <v>44931</v>
      </c>
      <c r="D3955" s="19" t="s">
        <v>322</v>
      </c>
      <c r="E3955" s="66" t="str">
        <f>IF(ISBLANK(LeaveTracker[[#This Row],[Employee Name]]),"-----",VLOOKUP(LeaveTracker[[#This Row],[Employee Name]],'List of Employees'!$B$4:$H$767,7))</f>
        <v>CEO</v>
      </c>
      <c r="F3955" s="66" t="str">
        <f>IF(ISBLANK(LeaveTracker[[#This Row],[Employee Name]]),"-----",VLOOKUP(LeaveTracker[[#This Row],[Employee Name]],'List of Employees'!$B$4:$H$767,6))</f>
        <v>PERMANENT</v>
      </c>
      <c r="G3955" s="24">
        <v>44930</v>
      </c>
      <c r="H3955" s="24">
        <v>44930</v>
      </c>
      <c r="I3955" s="19" t="s">
        <v>81</v>
      </c>
      <c r="K3955" s="50" t="str">
        <f ca="1">LeaveTracker[[#This Row],[Days]]&amp;" "&amp;LeaveTracker[[#This Row],[Type of Leave]]</f>
        <v>1 SL</v>
      </c>
      <c r="L3955" s="23">
        <f ca="1">NETWORKDAYS(LeaveTracker[[#This Row],[Start Date]],LeaveTracker[[#This Row],[End Date]],lstHolidays)</f>
        <v>1</v>
      </c>
      <c r="M3955" s="27"/>
    </row>
    <row r="3956" spans="1:13" ht="30" customHeight="1" x14ac:dyDescent="0.3">
      <c r="A3956" s="27">
        <f t="shared" si="36"/>
        <v>347</v>
      </c>
      <c r="B3956" s="31">
        <v>44986</v>
      </c>
      <c r="C3956" s="31">
        <v>44929</v>
      </c>
      <c r="D3956" s="19" t="s">
        <v>147</v>
      </c>
      <c r="E3956" s="66" t="str">
        <f>IF(ISBLANK(LeaveTracker[[#This Row],[Employee Name]]),"-----",VLOOKUP(LeaveTracker[[#This Row],[Employee Name]],'List of Employees'!$B$4:$H$767,7))</f>
        <v>CPDO</v>
      </c>
      <c r="F3956" s="66" t="str">
        <f>IF(ISBLANK(LeaveTracker[[#This Row],[Employee Name]]),"-----",VLOOKUP(LeaveTracker[[#This Row],[Employee Name]],'List of Employees'!$B$4:$H$767,6))</f>
        <v>PERMANENT</v>
      </c>
      <c r="G3956" s="24">
        <v>44935</v>
      </c>
      <c r="H3956" s="24">
        <v>44935</v>
      </c>
      <c r="I3956" s="19" t="s">
        <v>297</v>
      </c>
      <c r="J3956" s="42" t="s">
        <v>105</v>
      </c>
      <c r="K3956" s="50" t="str">
        <f ca="1">LeaveTracker[[#This Row],[Days]]&amp;" "&amp;LeaveTracker[[#This Row],[Type of Leave]]</f>
        <v>1 OTHER</v>
      </c>
      <c r="L3956" s="23">
        <f ca="1">NETWORKDAYS(LeaveTracker[[#This Row],[Start Date]],LeaveTracker[[#This Row],[End Date]],lstHolidays)</f>
        <v>1</v>
      </c>
      <c r="M3956" s="27"/>
    </row>
    <row r="3957" spans="1:13" ht="30" customHeight="1" x14ac:dyDescent="0.3">
      <c r="A3957" s="27">
        <f t="shared" si="36"/>
        <v>348</v>
      </c>
      <c r="B3957" s="31">
        <v>44986</v>
      </c>
      <c r="C3957" s="31">
        <v>44945</v>
      </c>
      <c r="D3957" s="19" t="s">
        <v>1307</v>
      </c>
      <c r="E3957" s="66" t="str">
        <f>IF(ISBLANK(LeaveTracker[[#This Row],[Employee Name]]),"-----",VLOOKUP(LeaveTracker[[#This Row],[Employee Name]],'List of Employees'!$B$4:$H$767,7))</f>
        <v>CEO</v>
      </c>
      <c r="F3957" s="66" t="str">
        <f>IF(ISBLANK(LeaveTracker[[#This Row],[Employee Name]]),"-----",VLOOKUP(LeaveTracker[[#This Row],[Employee Name]],'List of Employees'!$B$4:$H$767,6))</f>
        <v>PERMANENT</v>
      </c>
      <c r="G3957" s="24">
        <v>44944</v>
      </c>
      <c r="H3957" s="24">
        <v>44944</v>
      </c>
      <c r="I3957" s="19" t="s">
        <v>81</v>
      </c>
      <c r="K3957" s="50" t="str">
        <f ca="1">LeaveTracker[[#This Row],[Days]]&amp;" "&amp;LeaveTracker[[#This Row],[Type of Leave]]</f>
        <v>1 SL</v>
      </c>
      <c r="L3957" s="23">
        <f ca="1">NETWORKDAYS(LeaveTracker[[#This Row],[Start Date]],LeaveTracker[[#This Row],[End Date]],lstHolidays)</f>
        <v>1</v>
      </c>
      <c r="M3957" s="27"/>
    </row>
    <row r="3958" spans="1:13" ht="30" customHeight="1" x14ac:dyDescent="0.3">
      <c r="A3958" s="27">
        <f t="shared" si="36"/>
        <v>349</v>
      </c>
      <c r="B3958" s="31">
        <v>44986</v>
      </c>
      <c r="C3958" s="31">
        <v>44952</v>
      </c>
      <c r="D3958" s="19" t="s">
        <v>2105</v>
      </c>
      <c r="E3958" s="66" t="str">
        <f>IF(ISBLANK(LeaveTracker[[#This Row],[Employee Name]]),"-----",VLOOKUP(LeaveTracker[[#This Row],[Employee Name]],'List of Employees'!$B$4:$H$767,7))</f>
        <v>CITY PLANNING &amp; DEV'T OFFICE</v>
      </c>
      <c r="F3958" s="66" t="str">
        <f>IF(ISBLANK(LeaveTracker[[#This Row],[Employee Name]]),"-----",VLOOKUP(LeaveTracker[[#This Row],[Employee Name]],'List of Employees'!$B$4:$H$767,6))</f>
        <v>PERMANENT</v>
      </c>
      <c r="G3958" s="24">
        <v>44950</v>
      </c>
      <c r="H3958" s="24">
        <v>44951</v>
      </c>
      <c r="I3958" s="19" t="s">
        <v>81</v>
      </c>
      <c r="K3958" s="50" t="str">
        <f ca="1">LeaveTracker[[#This Row],[Days]]&amp;" "&amp;LeaveTracker[[#This Row],[Type of Leave]]</f>
        <v>2 SL</v>
      </c>
      <c r="L3958" s="23">
        <f ca="1">NETWORKDAYS(LeaveTracker[[#This Row],[Start Date]],LeaveTracker[[#This Row],[End Date]],lstHolidays)</f>
        <v>2</v>
      </c>
      <c r="M3958" s="27"/>
    </row>
    <row r="3959" spans="1:13" ht="30" customHeight="1" x14ac:dyDescent="0.3">
      <c r="A3959" s="27">
        <f t="shared" si="36"/>
        <v>350</v>
      </c>
      <c r="B3959" s="31">
        <v>44986</v>
      </c>
      <c r="C3959" s="31">
        <v>44935</v>
      </c>
      <c r="D3959" s="19" t="s">
        <v>366</v>
      </c>
      <c r="E3959" s="66" t="str">
        <f>IF(ISBLANK(LeaveTracker[[#This Row],[Employee Name]]),"-----",VLOOKUP(LeaveTracker[[#This Row],[Employee Name]],'List of Employees'!$B$4:$H$767,7))</f>
        <v>CCT</v>
      </c>
      <c r="F3959" s="66" t="str">
        <f>IF(ISBLANK(LeaveTracker[[#This Row],[Employee Name]]),"-----",VLOOKUP(LeaveTracker[[#This Row],[Employee Name]],'List of Employees'!$B$4:$H$767,6))</f>
        <v>PERMANENT</v>
      </c>
      <c r="G3959" s="24">
        <v>44942</v>
      </c>
      <c r="H3959" s="24">
        <v>44942</v>
      </c>
      <c r="I3959" s="19" t="s">
        <v>297</v>
      </c>
      <c r="J3959" s="42" t="s">
        <v>105</v>
      </c>
      <c r="K3959" s="50" t="str">
        <f ca="1">LeaveTracker[[#This Row],[Days]]&amp;" "&amp;LeaveTracker[[#This Row],[Type of Leave]]</f>
        <v>1 OTHER</v>
      </c>
      <c r="L3959" s="23">
        <f ca="1">NETWORKDAYS(LeaveTracker[[#This Row],[Start Date]],LeaveTracker[[#This Row],[End Date]],lstHolidays)</f>
        <v>1</v>
      </c>
      <c r="M3959" s="27"/>
    </row>
    <row r="3960" spans="1:13" ht="30" customHeight="1" x14ac:dyDescent="0.3">
      <c r="A3960" s="27">
        <f t="shared" si="36"/>
        <v>351</v>
      </c>
      <c r="B3960" s="31">
        <v>44986</v>
      </c>
      <c r="C3960" s="31">
        <v>44935</v>
      </c>
      <c r="D3960" s="19" t="s">
        <v>366</v>
      </c>
      <c r="E3960" s="66" t="str">
        <f>IF(ISBLANK(LeaveTracker[[#This Row],[Employee Name]]),"-----",VLOOKUP(LeaveTracker[[#This Row],[Employee Name]],'List of Employees'!$B$4:$H$767,7))</f>
        <v>CCT</v>
      </c>
      <c r="F3960" s="66" t="str">
        <f>IF(ISBLANK(LeaveTracker[[#This Row],[Employee Name]]),"-----",VLOOKUP(LeaveTracker[[#This Row],[Employee Name]],'List of Employees'!$B$4:$H$767,6))</f>
        <v>PERMANENT</v>
      </c>
      <c r="G3960" s="24">
        <v>44932</v>
      </c>
      <c r="H3960" s="24">
        <v>44932</v>
      </c>
      <c r="I3960" s="19" t="s">
        <v>81</v>
      </c>
      <c r="K3960" s="50" t="str">
        <f ca="1">LeaveTracker[[#This Row],[Days]]&amp;" "&amp;LeaveTracker[[#This Row],[Type of Leave]]</f>
        <v>1 SL</v>
      </c>
      <c r="L3960" s="23">
        <f ca="1">NETWORKDAYS(LeaveTracker[[#This Row],[Start Date]],LeaveTracker[[#This Row],[End Date]],lstHolidays)</f>
        <v>1</v>
      </c>
      <c r="M3960" s="27"/>
    </row>
    <row r="3961" spans="1:13" ht="30" customHeight="1" x14ac:dyDescent="0.3">
      <c r="A3961" s="27">
        <f t="shared" si="36"/>
        <v>352</v>
      </c>
      <c r="B3961" s="31">
        <v>44986</v>
      </c>
      <c r="C3961" s="31">
        <v>44942</v>
      </c>
      <c r="D3961" s="19" t="s">
        <v>577</v>
      </c>
      <c r="E3961" s="66" t="str">
        <f>IF(ISBLANK(LeaveTracker[[#This Row],[Employee Name]]),"-----",VLOOKUP(LeaveTracker[[#This Row],[Employee Name]],'List of Employees'!$B$4:$H$767,7))</f>
        <v>CCT</v>
      </c>
      <c r="F3961" s="66" t="str">
        <f>IF(ISBLANK(LeaveTracker[[#This Row],[Employee Name]]),"-----",VLOOKUP(LeaveTracker[[#This Row],[Employee Name]],'List of Employees'!$B$4:$H$767,6))</f>
        <v>PERMANENT</v>
      </c>
      <c r="G3961" s="24">
        <v>44935</v>
      </c>
      <c r="H3961" s="24">
        <v>44935</v>
      </c>
      <c r="I3961" s="19" t="s">
        <v>81</v>
      </c>
      <c r="K3961" s="50" t="str">
        <f ca="1">LeaveTracker[[#This Row],[Days]]&amp;" "&amp;LeaveTracker[[#This Row],[Type of Leave]]</f>
        <v>1 SL</v>
      </c>
      <c r="L3961" s="23">
        <f ca="1">NETWORKDAYS(LeaveTracker[[#This Row],[Start Date]],LeaveTracker[[#This Row],[End Date]],lstHolidays)</f>
        <v>1</v>
      </c>
      <c r="M3961" s="27"/>
    </row>
    <row r="3962" spans="1:13" ht="30" customHeight="1" x14ac:dyDescent="0.3">
      <c r="A3962" s="27">
        <v>352</v>
      </c>
      <c r="B3962" s="31">
        <v>44986</v>
      </c>
      <c r="C3962" s="31">
        <v>44942</v>
      </c>
      <c r="D3962" s="19" t="s">
        <v>577</v>
      </c>
      <c r="E3962" s="66" t="str">
        <f>IF(ISBLANK(LeaveTracker[[#This Row],[Employee Name]]),"-----",VLOOKUP(LeaveTracker[[#This Row],[Employee Name]],'List of Employees'!$B$4:$H$767,7))</f>
        <v>CCT</v>
      </c>
      <c r="F3962" s="66" t="str">
        <f>IF(ISBLANK(LeaveTracker[[#This Row],[Employee Name]]),"-----",VLOOKUP(LeaveTracker[[#This Row],[Employee Name]],'List of Employees'!$B$4:$H$767,6))</f>
        <v>PERMANENT</v>
      </c>
      <c r="G3962" s="24">
        <v>44938</v>
      </c>
      <c r="H3962" s="24">
        <v>44939</v>
      </c>
      <c r="I3962" s="19" t="s">
        <v>81</v>
      </c>
      <c r="K3962" s="50" t="str">
        <f ca="1">LeaveTracker[[#This Row],[Days]]&amp;" "&amp;LeaveTracker[[#This Row],[Type of Leave]]</f>
        <v>2 SL</v>
      </c>
      <c r="L3962" s="23">
        <f ca="1">NETWORKDAYS(LeaveTracker[[#This Row],[Start Date]],LeaveTracker[[#This Row],[End Date]],lstHolidays)</f>
        <v>2</v>
      </c>
      <c r="M3962" s="27"/>
    </row>
    <row r="3963" spans="1:13" ht="30" customHeight="1" x14ac:dyDescent="0.3">
      <c r="A3963" s="27">
        <f t="shared" si="36"/>
        <v>353</v>
      </c>
      <c r="B3963" s="31">
        <v>44986</v>
      </c>
      <c r="C3963" s="31">
        <v>44916</v>
      </c>
      <c r="D3963" s="19" t="s">
        <v>451</v>
      </c>
      <c r="E3963" s="66" t="str">
        <f>IF(ISBLANK(LeaveTracker[[#This Row],[Employee Name]]),"-----",VLOOKUP(LeaveTracker[[#This Row],[Employee Name]],'List of Employees'!$B$4:$H$767,7))</f>
        <v>CEO</v>
      </c>
      <c r="F3963" s="66" t="str">
        <f>IF(ISBLANK(LeaveTracker[[#This Row],[Employee Name]]),"-----",VLOOKUP(LeaveTracker[[#This Row],[Employee Name]],'List of Employees'!$B$4:$H$767,6))</f>
        <v>PERMANENT</v>
      </c>
      <c r="G3963" s="24">
        <v>45286</v>
      </c>
      <c r="H3963" s="24">
        <v>45289</v>
      </c>
      <c r="I3963" s="19" t="s">
        <v>82</v>
      </c>
      <c r="K3963" s="50" t="str">
        <f ca="1">LeaveTracker[[#This Row],[Days]]&amp;" "&amp;LeaveTracker[[#This Row],[Type of Leave]]</f>
        <v>3 VL</v>
      </c>
      <c r="L3963" s="23">
        <f ca="1">NETWORKDAYS(LeaveTracker[[#This Row],[Start Date]],LeaveTracker[[#This Row],[End Date]],lstHolidays)</f>
        <v>3</v>
      </c>
      <c r="M3963" s="27"/>
    </row>
    <row r="3964" spans="1:13" ht="30" customHeight="1" x14ac:dyDescent="0.3">
      <c r="A3964" s="27">
        <f t="shared" si="36"/>
        <v>354</v>
      </c>
      <c r="B3964" s="31">
        <v>44986</v>
      </c>
      <c r="C3964" s="31">
        <v>44956</v>
      </c>
      <c r="D3964" s="19" t="s">
        <v>2109</v>
      </c>
      <c r="E3964" s="66" t="str">
        <f>IF(ISBLANK(LeaveTracker[[#This Row],[Employee Name]]),"-----",VLOOKUP(LeaveTracker[[#This Row],[Employee Name]],'List of Employees'!$B$4:$H$767,7))</f>
        <v>TOPS OFFICE</v>
      </c>
      <c r="F3964" s="66" t="str">
        <f>IF(ISBLANK(LeaveTracker[[#This Row],[Employee Name]]),"-----",VLOOKUP(LeaveTracker[[#This Row],[Employee Name]],'List of Employees'!$B$4:$H$767,6))</f>
        <v>PERMANENT</v>
      </c>
      <c r="G3964" s="24">
        <v>44956</v>
      </c>
      <c r="H3964" s="24">
        <v>44966</v>
      </c>
      <c r="I3964" s="19" t="s">
        <v>81</v>
      </c>
      <c r="K3964" s="50" t="str">
        <f ca="1">LeaveTracker[[#This Row],[Days]]&amp;" "&amp;LeaveTracker[[#This Row],[Type of Leave]]</f>
        <v>9 SL</v>
      </c>
      <c r="L3964" s="23">
        <f ca="1">NETWORKDAYS(LeaveTracker[[#This Row],[Start Date]],LeaveTracker[[#This Row],[End Date]],lstHolidays)</f>
        <v>9</v>
      </c>
      <c r="M3964" s="27"/>
    </row>
    <row r="3965" spans="1:13" ht="30" customHeight="1" x14ac:dyDescent="0.3">
      <c r="A3965" s="27">
        <f t="shared" si="36"/>
        <v>355</v>
      </c>
      <c r="B3965" s="31">
        <v>44986</v>
      </c>
      <c r="C3965" s="31">
        <v>44917</v>
      </c>
      <c r="D3965" s="19" t="s">
        <v>322</v>
      </c>
      <c r="E3965" s="66" t="str">
        <f>IF(ISBLANK(LeaveTracker[[#This Row],[Employee Name]]),"-----",VLOOKUP(LeaveTracker[[#This Row],[Employee Name]],'List of Employees'!$B$4:$H$767,7))</f>
        <v>CEO</v>
      </c>
      <c r="F3965" s="66" t="str">
        <f>IF(ISBLANK(LeaveTracker[[#This Row],[Employee Name]]),"-----",VLOOKUP(LeaveTracker[[#This Row],[Employee Name]],'List of Employees'!$B$4:$H$767,6))</f>
        <v>PERMANENT</v>
      </c>
      <c r="G3965" s="24">
        <v>44923</v>
      </c>
      <c r="H3965" s="24">
        <v>44924</v>
      </c>
      <c r="I3965" s="19" t="s">
        <v>82</v>
      </c>
      <c r="K3965" s="50" t="str">
        <f ca="1">LeaveTracker[[#This Row],[Days]]&amp;" "&amp;LeaveTracker[[#This Row],[Type of Leave]]</f>
        <v>2 VL</v>
      </c>
      <c r="L3965" s="23">
        <f ca="1">NETWORKDAYS(LeaveTracker[[#This Row],[Start Date]],LeaveTracker[[#This Row],[End Date]],lstHolidays)</f>
        <v>2</v>
      </c>
      <c r="M3965" s="27"/>
    </row>
    <row r="3966" spans="1:13" ht="30" customHeight="1" x14ac:dyDescent="0.3">
      <c r="A3966" s="27">
        <f t="shared" si="36"/>
        <v>356</v>
      </c>
      <c r="B3966" s="31">
        <v>44986</v>
      </c>
      <c r="C3966" s="31">
        <v>44910</v>
      </c>
      <c r="D3966" s="19" t="s">
        <v>999</v>
      </c>
      <c r="E3966" s="66" t="str">
        <f>IF(ISBLANK(LeaveTracker[[#This Row],[Employee Name]]),"-----",VLOOKUP(LeaveTracker[[#This Row],[Employee Name]],'List of Employees'!$B$4:$H$767,7))</f>
        <v>CEO</v>
      </c>
      <c r="F3966" s="66" t="str">
        <f>IF(ISBLANK(LeaveTracker[[#This Row],[Employee Name]]),"-----",VLOOKUP(LeaveTracker[[#This Row],[Employee Name]],'List of Employees'!$B$4:$H$767,6))</f>
        <v>PERMANENT</v>
      </c>
      <c r="G3966" s="24">
        <v>44922</v>
      </c>
      <c r="H3966" s="24">
        <v>44924</v>
      </c>
      <c r="I3966" s="19" t="s">
        <v>82</v>
      </c>
      <c r="K3966" s="50" t="str">
        <f ca="1">LeaveTracker[[#This Row],[Days]]&amp;" "&amp;LeaveTracker[[#This Row],[Type of Leave]]</f>
        <v>3 VL</v>
      </c>
      <c r="L3966" s="23">
        <f ca="1">NETWORKDAYS(LeaveTracker[[#This Row],[Start Date]],LeaveTracker[[#This Row],[End Date]],lstHolidays)</f>
        <v>3</v>
      </c>
      <c r="M3966" s="27"/>
    </row>
    <row r="3967" spans="1:13" ht="30" customHeight="1" x14ac:dyDescent="0.3">
      <c r="A3967" s="27">
        <f t="shared" si="36"/>
        <v>357</v>
      </c>
      <c r="B3967" s="31">
        <v>44986</v>
      </c>
      <c r="C3967" s="31">
        <v>44914</v>
      </c>
      <c r="D3967" s="19" t="s">
        <v>147</v>
      </c>
      <c r="E3967" s="66" t="str">
        <f>IF(ISBLANK(LeaveTracker[[#This Row],[Employee Name]]),"-----",VLOOKUP(LeaveTracker[[#This Row],[Employee Name]],'List of Employees'!$B$4:$H$767,7))</f>
        <v>CPDO</v>
      </c>
      <c r="F3967" s="66" t="str">
        <f>IF(ISBLANK(LeaveTracker[[#This Row],[Employee Name]]),"-----",VLOOKUP(LeaveTracker[[#This Row],[Employee Name]],'List of Employees'!$B$4:$H$767,6))</f>
        <v>PERMANENT</v>
      </c>
      <c r="G3967" s="24">
        <v>44921</v>
      </c>
      <c r="H3967" s="24">
        <v>44923</v>
      </c>
      <c r="I3967" s="19" t="s">
        <v>82</v>
      </c>
      <c r="K3967" s="50" t="str">
        <f ca="1">LeaveTracker[[#This Row],[Days]]&amp;" "&amp;LeaveTracker[[#This Row],[Type of Leave]]</f>
        <v>2 VL</v>
      </c>
      <c r="L3967" s="23">
        <f ca="1">NETWORKDAYS(LeaveTracker[[#This Row],[Start Date]],LeaveTracker[[#This Row],[End Date]],lstHolidays)</f>
        <v>2</v>
      </c>
      <c r="M3967" s="27"/>
    </row>
    <row r="3968" spans="1:13" ht="30" customHeight="1" x14ac:dyDescent="0.3">
      <c r="A3968" s="27">
        <f t="shared" si="36"/>
        <v>358</v>
      </c>
      <c r="B3968" s="31">
        <v>44986</v>
      </c>
      <c r="C3968" s="31">
        <v>44914</v>
      </c>
      <c r="D3968" s="19" t="s">
        <v>2111</v>
      </c>
      <c r="E3968" s="66" t="str">
        <f>IF(ISBLANK(LeaveTracker[[#This Row],[Employee Name]]),"-----",VLOOKUP(LeaveTracker[[#This Row],[Employee Name]],'List of Employees'!$B$4:$H$767,7))</f>
        <v>CPDO</v>
      </c>
      <c r="F3968" s="66" t="str">
        <f>IF(ISBLANK(LeaveTracker[[#This Row],[Employee Name]]),"-----",VLOOKUP(LeaveTracker[[#This Row],[Employee Name]],'List of Employees'!$B$4:$H$767,6))</f>
        <v>PERMANENT</v>
      </c>
      <c r="G3968" s="24">
        <v>44956</v>
      </c>
      <c r="H3968" s="24">
        <v>44960</v>
      </c>
      <c r="I3968" s="19" t="s">
        <v>82</v>
      </c>
      <c r="K3968" s="50" t="str">
        <f ca="1">LeaveTracker[[#This Row],[Days]]&amp;" "&amp;LeaveTracker[[#This Row],[Type of Leave]]</f>
        <v>5 VL</v>
      </c>
      <c r="L3968" s="23">
        <f ca="1">NETWORKDAYS(LeaveTracker[[#This Row],[Start Date]],LeaveTracker[[#This Row],[End Date]],lstHolidays)</f>
        <v>5</v>
      </c>
      <c r="M3968" s="27"/>
    </row>
    <row r="3969" spans="1:13" ht="30" customHeight="1" x14ac:dyDescent="0.3">
      <c r="A3969" s="27">
        <f t="shared" si="36"/>
        <v>359</v>
      </c>
      <c r="B3969" s="31">
        <v>44986</v>
      </c>
      <c r="C3969" s="31">
        <v>44904</v>
      </c>
      <c r="D3969" s="19" t="s">
        <v>2111</v>
      </c>
      <c r="E3969" s="66" t="str">
        <f>IF(ISBLANK(LeaveTracker[[#This Row],[Employee Name]]),"-----",VLOOKUP(LeaveTracker[[#This Row],[Employee Name]],'List of Employees'!$B$4:$H$767,7))</f>
        <v>CPDO</v>
      </c>
      <c r="F3969" s="66" t="str">
        <f>IF(ISBLANK(LeaveTracker[[#This Row],[Employee Name]]),"-----",VLOOKUP(LeaveTracker[[#This Row],[Employee Name]],'List of Employees'!$B$4:$H$767,6))</f>
        <v>PERMANENT</v>
      </c>
      <c r="G3969" s="24">
        <v>44931</v>
      </c>
      <c r="H3969" s="24">
        <v>44931</v>
      </c>
      <c r="I3969" s="19" t="s">
        <v>297</v>
      </c>
      <c r="J3969" s="42" t="s">
        <v>2112</v>
      </c>
      <c r="K3969" s="50" t="str">
        <f ca="1">LeaveTracker[[#This Row],[Days]]&amp;" "&amp;LeaveTracker[[#This Row],[Type of Leave]]</f>
        <v>1 OTHER</v>
      </c>
      <c r="L3969" s="23">
        <f ca="1">NETWORKDAYS(LeaveTracker[[#This Row],[Start Date]],LeaveTracker[[#This Row],[End Date]],lstHolidays)</f>
        <v>1</v>
      </c>
      <c r="M3969" s="27"/>
    </row>
    <row r="3970" spans="1:13" ht="30" customHeight="1" x14ac:dyDescent="0.3">
      <c r="A3970" s="27">
        <f t="shared" si="36"/>
        <v>360</v>
      </c>
      <c r="B3970" s="31">
        <v>44989</v>
      </c>
      <c r="C3970" s="31">
        <v>44986</v>
      </c>
      <c r="D3970" s="19" t="s">
        <v>777</v>
      </c>
      <c r="E3970" s="66" t="str">
        <f>IF(ISBLANK(LeaveTracker[[#This Row],[Employee Name]]),"-----",VLOOKUP(LeaveTracker[[#This Row],[Employee Name]],'List of Employees'!$B$4:$H$767,7))</f>
        <v>SP</v>
      </c>
      <c r="F3970" s="66" t="str">
        <f>IF(ISBLANK(LeaveTracker[[#This Row],[Employee Name]]),"-----",VLOOKUP(LeaveTracker[[#This Row],[Employee Name]],'List of Employees'!$B$4:$H$767,6))</f>
        <v>PERMANENT</v>
      </c>
      <c r="G3970" s="24"/>
      <c r="H3970" s="24"/>
      <c r="I3970" s="19" t="s">
        <v>297</v>
      </c>
      <c r="J3970" s="42" t="s">
        <v>688</v>
      </c>
      <c r="K3970" s="50" t="str">
        <f ca="1">LeaveTracker[[#This Row],[Days]]&amp;" "&amp;LeaveTracker[[#This Row],[Type of Leave]]</f>
        <v>0 OTHER</v>
      </c>
      <c r="L3970" s="23">
        <f ca="1">NETWORKDAYS(LeaveTracker[[#This Row],[Start Date]],LeaveTracker[[#This Row],[End Date]],lstHolidays)</f>
        <v>0</v>
      </c>
      <c r="M3970" s="27"/>
    </row>
    <row r="3971" spans="1:13" ht="30" customHeight="1" x14ac:dyDescent="0.3">
      <c r="A3971" s="27">
        <f t="shared" si="36"/>
        <v>361</v>
      </c>
      <c r="B3971" s="31">
        <v>44989</v>
      </c>
      <c r="C3971" s="31">
        <v>44910</v>
      </c>
      <c r="D3971" s="19" t="s">
        <v>723</v>
      </c>
      <c r="E3971" s="66" t="str">
        <f>IF(ISBLANK(LeaveTracker[[#This Row],[Employee Name]]),"-----",VLOOKUP(LeaveTracker[[#This Row],[Employee Name]],'List of Employees'!$B$4:$H$767,7))</f>
        <v>SP</v>
      </c>
      <c r="F3971" s="66" t="str">
        <f>IF(ISBLANK(LeaveTracker[[#This Row],[Employee Name]]),"-----",VLOOKUP(LeaveTracker[[#This Row],[Employee Name]],'List of Employees'!$B$4:$H$767,6))</f>
        <v>PERMANENT</v>
      </c>
      <c r="G3971" s="24">
        <v>44918</v>
      </c>
      <c r="H3971" s="24">
        <v>44918</v>
      </c>
      <c r="I3971" s="19" t="s">
        <v>82</v>
      </c>
      <c r="K3971" s="50" t="str">
        <f ca="1">LeaveTracker[[#This Row],[Days]]&amp;" "&amp;LeaveTracker[[#This Row],[Type of Leave]]</f>
        <v>1 VL</v>
      </c>
      <c r="L3971" s="23">
        <f ca="1">NETWORKDAYS(LeaveTracker[[#This Row],[Start Date]],LeaveTracker[[#This Row],[End Date]],lstHolidays)</f>
        <v>1</v>
      </c>
      <c r="M3971" s="27"/>
    </row>
    <row r="3972" spans="1:13" ht="30" customHeight="1" x14ac:dyDescent="0.3">
      <c r="A3972" s="27">
        <v>361</v>
      </c>
      <c r="B3972" s="31">
        <v>44989</v>
      </c>
      <c r="C3972" s="31">
        <v>44910</v>
      </c>
      <c r="D3972" s="19" t="s">
        <v>723</v>
      </c>
      <c r="E3972" s="66" t="str">
        <f>IF(ISBLANK(LeaveTracker[[#This Row],[Employee Name]]),"-----",VLOOKUP(LeaveTracker[[#This Row],[Employee Name]],'List of Employees'!$B$4:$H$767,7))</f>
        <v>SP</v>
      </c>
      <c r="F3972" s="66" t="str">
        <f>IF(ISBLANK(LeaveTracker[[#This Row],[Employee Name]]),"-----",VLOOKUP(LeaveTracker[[#This Row],[Employee Name]],'List of Employees'!$B$4:$H$767,6))</f>
        <v>PERMANENT</v>
      </c>
      <c r="G3972" s="24">
        <v>44922</v>
      </c>
      <c r="H3972" s="24">
        <v>44922</v>
      </c>
      <c r="I3972" s="19" t="s">
        <v>82</v>
      </c>
      <c r="K3972" s="50" t="str">
        <f ca="1">LeaveTracker[[#This Row],[Days]]&amp;" "&amp;LeaveTracker[[#This Row],[Type of Leave]]</f>
        <v>1 VL</v>
      </c>
      <c r="L3972" s="23">
        <f ca="1">NETWORKDAYS(LeaveTracker[[#This Row],[Start Date]],LeaveTracker[[#This Row],[End Date]],lstHolidays)</f>
        <v>1</v>
      </c>
      <c r="M3972" s="27"/>
    </row>
    <row r="3973" spans="1:13" ht="30" customHeight="1" x14ac:dyDescent="0.3">
      <c r="A3973" s="27">
        <f t="shared" si="36"/>
        <v>362</v>
      </c>
      <c r="B3973" s="31">
        <v>44989</v>
      </c>
      <c r="C3973" s="31">
        <v>44939</v>
      </c>
      <c r="D3973" s="19" t="s">
        <v>1820</v>
      </c>
      <c r="E3973" s="66" t="str">
        <f>IF(ISBLANK(LeaveTracker[[#This Row],[Employee Name]]),"-----",VLOOKUP(LeaveTracker[[#This Row],[Employee Name]],'List of Employees'!$B$4:$H$767,7))</f>
        <v>SP</v>
      </c>
      <c r="F3973" s="66" t="str">
        <f>IF(ISBLANK(LeaveTracker[[#This Row],[Employee Name]]),"-----",VLOOKUP(LeaveTracker[[#This Row],[Employee Name]],'List of Employees'!$B$4:$H$767,6))</f>
        <v>CASUAL</v>
      </c>
      <c r="G3973" s="24">
        <v>44944</v>
      </c>
      <c r="H3973" s="24">
        <v>44946</v>
      </c>
      <c r="I3973" s="19" t="s">
        <v>82</v>
      </c>
      <c r="K3973" s="50" t="str">
        <f ca="1">LeaveTracker[[#This Row],[Days]]&amp;" "&amp;LeaveTracker[[#This Row],[Type of Leave]]</f>
        <v>3 VL</v>
      </c>
      <c r="L3973" s="23">
        <f ca="1">NETWORKDAYS(LeaveTracker[[#This Row],[Start Date]],LeaveTracker[[#This Row],[End Date]],lstHolidays)</f>
        <v>3</v>
      </c>
      <c r="M3973" s="27"/>
    </row>
    <row r="3974" spans="1:13" ht="30" customHeight="1" x14ac:dyDescent="0.3">
      <c r="A3974" s="27">
        <f t="shared" si="36"/>
        <v>363</v>
      </c>
      <c r="B3974" s="31">
        <v>44989</v>
      </c>
      <c r="C3974" s="31">
        <v>44939</v>
      </c>
      <c r="D3974" s="19" t="s">
        <v>361</v>
      </c>
      <c r="E3974" s="66" t="str">
        <f>IF(ISBLANK(LeaveTracker[[#This Row],[Employee Name]]),"-----",VLOOKUP(LeaveTracker[[#This Row],[Employee Name]],'List of Employees'!$B$4:$H$767,7))</f>
        <v>SP</v>
      </c>
      <c r="F3974" s="66" t="str">
        <f>IF(ISBLANK(LeaveTracker[[#This Row],[Employee Name]]),"-----",VLOOKUP(LeaveTracker[[#This Row],[Employee Name]],'List of Employees'!$B$4:$H$767,6))</f>
        <v>PERMANENT</v>
      </c>
      <c r="G3974" s="24">
        <v>44935</v>
      </c>
      <c r="H3974" s="24">
        <v>44937</v>
      </c>
      <c r="I3974" s="19" t="s">
        <v>81</v>
      </c>
      <c r="K3974" s="50" t="str">
        <f ca="1">LeaveTracker[[#This Row],[Days]]&amp;" "&amp;LeaveTracker[[#This Row],[Type of Leave]]</f>
        <v>3 SL</v>
      </c>
      <c r="L3974" s="23">
        <f ca="1">NETWORKDAYS(LeaveTracker[[#This Row],[Start Date]],LeaveTracker[[#This Row],[End Date]],lstHolidays)</f>
        <v>3</v>
      </c>
      <c r="M3974" s="27"/>
    </row>
    <row r="3975" spans="1:13" ht="30" customHeight="1" x14ac:dyDescent="0.3">
      <c r="A3975" s="27">
        <f t="shared" si="36"/>
        <v>364</v>
      </c>
      <c r="B3975" s="31">
        <v>44989</v>
      </c>
      <c r="C3975" s="31">
        <v>44937</v>
      </c>
      <c r="D3975" s="19" t="s">
        <v>727</v>
      </c>
      <c r="E3975" s="66" t="str">
        <f>IF(ISBLANK(LeaveTracker[[#This Row],[Employee Name]]),"-----",VLOOKUP(LeaveTracker[[#This Row],[Employee Name]],'List of Employees'!$B$4:$H$767,7))</f>
        <v>SP</v>
      </c>
      <c r="F3975" s="66" t="str">
        <f>IF(ISBLANK(LeaveTracker[[#This Row],[Employee Name]]),"-----",VLOOKUP(LeaveTracker[[#This Row],[Employee Name]],'List of Employees'!$B$4:$H$767,6))</f>
        <v>PERMANENT</v>
      </c>
      <c r="G3975" s="24">
        <v>44936</v>
      </c>
      <c r="H3975" s="24">
        <v>44936</v>
      </c>
      <c r="I3975" s="19" t="s">
        <v>81</v>
      </c>
      <c r="K3975" s="50" t="str">
        <f ca="1">LeaveTracker[[#This Row],[Days]]&amp;" "&amp;LeaveTracker[[#This Row],[Type of Leave]]</f>
        <v>1 SL</v>
      </c>
      <c r="L3975" s="23">
        <f ca="1">NETWORKDAYS(LeaveTracker[[#This Row],[Start Date]],LeaveTracker[[#This Row],[End Date]],lstHolidays)</f>
        <v>1</v>
      </c>
      <c r="M3975" s="27"/>
    </row>
    <row r="3976" spans="1:13" ht="30" customHeight="1" x14ac:dyDescent="0.3">
      <c r="A3976" s="27">
        <f t="shared" si="36"/>
        <v>365</v>
      </c>
      <c r="B3976" s="31">
        <v>44989</v>
      </c>
      <c r="C3976" s="31">
        <v>44937</v>
      </c>
      <c r="D3976" s="19" t="s">
        <v>723</v>
      </c>
      <c r="E3976" s="66" t="str">
        <f>IF(ISBLANK(LeaveTracker[[#This Row],[Employee Name]]),"-----",VLOOKUP(LeaveTracker[[#This Row],[Employee Name]],'List of Employees'!$B$4:$H$767,7))</f>
        <v>SP</v>
      </c>
      <c r="F3976" s="66" t="str">
        <f>IF(ISBLANK(LeaveTracker[[#This Row],[Employee Name]]),"-----",VLOOKUP(LeaveTracker[[#This Row],[Employee Name]],'List of Employees'!$B$4:$H$767,6))</f>
        <v>PERMANENT</v>
      </c>
      <c r="G3976" s="24">
        <v>44935</v>
      </c>
      <c r="H3976" s="24">
        <v>44936</v>
      </c>
      <c r="I3976" s="19" t="s">
        <v>81</v>
      </c>
      <c r="K3976" s="50" t="str">
        <f ca="1">LeaveTracker[[#This Row],[Days]]&amp;" "&amp;LeaveTracker[[#This Row],[Type of Leave]]</f>
        <v>2 SL</v>
      </c>
      <c r="L3976" s="23">
        <f ca="1">NETWORKDAYS(LeaveTracker[[#This Row],[Start Date]],LeaveTracker[[#This Row],[End Date]],lstHolidays)</f>
        <v>2</v>
      </c>
      <c r="M3976" s="27"/>
    </row>
    <row r="3977" spans="1:13" ht="30" customHeight="1" x14ac:dyDescent="0.3">
      <c r="A3977" s="27">
        <f t="shared" si="36"/>
        <v>366</v>
      </c>
      <c r="B3977" s="31">
        <v>44989</v>
      </c>
      <c r="C3977" s="31">
        <v>44937</v>
      </c>
      <c r="D3977" s="19" t="s">
        <v>668</v>
      </c>
      <c r="E3977" s="66" t="str">
        <f>IF(ISBLANK(LeaveTracker[[#This Row],[Employee Name]]),"-----",VLOOKUP(LeaveTracker[[#This Row],[Employee Name]],'List of Employees'!$B$4:$H$767,7))</f>
        <v>SP</v>
      </c>
      <c r="F3977" s="66" t="str">
        <f>IF(ISBLANK(LeaveTracker[[#This Row],[Employee Name]]),"-----",VLOOKUP(LeaveTracker[[#This Row],[Employee Name]],'List of Employees'!$B$4:$H$767,6))</f>
        <v>PERMANENT</v>
      </c>
      <c r="G3977" s="24">
        <v>44936</v>
      </c>
      <c r="H3977" s="24">
        <v>44936</v>
      </c>
      <c r="I3977" s="19" t="s">
        <v>81</v>
      </c>
      <c r="K3977" s="50" t="str">
        <f ca="1">LeaveTracker[[#This Row],[Days]]&amp;" "&amp;LeaveTracker[[#This Row],[Type of Leave]]</f>
        <v>1 SL</v>
      </c>
      <c r="L3977" s="23">
        <f ca="1">NETWORKDAYS(LeaveTracker[[#This Row],[Start Date]],LeaveTracker[[#This Row],[End Date]],lstHolidays)</f>
        <v>1</v>
      </c>
      <c r="M3977" s="27"/>
    </row>
    <row r="3978" spans="1:13" ht="30" customHeight="1" x14ac:dyDescent="0.3">
      <c r="A3978" s="27">
        <f t="shared" si="36"/>
        <v>367</v>
      </c>
      <c r="B3978" s="31">
        <v>44989</v>
      </c>
      <c r="C3978" s="31">
        <v>44924</v>
      </c>
      <c r="D3978" s="19" t="s">
        <v>361</v>
      </c>
      <c r="E3978" s="66" t="str">
        <f>IF(ISBLANK(LeaveTracker[[#This Row],[Employee Name]]),"-----",VLOOKUP(LeaveTracker[[#This Row],[Employee Name]],'List of Employees'!$B$4:$H$767,7))</f>
        <v>SP</v>
      </c>
      <c r="F3978" s="66" t="str">
        <f>IF(ISBLANK(LeaveTracker[[#This Row],[Employee Name]]),"-----",VLOOKUP(LeaveTracker[[#This Row],[Employee Name]],'List of Employees'!$B$4:$H$767,6))</f>
        <v>PERMANENT</v>
      </c>
      <c r="G3978" s="24">
        <v>44923</v>
      </c>
      <c r="H3978" s="24">
        <v>44923</v>
      </c>
      <c r="I3978" s="19" t="s">
        <v>81</v>
      </c>
      <c r="K3978" s="50" t="str">
        <f ca="1">LeaveTracker[[#This Row],[Days]]&amp;" "&amp;LeaveTracker[[#This Row],[Type of Leave]]</f>
        <v>1 SL</v>
      </c>
      <c r="L3978" s="23">
        <f ca="1">NETWORKDAYS(LeaveTracker[[#This Row],[Start Date]],LeaveTracker[[#This Row],[End Date]],lstHolidays)</f>
        <v>1</v>
      </c>
      <c r="M3978" s="27"/>
    </row>
    <row r="3979" spans="1:13" ht="30" customHeight="1" x14ac:dyDescent="0.3">
      <c r="A3979" s="27">
        <f t="shared" si="36"/>
        <v>368</v>
      </c>
      <c r="B3979" s="31">
        <v>44989</v>
      </c>
      <c r="C3979" s="31">
        <v>44924</v>
      </c>
      <c r="D3979" s="19" t="s">
        <v>830</v>
      </c>
      <c r="E3979" s="66" t="str">
        <f>IF(ISBLANK(LeaveTracker[[#This Row],[Employee Name]]),"-----",VLOOKUP(LeaveTracker[[#This Row],[Employee Name]],'List of Employees'!$B$4:$H$767,7))</f>
        <v>CTO</v>
      </c>
      <c r="F3979" s="66" t="str">
        <f>IF(ISBLANK(LeaveTracker[[#This Row],[Employee Name]]),"-----",VLOOKUP(LeaveTracker[[#This Row],[Employee Name]],'List of Employees'!$B$4:$H$767,6))</f>
        <v>PERMANENT</v>
      </c>
      <c r="G3979" s="24">
        <v>44923</v>
      </c>
      <c r="H3979" s="24">
        <v>44923</v>
      </c>
      <c r="I3979" s="19" t="s">
        <v>81</v>
      </c>
      <c r="K3979" s="50" t="str">
        <f ca="1">LeaveTracker[[#This Row],[Days]]&amp;" "&amp;LeaveTracker[[#This Row],[Type of Leave]]</f>
        <v>1 SL</v>
      </c>
      <c r="L3979" s="23">
        <f ca="1">NETWORKDAYS(LeaveTracker[[#This Row],[Start Date]],LeaveTracker[[#This Row],[End Date]],lstHolidays)</f>
        <v>1</v>
      </c>
      <c r="M3979" s="27"/>
    </row>
    <row r="3980" spans="1:13" ht="30" customHeight="1" x14ac:dyDescent="0.3">
      <c r="A3980" s="27">
        <f t="shared" si="36"/>
        <v>369</v>
      </c>
      <c r="B3980" s="31">
        <v>44989</v>
      </c>
      <c r="C3980" s="31">
        <v>44917</v>
      </c>
      <c r="D3980" s="19" t="s">
        <v>476</v>
      </c>
      <c r="E3980" s="66" t="str">
        <f>IF(ISBLANK(LeaveTracker[[#This Row],[Employee Name]]),"-----",VLOOKUP(LeaveTracker[[#This Row],[Employee Name]],'List of Employees'!$B$4:$H$767,7))</f>
        <v>ADMIN OFFICE</v>
      </c>
      <c r="F3980" s="66" t="str">
        <f>IF(ISBLANK(LeaveTracker[[#This Row],[Employee Name]]),"-----",VLOOKUP(LeaveTracker[[#This Row],[Employee Name]],'List of Employees'!$B$4:$H$767,6))</f>
        <v>PERMANENT</v>
      </c>
      <c r="G3980" s="24">
        <v>44922</v>
      </c>
      <c r="H3980" s="24">
        <v>44924</v>
      </c>
      <c r="I3980" s="19" t="s">
        <v>82</v>
      </c>
      <c r="K3980" s="50" t="str">
        <f ca="1">LeaveTracker[[#This Row],[Days]]&amp;" "&amp;LeaveTracker[[#This Row],[Type of Leave]]</f>
        <v>3 VL</v>
      </c>
      <c r="L3980" s="23">
        <f ca="1">NETWORKDAYS(LeaveTracker[[#This Row],[Start Date]],LeaveTracker[[#This Row],[End Date]],lstHolidays)</f>
        <v>3</v>
      </c>
      <c r="M3980" s="27"/>
    </row>
    <row r="3981" spans="1:13" ht="30" customHeight="1" x14ac:dyDescent="0.3">
      <c r="A3981" s="27">
        <v>369</v>
      </c>
      <c r="B3981" s="31">
        <v>44989</v>
      </c>
      <c r="C3981" s="31">
        <v>44918</v>
      </c>
      <c r="D3981" s="19" t="s">
        <v>476</v>
      </c>
      <c r="E3981" s="66" t="str">
        <f>IF(ISBLANK(LeaveTracker[[#This Row],[Employee Name]]),"-----",VLOOKUP(LeaveTracker[[#This Row],[Employee Name]],'List of Employees'!$B$4:$H$767,7))</f>
        <v>ADMIN OFFICE</v>
      </c>
      <c r="F3981" s="66" t="str">
        <f>IF(ISBLANK(LeaveTracker[[#This Row],[Employee Name]]),"-----",VLOOKUP(LeaveTracker[[#This Row],[Employee Name]],'List of Employees'!$B$4:$H$767,6))</f>
        <v>PERMANENT</v>
      </c>
      <c r="G3981" s="24">
        <v>44935</v>
      </c>
      <c r="H3981" s="24">
        <v>44936</v>
      </c>
      <c r="I3981" s="19" t="s">
        <v>82</v>
      </c>
      <c r="K3981" s="50" t="str">
        <f ca="1">LeaveTracker[[#This Row],[Days]]&amp;" "&amp;LeaveTracker[[#This Row],[Type of Leave]]</f>
        <v>2 VL</v>
      </c>
      <c r="L3981" s="23">
        <f ca="1">NETWORKDAYS(LeaveTracker[[#This Row],[Start Date]],LeaveTracker[[#This Row],[End Date]],lstHolidays)</f>
        <v>2</v>
      </c>
      <c r="M3981" s="27"/>
    </row>
    <row r="3982" spans="1:13" ht="30" customHeight="1" x14ac:dyDescent="0.3">
      <c r="A3982" s="27">
        <f t="shared" si="36"/>
        <v>370</v>
      </c>
      <c r="B3982" s="31">
        <v>44989</v>
      </c>
      <c r="C3982" s="31">
        <v>44917</v>
      </c>
      <c r="D3982" s="19" t="s">
        <v>1092</v>
      </c>
      <c r="E3982" s="66" t="str">
        <f>IF(ISBLANK(LeaveTracker[[#This Row],[Employee Name]]),"-----",VLOOKUP(LeaveTracker[[#This Row],[Employee Name]],'List of Employees'!$B$4:$H$767,7))</f>
        <v>VMO</v>
      </c>
      <c r="F3982" s="66" t="str">
        <f>IF(ISBLANK(LeaveTracker[[#This Row],[Employee Name]]),"-----",VLOOKUP(LeaveTracker[[#This Row],[Employee Name]],'List of Employees'!$B$4:$H$767,6))</f>
        <v>PERMANENT</v>
      </c>
      <c r="G3982" s="24">
        <v>45287</v>
      </c>
      <c r="H3982" s="24">
        <v>45288</v>
      </c>
      <c r="I3982" s="19" t="s">
        <v>82</v>
      </c>
      <c r="K3982" s="50" t="str">
        <f ca="1">LeaveTracker[[#This Row],[Days]]&amp;" "&amp;LeaveTracker[[#This Row],[Type of Leave]]</f>
        <v>2 VL</v>
      </c>
      <c r="L3982" s="23">
        <f ca="1">NETWORKDAYS(LeaveTracker[[#This Row],[Start Date]],LeaveTracker[[#This Row],[End Date]],lstHolidays)</f>
        <v>2</v>
      </c>
      <c r="M3982" s="27"/>
    </row>
    <row r="3983" spans="1:13" ht="30" customHeight="1" x14ac:dyDescent="0.3">
      <c r="A3983" s="27">
        <f t="shared" si="36"/>
        <v>371</v>
      </c>
      <c r="B3983" s="31">
        <v>44989</v>
      </c>
      <c r="C3983" s="31">
        <v>44945</v>
      </c>
      <c r="D3983" s="19" t="s">
        <v>121</v>
      </c>
      <c r="E3983" s="66" t="str">
        <f>IF(ISBLANK(LeaveTracker[[#This Row],[Employee Name]]),"-----",VLOOKUP(LeaveTracker[[#This Row],[Employee Name]],'List of Employees'!$B$4:$H$767,7))</f>
        <v>CHARACTER OFFICE</v>
      </c>
      <c r="F3983" s="66" t="str">
        <f>IF(ISBLANK(LeaveTracker[[#This Row],[Employee Name]]),"-----",VLOOKUP(LeaveTracker[[#This Row],[Employee Name]],'List of Employees'!$B$4:$H$767,6))</f>
        <v>PERMANENT</v>
      </c>
      <c r="G3983" s="24">
        <v>44944</v>
      </c>
      <c r="H3983" s="24">
        <v>44944</v>
      </c>
      <c r="I3983" s="19" t="s">
        <v>81</v>
      </c>
      <c r="K3983" s="50" t="str">
        <f ca="1">LeaveTracker[[#This Row],[Days]]&amp;" "&amp;LeaveTracker[[#This Row],[Type of Leave]]</f>
        <v>1 SL</v>
      </c>
      <c r="L3983" s="23">
        <f ca="1">NETWORKDAYS(LeaveTracker[[#This Row],[Start Date]],LeaveTracker[[#This Row],[End Date]],lstHolidays)</f>
        <v>1</v>
      </c>
      <c r="M3983" s="27"/>
    </row>
    <row r="3984" spans="1:13" ht="30" customHeight="1" x14ac:dyDescent="0.3">
      <c r="A3984" s="27">
        <f t="shared" si="36"/>
        <v>372</v>
      </c>
      <c r="B3984" s="31">
        <v>44989</v>
      </c>
      <c r="C3984" s="31">
        <v>44958</v>
      </c>
      <c r="D3984" s="19" t="s">
        <v>121</v>
      </c>
      <c r="E3984" s="66" t="str">
        <f>IF(ISBLANK(LeaveTracker[[#This Row],[Employee Name]]),"-----",VLOOKUP(LeaveTracker[[#This Row],[Employee Name]],'List of Employees'!$B$4:$H$767,7))</f>
        <v>CHARACTER OFFICE</v>
      </c>
      <c r="F3984" s="66" t="str">
        <f>IF(ISBLANK(LeaveTracker[[#This Row],[Employee Name]]),"-----",VLOOKUP(LeaveTracker[[#This Row],[Employee Name]],'List of Employees'!$B$4:$H$767,6))</f>
        <v>PERMANENT</v>
      </c>
      <c r="G3984" s="24">
        <v>44956</v>
      </c>
      <c r="H3984" s="24">
        <v>44957</v>
      </c>
      <c r="I3984" s="19" t="s">
        <v>81</v>
      </c>
      <c r="K3984" s="50" t="str">
        <f ca="1">LeaveTracker[[#This Row],[Days]]&amp;" "&amp;LeaveTracker[[#This Row],[Type of Leave]]</f>
        <v>2 SL</v>
      </c>
      <c r="L3984" s="23">
        <f ca="1">NETWORKDAYS(LeaveTracker[[#This Row],[Start Date]],LeaveTracker[[#This Row],[End Date]],lstHolidays)</f>
        <v>2</v>
      </c>
      <c r="M3984" s="27"/>
    </row>
    <row r="3985" spans="1:13" ht="30" customHeight="1" x14ac:dyDescent="0.3">
      <c r="A3985" s="27">
        <f t="shared" si="36"/>
        <v>373</v>
      </c>
      <c r="B3985" s="31">
        <v>44989</v>
      </c>
      <c r="C3985" s="31">
        <v>44950</v>
      </c>
      <c r="D3985" s="19" t="s">
        <v>121</v>
      </c>
      <c r="E3985" s="66" t="str">
        <f>IF(ISBLANK(LeaveTracker[[#This Row],[Employee Name]]),"-----",VLOOKUP(LeaveTracker[[#This Row],[Employee Name]],'List of Employees'!$B$4:$H$767,7))</f>
        <v>CHARACTER OFFICE</v>
      </c>
      <c r="F3985" s="66" t="str">
        <f>IF(ISBLANK(LeaveTracker[[#This Row],[Employee Name]]),"-----",VLOOKUP(LeaveTracker[[#This Row],[Employee Name]],'List of Employees'!$B$4:$H$767,6))</f>
        <v>PERMANENT</v>
      </c>
      <c r="G3985" s="24">
        <v>44949</v>
      </c>
      <c r="H3985" s="24">
        <v>44949</v>
      </c>
      <c r="I3985" s="19" t="s">
        <v>81</v>
      </c>
      <c r="K3985" s="50" t="str">
        <f ca="1">LeaveTracker[[#This Row],[Days]]&amp;" "&amp;LeaveTracker[[#This Row],[Type of Leave]]</f>
        <v>1 SL</v>
      </c>
      <c r="L3985" s="23">
        <f ca="1">NETWORKDAYS(LeaveTracker[[#This Row],[Start Date]],LeaveTracker[[#This Row],[End Date]],lstHolidays)</f>
        <v>1</v>
      </c>
      <c r="M3985" s="27"/>
    </row>
    <row r="3986" spans="1:13" ht="30" customHeight="1" x14ac:dyDescent="0.3">
      <c r="A3986" s="27">
        <f t="shared" si="36"/>
        <v>374</v>
      </c>
      <c r="B3986" s="31">
        <v>44989</v>
      </c>
      <c r="C3986" s="31">
        <v>44957</v>
      </c>
      <c r="D3986" s="19" t="s">
        <v>846</v>
      </c>
      <c r="E3986" s="66" t="str">
        <f>IF(ISBLANK(LeaveTracker[[#This Row],[Employee Name]]),"-----",VLOOKUP(LeaveTracker[[#This Row],[Employee Name]],'List of Employees'!$B$4:$H$767,7))</f>
        <v>MO</v>
      </c>
      <c r="F3986" s="66" t="str">
        <f>IF(ISBLANK(LeaveTracker[[#This Row],[Employee Name]]),"-----",VLOOKUP(LeaveTracker[[#This Row],[Employee Name]],'List of Employees'!$B$4:$H$767,6))</f>
        <v>PERMANENT</v>
      </c>
      <c r="G3986" s="24">
        <v>44952</v>
      </c>
      <c r="H3986" s="24">
        <v>44952</v>
      </c>
      <c r="I3986" s="19" t="s">
        <v>81</v>
      </c>
      <c r="K3986" s="50" t="str">
        <f ca="1">LeaveTracker[[#This Row],[Days]]&amp;" "&amp;LeaveTracker[[#This Row],[Type of Leave]]</f>
        <v>1 SL</v>
      </c>
      <c r="L3986" s="23">
        <f ca="1">NETWORKDAYS(LeaveTracker[[#This Row],[Start Date]],LeaveTracker[[#This Row],[End Date]],lstHolidays)</f>
        <v>1</v>
      </c>
      <c r="M3986" s="27"/>
    </row>
    <row r="3987" spans="1:13" ht="30" customHeight="1" x14ac:dyDescent="0.3">
      <c r="A3987" s="27">
        <f t="shared" ref="A3987:A4056" si="37">A3986+1</f>
        <v>375</v>
      </c>
      <c r="B3987" s="31">
        <v>44989</v>
      </c>
      <c r="C3987" s="31">
        <v>44944</v>
      </c>
      <c r="D3987" s="19" t="s">
        <v>335</v>
      </c>
      <c r="E3987" s="66" t="str">
        <f>IF(ISBLANK(LeaveTracker[[#This Row],[Employee Name]]),"-----",VLOOKUP(LeaveTracker[[#This Row],[Employee Name]],'List of Employees'!$B$4:$H$767,7))</f>
        <v>COMELEC</v>
      </c>
      <c r="F3987" s="66" t="str">
        <f>IF(ISBLANK(LeaveTracker[[#This Row],[Employee Name]]),"-----",VLOOKUP(LeaveTracker[[#This Row],[Employee Name]],'List of Employees'!$B$4:$H$767,6))</f>
        <v>PERMANENT</v>
      </c>
      <c r="G3987" s="24">
        <v>44958</v>
      </c>
      <c r="H3987" s="24">
        <v>44958</v>
      </c>
      <c r="I3987" s="19" t="s">
        <v>297</v>
      </c>
      <c r="J3987" s="42" t="s">
        <v>2102</v>
      </c>
      <c r="K3987" s="50" t="str">
        <f ca="1">LeaveTracker[[#This Row],[Days]]&amp;" "&amp;LeaveTracker[[#This Row],[Type of Leave]]</f>
        <v>1 OTHER</v>
      </c>
      <c r="L3987" s="23">
        <f ca="1">NETWORKDAYS(LeaveTracker[[#This Row],[Start Date]],LeaveTracker[[#This Row],[End Date]],lstHolidays)</f>
        <v>1</v>
      </c>
      <c r="M3987" s="27"/>
    </row>
    <row r="3988" spans="1:13" ht="30" customHeight="1" x14ac:dyDescent="0.3">
      <c r="A3988" s="27">
        <f t="shared" si="37"/>
        <v>376</v>
      </c>
      <c r="B3988" s="31">
        <v>44989</v>
      </c>
      <c r="C3988" s="31">
        <v>44939</v>
      </c>
      <c r="D3988" s="19" t="s">
        <v>2114</v>
      </c>
      <c r="E3988" s="66" t="str">
        <f>IF(ISBLANK(LeaveTracker[[#This Row],[Employee Name]]),"-----",VLOOKUP(LeaveTracker[[#This Row],[Employee Name]],'List of Employees'!$B$4:$H$767,7))</f>
        <v>BPLO</v>
      </c>
      <c r="F3988" s="66" t="str">
        <f>IF(ISBLANK(LeaveTracker[[#This Row],[Employee Name]]),"-----",VLOOKUP(LeaveTracker[[#This Row],[Employee Name]],'List of Employees'!$B$4:$H$767,6))</f>
        <v>PERMANENT</v>
      </c>
      <c r="G3988" s="24">
        <v>44935</v>
      </c>
      <c r="H3988" s="24">
        <v>44936</v>
      </c>
      <c r="I3988" s="19" t="s">
        <v>81</v>
      </c>
      <c r="K3988" s="50" t="str">
        <f ca="1">LeaveTracker[[#This Row],[Days]]&amp;" "&amp;LeaveTracker[[#This Row],[Type of Leave]]</f>
        <v>2 SL</v>
      </c>
      <c r="L3988" s="23">
        <f ca="1">NETWORKDAYS(LeaveTracker[[#This Row],[Start Date]],LeaveTracker[[#This Row],[End Date]],lstHolidays)</f>
        <v>2</v>
      </c>
      <c r="M3988" s="27"/>
    </row>
    <row r="3989" spans="1:13" ht="30" customHeight="1" x14ac:dyDescent="0.3">
      <c r="A3989" s="27">
        <f t="shared" si="37"/>
        <v>377</v>
      </c>
      <c r="B3989" s="31">
        <v>44989</v>
      </c>
      <c r="C3989" s="31">
        <v>44950</v>
      </c>
      <c r="D3989" s="19" t="s">
        <v>277</v>
      </c>
      <c r="E3989" s="66" t="str">
        <f>IF(ISBLANK(LeaveTracker[[#This Row],[Employee Name]]),"-----",VLOOKUP(LeaveTracker[[#This Row],[Employee Name]],'List of Employees'!$B$4:$H$767,7))</f>
        <v>PICNIC GROVE</v>
      </c>
      <c r="F3989" s="66" t="str">
        <f>IF(ISBLANK(LeaveTracker[[#This Row],[Employee Name]]),"-----",VLOOKUP(LeaveTracker[[#This Row],[Employee Name]],'List of Employees'!$B$4:$H$767,6))</f>
        <v>PERMANENT</v>
      </c>
      <c r="G3989" s="24">
        <v>44968</v>
      </c>
      <c r="H3989" s="24">
        <v>44968</v>
      </c>
      <c r="I3989" s="19" t="s">
        <v>297</v>
      </c>
      <c r="J3989" s="42" t="s">
        <v>2102</v>
      </c>
      <c r="K3989" s="50" t="str">
        <f>LeaveTracker[[#This Row],[Days]]&amp;" "&amp;LeaveTracker[[#This Row],[Type of Leave]]</f>
        <v>1 OTHER</v>
      </c>
      <c r="L3989" s="23">
        <v>1</v>
      </c>
      <c r="M3989" s="27"/>
    </row>
    <row r="3990" spans="1:13" ht="30" customHeight="1" x14ac:dyDescent="0.3">
      <c r="A3990" s="27">
        <f t="shared" si="37"/>
        <v>378</v>
      </c>
      <c r="B3990" s="31">
        <v>44989</v>
      </c>
      <c r="C3990" s="31">
        <v>44936</v>
      </c>
      <c r="D3990" s="19" t="s">
        <v>442</v>
      </c>
      <c r="E3990" s="66" t="str">
        <f>IF(ISBLANK(LeaveTracker[[#This Row],[Employee Name]]),"-----",VLOOKUP(LeaveTracker[[#This Row],[Employee Name]],'List of Employees'!$B$4:$H$767,7))</f>
        <v>GSO</v>
      </c>
      <c r="F3990" s="66" t="str">
        <f>IF(ISBLANK(LeaveTracker[[#This Row],[Employee Name]]),"-----",VLOOKUP(LeaveTracker[[#This Row],[Employee Name]],'List of Employees'!$B$4:$H$767,6))</f>
        <v>PERMANENT</v>
      </c>
      <c r="G3990" s="24">
        <v>44929</v>
      </c>
      <c r="H3990" s="24">
        <v>44935</v>
      </c>
      <c r="I3990" s="19" t="s">
        <v>297</v>
      </c>
      <c r="J3990" s="42" t="s">
        <v>2115</v>
      </c>
      <c r="K3990" s="50" t="str">
        <f ca="1">LeaveTracker[[#This Row],[Days]]&amp;" "&amp;LeaveTracker[[#This Row],[Type of Leave]]</f>
        <v>5 OTHER</v>
      </c>
      <c r="L3990" s="23">
        <f ca="1">NETWORKDAYS(LeaveTracker[[#This Row],[Start Date]],LeaveTracker[[#This Row],[End Date]],lstHolidays)</f>
        <v>5</v>
      </c>
      <c r="M3990" s="27"/>
    </row>
    <row r="3991" spans="1:13" ht="30" customHeight="1" x14ac:dyDescent="0.3">
      <c r="A3991" s="27">
        <f t="shared" si="37"/>
        <v>379</v>
      </c>
      <c r="B3991" s="31">
        <v>44989</v>
      </c>
      <c r="C3991" s="31">
        <v>44938</v>
      </c>
      <c r="D3991" s="19" t="s">
        <v>988</v>
      </c>
      <c r="E3991" s="66" t="str">
        <f>IF(ISBLANK(LeaveTracker[[#This Row],[Employee Name]]),"-----",VLOOKUP(LeaveTracker[[#This Row],[Employee Name]],'List of Employees'!$B$4:$H$767,7))</f>
        <v>GSO</v>
      </c>
      <c r="F3991" s="66" t="str">
        <f>IF(ISBLANK(LeaveTracker[[#This Row],[Employee Name]]),"-----",VLOOKUP(LeaveTracker[[#This Row],[Employee Name]],'List of Employees'!$B$4:$H$767,6))</f>
        <v>PERMANENT</v>
      </c>
      <c r="G3991" s="24">
        <v>44936</v>
      </c>
      <c r="H3991" s="24">
        <v>44937</v>
      </c>
      <c r="I3991" s="19" t="s">
        <v>297</v>
      </c>
      <c r="J3991" s="42" t="s">
        <v>2102</v>
      </c>
      <c r="K3991" s="50" t="str">
        <f ca="1">LeaveTracker[[#This Row],[Days]]&amp;" "&amp;LeaveTracker[[#This Row],[Type of Leave]]</f>
        <v>2 OTHER</v>
      </c>
      <c r="L3991" s="23">
        <f ca="1">NETWORKDAYS(LeaveTracker[[#This Row],[Start Date]],LeaveTracker[[#This Row],[End Date]],lstHolidays)</f>
        <v>2</v>
      </c>
      <c r="M3991" s="27"/>
    </row>
    <row r="3992" spans="1:13" ht="30" customHeight="1" x14ac:dyDescent="0.3">
      <c r="A3992" s="27">
        <f t="shared" si="37"/>
        <v>380</v>
      </c>
      <c r="B3992" s="31">
        <v>44989</v>
      </c>
      <c r="C3992" s="31">
        <v>44958</v>
      </c>
      <c r="D3992" s="19" t="s">
        <v>773</v>
      </c>
      <c r="E3992" s="66" t="str">
        <f>IF(ISBLANK(LeaveTracker[[#This Row],[Employee Name]]),"-----",VLOOKUP(LeaveTracker[[#This Row],[Employee Name]],'List of Employees'!$B$4:$H$767,7))</f>
        <v>GSO</v>
      </c>
      <c r="F3992" s="66" t="str">
        <f>IF(ISBLANK(LeaveTracker[[#This Row],[Employee Name]]),"-----",VLOOKUP(LeaveTracker[[#This Row],[Employee Name]],'List of Employees'!$B$4:$H$767,6))</f>
        <v>PERMANENT</v>
      </c>
      <c r="G3992" s="24">
        <v>44956</v>
      </c>
      <c r="H3992" s="24">
        <v>44957</v>
      </c>
      <c r="I3992" s="19" t="s">
        <v>81</v>
      </c>
      <c r="K3992" s="50" t="str">
        <f ca="1">LeaveTracker[[#This Row],[Days]]&amp;" "&amp;LeaveTracker[[#This Row],[Type of Leave]]</f>
        <v>2 SL</v>
      </c>
      <c r="L3992" s="23">
        <f ca="1">NETWORKDAYS(LeaveTracker[[#This Row],[Start Date]],LeaveTracker[[#This Row],[End Date]],lstHolidays)</f>
        <v>2</v>
      </c>
      <c r="M3992" s="27"/>
    </row>
    <row r="3993" spans="1:13" ht="30" customHeight="1" x14ac:dyDescent="0.3">
      <c r="A3993" s="27">
        <f t="shared" si="37"/>
        <v>381</v>
      </c>
      <c r="B3993" s="31">
        <v>44989</v>
      </c>
      <c r="C3993" s="31">
        <v>44943</v>
      </c>
      <c r="D3993" s="19" t="s">
        <v>354</v>
      </c>
      <c r="E3993" s="66" t="str">
        <f>IF(ISBLANK(LeaveTracker[[#This Row],[Employee Name]]),"-----",VLOOKUP(LeaveTracker[[#This Row],[Employee Name]],'List of Employees'!$B$4:$H$767,7))</f>
        <v>LCR</v>
      </c>
      <c r="F3993" s="66" t="str">
        <f>IF(ISBLANK(LeaveTracker[[#This Row],[Employee Name]]),"-----",VLOOKUP(LeaveTracker[[#This Row],[Employee Name]],'List of Employees'!$B$4:$H$767,6))</f>
        <v>PERMANENT</v>
      </c>
      <c r="G3993" s="24">
        <v>44942</v>
      </c>
      <c r="H3993" s="24">
        <v>44942</v>
      </c>
      <c r="I3993" s="19" t="s">
        <v>81</v>
      </c>
      <c r="K3993" s="50" t="str">
        <f ca="1">LeaveTracker[[#This Row],[Days]]&amp;" "&amp;LeaveTracker[[#This Row],[Type of Leave]]</f>
        <v>1 SL</v>
      </c>
      <c r="L3993" s="23">
        <f ca="1">NETWORKDAYS(LeaveTracker[[#This Row],[Start Date]],LeaveTracker[[#This Row],[End Date]],lstHolidays)</f>
        <v>1</v>
      </c>
      <c r="M3993" s="27"/>
    </row>
    <row r="3994" spans="1:13" ht="30" customHeight="1" x14ac:dyDescent="0.3">
      <c r="A3994" s="27">
        <f t="shared" si="37"/>
        <v>382</v>
      </c>
      <c r="B3994" s="31">
        <v>44989</v>
      </c>
      <c r="C3994" s="31">
        <v>44942</v>
      </c>
      <c r="D3994" s="19" t="s">
        <v>596</v>
      </c>
      <c r="E3994" s="66" t="str">
        <f>IF(ISBLANK(LeaveTracker[[#This Row],[Employee Name]]),"-----",VLOOKUP(LeaveTracker[[#This Row],[Employee Name]],'List of Employees'!$B$4:$H$767,7))</f>
        <v>MAHOGANY MARKET</v>
      </c>
      <c r="F3994" s="66" t="str">
        <f>IF(ISBLANK(LeaveTracker[[#This Row],[Employee Name]]),"-----",VLOOKUP(LeaveTracker[[#This Row],[Employee Name]],'List of Employees'!$B$4:$H$767,6))</f>
        <v>PERMANENT</v>
      </c>
      <c r="G3994" s="24">
        <v>44939</v>
      </c>
      <c r="H3994" s="24">
        <v>44941</v>
      </c>
      <c r="I3994" s="19" t="s">
        <v>81</v>
      </c>
      <c r="K3994" s="50" t="str">
        <f ca="1">LeaveTracker[[#This Row],[Days]]&amp;" "&amp;LeaveTracker[[#This Row],[Type of Leave]]</f>
        <v>1 SL</v>
      </c>
      <c r="L3994" s="23">
        <f ca="1">NETWORKDAYS(LeaveTracker[[#This Row],[Start Date]],LeaveTracker[[#This Row],[End Date]],lstHolidays)</f>
        <v>1</v>
      </c>
      <c r="M3994" s="27"/>
    </row>
    <row r="3995" spans="1:13" ht="30" customHeight="1" x14ac:dyDescent="0.3">
      <c r="A3995" s="27">
        <f t="shared" si="37"/>
        <v>383</v>
      </c>
      <c r="B3995" s="31">
        <v>44989</v>
      </c>
      <c r="C3995" s="31">
        <v>44942</v>
      </c>
      <c r="D3995" s="19" t="s">
        <v>582</v>
      </c>
      <c r="E3995" s="66" t="str">
        <f>IF(ISBLANK(LeaveTracker[[#This Row],[Employee Name]]),"-----",VLOOKUP(LeaveTracker[[#This Row],[Employee Name]],'List of Employees'!$B$4:$H$767,7))</f>
        <v>CCT</v>
      </c>
      <c r="F3995" s="66" t="str">
        <f>IF(ISBLANK(LeaveTracker[[#This Row],[Employee Name]]),"-----",VLOOKUP(LeaveTracker[[#This Row],[Employee Name]],'List of Employees'!$B$4:$H$767,6))</f>
        <v>PERMANENT</v>
      </c>
      <c r="G3995" s="24">
        <v>44945</v>
      </c>
      <c r="H3995" s="24">
        <v>44945</v>
      </c>
      <c r="I3995" s="19" t="s">
        <v>297</v>
      </c>
      <c r="J3995" s="42" t="s">
        <v>273</v>
      </c>
      <c r="K3995" s="50" t="str">
        <f ca="1">LeaveTracker[[#This Row],[Days]]&amp;" "&amp;LeaveTracker[[#This Row],[Type of Leave]]</f>
        <v>1 OTHER</v>
      </c>
      <c r="L3995" s="23">
        <f ca="1">NETWORKDAYS(LeaveTracker[[#This Row],[Start Date]],LeaveTracker[[#This Row],[End Date]],lstHolidays)</f>
        <v>1</v>
      </c>
      <c r="M3995" s="27"/>
    </row>
    <row r="3996" spans="1:13" ht="30" customHeight="1" x14ac:dyDescent="0.3">
      <c r="A3996" s="27">
        <f t="shared" si="37"/>
        <v>384</v>
      </c>
      <c r="B3996" s="31">
        <v>44989</v>
      </c>
      <c r="C3996" s="31">
        <v>44944</v>
      </c>
      <c r="D3996" s="19" t="s">
        <v>1043</v>
      </c>
      <c r="E3996" s="66" t="str">
        <f>IF(ISBLANK(LeaveTracker[[#This Row],[Employee Name]]),"-----",VLOOKUP(LeaveTracker[[#This Row],[Employee Name]],'List of Employees'!$B$4:$H$767,7))</f>
        <v>CENRO</v>
      </c>
      <c r="F3996" s="66" t="str">
        <f>IF(ISBLANK(LeaveTracker[[#This Row],[Employee Name]]),"-----",VLOOKUP(LeaveTracker[[#This Row],[Employee Name]],'List of Employees'!$B$4:$H$767,6))</f>
        <v>PERMANENT</v>
      </c>
      <c r="G3996" s="24">
        <v>44947</v>
      </c>
      <c r="H3996" s="24">
        <v>44949</v>
      </c>
      <c r="I3996" s="19" t="s">
        <v>82</v>
      </c>
      <c r="K3996" s="50" t="str">
        <f ca="1">LeaveTracker[[#This Row],[Days]]&amp;" "&amp;LeaveTracker[[#This Row],[Type of Leave]]</f>
        <v>1 VL</v>
      </c>
      <c r="L3996" s="23">
        <f ca="1">NETWORKDAYS(LeaveTracker[[#This Row],[Start Date]],LeaveTracker[[#This Row],[End Date]],lstHolidays)</f>
        <v>1</v>
      </c>
      <c r="M3996" s="27"/>
    </row>
    <row r="3997" spans="1:13" ht="30" customHeight="1" x14ac:dyDescent="0.3">
      <c r="A3997" s="27">
        <f t="shared" si="37"/>
        <v>385</v>
      </c>
      <c r="B3997" s="31">
        <v>44989</v>
      </c>
      <c r="C3997" s="31">
        <v>44944</v>
      </c>
      <c r="D3997" s="19" t="s">
        <v>289</v>
      </c>
      <c r="E3997" s="66" t="str">
        <f>IF(ISBLANK(LeaveTracker[[#This Row],[Employee Name]]),"-----",VLOOKUP(LeaveTracker[[#This Row],[Employee Name]],'List of Employees'!$B$4:$H$767,7))</f>
        <v>CENRO</v>
      </c>
      <c r="F3997" s="66" t="str">
        <f>IF(ISBLANK(LeaveTracker[[#This Row],[Employee Name]]),"-----",VLOOKUP(LeaveTracker[[#This Row],[Employee Name]],'List of Employees'!$B$4:$H$767,6))</f>
        <v>PERMANENT</v>
      </c>
      <c r="G3997" s="24">
        <v>44951</v>
      </c>
      <c r="H3997" s="24">
        <v>44951</v>
      </c>
      <c r="I3997" s="19" t="s">
        <v>297</v>
      </c>
      <c r="J3997" s="42" t="s">
        <v>2077</v>
      </c>
      <c r="K3997" s="50" t="str">
        <f ca="1">LeaveTracker[[#This Row],[Days]]&amp;" "&amp;LeaveTracker[[#This Row],[Type of Leave]]</f>
        <v>1 OTHER</v>
      </c>
      <c r="L3997" s="23">
        <f ca="1">NETWORKDAYS(LeaveTracker[[#This Row],[Start Date]],LeaveTracker[[#This Row],[End Date]],lstHolidays)</f>
        <v>1</v>
      </c>
      <c r="M3997" s="27"/>
    </row>
    <row r="3998" spans="1:13" ht="30" customHeight="1" x14ac:dyDescent="0.3">
      <c r="A3998" s="27">
        <f t="shared" si="37"/>
        <v>386</v>
      </c>
      <c r="B3998" s="31">
        <v>44989</v>
      </c>
      <c r="C3998" s="31">
        <v>44944</v>
      </c>
      <c r="D3998" s="19" t="s">
        <v>552</v>
      </c>
      <c r="E3998" s="66" t="str">
        <f>IF(ISBLANK(LeaveTracker[[#This Row],[Employee Name]]),"-----",VLOOKUP(LeaveTracker[[#This Row],[Employee Name]],'List of Employees'!$B$4:$H$767,7))</f>
        <v>CENRO</v>
      </c>
      <c r="F3998" s="66" t="str">
        <f>IF(ISBLANK(LeaveTracker[[#This Row],[Employee Name]]),"-----",VLOOKUP(LeaveTracker[[#This Row],[Employee Name]],'List of Employees'!$B$4:$H$767,6))</f>
        <v>PERMANENT</v>
      </c>
      <c r="G3998" s="24">
        <v>44942</v>
      </c>
      <c r="H3998" s="24">
        <v>44943</v>
      </c>
      <c r="I3998" s="19" t="s">
        <v>81</v>
      </c>
      <c r="K3998" s="50" t="str">
        <f ca="1">LeaveTracker[[#This Row],[Days]]&amp;" "&amp;LeaveTracker[[#This Row],[Type of Leave]]</f>
        <v>2 SL</v>
      </c>
      <c r="L3998" s="23">
        <f ca="1">NETWORKDAYS(LeaveTracker[[#This Row],[Start Date]],LeaveTracker[[#This Row],[End Date]],lstHolidays)</f>
        <v>2</v>
      </c>
      <c r="M3998" s="27"/>
    </row>
    <row r="3999" spans="1:13" ht="30" customHeight="1" x14ac:dyDescent="0.3">
      <c r="A3999" s="27">
        <f t="shared" si="37"/>
        <v>387</v>
      </c>
      <c r="B3999" s="31">
        <v>44989</v>
      </c>
      <c r="C3999" s="31">
        <v>44956</v>
      </c>
      <c r="D3999" s="19" t="s">
        <v>627</v>
      </c>
      <c r="E3999" s="66" t="str">
        <f>IF(ISBLANK(LeaveTracker[[#This Row],[Employee Name]]),"-----",VLOOKUP(LeaveTracker[[#This Row],[Employee Name]],'List of Employees'!$B$4:$H$767,7))</f>
        <v>CCT</v>
      </c>
      <c r="F3999" s="66" t="str">
        <f>IF(ISBLANK(LeaveTracker[[#This Row],[Employee Name]]),"-----",VLOOKUP(LeaveTracker[[#This Row],[Employee Name]],'List of Employees'!$B$4:$H$767,6))</f>
        <v>PERMANENT</v>
      </c>
      <c r="G3999" s="24">
        <v>44963</v>
      </c>
      <c r="H3999" s="24">
        <v>44963</v>
      </c>
      <c r="I3999" s="19" t="s">
        <v>297</v>
      </c>
      <c r="J3999" s="42" t="s">
        <v>273</v>
      </c>
      <c r="K3999" s="50" t="str">
        <f ca="1">LeaveTracker[[#This Row],[Days]]&amp;" "&amp;LeaveTracker[[#This Row],[Type of Leave]]</f>
        <v>1 OTHER</v>
      </c>
      <c r="L3999" s="23">
        <f ca="1">NETWORKDAYS(LeaveTracker[[#This Row],[Start Date]],LeaveTracker[[#This Row],[End Date]],lstHolidays)</f>
        <v>1</v>
      </c>
      <c r="M3999" s="27"/>
    </row>
    <row r="4000" spans="1:13" ht="30" customHeight="1" x14ac:dyDescent="0.3">
      <c r="A4000" s="27">
        <f t="shared" si="37"/>
        <v>388</v>
      </c>
      <c r="B4000" s="31">
        <v>44989</v>
      </c>
      <c r="C4000" s="31">
        <v>44935</v>
      </c>
      <c r="D4000" s="19" t="s">
        <v>465</v>
      </c>
      <c r="E4000" s="66" t="str">
        <f>IF(ISBLANK(LeaveTracker[[#This Row],[Employee Name]]),"-----",VLOOKUP(LeaveTracker[[#This Row],[Employee Name]],'List of Employees'!$B$4:$H$767,7))</f>
        <v>ASSESSORS OFFICE</v>
      </c>
      <c r="F4000" s="66" t="str">
        <f>IF(ISBLANK(LeaveTracker[[#This Row],[Employee Name]]),"-----",VLOOKUP(LeaveTracker[[#This Row],[Employee Name]],'List of Employees'!$B$4:$H$767,6))</f>
        <v>PERMANENT</v>
      </c>
      <c r="G4000" s="24">
        <v>44922</v>
      </c>
      <c r="H4000" s="24">
        <v>44924</v>
      </c>
      <c r="I4000" s="19" t="s">
        <v>297</v>
      </c>
      <c r="J4000" s="42" t="s">
        <v>298</v>
      </c>
      <c r="K4000" s="50" t="str">
        <f ca="1">LeaveTracker[[#This Row],[Days]]&amp;" "&amp;LeaveTracker[[#This Row],[Type of Leave]]</f>
        <v>3 OTHER</v>
      </c>
      <c r="L4000" s="23">
        <f ca="1">NETWORKDAYS(LeaveTracker[[#This Row],[Start Date]],LeaveTracker[[#This Row],[End Date]],lstHolidays)</f>
        <v>3</v>
      </c>
      <c r="M4000" s="27"/>
    </row>
    <row r="4001" spans="1:13" ht="30" customHeight="1" x14ac:dyDescent="0.3">
      <c r="A4001" s="27">
        <v>388</v>
      </c>
      <c r="B4001" s="31">
        <v>44989</v>
      </c>
      <c r="C4001" s="31">
        <v>44935</v>
      </c>
      <c r="D4001" s="19" t="s">
        <v>465</v>
      </c>
      <c r="E4001" s="66" t="str">
        <f>IF(ISBLANK(LeaveTracker[[#This Row],[Employee Name]]),"-----",VLOOKUP(LeaveTracker[[#This Row],[Employee Name]],'List of Employees'!$B$4:$H$767,7))</f>
        <v>ASSESSORS OFFICE</v>
      </c>
      <c r="F4001" s="66" t="str">
        <f>IF(ISBLANK(LeaveTracker[[#This Row],[Employee Name]]),"-----",VLOOKUP(LeaveTracker[[#This Row],[Employee Name]],'List of Employees'!$B$4:$H$767,6))</f>
        <v>PERMANENT</v>
      </c>
      <c r="G4001" s="24">
        <v>44929</v>
      </c>
      <c r="H4001" s="24">
        <v>44932</v>
      </c>
      <c r="I4001" s="19" t="s">
        <v>297</v>
      </c>
      <c r="J4001" s="42" t="s">
        <v>298</v>
      </c>
      <c r="K4001" s="50" t="str">
        <f ca="1">LeaveTracker[[#This Row],[Days]]&amp;" "&amp;LeaveTracker[[#This Row],[Type of Leave]]</f>
        <v>4 OTHER</v>
      </c>
      <c r="L4001" s="23">
        <f ca="1">NETWORKDAYS(LeaveTracker[[#This Row],[Start Date]],LeaveTracker[[#This Row],[End Date]],lstHolidays)</f>
        <v>4</v>
      </c>
      <c r="M4001" s="27"/>
    </row>
    <row r="4002" spans="1:13" ht="30" customHeight="1" x14ac:dyDescent="0.3">
      <c r="A4002" s="27">
        <f t="shared" si="37"/>
        <v>389</v>
      </c>
      <c r="B4002" s="31">
        <v>44989</v>
      </c>
      <c r="C4002" s="31">
        <v>44932</v>
      </c>
      <c r="D4002" s="19" t="s">
        <v>1106</v>
      </c>
      <c r="E4002" s="66" t="str">
        <f>IF(ISBLANK(LeaveTracker[[#This Row],[Employee Name]]),"-----",VLOOKUP(LeaveTracker[[#This Row],[Employee Name]],'List of Employees'!$B$4:$H$767,7))</f>
        <v>CENRO</v>
      </c>
      <c r="F4002" s="66" t="str">
        <f>IF(ISBLANK(LeaveTracker[[#This Row],[Employee Name]]),"-----",VLOOKUP(LeaveTracker[[#This Row],[Employee Name]],'List of Employees'!$B$4:$H$767,6))</f>
        <v>PERMANENT</v>
      </c>
      <c r="G4002" s="24">
        <v>44938</v>
      </c>
      <c r="H4002" s="24">
        <v>44939</v>
      </c>
      <c r="I4002" s="19" t="s">
        <v>82</v>
      </c>
      <c r="K4002" s="50" t="str">
        <f ca="1">LeaveTracker[[#This Row],[Days]]&amp;" "&amp;LeaveTracker[[#This Row],[Type of Leave]]</f>
        <v>2 VL</v>
      </c>
      <c r="L4002" s="23">
        <f ca="1">NETWORKDAYS(LeaveTracker[[#This Row],[Start Date]],LeaveTracker[[#This Row],[End Date]],lstHolidays)</f>
        <v>2</v>
      </c>
      <c r="M4002" s="27"/>
    </row>
    <row r="4003" spans="1:13" ht="30" customHeight="1" x14ac:dyDescent="0.3">
      <c r="A4003" s="27">
        <f t="shared" si="37"/>
        <v>390</v>
      </c>
      <c r="B4003" s="31">
        <v>44989</v>
      </c>
      <c r="C4003" s="31">
        <v>44936</v>
      </c>
      <c r="D4003" s="19" t="s">
        <v>969</v>
      </c>
      <c r="E4003" s="66" t="str">
        <f>IF(ISBLANK(LeaveTracker[[#This Row],[Employee Name]]),"-----",VLOOKUP(LeaveTracker[[#This Row],[Employee Name]],'List of Employees'!$B$4:$H$767,7))</f>
        <v>CSU</v>
      </c>
      <c r="F4003" s="66" t="str">
        <f>IF(ISBLANK(LeaveTracker[[#This Row],[Employee Name]]),"-----",VLOOKUP(LeaveTracker[[#This Row],[Employee Name]],'List of Employees'!$B$4:$H$767,6))</f>
        <v>PERMANENT</v>
      </c>
      <c r="G4003" s="24">
        <v>44942</v>
      </c>
      <c r="H4003" s="21">
        <v>44946</v>
      </c>
      <c r="I4003" s="19" t="s">
        <v>82</v>
      </c>
      <c r="K4003" s="50" t="str">
        <f ca="1">LeaveTracker[[#This Row],[Days]]&amp;" "&amp;LeaveTracker[[#This Row],[Type of Leave]]</f>
        <v>5 VL</v>
      </c>
      <c r="L4003" s="23">
        <f ca="1">NETWORKDAYS(LeaveTracker[[#This Row],[Start Date]],LeaveTracker[[#This Row],[End Date]],lstHolidays)</f>
        <v>5</v>
      </c>
      <c r="M4003" s="27"/>
    </row>
    <row r="4004" spans="1:13" ht="30" customHeight="1" x14ac:dyDescent="0.3">
      <c r="A4004" s="27">
        <f t="shared" si="37"/>
        <v>391</v>
      </c>
      <c r="B4004" s="31">
        <v>44989</v>
      </c>
      <c r="C4004" s="31">
        <v>44942</v>
      </c>
      <c r="D4004" s="19" t="s">
        <v>654</v>
      </c>
      <c r="E4004" s="66" t="str">
        <f>IF(ISBLANK(LeaveTracker[[#This Row],[Employee Name]]),"-----",VLOOKUP(LeaveTracker[[#This Row],[Employee Name]],'List of Employees'!$B$4:$H$767,7))</f>
        <v>ASSESSORS OFFICE</v>
      </c>
      <c r="F4004" s="66" t="str">
        <f>IF(ISBLANK(LeaveTracker[[#This Row],[Employee Name]]),"-----",VLOOKUP(LeaveTracker[[#This Row],[Employee Name]],'List of Employees'!$B$4:$H$767,6))</f>
        <v>PERMANENT</v>
      </c>
      <c r="G4004" s="24">
        <v>44937</v>
      </c>
      <c r="H4004" s="24">
        <v>44939</v>
      </c>
      <c r="I4004" s="19" t="s">
        <v>81</v>
      </c>
      <c r="K4004" s="50" t="str">
        <f ca="1">LeaveTracker[[#This Row],[Days]]&amp;" "&amp;LeaveTracker[[#This Row],[Type of Leave]]</f>
        <v>3 SL</v>
      </c>
      <c r="L4004" s="23">
        <f ca="1">NETWORKDAYS(LeaveTracker[[#This Row],[Start Date]],LeaveTracker[[#This Row],[End Date]],lstHolidays)</f>
        <v>3</v>
      </c>
      <c r="M4004" s="27"/>
    </row>
    <row r="4005" spans="1:13" ht="30" customHeight="1" x14ac:dyDescent="0.3">
      <c r="A4005" s="27">
        <f t="shared" si="37"/>
        <v>392</v>
      </c>
      <c r="B4005" s="31">
        <v>44989</v>
      </c>
      <c r="C4005" s="31">
        <v>44911</v>
      </c>
      <c r="D4005" s="19" t="s">
        <v>565</v>
      </c>
      <c r="E4005" s="66" t="str">
        <f>IF(ISBLANK(LeaveTracker[[#This Row],[Employee Name]]),"-----",VLOOKUP(LeaveTracker[[#This Row],[Employee Name]],'List of Employees'!$B$4:$H$767,7))</f>
        <v>CENRO</v>
      </c>
      <c r="F4005" s="66" t="str">
        <f>IF(ISBLANK(LeaveTracker[[#This Row],[Employee Name]]),"-----",VLOOKUP(LeaveTracker[[#This Row],[Employee Name]],'List of Employees'!$B$4:$H$767,6))</f>
        <v>PERMANENT</v>
      </c>
      <c r="G4005" s="24">
        <v>44918</v>
      </c>
      <c r="H4005" s="24">
        <v>45289</v>
      </c>
      <c r="I4005" s="19" t="s">
        <v>82</v>
      </c>
      <c r="K4005" s="50" t="str">
        <f ca="1">LeaveTracker[[#This Row],[Days]]&amp;" "&amp;LeaveTracker[[#This Row],[Type of Leave]]</f>
        <v>253 VL</v>
      </c>
      <c r="L4005" s="23">
        <f ca="1">NETWORKDAYS(LeaveTracker[[#This Row],[Start Date]],LeaveTracker[[#This Row],[End Date]],lstHolidays)</f>
        <v>253</v>
      </c>
      <c r="M4005" s="27"/>
    </row>
    <row r="4006" spans="1:13" ht="30" customHeight="1" x14ac:dyDescent="0.3">
      <c r="A4006" s="27">
        <f t="shared" si="37"/>
        <v>393</v>
      </c>
      <c r="B4006" s="31">
        <v>44989</v>
      </c>
      <c r="C4006" s="31">
        <v>44896</v>
      </c>
      <c r="D4006" s="19" t="s">
        <v>623</v>
      </c>
      <c r="E4006" s="66" t="str">
        <f>IF(ISBLANK(LeaveTracker[[#This Row],[Employee Name]]),"-----",VLOOKUP(LeaveTracker[[#This Row],[Employee Name]],'List of Employees'!$B$4:$H$767,7))</f>
        <v>EEO/ CITY MARKET</v>
      </c>
      <c r="F4006" s="66" t="str">
        <f>IF(ISBLANK(LeaveTracker[[#This Row],[Employee Name]]),"-----",VLOOKUP(LeaveTracker[[#This Row],[Employee Name]],'List of Employees'!$B$4:$H$767,6))</f>
        <v>PERMANENT</v>
      </c>
      <c r="G4006" s="24">
        <v>44914</v>
      </c>
      <c r="H4006" s="24">
        <v>44918</v>
      </c>
      <c r="I4006" s="19" t="s">
        <v>82</v>
      </c>
      <c r="K4006" s="50" t="str">
        <f ca="1">LeaveTracker[[#This Row],[Days]]&amp;" "&amp;LeaveTracker[[#This Row],[Type of Leave]]</f>
        <v>5 VL</v>
      </c>
      <c r="L4006" s="23">
        <f ca="1">NETWORKDAYS(LeaveTracker[[#This Row],[Start Date]],LeaveTracker[[#This Row],[End Date]],lstHolidays)</f>
        <v>5</v>
      </c>
      <c r="M4006" s="27"/>
    </row>
    <row r="4007" spans="1:13" ht="30" customHeight="1" x14ac:dyDescent="0.3">
      <c r="A4007" s="27">
        <f t="shared" si="37"/>
        <v>394</v>
      </c>
      <c r="B4007" s="31">
        <v>44989</v>
      </c>
      <c r="C4007" s="31">
        <v>44914</v>
      </c>
      <c r="D4007" s="19" t="s">
        <v>194</v>
      </c>
      <c r="E4007" s="66" t="str">
        <f>IF(ISBLANK(LeaveTracker[[#This Row],[Employee Name]]),"-----",VLOOKUP(LeaveTracker[[#This Row],[Employee Name]],'List of Employees'!$B$4:$H$767,7))</f>
        <v>CCT</v>
      </c>
      <c r="F4007" s="66" t="str">
        <f>IF(ISBLANK(LeaveTracker[[#This Row],[Employee Name]]),"-----",VLOOKUP(LeaveTracker[[#This Row],[Employee Name]],'List of Employees'!$B$4:$H$767,6))</f>
        <v>PERMANENT</v>
      </c>
      <c r="G4007" s="24">
        <v>44923</v>
      </c>
      <c r="H4007" s="24">
        <v>44924</v>
      </c>
      <c r="I4007" s="19" t="s">
        <v>82</v>
      </c>
      <c r="K4007" s="50" t="str">
        <f ca="1">LeaveTracker[[#This Row],[Days]]&amp;" "&amp;LeaveTracker[[#This Row],[Type of Leave]]</f>
        <v>2 VL</v>
      </c>
      <c r="L4007" s="23">
        <f ca="1">NETWORKDAYS(LeaveTracker[[#This Row],[Start Date]],LeaveTracker[[#This Row],[End Date]],lstHolidays)</f>
        <v>2</v>
      </c>
      <c r="M4007" s="27"/>
    </row>
    <row r="4008" spans="1:13" ht="30" customHeight="1" x14ac:dyDescent="0.3">
      <c r="A4008" s="27">
        <f t="shared" si="37"/>
        <v>395</v>
      </c>
      <c r="B4008" s="31">
        <v>44989</v>
      </c>
      <c r="C4008" s="31">
        <v>44896</v>
      </c>
      <c r="D4008" s="19" t="s">
        <v>623</v>
      </c>
      <c r="E4008" s="66" t="str">
        <f>IF(ISBLANK(LeaveTracker[[#This Row],[Employee Name]]),"-----",VLOOKUP(LeaveTracker[[#This Row],[Employee Name]],'List of Employees'!$B$4:$H$767,7))</f>
        <v>EEO/ CITY MARKET</v>
      </c>
      <c r="F4008" s="66" t="str">
        <f>IF(ISBLANK(LeaveTracker[[#This Row],[Employee Name]]),"-----",VLOOKUP(LeaveTracker[[#This Row],[Employee Name]],'List of Employees'!$B$4:$H$767,6))</f>
        <v>PERMANENT</v>
      </c>
      <c r="G4008" s="24">
        <v>44898</v>
      </c>
      <c r="H4008" s="24">
        <v>44898</v>
      </c>
      <c r="I4008" s="19" t="s">
        <v>297</v>
      </c>
      <c r="J4008" s="42" t="s">
        <v>360</v>
      </c>
      <c r="K4008" s="50" t="str">
        <f>LeaveTracker[[#This Row],[Days]]&amp;" "&amp;LeaveTracker[[#This Row],[Type of Leave]]</f>
        <v>1 OTHER</v>
      </c>
      <c r="L4008" s="23">
        <v>1</v>
      </c>
      <c r="M4008" s="27"/>
    </row>
    <row r="4009" spans="1:13" ht="30" customHeight="1" x14ac:dyDescent="0.3">
      <c r="A4009" s="27">
        <f t="shared" si="37"/>
        <v>396</v>
      </c>
      <c r="B4009" s="31">
        <v>44989</v>
      </c>
      <c r="C4009" s="31">
        <v>44919</v>
      </c>
      <c r="D4009" s="19" t="s">
        <v>623</v>
      </c>
      <c r="E4009" s="66" t="str">
        <f>IF(ISBLANK(LeaveTracker[[#This Row],[Employee Name]]),"-----",VLOOKUP(LeaveTracker[[#This Row],[Employee Name]],'List of Employees'!$B$4:$H$767,7))</f>
        <v>EEO/ CITY MARKET</v>
      </c>
      <c r="F4009" s="66" t="str">
        <f>IF(ISBLANK(LeaveTracker[[#This Row],[Employee Name]]),"-----",VLOOKUP(LeaveTracker[[#This Row],[Employee Name]],'List of Employees'!$B$4:$H$767,6))</f>
        <v>PERMANENT</v>
      </c>
      <c r="G4009" s="24">
        <v>44929</v>
      </c>
      <c r="H4009" s="24">
        <v>44929</v>
      </c>
      <c r="I4009" s="19" t="s">
        <v>297</v>
      </c>
      <c r="J4009" s="42" t="s">
        <v>158</v>
      </c>
      <c r="K4009" s="50" t="str">
        <f ca="1">LeaveTracker[[#This Row],[Days]]&amp;" "&amp;LeaveTracker[[#This Row],[Type of Leave]]</f>
        <v>1 OTHER</v>
      </c>
      <c r="L4009" s="23">
        <f ca="1">NETWORKDAYS(LeaveTracker[[#This Row],[Start Date]],LeaveTracker[[#This Row],[End Date]],lstHolidays)</f>
        <v>1</v>
      </c>
      <c r="M4009" s="27"/>
    </row>
    <row r="4010" spans="1:13" ht="30" customHeight="1" x14ac:dyDescent="0.3">
      <c r="A4010" s="27">
        <f t="shared" si="37"/>
        <v>397</v>
      </c>
      <c r="B4010" s="31">
        <v>44989</v>
      </c>
      <c r="C4010" s="31">
        <v>44831</v>
      </c>
      <c r="D4010" s="19" t="s">
        <v>627</v>
      </c>
      <c r="E4010" s="66" t="str">
        <f>IF(ISBLANK(LeaveTracker[[#This Row],[Employee Name]]),"-----",VLOOKUP(LeaveTracker[[#This Row],[Employee Name]],'List of Employees'!$B$4:$H$767,7))</f>
        <v>CCT</v>
      </c>
      <c r="F4010" s="66" t="str">
        <f>IF(ISBLANK(LeaveTracker[[#This Row],[Employee Name]]),"-----",VLOOKUP(LeaveTracker[[#This Row],[Employee Name]],'List of Employees'!$B$4:$H$767,6))</f>
        <v>PERMANENT</v>
      </c>
      <c r="G4010" s="24">
        <v>44931</v>
      </c>
      <c r="H4010" s="24">
        <v>44931</v>
      </c>
      <c r="I4010" s="19" t="s">
        <v>297</v>
      </c>
      <c r="J4010" s="42" t="s">
        <v>273</v>
      </c>
      <c r="K4010" s="50" t="str">
        <f ca="1">LeaveTracker[[#This Row],[Days]]&amp;" "&amp;LeaveTracker[[#This Row],[Type of Leave]]</f>
        <v>1 OTHER</v>
      </c>
      <c r="L4010" s="23">
        <f ca="1">NETWORKDAYS(LeaveTracker[[#This Row],[Start Date]],LeaveTracker[[#This Row],[End Date]],lstHolidays)</f>
        <v>1</v>
      </c>
      <c r="M4010" s="27"/>
    </row>
    <row r="4011" spans="1:13" ht="30" customHeight="1" x14ac:dyDescent="0.3">
      <c r="A4011" s="27">
        <f t="shared" si="37"/>
        <v>398</v>
      </c>
      <c r="B4011" s="31">
        <v>44989</v>
      </c>
      <c r="C4011" s="31">
        <v>44957</v>
      </c>
      <c r="D4011" s="19" t="s">
        <v>629</v>
      </c>
      <c r="E4011" s="66" t="str">
        <f>IF(ISBLANK(LeaveTracker[[#This Row],[Employee Name]]),"-----",VLOOKUP(LeaveTracker[[#This Row],[Employee Name]],'List of Employees'!$B$4:$H$767,7))</f>
        <v>LIBRARY</v>
      </c>
      <c r="F4011" s="66" t="str">
        <f>IF(ISBLANK(LeaveTracker[[#This Row],[Employee Name]]),"-----",VLOOKUP(LeaveTracker[[#This Row],[Employee Name]],'List of Employees'!$B$4:$H$767,6))</f>
        <v>PERMANENT</v>
      </c>
      <c r="G4011" s="24">
        <v>44952</v>
      </c>
      <c r="H4011" s="24">
        <v>44953</v>
      </c>
      <c r="I4011" s="19" t="s">
        <v>81</v>
      </c>
      <c r="K4011" s="50" t="str">
        <f ca="1">LeaveTracker[[#This Row],[Days]]&amp;" "&amp;LeaveTracker[[#This Row],[Type of Leave]]</f>
        <v>2 SL</v>
      </c>
      <c r="L4011" s="23">
        <f ca="1">NETWORKDAYS(LeaveTracker[[#This Row],[Start Date]],LeaveTracker[[#This Row],[End Date]],lstHolidays)</f>
        <v>2</v>
      </c>
      <c r="M4011" s="27"/>
    </row>
    <row r="4012" spans="1:13" ht="30" customHeight="1" x14ac:dyDescent="0.3">
      <c r="A4012" s="27">
        <f t="shared" si="37"/>
        <v>399</v>
      </c>
      <c r="B4012" s="31">
        <v>44989</v>
      </c>
      <c r="C4012" s="31">
        <v>44907</v>
      </c>
      <c r="D4012" s="19" t="s">
        <v>469</v>
      </c>
      <c r="E4012" s="66" t="str">
        <f>IF(ISBLANK(LeaveTracker[[#This Row],[Employee Name]]),"-----",VLOOKUP(LeaveTracker[[#This Row],[Employee Name]],'List of Employees'!$B$4:$H$767,7))</f>
        <v>ASSESSORS OFFICE</v>
      </c>
      <c r="F4012" s="66" t="str">
        <f>IF(ISBLANK(LeaveTracker[[#This Row],[Employee Name]]),"-----",VLOOKUP(LeaveTracker[[#This Row],[Employee Name]],'List of Employees'!$B$4:$H$767,6))</f>
        <v>PERMANENT</v>
      </c>
      <c r="G4012" s="24">
        <v>44914</v>
      </c>
      <c r="H4012" s="24">
        <v>44914</v>
      </c>
      <c r="I4012" s="19" t="s">
        <v>82</v>
      </c>
      <c r="K4012" s="50" t="str">
        <f ca="1">LeaveTracker[[#This Row],[Days]]&amp;" "&amp;LeaveTracker[[#This Row],[Type of Leave]]</f>
        <v>1 VL</v>
      </c>
      <c r="L4012" s="23">
        <f ca="1">NETWORKDAYS(LeaveTracker[[#This Row],[Start Date]],LeaveTracker[[#This Row],[End Date]],lstHolidays)</f>
        <v>1</v>
      </c>
      <c r="M4012" s="27"/>
    </row>
    <row r="4013" spans="1:13" ht="30" customHeight="1" x14ac:dyDescent="0.3">
      <c r="A4013" s="27">
        <v>399</v>
      </c>
      <c r="B4013" s="31">
        <v>44989</v>
      </c>
      <c r="C4013" s="31">
        <v>44907</v>
      </c>
      <c r="D4013" s="19" t="s">
        <v>469</v>
      </c>
      <c r="E4013" s="66" t="str">
        <f>IF(ISBLANK(LeaveTracker[[#This Row],[Employee Name]]),"-----",VLOOKUP(LeaveTracker[[#This Row],[Employee Name]],'List of Employees'!$B$4:$H$767,7))</f>
        <v>ASSESSORS OFFICE</v>
      </c>
      <c r="F4013" s="66" t="str">
        <f>IF(ISBLANK(LeaveTracker[[#This Row],[Employee Name]]),"-----",VLOOKUP(LeaveTracker[[#This Row],[Employee Name]],'List of Employees'!$B$4:$H$767,6))</f>
        <v>PERMANENT</v>
      </c>
      <c r="G4013" s="24">
        <v>44922</v>
      </c>
      <c r="H4013" s="24">
        <v>44923</v>
      </c>
      <c r="I4013" s="19" t="s">
        <v>82</v>
      </c>
      <c r="K4013" s="50" t="str">
        <f ca="1">LeaveTracker[[#This Row],[Days]]&amp;" "&amp;LeaveTracker[[#This Row],[Type of Leave]]</f>
        <v>2 VL</v>
      </c>
      <c r="L4013" s="23">
        <f ca="1">NETWORKDAYS(LeaveTracker[[#This Row],[Start Date]],LeaveTracker[[#This Row],[End Date]],lstHolidays)</f>
        <v>2</v>
      </c>
      <c r="M4013" s="27"/>
    </row>
    <row r="4014" spans="1:13" ht="30" customHeight="1" x14ac:dyDescent="0.3">
      <c r="A4014" s="27">
        <f t="shared" si="37"/>
        <v>400</v>
      </c>
      <c r="B4014" s="31">
        <v>44989</v>
      </c>
      <c r="C4014" s="31">
        <v>44936</v>
      </c>
      <c r="D4014" s="19" t="s">
        <v>346</v>
      </c>
      <c r="E4014" s="66" t="str">
        <f>IF(ISBLANK(LeaveTracker[[#This Row],[Employee Name]]),"-----",VLOOKUP(LeaveTracker[[#This Row],[Employee Name]],'List of Employees'!$B$4:$H$767,7))</f>
        <v>PICNIC GROVE</v>
      </c>
      <c r="F4014" s="66" t="str">
        <f>IF(ISBLANK(LeaveTracker[[#This Row],[Employee Name]]),"-----",VLOOKUP(LeaveTracker[[#This Row],[Employee Name]],'List of Employees'!$B$4:$H$767,6))</f>
        <v>PERMANENT</v>
      </c>
      <c r="G4014" s="24">
        <v>44923</v>
      </c>
      <c r="H4014" s="24">
        <v>44935</v>
      </c>
      <c r="I4014" s="19" t="s">
        <v>81</v>
      </c>
      <c r="K4014" s="50" t="str">
        <f ca="1">LeaveTracker[[#This Row],[Days]]&amp;" "&amp;LeaveTracker[[#This Row],[Type of Leave]]</f>
        <v>7 SL</v>
      </c>
      <c r="L4014" s="23">
        <f ca="1">NETWORKDAYS(LeaveTracker[[#This Row],[Start Date]],LeaveTracker[[#This Row],[End Date]],lstHolidays)</f>
        <v>7</v>
      </c>
      <c r="M4014" s="27"/>
    </row>
    <row r="4015" spans="1:13" ht="30" customHeight="1" x14ac:dyDescent="0.3">
      <c r="A4015" s="27">
        <f t="shared" si="37"/>
        <v>401</v>
      </c>
      <c r="B4015" s="31">
        <v>44989</v>
      </c>
      <c r="C4015" s="31">
        <v>44970</v>
      </c>
      <c r="D4015" s="19" t="s">
        <v>346</v>
      </c>
      <c r="E4015" s="66" t="str">
        <f>IF(ISBLANK(LeaveTracker[[#This Row],[Employee Name]]),"-----",VLOOKUP(LeaveTracker[[#This Row],[Employee Name]],'List of Employees'!$B$4:$H$767,7))</f>
        <v>PICNIC GROVE</v>
      </c>
      <c r="F4015" s="66" t="str">
        <f>IF(ISBLANK(LeaveTracker[[#This Row],[Employee Name]]),"-----",VLOOKUP(LeaveTracker[[#This Row],[Employee Name]],'List of Employees'!$B$4:$H$767,6))</f>
        <v>PERMANENT</v>
      </c>
      <c r="G4015" s="24">
        <v>44978</v>
      </c>
      <c r="H4015" s="24">
        <v>44978</v>
      </c>
      <c r="I4015" s="19" t="s">
        <v>82</v>
      </c>
      <c r="K4015" s="50" t="str">
        <f ca="1">LeaveTracker[[#This Row],[Days]]&amp;" "&amp;LeaveTracker[[#This Row],[Type of Leave]]</f>
        <v>1 VL</v>
      </c>
      <c r="L4015" s="23">
        <f ca="1">NETWORKDAYS(LeaveTracker[[#This Row],[Start Date]],LeaveTracker[[#This Row],[End Date]],lstHolidays)</f>
        <v>1</v>
      </c>
      <c r="M4015" s="27"/>
    </row>
    <row r="4016" spans="1:13" ht="30" customHeight="1" x14ac:dyDescent="0.3">
      <c r="A4016" s="27">
        <f t="shared" si="37"/>
        <v>402</v>
      </c>
      <c r="B4016" s="31">
        <v>44989</v>
      </c>
      <c r="C4016" s="31">
        <v>44936</v>
      </c>
      <c r="D4016" s="19" t="s">
        <v>279</v>
      </c>
      <c r="E4016" s="66" t="str">
        <f>IF(ISBLANK(LeaveTracker[[#This Row],[Employee Name]]),"-----",VLOOKUP(LeaveTracker[[#This Row],[Employee Name]],'List of Employees'!$B$4:$H$767,7))</f>
        <v>PICNIC GROVE</v>
      </c>
      <c r="F4016" s="66" t="str">
        <f>IF(ISBLANK(LeaveTracker[[#This Row],[Employee Name]]),"-----",VLOOKUP(LeaveTracker[[#This Row],[Employee Name]],'List of Employees'!$B$4:$H$767,6))</f>
        <v>PERMANENT</v>
      </c>
      <c r="G4016" s="24">
        <v>44945</v>
      </c>
      <c r="H4016" s="24">
        <v>44945</v>
      </c>
      <c r="I4016" s="19" t="s">
        <v>297</v>
      </c>
      <c r="J4016" s="42" t="s">
        <v>105</v>
      </c>
      <c r="K4016" s="50" t="str">
        <f ca="1">LeaveTracker[[#This Row],[Days]]&amp;" "&amp;LeaveTracker[[#This Row],[Type of Leave]]</f>
        <v>1 OTHER</v>
      </c>
      <c r="L4016" s="23">
        <f ca="1">NETWORKDAYS(LeaveTracker[[#This Row],[Start Date]],LeaveTracker[[#This Row],[End Date]],lstHolidays)</f>
        <v>1</v>
      </c>
      <c r="M4016" s="27"/>
    </row>
    <row r="4017" spans="1:13" ht="30" customHeight="1" x14ac:dyDescent="0.3">
      <c r="A4017" s="27">
        <f t="shared" si="37"/>
        <v>403</v>
      </c>
      <c r="B4017" s="31">
        <v>44989</v>
      </c>
      <c r="C4017" s="31">
        <v>44977</v>
      </c>
      <c r="D4017" s="19" t="s">
        <v>112</v>
      </c>
      <c r="E4017" s="66" t="str">
        <f>IF(ISBLANK(LeaveTracker[[#This Row],[Employee Name]]),"-----",VLOOKUP(LeaveTracker[[#This Row],[Employee Name]],'List of Employees'!$B$4:$H$767,7))</f>
        <v>ONT</v>
      </c>
      <c r="F4017" s="66" t="str">
        <f>IF(ISBLANK(LeaveTracker[[#This Row],[Employee Name]]),"-----",VLOOKUP(LeaveTracker[[#This Row],[Employee Name]],'List of Employees'!$B$4:$H$767,6))</f>
        <v>PERMANENT</v>
      </c>
      <c r="G4017" s="24">
        <v>44981</v>
      </c>
      <c r="H4017" s="24">
        <v>44984</v>
      </c>
      <c r="I4017" s="19" t="s">
        <v>82</v>
      </c>
      <c r="K4017" s="50" t="str">
        <f ca="1">LeaveTracker[[#This Row],[Days]]&amp;" "&amp;LeaveTracker[[#This Row],[Type of Leave]]</f>
        <v>2 VL</v>
      </c>
      <c r="L4017" s="23">
        <f ca="1">NETWORKDAYS(LeaveTracker[[#This Row],[Start Date]],LeaveTracker[[#This Row],[End Date]],lstHolidays)</f>
        <v>2</v>
      </c>
      <c r="M4017" s="27"/>
    </row>
    <row r="4018" spans="1:13" ht="30" customHeight="1" x14ac:dyDescent="0.3">
      <c r="A4018" s="27">
        <v>404</v>
      </c>
      <c r="B4018" s="31">
        <v>44989</v>
      </c>
      <c r="C4018" s="31">
        <v>44974</v>
      </c>
      <c r="D4018" s="19" t="s">
        <v>1824</v>
      </c>
      <c r="E4018" s="66" t="str">
        <f>IF(ISBLANK(LeaveTracker[[#This Row],[Employee Name]]),"-----",VLOOKUP(LeaveTracker[[#This Row],[Employee Name]],'List of Employees'!$B$4:$H$767,7))</f>
        <v>ONT</v>
      </c>
      <c r="F4018" s="66" t="str">
        <f>IF(ISBLANK(LeaveTracker[[#This Row],[Employee Name]]),"-----",VLOOKUP(LeaveTracker[[#This Row],[Employee Name]],'List of Employees'!$B$4:$H$767,6))</f>
        <v>CASUAL</v>
      </c>
      <c r="G4018" s="24">
        <v>44965</v>
      </c>
      <c r="H4018" s="24">
        <v>44970</v>
      </c>
      <c r="I4018" s="19" t="s">
        <v>81</v>
      </c>
      <c r="K4018" s="50" t="str">
        <f ca="1">LeaveTracker[[#This Row],[Days]]&amp;" "&amp;LeaveTracker[[#This Row],[Type of Leave]]</f>
        <v>4 SL</v>
      </c>
      <c r="L4018" s="23">
        <f ca="1">NETWORKDAYS(LeaveTracker[[#This Row],[Start Date]],LeaveTracker[[#This Row],[End Date]],lstHolidays)</f>
        <v>4</v>
      </c>
      <c r="M4018" s="27"/>
    </row>
    <row r="4019" spans="1:13" ht="30" customHeight="1" x14ac:dyDescent="0.3">
      <c r="A4019" s="27">
        <f t="shared" si="37"/>
        <v>405</v>
      </c>
      <c r="B4019" s="31">
        <v>44989</v>
      </c>
      <c r="C4019" s="31">
        <v>44977</v>
      </c>
      <c r="D4019" s="19" t="s">
        <v>890</v>
      </c>
      <c r="E4019" s="66" t="str">
        <f>IF(ISBLANK(LeaveTracker[[#This Row],[Employee Name]]),"-----",VLOOKUP(LeaveTracker[[#This Row],[Employee Name]],'List of Employees'!$B$4:$H$767,7))</f>
        <v>ONT</v>
      </c>
      <c r="F4019" s="66" t="str">
        <f>IF(ISBLANK(LeaveTracker[[#This Row],[Employee Name]]),"-----",VLOOKUP(LeaveTracker[[#This Row],[Employee Name]],'List of Employees'!$B$4:$H$767,6))</f>
        <v>PERMANENT</v>
      </c>
      <c r="G4019" s="24">
        <v>44973</v>
      </c>
      <c r="H4019" s="24">
        <v>44974</v>
      </c>
      <c r="I4019" s="19" t="s">
        <v>81</v>
      </c>
      <c r="K4019" s="50" t="str">
        <f ca="1">LeaveTracker[[#This Row],[Days]]&amp;" "&amp;LeaveTracker[[#This Row],[Type of Leave]]</f>
        <v>2 SL</v>
      </c>
      <c r="L4019" s="23">
        <f ca="1">NETWORKDAYS(LeaveTracker[[#This Row],[Start Date]],LeaveTracker[[#This Row],[End Date]],lstHolidays)</f>
        <v>2</v>
      </c>
      <c r="M4019" s="27"/>
    </row>
    <row r="4020" spans="1:13" ht="30" customHeight="1" x14ac:dyDescent="0.3">
      <c r="A4020" s="27">
        <f t="shared" si="37"/>
        <v>406</v>
      </c>
      <c r="B4020" s="31">
        <v>44989</v>
      </c>
      <c r="C4020" s="31">
        <v>44977</v>
      </c>
      <c r="D4020" s="19" t="s">
        <v>1764</v>
      </c>
      <c r="E4020" s="66" t="str">
        <f>IF(ISBLANK(LeaveTracker[[#This Row],[Employee Name]]),"-----",VLOOKUP(LeaveTracker[[#This Row],[Employee Name]],'List of Employees'!$B$4:$H$767,7))</f>
        <v>ONT</v>
      </c>
      <c r="F4020" s="66" t="str">
        <f>IF(ISBLANK(LeaveTracker[[#This Row],[Employee Name]]),"-----",VLOOKUP(LeaveTracker[[#This Row],[Employee Name]],'List of Employees'!$B$4:$H$767,6))</f>
        <v>CASUAL</v>
      </c>
      <c r="G4020" s="24">
        <v>44970</v>
      </c>
      <c r="H4020" s="24">
        <v>44970</v>
      </c>
      <c r="I4020" s="19" t="s">
        <v>81</v>
      </c>
      <c r="K4020" s="50" t="str">
        <f ca="1">LeaveTracker[[#This Row],[Days]]&amp;" "&amp;LeaveTracker[[#This Row],[Type of Leave]]</f>
        <v>1 SL</v>
      </c>
      <c r="L4020" s="23">
        <f ca="1">NETWORKDAYS(LeaveTracker[[#This Row],[Start Date]],LeaveTracker[[#This Row],[End Date]],lstHolidays)</f>
        <v>1</v>
      </c>
      <c r="M4020" s="27"/>
    </row>
    <row r="4021" spans="1:13" ht="30" customHeight="1" x14ac:dyDescent="0.3">
      <c r="A4021" s="27">
        <f t="shared" si="37"/>
        <v>407</v>
      </c>
      <c r="B4021" s="31">
        <v>44989</v>
      </c>
      <c r="C4021" s="31">
        <v>44977</v>
      </c>
      <c r="D4021" s="19" t="s">
        <v>381</v>
      </c>
      <c r="E4021" s="66" t="str">
        <f>IF(ISBLANK(LeaveTracker[[#This Row],[Employee Name]]),"-----",VLOOKUP(LeaveTracker[[#This Row],[Employee Name]],'List of Employees'!$B$4:$H$767,7))</f>
        <v>ONT</v>
      </c>
      <c r="F4021" s="66" t="str">
        <f>IF(ISBLANK(LeaveTracker[[#This Row],[Employee Name]]),"-----",VLOOKUP(LeaveTracker[[#This Row],[Employee Name]],'List of Employees'!$B$4:$H$767,6))</f>
        <v>PERMANENT</v>
      </c>
      <c r="G4021" s="24">
        <v>44978</v>
      </c>
      <c r="H4021" s="24">
        <v>44978</v>
      </c>
      <c r="I4021" s="19" t="s">
        <v>82</v>
      </c>
      <c r="K4021" s="50" t="str">
        <f ca="1">LeaveTracker[[#This Row],[Days]]&amp;" "&amp;LeaveTracker[[#This Row],[Type of Leave]]</f>
        <v>1 VL</v>
      </c>
      <c r="L4021" s="23">
        <f ca="1">NETWORKDAYS(LeaveTracker[[#This Row],[Start Date]],LeaveTracker[[#This Row],[End Date]],lstHolidays)</f>
        <v>1</v>
      </c>
      <c r="M4021" s="27"/>
    </row>
    <row r="4022" spans="1:13" ht="30" customHeight="1" x14ac:dyDescent="0.3">
      <c r="A4022" s="27">
        <f t="shared" si="37"/>
        <v>408</v>
      </c>
      <c r="B4022" s="31">
        <v>44989</v>
      </c>
      <c r="C4022" s="31">
        <v>44971</v>
      </c>
      <c r="D4022" s="19" t="s">
        <v>1053</v>
      </c>
      <c r="E4022" s="66" t="str">
        <f>IF(ISBLANK(LeaveTracker[[#This Row],[Employee Name]]),"-----",VLOOKUP(LeaveTracker[[#This Row],[Employee Name]],'List of Employees'!$B$4:$H$767,7))</f>
        <v>CTO</v>
      </c>
      <c r="F4022" s="66" t="str">
        <f>IF(ISBLANK(LeaveTracker[[#This Row],[Employee Name]]),"-----",VLOOKUP(LeaveTracker[[#This Row],[Employee Name]],'List of Employees'!$B$4:$H$767,6))</f>
        <v>PERMANENT</v>
      </c>
      <c r="G4022" s="24">
        <v>44977</v>
      </c>
      <c r="H4022" s="24">
        <v>44977</v>
      </c>
      <c r="I4022" s="19" t="s">
        <v>297</v>
      </c>
      <c r="J4022" s="42" t="s">
        <v>105</v>
      </c>
      <c r="K4022" s="50" t="str">
        <f ca="1">LeaveTracker[[#This Row],[Days]]&amp;" "&amp;LeaveTracker[[#This Row],[Type of Leave]]</f>
        <v>1 OTHER</v>
      </c>
      <c r="L4022" s="23">
        <f ca="1">NETWORKDAYS(LeaveTracker[[#This Row],[Start Date]],LeaveTracker[[#This Row],[End Date]],lstHolidays)</f>
        <v>1</v>
      </c>
      <c r="M4022" s="27"/>
    </row>
    <row r="4023" spans="1:13" ht="30" customHeight="1" x14ac:dyDescent="0.3">
      <c r="A4023" s="27">
        <v>408</v>
      </c>
      <c r="B4023" s="31">
        <v>44989</v>
      </c>
      <c r="C4023" s="31">
        <v>44971</v>
      </c>
      <c r="D4023" s="19" t="s">
        <v>1053</v>
      </c>
      <c r="E4023" s="66" t="str">
        <f>IF(ISBLANK(LeaveTracker[[#This Row],[Employee Name]]),"-----",VLOOKUP(LeaveTracker[[#This Row],[Employee Name]],'List of Employees'!$B$4:$H$767,7))</f>
        <v>CTO</v>
      </c>
      <c r="F4023" s="66" t="str">
        <f>IF(ISBLANK(LeaveTracker[[#This Row],[Employee Name]]),"-----",VLOOKUP(LeaveTracker[[#This Row],[Employee Name]],'List of Employees'!$B$4:$H$767,6))</f>
        <v>PERMANENT</v>
      </c>
      <c r="G4023" s="24">
        <v>44981</v>
      </c>
      <c r="H4023" s="24">
        <v>44981</v>
      </c>
      <c r="I4023" s="19" t="s">
        <v>297</v>
      </c>
      <c r="J4023" s="42" t="s">
        <v>105</v>
      </c>
      <c r="K4023" s="50" t="str">
        <f ca="1">LeaveTracker[[#This Row],[Days]]&amp;" "&amp;LeaveTracker[[#This Row],[Type of Leave]]</f>
        <v>1 OTHER</v>
      </c>
      <c r="L4023" s="23">
        <f ca="1">NETWORKDAYS(LeaveTracker[[#This Row],[Start Date]],LeaveTracker[[#This Row],[End Date]],lstHolidays)</f>
        <v>1</v>
      </c>
      <c r="M4023" s="27"/>
    </row>
    <row r="4024" spans="1:13" ht="30" customHeight="1" x14ac:dyDescent="0.3">
      <c r="A4024" s="27">
        <f t="shared" si="37"/>
        <v>409</v>
      </c>
      <c r="B4024" s="31">
        <v>44989</v>
      </c>
      <c r="C4024" s="31">
        <v>44971</v>
      </c>
      <c r="D4024" s="19" t="s">
        <v>1282</v>
      </c>
      <c r="E4024" s="66" t="str">
        <f>IF(ISBLANK(LeaveTracker[[#This Row],[Employee Name]]),"-----",VLOOKUP(LeaveTracker[[#This Row],[Employee Name]],'List of Employees'!$B$4:$H$767,7))</f>
        <v>CTO</v>
      </c>
      <c r="F4024" s="66" t="str">
        <f>IF(ISBLANK(LeaveTracker[[#This Row],[Employee Name]]),"-----",VLOOKUP(LeaveTracker[[#This Row],[Employee Name]],'List of Employees'!$B$4:$H$767,6))</f>
        <v>PERMANENT</v>
      </c>
      <c r="G4024" s="24">
        <v>44974</v>
      </c>
      <c r="H4024" s="24">
        <v>44974</v>
      </c>
      <c r="I4024" s="19" t="s">
        <v>82</v>
      </c>
      <c r="K4024" s="50" t="str">
        <f ca="1">LeaveTracker[[#This Row],[Days]]&amp;" "&amp;LeaveTracker[[#This Row],[Type of Leave]]</f>
        <v>1 VL</v>
      </c>
      <c r="L4024" s="23">
        <f ca="1">NETWORKDAYS(LeaveTracker[[#This Row],[Start Date]],LeaveTracker[[#This Row],[End Date]],lstHolidays)</f>
        <v>1</v>
      </c>
      <c r="M4024" s="27"/>
    </row>
    <row r="4025" spans="1:13" ht="30" customHeight="1" x14ac:dyDescent="0.3">
      <c r="A4025" s="27">
        <f t="shared" si="37"/>
        <v>410</v>
      </c>
      <c r="B4025" s="31">
        <v>44989</v>
      </c>
      <c r="C4025" s="31">
        <v>45280</v>
      </c>
      <c r="D4025" s="19" t="s">
        <v>469</v>
      </c>
      <c r="E4025" s="66" t="str">
        <f>IF(ISBLANK(LeaveTracker[[#This Row],[Employee Name]]),"-----",VLOOKUP(LeaveTracker[[#This Row],[Employee Name]],'List of Employees'!$B$4:$H$767,7))</f>
        <v>ASSESSORS OFFICE</v>
      </c>
      <c r="F4025" s="66" t="str">
        <f>IF(ISBLANK(LeaveTracker[[#This Row],[Employee Name]]),"-----",VLOOKUP(LeaveTracker[[#This Row],[Employee Name]],'List of Employees'!$B$4:$H$767,6))</f>
        <v>PERMANENT</v>
      </c>
      <c r="G4025" s="24">
        <v>44911</v>
      </c>
      <c r="H4025" s="24">
        <v>44911</v>
      </c>
      <c r="I4025" s="19" t="s">
        <v>81</v>
      </c>
      <c r="K4025" s="50" t="str">
        <f ca="1">LeaveTracker[[#This Row],[Days]]&amp;" "&amp;LeaveTracker[[#This Row],[Type of Leave]]</f>
        <v>1 SL</v>
      </c>
      <c r="L4025" s="23">
        <f ca="1">NETWORKDAYS(LeaveTracker[[#This Row],[Start Date]],LeaveTracker[[#This Row],[End Date]],lstHolidays)</f>
        <v>1</v>
      </c>
      <c r="M4025" s="27"/>
    </row>
    <row r="4026" spans="1:13" ht="30" customHeight="1" x14ac:dyDescent="0.3">
      <c r="A4026" s="27">
        <f t="shared" si="37"/>
        <v>411</v>
      </c>
      <c r="B4026" s="31">
        <v>44989</v>
      </c>
      <c r="C4026" s="31">
        <v>44923</v>
      </c>
      <c r="D4026" s="19" t="s">
        <v>1911</v>
      </c>
      <c r="E4026" s="66" t="str">
        <f>IF(ISBLANK(LeaveTracker[[#This Row],[Employee Name]]),"-----",VLOOKUP(LeaveTracker[[#This Row],[Employee Name]],'List of Employees'!$B$4:$H$767,7))</f>
        <v>TICC</v>
      </c>
      <c r="F4026" s="66" t="str">
        <f>IF(ISBLANK(LeaveTracker[[#This Row],[Employee Name]]),"-----",VLOOKUP(LeaveTracker[[#This Row],[Employee Name]],'List of Employees'!$B$4:$H$767,6))</f>
        <v>CASUAL</v>
      </c>
      <c r="G4026" s="24">
        <v>44928</v>
      </c>
      <c r="H4026" s="24">
        <v>44931</v>
      </c>
      <c r="I4026" s="19" t="s">
        <v>82</v>
      </c>
      <c r="K4026" s="50" t="str">
        <f ca="1">LeaveTracker[[#This Row],[Days]]&amp;" "&amp;LeaveTracker[[#This Row],[Type of Leave]]</f>
        <v>3 VL</v>
      </c>
      <c r="L4026" s="23">
        <f ca="1">NETWORKDAYS(LeaveTracker[[#This Row],[Start Date]],LeaveTracker[[#This Row],[End Date]],lstHolidays)</f>
        <v>3</v>
      </c>
      <c r="M4026" s="27"/>
    </row>
    <row r="4027" spans="1:13" ht="30" customHeight="1" x14ac:dyDescent="0.3">
      <c r="A4027" s="27">
        <v>411</v>
      </c>
      <c r="B4027" s="31">
        <v>44989</v>
      </c>
      <c r="C4027" s="31">
        <v>44923</v>
      </c>
      <c r="D4027" s="19" t="s">
        <v>1911</v>
      </c>
      <c r="E4027" s="66" t="str">
        <f>IF(ISBLANK(LeaveTracker[[#This Row],[Employee Name]]),"-----",VLOOKUP(LeaveTracker[[#This Row],[Employee Name]],'List of Employees'!$B$4:$H$767,7))</f>
        <v>TICC</v>
      </c>
      <c r="F4027" s="66" t="str">
        <f>IF(ISBLANK(LeaveTracker[[#This Row],[Employee Name]]),"-----",VLOOKUP(LeaveTracker[[#This Row],[Employee Name]],'List of Employees'!$B$4:$H$767,6))</f>
        <v>CASUAL</v>
      </c>
      <c r="G4027" s="24">
        <v>44935</v>
      </c>
      <c r="H4027" s="24">
        <v>44935</v>
      </c>
      <c r="I4027" s="19" t="s">
        <v>82</v>
      </c>
      <c r="K4027" s="50" t="str">
        <f ca="1">LeaveTracker[[#This Row],[Days]]&amp;" "&amp;LeaveTracker[[#This Row],[Type of Leave]]</f>
        <v>1 VL</v>
      </c>
      <c r="L4027" s="23">
        <f ca="1">NETWORKDAYS(LeaveTracker[[#This Row],[Start Date]],LeaveTracker[[#This Row],[End Date]],lstHolidays)</f>
        <v>1</v>
      </c>
      <c r="M4027" s="27"/>
    </row>
    <row r="4028" spans="1:13" ht="30" customHeight="1" x14ac:dyDescent="0.3">
      <c r="A4028" s="27">
        <f t="shared" si="37"/>
        <v>412</v>
      </c>
      <c r="B4028" s="31">
        <v>44989</v>
      </c>
      <c r="C4028" s="31">
        <v>44914</v>
      </c>
      <c r="D4028" s="19" t="s">
        <v>1911</v>
      </c>
      <c r="E4028" s="66" t="str">
        <f>IF(ISBLANK(LeaveTracker[[#This Row],[Employee Name]]),"-----",VLOOKUP(LeaveTracker[[#This Row],[Employee Name]],'List of Employees'!$B$4:$H$767,7))</f>
        <v>TICC</v>
      </c>
      <c r="F4028" s="66" t="str">
        <f>IF(ISBLANK(LeaveTracker[[#This Row],[Employee Name]]),"-----",VLOOKUP(LeaveTracker[[#This Row],[Employee Name]],'List of Employees'!$B$4:$H$767,6))</f>
        <v>CASUAL</v>
      </c>
      <c r="G4028" s="24">
        <v>44919</v>
      </c>
      <c r="H4028" s="24">
        <v>44922</v>
      </c>
      <c r="I4028" s="19" t="s">
        <v>82</v>
      </c>
      <c r="K4028" s="50" t="str">
        <f ca="1">LeaveTracker[[#This Row],[Days]]&amp;" "&amp;LeaveTracker[[#This Row],[Type of Leave]]</f>
        <v>1 VL</v>
      </c>
      <c r="L4028" s="23">
        <f ca="1">NETWORKDAYS(LeaveTracker[[#This Row],[Start Date]],LeaveTracker[[#This Row],[End Date]],lstHolidays)</f>
        <v>1</v>
      </c>
      <c r="M4028" s="27"/>
    </row>
    <row r="4029" spans="1:13" ht="30" customHeight="1" x14ac:dyDescent="0.3">
      <c r="A4029" s="27">
        <v>412</v>
      </c>
      <c r="B4029" s="31">
        <v>44989</v>
      </c>
      <c r="C4029" s="31">
        <v>44914</v>
      </c>
      <c r="D4029" s="19" t="s">
        <v>1911</v>
      </c>
      <c r="E4029" s="66" t="str">
        <f>IF(ISBLANK(LeaveTracker[[#This Row],[Employee Name]]),"-----",VLOOKUP(LeaveTracker[[#This Row],[Employee Name]],'List of Employees'!$B$4:$H$767,7))</f>
        <v>TICC</v>
      </c>
      <c r="F4029" s="66" t="str">
        <f>IF(ISBLANK(LeaveTracker[[#This Row],[Employee Name]]),"-----",VLOOKUP(LeaveTracker[[#This Row],[Employee Name]],'List of Employees'!$B$4:$H$767,6))</f>
        <v>CASUAL</v>
      </c>
      <c r="G4029" s="24">
        <v>44924</v>
      </c>
      <c r="H4029" s="24">
        <v>44924</v>
      </c>
      <c r="I4029" s="19" t="s">
        <v>82</v>
      </c>
      <c r="K4029" s="50" t="str">
        <f ca="1">LeaveTracker[[#This Row],[Days]]&amp;" "&amp;LeaveTracker[[#This Row],[Type of Leave]]</f>
        <v>1 VL</v>
      </c>
      <c r="L4029" s="23">
        <f ca="1">NETWORKDAYS(LeaveTracker[[#This Row],[Start Date]],LeaveTracker[[#This Row],[End Date]],lstHolidays)</f>
        <v>1</v>
      </c>
      <c r="M4029" s="27"/>
    </row>
    <row r="4030" spans="1:13" ht="30" customHeight="1" x14ac:dyDescent="0.3">
      <c r="A4030" s="27">
        <f t="shared" si="37"/>
        <v>413</v>
      </c>
      <c r="B4030" s="31">
        <v>44989</v>
      </c>
      <c r="C4030" s="31">
        <v>44960</v>
      </c>
      <c r="D4030" s="19" t="s">
        <v>1860</v>
      </c>
      <c r="E4030" s="66" t="str">
        <f>IF(ISBLANK(LeaveTracker[[#This Row],[Employee Name]]),"-----",VLOOKUP(LeaveTracker[[#This Row],[Employee Name]],'List of Employees'!$B$4:$H$767,7))</f>
        <v>TICC</v>
      </c>
      <c r="F4030" s="66" t="str">
        <f>IF(ISBLANK(LeaveTracker[[#This Row],[Employee Name]]),"-----",VLOOKUP(LeaveTracker[[#This Row],[Employee Name]],'List of Employees'!$B$4:$H$767,6))</f>
        <v>CASUAL</v>
      </c>
      <c r="G4030" s="24">
        <v>44958</v>
      </c>
      <c r="H4030" s="24">
        <v>44958</v>
      </c>
      <c r="I4030" s="19" t="s">
        <v>81</v>
      </c>
      <c r="K4030" s="50" t="str">
        <f ca="1">LeaveTracker[[#This Row],[Days]]&amp;" "&amp;LeaveTracker[[#This Row],[Type of Leave]]</f>
        <v>1 SL</v>
      </c>
      <c r="L4030" s="23">
        <f ca="1">NETWORKDAYS(LeaveTracker[[#This Row],[Start Date]],LeaveTracker[[#This Row],[End Date]],lstHolidays)</f>
        <v>1</v>
      </c>
      <c r="M4030" s="27"/>
    </row>
    <row r="4031" spans="1:13" ht="30" customHeight="1" x14ac:dyDescent="0.3">
      <c r="A4031" s="27">
        <f t="shared" si="37"/>
        <v>414</v>
      </c>
      <c r="B4031" s="31">
        <v>44989</v>
      </c>
      <c r="C4031" s="31">
        <v>44956</v>
      </c>
      <c r="D4031" s="19" t="s">
        <v>1911</v>
      </c>
      <c r="E4031" s="66" t="str">
        <f>IF(ISBLANK(LeaveTracker[[#This Row],[Employee Name]]),"-----",VLOOKUP(LeaveTracker[[#This Row],[Employee Name]],'List of Employees'!$B$4:$H$767,7))</f>
        <v>TICC</v>
      </c>
      <c r="F4031" s="66" t="str">
        <f>IF(ISBLANK(LeaveTracker[[#This Row],[Employee Name]]),"-----",VLOOKUP(LeaveTracker[[#This Row],[Employee Name]],'List of Employees'!$B$4:$H$767,6))</f>
        <v>CASUAL</v>
      </c>
      <c r="G4031" s="24">
        <v>44954</v>
      </c>
      <c r="H4031" s="24">
        <v>44954</v>
      </c>
      <c r="I4031" s="19" t="s">
        <v>81</v>
      </c>
      <c r="K4031" s="50" t="str">
        <f>LeaveTracker[[#This Row],[Days]]&amp;" "&amp;LeaveTracker[[#This Row],[Type of Leave]]</f>
        <v>1 SL</v>
      </c>
      <c r="L4031" s="23">
        <v>1</v>
      </c>
      <c r="M4031" s="27"/>
    </row>
    <row r="4032" spans="1:13" ht="30" customHeight="1" x14ac:dyDescent="0.3">
      <c r="A4032" s="27">
        <f t="shared" si="37"/>
        <v>415</v>
      </c>
      <c r="B4032" s="31">
        <v>44989</v>
      </c>
      <c r="C4032" s="31">
        <v>44950</v>
      </c>
      <c r="D4032" s="19" t="s">
        <v>1860</v>
      </c>
      <c r="E4032" s="66" t="str">
        <f>IF(ISBLANK(LeaveTracker[[#This Row],[Employee Name]]),"-----",VLOOKUP(LeaveTracker[[#This Row],[Employee Name]],'List of Employees'!$B$4:$H$767,7))</f>
        <v>TICC</v>
      </c>
      <c r="F4032" s="66" t="str">
        <f>IF(ISBLANK(LeaveTracker[[#This Row],[Employee Name]]),"-----",VLOOKUP(LeaveTracker[[#This Row],[Employee Name]],'List of Employees'!$B$4:$H$767,6))</f>
        <v>CASUAL</v>
      </c>
      <c r="G4032" s="24">
        <v>44959</v>
      </c>
      <c r="H4032" s="24">
        <v>44959</v>
      </c>
      <c r="I4032" s="19" t="s">
        <v>82</v>
      </c>
      <c r="K4032" s="50" t="str">
        <f ca="1">LeaveTracker[[#This Row],[Days]]&amp;" "&amp;LeaveTracker[[#This Row],[Type of Leave]]</f>
        <v>1 VL</v>
      </c>
      <c r="L4032" s="23">
        <f ca="1">NETWORKDAYS(LeaveTracker[[#This Row],[Start Date]],LeaveTracker[[#This Row],[End Date]],lstHolidays)</f>
        <v>1</v>
      </c>
      <c r="M4032" s="27"/>
    </row>
    <row r="4033" spans="1:13" ht="30" customHeight="1" x14ac:dyDescent="0.3">
      <c r="A4033" s="27">
        <v>415</v>
      </c>
      <c r="B4033" s="31">
        <v>44989</v>
      </c>
      <c r="C4033" s="31">
        <v>44950</v>
      </c>
      <c r="D4033" s="19" t="s">
        <v>1860</v>
      </c>
      <c r="E4033" s="66" t="str">
        <f>IF(ISBLANK(LeaveTracker[[#This Row],[Employee Name]]),"-----",VLOOKUP(LeaveTracker[[#This Row],[Employee Name]],'List of Employees'!$B$4:$H$767,7))</f>
        <v>TICC</v>
      </c>
      <c r="F4033" s="66" t="str">
        <f>IF(ISBLANK(LeaveTracker[[#This Row],[Employee Name]]),"-----",VLOOKUP(LeaveTracker[[#This Row],[Employee Name]],'List of Employees'!$B$4:$H$767,6))</f>
        <v>CASUAL</v>
      </c>
      <c r="G4033" s="24">
        <v>44963</v>
      </c>
      <c r="H4033" s="24">
        <v>44963</v>
      </c>
      <c r="I4033" s="19" t="s">
        <v>82</v>
      </c>
      <c r="K4033" s="50" t="str">
        <f ca="1">LeaveTracker[[#This Row],[Days]]&amp;" "&amp;LeaveTracker[[#This Row],[Type of Leave]]</f>
        <v>1 VL</v>
      </c>
      <c r="L4033" s="23">
        <f ca="1">NETWORKDAYS(LeaveTracker[[#This Row],[Start Date]],LeaveTracker[[#This Row],[End Date]],lstHolidays)</f>
        <v>1</v>
      </c>
      <c r="M4033" s="27"/>
    </row>
    <row r="4034" spans="1:13" ht="30" customHeight="1" x14ac:dyDescent="0.3">
      <c r="A4034" s="27">
        <v>415</v>
      </c>
      <c r="B4034" s="31">
        <v>44989</v>
      </c>
      <c r="C4034" s="31">
        <v>44950</v>
      </c>
      <c r="D4034" s="19" t="s">
        <v>1860</v>
      </c>
      <c r="E4034" s="66" t="str">
        <f>IF(ISBLANK(LeaveTracker[[#This Row],[Employee Name]]),"-----",VLOOKUP(LeaveTracker[[#This Row],[Employee Name]],'List of Employees'!$B$4:$H$767,7))</f>
        <v>TICC</v>
      </c>
      <c r="F4034" s="66" t="str">
        <f>IF(ISBLANK(LeaveTracker[[#This Row],[Employee Name]]),"-----",VLOOKUP(LeaveTracker[[#This Row],[Employee Name]],'List of Employees'!$B$4:$H$767,6))</f>
        <v>CASUAL</v>
      </c>
      <c r="G4034" s="24">
        <v>44966</v>
      </c>
      <c r="H4034" s="24">
        <v>44966</v>
      </c>
      <c r="I4034" s="19" t="s">
        <v>82</v>
      </c>
      <c r="K4034" s="50" t="str">
        <f ca="1">LeaveTracker[[#This Row],[Days]]&amp;" "&amp;LeaveTracker[[#This Row],[Type of Leave]]</f>
        <v>1 VL</v>
      </c>
      <c r="L4034" s="23">
        <f ca="1">NETWORKDAYS(LeaveTracker[[#This Row],[Start Date]],LeaveTracker[[#This Row],[End Date]],lstHolidays)</f>
        <v>1</v>
      </c>
      <c r="M4034" s="27"/>
    </row>
    <row r="4035" spans="1:13" ht="30" customHeight="1" x14ac:dyDescent="0.3">
      <c r="A4035" s="27">
        <f t="shared" si="37"/>
        <v>416</v>
      </c>
      <c r="B4035" s="31">
        <v>44989</v>
      </c>
      <c r="C4035" s="31">
        <v>44938</v>
      </c>
      <c r="D4035" s="19" t="s">
        <v>1860</v>
      </c>
      <c r="E4035" s="66" t="str">
        <f>IF(ISBLANK(LeaveTracker[[#This Row],[Employee Name]]),"-----",VLOOKUP(LeaveTracker[[#This Row],[Employee Name]],'List of Employees'!$B$4:$H$767,7))</f>
        <v>TICC</v>
      </c>
      <c r="F4035" s="66" t="str">
        <f>IF(ISBLANK(LeaveTracker[[#This Row],[Employee Name]]),"-----",VLOOKUP(LeaveTracker[[#This Row],[Employee Name]],'List of Employees'!$B$4:$H$767,6))</f>
        <v>CASUAL</v>
      </c>
      <c r="G4035" s="24">
        <v>44951</v>
      </c>
      <c r="H4035" s="24">
        <v>44952</v>
      </c>
      <c r="I4035" s="19" t="s">
        <v>82</v>
      </c>
      <c r="K4035" s="50" t="str">
        <f ca="1">LeaveTracker[[#This Row],[Days]]&amp;" "&amp;LeaveTracker[[#This Row],[Type of Leave]]</f>
        <v>2 VL</v>
      </c>
      <c r="L4035" s="23">
        <f ca="1">NETWORKDAYS(LeaveTracker[[#This Row],[Start Date]],LeaveTracker[[#This Row],[End Date]],lstHolidays)</f>
        <v>2</v>
      </c>
      <c r="M4035" s="27"/>
    </row>
    <row r="4036" spans="1:13" ht="30" customHeight="1" x14ac:dyDescent="0.3">
      <c r="A4036" s="27">
        <f t="shared" si="37"/>
        <v>417</v>
      </c>
      <c r="B4036" s="31">
        <v>44989</v>
      </c>
      <c r="C4036" s="31">
        <v>44914</v>
      </c>
      <c r="D4036" s="19" t="s">
        <v>1860</v>
      </c>
      <c r="E4036" s="66" t="str">
        <f>IF(ISBLANK(LeaveTracker[[#This Row],[Employee Name]]),"-----",VLOOKUP(LeaveTracker[[#This Row],[Employee Name]],'List of Employees'!$B$4:$H$767,7))</f>
        <v>TICC</v>
      </c>
      <c r="F4036" s="66" t="str">
        <f>IF(ISBLANK(LeaveTracker[[#This Row],[Employee Name]]),"-----",VLOOKUP(LeaveTracker[[#This Row],[Employee Name]],'List of Employees'!$B$4:$H$767,6))</f>
        <v>CASUAL</v>
      </c>
      <c r="G4036" s="24">
        <v>44914</v>
      </c>
      <c r="H4036" s="24">
        <v>44914</v>
      </c>
      <c r="I4036" s="19" t="s">
        <v>81</v>
      </c>
      <c r="K4036" s="50" t="str">
        <f ca="1">LeaveTracker[[#This Row],[Days]]&amp;" "&amp;LeaveTracker[[#This Row],[Type of Leave]]</f>
        <v>1 SL</v>
      </c>
      <c r="L4036" s="23">
        <f ca="1">NETWORKDAYS(LeaveTracker[[#This Row],[Start Date]],LeaveTracker[[#This Row],[End Date]],lstHolidays)</f>
        <v>1</v>
      </c>
      <c r="M4036" s="27"/>
    </row>
    <row r="4037" spans="1:13" ht="30" customHeight="1" x14ac:dyDescent="0.3">
      <c r="A4037" s="27">
        <f t="shared" si="37"/>
        <v>418</v>
      </c>
      <c r="B4037" s="31">
        <v>44989</v>
      </c>
      <c r="C4037" s="31">
        <v>44937</v>
      </c>
      <c r="D4037" s="19" t="s">
        <v>1949</v>
      </c>
      <c r="E4037" s="66" t="str">
        <f>IF(ISBLANK(LeaveTracker[[#This Row],[Employee Name]]),"-----",VLOOKUP(LeaveTracker[[#This Row],[Employee Name]],'List of Employees'!$B$4:$H$767,7))</f>
        <v>TICC</v>
      </c>
      <c r="F4037" s="66" t="str">
        <f>IF(ISBLANK(LeaveTracker[[#This Row],[Employee Name]]),"-----",VLOOKUP(LeaveTracker[[#This Row],[Employee Name]],'List of Employees'!$B$4:$H$767,6))</f>
        <v>CASUAL</v>
      </c>
      <c r="G4037" s="24">
        <v>44936</v>
      </c>
      <c r="H4037" s="24">
        <v>44936</v>
      </c>
      <c r="I4037" s="19" t="s">
        <v>81</v>
      </c>
      <c r="K4037" s="50" t="str">
        <f ca="1">LeaveTracker[[#This Row],[Days]]&amp;" "&amp;LeaveTracker[[#This Row],[Type of Leave]]</f>
        <v>1 SL</v>
      </c>
      <c r="L4037" s="23">
        <f ca="1">NETWORKDAYS(LeaveTracker[[#This Row],[Start Date]],LeaveTracker[[#This Row],[End Date]],lstHolidays)</f>
        <v>1</v>
      </c>
      <c r="M4037" s="27"/>
    </row>
    <row r="4038" spans="1:13" ht="30" customHeight="1" x14ac:dyDescent="0.3">
      <c r="A4038" s="27">
        <f t="shared" si="37"/>
        <v>419</v>
      </c>
      <c r="B4038" s="31">
        <v>44989</v>
      </c>
      <c r="C4038" s="31">
        <v>44959</v>
      </c>
      <c r="D4038" s="19" t="s">
        <v>1949</v>
      </c>
      <c r="E4038" s="66" t="str">
        <f>IF(ISBLANK(LeaveTracker[[#This Row],[Employee Name]]),"-----",VLOOKUP(LeaveTracker[[#This Row],[Employee Name]],'List of Employees'!$B$4:$H$767,7))</f>
        <v>TICC</v>
      </c>
      <c r="F4038" s="66" t="str">
        <f>IF(ISBLANK(LeaveTracker[[#This Row],[Employee Name]]),"-----",VLOOKUP(LeaveTracker[[#This Row],[Employee Name]],'List of Employees'!$B$4:$H$767,6))</f>
        <v>CASUAL</v>
      </c>
      <c r="G4038" s="24">
        <v>44957</v>
      </c>
      <c r="H4038" s="24">
        <v>44958</v>
      </c>
      <c r="I4038" s="19" t="s">
        <v>81</v>
      </c>
      <c r="K4038" s="50" t="str">
        <f ca="1">LeaveTracker[[#This Row],[Days]]&amp;" "&amp;LeaveTracker[[#This Row],[Type of Leave]]</f>
        <v>2 SL</v>
      </c>
      <c r="L4038" s="23">
        <f ca="1">NETWORKDAYS(LeaveTracker[[#This Row],[Start Date]],LeaveTracker[[#This Row],[End Date]],lstHolidays)</f>
        <v>2</v>
      </c>
      <c r="M4038" s="27"/>
    </row>
    <row r="4039" spans="1:13" ht="30" customHeight="1" x14ac:dyDescent="0.3">
      <c r="A4039" s="27">
        <f t="shared" si="37"/>
        <v>420</v>
      </c>
      <c r="B4039" s="31">
        <v>44989</v>
      </c>
      <c r="C4039" s="31">
        <v>44974</v>
      </c>
      <c r="D4039" s="19" t="s">
        <v>116</v>
      </c>
      <c r="E4039" s="66" t="str">
        <f>IF(ISBLANK(LeaveTracker[[#This Row],[Employee Name]]),"-----",VLOOKUP(LeaveTracker[[#This Row],[Employee Name]],'List of Employees'!$B$4:$H$767,7))</f>
        <v>CHARACTER OFFICE</v>
      </c>
      <c r="F4039" s="66" t="str">
        <f>IF(ISBLANK(LeaveTracker[[#This Row],[Employee Name]]),"-----",VLOOKUP(LeaveTracker[[#This Row],[Employee Name]],'List of Employees'!$B$4:$H$767,6))</f>
        <v>PERMANENT</v>
      </c>
      <c r="G4039" s="24">
        <v>44973</v>
      </c>
      <c r="H4039" s="24">
        <v>44973</v>
      </c>
      <c r="I4039" s="19" t="s">
        <v>81</v>
      </c>
      <c r="K4039" s="50" t="str">
        <f ca="1">LeaveTracker[[#This Row],[Days]]&amp;" "&amp;LeaveTracker[[#This Row],[Type of Leave]]</f>
        <v>1 SL</v>
      </c>
      <c r="L4039" s="23">
        <f ca="1">NETWORKDAYS(LeaveTracker[[#This Row],[Start Date]],LeaveTracker[[#This Row],[End Date]],lstHolidays)</f>
        <v>1</v>
      </c>
      <c r="M4039" s="27"/>
    </row>
    <row r="4040" spans="1:13" ht="30" customHeight="1" x14ac:dyDescent="0.3">
      <c r="A4040" s="27">
        <f t="shared" si="37"/>
        <v>421</v>
      </c>
      <c r="B4040" s="31">
        <v>44989</v>
      </c>
      <c r="C4040" s="31">
        <v>44971</v>
      </c>
      <c r="D4040" s="19" t="s">
        <v>110</v>
      </c>
      <c r="E4040" s="66" t="str">
        <f>IF(ISBLANK(LeaveTracker[[#This Row],[Employee Name]]),"-----",VLOOKUP(LeaveTracker[[#This Row],[Employee Name]],'List of Employees'!$B$4:$H$767,7))</f>
        <v>ADMIN OFFICE</v>
      </c>
      <c r="F4040" s="66" t="str">
        <f>IF(ISBLANK(LeaveTracker[[#This Row],[Employee Name]]),"-----",VLOOKUP(LeaveTracker[[#This Row],[Employee Name]],'List of Employees'!$B$4:$H$767,6))</f>
        <v>PERMANENT</v>
      </c>
      <c r="G4040" s="24">
        <v>44974</v>
      </c>
      <c r="H4040" s="24">
        <v>44974</v>
      </c>
      <c r="I4040" s="19" t="s">
        <v>297</v>
      </c>
      <c r="J4040" s="42" t="s">
        <v>2102</v>
      </c>
      <c r="K4040" s="50" t="str">
        <f ca="1">LeaveTracker[[#This Row],[Days]]&amp;" "&amp;LeaveTracker[[#This Row],[Type of Leave]]</f>
        <v>1 OTHER</v>
      </c>
      <c r="L4040" s="23">
        <f ca="1">NETWORKDAYS(LeaveTracker[[#This Row],[Start Date]],LeaveTracker[[#This Row],[End Date]],lstHolidays)</f>
        <v>1</v>
      </c>
      <c r="M4040" s="27"/>
    </row>
    <row r="4041" spans="1:13" ht="30" customHeight="1" x14ac:dyDescent="0.3">
      <c r="A4041" s="27">
        <f t="shared" si="37"/>
        <v>422</v>
      </c>
      <c r="B4041" s="31">
        <v>44989</v>
      </c>
      <c r="C4041" s="31">
        <v>44973</v>
      </c>
      <c r="D4041" s="19" t="s">
        <v>830</v>
      </c>
      <c r="E4041" s="66" t="str">
        <f>IF(ISBLANK(LeaveTracker[[#This Row],[Employee Name]]),"-----",VLOOKUP(LeaveTracker[[#This Row],[Employee Name]],'List of Employees'!$B$4:$H$767,7))</f>
        <v>CTO</v>
      </c>
      <c r="F4041" s="66" t="str">
        <f>IF(ISBLANK(LeaveTracker[[#This Row],[Employee Name]]),"-----",VLOOKUP(LeaveTracker[[#This Row],[Employee Name]],'List of Employees'!$B$4:$H$767,6))</f>
        <v>PERMANENT</v>
      </c>
      <c r="G4041" s="24">
        <v>44972</v>
      </c>
      <c r="H4041" s="24">
        <v>44972</v>
      </c>
      <c r="I4041" s="19" t="s">
        <v>81</v>
      </c>
      <c r="K4041" s="50" t="str">
        <f ca="1">LeaveTracker[[#This Row],[Days]]&amp;" "&amp;LeaveTracker[[#This Row],[Type of Leave]]</f>
        <v>1 SL</v>
      </c>
      <c r="L4041" s="23">
        <f ca="1">NETWORKDAYS(LeaveTracker[[#This Row],[Start Date]],LeaveTracker[[#This Row],[End Date]],lstHolidays)</f>
        <v>1</v>
      </c>
      <c r="M4041" s="27"/>
    </row>
    <row r="4042" spans="1:13" ht="30" customHeight="1" x14ac:dyDescent="0.3">
      <c r="A4042" s="27">
        <f t="shared" si="37"/>
        <v>423</v>
      </c>
      <c r="B4042" s="31">
        <v>44989</v>
      </c>
      <c r="C4042" s="31">
        <v>44958</v>
      </c>
      <c r="D4042" s="19" t="s">
        <v>1807</v>
      </c>
      <c r="E4042" s="66" t="str">
        <f>IF(ISBLANK(LeaveTracker[[#This Row],[Employee Name]]),"-----",VLOOKUP(LeaveTracker[[#This Row],[Employee Name]],'List of Employees'!$B$4:$H$767,7))</f>
        <v>TICC</v>
      </c>
      <c r="F4042" s="66" t="str">
        <f>IF(ISBLANK(LeaveTracker[[#This Row],[Employee Name]]),"-----",VLOOKUP(LeaveTracker[[#This Row],[Employee Name]],'List of Employees'!$B$4:$H$767,6))</f>
        <v>CASUAL</v>
      </c>
      <c r="G4042" s="24">
        <v>44966</v>
      </c>
      <c r="H4042" s="24">
        <v>44967</v>
      </c>
      <c r="I4042" s="19" t="s">
        <v>82</v>
      </c>
      <c r="K4042" s="50" t="str">
        <f ca="1">LeaveTracker[[#This Row],[Days]]&amp;" "&amp;LeaveTracker[[#This Row],[Type of Leave]]</f>
        <v>2 VL</v>
      </c>
      <c r="L4042" s="23">
        <f ca="1">NETWORKDAYS(LeaveTracker[[#This Row],[Start Date]],LeaveTracker[[#This Row],[End Date]],lstHolidays)</f>
        <v>2</v>
      </c>
      <c r="M4042" s="27"/>
    </row>
    <row r="4043" spans="1:13" ht="30" customHeight="1" x14ac:dyDescent="0.3">
      <c r="A4043" s="27">
        <f t="shared" si="37"/>
        <v>424</v>
      </c>
      <c r="B4043" s="31">
        <v>44989</v>
      </c>
      <c r="C4043" s="31">
        <v>44958</v>
      </c>
      <c r="D4043" s="19" t="s">
        <v>1807</v>
      </c>
      <c r="E4043" s="66" t="str">
        <f>IF(ISBLANK(LeaveTracker[[#This Row],[Employee Name]]),"-----",VLOOKUP(LeaveTracker[[#This Row],[Employee Name]],'List of Employees'!$B$4:$H$767,7))</f>
        <v>TICC</v>
      </c>
      <c r="F4043" s="66" t="str">
        <f>IF(ISBLANK(LeaveTracker[[#This Row],[Employee Name]]),"-----",VLOOKUP(LeaveTracker[[#This Row],[Employee Name]],'List of Employees'!$B$4:$H$767,6))</f>
        <v>CASUAL</v>
      </c>
      <c r="G4043" s="24">
        <v>44957</v>
      </c>
      <c r="H4043" s="24">
        <v>44957</v>
      </c>
      <c r="I4043" s="19" t="s">
        <v>81</v>
      </c>
      <c r="K4043" s="50" t="str">
        <f ca="1">LeaveTracker[[#This Row],[Days]]&amp;" "&amp;LeaveTracker[[#This Row],[Type of Leave]]</f>
        <v>1 SL</v>
      </c>
      <c r="L4043" s="23">
        <f ca="1">NETWORKDAYS(LeaveTracker[[#This Row],[Start Date]],LeaveTracker[[#This Row],[End Date]],lstHolidays)</f>
        <v>1</v>
      </c>
      <c r="M4043" s="27"/>
    </row>
    <row r="4044" spans="1:13" ht="30" customHeight="1" x14ac:dyDescent="0.3">
      <c r="A4044" s="27">
        <f t="shared" si="37"/>
        <v>425</v>
      </c>
      <c r="B4044" s="31">
        <v>44989</v>
      </c>
      <c r="C4044" s="31">
        <v>44958</v>
      </c>
      <c r="D4044" s="19" t="s">
        <v>1807</v>
      </c>
      <c r="E4044" s="66" t="str">
        <f>IF(ISBLANK(LeaveTracker[[#This Row],[Employee Name]]),"-----",VLOOKUP(LeaveTracker[[#This Row],[Employee Name]],'List of Employees'!$B$4:$H$767,7))</f>
        <v>TICC</v>
      </c>
      <c r="F4044" s="66" t="str">
        <f>IF(ISBLANK(LeaveTracker[[#This Row],[Employee Name]]),"-----",VLOOKUP(LeaveTracker[[#This Row],[Employee Name]],'List of Employees'!$B$4:$H$767,6))</f>
        <v>CASUAL</v>
      </c>
      <c r="G4044" s="24">
        <v>44956</v>
      </c>
      <c r="H4044" s="24">
        <v>44956</v>
      </c>
      <c r="I4044" s="19" t="s">
        <v>297</v>
      </c>
      <c r="J4044" s="42" t="s">
        <v>2102</v>
      </c>
      <c r="K4044" s="50" t="str">
        <f ca="1">LeaveTracker[[#This Row],[Days]]&amp;" "&amp;LeaveTracker[[#This Row],[Type of Leave]]</f>
        <v>1 OTHER</v>
      </c>
      <c r="L4044" s="23">
        <f ca="1">NETWORKDAYS(LeaveTracker[[#This Row],[Start Date]],LeaveTracker[[#This Row],[End Date]],lstHolidays)</f>
        <v>1</v>
      </c>
      <c r="M4044" s="27"/>
    </row>
    <row r="4045" spans="1:13" ht="30" customHeight="1" x14ac:dyDescent="0.3">
      <c r="A4045" s="27">
        <f t="shared" si="37"/>
        <v>426</v>
      </c>
      <c r="B4045" s="31">
        <v>44989</v>
      </c>
      <c r="C4045" s="31">
        <v>44953</v>
      </c>
      <c r="D4045" s="19" t="s">
        <v>1807</v>
      </c>
      <c r="E4045" s="66" t="str">
        <f>IF(ISBLANK(LeaveTracker[[#This Row],[Employee Name]]),"-----",VLOOKUP(LeaveTracker[[#This Row],[Employee Name]],'List of Employees'!$B$4:$H$767,7))</f>
        <v>TICC</v>
      </c>
      <c r="F4045" s="66" t="str">
        <f>IF(ISBLANK(LeaveTracker[[#This Row],[Employee Name]]),"-----",VLOOKUP(LeaveTracker[[#This Row],[Employee Name]],'List of Employees'!$B$4:$H$767,6))</f>
        <v>CASUAL</v>
      </c>
      <c r="G4045" s="24">
        <v>44932</v>
      </c>
      <c r="H4045" s="24">
        <v>44932</v>
      </c>
      <c r="I4045" s="19" t="s">
        <v>81</v>
      </c>
      <c r="K4045" s="50" t="str">
        <f ca="1">LeaveTracker[[#This Row],[Days]]&amp;" "&amp;LeaveTracker[[#This Row],[Type of Leave]]</f>
        <v>1 SL</v>
      </c>
      <c r="L4045" s="23">
        <f ca="1">NETWORKDAYS(LeaveTracker[[#This Row],[Start Date]],LeaveTracker[[#This Row],[End Date]],lstHolidays)</f>
        <v>1</v>
      </c>
      <c r="M4045" s="27"/>
    </row>
    <row r="4046" spans="1:13" ht="30" customHeight="1" x14ac:dyDescent="0.3">
      <c r="A4046" s="27">
        <f t="shared" si="37"/>
        <v>427</v>
      </c>
      <c r="B4046" s="31">
        <v>44989</v>
      </c>
      <c r="C4046" s="31">
        <v>44936</v>
      </c>
      <c r="D4046" s="19" t="s">
        <v>1807</v>
      </c>
      <c r="E4046" s="66" t="str">
        <f>IF(ISBLANK(LeaveTracker[[#This Row],[Employee Name]]),"-----",VLOOKUP(LeaveTracker[[#This Row],[Employee Name]],'List of Employees'!$B$4:$H$767,7))</f>
        <v>TICC</v>
      </c>
      <c r="F4046" s="66" t="str">
        <f>IF(ISBLANK(LeaveTracker[[#This Row],[Employee Name]]),"-----",VLOOKUP(LeaveTracker[[#This Row],[Employee Name]],'List of Employees'!$B$4:$H$767,6))</f>
        <v>CASUAL</v>
      </c>
      <c r="G4046" s="24">
        <v>44923</v>
      </c>
      <c r="H4046" s="24">
        <v>44923</v>
      </c>
      <c r="I4046" s="19" t="s">
        <v>81</v>
      </c>
      <c r="K4046" s="50" t="str">
        <f ca="1">LeaveTracker[[#This Row],[Days]]&amp;" "&amp;LeaveTracker[[#This Row],[Type of Leave]]</f>
        <v>1 SL</v>
      </c>
      <c r="L4046" s="23">
        <f ca="1">NETWORKDAYS(LeaveTracker[[#This Row],[Start Date]],LeaveTracker[[#This Row],[End Date]],lstHolidays)</f>
        <v>1</v>
      </c>
      <c r="M4046" s="27"/>
    </row>
    <row r="4047" spans="1:13" ht="30" customHeight="1" x14ac:dyDescent="0.3">
      <c r="A4047" s="27">
        <f t="shared" si="37"/>
        <v>428</v>
      </c>
      <c r="B4047" s="31">
        <v>44989</v>
      </c>
      <c r="C4047" s="31">
        <v>44964</v>
      </c>
      <c r="D4047" s="19" t="s">
        <v>668</v>
      </c>
      <c r="E4047" s="66" t="str">
        <f>IF(ISBLANK(LeaveTracker[[#This Row],[Employee Name]]),"-----",VLOOKUP(LeaveTracker[[#This Row],[Employee Name]],'List of Employees'!$B$4:$H$767,7))</f>
        <v>SP</v>
      </c>
      <c r="F4047" s="66" t="str">
        <f>IF(ISBLANK(LeaveTracker[[#This Row],[Employee Name]]),"-----",VLOOKUP(LeaveTracker[[#This Row],[Employee Name]],'List of Employees'!$B$4:$H$767,6))</f>
        <v>PERMANENT</v>
      </c>
      <c r="G4047" s="24">
        <v>44970</v>
      </c>
      <c r="H4047" s="24">
        <v>44971</v>
      </c>
      <c r="I4047" s="19" t="s">
        <v>82</v>
      </c>
      <c r="K4047" s="50" t="str">
        <f ca="1">LeaveTracker[[#This Row],[Days]]&amp;" "&amp;LeaveTracker[[#This Row],[Type of Leave]]</f>
        <v>2 VL</v>
      </c>
      <c r="L4047" s="23">
        <f ca="1">NETWORKDAYS(LeaveTracker[[#This Row],[Start Date]],LeaveTracker[[#This Row],[End Date]],lstHolidays)</f>
        <v>2</v>
      </c>
      <c r="M4047" s="27"/>
    </row>
    <row r="4048" spans="1:13" ht="30" customHeight="1" x14ac:dyDescent="0.3">
      <c r="A4048" s="27">
        <f t="shared" si="37"/>
        <v>429</v>
      </c>
      <c r="B4048" s="31">
        <v>44989</v>
      </c>
      <c r="C4048" s="31">
        <v>44970</v>
      </c>
      <c r="D4048" s="19" t="s">
        <v>872</v>
      </c>
      <c r="E4048" s="66" t="str">
        <f>IF(ISBLANK(LeaveTracker[[#This Row],[Employee Name]]),"-----",VLOOKUP(LeaveTracker[[#This Row],[Employee Name]],'List of Employees'!$B$4:$H$767,7))</f>
        <v>GSO</v>
      </c>
      <c r="F4048" s="66" t="str">
        <f>IF(ISBLANK(LeaveTracker[[#This Row],[Employee Name]]),"-----",VLOOKUP(LeaveTracker[[#This Row],[Employee Name]],'List of Employees'!$B$4:$H$767,6))</f>
        <v>PERMANENT</v>
      </c>
      <c r="G4048" s="24">
        <v>44977</v>
      </c>
      <c r="H4048" s="24">
        <v>44979</v>
      </c>
      <c r="I4048" s="19" t="s">
        <v>82</v>
      </c>
      <c r="K4048" s="50" t="str">
        <f ca="1">LeaveTracker[[#This Row],[Days]]&amp;" "&amp;LeaveTracker[[#This Row],[Type of Leave]]</f>
        <v>3 VL</v>
      </c>
      <c r="L4048" s="23">
        <f ca="1">NETWORKDAYS(LeaveTracker[[#This Row],[Start Date]],LeaveTracker[[#This Row],[End Date]],lstHolidays)</f>
        <v>3</v>
      </c>
      <c r="M4048" s="27"/>
    </row>
    <row r="4049" spans="1:13" ht="30" customHeight="1" x14ac:dyDescent="0.3">
      <c r="A4049" s="27">
        <f t="shared" si="37"/>
        <v>430</v>
      </c>
      <c r="B4049" s="31">
        <v>44989</v>
      </c>
      <c r="C4049" s="31">
        <v>44973</v>
      </c>
      <c r="D4049" s="19" t="s">
        <v>773</v>
      </c>
      <c r="E4049" s="66" t="str">
        <f>IF(ISBLANK(LeaveTracker[[#This Row],[Employee Name]]),"-----",VLOOKUP(LeaveTracker[[#This Row],[Employee Name]],'List of Employees'!$B$4:$H$767,7))</f>
        <v>GSO</v>
      </c>
      <c r="F4049" s="66" t="str">
        <f>IF(ISBLANK(LeaveTracker[[#This Row],[Employee Name]]),"-----",VLOOKUP(LeaveTracker[[#This Row],[Employee Name]],'List of Employees'!$B$4:$H$767,6))</f>
        <v>PERMANENT</v>
      </c>
      <c r="G4049" s="24">
        <v>44963</v>
      </c>
      <c r="H4049" s="24">
        <v>44972</v>
      </c>
      <c r="I4049" s="19" t="s">
        <v>81</v>
      </c>
      <c r="K4049" s="50" t="str">
        <f ca="1">LeaveTracker[[#This Row],[Days]]&amp;" "&amp;LeaveTracker[[#This Row],[Type of Leave]]</f>
        <v>8 SL</v>
      </c>
      <c r="L4049" s="23">
        <f ca="1">NETWORKDAYS(LeaveTracker[[#This Row],[Start Date]],LeaveTracker[[#This Row],[End Date]],lstHolidays)</f>
        <v>8</v>
      </c>
      <c r="M4049" s="27"/>
    </row>
    <row r="4050" spans="1:13" ht="30" customHeight="1" x14ac:dyDescent="0.3">
      <c r="A4050" s="27">
        <f t="shared" si="37"/>
        <v>431</v>
      </c>
      <c r="B4050" s="31">
        <v>44989</v>
      </c>
      <c r="C4050" s="31">
        <v>44972</v>
      </c>
      <c r="D4050" s="19" t="s">
        <v>680</v>
      </c>
      <c r="E4050" s="66" t="str">
        <f>IF(ISBLANK(LeaveTracker[[#This Row],[Employee Name]]),"-----",VLOOKUP(LeaveTracker[[#This Row],[Employee Name]],'List of Employees'!$B$4:$H$767,7))</f>
        <v>CEO</v>
      </c>
      <c r="F4050" s="66" t="str">
        <f>IF(ISBLANK(LeaveTracker[[#This Row],[Employee Name]]),"-----",VLOOKUP(LeaveTracker[[#This Row],[Employee Name]],'List of Employees'!$B$4:$H$767,6))</f>
        <v>PERMANENT</v>
      </c>
      <c r="G4050" s="24">
        <v>44963</v>
      </c>
      <c r="H4050" s="24">
        <v>44963</v>
      </c>
      <c r="I4050" s="19" t="s">
        <v>82</v>
      </c>
      <c r="K4050" s="50" t="str">
        <f ca="1">LeaveTracker[[#This Row],[Days]]&amp;" "&amp;LeaveTracker[[#This Row],[Type of Leave]]</f>
        <v>1 VL</v>
      </c>
      <c r="L4050" s="23">
        <f ca="1">NETWORKDAYS(LeaveTracker[[#This Row],[Start Date]],LeaveTracker[[#This Row],[End Date]],lstHolidays)</f>
        <v>1</v>
      </c>
      <c r="M4050" s="27"/>
    </row>
    <row r="4051" spans="1:13" ht="30" customHeight="1" x14ac:dyDescent="0.3">
      <c r="A4051" s="27">
        <v>431</v>
      </c>
      <c r="B4051" s="31">
        <v>44989</v>
      </c>
      <c r="C4051" s="31">
        <v>44972</v>
      </c>
      <c r="D4051" s="19" t="s">
        <v>680</v>
      </c>
      <c r="E4051" s="66" t="str">
        <f>IF(ISBLANK(LeaveTracker[[#This Row],[Employee Name]]),"-----",VLOOKUP(LeaveTracker[[#This Row],[Employee Name]],'List of Employees'!$B$4:$H$767,7))</f>
        <v>CEO</v>
      </c>
      <c r="F4051" s="66" t="str">
        <f>IF(ISBLANK(LeaveTracker[[#This Row],[Employee Name]]),"-----",VLOOKUP(LeaveTracker[[#This Row],[Employee Name]],'List of Employees'!$B$4:$H$767,6))</f>
        <v>PERMANENT</v>
      </c>
      <c r="G4051" s="24">
        <v>44971</v>
      </c>
      <c r="H4051" s="24">
        <v>44971</v>
      </c>
      <c r="I4051" s="19" t="s">
        <v>82</v>
      </c>
      <c r="K4051" s="50" t="str">
        <f ca="1">LeaveTracker[[#This Row],[Days]]&amp;" "&amp;LeaveTracker[[#This Row],[Type of Leave]]</f>
        <v>1 VL</v>
      </c>
      <c r="L4051" s="23">
        <f ca="1">NETWORKDAYS(LeaveTracker[[#This Row],[Start Date]],LeaveTracker[[#This Row],[End Date]],lstHolidays)</f>
        <v>1</v>
      </c>
      <c r="M4051" s="27"/>
    </row>
    <row r="4052" spans="1:13" ht="30" customHeight="1" x14ac:dyDescent="0.3">
      <c r="A4052" s="27">
        <f t="shared" si="37"/>
        <v>432</v>
      </c>
      <c r="B4052" s="31">
        <v>44989</v>
      </c>
      <c r="C4052" s="31">
        <v>44925</v>
      </c>
      <c r="D4052" s="19" t="s">
        <v>1912</v>
      </c>
      <c r="E4052" s="66" t="str">
        <f>IF(ISBLANK(LeaveTracker[[#This Row],[Employee Name]]),"-----",VLOOKUP(LeaveTracker[[#This Row],[Employee Name]],'List of Employees'!$B$4:$H$767,7))</f>
        <v>PICNIC GROVE</v>
      </c>
      <c r="F4052" s="66" t="str">
        <f>IF(ISBLANK(LeaveTracker[[#This Row],[Employee Name]]),"-----",VLOOKUP(LeaveTracker[[#This Row],[Employee Name]],'List of Employees'!$B$4:$H$767,6))</f>
        <v>CASUAL</v>
      </c>
      <c r="G4052" s="24">
        <v>44929</v>
      </c>
      <c r="H4052" s="24">
        <v>44957</v>
      </c>
      <c r="I4052" s="19" t="s">
        <v>82</v>
      </c>
      <c r="K4052" s="50" t="str">
        <f ca="1">LeaveTracker[[#This Row],[Days]]&amp;" "&amp;LeaveTracker[[#This Row],[Type of Leave]]</f>
        <v>21 VL</v>
      </c>
      <c r="L4052" s="23">
        <f ca="1">NETWORKDAYS(LeaveTracker[[#This Row],[Start Date]],LeaveTracker[[#This Row],[End Date]],lstHolidays)</f>
        <v>21</v>
      </c>
      <c r="M4052" s="27"/>
    </row>
    <row r="4053" spans="1:13" ht="30" customHeight="1" x14ac:dyDescent="0.3">
      <c r="A4053" s="27">
        <f>A4052+1</f>
        <v>433</v>
      </c>
      <c r="B4053" s="31">
        <v>44989</v>
      </c>
      <c r="C4053" s="31">
        <v>44932</v>
      </c>
      <c r="D4053" s="19" t="s">
        <v>1912</v>
      </c>
      <c r="E4053" s="66" t="str">
        <f>IF(ISBLANK(LeaveTracker[[#This Row],[Employee Name]]),"-----",VLOOKUP(LeaveTracker[[#This Row],[Employee Name]],'List of Employees'!$B$4:$H$767,7))</f>
        <v>PICNIC GROVE</v>
      </c>
      <c r="F4053" s="66" t="str">
        <f>IF(ISBLANK(LeaveTracker[[#This Row],[Employee Name]]),"-----",VLOOKUP(LeaveTracker[[#This Row],[Employee Name]],'List of Employees'!$B$4:$H$767,6))</f>
        <v>CASUAL</v>
      </c>
      <c r="G4053" s="24">
        <v>44896</v>
      </c>
      <c r="H4053" s="24">
        <v>44924</v>
      </c>
      <c r="I4053" s="19" t="s">
        <v>297</v>
      </c>
      <c r="J4053" s="42" t="s">
        <v>2116</v>
      </c>
      <c r="K4053" s="50" t="str">
        <f ca="1">LeaveTracker[[#This Row],[Days]]&amp;" "&amp;LeaveTracker[[#This Row],[Type of Leave]]</f>
        <v>19 OTHER</v>
      </c>
      <c r="L4053" s="23">
        <f ca="1">NETWORKDAYS(LeaveTracker[[#This Row],[Start Date]],LeaveTracker[[#This Row],[End Date]],lstHolidays)</f>
        <v>19</v>
      </c>
      <c r="M4053" s="27"/>
    </row>
    <row r="4054" spans="1:13" ht="30" customHeight="1" x14ac:dyDescent="0.3">
      <c r="A4054" s="27">
        <f t="shared" si="37"/>
        <v>434</v>
      </c>
      <c r="B4054" s="31">
        <v>44989</v>
      </c>
      <c r="C4054" s="31">
        <v>44960</v>
      </c>
      <c r="D4054" s="19" t="s">
        <v>621</v>
      </c>
      <c r="E4054" s="66" t="str">
        <f>IF(ISBLANK(LeaveTracker[[#This Row],[Employee Name]]),"-----",VLOOKUP(LeaveTracker[[#This Row],[Employee Name]],'List of Employees'!$B$4:$H$767,7))</f>
        <v>CTO</v>
      </c>
      <c r="F4054" s="66" t="str">
        <f>IF(ISBLANK(LeaveTracker[[#This Row],[Employee Name]]),"-----",VLOOKUP(LeaveTracker[[#This Row],[Employee Name]],'List of Employees'!$B$4:$H$767,6))</f>
        <v>PERMANENT</v>
      </c>
      <c r="G4054" s="24">
        <v>44967</v>
      </c>
      <c r="H4054" s="24">
        <v>44967</v>
      </c>
      <c r="I4054" s="19" t="s">
        <v>297</v>
      </c>
      <c r="J4054" s="42" t="s">
        <v>105</v>
      </c>
      <c r="K4054" s="50" t="str">
        <f ca="1">LeaveTracker[[#This Row],[Days]]&amp;" "&amp;LeaveTracker[[#This Row],[Type of Leave]]</f>
        <v>1 OTHER</v>
      </c>
      <c r="L4054" s="23">
        <f ca="1">NETWORKDAYS(LeaveTracker[[#This Row],[Start Date]],LeaveTracker[[#This Row],[End Date]],lstHolidays)</f>
        <v>1</v>
      </c>
      <c r="M4054" s="27"/>
    </row>
    <row r="4055" spans="1:13" ht="30" customHeight="1" x14ac:dyDescent="0.3">
      <c r="A4055" s="27">
        <f t="shared" si="37"/>
        <v>435</v>
      </c>
      <c r="B4055" s="31">
        <v>44989</v>
      </c>
      <c r="C4055" s="31">
        <v>44972</v>
      </c>
      <c r="D4055" s="19" t="s">
        <v>571</v>
      </c>
      <c r="E4055" s="66" t="str">
        <f>IF(ISBLANK(LeaveTracker[[#This Row],[Employee Name]]),"-----",VLOOKUP(LeaveTracker[[#This Row],[Employee Name]],'List of Employees'!$B$4:$H$767,7))</f>
        <v>CCT</v>
      </c>
      <c r="F4055" s="66" t="str">
        <f>IF(ISBLANK(LeaveTracker[[#This Row],[Employee Name]]),"-----",VLOOKUP(LeaveTracker[[#This Row],[Employee Name]],'List of Employees'!$B$4:$H$767,6))</f>
        <v>PERMANENT</v>
      </c>
      <c r="G4055" s="24">
        <v>44971</v>
      </c>
      <c r="H4055" s="24">
        <v>44971</v>
      </c>
      <c r="I4055" s="19" t="s">
        <v>81</v>
      </c>
      <c r="K4055" s="50" t="str">
        <f ca="1">LeaveTracker[[#This Row],[Days]]&amp;" "&amp;LeaveTracker[[#This Row],[Type of Leave]]</f>
        <v>1 SL</v>
      </c>
      <c r="L4055" s="23">
        <f ca="1">NETWORKDAYS(LeaveTracker[[#This Row],[Start Date]],LeaveTracker[[#This Row],[End Date]],lstHolidays)</f>
        <v>1</v>
      </c>
      <c r="M4055" s="27"/>
    </row>
    <row r="4056" spans="1:13" ht="30" customHeight="1" x14ac:dyDescent="0.3">
      <c r="A4056" s="27">
        <f t="shared" si="37"/>
        <v>436</v>
      </c>
      <c r="B4056" s="31">
        <v>44989</v>
      </c>
      <c r="C4056" s="31">
        <v>44971</v>
      </c>
      <c r="D4056" s="19" t="s">
        <v>573</v>
      </c>
      <c r="E4056" s="66" t="str">
        <f>IF(ISBLANK(LeaveTracker[[#This Row],[Employee Name]]),"-----",VLOOKUP(LeaveTracker[[#This Row],[Employee Name]],'List of Employees'!$B$4:$H$767,7))</f>
        <v>CCT</v>
      </c>
      <c r="F4056" s="66" t="str">
        <f>IF(ISBLANK(LeaveTracker[[#This Row],[Employee Name]]),"-----",VLOOKUP(LeaveTracker[[#This Row],[Employee Name]],'List of Employees'!$B$4:$H$767,6))</f>
        <v>PERMANENT</v>
      </c>
      <c r="G4056" s="24">
        <v>44979</v>
      </c>
      <c r="H4056" s="24">
        <v>44980</v>
      </c>
      <c r="I4056" s="19" t="s">
        <v>297</v>
      </c>
      <c r="J4056" s="42" t="s">
        <v>105</v>
      </c>
      <c r="K4056" s="50" t="str">
        <f ca="1">LeaveTracker[[#This Row],[Days]]&amp;" "&amp;LeaveTracker[[#This Row],[Type of Leave]]</f>
        <v>2 OTHER</v>
      </c>
      <c r="L4056" s="23">
        <f ca="1">NETWORKDAYS(LeaveTracker[[#This Row],[Start Date]],LeaveTracker[[#This Row],[End Date]],lstHolidays)</f>
        <v>2</v>
      </c>
      <c r="M4056" s="27"/>
    </row>
    <row r="4057" spans="1:13" ht="30" customHeight="1" x14ac:dyDescent="0.3">
      <c r="A4057" s="27">
        <f t="shared" ref="A4057:A4120" si="38">A4056+1</f>
        <v>437</v>
      </c>
      <c r="B4057" s="31">
        <v>44989</v>
      </c>
      <c r="C4057" s="31">
        <v>44971</v>
      </c>
      <c r="D4057" s="19" t="s">
        <v>573</v>
      </c>
      <c r="E4057" s="66" t="str">
        <f>IF(ISBLANK(LeaveTracker[[#This Row],[Employee Name]]),"-----",VLOOKUP(LeaveTracker[[#This Row],[Employee Name]],'List of Employees'!$B$4:$H$767,7))</f>
        <v>CCT</v>
      </c>
      <c r="F4057" s="66" t="str">
        <f>IF(ISBLANK(LeaveTracker[[#This Row],[Employee Name]]),"-----",VLOOKUP(LeaveTracker[[#This Row],[Employee Name]],'List of Employees'!$B$4:$H$767,6))</f>
        <v>PERMANENT</v>
      </c>
      <c r="G4057" s="24">
        <v>44981</v>
      </c>
      <c r="H4057" s="24">
        <v>44985</v>
      </c>
      <c r="I4057" s="19" t="s">
        <v>82</v>
      </c>
      <c r="K4057" s="50" t="str">
        <f ca="1">LeaveTracker[[#This Row],[Days]]&amp;" "&amp;LeaveTracker[[#This Row],[Type of Leave]]</f>
        <v>3 VL</v>
      </c>
      <c r="L4057" s="23">
        <f ca="1">NETWORKDAYS(LeaveTracker[[#This Row],[Start Date]],LeaveTracker[[#This Row],[End Date]],lstHolidays)</f>
        <v>3</v>
      </c>
      <c r="M4057" s="27"/>
    </row>
    <row r="4058" spans="1:13" ht="30" customHeight="1" x14ac:dyDescent="0.3">
      <c r="A4058" s="27">
        <f t="shared" si="38"/>
        <v>438</v>
      </c>
      <c r="B4058" s="31">
        <v>44989</v>
      </c>
      <c r="C4058" s="31">
        <v>44970</v>
      </c>
      <c r="D4058" s="19" t="s">
        <v>852</v>
      </c>
      <c r="E4058" s="66" t="str">
        <f>IF(ISBLANK(LeaveTracker[[#This Row],[Employee Name]]),"-----",VLOOKUP(LeaveTracker[[#This Row],[Employee Name]],'List of Employees'!$B$4:$H$767,7))</f>
        <v>LCR</v>
      </c>
      <c r="F4058" s="66" t="str">
        <f>IF(ISBLANK(LeaveTracker[[#This Row],[Employee Name]]),"-----",VLOOKUP(LeaveTracker[[#This Row],[Employee Name]],'List of Employees'!$B$4:$H$767,6))</f>
        <v>PERMANENT</v>
      </c>
      <c r="G4058" s="24">
        <v>44967</v>
      </c>
      <c r="H4058" s="24">
        <v>44967</v>
      </c>
      <c r="I4058" s="19" t="s">
        <v>81</v>
      </c>
      <c r="K4058" s="50" t="str">
        <f ca="1">LeaveTracker[[#This Row],[Days]]&amp;" "&amp;LeaveTracker[[#This Row],[Type of Leave]]</f>
        <v>1 SL</v>
      </c>
      <c r="L4058" s="23">
        <f ca="1">NETWORKDAYS(LeaveTracker[[#This Row],[Start Date]],LeaveTracker[[#This Row],[End Date]],lstHolidays)</f>
        <v>1</v>
      </c>
      <c r="M4058" s="27"/>
    </row>
    <row r="4059" spans="1:13" ht="30" customHeight="1" x14ac:dyDescent="0.3">
      <c r="A4059" s="27">
        <f t="shared" si="38"/>
        <v>439</v>
      </c>
      <c r="B4059" s="31">
        <v>44989</v>
      </c>
      <c r="C4059" s="31">
        <v>44970</v>
      </c>
      <c r="D4059" s="19" t="s">
        <v>852</v>
      </c>
      <c r="E4059" s="66" t="str">
        <f>IF(ISBLANK(LeaveTracker[[#This Row],[Employee Name]]),"-----",VLOOKUP(LeaveTracker[[#This Row],[Employee Name]],'List of Employees'!$B$4:$H$767,7))</f>
        <v>LCR</v>
      </c>
      <c r="F4059" s="66" t="str">
        <f>IF(ISBLANK(LeaveTracker[[#This Row],[Employee Name]]),"-----",VLOOKUP(LeaveTracker[[#This Row],[Employee Name]],'List of Employees'!$B$4:$H$767,6))</f>
        <v>PERMANENT</v>
      </c>
      <c r="G4059" s="24">
        <v>44972</v>
      </c>
      <c r="H4059" s="24">
        <v>44973</v>
      </c>
      <c r="I4059" s="19" t="s">
        <v>297</v>
      </c>
      <c r="J4059" s="42" t="s">
        <v>105</v>
      </c>
      <c r="K4059" s="50" t="str">
        <f ca="1">LeaveTracker[[#This Row],[Days]]&amp;" "&amp;LeaveTracker[[#This Row],[Type of Leave]]</f>
        <v>2 OTHER</v>
      </c>
      <c r="L4059" s="23">
        <f ca="1">NETWORKDAYS(LeaveTracker[[#This Row],[Start Date]],LeaveTracker[[#This Row],[End Date]],lstHolidays)</f>
        <v>2</v>
      </c>
      <c r="M4059" s="27"/>
    </row>
    <row r="4060" spans="1:13" ht="30" customHeight="1" x14ac:dyDescent="0.3">
      <c r="A4060" s="27">
        <f t="shared" si="38"/>
        <v>440</v>
      </c>
      <c r="B4060" s="31">
        <v>44989</v>
      </c>
      <c r="C4060" s="31">
        <v>44971</v>
      </c>
      <c r="D4060" s="19" t="s">
        <v>194</v>
      </c>
      <c r="E4060" s="66" t="str">
        <f>IF(ISBLANK(LeaveTracker[[#This Row],[Employee Name]]),"-----",VLOOKUP(LeaveTracker[[#This Row],[Employee Name]],'List of Employees'!$B$4:$H$767,7))</f>
        <v>CCT</v>
      </c>
      <c r="F4060" s="66" t="str">
        <f>IF(ISBLANK(LeaveTracker[[#This Row],[Employee Name]]),"-----",VLOOKUP(LeaveTracker[[#This Row],[Employee Name]],'List of Employees'!$B$4:$H$767,6))</f>
        <v>PERMANENT</v>
      </c>
      <c r="G4060" s="24">
        <v>44980</v>
      </c>
      <c r="H4060" s="24">
        <v>44980</v>
      </c>
      <c r="I4060" s="19" t="s">
        <v>297</v>
      </c>
      <c r="J4060" s="42" t="s">
        <v>2077</v>
      </c>
      <c r="K4060" s="50" t="str">
        <f ca="1">LeaveTracker[[#This Row],[Days]]&amp;" "&amp;LeaveTracker[[#This Row],[Type of Leave]]</f>
        <v>1 OTHER</v>
      </c>
      <c r="L4060" s="23">
        <f ca="1">NETWORKDAYS(LeaveTracker[[#This Row],[Start Date]],LeaveTracker[[#This Row],[End Date]],lstHolidays)</f>
        <v>1</v>
      </c>
      <c r="M4060" s="27"/>
    </row>
    <row r="4061" spans="1:13" ht="30" customHeight="1" x14ac:dyDescent="0.3">
      <c r="A4061" s="27">
        <f t="shared" si="38"/>
        <v>441</v>
      </c>
      <c r="B4061" s="31">
        <v>44989</v>
      </c>
      <c r="C4061" s="31">
        <v>44967</v>
      </c>
      <c r="D4061" s="19" t="s">
        <v>568</v>
      </c>
      <c r="E4061" s="66" t="str">
        <f>IF(ISBLANK(LeaveTracker[[#This Row],[Employee Name]]),"-----",VLOOKUP(LeaveTracker[[#This Row],[Employee Name]],'List of Employees'!$B$4:$H$767,7))</f>
        <v>CENRO</v>
      </c>
      <c r="F4061" s="66" t="str">
        <f>IF(ISBLANK(LeaveTracker[[#This Row],[Employee Name]]),"-----",VLOOKUP(LeaveTracker[[#This Row],[Employee Name]],'List of Employees'!$B$4:$H$767,6))</f>
        <v>PERMANENT</v>
      </c>
      <c r="G4061" s="24">
        <v>44965</v>
      </c>
      <c r="H4061" s="24">
        <v>44966</v>
      </c>
      <c r="I4061" s="19" t="s">
        <v>81</v>
      </c>
      <c r="K4061" s="50" t="str">
        <f ca="1">LeaveTracker[[#This Row],[Days]]&amp;" "&amp;LeaveTracker[[#This Row],[Type of Leave]]</f>
        <v>2 SL</v>
      </c>
      <c r="L4061" s="23">
        <f ca="1">NETWORKDAYS(LeaveTracker[[#This Row],[Start Date]],LeaveTracker[[#This Row],[End Date]],lstHolidays)</f>
        <v>2</v>
      </c>
      <c r="M4061" s="27"/>
    </row>
    <row r="4062" spans="1:13" ht="30" customHeight="1" x14ac:dyDescent="0.3">
      <c r="A4062" s="27">
        <f t="shared" si="38"/>
        <v>442</v>
      </c>
      <c r="B4062" s="31">
        <v>44989</v>
      </c>
      <c r="C4062" s="31">
        <v>44971</v>
      </c>
      <c r="D4062" s="19" t="s">
        <v>1833</v>
      </c>
      <c r="E4062" s="66" t="str">
        <f>IF(ISBLANK(LeaveTracker[[#This Row],[Employee Name]]),"-----",VLOOKUP(LeaveTracker[[#This Row],[Employee Name]],'List of Employees'!$B$4:$H$767,7))</f>
        <v>BIR</v>
      </c>
      <c r="F4062" s="66" t="str">
        <f>IF(ISBLANK(LeaveTracker[[#This Row],[Employee Name]]),"-----",VLOOKUP(LeaveTracker[[#This Row],[Employee Name]],'List of Employees'!$B$4:$H$767,6))</f>
        <v>CASUAL</v>
      </c>
      <c r="G4062" s="24">
        <v>44959</v>
      </c>
      <c r="H4062" s="24">
        <v>44959</v>
      </c>
      <c r="I4062" s="19" t="s">
        <v>82</v>
      </c>
      <c r="K4062" s="50" t="str">
        <f ca="1">LeaveTracker[[#This Row],[Days]]&amp;" "&amp;LeaveTracker[[#This Row],[Type of Leave]]</f>
        <v>1 VL</v>
      </c>
      <c r="L4062" s="23">
        <f ca="1">NETWORKDAYS(LeaveTracker[[#This Row],[Start Date]],LeaveTracker[[#This Row],[End Date]],lstHolidays)</f>
        <v>1</v>
      </c>
      <c r="M4062" s="27"/>
    </row>
    <row r="4063" spans="1:13" ht="30" customHeight="1" x14ac:dyDescent="0.3">
      <c r="A4063" s="27">
        <v>442</v>
      </c>
      <c r="B4063" s="31">
        <v>44989</v>
      </c>
      <c r="C4063" s="31">
        <v>44971</v>
      </c>
      <c r="D4063" s="19" t="s">
        <v>1833</v>
      </c>
      <c r="E4063" s="66" t="str">
        <f>IF(ISBLANK(LeaveTracker[[#This Row],[Employee Name]]),"-----",VLOOKUP(LeaveTracker[[#This Row],[Employee Name]],'List of Employees'!$B$4:$H$767,7))</f>
        <v>BIR</v>
      </c>
      <c r="F4063" s="66" t="str">
        <f>IF(ISBLANK(LeaveTracker[[#This Row],[Employee Name]]),"-----",VLOOKUP(LeaveTracker[[#This Row],[Employee Name]],'List of Employees'!$B$4:$H$767,6))</f>
        <v>CASUAL</v>
      </c>
      <c r="G4063" s="24">
        <v>44966</v>
      </c>
      <c r="H4063" s="24">
        <v>44966</v>
      </c>
      <c r="I4063" s="19" t="s">
        <v>82</v>
      </c>
      <c r="K4063" s="50" t="str">
        <f ca="1">LeaveTracker[[#This Row],[Days]]&amp;" "&amp;LeaveTracker[[#This Row],[Type of Leave]]</f>
        <v>1 VL</v>
      </c>
      <c r="L4063" s="23">
        <f ca="1">NETWORKDAYS(LeaveTracker[[#This Row],[Start Date]],LeaveTracker[[#This Row],[End Date]],lstHolidays)</f>
        <v>1</v>
      </c>
      <c r="M4063" s="27"/>
    </row>
    <row r="4064" spans="1:13" ht="30" customHeight="1" x14ac:dyDescent="0.3">
      <c r="A4064" s="27">
        <f t="shared" si="38"/>
        <v>443</v>
      </c>
      <c r="B4064" s="31">
        <v>44989</v>
      </c>
      <c r="C4064" s="31">
        <v>44970</v>
      </c>
      <c r="D4064" s="19" t="s">
        <v>406</v>
      </c>
      <c r="E4064" s="66" t="str">
        <f>IF(ISBLANK(LeaveTracker[[#This Row],[Employee Name]]),"-----",VLOOKUP(LeaveTracker[[#This Row],[Employee Name]],'List of Employees'!$B$4:$H$767,7))</f>
        <v>CTO</v>
      </c>
      <c r="F4064" s="66" t="str">
        <f>IF(ISBLANK(LeaveTracker[[#This Row],[Employee Name]]),"-----",VLOOKUP(LeaveTracker[[#This Row],[Employee Name]],'List of Employees'!$B$4:$H$767,6))</f>
        <v>PERMANENT</v>
      </c>
      <c r="G4064" s="24">
        <v>44967</v>
      </c>
      <c r="H4064" s="24">
        <v>44967</v>
      </c>
      <c r="I4064" s="19" t="s">
        <v>297</v>
      </c>
      <c r="J4064" s="42" t="s">
        <v>105</v>
      </c>
      <c r="K4064" s="50" t="str">
        <f ca="1">LeaveTracker[[#This Row],[Days]]&amp;" "&amp;LeaveTracker[[#This Row],[Type of Leave]]</f>
        <v>1 OTHER</v>
      </c>
      <c r="L4064" s="23">
        <f ca="1">NETWORKDAYS(LeaveTracker[[#This Row],[Start Date]],LeaveTracker[[#This Row],[End Date]],lstHolidays)</f>
        <v>1</v>
      </c>
      <c r="M4064" s="27"/>
    </row>
    <row r="4065" spans="1:13" ht="30" customHeight="1" x14ac:dyDescent="0.3">
      <c r="A4065" s="27">
        <f t="shared" si="38"/>
        <v>444</v>
      </c>
      <c r="B4065" s="31">
        <v>44989</v>
      </c>
      <c r="C4065" s="31">
        <v>44970</v>
      </c>
      <c r="D4065" s="19" t="s">
        <v>404</v>
      </c>
      <c r="E4065" s="66" t="str">
        <f>IF(ISBLANK(LeaveTracker[[#This Row],[Employee Name]]),"-----",VLOOKUP(LeaveTracker[[#This Row],[Employee Name]],'List of Employees'!$B$4:$H$767,7))</f>
        <v>CTO</v>
      </c>
      <c r="F4065" s="66" t="str">
        <f>IF(ISBLANK(LeaveTracker[[#This Row],[Employee Name]]),"-----",VLOOKUP(LeaveTracker[[#This Row],[Employee Name]],'List of Employees'!$B$4:$H$767,6))</f>
        <v>PERMANENT</v>
      </c>
      <c r="G4065" s="24">
        <v>44966</v>
      </c>
      <c r="H4065" s="24">
        <v>44967</v>
      </c>
      <c r="I4065" s="19" t="s">
        <v>82</v>
      </c>
      <c r="K4065" s="50" t="str">
        <f ca="1">LeaveTracker[[#This Row],[Days]]&amp;" "&amp;LeaveTracker[[#This Row],[Type of Leave]]</f>
        <v>2 VL</v>
      </c>
      <c r="L4065" s="23">
        <f ca="1">NETWORKDAYS(LeaveTracker[[#This Row],[Start Date]],LeaveTracker[[#This Row],[End Date]],lstHolidays)</f>
        <v>2</v>
      </c>
      <c r="M4065" s="27"/>
    </row>
    <row r="4066" spans="1:13" ht="30" customHeight="1" x14ac:dyDescent="0.3">
      <c r="A4066" s="27">
        <f t="shared" si="38"/>
        <v>445</v>
      </c>
      <c r="B4066" s="31">
        <v>44989</v>
      </c>
      <c r="C4066" s="31">
        <v>44971</v>
      </c>
      <c r="D4066" s="19" t="s">
        <v>104</v>
      </c>
      <c r="E4066" s="66" t="str">
        <f>IF(ISBLANK(LeaveTracker[[#This Row],[Employee Name]]),"-----",VLOOKUP(LeaveTracker[[#This Row],[Employee Name]],'List of Employees'!$B$4:$H$767,7))</f>
        <v>CSWDO</v>
      </c>
      <c r="F4066" s="66" t="str">
        <f>IF(ISBLANK(LeaveTracker[[#This Row],[Employee Name]]),"-----",VLOOKUP(LeaveTracker[[#This Row],[Employee Name]],'List of Employees'!$B$4:$H$767,6))</f>
        <v>PERMANENT</v>
      </c>
      <c r="G4066" s="24">
        <v>44974</v>
      </c>
      <c r="H4066" s="24">
        <v>44974</v>
      </c>
      <c r="I4066" s="19" t="s">
        <v>297</v>
      </c>
      <c r="J4066" s="42" t="s">
        <v>105</v>
      </c>
      <c r="K4066" s="50" t="str">
        <f ca="1">LeaveTracker[[#This Row],[Days]]&amp;" "&amp;LeaveTracker[[#This Row],[Type of Leave]]</f>
        <v>1 OTHER</v>
      </c>
      <c r="L4066" s="23">
        <f ca="1">NETWORKDAYS(LeaveTracker[[#This Row],[Start Date]],LeaveTracker[[#This Row],[End Date]],lstHolidays)</f>
        <v>1</v>
      </c>
      <c r="M4066" s="27"/>
    </row>
    <row r="4067" spans="1:13" ht="30" customHeight="1" x14ac:dyDescent="0.3">
      <c r="A4067" s="27">
        <f t="shared" si="38"/>
        <v>446</v>
      </c>
      <c r="B4067" s="31">
        <v>44989</v>
      </c>
      <c r="C4067" s="31">
        <v>44971</v>
      </c>
      <c r="D4067" s="19" t="s">
        <v>1057</v>
      </c>
      <c r="E4067" s="66" t="str">
        <f>IF(ISBLANK(LeaveTracker[[#This Row],[Employee Name]]),"-----",VLOOKUP(LeaveTracker[[#This Row],[Employee Name]],'List of Employees'!$B$4:$H$767,7))</f>
        <v>CTO</v>
      </c>
      <c r="F4067" s="66" t="str">
        <f>IF(ISBLANK(LeaveTracker[[#This Row],[Employee Name]]),"-----",VLOOKUP(LeaveTracker[[#This Row],[Employee Name]],'List of Employees'!$B$4:$H$767,6))</f>
        <v>PERMANENT</v>
      </c>
      <c r="G4067" s="24">
        <v>44979</v>
      </c>
      <c r="H4067" s="24">
        <v>44979</v>
      </c>
      <c r="I4067" s="19" t="s">
        <v>297</v>
      </c>
      <c r="J4067" s="42" t="s">
        <v>105</v>
      </c>
      <c r="K4067" s="50" t="str">
        <f ca="1">LeaveTracker[[#This Row],[Days]]&amp;" "&amp;LeaveTracker[[#This Row],[Type of Leave]]</f>
        <v>1 OTHER</v>
      </c>
      <c r="L4067" s="23">
        <f ca="1">NETWORKDAYS(LeaveTracker[[#This Row],[Start Date]],LeaveTracker[[#This Row],[End Date]],lstHolidays)</f>
        <v>1</v>
      </c>
      <c r="M4067" s="27"/>
    </row>
    <row r="4068" spans="1:13" ht="30" customHeight="1" x14ac:dyDescent="0.3">
      <c r="A4068" s="27">
        <f t="shared" si="38"/>
        <v>447</v>
      </c>
      <c r="B4068" s="31">
        <v>44989</v>
      </c>
      <c r="C4068" s="31">
        <v>44971</v>
      </c>
      <c r="D4068" s="19" t="s">
        <v>1293</v>
      </c>
      <c r="E4068" s="66" t="str">
        <f>IF(ISBLANK(LeaveTracker[[#This Row],[Employee Name]]),"-----",VLOOKUP(LeaveTracker[[#This Row],[Employee Name]],'List of Employees'!$B$4:$H$767,7))</f>
        <v>CTO</v>
      </c>
      <c r="F4068" s="66" t="str">
        <f>IF(ISBLANK(LeaveTracker[[#This Row],[Employee Name]]),"-----",VLOOKUP(LeaveTracker[[#This Row],[Employee Name]],'List of Employees'!$B$4:$H$767,6))</f>
        <v>PERMANENT</v>
      </c>
      <c r="G4068" s="24">
        <v>44970</v>
      </c>
      <c r="H4068" s="24">
        <v>44970</v>
      </c>
      <c r="I4068" s="19" t="s">
        <v>82</v>
      </c>
      <c r="K4068" s="50" t="str">
        <f ca="1">LeaveTracker[[#This Row],[Days]]&amp;" "&amp;LeaveTracker[[#This Row],[Type of Leave]]</f>
        <v>1 VL</v>
      </c>
      <c r="L4068" s="23">
        <f ca="1">NETWORKDAYS(LeaveTracker[[#This Row],[Start Date]],LeaveTracker[[#This Row],[End Date]],lstHolidays)</f>
        <v>1</v>
      </c>
      <c r="M4068" s="27"/>
    </row>
    <row r="4069" spans="1:13" ht="30" customHeight="1" x14ac:dyDescent="0.3">
      <c r="A4069" s="27">
        <f t="shared" si="38"/>
        <v>448</v>
      </c>
      <c r="B4069" s="31">
        <v>44989</v>
      </c>
      <c r="C4069" s="31">
        <v>44957</v>
      </c>
      <c r="D4069" s="19" t="s">
        <v>860</v>
      </c>
      <c r="E4069" s="66" t="str">
        <f>IF(ISBLANK(LeaveTracker[[#This Row],[Employee Name]]),"-----",VLOOKUP(LeaveTracker[[#This Row],[Employee Name]],'List of Employees'!$B$4:$H$767,7))</f>
        <v>ACCOUNTING</v>
      </c>
      <c r="F4069" s="66" t="str">
        <f>IF(ISBLANK(LeaveTracker[[#This Row],[Employee Name]]),"-----",VLOOKUP(LeaveTracker[[#This Row],[Employee Name]],'List of Employees'!$B$4:$H$767,6))</f>
        <v>PERMANENT</v>
      </c>
      <c r="G4069" s="24">
        <v>44950</v>
      </c>
      <c r="H4069" s="24">
        <v>44974</v>
      </c>
      <c r="I4069" s="19" t="s">
        <v>81</v>
      </c>
      <c r="K4069" s="50" t="str">
        <f ca="1">LeaveTracker[[#This Row],[Days]]&amp;" "&amp;LeaveTracker[[#This Row],[Type of Leave]]</f>
        <v>19 SL</v>
      </c>
      <c r="L4069" s="23">
        <f ca="1">NETWORKDAYS(LeaveTracker[[#This Row],[Start Date]],LeaveTracker[[#This Row],[End Date]],lstHolidays)</f>
        <v>19</v>
      </c>
      <c r="M4069" s="27"/>
    </row>
    <row r="4070" spans="1:13" ht="30" customHeight="1" x14ac:dyDescent="0.3">
      <c r="A4070" s="27">
        <f t="shared" si="38"/>
        <v>449</v>
      </c>
      <c r="B4070" s="31">
        <v>44989</v>
      </c>
      <c r="C4070" s="31">
        <v>44963</v>
      </c>
      <c r="D4070" s="19" t="s">
        <v>397</v>
      </c>
      <c r="E4070" s="66" t="str">
        <f>IF(ISBLANK(LeaveTracker[[#This Row],[Employee Name]]),"-----",VLOOKUP(LeaveTracker[[#This Row],[Employee Name]],'List of Employees'!$B$4:$H$767,7))</f>
        <v>CTO</v>
      </c>
      <c r="F4070" s="66" t="str">
        <f>IF(ISBLANK(LeaveTracker[[#This Row],[Employee Name]]),"-----",VLOOKUP(LeaveTracker[[#This Row],[Employee Name]],'List of Employees'!$B$4:$H$767,6))</f>
        <v>PERMANENT</v>
      </c>
      <c r="G4070" s="24">
        <v>44960</v>
      </c>
      <c r="H4070" s="24">
        <v>44960</v>
      </c>
      <c r="I4070" s="19" t="s">
        <v>81</v>
      </c>
      <c r="K4070" s="50" t="str">
        <f ca="1">LeaveTracker[[#This Row],[Days]]&amp;" "&amp;LeaveTracker[[#This Row],[Type of Leave]]</f>
        <v>1 SL</v>
      </c>
      <c r="L4070" s="23">
        <f ca="1">NETWORKDAYS(LeaveTracker[[#This Row],[Start Date]],LeaveTracker[[#This Row],[End Date]],lstHolidays)</f>
        <v>1</v>
      </c>
      <c r="M4070" s="27"/>
    </row>
    <row r="4071" spans="1:13" ht="30" customHeight="1" x14ac:dyDescent="0.3">
      <c r="A4071" s="27">
        <f t="shared" si="38"/>
        <v>450</v>
      </c>
      <c r="B4071" s="31">
        <v>44989</v>
      </c>
      <c r="C4071" s="31">
        <v>44970</v>
      </c>
      <c r="D4071" s="19" t="s">
        <v>759</v>
      </c>
      <c r="E4071" s="66" t="str">
        <f>IF(ISBLANK(LeaveTracker[[#This Row],[Employee Name]]),"-----",VLOOKUP(LeaveTracker[[#This Row],[Employee Name]],'List of Employees'!$B$4:$H$767,7))</f>
        <v>CTO</v>
      </c>
      <c r="F4071" s="66" t="str">
        <f>IF(ISBLANK(LeaveTracker[[#This Row],[Employee Name]]),"-----",VLOOKUP(LeaveTracker[[#This Row],[Employee Name]],'List of Employees'!$B$4:$H$767,6))</f>
        <v>PERMANENT</v>
      </c>
      <c r="G4071" s="24">
        <v>44966</v>
      </c>
      <c r="H4071" s="24">
        <v>44967</v>
      </c>
      <c r="I4071" s="19" t="s">
        <v>81</v>
      </c>
      <c r="K4071" s="50" t="str">
        <f ca="1">LeaveTracker[[#This Row],[Days]]&amp;" "&amp;LeaveTracker[[#This Row],[Type of Leave]]</f>
        <v>2 SL</v>
      </c>
      <c r="L4071" s="23">
        <f ca="1">NETWORKDAYS(LeaveTracker[[#This Row],[Start Date]],LeaveTracker[[#This Row],[End Date]],lstHolidays)</f>
        <v>2</v>
      </c>
      <c r="M4071" s="27"/>
    </row>
    <row r="4072" spans="1:13" ht="30" customHeight="1" x14ac:dyDescent="0.3">
      <c r="A4072" s="27">
        <f t="shared" si="38"/>
        <v>451</v>
      </c>
      <c r="B4072" s="31">
        <v>44989</v>
      </c>
      <c r="C4072" s="31">
        <v>44963</v>
      </c>
      <c r="D4072" s="19" t="s">
        <v>1304</v>
      </c>
      <c r="E4072" s="66" t="str">
        <f>IF(ISBLANK(LeaveTracker[[#This Row],[Employee Name]]),"-----",VLOOKUP(LeaveTracker[[#This Row],[Employee Name]],'List of Employees'!$B$4:$H$767,7))</f>
        <v>CTO</v>
      </c>
      <c r="F4072" s="66" t="str">
        <f>IF(ISBLANK(LeaveTracker[[#This Row],[Employee Name]]),"-----",VLOOKUP(LeaveTracker[[#This Row],[Employee Name]],'List of Employees'!$B$4:$H$767,6))</f>
        <v>PERMANENT</v>
      </c>
      <c r="G4072" s="24">
        <v>44967</v>
      </c>
      <c r="H4072" s="24">
        <v>44967</v>
      </c>
      <c r="I4072" s="19" t="s">
        <v>297</v>
      </c>
      <c r="J4072" s="42" t="s">
        <v>105</v>
      </c>
      <c r="K4072" s="50" t="str">
        <f ca="1">LeaveTracker[[#This Row],[Days]]&amp;" "&amp;LeaveTracker[[#This Row],[Type of Leave]]</f>
        <v>1 OTHER</v>
      </c>
      <c r="L4072" s="23">
        <f ca="1">NETWORKDAYS(LeaveTracker[[#This Row],[Start Date]],LeaveTracker[[#This Row],[End Date]],lstHolidays)</f>
        <v>1</v>
      </c>
      <c r="M4072" s="27"/>
    </row>
    <row r="4073" spans="1:13" ht="30" customHeight="1" x14ac:dyDescent="0.3">
      <c r="A4073" s="27">
        <f t="shared" si="38"/>
        <v>452</v>
      </c>
      <c r="B4073" s="31">
        <v>44989</v>
      </c>
      <c r="C4073" s="31">
        <v>44960</v>
      </c>
      <c r="D4073" s="19" t="s">
        <v>2119</v>
      </c>
      <c r="E4073" s="66" t="str">
        <f>IF(ISBLANK(LeaveTracker[[#This Row],[Employee Name]]),"-----",VLOOKUP(LeaveTracker[[#This Row],[Employee Name]],'List of Employees'!$B$4:$H$767,7))</f>
        <v>PIO</v>
      </c>
      <c r="F4073" s="66" t="str">
        <f>IF(ISBLANK(LeaveTracker[[#This Row],[Employee Name]]),"-----",VLOOKUP(LeaveTracker[[#This Row],[Employee Name]],'List of Employees'!$B$4:$H$767,6))</f>
        <v>CASUAL</v>
      </c>
      <c r="G4073" s="24">
        <v>44965</v>
      </c>
      <c r="H4073" s="24">
        <v>44967</v>
      </c>
      <c r="I4073" s="19" t="s">
        <v>82</v>
      </c>
      <c r="K4073" s="50" t="str">
        <f ca="1">LeaveTracker[[#This Row],[Days]]&amp;" "&amp;LeaveTracker[[#This Row],[Type of Leave]]</f>
        <v>3 VL</v>
      </c>
      <c r="L4073" s="23">
        <f ca="1">NETWORKDAYS(LeaveTracker[[#This Row],[Start Date]],LeaveTracker[[#This Row],[End Date]],lstHolidays)</f>
        <v>3</v>
      </c>
      <c r="M4073" s="27"/>
    </row>
    <row r="4074" spans="1:13" ht="30" customHeight="1" x14ac:dyDescent="0.3">
      <c r="A4074" s="27">
        <f t="shared" si="38"/>
        <v>453</v>
      </c>
      <c r="B4074" s="31">
        <v>44989</v>
      </c>
      <c r="C4074" s="31">
        <v>44957</v>
      </c>
      <c r="D4074" s="19" t="s">
        <v>2119</v>
      </c>
      <c r="E4074" s="66" t="str">
        <f>IF(ISBLANK(LeaveTracker[[#This Row],[Employee Name]]),"-----",VLOOKUP(LeaveTracker[[#This Row],[Employee Name]],'List of Employees'!$B$4:$H$767,7))</f>
        <v>PIO</v>
      </c>
      <c r="F4074" s="66" t="str">
        <f>IF(ISBLANK(LeaveTracker[[#This Row],[Employee Name]]),"-----",VLOOKUP(LeaveTracker[[#This Row],[Employee Name]],'List of Employees'!$B$4:$H$767,6))</f>
        <v>CASUAL</v>
      </c>
      <c r="G4074" s="24">
        <v>44956</v>
      </c>
      <c r="H4074" s="24">
        <v>44956</v>
      </c>
      <c r="I4074" s="19" t="s">
        <v>81</v>
      </c>
      <c r="K4074" s="50" t="str">
        <f ca="1">LeaveTracker[[#This Row],[Days]]&amp;" "&amp;LeaveTracker[[#This Row],[Type of Leave]]</f>
        <v>1 SL</v>
      </c>
      <c r="L4074" s="23">
        <f ca="1">NETWORKDAYS(LeaveTracker[[#This Row],[Start Date]],LeaveTracker[[#This Row],[End Date]],lstHolidays)</f>
        <v>1</v>
      </c>
      <c r="M4074" s="27"/>
    </row>
    <row r="4075" spans="1:13" ht="30" customHeight="1" x14ac:dyDescent="0.3">
      <c r="A4075" s="27">
        <f t="shared" si="38"/>
        <v>454</v>
      </c>
      <c r="B4075" s="31">
        <v>44989</v>
      </c>
      <c r="C4075" s="31">
        <v>44959</v>
      </c>
      <c r="D4075" s="19" t="s">
        <v>1815</v>
      </c>
      <c r="E4075" s="66" t="str">
        <f>IF(ISBLANK(LeaveTracker[[#This Row],[Employee Name]]),"-----",VLOOKUP(LeaveTracker[[#This Row],[Employee Name]],'List of Employees'!$B$4:$H$767,7))</f>
        <v>DSWDO</v>
      </c>
      <c r="F4075" s="66" t="str">
        <f>IF(ISBLANK(LeaveTracker[[#This Row],[Employee Name]]),"-----",VLOOKUP(LeaveTracker[[#This Row],[Employee Name]],'List of Employees'!$B$4:$H$767,6))</f>
        <v>PERMANENT</v>
      </c>
      <c r="G4075" s="24">
        <v>44967</v>
      </c>
      <c r="H4075" s="24">
        <v>44967</v>
      </c>
      <c r="I4075" s="19" t="s">
        <v>297</v>
      </c>
      <c r="J4075" s="42" t="s">
        <v>158</v>
      </c>
      <c r="K4075" s="50" t="str">
        <f ca="1">LeaveTracker[[#This Row],[Days]]&amp;" "&amp;LeaveTracker[[#This Row],[Type of Leave]]</f>
        <v>1 OTHER</v>
      </c>
      <c r="L4075" s="23">
        <f ca="1">NETWORKDAYS(LeaveTracker[[#This Row],[Start Date]],LeaveTracker[[#This Row],[End Date]],lstHolidays)</f>
        <v>1</v>
      </c>
      <c r="M4075" s="27"/>
    </row>
    <row r="4076" spans="1:13" ht="30" customHeight="1" x14ac:dyDescent="0.3">
      <c r="A4076" s="27">
        <f t="shared" si="38"/>
        <v>455</v>
      </c>
      <c r="B4076" s="31">
        <v>44989</v>
      </c>
      <c r="C4076" s="31">
        <v>44961</v>
      </c>
      <c r="D4076" s="19" t="s">
        <v>1950</v>
      </c>
      <c r="E4076" s="66" t="str">
        <f>IF(ISBLANK(LeaveTracker[[#This Row],[Employee Name]]),"-----",VLOOKUP(LeaveTracker[[#This Row],[Employee Name]],'List of Employees'!$B$4:$H$767,7))</f>
        <v>EEO/CITY MARKET</v>
      </c>
      <c r="F4076" s="66" t="str">
        <f>IF(ISBLANK(LeaveTracker[[#This Row],[Employee Name]]),"-----",VLOOKUP(LeaveTracker[[#This Row],[Employee Name]],'List of Employees'!$B$4:$H$767,6))</f>
        <v>CASUAL</v>
      </c>
      <c r="G4076" s="24">
        <v>44960</v>
      </c>
      <c r="H4076" s="24">
        <v>44960</v>
      </c>
      <c r="I4076" s="19" t="s">
        <v>81</v>
      </c>
      <c r="K4076" s="50" t="str">
        <f ca="1">LeaveTracker[[#This Row],[Days]]&amp;" "&amp;LeaveTracker[[#This Row],[Type of Leave]]</f>
        <v>1 SL</v>
      </c>
      <c r="L4076" s="23">
        <f ca="1">NETWORKDAYS(LeaveTracker[[#This Row],[Start Date]],LeaveTracker[[#This Row],[End Date]],lstHolidays)</f>
        <v>1</v>
      </c>
      <c r="M4076" s="27"/>
    </row>
    <row r="4077" spans="1:13" ht="30" customHeight="1" x14ac:dyDescent="0.3">
      <c r="A4077" s="27">
        <f t="shared" si="38"/>
        <v>456</v>
      </c>
      <c r="B4077" s="31">
        <v>44989</v>
      </c>
      <c r="C4077" s="31">
        <v>44929</v>
      </c>
      <c r="D4077" s="19" t="s">
        <v>1950</v>
      </c>
      <c r="E4077" s="66" t="str">
        <f>IF(ISBLANK(LeaveTracker[[#This Row],[Employee Name]]),"-----",VLOOKUP(LeaveTracker[[#This Row],[Employee Name]],'List of Employees'!$B$4:$H$767,7))</f>
        <v>EEO/CITY MARKET</v>
      </c>
      <c r="F4077" s="66" t="str">
        <f>IF(ISBLANK(LeaveTracker[[#This Row],[Employee Name]]),"-----",VLOOKUP(LeaveTracker[[#This Row],[Employee Name]],'List of Employees'!$B$4:$H$767,6))</f>
        <v>CASUAL</v>
      </c>
      <c r="G4077" s="24">
        <v>44936</v>
      </c>
      <c r="H4077" s="24">
        <v>44936</v>
      </c>
      <c r="I4077" s="19" t="s">
        <v>297</v>
      </c>
      <c r="J4077" s="42" t="s">
        <v>158</v>
      </c>
      <c r="K4077" s="50" t="str">
        <f ca="1">LeaveTracker[[#This Row],[Days]]&amp;" "&amp;LeaveTracker[[#This Row],[Type of Leave]]</f>
        <v>1 OTHER</v>
      </c>
      <c r="L4077" s="23">
        <f ca="1">NETWORKDAYS(LeaveTracker[[#This Row],[Start Date]],LeaveTracker[[#This Row],[End Date]],lstHolidays)</f>
        <v>1</v>
      </c>
      <c r="M4077" s="27"/>
    </row>
    <row r="4078" spans="1:13" ht="30" customHeight="1" x14ac:dyDescent="0.3">
      <c r="A4078" s="27">
        <f t="shared" si="38"/>
        <v>457</v>
      </c>
      <c r="B4078" s="31">
        <v>44989</v>
      </c>
      <c r="C4078" s="31">
        <v>44931</v>
      </c>
      <c r="D4078" s="19" t="s">
        <v>1800</v>
      </c>
      <c r="E4078" s="66" t="str">
        <f>IF(ISBLANK(LeaveTracker[[#This Row],[Employee Name]]),"-----",VLOOKUP(LeaveTracker[[#This Row],[Employee Name]],'List of Employees'!$B$4:$H$767,7))</f>
        <v>CSWDO</v>
      </c>
      <c r="F4078" s="66" t="str">
        <f>IF(ISBLANK(LeaveTracker[[#This Row],[Employee Name]]),"-----",VLOOKUP(LeaveTracker[[#This Row],[Employee Name]],'List of Employees'!$B$4:$H$767,6))</f>
        <v>CASUAL</v>
      </c>
      <c r="G4078" s="24">
        <v>44936</v>
      </c>
      <c r="H4078" s="24">
        <v>44936</v>
      </c>
      <c r="I4078" s="19" t="s">
        <v>297</v>
      </c>
      <c r="J4078" s="42" t="s">
        <v>105</v>
      </c>
      <c r="K4078" s="50" t="str">
        <f ca="1">LeaveTracker[[#This Row],[Days]]&amp;" "&amp;LeaveTracker[[#This Row],[Type of Leave]]</f>
        <v>1 OTHER</v>
      </c>
      <c r="L4078" s="23">
        <f ca="1">NETWORKDAYS(LeaveTracker[[#This Row],[Start Date]],LeaveTracker[[#This Row],[End Date]],lstHolidays)</f>
        <v>1</v>
      </c>
      <c r="M4078" s="27"/>
    </row>
    <row r="4079" spans="1:13" ht="30" customHeight="1" x14ac:dyDescent="0.3">
      <c r="A4079" s="27">
        <f t="shared" si="38"/>
        <v>458</v>
      </c>
      <c r="B4079" s="31">
        <v>44989</v>
      </c>
      <c r="C4079" s="31">
        <v>44974</v>
      </c>
      <c r="D4079" s="19" t="s">
        <v>875</v>
      </c>
      <c r="E4079" s="66" t="str">
        <f>IF(ISBLANK(LeaveTracker[[#This Row],[Employee Name]]),"-----",VLOOKUP(LeaveTracker[[#This Row],[Employee Name]],'List of Employees'!$B$4:$H$767,7))</f>
        <v>GSO</v>
      </c>
      <c r="F4079" s="66" t="str">
        <f>IF(ISBLANK(LeaveTracker[[#This Row],[Employee Name]]),"-----",VLOOKUP(LeaveTracker[[#This Row],[Employee Name]],'List of Employees'!$B$4:$H$767,6))</f>
        <v>PERMANENT</v>
      </c>
      <c r="G4079" s="24">
        <v>44973</v>
      </c>
      <c r="H4079" s="24">
        <v>44973</v>
      </c>
      <c r="I4079" s="19" t="s">
        <v>81</v>
      </c>
      <c r="K4079" s="50" t="str">
        <f ca="1">LeaveTracker[[#This Row],[Days]]&amp;" "&amp;LeaveTracker[[#This Row],[Type of Leave]]</f>
        <v>1 SL</v>
      </c>
      <c r="L4079" s="23">
        <f ca="1">NETWORKDAYS(LeaveTracker[[#This Row],[Start Date]],LeaveTracker[[#This Row],[End Date]],lstHolidays)</f>
        <v>1</v>
      </c>
      <c r="M4079" s="27"/>
    </row>
    <row r="4080" spans="1:13" ht="30" customHeight="1" x14ac:dyDescent="0.3">
      <c r="A4080" s="27">
        <f t="shared" si="38"/>
        <v>459</v>
      </c>
      <c r="B4080" s="31">
        <v>44989</v>
      </c>
      <c r="C4080" s="31">
        <v>44972</v>
      </c>
      <c r="D4080" s="19" t="s">
        <v>1005</v>
      </c>
      <c r="E4080" s="66" t="str">
        <f>IF(ISBLANK(LeaveTracker[[#This Row],[Employee Name]]),"-----",VLOOKUP(LeaveTracker[[#This Row],[Employee Name]],'List of Employees'!$B$4:$H$767,7))</f>
        <v>ACCOUNTING</v>
      </c>
      <c r="F4080" s="66" t="str">
        <f>IF(ISBLANK(LeaveTracker[[#This Row],[Employee Name]]),"-----",VLOOKUP(LeaveTracker[[#This Row],[Employee Name]],'List of Employees'!$B$4:$H$767,6))</f>
        <v>PERMANENT</v>
      </c>
      <c r="G4080" s="24">
        <v>44985</v>
      </c>
      <c r="H4080" s="24">
        <v>44985</v>
      </c>
      <c r="I4080" s="19" t="s">
        <v>82</v>
      </c>
      <c r="K4080" s="50" t="str">
        <f ca="1">LeaveTracker[[#This Row],[Days]]&amp;" "&amp;LeaveTracker[[#This Row],[Type of Leave]]</f>
        <v>1 VL</v>
      </c>
      <c r="L4080" s="23">
        <f ca="1">NETWORKDAYS(LeaveTracker[[#This Row],[Start Date]],LeaveTracker[[#This Row],[End Date]],lstHolidays)</f>
        <v>1</v>
      </c>
      <c r="M4080" s="27"/>
    </row>
    <row r="4081" spans="1:13" ht="30" customHeight="1" x14ac:dyDescent="0.3">
      <c r="A4081" s="27">
        <f t="shared" si="38"/>
        <v>460</v>
      </c>
      <c r="B4081" s="31">
        <v>44989</v>
      </c>
      <c r="C4081" s="31">
        <v>44971</v>
      </c>
      <c r="D4081" s="19" t="s">
        <v>512</v>
      </c>
      <c r="E4081" s="66" t="str">
        <f>IF(ISBLANK(LeaveTracker[[#This Row],[Employee Name]]),"-----",VLOOKUP(LeaveTracker[[#This Row],[Employee Name]],'List of Employees'!$B$4:$H$767,7))</f>
        <v>ACCOUNTING</v>
      </c>
      <c r="F4081" s="66" t="str">
        <f>IF(ISBLANK(LeaveTracker[[#This Row],[Employee Name]]),"-----",VLOOKUP(LeaveTracker[[#This Row],[Employee Name]],'List of Employees'!$B$4:$H$767,6))</f>
        <v>PERMANENT</v>
      </c>
      <c r="G4081" s="24">
        <v>44977</v>
      </c>
      <c r="H4081" s="24">
        <v>44978</v>
      </c>
      <c r="I4081" s="19" t="s">
        <v>297</v>
      </c>
      <c r="J4081" s="42" t="s">
        <v>105</v>
      </c>
      <c r="K4081" s="50" t="str">
        <f ca="1">LeaveTracker[[#This Row],[Days]]&amp;" "&amp;LeaveTracker[[#This Row],[Type of Leave]]</f>
        <v>2 OTHER</v>
      </c>
      <c r="L4081" s="23">
        <f ca="1">NETWORKDAYS(LeaveTracker[[#This Row],[Start Date]],LeaveTracker[[#This Row],[End Date]],lstHolidays)</f>
        <v>2</v>
      </c>
      <c r="M4081" s="27"/>
    </row>
    <row r="4082" spans="1:13" ht="30" customHeight="1" x14ac:dyDescent="0.3">
      <c r="A4082" s="27">
        <f t="shared" si="38"/>
        <v>461</v>
      </c>
      <c r="B4082" s="31">
        <v>44989</v>
      </c>
      <c r="C4082" s="31">
        <v>44971</v>
      </c>
      <c r="D4082" s="19" t="s">
        <v>512</v>
      </c>
      <c r="E4082" s="66" t="str">
        <f>IF(ISBLANK(LeaveTracker[[#This Row],[Employee Name]]),"-----",VLOOKUP(LeaveTracker[[#This Row],[Employee Name]],'List of Employees'!$B$4:$H$767,7))</f>
        <v>ACCOUNTING</v>
      </c>
      <c r="F4082" s="66" t="str">
        <f>IF(ISBLANK(LeaveTracker[[#This Row],[Employee Name]]),"-----",VLOOKUP(LeaveTracker[[#This Row],[Employee Name]],'List of Employees'!$B$4:$H$767,6))</f>
        <v>PERMANENT</v>
      </c>
      <c r="G4082" s="24">
        <v>44967</v>
      </c>
      <c r="H4082" s="24">
        <v>44967</v>
      </c>
      <c r="I4082" s="19" t="s">
        <v>81</v>
      </c>
      <c r="K4082" s="50" t="str">
        <f ca="1">LeaveTracker[[#This Row],[Days]]&amp;" "&amp;LeaveTracker[[#This Row],[Type of Leave]]</f>
        <v>1 SL</v>
      </c>
      <c r="L4082" s="23">
        <f ca="1">NETWORKDAYS(LeaveTracker[[#This Row],[Start Date]],LeaveTracker[[#This Row],[End Date]],lstHolidays)</f>
        <v>1</v>
      </c>
      <c r="M4082" s="27"/>
    </row>
    <row r="4083" spans="1:13" ht="30" customHeight="1" x14ac:dyDescent="0.3">
      <c r="A4083" s="27">
        <f t="shared" si="38"/>
        <v>462</v>
      </c>
      <c r="B4083" s="31">
        <v>44989</v>
      </c>
      <c r="C4083" s="31">
        <v>44972</v>
      </c>
      <c r="D4083" s="19" t="s">
        <v>1005</v>
      </c>
      <c r="E4083" s="66" t="str">
        <f>IF(ISBLANK(LeaveTracker[[#This Row],[Employee Name]]),"-----",VLOOKUP(LeaveTracker[[#This Row],[Employee Name]],'List of Employees'!$B$4:$H$767,7))</f>
        <v>ACCOUNTING</v>
      </c>
      <c r="F4083" s="66" t="str">
        <f>IF(ISBLANK(LeaveTracker[[#This Row],[Employee Name]]),"-----",VLOOKUP(LeaveTracker[[#This Row],[Employee Name]],'List of Employees'!$B$4:$H$767,6))</f>
        <v>PERMANENT</v>
      </c>
      <c r="G4083" s="24">
        <v>44970</v>
      </c>
      <c r="H4083" s="24">
        <v>44970</v>
      </c>
      <c r="I4083" s="19" t="s">
        <v>81</v>
      </c>
      <c r="K4083" s="50" t="str">
        <f ca="1">LeaveTracker[[#This Row],[Days]]&amp;" "&amp;LeaveTracker[[#This Row],[Type of Leave]]</f>
        <v>1 SL</v>
      </c>
      <c r="L4083" s="23">
        <f ca="1">NETWORKDAYS(LeaveTracker[[#This Row],[Start Date]],LeaveTracker[[#This Row],[End Date]],lstHolidays)</f>
        <v>1</v>
      </c>
      <c r="M4083" s="27"/>
    </row>
    <row r="4084" spans="1:13" ht="30" customHeight="1" x14ac:dyDescent="0.3">
      <c r="A4084" s="27">
        <f t="shared" si="38"/>
        <v>463</v>
      </c>
      <c r="B4084" s="31">
        <v>44989</v>
      </c>
      <c r="C4084" s="31">
        <v>44977</v>
      </c>
      <c r="D4084" s="19" t="s">
        <v>594</v>
      </c>
      <c r="E4084" s="66" t="str">
        <f>IF(ISBLANK(LeaveTracker[[#This Row],[Employee Name]]),"-----",VLOOKUP(LeaveTracker[[#This Row],[Employee Name]],'List of Employees'!$B$4:$H$767,7))</f>
        <v>MAHOGANY MARKET</v>
      </c>
      <c r="F4084" s="66" t="str">
        <f>IF(ISBLANK(LeaveTracker[[#This Row],[Employee Name]]),"-----",VLOOKUP(LeaveTracker[[#This Row],[Employee Name]],'List of Employees'!$B$4:$H$767,6))</f>
        <v>PERMANENT</v>
      </c>
      <c r="G4084" s="24">
        <v>44974</v>
      </c>
      <c r="H4084" s="24">
        <v>44974</v>
      </c>
      <c r="I4084" s="19" t="s">
        <v>81</v>
      </c>
      <c r="K4084" s="50" t="str">
        <f ca="1">LeaveTracker[[#This Row],[Days]]&amp;" "&amp;LeaveTracker[[#This Row],[Type of Leave]]</f>
        <v>1 SL</v>
      </c>
      <c r="L4084" s="23">
        <f ca="1">NETWORKDAYS(LeaveTracker[[#This Row],[Start Date]],LeaveTracker[[#This Row],[End Date]],lstHolidays)</f>
        <v>1</v>
      </c>
      <c r="M4084" s="27"/>
    </row>
    <row r="4085" spans="1:13" ht="30" customHeight="1" x14ac:dyDescent="0.3">
      <c r="A4085" s="27">
        <f t="shared" si="38"/>
        <v>464</v>
      </c>
      <c r="B4085" s="31">
        <v>44989</v>
      </c>
      <c r="C4085" s="31">
        <v>44972</v>
      </c>
      <c r="D4085" s="19" t="s">
        <v>1875</v>
      </c>
      <c r="E4085" s="66" t="str">
        <f>IF(ISBLANK(LeaveTracker[[#This Row],[Employee Name]]),"-----",VLOOKUP(LeaveTracker[[#This Row],[Employee Name]],'List of Employees'!$B$4:$H$767,7))</f>
        <v>CTO-LICENSE</v>
      </c>
      <c r="F4085" s="66" t="str">
        <f>IF(ISBLANK(LeaveTracker[[#This Row],[Employee Name]]),"-----",VLOOKUP(LeaveTracker[[#This Row],[Employee Name]],'List of Employees'!$B$4:$H$767,6))</f>
        <v>CASUAL</v>
      </c>
      <c r="G4085" s="24">
        <v>44967</v>
      </c>
      <c r="H4085" s="24">
        <v>44970</v>
      </c>
      <c r="I4085" s="19" t="s">
        <v>81</v>
      </c>
      <c r="K4085" s="50" t="str">
        <f ca="1">LeaveTracker[[#This Row],[Days]]&amp;" "&amp;LeaveTracker[[#This Row],[Type of Leave]]</f>
        <v>2 SL</v>
      </c>
      <c r="L4085" s="23">
        <f ca="1">NETWORKDAYS(LeaveTracker[[#This Row],[Start Date]],LeaveTracker[[#This Row],[End Date]],lstHolidays)</f>
        <v>2</v>
      </c>
      <c r="M4085" s="27"/>
    </row>
    <row r="4086" spans="1:13" ht="30" customHeight="1" x14ac:dyDescent="0.3">
      <c r="A4086" s="27">
        <v>464</v>
      </c>
      <c r="B4086" s="31">
        <v>44989</v>
      </c>
      <c r="C4086" s="31">
        <v>44977</v>
      </c>
      <c r="D4086" s="19" t="s">
        <v>395</v>
      </c>
      <c r="E4086" s="66" t="str">
        <f>IF(ISBLANK(LeaveTracker[[#This Row],[Employee Name]]),"-----",VLOOKUP(LeaveTracker[[#This Row],[Employee Name]],'List of Employees'!$B$4:$H$767,7))</f>
        <v>CTO</v>
      </c>
      <c r="F4086" s="66" t="str">
        <f>IF(ISBLANK(LeaveTracker[[#This Row],[Employee Name]]),"-----",VLOOKUP(LeaveTracker[[#This Row],[Employee Name]],'List of Employees'!$B$4:$H$767,6))</f>
        <v>PERMANENT</v>
      </c>
      <c r="G4086" s="24">
        <v>44966</v>
      </c>
      <c r="H4086" s="24">
        <v>44966</v>
      </c>
      <c r="I4086" s="19" t="s">
        <v>81</v>
      </c>
      <c r="K4086" s="50" t="str">
        <f ca="1">LeaveTracker[[#This Row],[Days]]&amp;" "&amp;LeaveTracker[[#This Row],[Type of Leave]]</f>
        <v>1 SL</v>
      </c>
      <c r="L4086" s="23">
        <f ca="1">NETWORKDAYS(LeaveTracker[[#This Row],[Start Date]],LeaveTracker[[#This Row],[End Date]],lstHolidays)</f>
        <v>1</v>
      </c>
      <c r="M4086" s="27"/>
    </row>
    <row r="4087" spans="1:13" ht="30" customHeight="1" x14ac:dyDescent="0.3">
      <c r="A4087" s="27">
        <v>464</v>
      </c>
      <c r="B4087" s="31">
        <v>44989</v>
      </c>
      <c r="C4087" s="31">
        <v>44977</v>
      </c>
      <c r="D4087" s="19" t="s">
        <v>395</v>
      </c>
      <c r="E4087" s="66" t="str">
        <f>IF(ISBLANK(LeaveTracker[[#This Row],[Employee Name]]),"-----",VLOOKUP(LeaveTracker[[#This Row],[Employee Name]],'List of Employees'!$B$4:$H$767,7))</f>
        <v>CTO</v>
      </c>
      <c r="F4087" s="66" t="str">
        <f>IF(ISBLANK(LeaveTracker[[#This Row],[Employee Name]]),"-----",VLOOKUP(LeaveTracker[[#This Row],[Employee Name]],'List of Employees'!$B$4:$H$767,6))</f>
        <v>PERMANENT</v>
      </c>
      <c r="G4087" s="24">
        <v>44973</v>
      </c>
      <c r="H4087" s="24">
        <v>44973</v>
      </c>
      <c r="I4087" s="19" t="s">
        <v>81</v>
      </c>
      <c r="K4087" s="50" t="str">
        <f ca="1">LeaveTracker[[#This Row],[Days]]&amp;" "&amp;LeaveTracker[[#This Row],[Type of Leave]]</f>
        <v>1 SL</v>
      </c>
      <c r="L4087" s="23">
        <f ca="1">NETWORKDAYS(LeaveTracker[[#This Row],[Start Date]],LeaveTracker[[#This Row],[End Date]],lstHolidays)</f>
        <v>1</v>
      </c>
      <c r="M4087" s="27"/>
    </row>
    <row r="4088" spans="1:13" ht="30" customHeight="1" x14ac:dyDescent="0.3">
      <c r="A4088" s="27">
        <f t="shared" si="38"/>
        <v>465</v>
      </c>
      <c r="B4088" s="31">
        <v>44989</v>
      </c>
      <c r="C4088" s="31">
        <v>44972</v>
      </c>
      <c r="D4088" s="19" t="s">
        <v>417</v>
      </c>
      <c r="E4088" s="66" t="str">
        <f>IF(ISBLANK(LeaveTracker[[#This Row],[Employee Name]]),"-----",VLOOKUP(LeaveTracker[[#This Row],[Employee Name]],'List of Employees'!$B$4:$H$767,7))</f>
        <v>CTO</v>
      </c>
      <c r="F4088" s="66" t="str">
        <f>IF(ISBLANK(LeaveTracker[[#This Row],[Employee Name]]),"-----",VLOOKUP(LeaveTracker[[#This Row],[Employee Name]],'List of Employees'!$B$4:$H$767,6))</f>
        <v>PERMANENT</v>
      </c>
      <c r="G4088" s="24">
        <v>44977</v>
      </c>
      <c r="H4088" s="24">
        <v>44977</v>
      </c>
      <c r="I4088" s="19" t="s">
        <v>297</v>
      </c>
      <c r="J4088" s="42" t="s">
        <v>105</v>
      </c>
      <c r="K4088" s="50" t="str">
        <f ca="1">LeaveTracker[[#This Row],[Days]]&amp;" "&amp;LeaveTracker[[#This Row],[Type of Leave]]</f>
        <v>1 OTHER</v>
      </c>
      <c r="L4088" s="23">
        <f ca="1">NETWORKDAYS(LeaveTracker[[#This Row],[Start Date]],LeaveTracker[[#This Row],[End Date]],lstHolidays)</f>
        <v>1</v>
      </c>
      <c r="M4088" s="27"/>
    </row>
    <row r="4089" spans="1:13" ht="30" customHeight="1" x14ac:dyDescent="0.3">
      <c r="A4089" s="27">
        <f t="shared" si="38"/>
        <v>466</v>
      </c>
      <c r="B4089" s="31">
        <v>44989</v>
      </c>
      <c r="C4089" s="31">
        <v>44976</v>
      </c>
      <c r="D4089" s="19" t="s">
        <v>390</v>
      </c>
      <c r="E4089" s="66" t="str">
        <f>IF(ISBLANK(LeaveTracker[[#This Row],[Employee Name]]),"-----",VLOOKUP(LeaveTracker[[#This Row],[Employee Name]],'List of Employees'!$B$4:$H$767,7))</f>
        <v>CTO</v>
      </c>
      <c r="F4089" s="66" t="str">
        <f>IF(ISBLANK(LeaveTracker[[#This Row],[Employee Name]]),"-----",VLOOKUP(LeaveTracker[[#This Row],[Employee Name]],'List of Employees'!$B$4:$H$767,6))</f>
        <v>PERMANENT</v>
      </c>
      <c r="G4089" s="24">
        <v>42050</v>
      </c>
      <c r="H4089" s="24">
        <v>42052</v>
      </c>
      <c r="I4089" s="19" t="s">
        <v>81</v>
      </c>
      <c r="K4089" s="50" t="str">
        <f ca="1">LeaveTracker[[#This Row],[Days]]&amp;" "&amp;LeaveTracker[[#This Row],[Type of Leave]]</f>
        <v>2 SL</v>
      </c>
      <c r="L4089" s="23">
        <f ca="1">NETWORKDAYS(LeaveTracker[[#This Row],[Start Date]],LeaveTracker[[#This Row],[End Date]],lstHolidays)</f>
        <v>2</v>
      </c>
      <c r="M4089" s="27"/>
    </row>
    <row r="4090" spans="1:13" ht="30" customHeight="1" x14ac:dyDescent="0.3">
      <c r="A4090" s="27">
        <f t="shared" si="38"/>
        <v>467</v>
      </c>
      <c r="B4090" s="31">
        <v>44989</v>
      </c>
      <c r="C4090" s="31">
        <v>44967</v>
      </c>
      <c r="D4090" s="19" t="s">
        <v>390</v>
      </c>
      <c r="E4090" s="66" t="str">
        <f>IF(ISBLANK(LeaveTracker[[#This Row],[Employee Name]]),"-----",VLOOKUP(LeaveTracker[[#This Row],[Employee Name]],'List of Employees'!$B$4:$H$767,7))</f>
        <v>CTO</v>
      </c>
      <c r="F4090" s="66" t="str">
        <f>IF(ISBLANK(LeaveTracker[[#This Row],[Employee Name]]),"-----",VLOOKUP(LeaveTracker[[#This Row],[Employee Name]],'List of Employees'!$B$4:$H$767,6))</f>
        <v>PERMANENT</v>
      </c>
      <c r="G4090" s="24">
        <v>44970</v>
      </c>
      <c r="H4090" s="24">
        <v>44970</v>
      </c>
      <c r="I4090" s="19" t="s">
        <v>82</v>
      </c>
      <c r="K4090" s="50" t="str">
        <f ca="1">LeaveTracker[[#This Row],[Days]]&amp;" "&amp;LeaveTracker[[#This Row],[Type of Leave]]</f>
        <v>1 VL</v>
      </c>
      <c r="L4090" s="23">
        <f ca="1">NETWORKDAYS(LeaveTracker[[#This Row],[Start Date]],LeaveTracker[[#This Row],[End Date]],lstHolidays)</f>
        <v>1</v>
      </c>
      <c r="M4090" s="27"/>
    </row>
    <row r="4091" spans="1:13" ht="30" customHeight="1" x14ac:dyDescent="0.3">
      <c r="A4091" s="27">
        <f t="shared" si="38"/>
        <v>468</v>
      </c>
      <c r="B4091" s="31">
        <v>44989</v>
      </c>
      <c r="C4091" s="31">
        <v>44967</v>
      </c>
      <c r="D4091" s="19" t="s">
        <v>410</v>
      </c>
      <c r="E4091" s="66" t="str">
        <f>IF(ISBLANK(LeaveTracker[[#This Row],[Employee Name]]),"-----",VLOOKUP(LeaveTracker[[#This Row],[Employee Name]],'List of Employees'!$B$4:$H$767,7))</f>
        <v>CTO</v>
      </c>
      <c r="F4091" s="66" t="str">
        <f>IF(ISBLANK(LeaveTracker[[#This Row],[Employee Name]]),"-----",VLOOKUP(LeaveTracker[[#This Row],[Employee Name]],'List of Employees'!$B$4:$H$767,6))</f>
        <v>PERMANENT</v>
      </c>
      <c r="G4091" s="24">
        <v>44964</v>
      </c>
      <c r="H4091" s="24">
        <v>44966</v>
      </c>
      <c r="I4091" s="19" t="s">
        <v>297</v>
      </c>
      <c r="J4091" s="42" t="s">
        <v>105</v>
      </c>
      <c r="K4091" s="50" t="str">
        <f ca="1">LeaveTracker[[#This Row],[Days]]&amp;" "&amp;LeaveTracker[[#This Row],[Type of Leave]]</f>
        <v>3 OTHER</v>
      </c>
      <c r="L4091" s="23">
        <f ca="1">NETWORKDAYS(LeaveTracker[[#This Row],[Start Date]],LeaveTracker[[#This Row],[End Date]],lstHolidays)</f>
        <v>3</v>
      </c>
      <c r="M4091" s="27"/>
    </row>
    <row r="4092" spans="1:13" ht="30" customHeight="1" x14ac:dyDescent="0.3">
      <c r="A4092" s="27">
        <f t="shared" si="38"/>
        <v>469</v>
      </c>
      <c r="B4092" s="31">
        <v>44989</v>
      </c>
      <c r="C4092" s="31">
        <v>44967</v>
      </c>
      <c r="D4092" s="19" t="s">
        <v>410</v>
      </c>
      <c r="E4092" s="66" t="str">
        <f>IF(ISBLANK(LeaveTracker[[#This Row],[Employee Name]]),"-----",VLOOKUP(LeaveTracker[[#This Row],[Employee Name]],'List of Employees'!$B$4:$H$767,7))</f>
        <v>CTO</v>
      </c>
      <c r="F4092" s="66" t="str">
        <f>IF(ISBLANK(LeaveTracker[[#This Row],[Employee Name]]),"-----",VLOOKUP(LeaveTracker[[#This Row],[Employee Name]],'List of Employees'!$B$4:$H$767,6))</f>
        <v>PERMANENT</v>
      </c>
      <c r="G4092" s="24">
        <v>44967</v>
      </c>
      <c r="H4092" s="24">
        <v>44972</v>
      </c>
      <c r="I4092" s="19" t="s">
        <v>82</v>
      </c>
      <c r="K4092" s="50" t="str">
        <f ca="1">LeaveTracker[[#This Row],[Days]]&amp;" "&amp;LeaveTracker[[#This Row],[Type of Leave]]</f>
        <v>4 VL</v>
      </c>
      <c r="L4092" s="23">
        <f ca="1">NETWORKDAYS(LeaveTracker[[#This Row],[Start Date]],LeaveTracker[[#This Row],[End Date]],lstHolidays)</f>
        <v>4</v>
      </c>
      <c r="M4092" s="27"/>
    </row>
    <row r="4093" spans="1:13" ht="30" customHeight="1" x14ac:dyDescent="0.3">
      <c r="A4093" s="27">
        <f t="shared" si="38"/>
        <v>470</v>
      </c>
      <c r="B4093" s="31">
        <v>44989</v>
      </c>
      <c r="C4093" s="31">
        <v>44977</v>
      </c>
      <c r="D4093" s="19" t="s">
        <v>1014</v>
      </c>
      <c r="E4093" s="66" t="str">
        <f>IF(ISBLANK(LeaveTracker[[#This Row],[Employee Name]]),"-----",VLOOKUP(LeaveTracker[[#This Row],[Employee Name]],'List of Employees'!$B$4:$H$767,7))</f>
        <v>LANDTAX</v>
      </c>
      <c r="F4093" s="66" t="str">
        <f>IF(ISBLANK(LeaveTracker[[#This Row],[Employee Name]]),"-----",VLOOKUP(LeaveTracker[[#This Row],[Employee Name]],'List of Employees'!$B$4:$H$767,6))</f>
        <v>PERMANENT</v>
      </c>
      <c r="G4093" s="24">
        <v>44984</v>
      </c>
      <c r="H4093" s="24">
        <v>44984</v>
      </c>
      <c r="I4093" s="19" t="s">
        <v>297</v>
      </c>
      <c r="J4093" s="42" t="s">
        <v>158</v>
      </c>
      <c r="K4093" s="50" t="str">
        <f ca="1">LeaveTracker[[#This Row],[Days]]&amp;" "&amp;LeaveTracker[[#This Row],[Type of Leave]]</f>
        <v>1 OTHER</v>
      </c>
      <c r="L4093" s="23">
        <f ca="1">NETWORKDAYS(LeaveTracker[[#This Row],[Start Date]],LeaveTracker[[#This Row],[End Date]],lstHolidays)</f>
        <v>1</v>
      </c>
      <c r="M4093" s="27"/>
    </row>
    <row r="4094" spans="1:13" ht="30" customHeight="1" x14ac:dyDescent="0.3">
      <c r="A4094" s="27">
        <f t="shared" si="38"/>
        <v>471</v>
      </c>
      <c r="B4094" s="31">
        <v>44989</v>
      </c>
      <c r="C4094" s="31">
        <v>44971</v>
      </c>
      <c r="D4094" s="19" t="s">
        <v>1014</v>
      </c>
      <c r="E4094" s="66" t="str">
        <f>IF(ISBLANK(LeaveTracker[[#This Row],[Employee Name]]),"-----",VLOOKUP(LeaveTracker[[#This Row],[Employee Name]],'List of Employees'!$B$4:$H$767,7))</f>
        <v>LANDTAX</v>
      </c>
      <c r="F4094" s="66" t="str">
        <f>IF(ISBLANK(LeaveTracker[[#This Row],[Employee Name]]),"-----",VLOOKUP(LeaveTracker[[#This Row],[Employee Name]],'List of Employees'!$B$4:$H$767,6))</f>
        <v>PERMANENT</v>
      </c>
      <c r="G4094" s="24">
        <v>44959</v>
      </c>
      <c r="H4094" s="24">
        <v>44959</v>
      </c>
      <c r="I4094" s="19" t="s">
        <v>81</v>
      </c>
      <c r="K4094" s="50" t="str">
        <f ca="1">LeaveTracker[[#This Row],[Days]]&amp;" "&amp;LeaveTracker[[#This Row],[Type of Leave]]</f>
        <v>1 SL</v>
      </c>
      <c r="L4094" s="23">
        <f ca="1">NETWORKDAYS(LeaveTracker[[#This Row],[Start Date]],LeaveTracker[[#This Row],[End Date]],lstHolidays)</f>
        <v>1</v>
      </c>
      <c r="M4094" s="27"/>
    </row>
    <row r="4095" spans="1:13" ht="30" customHeight="1" x14ac:dyDescent="0.3">
      <c r="A4095" s="27">
        <v>471</v>
      </c>
      <c r="B4095" s="31">
        <v>44989</v>
      </c>
      <c r="C4095" s="31">
        <v>44971</v>
      </c>
      <c r="D4095" s="19" t="s">
        <v>1014</v>
      </c>
      <c r="E4095" s="66" t="str">
        <f>IF(ISBLANK(LeaveTracker[[#This Row],[Employee Name]]),"-----",VLOOKUP(LeaveTracker[[#This Row],[Employee Name]],'List of Employees'!$B$4:$H$767,7))</f>
        <v>LANDTAX</v>
      </c>
      <c r="F4095" s="66" t="str">
        <f>IF(ISBLANK(LeaveTracker[[#This Row],[Employee Name]]),"-----",VLOOKUP(LeaveTracker[[#This Row],[Employee Name]],'List of Employees'!$B$4:$H$767,6))</f>
        <v>PERMANENT</v>
      </c>
      <c r="G4095" s="24">
        <v>44966</v>
      </c>
      <c r="H4095" s="24">
        <v>44966</v>
      </c>
      <c r="I4095" s="19" t="s">
        <v>81</v>
      </c>
      <c r="K4095" s="50" t="str">
        <f ca="1">LeaveTracker[[#This Row],[Days]]&amp;" "&amp;LeaveTracker[[#This Row],[Type of Leave]]</f>
        <v>1 SL</v>
      </c>
      <c r="L4095" s="23">
        <f ca="1">NETWORKDAYS(LeaveTracker[[#This Row],[Start Date]],LeaveTracker[[#This Row],[End Date]],lstHolidays)</f>
        <v>1</v>
      </c>
      <c r="M4095" s="27"/>
    </row>
    <row r="4096" spans="1:13" ht="30" customHeight="1" x14ac:dyDescent="0.3">
      <c r="A4096" s="27">
        <f t="shared" si="38"/>
        <v>472</v>
      </c>
      <c r="B4096" s="31">
        <v>44989</v>
      </c>
      <c r="C4096" s="31">
        <v>44982</v>
      </c>
      <c r="D4096" s="19" t="s">
        <v>1863</v>
      </c>
      <c r="E4096" s="66" t="str">
        <f>IF(ISBLANK(LeaveTracker[[#This Row],[Employee Name]]),"-----",VLOOKUP(LeaveTracker[[#This Row],[Employee Name]],'List of Employees'!$B$4:$H$767,7))</f>
        <v>CENRO</v>
      </c>
      <c r="F4096" s="66" t="str">
        <f>IF(ISBLANK(LeaveTracker[[#This Row],[Employee Name]]),"-----",VLOOKUP(LeaveTracker[[#This Row],[Employee Name]],'List of Employees'!$B$4:$H$767,6))</f>
        <v>CASUAL</v>
      </c>
      <c r="G4096" s="24">
        <v>44950</v>
      </c>
      <c r="H4096" s="24">
        <v>44950</v>
      </c>
      <c r="I4096" s="19" t="s">
        <v>81</v>
      </c>
      <c r="K4096" s="50" t="str">
        <f ca="1">LeaveTracker[[#This Row],[Days]]&amp;" "&amp;LeaveTracker[[#This Row],[Type of Leave]]</f>
        <v>1 SL</v>
      </c>
      <c r="L4096" s="23">
        <f ca="1">NETWORKDAYS(LeaveTracker[[#This Row],[Start Date]],LeaveTracker[[#This Row],[End Date]],lstHolidays)</f>
        <v>1</v>
      </c>
      <c r="M4096" s="27"/>
    </row>
    <row r="4097" spans="1:13" ht="30" customHeight="1" x14ac:dyDescent="0.3">
      <c r="A4097" s="27">
        <f t="shared" si="38"/>
        <v>473</v>
      </c>
      <c r="B4097" s="31">
        <v>44989</v>
      </c>
      <c r="C4097" s="31">
        <v>44958</v>
      </c>
      <c r="D4097" s="19" t="s">
        <v>1863</v>
      </c>
      <c r="E4097" s="66" t="str">
        <f>IF(ISBLANK(LeaveTracker[[#This Row],[Employee Name]]),"-----",VLOOKUP(LeaveTracker[[#This Row],[Employee Name]],'List of Employees'!$B$4:$H$767,7))</f>
        <v>CENRO</v>
      </c>
      <c r="F4097" s="66" t="str">
        <f>IF(ISBLANK(LeaveTracker[[#This Row],[Employee Name]]),"-----",VLOOKUP(LeaveTracker[[#This Row],[Employee Name]],'List of Employees'!$B$4:$H$767,6))</f>
        <v>CASUAL</v>
      </c>
      <c r="G4097" s="24">
        <v>44956</v>
      </c>
      <c r="H4097" s="24">
        <v>44957</v>
      </c>
      <c r="I4097" s="19" t="s">
        <v>81</v>
      </c>
      <c r="K4097" s="50" t="str">
        <f ca="1">LeaveTracker[[#This Row],[Days]]&amp;" "&amp;LeaveTracker[[#This Row],[Type of Leave]]</f>
        <v>2 SL</v>
      </c>
      <c r="L4097" s="23">
        <f ca="1">NETWORKDAYS(LeaveTracker[[#This Row],[Start Date]],LeaveTracker[[#This Row],[End Date]],lstHolidays)</f>
        <v>2</v>
      </c>
      <c r="M4097" s="27"/>
    </row>
    <row r="4098" spans="1:13" ht="30" customHeight="1" x14ac:dyDescent="0.3">
      <c r="A4098" s="27">
        <f t="shared" si="38"/>
        <v>474</v>
      </c>
      <c r="B4098" s="31">
        <v>44989</v>
      </c>
      <c r="C4098" s="31">
        <v>44957</v>
      </c>
      <c r="D4098" s="19" t="s">
        <v>1814</v>
      </c>
      <c r="E4098" s="66" t="str">
        <f>IF(ISBLANK(LeaveTracker[[#This Row],[Employee Name]]),"-----",VLOOKUP(LeaveTracker[[#This Row],[Employee Name]],'List of Employees'!$B$4:$H$767,7))</f>
        <v>CENRO</v>
      </c>
      <c r="F4098" s="66" t="str">
        <f>IF(ISBLANK(LeaveTracker[[#This Row],[Employee Name]]),"-----",VLOOKUP(LeaveTracker[[#This Row],[Employee Name]],'List of Employees'!$B$4:$H$767,6))</f>
        <v>CASUAL</v>
      </c>
      <c r="G4098" s="24">
        <v>44956</v>
      </c>
      <c r="H4098" s="24">
        <v>44956</v>
      </c>
      <c r="I4098" s="19" t="s">
        <v>81</v>
      </c>
      <c r="K4098" s="50" t="str">
        <f ca="1">LeaveTracker[[#This Row],[Days]]&amp;" "&amp;LeaveTracker[[#This Row],[Type of Leave]]</f>
        <v>1 SL</v>
      </c>
      <c r="L4098" s="23">
        <f ca="1">NETWORKDAYS(LeaveTracker[[#This Row],[Start Date]],LeaveTracker[[#This Row],[End Date]],lstHolidays)</f>
        <v>1</v>
      </c>
      <c r="M4098" s="27"/>
    </row>
    <row r="4099" spans="1:13" ht="30" customHeight="1" x14ac:dyDescent="0.3">
      <c r="A4099" s="27">
        <f t="shared" si="38"/>
        <v>475</v>
      </c>
      <c r="B4099" s="31">
        <v>44989</v>
      </c>
      <c r="C4099" s="31">
        <v>44968</v>
      </c>
      <c r="D4099" s="19" t="s">
        <v>1882</v>
      </c>
      <c r="E4099" s="66" t="str">
        <f>IF(ISBLANK(LeaveTracker[[#This Row],[Employee Name]]),"-----",VLOOKUP(LeaveTracker[[#This Row],[Employee Name]],'List of Employees'!$B$4:$H$767,7))</f>
        <v>ONT</v>
      </c>
      <c r="F4099" s="66" t="str">
        <f>IF(ISBLANK(LeaveTracker[[#This Row],[Employee Name]]),"-----",VLOOKUP(LeaveTracker[[#This Row],[Employee Name]],'List of Employees'!$B$4:$H$767,6))</f>
        <v>PERMANENT</v>
      </c>
      <c r="G4099" s="24">
        <v>44949</v>
      </c>
      <c r="H4099" s="24">
        <v>44949</v>
      </c>
      <c r="I4099" s="19" t="s">
        <v>82</v>
      </c>
      <c r="K4099" s="50" t="str">
        <f ca="1">LeaveTracker[[#This Row],[Days]]&amp;" "&amp;LeaveTracker[[#This Row],[Type of Leave]]</f>
        <v>1 VL</v>
      </c>
      <c r="L4099" s="23">
        <f ca="1">NETWORKDAYS(LeaveTracker[[#This Row],[Start Date]],LeaveTracker[[#This Row],[End Date]],lstHolidays)</f>
        <v>1</v>
      </c>
      <c r="M4099" s="27"/>
    </row>
    <row r="4100" spans="1:13" ht="30" customHeight="1" x14ac:dyDescent="0.3">
      <c r="A4100" s="27">
        <f t="shared" si="38"/>
        <v>476</v>
      </c>
      <c r="B4100" s="31">
        <v>44989</v>
      </c>
      <c r="C4100" s="31">
        <v>44937</v>
      </c>
      <c r="D4100" s="19" t="s">
        <v>1882</v>
      </c>
      <c r="E4100" s="66" t="str">
        <f>IF(ISBLANK(LeaveTracker[[#This Row],[Employee Name]]),"-----",VLOOKUP(LeaveTracker[[#This Row],[Employee Name]],'List of Employees'!$B$4:$H$767,7))</f>
        <v>ONT</v>
      </c>
      <c r="F4100" s="66" t="str">
        <f>IF(ISBLANK(LeaveTracker[[#This Row],[Employee Name]]),"-----",VLOOKUP(LeaveTracker[[#This Row],[Employee Name]],'List of Employees'!$B$4:$H$767,6))</f>
        <v>PERMANENT</v>
      </c>
      <c r="G4100" s="24">
        <v>44963</v>
      </c>
      <c r="H4100" s="24">
        <v>44964</v>
      </c>
      <c r="I4100" s="19" t="s">
        <v>82</v>
      </c>
      <c r="K4100" s="50" t="str">
        <f ca="1">LeaveTracker[[#This Row],[Days]]&amp;" "&amp;LeaveTracker[[#This Row],[Type of Leave]]</f>
        <v>2 VL</v>
      </c>
      <c r="L4100" s="23">
        <f ca="1">NETWORKDAYS(LeaveTracker[[#This Row],[Start Date]],LeaveTracker[[#This Row],[End Date]],lstHolidays)</f>
        <v>2</v>
      </c>
      <c r="M4100" s="27"/>
    </row>
    <row r="4101" spans="1:13" ht="30" customHeight="1" x14ac:dyDescent="0.3">
      <c r="A4101" s="27">
        <v>476</v>
      </c>
      <c r="B4101" s="31">
        <v>44989</v>
      </c>
      <c r="C4101" s="31">
        <v>44937</v>
      </c>
      <c r="D4101" s="19" t="s">
        <v>1882</v>
      </c>
      <c r="E4101" s="66" t="str">
        <f>IF(ISBLANK(LeaveTracker[[#This Row],[Employee Name]]),"-----",VLOOKUP(LeaveTracker[[#This Row],[Employee Name]],'List of Employees'!$B$4:$H$767,7))</f>
        <v>ONT</v>
      </c>
      <c r="F4101" s="66" t="str">
        <f>IF(ISBLANK(LeaveTracker[[#This Row],[Employee Name]]),"-----",VLOOKUP(LeaveTracker[[#This Row],[Employee Name]],'List of Employees'!$B$4:$H$767,6))</f>
        <v>PERMANENT</v>
      </c>
      <c r="G4101" s="24">
        <v>44966</v>
      </c>
      <c r="H4101" s="24">
        <v>44967</v>
      </c>
      <c r="I4101" s="19" t="s">
        <v>82</v>
      </c>
      <c r="K4101" s="50" t="str">
        <f ca="1">LeaveTracker[[#This Row],[Days]]&amp;" "&amp;LeaveTracker[[#This Row],[Type of Leave]]</f>
        <v>2 VL</v>
      </c>
      <c r="L4101" s="23">
        <f ca="1">NETWORKDAYS(LeaveTracker[[#This Row],[Start Date]],LeaveTracker[[#This Row],[End Date]],lstHolidays)</f>
        <v>2</v>
      </c>
      <c r="M4101" s="27"/>
    </row>
    <row r="4102" spans="1:13" ht="30" customHeight="1" x14ac:dyDescent="0.3">
      <c r="A4102" s="27">
        <f t="shared" si="38"/>
        <v>477</v>
      </c>
      <c r="B4102" s="31">
        <v>44989</v>
      </c>
      <c r="C4102" s="31">
        <v>44937</v>
      </c>
      <c r="D4102" s="19" t="s">
        <v>1882</v>
      </c>
      <c r="E4102" s="66" t="str">
        <f>IF(ISBLANK(LeaveTracker[[#This Row],[Employee Name]]),"-----",VLOOKUP(LeaveTracker[[#This Row],[Employee Name]],'List of Employees'!$B$4:$H$767,7))</f>
        <v>ONT</v>
      </c>
      <c r="F4102" s="66" t="str">
        <f>IF(ISBLANK(LeaveTracker[[#This Row],[Employee Name]]),"-----",VLOOKUP(LeaveTracker[[#This Row],[Employee Name]],'List of Employees'!$B$4:$H$767,6))</f>
        <v>PERMANENT</v>
      </c>
      <c r="G4102" s="24">
        <v>44965</v>
      </c>
      <c r="H4102" s="24">
        <v>44965</v>
      </c>
      <c r="I4102" s="19" t="s">
        <v>297</v>
      </c>
      <c r="J4102" s="42" t="s">
        <v>105</v>
      </c>
      <c r="K4102" s="50" t="str">
        <f ca="1">LeaveTracker[[#This Row],[Days]]&amp;" "&amp;LeaveTracker[[#This Row],[Type of Leave]]</f>
        <v>1 OTHER</v>
      </c>
      <c r="L4102" s="23">
        <f ca="1">NETWORKDAYS(LeaveTracker[[#This Row],[Start Date]],LeaveTracker[[#This Row],[End Date]],lstHolidays)</f>
        <v>1</v>
      </c>
      <c r="M4102" s="27"/>
    </row>
    <row r="4103" spans="1:13" ht="30" customHeight="1" x14ac:dyDescent="0.3">
      <c r="A4103" s="27">
        <f t="shared" si="38"/>
        <v>478</v>
      </c>
      <c r="B4103" s="31">
        <v>44989</v>
      </c>
      <c r="C4103" s="31">
        <v>44942</v>
      </c>
      <c r="D4103" s="19" t="s">
        <v>1819</v>
      </c>
      <c r="E4103" s="66" t="str">
        <f>IF(ISBLANK(LeaveTracker[[#This Row],[Employee Name]]),"-----",VLOOKUP(LeaveTracker[[#This Row],[Employee Name]],'List of Employees'!$B$4:$H$767,7))</f>
        <v>GSO</v>
      </c>
      <c r="F4103" s="66" t="str">
        <f>IF(ISBLANK(LeaveTracker[[#This Row],[Employee Name]]),"-----",VLOOKUP(LeaveTracker[[#This Row],[Employee Name]],'List of Employees'!$B$4:$H$767,6))</f>
        <v>CASUAL</v>
      </c>
      <c r="G4103" s="24">
        <v>44935</v>
      </c>
      <c r="H4103" s="24">
        <v>44936</v>
      </c>
      <c r="I4103" s="19" t="s">
        <v>297</v>
      </c>
      <c r="J4103" s="42" t="s">
        <v>105</v>
      </c>
      <c r="K4103" s="50" t="str">
        <f ca="1">LeaveTracker[[#This Row],[Days]]&amp;" "&amp;LeaveTracker[[#This Row],[Type of Leave]]</f>
        <v>2 OTHER</v>
      </c>
      <c r="L4103" s="23">
        <f ca="1">NETWORKDAYS(LeaveTracker[[#This Row],[Start Date]],LeaveTracker[[#This Row],[End Date]],lstHolidays)</f>
        <v>2</v>
      </c>
      <c r="M4103" s="27"/>
    </row>
    <row r="4104" spans="1:13" ht="30" customHeight="1" x14ac:dyDescent="0.3">
      <c r="A4104" s="27">
        <f t="shared" si="38"/>
        <v>479</v>
      </c>
      <c r="B4104" s="31">
        <v>44989</v>
      </c>
      <c r="C4104" s="31">
        <v>44942</v>
      </c>
      <c r="D4104" s="19" t="s">
        <v>1819</v>
      </c>
      <c r="E4104" s="66" t="str">
        <f>IF(ISBLANK(LeaveTracker[[#This Row],[Employee Name]]),"-----",VLOOKUP(LeaveTracker[[#This Row],[Employee Name]],'List of Employees'!$B$4:$H$767,7))</f>
        <v>GSO</v>
      </c>
      <c r="F4104" s="66" t="str">
        <f>IF(ISBLANK(LeaveTracker[[#This Row],[Employee Name]]),"-----",VLOOKUP(LeaveTracker[[#This Row],[Employee Name]],'List of Employees'!$B$4:$H$767,6))</f>
        <v>CASUAL</v>
      </c>
      <c r="G4104" s="24">
        <v>44937</v>
      </c>
      <c r="H4104" s="24">
        <v>44939</v>
      </c>
      <c r="I4104" s="19" t="s">
        <v>81</v>
      </c>
      <c r="K4104" s="50" t="str">
        <f ca="1">LeaveTracker[[#This Row],[Days]]&amp;" "&amp;LeaveTracker[[#This Row],[Type of Leave]]</f>
        <v>3 SL</v>
      </c>
      <c r="L4104" s="23">
        <f ca="1">NETWORKDAYS(LeaveTracker[[#This Row],[Start Date]],LeaveTracker[[#This Row],[End Date]],lstHolidays)</f>
        <v>3</v>
      </c>
      <c r="M4104" s="27"/>
    </row>
    <row r="4105" spans="1:13" ht="30" customHeight="1" x14ac:dyDescent="0.3">
      <c r="A4105" s="27">
        <f t="shared" si="38"/>
        <v>480</v>
      </c>
      <c r="B4105" s="31">
        <v>44989</v>
      </c>
      <c r="C4105" s="31">
        <v>44963</v>
      </c>
      <c r="D4105" s="19" t="s">
        <v>1819</v>
      </c>
      <c r="E4105" s="66" t="str">
        <f>IF(ISBLANK(LeaveTracker[[#This Row],[Employee Name]]),"-----",VLOOKUP(LeaveTracker[[#This Row],[Employee Name]],'List of Employees'!$B$4:$H$767,7))</f>
        <v>GSO</v>
      </c>
      <c r="F4105" s="66" t="str">
        <f>IF(ISBLANK(LeaveTracker[[#This Row],[Employee Name]]),"-----",VLOOKUP(LeaveTracker[[#This Row],[Employee Name]],'List of Employees'!$B$4:$H$767,6))</f>
        <v>CASUAL</v>
      </c>
      <c r="G4105" s="24">
        <v>44958</v>
      </c>
      <c r="H4105" s="24">
        <v>44960</v>
      </c>
      <c r="I4105" s="19" t="s">
        <v>81</v>
      </c>
      <c r="K4105" s="50" t="str">
        <f ca="1">LeaveTracker[[#This Row],[Days]]&amp;" "&amp;LeaveTracker[[#This Row],[Type of Leave]]</f>
        <v>3 SL</v>
      </c>
      <c r="L4105" s="23">
        <f ca="1">NETWORKDAYS(LeaveTracker[[#This Row],[Start Date]],LeaveTracker[[#This Row],[End Date]],lstHolidays)</f>
        <v>3</v>
      </c>
      <c r="M4105" s="27"/>
    </row>
    <row r="4106" spans="1:13" ht="30" customHeight="1" x14ac:dyDescent="0.3">
      <c r="A4106" s="27">
        <f t="shared" si="38"/>
        <v>481</v>
      </c>
      <c r="B4106" s="31">
        <v>44989</v>
      </c>
      <c r="C4106" s="31">
        <v>44916</v>
      </c>
      <c r="D4106" s="19" t="s">
        <v>1819</v>
      </c>
      <c r="E4106" s="66" t="str">
        <f>IF(ISBLANK(LeaveTracker[[#This Row],[Employee Name]]),"-----",VLOOKUP(LeaveTracker[[#This Row],[Employee Name]],'List of Employees'!$B$4:$H$767,7))</f>
        <v>GSO</v>
      </c>
      <c r="F4106" s="66" t="str">
        <f>IF(ISBLANK(LeaveTracker[[#This Row],[Employee Name]]),"-----",VLOOKUP(LeaveTracker[[#This Row],[Employee Name]],'List of Employees'!$B$4:$H$767,6))</f>
        <v>CASUAL</v>
      </c>
      <c r="G4106" s="24">
        <v>44914</v>
      </c>
      <c r="H4106" s="24">
        <v>44915</v>
      </c>
      <c r="I4106" s="19" t="s">
        <v>81</v>
      </c>
      <c r="K4106" s="50" t="str">
        <f ca="1">LeaveTracker[[#This Row],[Days]]&amp;" "&amp;LeaveTracker[[#This Row],[Type of Leave]]</f>
        <v>2 SL</v>
      </c>
      <c r="L4106" s="23">
        <f ca="1">NETWORKDAYS(LeaveTracker[[#This Row],[Start Date]],LeaveTracker[[#This Row],[End Date]],lstHolidays)</f>
        <v>2</v>
      </c>
      <c r="M4106" s="27"/>
    </row>
    <row r="4107" spans="1:13" ht="30" customHeight="1" x14ac:dyDescent="0.3">
      <c r="A4107" s="27">
        <f t="shared" si="38"/>
        <v>482</v>
      </c>
      <c r="B4107" s="31">
        <v>44989</v>
      </c>
      <c r="C4107" s="31">
        <v>44922</v>
      </c>
      <c r="D4107" s="19" t="s">
        <v>1819</v>
      </c>
      <c r="E4107" s="66" t="str">
        <f>IF(ISBLANK(LeaveTracker[[#This Row],[Employee Name]]),"-----",VLOOKUP(LeaveTracker[[#This Row],[Employee Name]],'List of Employees'!$B$4:$H$767,7))</f>
        <v>GSO</v>
      </c>
      <c r="F4107" s="66" t="str">
        <f>IF(ISBLANK(LeaveTracker[[#This Row],[Employee Name]]),"-----",VLOOKUP(LeaveTracker[[#This Row],[Employee Name]],'List of Employees'!$B$4:$H$767,6))</f>
        <v>CASUAL</v>
      </c>
      <c r="G4107" s="24">
        <v>44918</v>
      </c>
      <c r="H4107" s="24">
        <v>44918</v>
      </c>
      <c r="I4107" s="19" t="s">
        <v>81</v>
      </c>
      <c r="K4107" s="50" t="str">
        <f ca="1">LeaveTracker[[#This Row],[Days]]&amp;" "&amp;LeaveTracker[[#This Row],[Type of Leave]]</f>
        <v>1 SL</v>
      </c>
      <c r="L4107" s="23">
        <f ca="1">NETWORKDAYS(LeaveTracker[[#This Row],[Start Date]],LeaveTracker[[#This Row],[End Date]],lstHolidays)</f>
        <v>1</v>
      </c>
      <c r="M4107" s="27"/>
    </row>
    <row r="4108" spans="1:13" ht="30" customHeight="1" x14ac:dyDescent="0.3">
      <c r="A4108" s="27">
        <f t="shared" si="38"/>
        <v>483</v>
      </c>
      <c r="B4108" s="31">
        <v>44989</v>
      </c>
      <c r="C4108" s="31">
        <v>44929</v>
      </c>
      <c r="D4108" s="19" t="s">
        <v>1819</v>
      </c>
      <c r="E4108" s="66" t="str">
        <f>IF(ISBLANK(LeaveTracker[[#This Row],[Employee Name]]),"-----",VLOOKUP(LeaveTracker[[#This Row],[Employee Name]],'List of Employees'!$B$4:$H$767,7))</f>
        <v>GSO</v>
      </c>
      <c r="F4108" s="66" t="str">
        <f>IF(ISBLANK(LeaveTracker[[#This Row],[Employee Name]]),"-----",VLOOKUP(LeaveTracker[[#This Row],[Employee Name]],'List of Employees'!$B$4:$H$767,6))</f>
        <v>CASUAL</v>
      </c>
      <c r="G4108" s="24">
        <v>44923</v>
      </c>
      <c r="H4108" s="24">
        <v>44924</v>
      </c>
      <c r="I4108" s="19" t="s">
        <v>81</v>
      </c>
      <c r="K4108" s="50" t="str">
        <f ca="1">LeaveTracker[[#This Row],[Days]]&amp;" "&amp;LeaveTracker[[#This Row],[Type of Leave]]</f>
        <v>2 SL</v>
      </c>
      <c r="L4108" s="23">
        <f ca="1">NETWORKDAYS(LeaveTracker[[#This Row],[Start Date]],LeaveTracker[[#This Row],[End Date]],lstHolidays)</f>
        <v>2</v>
      </c>
      <c r="M4108" s="27"/>
    </row>
    <row r="4109" spans="1:13" ht="30" customHeight="1" x14ac:dyDescent="0.3">
      <c r="A4109" s="27">
        <f t="shared" si="38"/>
        <v>484</v>
      </c>
      <c r="B4109" s="31">
        <v>44989</v>
      </c>
      <c r="C4109" s="31">
        <v>44932</v>
      </c>
      <c r="D4109" s="19" t="s">
        <v>1836</v>
      </c>
      <c r="E4109" s="66" t="str">
        <f>IF(ISBLANK(LeaveTracker[[#This Row],[Employee Name]]),"-----",VLOOKUP(LeaveTracker[[#This Row],[Employee Name]],'List of Employees'!$B$4:$H$767,7))</f>
        <v>EEO/CITY MARKET</v>
      </c>
      <c r="F4109" s="66" t="str">
        <f>IF(ISBLANK(LeaveTracker[[#This Row],[Employee Name]]),"-----",VLOOKUP(LeaveTracker[[#This Row],[Employee Name]],'List of Employees'!$B$4:$H$767,6))</f>
        <v>CASUAL</v>
      </c>
      <c r="G4109" s="24">
        <v>44929</v>
      </c>
      <c r="H4109" s="24">
        <v>44930</v>
      </c>
      <c r="I4109" s="19" t="s">
        <v>81</v>
      </c>
      <c r="K4109" s="50" t="str">
        <f ca="1">LeaveTracker[[#This Row],[Days]]&amp;" "&amp;LeaveTracker[[#This Row],[Type of Leave]]</f>
        <v>2 SL</v>
      </c>
      <c r="L4109" s="23">
        <f ca="1">NETWORKDAYS(LeaveTracker[[#This Row],[Start Date]],LeaveTracker[[#This Row],[End Date]],lstHolidays)</f>
        <v>2</v>
      </c>
      <c r="M4109" s="27"/>
    </row>
    <row r="4110" spans="1:13" ht="30" customHeight="1" x14ac:dyDescent="0.3">
      <c r="A4110" s="27">
        <f t="shared" si="38"/>
        <v>485</v>
      </c>
      <c r="B4110" s="31">
        <v>44989</v>
      </c>
      <c r="C4110" s="31">
        <v>44896</v>
      </c>
      <c r="D4110" s="19" t="s">
        <v>1753</v>
      </c>
      <c r="E4110" s="66" t="str">
        <f>IF(ISBLANK(LeaveTracker[[#This Row],[Employee Name]]),"-----",VLOOKUP(LeaveTracker[[#This Row],[Employee Name]],'List of Employees'!$B$4:$H$767,7))</f>
        <v>TCIS</v>
      </c>
      <c r="F4110" s="66" t="str">
        <f>IF(ISBLANK(LeaveTracker[[#This Row],[Employee Name]]),"-----",VLOOKUP(LeaveTracker[[#This Row],[Employee Name]],'List of Employees'!$B$4:$H$767,6))</f>
        <v>JOBCON</v>
      </c>
      <c r="G4110" s="24">
        <v>44916</v>
      </c>
      <c r="H4110" s="24">
        <v>44916</v>
      </c>
      <c r="I4110" s="19" t="s">
        <v>81</v>
      </c>
      <c r="K4110" s="50" t="str">
        <f ca="1">LeaveTracker[[#This Row],[Days]]&amp;" "&amp;LeaveTracker[[#This Row],[Type of Leave]]</f>
        <v>1 SL</v>
      </c>
      <c r="L4110" s="23">
        <f ca="1">NETWORKDAYS(LeaveTracker[[#This Row],[Start Date]],LeaveTracker[[#This Row],[End Date]],lstHolidays)</f>
        <v>1</v>
      </c>
      <c r="M4110" s="27"/>
    </row>
    <row r="4111" spans="1:13" ht="30" customHeight="1" x14ac:dyDescent="0.3">
      <c r="A4111" s="27">
        <f t="shared" si="38"/>
        <v>486</v>
      </c>
      <c r="B4111" s="31">
        <v>44989</v>
      </c>
      <c r="C4111" s="31">
        <v>44916</v>
      </c>
      <c r="D4111" s="19" t="s">
        <v>1753</v>
      </c>
      <c r="E4111" s="66" t="str">
        <f>IF(ISBLANK(LeaveTracker[[#This Row],[Employee Name]]),"-----",VLOOKUP(LeaveTracker[[#This Row],[Employee Name]],'List of Employees'!$B$4:$H$767,7))</f>
        <v>TCIS</v>
      </c>
      <c r="F4111" s="66" t="str">
        <f>IF(ISBLANK(LeaveTracker[[#This Row],[Employee Name]]),"-----",VLOOKUP(LeaveTracker[[#This Row],[Employee Name]],'List of Employees'!$B$4:$H$767,6))</f>
        <v>JOBCON</v>
      </c>
      <c r="G4111" s="24">
        <v>44918</v>
      </c>
      <c r="H4111" s="24">
        <v>44924</v>
      </c>
      <c r="I4111" s="19" t="s">
        <v>82</v>
      </c>
      <c r="K4111" s="50" t="str">
        <f ca="1">LeaveTracker[[#This Row],[Days]]&amp;" "&amp;LeaveTracker[[#This Row],[Type of Leave]]</f>
        <v>4 VL</v>
      </c>
      <c r="L4111" s="23">
        <f ca="1">NETWORKDAYS(LeaveTracker[[#This Row],[Start Date]],LeaveTracker[[#This Row],[End Date]],lstHolidays)</f>
        <v>4</v>
      </c>
      <c r="M4111" s="27"/>
    </row>
    <row r="4112" spans="1:13" ht="30" customHeight="1" x14ac:dyDescent="0.3">
      <c r="A4112" s="27">
        <f t="shared" si="38"/>
        <v>487</v>
      </c>
      <c r="B4112" s="31">
        <v>44989</v>
      </c>
      <c r="C4112" s="31">
        <v>44911</v>
      </c>
      <c r="D4112" s="19" t="s">
        <v>2122</v>
      </c>
      <c r="E4112" s="66" t="str">
        <f>IF(ISBLANK(LeaveTracker[[#This Row],[Employee Name]]),"-----",VLOOKUP(LeaveTracker[[#This Row],[Employee Name]],'List of Employees'!$B$4:$H$767,7))</f>
        <v>DA</v>
      </c>
      <c r="F4112" s="66" t="str">
        <f>IF(ISBLANK(LeaveTracker[[#This Row],[Employee Name]]),"-----",VLOOKUP(LeaveTracker[[#This Row],[Employee Name]],'List of Employees'!$B$4:$H$767,6))</f>
        <v>CASUAL</v>
      </c>
      <c r="G4112" s="24">
        <v>44918</v>
      </c>
      <c r="H4112" s="24">
        <v>44924</v>
      </c>
      <c r="I4112" s="19" t="s">
        <v>82</v>
      </c>
      <c r="K4112" s="50" t="str">
        <f ca="1">LeaveTracker[[#This Row],[Days]]&amp;" "&amp;LeaveTracker[[#This Row],[Type of Leave]]</f>
        <v>4 VL</v>
      </c>
      <c r="L4112" s="23">
        <f ca="1">NETWORKDAYS(LeaveTracker[[#This Row],[Start Date]],LeaveTracker[[#This Row],[End Date]],lstHolidays)</f>
        <v>4</v>
      </c>
      <c r="M4112" s="27"/>
    </row>
    <row r="4113" spans="1:13" ht="30" customHeight="1" x14ac:dyDescent="0.3">
      <c r="A4113" s="27">
        <f t="shared" si="38"/>
        <v>488</v>
      </c>
      <c r="B4113" s="31">
        <v>44989</v>
      </c>
      <c r="C4113" s="31">
        <v>44939</v>
      </c>
      <c r="D4113" s="19" t="s">
        <v>1760</v>
      </c>
      <c r="E4113" s="66" t="str">
        <f>IF(ISBLANK(LeaveTracker[[#This Row],[Employee Name]]),"-----",VLOOKUP(LeaveTracker[[#This Row],[Employee Name]],'List of Employees'!$B$4:$H$767,7))</f>
        <v>GSO</v>
      </c>
      <c r="F4113" s="66" t="str">
        <f>IF(ISBLANK(LeaveTracker[[#This Row],[Employee Name]]),"-----",VLOOKUP(LeaveTracker[[#This Row],[Employee Name]],'List of Employees'!$B$4:$H$767,6))</f>
        <v>CASUAL</v>
      </c>
      <c r="G4113" s="24">
        <v>44938</v>
      </c>
      <c r="H4113" s="24">
        <v>44938</v>
      </c>
      <c r="I4113" s="19" t="s">
        <v>297</v>
      </c>
      <c r="J4113" s="42" t="s">
        <v>105</v>
      </c>
      <c r="K4113" s="50" t="str">
        <f ca="1">LeaveTracker[[#This Row],[Days]]&amp;" "&amp;LeaveTracker[[#This Row],[Type of Leave]]</f>
        <v>1 OTHER</v>
      </c>
      <c r="L4113" s="23">
        <f ca="1">NETWORKDAYS(LeaveTracker[[#This Row],[Start Date]],LeaveTracker[[#This Row],[End Date]],lstHolidays)</f>
        <v>1</v>
      </c>
      <c r="M4113" s="27"/>
    </row>
    <row r="4114" spans="1:13" ht="30" customHeight="1" x14ac:dyDescent="0.3">
      <c r="A4114" s="27">
        <f t="shared" si="38"/>
        <v>489</v>
      </c>
      <c r="B4114" s="31">
        <v>44989</v>
      </c>
      <c r="C4114" s="31">
        <v>44957</v>
      </c>
      <c r="D4114" s="19" t="s">
        <v>1760</v>
      </c>
      <c r="E4114" s="66" t="str">
        <f>IF(ISBLANK(LeaveTracker[[#This Row],[Employee Name]]),"-----",VLOOKUP(LeaveTracker[[#This Row],[Employee Name]],'List of Employees'!$B$4:$H$767,7))</f>
        <v>GSO</v>
      </c>
      <c r="F4114" s="66" t="str">
        <f>IF(ISBLANK(LeaveTracker[[#This Row],[Employee Name]]),"-----",VLOOKUP(LeaveTracker[[#This Row],[Employee Name]],'List of Employees'!$B$4:$H$767,6))</f>
        <v>CASUAL</v>
      </c>
      <c r="G4114" s="24">
        <v>44958</v>
      </c>
      <c r="H4114" s="24">
        <v>44958</v>
      </c>
      <c r="I4114" s="19" t="s">
        <v>297</v>
      </c>
      <c r="J4114" s="42" t="s">
        <v>105</v>
      </c>
      <c r="K4114" s="50" t="str">
        <f ca="1">LeaveTracker[[#This Row],[Days]]&amp;" "&amp;LeaveTracker[[#This Row],[Type of Leave]]</f>
        <v>1 OTHER</v>
      </c>
      <c r="L4114" s="23">
        <f ca="1">NETWORKDAYS(LeaveTracker[[#This Row],[Start Date]],LeaveTracker[[#This Row],[End Date]],lstHolidays)</f>
        <v>1</v>
      </c>
      <c r="M4114" s="27"/>
    </row>
    <row r="4115" spans="1:13" ht="30" customHeight="1" x14ac:dyDescent="0.3">
      <c r="A4115" s="27">
        <f t="shared" si="38"/>
        <v>490</v>
      </c>
      <c r="B4115" s="31">
        <v>44989</v>
      </c>
      <c r="C4115" s="31">
        <v>44915</v>
      </c>
      <c r="D4115" s="19" t="s">
        <v>1787</v>
      </c>
      <c r="E4115" s="66" t="str">
        <f>IF(ISBLANK(LeaveTracker[[#This Row],[Employee Name]]),"-----",VLOOKUP(LeaveTracker[[#This Row],[Employee Name]],'List of Employees'!$B$4:$H$767,7))</f>
        <v>CENRO</v>
      </c>
      <c r="F4115" s="66" t="str">
        <f>IF(ISBLANK(LeaveTracker[[#This Row],[Employee Name]]),"-----",VLOOKUP(LeaveTracker[[#This Row],[Employee Name]],'List of Employees'!$B$4:$H$767,6))</f>
        <v>CASUAL</v>
      </c>
      <c r="G4115" s="24">
        <v>44929</v>
      </c>
      <c r="H4115" s="24">
        <v>44931</v>
      </c>
      <c r="I4115" s="19" t="s">
        <v>82</v>
      </c>
      <c r="K4115" s="50" t="str">
        <f ca="1">LeaveTracker[[#This Row],[Days]]&amp;" "&amp;LeaveTracker[[#This Row],[Type of Leave]]</f>
        <v>3 VL</v>
      </c>
      <c r="L4115" s="23">
        <f ca="1">NETWORKDAYS(LeaveTracker[[#This Row],[Start Date]],LeaveTracker[[#This Row],[End Date]],lstHolidays)</f>
        <v>3</v>
      </c>
      <c r="M4115" s="27"/>
    </row>
    <row r="4116" spans="1:13" ht="30" customHeight="1" x14ac:dyDescent="0.3">
      <c r="A4116" s="27">
        <f t="shared" si="38"/>
        <v>491</v>
      </c>
      <c r="B4116" s="31">
        <v>44989</v>
      </c>
      <c r="C4116" s="31">
        <v>44951</v>
      </c>
      <c r="D4116" s="19" t="s">
        <v>1787</v>
      </c>
      <c r="E4116" s="66" t="str">
        <f>IF(ISBLANK(LeaveTracker[[#This Row],[Employee Name]]),"-----",VLOOKUP(LeaveTracker[[#This Row],[Employee Name]],'List of Employees'!$B$4:$H$767,7))</f>
        <v>CENRO</v>
      </c>
      <c r="F4116" s="66" t="str">
        <f>IF(ISBLANK(LeaveTracker[[#This Row],[Employee Name]]),"-----",VLOOKUP(LeaveTracker[[#This Row],[Employee Name]],'List of Employees'!$B$4:$H$767,6))</f>
        <v>CASUAL</v>
      </c>
      <c r="G4116" s="24">
        <v>44949</v>
      </c>
      <c r="H4116" s="24">
        <v>44950</v>
      </c>
      <c r="I4116" s="19" t="s">
        <v>81</v>
      </c>
      <c r="K4116" s="50" t="str">
        <f ca="1">LeaveTracker[[#This Row],[Days]]&amp;" "&amp;LeaveTracker[[#This Row],[Type of Leave]]</f>
        <v>2 SL</v>
      </c>
      <c r="L4116" s="23">
        <f ca="1">NETWORKDAYS(LeaveTracker[[#This Row],[Start Date]],LeaveTracker[[#This Row],[End Date]],lstHolidays)</f>
        <v>2</v>
      </c>
      <c r="M4116" s="27"/>
    </row>
    <row r="4117" spans="1:13" ht="30" customHeight="1" x14ac:dyDescent="0.3">
      <c r="A4117" s="27">
        <f t="shared" si="38"/>
        <v>492</v>
      </c>
      <c r="B4117" s="31">
        <v>44989</v>
      </c>
      <c r="C4117" s="31">
        <v>44945</v>
      </c>
      <c r="D4117" s="19" t="s">
        <v>2319</v>
      </c>
      <c r="E4117" s="66" t="str">
        <f>IF(ISBLANK(LeaveTracker[[#This Row],[Employee Name]]),"-----",VLOOKUP(LeaveTracker[[#This Row],[Employee Name]],'List of Employees'!$B$4:$H$767,7))</f>
        <v>CEO</v>
      </c>
      <c r="F4117" s="66" t="str">
        <f>IF(ISBLANK(LeaveTracker[[#This Row],[Employee Name]]),"-----",VLOOKUP(LeaveTracker[[#This Row],[Employee Name]],'List of Employees'!$B$4:$H$767,6))</f>
        <v>CASUAL</v>
      </c>
      <c r="G4117" s="24">
        <v>44944</v>
      </c>
      <c r="H4117" s="24">
        <v>44944</v>
      </c>
      <c r="I4117" s="19" t="s">
        <v>297</v>
      </c>
      <c r="J4117" s="42" t="s">
        <v>105</v>
      </c>
      <c r="K4117" s="50" t="str">
        <f ca="1">LeaveTracker[[#This Row],[Days]]&amp;" "&amp;LeaveTracker[[#This Row],[Type of Leave]]</f>
        <v>1 OTHER</v>
      </c>
      <c r="L4117" s="23">
        <f ca="1">NETWORKDAYS(LeaveTracker[[#This Row],[Start Date]],LeaveTracker[[#This Row],[End Date]],lstHolidays)</f>
        <v>1</v>
      </c>
      <c r="M4117" s="27"/>
    </row>
    <row r="4118" spans="1:13" ht="30" customHeight="1" x14ac:dyDescent="0.3">
      <c r="A4118" s="27">
        <f t="shared" si="38"/>
        <v>493</v>
      </c>
      <c r="B4118" s="31">
        <v>44989</v>
      </c>
      <c r="C4118" s="31">
        <v>44956</v>
      </c>
      <c r="D4118" s="19" t="s">
        <v>2319</v>
      </c>
      <c r="E4118" s="66" t="str">
        <f>IF(ISBLANK(LeaveTracker[[#This Row],[Employee Name]]),"-----",VLOOKUP(LeaveTracker[[#This Row],[Employee Name]],'List of Employees'!$B$4:$H$767,7))</f>
        <v>CEO</v>
      </c>
      <c r="F4118" s="66" t="str">
        <f>IF(ISBLANK(LeaveTracker[[#This Row],[Employee Name]]),"-----",VLOOKUP(LeaveTracker[[#This Row],[Employee Name]],'List of Employees'!$B$4:$H$767,6))</f>
        <v>CASUAL</v>
      </c>
      <c r="G4118" s="24">
        <v>44956</v>
      </c>
      <c r="H4118" s="24">
        <v>44956</v>
      </c>
      <c r="I4118" s="19" t="s">
        <v>81</v>
      </c>
      <c r="K4118" s="50" t="str">
        <f ca="1">LeaveTracker[[#This Row],[Days]]&amp;" "&amp;LeaveTracker[[#This Row],[Type of Leave]]</f>
        <v>1 SL</v>
      </c>
      <c r="L4118" s="23">
        <f ca="1">NETWORKDAYS(LeaveTracker[[#This Row],[Start Date]],LeaveTracker[[#This Row],[End Date]],lstHolidays)</f>
        <v>1</v>
      </c>
      <c r="M4118" s="27"/>
    </row>
    <row r="4119" spans="1:13" ht="30" customHeight="1" x14ac:dyDescent="0.3">
      <c r="A4119" s="27">
        <f t="shared" si="38"/>
        <v>494</v>
      </c>
      <c r="B4119" s="31">
        <v>44989</v>
      </c>
      <c r="C4119" s="31">
        <v>44960</v>
      </c>
      <c r="D4119" s="19" t="s">
        <v>2319</v>
      </c>
      <c r="E4119" s="66" t="str">
        <f>IF(ISBLANK(LeaveTracker[[#This Row],[Employee Name]]),"-----",VLOOKUP(LeaveTracker[[#This Row],[Employee Name]],'List of Employees'!$B$4:$H$767,7))</f>
        <v>CEO</v>
      </c>
      <c r="F4119" s="66" t="str">
        <f>IF(ISBLANK(LeaveTracker[[#This Row],[Employee Name]]),"-----",VLOOKUP(LeaveTracker[[#This Row],[Employee Name]],'List of Employees'!$B$4:$H$767,6))</f>
        <v>CASUAL</v>
      </c>
      <c r="G4119" s="24">
        <v>44966</v>
      </c>
      <c r="H4119" s="24">
        <v>44966</v>
      </c>
      <c r="I4119" s="19" t="s">
        <v>82</v>
      </c>
      <c r="K4119" s="50" t="str">
        <f ca="1">LeaveTracker[[#This Row],[Days]]&amp;" "&amp;LeaveTracker[[#This Row],[Type of Leave]]</f>
        <v>1 VL</v>
      </c>
      <c r="L4119" s="23">
        <f ca="1">NETWORKDAYS(LeaveTracker[[#This Row],[Start Date]],LeaveTracker[[#This Row],[End Date]],lstHolidays)</f>
        <v>1</v>
      </c>
      <c r="M4119" s="27"/>
    </row>
    <row r="4120" spans="1:13" ht="30" customHeight="1" x14ac:dyDescent="0.3">
      <c r="A4120" s="27">
        <f t="shared" si="38"/>
        <v>495</v>
      </c>
      <c r="B4120" s="31">
        <v>44989</v>
      </c>
      <c r="C4120" s="31">
        <v>44943</v>
      </c>
      <c r="D4120" s="19" t="s">
        <v>1763</v>
      </c>
      <c r="E4120" s="66" t="str">
        <f>IF(ISBLANK(LeaveTracker[[#This Row],[Employee Name]]),"-----",VLOOKUP(LeaveTracker[[#This Row],[Employee Name]],'List of Employees'!$B$4:$H$767,7))</f>
        <v>ONT</v>
      </c>
      <c r="F4120" s="66" t="str">
        <f>IF(ISBLANK(LeaveTracker[[#This Row],[Employee Name]]),"-----",VLOOKUP(LeaveTracker[[#This Row],[Employee Name]],'List of Employees'!$B$4:$H$767,6))</f>
        <v>CASUAL</v>
      </c>
      <c r="G4120" s="24">
        <v>44935</v>
      </c>
      <c r="H4120" s="24">
        <v>44940</v>
      </c>
      <c r="I4120" s="19" t="s">
        <v>81</v>
      </c>
      <c r="K4120" s="50" t="str">
        <f ca="1">LeaveTracker[[#This Row],[Days]]&amp;" "&amp;LeaveTracker[[#This Row],[Type of Leave]]</f>
        <v>5 SL</v>
      </c>
      <c r="L4120" s="23">
        <f ca="1">NETWORKDAYS(LeaveTracker[[#This Row],[Start Date]],LeaveTracker[[#This Row],[End Date]],lstHolidays)</f>
        <v>5</v>
      </c>
      <c r="M4120" s="27"/>
    </row>
    <row r="4121" spans="1:13" ht="30" customHeight="1" x14ac:dyDescent="0.3">
      <c r="A4121" s="27">
        <f t="shared" ref="A4121:A4184" si="39">A4120+1</f>
        <v>496</v>
      </c>
      <c r="B4121" s="31">
        <v>44989</v>
      </c>
      <c r="C4121" s="31">
        <v>44937</v>
      </c>
      <c r="D4121" s="19" t="s">
        <v>1867</v>
      </c>
      <c r="E4121" s="66" t="str">
        <f>IF(ISBLANK(LeaveTracker[[#This Row],[Employee Name]]),"-----",VLOOKUP(LeaveTracker[[#This Row],[Employee Name]],'List of Employees'!$B$4:$H$767,7))</f>
        <v>GSO</v>
      </c>
      <c r="F4121" s="66" t="str">
        <f>IF(ISBLANK(LeaveTracker[[#This Row],[Employee Name]]),"-----",VLOOKUP(LeaveTracker[[#This Row],[Employee Name]],'List of Employees'!$B$4:$H$767,6))</f>
        <v>CASUAL</v>
      </c>
      <c r="G4121" s="24">
        <v>44936</v>
      </c>
      <c r="H4121" s="24">
        <v>44936</v>
      </c>
      <c r="I4121" s="19" t="s">
        <v>297</v>
      </c>
      <c r="J4121" s="42" t="s">
        <v>105</v>
      </c>
      <c r="K4121" s="50" t="str">
        <f ca="1">LeaveTracker[[#This Row],[Days]]&amp;" "&amp;LeaveTracker[[#This Row],[Type of Leave]]</f>
        <v>1 OTHER</v>
      </c>
      <c r="L4121" s="23">
        <f ca="1">NETWORKDAYS(LeaveTracker[[#This Row],[Start Date]],LeaveTracker[[#This Row],[End Date]],lstHolidays)</f>
        <v>1</v>
      </c>
      <c r="M4121" s="27"/>
    </row>
    <row r="4122" spans="1:13" ht="30" customHeight="1" x14ac:dyDescent="0.3">
      <c r="A4122" s="27">
        <f t="shared" si="39"/>
        <v>497</v>
      </c>
      <c r="B4122" s="31">
        <v>44989</v>
      </c>
      <c r="C4122" s="31">
        <v>44930</v>
      </c>
      <c r="D4122" s="19" t="s">
        <v>1756</v>
      </c>
      <c r="E4122" s="66" t="str">
        <f>IF(ISBLANK(LeaveTracker[[#This Row],[Employee Name]]),"-----",VLOOKUP(LeaveTracker[[#This Row],[Employee Name]],'List of Employees'!$B$4:$H$767,7))</f>
        <v>DEPED</v>
      </c>
      <c r="F4122" s="66" t="str">
        <f>IF(ISBLANK(LeaveTracker[[#This Row],[Employee Name]]),"-----",VLOOKUP(LeaveTracker[[#This Row],[Employee Name]],'List of Employees'!$B$4:$H$767,6))</f>
        <v>CASUAL</v>
      </c>
      <c r="G4122" s="24">
        <v>44916</v>
      </c>
      <c r="H4122" s="24">
        <v>44924</v>
      </c>
      <c r="I4122" s="19" t="s">
        <v>81</v>
      </c>
      <c r="K4122" s="50" t="str">
        <f ca="1">LeaveTracker[[#This Row],[Days]]&amp;" "&amp;LeaveTracker[[#This Row],[Type of Leave]]</f>
        <v>6 SL</v>
      </c>
      <c r="L4122" s="23">
        <f ca="1">NETWORKDAYS(LeaveTracker[[#This Row],[Start Date]],LeaveTracker[[#This Row],[End Date]],lstHolidays)</f>
        <v>6</v>
      </c>
      <c r="M4122" s="27"/>
    </row>
    <row r="4123" spans="1:13" ht="30" customHeight="1" x14ac:dyDescent="0.3">
      <c r="A4123" s="27">
        <f t="shared" si="39"/>
        <v>498</v>
      </c>
      <c r="B4123" s="31">
        <v>44989</v>
      </c>
      <c r="C4123" s="31">
        <v>44914</v>
      </c>
      <c r="D4123" s="19" t="s">
        <v>1760</v>
      </c>
      <c r="E4123" s="66" t="str">
        <f>IF(ISBLANK(LeaveTracker[[#This Row],[Employee Name]]),"-----",VLOOKUP(LeaveTracker[[#This Row],[Employee Name]],'List of Employees'!$B$4:$H$767,7))</f>
        <v>GSO</v>
      </c>
      <c r="F4123" s="66" t="str">
        <f>IF(ISBLANK(LeaveTracker[[#This Row],[Employee Name]]),"-----",VLOOKUP(LeaveTracker[[#This Row],[Employee Name]],'List of Employees'!$B$4:$H$767,6))</f>
        <v>CASUAL</v>
      </c>
      <c r="G4123" s="24">
        <v>44911</v>
      </c>
      <c r="H4123" s="24">
        <v>44911</v>
      </c>
      <c r="I4123" s="19" t="s">
        <v>81</v>
      </c>
      <c r="K4123" s="50" t="str">
        <f ca="1">LeaveTracker[[#This Row],[Days]]&amp;" "&amp;LeaveTracker[[#This Row],[Type of Leave]]</f>
        <v>1 SL</v>
      </c>
      <c r="L4123" s="23">
        <f ca="1">NETWORKDAYS(LeaveTracker[[#This Row],[Start Date]],LeaveTracker[[#This Row],[End Date]],lstHolidays)</f>
        <v>1</v>
      </c>
      <c r="M4123" s="27"/>
    </row>
    <row r="4124" spans="1:13" ht="30" customHeight="1" x14ac:dyDescent="0.3">
      <c r="A4124" s="27">
        <f t="shared" si="39"/>
        <v>499</v>
      </c>
      <c r="B4124" s="31">
        <v>44989</v>
      </c>
      <c r="C4124" s="31">
        <v>44930</v>
      </c>
      <c r="D4124" s="19" t="s">
        <v>1760</v>
      </c>
      <c r="E4124" s="66" t="str">
        <f>IF(ISBLANK(LeaveTracker[[#This Row],[Employee Name]]),"-----",VLOOKUP(LeaveTracker[[#This Row],[Employee Name]],'List of Employees'!$B$4:$H$767,7))</f>
        <v>GSO</v>
      </c>
      <c r="F4124" s="66" t="str">
        <f>IF(ISBLANK(LeaveTracker[[#This Row],[Employee Name]]),"-----",VLOOKUP(LeaveTracker[[#This Row],[Employee Name]],'List of Employees'!$B$4:$H$767,6))</f>
        <v>CASUAL</v>
      </c>
      <c r="G4124" s="24">
        <v>44929</v>
      </c>
      <c r="H4124" s="24">
        <v>44929</v>
      </c>
      <c r="I4124" s="19" t="s">
        <v>297</v>
      </c>
      <c r="J4124" s="42" t="s">
        <v>105</v>
      </c>
      <c r="K4124" s="50" t="str">
        <f ca="1">LeaveTracker[[#This Row],[Days]]&amp;" "&amp;LeaveTracker[[#This Row],[Type of Leave]]</f>
        <v>1 OTHER</v>
      </c>
      <c r="L4124" s="23">
        <f ca="1">NETWORKDAYS(LeaveTracker[[#This Row],[Start Date]],LeaveTracker[[#This Row],[End Date]],lstHolidays)</f>
        <v>1</v>
      </c>
      <c r="M4124" s="27"/>
    </row>
    <row r="4125" spans="1:13" ht="30" customHeight="1" x14ac:dyDescent="0.3">
      <c r="A4125" s="27">
        <f t="shared" si="39"/>
        <v>500</v>
      </c>
      <c r="B4125" s="31">
        <v>44989</v>
      </c>
      <c r="C4125" s="31">
        <v>44957</v>
      </c>
      <c r="D4125" s="19" t="s">
        <v>1816</v>
      </c>
      <c r="E4125" s="66" t="str">
        <f>IF(ISBLANK(LeaveTracker[[#This Row],[Employee Name]]),"-----",VLOOKUP(LeaveTracker[[#This Row],[Employee Name]],'List of Employees'!$B$4:$H$767,7))</f>
        <v>CHO</v>
      </c>
      <c r="F4125" s="66" t="str">
        <f>IF(ISBLANK(LeaveTracker[[#This Row],[Employee Name]]),"-----",VLOOKUP(LeaveTracker[[#This Row],[Employee Name]],'List of Employees'!$B$4:$H$767,6))</f>
        <v>CASUAL</v>
      </c>
      <c r="G4125" s="24">
        <v>44944</v>
      </c>
      <c r="H4125" s="24">
        <v>44944</v>
      </c>
      <c r="I4125" s="19" t="s">
        <v>81</v>
      </c>
      <c r="K4125" s="50" t="str">
        <f ca="1">LeaveTracker[[#This Row],[Days]]&amp;" "&amp;LeaveTracker[[#This Row],[Type of Leave]]</f>
        <v>1 SL</v>
      </c>
      <c r="L4125" s="23">
        <f ca="1">NETWORKDAYS(LeaveTracker[[#This Row],[Start Date]],LeaveTracker[[#This Row],[End Date]],lstHolidays)</f>
        <v>1</v>
      </c>
      <c r="M4125" s="27"/>
    </row>
    <row r="4126" spans="1:13" ht="30" customHeight="1" x14ac:dyDescent="0.3">
      <c r="A4126" s="27">
        <v>500</v>
      </c>
      <c r="B4126" s="31">
        <v>44989</v>
      </c>
      <c r="C4126" s="31">
        <v>44957</v>
      </c>
      <c r="D4126" s="19" t="s">
        <v>1816</v>
      </c>
      <c r="E4126" s="66" t="str">
        <f>IF(ISBLANK(LeaveTracker[[#This Row],[Employee Name]]),"-----",VLOOKUP(LeaveTracker[[#This Row],[Employee Name]],'List of Employees'!$B$4:$H$767,7))</f>
        <v>CHO</v>
      </c>
      <c r="F4126" s="66" t="str">
        <f>IF(ISBLANK(LeaveTracker[[#This Row],[Employee Name]]),"-----",VLOOKUP(LeaveTracker[[#This Row],[Employee Name]],'List of Employees'!$B$4:$H$767,6))</f>
        <v>CASUAL</v>
      </c>
      <c r="G4126" s="24">
        <v>44956</v>
      </c>
      <c r="H4126" s="24">
        <v>44956</v>
      </c>
      <c r="I4126" s="19" t="s">
        <v>81</v>
      </c>
      <c r="K4126" s="50" t="str">
        <f ca="1">LeaveTracker[[#This Row],[Days]]&amp;" "&amp;LeaveTracker[[#This Row],[Type of Leave]]</f>
        <v>1 SL</v>
      </c>
      <c r="L4126" s="23">
        <f ca="1">NETWORKDAYS(LeaveTracker[[#This Row],[Start Date]],LeaveTracker[[#This Row],[End Date]],lstHolidays)</f>
        <v>1</v>
      </c>
      <c r="M4126" s="27"/>
    </row>
    <row r="4127" spans="1:13" ht="30" customHeight="1" x14ac:dyDescent="0.3">
      <c r="A4127" s="27">
        <f t="shared" si="39"/>
        <v>501</v>
      </c>
      <c r="B4127" s="31">
        <v>44989</v>
      </c>
      <c r="C4127" s="31">
        <v>44973</v>
      </c>
      <c r="D4127" s="19" t="s">
        <v>1935</v>
      </c>
      <c r="E4127" s="66" t="str">
        <f>IF(ISBLANK(LeaveTracker[[#This Row],[Employee Name]]),"-----",VLOOKUP(LeaveTracker[[#This Row],[Employee Name]],'List of Employees'!$B$4:$H$767,7))</f>
        <v>BPLO</v>
      </c>
      <c r="F4127" s="66" t="str">
        <f>IF(ISBLANK(LeaveTracker[[#This Row],[Employee Name]]),"-----",VLOOKUP(LeaveTracker[[#This Row],[Employee Name]],'List of Employees'!$B$4:$H$767,6))</f>
        <v>JOBCON</v>
      </c>
      <c r="G4127" s="24">
        <v>44966</v>
      </c>
      <c r="H4127" s="24">
        <v>44967</v>
      </c>
      <c r="I4127" s="19" t="s">
        <v>81</v>
      </c>
      <c r="K4127" s="50" t="str">
        <f ca="1">LeaveTracker[[#This Row],[Days]]&amp;" "&amp;LeaveTracker[[#This Row],[Type of Leave]]</f>
        <v>2 SL</v>
      </c>
      <c r="L4127" s="23">
        <f ca="1">NETWORKDAYS(LeaveTracker[[#This Row],[Start Date]],LeaveTracker[[#This Row],[End Date]],lstHolidays)</f>
        <v>2</v>
      </c>
      <c r="M4127" s="27"/>
    </row>
    <row r="4128" spans="1:13" ht="30" customHeight="1" x14ac:dyDescent="0.3">
      <c r="A4128" s="27">
        <v>501</v>
      </c>
      <c r="B4128" s="31">
        <v>44989</v>
      </c>
      <c r="C4128" s="31">
        <v>44973</v>
      </c>
      <c r="D4128" s="19" t="s">
        <v>1935</v>
      </c>
      <c r="E4128" s="66" t="str">
        <f>IF(ISBLANK(LeaveTracker[[#This Row],[Employee Name]]),"-----",VLOOKUP(LeaveTracker[[#This Row],[Employee Name]],'List of Employees'!$B$4:$H$767,7))</f>
        <v>BPLO</v>
      </c>
      <c r="F4128" s="66" t="str">
        <f>IF(ISBLANK(LeaveTracker[[#This Row],[Employee Name]]),"-----",VLOOKUP(LeaveTracker[[#This Row],[Employee Name]],'List of Employees'!$B$4:$H$767,6))</f>
        <v>JOBCON</v>
      </c>
      <c r="G4128" s="24">
        <v>44972</v>
      </c>
      <c r="H4128" s="24">
        <v>44972</v>
      </c>
      <c r="I4128" s="19" t="s">
        <v>81</v>
      </c>
      <c r="K4128" s="50" t="str">
        <f ca="1">LeaveTracker[[#This Row],[Days]]&amp;" "&amp;LeaveTracker[[#This Row],[Type of Leave]]</f>
        <v>1 SL</v>
      </c>
      <c r="L4128" s="23">
        <f ca="1">NETWORKDAYS(LeaveTracker[[#This Row],[Start Date]],LeaveTracker[[#This Row],[End Date]],lstHolidays)</f>
        <v>1</v>
      </c>
      <c r="M4128" s="27"/>
    </row>
    <row r="4129" spans="1:13" ht="30" customHeight="1" x14ac:dyDescent="0.3">
      <c r="A4129" s="27">
        <v>501</v>
      </c>
      <c r="B4129" s="31">
        <v>44989</v>
      </c>
      <c r="C4129" s="31">
        <v>44973</v>
      </c>
      <c r="D4129" s="19" t="s">
        <v>1935</v>
      </c>
      <c r="E4129" s="66" t="str">
        <f>IF(ISBLANK(LeaveTracker[[#This Row],[Employee Name]]),"-----",VLOOKUP(LeaveTracker[[#This Row],[Employee Name]],'List of Employees'!$B$4:$H$767,7))</f>
        <v>BPLO</v>
      </c>
      <c r="F4129" s="66" t="str">
        <f>IF(ISBLANK(LeaveTracker[[#This Row],[Employee Name]]),"-----",VLOOKUP(LeaveTracker[[#This Row],[Employee Name]],'List of Employees'!$B$4:$H$767,6))</f>
        <v>JOBCON</v>
      </c>
      <c r="G4129" s="24">
        <v>44974</v>
      </c>
      <c r="H4129" s="24">
        <v>44974</v>
      </c>
      <c r="I4129" s="19" t="s">
        <v>81</v>
      </c>
      <c r="K4129" s="50" t="str">
        <f ca="1">LeaveTracker[[#This Row],[Days]]&amp;" "&amp;LeaveTracker[[#This Row],[Type of Leave]]</f>
        <v>1 SL</v>
      </c>
      <c r="L4129" s="23">
        <f ca="1">NETWORKDAYS(LeaveTracker[[#This Row],[Start Date]],LeaveTracker[[#This Row],[End Date]],lstHolidays)</f>
        <v>1</v>
      </c>
      <c r="M4129" s="27"/>
    </row>
    <row r="4130" spans="1:13" ht="30" customHeight="1" x14ac:dyDescent="0.3">
      <c r="A4130" s="27">
        <v>501</v>
      </c>
      <c r="B4130" s="31">
        <v>44989</v>
      </c>
      <c r="C4130" s="31">
        <v>44973</v>
      </c>
      <c r="D4130" s="19" t="s">
        <v>1935</v>
      </c>
      <c r="E4130" s="66" t="str">
        <f>IF(ISBLANK(LeaveTracker[[#This Row],[Employee Name]]),"-----",VLOOKUP(LeaveTracker[[#This Row],[Employee Name]],'List of Employees'!$B$4:$H$767,7))</f>
        <v>BPLO</v>
      </c>
      <c r="F4130" s="66" t="str">
        <f>IF(ISBLANK(LeaveTracker[[#This Row],[Employee Name]]),"-----",VLOOKUP(LeaveTracker[[#This Row],[Employee Name]],'List of Employees'!$B$4:$H$767,6))</f>
        <v>JOBCON</v>
      </c>
      <c r="G4130" s="24">
        <v>44977</v>
      </c>
      <c r="H4130" s="24">
        <v>44980</v>
      </c>
      <c r="I4130" s="19" t="s">
        <v>81</v>
      </c>
      <c r="K4130" s="50" t="str">
        <f ca="1">LeaveTracker[[#This Row],[Days]]&amp;" "&amp;LeaveTracker[[#This Row],[Type of Leave]]</f>
        <v>4 SL</v>
      </c>
      <c r="L4130" s="23">
        <f ca="1">NETWORKDAYS(LeaveTracker[[#This Row],[Start Date]],LeaveTracker[[#This Row],[End Date]],lstHolidays)</f>
        <v>4</v>
      </c>
      <c r="M4130" s="27"/>
    </row>
    <row r="4131" spans="1:13" ht="30" customHeight="1" x14ac:dyDescent="0.3">
      <c r="A4131" s="27">
        <f t="shared" si="39"/>
        <v>502</v>
      </c>
      <c r="B4131" s="31">
        <v>44989</v>
      </c>
      <c r="C4131" s="31">
        <v>44914</v>
      </c>
      <c r="D4131" s="19" t="s">
        <v>1765</v>
      </c>
      <c r="E4131" s="66" t="str">
        <f>IF(ISBLANK(LeaveTracker[[#This Row],[Employee Name]]),"-----",VLOOKUP(LeaveTracker[[#This Row],[Employee Name]],'List of Employees'!$B$4:$H$767,7))</f>
        <v>GSO</v>
      </c>
      <c r="F4131" s="66" t="str">
        <f>IF(ISBLANK(LeaveTracker[[#This Row],[Employee Name]]),"-----",VLOOKUP(LeaveTracker[[#This Row],[Employee Name]],'List of Employees'!$B$4:$H$767,6))</f>
        <v>CASUAL</v>
      </c>
      <c r="G4131" s="24">
        <v>44921</v>
      </c>
      <c r="H4131" s="24">
        <v>44921</v>
      </c>
      <c r="I4131" s="19" t="s">
        <v>297</v>
      </c>
      <c r="J4131" s="42" t="s">
        <v>2102</v>
      </c>
      <c r="K4131" s="50" t="str">
        <f>LeaveTracker[[#This Row],[Days]]&amp;" "&amp;LeaveTracker[[#This Row],[Type of Leave]]</f>
        <v>1 OTHER</v>
      </c>
      <c r="L4131" s="23">
        <v>1</v>
      </c>
      <c r="M4131" s="27"/>
    </row>
    <row r="4132" spans="1:13" ht="30" customHeight="1" x14ac:dyDescent="0.3">
      <c r="A4132" s="27">
        <f t="shared" si="39"/>
        <v>503</v>
      </c>
      <c r="B4132" s="31">
        <v>44989</v>
      </c>
      <c r="C4132" s="31">
        <v>44915</v>
      </c>
      <c r="D4132" s="19" t="s">
        <v>1765</v>
      </c>
      <c r="E4132" s="66" t="str">
        <f>IF(ISBLANK(LeaveTracker[[#This Row],[Employee Name]]),"-----",VLOOKUP(LeaveTracker[[#This Row],[Employee Name]],'List of Employees'!$B$4:$H$767,7))</f>
        <v>GSO</v>
      </c>
      <c r="F4132" s="66" t="str">
        <f>IF(ISBLANK(LeaveTracker[[#This Row],[Employee Name]]),"-----",VLOOKUP(LeaveTracker[[#This Row],[Employee Name]],'List of Employees'!$B$4:$H$767,6))</f>
        <v>CASUAL</v>
      </c>
      <c r="G4132" s="24">
        <v>45287</v>
      </c>
      <c r="H4132" s="24">
        <v>45289</v>
      </c>
      <c r="I4132" s="19" t="s">
        <v>82</v>
      </c>
      <c r="K4132" s="50" t="str">
        <f ca="1">LeaveTracker[[#This Row],[Days]]&amp;" "&amp;LeaveTracker[[#This Row],[Type of Leave]]</f>
        <v>3 VL</v>
      </c>
      <c r="L4132" s="23">
        <f ca="1">NETWORKDAYS(LeaveTracker[[#This Row],[Start Date]],LeaveTracker[[#This Row],[End Date]],lstHolidays)</f>
        <v>3</v>
      </c>
      <c r="M4132" s="27"/>
    </row>
    <row r="4133" spans="1:13" ht="30" customHeight="1" x14ac:dyDescent="0.3">
      <c r="A4133" s="27">
        <f t="shared" si="39"/>
        <v>504</v>
      </c>
      <c r="B4133" s="31">
        <v>44989</v>
      </c>
      <c r="C4133" s="31">
        <v>44943</v>
      </c>
      <c r="D4133" s="19" t="s">
        <v>1764</v>
      </c>
      <c r="E4133" s="66" t="str">
        <f>IF(ISBLANK(LeaveTracker[[#This Row],[Employee Name]]),"-----",VLOOKUP(LeaveTracker[[#This Row],[Employee Name]],'List of Employees'!$B$4:$H$767,7))</f>
        <v>ONT</v>
      </c>
      <c r="F4133" s="66" t="str">
        <f>IF(ISBLANK(LeaveTracker[[#This Row],[Employee Name]]),"-----",VLOOKUP(LeaveTracker[[#This Row],[Employee Name]],'List of Employees'!$B$4:$H$767,6))</f>
        <v>CASUAL</v>
      </c>
      <c r="G4133" s="24">
        <v>44963</v>
      </c>
      <c r="H4133" s="24">
        <v>44963</v>
      </c>
      <c r="I4133" s="19" t="s">
        <v>82</v>
      </c>
      <c r="K4133" s="50" t="str">
        <f ca="1">LeaveTracker[[#This Row],[Days]]&amp;" "&amp;LeaveTracker[[#This Row],[Type of Leave]]</f>
        <v>1 VL</v>
      </c>
      <c r="L4133" s="23">
        <f ca="1">NETWORKDAYS(LeaveTracker[[#This Row],[Start Date]],LeaveTracker[[#This Row],[End Date]],lstHolidays)</f>
        <v>1</v>
      </c>
      <c r="M4133" s="27"/>
    </row>
    <row r="4134" spans="1:13" ht="30" customHeight="1" x14ac:dyDescent="0.3">
      <c r="A4134" s="27">
        <v>504</v>
      </c>
      <c r="B4134" s="31">
        <v>44989</v>
      </c>
      <c r="C4134" s="31">
        <v>44943</v>
      </c>
      <c r="D4134" s="19" t="s">
        <v>1764</v>
      </c>
      <c r="E4134" s="66" t="str">
        <f>IF(ISBLANK(LeaveTracker[[#This Row],[Employee Name]]),"-----",VLOOKUP(LeaveTracker[[#This Row],[Employee Name]],'List of Employees'!$B$4:$H$767,7))</f>
        <v>ONT</v>
      </c>
      <c r="F4134" s="66" t="str">
        <f>IF(ISBLANK(LeaveTracker[[#This Row],[Employee Name]]),"-----",VLOOKUP(LeaveTracker[[#This Row],[Employee Name]],'List of Employees'!$B$4:$H$767,6))</f>
        <v>CASUAL</v>
      </c>
      <c r="G4134" s="24">
        <v>44972</v>
      </c>
      <c r="H4134" s="24">
        <v>44972</v>
      </c>
      <c r="I4134" s="19" t="s">
        <v>82</v>
      </c>
      <c r="K4134" s="50" t="str">
        <f ca="1">LeaveTracker[[#This Row],[Days]]&amp;" "&amp;LeaveTracker[[#This Row],[Type of Leave]]</f>
        <v>1 VL</v>
      </c>
      <c r="L4134" s="23">
        <f ca="1">NETWORKDAYS(LeaveTracker[[#This Row],[Start Date]],LeaveTracker[[#This Row],[End Date]],lstHolidays)</f>
        <v>1</v>
      </c>
      <c r="M4134" s="27"/>
    </row>
    <row r="4135" spans="1:13" ht="30" customHeight="1" x14ac:dyDescent="0.3">
      <c r="A4135" s="27">
        <f t="shared" si="39"/>
        <v>505</v>
      </c>
      <c r="B4135" s="31">
        <v>44989</v>
      </c>
      <c r="C4135" s="31">
        <v>44931</v>
      </c>
      <c r="D4135" s="19" t="s">
        <v>2319</v>
      </c>
      <c r="E4135" s="66" t="str">
        <f>IF(ISBLANK(LeaveTracker[[#This Row],[Employee Name]]),"-----",VLOOKUP(LeaveTracker[[#This Row],[Employee Name]],'List of Employees'!$B$4:$H$767,7))</f>
        <v>CEO</v>
      </c>
      <c r="F4135" s="66" t="str">
        <f>IF(ISBLANK(LeaveTracker[[#This Row],[Employee Name]]),"-----",VLOOKUP(LeaveTracker[[#This Row],[Employee Name]],'List of Employees'!$B$4:$H$767,6))</f>
        <v>CASUAL</v>
      </c>
      <c r="G4135" s="31">
        <v>44931</v>
      </c>
      <c r="H4135" s="31">
        <v>44931</v>
      </c>
      <c r="I4135" s="19" t="s">
        <v>81</v>
      </c>
      <c r="K4135" s="50" t="str">
        <f ca="1">LeaveTracker[[#This Row],[Days]]&amp;" "&amp;LeaveTracker[[#This Row],[Type of Leave]]</f>
        <v>1 SL</v>
      </c>
      <c r="L4135" s="23">
        <f ca="1">NETWORKDAYS(LeaveTracker[[#This Row],[Start Date]],LeaveTracker[[#This Row],[End Date]],lstHolidays)</f>
        <v>1</v>
      </c>
      <c r="M4135" s="27"/>
    </row>
    <row r="4136" spans="1:13" ht="30" customHeight="1" x14ac:dyDescent="0.3">
      <c r="A4136" s="27">
        <f t="shared" si="39"/>
        <v>506</v>
      </c>
      <c r="B4136" s="31">
        <v>44989</v>
      </c>
      <c r="C4136" s="31">
        <v>44953</v>
      </c>
      <c r="D4136" s="19" t="s">
        <v>1799</v>
      </c>
      <c r="E4136" s="66" t="str">
        <f>IF(ISBLANK(LeaveTracker[[#This Row],[Employee Name]]),"-----",VLOOKUP(LeaveTracker[[#This Row],[Employee Name]],'List of Employees'!$B$4:$H$767,7))</f>
        <v>HOUSING</v>
      </c>
      <c r="F4136" s="66" t="str">
        <f>IF(ISBLANK(LeaveTracker[[#This Row],[Employee Name]]),"-----",VLOOKUP(LeaveTracker[[#This Row],[Employee Name]],'List of Employees'!$B$4:$H$767,6))</f>
        <v>CASUAL</v>
      </c>
      <c r="G4136" s="24">
        <v>44952</v>
      </c>
      <c r="H4136" s="24">
        <v>44952</v>
      </c>
      <c r="I4136" s="19" t="s">
        <v>81</v>
      </c>
      <c r="K4136" s="50" t="str">
        <f ca="1">LeaveTracker[[#This Row],[Days]]&amp;" "&amp;LeaveTracker[[#This Row],[Type of Leave]]</f>
        <v>1 SL</v>
      </c>
      <c r="L4136" s="23">
        <f ca="1">NETWORKDAYS(LeaveTracker[[#This Row],[Start Date]],LeaveTracker[[#This Row],[End Date]],lstHolidays)</f>
        <v>1</v>
      </c>
      <c r="M4136" s="27"/>
    </row>
    <row r="4137" spans="1:13" ht="30" customHeight="1" x14ac:dyDescent="0.3">
      <c r="A4137" s="27">
        <f t="shared" si="39"/>
        <v>507</v>
      </c>
      <c r="B4137" s="31">
        <v>44989</v>
      </c>
      <c r="C4137" s="31">
        <v>44960</v>
      </c>
      <c r="D4137" s="19" t="s">
        <v>1799</v>
      </c>
      <c r="E4137" s="66" t="str">
        <f>IF(ISBLANK(LeaveTracker[[#This Row],[Employee Name]]),"-----",VLOOKUP(LeaveTracker[[#This Row],[Employee Name]],'List of Employees'!$B$4:$H$767,7))</f>
        <v>HOUSING</v>
      </c>
      <c r="F4137" s="66" t="str">
        <f>IF(ISBLANK(LeaveTracker[[#This Row],[Employee Name]]),"-----",VLOOKUP(LeaveTracker[[#This Row],[Employee Name]],'List of Employees'!$B$4:$H$767,6))</f>
        <v>CASUAL</v>
      </c>
      <c r="G4137" s="24">
        <v>44957</v>
      </c>
      <c r="H4137" s="24">
        <v>44959</v>
      </c>
      <c r="I4137" s="19" t="s">
        <v>81</v>
      </c>
      <c r="K4137" s="50" t="str">
        <f ca="1">LeaveTracker[[#This Row],[Days]]&amp;" "&amp;LeaveTracker[[#This Row],[Type of Leave]]</f>
        <v>3 SL</v>
      </c>
      <c r="L4137" s="23">
        <f ca="1">NETWORKDAYS(LeaveTracker[[#This Row],[Start Date]],LeaveTracker[[#This Row],[End Date]],lstHolidays)</f>
        <v>3</v>
      </c>
      <c r="M4137" s="27"/>
    </row>
    <row r="4138" spans="1:13" ht="30" customHeight="1" x14ac:dyDescent="0.3">
      <c r="A4138" s="27">
        <f t="shared" si="39"/>
        <v>508</v>
      </c>
      <c r="B4138" s="31">
        <v>44989</v>
      </c>
      <c r="C4138" s="31">
        <v>44960</v>
      </c>
      <c r="D4138" s="19" t="s">
        <v>1799</v>
      </c>
      <c r="E4138" s="66" t="str">
        <f>IF(ISBLANK(LeaveTracker[[#This Row],[Employee Name]]),"-----",VLOOKUP(LeaveTracker[[#This Row],[Employee Name]],'List of Employees'!$B$4:$H$767,7))</f>
        <v>HOUSING</v>
      </c>
      <c r="F4138" s="66" t="str">
        <f>IF(ISBLANK(LeaveTracker[[#This Row],[Employee Name]]),"-----",VLOOKUP(LeaveTracker[[#This Row],[Employee Name]],'List of Employees'!$B$4:$H$767,6))</f>
        <v>CASUAL</v>
      </c>
      <c r="G4138" s="24">
        <v>44966</v>
      </c>
      <c r="H4138" s="24">
        <v>44967</v>
      </c>
      <c r="I4138" s="19" t="s">
        <v>82</v>
      </c>
      <c r="K4138" s="50" t="str">
        <f ca="1">LeaveTracker[[#This Row],[Days]]&amp;" "&amp;LeaveTracker[[#This Row],[Type of Leave]]</f>
        <v>2 VL</v>
      </c>
      <c r="L4138" s="23">
        <f ca="1">NETWORKDAYS(LeaveTracker[[#This Row],[Start Date]],LeaveTracker[[#This Row],[End Date]],lstHolidays)</f>
        <v>2</v>
      </c>
      <c r="M4138" s="27"/>
    </row>
    <row r="4139" spans="1:13" ht="30" customHeight="1" x14ac:dyDescent="0.3">
      <c r="A4139" s="27">
        <f t="shared" si="39"/>
        <v>509</v>
      </c>
      <c r="B4139" s="31">
        <v>44989</v>
      </c>
      <c r="C4139" s="31">
        <v>44938</v>
      </c>
      <c r="D4139" s="19" t="s">
        <v>1800</v>
      </c>
      <c r="E4139" s="66" t="str">
        <f>IF(ISBLANK(LeaveTracker[[#This Row],[Employee Name]]),"-----",VLOOKUP(LeaveTracker[[#This Row],[Employee Name]],'List of Employees'!$B$4:$H$767,7))</f>
        <v>CSWDO</v>
      </c>
      <c r="F4139" s="66" t="str">
        <f>IF(ISBLANK(LeaveTracker[[#This Row],[Employee Name]]),"-----",VLOOKUP(LeaveTracker[[#This Row],[Employee Name]],'List of Employees'!$B$4:$H$767,6))</f>
        <v>CASUAL</v>
      </c>
      <c r="G4139" s="24">
        <v>44924</v>
      </c>
      <c r="H4139" s="24">
        <v>44924</v>
      </c>
      <c r="I4139" s="19" t="s">
        <v>81</v>
      </c>
      <c r="K4139" s="50" t="str">
        <f ca="1">LeaveTracker[[#This Row],[Days]]&amp;" "&amp;LeaveTracker[[#This Row],[Type of Leave]]</f>
        <v>1 SL</v>
      </c>
      <c r="L4139" s="23">
        <f ca="1">NETWORKDAYS(LeaveTracker[[#This Row],[Start Date]],LeaveTracker[[#This Row],[End Date]],lstHolidays)</f>
        <v>1</v>
      </c>
      <c r="M4139" s="27"/>
    </row>
    <row r="4140" spans="1:13" ht="30" customHeight="1" x14ac:dyDescent="0.3">
      <c r="A4140" s="27">
        <v>509</v>
      </c>
      <c r="B4140" s="31">
        <v>44989</v>
      </c>
      <c r="C4140" s="31">
        <v>44938</v>
      </c>
      <c r="D4140" s="19" t="s">
        <v>1800</v>
      </c>
      <c r="E4140" s="66" t="str">
        <f>IF(ISBLANK(LeaveTracker[[#This Row],[Employee Name]]),"-----",VLOOKUP(LeaveTracker[[#This Row],[Employee Name]],'List of Employees'!$B$4:$H$767,7))</f>
        <v>CSWDO</v>
      </c>
      <c r="F4140" s="66" t="str">
        <f>IF(ISBLANK(LeaveTracker[[#This Row],[Employee Name]]),"-----",VLOOKUP(LeaveTracker[[#This Row],[Employee Name]],'List of Employees'!$B$4:$H$767,6))</f>
        <v>CASUAL</v>
      </c>
      <c r="G4140" s="24">
        <v>44937</v>
      </c>
      <c r="H4140" s="24">
        <v>44937</v>
      </c>
      <c r="I4140" s="19" t="s">
        <v>81</v>
      </c>
      <c r="K4140" s="50" t="str">
        <f ca="1">LeaveTracker[[#This Row],[Days]]&amp;" "&amp;LeaveTracker[[#This Row],[Type of Leave]]</f>
        <v>1 SL</v>
      </c>
      <c r="L4140" s="23">
        <f ca="1">NETWORKDAYS(LeaveTracker[[#This Row],[Start Date]],LeaveTracker[[#This Row],[End Date]],lstHolidays)</f>
        <v>1</v>
      </c>
      <c r="M4140" s="27"/>
    </row>
    <row r="4141" spans="1:13" ht="30" customHeight="1" x14ac:dyDescent="0.3">
      <c r="A4141" s="27">
        <f t="shared" si="39"/>
        <v>510</v>
      </c>
      <c r="B4141" s="31">
        <v>44989</v>
      </c>
      <c r="C4141" s="31">
        <v>44939</v>
      </c>
      <c r="D4141" s="19" t="s">
        <v>1853</v>
      </c>
      <c r="E4141" s="66" t="str">
        <f>IF(ISBLANK(LeaveTracker[[#This Row],[Employee Name]]),"-----",VLOOKUP(LeaveTracker[[#This Row],[Employee Name]],'List of Employees'!$B$4:$H$767,7))</f>
        <v>MO</v>
      </c>
      <c r="F4141" s="66" t="str">
        <f>IF(ISBLANK(LeaveTracker[[#This Row],[Employee Name]]),"-----",VLOOKUP(LeaveTracker[[#This Row],[Employee Name]],'List of Employees'!$B$4:$H$767,6))</f>
        <v>CASUAL</v>
      </c>
      <c r="G4141" s="24">
        <v>44945</v>
      </c>
      <c r="H4141" s="24">
        <v>44945</v>
      </c>
      <c r="I4141" s="19" t="s">
        <v>297</v>
      </c>
      <c r="J4141" s="42" t="s">
        <v>105</v>
      </c>
      <c r="K4141" s="50" t="str">
        <f ca="1">LeaveTracker[[#This Row],[Days]]&amp;" "&amp;LeaveTracker[[#This Row],[Type of Leave]]</f>
        <v>1 OTHER</v>
      </c>
      <c r="L4141" s="23">
        <f ca="1">NETWORKDAYS(LeaveTracker[[#This Row],[Start Date]],LeaveTracker[[#This Row],[End Date]],lstHolidays)</f>
        <v>1</v>
      </c>
      <c r="M4141" s="27"/>
    </row>
    <row r="4142" spans="1:13" ht="30" customHeight="1" x14ac:dyDescent="0.3">
      <c r="A4142" s="27">
        <f t="shared" si="39"/>
        <v>511</v>
      </c>
      <c r="B4142" s="31">
        <v>44989</v>
      </c>
      <c r="C4142" s="31">
        <v>44944</v>
      </c>
      <c r="D4142" s="19" t="s">
        <v>1953</v>
      </c>
      <c r="E4142" s="66" t="str">
        <f>IF(ISBLANK(LeaveTracker[[#This Row],[Employee Name]]),"-----",VLOOKUP(LeaveTracker[[#This Row],[Employee Name]],'List of Employees'!$B$4:$H$767,7))</f>
        <v>CENRO</v>
      </c>
      <c r="F4142" s="66" t="str">
        <f>IF(ISBLANK(LeaveTracker[[#This Row],[Employee Name]]),"-----",VLOOKUP(LeaveTracker[[#This Row],[Employee Name]],'List of Employees'!$B$4:$H$767,6))</f>
        <v>CASUAL</v>
      </c>
      <c r="G4142" s="24">
        <v>44951</v>
      </c>
      <c r="H4142" s="24">
        <v>44951</v>
      </c>
      <c r="I4142" s="19"/>
      <c r="K4142" s="50" t="str">
        <f ca="1">LeaveTracker[[#This Row],[Days]]&amp;" "&amp;LeaveTracker[[#This Row],[Type of Leave]]</f>
        <v xml:space="preserve">1 </v>
      </c>
      <c r="L4142" s="23">
        <f ca="1">NETWORKDAYS(LeaveTracker[[#This Row],[Start Date]],LeaveTracker[[#This Row],[End Date]],lstHolidays)</f>
        <v>1</v>
      </c>
      <c r="M4142" s="27"/>
    </row>
    <row r="4143" spans="1:13" ht="30" customHeight="1" x14ac:dyDescent="0.3">
      <c r="A4143" s="27">
        <f t="shared" si="39"/>
        <v>512</v>
      </c>
      <c r="B4143" s="31">
        <v>44989</v>
      </c>
      <c r="C4143" s="31">
        <v>44961</v>
      </c>
      <c r="D4143" s="19" t="s">
        <v>1953</v>
      </c>
      <c r="E4143" s="66" t="str">
        <f>IF(ISBLANK(LeaveTracker[[#This Row],[Employee Name]]),"-----",VLOOKUP(LeaveTracker[[#This Row],[Employee Name]],'List of Employees'!$B$4:$H$767,7))</f>
        <v>CENRO</v>
      </c>
      <c r="F4143" s="66" t="str">
        <f>IF(ISBLANK(LeaveTracker[[#This Row],[Employee Name]]),"-----",VLOOKUP(LeaveTracker[[#This Row],[Employee Name]],'List of Employees'!$B$4:$H$767,6))</f>
        <v>CASUAL</v>
      </c>
      <c r="G4143" s="24">
        <v>44967</v>
      </c>
      <c r="H4143" s="24">
        <v>44968</v>
      </c>
      <c r="I4143" s="19" t="s">
        <v>82</v>
      </c>
      <c r="K4143" s="50" t="str">
        <f ca="1">LeaveTracker[[#This Row],[Days]]&amp;" "&amp;LeaveTracker[[#This Row],[Type of Leave]]</f>
        <v>1 VL</v>
      </c>
      <c r="L4143" s="23">
        <f ca="1">NETWORKDAYS(LeaveTracker[[#This Row],[Start Date]],LeaveTracker[[#This Row],[End Date]],lstHolidays)</f>
        <v>1</v>
      </c>
      <c r="M4143" s="27"/>
    </row>
    <row r="4144" spans="1:13" ht="30" customHeight="1" x14ac:dyDescent="0.3">
      <c r="A4144" s="27">
        <f t="shared" si="39"/>
        <v>513</v>
      </c>
      <c r="B4144" s="31">
        <v>44989</v>
      </c>
      <c r="C4144" s="31">
        <v>44931</v>
      </c>
      <c r="D4144" s="19" t="s">
        <v>1851</v>
      </c>
      <c r="E4144" s="66" t="str">
        <f>IF(ISBLANK(LeaveTracker[[#This Row],[Employee Name]]),"-----",VLOOKUP(LeaveTracker[[#This Row],[Employee Name]],'List of Employees'!$B$4:$H$767,7))</f>
        <v>LCR</v>
      </c>
      <c r="F4144" s="66" t="str">
        <f>IF(ISBLANK(LeaveTracker[[#This Row],[Employee Name]]),"-----",VLOOKUP(LeaveTracker[[#This Row],[Employee Name]],'List of Employees'!$B$4:$H$767,6))</f>
        <v>CASUAL</v>
      </c>
      <c r="G4144" s="24">
        <v>44929</v>
      </c>
      <c r="H4144" s="24">
        <v>44930</v>
      </c>
      <c r="I4144" s="19" t="s">
        <v>81</v>
      </c>
      <c r="K4144" s="50" t="str">
        <f ca="1">LeaveTracker[[#This Row],[Days]]&amp;" "&amp;LeaveTracker[[#This Row],[Type of Leave]]</f>
        <v>2 SL</v>
      </c>
      <c r="L4144" s="23">
        <f ca="1">NETWORKDAYS(LeaveTracker[[#This Row],[Start Date]],LeaveTracker[[#This Row],[End Date]],lstHolidays)</f>
        <v>2</v>
      </c>
      <c r="M4144" s="27"/>
    </row>
    <row r="4145" spans="1:13" ht="30" customHeight="1" x14ac:dyDescent="0.3">
      <c r="A4145" s="27">
        <f t="shared" si="39"/>
        <v>514</v>
      </c>
      <c r="B4145" s="31">
        <v>44989</v>
      </c>
      <c r="C4145" s="31">
        <v>44929</v>
      </c>
      <c r="D4145" s="19" t="s">
        <v>1103</v>
      </c>
      <c r="E4145" s="66" t="str">
        <f>IF(ISBLANK(LeaveTracker[[#This Row],[Employee Name]]),"-----",VLOOKUP(LeaveTracker[[#This Row],[Employee Name]],'List of Employees'!$B$4:$H$767,7))</f>
        <v>HSKB</v>
      </c>
      <c r="F4145" s="66" t="str">
        <f>IF(ISBLANK(LeaveTracker[[#This Row],[Employee Name]]),"-----",VLOOKUP(LeaveTracker[[#This Row],[Employee Name]],'List of Employees'!$B$4:$H$767,6))</f>
        <v>PERMANENT</v>
      </c>
      <c r="G4145" s="24"/>
      <c r="H4145" s="24"/>
      <c r="I4145" s="19" t="s">
        <v>297</v>
      </c>
      <c r="K4145" s="50" t="str">
        <f ca="1">LeaveTracker[[#This Row],[Days]]&amp;" "&amp;LeaveTracker[[#This Row],[Type of Leave]]</f>
        <v>0 OTHER</v>
      </c>
      <c r="L4145" s="23">
        <f ca="1">NETWORKDAYS(LeaveTracker[[#This Row],[Start Date]],LeaveTracker[[#This Row],[End Date]],lstHolidays)</f>
        <v>0</v>
      </c>
      <c r="M4145" s="27"/>
    </row>
    <row r="4146" spans="1:13" ht="30" customHeight="1" x14ac:dyDescent="0.3">
      <c r="A4146" s="27">
        <f t="shared" si="39"/>
        <v>515</v>
      </c>
      <c r="B4146" s="31">
        <v>44989</v>
      </c>
      <c r="C4146" s="31">
        <v>44963</v>
      </c>
      <c r="D4146" s="19" t="s">
        <v>1852</v>
      </c>
      <c r="E4146" s="66" t="str">
        <f>IF(ISBLANK(LeaveTracker[[#This Row],[Employee Name]]),"-----",VLOOKUP(LeaveTracker[[#This Row],[Employee Name]],'List of Employees'!$B$4:$H$767,7))</f>
        <v>BPLO</v>
      </c>
      <c r="F4146" s="66" t="str">
        <f>IF(ISBLANK(LeaveTracker[[#This Row],[Employee Name]]),"-----",VLOOKUP(LeaveTracker[[#This Row],[Employee Name]],'List of Employees'!$B$4:$H$767,6))</f>
        <v>CASUAL</v>
      </c>
      <c r="G4146" s="24">
        <v>44960</v>
      </c>
      <c r="H4146" s="24">
        <v>44960</v>
      </c>
      <c r="I4146" s="19" t="s">
        <v>81</v>
      </c>
      <c r="K4146" s="50" t="str">
        <f ca="1">LeaveTracker[[#This Row],[Days]]&amp;" "&amp;LeaveTracker[[#This Row],[Type of Leave]]</f>
        <v>1 SL</v>
      </c>
      <c r="L4146" s="23">
        <f ca="1">NETWORKDAYS(LeaveTracker[[#This Row],[Start Date]],LeaveTracker[[#This Row],[End Date]],lstHolidays)</f>
        <v>1</v>
      </c>
      <c r="M4146" s="27"/>
    </row>
    <row r="4147" spans="1:13" ht="30" customHeight="1" x14ac:dyDescent="0.3">
      <c r="A4147" s="27">
        <f t="shared" si="39"/>
        <v>516</v>
      </c>
      <c r="B4147" s="31">
        <v>44989</v>
      </c>
      <c r="C4147" s="31">
        <v>44973</v>
      </c>
      <c r="D4147" s="19" t="s">
        <v>540</v>
      </c>
      <c r="E4147" s="66" t="str">
        <f>IF(ISBLANK(LeaveTracker[[#This Row],[Employee Name]]),"-----",VLOOKUP(LeaveTracker[[#This Row],[Employee Name]],'List of Employees'!$B$4:$H$767,7))</f>
        <v>LCR</v>
      </c>
      <c r="F4147" s="66" t="str">
        <f>IF(ISBLANK(LeaveTracker[[#This Row],[Employee Name]]),"-----",VLOOKUP(LeaveTracker[[#This Row],[Employee Name]],'List of Employees'!$B$4:$H$767,6))</f>
        <v>PERMANENT</v>
      </c>
      <c r="G4147" s="24">
        <v>44967</v>
      </c>
      <c r="H4147" s="24">
        <v>44967</v>
      </c>
      <c r="I4147" s="19" t="s">
        <v>81</v>
      </c>
      <c r="K4147" s="50" t="str">
        <f ca="1">LeaveTracker[[#This Row],[Days]]&amp;" "&amp;LeaveTracker[[#This Row],[Type of Leave]]</f>
        <v>1 SL</v>
      </c>
      <c r="L4147" s="23">
        <f ca="1">NETWORKDAYS(LeaveTracker[[#This Row],[Start Date]],LeaveTracker[[#This Row],[End Date]],lstHolidays)</f>
        <v>1</v>
      </c>
      <c r="M4147" s="27"/>
    </row>
    <row r="4148" spans="1:13" ht="30" customHeight="1" x14ac:dyDescent="0.3">
      <c r="A4148" s="27">
        <f t="shared" si="39"/>
        <v>517</v>
      </c>
      <c r="B4148" s="31">
        <v>44989</v>
      </c>
      <c r="C4148" s="31">
        <v>44972</v>
      </c>
      <c r="D4148" s="19" t="s">
        <v>717</v>
      </c>
      <c r="E4148" s="66" t="str">
        <f>IF(ISBLANK(LeaveTracker[[#This Row],[Employee Name]]),"-----",VLOOKUP(LeaveTracker[[#This Row],[Employee Name]],'List of Employees'!$B$4:$H$767,7))</f>
        <v>LCR</v>
      </c>
      <c r="F4148" s="66" t="str">
        <f>IF(ISBLANK(LeaveTracker[[#This Row],[Employee Name]]),"-----",VLOOKUP(LeaveTracker[[#This Row],[Employee Name]],'List of Employees'!$B$4:$H$767,6))</f>
        <v>PERMANENT</v>
      </c>
      <c r="G4148" s="24">
        <v>44967</v>
      </c>
      <c r="H4148" s="24">
        <v>44967</v>
      </c>
      <c r="I4148" s="19" t="s">
        <v>81</v>
      </c>
      <c r="K4148" s="50" t="str">
        <f ca="1">LeaveTracker[[#This Row],[Days]]&amp;" "&amp;LeaveTracker[[#This Row],[Type of Leave]]</f>
        <v>1 SL</v>
      </c>
      <c r="L4148" s="23">
        <f ca="1">NETWORKDAYS(LeaveTracker[[#This Row],[Start Date]],LeaveTracker[[#This Row],[End Date]],lstHolidays)</f>
        <v>1</v>
      </c>
      <c r="M4148" s="27"/>
    </row>
    <row r="4149" spans="1:13" ht="30" customHeight="1" x14ac:dyDescent="0.3">
      <c r="A4149" s="27">
        <f t="shared" si="39"/>
        <v>518</v>
      </c>
      <c r="B4149" s="31">
        <v>44989</v>
      </c>
      <c r="C4149" s="31">
        <v>44971</v>
      </c>
      <c r="D4149" s="19" t="s">
        <v>230</v>
      </c>
      <c r="E4149" s="66" t="str">
        <f>IF(ISBLANK(LeaveTracker[[#This Row],[Employee Name]]),"-----",VLOOKUP(LeaveTracker[[#This Row],[Employee Name]],'List of Employees'!$B$4:$H$767,7))</f>
        <v>CSWDO</v>
      </c>
      <c r="F4149" s="66" t="str">
        <f>IF(ISBLANK(LeaveTracker[[#This Row],[Employee Name]]),"-----",VLOOKUP(LeaveTracker[[#This Row],[Employee Name]],'List of Employees'!$B$4:$H$767,6))</f>
        <v>PERMANENT</v>
      </c>
      <c r="G4149" s="24">
        <v>44967</v>
      </c>
      <c r="H4149" s="24">
        <v>44967</v>
      </c>
      <c r="I4149" s="19" t="s">
        <v>81</v>
      </c>
      <c r="K4149" s="50" t="str">
        <f ca="1">LeaveTracker[[#This Row],[Days]]&amp;" "&amp;LeaveTracker[[#This Row],[Type of Leave]]</f>
        <v>1 SL</v>
      </c>
      <c r="L4149" s="23">
        <f ca="1">NETWORKDAYS(LeaveTracker[[#This Row],[Start Date]],LeaveTracker[[#This Row],[End Date]],lstHolidays)</f>
        <v>1</v>
      </c>
      <c r="M4149" s="27"/>
    </row>
    <row r="4150" spans="1:13" ht="30" customHeight="1" x14ac:dyDescent="0.3">
      <c r="A4150" s="27">
        <f t="shared" si="39"/>
        <v>519</v>
      </c>
      <c r="B4150" s="31">
        <v>44989</v>
      </c>
      <c r="C4150" s="31">
        <v>44971</v>
      </c>
      <c r="D4150" s="19" t="s">
        <v>617</v>
      </c>
      <c r="E4150" s="66" t="str">
        <f>IF(ISBLANK(LeaveTracker[[#This Row],[Employee Name]]),"-----",VLOOKUP(LeaveTracker[[#This Row],[Employee Name]],'List of Employees'!$B$4:$H$767,7))</f>
        <v>EEO/ CITY MARKET</v>
      </c>
      <c r="F4150" s="66" t="str">
        <f>IF(ISBLANK(LeaveTracker[[#This Row],[Employee Name]]),"-----",VLOOKUP(LeaveTracker[[#This Row],[Employee Name]],'List of Employees'!$B$4:$H$767,6))</f>
        <v>PERMANENT</v>
      </c>
      <c r="G4150" s="24">
        <v>44968</v>
      </c>
      <c r="H4150" s="24">
        <v>44970</v>
      </c>
      <c r="I4150" s="19" t="s">
        <v>297</v>
      </c>
      <c r="J4150" s="42" t="s">
        <v>273</v>
      </c>
      <c r="K4150" s="50" t="str">
        <f>LeaveTracker[[#This Row],[Days]]&amp;" "&amp;LeaveTracker[[#This Row],[Type of Leave]]</f>
        <v>2 OTHER</v>
      </c>
      <c r="L4150" s="23">
        <v>2</v>
      </c>
      <c r="M4150" s="27"/>
    </row>
    <row r="4151" spans="1:13" ht="30" customHeight="1" x14ac:dyDescent="0.3">
      <c r="A4151" s="27">
        <f t="shared" si="39"/>
        <v>520</v>
      </c>
      <c r="B4151" s="31">
        <v>44989</v>
      </c>
      <c r="C4151" s="31">
        <v>44970</v>
      </c>
      <c r="D4151" s="19" t="s">
        <v>2109</v>
      </c>
      <c r="E4151" s="66" t="str">
        <f>IF(ISBLANK(LeaveTracker[[#This Row],[Employee Name]]),"-----",VLOOKUP(LeaveTracker[[#This Row],[Employee Name]],'List of Employees'!$B$4:$H$767,7))</f>
        <v>TOPS OFFICE</v>
      </c>
      <c r="F4151" s="66" t="str">
        <f>IF(ISBLANK(LeaveTracker[[#This Row],[Employee Name]]),"-----",VLOOKUP(LeaveTracker[[#This Row],[Employee Name]],'List of Employees'!$B$4:$H$767,6))</f>
        <v>PERMANENT</v>
      </c>
      <c r="G4151" s="24">
        <v>44967</v>
      </c>
      <c r="H4151" s="24">
        <v>44986</v>
      </c>
      <c r="I4151" s="19" t="s">
        <v>81</v>
      </c>
      <c r="K4151" s="50" t="str">
        <f>LeaveTracker[[#This Row],[Days]]&amp;" "&amp;LeaveTracker[[#This Row],[Type of Leave]]</f>
        <v>20 SL</v>
      </c>
      <c r="L4151" s="23">
        <v>20</v>
      </c>
      <c r="M4151" s="27"/>
    </row>
    <row r="4152" spans="1:13" ht="30" customHeight="1" x14ac:dyDescent="0.3">
      <c r="A4152" s="27">
        <f t="shared" si="39"/>
        <v>521</v>
      </c>
      <c r="B4152" s="31">
        <v>44989</v>
      </c>
      <c r="C4152" s="31">
        <v>44967</v>
      </c>
      <c r="D4152" s="19" t="s">
        <v>741</v>
      </c>
      <c r="E4152" s="66" t="str">
        <f>IF(ISBLANK(LeaveTracker[[#This Row],[Employee Name]]),"-----",VLOOKUP(LeaveTracker[[#This Row],[Employee Name]],'List of Employees'!$B$4:$H$767,7))</f>
        <v>CSWDO</v>
      </c>
      <c r="F4152" s="66" t="str">
        <f>IF(ISBLANK(LeaveTracker[[#This Row],[Employee Name]]),"-----",VLOOKUP(LeaveTracker[[#This Row],[Employee Name]],'List of Employees'!$B$4:$H$767,6))</f>
        <v>PERMANENT</v>
      </c>
      <c r="G4152" s="24">
        <v>44973</v>
      </c>
      <c r="H4152" s="24">
        <v>44974</v>
      </c>
      <c r="I4152" s="19" t="s">
        <v>297</v>
      </c>
      <c r="J4152" s="42" t="s">
        <v>105</v>
      </c>
      <c r="K4152" s="50" t="str">
        <f ca="1">LeaveTracker[[#This Row],[Days]]&amp;" "&amp;LeaveTracker[[#This Row],[Type of Leave]]</f>
        <v>2 OTHER</v>
      </c>
      <c r="L4152" s="23">
        <f ca="1">NETWORKDAYS(LeaveTracker[[#This Row],[Start Date]],LeaveTracker[[#This Row],[End Date]],lstHolidays)</f>
        <v>2</v>
      </c>
      <c r="M4152" s="27"/>
    </row>
    <row r="4153" spans="1:13" ht="30" customHeight="1" x14ac:dyDescent="0.3">
      <c r="A4153" s="27">
        <f t="shared" si="39"/>
        <v>522</v>
      </c>
      <c r="B4153" s="31">
        <v>44989</v>
      </c>
      <c r="D4153" s="19" t="s">
        <v>690</v>
      </c>
      <c r="E4153" s="66" t="str">
        <f>IF(ISBLANK(LeaveTracker[[#This Row],[Employee Name]]),"-----",VLOOKUP(LeaveTracker[[#This Row],[Employee Name]],'List of Employees'!$B$4:$H$767,7))</f>
        <v>VMO</v>
      </c>
      <c r="F4153" s="66" t="str">
        <f>IF(ISBLANK(LeaveTracker[[#This Row],[Employee Name]]),"-----",VLOOKUP(LeaveTracker[[#This Row],[Employee Name]],'List of Employees'!$B$4:$H$767,6))</f>
        <v>PERMANENT</v>
      </c>
      <c r="G4153" s="24">
        <v>44973</v>
      </c>
      <c r="H4153" s="24">
        <v>44974</v>
      </c>
      <c r="I4153" s="19" t="s">
        <v>297</v>
      </c>
      <c r="J4153" s="42" t="s">
        <v>213</v>
      </c>
      <c r="K4153" s="50" t="str">
        <f ca="1">LeaveTracker[[#This Row],[Days]]&amp;" "&amp;LeaveTracker[[#This Row],[Type of Leave]]</f>
        <v>2 OTHER</v>
      </c>
      <c r="L4153" s="23">
        <f ca="1">NETWORKDAYS(LeaveTracker[[#This Row],[Start Date]],LeaveTracker[[#This Row],[End Date]],lstHolidays)</f>
        <v>2</v>
      </c>
      <c r="M4153" s="27"/>
    </row>
    <row r="4154" spans="1:13" ht="30" customHeight="1" x14ac:dyDescent="0.3">
      <c r="A4154" s="27">
        <f t="shared" si="39"/>
        <v>523</v>
      </c>
      <c r="B4154" s="31">
        <v>44989</v>
      </c>
      <c r="C4154" s="31">
        <v>44966</v>
      </c>
      <c r="D4154" s="19" t="s">
        <v>1056</v>
      </c>
      <c r="E4154" s="66" t="str">
        <f>IF(ISBLANK(LeaveTracker[[#This Row],[Employee Name]]),"-----",VLOOKUP(LeaveTracker[[#This Row],[Employee Name]],'List of Employees'!$B$4:$H$767,7))</f>
        <v>CTO</v>
      </c>
      <c r="F4154" s="66" t="str">
        <f>IF(ISBLANK(LeaveTracker[[#This Row],[Employee Name]]),"-----",VLOOKUP(LeaveTracker[[#This Row],[Employee Name]],'List of Employees'!$B$4:$H$767,6))</f>
        <v>PERMANENT</v>
      </c>
      <c r="G4154" s="24">
        <v>44970</v>
      </c>
      <c r="H4154" s="24">
        <v>44970</v>
      </c>
      <c r="I4154" s="19" t="s">
        <v>297</v>
      </c>
      <c r="J4154" s="42" t="s">
        <v>105</v>
      </c>
      <c r="K4154" s="50" t="str">
        <f ca="1">LeaveTracker[[#This Row],[Days]]&amp;" "&amp;LeaveTracker[[#This Row],[Type of Leave]]</f>
        <v>1 OTHER</v>
      </c>
      <c r="L4154" s="23">
        <f ca="1">NETWORKDAYS(LeaveTracker[[#This Row],[Start Date]],LeaveTracker[[#This Row],[End Date]],lstHolidays)</f>
        <v>1</v>
      </c>
      <c r="M4154" s="27"/>
    </row>
    <row r="4155" spans="1:13" ht="30" customHeight="1" x14ac:dyDescent="0.3">
      <c r="A4155" s="27">
        <f t="shared" si="39"/>
        <v>524</v>
      </c>
      <c r="B4155" s="31">
        <v>44989</v>
      </c>
      <c r="C4155" s="31">
        <v>44889</v>
      </c>
      <c r="D4155" s="19" t="s">
        <v>1796</v>
      </c>
      <c r="E4155" s="66" t="str">
        <f>IF(ISBLANK(LeaveTracker[[#This Row],[Employee Name]]),"-----",VLOOKUP(LeaveTracker[[#This Row],[Employee Name]],'List of Employees'!$B$4:$H$767,7))</f>
        <v>TCNHS</v>
      </c>
      <c r="F4155" s="66" t="str">
        <f>IF(ISBLANK(LeaveTracker[[#This Row],[Employee Name]]),"-----",VLOOKUP(LeaveTracker[[#This Row],[Employee Name]],'List of Employees'!$B$4:$H$767,6))</f>
        <v>CASUAL</v>
      </c>
      <c r="G4155" s="24">
        <v>44886</v>
      </c>
      <c r="H4155" s="24">
        <v>44887</v>
      </c>
      <c r="I4155" s="19" t="s">
        <v>81</v>
      </c>
      <c r="K4155" s="50" t="str">
        <f ca="1">LeaveTracker[[#This Row],[Days]]&amp;" "&amp;LeaveTracker[[#This Row],[Type of Leave]]</f>
        <v>2 SL</v>
      </c>
      <c r="L4155" s="23">
        <f ca="1">NETWORKDAYS(LeaveTracker[[#This Row],[Start Date]],LeaveTracker[[#This Row],[End Date]],lstHolidays)</f>
        <v>2</v>
      </c>
      <c r="M4155" s="27"/>
    </row>
    <row r="4156" spans="1:13" ht="30" customHeight="1" x14ac:dyDescent="0.3">
      <c r="A4156" s="27">
        <f t="shared" si="39"/>
        <v>525</v>
      </c>
      <c r="B4156" s="31">
        <v>44989</v>
      </c>
      <c r="C4156" s="31">
        <v>44889</v>
      </c>
      <c r="D4156" s="19" t="s">
        <v>1796</v>
      </c>
      <c r="E4156" s="66" t="str">
        <f>IF(ISBLANK(LeaveTracker[[#This Row],[Employee Name]]),"-----",VLOOKUP(LeaveTracker[[#This Row],[Employee Name]],'List of Employees'!$B$4:$H$767,7))</f>
        <v>TCNHS</v>
      </c>
      <c r="F4156" s="66" t="str">
        <f>IF(ISBLANK(LeaveTracker[[#This Row],[Employee Name]]),"-----",VLOOKUP(LeaveTracker[[#This Row],[Employee Name]],'List of Employees'!$B$4:$H$767,6))</f>
        <v>CASUAL</v>
      </c>
      <c r="G4156" s="24">
        <v>44882</v>
      </c>
      <c r="H4156" s="24">
        <v>44883</v>
      </c>
      <c r="I4156" s="19" t="s">
        <v>81</v>
      </c>
      <c r="K4156" s="50" t="str">
        <f ca="1">LeaveTracker[[#This Row],[Days]]&amp;" "&amp;LeaveTracker[[#This Row],[Type of Leave]]</f>
        <v>2 SL</v>
      </c>
      <c r="L4156" s="23">
        <f ca="1">NETWORKDAYS(LeaveTracker[[#This Row],[Start Date]],LeaveTracker[[#This Row],[End Date]],lstHolidays)</f>
        <v>2</v>
      </c>
      <c r="M4156" s="27"/>
    </row>
    <row r="4157" spans="1:13" ht="30" customHeight="1" x14ac:dyDescent="0.3">
      <c r="A4157" s="27">
        <f t="shared" si="39"/>
        <v>526</v>
      </c>
      <c r="B4157" s="31">
        <v>44989</v>
      </c>
      <c r="C4157" s="31">
        <v>44936</v>
      </c>
      <c r="D4157" s="19" t="s">
        <v>2063</v>
      </c>
      <c r="E4157" s="66" t="str">
        <f>IF(ISBLANK(LeaveTracker[[#This Row],[Employee Name]]),"-----",VLOOKUP(LeaveTracker[[#This Row],[Employee Name]],'List of Employees'!$B$4:$H$767,7))</f>
        <v>PIO</v>
      </c>
      <c r="F4157" s="66" t="str">
        <f>IF(ISBLANK(LeaveTracker[[#This Row],[Employee Name]]),"-----",VLOOKUP(LeaveTracker[[#This Row],[Employee Name]],'List of Employees'!$B$4:$H$767,6))</f>
        <v>PERMANENT</v>
      </c>
      <c r="G4157" s="24">
        <v>44935</v>
      </c>
      <c r="H4157" s="24">
        <v>44935</v>
      </c>
      <c r="I4157" s="19" t="s">
        <v>81</v>
      </c>
      <c r="K4157" s="50" t="str">
        <f ca="1">LeaveTracker[[#This Row],[Days]]&amp;" "&amp;LeaveTracker[[#This Row],[Type of Leave]]</f>
        <v>1 SL</v>
      </c>
      <c r="L4157" s="23">
        <f ca="1">NETWORKDAYS(LeaveTracker[[#This Row],[Start Date]],LeaveTracker[[#This Row],[End Date]],lstHolidays)</f>
        <v>1</v>
      </c>
      <c r="M4157" s="27"/>
    </row>
    <row r="4158" spans="1:13" ht="30" customHeight="1" x14ac:dyDescent="0.3">
      <c r="A4158" s="27">
        <f t="shared" si="39"/>
        <v>527</v>
      </c>
      <c r="B4158" s="31">
        <v>44989</v>
      </c>
      <c r="D4158" s="19" t="s">
        <v>1786</v>
      </c>
      <c r="E4158" s="66" t="str">
        <f>IF(ISBLANK(LeaveTracker[[#This Row],[Employee Name]]),"-----",VLOOKUP(LeaveTracker[[#This Row],[Employee Name]],'List of Employees'!$B$4:$H$767,7))</f>
        <v>CENRO</v>
      </c>
      <c r="F4158" s="66" t="str">
        <f>IF(ISBLANK(LeaveTracker[[#This Row],[Employee Name]]),"-----",VLOOKUP(LeaveTracker[[#This Row],[Employee Name]],'List of Employees'!$B$4:$H$767,6))</f>
        <v>CASUAL</v>
      </c>
      <c r="G4158" s="24">
        <v>44967</v>
      </c>
      <c r="H4158" s="24">
        <v>44988</v>
      </c>
      <c r="I4158" s="19" t="s">
        <v>81</v>
      </c>
      <c r="K4158" s="50" t="str">
        <f>LeaveTracker[[#This Row],[Days]]&amp;" "&amp;LeaveTracker[[#This Row],[Type of Leave]]</f>
        <v>21 SL</v>
      </c>
      <c r="L4158" s="23">
        <v>21</v>
      </c>
      <c r="M4158" s="27"/>
    </row>
    <row r="4159" spans="1:13" ht="30" customHeight="1" x14ac:dyDescent="0.3">
      <c r="A4159" s="27">
        <f t="shared" si="39"/>
        <v>528</v>
      </c>
      <c r="B4159" s="31">
        <v>44989</v>
      </c>
      <c r="C4159" s="31">
        <v>44958</v>
      </c>
      <c r="D4159" s="19" t="s">
        <v>1800</v>
      </c>
      <c r="E4159" s="66" t="str">
        <f>IF(ISBLANK(LeaveTracker[[#This Row],[Employee Name]]),"-----",VLOOKUP(LeaveTracker[[#This Row],[Employee Name]],'List of Employees'!$B$4:$H$767,7))</f>
        <v>CSWDO</v>
      </c>
      <c r="F4159" s="66" t="str">
        <f>IF(ISBLANK(LeaveTracker[[#This Row],[Employee Name]]),"-----",VLOOKUP(LeaveTracker[[#This Row],[Employee Name]],'List of Employees'!$B$4:$H$767,6))</f>
        <v>CASUAL</v>
      </c>
      <c r="G4159" s="24">
        <v>44951</v>
      </c>
      <c r="H4159" s="24">
        <v>44951</v>
      </c>
      <c r="I4159" s="19" t="s">
        <v>81</v>
      </c>
      <c r="K4159" s="50" t="str">
        <f ca="1">LeaveTracker[[#This Row],[Days]]&amp;" "&amp;LeaveTracker[[#This Row],[Type of Leave]]</f>
        <v>1 SL</v>
      </c>
      <c r="L4159" s="23">
        <f ca="1">NETWORKDAYS(LeaveTracker[[#This Row],[Start Date]],LeaveTracker[[#This Row],[End Date]],lstHolidays)</f>
        <v>1</v>
      </c>
      <c r="M4159" s="27"/>
    </row>
    <row r="4160" spans="1:13" ht="30" customHeight="1" x14ac:dyDescent="0.3">
      <c r="A4160" s="27">
        <f t="shared" si="39"/>
        <v>529</v>
      </c>
      <c r="B4160" s="31">
        <v>44989</v>
      </c>
      <c r="C4160" s="31">
        <v>44958</v>
      </c>
      <c r="D4160" s="19" t="s">
        <v>1950</v>
      </c>
      <c r="E4160" s="66" t="str">
        <f>IF(ISBLANK(LeaveTracker[[#This Row],[Employee Name]]),"-----",VLOOKUP(LeaveTracker[[#This Row],[Employee Name]],'List of Employees'!$B$4:$H$767,7))</f>
        <v>EEO/CITY MARKET</v>
      </c>
      <c r="F4160" s="66" t="str">
        <f>IF(ISBLANK(LeaveTracker[[#This Row],[Employee Name]]),"-----",VLOOKUP(LeaveTracker[[#This Row],[Employee Name]],'List of Employees'!$B$4:$H$767,6))</f>
        <v>CASUAL</v>
      </c>
      <c r="G4160" s="24">
        <v>44947</v>
      </c>
      <c r="H4160" s="24">
        <v>44947</v>
      </c>
      <c r="I4160" s="19" t="s">
        <v>81</v>
      </c>
      <c r="K4160" s="50" t="str">
        <f>LeaveTracker[[#This Row],[Days]]&amp;" "&amp;LeaveTracker[[#This Row],[Type of Leave]]</f>
        <v>1 SL</v>
      </c>
      <c r="L4160" s="23">
        <v>1</v>
      </c>
      <c r="M4160" s="27"/>
    </row>
    <row r="4161" spans="1:13" ht="30" customHeight="1" x14ac:dyDescent="0.3">
      <c r="A4161" s="27">
        <f t="shared" si="39"/>
        <v>530</v>
      </c>
      <c r="B4161" s="31">
        <v>44989</v>
      </c>
      <c r="C4161" s="31">
        <v>44966</v>
      </c>
      <c r="D4161" s="19" t="s">
        <v>1997</v>
      </c>
      <c r="E4161" s="66" t="str">
        <f>IF(ISBLANK(LeaveTracker[[#This Row],[Employee Name]]),"-----",VLOOKUP(LeaveTracker[[#This Row],[Employee Name]],'List of Employees'!$B$4:$H$767,7))</f>
        <v>HRMO</v>
      </c>
      <c r="F4161" s="66" t="str">
        <f>IF(ISBLANK(LeaveTracker[[#This Row],[Employee Name]]),"-----",VLOOKUP(LeaveTracker[[#This Row],[Employee Name]],'List of Employees'!$B$4:$H$767,6))</f>
        <v>PERMANENT</v>
      </c>
      <c r="G4161" s="24">
        <v>44971</v>
      </c>
      <c r="H4161" s="24">
        <v>44971</v>
      </c>
      <c r="I4161" s="19" t="s">
        <v>82</v>
      </c>
      <c r="K4161" s="50" t="str">
        <f ca="1">LeaveTracker[[#This Row],[Days]]&amp;" "&amp;LeaveTracker[[#This Row],[Type of Leave]]</f>
        <v>1 VL</v>
      </c>
      <c r="L4161" s="23">
        <f ca="1">NETWORKDAYS(LeaveTracker[[#This Row],[Start Date]],LeaveTracker[[#This Row],[End Date]],lstHolidays)</f>
        <v>1</v>
      </c>
      <c r="M4161" s="27"/>
    </row>
    <row r="4162" spans="1:13" ht="30" customHeight="1" x14ac:dyDescent="0.3">
      <c r="A4162" s="27">
        <f t="shared" si="39"/>
        <v>531</v>
      </c>
      <c r="B4162" s="31">
        <v>44989</v>
      </c>
      <c r="C4162" s="31">
        <v>44977</v>
      </c>
      <c r="D4162" s="19" t="s">
        <v>230</v>
      </c>
      <c r="E4162" s="66" t="str">
        <f>IF(ISBLANK(LeaveTracker[[#This Row],[Employee Name]]),"-----",VLOOKUP(LeaveTracker[[#This Row],[Employee Name]],'List of Employees'!$B$4:$H$767,7))</f>
        <v>CSWDO</v>
      </c>
      <c r="F4162" s="66" t="str">
        <f>IF(ISBLANK(LeaveTracker[[#This Row],[Employee Name]]),"-----",VLOOKUP(LeaveTracker[[#This Row],[Employee Name]],'List of Employees'!$B$4:$H$767,6))</f>
        <v>PERMANENT</v>
      </c>
      <c r="G4162" s="24">
        <v>44979</v>
      </c>
      <c r="H4162" s="24">
        <v>44979</v>
      </c>
      <c r="I4162" s="19" t="s">
        <v>81</v>
      </c>
      <c r="K4162" s="50" t="str">
        <f ca="1">LeaveTracker[[#This Row],[Days]]&amp;" "&amp;LeaveTracker[[#This Row],[Type of Leave]]</f>
        <v>1 SL</v>
      </c>
      <c r="L4162" s="23">
        <f ca="1">NETWORKDAYS(LeaveTracker[[#This Row],[Start Date]],LeaveTracker[[#This Row],[End Date]],lstHolidays)</f>
        <v>1</v>
      </c>
      <c r="M4162" s="27"/>
    </row>
    <row r="4163" spans="1:13" ht="30" customHeight="1" x14ac:dyDescent="0.3">
      <c r="A4163" s="27">
        <f t="shared" si="39"/>
        <v>532</v>
      </c>
      <c r="B4163" s="31">
        <v>44989</v>
      </c>
      <c r="C4163" s="31">
        <v>44974</v>
      </c>
      <c r="D4163" s="19" t="s">
        <v>690</v>
      </c>
      <c r="E4163" s="66" t="str">
        <f>IF(ISBLANK(LeaveTracker[[#This Row],[Employee Name]]),"-----",VLOOKUP(LeaveTracker[[#This Row],[Employee Name]],'List of Employees'!$B$4:$H$767,7))</f>
        <v>VMO</v>
      </c>
      <c r="F4163" s="66" t="str">
        <f>IF(ISBLANK(LeaveTracker[[#This Row],[Employee Name]]),"-----",VLOOKUP(LeaveTracker[[#This Row],[Employee Name]],'List of Employees'!$B$4:$H$767,6))</f>
        <v>PERMANENT</v>
      </c>
      <c r="G4163" s="24">
        <v>44977</v>
      </c>
      <c r="H4163" s="24">
        <v>44977</v>
      </c>
      <c r="I4163" s="19" t="s">
        <v>82</v>
      </c>
      <c r="K4163" s="50" t="str">
        <f ca="1">LeaveTracker[[#This Row],[Days]]&amp;" "&amp;LeaveTracker[[#This Row],[Type of Leave]]</f>
        <v>1 VL</v>
      </c>
      <c r="L4163" s="23">
        <f ca="1">NETWORKDAYS(LeaveTracker[[#This Row],[Start Date]],LeaveTracker[[#This Row],[End Date]],lstHolidays)</f>
        <v>1</v>
      </c>
      <c r="M4163" s="27"/>
    </row>
    <row r="4164" spans="1:13" ht="30" customHeight="1" x14ac:dyDescent="0.3">
      <c r="A4164" s="27">
        <f t="shared" si="39"/>
        <v>533</v>
      </c>
      <c r="B4164" s="31">
        <v>44989</v>
      </c>
      <c r="C4164" s="31">
        <v>44980</v>
      </c>
      <c r="D4164" s="19" t="s">
        <v>846</v>
      </c>
      <c r="E4164" s="66" t="str">
        <f>IF(ISBLANK(LeaveTracker[[#This Row],[Employee Name]]),"-----",VLOOKUP(LeaveTracker[[#This Row],[Employee Name]],'List of Employees'!$B$4:$H$767,7))</f>
        <v>MO</v>
      </c>
      <c r="F4164" s="66" t="str">
        <f>IF(ISBLANK(LeaveTracker[[#This Row],[Employee Name]]),"-----",VLOOKUP(LeaveTracker[[#This Row],[Employee Name]],'List of Employees'!$B$4:$H$767,6))</f>
        <v>PERMANENT</v>
      </c>
      <c r="G4164" s="24">
        <v>44979</v>
      </c>
      <c r="H4164" s="24">
        <v>44981</v>
      </c>
      <c r="I4164" s="19" t="s">
        <v>82</v>
      </c>
      <c r="K4164" s="50" t="str">
        <f ca="1">LeaveTracker[[#This Row],[Days]]&amp;" "&amp;LeaveTracker[[#This Row],[Type of Leave]]</f>
        <v>3 VL</v>
      </c>
      <c r="L4164" s="23">
        <f ca="1">NETWORKDAYS(LeaveTracker[[#This Row],[Start Date]],LeaveTracker[[#This Row],[End Date]],lstHolidays)</f>
        <v>3</v>
      </c>
      <c r="M4164" s="27"/>
    </row>
    <row r="4165" spans="1:13" ht="30" customHeight="1" x14ac:dyDescent="0.3">
      <c r="A4165" s="27">
        <f t="shared" si="39"/>
        <v>534</v>
      </c>
      <c r="B4165" s="31">
        <v>44989</v>
      </c>
      <c r="D4165" s="19" t="s">
        <v>846</v>
      </c>
      <c r="E4165" s="66" t="str">
        <f>IF(ISBLANK(LeaveTracker[[#This Row],[Employee Name]]),"-----",VLOOKUP(LeaveTracker[[#This Row],[Employee Name]],'List of Employees'!$B$4:$H$767,7))</f>
        <v>MO</v>
      </c>
      <c r="F4165" s="66" t="str">
        <f>IF(ISBLANK(LeaveTracker[[#This Row],[Employee Name]]),"-----",VLOOKUP(LeaveTracker[[#This Row],[Employee Name]],'List of Employees'!$B$4:$H$767,6))</f>
        <v>PERMANENT</v>
      </c>
      <c r="G4165" s="24">
        <v>44959</v>
      </c>
      <c r="H4165" s="24">
        <v>44959</v>
      </c>
      <c r="I4165" s="19" t="s">
        <v>82</v>
      </c>
      <c r="K4165" s="50" t="str">
        <f ca="1">LeaveTracker[[#This Row],[Days]]&amp;" "&amp;LeaveTracker[[#This Row],[Type of Leave]]</f>
        <v>1 VL</v>
      </c>
      <c r="L4165" s="23">
        <f ca="1">NETWORKDAYS(LeaveTracker[[#This Row],[Start Date]],LeaveTracker[[#This Row],[End Date]],lstHolidays)</f>
        <v>1</v>
      </c>
      <c r="M4165" s="27"/>
    </row>
    <row r="4166" spans="1:13" ht="30" customHeight="1" x14ac:dyDescent="0.3">
      <c r="A4166" s="27">
        <f t="shared" si="39"/>
        <v>535</v>
      </c>
      <c r="B4166" s="31">
        <v>44989</v>
      </c>
      <c r="C4166" s="31">
        <v>44956</v>
      </c>
      <c r="D4166" s="19" t="s">
        <v>1953</v>
      </c>
      <c r="E4166" s="66" t="str">
        <f>IF(ISBLANK(LeaveTracker[[#This Row],[Employee Name]]),"-----",VLOOKUP(LeaveTracker[[#This Row],[Employee Name]],'List of Employees'!$B$4:$H$767,7))</f>
        <v>CENRO</v>
      </c>
      <c r="F4166" s="66" t="str">
        <f>IF(ISBLANK(LeaveTracker[[#This Row],[Employee Name]]),"-----",VLOOKUP(LeaveTracker[[#This Row],[Employee Name]],'List of Employees'!$B$4:$H$767,6))</f>
        <v>CASUAL</v>
      </c>
      <c r="G4166" s="24">
        <v>44954</v>
      </c>
      <c r="H4166" s="24">
        <v>44954</v>
      </c>
      <c r="I4166" s="19" t="s">
        <v>81</v>
      </c>
      <c r="K4166" s="50" t="str">
        <f>LeaveTracker[[#This Row],[Days]]&amp;" "&amp;LeaveTracker[[#This Row],[Type of Leave]]</f>
        <v>1 SL</v>
      </c>
      <c r="L4166" s="23">
        <v>1</v>
      </c>
      <c r="M4166" s="27"/>
    </row>
    <row r="4167" spans="1:13" ht="30" customHeight="1" x14ac:dyDescent="0.3">
      <c r="A4167" s="27">
        <f t="shared" si="39"/>
        <v>536</v>
      </c>
      <c r="B4167" s="31">
        <v>44989</v>
      </c>
      <c r="C4167" s="31">
        <v>44854</v>
      </c>
      <c r="D4167" s="19" t="s">
        <v>1802</v>
      </c>
      <c r="E4167" s="66" t="str">
        <f>IF(ISBLANK(LeaveTracker[[#This Row],[Employee Name]]),"-----",VLOOKUP(LeaveTracker[[#This Row],[Employee Name]],'List of Employees'!$B$4:$H$767,7))</f>
        <v>TCNHS</v>
      </c>
      <c r="F4167" s="66" t="str">
        <f>IF(ISBLANK(LeaveTracker[[#This Row],[Employee Name]]),"-----",VLOOKUP(LeaveTracker[[#This Row],[Employee Name]],'List of Employees'!$B$4:$H$767,6))</f>
        <v>CASUAL</v>
      </c>
      <c r="G4167" s="24">
        <v>44853</v>
      </c>
      <c r="H4167" s="24">
        <v>44853</v>
      </c>
      <c r="I4167" s="19" t="s">
        <v>81</v>
      </c>
      <c r="K4167" s="50" t="str">
        <f ca="1">LeaveTracker[[#This Row],[Days]]&amp;" "&amp;LeaveTracker[[#This Row],[Type of Leave]]</f>
        <v>1 SL</v>
      </c>
      <c r="L4167" s="23">
        <f ca="1">NETWORKDAYS(LeaveTracker[[#This Row],[Start Date]],LeaveTracker[[#This Row],[End Date]],lstHolidays)</f>
        <v>1</v>
      </c>
      <c r="M4167" s="27"/>
    </row>
    <row r="4168" spans="1:13" ht="30" customHeight="1" x14ac:dyDescent="0.3">
      <c r="A4168" s="27">
        <f t="shared" si="39"/>
        <v>537</v>
      </c>
      <c r="B4168" s="31">
        <v>44989</v>
      </c>
      <c r="C4168" s="31">
        <v>44894</v>
      </c>
      <c r="D4168" s="19" t="s">
        <v>1802</v>
      </c>
      <c r="E4168" s="66" t="str">
        <f>IF(ISBLANK(LeaveTracker[[#This Row],[Employee Name]]),"-----",VLOOKUP(LeaveTracker[[#This Row],[Employee Name]],'List of Employees'!$B$4:$H$767,7))</f>
        <v>TCNHS</v>
      </c>
      <c r="F4168" s="66" t="str">
        <f>IF(ISBLANK(LeaveTracker[[#This Row],[Employee Name]]),"-----",VLOOKUP(LeaveTracker[[#This Row],[Employee Name]],'List of Employees'!$B$4:$H$767,6))</f>
        <v>CASUAL</v>
      </c>
      <c r="G4168" s="24">
        <v>44886</v>
      </c>
      <c r="H4168" s="24">
        <v>44888</v>
      </c>
      <c r="I4168" s="19" t="s">
        <v>81</v>
      </c>
      <c r="K4168" s="50" t="str">
        <f ca="1">LeaveTracker[[#This Row],[Days]]&amp;" "&amp;LeaveTracker[[#This Row],[Type of Leave]]</f>
        <v>3 SL</v>
      </c>
      <c r="L4168" s="23">
        <f ca="1">NETWORKDAYS(LeaveTracker[[#This Row],[Start Date]],LeaveTracker[[#This Row],[End Date]],lstHolidays)</f>
        <v>3</v>
      </c>
      <c r="M4168" s="27"/>
    </row>
    <row r="4169" spans="1:13" ht="30" customHeight="1" x14ac:dyDescent="0.3">
      <c r="A4169" s="27">
        <f t="shared" si="39"/>
        <v>538</v>
      </c>
      <c r="B4169" s="31">
        <v>44989</v>
      </c>
      <c r="C4169" s="31">
        <v>44888</v>
      </c>
      <c r="D4169" s="19" t="s">
        <v>1903</v>
      </c>
      <c r="E4169" s="66" t="str">
        <f>IF(ISBLANK(LeaveTracker[[#This Row],[Employee Name]]),"-----",VLOOKUP(LeaveTracker[[#This Row],[Employee Name]],'List of Employees'!$B$4:$H$767,7))</f>
        <v>TCNHS - ISHS</v>
      </c>
      <c r="F4169" s="66" t="str">
        <f>IF(ISBLANK(LeaveTracker[[#This Row],[Employee Name]]),"-----",VLOOKUP(LeaveTracker[[#This Row],[Employee Name]],'List of Employees'!$B$4:$H$767,6))</f>
        <v>CASUAL</v>
      </c>
      <c r="G4169" s="24">
        <v>44883</v>
      </c>
      <c r="H4169" s="24">
        <v>44883</v>
      </c>
      <c r="I4169" s="19" t="s">
        <v>81</v>
      </c>
      <c r="K4169" s="50" t="str">
        <f ca="1">LeaveTracker[[#This Row],[Days]]&amp;" "&amp;LeaveTracker[[#This Row],[Type of Leave]]</f>
        <v>1 SL</v>
      </c>
      <c r="L4169" s="23">
        <f ca="1">NETWORKDAYS(LeaveTracker[[#This Row],[Start Date]],LeaveTracker[[#This Row],[End Date]],lstHolidays)</f>
        <v>1</v>
      </c>
      <c r="M4169" s="27"/>
    </row>
    <row r="4170" spans="1:13" ht="30" customHeight="1" x14ac:dyDescent="0.3">
      <c r="A4170" s="27">
        <f t="shared" si="39"/>
        <v>539</v>
      </c>
      <c r="B4170" s="31">
        <v>44989</v>
      </c>
      <c r="D4170" s="19" t="s">
        <v>1865</v>
      </c>
      <c r="E4170" s="66" t="str">
        <f>IF(ISBLANK(LeaveTracker[[#This Row],[Employee Name]]),"-----",VLOOKUP(LeaveTracker[[#This Row],[Employee Name]],'List of Employees'!$B$4:$H$767,7))</f>
        <v>CSWDO</v>
      </c>
      <c r="F4170" s="66" t="str">
        <f>IF(ISBLANK(LeaveTracker[[#This Row],[Employee Name]]),"-----",VLOOKUP(LeaveTracker[[#This Row],[Employee Name]],'List of Employees'!$B$4:$H$767,6))</f>
        <v>CASUAL</v>
      </c>
      <c r="G4170" s="24">
        <v>44942</v>
      </c>
      <c r="H4170" s="24">
        <v>44942</v>
      </c>
      <c r="I4170" s="19" t="s">
        <v>81</v>
      </c>
      <c r="K4170" s="50" t="str">
        <f ca="1">LeaveTracker[[#This Row],[Days]]&amp;" "&amp;LeaveTracker[[#This Row],[Type of Leave]]</f>
        <v>1 SL</v>
      </c>
      <c r="L4170" s="23">
        <f ca="1">NETWORKDAYS(LeaveTracker[[#This Row],[Start Date]],LeaveTracker[[#This Row],[End Date]],lstHolidays)</f>
        <v>1</v>
      </c>
      <c r="M4170" s="27"/>
    </row>
    <row r="4171" spans="1:13" ht="30" customHeight="1" x14ac:dyDescent="0.3">
      <c r="A4171" s="27">
        <f t="shared" si="39"/>
        <v>540</v>
      </c>
      <c r="B4171" s="31">
        <v>44989</v>
      </c>
      <c r="C4171" s="31">
        <v>44959</v>
      </c>
      <c r="D4171" s="19" t="s">
        <v>2060</v>
      </c>
      <c r="E4171" s="66" t="str">
        <f>IF(ISBLANK(LeaveTracker[[#This Row],[Employee Name]]),"-----",VLOOKUP(LeaveTracker[[#This Row],[Employee Name]],'List of Employees'!$B$4:$H$767,7))</f>
        <v>DEPED</v>
      </c>
      <c r="F4171" s="66" t="str">
        <f>IF(ISBLANK(LeaveTracker[[#This Row],[Employee Name]]),"-----",VLOOKUP(LeaveTracker[[#This Row],[Employee Name]],'List of Employees'!$B$4:$H$767,6))</f>
        <v>CASUAL</v>
      </c>
      <c r="G4171" s="24">
        <v>44958</v>
      </c>
      <c r="H4171" s="24">
        <v>44972</v>
      </c>
      <c r="I4171" s="19" t="s">
        <v>82</v>
      </c>
      <c r="K4171" s="50" t="str">
        <f ca="1">LeaveTracker[[#This Row],[Days]]&amp;" "&amp;LeaveTracker[[#This Row],[Type of Leave]]</f>
        <v>11 VL</v>
      </c>
      <c r="L4171" s="23">
        <f ca="1">NETWORKDAYS(LeaveTracker[[#This Row],[Start Date]],LeaveTracker[[#This Row],[End Date]],lstHolidays)</f>
        <v>11</v>
      </c>
      <c r="M4171" s="27"/>
    </row>
    <row r="4172" spans="1:13" ht="30" customHeight="1" x14ac:dyDescent="0.3">
      <c r="A4172" s="27">
        <f t="shared" si="39"/>
        <v>541</v>
      </c>
      <c r="B4172" s="31">
        <v>44989</v>
      </c>
      <c r="D4172" s="19" t="s">
        <v>2060</v>
      </c>
      <c r="E4172" s="66" t="str">
        <f>IF(ISBLANK(LeaveTracker[[#This Row],[Employee Name]]),"-----",VLOOKUP(LeaveTracker[[#This Row],[Employee Name]],'List of Employees'!$B$4:$H$767,7))</f>
        <v>DEPED</v>
      </c>
      <c r="F4172" s="66" t="str">
        <f>IF(ISBLANK(LeaveTracker[[#This Row],[Employee Name]]),"-----",VLOOKUP(LeaveTracker[[#This Row],[Employee Name]],'List of Employees'!$B$4:$H$767,6))</f>
        <v>CASUAL</v>
      </c>
      <c r="G4172" s="24">
        <v>44931</v>
      </c>
      <c r="H4172" s="24">
        <v>44957</v>
      </c>
      <c r="I4172" s="19" t="s">
        <v>82</v>
      </c>
      <c r="K4172" s="50" t="str">
        <f ca="1">LeaveTracker[[#This Row],[Days]]&amp;" "&amp;LeaveTracker[[#This Row],[Type of Leave]]</f>
        <v>19 VL</v>
      </c>
      <c r="L4172" s="23">
        <f ca="1">NETWORKDAYS(LeaveTracker[[#This Row],[Start Date]],LeaveTracker[[#This Row],[End Date]],lstHolidays)</f>
        <v>19</v>
      </c>
      <c r="M4172" s="27"/>
    </row>
    <row r="4173" spans="1:13" ht="30" customHeight="1" x14ac:dyDescent="0.3">
      <c r="A4173" s="27">
        <f t="shared" si="39"/>
        <v>542</v>
      </c>
      <c r="B4173" s="31">
        <v>44989</v>
      </c>
      <c r="C4173" s="31">
        <v>44950</v>
      </c>
      <c r="D4173" s="19" t="s">
        <v>1836</v>
      </c>
      <c r="E4173" s="66" t="str">
        <f>IF(ISBLANK(LeaveTracker[[#This Row],[Employee Name]]),"-----",VLOOKUP(LeaveTracker[[#This Row],[Employee Name]],'List of Employees'!$B$4:$H$767,7))</f>
        <v>EEO/CITY MARKET</v>
      </c>
      <c r="F4173" s="66" t="str">
        <f>IF(ISBLANK(LeaveTracker[[#This Row],[Employee Name]]),"-----",VLOOKUP(LeaveTracker[[#This Row],[Employee Name]],'List of Employees'!$B$4:$H$767,6))</f>
        <v>CASUAL</v>
      </c>
      <c r="G4173" s="24">
        <v>44949</v>
      </c>
      <c r="H4173" s="24">
        <v>44949</v>
      </c>
      <c r="I4173" s="19" t="s">
        <v>81</v>
      </c>
      <c r="K4173" s="50" t="str">
        <f ca="1">LeaveTracker[[#This Row],[Days]]&amp;" "&amp;LeaveTracker[[#This Row],[Type of Leave]]</f>
        <v>1 SL</v>
      </c>
      <c r="L4173" s="23">
        <f ca="1">NETWORKDAYS(LeaveTracker[[#This Row],[Start Date]],LeaveTracker[[#This Row],[End Date]],lstHolidays)</f>
        <v>1</v>
      </c>
      <c r="M4173" s="27"/>
    </row>
    <row r="4174" spans="1:13" ht="30" customHeight="1" x14ac:dyDescent="0.3">
      <c r="A4174" s="27">
        <f t="shared" si="39"/>
        <v>543</v>
      </c>
      <c r="B4174" s="31">
        <v>44989</v>
      </c>
      <c r="D4174" s="19" t="s">
        <v>1757</v>
      </c>
      <c r="E4174" s="66" t="str">
        <f>IF(ISBLANK(LeaveTracker[[#This Row],[Employee Name]]),"-----",VLOOKUP(LeaveTracker[[#This Row],[Employee Name]],'List of Employees'!$B$4:$H$767,7))</f>
        <v>LIBRARY</v>
      </c>
      <c r="F4174" s="66" t="str">
        <f>IF(ISBLANK(LeaveTracker[[#This Row],[Employee Name]]),"-----",VLOOKUP(LeaveTracker[[#This Row],[Employee Name]],'List of Employees'!$B$4:$H$767,6))</f>
        <v>CASUAL</v>
      </c>
      <c r="G4174" s="24">
        <v>44950</v>
      </c>
      <c r="H4174" s="24">
        <v>44950</v>
      </c>
      <c r="I4174" s="19" t="s">
        <v>297</v>
      </c>
      <c r="J4174" s="42" t="s">
        <v>213</v>
      </c>
      <c r="K4174" s="50" t="str">
        <f ca="1">LeaveTracker[[#This Row],[Days]]&amp;" "&amp;LeaveTracker[[#This Row],[Type of Leave]]</f>
        <v>1 OTHER</v>
      </c>
      <c r="L4174" s="23">
        <f ca="1">NETWORKDAYS(LeaveTracker[[#This Row],[Start Date]],LeaveTracker[[#This Row],[End Date]],lstHolidays)</f>
        <v>1</v>
      </c>
      <c r="M4174" s="27"/>
    </row>
    <row r="4175" spans="1:13" ht="30" customHeight="1" x14ac:dyDescent="0.3">
      <c r="A4175" s="27">
        <f t="shared" si="39"/>
        <v>544</v>
      </c>
      <c r="B4175" s="31">
        <v>44989</v>
      </c>
      <c r="C4175" s="31">
        <v>44951</v>
      </c>
      <c r="D4175" s="19" t="s">
        <v>2096</v>
      </c>
      <c r="E4175" s="66" t="str">
        <f>IF(ISBLANK(LeaveTracker[[#This Row],[Employee Name]]),"-----",VLOOKUP(LeaveTracker[[#This Row],[Employee Name]],'List of Employees'!$B$4:$H$767,7))</f>
        <v>CPDO</v>
      </c>
      <c r="F4175" s="66" t="str">
        <f>IF(ISBLANK(LeaveTracker[[#This Row],[Employee Name]]),"-----",VLOOKUP(LeaveTracker[[#This Row],[Employee Name]],'List of Employees'!$B$4:$H$767,6))</f>
        <v>PERMANENT</v>
      </c>
      <c r="G4175" s="24">
        <v>44951</v>
      </c>
      <c r="H4175" s="24">
        <v>44951</v>
      </c>
      <c r="I4175" s="19" t="s">
        <v>82</v>
      </c>
      <c r="K4175" s="50" t="str">
        <f ca="1">LeaveTracker[[#This Row],[Days]]&amp;" "&amp;LeaveTracker[[#This Row],[Type of Leave]]</f>
        <v>1 VL</v>
      </c>
      <c r="L4175" s="23">
        <f ca="1">NETWORKDAYS(LeaveTracker[[#This Row],[Start Date]],LeaveTracker[[#This Row],[End Date]],lstHolidays)</f>
        <v>1</v>
      </c>
      <c r="M4175" s="27"/>
    </row>
    <row r="4176" spans="1:13" ht="30" customHeight="1" x14ac:dyDescent="0.3">
      <c r="A4176" s="27">
        <f t="shared" si="39"/>
        <v>545</v>
      </c>
      <c r="B4176" s="31">
        <v>44989</v>
      </c>
      <c r="C4176" s="31">
        <v>44974</v>
      </c>
      <c r="D4176" s="19" t="s">
        <v>171</v>
      </c>
      <c r="E4176" s="66" t="str">
        <f>IF(ISBLANK(LeaveTracker[[#This Row],[Employee Name]]),"-----",VLOOKUP(LeaveTracker[[#This Row],[Employee Name]],'List of Employees'!$B$4:$H$767,7))</f>
        <v>HRMO</v>
      </c>
      <c r="F4176" s="66" t="str">
        <f>IF(ISBLANK(LeaveTracker[[#This Row],[Employee Name]]),"-----",VLOOKUP(LeaveTracker[[#This Row],[Employee Name]],'List of Employees'!$B$4:$H$767,6))</f>
        <v>PERMANENT</v>
      </c>
      <c r="G4176" s="24">
        <v>44970</v>
      </c>
      <c r="H4176" s="24">
        <v>44971</v>
      </c>
      <c r="I4176" s="19" t="s">
        <v>297</v>
      </c>
      <c r="J4176" s="42" t="s">
        <v>105</v>
      </c>
      <c r="K4176" s="50" t="str">
        <f ca="1">LeaveTracker[[#This Row],[Days]]&amp;" "&amp;LeaveTracker[[#This Row],[Type of Leave]]</f>
        <v>2 OTHER</v>
      </c>
      <c r="L4176" s="23">
        <f ca="1">NETWORKDAYS(LeaveTracker[[#This Row],[Start Date]],LeaveTracker[[#This Row],[End Date]],lstHolidays)</f>
        <v>2</v>
      </c>
      <c r="M4176" s="27"/>
    </row>
    <row r="4177" spans="1:13" ht="30" customHeight="1" x14ac:dyDescent="0.3">
      <c r="A4177" s="27">
        <v>545</v>
      </c>
      <c r="B4177" s="31">
        <v>44989</v>
      </c>
      <c r="C4177" s="31">
        <v>44974</v>
      </c>
      <c r="D4177" s="19" t="s">
        <v>171</v>
      </c>
      <c r="E4177" s="66" t="str">
        <f>IF(ISBLANK(LeaveTracker[[#This Row],[Employee Name]]),"-----",VLOOKUP(LeaveTracker[[#This Row],[Employee Name]],'List of Employees'!$B$4:$H$767,7))</f>
        <v>HRMO</v>
      </c>
      <c r="F4177" s="66" t="str">
        <f>IF(ISBLANK(LeaveTracker[[#This Row],[Employee Name]]),"-----",VLOOKUP(LeaveTracker[[#This Row],[Employee Name]],'List of Employees'!$B$4:$H$767,6))</f>
        <v>PERMANENT</v>
      </c>
      <c r="G4177" s="24">
        <v>44973</v>
      </c>
      <c r="H4177" s="24">
        <v>44973</v>
      </c>
      <c r="I4177" s="19" t="s">
        <v>297</v>
      </c>
      <c r="J4177" s="42" t="s">
        <v>105</v>
      </c>
      <c r="K4177" s="50" t="str">
        <f ca="1">LeaveTracker[[#This Row],[Days]]&amp;" "&amp;LeaveTracker[[#This Row],[Type of Leave]]</f>
        <v>1 OTHER</v>
      </c>
      <c r="L4177" s="23">
        <f ca="1">NETWORKDAYS(LeaveTracker[[#This Row],[Start Date]],LeaveTracker[[#This Row],[End Date]],lstHolidays)</f>
        <v>1</v>
      </c>
      <c r="M4177" s="27"/>
    </row>
    <row r="4178" spans="1:13" ht="30" customHeight="1" x14ac:dyDescent="0.3">
      <c r="A4178" s="27">
        <f t="shared" si="39"/>
        <v>546</v>
      </c>
      <c r="B4178" s="31">
        <v>44989</v>
      </c>
      <c r="C4178" s="31">
        <v>44974</v>
      </c>
      <c r="D4178" s="19" t="s">
        <v>171</v>
      </c>
      <c r="E4178" s="66" t="str">
        <f>IF(ISBLANK(LeaveTracker[[#This Row],[Employee Name]]),"-----",VLOOKUP(LeaveTracker[[#This Row],[Employee Name]],'List of Employees'!$B$4:$H$767,7))</f>
        <v>HRMO</v>
      </c>
      <c r="F4178" s="66" t="str">
        <f>IF(ISBLANK(LeaveTracker[[#This Row],[Employee Name]]),"-----",VLOOKUP(LeaveTracker[[#This Row],[Employee Name]],'List of Employees'!$B$4:$H$767,6))</f>
        <v>PERMANENT</v>
      </c>
      <c r="G4178" s="24">
        <v>44984</v>
      </c>
      <c r="H4178" s="24">
        <v>44985</v>
      </c>
      <c r="I4178" s="19" t="s">
        <v>82</v>
      </c>
      <c r="K4178" s="50" t="str">
        <f ca="1">LeaveTracker[[#This Row],[Days]]&amp;" "&amp;LeaveTracker[[#This Row],[Type of Leave]]</f>
        <v>2 VL</v>
      </c>
      <c r="L4178" s="23">
        <f ca="1">NETWORKDAYS(LeaveTracker[[#This Row],[Start Date]],LeaveTracker[[#This Row],[End Date]],lstHolidays)</f>
        <v>2</v>
      </c>
      <c r="M4178" s="27"/>
    </row>
    <row r="4179" spans="1:13" ht="30" customHeight="1" x14ac:dyDescent="0.3">
      <c r="A4179" s="27">
        <f t="shared" si="39"/>
        <v>547</v>
      </c>
      <c r="B4179" s="31">
        <v>44989</v>
      </c>
      <c r="C4179" s="31">
        <v>44964</v>
      </c>
      <c r="D4179" s="19" t="s">
        <v>668</v>
      </c>
      <c r="E4179" s="66" t="str">
        <f>IF(ISBLANK(LeaveTracker[[#This Row],[Employee Name]]),"-----",VLOOKUP(LeaveTracker[[#This Row],[Employee Name]],'List of Employees'!$B$4:$H$767,7))</f>
        <v>SP</v>
      </c>
      <c r="F4179" s="66" t="str">
        <f>IF(ISBLANK(LeaveTracker[[#This Row],[Employee Name]]),"-----",VLOOKUP(LeaveTracker[[#This Row],[Employee Name]],'List of Employees'!$B$4:$H$767,6))</f>
        <v>PERMANENT</v>
      </c>
      <c r="G4179" s="24">
        <v>44970</v>
      </c>
      <c r="H4179" s="24">
        <v>44971</v>
      </c>
      <c r="I4179" s="19" t="s">
        <v>82</v>
      </c>
      <c r="K4179" s="50" t="str">
        <f ca="1">LeaveTracker[[#This Row],[Days]]&amp;" "&amp;LeaveTracker[[#This Row],[Type of Leave]]</f>
        <v>2 VL</v>
      </c>
      <c r="L4179" s="23">
        <f ca="1">NETWORKDAYS(LeaveTracker[[#This Row],[Start Date]],LeaveTracker[[#This Row],[End Date]],lstHolidays)</f>
        <v>2</v>
      </c>
      <c r="M4179" s="27"/>
    </row>
    <row r="4180" spans="1:13" ht="30" customHeight="1" x14ac:dyDescent="0.3">
      <c r="A4180" s="27">
        <f t="shared" si="39"/>
        <v>548</v>
      </c>
      <c r="B4180" s="31">
        <v>44989</v>
      </c>
      <c r="C4180" s="31">
        <v>44973</v>
      </c>
      <c r="D4180" s="19" t="s">
        <v>1835</v>
      </c>
      <c r="E4180" s="66" t="str">
        <f>IF(ISBLANK(LeaveTracker[[#This Row],[Employee Name]]),"-----",VLOOKUP(LeaveTracker[[#This Row],[Employee Name]],'List of Employees'!$B$4:$H$767,7))</f>
        <v>VMO/SP</v>
      </c>
      <c r="F4180" s="66" t="str">
        <f>IF(ISBLANK(LeaveTracker[[#This Row],[Employee Name]]),"-----",VLOOKUP(LeaveTracker[[#This Row],[Employee Name]],'List of Employees'!$B$4:$H$767,6))</f>
        <v>CASUAL</v>
      </c>
      <c r="G4180" s="24">
        <v>44971</v>
      </c>
      <c r="H4180" s="24">
        <v>44972</v>
      </c>
      <c r="I4180" s="19" t="s">
        <v>81</v>
      </c>
      <c r="K4180" s="50" t="str">
        <f ca="1">LeaveTracker[[#This Row],[Days]]&amp;" "&amp;LeaveTracker[[#This Row],[Type of Leave]]</f>
        <v>2 SL</v>
      </c>
      <c r="L4180" s="23">
        <f ca="1">NETWORKDAYS(LeaveTracker[[#This Row],[Start Date]],LeaveTracker[[#This Row],[End Date]],lstHolidays)</f>
        <v>2</v>
      </c>
      <c r="M4180" s="27"/>
    </row>
    <row r="4181" spans="1:13" ht="30" customHeight="1" x14ac:dyDescent="0.3">
      <c r="A4181" s="27">
        <f t="shared" si="39"/>
        <v>549</v>
      </c>
      <c r="B4181" s="31">
        <v>44989</v>
      </c>
      <c r="C4181" s="31">
        <v>44960</v>
      </c>
      <c r="D4181" s="19" t="s">
        <v>1736</v>
      </c>
      <c r="E4181" s="66">
        <f>IF(ISBLANK(LeaveTracker[[#This Row],[Employee Name]]),"-----",VLOOKUP(LeaveTracker[[#This Row],[Employee Name]],'List of Employees'!$B$4:$H$767,7))</f>
        <v>0</v>
      </c>
      <c r="F4181" s="66" t="str">
        <f>IF(ISBLANK(LeaveTracker[[#This Row],[Employee Name]]),"-----",VLOOKUP(LeaveTracker[[#This Row],[Employee Name]],'List of Employees'!$B$4:$H$767,6))</f>
        <v>CASUAL</v>
      </c>
      <c r="G4181" s="24">
        <v>44965</v>
      </c>
      <c r="H4181" s="24">
        <v>44970</v>
      </c>
      <c r="I4181" s="19" t="s">
        <v>82</v>
      </c>
      <c r="K4181" s="50" t="str">
        <f ca="1">LeaveTracker[[#This Row],[Days]]&amp;" "&amp;LeaveTracker[[#This Row],[Type of Leave]]</f>
        <v>4 VL</v>
      </c>
      <c r="L4181" s="23">
        <f ca="1">NETWORKDAYS(LeaveTracker[[#This Row],[Start Date]],LeaveTracker[[#This Row],[End Date]],lstHolidays)</f>
        <v>4</v>
      </c>
      <c r="M4181" s="27"/>
    </row>
    <row r="4182" spans="1:13" ht="30" customHeight="1" x14ac:dyDescent="0.3">
      <c r="A4182" s="27">
        <f t="shared" si="39"/>
        <v>550</v>
      </c>
      <c r="B4182" s="31">
        <v>44989</v>
      </c>
      <c r="D4182" s="19" t="s">
        <v>331</v>
      </c>
      <c r="E4182" s="66" t="str">
        <f>IF(ISBLANK(LeaveTracker[[#This Row],[Employee Name]]),"-----",VLOOKUP(LeaveTracker[[#This Row],[Employee Name]],'List of Employees'!$B$4:$H$767,7))</f>
        <v>INTERNAL</v>
      </c>
      <c r="F4182" s="66" t="str">
        <f>IF(ISBLANK(LeaveTracker[[#This Row],[Employee Name]]),"-----",VLOOKUP(LeaveTracker[[#This Row],[Employee Name]],'List of Employees'!$B$4:$H$767,6))</f>
        <v>PERMANENT</v>
      </c>
      <c r="G4182" s="24">
        <v>44973</v>
      </c>
      <c r="H4182" s="24">
        <v>44973</v>
      </c>
      <c r="I4182" s="19" t="s">
        <v>81</v>
      </c>
      <c r="K4182" s="50" t="str">
        <f ca="1">LeaveTracker[[#This Row],[Days]]&amp;" "&amp;LeaveTracker[[#This Row],[Type of Leave]]</f>
        <v>1 SL</v>
      </c>
      <c r="L4182" s="23">
        <f ca="1">NETWORKDAYS(LeaveTracker[[#This Row],[Start Date]],LeaveTracker[[#This Row],[End Date]],lstHolidays)</f>
        <v>1</v>
      </c>
      <c r="M4182" s="27"/>
    </row>
    <row r="4183" spans="1:13" ht="30" customHeight="1" x14ac:dyDescent="0.3">
      <c r="A4183" s="27">
        <f t="shared" si="39"/>
        <v>551</v>
      </c>
      <c r="B4183" s="31">
        <v>44989</v>
      </c>
      <c r="C4183" s="31">
        <v>44970</v>
      </c>
      <c r="D4183" s="19" t="s">
        <v>1821</v>
      </c>
      <c r="E4183" s="66" t="str">
        <f>IF(ISBLANK(LeaveTracker[[#This Row],[Employee Name]]),"-----",VLOOKUP(LeaveTracker[[#This Row],[Employee Name]],'List of Employees'!$B$4:$H$767,7))</f>
        <v>SP</v>
      </c>
      <c r="F4183" s="66" t="str">
        <f>IF(ISBLANK(LeaveTracker[[#This Row],[Employee Name]]),"-----",VLOOKUP(LeaveTracker[[#This Row],[Employee Name]],'List of Employees'!$B$4:$H$767,6))</f>
        <v>CASUAL</v>
      </c>
      <c r="G4183" s="24">
        <v>44977</v>
      </c>
      <c r="H4183" s="24">
        <v>44977</v>
      </c>
      <c r="I4183" s="19"/>
      <c r="K4183" s="50" t="str">
        <f ca="1">LeaveTracker[[#This Row],[Days]]&amp;" "&amp;LeaveTracker[[#This Row],[Type of Leave]]</f>
        <v xml:space="preserve">1 </v>
      </c>
      <c r="L4183" s="23">
        <f ca="1">NETWORKDAYS(LeaveTracker[[#This Row],[Start Date]],LeaveTracker[[#This Row],[End Date]],lstHolidays)</f>
        <v>1</v>
      </c>
      <c r="M4183" s="27"/>
    </row>
    <row r="4184" spans="1:13" ht="30" customHeight="1" x14ac:dyDescent="0.3">
      <c r="A4184" s="27">
        <f t="shared" si="39"/>
        <v>552</v>
      </c>
      <c r="B4184" s="31">
        <v>44989</v>
      </c>
      <c r="C4184" s="31">
        <v>44952</v>
      </c>
      <c r="D4184" s="19" t="s">
        <v>727</v>
      </c>
      <c r="E4184" s="66" t="str">
        <f>IF(ISBLANK(LeaveTracker[[#This Row],[Employee Name]]),"-----",VLOOKUP(LeaveTracker[[#This Row],[Employee Name]],'List of Employees'!$B$4:$H$767,7))</f>
        <v>SP</v>
      </c>
      <c r="F4184" s="66" t="str">
        <f>IF(ISBLANK(LeaveTracker[[#This Row],[Employee Name]]),"-----",VLOOKUP(LeaveTracker[[#This Row],[Employee Name]],'List of Employees'!$B$4:$H$767,6))</f>
        <v>PERMANENT</v>
      </c>
      <c r="G4184" s="24">
        <v>44958</v>
      </c>
      <c r="H4184" s="24">
        <v>44958</v>
      </c>
      <c r="I4184" s="19" t="s">
        <v>297</v>
      </c>
      <c r="J4184" s="42" t="s">
        <v>105</v>
      </c>
      <c r="K4184" s="50" t="str">
        <f ca="1">LeaveTracker[[#This Row],[Days]]&amp;" "&amp;LeaveTracker[[#This Row],[Type of Leave]]</f>
        <v>1 OTHER</v>
      </c>
      <c r="L4184" s="23">
        <f ca="1">NETWORKDAYS(LeaveTracker[[#This Row],[Start Date]],LeaveTracker[[#This Row],[End Date]],lstHolidays)</f>
        <v>1</v>
      </c>
      <c r="M4184" s="27"/>
    </row>
    <row r="4185" spans="1:13" ht="30" customHeight="1" x14ac:dyDescent="0.3">
      <c r="A4185" s="27">
        <f t="shared" ref="A4185:A4248" si="40">A4184+1</f>
        <v>553</v>
      </c>
      <c r="B4185" s="31">
        <v>44989</v>
      </c>
      <c r="C4185" s="31">
        <v>44958</v>
      </c>
      <c r="D4185" s="19" t="s">
        <v>668</v>
      </c>
      <c r="E4185" s="66" t="str">
        <f>IF(ISBLANK(LeaveTracker[[#This Row],[Employee Name]]),"-----",VLOOKUP(LeaveTracker[[#This Row],[Employee Name]],'List of Employees'!$B$4:$H$767,7))</f>
        <v>SP</v>
      </c>
      <c r="F4185" s="66" t="str">
        <f>IF(ISBLANK(LeaveTracker[[#This Row],[Employee Name]]),"-----",VLOOKUP(LeaveTracker[[#This Row],[Employee Name]],'List of Employees'!$B$4:$H$767,6))</f>
        <v>PERMANENT</v>
      </c>
      <c r="G4185" s="24">
        <v>44957</v>
      </c>
      <c r="H4185" s="24">
        <v>44957</v>
      </c>
      <c r="I4185" s="19" t="s">
        <v>81</v>
      </c>
      <c r="K4185" s="50" t="str">
        <f ca="1">LeaveTracker[[#This Row],[Days]]&amp;" "&amp;LeaveTracker[[#This Row],[Type of Leave]]</f>
        <v>1 SL</v>
      </c>
      <c r="L4185" s="23">
        <f ca="1">NETWORKDAYS(LeaveTracker[[#This Row],[Start Date]],LeaveTracker[[#This Row],[End Date]],lstHolidays)</f>
        <v>1</v>
      </c>
      <c r="M4185" s="27"/>
    </row>
    <row r="4186" spans="1:13" ht="30" customHeight="1" x14ac:dyDescent="0.3">
      <c r="A4186" s="27">
        <f t="shared" si="40"/>
        <v>554</v>
      </c>
      <c r="B4186" s="31">
        <v>44989</v>
      </c>
      <c r="C4186" s="31">
        <v>44958</v>
      </c>
      <c r="D4186" s="19" t="s">
        <v>361</v>
      </c>
      <c r="E4186" s="66" t="str">
        <f>IF(ISBLANK(LeaveTracker[[#This Row],[Employee Name]]),"-----",VLOOKUP(LeaveTracker[[#This Row],[Employee Name]],'List of Employees'!$B$4:$H$767,7))</f>
        <v>SP</v>
      </c>
      <c r="F4186" s="66" t="str">
        <f>IF(ISBLANK(LeaveTracker[[#This Row],[Employee Name]]),"-----",VLOOKUP(LeaveTracker[[#This Row],[Employee Name]],'List of Employees'!$B$4:$H$767,6))</f>
        <v>PERMANENT</v>
      </c>
      <c r="G4186" s="24">
        <v>44965</v>
      </c>
      <c r="H4186" s="24">
        <v>44966</v>
      </c>
      <c r="I4186" s="19" t="s">
        <v>297</v>
      </c>
      <c r="J4186" s="42" t="s">
        <v>105</v>
      </c>
      <c r="K4186" s="50" t="str">
        <f ca="1">LeaveTracker[[#This Row],[Days]]&amp;" "&amp;LeaveTracker[[#This Row],[Type of Leave]]</f>
        <v>2 OTHER</v>
      </c>
      <c r="L4186" s="23">
        <f ca="1">NETWORKDAYS(LeaveTracker[[#This Row],[Start Date]],LeaveTracker[[#This Row],[End Date]],lstHolidays)</f>
        <v>2</v>
      </c>
      <c r="M4186" s="27"/>
    </row>
    <row r="4187" spans="1:13" ht="30" customHeight="1" x14ac:dyDescent="0.3">
      <c r="A4187" s="27">
        <f t="shared" si="40"/>
        <v>555</v>
      </c>
      <c r="B4187" s="31">
        <v>44989</v>
      </c>
      <c r="C4187" s="31">
        <v>44959</v>
      </c>
      <c r="D4187" s="19" t="s">
        <v>830</v>
      </c>
      <c r="E4187" s="66" t="str">
        <f>IF(ISBLANK(LeaveTracker[[#This Row],[Employee Name]]),"-----",VLOOKUP(LeaveTracker[[#This Row],[Employee Name]],'List of Employees'!$B$4:$H$767,7))</f>
        <v>CTO</v>
      </c>
      <c r="F4187" s="66" t="str">
        <f>IF(ISBLANK(LeaveTracker[[#This Row],[Employee Name]]),"-----",VLOOKUP(LeaveTracker[[#This Row],[Employee Name]],'List of Employees'!$B$4:$H$767,6))</f>
        <v>PERMANENT</v>
      </c>
      <c r="G4187" s="24">
        <v>44958</v>
      </c>
      <c r="H4187" s="24">
        <v>44958</v>
      </c>
      <c r="I4187" s="19" t="s">
        <v>81</v>
      </c>
      <c r="K4187" s="50" t="str">
        <f ca="1">LeaveTracker[[#This Row],[Days]]&amp;" "&amp;LeaveTracker[[#This Row],[Type of Leave]]</f>
        <v>1 SL</v>
      </c>
      <c r="L4187" s="23">
        <f ca="1">NETWORKDAYS(LeaveTracker[[#This Row],[Start Date]],LeaveTracker[[#This Row],[End Date]],lstHolidays)</f>
        <v>1</v>
      </c>
      <c r="M4187" s="27"/>
    </row>
    <row r="4188" spans="1:13" ht="30" customHeight="1" x14ac:dyDescent="0.3">
      <c r="A4188" s="27">
        <f t="shared" si="40"/>
        <v>556</v>
      </c>
      <c r="B4188" s="31">
        <v>44989</v>
      </c>
      <c r="C4188" s="31">
        <v>44977</v>
      </c>
      <c r="D4188" s="19" t="s">
        <v>1858</v>
      </c>
      <c r="E4188" s="66" t="str">
        <f>IF(ISBLANK(LeaveTracker[[#This Row],[Employee Name]]),"-----",VLOOKUP(LeaveTracker[[#This Row],[Employee Name]],'List of Employees'!$B$4:$H$767,7))</f>
        <v>TICC</v>
      </c>
      <c r="F4188" s="66" t="str">
        <f>IF(ISBLANK(LeaveTracker[[#This Row],[Employee Name]]),"-----",VLOOKUP(LeaveTracker[[#This Row],[Employee Name]],'List of Employees'!$B$4:$H$767,6))</f>
        <v>CASUAL</v>
      </c>
      <c r="G4188" s="24">
        <v>44974</v>
      </c>
      <c r="H4188" s="24">
        <v>44975</v>
      </c>
      <c r="I4188" s="19" t="s">
        <v>81</v>
      </c>
      <c r="K4188" s="50" t="str">
        <f ca="1">LeaveTracker[[#This Row],[Days]]&amp;" "&amp;LeaveTracker[[#This Row],[Type of Leave]]</f>
        <v>1 SL</v>
      </c>
      <c r="L4188" s="23">
        <f ca="1">NETWORKDAYS(LeaveTracker[[#This Row],[Start Date]],LeaveTracker[[#This Row],[End Date]],lstHolidays)</f>
        <v>1</v>
      </c>
      <c r="M4188" s="27"/>
    </row>
    <row r="4189" spans="1:13" ht="30" customHeight="1" x14ac:dyDescent="0.3">
      <c r="A4189" s="27">
        <f t="shared" si="40"/>
        <v>557</v>
      </c>
      <c r="B4189" s="31">
        <v>44989</v>
      </c>
      <c r="C4189" s="31">
        <v>44970</v>
      </c>
      <c r="D4189" s="19" t="s">
        <v>1949</v>
      </c>
      <c r="E4189" s="66" t="str">
        <f>IF(ISBLANK(LeaveTracker[[#This Row],[Employee Name]]),"-----",VLOOKUP(LeaveTracker[[#This Row],[Employee Name]],'List of Employees'!$B$4:$H$767,7))</f>
        <v>TICC</v>
      </c>
      <c r="F4189" s="66" t="str">
        <f>IF(ISBLANK(LeaveTracker[[#This Row],[Employee Name]]),"-----",VLOOKUP(LeaveTracker[[#This Row],[Employee Name]],'List of Employees'!$B$4:$H$767,6))</f>
        <v>CASUAL</v>
      </c>
      <c r="G4189" s="24">
        <v>44977</v>
      </c>
      <c r="H4189" s="24">
        <v>44981</v>
      </c>
      <c r="I4189" s="19" t="s">
        <v>82</v>
      </c>
      <c r="K4189" s="50" t="str">
        <f ca="1">LeaveTracker[[#This Row],[Days]]&amp;" "&amp;LeaveTracker[[#This Row],[Type of Leave]]</f>
        <v>5 VL</v>
      </c>
      <c r="L4189" s="23">
        <f ca="1">NETWORKDAYS(LeaveTracker[[#This Row],[Start Date]],LeaveTracker[[#This Row],[End Date]],lstHolidays)</f>
        <v>5</v>
      </c>
      <c r="M4189" s="27"/>
    </row>
    <row r="4190" spans="1:13" ht="30" customHeight="1" x14ac:dyDescent="0.3">
      <c r="A4190" s="27">
        <f t="shared" si="40"/>
        <v>558</v>
      </c>
      <c r="B4190" s="31">
        <v>44989</v>
      </c>
      <c r="C4190" s="31">
        <v>44972</v>
      </c>
      <c r="D4190" s="19" t="s">
        <v>1858</v>
      </c>
      <c r="E4190" s="66" t="str">
        <f>IF(ISBLANK(LeaveTracker[[#This Row],[Employee Name]]),"-----",VLOOKUP(LeaveTracker[[#This Row],[Employee Name]],'List of Employees'!$B$4:$H$767,7))</f>
        <v>TICC</v>
      </c>
      <c r="F4190" s="66" t="str">
        <f>IF(ISBLANK(LeaveTracker[[#This Row],[Employee Name]]),"-----",VLOOKUP(LeaveTracker[[#This Row],[Employee Name]],'List of Employees'!$B$4:$H$767,6))</f>
        <v>CASUAL</v>
      </c>
      <c r="G4190" s="24">
        <v>44970</v>
      </c>
      <c r="H4190" s="24">
        <v>44970</v>
      </c>
      <c r="I4190" s="19" t="s">
        <v>81</v>
      </c>
      <c r="K4190" s="50" t="str">
        <f ca="1">LeaveTracker[[#This Row],[Days]]&amp;" "&amp;LeaveTracker[[#This Row],[Type of Leave]]</f>
        <v>1 SL</v>
      </c>
      <c r="L4190" s="23">
        <f ca="1">NETWORKDAYS(LeaveTracker[[#This Row],[Start Date]],LeaveTracker[[#This Row],[End Date]],lstHolidays)</f>
        <v>1</v>
      </c>
      <c r="M4190" s="27"/>
    </row>
    <row r="4191" spans="1:13" ht="30" customHeight="1" x14ac:dyDescent="0.3">
      <c r="A4191" s="27">
        <f t="shared" si="40"/>
        <v>559</v>
      </c>
      <c r="B4191" s="31">
        <v>44989</v>
      </c>
      <c r="C4191" s="31">
        <v>44972</v>
      </c>
      <c r="D4191" s="19" t="s">
        <v>1807</v>
      </c>
      <c r="E4191" s="66" t="str">
        <f>IF(ISBLANK(LeaveTracker[[#This Row],[Employee Name]]),"-----",VLOOKUP(LeaveTracker[[#This Row],[Employee Name]],'List of Employees'!$B$4:$H$767,7))</f>
        <v>TICC</v>
      </c>
      <c r="F4191" s="66" t="str">
        <f>IF(ISBLANK(LeaveTracker[[#This Row],[Employee Name]]),"-----",VLOOKUP(LeaveTracker[[#This Row],[Employee Name]],'List of Employees'!$B$4:$H$767,6))</f>
        <v>CASUAL</v>
      </c>
      <c r="G4191" s="24">
        <v>44965</v>
      </c>
      <c r="H4191" s="24">
        <v>44965</v>
      </c>
      <c r="I4191" s="19" t="s">
        <v>81</v>
      </c>
      <c r="K4191" s="50" t="str">
        <f ca="1">LeaveTracker[[#This Row],[Days]]&amp;" "&amp;LeaveTracker[[#This Row],[Type of Leave]]</f>
        <v>1 SL</v>
      </c>
      <c r="L4191" s="23">
        <f ca="1">NETWORKDAYS(LeaveTracker[[#This Row],[Start Date]],LeaveTracker[[#This Row],[End Date]],lstHolidays)</f>
        <v>1</v>
      </c>
      <c r="M4191" s="27"/>
    </row>
    <row r="4192" spans="1:13" ht="30" customHeight="1" x14ac:dyDescent="0.3">
      <c r="A4192" s="27">
        <f t="shared" si="40"/>
        <v>560</v>
      </c>
      <c r="B4192" s="31">
        <v>44989</v>
      </c>
      <c r="C4192" s="31">
        <v>44971</v>
      </c>
      <c r="D4192" s="19" t="s">
        <v>1846</v>
      </c>
      <c r="E4192" s="66" t="str">
        <f>IF(ISBLANK(LeaveTracker[[#This Row],[Employee Name]]),"-----",VLOOKUP(LeaveTracker[[#This Row],[Employee Name]],'List of Employees'!$B$4:$H$767,7))</f>
        <v>TICC</v>
      </c>
      <c r="F4192" s="66" t="str">
        <f>IF(ISBLANK(LeaveTracker[[#This Row],[Employee Name]]),"-----",VLOOKUP(LeaveTracker[[#This Row],[Employee Name]],'List of Employees'!$B$4:$H$767,6))</f>
        <v>CASUAL</v>
      </c>
      <c r="G4192" s="24">
        <v>44970</v>
      </c>
      <c r="H4192" s="24">
        <v>44970</v>
      </c>
      <c r="I4192" s="19" t="s">
        <v>81</v>
      </c>
      <c r="K4192" s="50" t="str">
        <f ca="1">LeaveTracker[[#This Row],[Days]]&amp;" "&amp;LeaveTracker[[#This Row],[Type of Leave]]</f>
        <v>1 SL</v>
      </c>
      <c r="L4192" s="23">
        <f ca="1">NETWORKDAYS(LeaveTracker[[#This Row],[Start Date]],LeaveTracker[[#This Row],[End Date]],lstHolidays)</f>
        <v>1</v>
      </c>
      <c r="M4192" s="27"/>
    </row>
    <row r="4193" spans="1:13" ht="30" customHeight="1" x14ac:dyDescent="0.3">
      <c r="A4193" s="27">
        <f t="shared" si="40"/>
        <v>561</v>
      </c>
      <c r="B4193" s="31">
        <v>44989</v>
      </c>
      <c r="C4193" s="31">
        <v>44971</v>
      </c>
      <c r="D4193" s="19" t="s">
        <v>1911</v>
      </c>
      <c r="E4193" s="66" t="str">
        <f>IF(ISBLANK(LeaveTracker[[#This Row],[Employee Name]]),"-----",VLOOKUP(LeaveTracker[[#This Row],[Employee Name]],'List of Employees'!$B$4:$H$767,7))</f>
        <v>TICC</v>
      </c>
      <c r="F4193" s="66" t="str">
        <f>IF(ISBLANK(LeaveTracker[[#This Row],[Employee Name]]),"-----",VLOOKUP(LeaveTracker[[#This Row],[Employee Name]],'List of Employees'!$B$4:$H$767,6))</f>
        <v>CASUAL</v>
      </c>
      <c r="G4193" s="24">
        <v>44970</v>
      </c>
      <c r="H4193" s="24">
        <v>44971</v>
      </c>
      <c r="I4193" s="19" t="s">
        <v>81</v>
      </c>
      <c r="K4193" s="50" t="str">
        <f ca="1">LeaveTracker[[#This Row],[Days]]&amp;" "&amp;LeaveTracker[[#This Row],[Type of Leave]]</f>
        <v>2 SL</v>
      </c>
      <c r="L4193" s="23">
        <f ca="1">NETWORKDAYS(LeaveTracker[[#This Row],[Start Date]],LeaveTracker[[#This Row],[End Date]],lstHolidays)</f>
        <v>2</v>
      </c>
      <c r="M4193" s="27"/>
    </row>
    <row r="4194" spans="1:13" ht="30" customHeight="1" x14ac:dyDescent="0.3">
      <c r="A4194" s="27">
        <f t="shared" si="40"/>
        <v>562</v>
      </c>
      <c r="B4194" s="31">
        <v>44989</v>
      </c>
      <c r="C4194" s="31">
        <v>44972</v>
      </c>
      <c r="D4194" s="19" t="s">
        <v>1897</v>
      </c>
      <c r="E4194" s="66" t="str">
        <f>IF(ISBLANK(LeaveTracker[[#This Row],[Employee Name]]),"-----",VLOOKUP(LeaveTracker[[#This Row],[Employee Name]],'List of Employees'!$B$4:$H$767,7))</f>
        <v>TICC</v>
      </c>
      <c r="F4194" s="66" t="str">
        <f>IF(ISBLANK(LeaveTracker[[#This Row],[Employee Name]]),"-----",VLOOKUP(LeaveTracker[[#This Row],[Employee Name]],'List of Employees'!$B$4:$H$767,6))</f>
        <v>JOBCON</v>
      </c>
      <c r="G4194" s="24">
        <v>44976</v>
      </c>
      <c r="H4194" s="24">
        <v>44976</v>
      </c>
      <c r="I4194" s="19" t="s">
        <v>82</v>
      </c>
      <c r="K4194" s="50" t="str">
        <f>LeaveTracker[[#This Row],[Days]]&amp;" "&amp;LeaveTracker[[#This Row],[Type of Leave]]</f>
        <v>1 VL</v>
      </c>
      <c r="L4194" s="23">
        <v>1</v>
      </c>
      <c r="M4194" s="27"/>
    </row>
    <row r="4195" spans="1:13" ht="30" customHeight="1" x14ac:dyDescent="0.3">
      <c r="A4195" s="27">
        <f t="shared" si="40"/>
        <v>563</v>
      </c>
      <c r="B4195" s="31">
        <v>44989</v>
      </c>
      <c r="C4195" s="31">
        <v>44977</v>
      </c>
      <c r="D4195" s="19" t="s">
        <v>1858</v>
      </c>
      <c r="E4195" s="66" t="str">
        <f>IF(ISBLANK(LeaveTracker[[#This Row],[Employee Name]]),"-----",VLOOKUP(LeaveTracker[[#This Row],[Employee Name]],'List of Employees'!$B$4:$H$767,7))</f>
        <v>TICC</v>
      </c>
      <c r="F4195" s="66" t="str">
        <f>IF(ISBLANK(LeaveTracker[[#This Row],[Employee Name]]),"-----",VLOOKUP(LeaveTracker[[#This Row],[Employee Name]],'List of Employees'!$B$4:$H$767,6))</f>
        <v>CASUAL</v>
      </c>
      <c r="G4195" s="24">
        <v>44992</v>
      </c>
      <c r="H4195" s="24">
        <v>44992</v>
      </c>
      <c r="I4195" s="19" t="s">
        <v>82</v>
      </c>
      <c r="K4195" s="50" t="str">
        <f ca="1">LeaveTracker[[#This Row],[Days]]&amp;" "&amp;LeaveTracker[[#This Row],[Type of Leave]]</f>
        <v>1 VL</v>
      </c>
      <c r="L4195" s="23">
        <f ca="1">NETWORKDAYS(LeaveTracker[[#This Row],[Start Date]],LeaveTracker[[#This Row],[End Date]],lstHolidays)</f>
        <v>1</v>
      </c>
      <c r="M4195" s="27"/>
    </row>
    <row r="4196" spans="1:13" ht="30" customHeight="1" x14ac:dyDescent="0.3">
      <c r="A4196" s="27">
        <v>563</v>
      </c>
      <c r="B4196" s="31">
        <v>44989</v>
      </c>
      <c r="C4196" s="31">
        <v>44977</v>
      </c>
      <c r="D4196" s="19" t="s">
        <v>1858</v>
      </c>
      <c r="E4196" s="66" t="str">
        <f>IF(ISBLANK(LeaveTracker[[#This Row],[Employee Name]]),"-----",VLOOKUP(LeaveTracker[[#This Row],[Employee Name]],'List of Employees'!$B$4:$H$767,7))</f>
        <v>TICC</v>
      </c>
      <c r="F4196" s="66" t="str">
        <f>IF(ISBLANK(LeaveTracker[[#This Row],[Employee Name]]),"-----",VLOOKUP(LeaveTracker[[#This Row],[Employee Name]],'List of Employees'!$B$4:$H$767,6))</f>
        <v>CASUAL</v>
      </c>
      <c r="G4196" s="24">
        <v>44995</v>
      </c>
      <c r="H4196" s="24">
        <v>44995</v>
      </c>
      <c r="I4196" s="19" t="s">
        <v>82</v>
      </c>
      <c r="K4196" s="50" t="str">
        <f ca="1">LeaveTracker[[#This Row],[Days]]&amp;" "&amp;LeaveTracker[[#This Row],[Type of Leave]]</f>
        <v>1 VL</v>
      </c>
      <c r="L4196" s="23">
        <f ca="1">NETWORKDAYS(LeaveTracker[[#This Row],[Start Date]],LeaveTracker[[#This Row],[End Date]],lstHolidays)</f>
        <v>1</v>
      </c>
      <c r="M4196" s="27"/>
    </row>
    <row r="4197" spans="1:13" ht="30" customHeight="1" x14ac:dyDescent="0.3">
      <c r="A4197" s="27">
        <v>563</v>
      </c>
      <c r="B4197" s="31">
        <v>44989</v>
      </c>
      <c r="C4197" s="31">
        <v>44977</v>
      </c>
      <c r="D4197" s="19" t="s">
        <v>1858</v>
      </c>
      <c r="E4197" s="66" t="str">
        <f>IF(ISBLANK(LeaveTracker[[#This Row],[Employee Name]]),"-----",VLOOKUP(LeaveTracker[[#This Row],[Employee Name]],'List of Employees'!$B$4:$H$767,7))</f>
        <v>TICC</v>
      </c>
      <c r="F4197" s="66" t="str">
        <f>IF(ISBLANK(LeaveTracker[[#This Row],[Employee Name]]),"-----",VLOOKUP(LeaveTracker[[#This Row],[Employee Name]],'List of Employees'!$B$4:$H$767,6))</f>
        <v>CASUAL</v>
      </c>
      <c r="G4197" s="24">
        <v>44998</v>
      </c>
      <c r="H4197" s="24">
        <v>44998</v>
      </c>
      <c r="I4197" s="19" t="s">
        <v>82</v>
      </c>
      <c r="K4197" s="50" t="str">
        <f ca="1">LeaveTracker[[#This Row],[Days]]&amp;" "&amp;LeaveTracker[[#This Row],[Type of Leave]]</f>
        <v>1 VL</v>
      </c>
      <c r="L4197" s="23">
        <f ca="1">NETWORKDAYS(LeaveTracker[[#This Row],[Start Date]],LeaveTracker[[#This Row],[End Date]],lstHolidays)</f>
        <v>1</v>
      </c>
      <c r="M4197" s="27"/>
    </row>
    <row r="4198" spans="1:13" ht="30" customHeight="1" x14ac:dyDescent="0.3">
      <c r="A4198" s="27">
        <f t="shared" si="40"/>
        <v>564</v>
      </c>
      <c r="B4198" s="31">
        <v>44989</v>
      </c>
      <c r="C4198" s="31">
        <v>44974</v>
      </c>
      <c r="D4198" s="19" t="s">
        <v>1857</v>
      </c>
      <c r="E4198" s="66" t="str">
        <f>IF(ISBLANK(LeaveTracker[[#This Row],[Employee Name]]),"-----",VLOOKUP(LeaveTracker[[#This Row],[Employee Name]],'List of Employees'!$B$4:$H$767,7))</f>
        <v>TICC</v>
      </c>
      <c r="F4198" s="66" t="str">
        <f>IF(ISBLANK(LeaveTracker[[#This Row],[Employee Name]]),"-----",VLOOKUP(LeaveTracker[[#This Row],[Employee Name]],'List of Employees'!$B$4:$H$767,6))</f>
        <v>CASUAL</v>
      </c>
      <c r="G4198" s="24">
        <v>44970</v>
      </c>
      <c r="H4198" s="24">
        <v>44970</v>
      </c>
      <c r="I4198" s="19" t="s">
        <v>81</v>
      </c>
      <c r="K4198" s="50" t="str">
        <f ca="1">LeaveTracker[[#This Row],[Days]]&amp;" "&amp;LeaveTracker[[#This Row],[Type of Leave]]</f>
        <v>1 SL</v>
      </c>
      <c r="L4198" s="23">
        <f ca="1">NETWORKDAYS(LeaveTracker[[#This Row],[Start Date]],LeaveTracker[[#This Row],[End Date]],lstHolidays)</f>
        <v>1</v>
      </c>
      <c r="M4198" s="27"/>
    </row>
    <row r="4199" spans="1:13" ht="30" customHeight="1" x14ac:dyDescent="0.3">
      <c r="A4199" s="27">
        <f t="shared" si="40"/>
        <v>565</v>
      </c>
      <c r="B4199" s="31">
        <v>44989</v>
      </c>
      <c r="C4199" s="31">
        <v>44967</v>
      </c>
      <c r="D4199" s="19" t="s">
        <v>1805</v>
      </c>
      <c r="E4199" s="66" t="str">
        <f>IF(ISBLANK(LeaveTracker[[#This Row],[Employee Name]]),"-----",VLOOKUP(LeaveTracker[[#This Row],[Employee Name]],'List of Employees'!$B$4:$H$767,7))</f>
        <v>TICC/TCCH</v>
      </c>
      <c r="F4199" s="66" t="str">
        <f>IF(ISBLANK(LeaveTracker[[#This Row],[Employee Name]]),"-----",VLOOKUP(LeaveTracker[[#This Row],[Employee Name]],'List of Employees'!$B$4:$H$767,6))</f>
        <v>CASUAL</v>
      </c>
      <c r="G4199" s="24">
        <v>44966</v>
      </c>
      <c r="H4199" s="24">
        <v>44966</v>
      </c>
      <c r="I4199" s="19" t="s">
        <v>297</v>
      </c>
      <c r="J4199" s="42" t="s">
        <v>105</v>
      </c>
      <c r="K4199" s="50" t="str">
        <f ca="1">LeaveTracker[[#This Row],[Days]]&amp;" "&amp;LeaveTracker[[#This Row],[Type of Leave]]</f>
        <v>1 OTHER</v>
      </c>
      <c r="L4199" s="23">
        <f ca="1">NETWORKDAYS(LeaveTracker[[#This Row],[Start Date]],LeaveTracker[[#This Row],[End Date]],lstHolidays)</f>
        <v>1</v>
      </c>
      <c r="M4199" s="27"/>
    </row>
    <row r="4200" spans="1:13" ht="30" customHeight="1" x14ac:dyDescent="0.3">
      <c r="A4200" s="27">
        <f t="shared" si="40"/>
        <v>566</v>
      </c>
      <c r="B4200" s="31">
        <v>44989</v>
      </c>
      <c r="C4200" s="31">
        <v>44977</v>
      </c>
      <c r="D4200" s="19" t="s">
        <v>1860</v>
      </c>
      <c r="E4200" s="66" t="str">
        <f>IF(ISBLANK(LeaveTracker[[#This Row],[Employee Name]]),"-----",VLOOKUP(LeaveTracker[[#This Row],[Employee Name]],'List of Employees'!$B$4:$H$767,7))</f>
        <v>TICC</v>
      </c>
      <c r="F4200" s="66" t="str">
        <f>IF(ISBLANK(LeaveTracker[[#This Row],[Employee Name]]),"-----",VLOOKUP(LeaveTracker[[#This Row],[Employee Name]],'List of Employees'!$B$4:$H$767,6))</f>
        <v>CASUAL</v>
      </c>
      <c r="G4200" s="31">
        <v>44977</v>
      </c>
      <c r="H4200" s="31">
        <v>44977</v>
      </c>
      <c r="I4200" s="19" t="s">
        <v>81</v>
      </c>
      <c r="K4200" s="50" t="str">
        <f ca="1">LeaveTracker[[#This Row],[Days]]&amp;" "&amp;LeaveTracker[[#This Row],[Type of Leave]]</f>
        <v>1 SL</v>
      </c>
      <c r="L4200" s="23">
        <f ca="1">NETWORKDAYS(LeaveTracker[[#This Row],[Start Date]],LeaveTracker[[#This Row],[End Date]],lstHolidays)</f>
        <v>1</v>
      </c>
      <c r="M4200" s="27"/>
    </row>
    <row r="4201" spans="1:13" ht="30" customHeight="1" x14ac:dyDescent="0.3">
      <c r="A4201" s="27">
        <f t="shared" si="40"/>
        <v>567</v>
      </c>
      <c r="B4201" s="31">
        <v>44989</v>
      </c>
      <c r="C4201" s="31">
        <v>44984</v>
      </c>
      <c r="D4201" s="19" t="s">
        <v>1911</v>
      </c>
      <c r="E4201" s="66" t="str">
        <f>IF(ISBLANK(LeaveTracker[[#This Row],[Employee Name]]),"-----",VLOOKUP(LeaveTracker[[#This Row],[Employee Name]],'List of Employees'!$B$4:$H$767,7))</f>
        <v>TICC</v>
      </c>
      <c r="F4201" s="66" t="str">
        <f>IF(ISBLANK(LeaveTracker[[#This Row],[Employee Name]]),"-----",VLOOKUP(LeaveTracker[[#This Row],[Employee Name]],'List of Employees'!$B$4:$H$767,6))</f>
        <v>CASUAL</v>
      </c>
      <c r="G4201" s="24">
        <v>44991</v>
      </c>
      <c r="H4201" s="24">
        <v>44995</v>
      </c>
      <c r="I4201" s="19" t="s">
        <v>82</v>
      </c>
      <c r="K4201" s="50" t="str">
        <f ca="1">LeaveTracker[[#This Row],[Days]]&amp;" "&amp;LeaveTracker[[#This Row],[Type of Leave]]</f>
        <v>5 VL</v>
      </c>
      <c r="L4201" s="23">
        <f ca="1">NETWORKDAYS(LeaveTracker[[#This Row],[Start Date]],LeaveTracker[[#This Row],[End Date]],lstHolidays)</f>
        <v>5</v>
      </c>
      <c r="M4201" s="27"/>
    </row>
    <row r="4202" spans="1:13" ht="30" customHeight="1" x14ac:dyDescent="0.3">
      <c r="A4202" s="27">
        <f t="shared" si="40"/>
        <v>568</v>
      </c>
      <c r="B4202" s="31">
        <v>44989</v>
      </c>
      <c r="C4202" s="31">
        <v>44979</v>
      </c>
      <c r="D4202" s="19" t="s">
        <v>1911</v>
      </c>
      <c r="E4202" s="66" t="str">
        <f>IF(ISBLANK(LeaveTracker[[#This Row],[Employee Name]]),"-----",VLOOKUP(LeaveTracker[[#This Row],[Employee Name]],'List of Employees'!$B$4:$H$767,7))</f>
        <v>TICC</v>
      </c>
      <c r="F4202" s="66" t="str">
        <f>IF(ISBLANK(LeaveTracker[[#This Row],[Employee Name]]),"-----",VLOOKUP(LeaveTracker[[#This Row],[Employee Name]],'List of Employees'!$B$4:$H$767,6))</f>
        <v>CASUAL</v>
      </c>
      <c r="G4202" s="24">
        <v>44977</v>
      </c>
      <c r="H4202" s="24">
        <v>44977</v>
      </c>
      <c r="I4202" s="19" t="s">
        <v>81</v>
      </c>
      <c r="K4202" s="50" t="str">
        <f ca="1">LeaveTracker[[#This Row],[Days]]&amp;" "&amp;LeaveTracker[[#This Row],[Type of Leave]]</f>
        <v>1 SL</v>
      </c>
      <c r="L4202" s="23">
        <f ca="1">NETWORKDAYS(LeaveTracker[[#This Row],[Start Date]],LeaveTracker[[#This Row],[End Date]],lstHolidays)</f>
        <v>1</v>
      </c>
      <c r="M4202" s="27"/>
    </row>
    <row r="4203" spans="1:13" ht="30" customHeight="1" x14ac:dyDescent="0.3">
      <c r="A4203" s="27">
        <f t="shared" si="40"/>
        <v>569</v>
      </c>
      <c r="B4203" s="31">
        <v>44989</v>
      </c>
      <c r="C4203" s="31">
        <v>44980</v>
      </c>
      <c r="D4203" s="19" t="s">
        <v>1805</v>
      </c>
      <c r="E4203" s="66" t="str">
        <f>IF(ISBLANK(LeaveTracker[[#This Row],[Employee Name]]),"-----",VLOOKUP(LeaveTracker[[#This Row],[Employee Name]],'List of Employees'!$B$4:$H$767,7))</f>
        <v>TICC/TCCH</v>
      </c>
      <c r="F4203" s="66" t="str">
        <f>IF(ISBLANK(LeaveTracker[[#This Row],[Employee Name]]),"-----",VLOOKUP(LeaveTracker[[#This Row],[Employee Name]],'List of Employees'!$B$4:$H$767,6))</f>
        <v>CASUAL</v>
      </c>
      <c r="G4203" s="24">
        <v>44972</v>
      </c>
      <c r="H4203" s="24">
        <v>44972</v>
      </c>
      <c r="I4203" s="19" t="s">
        <v>297</v>
      </c>
      <c r="J4203" s="42" t="s">
        <v>105</v>
      </c>
      <c r="K4203" s="50" t="str">
        <f ca="1">LeaveTracker[[#This Row],[Days]]&amp;" "&amp;LeaveTracker[[#This Row],[Type of Leave]]</f>
        <v>1 OTHER</v>
      </c>
      <c r="L4203" s="23">
        <f ca="1">NETWORKDAYS(LeaveTracker[[#This Row],[Start Date]],LeaveTracker[[#This Row],[End Date]],lstHolidays)</f>
        <v>1</v>
      </c>
      <c r="M4203" s="27"/>
    </row>
    <row r="4204" spans="1:13" ht="30" customHeight="1" x14ac:dyDescent="0.3">
      <c r="A4204" s="27">
        <f t="shared" si="40"/>
        <v>570</v>
      </c>
      <c r="B4204" s="31">
        <v>44989</v>
      </c>
      <c r="C4204" s="31">
        <v>44980</v>
      </c>
      <c r="D4204" s="19" t="s">
        <v>1846</v>
      </c>
      <c r="E4204" s="66" t="str">
        <f>IF(ISBLANK(LeaveTracker[[#This Row],[Employee Name]]),"-----",VLOOKUP(LeaveTracker[[#This Row],[Employee Name]],'List of Employees'!$B$4:$H$767,7))</f>
        <v>TICC</v>
      </c>
      <c r="F4204" s="66" t="str">
        <f>IF(ISBLANK(LeaveTracker[[#This Row],[Employee Name]]),"-----",VLOOKUP(LeaveTracker[[#This Row],[Employee Name]],'List of Employees'!$B$4:$H$767,6))</f>
        <v>CASUAL</v>
      </c>
      <c r="G4204" s="24">
        <v>44974</v>
      </c>
      <c r="H4204" s="24">
        <v>44974</v>
      </c>
      <c r="I4204" s="19" t="s">
        <v>81</v>
      </c>
      <c r="K4204" s="50" t="str">
        <f ca="1">LeaveTracker[[#This Row],[Days]]&amp;" "&amp;LeaveTracker[[#This Row],[Type of Leave]]</f>
        <v>1 SL</v>
      </c>
      <c r="L4204" s="23">
        <f ca="1">NETWORKDAYS(LeaveTracker[[#This Row],[Start Date]],LeaveTracker[[#This Row],[End Date]],lstHolidays)</f>
        <v>1</v>
      </c>
      <c r="M4204" s="27"/>
    </row>
    <row r="4205" spans="1:13" ht="30" customHeight="1" x14ac:dyDescent="0.3">
      <c r="A4205" s="27">
        <v>570</v>
      </c>
      <c r="B4205" s="31">
        <v>44989</v>
      </c>
      <c r="C4205" s="31">
        <v>44980</v>
      </c>
      <c r="D4205" s="19" t="s">
        <v>1846</v>
      </c>
      <c r="E4205" s="66" t="str">
        <f>IF(ISBLANK(LeaveTracker[[#This Row],[Employee Name]]),"-----",VLOOKUP(LeaveTracker[[#This Row],[Employee Name]],'List of Employees'!$B$4:$H$767,7))</f>
        <v>TICC</v>
      </c>
      <c r="F4205" s="66" t="str">
        <f>IF(ISBLANK(LeaveTracker[[#This Row],[Employee Name]]),"-----",VLOOKUP(LeaveTracker[[#This Row],[Employee Name]],'List of Employees'!$B$4:$H$767,6))</f>
        <v>CASUAL</v>
      </c>
      <c r="G4205" s="24">
        <v>44978</v>
      </c>
      <c r="H4205" s="24">
        <v>44978</v>
      </c>
      <c r="I4205" s="19" t="s">
        <v>81</v>
      </c>
      <c r="K4205" s="50" t="str">
        <f ca="1">LeaveTracker[[#This Row],[Days]]&amp;" "&amp;LeaveTracker[[#This Row],[Type of Leave]]</f>
        <v>1 SL</v>
      </c>
      <c r="L4205" s="23">
        <f ca="1">NETWORKDAYS(LeaveTracker[[#This Row],[Start Date]],LeaveTracker[[#This Row],[End Date]],lstHolidays)</f>
        <v>1</v>
      </c>
      <c r="M4205" s="27"/>
    </row>
    <row r="4206" spans="1:13" ht="30" customHeight="1" x14ac:dyDescent="0.3">
      <c r="A4206" s="27">
        <f t="shared" si="40"/>
        <v>571</v>
      </c>
      <c r="B4206" s="31">
        <v>44989</v>
      </c>
      <c r="C4206" s="31">
        <v>44938</v>
      </c>
      <c r="D4206" s="19" t="s">
        <v>1804</v>
      </c>
      <c r="E4206" s="66" t="str">
        <f>IF(ISBLANK(LeaveTracker[[#This Row],[Employee Name]]),"-----",VLOOKUP(LeaveTracker[[#This Row],[Employee Name]],'List of Employees'!$B$4:$H$767,7))</f>
        <v>TICC</v>
      </c>
      <c r="F4206" s="66" t="str">
        <f>IF(ISBLANK(LeaveTracker[[#This Row],[Employee Name]]),"-----",VLOOKUP(LeaveTracker[[#This Row],[Employee Name]],'List of Employees'!$B$4:$H$767,6))</f>
        <v>CASUAL</v>
      </c>
      <c r="G4206" s="24">
        <v>44936</v>
      </c>
      <c r="H4206" s="24">
        <v>44937</v>
      </c>
      <c r="I4206" s="19" t="s">
        <v>81</v>
      </c>
      <c r="K4206" s="50" t="str">
        <f ca="1">LeaveTracker[[#This Row],[Days]]&amp;" "&amp;LeaveTracker[[#This Row],[Type of Leave]]</f>
        <v>2 SL</v>
      </c>
      <c r="L4206" s="23">
        <f ca="1">NETWORKDAYS(LeaveTracker[[#This Row],[Start Date]],LeaveTracker[[#This Row],[End Date]],lstHolidays)</f>
        <v>2</v>
      </c>
      <c r="M4206" s="27"/>
    </row>
    <row r="4207" spans="1:13" ht="30" customHeight="1" x14ac:dyDescent="0.3">
      <c r="A4207" s="27">
        <f t="shared" si="40"/>
        <v>572</v>
      </c>
      <c r="B4207" s="31">
        <v>44989</v>
      </c>
      <c r="C4207" s="31">
        <v>44960</v>
      </c>
      <c r="D4207" s="19" t="s">
        <v>1804</v>
      </c>
      <c r="E4207" s="66" t="str">
        <f>IF(ISBLANK(LeaveTracker[[#This Row],[Employee Name]]),"-----",VLOOKUP(LeaveTracker[[#This Row],[Employee Name]],'List of Employees'!$B$4:$H$767,7))</f>
        <v>TICC</v>
      </c>
      <c r="F4207" s="66" t="str">
        <f>IF(ISBLANK(LeaveTracker[[#This Row],[Employee Name]]),"-----",VLOOKUP(LeaveTracker[[#This Row],[Employee Name]],'List of Employees'!$B$4:$H$767,6))</f>
        <v>CASUAL</v>
      </c>
      <c r="G4207" s="24">
        <v>44966</v>
      </c>
      <c r="H4207" s="24">
        <v>44967</v>
      </c>
      <c r="I4207" s="19" t="s">
        <v>82</v>
      </c>
      <c r="K4207" s="50" t="str">
        <f ca="1">LeaveTracker[[#This Row],[Days]]&amp;" "&amp;LeaveTracker[[#This Row],[Type of Leave]]</f>
        <v>2 VL</v>
      </c>
      <c r="L4207" s="23">
        <f ca="1">NETWORKDAYS(LeaveTracker[[#This Row],[Start Date]],LeaveTracker[[#This Row],[End Date]],lstHolidays)</f>
        <v>2</v>
      </c>
      <c r="M4207" s="27"/>
    </row>
    <row r="4208" spans="1:13" ht="30" customHeight="1" x14ac:dyDescent="0.3">
      <c r="A4208" s="27">
        <f t="shared" si="40"/>
        <v>573</v>
      </c>
      <c r="B4208" s="31">
        <v>44989</v>
      </c>
      <c r="C4208" s="31">
        <v>44917</v>
      </c>
      <c r="D4208" s="19" t="s">
        <v>1804</v>
      </c>
      <c r="E4208" s="66" t="str">
        <f>IF(ISBLANK(LeaveTracker[[#This Row],[Employee Name]]),"-----",VLOOKUP(LeaveTracker[[#This Row],[Employee Name]],'List of Employees'!$B$4:$H$767,7))</f>
        <v>TICC</v>
      </c>
      <c r="F4208" s="66" t="str">
        <f>IF(ISBLANK(LeaveTracker[[#This Row],[Employee Name]]),"-----",VLOOKUP(LeaveTracker[[#This Row],[Employee Name]],'List of Employees'!$B$4:$H$767,6))</f>
        <v>CASUAL</v>
      </c>
      <c r="G4208" s="24">
        <v>44916</v>
      </c>
      <c r="H4208" s="24">
        <v>44916</v>
      </c>
      <c r="I4208" s="19" t="s">
        <v>81</v>
      </c>
      <c r="K4208" s="50" t="str">
        <f ca="1">LeaveTracker[[#This Row],[Days]]&amp;" "&amp;LeaveTracker[[#This Row],[Type of Leave]]</f>
        <v>1 SL</v>
      </c>
      <c r="L4208" s="23">
        <f ca="1">NETWORKDAYS(LeaveTracker[[#This Row],[Start Date]],LeaveTracker[[#This Row],[End Date]],lstHolidays)</f>
        <v>1</v>
      </c>
      <c r="M4208" s="27"/>
    </row>
    <row r="4209" spans="1:13" ht="30" customHeight="1" x14ac:dyDescent="0.3">
      <c r="A4209" s="27">
        <f t="shared" si="40"/>
        <v>574</v>
      </c>
      <c r="B4209" s="31">
        <v>44989</v>
      </c>
      <c r="C4209" s="31">
        <v>44949</v>
      </c>
      <c r="D4209" s="19" t="s">
        <v>1846</v>
      </c>
      <c r="E4209" s="66" t="str">
        <f>IF(ISBLANK(LeaveTracker[[#This Row],[Employee Name]]),"-----",VLOOKUP(LeaveTracker[[#This Row],[Employee Name]],'List of Employees'!$B$4:$H$767,7))</f>
        <v>TICC</v>
      </c>
      <c r="F4209" s="66" t="str">
        <f>IF(ISBLANK(LeaveTracker[[#This Row],[Employee Name]]),"-----",VLOOKUP(LeaveTracker[[#This Row],[Employee Name]],'List of Employees'!$B$4:$H$767,6))</f>
        <v>CASUAL</v>
      </c>
      <c r="G4209" s="24">
        <v>44945</v>
      </c>
      <c r="H4209" s="24">
        <v>44947</v>
      </c>
      <c r="I4209" s="19" t="s">
        <v>81</v>
      </c>
      <c r="K4209" s="50" t="str">
        <f>LeaveTracker[[#This Row],[Days]]&amp;" "&amp;LeaveTracker[[#This Row],[Type of Leave]]</f>
        <v>3 SL</v>
      </c>
      <c r="L4209" s="23">
        <v>3</v>
      </c>
      <c r="M4209" s="27"/>
    </row>
    <row r="4210" spans="1:13" ht="30" customHeight="1" x14ac:dyDescent="0.3">
      <c r="A4210" s="27">
        <f t="shared" si="40"/>
        <v>575</v>
      </c>
      <c r="B4210" s="31">
        <v>44989</v>
      </c>
      <c r="C4210" s="31">
        <v>44950</v>
      </c>
      <c r="D4210" s="19" t="s">
        <v>1857</v>
      </c>
      <c r="E4210" s="66" t="str">
        <f>IF(ISBLANK(LeaveTracker[[#This Row],[Employee Name]]),"-----",VLOOKUP(LeaveTracker[[#This Row],[Employee Name]],'List of Employees'!$B$4:$H$767,7))</f>
        <v>TICC</v>
      </c>
      <c r="F4210" s="66" t="str">
        <f>IF(ISBLANK(LeaveTracker[[#This Row],[Employee Name]]),"-----",VLOOKUP(LeaveTracker[[#This Row],[Employee Name]],'List of Employees'!$B$4:$H$767,6))</f>
        <v>CASUAL</v>
      </c>
      <c r="G4210" s="24">
        <v>44945</v>
      </c>
      <c r="H4210" s="24">
        <v>44945</v>
      </c>
      <c r="I4210" s="19" t="s">
        <v>81</v>
      </c>
      <c r="K4210" s="50" t="str">
        <f ca="1">LeaveTracker[[#This Row],[Days]]&amp;" "&amp;LeaveTracker[[#This Row],[Type of Leave]]</f>
        <v>1 SL</v>
      </c>
      <c r="L4210" s="23">
        <f ca="1">NETWORKDAYS(LeaveTracker[[#This Row],[Start Date]],LeaveTracker[[#This Row],[End Date]],lstHolidays)</f>
        <v>1</v>
      </c>
      <c r="M4210" s="27"/>
    </row>
    <row r="4211" spans="1:13" ht="30" customHeight="1" x14ac:dyDescent="0.3">
      <c r="A4211" s="27">
        <v>575</v>
      </c>
      <c r="B4211" s="31">
        <v>44989</v>
      </c>
      <c r="C4211" s="31">
        <v>44950</v>
      </c>
      <c r="D4211" s="19" t="s">
        <v>1857</v>
      </c>
      <c r="E4211" s="66" t="str">
        <f>IF(ISBLANK(LeaveTracker[[#This Row],[Employee Name]]),"-----",VLOOKUP(LeaveTracker[[#This Row],[Employee Name]],'List of Employees'!$B$4:$H$767,7))</f>
        <v>TICC</v>
      </c>
      <c r="F4211" s="66" t="str">
        <f>IF(ISBLANK(LeaveTracker[[#This Row],[Employee Name]]),"-----",VLOOKUP(LeaveTracker[[#This Row],[Employee Name]],'List of Employees'!$B$4:$H$767,6))</f>
        <v>CASUAL</v>
      </c>
      <c r="G4211" s="24">
        <v>44980</v>
      </c>
      <c r="H4211" s="24">
        <v>44980</v>
      </c>
      <c r="I4211" s="19" t="s">
        <v>81</v>
      </c>
      <c r="K4211" s="50" t="str">
        <f ca="1">LeaveTracker[[#This Row],[Days]]&amp;" "&amp;LeaveTracker[[#This Row],[Type of Leave]]</f>
        <v>1 SL</v>
      </c>
      <c r="L4211" s="23">
        <f ca="1">NETWORKDAYS(LeaveTracker[[#This Row],[Start Date]],LeaveTracker[[#This Row],[End Date]],lstHolidays)</f>
        <v>1</v>
      </c>
      <c r="M4211" s="27"/>
    </row>
    <row r="4212" spans="1:13" ht="30" customHeight="1" x14ac:dyDescent="0.3">
      <c r="A4212" s="27">
        <f t="shared" si="40"/>
        <v>576</v>
      </c>
      <c r="B4212" s="31">
        <v>44989</v>
      </c>
      <c r="C4212" s="31">
        <v>44942</v>
      </c>
      <c r="D4212" s="19" t="s">
        <v>1857</v>
      </c>
      <c r="E4212" s="66" t="str">
        <f>IF(ISBLANK(LeaveTracker[[#This Row],[Employee Name]]),"-----",VLOOKUP(LeaveTracker[[#This Row],[Employee Name]],'List of Employees'!$B$4:$H$767,7))</f>
        <v>TICC</v>
      </c>
      <c r="F4212" s="66" t="str">
        <f>IF(ISBLANK(LeaveTracker[[#This Row],[Employee Name]]),"-----",VLOOKUP(LeaveTracker[[#This Row],[Employee Name]],'List of Employees'!$B$4:$H$767,6))</f>
        <v>CASUAL</v>
      </c>
      <c r="G4212" s="24">
        <v>44951</v>
      </c>
      <c r="H4212" s="24">
        <v>44952</v>
      </c>
      <c r="I4212" s="19" t="s">
        <v>82</v>
      </c>
      <c r="K4212" s="50" t="str">
        <f ca="1">LeaveTracker[[#This Row],[Days]]&amp;" "&amp;LeaveTracker[[#This Row],[Type of Leave]]</f>
        <v>2 VL</v>
      </c>
      <c r="L4212" s="23">
        <f ca="1">NETWORKDAYS(LeaveTracker[[#This Row],[Start Date]],LeaveTracker[[#This Row],[End Date]],lstHolidays)</f>
        <v>2</v>
      </c>
      <c r="M4212" s="27"/>
    </row>
    <row r="4213" spans="1:13" ht="30" customHeight="1" x14ac:dyDescent="0.3">
      <c r="A4213" s="27">
        <f t="shared" si="40"/>
        <v>577</v>
      </c>
      <c r="B4213" s="31">
        <v>44989</v>
      </c>
      <c r="C4213" s="31">
        <v>44935</v>
      </c>
      <c r="D4213" s="19" t="s">
        <v>1846</v>
      </c>
      <c r="E4213" s="66" t="str">
        <f>IF(ISBLANK(LeaveTracker[[#This Row],[Employee Name]]),"-----",VLOOKUP(LeaveTracker[[#This Row],[Employee Name]],'List of Employees'!$B$4:$H$767,7))</f>
        <v>TICC</v>
      </c>
      <c r="F4213" s="66" t="str">
        <f>IF(ISBLANK(LeaveTracker[[#This Row],[Employee Name]]),"-----",VLOOKUP(LeaveTracker[[#This Row],[Employee Name]],'List of Employees'!$B$4:$H$767,6))</f>
        <v>CASUAL</v>
      </c>
      <c r="G4213" s="24">
        <v>44932</v>
      </c>
      <c r="H4213" s="24">
        <v>44932</v>
      </c>
      <c r="I4213" s="19" t="s">
        <v>81</v>
      </c>
      <c r="K4213" s="50" t="str">
        <f ca="1">LeaveTracker[[#This Row],[Days]]&amp;" "&amp;LeaveTracker[[#This Row],[Type of Leave]]</f>
        <v>1 SL</v>
      </c>
      <c r="L4213" s="23">
        <f ca="1">NETWORKDAYS(LeaveTracker[[#This Row],[Start Date]],LeaveTracker[[#This Row],[End Date]],lstHolidays)</f>
        <v>1</v>
      </c>
      <c r="M4213" s="27"/>
    </row>
    <row r="4214" spans="1:13" ht="30" customHeight="1" x14ac:dyDescent="0.3">
      <c r="A4214" s="27">
        <f t="shared" si="40"/>
        <v>578</v>
      </c>
      <c r="B4214" s="31">
        <v>44989</v>
      </c>
      <c r="C4214" s="31">
        <v>44951</v>
      </c>
      <c r="D4214" s="19" t="s">
        <v>1805</v>
      </c>
      <c r="E4214" s="66" t="str">
        <f>IF(ISBLANK(LeaveTracker[[#This Row],[Employee Name]]),"-----",VLOOKUP(LeaveTracker[[#This Row],[Employee Name]],'List of Employees'!$B$4:$H$767,7))</f>
        <v>TICC/TCCH</v>
      </c>
      <c r="F4214" s="66" t="str">
        <f>IF(ISBLANK(LeaveTracker[[#This Row],[Employee Name]]),"-----",VLOOKUP(LeaveTracker[[#This Row],[Employee Name]],'List of Employees'!$B$4:$H$767,6))</f>
        <v>CASUAL</v>
      </c>
      <c r="G4214" s="24">
        <v>44944</v>
      </c>
      <c r="H4214" s="24">
        <v>44944</v>
      </c>
      <c r="I4214" s="19" t="s">
        <v>81</v>
      </c>
      <c r="K4214" s="50" t="str">
        <f ca="1">LeaveTracker[[#This Row],[Days]]&amp;" "&amp;LeaveTracker[[#This Row],[Type of Leave]]</f>
        <v>1 SL</v>
      </c>
      <c r="L4214" s="23">
        <f ca="1">NETWORKDAYS(LeaveTracker[[#This Row],[Start Date]],LeaveTracker[[#This Row],[End Date]],lstHolidays)</f>
        <v>1</v>
      </c>
      <c r="M4214" s="27"/>
    </row>
    <row r="4215" spans="1:13" ht="30" customHeight="1" x14ac:dyDescent="0.3">
      <c r="A4215" s="27">
        <v>578</v>
      </c>
      <c r="B4215" s="31">
        <v>44989</v>
      </c>
      <c r="C4215" s="31">
        <v>44951</v>
      </c>
      <c r="D4215" s="19" t="s">
        <v>1805</v>
      </c>
      <c r="E4215" s="66" t="str">
        <f>IF(ISBLANK(LeaveTracker[[#This Row],[Employee Name]]),"-----",VLOOKUP(LeaveTracker[[#This Row],[Employee Name]],'List of Employees'!$B$4:$H$767,7))</f>
        <v>TICC/TCCH</v>
      </c>
      <c r="F4215" s="66" t="str">
        <f>IF(ISBLANK(LeaveTracker[[#This Row],[Employee Name]]),"-----",VLOOKUP(LeaveTracker[[#This Row],[Employee Name]],'List of Employees'!$B$4:$H$767,6))</f>
        <v>CASUAL</v>
      </c>
      <c r="G4215" s="24">
        <v>44950</v>
      </c>
      <c r="H4215" s="24">
        <v>44950</v>
      </c>
      <c r="I4215" s="19" t="s">
        <v>81</v>
      </c>
      <c r="K4215" s="50" t="str">
        <f ca="1">LeaveTracker[[#This Row],[Days]]&amp;" "&amp;LeaveTracker[[#This Row],[Type of Leave]]</f>
        <v>1 SL</v>
      </c>
      <c r="L4215" s="23">
        <f ca="1">NETWORKDAYS(LeaveTracker[[#This Row],[Start Date]],LeaveTracker[[#This Row],[End Date]],lstHolidays)</f>
        <v>1</v>
      </c>
      <c r="M4215" s="27"/>
    </row>
    <row r="4216" spans="1:13" ht="30" customHeight="1" x14ac:dyDescent="0.3">
      <c r="A4216" s="27">
        <f t="shared" si="40"/>
        <v>579</v>
      </c>
      <c r="B4216" s="31">
        <v>44989</v>
      </c>
      <c r="C4216" s="31">
        <v>44937</v>
      </c>
      <c r="D4216" s="19" t="s">
        <v>1880</v>
      </c>
      <c r="E4216" s="66" t="str">
        <f>IF(ISBLANK(LeaveTracker[[#This Row],[Employee Name]]),"-----",VLOOKUP(LeaveTracker[[#This Row],[Employee Name]],'List of Employees'!$B$4:$H$767,7))</f>
        <v>GSO</v>
      </c>
      <c r="F4216" s="66" t="str">
        <f>IF(ISBLANK(LeaveTracker[[#This Row],[Employee Name]]),"-----",VLOOKUP(LeaveTracker[[#This Row],[Employee Name]],'List of Employees'!$B$4:$H$767,6))</f>
        <v>PERMANENT</v>
      </c>
      <c r="G4216" s="24">
        <v>44936</v>
      </c>
      <c r="H4216" s="24">
        <v>44936</v>
      </c>
      <c r="I4216" s="19" t="s">
        <v>81</v>
      </c>
      <c r="K4216" s="50" t="str">
        <f ca="1">LeaveTracker[[#This Row],[Days]]&amp;" "&amp;LeaveTracker[[#This Row],[Type of Leave]]</f>
        <v>1 SL</v>
      </c>
      <c r="L4216" s="23">
        <f ca="1">NETWORKDAYS(LeaveTracker[[#This Row],[Start Date]],LeaveTracker[[#This Row],[End Date]],lstHolidays)</f>
        <v>1</v>
      </c>
      <c r="M4216" s="27"/>
    </row>
    <row r="4217" spans="1:13" ht="30" customHeight="1" x14ac:dyDescent="0.3">
      <c r="A4217" s="27">
        <f t="shared" si="40"/>
        <v>580</v>
      </c>
      <c r="B4217" s="31">
        <v>44989</v>
      </c>
      <c r="C4217" s="31">
        <v>44957</v>
      </c>
      <c r="D4217" s="19" t="s">
        <v>1880</v>
      </c>
      <c r="E4217" s="66" t="str">
        <f>IF(ISBLANK(LeaveTracker[[#This Row],[Employee Name]]),"-----",VLOOKUP(LeaveTracker[[#This Row],[Employee Name]],'List of Employees'!$B$4:$H$767,7))</f>
        <v>GSO</v>
      </c>
      <c r="F4217" s="66" t="str">
        <f>IF(ISBLANK(LeaveTracker[[#This Row],[Employee Name]]),"-----",VLOOKUP(LeaveTracker[[#This Row],[Employee Name]],'List of Employees'!$B$4:$H$767,6))</f>
        <v>PERMANENT</v>
      </c>
      <c r="G4217" s="24">
        <v>44938</v>
      </c>
      <c r="H4217" s="24">
        <v>44939</v>
      </c>
      <c r="I4217" s="19" t="s">
        <v>81</v>
      </c>
      <c r="K4217" s="50" t="str">
        <f ca="1">LeaveTracker[[#This Row],[Days]]&amp;" "&amp;LeaveTracker[[#This Row],[Type of Leave]]</f>
        <v>2 SL</v>
      </c>
      <c r="L4217" s="23">
        <f ca="1">NETWORKDAYS(LeaveTracker[[#This Row],[Start Date]],LeaveTracker[[#This Row],[End Date]],lstHolidays)</f>
        <v>2</v>
      </c>
      <c r="M4217" s="27"/>
    </row>
    <row r="4218" spans="1:13" ht="30" customHeight="1" x14ac:dyDescent="0.3">
      <c r="A4218" s="27">
        <f t="shared" si="40"/>
        <v>581</v>
      </c>
      <c r="B4218" s="31">
        <v>44989</v>
      </c>
      <c r="C4218" s="31">
        <v>44966</v>
      </c>
      <c r="D4218" s="19" t="s">
        <v>476</v>
      </c>
      <c r="E4218" s="66" t="str">
        <f>IF(ISBLANK(LeaveTracker[[#This Row],[Employee Name]]),"-----",VLOOKUP(LeaveTracker[[#This Row],[Employee Name]],'List of Employees'!$B$4:$H$767,7))</f>
        <v>ADMIN OFFICE</v>
      </c>
      <c r="F4218" s="66" t="str">
        <f>IF(ISBLANK(LeaveTracker[[#This Row],[Employee Name]]),"-----",VLOOKUP(LeaveTracker[[#This Row],[Employee Name]],'List of Employees'!$B$4:$H$767,6))</f>
        <v>PERMANENT</v>
      </c>
      <c r="G4218" s="24">
        <v>44964</v>
      </c>
      <c r="H4218" s="24">
        <v>44964</v>
      </c>
      <c r="I4218" s="19" t="s">
        <v>81</v>
      </c>
      <c r="K4218" s="50" t="str">
        <f ca="1">LeaveTracker[[#This Row],[Days]]&amp;" "&amp;LeaveTracker[[#This Row],[Type of Leave]]</f>
        <v>1 SL</v>
      </c>
      <c r="L4218" s="23">
        <f ca="1">NETWORKDAYS(LeaveTracker[[#This Row],[Start Date]],LeaveTracker[[#This Row],[End Date]],lstHolidays)</f>
        <v>1</v>
      </c>
      <c r="M4218" s="27"/>
    </row>
    <row r="4219" spans="1:13" ht="30" customHeight="1" x14ac:dyDescent="0.3">
      <c r="A4219" s="27">
        <f t="shared" si="40"/>
        <v>582</v>
      </c>
      <c r="B4219" s="31">
        <v>44989</v>
      </c>
      <c r="C4219" s="31">
        <v>44966</v>
      </c>
      <c r="D4219" s="19" t="s">
        <v>121</v>
      </c>
      <c r="E4219" s="66" t="str">
        <f>IF(ISBLANK(LeaveTracker[[#This Row],[Employee Name]]),"-----",VLOOKUP(LeaveTracker[[#This Row],[Employee Name]],'List of Employees'!$B$4:$H$767,7))</f>
        <v>CHARACTER OFFICE</v>
      </c>
      <c r="F4219" s="66" t="str">
        <f>IF(ISBLANK(LeaveTracker[[#This Row],[Employee Name]]),"-----",VLOOKUP(LeaveTracker[[#This Row],[Employee Name]],'List of Employees'!$B$4:$H$767,6))</f>
        <v>PERMANENT</v>
      </c>
      <c r="G4219" s="24">
        <v>44978</v>
      </c>
      <c r="H4219" s="24">
        <v>44980</v>
      </c>
      <c r="I4219" s="19" t="s">
        <v>297</v>
      </c>
      <c r="J4219" s="42" t="s">
        <v>105</v>
      </c>
      <c r="K4219" s="50" t="str">
        <f ca="1">LeaveTracker[[#This Row],[Days]]&amp;" "&amp;LeaveTracker[[#This Row],[Type of Leave]]</f>
        <v>3 OTHER</v>
      </c>
      <c r="L4219" s="23">
        <f ca="1">NETWORKDAYS(LeaveTracker[[#This Row],[Start Date]],LeaveTracker[[#This Row],[End Date]],lstHolidays)</f>
        <v>3</v>
      </c>
      <c r="M4219" s="27"/>
    </row>
    <row r="4220" spans="1:13" ht="30" customHeight="1" x14ac:dyDescent="0.3">
      <c r="A4220" s="27">
        <f t="shared" si="40"/>
        <v>583</v>
      </c>
      <c r="B4220" s="31">
        <v>44989</v>
      </c>
      <c r="C4220" s="31">
        <v>44965</v>
      </c>
      <c r="D4220" s="19" t="s">
        <v>1094</v>
      </c>
      <c r="E4220" s="66" t="str">
        <f>IF(ISBLANK(LeaveTracker[[#This Row],[Employee Name]]),"-----",VLOOKUP(LeaveTracker[[#This Row],[Employee Name]],'List of Employees'!$B$4:$H$767,7))</f>
        <v>ADMIN OFFICE</v>
      </c>
      <c r="F4220" s="66" t="str">
        <f>IF(ISBLANK(LeaveTracker[[#This Row],[Employee Name]]),"-----",VLOOKUP(LeaveTracker[[#This Row],[Employee Name]],'List of Employees'!$B$4:$H$767,6))</f>
        <v>PERMANENT</v>
      </c>
      <c r="G4220" s="24">
        <v>44967</v>
      </c>
      <c r="H4220" s="24">
        <v>44967</v>
      </c>
      <c r="I4220" s="19" t="s">
        <v>82</v>
      </c>
      <c r="K4220" s="50" t="str">
        <f ca="1">LeaveTracker[[#This Row],[Days]]&amp;" "&amp;LeaveTracker[[#This Row],[Type of Leave]]</f>
        <v>1 VL</v>
      </c>
      <c r="L4220" s="23">
        <f ca="1">NETWORKDAYS(LeaveTracker[[#This Row],[Start Date]],LeaveTracker[[#This Row],[End Date]],lstHolidays)</f>
        <v>1</v>
      </c>
      <c r="M4220" s="27"/>
    </row>
    <row r="4221" spans="1:13" ht="30" customHeight="1" x14ac:dyDescent="0.3">
      <c r="A4221" s="27">
        <f t="shared" si="40"/>
        <v>584</v>
      </c>
      <c r="B4221" s="31">
        <v>44989</v>
      </c>
      <c r="C4221" s="31">
        <v>44964</v>
      </c>
      <c r="D4221" s="19" t="s">
        <v>1279</v>
      </c>
      <c r="E4221" s="66" t="str">
        <f>IF(ISBLANK(LeaveTracker[[#This Row],[Employee Name]]),"-----",VLOOKUP(LeaveTracker[[#This Row],[Employee Name]],'List of Employees'!$B$4:$H$767,7))</f>
        <v>MO</v>
      </c>
      <c r="F4221" s="66" t="str">
        <f>IF(ISBLANK(LeaveTracker[[#This Row],[Employee Name]]),"-----",VLOOKUP(LeaveTracker[[#This Row],[Employee Name]],'List of Employees'!$B$4:$H$767,6))</f>
        <v>PERMANENT</v>
      </c>
      <c r="G4221" s="24">
        <v>44963</v>
      </c>
      <c r="H4221" s="24">
        <v>44963</v>
      </c>
      <c r="I4221" s="19" t="s">
        <v>297</v>
      </c>
      <c r="J4221" s="42" t="s">
        <v>105</v>
      </c>
      <c r="K4221" s="50" t="str">
        <f ca="1">LeaveTracker[[#This Row],[Days]]&amp;" "&amp;LeaveTracker[[#This Row],[Type of Leave]]</f>
        <v>1 OTHER</v>
      </c>
      <c r="L4221" s="23">
        <f ca="1">NETWORKDAYS(LeaveTracker[[#This Row],[Start Date]],LeaveTracker[[#This Row],[End Date]],lstHolidays)</f>
        <v>1</v>
      </c>
      <c r="M4221" s="27"/>
    </row>
    <row r="4222" spans="1:13" ht="30" customHeight="1" x14ac:dyDescent="0.3">
      <c r="A4222" s="27">
        <f t="shared" si="40"/>
        <v>585</v>
      </c>
      <c r="B4222" s="31">
        <v>44989</v>
      </c>
      <c r="C4222" s="31">
        <v>44922</v>
      </c>
      <c r="D4222" s="19" t="s">
        <v>707</v>
      </c>
      <c r="E4222" s="66" t="str">
        <f>IF(ISBLANK(LeaveTracker[[#This Row],[Employee Name]]),"-----",VLOOKUP(LeaveTracker[[#This Row],[Employee Name]],'List of Employees'!$B$4:$H$767,7))</f>
        <v>ONT</v>
      </c>
      <c r="F4222" s="66" t="str">
        <f>IF(ISBLANK(LeaveTracker[[#This Row],[Employee Name]]),"-----",VLOOKUP(LeaveTracker[[#This Row],[Employee Name]],'List of Employees'!$B$4:$H$767,6))</f>
        <v>PERMANENT</v>
      </c>
      <c r="G4222" s="24">
        <v>44907</v>
      </c>
      <c r="H4222" s="24">
        <v>44909</v>
      </c>
      <c r="I4222" s="19" t="s">
        <v>81</v>
      </c>
      <c r="K4222" s="50" t="str">
        <f ca="1">LeaveTracker[[#This Row],[Days]]&amp;" "&amp;LeaveTracker[[#This Row],[Type of Leave]]</f>
        <v>3 SL</v>
      </c>
      <c r="L4222" s="23">
        <f ca="1">NETWORKDAYS(LeaveTracker[[#This Row],[Start Date]],LeaveTracker[[#This Row],[End Date]],lstHolidays)</f>
        <v>3</v>
      </c>
      <c r="M4222" s="27"/>
    </row>
    <row r="4223" spans="1:13" ht="30" customHeight="1" x14ac:dyDescent="0.3">
      <c r="A4223" s="27">
        <f t="shared" si="40"/>
        <v>586</v>
      </c>
      <c r="B4223" s="31">
        <v>44989</v>
      </c>
      <c r="C4223" s="31">
        <v>44935</v>
      </c>
      <c r="D4223" s="19" t="s">
        <v>202</v>
      </c>
      <c r="E4223" s="66" t="str">
        <f>IF(ISBLANK(LeaveTracker[[#This Row],[Employee Name]]),"-----",VLOOKUP(LeaveTracker[[#This Row],[Employee Name]],'List of Employees'!$B$4:$H$767,7))</f>
        <v>ONT</v>
      </c>
      <c r="F4223" s="66" t="str">
        <f>IF(ISBLANK(LeaveTracker[[#This Row],[Employee Name]]),"-----",VLOOKUP(LeaveTracker[[#This Row],[Employee Name]],'List of Employees'!$B$4:$H$767,6))</f>
        <v>PERMANENT</v>
      </c>
      <c r="G4223" s="24">
        <v>44921</v>
      </c>
      <c r="H4223" s="24">
        <v>44921</v>
      </c>
      <c r="I4223" s="19" t="s">
        <v>81</v>
      </c>
      <c r="K4223" s="50" t="str">
        <f>LeaveTracker[[#This Row],[Days]]&amp;" "&amp;LeaveTracker[[#This Row],[Type of Leave]]</f>
        <v>1 SL</v>
      </c>
      <c r="L4223" s="23">
        <v>1</v>
      </c>
      <c r="M4223" s="27"/>
    </row>
    <row r="4224" spans="1:13" ht="30" customHeight="1" x14ac:dyDescent="0.3">
      <c r="A4224" s="27">
        <v>586</v>
      </c>
      <c r="B4224" s="31">
        <v>44989</v>
      </c>
      <c r="C4224" s="31">
        <v>44935</v>
      </c>
      <c r="D4224" s="19" t="s">
        <v>202</v>
      </c>
      <c r="E4224" s="66" t="str">
        <f>IF(ISBLANK(LeaveTracker[[#This Row],[Employee Name]]),"-----",VLOOKUP(LeaveTracker[[#This Row],[Employee Name]],'List of Employees'!$B$4:$H$767,7))</f>
        <v>ONT</v>
      </c>
      <c r="F4224" s="66" t="str">
        <f>IF(ISBLANK(LeaveTracker[[#This Row],[Employee Name]]),"-----",VLOOKUP(LeaveTracker[[#This Row],[Employee Name]],'List of Employees'!$B$4:$H$767,6))</f>
        <v>PERMANENT</v>
      </c>
      <c r="G4224" s="24">
        <v>44924</v>
      </c>
      <c r="H4224" s="24">
        <v>44924</v>
      </c>
      <c r="I4224" s="19" t="s">
        <v>81</v>
      </c>
      <c r="K4224" s="50" t="str">
        <f ca="1">LeaveTracker[[#This Row],[Days]]&amp;" "&amp;LeaveTracker[[#This Row],[Type of Leave]]</f>
        <v>1 SL</v>
      </c>
      <c r="L4224" s="23">
        <f ca="1">NETWORKDAYS(LeaveTracker[[#This Row],[Start Date]],LeaveTracker[[#This Row],[End Date]],lstHolidays)</f>
        <v>1</v>
      </c>
      <c r="M4224" s="27"/>
    </row>
    <row r="4225" spans="1:13" ht="30" customHeight="1" x14ac:dyDescent="0.3">
      <c r="A4225" s="27">
        <v>586</v>
      </c>
      <c r="B4225" s="31">
        <v>44989</v>
      </c>
      <c r="C4225" s="31">
        <v>44935</v>
      </c>
      <c r="D4225" s="19" t="s">
        <v>202</v>
      </c>
      <c r="E4225" s="66" t="str">
        <f>IF(ISBLANK(LeaveTracker[[#This Row],[Employee Name]]),"-----",VLOOKUP(LeaveTracker[[#This Row],[Employee Name]],'List of Employees'!$B$4:$H$767,7))</f>
        <v>ONT</v>
      </c>
      <c r="F4225" s="66" t="str">
        <f>IF(ISBLANK(LeaveTracker[[#This Row],[Employee Name]]),"-----",VLOOKUP(LeaveTracker[[#This Row],[Employee Name]],'List of Employees'!$B$4:$H$767,6))</f>
        <v>PERMANENT</v>
      </c>
      <c r="G4225" s="24">
        <v>44926</v>
      </c>
      <c r="H4225" s="24">
        <v>44926</v>
      </c>
      <c r="I4225" s="19" t="s">
        <v>81</v>
      </c>
      <c r="K4225" s="50" t="str">
        <f>LeaveTracker[[#This Row],[Days]]&amp;" "&amp;LeaveTracker[[#This Row],[Type of Leave]]</f>
        <v>1 SL</v>
      </c>
      <c r="L4225" s="23">
        <v>1</v>
      </c>
      <c r="M4225" s="27"/>
    </row>
    <row r="4226" spans="1:13" ht="30" customHeight="1" x14ac:dyDescent="0.3">
      <c r="A4226" s="27">
        <f t="shared" si="40"/>
        <v>587</v>
      </c>
      <c r="B4226" s="31">
        <v>44989</v>
      </c>
      <c r="C4226" s="31">
        <v>44936</v>
      </c>
      <c r="D4226" s="19" t="s">
        <v>705</v>
      </c>
      <c r="E4226" s="66" t="str">
        <f>IF(ISBLANK(LeaveTracker[[#This Row],[Employee Name]]),"-----",VLOOKUP(LeaveTracker[[#This Row],[Employee Name]],'List of Employees'!$B$4:$H$767,7))</f>
        <v>ONT</v>
      </c>
      <c r="F4226" s="66" t="str">
        <f>IF(ISBLANK(LeaveTracker[[#This Row],[Employee Name]]),"-----",VLOOKUP(LeaveTracker[[#This Row],[Employee Name]],'List of Employees'!$B$4:$H$767,6))</f>
        <v>CASUAL</v>
      </c>
      <c r="G4226" s="24">
        <v>44958</v>
      </c>
      <c r="H4226" s="24">
        <v>44962</v>
      </c>
      <c r="I4226" s="19" t="s">
        <v>82</v>
      </c>
      <c r="K4226" s="50" t="str">
        <f ca="1">LeaveTracker[[#This Row],[Days]]&amp;" "&amp;LeaveTracker[[#This Row],[Type of Leave]]</f>
        <v>3 VL</v>
      </c>
      <c r="L4226" s="23">
        <f ca="1">NETWORKDAYS(LeaveTracker[[#This Row],[Start Date]],LeaveTracker[[#This Row],[End Date]],lstHolidays)</f>
        <v>3</v>
      </c>
      <c r="M4226" s="27"/>
    </row>
    <row r="4227" spans="1:13" ht="30" customHeight="1" x14ac:dyDescent="0.3">
      <c r="A4227" s="27">
        <f t="shared" si="40"/>
        <v>588</v>
      </c>
      <c r="B4227" s="31">
        <v>44989</v>
      </c>
      <c r="C4227" s="31">
        <v>44943</v>
      </c>
      <c r="D4227" s="19" t="s">
        <v>381</v>
      </c>
      <c r="E4227" s="66" t="str">
        <f>IF(ISBLANK(LeaveTracker[[#This Row],[Employee Name]]),"-----",VLOOKUP(LeaveTracker[[#This Row],[Employee Name]],'List of Employees'!$B$4:$H$767,7))</f>
        <v>ONT</v>
      </c>
      <c r="F4227" s="66" t="str">
        <f>IF(ISBLANK(LeaveTracker[[#This Row],[Employee Name]]),"-----",VLOOKUP(LeaveTracker[[#This Row],[Employee Name]],'List of Employees'!$B$4:$H$767,6))</f>
        <v>PERMANENT</v>
      </c>
      <c r="G4227" s="24">
        <v>44951</v>
      </c>
      <c r="H4227" s="24">
        <v>44951</v>
      </c>
      <c r="I4227" s="19" t="s">
        <v>297</v>
      </c>
      <c r="J4227" s="42" t="s">
        <v>158</v>
      </c>
      <c r="K4227" s="50" t="str">
        <f ca="1">LeaveTracker[[#This Row],[Days]]&amp;" "&amp;LeaveTracker[[#This Row],[Type of Leave]]</f>
        <v>1 OTHER</v>
      </c>
      <c r="L4227" s="23">
        <f ca="1">NETWORKDAYS(LeaveTracker[[#This Row],[Start Date]],LeaveTracker[[#This Row],[End Date]],lstHolidays)</f>
        <v>1</v>
      </c>
      <c r="M4227" s="27"/>
    </row>
    <row r="4228" spans="1:13" ht="30" customHeight="1" x14ac:dyDescent="0.3">
      <c r="A4228" s="27">
        <f t="shared" si="40"/>
        <v>589</v>
      </c>
      <c r="B4228" s="31">
        <v>44989</v>
      </c>
      <c r="C4228" s="31">
        <v>44944</v>
      </c>
      <c r="D4228" s="19" t="s">
        <v>1041</v>
      </c>
      <c r="E4228" s="66" t="str">
        <f>IF(ISBLANK(LeaveTracker[[#This Row],[Employee Name]]),"-----",VLOOKUP(LeaveTracker[[#This Row],[Employee Name]],'List of Employees'!$B$4:$H$767,7))</f>
        <v>ONT</v>
      </c>
      <c r="F4228" s="66" t="str">
        <f>IF(ISBLANK(LeaveTracker[[#This Row],[Employee Name]]),"-----",VLOOKUP(LeaveTracker[[#This Row],[Employee Name]],'List of Employees'!$B$4:$H$767,6))</f>
        <v>PERMANENT</v>
      </c>
      <c r="G4228" s="24">
        <v>44958</v>
      </c>
      <c r="H4228" s="24">
        <v>44960</v>
      </c>
      <c r="I4228" s="19" t="s">
        <v>82</v>
      </c>
      <c r="K4228" s="50" t="str">
        <f ca="1">LeaveTracker[[#This Row],[Days]]&amp;" "&amp;LeaveTracker[[#This Row],[Type of Leave]]</f>
        <v>3 VL</v>
      </c>
      <c r="L4228" s="23">
        <f ca="1">NETWORKDAYS(LeaveTracker[[#This Row],[Start Date]],LeaveTracker[[#This Row],[End Date]],lstHolidays)</f>
        <v>3</v>
      </c>
      <c r="M4228" s="27"/>
    </row>
    <row r="4229" spans="1:13" ht="30" customHeight="1" x14ac:dyDescent="0.3">
      <c r="A4229" s="27">
        <f t="shared" si="40"/>
        <v>590</v>
      </c>
      <c r="B4229" s="31">
        <v>44989</v>
      </c>
      <c r="C4229" s="31">
        <v>44943</v>
      </c>
      <c r="D4229" s="19" t="s">
        <v>381</v>
      </c>
      <c r="E4229" s="66" t="str">
        <f>IF(ISBLANK(LeaveTracker[[#This Row],[Employee Name]]),"-----",VLOOKUP(LeaveTracker[[#This Row],[Employee Name]],'List of Employees'!$B$4:$H$767,7))</f>
        <v>ONT</v>
      </c>
      <c r="F4229" s="66" t="str">
        <f>IF(ISBLANK(LeaveTracker[[#This Row],[Employee Name]]),"-----",VLOOKUP(LeaveTracker[[#This Row],[Employee Name]],'List of Employees'!$B$4:$H$767,6))</f>
        <v>PERMANENT</v>
      </c>
      <c r="G4229" s="24">
        <v>44963</v>
      </c>
      <c r="H4229" s="24">
        <v>44963</v>
      </c>
      <c r="I4229" s="19" t="s">
        <v>82</v>
      </c>
      <c r="K4229" s="50" t="str">
        <f ca="1">LeaveTracker[[#This Row],[Days]]&amp;" "&amp;LeaveTracker[[#This Row],[Type of Leave]]</f>
        <v>1 VL</v>
      </c>
      <c r="L4229" s="23">
        <f ca="1">NETWORKDAYS(LeaveTracker[[#This Row],[Start Date]],LeaveTracker[[#This Row],[End Date]],lstHolidays)</f>
        <v>1</v>
      </c>
      <c r="M4229" s="27"/>
    </row>
    <row r="4230" spans="1:13" ht="30" customHeight="1" x14ac:dyDescent="0.3">
      <c r="A4230" s="27">
        <f t="shared" si="40"/>
        <v>591</v>
      </c>
      <c r="B4230" s="31">
        <v>44989</v>
      </c>
      <c r="C4230" s="31">
        <v>44949</v>
      </c>
      <c r="D4230" s="19" t="s">
        <v>769</v>
      </c>
      <c r="E4230" s="66" t="str">
        <f>IF(ISBLANK(LeaveTracker[[#This Row],[Employee Name]]),"-----",VLOOKUP(LeaveTracker[[#This Row],[Employee Name]],'List of Employees'!$B$4:$H$767,7))</f>
        <v>ONT</v>
      </c>
      <c r="F4230" s="66" t="str">
        <f>IF(ISBLANK(LeaveTracker[[#This Row],[Employee Name]]),"-----",VLOOKUP(LeaveTracker[[#This Row],[Employee Name]],'List of Employees'!$B$4:$H$767,6))</f>
        <v>PERMANENT</v>
      </c>
      <c r="G4230" s="24">
        <v>44958</v>
      </c>
      <c r="H4230" s="24">
        <v>44961</v>
      </c>
      <c r="I4230" s="19" t="s">
        <v>82</v>
      </c>
      <c r="K4230" s="50" t="str">
        <f ca="1">LeaveTracker[[#This Row],[Days]]&amp;" "&amp;LeaveTracker[[#This Row],[Type of Leave]]</f>
        <v>3 VL</v>
      </c>
      <c r="L4230" s="23">
        <f ca="1">NETWORKDAYS(LeaveTracker[[#This Row],[Start Date]],LeaveTracker[[#This Row],[End Date]],lstHolidays)</f>
        <v>3</v>
      </c>
      <c r="M4230" s="27"/>
    </row>
    <row r="4231" spans="1:13" ht="30" customHeight="1" x14ac:dyDescent="0.3">
      <c r="A4231" s="27">
        <f t="shared" si="40"/>
        <v>592</v>
      </c>
      <c r="B4231" s="31">
        <v>44992</v>
      </c>
      <c r="C4231" s="31">
        <v>45250</v>
      </c>
      <c r="D4231" s="19" t="s">
        <v>2124</v>
      </c>
      <c r="E4231" s="66" t="str">
        <f>IF(ISBLANK(LeaveTracker[[#This Row],[Employee Name]]),"-----",VLOOKUP(LeaveTracker[[#This Row],[Employee Name]],'List of Employees'!$B$4:$H$767,7))</f>
        <v>ADMIN OFFICE</v>
      </c>
      <c r="F4231" s="66" t="str">
        <f>IF(ISBLANK(LeaveTracker[[#This Row],[Employee Name]]),"-----",VLOOKUP(LeaveTracker[[#This Row],[Employee Name]],'List of Employees'!$B$4:$H$767,6))</f>
        <v>JOBCON</v>
      </c>
      <c r="G4231" s="24">
        <v>44943</v>
      </c>
      <c r="H4231" s="24">
        <v>44945</v>
      </c>
      <c r="I4231" s="19" t="s">
        <v>81</v>
      </c>
      <c r="K4231" s="50" t="str">
        <f ca="1">LeaveTracker[[#This Row],[Days]]&amp;" "&amp;LeaveTracker[[#This Row],[Type of Leave]]</f>
        <v>3 SL</v>
      </c>
      <c r="L4231" s="23">
        <f ca="1">NETWORKDAYS(LeaveTracker[[#This Row],[Start Date]],LeaveTracker[[#This Row],[End Date]],lstHolidays)</f>
        <v>3</v>
      </c>
      <c r="M4231" s="27"/>
    </row>
    <row r="4232" spans="1:13" ht="30" customHeight="1" x14ac:dyDescent="0.3">
      <c r="A4232" s="27">
        <f t="shared" si="40"/>
        <v>593</v>
      </c>
      <c r="B4232" s="31">
        <v>44992</v>
      </c>
      <c r="C4232" s="31">
        <v>44977</v>
      </c>
      <c r="D4232" s="19" t="s">
        <v>868</v>
      </c>
      <c r="E4232" s="66" t="str">
        <f>IF(ISBLANK(LeaveTracker[[#This Row],[Employee Name]]),"-----",VLOOKUP(LeaveTracker[[#This Row],[Employee Name]],'List of Employees'!$B$4:$H$767,7))</f>
        <v>ACCOUNTING</v>
      </c>
      <c r="F4232" s="66" t="str">
        <f>IF(ISBLANK(LeaveTracker[[#This Row],[Employee Name]]),"-----",VLOOKUP(LeaveTracker[[#This Row],[Employee Name]],'List of Employees'!$B$4:$H$767,6))</f>
        <v>PERMANENT</v>
      </c>
      <c r="G4232" s="24">
        <v>44967</v>
      </c>
      <c r="H4232" s="24">
        <v>44967</v>
      </c>
      <c r="I4232" s="19" t="s">
        <v>297</v>
      </c>
      <c r="J4232" s="42" t="s">
        <v>105</v>
      </c>
      <c r="K4232" s="50" t="str">
        <f ca="1">LeaveTracker[[#This Row],[Days]]&amp;" "&amp;LeaveTracker[[#This Row],[Type of Leave]]</f>
        <v>1 OTHER</v>
      </c>
      <c r="L4232" s="23">
        <f ca="1">NETWORKDAYS(LeaveTracker[[#This Row],[Start Date]],LeaveTracker[[#This Row],[End Date]],lstHolidays)</f>
        <v>1</v>
      </c>
      <c r="M4232" s="27"/>
    </row>
    <row r="4233" spans="1:13" ht="30" customHeight="1" x14ac:dyDescent="0.3">
      <c r="A4233" s="27">
        <f t="shared" si="40"/>
        <v>594</v>
      </c>
      <c r="B4233" s="31">
        <v>44992</v>
      </c>
      <c r="C4233" s="31">
        <v>44978</v>
      </c>
      <c r="D4233" s="19" t="s">
        <v>860</v>
      </c>
      <c r="E4233" s="66" t="str">
        <f>IF(ISBLANK(LeaveTracker[[#This Row],[Employee Name]]),"-----",VLOOKUP(LeaveTracker[[#This Row],[Employee Name]],'List of Employees'!$B$4:$H$767,7))</f>
        <v>ACCOUNTING</v>
      </c>
      <c r="F4233" s="66" t="str">
        <f>IF(ISBLANK(LeaveTracker[[#This Row],[Employee Name]]),"-----",VLOOKUP(LeaveTracker[[#This Row],[Employee Name]],'List of Employees'!$B$4:$H$767,6))</f>
        <v>PERMANENT</v>
      </c>
      <c r="G4233" s="24">
        <v>44977</v>
      </c>
      <c r="H4233" s="24">
        <v>44977</v>
      </c>
      <c r="I4233" s="19" t="s">
        <v>81</v>
      </c>
      <c r="K4233" s="50" t="str">
        <f ca="1">LeaveTracker[[#This Row],[Days]]&amp;" "&amp;LeaveTracker[[#This Row],[Type of Leave]]</f>
        <v>1 SL</v>
      </c>
      <c r="L4233" s="23">
        <f ca="1">NETWORKDAYS(LeaveTracker[[#This Row],[Start Date]],LeaveTracker[[#This Row],[End Date]],lstHolidays)</f>
        <v>1</v>
      </c>
      <c r="M4233" s="27"/>
    </row>
    <row r="4234" spans="1:13" ht="30" customHeight="1" x14ac:dyDescent="0.3">
      <c r="A4234" s="27">
        <f t="shared" si="40"/>
        <v>595</v>
      </c>
      <c r="B4234" s="31">
        <v>44992</v>
      </c>
      <c r="C4234" s="31">
        <v>44978</v>
      </c>
      <c r="D4234" s="19" t="s">
        <v>865</v>
      </c>
      <c r="E4234" s="66" t="str">
        <f>IF(ISBLANK(LeaveTracker[[#This Row],[Employee Name]]),"-----",VLOOKUP(LeaveTracker[[#This Row],[Employee Name]],'List of Employees'!$B$4:$H$767,7))</f>
        <v>ACCOUNTING</v>
      </c>
      <c r="F4234" s="66" t="str">
        <f>IF(ISBLANK(LeaveTracker[[#This Row],[Employee Name]]),"-----",VLOOKUP(LeaveTracker[[#This Row],[Employee Name]],'List of Employees'!$B$4:$H$767,6))</f>
        <v>PERMANENT</v>
      </c>
      <c r="G4234" s="24">
        <v>44987</v>
      </c>
      <c r="H4234" s="24">
        <v>44988</v>
      </c>
      <c r="I4234" s="19" t="s">
        <v>82</v>
      </c>
      <c r="K4234" s="50" t="str">
        <f ca="1">LeaveTracker[[#This Row],[Days]]&amp;" "&amp;LeaveTracker[[#This Row],[Type of Leave]]</f>
        <v>2 VL</v>
      </c>
      <c r="L4234" s="23">
        <f ca="1">NETWORKDAYS(LeaveTracker[[#This Row],[Start Date]],LeaveTracker[[#This Row],[End Date]],lstHolidays)</f>
        <v>2</v>
      </c>
      <c r="M4234" s="27"/>
    </row>
    <row r="4235" spans="1:13" ht="30" customHeight="1" x14ac:dyDescent="0.3">
      <c r="A4235" s="27">
        <f t="shared" si="40"/>
        <v>596</v>
      </c>
      <c r="B4235" s="31">
        <v>44992</v>
      </c>
      <c r="C4235" s="31">
        <v>44984</v>
      </c>
      <c r="D4235" s="19" t="s">
        <v>865</v>
      </c>
      <c r="E4235" s="66" t="str">
        <f>IF(ISBLANK(LeaveTracker[[#This Row],[Employee Name]]),"-----",VLOOKUP(LeaveTracker[[#This Row],[Employee Name]],'List of Employees'!$B$4:$H$767,7))</f>
        <v>ACCOUNTING</v>
      </c>
      <c r="F4235" s="66" t="str">
        <f>IF(ISBLANK(LeaveTracker[[#This Row],[Employee Name]]),"-----",VLOOKUP(LeaveTracker[[#This Row],[Employee Name]],'List of Employees'!$B$4:$H$767,6))</f>
        <v>PERMANENT</v>
      </c>
      <c r="G4235" s="24">
        <v>44980</v>
      </c>
      <c r="H4235" s="24">
        <v>44980</v>
      </c>
      <c r="I4235" s="19" t="s">
        <v>297</v>
      </c>
      <c r="J4235" s="42" t="s">
        <v>105</v>
      </c>
      <c r="K4235" s="50" t="str">
        <f ca="1">LeaveTracker[[#This Row],[Days]]&amp;" "&amp;LeaveTracker[[#This Row],[Type of Leave]]</f>
        <v>1 OTHER</v>
      </c>
      <c r="L4235" s="23">
        <f ca="1">NETWORKDAYS(LeaveTracker[[#This Row],[Start Date]],LeaveTracker[[#This Row],[End Date]],lstHolidays)</f>
        <v>1</v>
      </c>
      <c r="M4235" s="27"/>
    </row>
    <row r="4236" spans="1:13" ht="30" customHeight="1" x14ac:dyDescent="0.3">
      <c r="A4236" s="27">
        <f t="shared" si="40"/>
        <v>597</v>
      </c>
      <c r="B4236" s="31">
        <v>44992</v>
      </c>
      <c r="C4236" s="31">
        <v>44979</v>
      </c>
      <c r="D4236" s="19" t="s">
        <v>773</v>
      </c>
      <c r="E4236" s="66" t="str">
        <f>IF(ISBLANK(LeaveTracker[[#This Row],[Employee Name]]),"-----",VLOOKUP(LeaveTracker[[#This Row],[Employee Name]],'List of Employees'!$B$4:$H$767,7))</f>
        <v>GSO</v>
      </c>
      <c r="F4236" s="66" t="str">
        <f>IF(ISBLANK(LeaveTracker[[#This Row],[Employee Name]]),"-----",VLOOKUP(LeaveTracker[[#This Row],[Employee Name]],'List of Employees'!$B$4:$H$767,6))</f>
        <v>PERMANENT</v>
      </c>
      <c r="G4236" s="24">
        <v>44978</v>
      </c>
      <c r="H4236" s="24">
        <v>44978</v>
      </c>
      <c r="I4236" s="19" t="s">
        <v>297</v>
      </c>
      <c r="J4236" s="42" t="s">
        <v>105</v>
      </c>
      <c r="K4236" s="50" t="str">
        <f ca="1">LeaveTracker[[#This Row],[Days]]&amp;" "&amp;LeaveTracker[[#This Row],[Type of Leave]]</f>
        <v>1 OTHER</v>
      </c>
      <c r="L4236" s="23">
        <f ca="1">NETWORKDAYS(LeaveTracker[[#This Row],[Start Date]],LeaveTracker[[#This Row],[End Date]],lstHolidays)</f>
        <v>1</v>
      </c>
      <c r="M4236" s="27"/>
    </row>
    <row r="4237" spans="1:13" ht="30" customHeight="1" x14ac:dyDescent="0.3">
      <c r="A4237" s="27">
        <f t="shared" si="40"/>
        <v>598</v>
      </c>
      <c r="B4237" s="31">
        <v>44992</v>
      </c>
      <c r="C4237" s="31">
        <v>44979</v>
      </c>
      <c r="D4237" s="19" t="s">
        <v>614</v>
      </c>
      <c r="E4237" s="66" t="str">
        <f>IF(ISBLANK(LeaveTracker[[#This Row],[Employee Name]]),"-----",VLOOKUP(LeaveTracker[[#This Row],[Employee Name]],'List of Employees'!$B$4:$H$767,7))</f>
        <v>CBO</v>
      </c>
      <c r="F4237" s="66" t="str">
        <f>IF(ISBLANK(LeaveTracker[[#This Row],[Employee Name]]),"-----",VLOOKUP(LeaveTracker[[#This Row],[Employee Name]],'List of Employees'!$B$4:$H$767,6))</f>
        <v>PERMANENT</v>
      </c>
      <c r="G4237" s="24">
        <v>44977</v>
      </c>
      <c r="H4237" s="24">
        <v>44978</v>
      </c>
      <c r="I4237" s="19" t="s">
        <v>81</v>
      </c>
      <c r="K4237" s="50" t="str">
        <f ca="1">LeaveTracker[[#This Row],[Days]]&amp;" "&amp;LeaveTracker[[#This Row],[Type of Leave]]</f>
        <v>2 SL</v>
      </c>
      <c r="L4237" s="23">
        <f ca="1">NETWORKDAYS(LeaveTracker[[#This Row],[Start Date]],LeaveTracker[[#This Row],[End Date]],lstHolidays)</f>
        <v>2</v>
      </c>
      <c r="M4237" s="27"/>
    </row>
    <row r="4238" spans="1:13" ht="30" customHeight="1" x14ac:dyDescent="0.3">
      <c r="A4238" s="27">
        <f t="shared" si="40"/>
        <v>599</v>
      </c>
      <c r="B4238" s="31">
        <v>44992</v>
      </c>
      <c r="C4238" s="31">
        <v>44965</v>
      </c>
      <c r="D4238" s="19" t="s">
        <v>621</v>
      </c>
      <c r="E4238" s="66" t="str">
        <f>IF(ISBLANK(LeaveTracker[[#This Row],[Employee Name]]),"-----",VLOOKUP(LeaveTracker[[#This Row],[Employee Name]],'List of Employees'!$B$4:$H$767,7))</f>
        <v>CTO</v>
      </c>
      <c r="F4238" s="66" t="str">
        <f>IF(ISBLANK(LeaveTracker[[#This Row],[Employee Name]]),"-----",VLOOKUP(LeaveTracker[[#This Row],[Employee Name]],'List of Employees'!$B$4:$H$767,6))</f>
        <v>PERMANENT</v>
      </c>
      <c r="G4238" s="24">
        <v>44974</v>
      </c>
      <c r="H4238" s="24">
        <v>44974</v>
      </c>
      <c r="I4238" s="19" t="s">
        <v>82</v>
      </c>
      <c r="K4238" s="50" t="str">
        <f ca="1">LeaveTracker[[#This Row],[Days]]&amp;" "&amp;LeaveTracker[[#This Row],[Type of Leave]]</f>
        <v>1 VL</v>
      </c>
      <c r="L4238" s="23">
        <f ca="1">NETWORKDAYS(LeaveTracker[[#This Row],[Start Date]],LeaveTracker[[#This Row],[End Date]],lstHolidays)</f>
        <v>1</v>
      </c>
      <c r="M4238" s="27"/>
    </row>
    <row r="4239" spans="1:13" ht="30" customHeight="1" x14ac:dyDescent="0.3">
      <c r="A4239" s="27">
        <f t="shared" si="40"/>
        <v>600</v>
      </c>
      <c r="B4239" s="31">
        <v>44992</v>
      </c>
      <c r="C4239" s="31">
        <v>44817</v>
      </c>
      <c r="D4239" s="19" t="s">
        <v>2128</v>
      </c>
      <c r="E4239" s="66" t="str">
        <f>IF(ISBLANK(LeaveTracker[[#This Row],[Employee Name]]),"-----",VLOOKUP(LeaveTracker[[#This Row],[Employee Name]],'List of Employees'!$B$4:$H$767,7))</f>
        <v>ENGINEERING OFFICE</v>
      </c>
      <c r="F4239" s="66" t="str">
        <f>IF(ISBLANK(LeaveTracker[[#This Row],[Employee Name]]),"-----",VLOOKUP(LeaveTracker[[#This Row],[Employee Name]],'List of Employees'!$B$4:$H$767,6))</f>
        <v>PERMANENT</v>
      </c>
      <c r="G4239" s="24">
        <v>44823</v>
      </c>
      <c r="H4239" s="24">
        <v>44823</v>
      </c>
      <c r="I4239" s="19" t="s">
        <v>82</v>
      </c>
      <c r="K4239" s="50" t="str">
        <f ca="1">LeaveTracker[[#This Row],[Days]]&amp;" "&amp;LeaveTracker[[#This Row],[Type of Leave]]</f>
        <v>1 VL</v>
      </c>
      <c r="L4239" s="23">
        <f ca="1">NETWORKDAYS(LeaveTracker[[#This Row],[Start Date]],LeaveTracker[[#This Row],[End Date]],lstHolidays)</f>
        <v>1</v>
      </c>
      <c r="M4239" s="27"/>
    </row>
    <row r="4240" spans="1:13" ht="30" customHeight="1" x14ac:dyDescent="0.3">
      <c r="A4240" s="27">
        <f t="shared" si="40"/>
        <v>601</v>
      </c>
      <c r="B4240" s="31">
        <v>44992</v>
      </c>
      <c r="C4240" s="31">
        <v>44888</v>
      </c>
      <c r="D4240" s="19" t="s">
        <v>1219</v>
      </c>
      <c r="E4240" s="66" t="str">
        <f>IF(ISBLANK(LeaveTracker[[#This Row],[Employee Name]]),"-----",VLOOKUP(LeaveTracker[[#This Row],[Employee Name]],'List of Employees'!$B$4:$H$767,7))</f>
        <v>DSWDO</v>
      </c>
      <c r="F4240" s="66" t="str">
        <f>IF(ISBLANK(LeaveTracker[[#This Row],[Employee Name]]),"-----",VLOOKUP(LeaveTracker[[#This Row],[Employee Name]],'List of Employees'!$B$4:$H$767,6))</f>
        <v>PERMANENT</v>
      </c>
      <c r="G4240" s="24">
        <v>44889</v>
      </c>
      <c r="H4240" s="24">
        <v>44889</v>
      </c>
      <c r="I4240" s="19" t="s">
        <v>297</v>
      </c>
      <c r="J4240" s="42" t="s">
        <v>105</v>
      </c>
      <c r="K4240" s="50" t="str">
        <f ca="1">LeaveTracker[[#This Row],[Days]]&amp;" "&amp;LeaveTracker[[#This Row],[Type of Leave]]</f>
        <v>1 OTHER</v>
      </c>
      <c r="L4240" s="23">
        <f ca="1">NETWORKDAYS(LeaveTracker[[#This Row],[Start Date]],LeaveTracker[[#This Row],[End Date]],lstHolidays)</f>
        <v>1</v>
      </c>
      <c r="M4240" s="27"/>
    </row>
    <row r="4241" spans="1:13" ht="30" customHeight="1" x14ac:dyDescent="0.3">
      <c r="A4241" s="27">
        <f t="shared" si="40"/>
        <v>602</v>
      </c>
      <c r="B4241" s="31">
        <v>44992</v>
      </c>
      <c r="C4241" s="31">
        <v>44980</v>
      </c>
      <c r="D4241" s="19" t="s">
        <v>685</v>
      </c>
      <c r="E4241" s="66">
        <f>IF(ISBLANK(LeaveTracker[[#This Row],[Employee Name]]),"-----",VLOOKUP(LeaveTracker[[#This Row],[Employee Name]],'List of Employees'!$B$4:$H$767,7))</f>
        <v>0</v>
      </c>
      <c r="F4241" s="66" t="str">
        <f>IF(ISBLANK(LeaveTracker[[#This Row],[Employee Name]]),"-----",VLOOKUP(LeaveTracker[[#This Row],[Employee Name]],'List of Employees'!$B$4:$H$767,6))</f>
        <v>JOBCON</v>
      </c>
      <c r="G4241" s="24">
        <v>44987</v>
      </c>
      <c r="H4241" s="24">
        <v>44988</v>
      </c>
      <c r="I4241" s="19" t="s">
        <v>297</v>
      </c>
      <c r="J4241" s="42" t="s">
        <v>105</v>
      </c>
      <c r="K4241" s="50" t="str">
        <f ca="1">LeaveTracker[[#This Row],[Days]]&amp;" "&amp;LeaveTracker[[#This Row],[Type of Leave]]</f>
        <v>2 OTHER</v>
      </c>
      <c r="L4241" s="23">
        <f ca="1">NETWORKDAYS(LeaveTracker[[#This Row],[Start Date]],LeaveTracker[[#This Row],[End Date]],lstHolidays)</f>
        <v>2</v>
      </c>
      <c r="M4241" s="27"/>
    </row>
    <row r="4242" spans="1:13" ht="30" customHeight="1" x14ac:dyDescent="0.3">
      <c r="A4242" s="27">
        <f t="shared" si="40"/>
        <v>603</v>
      </c>
      <c r="B4242" s="31">
        <v>44992</v>
      </c>
      <c r="C4242" s="31">
        <v>44979</v>
      </c>
      <c r="D4242" s="19" t="s">
        <v>823</v>
      </c>
      <c r="E4242" s="66" t="str">
        <f>IF(ISBLANK(LeaveTracker[[#This Row],[Employee Name]]),"-----",VLOOKUP(LeaveTracker[[#This Row],[Employee Name]],'List of Employees'!$B$4:$H$767,7))</f>
        <v>CHO</v>
      </c>
      <c r="F4242" s="66" t="str">
        <f>IF(ISBLANK(LeaveTracker[[#This Row],[Employee Name]]),"-----",VLOOKUP(LeaveTracker[[#This Row],[Employee Name]],'List of Employees'!$B$4:$H$767,6))</f>
        <v>PERMANENT</v>
      </c>
      <c r="G4242" s="24">
        <v>44988</v>
      </c>
      <c r="H4242" s="24">
        <v>44995</v>
      </c>
      <c r="I4242" s="19" t="s">
        <v>82</v>
      </c>
      <c r="K4242" s="50" t="str">
        <f ca="1">LeaveTracker[[#This Row],[Days]]&amp;" "&amp;LeaveTracker[[#This Row],[Type of Leave]]</f>
        <v>6 VL</v>
      </c>
      <c r="L4242" s="23">
        <f ca="1">NETWORKDAYS(LeaveTracker[[#This Row],[Start Date]],LeaveTracker[[#This Row],[End Date]],lstHolidays)</f>
        <v>6</v>
      </c>
      <c r="M4242" s="27"/>
    </row>
    <row r="4243" spans="1:13" ht="30" customHeight="1" x14ac:dyDescent="0.3">
      <c r="A4243" s="27">
        <v>603</v>
      </c>
      <c r="B4243" s="31">
        <v>44992</v>
      </c>
      <c r="C4243" s="31">
        <v>44956</v>
      </c>
      <c r="D4243" s="19" t="s">
        <v>837</v>
      </c>
      <c r="E4243" s="66" t="str">
        <f>IF(ISBLANK(LeaveTracker[[#This Row],[Employee Name]]),"-----",VLOOKUP(LeaveTracker[[#This Row],[Employee Name]],'List of Employees'!$B$4:$H$767,7))</f>
        <v>CEO</v>
      </c>
      <c r="F4243" s="66" t="str">
        <f>IF(ISBLANK(LeaveTracker[[#This Row],[Employee Name]]),"-----",VLOOKUP(LeaveTracker[[#This Row],[Employee Name]],'List of Employees'!$B$4:$H$767,6))</f>
        <v>PERMANENT</v>
      </c>
      <c r="G4243" s="24">
        <v>44952</v>
      </c>
      <c r="H4243" s="24">
        <v>44952</v>
      </c>
      <c r="I4243" s="19" t="s">
        <v>81</v>
      </c>
      <c r="K4243" s="50" t="str">
        <f ca="1">LeaveTracker[[#This Row],[Days]]&amp;" "&amp;LeaveTracker[[#This Row],[Type of Leave]]</f>
        <v>1 SL</v>
      </c>
      <c r="L4243" s="23">
        <f ca="1">NETWORKDAYS(LeaveTracker[[#This Row],[Start Date]],LeaveTracker[[#This Row],[End Date]],lstHolidays)</f>
        <v>1</v>
      </c>
      <c r="M4243" s="27"/>
    </row>
    <row r="4244" spans="1:13" ht="30" customHeight="1" x14ac:dyDescent="0.3">
      <c r="A4244" s="27">
        <f t="shared" si="40"/>
        <v>604</v>
      </c>
      <c r="B4244" s="31">
        <v>44992</v>
      </c>
      <c r="C4244" s="31">
        <v>44966</v>
      </c>
      <c r="D4244" s="19" t="s">
        <v>322</v>
      </c>
      <c r="E4244" s="66" t="str">
        <f>IF(ISBLANK(LeaveTracker[[#This Row],[Employee Name]]),"-----",VLOOKUP(LeaveTracker[[#This Row],[Employee Name]],'List of Employees'!$B$4:$H$767,7))</f>
        <v>CEO</v>
      </c>
      <c r="F4244" s="66" t="str">
        <f>IF(ISBLANK(LeaveTracker[[#This Row],[Employee Name]]),"-----",VLOOKUP(LeaveTracker[[#This Row],[Employee Name]],'List of Employees'!$B$4:$H$767,6))</f>
        <v>PERMANENT</v>
      </c>
      <c r="G4244" s="24">
        <v>44965</v>
      </c>
      <c r="H4244" s="24">
        <v>44965</v>
      </c>
      <c r="I4244" s="19" t="s">
        <v>81</v>
      </c>
      <c r="K4244" s="50" t="str">
        <f ca="1">LeaveTracker[[#This Row],[Days]]&amp;" "&amp;LeaveTracker[[#This Row],[Type of Leave]]</f>
        <v>1 SL</v>
      </c>
      <c r="L4244" s="23">
        <f ca="1">NETWORKDAYS(LeaveTracker[[#This Row],[Start Date]],LeaveTracker[[#This Row],[End Date]],lstHolidays)</f>
        <v>1</v>
      </c>
      <c r="M4244" s="27"/>
    </row>
    <row r="4245" spans="1:13" ht="30" customHeight="1" x14ac:dyDescent="0.3">
      <c r="A4245" s="27">
        <f t="shared" si="40"/>
        <v>605</v>
      </c>
      <c r="B4245" s="31">
        <v>44992</v>
      </c>
      <c r="C4245" s="31">
        <v>44909</v>
      </c>
      <c r="D4245" s="19" t="s">
        <v>322</v>
      </c>
      <c r="E4245" s="66" t="str">
        <f>IF(ISBLANK(LeaveTracker[[#This Row],[Employee Name]]),"-----",VLOOKUP(LeaveTracker[[#This Row],[Employee Name]],'List of Employees'!$B$4:$H$767,7))</f>
        <v>CEO</v>
      </c>
      <c r="F4245" s="66" t="str">
        <f>IF(ISBLANK(LeaveTracker[[#This Row],[Employee Name]]),"-----",VLOOKUP(LeaveTracker[[#This Row],[Employee Name]],'List of Employees'!$B$4:$H$767,6))</f>
        <v>PERMANENT</v>
      </c>
      <c r="G4245" s="24">
        <v>44908</v>
      </c>
      <c r="H4245" s="24">
        <v>44908</v>
      </c>
      <c r="I4245" s="19" t="s">
        <v>82</v>
      </c>
      <c r="K4245" s="50" t="str">
        <f ca="1">LeaveTracker[[#This Row],[Days]]&amp;" "&amp;LeaveTracker[[#This Row],[Type of Leave]]</f>
        <v>1 VL</v>
      </c>
      <c r="L4245" s="23">
        <f ca="1">NETWORKDAYS(LeaveTracker[[#This Row],[Start Date]],LeaveTracker[[#This Row],[End Date]],lstHolidays)</f>
        <v>1</v>
      </c>
      <c r="M4245" s="27"/>
    </row>
    <row r="4246" spans="1:13" ht="30" customHeight="1" x14ac:dyDescent="0.3">
      <c r="A4246" s="27">
        <f t="shared" si="40"/>
        <v>606</v>
      </c>
      <c r="B4246" s="31">
        <v>44992</v>
      </c>
      <c r="C4246" s="31">
        <v>44818</v>
      </c>
      <c r="D4246" s="19" t="s">
        <v>837</v>
      </c>
      <c r="E4246" s="66" t="str">
        <f>IF(ISBLANK(LeaveTracker[[#This Row],[Employee Name]]),"-----",VLOOKUP(LeaveTracker[[#This Row],[Employee Name]],'List of Employees'!$B$4:$H$767,7))</f>
        <v>CEO</v>
      </c>
      <c r="F4246" s="66" t="str">
        <f>IF(ISBLANK(LeaveTracker[[#This Row],[Employee Name]]),"-----",VLOOKUP(LeaveTracker[[#This Row],[Employee Name]],'List of Employees'!$B$4:$H$767,6))</f>
        <v>PERMANENT</v>
      </c>
      <c r="G4246" s="24">
        <v>44826</v>
      </c>
      <c r="H4246" s="24">
        <v>44826</v>
      </c>
      <c r="I4246" s="19" t="s">
        <v>297</v>
      </c>
      <c r="J4246" s="42" t="s">
        <v>105</v>
      </c>
      <c r="K4246" s="50" t="str">
        <f ca="1">LeaveTracker[[#This Row],[Days]]&amp;" "&amp;LeaveTracker[[#This Row],[Type of Leave]]</f>
        <v>1 OTHER</v>
      </c>
      <c r="L4246" s="23">
        <f ca="1">NETWORKDAYS(LeaveTracker[[#This Row],[Start Date]],LeaveTracker[[#This Row],[End Date]],lstHolidays)</f>
        <v>1</v>
      </c>
      <c r="M4246" s="27"/>
    </row>
    <row r="4247" spans="1:13" ht="30" customHeight="1" x14ac:dyDescent="0.3">
      <c r="A4247" s="27">
        <f t="shared" si="40"/>
        <v>607</v>
      </c>
      <c r="B4247" s="31">
        <v>44992</v>
      </c>
      <c r="C4247" s="31">
        <v>44818</v>
      </c>
      <c r="D4247" s="19" t="s">
        <v>999</v>
      </c>
      <c r="E4247" s="66" t="str">
        <f>IF(ISBLANK(LeaveTracker[[#This Row],[Employee Name]]),"-----",VLOOKUP(LeaveTracker[[#This Row],[Employee Name]],'List of Employees'!$B$4:$H$767,7))</f>
        <v>CEO</v>
      </c>
      <c r="F4247" s="66" t="str">
        <f>IF(ISBLANK(LeaveTracker[[#This Row],[Employee Name]]),"-----",VLOOKUP(LeaveTracker[[#This Row],[Employee Name]],'List of Employees'!$B$4:$H$767,6))</f>
        <v>PERMANENT</v>
      </c>
      <c r="G4247" s="24">
        <v>44819</v>
      </c>
      <c r="H4247" s="24">
        <v>44819</v>
      </c>
      <c r="I4247" s="19" t="s">
        <v>297</v>
      </c>
      <c r="J4247" s="42" t="s">
        <v>105</v>
      </c>
      <c r="K4247" s="50" t="str">
        <f ca="1">LeaveTracker[[#This Row],[Days]]&amp;" "&amp;LeaveTracker[[#This Row],[Type of Leave]]</f>
        <v>1 OTHER</v>
      </c>
      <c r="L4247" s="23">
        <f ca="1">NETWORKDAYS(LeaveTracker[[#This Row],[Start Date]],LeaveTracker[[#This Row],[End Date]],lstHolidays)</f>
        <v>1</v>
      </c>
      <c r="M4247" s="27"/>
    </row>
    <row r="4248" spans="1:13" ht="30" customHeight="1" x14ac:dyDescent="0.3">
      <c r="A4248" s="27">
        <f t="shared" si="40"/>
        <v>608</v>
      </c>
      <c r="B4248" s="31">
        <v>44992</v>
      </c>
      <c r="C4248" s="31">
        <v>44887</v>
      </c>
      <c r="D4248" s="19" t="s">
        <v>999</v>
      </c>
      <c r="E4248" s="66" t="str">
        <f>IF(ISBLANK(LeaveTracker[[#This Row],[Employee Name]]),"-----",VLOOKUP(LeaveTracker[[#This Row],[Employee Name]],'List of Employees'!$B$4:$H$767,7))</f>
        <v>CEO</v>
      </c>
      <c r="F4248" s="66" t="str">
        <f>IF(ISBLANK(LeaveTracker[[#This Row],[Employee Name]]),"-----",VLOOKUP(LeaveTracker[[#This Row],[Employee Name]],'List of Employees'!$B$4:$H$767,6))</f>
        <v>PERMANENT</v>
      </c>
      <c r="G4248" s="24">
        <v>44890</v>
      </c>
      <c r="H4248" s="24">
        <v>44890</v>
      </c>
      <c r="I4248" s="19" t="s">
        <v>82</v>
      </c>
      <c r="K4248" s="50" t="str">
        <f ca="1">LeaveTracker[[#This Row],[Days]]&amp;" "&amp;LeaveTracker[[#This Row],[Type of Leave]]</f>
        <v>1 VL</v>
      </c>
      <c r="L4248" s="23">
        <f ca="1">NETWORKDAYS(LeaveTracker[[#This Row],[Start Date]],LeaveTracker[[#This Row],[End Date]],lstHolidays)</f>
        <v>1</v>
      </c>
      <c r="M4248" s="27"/>
    </row>
    <row r="4249" spans="1:13" ht="30" customHeight="1" x14ac:dyDescent="0.3">
      <c r="A4249" s="27">
        <f t="shared" ref="A4249:A4312" si="41">A4248+1</f>
        <v>609</v>
      </c>
      <c r="B4249" s="31">
        <v>44992</v>
      </c>
      <c r="C4249" s="31">
        <v>44824</v>
      </c>
      <c r="D4249" s="19" t="s">
        <v>999</v>
      </c>
      <c r="E4249" s="66" t="str">
        <f>IF(ISBLANK(LeaveTracker[[#This Row],[Employee Name]]),"-----",VLOOKUP(LeaveTracker[[#This Row],[Employee Name]],'List of Employees'!$B$4:$H$767,7))</f>
        <v>CEO</v>
      </c>
      <c r="F4249" s="66" t="str">
        <f>IF(ISBLANK(LeaveTracker[[#This Row],[Employee Name]]),"-----",VLOOKUP(LeaveTracker[[#This Row],[Employee Name]],'List of Employees'!$B$4:$H$767,6))</f>
        <v>PERMANENT</v>
      </c>
      <c r="G4249" s="24">
        <v>44819</v>
      </c>
      <c r="H4249" s="24">
        <v>44819</v>
      </c>
      <c r="I4249" s="19" t="s">
        <v>297</v>
      </c>
      <c r="J4249" s="42" t="s">
        <v>105</v>
      </c>
      <c r="K4249" s="50" t="str">
        <f ca="1">LeaveTracker[[#This Row],[Days]]&amp;" "&amp;LeaveTracker[[#This Row],[Type of Leave]]</f>
        <v>1 OTHER</v>
      </c>
      <c r="L4249" s="23">
        <f ca="1">NETWORKDAYS(LeaveTracker[[#This Row],[Start Date]],LeaveTracker[[#This Row],[End Date]],lstHolidays)</f>
        <v>1</v>
      </c>
      <c r="M4249" s="27"/>
    </row>
    <row r="4250" spans="1:13" ht="30" customHeight="1" x14ac:dyDescent="0.3">
      <c r="A4250" s="27">
        <f t="shared" si="41"/>
        <v>610</v>
      </c>
      <c r="B4250" s="31">
        <v>44992</v>
      </c>
      <c r="C4250" s="31">
        <v>44781</v>
      </c>
      <c r="D4250" s="19" t="s">
        <v>1307</v>
      </c>
      <c r="E4250" s="66" t="str">
        <f>IF(ISBLANK(LeaveTracker[[#This Row],[Employee Name]]),"-----",VLOOKUP(LeaveTracker[[#This Row],[Employee Name]],'List of Employees'!$B$4:$H$767,7))</f>
        <v>CEO</v>
      </c>
      <c r="F4250" s="66" t="str">
        <f>IF(ISBLANK(LeaveTracker[[#This Row],[Employee Name]]),"-----",VLOOKUP(LeaveTracker[[#This Row],[Employee Name]],'List of Employees'!$B$4:$H$767,6))</f>
        <v>PERMANENT</v>
      </c>
      <c r="G4250" s="24">
        <v>44792</v>
      </c>
      <c r="H4250" s="24">
        <v>44792</v>
      </c>
      <c r="I4250" s="19" t="s">
        <v>82</v>
      </c>
      <c r="K4250" s="50" t="str">
        <f ca="1">LeaveTracker[[#This Row],[Days]]&amp;" "&amp;LeaveTracker[[#This Row],[Type of Leave]]</f>
        <v>1 VL</v>
      </c>
      <c r="L4250" s="23">
        <f ca="1">NETWORKDAYS(LeaveTracker[[#This Row],[Start Date]],LeaveTracker[[#This Row],[End Date]],lstHolidays)</f>
        <v>1</v>
      </c>
      <c r="M4250" s="27"/>
    </row>
    <row r="4251" spans="1:13" ht="30" customHeight="1" x14ac:dyDescent="0.3">
      <c r="A4251" s="27">
        <v>610</v>
      </c>
      <c r="B4251" s="31">
        <v>44992</v>
      </c>
      <c r="C4251" s="31">
        <v>44781</v>
      </c>
      <c r="D4251" s="19" t="s">
        <v>1307</v>
      </c>
      <c r="E4251" s="66" t="str">
        <f>IF(ISBLANK(LeaveTracker[[#This Row],[Employee Name]]),"-----",VLOOKUP(LeaveTracker[[#This Row],[Employee Name]],'List of Employees'!$B$4:$H$767,7))</f>
        <v>CEO</v>
      </c>
      <c r="F4251" s="66" t="str">
        <f>IF(ISBLANK(LeaveTracker[[#This Row],[Employee Name]]),"-----",VLOOKUP(LeaveTracker[[#This Row],[Employee Name]],'List of Employees'!$B$4:$H$767,6))</f>
        <v>PERMANENT</v>
      </c>
      <c r="G4251" s="24">
        <v>44583</v>
      </c>
      <c r="H4251" s="24">
        <v>44583</v>
      </c>
      <c r="I4251" s="19" t="s">
        <v>82</v>
      </c>
      <c r="K4251" s="50" t="str">
        <f>LeaveTracker[[#This Row],[Days]]&amp;" "&amp;LeaveTracker[[#This Row],[Type of Leave]]</f>
        <v>1 VL</v>
      </c>
      <c r="L4251" s="23">
        <v>1</v>
      </c>
      <c r="M4251" s="27"/>
    </row>
    <row r="4252" spans="1:13" ht="30" customHeight="1" x14ac:dyDescent="0.3">
      <c r="A4252" s="27">
        <f t="shared" si="41"/>
        <v>611</v>
      </c>
      <c r="B4252" s="31">
        <v>44992</v>
      </c>
      <c r="C4252" s="31">
        <v>44896</v>
      </c>
      <c r="D4252" s="19" t="s">
        <v>1307</v>
      </c>
      <c r="E4252" s="66" t="str">
        <f>IF(ISBLANK(LeaveTracker[[#This Row],[Employee Name]]),"-----",VLOOKUP(LeaveTracker[[#This Row],[Employee Name]],'List of Employees'!$B$4:$H$767,7))</f>
        <v>CEO</v>
      </c>
      <c r="F4252" s="66" t="str">
        <f>IF(ISBLANK(LeaveTracker[[#This Row],[Employee Name]]),"-----",VLOOKUP(LeaveTracker[[#This Row],[Employee Name]],'List of Employees'!$B$4:$H$767,6))</f>
        <v>PERMANENT</v>
      </c>
      <c r="G4252" s="24">
        <v>44904</v>
      </c>
      <c r="H4252" s="24">
        <v>44907</v>
      </c>
      <c r="I4252" s="19" t="s">
        <v>82</v>
      </c>
      <c r="K4252" s="50" t="str">
        <f ca="1">LeaveTracker[[#This Row],[Days]]&amp;" "&amp;LeaveTracker[[#This Row],[Type of Leave]]</f>
        <v>2 VL</v>
      </c>
      <c r="L4252" s="23">
        <f ca="1">NETWORKDAYS(LeaveTracker[[#This Row],[Start Date]],LeaveTracker[[#This Row],[End Date]],lstHolidays)</f>
        <v>2</v>
      </c>
      <c r="M4252" s="27"/>
    </row>
    <row r="4253" spans="1:13" ht="30" customHeight="1" x14ac:dyDescent="0.3">
      <c r="A4253" s="27">
        <f t="shared" si="41"/>
        <v>612</v>
      </c>
      <c r="B4253" s="31">
        <v>44992</v>
      </c>
      <c r="C4253" s="31">
        <v>44853</v>
      </c>
      <c r="D4253" s="19" t="s">
        <v>1219</v>
      </c>
      <c r="E4253" s="66" t="str">
        <f>IF(ISBLANK(LeaveTracker[[#This Row],[Employee Name]]),"-----",VLOOKUP(LeaveTracker[[#This Row],[Employee Name]],'List of Employees'!$B$4:$H$767,7))</f>
        <v>DSWDO</v>
      </c>
      <c r="F4253" s="66" t="str">
        <f>IF(ISBLANK(LeaveTracker[[#This Row],[Employee Name]]),"-----",VLOOKUP(LeaveTracker[[#This Row],[Employee Name]],'List of Employees'!$B$4:$H$767,6))</f>
        <v>PERMANENT</v>
      </c>
      <c r="G4253" s="24">
        <v>44860</v>
      </c>
      <c r="H4253" s="24">
        <v>44860</v>
      </c>
      <c r="I4253" s="19" t="s">
        <v>297</v>
      </c>
      <c r="J4253" s="42" t="s">
        <v>105</v>
      </c>
      <c r="K4253" s="50" t="str">
        <f ca="1">LeaveTracker[[#This Row],[Days]]&amp;" "&amp;LeaveTracker[[#This Row],[Type of Leave]]</f>
        <v>1 OTHER</v>
      </c>
      <c r="L4253" s="23">
        <f ca="1">NETWORKDAYS(LeaveTracker[[#This Row],[Start Date]],LeaveTracker[[#This Row],[End Date]],lstHolidays)</f>
        <v>1</v>
      </c>
      <c r="M4253" s="27"/>
    </row>
    <row r="4254" spans="1:13" ht="30" customHeight="1" x14ac:dyDescent="0.3">
      <c r="A4254" s="27">
        <f t="shared" si="41"/>
        <v>613</v>
      </c>
      <c r="B4254" s="31">
        <v>44992</v>
      </c>
      <c r="D4254" s="19" t="s">
        <v>690</v>
      </c>
      <c r="E4254" s="66" t="str">
        <f>IF(ISBLANK(LeaveTracker[[#This Row],[Employee Name]]),"-----",VLOOKUP(LeaveTracker[[#This Row],[Employee Name]],'List of Employees'!$B$4:$H$767,7))</f>
        <v>VMO</v>
      </c>
      <c r="F4254" s="66" t="str">
        <f>IF(ISBLANK(LeaveTracker[[#This Row],[Employee Name]]),"-----",VLOOKUP(LeaveTracker[[#This Row],[Employee Name]],'List of Employees'!$B$4:$H$767,6))</f>
        <v>PERMANENT</v>
      </c>
      <c r="G4254" s="24">
        <v>44872</v>
      </c>
      <c r="H4254" s="24">
        <v>44874</v>
      </c>
      <c r="I4254" s="19" t="s">
        <v>81</v>
      </c>
      <c r="K4254" s="50" t="str">
        <f ca="1">LeaveTracker[[#This Row],[Days]]&amp;" "&amp;LeaveTracker[[#This Row],[Type of Leave]]</f>
        <v>3 SL</v>
      </c>
      <c r="L4254" s="23">
        <f ca="1">NETWORKDAYS(LeaveTracker[[#This Row],[Start Date]],LeaveTracker[[#This Row],[End Date]],lstHolidays)</f>
        <v>3</v>
      </c>
      <c r="M4254" s="27"/>
    </row>
    <row r="4255" spans="1:13" ht="30" customHeight="1" x14ac:dyDescent="0.3">
      <c r="A4255" s="27">
        <f t="shared" si="41"/>
        <v>614</v>
      </c>
      <c r="B4255" s="31">
        <v>44992</v>
      </c>
      <c r="C4255" s="31">
        <v>44874</v>
      </c>
      <c r="D4255" s="19" t="s">
        <v>223</v>
      </c>
      <c r="E4255" s="66" t="str">
        <f>IF(ISBLANK(LeaveTracker[[#This Row],[Employee Name]]),"-----",VLOOKUP(LeaveTracker[[#This Row],[Employee Name]],'List of Employees'!$B$4:$H$767,7))</f>
        <v>CSWDO</v>
      </c>
      <c r="F4255" s="66" t="str">
        <f>IF(ISBLANK(LeaveTracker[[#This Row],[Employee Name]]),"-----",VLOOKUP(LeaveTracker[[#This Row],[Employee Name]],'List of Employees'!$B$4:$H$767,6))</f>
        <v>PERMANENT</v>
      </c>
      <c r="G4255" s="24">
        <v>44890</v>
      </c>
      <c r="H4255" s="24">
        <v>44890</v>
      </c>
      <c r="I4255" s="19" t="s">
        <v>82</v>
      </c>
      <c r="K4255" s="50" t="str">
        <f ca="1">LeaveTracker[[#This Row],[Days]]&amp;" "&amp;LeaveTracker[[#This Row],[Type of Leave]]</f>
        <v>1 VL</v>
      </c>
      <c r="L4255" s="23">
        <f ca="1">NETWORKDAYS(LeaveTracker[[#This Row],[Start Date]],LeaveTracker[[#This Row],[End Date]],lstHolidays)</f>
        <v>1</v>
      </c>
      <c r="M4255" s="27"/>
    </row>
    <row r="4256" spans="1:13" ht="30" customHeight="1" x14ac:dyDescent="0.3">
      <c r="A4256" s="27">
        <v>614</v>
      </c>
      <c r="B4256" s="31">
        <v>44992</v>
      </c>
      <c r="C4256" s="31">
        <v>44874</v>
      </c>
      <c r="D4256" s="19" t="s">
        <v>223</v>
      </c>
      <c r="E4256" s="66" t="str">
        <f>IF(ISBLANK(LeaveTracker[[#This Row],[Employee Name]]),"-----",VLOOKUP(LeaveTracker[[#This Row],[Employee Name]],'List of Employees'!$B$4:$H$767,7))</f>
        <v>CSWDO</v>
      </c>
      <c r="F4256" s="66" t="str">
        <f>IF(ISBLANK(LeaveTracker[[#This Row],[Employee Name]]),"-----",VLOOKUP(LeaveTracker[[#This Row],[Employee Name]],'List of Employees'!$B$4:$H$767,6))</f>
        <v>PERMANENT</v>
      </c>
      <c r="G4256" s="24">
        <v>44894</v>
      </c>
      <c r="H4256" s="24">
        <v>44894</v>
      </c>
      <c r="I4256" s="19" t="s">
        <v>82</v>
      </c>
      <c r="K4256" s="50" t="str">
        <f ca="1">LeaveTracker[[#This Row],[Days]]&amp;" "&amp;LeaveTracker[[#This Row],[Type of Leave]]</f>
        <v>1 VL</v>
      </c>
      <c r="L4256" s="23">
        <f ca="1">NETWORKDAYS(LeaveTracker[[#This Row],[Start Date]],LeaveTracker[[#This Row],[End Date]],lstHolidays)</f>
        <v>1</v>
      </c>
      <c r="M4256" s="27"/>
    </row>
    <row r="4257" spans="1:13" ht="30" customHeight="1" x14ac:dyDescent="0.3">
      <c r="A4257" s="27">
        <f t="shared" si="41"/>
        <v>615</v>
      </c>
      <c r="B4257" s="31">
        <v>44992</v>
      </c>
      <c r="C4257" s="31">
        <v>44816</v>
      </c>
      <c r="D4257" s="19" t="s">
        <v>223</v>
      </c>
      <c r="E4257" s="66" t="str">
        <f>IF(ISBLANK(LeaveTracker[[#This Row],[Employee Name]]),"-----",VLOOKUP(LeaveTracker[[#This Row],[Employee Name]],'List of Employees'!$B$4:$H$767,7))</f>
        <v>CSWDO</v>
      </c>
      <c r="F4257" s="66" t="str">
        <f>IF(ISBLANK(LeaveTracker[[#This Row],[Employee Name]]),"-----",VLOOKUP(LeaveTracker[[#This Row],[Employee Name]],'List of Employees'!$B$4:$H$767,6))</f>
        <v>PERMANENT</v>
      </c>
      <c r="G4257" s="24">
        <v>44811</v>
      </c>
      <c r="H4257" s="24">
        <v>44813</v>
      </c>
      <c r="I4257" s="19" t="s">
        <v>81</v>
      </c>
      <c r="K4257" s="50" t="str">
        <f ca="1">LeaveTracker[[#This Row],[Days]]&amp;" "&amp;LeaveTracker[[#This Row],[Type of Leave]]</f>
        <v>3 SL</v>
      </c>
      <c r="L4257" s="23">
        <f ca="1">NETWORKDAYS(LeaveTracker[[#This Row],[Start Date]],LeaveTracker[[#This Row],[End Date]],lstHolidays)</f>
        <v>3</v>
      </c>
      <c r="M4257" s="27"/>
    </row>
    <row r="4258" spans="1:13" ht="30" customHeight="1" x14ac:dyDescent="0.3">
      <c r="A4258" s="27">
        <f t="shared" si="41"/>
        <v>616</v>
      </c>
      <c r="B4258" s="31">
        <v>44992</v>
      </c>
      <c r="C4258" s="31">
        <v>44810</v>
      </c>
      <c r="D4258" s="19" t="s">
        <v>223</v>
      </c>
      <c r="E4258" s="66" t="str">
        <f>IF(ISBLANK(LeaveTracker[[#This Row],[Employee Name]]),"-----",VLOOKUP(LeaveTracker[[#This Row],[Employee Name]],'List of Employees'!$B$4:$H$767,7))</f>
        <v>CSWDO</v>
      </c>
      <c r="F4258" s="66" t="str">
        <f>IF(ISBLANK(LeaveTracker[[#This Row],[Employee Name]]),"-----",VLOOKUP(LeaveTracker[[#This Row],[Employee Name]],'List of Employees'!$B$4:$H$767,6))</f>
        <v>PERMANENT</v>
      </c>
      <c r="G4258" s="24">
        <v>44809</v>
      </c>
      <c r="H4258" s="24">
        <v>44809</v>
      </c>
      <c r="I4258" s="19" t="s">
        <v>81</v>
      </c>
      <c r="K4258" s="50" t="str">
        <f ca="1">LeaveTracker[[#This Row],[Days]]&amp;" "&amp;LeaveTracker[[#This Row],[Type of Leave]]</f>
        <v>1 SL</v>
      </c>
      <c r="L4258" s="23">
        <f ca="1">NETWORKDAYS(LeaveTracker[[#This Row],[Start Date]],LeaveTracker[[#This Row],[End Date]],lstHolidays)</f>
        <v>1</v>
      </c>
      <c r="M4258" s="27"/>
    </row>
    <row r="4259" spans="1:13" ht="30" customHeight="1" x14ac:dyDescent="0.3">
      <c r="A4259" s="27">
        <f t="shared" si="41"/>
        <v>617</v>
      </c>
      <c r="B4259" s="31">
        <v>44992</v>
      </c>
      <c r="C4259" s="31">
        <v>44803</v>
      </c>
      <c r="D4259" s="19" t="s">
        <v>223</v>
      </c>
      <c r="E4259" s="66" t="str">
        <f>IF(ISBLANK(LeaveTracker[[#This Row],[Employee Name]]),"-----",VLOOKUP(LeaveTracker[[#This Row],[Employee Name]],'List of Employees'!$B$4:$H$767,7))</f>
        <v>CSWDO</v>
      </c>
      <c r="F4259" s="66" t="str">
        <f>IF(ISBLANK(LeaveTracker[[#This Row],[Employee Name]]),"-----",VLOOKUP(LeaveTracker[[#This Row],[Employee Name]],'List of Employees'!$B$4:$H$767,6))</f>
        <v>PERMANENT</v>
      </c>
      <c r="G4259" s="24">
        <v>44796</v>
      </c>
      <c r="H4259" s="24">
        <v>44796</v>
      </c>
      <c r="I4259" s="19" t="s">
        <v>81</v>
      </c>
      <c r="K4259" s="50" t="str">
        <f ca="1">LeaveTracker[[#This Row],[Days]]&amp;" "&amp;LeaveTracker[[#This Row],[Type of Leave]]</f>
        <v>1 SL</v>
      </c>
      <c r="L4259" s="23">
        <f ca="1">NETWORKDAYS(LeaveTracker[[#This Row],[Start Date]],LeaveTracker[[#This Row],[End Date]],lstHolidays)</f>
        <v>1</v>
      </c>
      <c r="M4259" s="27"/>
    </row>
    <row r="4260" spans="1:13" ht="30" customHeight="1" x14ac:dyDescent="0.3">
      <c r="A4260" s="27">
        <v>617</v>
      </c>
      <c r="B4260" s="31">
        <v>44992</v>
      </c>
      <c r="C4260" s="31">
        <v>44803</v>
      </c>
      <c r="D4260" s="19" t="s">
        <v>223</v>
      </c>
      <c r="E4260" s="66" t="str">
        <f>IF(ISBLANK(LeaveTracker[[#This Row],[Employee Name]]),"-----",VLOOKUP(LeaveTracker[[#This Row],[Employee Name]],'List of Employees'!$B$4:$H$767,7))</f>
        <v>CSWDO</v>
      </c>
      <c r="F4260" s="66" t="str">
        <f>IF(ISBLANK(LeaveTracker[[#This Row],[Employee Name]]),"-----",VLOOKUP(LeaveTracker[[#This Row],[Employee Name]],'List of Employees'!$B$4:$H$767,6))</f>
        <v>PERMANENT</v>
      </c>
      <c r="G4260" s="24">
        <v>44798</v>
      </c>
      <c r="H4260" s="24">
        <v>44799</v>
      </c>
      <c r="I4260" s="19" t="s">
        <v>81</v>
      </c>
      <c r="K4260" s="50" t="str">
        <f ca="1">LeaveTracker[[#This Row],[Days]]&amp;" "&amp;LeaveTracker[[#This Row],[Type of Leave]]</f>
        <v>2 SL</v>
      </c>
      <c r="L4260" s="23">
        <f ca="1">NETWORKDAYS(LeaveTracker[[#This Row],[Start Date]],LeaveTracker[[#This Row],[End Date]],lstHolidays)</f>
        <v>2</v>
      </c>
      <c r="M4260" s="27"/>
    </row>
    <row r="4261" spans="1:13" ht="30" customHeight="1" x14ac:dyDescent="0.3">
      <c r="A4261" s="27">
        <f t="shared" si="41"/>
        <v>618</v>
      </c>
      <c r="B4261" s="31">
        <v>44992</v>
      </c>
      <c r="C4261" s="31">
        <v>44804</v>
      </c>
      <c r="D4261" s="19" t="s">
        <v>230</v>
      </c>
      <c r="E4261" s="66" t="str">
        <f>IF(ISBLANK(LeaveTracker[[#This Row],[Employee Name]]),"-----",VLOOKUP(LeaveTracker[[#This Row],[Employee Name]],'List of Employees'!$B$4:$H$767,7))</f>
        <v>CSWDO</v>
      </c>
      <c r="F4261" s="66" t="str">
        <f>IF(ISBLANK(LeaveTracker[[#This Row],[Employee Name]]),"-----",VLOOKUP(LeaveTracker[[#This Row],[Employee Name]],'List of Employees'!$B$4:$H$767,6))</f>
        <v>PERMANENT</v>
      </c>
      <c r="G4261" s="24">
        <v>44803</v>
      </c>
      <c r="H4261" s="24">
        <v>44803</v>
      </c>
      <c r="I4261" s="19" t="s">
        <v>81</v>
      </c>
      <c r="K4261" s="50" t="str">
        <f ca="1">LeaveTracker[[#This Row],[Days]]&amp;" "&amp;LeaveTracker[[#This Row],[Type of Leave]]</f>
        <v>1 SL</v>
      </c>
      <c r="L4261" s="23">
        <f ca="1">NETWORKDAYS(LeaveTracker[[#This Row],[Start Date]],LeaveTracker[[#This Row],[End Date]],lstHolidays)</f>
        <v>1</v>
      </c>
      <c r="M4261" s="27"/>
    </row>
    <row r="4262" spans="1:13" ht="30" customHeight="1" x14ac:dyDescent="0.3">
      <c r="A4262" s="27">
        <f t="shared" si="41"/>
        <v>619</v>
      </c>
      <c r="B4262" s="31">
        <v>44992</v>
      </c>
      <c r="C4262" s="31">
        <v>44852</v>
      </c>
      <c r="D4262" s="19" t="s">
        <v>230</v>
      </c>
      <c r="E4262" s="66" t="str">
        <f>IF(ISBLANK(LeaveTracker[[#This Row],[Employee Name]]),"-----",VLOOKUP(LeaveTracker[[#This Row],[Employee Name]],'List of Employees'!$B$4:$H$767,7))</f>
        <v>CSWDO</v>
      </c>
      <c r="F4262" s="66" t="str">
        <f>IF(ISBLANK(LeaveTracker[[#This Row],[Employee Name]]),"-----",VLOOKUP(LeaveTracker[[#This Row],[Employee Name]],'List of Employees'!$B$4:$H$767,6))</f>
        <v>PERMANENT</v>
      </c>
      <c r="G4262" s="24">
        <v>44851</v>
      </c>
      <c r="H4262" s="24">
        <v>44851</v>
      </c>
      <c r="I4262" s="19" t="s">
        <v>81</v>
      </c>
      <c r="K4262" s="50" t="str">
        <f ca="1">LeaveTracker[[#This Row],[Days]]&amp;" "&amp;LeaveTracker[[#This Row],[Type of Leave]]</f>
        <v>1 SL</v>
      </c>
      <c r="L4262" s="23">
        <f ca="1">NETWORKDAYS(LeaveTracker[[#This Row],[Start Date]],LeaveTracker[[#This Row],[End Date]],lstHolidays)</f>
        <v>1</v>
      </c>
      <c r="M4262" s="27"/>
    </row>
    <row r="4263" spans="1:13" ht="30" customHeight="1" x14ac:dyDescent="0.3">
      <c r="A4263" s="27">
        <f t="shared" si="41"/>
        <v>620</v>
      </c>
      <c r="B4263" s="31">
        <v>44992</v>
      </c>
      <c r="C4263" s="31">
        <v>44851</v>
      </c>
      <c r="D4263" s="19" t="s">
        <v>223</v>
      </c>
      <c r="E4263" s="66" t="str">
        <f>IF(ISBLANK(LeaveTracker[[#This Row],[Employee Name]]),"-----",VLOOKUP(LeaveTracker[[#This Row],[Employee Name]],'List of Employees'!$B$4:$H$767,7))</f>
        <v>CSWDO</v>
      </c>
      <c r="F4263" s="66" t="str">
        <f>IF(ISBLANK(LeaveTracker[[#This Row],[Employee Name]]),"-----",VLOOKUP(LeaveTracker[[#This Row],[Employee Name]],'List of Employees'!$B$4:$H$767,6))</f>
        <v>PERMANENT</v>
      </c>
      <c r="G4263" s="24">
        <v>44848</v>
      </c>
      <c r="H4263" s="24">
        <v>44848</v>
      </c>
      <c r="I4263" s="19" t="s">
        <v>81</v>
      </c>
      <c r="K4263" s="50" t="str">
        <f ca="1">LeaveTracker[[#This Row],[Days]]&amp;" "&amp;LeaveTracker[[#This Row],[Type of Leave]]</f>
        <v>1 SL</v>
      </c>
      <c r="L4263" s="23">
        <f ca="1">NETWORKDAYS(LeaveTracker[[#This Row],[Start Date]],LeaveTracker[[#This Row],[End Date]],lstHolidays)</f>
        <v>1</v>
      </c>
      <c r="M4263" s="27"/>
    </row>
    <row r="4264" spans="1:13" ht="30" customHeight="1" x14ac:dyDescent="0.3">
      <c r="A4264" s="27">
        <f t="shared" si="41"/>
        <v>621</v>
      </c>
      <c r="B4264" s="31">
        <v>44992</v>
      </c>
      <c r="C4264" s="31">
        <v>44834</v>
      </c>
      <c r="D4264" s="19" t="s">
        <v>690</v>
      </c>
      <c r="E4264" s="66" t="str">
        <f>IF(ISBLANK(LeaveTracker[[#This Row],[Employee Name]]),"-----",VLOOKUP(LeaveTracker[[#This Row],[Employee Name]],'List of Employees'!$B$4:$H$767,7))</f>
        <v>VMO</v>
      </c>
      <c r="F4264" s="66" t="str">
        <f>IF(ISBLANK(LeaveTracker[[#This Row],[Employee Name]]),"-----",VLOOKUP(LeaveTracker[[#This Row],[Employee Name]],'List of Employees'!$B$4:$H$767,6))</f>
        <v>PERMANENT</v>
      </c>
      <c r="G4264" s="24">
        <v>44820</v>
      </c>
      <c r="H4264" s="24">
        <v>44820</v>
      </c>
      <c r="I4264" s="19" t="s">
        <v>81</v>
      </c>
      <c r="K4264" s="50" t="str">
        <f ca="1">LeaveTracker[[#This Row],[Days]]&amp;" "&amp;LeaveTracker[[#This Row],[Type of Leave]]</f>
        <v>1 SL</v>
      </c>
      <c r="L4264" s="23">
        <f ca="1">NETWORKDAYS(LeaveTracker[[#This Row],[Start Date]],LeaveTracker[[#This Row],[End Date]],lstHolidays)</f>
        <v>1</v>
      </c>
      <c r="M4264" s="27"/>
    </row>
    <row r="4265" spans="1:13" ht="30" customHeight="1" x14ac:dyDescent="0.3">
      <c r="A4265" s="27">
        <f t="shared" si="41"/>
        <v>622</v>
      </c>
      <c r="B4265" s="31">
        <v>44992</v>
      </c>
      <c r="C4265" s="31">
        <v>44851</v>
      </c>
      <c r="D4265" s="19" t="s">
        <v>745</v>
      </c>
      <c r="E4265" s="66" t="str">
        <f>IF(ISBLANK(LeaveTracker[[#This Row],[Employee Name]]),"-----",VLOOKUP(LeaveTracker[[#This Row],[Employee Name]],'List of Employees'!$B$4:$H$767,7))</f>
        <v>CSWDO</v>
      </c>
      <c r="F4265" s="66" t="str">
        <f>IF(ISBLANK(LeaveTracker[[#This Row],[Employee Name]]),"-----",VLOOKUP(LeaveTracker[[#This Row],[Employee Name]],'List of Employees'!$B$4:$H$767,6))</f>
        <v>PERMANENT</v>
      </c>
      <c r="G4265" s="24">
        <v>44847</v>
      </c>
      <c r="H4265" s="24">
        <v>44848</v>
      </c>
      <c r="I4265" s="19" t="s">
        <v>81</v>
      </c>
      <c r="K4265" s="50" t="str">
        <f ca="1">LeaveTracker[[#This Row],[Days]]&amp;" "&amp;LeaveTracker[[#This Row],[Type of Leave]]</f>
        <v>2 SL</v>
      </c>
      <c r="L4265" s="23">
        <f ca="1">NETWORKDAYS(LeaveTracker[[#This Row],[Start Date]],LeaveTracker[[#This Row],[End Date]],lstHolidays)</f>
        <v>2</v>
      </c>
      <c r="M4265" s="27"/>
    </row>
    <row r="4266" spans="1:13" ht="30" customHeight="1" x14ac:dyDescent="0.3">
      <c r="A4266" s="27">
        <f t="shared" si="41"/>
        <v>623</v>
      </c>
      <c r="B4266" s="31">
        <v>44992</v>
      </c>
      <c r="C4266" s="31">
        <v>44846</v>
      </c>
      <c r="D4266" s="19" t="s">
        <v>690</v>
      </c>
      <c r="E4266" s="66" t="str">
        <f>IF(ISBLANK(LeaveTracker[[#This Row],[Employee Name]]),"-----",VLOOKUP(LeaveTracker[[#This Row],[Employee Name]],'List of Employees'!$B$4:$H$767,7))</f>
        <v>VMO</v>
      </c>
      <c r="F4266" s="66" t="str">
        <f>IF(ISBLANK(LeaveTracker[[#This Row],[Employee Name]]),"-----",VLOOKUP(LeaveTracker[[#This Row],[Employee Name]],'List of Employees'!$B$4:$H$767,6))</f>
        <v>PERMANENT</v>
      </c>
      <c r="G4266" s="24">
        <v>44837</v>
      </c>
      <c r="H4266" s="24">
        <v>44845</v>
      </c>
      <c r="I4266" s="19" t="s">
        <v>81</v>
      </c>
      <c r="K4266" s="50" t="str">
        <f ca="1">LeaveTracker[[#This Row],[Days]]&amp;" "&amp;LeaveTracker[[#This Row],[Type of Leave]]</f>
        <v>7 SL</v>
      </c>
      <c r="L4266" s="23">
        <f ca="1">NETWORKDAYS(LeaveTracker[[#This Row],[Start Date]],LeaveTracker[[#This Row],[End Date]],lstHolidays)</f>
        <v>7</v>
      </c>
      <c r="M4266" s="27"/>
    </row>
    <row r="4267" spans="1:13" ht="30" customHeight="1" x14ac:dyDescent="0.3">
      <c r="A4267" s="27">
        <f t="shared" si="41"/>
        <v>624</v>
      </c>
      <c r="B4267" s="31">
        <v>44992</v>
      </c>
      <c r="C4267" s="31">
        <v>44846</v>
      </c>
      <c r="D4267" s="19" t="s">
        <v>223</v>
      </c>
      <c r="E4267" s="66" t="str">
        <f>IF(ISBLANK(LeaveTracker[[#This Row],[Employee Name]]),"-----",VLOOKUP(LeaveTracker[[#This Row],[Employee Name]],'List of Employees'!$B$4:$H$767,7))</f>
        <v>CSWDO</v>
      </c>
      <c r="F4267" s="66" t="str">
        <f>IF(ISBLANK(LeaveTracker[[#This Row],[Employee Name]]),"-----",VLOOKUP(LeaveTracker[[#This Row],[Employee Name]],'List of Employees'!$B$4:$H$767,6))</f>
        <v>PERMANENT</v>
      </c>
      <c r="G4267" s="24">
        <v>44847</v>
      </c>
      <c r="H4267" s="24">
        <v>44847</v>
      </c>
      <c r="I4267" s="19" t="s">
        <v>297</v>
      </c>
      <c r="J4267" s="42" t="s">
        <v>2129</v>
      </c>
      <c r="K4267" s="50" t="str">
        <f ca="1">LeaveTracker[[#This Row],[Days]]&amp;" "&amp;LeaveTracker[[#This Row],[Type of Leave]]</f>
        <v>1 OTHER</v>
      </c>
      <c r="L4267" s="23">
        <f ca="1">NETWORKDAYS(LeaveTracker[[#This Row],[Start Date]],LeaveTracker[[#This Row],[End Date]],lstHolidays)</f>
        <v>1</v>
      </c>
      <c r="M4267" s="27"/>
    </row>
    <row r="4268" spans="1:13" ht="30" customHeight="1" x14ac:dyDescent="0.3">
      <c r="A4268" s="27">
        <f t="shared" si="41"/>
        <v>625</v>
      </c>
      <c r="B4268" s="31">
        <v>44992</v>
      </c>
      <c r="C4268" s="31">
        <v>44837</v>
      </c>
      <c r="D4268" s="19" t="s">
        <v>209</v>
      </c>
      <c r="E4268" s="66" t="str">
        <f>IF(ISBLANK(LeaveTracker[[#This Row],[Employee Name]]),"-----",VLOOKUP(LeaveTracker[[#This Row],[Employee Name]],'List of Employees'!$B$4:$H$767,7))</f>
        <v>PDAO</v>
      </c>
      <c r="F4268" s="66" t="str">
        <f>IF(ISBLANK(LeaveTracker[[#This Row],[Employee Name]]),"-----",VLOOKUP(LeaveTracker[[#This Row],[Employee Name]],'List of Employees'!$B$4:$H$767,6))</f>
        <v>PERMANENT</v>
      </c>
      <c r="G4268" s="24">
        <v>44832</v>
      </c>
      <c r="H4268" s="24">
        <v>44834</v>
      </c>
      <c r="I4268" s="19" t="s">
        <v>81</v>
      </c>
      <c r="K4268" s="50" t="str">
        <f ca="1">LeaveTracker[[#This Row],[Days]]&amp;" "&amp;LeaveTracker[[#This Row],[Type of Leave]]</f>
        <v>3 SL</v>
      </c>
      <c r="L4268" s="23">
        <f ca="1">NETWORKDAYS(LeaveTracker[[#This Row],[Start Date]],LeaveTracker[[#This Row],[End Date]],lstHolidays)</f>
        <v>3</v>
      </c>
      <c r="M4268" s="27"/>
    </row>
    <row r="4269" spans="1:13" ht="30" customHeight="1" x14ac:dyDescent="0.3">
      <c r="A4269" s="27">
        <f t="shared" si="41"/>
        <v>626</v>
      </c>
      <c r="B4269" s="31">
        <v>44992</v>
      </c>
      <c r="C4269" s="31">
        <v>44881</v>
      </c>
      <c r="D4269" s="19" t="s">
        <v>690</v>
      </c>
      <c r="E4269" s="66" t="str">
        <f>IF(ISBLANK(LeaveTracker[[#This Row],[Employee Name]]),"-----",VLOOKUP(LeaveTracker[[#This Row],[Employee Name]],'List of Employees'!$B$4:$H$767,7))</f>
        <v>VMO</v>
      </c>
      <c r="F4269" s="66" t="str">
        <f>IF(ISBLANK(LeaveTracker[[#This Row],[Employee Name]]),"-----",VLOOKUP(LeaveTracker[[#This Row],[Employee Name]],'List of Employees'!$B$4:$H$767,6))</f>
        <v>PERMANENT</v>
      </c>
      <c r="G4269" s="24">
        <v>44918</v>
      </c>
      <c r="H4269" s="24">
        <v>44918</v>
      </c>
      <c r="I4269" s="19" t="s">
        <v>82</v>
      </c>
      <c r="K4269" s="50" t="str">
        <f ca="1">LeaveTracker[[#This Row],[Days]]&amp;" "&amp;LeaveTracker[[#This Row],[Type of Leave]]</f>
        <v>1 VL</v>
      </c>
      <c r="L4269" s="23">
        <f ca="1">NETWORKDAYS(LeaveTracker[[#This Row],[Start Date]],LeaveTracker[[#This Row],[End Date]],lstHolidays)</f>
        <v>1</v>
      </c>
      <c r="M4269" s="27"/>
    </row>
    <row r="4270" spans="1:13" ht="30" customHeight="1" x14ac:dyDescent="0.3">
      <c r="A4270" s="27">
        <v>626</v>
      </c>
      <c r="B4270" s="31">
        <v>44992</v>
      </c>
      <c r="C4270" s="31">
        <v>44881</v>
      </c>
      <c r="D4270" s="19" t="s">
        <v>690</v>
      </c>
      <c r="E4270" s="66" t="str">
        <f>IF(ISBLANK(LeaveTracker[[#This Row],[Employee Name]]),"-----",VLOOKUP(LeaveTracker[[#This Row],[Employee Name]],'List of Employees'!$B$4:$H$767,7))</f>
        <v>VMO</v>
      </c>
      <c r="F4270" s="66" t="str">
        <f>IF(ISBLANK(LeaveTracker[[#This Row],[Employee Name]]),"-----",VLOOKUP(LeaveTracker[[#This Row],[Employee Name]],'List of Employees'!$B$4:$H$767,6))</f>
        <v>PERMANENT</v>
      </c>
      <c r="G4270" s="24">
        <v>44923</v>
      </c>
      <c r="H4270" s="24">
        <v>44924</v>
      </c>
      <c r="I4270" s="19" t="s">
        <v>82</v>
      </c>
      <c r="K4270" s="50" t="str">
        <f ca="1">LeaveTracker[[#This Row],[Days]]&amp;" "&amp;LeaveTracker[[#This Row],[Type of Leave]]</f>
        <v>2 VL</v>
      </c>
      <c r="L4270" s="23">
        <f ca="1">NETWORKDAYS(LeaveTracker[[#This Row],[Start Date]],LeaveTracker[[#This Row],[End Date]],lstHolidays)</f>
        <v>2</v>
      </c>
      <c r="M4270" s="27"/>
    </row>
    <row r="4271" spans="1:13" ht="30" customHeight="1" x14ac:dyDescent="0.3">
      <c r="A4271" s="27">
        <f t="shared" si="41"/>
        <v>627</v>
      </c>
      <c r="B4271" s="31">
        <v>44992</v>
      </c>
      <c r="C4271" s="31">
        <v>44851</v>
      </c>
      <c r="D4271" s="19" t="s">
        <v>745</v>
      </c>
      <c r="E4271" s="66" t="str">
        <f>IF(ISBLANK(LeaveTracker[[#This Row],[Employee Name]]),"-----",VLOOKUP(LeaveTracker[[#This Row],[Employee Name]],'List of Employees'!$B$4:$H$767,7))</f>
        <v>CSWDO</v>
      </c>
      <c r="F4271" s="66" t="str">
        <f>IF(ISBLANK(LeaveTracker[[#This Row],[Employee Name]]),"-----",VLOOKUP(LeaveTracker[[#This Row],[Employee Name]],'List of Employees'!$B$4:$H$767,6))</f>
        <v>PERMANENT</v>
      </c>
      <c r="G4271" s="24">
        <v>44860</v>
      </c>
      <c r="H4271" s="24">
        <v>44860</v>
      </c>
      <c r="I4271" s="19" t="s">
        <v>297</v>
      </c>
      <c r="J4271" s="42" t="s">
        <v>158</v>
      </c>
      <c r="K4271" s="50" t="str">
        <f ca="1">LeaveTracker[[#This Row],[Days]]&amp;" "&amp;LeaveTracker[[#This Row],[Type of Leave]]</f>
        <v>1 OTHER</v>
      </c>
      <c r="L4271" s="23">
        <f ca="1">NETWORKDAYS(LeaveTracker[[#This Row],[Start Date]],LeaveTracker[[#This Row],[End Date]],lstHolidays)</f>
        <v>1</v>
      </c>
      <c r="M4271" s="27"/>
    </row>
    <row r="4272" spans="1:13" ht="30" customHeight="1" x14ac:dyDescent="0.3">
      <c r="A4272" s="27">
        <f t="shared" si="41"/>
        <v>628</v>
      </c>
      <c r="B4272" s="31">
        <v>44992</v>
      </c>
      <c r="C4272" s="31">
        <v>44904</v>
      </c>
      <c r="D4272" s="19" t="s">
        <v>690</v>
      </c>
      <c r="E4272" s="66" t="str">
        <f>IF(ISBLANK(LeaveTracker[[#This Row],[Employee Name]]),"-----",VLOOKUP(LeaveTracker[[#This Row],[Employee Name]],'List of Employees'!$B$4:$H$767,7))</f>
        <v>VMO</v>
      </c>
      <c r="F4272" s="66" t="str">
        <f>IF(ISBLANK(LeaveTracker[[#This Row],[Employee Name]]),"-----",VLOOKUP(LeaveTracker[[#This Row],[Employee Name]],'List of Employees'!$B$4:$H$767,6))</f>
        <v>PERMANENT</v>
      </c>
      <c r="G4272" s="24">
        <v>44902</v>
      </c>
      <c r="H4272" s="24">
        <v>44902</v>
      </c>
      <c r="I4272" s="19" t="s">
        <v>81</v>
      </c>
      <c r="K4272" s="50" t="str">
        <f ca="1">LeaveTracker[[#This Row],[Days]]&amp;" "&amp;LeaveTracker[[#This Row],[Type of Leave]]</f>
        <v>1 SL</v>
      </c>
      <c r="L4272" s="23">
        <f ca="1">NETWORKDAYS(LeaveTracker[[#This Row],[Start Date]],LeaveTracker[[#This Row],[End Date]],lstHolidays)</f>
        <v>1</v>
      </c>
      <c r="M4272" s="27"/>
    </row>
    <row r="4273" spans="1:13" ht="30" customHeight="1" x14ac:dyDescent="0.3">
      <c r="A4273" s="27">
        <f t="shared" si="41"/>
        <v>629</v>
      </c>
      <c r="B4273" s="31">
        <v>44992</v>
      </c>
      <c r="C4273" s="31">
        <v>44859</v>
      </c>
      <c r="D4273" s="19" t="s">
        <v>745</v>
      </c>
      <c r="E4273" s="66" t="str">
        <f>IF(ISBLANK(LeaveTracker[[#This Row],[Employee Name]]),"-----",VLOOKUP(LeaveTracker[[#This Row],[Employee Name]],'List of Employees'!$B$4:$H$767,7))</f>
        <v>CSWDO</v>
      </c>
      <c r="F4273" s="66" t="str">
        <f>IF(ISBLANK(LeaveTracker[[#This Row],[Employee Name]]),"-----",VLOOKUP(LeaveTracker[[#This Row],[Employee Name]],'List of Employees'!$B$4:$H$767,6))</f>
        <v>PERMANENT</v>
      </c>
      <c r="G4273" s="24">
        <v>44855</v>
      </c>
      <c r="H4273" s="24">
        <v>44855</v>
      </c>
      <c r="I4273" s="19" t="s">
        <v>81</v>
      </c>
      <c r="K4273" s="50" t="str">
        <f ca="1">LeaveTracker[[#This Row],[Days]]&amp;" "&amp;LeaveTracker[[#This Row],[Type of Leave]]</f>
        <v>1 SL</v>
      </c>
      <c r="L4273" s="23">
        <f ca="1">NETWORKDAYS(LeaveTracker[[#This Row],[Start Date]],LeaveTracker[[#This Row],[End Date]],lstHolidays)</f>
        <v>1</v>
      </c>
      <c r="M4273" s="27"/>
    </row>
    <row r="4274" spans="1:13" ht="30" customHeight="1" x14ac:dyDescent="0.3">
      <c r="A4274" s="27">
        <f t="shared" si="41"/>
        <v>630</v>
      </c>
      <c r="B4274" s="31">
        <v>44992</v>
      </c>
      <c r="C4274" s="31">
        <v>44896</v>
      </c>
      <c r="D4274" s="19" t="s">
        <v>223</v>
      </c>
      <c r="E4274" s="66" t="str">
        <f>IF(ISBLANK(LeaveTracker[[#This Row],[Employee Name]]),"-----",VLOOKUP(LeaveTracker[[#This Row],[Employee Name]],'List of Employees'!$B$4:$H$767,7))</f>
        <v>CSWDO</v>
      </c>
      <c r="F4274" s="66" t="str">
        <f>IF(ISBLANK(LeaveTracker[[#This Row],[Employee Name]]),"-----",VLOOKUP(LeaveTracker[[#This Row],[Employee Name]],'List of Employees'!$B$4:$H$767,6))</f>
        <v>PERMANENT</v>
      </c>
      <c r="G4274" s="24">
        <v>44918</v>
      </c>
      <c r="H4274" s="24">
        <v>44918</v>
      </c>
      <c r="I4274" s="19" t="s">
        <v>82</v>
      </c>
      <c r="K4274" s="50" t="str">
        <f ca="1">LeaveTracker[[#This Row],[Days]]&amp;" "&amp;LeaveTracker[[#This Row],[Type of Leave]]</f>
        <v>1 VL</v>
      </c>
      <c r="L4274" s="23">
        <f ca="1">NETWORKDAYS(LeaveTracker[[#This Row],[Start Date]],LeaveTracker[[#This Row],[End Date]],lstHolidays)</f>
        <v>1</v>
      </c>
      <c r="M4274" s="27"/>
    </row>
    <row r="4275" spans="1:13" ht="30" customHeight="1" x14ac:dyDescent="0.3">
      <c r="A4275" s="27">
        <v>630</v>
      </c>
      <c r="B4275" s="31">
        <v>44992</v>
      </c>
      <c r="C4275" s="31">
        <v>44896</v>
      </c>
      <c r="D4275" s="19" t="s">
        <v>223</v>
      </c>
      <c r="E4275" s="66" t="str">
        <f>IF(ISBLANK(LeaveTracker[[#This Row],[Employee Name]]),"-----",VLOOKUP(LeaveTracker[[#This Row],[Employee Name]],'List of Employees'!$B$4:$H$767,7))</f>
        <v>CSWDO</v>
      </c>
      <c r="F4275" s="66" t="str">
        <f>IF(ISBLANK(LeaveTracker[[#This Row],[Employee Name]]),"-----",VLOOKUP(LeaveTracker[[#This Row],[Employee Name]],'List of Employees'!$B$4:$H$767,6))</f>
        <v>PERMANENT</v>
      </c>
      <c r="G4275" s="24">
        <v>44924</v>
      </c>
      <c r="H4275" s="24">
        <v>44924</v>
      </c>
      <c r="I4275" s="19" t="s">
        <v>82</v>
      </c>
      <c r="K4275" s="50" t="str">
        <f ca="1">LeaveTracker[[#This Row],[Days]]&amp;" "&amp;LeaveTracker[[#This Row],[Type of Leave]]</f>
        <v>1 VL</v>
      </c>
      <c r="L4275" s="23">
        <f ca="1">NETWORKDAYS(LeaveTracker[[#This Row],[Start Date]],LeaveTracker[[#This Row],[End Date]],lstHolidays)</f>
        <v>1</v>
      </c>
      <c r="M4275" s="27"/>
    </row>
    <row r="4276" spans="1:13" ht="30" customHeight="1" x14ac:dyDescent="0.3">
      <c r="A4276" s="27">
        <f t="shared" si="41"/>
        <v>631</v>
      </c>
      <c r="B4276" s="31">
        <v>44992</v>
      </c>
      <c r="C4276" s="31">
        <v>44854</v>
      </c>
      <c r="D4276" s="19" t="s">
        <v>209</v>
      </c>
      <c r="E4276" s="66" t="str">
        <f>IF(ISBLANK(LeaveTracker[[#This Row],[Employee Name]]),"-----",VLOOKUP(LeaveTracker[[#This Row],[Employee Name]],'List of Employees'!$B$4:$H$767,7))</f>
        <v>PDAO</v>
      </c>
      <c r="F4276" s="66" t="str">
        <f>IF(ISBLANK(LeaveTracker[[#This Row],[Employee Name]]),"-----",VLOOKUP(LeaveTracker[[#This Row],[Employee Name]],'List of Employees'!$B$4:$H$767,6))</f>
        <v>PERMANENT</v>
      </c>
      <c r="G4276" s="24">
        <v>44851</v>
      </c>
      <c r="H4276" s="24">
        <v>44851</v>
      </c>
      <c r="I4276" s="19" t="s">
        <v>81</v>
      </c>
      <c r="K4276" s="50" t="str">
        <f ca="1">LeaveTracker[[#This Row],[Days]]&amp;" "&amp;LeaveTracker[[#This Row],[Type of Leave]]</f>
        <v>1 SL</v>
      </c>
      <c r="L4276" s="23">
        <f ca="1">NETWORKDAYS(LeaveTracker[[#This Row],[Start Date]],LeaveTracker[[#This Row],[End Date]],lstHolidays)</f>
        <v>1</v>
      </c>
      <c r="M4276" s="27"/>
    </row>
    <row r="4277" spans="1:13" ht="30" customHeight="1" x14ac:dyDescent="0.3">
      <c r="A4277" s="27">
        <f t="shared" si="41"/>
        <v>632</v>
      </c>
      <c r="B4277" s="31">
        <v>44992</v>
      </c>
      <c r="C4277" s="31">
        <v>44811</v>
      </c>
      <c r="D4277" s="19" t="s">
        <v>209</v>
      </c>
      <c r="E4277" s="66" t="str">
        <f>IF(ISBLANK(LeaveTracker[[#This Row],[Employee Name]]),"-----",VLOOKUP(LeaveTracker[[#This Row],[Employee Name]],'List of Employees'!$B$4:$H$767,7))</f>
        <v>PDAO</v>
      </c>
      <c r="F4277" s="66" t="str">
        <f>IF(ISBLANK(LeaveTracker[[#This Row],[Employee Name]]),"-----",VLOOKUP(LeaveTracker[[#This Row],[Employee Name]],'List of Employees'!$B$4:$H$767,6))</f>
        <v>PERMANENT</v>
      </c>
      <c r="G4277" s="24">
        <v>44810</v>
      </c>
      <c r="H4277" s="24">
        <v>44810</v>
      </c>
      <c r="I4277" s="19" t="s">
        <v>81</v>
      </c>
      <c r="K4277" s="50" t="str">
        <f ca="1">LeaveTracker[[#This Row],[Days]]&amp;" "&amp;LeaveTracker[[#This Row],[Type of Leave]]</f>
        <v>1 SL</v>
      </c>
      <c r="L4277" s="23">
        <f ca="1">NETWORKDAYS(LeaveTracker[[#This Row],[Start Date]],LeaveTracker[[#This Row],[End Date]],lstHolidays)</f>
        <v>1</v>
      </c>
      <c r="M4277" s="27"/>
    </row>
    <row r="4278" spans="1:13" ht="30" customHeight="1" x14ac:dyDescent="0.3">
      <c r="A4278" s="27">
        <f t="shared" si="41"/>
        <v>633</v>
      </c>
      <c r="B4278" s="31">
        <v>44992</v>
      </c>
      <c r="C4278" s="31">
        <v>44827</v>
      </c>
      <c r="D4278" s="19" t="s">
        <v>209</v>
      </c>
      <c r="E4278" s="66" t="str">
        <f>IF(ISBLANK(LeaveTracker[[#This Row],[Employee Name]]),"-----",VLOOKUP(LeaveTracker[[#This Row],[Employee Name]],'List of Employees'!$B$4:$H$767,7))</f>
        <v>PDAO</v>
      </c>
      <c r="F4278" s="66" t="str">
        <f>IF(ISBLANK(LeaveTracker[[#This Row],[Employee Name]]),"-----",VLOOKUP(LeaveTracker[[#This Row],[Employee Name]],'List of Employees'!$B$4:$H$767,6))</f>
        <v>PERMANENT</v>
      </c>
      <c r="G4278" s="24">
        <v>45167</v>
      </c>
      <c r="H4278" s="24">
        <v>45167</v>
      </c>
      <c r="I4278" s="19" t="s">
        <v>82</v>
      </c>
      <c r="K4278" s="50" t="str">
        <f ca="1">LeaveTracker[[#This Row],[Days]]&amp;" "&amp;LeaveTracker[[#This Row],[Type of Leave]]</f>
        <v>1 VL</v>
      </c>
      <c r="L4278" s="23">
        <f ca="1">NETWORKDAYS(LeaveTracker[[#This Row],[Start Date]],LeaveTracker[[#This Row],[End Date]],lstHolidays)</f>
        <v>1</v>
      </c>
      <c r="M4278" s="27"/>
    </row>
    <row r="4279" spans="1:13" ht="30" customHeight="1" x14ac:dyDescent="0.3">
      <c r="A4279" s="27">
        <f t="shared" si="41"/>
        <v>634</v>
      </c>
      <c r="B4279" s="31">
        <v>44992</v>
      </c>
      <c r="C4279" s="31">
        <v>44907</v>
      </c>
      <c r="D4279" s="19" t="s">
        <v>745</v>
      </c>
      <c r="E4279" s="66" t="str">
        <f>IF(ISBLANK(LeaveTracker[[#This Row],[Employee Name]]),"-----",VLOOKUP(LeaveTracker[[#This Row],[Employee Name]],'List of Employees'!$B$4:$H$767,7))</f>
        <v>CSWDO</v>
      </c>
      <c r="F4279" s="66" t="str">
        <f>IF(ISBLANK(LeaveTracker[[#This Row],[Employee Name]]),"-----",VLOOKUP(LeaveTracker[[#This Row],[Employee Name]],'List of Employees'!$B$4:$H$767,6))</f>
        <v>PERMANENT</v>
      </c>
      <c r="G4279" s="24">
        <v>44902</v>
      </c>
      <c r="H4279" s="24">
        <v>44902</v>
      </c>
      <c r="I4279" s="19" t="s">
        <v>81</v>
      </c>
      <c r="K4279" s="50" t="str">
        <f ca="1">LeaveTracker[[#This Row],[Days]]&amp;" "&amp;LeaveTracker[[#This Row],[Type of Leave]]</f>
        <v>1 SL</v>
      </c>
      <c r="L4279" s="23">
        <f ca="1">NETWORKDAYS(LeaveTracker[[#This Row],[Start Date]],LeaveTracker[[#This Row],[End Date]],lstHolidays)</f>
        <v>1</v>
      </c>
      <c r="M4279" s="27"/>
    </row>
    <row r="4280" spans="1:13" ht="30" customHeight="1" x14ac:dyDescent="0.3">
      <c r="A4280" s="27">
        <f t="shared" si="41"/>
        <v>635</v>
      </c>
      <c r="B4280" s="31">
        <v>44992</v>
      </c>
      <c r="D4280" s="19" t="s">
        <v>216</v>
      </c>
      <c r="E4280" s="66" t="str">
        <f>IF(ISBLANK(LeaveTracker[[#This Row],[Employee Name]]),"-----",VLOOKUP(LeaveTracker[[#This Row],[Employee Name]],'List of Employees'!$B$4:$H$767,7))</f>
        <v>CSWDO</v>
      </c>
      <c r="F4280" s="66" t="str">
        <f>IF(ISBLANK(LeaveTracker[[#This Row],[Employee Name]]),"-----",VLOOKUP(LeaveTracker[[#This Row],[Employee Name]],'List of Employees'!$B$4:$H$767,6))</f>
        <v>PERMANENT</v>
      </c>
      <c r="G4280" s="24">
        <v>44910</v>
      </c>
      <c r="H4280" s="24">
        <v>44911</v>
      </c>
      <c r="I4280" s="19" t="s">
        <v>82</v>
      </c>
      <c r="K4280" s="50" t="str">
        <f ca="1">LeaveTracker[[#This Row],[Days]]&amp;" "&amp;LeaveTracker[[#This Row],[Type of Leave]]</f>
        <v>2 VL</v>
      </c>
      <c r="L4280" s="23">
        <f ca="1">NETWORKDAYS(LeaveTracker[[#This Row],[Start Date]],LeaveTracker[[#This Row],[End Date]],lstHolidays)</f>
        <v>2</v>
      </c>
      <c r="M4280" s="27"/>
    </row>
    <row r="4281" spans="1:13" ht="30" customHeight="1" x14ac:dyDescent="0.3">
      <c r="A4281" s="27">
        <f t="shared" si="41"/>
        <v>636</v>
      </c>
      <c r="B4281" s="31">
        <v>44992</v>
      </c>
      <c r="D4281" s="19" t="s">
        <v>216</v>
      </c>
      <c r="E4281" s="66" t="str">
        <f>IF(ISBLANK(LeaveTracker[[#This Row],[Employee Name]]),"-----",VLOOKUP(LeaveTracker[[#This Row],[Employee Name]],'List of Employees'!$B$4:$H$767,7))</f>
        <v>CSWDO</v>
      </c>
      <c r="F4281" s="66" t="str">
        <f>IF(ISBLANK(LeaveTracker[[#This Row],[Employee Name]]),"-----",VLOOKUP(LeaveTracker[[#This Row],[Employee Name]],'List of Employees'!$B$4:$H$767,6))</f>
        <v>PERMANENT</v>
      </c>
      <c r="G4281" s="24">
        <v>44921</v>
      </c>
      <c r="H4281" s="24">
        <v>44921</v>
      </c>
      <c r="I4281" s="19" t="s">
        <v>82</v>
      </c>
      <c r="K4281" s="50" t="str">
        <f>LeaveTracker[[#This Row],[Days]]&amp;" "&amp;LeaveTracker[[#This Row],[Type of Leave]]</f>
        <v>1 VL</v>
      </c>
      <c r="L4281" s="23">
        <v>1</v>
      </c>
      <c r="M4281" s="27"/>
    </row>
    <row r="4282" spans="1:13" ht="30" customHeight="1" x14ac:dyDescent="0.3">
      <c r="A4282" s="27">
        <f t="shared" si="41"/>
        <v>637</v>
      </c>
      <c r="B4282" s="31">
        <v>44992</v>
      </c>
      <c r="C4282" s="31">
        <v>44902</v>
      </c>
      <c r="D4282" s="19" t="s">
        <v>230</v>
      </c>
      <c r="E4282" s="66" t="str">
        <f>IF(ISBLANK(LeaveTracker[[#This Row],[Employee Name]]),"-----",VLOOKUP(LeaveTracker[[#This Row],[Employee Name]],'List of Employees'!$B$4:$H$767,7))</f>
        <v>CSWDO</v>
      </c>
      <c r="F4282" s="66" t="str">
        <f>IF(ISBLANK(LeaveTracker[[#This Row],[Employee Name]]),"-----",VLOOKUP(LeaveTracker[[#This Row],[Employee Name]],'List of Employees'!$B$4:$H$767,6))</f>
        <v>PERMANENT</v>
      </c>
      <c r="G4282" s="24">
        <v>44897</v>
      </c>
      <c r="H4282" s="24">
        <v>44897</v>
      </c>
      <c r="I4282" s="19"/>
      <c r="K4282" s="50" t="str">
        <f ca="1">LeaveTracker[[#This Row],[Days]]&amp;" "&amp;LeaveTracker[[#This Row],[Type of Leave]]</f>
        <v xml:space="preserve">1 </v>
      </c>
      <c r="L4282" s="23">
        <f ca="1">NETWORKDAYS(LeaveTracker[[#This Row],[Start Date]],LeaveTracker[[#This Row],[End Date]],lstHolidays)</f>
        <v>1</v>
      </c>
      <c r="M4282" s="27"/>
    </row>
    <row r="4283" spans="1:13" ht="30" customHeight="1" x14ac:dyDescent="0.3">
      <c r="A4283" s="27">
        <f t="shared" si="41"/>
        <v>638</v>
      </c>
      <c r="B4283" s="31">
        <v>44992</v>
      </c>
      <c r="C4283" s="31">
        <v>44950</v>
      </c>
      <c r="D4283" s="19" t="s">
        <v>1824</v>
      </c>
      <c r="E4283" s="66" t="str">
        <f>IF(ISBLANK(LeaveTracker[[#This Row],[Employee Name]]),"-----",VLOOKUP(LeaveTracker[[#This Row],[Employee Name]],'List of Employees'!$B$4:$H$767,7))</f>
        <v>ONT</v>
      </c>
      <c r="F4283" s="66" t="str">
        <f>IF(ISBLANK(LeaveTracker[[#This Row],[Employee Name]]),"-----",VLOOKUP(LeaveTracker[[#This Row],[Employee Name]],'List of Employees'!$B$4:$H$767,6))</f>
        <v>CASUAL</v>
      </c>
      <c r="G4283" s="24">
        <v>44943</v>
      </c>
      <c r="H4283" s="24">
        <v>44949</v>
      </c>
      <c r="I4283" s="19" t="s">
        <v>81</v>
      </c>
      <c r="K4283" s="50" t="str">
        <f>LeaveTracker[[#This Row],[Days]]&amp;" "&amp;LeaveTracker[[#This Row],[Type of Leave]]</f>
        <v>6 SL</v>
      </c>
      <c r="L4283" s="23">
        <v>6</v>
      </c>
      <c r="M4283" s="27"/>
    </row>
    <row r="4284" spans="1:13" ht="30" customHeight="1" x14ac:dyDescent="0.3">
      <c r="A4284" s="27">
        <f t="shared" si="41"/>
        <v>639</v>
      </c>
      <c r="B4284" s="31">
        <v>44992</v>
      </c>
      <c r="C4284" s="31">
        <v>44929</v>
      </c>
      <c r="D4284" s="19" t="s">
        <v>1829</v>
      </c>
      <c r="E4284" s="66" t="str">
        <f>IF(ISBLANK(LeaveTracker[[#This Row],[Employee Name]]),"-----",VLOOKUP(LeaveTracker[[#This Row],[Employee Name]],'List of Employees'!$B$4:$H$767,7))</f>
        <v>ACCOUNTING</v>
      </c>
      <c r="F4284" s="66" t="str">
        <f>IF(ISBLANK(LeaveTracker[[#This Row],[Employee Name]]),"-----",VLOOKUP(LeaveTracker[[#This Row],[Employee Name]],'List of Employees'!$B$4:$H$767,6))</f>
        <v>CASUAL</v>
      </c>
      <c r="G4284" s="24">
        <v>44918</v>
      </c>
      <c r="H4284" s="24">
        <v>44918</v>
      </c>
      <c r="I4284" s="19" t="s">
        <v>81</v>
      </c>
      <c r="K4284" s="50" t="str">
        <f ca="1">LeaveTracker[[#This Row],[Days]]&amp;" "&amp;LeaveTracker[[#This Row],[Type of Leave]]</f>
        <v>1 SL</v>
      </c>
      <c r="L4284" s="23">
        <f ca="1">NETWORKDAYS(LeaveTracker[[#This Row],[Start Date]],LeaveTracker[[#This Row],[End Date]],lstHolidays)</f>
        <v>1</v>
      </c>
      <c r="M4284" s="27"/>
    </row>
    <row r="4285" spans="1:13" ht="30" customHeight="1" x14ac:dyDescent="0.3">
      <c r="A4285" s="27">
        <f t="shared" si="41"/>
        <v>640</v>
      </c>
      <c r="B4285" s="31">
        <v>44992</v>
      </c>
      <c r="C4285" s="31">
        <v>44908</v>
      </c>
      <c r="D4285" s="19" t="s">
        <v>1920</v>
      </c>
      <c r="E4285" s="66" t="str">
        <f>IF(ISBLANK(LeaveTracker[[#This Row],[Employee Name]]),"-----",VLOOKUP(LeaveTracker[[#This Row],[Employee Name]],'List of Employees'!$B$4:$H$767,7))</f>
        <v>TCIS</v>
      </c>
      <c r="F4285" s="66" t="str">
        <f>IF(ISBLANK(LeaveTracker[[#This Row],[Employee Name]]),"-----",VLOOKUP(LeaveTracker[[#This Row],[Employee Name]],'List of Employees'!$B$4:$H$767,6))</f>
        <v>JOBCON</v>
      </c>
      <c r="G4285" s="24">
        <v>44921</v>
      </c>
      <c r="H4285" s="24">
        <v>44925</v>
      </c>
      <c r="I4285" s="19" t="s">
        <v>82</v>
      </c>
      <c r="K4285" s="50" t="str">
        <f ca="1">LeaveTracker[[#This Row],[Days]]&amp;" "&amp;LeaveTracker[[#This Row],[Type of Leave]]</f>
        <v>3 VL</v>
      </c>
      <c r="L4285" s="23">
        <f ca="1">NETWORKDAYS(LeaveTracker[[#This Row],[Start Date]],LeaveTracker[[#This Row],[End Date]],lstHolidays)</f>
        <v>3</v>
      </c>
      <c r="M4285" s="27"/>
    </row>
    <row r="4286" spans="1:13" ht="30" customHeight="1" x14ac:dyDescent="0.3">
      <c r="A4286" s="27">
        <f t="shared" si="41"/>
        <v>641</v>
      </c>
      <c r="B4286" s="31">
        <v>44992</v>
      </c>
      <c r="C4286" s="31">
        <v>44915</v>
      </c>
      <c r="D4286" s="19" t="s">
        <v>1920</v>
      </c>
      <c r="E4286" s="66" t="str">
        <f>IF(ISBLANK(LeaveTracker[[#This Row],[Employee Name]]),"-----",VLOOKUP(LeaveTracker[[#This Row],[Employee Name]],'List of Employees'!$B$4:$H$767,7))</f>
        <v>TCIS</v>
      </c>
      <c r="F4286" s="66" t="str">
        <f>IF(ISBLANK(LeaveTracker[[#This Row],[Employee Name]]),"-----",VLOOKUP(LeaveTracker[[#This Row],[Employee Name]],'List of Employees'!$B$4:$H$767,6))</f>
        <v>JOBCON</v>
      </c>
      <c r="G4286" s="24">
        <v>44916</v>
      </c>
      <c r="H4286" s="24">
        <v>44918</v>
      </c>
      <c r="I4286" s="19" t="s">
        <v>297</v>
      </c>
      <c r="J4286" s="42" t="s">
        <v>105</v>
      </c>
      <c r="K4286" s="50" t="str">
        <f ca="1">LeaveTracker[[#This Row],[Days]]&amp;" "&amp;LeaveTracker[[#This Row],[Type of Leave]]</f>
        <v>3 OTHER</v>
      </c>
      <c r="L4286" s="23">
        <f ca="1">NETWORKDAYS(LeaveTracker[[#This Row],[Start Date]],LeaveTracker[[#This Row],[End Date]],lstHolidays)</f>
        <v>3</v>
      </c>
      <c r="M4286" s="27"/>
    </row>
    <row r="4287" spans="1:13" ht="30" customHeight="1" x14ac:dyDescent="0.3">
      <c r="A4287" s="27">
        <f t="shared" si="41"/>
        <v>642</v>
      </c>
      <c r="B4287" s="31">
        <v>44992</v>
      </c>
      <c r="C4287" s="31">
        <v>44963</v>
      </c>
      <c r="D4287" s="19" t="s">
        <v>1828</v>
      </c>
      <c r="E4287" s="66" t="str">
        <f>IF(ISBLANK(LeaveTracker[[#This Row],[Employee Name]]),"-----",VLOOKUP(LeaveTracker[[#This Row],[Employee Name]],'List of Employees'!$B$4:$H$767,7))</f>
        <v>EEO/CITY MARKET</v>
      </c>
      <c r="F4287" s="66" t="str">
        <f>IF(ISBLANK(LeaveTracker[[#This Row],[Employee Name]]),"-----",VLOOKUP(LeaveTracker[[#This Row],[Employee Name]],'List of Employees'!$B$4:$H$767,6))</f>
        <v>CASUAL</v>
      </c>
      <c r="G4287" s="24">
        <v>44959</v>
      </c>
      <c r="H4287" s="24">
        <v>44959</v>
      </c>
      <c r="I4287" s="19" t="s">
        <v>81</v>
      </c>
      <c r="K4287" s="50" t="str">
        <f ca="1">LeaveTracker[[#This Row],[Days]]&amp;" "&amp;LeaveTracker[[#This Row],[Type of Leave]]</f>
        <v>1 SL</v>
      </c>
      <c r="L4287" s="23">
        <f ca="1">NETWORKDAYS(LeaveTracker[[#This Row],[Start Date]],LeaveTracker[[#This Row],[End Date]],lstHolidays)</f>
        <v>1</v>
      </c>
      <c r="M4287" s="27"/>
    </row>
    <row r="4288" spans="1:13" ht="30" customHeight="1" x14ac:dyDescent="0.3">
      <c r="A4288" s="27">
        <f t="shared" si="41"/>
        <v>643</v>
      </c>
      <c r="B4288" s="31">
        <v>44992</v>
      </c>
      <c r="C4288" s="31">
        <v>44981</v>
      </c>
      <c r="D4288" s="19" t="s">
        <v>1791</v>
      </c>
      <c r="E4288" s="66" t="str">
        <f>IF(ISBLANK(LeaveTracker[[#This Row],[Employee Name]]),"-----",VLOOKUP(LeaveTracker[[#This Row],[Employee Name]],'List of Employees'!$B$4:$H$767,7))</f>
        <v>CENRO</v>
      </c>
      <c r="F4288" s="66" t="str">
        <f>IF(ISBLANK(LeaveTracker[[#This Row],[Employee Name]]),"-----",VLOOKUP(LeaveTracker[[#This Row],[Employee Name]],'List of Employees'!$B$4:$H$767,6))</f>
        <v>CASUAL</v>
      </c>
      <c r="G4288" s="24">
        <v>44987</v>
      </c>
      <c r="H4288" s="24">
        <v>44988</v>
      </c>
      <c r="I4288" s="19" t="s">
        <v>82</v>
      </c>
      <c r="K4288" s="50" t="str">
        <f ca="1">LeaveTracker[[#This Row],[Days]]&amp;" "&amp;LeaveTracker[[#This Row],[Type of Leave]]</f>
        <v>2 VL</v>
      </c>
      <c r="L4288" s="23">
        <f ca="1">NETWORKDAYS(LeaveTracker[[#This Row],[Start Date]],LeaveTracker[[#This Row],[End Date]],lstHolidays)</f>
        <v>2</v>
      </c>
      <c r="M4288" s="27"/>
    </row>
    <row r="4289" spans="1:13" ht="30" customHeight="1" x14ac:dyDescent="0.3">
      <c r="A4289" s="27">
        <f t="shared" si="41"/>
        <v>644</v>
      </c>
      <c r="B4289" s="31">
        <v>44992</v>
      </c>
      <c r="C4289" s="31">
        <v>44953</v>
      </c>
      <c r="D4289" s="19" t="s">
        <v>1791</v>
      </c>
      <c r="E4289" s="66" t="str">
        <f>IF(ISBLANK(LeaveTracker[[#This Row],[Employee Name]]),"-----",VLOOKUP(LeaveTracker[[#This Row],[Employee Name]],'List of Employees'!$B$4:$H$767,7))</f>
        <v>CENRO</v>
      </c>
      <c r="F4289" s="66" t="str">
        <f>IF(ISBLANK(LeaveTracker[[#This Row],[Employee Name]]),"-----",VLOOKUP(LeaveTracker[[#This Row],[Employee Name]],'List of Employees'!$B$4:$H$767,6))</f>
        <v>CASUAL</v>
      </c>
      <c r="G4289" s="24">
        <v>44956</v>
      </c>
      <c r="H4289" s="24">
        <v>44956</v>
      </c>
      <c r="I4289" s="19" t="s">
        <v>297</v>
      </c>
      <c r="J4289" s="42" t="s">
        <v>105</v>
      </c>
      <c r="K4289" s="50" t="str">
        <f ca="1">LeaveTracker[[#This Row],[Days]]&amp;" "&amp;LeaveTracker[[#This Row],[Type of Leave]]</f>
        <v>1 OTHER</v>
      </c>
      <c r="L4289" s="23">
        <f ca="1">NETWORKDAYS(LeaveTracker[[#This Row],[Start Date]],LeaveTracker[[#This Row],[End Date]],lstHolidays)</f>
        <v>1</v>
      </c>
      <c r="M4289" s="27"/>
    </row>
    <row r="4290" spans="1:13" ht="30" customHeight="1" x14ac:dyDescent="0.3">
      <c r="A4290" s="27">
        <f t="shared" si="41"/>
        <v>645</v>
      </c>
      <c r="B4290" s="31">
        <v>44992</v>
      </c>
      <c r="C4290" s="31">
        <v>44952</v>
      </c>
      <c r="D4290" s="19" t="s">
        <v>1829</v>
      </c>
      <c r="E4290" s="66" t="str">
        <f>IF(ISBLANK(LeaveTracker[[#This Row],[Employee Name]]),"-----",VLOOKUP(LeaveTracker[[#This Row],[Employee Name]],'List of Employees'!$B$4:$H$767,7))</f>
        <v>ACCOUNTING</v>
      </c>
      <c r="F4290" s="66" t="str">
        <f>IF(ISBLANK(LeaveTracker[[#This Row],[Employee Name]]),"-----",VLOOKUP(LeaveTracker[[#This Row],[Employee Name]],'List of Employees'!$B$4:$H$767,6))</f>
        <v>CASUAL</v>
      </c>
      <c r="G4290" s="24">
        <v>44949</v>
      </c>
      <c r="H4290" s="24">
        <v>44949</v>
      </c>
      <c r="I4290" s="19" t="s">
        <v>81</v>
      </c>
      <c r="K4290" s="50" t="str">
        <f ca="1">LeaveTracker[[#This Row],[Days]]&amp;" "&amp;LeaveTracker[[#This Row],[Type of Leave]]</f>
        <v>1 SL</v>
      </c>
      <c r="L4290" s="23">
        <f ca="1">NETWORKDAYS(LeaveTracker[[#This Row],[Start Date]],LeaveTracker[[#This Row],[End Date]],lstHolidays)</f>
        <v>1</v>
      </c>
      <c r="M4290" s="27"/>
    </row>
    <row r="4291" spans="1:13" ht="30" customHeight="1" x14ac:dyDescent="0.3">
      <c r="A4291" s="27">
        <f t="shared" si="41"/>
        <v>646</v>
      </c>
      <c r="B4291" s="31">
        <v>44992</v>
      </c>
      <c r="C4291" s="31">
        <v>44951</v>
      </c>
      <c r="D4291" s="19" t="s">
        <v>1080</v>
      </c>
      <c r="E4291" s="66" t="str">
        <f>IF(ISBLANK(LeaveTracker[[#This Row],[Employee Name]]),"-----",VLOOKUP(LeaveTracker[[#This Row],[Employee Name]],'List of Employees'!$B$4:$H$767,7))</f>
        <v>ACCOUNTING</v>
      </c>
      <c r="F4291" s="66" t="str">
        <f>IF(ISBLANK(LeaveTracker[[#This Row],[Employee Name]]),"-----",VLOOKUP(LeaveTracker[[#This Row],[Employee Name]],'List of Employees'!$B$4:$H$767,6))</f>
        <v>PERMANENT</v>
      </c>
      <c r="G4291" s="24">
        <v>44950</v>
      </c>
      <c r="H4291" s="24">
        <v>44950</v>
      </c>
      <c r="I4291" s="19" t="s">
        <v>81</v>
      </c>
      <c r="K4291" s="50" t="str">
        <f ca="1">LeaveTracker[[#This Row],[Days]]&amp;" "&amp;LeaveTracker[[#This Row],[Type of Leave]]</f>
        <v>1 SL</v>
      </c>
      <c r="L4291" s="23">
        <f ca="1">NETWORKDAYS(LeaveTracker[[#This Row],[Start Date]],LeaveTracker[[#This Row],[End Date]],lstHolidays)</f>
        <v>1</v>
      </c>
      <c r="M4291" s="27"/>
    </row>
    <row r="4292" spans="1:13" ht="30" customHeight="1" x14ac:dyDescent="0.3">
      <c r="A4292" s="27">
        <f t="shared" si="41"/>
        <v>647</v>
      </c>
      <c r="B4292" s="31">
        <v>44992</v>
      </c>
      <c r="C4292" s="31">
        <v>44965</v>
      </c>
      <c r="D4292" s="19" t="s">
        <v>421</v>
      </c>
      <c r="E4292" s="66" t="str">
        <f>IF(ISBLANK(LeaveTracker[[#This Row],[Employee Name]]),"-----",VLOOKUP(LeaveTracker[[#This Row],[Employee Name]],'List of Employees'!$B$4:$H$767,7))</f>
        <v>CTO</v>
      </c>
      <c r="F4292" s="66" t="str">
        <f>IF(ISBLANK(LeaveTracker[[#This Row],[Employee Name]]),"-----",VLOOKUP(LeaveTracker[[#This Row],[Employee Name]],'List of Employees'!$B$4:$H$767,6))</f>
        <v>PERMANENT</v>
      </c>
      <c r="G4292" s="24">
        <v>44963</v>
      </c>
      <c r="H4292" s="24">
        <v>44964</v>
      </c>
      <c r="I4292" s="19" t="s">
        <v>297</v>
      </c>
      <c r="J4292" s="42" t="s">
        <v>105</v>
      </c>
      <c r="K4292" s="50" t="str">
        <f ca="1">LeaveTracker[[#This Row],[Days]]&amp;" "&amp;LeaveTracker[[#This Row],[Type of Leave]]</f>
        <v>2 OTHER</v>
      </c>
      <c r="L4292" s="23">
        <f ca="1">NETWORKDAYS(LeaveTracker[[#This Row],[Start Date]],LeaveTracker[[#This Row],[End Date]],lstHolidays)</f>
        <v>2</v>
      </c>
      <c r="M4292" s="27"/>
    </row>
    <row r="4293" spans="1:13" ht="30" customHeight="1" x14ac:dyDescent="0.3">
      <c r="A4293" s="27">
        <f t="shared" si="41"/>
        <v>648</v>
      </c>
      <c r="B4293" s="31">
        <v>44992</v>
      </c>
      <c r="C4293" s="31">
        <v>44965</v>
      </c>
      <c r="D4293" s="19" t="s">
        <v>1257</v>
      </c>
      <c r="E4293" s="66" t="str">
        <f>IF(ISBLANK(LeaveTracker[[#This Row],[Employee Name]]),"-----",VLOOKUP(LeaveTracker[[#This Row],[Employee Name]],'List of Employees'!$B$4:$H$767,7))</f>
        <v>CHO</v>
      </c>
      <c r="F4293" s="66" t="str">
        <f>IF(ISBLANK(LeaveTracker[[#This Row],[Employee Name]]),"-----",VLOOKUP(LeaveTracker[[#This Row],[Employee Name]],'List of Employees'!$B$4:$H$767,6))</f>
        <v>PERMANENT</v>
      </c>
      <c r="G4293" s="24">
        <v>44977</v>
      </c>
      <c r="H4293" s="24">
        <v>44977</v>
      </c>
      <c r="I4293" s="19" t="s">
        <v>82</v>
      </c>
      <c r="K4293" s="50" t="str">
        <f ca="1">LeaveTracker[[#This Row],[Days]]&amp;" "&amp;LeaveTracker[[#This Row],[Type of Leave]]</f>
        <v>1 VL</v>
      </c>
      <c r="L4293" s="23">
        <f ca="1">NETWORKDAYS(LeaveTracker[[#This Row],[Start Date]],LeaveTracker[[#This Row],[End Date]],lstHolidays)</f>
        <v>1</v>
      </c>
      <c r="M4293" s="27"/>
    </row>
    <row r="4294" spans="1:13" ht="30" customHeight="1" x14ac:dyDescent="0.3">
      <c r="A4294" s="27">
        <f t="shared" si="41"/>
        <v>649</v>
      </c>
      <c r="B4294" s="31">
        <v>44992</v>
      </c>
      <c r="C4294" s="31">
        <v>44953</v>
      </c>
      <c r="D4294" s="19" t="s">
        <v>1049</v>
      </c>
      <c r="E4294" s="66" t="str">
        <f>IF(ISBLANK(LeaveTracker[[#This Row],[Employee Name]]),"-----",VLOOKUP(LeaveTracker[[#This Row],[Employee Name]],'List of Employees'!$B$4:$H$767,7))</f>
        <v>GSO</v>
      </c>
      <c r="F4294" s="66" t="str">
        <f>IF(ISBLANK(LeaveTracker[[#This Row],[Employee Name]]),"-----",VLOOKUP(LeaveTracker[[#This Row],[Employee Name]],'List of Employees'!$B$4:$H$767,6))</f>
        <v>PERMANENT</v>
      </c>
      <c r="G4294" s="24">
        <v>44971</v>
      </c>
      <c r="H4294" s="24">
        <v>44972</v>
      </c>
      <c r="I4294" s="19" t="s">
        <v>82</v>
      </c>
      <c r="K4294" s="50" t="str">
        <f ca="1">LeaveTracker[[#This Row],[Days]]&amp;" "&amp;LeaveTracker[[#This Row],[Type of Leave]]</f>
        <v>2 VL</v>
      </c>
      <c r="L4294" s="23">
        <f ca="1">NETWORKDAYS(LeaveTracker[[#This Row],[Start Date]],LeaveTracker[[#This Row],[End Date]],lstHolidays)</f>
        <v>2</v>
      </c>
      <c r="M4294" s="27"/>
    </row>
    <row r="4295" spans="1:13" ht="30" customHeight="1" x14ac:dyDescent="0.3">
      <c r="A4295" s="27">
        <f t="shared" si="41"/>
        <v>650</v>
      </c>
      <c r="B4295" s="31">
        <v>44992</v>
      </c>
      <c r="C4295" s="31">
        <v>44942</v>
      </c>
      <c r="D4295" s="19" t="s">
        <v>1049</v>
      </c>
      <c r="E4295" s="66" t="str">
        <f>IF(ISBLANK(LeaveTracker[[#This Row],[Employee Name]]),"-----",VLOOKUP(LeaveTracker[[#This Row],[Employee Name]],'List of Employees'!$B$4:$H$767,7))</f>
        <v>GSO</v>
      </c>
      <c r="F4295" s="66" t="str">
        <f>IF(ISBLANK(LeaveTracker[[#This Row],[Employee Name]]),"-----",VLOOKUP(LeaveTracker[[#This Row],[Employee Name]],'List of Employees'!$B$4:$H$767,6))</f>
        <v>PERMANENT</v>
      </c>
      <c r="G4295" s="24">
        <v>44939</v>
      </c>
      <c r="H4295" s="24">
        <v>44939</v>
      </c>
      <c r="I4295" s="19" t="s">
        <v>81</v>
      </c>
      <c r="K4295" s="50" t="str">
        <f ca="1">LeaveTracker[[#This Row],[Days]]&amp;" "&amp;LeaveTracker[[#This Row],[Type of Leave]]</f>
        <v>1 SL</v>
      </c>
      <c r="L4295" s="23">
        <f ca="1">NETWORKDAYS(LeaveTracker[[#This Row],[Start Date]],LeaveTracker[[#This Row],[End Date]],lstHolidays)</f>
        <v>1</v>
      </c>
      <c r="M4295" s="27"/>
    </row>
    <row r="4296" spans="1:13" ht="30" customHeight="1" x14ac:dyDescent="0.3">
      <c r="A4296" s="27">
        <f t="shared" si="41"/>
        <v>651</v>
      </c>
      <c r="B4296" s="31">
        <v>44992</v>
      </c>
      <c r="C4296" s="31">
        <v>44929</v>
      </c>
      <c r="D4296" s="19" t="s">
        <v>1080</v>
      </c>
      <c r="E4296" s="66" t="str">
        <f>IF(ISBLANK(LeaveTracker[[#This Row],[Employee Name]]),"-----",VLOOKUP(LeaveTracker[[#This Row],[Employee Name]],'List of Employees'!$B$4:$H$767,7))</f>
        <v>ACCOUNTING</v>
      </c>
      <c r="F4296" s="66" t="str">
        <f>IF(ISBLANK(LeaveTracker[[#This Row],[Employee Name]]),"-----",VLOOKUP(LeaveTracker[[#This Row],[Employee Name]],'List of Employees'!$B$4:$H$767,6))</f>
        <v>PERMANENT</v>
      </c>
      <c r="G4296" s="24">
        <v>44935</v>
      </c>
      <c r="H4296" s="24">
        <v>44935</v>
      </c>
      <c r="I4296" s="19" t="s">
        <v>297</v>
      </c>
      <c r="J4296" s="42" t="s">
        <v>105</v>
      </c>
      <c r="K4296" s="50" t="str">
        <f ca="1">LeaveTracker[[#This Row],[Days]]&amp;" "&amp;LeaveTracker[[#This Row],[Type of Leave]]</f>
        <v>1 OTHER</v>
      </c>
      <c r="L4296" s="23">
        <f ca="1">NETWORKDAYS(LeaveTracker[[#This Row],[Start Date]],LeaveTracker[[#This Row],[End Date]],lstHolidays)</f>
        <v>1</v>
      </c>
      <c r="M4296" s="27"/>
    </row>
    <row r="4297" spans="1:13" ht="30" customHeight="1" x14ac:dyDescent="0.3">
      <c r="A4297" s="27">
        <f t="shared" si="41"/>
        <v>652</v>
      </c>
      <c r="B4297" s="31">
        <v>44992</v>
      </c>
      <c r="C4297" s="31">
        <v>44915</v>
      </c>
      <c r="D4297" s="19" t="s">
        <v>865</v>
      </c>
      <c r="E4297" s="66" t="str">
        <f>IF(ISBLANK(LeaveTracker[[#This Row],[Employee Name]]),"-----",VLOOKUP(LeaveTracker[[#This Row],[Employee Name]],'List of Employees'!$B$4:$H$767,7))</f>
        <v>ACCOUNTING</v>
      </c>
      <c r="F4297" s="66" t="str">
        <f>IF(ISBLANK(LeaveTracker[[#This Row],[Employee Name]]),"-----",VLOOKUP(LeaveTracker[[#This Row],[Employee Name]],'List of Employees'!$B$4:$H$767,6))</f>
        <v>PERMANENT</v>
      </c>
      <c r="G4297" s="24">
        <v>44910</v>
      </c>
      <c r="H4297" s="24">
        <v>44910</v>
      </c>
      <c r="I4297" s="19" t="s">
        <v>81</v>
      </c>
      <c r="K4297" s="50" t="str">
        <f ca="1">LeaveTracker[[#This Row],[Days]]&amp;" "&amp;LeaveTracker[[#This Row],[Type of Leave]]</f>
        <v>1 SL</v>
      </c>
      <c r="L4297" s="23">
        <f ca="1">NETWORKDAYS(LeaveTracker[[#This Row],[Start Date]],LeaveTracker[[#This Row],[End Date]],lstHolidays)</f>
        <v>1</v>
      </c>
      <c r="M4297" s="27"/>
    </row>
    <row r="4298" spans="1:13" ht="30" customHeight="1" x14ac:dyDescent="0.3">
      <c r="A4298" s="27">
        <f t="shared" si="41"/>
        <v>653</v>
      </c>
      <c r="B4298" s="31">
        <v>44992</v>
      </c>
      <c r="C4298" s="31">
        <v>44960</v>
      </c>
      <c r="D4298" s="19" t="s">
        <v>582</v>
      </c>
      <c r="E4298" s="66" t="str">
        <f>IF(ISBLANK(LeaveTracker[[#This Row],[Employee Name]]),"-----",VLOOKUP(LeaveTracker[[#This Row],[Employee Name]],'List of Employees'!$B$4:$H$767,7))</f>
        <v>CCT</v>
      </c>
      <c r="F4298" s="66" t="str">
        <f>IF(ISBLANK(LeaveTracker[[#This Row],[Employee Name]]),"-----",VLOOKUP(LeaveTracker[[#This Row],[Employee Name]],'List of Employees'!$B$4:$H$767,6))</f>
        <v>PERMANENT</v>
      </c>
      <c r="G4298" s="24">
        <v>44956</v>
      </c>
      <c r="H4298" s="24">
        <v>44956</v>
      </c>
      <c r="I4298" s="19" t="s">
        <v>81</v>
      </c>
      <c r="K4298" s="50" t="str">
        <f ca="1">LeaveTracker[[#This Row],[Days]]&amp;" "&amp;LeaveTracker[[#This Row],[Type of Leave]]</f>
        <v>1 SL</v>
      </c>
      <c r="L4298" s="23">
        <f ca="1">NETWORKDAYS(LeaveTracker[[#This Row],[Start Date]],LeaveTracker[[#This Row],[End Date]],lstHolidays)</f>
        <v>1</v>
      </c>
      <c r="M4298" s="27"/>
    </row>
    <row r="4299" spans="1:13" ht="30" customHeight="1" x14ac:dyDescent="0.3">
      <c r="A4299" s="27">
        <f t="shared" si="41"/>
        <v>654</v>
      </c>
      <c r="B4299" s="31">
        <v>44992</v>
      </c>
      <c r="C4299" s="31">
        <v>44956</v>
      </c>
      <c r="D4299" s="19" t="s">
        <v>465</v>
      </c>
      <c r="E4299" s="66" t="str">
        <f>IF(ISBLANK(LeaveTracker[[#This Row],[Employee Name]]),"-----",VLOOKUP(LeaveTracker[[#This Row],[Employee Name]],'List of Employees'!$B$4:$H$767,7))</f>
        <v>ASSESSORS OFFICE</v>
      </c>
      <c r="F4299" s="66" t="str">
        <f>IF(ISBLANK(LeaveTracker[[#This Row],[Employee Name]]),"-----",VLOOKUP(LeaveTracker[[#This Row],[Employee Name]],'List of Employees'!$B$4:$H$767,6))</f>
        <v>PERMANENT</v>
      </c>
      <c r="G4299" s="24">
        <v>44957</v>
      </c>
      <c r="H4299" s="24">
        <v>44957</v>
      </c>
      <c r="I4299" s="19" t="s">
        <v>297</v>
      </c>
      <c r="J4299" s="42" t="s">
        <v>105</v>
      </c>
      <c r="K4299" s="50" t="str">
        <f ca="1">LeaveTracker[[#This Row],[Days]]&amp;" "&amp;LeaveTracker[[#This Row],[Type of Leave]]</f>
        <v>1 OTHER</v>
      </c>
      <c r="L4299" s="23">
        <f ca="1">NETWORKDAYS(LeaveTracker[[#This Row],[Start Date]],LeaveTracker[[#This Row],[End Date]],lstHolidays)</f>
        <v>1</v>
      </c>
      <c r="M4299" s="27"/>
    </row>
    <row r="4300" spans="1:13" ht="30" customHeight="1" x14ac:dyDescent="0.3">
      <c r="A4300" s="27">
        <f t="shared" si="41"/>
        <v>655</v>
      </c>
      <c r="B4300" s="31">
        <v>44992</v>
      </c>
      <c r="C4300" s="31">
        <v>44956</v>
      </c>
      <c r="D4300" s="19" t="s">
        <v>465</v>
      </c>
      <c r="E4300" s="66" t="str">
        <f>IF(ISBLANK(LeaveTracker[[#This Row],[Employee Name]]),"-----",VLOOKUP(LeaveTracker[[#This Row],[Employee Name]],'List of Employees'!$B$4:$H$767,7))</f>
        <v>ASSESSORS OFFICE</v>
      </c>
      <c r="F4300" s="66" t="str">
        <f>IF(ISBLANK(LeaveTracker[[#This Row],[Employee Name]]),"-----",VLOOKUP(LeaveTracker[[#This Row],[Employee Name]],'List of Employees'!$B$4:$H$767,6))</f>
        <v>PERMANENT</v>
      </c>
      <c r="G4300" s="24">
        <v>44959</v>
      </c>
      <c r="H4300" s="24">
        <v>44959</v>
      </c>
      <c r="I4300" s="19" t="s">
        <v>297</v>
      </c>
      <c r="J4300" s="42" t="s">
        <v>105</v>
      </c>
      <c r="K4300" s="50" t="str">
        <f ca="1">LeaveTracker[[#This Row],[Days]]&amp;" "&amp;LeaveTracker[[#This Row],[Type of Leave]]</f>
        <v>1 OTHER</v>
      </c>
      <c r="L4300" s="23">
        <f ca="1">NETWORKDAYS(LeaveTracker[[#This Row],[Start Date]],LeaveTracker[[#This Row],[End Date]],lstHolidays)</f>
        <v>1</v>
      </c>
      <c r="M4300" s="27"/>
    </row>
    <row r="4301" spans="1:13" ht="30" customHeight="1" x14ac:dyDescent="0.3">
      <c r="A4301" s="27">
        <f t="shared" si="41"/>
        <v>656</v>
      </c>
      <c r="B4301" s="31">
        <v>44992</v>
      </c>
      <c r="C4301" s="31">
        <v>44960</v>
      </c>
      <c r="D4301" s="19" t="s">
        <v>598</v>
      </c>
      <c r="E4301" s="66" t="str">
        <f>IF(ISBLANK(LeaveTracker[[#This Row],[Employee Name]]),"-----",VLOOKUP(LeaveTracker[[#This Row],[Employee Name]],'List of Employees'!$B$4:$H$767,7))</f>
        <v>EEO/ CITY MARKET</v>
      </c>
      <c r="F4301" s="66" t="str">
        <f>IF(ISBLANK(LeaveTracker[[#This Row],[Employee Name]]),"-----",VLOOKUP(LeaveTracker[[#This Row],[Employee Name]],'List of Employees'!$B$4:$H$767,6))</f>
        <v>PERMANENT</v>
      </c>
      <c r="G4301" s="24">
        <v>44967</v>
      </c>
      <c r="H4301" s="24">
        <v>44968</v>
      </c>
      <c r="I4301" s="19" t="s">
        <v>82</v>
      </c>
      <c r="K4301" s="50" t="str">
        <f>LeaveTracker[[#This Row],[Days]]&amp;" "&amp;LeaveTracker[[#This Row],[Type of Leave]]</f>
        <v>2 VL</v>
      </c>
      <c r="L4301" s="23">
        <v>2</v>
      </c>
      <c r="M4301" s="27"/>
    </row>
    <row r="4302" spans="1:13" ht="30" customHeight="1" x14ac:dyDescent="0.3">
      <c r="A4302" s="27">
        <f t="shared" si="41"/>
        <v>657</v>
      </c>
      <c r="B4302" s="31">
        <v>44992</v>
      </c>
      <c r="C4302" s="31">
        <v>44910</v>
      </c>
      <c r="D4302" s="19" t="s">
        <v>512</v>
      </c>
      <c r="E4302" s="66" t="str">
        <f>IF(ISBLANK(LeaveTracker[[#This Row],[Employee Name]]),"-----",VLOOKUP(LeaveTracker[[#This Row],[Employee Name]],'List of Employees'!$B$4:$H$767,7))</f>
        <v>ACCOUNTING</v>
      </c>
      <c r="F4302" s="66" t="str">
        <f>IF(ISBLANK(LeaveTracker[[#This Row],[Employee Name]]),"-----",VLOOKUP(LeaveTracker[[#This Row],[Employee Name]],'List of Employees'!$B$4:$H$767,6))</f>
        <v>PERMANENT</v>
      </c>
      <c r="G4302" s="24">
        <v>44914</v>
      </c>
      <c r="H4302" s="24">
        <v>44914</v>
      </c>
      <c r="I4302" s="19" t="s">
        <v>297</v>
      </c>
      <c r="J4302" s="42" t="s">
        <v>105</v>
      </c>
      <c r="K4302" s="50" t="str">
        <f ca="1">LeaveTracker[[#This Row],[Days]]&amp;" "&amp;LeaveTracker[[#This Row],[Type of Leave]]</f>
        <v>1 OTHER</v>
      </c>
      <c r="L4302" s="23">
        <f ca="1">NETWORKDAYS(LeaveTracker[[#This Row],[Start Date]],LeaveTracker[[#This Row],[End Date]],lstHolidays)</f>
        <v>1</v>
      </c>
      <c r="M4302" s="27"/>
    </row>
    <row r="4303" spans="1:13" ht="30" customHeight="1" x14ac:dyDescent="0.3">
      <c r="A4303" s="27">
        <f t="shared" si="41"/>
        <v>658</v>
      </c>
      <c r="B4303" s="31">
        <v>44992</v>
      </c>
      <c r="C4303" s="31">
        <v>44910</v>
      </c>
      <c r="D4303" s="19" t="s">
        <v>512</v>
      </c>
      <c r="E4303" s="66" t="str">
        <f>IF(ISBLANK(LeaveTracker[[#This Row],[Employee Name]]),"-----",VLOOKUP(LeaveTracker[[#This Row],[Employee Name]],'List of Employees'!$B$4:$H$767,7))</f>
        <v>ACCOUNTING</v>
      </c>
      <c r="F4303" s="66" t="str">
        <f>IF(ISBLANK(LeaveTracker[[#This Row],[Employee Name]]),"-----",VLOOKUP(LeaveTracker[[#This Row],[Employee Name]],'List of Employees'!$B$4:$H$767,6))</f>
        <v>PERMANENT</v>
      </c>
      <c r="G4303" s="24">
        <v>44918</v>
      </c>
      <c r="H4303" s="24">
        <v>44918</v>
      </c>
      <c r="I4303" s="19" t="s">
        <v>81</v>
      </c>
      <c r="K4303" s="50" t="str">
        <f ca="1">LeaveTracker[[#This Row],[Days]]&amp;" "&amp;LeaveTracker[[#This Row],[Type of Leave]]</f>
        <v>1 SL</v>
      </c>
      <c r="L4303" s="23">
        <f ca="1">NETWORKDAYS(LeaveTracker[[#This Row],[Start Date]],LeaveTracker[[#This Row],[End Date]],lstHolidays)</f>
        <v>1</v>
      </c>
      <c r="M4303" s="27"/>
    </row>
    <row r="4304" spans="1:13" ht="30" customHeight="1" x14ac:dyDescent="0.3">
      <c r="A4304" s="27">
        <f t="shared" si="41"/>
        <v>659</v>
      </c>
      <c r="B4304" s="31">
        <v>44992</v>
      </c>
      <c r="C4304" s="31">
        <v>44910</v>
      </c>
      <c r="D4304" s="19" t="s">
        <v>512</v>
      </c>
      <c r="E4304" s="66" t="str">
        <f>IF(ISBLANK(LeaveTracker[[#This Row],[Employee Name]]),"-----",VLOOKUP(LeaveTracker[[#This Row],[Employee Name]],'List of Employees'!$B$4:$H$767,7))</f>
        <v>ACCOUNTING</v>
      </c>
      <c r="F4304" s="66" t="str">
        <f>IF(ISBLANK(LeaveTracker[[#This Row],[Employee Name]]),"-----",VLOOKUP(LeaveTracker[[#This Row],[Employee Name]],'List of Employees'!$B$4:$H$767,6))</f>
        <v>PERMANENT</v>
      </c>
      <c r="G4304" s="24">
        <v>44907</v>
      </c>
      <c r="H4304" s="24">
        <v>44907</v>
      </c>
      <c r="I4304" s="19" t="s">
        <v>81</v>
      </c>
      <c r="K4304" s="50" t="str">
        <f ca="1">LeaveTracker[[#This Row],[Days]]&amp;" "&amp;LeaveTracker[[#This Row],[Type of Leave]]</f>
        <v>1 SL</v>
      </c>
      <c r="L4304" s="23">
        <f ca="1">NETWORKDAYS(LeaveTracker[[#This Row],[Start Date]],LeaveTracker[[#This Row],[End Date]],lstHolidays)</f>
        <v>1</v>
      </c>
      <c r="M4304" s="27"/>
    </row>
    <row r="4305" spans="1:13" ht="30" customHeight="1" x14ac:dyDescent="0.3">
      <c r="A4305" s="27">
        <f t="shared" si="41"/>
        <v>660</v>
      </c>
      <c r="B4305" s="31">
        <v>44992</v>
      </c>
      <c r="C4305" s="31">
        <v>44847</v>
      </c>
      <c r="D4305" s="19" t="s">
        <v>518</v>
      </c>
      <c r="E4305" s="66" t="str">
        <f>IF(ISBLANK(LeaveTracker[[#This Row],[Employee Name]]),"-----",VLOOKUP(LeaveTracker[[#This Row],[Employee Name]],'List of Employees'!$B$4:$H$767,7))</f>
        <v>ACCOUNTING</v>
      </c>
      <c r="F4305" s="66" t="str">
        <f>IF(ISBLANK(LeaveTracker[[#This Row],[Employee Name]]),"-----",VLOOKUP(LeaveTracker[[#This Row],[Employee Name]],'List of Employees'!$B$4:$H$767,6))</f>
        <v>PERMANENT</v>
      </c>
      <c r="G4305" s="24">
        <v>44922</v>
      </c>
      <c r="H4305" s="24">
        <v>44922</v>
      </c>
      <c r="I4305" s="19" t="s">
        <v>81</v>
      </c>
      <c r="K4305" s="50" t="str">
        <f ca="1">LeaveTracker[[#This Row],[Days]]&amp;" "&amp;LeaveTracker[[#This Row],[Type of Leave]]</f>
        <v>1 SL</v>
      </c>
      <c r="L4305" s="23">
        <f ca="1">NETWORKDAYS(LeaveTracker[[#This Row],[Start Date]],LeaveTracker[[#This Row],[End Date]],lstHolidays)</f>
        <v>1</v>
      </c>
      <c r="M4305" s="27"/>
    </row>
    <row r="4306" spans="1:13" ht="30" customHeight="1" x14ac:dyDescent="0.3">
      <c r="A4306" s="27">
        <f t="shared" si="41"/>
        <v>661</v>
      </c>
      <c r="B4306" s="31">
        <v>44992</v>
      </c>
      <c r="C4306" s="31">
        <v>44929</v>
      </c>
      <c r="D4306" s="19" t="s">
        <v>865</v>
      </c>
      <c r="E4306" s="66" t="str">
        <f>IF(ISBLANK(LeaveTracker[[#This Row],[Employee Name]]),"-----",VLOOKUP(LeaveTracker[[#This Row],[Employee Name]],'List of Employees'!$B$4:$H$767,7))</f>
        <v>ACCOUNTING</v>
      </c>
      <c r="F4306" s="66" t="str">
        <f>IF(ISBLANK(LeaveTracker[[#This Row],[Employee Name]]),"-----",VLOOKUP(LeaveTracker[[#This Row],[Employee Name]],'List of Employees'!$B$4:$H$767,6))</f>
        <v>PERMANENT</v>
      </c>
      <c r="G4306" s="24">
        <v>44917</v>
      </c>
      <c r="H4306" s="24">
        <v>44917</v>
      </c>
      <c r="I4306" s="19" t="s">
        <v>81</v>
      </c>
      <c r="K4306" s="50" t="str">
        <f ca="1">LeaveTracker[[#This Row],[Days]]&amp;" "&amp;LeaveTracker[[#This Row],[Type of Leave]]</f>
        <v>1 SL</v>
      </c>
      <c r="L4306" s="23">
        <f ca="1">NETWORKDAYS(LeaveTracker[[#This Row],[Start Date]],LeaveTracker[[#This Row],[End Date]],lstHolidays)</f>
        <v>1</v>
      </c>
      <c r="M4306" s="27"/>
    </row>
    <row r="4307" spans="1:13" ht="30" customHeight="1" x14ac:dyDescent="0.3">
      <c r="A4307" s="27">
        <f t="shared" si="41"/>
        <v>662</v>
      </c>
      <c r="B4307" s="31">
        <v>44992</v>
      </c>
      <c r="C4307" s="31">
        <v>44942</v>
      </c>
      <c r="D4307" s="19" t="s">
        <v>1005</v>
      </c>
      <c r="E4307" s="66" t="str">
        <f>IF(ISBLANK(LeaveTracker[[#This Row],[Employee Name]]),"-----",VLOOKUP(LeaveTracker[[#This Row],[Employee Name]],'List of Employees'!$B$4:$H$767,7))</f>
        <v>ACCOUNTING</v>
      </c>
      <c r="F4307" s="66" t="str">
        <f>IF(ISBLANK(LeaveTracker[[#This Row],[Employee Name]]),"-----",VLOOKUP(LeaveTracker[[#This Row],[Employee Name]],'List of Employees'!$B$4:$H$767,6))</f>
        <v>PERMANENT</v>
      </c>
      <c r="G4307" s="24">
        <v>44946</v>
      </c>
      <c r="H4307" s="24">
        <v>44946</v>
      </c>
      <c r="I4307" s="19" t="s">
        <v>82</v>
      </c>
      <c r="K4307" s="50" t="str">
        <f ca="1">LeaveTracker[[#This Row],[Days]]&amp;" "&amp;LeaveTracker[[#This Row],[Type of Leave]]</f>
        <v>1 VL</v>
      </c>
      <c r="L4307" s="23">
        <f ca="1">NETWORKDAYS(LeaveTracker[[#This Row],[Start Date]],LeaveTracker[[#This Row],[End Date]],lstHolidays)</f>
        <v>1</v>
      </c>
      <c r="M4307" s="27"/>
    </row>
    <row r="4308" spans="1:13" ht="30" customHeight="1" x14ac:dyDescent="0.3">
      <c r="A4308" s="27">
        <f t="shared" si="41"/>
        <v>663</v>
      </c>
      <c r="B4308" s="31">
        <v>44992</v>
      </c>
      <c r="C4308" s="31">
        <v>44945</v>
      </c>
      <c r="D4308" s="19" t="s">
        <v>868</v>
      </c>
      <c r="E4308" s="66" t="str">
        <f>IF(ISBLANK(LeaveTracker[[#This Row],[Employee Name]]),"-----",VLOOKUP(LeaveTracker[[#This Row],[Employee Name]],'List of Employees'!$B$4:$H$767,7))</f>
        <v>ACCOUNTING</v>
      </c>
      <c r="F4308" s="66" t="str">
        <f>IF(ISBLANK(LeaveTracker[[#This Row],[Employee Name]]),"-----",VLOOKUP(LeaveTracker[[#This Row],[Employee Name]],'List of Employees'!$B$4:$H$767,6))</f>
        <v>PERMANENT</v>
      </c>
      <c r="G4308" s="24">
        <v>44939</v>
      </c>
      <c r="H4308" s="24">
        <v>44939</v>
      </c>
      <c r="I4308" s="19" t="s">
        <v>81</v>
      </c>
      <c r="K4308" s="50" t="str">
        <f ca="1">LeaveTracker[[#This Row],[Days]]&amp;" "&amp;LeaveTracker[[#This Row],[Type of Leave]]</f>
        <v>1 SL</v>
      </c>
      <c r="L4308" s="23">
        <f ca="1">NETWORKDAYS(LeaveTracker[[#This Row],[Start Date]],LeaveTracker[[#This Row],[End Date]],lstHolidays)</f>
        <v>1</v>
      </c>
      <c r="M4308" s="27"/>
    </row>
    <row r="4309" spans="1:13" ht="30" customHeight="1" x14ac:dyDescent="0.3">
      <c r="A4309" s="27">
        <v>663</v>
      </c>
      <c r="B4309" s="31">
        <v>44992</v>
      </c>
      <c r="C4309" s="31">
        <v>44945</v>
      </c>
      <c r="D4309" s="19" t="s">
        <v>868</v>
      </c>
      <c r="E4309" s="66" t="str">
        <f>IF(ISBLANK(LeaveTracker[[#This Row],[Employee Name]]),"-----",VLOOKUP(LeaveTracker[[#This Row],[Employee Name]],'List of Employees'!$B$4:$H$767,7))</f>
        <v>ACCOUNTING</v>
      </c>
      <c r="F4309" s="66" t="str">
        <f>IF(ISBLANK(LeaveTracker[[#This Row],[Employee Name]]),"-----",VLOOKUP(LeaveTracker[[#This Row],[Employee Name]],'List of Employees'!$B$4:$H$767,6))</f>
        <v>PERMANENT</v>
      </c>
      <c r="G4309" s="24">
        <v>44942</v>
      </c>
      <c r="H4309" s="24">
        <v>44943</v>
      </c>
      <c r="I4309" s="19" t="s">
        <v>81</v>
      </c>
      <c r="K4309" s="50" t="str">
        <f ca="1">LeaveTracker[[#This Row],[Days]]&amp;" "&amp;LeaveTracker[[#This Row],[Type of Leave]]</f>
        <v>2 SL</v>
      </c>
      <c r="L4309" s="23">
        <f ca="1">NETWORKDAYS(LeaveTracker[[#This Row],[Start Date]],LeaveTracker[[#This Row],[End Date]],lstHolidays)</f>
        <v>2</v>
      </c>
      <c r="M4309" s="27"/>
    </row>
    <row r="4310" spans="1:13" ht="30" customHeight="1" x14ac:dyDescent="0.3">
      <c r="A4310" s="27">
        <f t="shared" si="41"/>
        <v>664</v>
      </c>
      <c r="B4310" s="31">
        <v>44992</v>
      </c>
      <c r="C4310" s="31">
        <v>44964</v>
      </c>
      <c r="D4310" s="19" t="s">
        <v>289</v>
      </c>
      <c r="E4310" s="66" t="str">
        <f>IF(ISBLANK(LeaveTracker[[#This Row],[Employee Name]]),"-----",VLOOKUP(LeaveTracker[[#This Row],[Employee Name]],'List of Employees'!$B$4:$H$767,7))</f>
        <v>CENRO</v>
      </c>
      <c r="F4310" s="66" t="str">
        <f>IF(ISBLANK(LeaveTracker[[#This Row],[Employee Name]]),"-----",VLOOKUP(LeaveTracker[[#This Row],[Employee Name]],'List of Employees'!$B$4:$H$767,6))</f>
        <v>PERMANENT</v>
      </c>
      <c r="G4310" s="24">
        <v>44971</v>
      </c>
      <c r="H4310" s="24">
        <v>44974</v>
      </c>
      <c r="I4310" s="19" t="s">
        <v>82</v>
      </c>
      <c r="K4310" s="50" t="str">
        <f ca="1">LeaveTracker[[#This Row],[Days]]&amp;" "&amp;LeaveTracker[[#This Row],[Type of Leave]]</f>
        <v>4 VL</v>
      </c>
      <c r="L4310" s="23">
        <f ca="1">NETWORKDAYS(LeaveTracker[[#This Row],[Start Date]],LeaveTracker[[#This Row],[End Date]],lstHolidays)</f>
        <v>4</v>
      </c>
      <c r="M4310" s="27"/>
    </row>
    <row r="4311" spans="1:13" ht="30" customHeight="1" x14ac:dyDescent="0.3">
      <c r="A4311" s="27">
        <f t="shared" si="41"/>
        <v>665</v>
      </c>
      <c r="B4311" s="31">
        <v>44992</v>
      </c>
      <c r="C4311" s="31">
        <v>44935</v>
      </c>
      <c r="D4311" s="19" t="s">
        <v>540</v>
      </c>
      <c r="E4311" s="66" t="str">
        <f>IF(ISBLANK(LeaveTracker[[#This Row],[Employee Name]]),"-----",VLOOKUP(LeaveTracker[[#This Row],[Employee Name]],'List of Employees'!$B$4:$H$767,7))</f>
        <v>LCR</v>
      </c>
      <c r="F4311" s="66" t="str">
        <f>IF(ISBLANK(LeaveTracker[[#This Row],[Employee Name]]),"-----",VLOOKUP(LeaveTracker[[#This Row],[Employee Name]],'List of Employees'!$B$4:$H$767,6))</f>
        <v>PERMANENT</v>
      </c>
      <c r="G4311" s="24">
        <v>44932</v>
      </c>
      <c r="H4311" s="24">
        <v>44935</v>
      </c>
      <c r="I4311" s="19" t="s">
        <v>81</v>
      </c>
      <c r="K4311" s="50" t="str">
        <f ca="1">LeaveTracker[[#This Row],[Days]]&amp;" "&amp;LeaveTracker[[#This Row],[Type of Leave]]</f>
        <v>2 SL</v>
      </c>
      <c r="L4311" s="23">
        <f ca="1">NETWORKDAYS(LeaveTracker[[#This Row],[Start Date]],LeaveTracker[[#This Row],[End Date]],lstHolidays)</f>
        <v>2</v>
      </c>
      <c r="M4311" s="27"/>
    </row>
    <row r="4312" spans="1:13" ht="30" customHeight="1" x14ac:dyDescent="0.3">
      <c r="A4312" s="27">
        <f t="shared" si="41"/>
        <v>666</v>
      </c>
      <c r="B4312" s="31">
        <v>44992</v>
      </c>
      <c r="D4312" s="19" t="s">
        <v>540</v>
      </c>
      <c r="E4312" s="66" t="str">
        <f>IF(ISBLANK(LeaveTracker[[#This Row],[Employee Name]]),"-----",VLOOKUP(LeaveTracker[[#This Row],[Employee Name]],'List of Employees'!$B$4:$H$767,7))</f>
        <v>LCR</v>
      </c>
      <c r="F4312" s="66" t="str">
        <f>IF(ISBLANK(LeaveTracker[[#This Row],[Employee Name]]),"-----",VLOOKUP(LeaveTracker[[#This Row],[Employee Name]],'List of Employees'!$B$4:$H$767,6))</f>
        <v>PERMANENT</v>
      </c>
      <c r="G4312" s="24">
        <v>44943</v>
      </c>
      <c r="H4312" s="24">
        <v>44943</v>
      </c>
      <c r="I4312" s="19" t="s">
        <v>81</v>
      </c>
      <c r="K4312" s="50" t="str">
        <f ca="1">LeaveTracker[[#This Row],[Days]]&amp;" "&amp;LeaveTracker[[#This Row],[Type of Leave]]</f>
        <v>1 SL</v>
      </c>
      <c r="L4312" s="23">
        <f ca="1">NETWORKDAYS(LeaveTracker[[#This Row],[Start Date]],LeaveTracker[[#This Row],[End Date]],lstHolidays)</f>
        <v>1</v>
      </c>
      <c r="M4312" s="27"/>
    </row>
    <row r="4313" spans="1:13" ht="30" customHeight="1" x14ac:dyDescent="0.3">
      <c r="A4313" s="27">
        <f t="shared" ref="A4313:A4376" si="42">A4312+1</f>
        <v>667</v>
      </c>
      <c r="B4313" s="31">
        <v>44992</v>
      </c>
      <c r="C4313" s="31">
        <v>44965</v>
      </c>
      <c r="D4313" s="19" t="s">
        <v>343</v>
      </c>
      <c r="E4313" s="66" t="str">
        <f>IF(ISBLANK(LeaveTracker[[#This Row],[Employee Name]]),"-----",VLOOKUP(LeaveTracker[[#This Row],[Employee Name]],'List of Employees'!$B$4:$H$767,7))</f>
        <v>ONT</v>
      </c>
      <c r="F4313" s="66" t="str">
        <f>IF(ISBLANK(LeaveTracker[[#This Row],[Employee Name]]),"-----",VLOOKUP(LeaveTracker[[#This Row],[Employee Name]],'List of Employees'!$B$4:$H$767,6))</f>
        <v>PERMANENT</v>
      </c>
      <c r="G4313" s="24">
        <v>44981</v>
      </c>
      <c r="H4313" s="24">
        <v>44985</v>
      </c>
      <c r="I4313" s="19" t="s">
        <v>82</v>
      </c>
      <c r="K4313" s="50" t="str">
        <f ca="1">LeaveTracker[[#This Row],[Days]]&amp;" "&amp;LeaveTracker[[#This Row],[Type of Leave]]</f>
        <v>3 VL</v>
      </c>
      <c r="L4313" s="23">
        <f ca="1">NETWORKDAYS(LeaveTracker[[#This Row],[Start Date]],LeaveTracker[[#This Row],[End Date]],lstHolidays)</f>
        <v>3</v>
      </c>
      <c r="M4313" s="27"/>
    </row>
    <row r="4314" spans="1:13" ht="30" customHeight="1" x14ac:dyDescent="0.3">
      <c r="A4314" s="27">
        <f t="shared" si="42"/>
        <v>668</v>
      </c>
      <c r="B4314" s="31">
        <v>44992</v>
      </c>
      <c r="C4314" s="31">
        <v>44964</v>
      </c>
      <c r="D4314" s="19" t="s">
        <v>717</v>
      </c>
      <c r="E4314" s="66" t="str">
        <f>IF(ISBLANK(LeaveTracker[[#This Row],[Employee Name]]),"-----",VLOOKUP(LeaveTracker[[#This Row],[Employee Name]],'List of Employees'!$B$4:$H$767,7))</f>
        <v>LCR</v>
      </c>
      <c r="F4314" s="66" t="str">
        <f>IF(ISBLANK(LeaveTracker[[#This Row],[Employee Name]]),"-----",VLOOKUP(LeaveTracker[[#This Row],[Employee Name]],'List of Employees'!$B$4:$H$767,6))</f>
        <v>PERMANENT</v>
      </c>
      <c r="G4314" s="24">
        <v>44970</v>
      </c>
      <c r="H4314" s="24">
        <v>44971</v>
      </c>
      <c r="I4314" s="19" t="s">
        <v>82</v>
      </c>
      <c r="K4314" s="50" t="str">
        <f ca="1">LeaveTracker[[#This Row],[Days]]&amp;" "&amp;LeaveTracker[[#This Row],[Type of Leave]]</f>
        <v>2 VL</v>
      </c>
      <c r="L4314" s="23">
        <f ca="1">NETWORKDAYS(LeaveTracker[[#This Row],[Start Date]],LeaveTracker[[#This Row],[End Date]],lstHolidays)</f>
        <v>2</v>
      </c>
      <c r="M4314" s="27"/>
    </row>
    <row r="4315" spans="1:13" ht="30" customHeight="1" x14ac:dyDescent="0.3">
      <c r="A4315" s="27">
        <f t="shared" si="42"/>
        <v>669</v>
      </c>
      <c r="B4315" s="31">
        <v>44992</v>
      </c>
      <c r="C4315" s="31">
        <v>44963</v>
      </c>
      <c r="D4315" s="19" t="s">
        <v>346</v>
      </c>
      <c r="E4315" s="66" t="str">
        <f>IF(ISBLANK(LeaveTracker[[#This Row],[Employee Name]]),"-----",VLOOKUP(LeaveTracker[[#This Row],[Employee Name]],'List of Employees'!$B$4:$H$767,7))</f>
        <v>PICNIC GROVE</v>
      </c>
      <c r="F4315" s="66" t="str">
        <f>IF(ISBLANK(LeaveTracker[[#This Row],[Employee Name]]),"-----",VLOOKUP(LeaveTracker[[#This Row],[Employee Name]],'List of Employees'!$B$4:$H$767,6))</f>
        <v>PERMANENT</v>
      </c>
      <c r="G4315" s="24">
        <v>44956</v>
      </c>
      <c r="H4315" s="24">
        <v>44957</v>
      </c>
      <c r="I4315" s="19" t="s">
        <v>81</v>
      </c>
      <c r="K4315" s="50" t="str">
        <f ca="1">LeaveTracker[[#This Row],[Days]]&amp;" "&amp;LeaveTracker[[#This Row],[Type of Leave]]</f>
        <v>2 SL</v>
      </c>
      <c r="L4315" s="23">
        <f ca="1">NETWORKDAYS(LeaveTracker[[#This Row],[Start Date]],LeaveTracker[[#This Row],[End Date]],lstHolidays)</f>
        <v>2</v>
      </c>
      <c r="M4315" s="27"/>
    </row>
    <row r="4316" spans="1:13" ht="30" customHeight="1" x14ac:dyDescent="0.3">
      <c r="A4316" s="27">
        <f t="shared" si="42"/>
        <v>670</v>
      </c>
      <c r="B4316" s="31">
        <v>44992</v>
      </c>
      <c r="C4316" s="31">
        <v>44966</v>
      </c>
      <c r="D4316" s="19" t="s">
        <v>611</v>
      </c>
      <c r="E4316" s="66" t="str">
        <f>IF(ISBLANK(LeaveTracker[[#This Row],[Employee Name]]),"-----",VLOOKUP(LeaveTracker[[#This Row],[Employee Name]],'List of Employees'!$B$4:$H$767,7))</f>
        <v>CBO</v>
      </c>
      <c r="F4316" s="66" t="str">
        <f>IF(ISBLANK(LeaveTracker[[#This Row],[Employee Name]]),"-----",VLOOKUP(LeaveTracker[[#This Row],[Employee Name]],'List of Employees'!$B$4:$H$767,6))</f>
        <v>PERMANENT</v>
      </c>
      <c r="G4316" s="24">
        <v>44965</v>
      </c>
      <c r="H4316" s="24">
        <v>44965</v>
      </c>
      <c r="I4316" s="19" t="s">
        <v>81</v>
      </c>
      <c r="K4316" s="50" t="str">
        <f ca="1">LeaveTracker[[#This Row],[Days]]&amp;" "&amp;LeaveTracker[[#This Row],[Type of Leave]]</f>
        <v>1 SL</v>
      </c>
      <c r="L4316" s="23">
        <f ca="1">NETWORKDAYS(LeaveTracker[[#This Row],[Start Date]],LeaveTracker[[#This Row],[End Date]],lstHolidays)</f>
        <v>1</v>
      </c>
      <c r="M4316" s="27"/>
    </row>
    <row r="4317" spans="1:13" ht="30" customHeight="1" x14ac:dyDescent="0.3">
      <c r="A4317" s="27">
        <f t="shared" si="42"/>
        <v>671</v>
      </c>
      <c r="B4317" s="31">
        <v>44992</v>
      </c>
      <c r="C4317" s="31">
        <v>44913</v>
      </c>
      <c r="D4317" s="19" t="s">
        <v>1089</v>
      </c>
      <c r="E4317" s="66" t="str">
        <f>IF(ISBLANK(LeaveTracker[[#This Row],[Employee Name]]),"-----",VLOOKUP(LeaveTracker[[#This Row],[Employee Name]],'List of Employees'!$B$4:$H$767,7))</f>
        <v>ACCOUNTING</v>
      </c>
      <c r="F4317" s="66" t="str">
        <f>IF(ISBLANK(LeaveTracker[[#This Row],[Employee Name]]),"-----",VLOOKUP(LeaveTracker[[#This Row],[Employee Name]],'List of Employees'!$B$4:$H$767,6))</f>
        <v>PERMANENT</v>
      </c>
      <c r="G4317" s="24">
        <v>44936</v>
      </c>
      <c r="H4317" s="24">
        <v>44936</v>
      </c>
      <c r="I4317" s="19" t="s">
        <v>81</v>
      </c>
      <c r="K4317" s="50" t="str">
        <f ca="1">LeaveTracker[[#This Row],[Days]]&amp;" "&amp;LeaveTracker[[#This Row],[Type of Leave]]</f>
        <v>1 SL</v>
      </c>
      <c r="L4317" s="23">
        <f ca="1">NETWORKDAYS(LeaveTracker[[#This Row],[Start Date]],LeaveTracker[[#This Row],[End Date]],lstHolidays)</f>
        <v>1</v>
      </c>
      <c r="M4317" s="27"/>
    </row>
    <row r="4318" spans="1:13" ht="30" customHeight="1" x14ac:dyDescent="0.3">
      <c r="A4318" s="27">
        <f t="shared" si="42"/>
        <v>672</v>
      </c>
      <c r="B4318" s="31">
        <v>44992</v>
      </c>
      <c r="C4318" s="31">
        <v>44914</v>
      </c>
      <c r="D4318" s="19" t="s">
        <v>223</v>
      </c>
      <c r="E4318" s="66" t="str">
        <f>IF(ISBLANK(LeaveTracker[[#This Row],[Employee Name]]),"-----",VLOOKUP(LeaveTracker[[#This Row],[Employee Name]],'List of Employees'!$B$4:$H$767,7))</f>
        <v>CSWDO</v>
      </c>
      <c r="F4318" s="66" t="str">
        <f>IF(ISBLANK(LeaveTracker[[#This Row],[Employee Name]]),"-----",VLOOKUP(LeaveTracker[[#This Row],[Employee Name]],'List of Employees'!$B$4:$H$767,6))</f>
        <v>PERMANENT</v>
      </c>
      <c r="G4318" s="24">
        <v>44911</v>
      </c>
      <c r="H4318" s="24">
        <v>44911</v>
      </c>
      <c r="I4318" s="19" t="s">
        <v>297</v>
      </c>
      <c r="J4318" s="42" t="s">
        <v>105</v>
      </c>
      <c r="K4318" s="50" t="str">
        <f ca="1">LeaveTracker[[#This Row],[Days]]&amp;" "&amp;LeaveTracker[[#This Row],[Type of Leave]]</f>
        <v>1 OTHER</v>
      </c>
      <c r="L4318" s="23">
        <f ca="1">NETWORKDAYS(LeaveTracker[[#This Row],[Start Date]],LeaveTracker[[#This Row],[End Date]],lstHolidays)</f>
        <v>1</v>
      </c>
      <c r="M4318" s="27"/>
    </row>
    <row r="4319" spans="1:13" ht="30" customHeight="1" x14ac:dyDescent="0.3">
      <c r="A4319" s="27">
        <f t="shared" si="42"/>
        <v>673</v>
      </c>
      <c r="B4319" s="31">
        <v>44992</v>
      </c>
      <c r="C4319" s="31">
        <v>44930</v>
      </c>
      <c r="D4319" s="19" t="s">
        <v>745</v>
      </c>
      <c r="E4319" s="66" t="str">
        <f>IF(ISBLANK(LeaveTracker[[#This Row],[Employee Name]]),"-----",VLOOKUP(LeaveTracker[[#This Row],[Employee Name]],'List of Employees'!$B$4:$H$767,7))</f>
        <v>CSWDO</v>
      </c>
      <c r="F4319" s="66" t="str">
        <f>IF(ISBLANK(LeaveTracker[[#This Row],[Employee Name]]),"-----",VLOOKUP(LeaveTracker[[#This Row],[Employee Name]],'List of Employees'!$B$4:$H$767,6))</f>
        <v>PERMANENT</v>
      </c>
      <c r="G4319" s="24">
        <v>44929</v>
      </c>
      <c r="H4319" s="24">
        <v>44929</v>
      </c>
      <c r="I4319" s="19" t="s">
        <v>81</v>
      </c>
      <c r="K4319" s="50" t="str">
        <f ca="1">LeaveTracker[[#This Row],[Days]]&amp;" "&amp;LeaveTracker[[#This Row],[Type of Leave]]</f>
        <v>1 SL</v>
      </c>
      <c r="L4319" s="23">
        <f ca="1">NETWORKDAYS(LeaveTracker[[#This Row],[Start Date]],LeaveTracker[[#This Row],[End Date]],lstHolidays)</f>
        <v>1</v>
      </c>
      <c r="M4319" s="27"/>
    </row>
    <row r="4320" spans="1:13" ht="30" customHeight="1" x14ac:dyDescent="0.3">
      <c r="A4320" s="27">
        <f t="shared" si="42"/>
        <v>674</v>
      </c>
      <c r="B4320" s="31">
        <v>44992</v>
      </c>
      <c r="C4320" s="31">
        <v>44923</v>
      </c>
      <c r="D4320" s="19" t="s">
        <v>354</v>
      </c>
      <c r="E4320" s="66" t="str">
        <f>IF(ISBLANK(LeaveTracker[[#This Row],[Employee Name]]),"-----",VLOOKUP(LeaveTracker[[#This Row],[Employee Name]],'List of Employees'!$B$4:$H$767,7))</f>
        <v>LCR</v>
      </c>
      <c r="F4320" s="66" t="str">
        <f>IF(ISBLANK(LeaveTracker[[#This Row],[Employee Name]]),"-----",VLOOKUP(LeaveTracker[[#This Row],[Employee Name]],'List of Employees'!$B$4:$H$767,6))</f>
        <v>PERMANENT</v>
      </c>
      <c r="G4320" s="24">
        <v>44922</v>
      </c>
      <c r="H4320" s="24">
        <v>44922</v>
      </c>
      <c r="I4320" s="19" t="s">
        <v>81</v>
      </c>
      <c r="K4320" s="50" t="str">
        <f ca="1">LeaveTracker[[#This Row],[Days]]&amp;" "&amp;LeaveTracker[[#This Row],[Type of Leave]]</f>
        <v>1 SL</v>
      </c>
      <c r="L4320" s="23">
        <f ca="1">NETWORKDAYS(LeaveTracker[[#This Row],[Start Date]],LeaveTracker[[#This Row],[End Date]],lstHolidays)</f>
        <v>1</v>
      </c>
      <c r="M4320" s="27"/>
    </row>
    <row r="4321" spans="1:13" ht="30" customHeight="1" x14ac:dyDescent="0.3">
      <c r="A4321" s="27">
        <f t="shared" si="42"/>
        <v>675</v>
      </c>
      <c r="B4321" s="31">
        <v>44992</v>
      </c>
      <c r="C4321" s="31">
        <v>44935</v>
      </c>
      <c r="D4321" s="19" t="s">
        <v>860</v>
      </c>
      <c r="E4321" s="66" t="str">
        <f>IF(ISBLANK(LeaveTracker[[#This Row],[Employee Name]]),"-----",VLOOKUP(LeaveTracker[[#This Row],[Employee Name]],'List of Employees'!$B$4:$H$767,7))</f>
        <v>ACCOUNTING</v>
      </c>
      <c r="F4321" s="66" t="str">
        <f>IF(ISBLANK(LeaveTracker[[#This Row],[Employee Name]]),"-----",VLOOKUP(LeaveTracker[[#This Row],[Employee Name]],'List of Employees'!$B$4:$H$767,6))</f>
        <v>PERMANENT</v>
      </c>
      <c r="G4321" s="24">
        <v>44935</v>
      </c>
      <c r="H4321" s="24">
        <v>44946</v>
      </c>
      <c r="I4321" s="19" t="s">
        <v>81</v>
      </c>
      <c r="K4321" s="50" t="str">
        <f ca="1">LeaveTracker[[#This Row],[Days]]&amp;" "&amp;LeaveTracker[[#This Row],[Type of Leave]]</f>
        <v>10 SL</v>
      </c>
      <c r="L4321" s="23">
        <f ca="1">NETWORKDAYS(LeaveTracker[[#This Row],[Start Date]],LeaveTracker[[#This Row],[End Date]],lstHolidays)</f>
        <v>10</v>
      </c>
      <c r="M4321" s="27"/>
    </row>
    <row r="4322" spans="1:13" ht="30" customHeight="1" x14ac:dyDescent="0.3">
      <c r="A4322" s="27">
        <f t="shared" si="42"/>
        <v>676</v>
      </c>
      <c r="B4322" s="31">
        <v>44992</v>
      </c>
      <c r="C4322" s="31">
        <v>44937</v>
      </c>
      <c r="D4322" s="19" t="s">
        <v>512</v>
      </c>
      <c r="E4322" s="66" t="str">
        <f>IF(ISBLANK(LeaveTracker[[#This Row],[Employee Name]]),"-----",VLOOKUP(LeaveTracker[[#This Row],[Employee Name]],'List of Employees'!$B$4:$H$767,7))</f>
        <v>ACCOUNTING</v>
      </c>
      <c r="F4322" s="66" t="str">
        <f>IF(ISBLANK(LeaveTracker[[#This Row],[Employee Name]]),"-----",VLOOKUP(LeaveTracker[[#This Row],[Employee Name]],'List of Employees'!$B$4:$H$767,6))</f>
        <v>PERMANENT</v>
      </c>
      <c r="G4322" s="24">
        <v>44935</v>
      </c>
      <c r="H4322" s="24">
        <v>44935</v>
      </c>
      <c r="I4322" s="19" t="s">
        <v>81</v>
      </c>
      <c r="K4322" s="50" t="str">
        <f ca="1">LeaveTracker[[#This Row],[Days]]&amp;" "&amp;LeaveTracker[[#This Row],[Type of Leave]]</f>
        <v>1 SL</v>
      </c>
      <c r="L4322" s="23">
        <f ca="1">NETWORKDAYS(LeaveTracker[[#This Row],[Start Date]],LeaveTracker[[#This Row],[End Date]],lstHolidays)</f>
        <v>1</v>
      </c>
      <c r="M4322" s="27"/>
    </row>
    <row r="4323" spans="1:13" ht="30" customHeight="1" x14ac:dyDescent="0.3">
      <c r="A4323" s="27">
        <f t="shared" si="42"/>
        <v>677</v>
      </c>
      <c r="B4323" s="31">
        <v>44992</v>
      </c>
      <c r="C4323" s="31">
        <v>44937</v>
      </c>
      <c r="D4323" s="19" t="s">
        <v>512</v>
      </c>
      <c r="E4323" s="66" t="str">
        <f>IF(ISBLANK(LeaveTracker[[#This Row],[Employee Name]]),"-----",VLOOKUP(LeaveTracker[[#This Row],[Employee Name]],'List of Employees'!$B$4:$H$767,7))</f>
        <v>ACCOUNTING</v>
      </c>
      <c r="F4323" s="66" t="str">
        <f>IF(ISBLANK(LeaveTracker[[#This Row],[Employee Name]]),"-----",VLOOKUP(LeaveTracker[[#This Row],[Employee Name]],'List of Employees'!$B$4:$H$767,6))</f>
        <v>PERMANENT</v>
      </c>
      <c r="G4323" s="24">
        <v>44907</v>
      </c>
      <c r="H4323" s="24">
        <v>44907</v>
      </c>
      <c r="I4323" s="19" t="s">
        <v>81</v>
      </c>
      <c r="K4323" s="50" t="str">
        <f ca="1">LeaveTracker[[#This Row],[Days]]&amp;" "&amp;LeaveTracker[[#This Row],[Type of Leave]]</f>
        <v>1 SL</v>
      </c>
      <c r="L4323" s="23">
        <f ca="1">NETWORKDAYS(LeaveTracker[[#This Row],[Start Date]],LeaveTracker[[#This Row],[End Date]],lstHolidays)</f>
        <v>1</v>
      </c>
      <c r="M4323" s="27"/>
    </row>
    <row r="4324" spans="1:13" ht="30" customHeight="1" x14ac:dyDescent="0.3">
      <c r="A4324" s="27">
        <v>677</v>
      </c>
      <c r="B4324" s="31">
        <v>44992</v>
      </c>
      <c r="C4324" s="31">
        <v>44937</v>
      </c>
      <c r="D4324" s="19" t="s">
        <v>512</v>
      </c>
      <c r="E4324" s="66" t="str">
        <f>IF(ISBLANK(LeaveTracker[[#This Row],[Employee Name]]),"-----",VLOOKUP(LeaveTracker[[#This Row],[Employee Name]],'List of Employees'!$B$4:$H$767,7))</f>
        <v>ACCOUNTING</v>
      </c>
      <c r="F4324" s="66" t="str">
        <f>IF(ISBLANK(LeaveTracker[[#This Row],[Employee Name]]),"-----",VLOOKUP(LeaveTracker[[#This Row],[Employee Name]],'List of Employees'!$B$4:$H$767,6))</f>
        <v>PERMANENT</v>
      </c>
      <c r="G4324" s="24">
        <v>44918</v>
      </c>
      <c r="H4324" s="24">
        <v>44918</v>
      </c>
      <c r="I4324" s="19" t="s">
        <v>81</v>
      </c>
      <c r="K4324" s="50" t="str">
        <f ca="1">LeaveTracker[[#This Row],[Days]]&amp;" "&amp;LeaveTracker[[#This Row],[Type of Leave]]</f>
        <v>1 SL</v>
      </c>
      <c r="L4324" s="23">
        <f ca="1">NETWORKDAYS(LeaveTracker[[#This Row],[Start Date]],LeaveTracker[[#This Row],[End Date]],lstHolidays)</f>
        <v>1</v>
      </c>
      <c r="M4324" s="27"/>
    </row>
    <row r="4325" spans="1:13" ht="30" customHeight="1" x14ac:dyDescent="0.3">
      <c r="A4325" s="27">
        <f t="shared" si="42"/>
        <v>678</v>
      </c>
      <c r="B4325" s="31">
        <v>44992</v>
      </c>
      <c r="C4325" s="31">
        <v>44967</v>
      </c>
      <c r="D4325" s="19" t="s">
        <v>875</v>
      </c>
      <c r="E4325" s="66" t="str">
        <f>IF(ISBLANK(LeaveTracker[[#This Row],[Employee Name]]),"-----",VLOOKUP(LeaveTracker[[#This Row],[Employee Name]],'List of Employees'!$B$4:$H$767,7))</f>
        <v>GSO</v>
      </c>
      <c r="F4325" s="66" t="str">
        <f>IF(ISBLANK(LeaveTracker[[#This Row],[Employee Name]]),"-----",VLOOKUP(LeaveTracker[[#This Row],[Employee Name]],'List of Employees'!$B$4:$H$767,6))</f>
        <v>PERMANENT</v>
      </c>
      <c r="G4325" s="24">
        <v>44966</v>
      </c>
      <c r="H4325" s="24">
        <v>44966</v>
      </c>
      <c r="I4325" s="19" t="s">
        <v>81</v>
      </c>
      <c r="K4325" s="50" t="str">
        <f ca="1">LeaveTracker[[#This Row],[Days]]&amp;" "&amp;LeaveTracker[[#This Row],[Type of Leave]]</f>
        <v>1 SL</v>
      </c>
      <c r="L4325" s="23">
        <f ca="1">NETWORKDAYS(LeaveTracker[[#This Row],[Start Date]],LeaveTracker[[#This Row],[End Date]],lstHolidays)</f>
        <v>1</v>
      </c>
      <c r="M4325" s="27"/>
    </row>
    <row r="4326" spans="1:13" ht="30" customHeight="1" x14ac:dyDescent="0.3">
      <c r="A4326" s="27">
        <f t="shared" si="42"/>
        <v>679</v>
      </c>
      <c r="B4326" s="31">
        <v>44992</v>
      </c>
      <c r="C4326" s="31">
        <v>44967</v>
      </c>
      <c r="D4326" s="19" t="s">
        <v>2130</v>
      </c>
      <c r="E4326" s="66" t="str">
        <f>IF(ISBLANK(LeaveTracker[[#This Row],[Employee Name]]),"-----",VLOOKUP(LeaveTracker[[#This Row],[Employee Name]],'List of Employees'!$B$4:$H$767,7))</f>
        <v>GSO</v>
      </c>
      <c r="F4326" s="66" t="str">
        <f>IF(ISBLANK(LeaveTracker[[#This Row],[Employee Name]]),"-----",VLOOKUP(LeaveTracker[[#This Row],[Employee Name]],'List of Employees'!$B$4:$H$767,6))</f>
        <v>PERMANENT</v>
      </c>
      <c r="G4326" s="24">
        <v>44966</v>
      </c>
      <c r="H4326" s="24">
        <v>44966</v>
      </c>
      <c r="I4326" s="19" t="s">
        <v>297</v>
      </c>
      <c r="J4326" s="42" t="s">
        <v>105</v>
      </c>
      <c r="K4326" s="50" t="str">
        <f ca="1">LeaveTracker[[#This Row],[Days]]&amp;" "&amp;LeaveTracker[[#This Row],[Type of Leave]]</f>
        <v>1 OTHER</v>
      </c>
      <c r="L4326" s="23">
        <f ca="1">NETWORKDAYS(LeaveTracker[[#This Row],[Start Date]],LeaveTracker[[#This Row],[End Date]],lstHolidays)</f>
        <v>1</v>
      </c>
      <c r="M4326" s="27"/>
    </row>
    <row r="4327" spans="1:13" ht="30" customHeight="1" x14ac:dyDescent="0.3">
      <c r="A4327" s="27">
        <f t="shared" si="42"/>
        <v>680</v>
      </c>
      <c r="B4327" s="31">
        <v>44992</v>
      </c>
      <c r="C4327" s="31">
        <v>44958</v>
      </c>
      <c r="D4327" s="19" t="s">
        <v>1089</v>
      </c>
      <c r="E4327" s="66" t="str">
        <f>IF(ISBLANK(LeaveTracker[[#This Row],[Employee Name]]),"-----",VLOOKUP(LeaveTracker[[#This Row],[Employee Name]],'List of Employees'!$B$4:$H$767,7))</f>
        <v>ACCOUNTING</v>
      </c>
      <c r="F4327" s="66" t="str">
        <f>IF(ISBLANK(LeaveTracker[[#This Row],[Employee Name]]),"-----",VLOOKUP(LeaveTracker[[#This Row],[Employee Name]],'List of Employees'!$B$4:$H$767,6))</f>
        <v>PERMANENT</v>
      </c>
      <c r="G4327" s="24">
        <v>44956</v>
      </c>
      <c r="H4327" s="24">
        <v>44957</v>
      </c>
      <c r="I4327" s="19" t="s">
        <v>81</v>
      </c>
      <c r="K4327" s="50" t="str">
        <f ca="1">LeaveTracker[[#This Row],[Days]]&amp;" "&amp;LeaveTracker[[#This Row],[Type of Leave]]</f>
        <v>2 SL</v>
      </c>
      <c r="L4327" s="23">
        <f ca="1">NETWORKDAYS(LeaveTracker[[#This Row],[Start Date]],LeaveTracker[[#This Row],[End Date]],lstHolidays)</f>
        <v>2</v>
      </c>
      <c r="M4327" s="27"/>
    </row>
    <row r="4328" spans="1:13" ht="30" customHeight="1" x14ac:dyDescent="0.3">
      <c r="A4328" s="27">
        <f t="shared" si="42"/>
        <v>681</v>
      </c>
      <c r="B4328" s="31">
        <v>44992</v>
      </c>
      <c r="C4328" s="31">
        <v>44957</v>
      </c>
      <c r="D4328" s="19" t="s">
        <v>2002</v>
      </c>
      <c r="E4328" s="66" t="str">
        <f>IF(ISBLANK(LeaveTracker[[#This Row],[Employee Name]]),"-----",VLOOKUP(LeaveTracker[[#This Row],[Employee Name]],'List of Employees'!$B$4:$H$767,7))</f>
        <v>ACCOUNTING</v>
      </c>
      <c r="F4328" s="66" t="str">
        <f>IF(ISBLANK(LeaveTracker[[#This Row],[Employee Name]]),"-----",VLOOKUP(LeaveTracker[[#This Row],[Employee Name]],'List of Employees'!$B$4:$H$767,6))</f>
        <v>PERMANENT</v>
      </c>
      <c r="G4328" s="24">
        <v>44963</v>
      </c>
      <c r="H4328" s="24">
        <v>44963</v>
      </c>
      <c r="I4328" s="19" t="s">
        <v>82</v>
      </c>
      <c r="K4328" s="50" t="str">
        <f ca="1">LeaveTracker[[#This Row],[Days]]&amp;" "&amp;LeaveTracker[[#This Row],[Type of Leave]]</f>
        <v>1 VL</v>
      </c>
      <c r="L4328" s="23">
        <f ca="1">NETWORKDAYS(LeaveTracker[[#This Row],[Start Date]],LeaveTracker[[#This Row],[End Date]],lstHolidays)</f>
        <v>1</v>
      </c>
      <c r="M4328" s="27"/>
    </row>
    <row r="4329" spans="1:13" ht="30" customHeight="1" x14ac:dyDescent="0.3">
      <c r="A4329" s="27">
        <f t="shared" si="42"/>
        <v>682</v>
      </c>
      <c r="B4329" s="31">
        <v>44992</v>
      </c>
      <c r="C4329" s="31">
        <v>44959</v>
      </c>
      <c r="D4329" s="19" t="s">
        <v>1080</v>
      </c>
      <c r="E4329" s="66" t="str">
        <f>IF(ISBLANK(LeaveTracker[[#This Row],[Employee Name]]),"-----",VLOOKUP(LeaveTracker[[#This Row],[Employee Name]],'List of Employees'!$B$4:$H$767,7))</f>
        <v>ACCOUNTING</v>
      </c>
      <c r="F4329" s="66" t="str">
        <f>IF(ISBLANK(LeaveTracker[[#This Row],[Employee Name]]),"-----",VLOOKUP(LeaveTracker[[#This Row],[Employee Name]],'List of Employees'!$B$4:$H$767,6))</f>
        <v>PERMANENT</v>
      </c>
      <c r="G4329" s="24">
        <v>44958</v>
      </c>
      <c r="H4329" s="24">
        <v>44958</v>
      </c>
      <c r="I4329" s="19" t="s">
        <v>81</v>
      </c>
      <c r="K4329" s="50" t="str">
        <f ca="1">LeaveTracker[[#This Row],[Days]]&amp;" "&amp;LeaveTracker[[#This Row],[Type of Leave]]</f>
        <v>1 SL</v>
      </c>
      <c r="L4329" s="23">
        <f ca="1">NETWORKDAYS(LeaveTracker[[#This Row],[Start Date]],LeaveTracker[[#This Row],[End Date]],lstHolidays)</f>
        <v>1</v>
      </c>
      <c r="M4329" s="27"/>
    </row>
    <row r="4330" spans="1:13" ht="30" customHeight="1" x14ac:dyDescent="0.3">
      <c r="A4330" s="27">
        <f t="shared" si="42"/>
        <v>683</v>
      </c>
      <c r="B4330" s="31">
        <v>44992</v>
      </c>
      <c r="C4330" s="31">
        <v>44930</v>
      </c>
      <c r="D4330" s="19" t="s">
        <v>857</v>
      </c>
      <c r="E4330" s="66" t="str">
        <f>IF(ISBLANK(LeaveTracker[[#This Row],[Employee Name]]),"-----",VLOOKUP(LeaveTracker[[#This Row],[Employee Name]],'List of Employees'!$B$4:$H$767,7))</f>
        <v>ACCOUNTING</v>
      </c>
      <c r="F4330" s="66" t="str">
        <f>IF(ISBLANK(LeaveTracker[[#This Row],[Employee Name]]),"-----",VLOOKUP(LeaveTracker[[#This Row],[Employee Name]],'List of Employees'!$B$4:$H$767,6))</f>
        <v>PERMANENT</v>
      </c>
      <c r="G4330" s="24">
        <v>44917</v>
      </c>
      <c r="H4330" s="24">
        <v>44917</v>
      </c>
      <c r="I4330" s="19" t="s">
        <v>81</v>
      </c>
      <c r="K4330" s="50" t="str">
        <f ca="1">LeaveTracker[[#This Row],[Days]]&amp;" "&amp;LeaveTracker[[#This Row],[Type of Leave]]</f>
        <v>1 SL</v>
      </c>
      <c r="L4330" s="23">
        <f ca="1">NETWORKDAYS(LeaveTracker[[#This Row],[Start Date]],LeaveTracker[[#This Row],[End Date]],lstHolidays)</f>
        <v>1</v>
      </c>
      <c r="M4330" s="27"/>
    </row>
    <row r="4331" spans="1:13" ht="30" customHeight="1" x14ac:dyDescent="0.3">
      <c r="A4331" s="27">
        <f t="shared" si="42"/>
        <v>684</v>
      </c>
      <c r="B4331" s="31">
        <v>44992</v>
      </c>
      <c r="C4331" s="31">
        <v>44966</v>
      </c>
      <c r="D4331" s="19" t="s">
        <v>860</v>
      </c>
      <c r="E4331" s="66" t="str">
        <f>IF(ISBLANK(LeaveTracker[[#This Row],[Employee Name]]),"-----",VLOOKUP(LeaveTracker[[#This Row],[Employee Name]],'List of Employees'!$B$4:$H$767,7))</f>
        <v>ACCOUNTING</v>
      </c>
      <c r="F4331" s="66" t="str">
        <f>IF(ISBLANK(LeaveTracker[[#This Row],[Employee Name]]),"-----",VLOOKUP(LeaveTracker[[#This Row],[Employee Name]],'List of Employees'!$B$4:$H$767,6))</f>
        <v>PERMANENT</v>
      </c>
      <c r="G4331" s="24">
        <v>44918</v>
      </c>
      <c r="H4331" s="24">
        <v>44918</v>
      </c>
      <c r="I4331" s="19" t="s">
        <v>81</v>
      </c>
      <c r="K4331" s="50" t="str">
        <f ca="1">LeaveTracker[[#This Row],[Days]]&amp;" "&amp;LeaveTracker[[#This Row],[Type of Leave]]</f>
        <v>1 SL</v>
      </c>
      <c r="L4331" s="23">
        <f ca="1">NETWORKDAYS(LeaveTracker[[#This Row],[Start Date]],LeaveTracker[[#This Row],[End Date]],lstHolidays)</f>
        <v>1</v>
      </c>
      <c r="M4331" s="27"/>
    </row>
    <row r="4332" spans="1:13" ht="30" customHeight="1" x14ac:dyDescent="0.3">
      <c r="A4332" s="27">
        <v>684</v>
      </c>
      <c r="B4332" s="31">
        <v>44992</v>
      </c>
      <c r="C4332" s="31">
        <v>44966</v>
      </c>
      <c r="D4332" s="19" t="s">
        <v>860</v>
      </c>
      <c r="E4332" s="66" t="str">
        <f>IF(ISBLANK(LeaveTracker[[#This Row],[Employee Name]]),"-----",VLOOKUP(LeaveTracker[[#This Row],[Employee Name]],'List of Employees'!$B$4:$H$767,7))</f>
        <v>ACCOUNTING</v>
      </c>
      <c r="F4332" s="66" t="str">
        <f>IF(ISBLANK(LeaveTracker[[#This Row],[Employee Name]]),"-----",VLOOKUP(LeaveTracker[[#This Row],[Employee Name]],'List of Employees'!$B$4:$H$767,6))</f>
        <v>PERMANENT</v>
      </c>
      <c r="G4332" s="24">
        <v>44922</v>
      </c>
      <c r="H4332" s="24">
        <v>44922</v>
      </c>
      <c r="I4332" s="19" t="s">
        <v>81</v>
      </c>
      <c r="K4332" s="50" t="str">
        <f ca="1">LeaveTracker[[#This Row],[Days]]&amp;" "&amp;LeaveTracker[[#This Row],[Type of Leave]]</f>
        <v>1 SL</v>
      </c>
      <c r="L4332" s="23">
        <f ca="1">NETWORKDAYS(LeaveTracker[[#This Row],[Start Date]],LeaveTracker[[#This Row],[End Date]],lstHolidays)</f>
        <v>1</v>
      </c>
      <c r="M4332" s="27"/>
    </row>
    <row r="4333" spans="1:13" ht="30" customHeight="1" x14ac:dyDescent="0.3">
      <c r="A4333" s="27">
        <v>684</v>
      </c>
      <c r="B4333" s="31">
        <v>44992</v>
      </c>
      <c r="C4333" s="31">
        <v>44966</v>
      </c>
      <c r="D4333" s="19" t="s">
        <v>860</v>
      </c>
      <c r="E4333" s="66" t="str">
        <f>IF(ISBLANK(LeaveTracker[[#This Row],[Employee Name]]),"-----",VLOOKUP(LeaveTracker[[#This Row],[Employee Name]],'List of Employees'!$B$4:$H$767,7))</f>
        <v>ACCOUNTING</v>
      </c>
      <c r="F4333" s="66" t="str">
        <f>IF(ISBLANK(LeaveTracker[[#This Row],[Employee Name]]),"-----",VLOOKUP(LeaveTracker[[#This Row],[Employee Name]],'List of Employees'!$B$4:$H$767,6))</f>
        <v>PERMANENT</v>
      </c>
      <c r="G4333" s="24">
        <v>44929</v>
      </c>
      <c r="H4333" s="24">
        <v>44932</v>
      </c>
      <c r="I4333" s="19" t="s">
        <v>81</v>
      </c>
      <c r="K4333" s="50" t="str">
        <f ca="1">LeaveTracker[[#This Row],[Days]]&amp;" "&amp;LeaveTracker[[#This Row],[Type of Leave]]</f>
        <v>4 SL</v>
      </c>
      <c r="L4333" s="23">
        <f ca="1">NETWORKDAYS(LeaveTracker[[#This Row],[Start Date]],LeaveTracker[[#This Row],[End Date]],lstHolidays)</f>
        <v>4</v>
      </c>
      <c r="M4333" s="27"/>
    </row>
    <row r="4334" spans="1:13" ht="30" customHeight="1" x14ac:dyDescent="0.3">
      <c r="A4334" s="27">
        <f t="shared" si="42"/>
        <v>685</v>
      </c>
      <c r="B4334" s="31">
        <v>44992</v>
      </c>
      <c r="C4334" s="31">
        <v>44950</v>
      </c>
      <c r="D4334" s="19" t="s">
        <v>1007</v>
      </c>
      <c r="E4334" s="66" t="str">
        <f>IF(ISBLANK(LeaveTracker[[#This Row],[Employee Name]]),"-----",VLOOKUP(LeaveTracker[[#This Row],[Employee Name]],'List of Employees'!$B$4:$H$767,7))</f>
        <v>ACCOUNTING</v>
      </c>
      <c r="F4334" s="66" t="str">
        <f>IF(ISBLANK(LeaveTracker[[#This Row],[Employee Name]]),"-----",VLOOKUP(LeaveTracker[[#This Row],[Employee Name]],'List of Employees'!$B$4:$H$767,6))</f>
        <v>PERMANENT</v>
      </c>
      <c r="G4334" s="24">
        <v>44959</v>
      </c>
      <c r="H4334" s="24">
        <v>44959</v>
      </c>
      <c r="I4334" s="19" t="s">
        <v>82</v>
      </c>
      <c r="K4334" s="50" t="str">
        <f ca="1">LeaveTracker[[#This Row],[Days]]&amp;" "&amp;LeaveTracker[[#This Row],[Type of Leave]]</f>
        <v>1 VL</v>
      </c>
      <c r="L4334" s="23">
        <f ca="1">NETWORKDAYS(LeaveTracker[[#This Row],[Start Date]],LeaveTracker[[#This Row],[End Date]],lstHolidays)</f>
        <v>1</v>
      </c>
      <c r="M4334" s="27"/>
    </row>
    <row r="4335" spans="1:13" ht="30" customHeight="1" x14ac:dyDescent="0.3">
      <c r="A4335" s="27">
        <f t="shared" si="42"/>
        <v>686</v>
      </c>
      <c r="B4335" s="31">
        <v>44992</v>
      </c>
      <c r="C4335" s="31">
        <v>44958</v>
      </c>
      <c r="D4335" s="19" t="s">
        <v>512</v>
      </c>
      <c r="E4335" s="66" t="str">
        <f>IF(ISBLANK(LeaveTracker[[#This Row],[Employee Name]]),"-----",VLOOKUP(LeaveTracker[[#This Row],[Employee Name]],'List of Employees'!$B$4:$H$767,7))</f>
        <v>ACCOUNTING</v>
      </c>
      <c r="F4335" s="66" t="str">
        <f>IF(ISBLANK(LeaveTracker[[#This Row],[Employee Name]]),"-----",VLOOKUP(LeaveTracker[[#This Row],[Employee Name]],'List of Employees'!$B$4:$H$767,6))</f>
        <v>PERMANENT</v>
      </c>
      <c r="G4335" s="24">
        <v>44939</v>
      </c>
      <c r="H4335" s="24">
        <v>44939</v>
      </c>
      <c r="I4335" s="19" t="s">
        <v>81</v>
      </c>
      <c r="K4335" s="50" t="str">
        <f ca="1">LeaveTracker[[#This Row],[Days]]&amp;" "&amp;LeaveTracker[[#This Row],[Type of Leave]]</f>
        <v>1 SL</v>
      </c>
      <c r="L4335" s="23">
        <f ca="1">NETWORKDAYS(LeaveTracker[[#This Row],[Start Date]],LeaveTracker[[#This Row],[End Date]],lstHolidays)</f>
        <v>1</v>
      </c>
      <c r="M4335" s="27"/>
    </row>
    <row r="4336" spans="1:13" ht="30" customHeight="1" x14ac:dyDescent="0.3">
      <c r="A4336" s="27">
        <v>686</v>
      </c>
      <c r="B4336" s="31">
        <v>44992</v>
      </c>
      <c r="C4336" s="31">
        <v>44958</v>
      </c>
      <c r="D4336" s="19" t="s">
        <v>512</v>
      </c>
      <c r="E4336" s="66" t="str">
        <f>IF(ISBLANK(LeaveTracker[[#This Row],[Employee Name]]),"-----",VLOOKUP(LeaveTracker[[#This Row],[Employee Name]],'List of Employees'!$B$4:$H$767,7))</f>
        <v>ACCOUNTING</v>
      </c>
      <c r="F4336" s="66" t="str">
        <f>IF(ISBLANK(LeaveTracker[[#This Row],[Employee Name]]),"-----",VLOOKUP(LeaveTracker[[#This Row],[Employee Name]],'List of Employees'!$B$4:$H$767,6))</f>
        <v>PERMANENT</v>
      </c>
      <c r="G4336" s="24">
        <v>44951</v>
      </c>
      <c r="H4336" s="24">
        <v>44951</v>
      </c>
      <c r="I4336" s="19" t="s">
        <v>81</v>
      </c>
      <c r="K4336" s="50" t="str">
        <f ca="1">LeaveTracker[[#This Row],[Days]]&amp;" "&amp;LeaveTracker[[#This Row],[Type of Leave]]</f>
        <v>1 SL</v>
      </c>
      <c r="L4336" s="23">
        <f ca="1">NETWORKDAYS(LeaveTracker[[#This Row],[Start Date]],LeaveTracker[[#This Row],[End Date]],lstHolidays)</f>
        <v>1</v>
      </c>
      <c r="M4336" s="27"/>
    </row>
    <row r="4337" spans="1:13" ht="30" customHeight="1" x14ac:dyDescent="0.3">
      <c r="A4337" s="27">
        <v>686</v>
      </c>
      <c r="B4337" s="31">
        <v>44992</v>
      </c>
      <c r="C4337" s="31">
        <v>44958</v>
      </c>
      <c r="D4337" s="19" t="s">
        <v>512</v>
      </c>
      <c r="E4337" s="66" t="str">
        <f>IF(ISBLANK(LeaveTracker[[#This Row],[Employee Name]]),"-----",VLOOKUP(LeaveTracker[[#This Row],[Employee Name]],'List of Employees'!$B$4:$H$767,7))</f>
        <v>ACCOUNTING</v>
      </c>
      <c r="F4337" s="66" t="str">
        <f>IF(ISBLANK(LeaveTracker[[#This Row],[Employee Name]]),"-----",VLOOKUP(LeaveTracker[[#This Row],[Employee Name]],'List of Employees'!$B$4:$H$767,6))</f>
        <v>PERMANENT</v>
      </c>
      <c r="G4337" s="24">
        <v>44956</v>
      </c>
      <c r="H4337" s="24">
        <v>44956</v>
      </c>
      <c r="I4337" s="19" t="s">
        <v>81</v>
      </c>
      <c r="K4337" s="50" t="str">
        <f ca="1">LeaveTracker[[#This Row],[Days]]&amp;" "&amp;LeaveTracker[[#This Row],[Type of Leave]]</f>
        <v>1 SL</v>
      </c>
      <c r="L4337" s="23">
        <f ca="1">NETWORKDAYS(LeaveTracker[[#This Row],[Start Date]],LeaveTracker[[#This Row],[End Date]],lstHolidays)</f>
        <v>1</v>
      </c>
      <c r="M4337" s="27"/>
    </row>
    <row r="4338" spans="1:13" ht="30" customHeight="1" x14ac:dyDescent="0.3">
      <c r="A4338" s="27">
        <f t="shared" si="42"/>
        <v>687</v>
      </c>
      <c r="B4338" s="31">
        <v>44992</v>
      </c>
      <c r="C4338" s="31">
        <v>44958</v>
      </c>
      <c r="D4338" s="19" t="s">
        <v>1089</v>
      </c>
      <c r="E4338" s="66" t="str">
        <f>IF(ISBLANK(LeaveTracker[[#This Row],[Employee Name]]),"-----",VLOOKUP(LeaveTracker[[#This Row],[Employee Name]],'List of Employees'!$B$4:$H$767,7))</f>
        <v>ACCOUNTING</v>
      </c>
      <c r="F4338" s="66" t="str">
        <f>IF(ISBLANK(LeaveTracker[[#This Row],[Employee Name]]),"-----",VLOOKUP(LeaveTracker[[#This Row],[Employee Name]],'List of Employees'!$B$4:$H$767,6))</f>
        <v>PERMANENT</v>
      </c>
      <c r="G4338" s="24">
        <v>44949</v>
      </c>
      <c r="H4338" s="24">
        <v>44949</v>
      </c>
      <c r="I4338" s="19" t="s">
        <v>81</v>
      </c>
      <c r="K4338" s="50" t="str">
        <f ca="1">LeaveTracker[[#This Row],[Days]]&amp;" "&amp;LeaveTracker[[#This Row],[Type of Leave]]</f>
        <v>1 SL</v>
      </c>
      <c r="L4338" s="23">
        <f ca="1">NETWORKDAYS(LeaveTracker[[#This Row],[Start Date]],LeaveTracker[[#This Row],[End Date]],lstHolidays)</f>
        <v>1</v>
      </c>
      <c r="M4338" s="27"/>
    </row>
    <row r="4339" spans="1:13" ht="30" customHeight="1" x14ac:dyDescent="0.3">
      <c r="A4339" s="27">
        <f t="shared" si="42"/>
        <v>688</v>
      </c>
      <c r="B4339" s="31">
        <v>44992</v>
      </c>
      <c r="C4339" s="31">
        <v>44953</v>
      </c>
      <c r="D4339" s="19" t="s">
        <v>1833</v>
      </c>
      <c r="E4339" s="66" t="str">
        <f>IF(ISBLANK(LeaveTracker[[#This Row],[Employee Name]]),"-----",VLOOKUP(LeaveTracker[[#This Row],[Employee Name]],'List of Employees'!$B$4:$H$767,7))</f>
        <v>BIR</v>
      </c>
      <c r="F4339" s="66" t="str">
        <f>IF(ISBLANK(LeaveTracker[[#This Row],[Employee Name]]),"-----",VLOOKUP(LeaveTracker[[#This Row],[Employee Name]],'List of Employees'!$B$4:$H$767,6))</f>
        <v>CASUAL</v>
      </c>
      <c r="G4339" s="24">
        <v>44960</v>
      </c>
      <c r="H4339" s="24">
        <v>44960</v>
      </c>
      <c r="I4339" s="19" t="s">
        <v>297</v>
      </c>
      <c r="J4339" s="42" t="s">
        <v>105</v>
      </c>
      <c r="K4339" s="50" t="str">
        <f ca="1">LeaveTracker[[#This Row],[Days]]&amp;" "&amp;LeaveTracker[[#This Row],[Type of Leave]]</f>
        <v>1 OTHER</v>
      </c>
      <c r="L4339" s="23">
        <f ca="1">NETWORKDAYS(LeaveTracker[[#This Row],[Start Date]],LeaveTracker[[#This Row],[End Date]],lstHolidays)</f>
        <v>1</v>
      </c>
      <c r="M4339" s="27"/>
    </row>
    <row r="4340" spans="1:13" ht="30" customHeight="1" x14ac:dyDescent="0.3">
      <c r="A4340" s="27">
        <f t="shared" si="42"/>
        <v>689</v>
      </c>
      <c r="B4340" s="31">
        <v>44992</v>
      </c>
      <c r="C4340" s="31">
        <v>44950</v>
      </c>
      <c r="D4340" s="19" t="s">
        <v>518</v>
      </c>
      <c r="E4340" s="66" t="str">
        <f>IF(ISBLANK(LeaveTracker[[#This Row],[Employee Name]]),"-----",VLOOKUP(LeaveTracker[[#This Row],[Employee Name]],'List of Employees'!$B$4:$H$767,7))</f>
        <v>ACCOUNTING</v>
      </c>
      <c r="F4340" s="66" t="str">
        <f>IF(ISBLANK(LeaveTracker[[#This Row],[Employee Name]]),"-----",VLOOKUP(LeaveTracker[[#This Row],[Employee Name]],'List of Employees'!$B$4:$H$767,6))</f>
        <v>PERMANENT</v>
      </c>
      <c r="G4340" s="24">
        <v>44945</v>
      </c>
      <c r="H4340" s="24">
        <v>44945</v>
      </c>
      <c r="I4340" s="19" t="s">
        <v>81</v>
      </c>
      <c r="K4340" s="50" t="str">
        <f ca="1">LeaveTracker[[#This Row],[Days]]&amp;" "&amp;LeaveTracker[[#This Row],[Type of Leave]]</f>
        <v>1 SL</v>
      </c>
      <c r="L4340" s="23">
        <f ca="1">NETWORKDAYS(LeaveTracker[[#This Row],[Start Date]],LeaveTracker[[#This Row],[End Date]],lstHolidays)</f>
        <v>1</v>
      </c>
      <c r="M4340" s="27"/>
    </row>
    <row r="4341" spans="1:13" ht="30" customHeight="1" x14ac:dyDescent="0.3">
      <c r="A4341" s="27">
        <f t="shared" si="42"/>
        <v>690</v>
      </c>
      <c r="B4341" s="31">
        <v>44992</v>
      </c>
      <c r="C4341" s="31">
        <v>44777</v>
      </c>
      <c r="D4341" s="19" t="s">
        <v>1822</v>
      </c>
      <c r="E4341" s="66" t="str">
        <f>IF(ISBLANK(LeaveTracker[[#This Row],[Employee Name]]),"-----",VLOOKUP(LeaveTracker[[#This Row],[Employee Name]],'List of Employees'!$B$4:$H$767,7))</f>
        <v>TCIS</v>
      </c>
      <c r="F4341" s="66" t="str">
        <f>IF(ISBLANK(LeaveTracker[[#This Row],[Employee Name]]),"-----",VLOOKUP(LeaveTracker[[#This Row],[Employee Name]],'List of Employees'!$B$4:$H$767,6))</f>
        <v>CASUAL</v>
      </c>
      <c r="G4341" s="24">
        <v>44918</v>
      </c>
      <c r="H4341" s="24">
        <v>44924</v>
      </c>
      <c r="I4341" s="19" t="s">
        <v>82</v>
      </c>
      <c r="K4341" s="50" t="str">
        <f ca="1">LeaveTracker[[#This Row],[Days]]&amp;" "&amp;LeaveTracker[[#This Row],[Type of Leave]]</f>
        <v>4 VL</v>
      </c>
      <c r="L4341" s="23">
        <f ca="1">NETWORKDAYS(LeaveTracker[[#This Row],[Start Date]],LeaveTracker[[#This Row],[End Date]],lstHolidays)</f>
        <v>4</v>
      </c>
      <c r="M4341" s="27"/>
    </row>
    <row r="4342" spans="1:13" ht="30" customHeight="1" x14ac:dyDescent="0.3">
      <c r="A4342" s="27">
        <f t="shared" si="42"/>
        <v>691</v>
      </c>
      <c r="B4342" s="31">
        <v>44992</v>
      </c>
      <c r="C4342" s="31">
        <v>44937</v>
      </c>
      <c r="D4342" s="19" t="s">
        <v>1161</v>
      </c>
      <c r="E4342" s="66" t="str">
        <f>IF(ISBLANK(LeaveTracker[[#This Row],[Employee Name]]),"-----",VLOOKUP(LeaveTracker[[#This Row],[Employee Name]],'List of Employees'!$B$4:$H$767,7))</f>
        <v>CSWDO</v>
      </c>
      <c r="F4342" s="66" t="str">
        <f>IF(ISBLANK(LeaveTracker[[#This Row],[Employee Name]]),"-----",VLOOKUP(LeaveTracker[[#This Row],[Employee Name]],'List of Employees'!$B$4:$H$767,6))</f>
        <v>PERMANENT</v>
      </c>
      <c r="G4342" s="24">
        <v>44939</v>
      </c>
      <c r="H4342" s="24">
        <v>44939</v>
      </c>
      <c r="I4342" s="19" t="s">
        <v>297</v>
      </c>
      <c r="K4342" s="50" t="str">
        <f ca="1">LeaveTracker[[#This Row],[Days]]&amp;" "&amp;LeaveTracker[[#This Row],[Type of Leave]]</f>
        <v>1 OTHER</v>
      </c>
      <c r="L4342" s="23">
        <f ca="1">NETWORKDAYS(LeaveTracker[[#This Row],[Start Date]],LeaveTracker[[#This Row],[End Date]],lstHolidays)</f>
        <v>1</v>
      </c>
      <c r="M4342" s="27"/>
    </row>
    <row r="4343" spans="1:13" ht="30" customHeight="1" x14ac:dyDescent="0.3">
      <c r="A4343" s="27">
        <f t="shared" si="42"/>
        <v>692</v>
      </c>
      <c r="B4343" s="31">
        <v>44992</v>
      </c>
      <c r="C4343" s="31">
        <v>44914</v>
      </c>
      <c r="D4343" s="19" t="s">
        <v>1825</v>
      </c>
      <c r="E4343" s="66" t="str">
        <f>IF(ISBLANK(LeaveTracker[[#This Row],[Employee Name]]),"-----",VLOOKUP(LeaveTracker[[#This Row],[Employee Name]],'List of Employees'!$B$4:$H$767,7))</f>
        <v>CPDO</v>
      </c>
      <c r="F4343" s="66" t="str">
        <f>IF(ISBLANK(LeaveTracker[[#This Row],[Employee Name]]),"-----",VLOOKUP(LeaveTracker[[#This Row],[Employee Name]],'List of Employees'!$B$4:$H$767,6))</f>
        <v>CASUAL</v>
      </c>
      <c r="G4343" s="24">
        <v>44914</v>
      </c>
      <c r="H4343" s="24">
        <v>44932</v>
      </c>
      <c r="I4343" s="19" t="s">
        <v>81</v>
      </c>
      <c r="K4343" s="50" t="str">
        <f ca="1">LeaveTracker[[#This Row],[Days]]&amp;" "&amp;LeaveTracker[[#This Row],[Type of Leave]]</f>
        <v>12 SL</v>
      </c>
      <c r="L4343" s="23">
        <f ca="1">NETWORKDAYS(LeaveTracker[[#This Row],[Start Date]],LeaveTracker[[#This Row],[End Date]],lstHolidays)</f>
        <v>12</v>
      </c>
      <c r="M4343" s="27"/>
    </row>
    <row r="4344" spans="1:13" ht="30" customHeight="1" x14ac:dyDescent="0.3">
      <c r="A4344" s="27">
        <f t="shared" si="42"/>
        <v>693</v>
      </c>
      <c r="B4344" s="31">
        <v>44992</v>
      </c>
      <c r="C4344" s="31">
        <v>44917</v>
      </c>
      <c r="D4344" s="19" t="s">
        <v>1826</v>
      </c>
      <c r="E4344" s="66" t="str">
        <f>IF(ISBLANK(LeaveTracker[[#This Row],[Employee Name]]),"-----",VLOOKUP(LeaveTracker[[#This Row],[Employee Name]],'List of Employees'!$B$4:$H$767,7))</f>
        <v>CSWDO</v>
      </c>
      <c r="F4344" s="66" t="str">
        <f>IF(ISBLANK(LeaveTracker[[#This Row],[Employee Name]]),"-----",VLOOKUP(LeaveTracker[[#This Row],[Employee Name]],'List of Employees'!$B$4:$H$767,6))</f>
        <v>CASUAL</v>
      </c>
      <c r="G4344" s="24">
        <v>44916</v>
      </c>
      <c r="H4344" s="24">
        <v>44916</v>
      </c>
      <c r="I4344" s="19" t="s">
        <v>81</v>
      </c>
      <c r="K4344" s="50" t="str">
        <f ca="1">LeaveTracker[[#This Row],[Days]]&amp;" "&amp;LeaveTracker[[#This Row],[Type of Leave]]</f>
        <v>1 SL</v>
      </c>
      <c r="L4344" s="23">
        <f ca="1">NETWORKDAYS(LeaveTracker[[#This Row],[Start Date]],LeaveTracker[[#This Row],[End Date]],lstHolidays)</f>
        <v>1</v>
      </c>
      <c r="M4344" s="27"/>
    </row>
    <row r="4345" spans="1:13" ht="30" customHeight="1" x14ac:dyDescent="0.3">
      <c r="A4345" s="27">
        <f t="shared" si="42"/>
        <v>694</v>
      </c>
      <c r="B4345" s="31">
        <v>44992</v>
      </c>
      <c r="C4345" s="31">
        <v>44951</v>
      </c>
      <c r="D4345" s="19" t="s">
        <v>1944</v>
      </c>
      <c r="E4345" s="66" t="str">
        <f>IF(ISBLANK(LeaveTracker[[#This Row],[Employee Name]]),"-----",VLOOKUP(LeaveTracker[[#This Row],[Employee Name]],'List of Employees'!$B$4:$H$767,7))</f>
        <v>GSO</v>
      </c>
      <c r="F4345" s="66" t="str">
        <f>IF(ISBLANK(LeaveTracker[[#This Row],[Employee Name]]),"-----",VLOOKUP(LeaveTracker[[#This Row],[Employee Name]],'List of Employees'!$B$4:$H$767,6))</f>
        <v>PERMANENT</v>
      </c>
      <c r="G4345" s="24">
        <v>44949</v>
      </c>
      <c r="H4345" s="24">
        <v>44949</v>
      </c>
      <c r="I4345" s="19" t="s">
        <v>81</v>
      </c>
      <c r="K4345" s="50" t="str">
        <f ca="1">LeaveTracker[[#This Row],[Days]]&amp;" "&amp;LeaveTracker[[#This Row],[Type of Leave]]</f>
        <v>1 SL</v>
      </c>
      <c r="L4345" s="23">
        <f ca="1">NETWORKDAYS(LeaveTracker[[#This Row],[Start Date]],LeaveTracker[[#This Row],[End Date]],lstHolidays)</f>
        <v>1</v>
      </c>
      <c r="M4345" s="27"/>
    </row>
    <row r="4346" spans="1:13" ht="30" customHeight="1" x14ac:dyDescent="0.3">
      <c r="A4346" s="27">
        <f t="shared" si="42"/>
        <v>695</v>
      </c>
      <c r="B4346" s="31">
        <v>44992</v>
      </c>
      <c r="C4346" s="31">
        <v>44928</v>
      </c>
      <c r="D4346" s="19" t="s">
        <v>1945</v>
      </c>
      <c r="E4346" s="66" t="str">
        <f>IF(ISBLANK(LeaveTracker[[#This Row],[Employee Name]]),"-----",VLOOKUP(LeaveTracker[[#This Row],[Employee Name]],'List of Employees'!$B$4:$H$767,7))</f>
        <v>TCIS/CSU</v>
      </c>
      <c r="F4346" s="66" t="str">
        <f>IF(ISBLANK(LeaveTracker[[#This Row],[Employee Name]]),"-----",VLOOKUP(LeaveTracker[[#This Row],[Employee Name]],'List of Employees'!$B$4:$H$767,6))</f>
        <v>CASUAL</v>
      </c>
      <c r="G4346" s="24">
        <v>44957</v>
      </c>
      <c r="H4346" s="24">
        <v>44957</v>
      </c>
      <c r="I4346" s="19" t="s">
        <v>81</v>
      </c>
      <c r="K4346" s="50" t="str">
        <f ca="1">LeaveTracker[[#This Row],[Days]]&amp;" "&amp;LeaveTracker[[#This Row],[Type of Leave]]</f>
        <v>1 SL</v>
      </c>
      <c r="L4346" s="23">
        <f ca="1">NETWORKDAYS(LeaveTracker[[#This Row],[Start Date]],LeaveTracker[[#This Row],[End Date]],lstHolidays)</f>
        <v>1</v>
      </c>
      <c r="M4346" s="27"/>
    </row>
    <row r="4347" spans="1:13" ht="30" customHeight="1" x14ac:dyDescent="0.3">
      <c r="A4347" s="27">
        <f t="shared" si="42"/>
        <v>696</v>
      </c>
      <c r="B4347" s="31">
        <v>44992</v>
      </c>
      <c r="C4347" s="31">
        <v>44959</v>
      </c>
      <c r="D4347" s="19" t="s">
        <v>2131</v>
      </c>
      <c r="E4347" s="66" t="str">
        <f>IF(ISBLANK(LeaveTracker[[#This Row],[Employee Name]]),"-----",VLOOKUP(LeaveTracker[[#This Row],[Employee Name]],'List of Employees'!$B$4:$H$767,7))</f>
        <v>CENRO</v>
      </c>
      <c r="F4347" s="66" t="str">
        <f>IF(ISBLANK(LeaveTracker[[#This Row],[Employee Name]]),"-----",VLOOKUP(LeaveTracker[[#This Row],[Employee Name]],'List of Employees'!$B$4:$H$767,6))</f>
        <v>CASUAL</v>
      </c>
      <c r="G4347" s="24">
        <v>44957</v>
      </c>
      <c r="H4347" s="24">
        <v>44958</v>
      </c>
      <c r="I4347" s="19" t="s">
        <v>81</v>
      </c>
      <c r="K4347" s="50" t="str">
        <f ca="1">LeaveTracker[[#This Row],[Days]]&amp;" "&amp;LeaveTracker[[#This Row],[Type of Leave]]</f>
        <v>2 SL</v>
      </c>
      <c r="L4347" s="23">
        <f ca="1">NETWORKDAYS(LeaveTracker[[#This Row],[Start Date]],LeaveTracker[[#This Row],[End Date]],lstHolidays)</f>
        <v>2</v>
      </c>
      <c r="M4347" s="27"/>
    </row>
    <row r="4348" spans="1:13" ht="30" customHeight="1" x14ac:dyDescent="0.3">
      <c r="A4348" s="27">
        <f t="shared" si="42"/>
        <v>697</v>
      </c>
      <c r="B4348" s="31">
        <v>44992</v>
      </c>
      <c r="C4348" s="31">
        <v>44916</v>
      </c>
      <c r="D4348" s="19" t="s">
        <v>1882</v>
      </c>
      <c r="E4348" s="66" t="str">
        <f>IF(ISBLANK(LeaveTracker[[#This Row],[Employee Name]]),"-----",VLOOKUP(LeaveTracker[[#This Row],[Employee Name]],'List of Employees'!$B$4:$H$767,7))</f>
        <v>ONT</v>
      </c>
      <c r="F4348" s="66" t="str">
        <f>IF(ISBLANK(LeaveTracker[[#This Row],[Employee Name]]),"-----",VLOOKUP(LeaveTracker[[#This Row],[Employee Name]],'List of Employees'!$B$4:$H$767,6))</f>
        <v>PERMANENT</v>
      </c>
      <c r="G4348" s="24">
        <v>44921</v>
      </c>
      <c r="H4348" s="24">
        <v>44924</v>
      </c>
      <c r="I4348" s="19" t="s">
        <v>82</v>
      </c>
      <c r="K4348" s="50" t="str">
        <f ca="1">LeaveTracker[[#This Row],[Days]]&amp;" "&amp;LeaveTracker[[#This Row],[Type of Leave]]</f>
        <v>3 VL</v>
      </c>
      <c r="L4348" s="23">
        <f ca="1">NETWORKDAYS(LeaveTracker[[#This Row],[Start Date]],LeaveTracker[[#This Row],[End Date]],lstHolidays)</f>
        <v>3</v>
      </c>
      <c r="M4348" s="27"/>
    </row>
    <row r="4349" spans="1:13" ht="30" customHeight="1" x14ac:dyDescent="0.3">
      <c r="A4349" s="27">
        <f t="shared" si="42"/>
        <v>698</v>
      </c>
      <c r="B4349" s="31">
        <v>44992</v>
      </c>
      <c r="C4349" s="31">
        <v>44958</v>
      </c>
      <c r="D4349" s="19" t="s">
        <v>1811</v>
      </c>
      <c r="E4349" s="66" t="str">
        <f>IF(ISBLANK(LeaveTracker[[#This Row],[Employee Name]]),"-----",VLOOKUP(LeaveTracker[[#This Row],[Employee Name]],'List of Employees'!$B$4:$H$767,7))</f>
        <v>ONT</v>
      </c>
      <c r="F4349" s="66" t="str">
        <f>IF(ISBLANK(LeaveTracker[[#This Row],[Employee Name]]),"-----",VLOOKUP(LeaveTracker[[#This Row],[Employee Name]],'List of Employees'!$B$4:$H$767,6))</f>
        <v>CASUAL</v>
      </c>
      <c r="G4349" s="24">
        <v>44947</v>
      </c>
      <c r="H4349" s="24">
        <v>44947</v>
      </c>
      <c r="I4349" s="19" t="s">
        <v>81</v>
      </c>
      <c r="K4349" s="50" t="str">
        <f>LeaveTracker[[#This Row],[Days]]&amp;" "&amp;LeaveTracker[[#This Row],[Type of Leave]]</f>
        <v>1 SL</v>
      </c>
      <c r="L4349" s="23">
        <v>1</v>
      </c>
      <c r="M4349" s="27"/>
    </row>
    <row r="4350" spans="1:13" ht="30" customHeight="1" x14ac:dyDescent="0.3">
      <c r="A4350" s="27">
        <v>698</v>
      </c>
      <c r="B4350" s="31">
        <v>44992</v>
      </c>
      <c r="C4350" s="31">
        <v>44958</v>
      </c>
      <c r="D4350" s="19" t="s">
        <v>1811</v>
      </c>
      <c r="E4350" s="66" t="str">
        <f>IF(ISBLANK(LeaveTracker[[#This Row],[Employee Name]]),"-----",VLOOKUP(LeaveTracker[[#This Row],[Employee Name]],'List of Employees'!$B$4:$H$767,7))</f>
        <v>ONT</v>
      </c>
      <c r="F4350" s="66" t="str">
        <f>IF(ISBLANK(LeaveTracker[[#This Row],[Employee Name]]),"-----",VLOOKUP(LeaveTracker[[#This Row],[Employee Name]],'List of Employees'!$B$4:$H$767,6))</f>
        <v>CASUAL</v>
      </c>
      <c r="G4350" s="24">
        <v>44954</v>
      </c>
      <c r="H4350" s="24">
        <v>44954</v>
      </c>
      <c r="I4350" s="19" t="s">
        <v>81</v>
      </c>
      <c r="K4350" s="50" t="str">
        <f>LeaveTracker[[#This Row],[Days]]&amp;" "&amp;LeaveTracker[[#This Row],[Type of Leave]]</f>
        <v>1 SL</v>
      </c>
      <c r="L4350" s="23">
        <v>1</v>
      </c>
      <c r="M4350" s="27"/>
    </row>
    <row r="4351" spans="1:13" ht="30" customHeight="1" x14ac:dyDescent="0.3">
      <c r="A4351" s="27">
        <f t="shared" si="42"/>
        <v>699</v>
      </c>
      <c r="B4351" s="31">
        <v>44992</v>
      </c>
      <c r="C4351" s="31">
        <v>44950</v>
      </c>
      <c r="D4351" s="19" t="s">
        <v>1810</v>
      </c>
      <c r="E4351" s="66" t="str">
        <f>IF(ISBLANK(LeaveTracker[[#This Row],[Employee Name]]),"-----",VLOOKUP(LeaveTracker[[#This Row],[Employee Name]],'List of Employees'!$B$4:$H$767,7))</f>
        <v>ONT</v>
      </c>
      <c r="F4351" s="66" t="str">
        <f>IF(ISBLANK(LeaveTracker[[#This Row],[Employee Name]]),"-----",VLOOKUP(LeaveTracker[[#This Row],[Employee Name]],'List of Employees'!$B$4:$H$767,6))</f>
        <v>CASUAL</v>
      </c>
      <c r="G4351" s="24">
        <v>44973</v>
      </c>
      <c r="H4351" s="24">
        <v>44985</v>
      </c>
      <c r="I4351" s="19" t="s">
        <v>82</v>
      </c>
      <c r="K4351" s="50" t="str">
        <f ca="1">LeaveTracker[[#This Row],[Days]]&amp;" "&amp;LeaveTracker[[#This Row],[Type of Leave]]</f>
        <v>9 VL</v>
      </c>
      <c r="L4351" s="23">
        <f ca="1">NETWORKDAYS(LeaveTracker[[#This Row],[Start Date]],LeaveTracker[[#This Row],[End Date]],lstHolidays)</f>
        <v>9</v>
      </c>
      <c r="M4351" s="27"/>
    </row>
    <row r="4352" spans="1:13" ht="30" customHeight="1" x14ac:dyDescent="0.3">
      <c r="A4352" s="27">
        <f t="shared" si="42"/>
        <v>700</v>
      </c>
      <c r="B4352" s="31">
        <v>44992</v>
      </c>
      <c r="C4352" s="31">
        <v>44932</v>
      </c>
      <c r="D4352" s="19" t="s">
        <v>1866</v>
      </c>
      <c r="E4352" s="66" t="str">
        <f>IF(ISBLANK(LeaveTracker[[#This Row],[Employee Name]]),"-----",VLOOKUP(LeaveTracker[[#This Row],[Employee Name]],'List of Employees'!$B$4:$H$767,7))</f>
        <v>CEO</v>
      </c>
      <c r="F4352" s="66" t="str">
        <f>IF(ISBLANK(LeaveTracker[[#This Row],[Employee Name]]),"-----",VLOOKUP(LeaveTracker[[#This Row],[Employee Name]],'List of Employees'!$B$4:$H$767,6))</f>
        <v>CASUAL</v>
      </c>
      <c r="G4352" s="24">
        <v>44930</v>
      </c>
      <c r="H4352" s="24">
        <v>44931</v>
      </c>
      <c r="I4352" s="19" t="s">
        <v>81</v>
      </c>
      <c r="K4352" s="50" t="str">
        <f ca="1">LeaveTracker[[#This Row],[Days]]&amp;" "&amp;LeaveTracker[[#This Row],[Type of Leave]]</f>
        <v>2 SL</v>
      </c>
      <c r="L4352" s="23">
        <f ca="1">NETWORKDAYS(LeaveTracker[[#This Row],[Start Date]],LeaveTracker[[#This Row],[End Date]],lstHolidays)</f>
        <v>2</v>
      </c>
      <c r="M4352" s="27"/>
    </row>
    <row r="4353" spans="1:13" ht="30" customHeight="1" x14ac:dyDescent="0.3">
      <c r="A4353" s="27">
        <f t="shared" si="42"/>
        <v>701</v>
      </c>
      <c r="B4353" s="31">
        <v>44992</v>
      </c>
      <c r="C4353" s="31">
        <v>44946</v>
      </c>
      <c r="D4353" s="19" t="s">
        <v>1866</v>
      </c>
      <c r="E4353" s="66" t="str">
        <f>IF(ISBLANK(LeaveTracker[[#This Row],[Employee Name]]),"-----",VLOOKUP(LeaveTracker[[#This Row],[Employee Name]],'List of Employees'!$B$4:$H$767,7))</f>
        <v>CEO</v>
      </c>
      <c r="F4353" s="66" t="str">
        <f>IF(ISBLANK(LeaveTracker[[#This Row],[Employee Name]]),"-----",VLOOKUP(LeaveTracker[[#This Row],[Employee Name]],'List of Employees'!$B$4:$H$767,6))</f>
        <v>CASUAL</v>
      </c>
      <c r="G4353" s="24">
        <v>44953</v>
      </c>
      <c r="H4353" s="24">
        <v>44953</v>
      </c>
      <c r="I4353" s="19" t="s">
        <v>297</v>
      </c>
      <c r="J4353" s="42" t="s">
        <v>105</v>
      </c>
      <c r="K4353" s="50" t="str">
        <f ca="1">LeaveTracker[[#This Row],[Days]]&amp;" "&amp;LeaveTracker[[#This Row],[Type of Leave]]</f>
        <v>1 OTHER</v>
      </c>
      <c r="L4353" s="23">
        <f ca="1">NETWORKDAYS(LeaveTracker[[#This Row],[Start Date]],LeaveTracker[[#This Row],[End Date]],lstHolidays)</f>
        <v>1</v>
      </c>
      <c r="M4353" s="27"/>
    </row>
    <row r="4354" spans="1:13" ht="30" customHeight="1" x14ac:dyDescent="0.3">
      <c r="A4354" s="27">
        <f t="shared" si="42"/>
        <v>702</v>
      </c>
      <c r="B4354" s="31">
        <v>44992</v>
      </c>
      <c r="C4354" s="31">
        <v>44932</v>
      </c>
      <c r="D4354" s="19" t="s">
        <v>2133</v>
      </c>
      <c r="E4354" s="66" t="str">
        <f>IF(ISBLANK(LeaveTracker[[#This Row],[Employee Name]]),"-----",VLOOKUP(LeaveTracker[[#This Row],[Employee Name]],'List of Employees'!$B$4:$H$767,7))</f>
        <v>OSPITAL NG TAGAYTAY</v>
      </c>
      <c r="F4354" s="66" t="str">
        <f>IF(ISBLANK(LeaveTracker[[#This Row],[Employee Name]]),"-----",VLOOKUP(LeaveTracker[[#This Row],[Employee Name]],'List of Employees'!$B$4:$H$767,6))</f>
        <v>JOBCON</v>
      </c>
      <c r="G4354" s="24">
        <v>44922</v>
      </c>
      <c r="H4354" s="24">
        <v>44925</v>
      </c>
      <c r="I4354" s="19" t="s">
        <v>81</v>
      </c>
      <c r="K4354" s="50" t="str">
        <f ca="1">LeaveTracker[[#This Row],[Days]]&amp;" "&amp;LeaveTracker[[#This Row],[Type of Leave]]</f>
        <v>3 SL</v>
      </c>
      <c r="L4354" s="23">
        <f ca="1">NETWORKDAYS(LeaveTracker[[#This Row],[Start Date]],LeaveTracker[[#This Row],[End Date]],lstHolidays)</f>
        <v>3</v>
      </c>
      <c r="M4354" s="27"/>
    </row>
    <row r="4355" spans="1:13" ht="30" customHeight="1" x14ac:dyDescent="0.3">
      <c r="A4355" s="27">
        <f t="shared" si="42"/>
        <v>703</v>
      </c>
      <c r="B4355" s="31">
        <v>44992</v>
      </c>
      <c r="C4355" s="31">
        <v>44971</v>
      </c>
      <c r="D4355" s="19" t="s">
        <v>2056</v>
      </c>
      <c r="E4355" s="66" t="str">
        <f>IF(ISBLANK(LeaveTracker[[#This Row],[Employee Name]]),"-----",VLOOKUP(LeaveTracker[[#This Row],[Employee Name]],'List of Employees'!$B$4:$H$767,7))</f>
        <v>EEO</v>
      </c>
      <c r="F4355" s="66" t="str">
        <f>IF(ISBLANK(LeaveTracker[[#This Row],[Employee Name]]),"-----",VLOOKUP(LeaveTracker[[#This Row],[Employee Name]],'List of Employees'!$B$4:$H$767,6))</f>
        <v>PERMANENT</v>
      </c>
      <c r="G4355" s="24">
        <v>44956</v>
      </c>
      <c r="H4355" s="24">
        <v>44958</v>
      </c>
      <c r="I4355" s="19" t="s">
        <v>81</v>
      </c>
      <c r="K4355" s="50" t="str">
        <f ca="1">LeaveTracker[[#This Row],[Days]]&amp;" "&amp;LeaveTracker[[#This Row],[Type of Leave]]</f>
        <v>3 SL</v>
      </c>
      <c r="L4355" s="23">
        <f ca="1">NETWORKDAYS(LeaveTracker[[#This Row],[Start Date]],LeaveTracker[[#This Row],[End Date]],lstHolidays)</f>
        <v>3</v>
      </c>
      <c r="M4355" s="27"/>
    </row>
    <row r="4356" spans="1:13" ht="30" customHeight="1" x14ac:dyDescent="0.3">
      <c r="A4356" s="27">
        <f t="shared" si="42"/>
        <v>704</v>
      </c>
      <c r="B4356" s="31">
        <v>44992</v>
      </c>
      <c r="C4356" s="31">
        <v>44951</v>
      </c>
      <c r="D4356" s="19" t="s">
        <v>1868</v>
      </c>
      <c r="E4356" s="66" t="str">
        <f>IF(ISBLANK(LeaveTracker[[#This Row],[Employee Name]]),"-----",VLOOKUP(LeaveTracker[[#This Row],[Employee Name]],'List of Employees'!$B$4:$H$767,7))</f>
        <v>CHO</v>
      </c>
      <c r="F4356" s="66" t="str">
        <f>IF(ISBLANK(LeaveTracker[[#This Row],[Employee Name]]),"-----",VLOOKUP(LeaveTracker[[#This Row],[Employee Name]],'List of Employees'!$B$4:$H$767,6))</f>
        <v>CASUAL</v>
      </c>
      <c r="G4356" s="24">
        <v>44949</v>
      </c>
      <c r="H4356" s="24">
        <v>44949</v>
      </c>
      <c r="I4356" s="19" t="s">
        <v>81</v>
      </c>
      <c r="K4356" s="50" t="str">
        <f ca="1">LeaveTracker[[#This Row],[Days]]&amp;" "&amp;LeaveTracker[[#This Row],[Type of Leave]]</f>
        <v>1 SL</v>
      </c>
      <c r="L4356" s="23">
        <f ca="1">NETWORKDAYS(LeaveTracker[[#This Row],[Start Date]],LeaveTracker[[#This Row],[End Date]],lstHolidays)</f>
        <v>1</v>
      </c>
      <c r="M4356" s="27"/>
    </row>
    <row r="4357" spans="1:13" ht="30" customHeight="1" x14ac:dyDescent="0.3">
      <c r="A4357" s="27">
        <f t="shared" si="42"/>
        <v>705</v>
      </c>
      <c r="B4357" s="31">
        <v>44992</v>
      </c>
      <c r="C4357" s="31">
        <v>44959</v>
      </c>
      <c r="D4357" s="19" t="s">
        <v>1762</v>
      </c>
      <c r="E4357" s="66" t="str">
        <f>IF(ISBLANK(LeaveTracker[[#This Row],[Employee Name]]),"-----",VLOOKUP(LeaveTracker[[#This Row],[Employee Name]],'List of Employees'!$B$4:$H$767,7))</f>
        <v>CENRO</v>
      </c>
      <c r="F4357" s="66" t="str">
        <f>IF(ISBLANK(LeaveTracker[[#This Row],[Employee Name]]),"-----",VLOOKUP(LeaveTracker[[#This Row],[Employee Name]],'List of Employees'!$B$4:$H$767,6))</f>
        <v>CASUAL</v>
      </c>
      <c r="G4357" s="24">
        <v>44975</v>
      </c>
      <c r="H4357" s="24">
        <v>44977</v>
      </c>
      <c r="I4357" s="19" t="s">
        <v>81</v>
      </c>
      <c r="K4357" s="50" t="str">
        <f>LeaveTracker[[#This Row],[Days]]&amp;" "&amp;LeaveTracker[[#This Row],[Type of Leave]]</f>
        <v>2 SL</v>
      </c>
      <c r="L4357" s="23">
        <v>2</v>
      </c>
      <c r="M4357" s="27"/>
    </row>
    <row r="4358" spans="1:13" ht="30" customHeight="1" x14ac:dyDescent="0.3">
      <c r="A4358" s="27">
        <f t="shared" si="42"/>
        <v>706</v>
      </c>
      <c r="B4358" s="31">
        <v>44992</v>
      </c>
      <c r="C4358" s="31">
        <v>44979</v>
      </c>
      <c r="D4358" s="19" t="s">
        <v>1873</v>
      </c>
      <c r="E4358" s="66" t="str">
        <f>IF(ISBLANK(LeaveTracker[[#This Row],[Employee Name]]),"-----",VLOOKUP(LeaveTracker[[#This Row],[Employee Name]],'List of Employees'!$B$4:$H$767,7))</f>
        <v>CHO</v>
      </c>
      <c r="F4358" s="66" t="str">
        <f>IF(ISBLANK(LeaveTracker[[#This Row],[Employee Name]]),"-----",VLOOKUP(LeaveTracker[[#This Row],[Employee Name]],'List of Employees'!$B$4:$H$767,6))</f>
        <v>CASUAL</v>
      </c>
      <c r="G4358" s="24">
        <v>44991</v>
      </c>
      <c r="H4358" s="24">
        <v>44992</v>
      </c>
      <c r="I4358" s="19" t="s">
        <v>82</v>
      </c>
      <c r="K4358" s="50" t="str">
        <f ca="1">LeaveTracker[[#This Row],[Days]]&amp;" "&amp;LeaveTracker[[#This Row],[Type of Leave]]</f>
        <v>2 VL</v>
      </c>
      <c r="L4358" s="23">
        <f ca="1">NETWORKDAYS(LeaveTracker[[#This Row],[Start Date]],LeaveTracker[[#This Row],[End Date]],lstHolidays)</f>
        <v>2</v>
      </c>
      <c r="M4358" s="27"/>
    </row>
    <row r="4359" spans="1:13" ht="30" customHeight="1" x14ac:dyDescent="0.3">
      <c r="A4359" s="27">
        <f t="shared" si="42"/>
        <v>707</v>
      </c>
      <c r="B4359" s="31">
        <v>44992</v>
      </c>
      <c r="C4359" s="31">
        <v>44970</v>
      </c>
      <c r="D4359" s="19" t="s">
        <v>1873</v>
      </c>
      <c r="E4359" s="66" t="str">
        <f>IF(ISBLANK(LeaveTracker[[#This Row],[Employee Name]]),"-----",VLOOKUP(LeaveTracker[[#This Row],[Employee Name]],'List of Employees'!$B$4:$H$767,7))</f>
        <v>CHO</v>
      </c>
      <c r="F4359" s="66" t="str">
        <f>IF(ISBLANK(LeaveTracker[[#This Row],[Employee Name]]),"-----",VLOOKUP(LeaveTracker[[#This Row],[Employee Name]],'List of Employees'!$B$4:$H$767,6))</f>
        <v>CASUAL</v>
      </c>
      <c r="G4359" s="24">
        <v>44963</v>
      </c>
      <c r="H4359" s="24">
        <v>44963</v>
      </c>
      <c r="I4359" s="19" t="s">
        <v>81</v>
      </c>
      <c r="K4359" s="50" t="str">
        <f ca="1">LeaveTracker[[#This Row],[Days]]&amp;" "&amp;LeaveTracker[[#This Row],[Type of Leave]]</f>
        <v>1 SL</v>
      </c>
      <c r="L4359" s="23">
        <f ca="1">NETWORKDAYS(LeaveTracker[[#This Row],[Start Date]],LeaveTracker[[#This Row],[End Date]],lstHolidays)</f>
        <v>1</v>
      </c>
      <c r="M4359" s="27"/>
    </row>
    <row r="4360" spans="1:13" ht="30" customHeight="1" x14ac:dyDescent="0.3">
      <c r="A4360" s="27">
        <f t="shared" si="42"/>
        <v>708</v>
      </c>
      <c r="B4360" s="31">
        <v>44992</v>
      </c>
      <c r="C4360" s="31">
        <v>44970</v>
      </c>
      <c r="D4360" s="19" t="s">
        <v>1792</v>
      </c>
      <c r="E4360" s="66" t="str">
        <f>IF(ISBLANK(LeaveTracker[[#This Row],[Employee Name]]),"-----",VLOOKUP(LeaveTracker[[#This Row],[Employee Name]],'List of Employees'!$B$4:$H$767,7))</f>
        <v>CENRO</v>
      </c>
      <c r="F4360" s="66" t="str">
        <f>IF(ISBLANK(LeaveTracker[[#This Row],[Employee Name]]),"-----",VLOOKUP(LeaveTracker[[#This Row],[Employee Name]],'List of Employees'!$B$4:$H$767,6))</f>
        <v>CASUAL</v>
      </c>
      <c r="G4360" s="24">
        <v>44984</v>
      </c>
      <c r="H4360" s="24">
        <v>44984</v>
      </c>
      <c r="I4360" s="19" t="s">
        <v>297</v>
      </c>
      <c r="J4360" s="42" t="s">
        <v>105</v>
      </c>
      <c r="K4360" s="50" t="str">
        <f ca="1">LeaveTracker[[#This Row],[Days]]&amp;" "&amp;LeaveTracker[[#This Row],[Type of Leave]]</f>
        <v>1 OTHER</v>
      </c>
      <c r="L4360" s="23">
        <f ca="1">NETWORKDAYS(LeaveTracker[[#This Row],[Start Date]],LeaveTracker[[#This Row],[End Date]],lstHolidays)</f>
        <v>1</v>
      </c>
      <c r="M4360" s="27"/>
    </row>
    <row r="4361" spans="1:13" ht="30" customHeight="1" x14ac:dyDescent="0.3">
      <c r="A4361" s="27">
        <f t="shared" si="42"/>
        <v>709</v>
      </c>
      <c r="B4361" s="31">
        <v>44992</v>
      </c>
      <c r="C4361" s="31">
        <v>44967</v>
      </c>
      <c r="D4361" s="19" t="s">
        <v>1832</v>
      </c>
      <c r="E4361" s="66" t="str">
        <f>IF(ISBLANK(LeaveTracker[[#This Row],[Employee Name]]),"-----",VLOOKUP(LeaveTracker[[#This Row],[Employee Name]],'List of Employees'!$B$4:$H$767,7))</f>
        <v>CENRO</v>
      </c>
      <c r="F4361" s="66" t="str">
        <f>IF(ISBLANK(LeaveTracker[[#This Row],[Employee Name]]),"-----",VLOOKUP(LeaveTracker[[#This Row],[Employee Name]],'List of Employees'!$B$4:$H$767,6))</f>
        <v>CASUAL</v>
      </c>
      <c r="G4361" s="24">
        <v>44966</v>
      </c>
      <c r="H4361" s="24">
        <v>44966</v>
      </c>
      <c r="I4361" s="19" t="s">
        <v>81</v>
      </c>
      <c r="K4361" s="50" t="str">
        <f ca="1">LeaveTracker[[#This Row],[Days]]&amp;" "&amp;LeaveTracker[[#This Row],[Type of Leave]]</f>
        <v>1 SL</v>
      </c>
      <c r="L4361" s="23">
        <f ca="1">NETWORKDAYS(LeaveTracker[[#This Row],[Start Date]],LeaveTracker[[#This Row],[End Date]],lstHolidays)</f>
        <v>1</v>
      </c>
      <c r="M4361" s="27"/>
    </row>
    <row r="4362" spans="1:13" ht="30" customHeight="1" x14ac:dyDescent="0.3">
      <c r="A4362" s="27">
        <f t="shared" si="42"/>
        <v>710</v>
      </c>
      <c r="B4362" s="31">
        <v>44992</v>
      </c>
      <c r="C4362" s="31">
        <v>44967</v>
      </c>
      <c r="D4362" s="19" t="s">
        <v>1832</v>
      </c>
      <c r="E4362" s="66" t="str">
        <f>IF(ISBLANK(LeaveTracker[[#This Row],[Employee Name]]),"-----",VLOOKUP(LeaveTracker[[#This Row],[Employee Name]],'List of Employees'!$B$4:$H$767,7))</f>
        <v>CENRO</v>
      </c>
      <c r="F4362" s="66" t="str">
        <f>IF(ISBLANK(LeaveTracker[[#This Row],[Employee Name]]),"-----",VLOOKUP(LeaveTracker[[#This Row],[Employee Name]],'List of Employees'!$B$4:$H$767,6))</f>
        <v>CASUAL</v>
      </c>
      <c r="G4362" s="24">
        <v>44968</v>
      </c>
      <c r="H4362" s="24">
        <v>44968</v>
      </c>
      <c r="I4362" s="19" t="s">
        <v>81</v>
      </c>
      <c r="K4362" s="50" t="str">
        <f>LeaveTracker[[#This Row],[Days]]&amp;" "&amp;LeaveTracker[[#This Row],[Type of Leave]]</f>
        <v>1 SL</v>
      </c>
      <c r="L4362" s="23">
        <v>1</v>
      </c>
      <c r="M4362" s="27"/>
    </row>
    <row r="4363" spans="1:13" ht="30" customHeight="1" x14ac:dyDescent="0.3">
      <c r="A4363" s="27">
        <f t="shared" si="42"/>
        <v>711</v>
      </c>
      <c r="B4363" s="31">
        <v>44992</v>
      </c>
      <c r="C4363" s="31">
        <v>44971</v>
      </c>
      <c r="D4363" s="19" t="s">
        <v>2136</v>
      </c>
      <c r="E4363" s="66" t="str">
        <f>IF(ISBLANK(LeaveTracker[[#This Row],[Employee Name]]),"-----",VLOOKUP(LeaveTracker[[#This Row],[Employee Name]],'List of Employees'!$B$4:$H$767,7))</f>
        <v>TOPS- CSU</v>
      </c>
      <c r="F4363" s="66" t="str">
        <f>IF(ISBLANK(LeaveTracker[[#This Row],[Employee Name]]),"-----",VLOOKUP(LeaveTracker[[#This Row],[Employee Name]],'List of Employees'!$B$4:$H$767,6))</f>
        <v>CASUAL</v>
      </c>
      <c r="G4363" s="24">
        <v>44970</v>
      </c>
      <c r="H4363" s="24">
        <v>44974</v>
      </c>
      <c r="I4363" s="19" t="s">
        <v>81</v>
      </c>
      <c r="K4363" s="50" t="str">
        <f ca="1">LeaveTracker[[#This Row],[Days]]&amp;" "&amp;LeaveTracker[[#This Row],[Type of Leave]]</f>
        <v>5 SL</v>
      </c>
      <c r="L4363" s="23">
        <f ca="1">NETWORKDAYS(LeaveTracker[[#This Row],[Start Date]],LeaveTracker[[#This Row],[End Date]],lstHolidays)</f>
        <v>5</v>
      </c>
      <c r="M4363" s="27"/>
    </row>
    <row r="4364" spans="1:13" ht="30" customHeight="1" x14ac:dyDescent="0.3">
      <c r="A4364" s="27">
        <f t="shared" si="42"/>
        <v>712</v>
      </c>
      <c r="B4364" s="31">
        <v>44992</v>
      </c>
      <c r="C4364" s="31">
        <v>44967</v>
      </c>
      <c r="D4364" s="19" t="s">
        <v>1916</v>
      </c>
      <c r="E4364" s="66" t="str">
        <f>IF(ISBLANK(LeaveTracker[[#This Row],[Employee Name]]),"-----",VLOOKUP(LeaveTracker[[#This Row],[Employee Name]],'List of Employees'!$B$4:$H$767,7))</f>
        <v>ONT</v>
      </c>
      <c r="F4364" s="66" t="str">
        <f>IF(ISBLANK(LeaveTracker[[#This Row],[Employee Name]]),"-----",VLOOKUP(LeaveTracker[[#This Row],[Employee Name]],'List of Employees'!$B$4:$H$767,6))</f>
        <v>CASUAL</v>
      </c>
      <c r="G4364" s="24">
        <v>44970</v>
      </c>
      <c r="H4364" s="24">
        <v>44970</v>
      </c>
      <c r="I4364" s="19" t="s">
        <v>297</v>
      </c>
      <c r="J4364" s="42" t="s">
        <v>158</v>
      </c>
      <c r="K4364" s="50" t="str">
        <f ca="1">LeaveTracker[[#This Row],[Days]]&amp;" "&amp;LeaveTracker[[#This Row],[Type of Leave]]</f>
        <v>1 OTHER</v>
      </c>
      <c r="L4364" s="23">
        <f ca="1">NETWORKDAYS(LeaveTracker[[#This Row],[Start Date]],LeaveTracker[[#This Row],[End Date]],lstHolidays)</f>
        <v>1</v>
      </c>
      <c r="M4364" s="27"/>
    </row>
    <row r="4365" spans="1:13" ht="30" customHeight="1" x14ac:dyDescent="0.3">
      <c r="A4365" s="27">
        <f t="shared" si="42"/>
        <v>713</v>
      </c>
      <c r="B4365" s="31">
        <v>44992</v>
      </c>
      <c r="C4365" s="31">
        <v>44959</v>
      </c>
      <c r="D4365" s="19" t="s">
        <v>1803</v>
      </c>
      <c r="E4365" s="66" t="str">
        <f>IF(ISBLANK(LeaveTracker[[#This Row],[Employee Name]]),"-----",VLOOKUP(LeaveTracker[[#This Row],[Employee Name]],'List of Employees'!$B$4:$H$767,7))</f>
        <v>ONT</v>
      </c>
      <c r="F4365" s="66" t="str">
        <f>IF(ISBLANK(LeaveTracker[[#This Row],[Employee Name]]),"-----",VLOOKUP(LeaveTracker[[#This Row],[Employee Name]],'List of Employees'!$B$4:$H$767,6))</f>
        <v>CASUAL</v>
      </c>
      <c r="G4365" s="24">
        <v>44958</v>
      </c>
      <c r="H4365" s="24">
        <v>44966</v>
      </c>
      <c r="I4365" s="19" t="s">
        <v>81</v>
      </c>
      <c r="K4365" s="50" t="str">
        <f ca="1">LeaveTracker[[#This Row],[Days]]&amp;" "&amp;LeaveTracker[[#This Row],[Type of Leave]]</f>
        <v>7 SL</v>
      </c>
      <c r="L4365" s="23">
        <f ca="1">NETWORKDAYS(LeaveTracker[[#This Row],[Start Date]],LeaveTracker[[#This Row],[End Date]],lstHolidays)</f>
        <v>7</v>
      </c>
      <c r="M4365" s="27"/>
    </row>
    <row r="4366" spans="1:13" ht="30" customHeight="1" x14ac:dyDescent="0.3">
      <c r="A4366" s="27">
        <f t="shared" si="42"/>
        <v>714</v>
      </c>
      <c r="B4366" s="31">
        <v>44992</v>
      </c>
      <c r="C4366" s="31">
        <v>44971</v>
      </c>
      <c r="D4366" s="19" t="s">
        <v>1836</v>
      </c>
      <c r="E4366" s="66" t="str">
        <f>IF(ISBLANK(LeaveTracker[[#This Row],[Employee Name]]),"-----",VLOOKUP(LeaveTracker[[#This Row],[Employee Name]],'List of Employees'!$B$4:$H$767,7))</f>
        <v>EEO/CITY MARKET</v>
      </c>
      <c r="F4366" s="66" t="str">
        <f>IF(ISBLANK(LeaveTracker[[#This Row],[Employee Name]]),"-----",VLOOKUP(LeaveTracker[[#This Row],[Employee Name]],'List of Employees'!$B$4:$H$767,6))</f>
        <v>CASUAL</v>
      </c>
      <c r="G4366" s="24">
        <v>44968</v>
      </c>
      <c r="H4366" s="24">
        <v>44970</v>
      </c>
      <c r="I4366" s="19" t="s">
        <v>81</v>
      </c>
      <c r="K4366" s="50" t="str">
        <f>LeaveTracker[[#This Row],[Days]]&amp;" "&amp;LeaveTracker[[#This Row],[Type of Leave]]</f>
        <v>2 SL</v>
      </c>
      <c r="L4366" s="23">
        <v>2</v>
      </c>
      <c r="M4366" s="27"/>
    </row>
    <row r="4367" spans="1:13" ht="30" customHeight="1" x14ac:dyDescent="0.3">
      <c r="A4367" s="27">
        <f t="shared" si="42"/>
        <v>715</v>
      </c>
      <c r="B4367" s="31">
        <v>44992</v>
      </c>
      <c r="C4367" s="31">
        <v>44973</v>
      </c>
      <c r="D4367" s="19" t="s">
        <v>1757</v>
      </c>
      <c r="E4367" s="66" t="str">
        <f>IF(ISBLANK(LeaveTracker[[#This Row],[Employee Name]]),"-----",VLOOKUP(LeaveTracker[[#This Row],[Employee Name]],'List of Employees'!$B$4:$H$767,7))</f>
        <v>LIBRARY</v>
      </c>
      <c r="F4367" s="66" t="str">
        <f>IF(ISBLANK(LeaveTracker[[#This Row],[Employee Name]]),"-----",VLOOKUP(LeaveTracker[[#This Row],[Employee Name]],'List of Employees'!$B$4:$H$767,6))</f>
        <v>CASUAL</v>
      </c>
      <c r="G4367" s="24">
        <v>44973</v>
      </c>
      <c r="H4367" s="24">
        <v>44973</v>
      </c>
      <c r="I4367" s="19" t="s">
        <v>297</v>
      </c>
      <c r="J4367" s="42" t="s">
        <v>760</v>
      </c>
      <c r="K4367" s="50" t="str">
        <f ca="1">LeaveTracker[[#This Row],[Days]]&amp;" "&amp;LeaveTracker[[#This Row],[Type of Leave]]</f>
        <v>1 OTHER</v>
      </c>
      <c r="L4367" s="23">
        <f ca="1">NETWORKDAYS(LeaveTracker[[#This Row],[Start Date]],LeaveTracker[[#This Row],[End Date]],lstHolidays)</f>
        <v>1</v>
      </c>
      <c r="M4367" s="27"/>
    </row>
    <row r="4368" spans="1:13" ht="30" customHeight="1" x14ac:dyDescent="0.3">
      <c r="A4368" s="27">
        <f t="shared" si="42"/>
        <v>716</v>
      </c>
      <c r="B4368" s="31">
        <v>44992</v>
      </c>
      <c r="C4368" s="31">
        <v>44970</v>
      </c>
      <c r="D4368" s="19" t="s">
        <v>1901</v>
      </c>
      <c r="E4368" s="66" t="str">
        <f>IF(ISBLANK(LeaveTracker[[#This Row],[Employee Name]]),"-----",VLOOKUP(LeaveTracker[[#This Row],[Employee Name]],'List of Employees'!$B$4:$H$767,7))</f>
        <v>CENRO</v>
      </c>
      <c r="F4368" s="66" t="str">
        <f>IF(ISBLANK(LeaveTracker[[#This Row],[Employee Name]]),"-----",VLOOKUP(LeaveTracker[[#This Row],[Employee Name]],'List of Employees'!$B$4:$H$767,6))</f>
        <v>CASUAL</v>
      </c>
      <c r="G4368" s="24">
        <v>44967</v>
      </c>
      <c r="H4368" s="24">
        <v>44969</v>
      </c>
      <c r="I4368" s="19" t="s">
        <v>81</v>
      </c>
      <c r="K4368" s="50" t="str">
        <f>LeaveTracker[[#This Row],[Days]]&amp;" "&amp;LeaveTracker[[#This Row],[Type of Leave]]</f>
        <v>3 SL</v>
      </c>
      <c r="L4368" s="23">
        <v>3</v>
      </c>
      <c r="M4368" s="27"/>
    </row>
    <row r="4369" spans="1:13" ht="30" customHeight="1" x14ac:dyDescent="0.3">
      <c r="A4369" s="27">
        <f t="shared" si="42"/>
        <v>717</v>
      </c>
      <c r="B4369" s="31">
        <v>44993</v>
      </c>
      <c r="C4369" s="31">
        <v>44975</v>
      </c>
      <c r="D4369" s="19" t="s">
        <v>1834</v>
      </c>
      <c r="E4369" s="66" t="str">
        <f>IF(ISBLANK(LeaveTracker[[#This Row],[Employee Name]]),"-----",VLOOKUP(LeaveTracker[[#This Row],[Employee Name]],'List of Employees'!$B$4:$H$767,7))</f>
        <v>CCT</v>
      </c>
      <c r="F4369" s="66" t="str">
        <f>IF(ISBLANK(LeaveTracker[[#This Row],[Employee Name]]),"-----",VLOOKUP(LeaveTracker[[#This Row],[Employee Name]],'List of Employees'!$B$4:$H$767,6))</f>
        <v>CASUAL</v>
      </c>
      <c r="G4369" s="24">
        <v>44971</v>
      </c>
      <c r="H4369" s="24">
        <v>44972</v>
      </c>
      <c r="I4369" s="19" t="s">
        <v>81</v>
      </c>
      <c r="K4369" s="50" t="str">
        <f ca="1">LeaveTracker[[#This Row],[Days]]&amp;" "&amp;LeaveTracker[[#This Row],[Type of Leave]]</f>
        <v>2 SL</v>
      </c>
      <c r="L4369" s="23">
        <f ca="1">NETWORKDAYS(LeaveTracker[[#This Row],[Start Date]],LeaveTracker[[#This Row],[End Date]],lstHolidays)</f>
        <v>2</v>
      </c>
      <c r="M4369" s="27"/>
    </row>
    <row r="4370" spans="1:13" ht="30" customHeight="1" x14ac:dyDescent="0.3">
      <c r="A4370" s="27">
        <f t="shared" si="42"/>
        <v>718</v>
      </c>
      <c r="B4370" s="31">
        <v>44993</v>
      </c>
      <c r="C4370" s="31">
        <v>44974</v>
      </c>
      <c r="D4370" s="19" t="s">
        <v>1747</v>
      </c>
      <c r="E4370" s="66" t="str">
        <f>IF(ISBLANK(LeaveTracker[[#This Row],[Employee Name]]),"-----",VLOOKUP(LeaveTracker[[#This Row],[Employee Name]],'List of Employees'!$B$4:$H$767,7))</f>
        <v>BPLO</v>
      </c>
      <c r="F4370" s="66" t="str">
        <f>IF(ISBLANK(LeaveTracker[[#This Row],[Employee Name]]),"-----",VLOOKUP(LeaveTracker[[#This Row],[Employee Name]],'List of Employees'!$B$4:$H$767,6))</f>
        <v>CASUAL</v>
      </c>
      <c r="G4370" s="24">
        <v>44977</v>
      </c>
      <c r="H4370" s="24">
        <v>44978</v>
      </c>
      <c r="I4370" s="19" t="s">
        <v>297</v>
      </c>
      <c r="J4370" s="42" t="s">
        <v>213</v>
      </c>
      <c r="K4370" s="50" t="str">
        <f ca="1">LeaveTracker[[#This Row],[Days]]&amp;" "&amp;LeaveTracker[[#This Row],[Type of Leave]]</f>
        <v>2 OTHER</v>
      </c>
      <c r="L4370" s="23">
        <f ca="1">NETWORKDAYS(LeaveTracker[[#This Row],[Start Date]],LeaveTracker[[#This Row],[End Date]],lstHolidays)</f>
        <v>2</v>
      </c>
      <c r="M4370" s="27"/>
    </row>
    <row r="4371" spans="1:13" ht="30" customHeight="1" x14ac:dyDescent="0.3">
      <c r="A4371" s="27">
        <f t="shared" si="42"/>
        <v>719</v>
      </c>
      <c r="B4371" s="31">
        <v>44993</v>
      </c>
      <c r="C4371" s="31">
        <v>44971</v>
      </c>
      <c r="D4371" s="19" t="s">
        <v>2056</v>
      </c>
      <c r="E4371" s="66" t="str">
        <f>IF(ISBLANK(LeaveTracker[[#This Row],[Employee Name]]),"-----",VLOOKUP(LeaveTracker[[#This Row],[Employee Name]],'List of Employees'!$B$4:$H$767,7))</f>
        <v>EEO</v>
      </c>
      <c r="F4371" s="66" t="str">
        <f>IF(ISBLANK(LeaveTracker[[#This Row],[Employee Name]]),"-----",VLOOKUP(LeaveTracker[[#This Row],[Employee Name]],'List of Employees'!$B$4:$H$767,6))</f>
        <v>PERMANENT</v>
      </c>
      <c r="G4371" s="24">
        <v>44959</v>
      </c>
      <c r="H4371" s="24">
        <v>44988</v>
      </c>
      <c r="I4371" s="19" t="s">
        <v>82</v>
      </c>
      <c r="K4371" s="50" t="str">
        <f>LeaveTracker[[#This Row],[Days]]&amp;" "&amp;LeaveTracker[[#This Row],[Type of Leave]]</f>
        <v>29 VL</v>
      </c>
      <c r="L4371" s="23">
        <v>29</v>
      </c>
      <c r="M4371" s="27"/>
    </row>
    <row r="4372" spans="1:13" ht="30" customHeight="1" x14ac:dyDescent="0.3">
      <c r="A4372" s="27">
        <f t="shared" si="42"/>
        <v>720</v>
      </c>
      <c r="B4372" s="31">
        <v>44993</v>
      </c>
      <c r="C4372" s="31">
        <v>44971</v>
      </c>
      <c r="D4372" s="19" t="s">
        <v>1746</v>
      </c>
      <c r="E4372" s="66" t="str">
        <f>IF(ISBLANK(LeaveTracker[[#This Row],[Employee Name]]),"-----",VLOOKUP(LeaveTracker[[#This Row],[Employee Name]],'List of Employees'!$B$4:$H$767,7))</f>
        <v>BPLO</v>
      </c>
      <c r="F4372" s="66" t="str">
        <f>IF(ISBLANK(LeaveTracker[[#This Row],[Employee Name]]),"-----",VLOOKUP(LeaveTracker[[#This Row],[Employee Name]],'List of Employees'!$B$4:$H$767,6))</f>
        <v>CASUAL</v>
      </c>
      <c r="G4372" s="24">
        <v>44966</v>
      </c>
      <c r="H4372" s="24">
        <v>44967</v>
      </c>
      <c r="I4372" s="19" t="s">
        <v>81</v>
      </c>
      <c r="K4372" s="50" t="str">
        <f ca="1">LeaveTracker[[#This Row],[Days]]&amp;" "&amp;LeaveTracker[[#This Row],[Type of Leave]]</f>
        <v>2 SL</v>
      </c>
      <c r="L4372" s="23">
        <f ca="1">NETWORKDAYS(LeaveTracker[[#This Row],[Start Date]],LeaveTracker[[#This Row],[End Date]],lstHolidays)</f>
        <v>2</v>
      </c>
      <c r="M4372" s="27"/>
    </row>
    <row r="4373" spans="1:13" ht="30" customHeight="1" x14ac:dyDescent="0.3">
      <c r="A4373" s="27">
        <f t="shared" si="42"/>
        <v>721</v>
      </c>
      <c r="B4373" s="31">
        <v>44993</v>
      </c>
      <c r="D4373" s="19" t="s">
        <v>1851</v>
      </c>
      <c r="E4373" s="66" t="str">
        <f>IF(ISBLANK(LeaveTracker[[#This Row],[Employee Name]]),"-----",VLOOKUP(LeaveTracker[[#This Row],[Employee Name]],'List of Employees'!$B$4:$H$767,7))</f>
        <v>LCR</v>
      </c>
      <c r="F4373" s="66" t="str">
        <f>IF(ISBLANK(LeaveTracker[[#This Row],[Employee Name]]),"-----",VLOOKUP(LeaveTracker[[#This Row],[Employee Name]],'List of Employees'!$B$4:$H$767,6))</f>
        <v>CASUAL</v>
      </c>
      <c r="G4373" s="24">
        <v>44945</v>
      </c>
      <c r="H4373" s="24">
        <v>44945</v>
      </c>
      <c r="I4373" s="19" t="s">
        <v>81</v>
      </c>
      <c r="K4373" s="50" t="str">
        <f ca="1">LeaveTracker[[#This Row],[Days]]&amp;" "&amp;LeaveTracker[[#This Row],[Type of Leave]]</f>
        <v>1 SL</v>
      </c>
      <c r="L4373" s="23">
        <f ca="1">NETWORKDAYS(LeaveTracker[[#This Row],[Start Date]],LeaveTracker[[#This Row],[End Date]],lstHolidays)</f>
        <v>1</v>
      </c>
      <c r="M4373" s="27"/>
    </row>
    <row r="4374" spans="1:13" ht="30" customHeight="1" x14ac:dyDescent="0.3">
      <c r="A4374" s="27">
        <f t="shared" si="42"/>
        <v>722</v>
      </c>
      <c r="B4374" s="31">
        <v>44993</v>
      </c>
      <c r="C4374" s="31">
        <v>44946</v>
      </c>
      <c r="D4374" s="19" t="s">
        <v>717</v>
      </c>
      <c r="E4374" s="66" t="str">
        <f>IF(ISBLANK(LeaveTracker[[#This Row],[Employee Name]]),"-----",VLOOKUP(LeaveTracker[[#This Row],[Employee Name]],'List of Employees'!$B$4:$H$767,7))</f>
        <v>LCR</v>
      </c>
      <c r="F4374" s="66" t="str">
        <f>IF(ISBLANK(LeaveTracker[[#This Row],[Employee Name]]),"-----",VLOOKUP(LeaveTracker[[#This Row],[Employee Name]],'List of Employees'!$B$4:$H$767,6))</f>
        <v>PERMANENT</v>
      </c>
      <c r="G4374" s="24">
        <v>44963</v>
      </c>
      <c r="H4374" s="24">
        <v>44963</v>
      </c>
      <c r="I4374" s="19" t="s">
        <v>297</v>
      </c>
      <c r="J4374" s="42" t="s">
        <v>105</v>
      </c>
      <c r="K4374" s="50" t="str">
        <f ca="1">LeaveTracker[[#This Row],[Days]]&amp;" "&amp;LeaveTracker[[#This Row],[Type of Leave]]</f>
        <v>1 OTHER</v>
      </c>
      <c r="L4374" s="23">
        <f ca="1">NETWORKDAYS(LeaveTracker[[#This Row],[Start Date]],LeaveTracker[[#This Row],[End Date]],lstHolidays)</f>
        <v>1</v>
      </c>
      <c r="M4374" s="27"/>
    </row>
    <row r="4375" spans="1:13" ht="30" customHeight="1" x14ac:dyDescent="0.3">
      <c r="A4375" s="27">
        <f t="shared" si="42"/>
        <v>723</v>
      </c>
      <c r="B4375" s="31">
        <v>44993</v>
      </c>
      <c r="C4375" s="31">
        <v>44960</v>
      </c>
      <c r="D4375" s="19" t="s">
        <v>614</v>
      </c>
      <c r="E4375" s="66" t="str">
        <f>IF(ISBLANK(LeaveTracker[[#This Row],[Employee Name]]),"-----",VLOOKUP(LeaveTracker[[#This Row],[Employee Name]],'List of Employees'!$B$4:$H$767,7))</f>
        <v>CBO</v>
      </c>
      <c r="F4375" s="66" t="str">
        <f>IF(ISBLANK(LeaveTracker[[#This Row],[Employee Name]]),"-----",VLOOKUP(LeaveTracker[[#This Row],[Employee Name]],'List of Employees'!$B$4:$H$767,6))</f>
        <v>PERMANENT</v>
      </c>
      <c r="G4375" s="24">
        <v>44966</v>
      </c>
      <c r="H4375" s="24">
        <v>44966</v>
      </c>
      <c r="I4375" s="19" t="s">
        <v>82</v>
      </c>
      <c r="K4375" s="50" t="str">
        <f ca="1">LeaveTracker[[#This Row],[Days]]&amp;" "&amp;LeaveTracker[[#This Row],[Type of Leave]]</f>
        <v>1 VL</v>
      </c>
      <c r="L4375" s="23">
        <f ca="1">NETWORKDAYS(LeaveTracker[[#This Row],[Start Date]],LeaveTracker[[#This Row],[End Date]],lstHolidays)</f>
        <v>1</v>
      </c>
      <c r="M4375" s="27"/>
    </row>
    <row r="4376" spans="1:13" ht="30" customHeight="1" x14ac:dyDescent="0.3">
      <c r="A4376" s="27">
        <f t="shared" si="42"/>
        <v>724</v>
      </c>
      <c r="B4376" s="31">
        <v>44993</v>
      </c>
      <c r="C4376" s="31">
        <v>44914</v>
      </c>
      <c r="D4376" s="19" t="s">
        <v>614</v>
      </c>
      <c r="E4376" s="66" t="str">
        <f>IF(ISBLANK(LeaveTracker[[#This Row],[Employee Name]]),"-----",VLOOKUP(LeaveTracker[[#This Row],[Employee Name]],'List of Employees'!$B$4:$H$767,7))</f>
        <v>CBO</v>
      </c>
      <c r="F4376" s="66" t="str">
        <f>IF(ISBLANK(LeaveTracker[[#This Row],[Employee Name]]),"-----",VLOOKUP(LeaveTracker[[#This Row],[Employee Name]],'List of Employees'!$B$4:$H$767,6))</f>
        <v>PERMANENT</v>
      </c>
      <c r="G4376" s="24">
        <v>44918</v>
      </c>
      <c r="H4376" s="24">
        <v>44918</v>
      </c>
      <c r="I4376" s="19" t="s">
        <v>82</v>
      </c>
      <c r="K4376" s="50" t="str">
        <f ca="1">LeaveTracker[[#This Row],[Days]]&amp;" "&amp;LeaveTracker[[#This Row],[Type of Leave]]</f>
        <v>1 VL</v>
      </c>
      <c r="L4376" s="23">
        <f ca="1">NETWORKDAYS(LeaveTracker[[#This Row],[Start Date]],LeaveTracker[[#This Row],[End Date]],lstHolidays)</f>
        <v>1</v>
      </c>
      <c r="M4376" s="27"/>
    </row>
    <row r="4377" spans="1:13" ht="30" customHeight="1" x14ac:dyDescent="0.3">
      <c r="A4377" s="27">
        <f t="shared" ref="A4377:A4440" si="43">A4376+1</f>
        <v>725</v>
      </c>
      <c r="B4377" s="31">
        <v>44993</v>
      </c>
      <c r="D4377" s="19" t="s">
        <v>614</v>
      </c>
      <c r="E4377" s="66" t="str">
        <f>IF(ISBLANK(LeaveTracker[[#This Row],[Employee Name]]),"-----",VLOOKUP(LeaveTracker[[#This Row],[Employee Name]],'List of Employees'!$B$4:$H$767,7))</f>
        <v>CBO</v>
      </c>
      <c r="F4377" s="66" t="str">
        <f>IF(ISBLANK(LeaveTracker[[#This Row],[Employee Name]]),"-----",VLOOKUP(LeaveTracker[[#This Row],[Employee Name]],'List of Employees'!$B$4:$H$767,6))</f>
        <v>PERMANENT</v>
      </c>
      <c r="G4377" s="24">
        <v>44935</v>
      </c>
      <c r="H4377" s="24">
        <v>44935</v>
      </c>
      <c r="I4377" s="19" t="s">
        <v>297</v>
      </c>
      <c r="J4377" s="42" t="s">
        <v>105</v>
      </c>
      <c r="K4377" s="50" t="str">
        <f ca="1">LeaveTracker[[#This Row],[Days]]&amp;" "&amp;LeaveTracker[[#This Row],[Type of Leave]]</f>
        <v>1 OTHER</v>
      </c>
      <c r="L4377" s="23">
        <f ca="1">NETWORKDAYS(LeaveTracker[[#This Row],[Start Date]],LeaveTracker[[#This Row],[End Date]],lstHolidays)</f>
        <v>1</v>
      </c>
      <c r="M4377" s="27"/>
    </row>
    <row r="4378" spans="1:13" ht="30" customHeight="1" x14ac:dyDescent="0.3">
      <c r="A4378" s="27">
        <f t="shared" si="43"/>
        <v>726</v>
      </c>
      <c r="B4378" s="31">
        <v>44993</v>
      </c>
      <c r="C4378" s="31">
        <v>44929</v>
      </c>
      <c r="D4378" s="19" t="s">
        <v>2617</v>
      </c>
      <c r="E4378" s="66" t="str">
        <f>IF(ISBLANK(LeaveTracker[[#This Row],[Employee Name]]),"-----",VLOOKUP(LeaveTracker[[#This Row],[Employee Name]],'List of Employees'!$B$4:$H$767,7))</f>
        <v>CBO</v>
      </c>
      <c r="F4378" s="66" t="str">
        <f>IF(ISBLANK(LeaveTracker[[#This Row],[Employee Name]]),"-----",VLOOKUP(LeaveTracker[[#This Row],[Employee Name]],'List of Employees'!$B$4:$H$767,6))</f>
        <v>PERMANENT</v>
      </c>
      <c r="G4378" s="24">
        <v>44935</v>
      </c>
      <c r="H4378" s="24">
        <v>44936</v>
      </c>
      <c r="I4378" s="19" t="s">
        <v>82</v>
      </c>
      <c r="K4378" s="50" t="str">
        <f ca="1">LeaveTracker[[#This Row],[Days]]&amp;" "&amp;LeaveTracker[[#This Row],[Type of Leave]]</f>
        <v>2 VL</v>
      </c>
      <c r="L4378" s="23">
        <f ca="1">NETWORKDAYS(LeaveTracker[[#This Row],[Start Date]],LeaveTracker[[#This Row],[End Date]],lstHolidays)</f>
        <v>2</v>
      </c>
      <c r="M4378" s="27"/>
    </row>
    <row r="4379" spans="1:13" ht="30" customHeight="1" x14ac:dyDescent="0.3">
      <c r="A4379" s="27">
        <f t="shared" si="43"/>
        <v>727</v>
      </c>
      <c r="B4379" s="31">
        <v>44993</v>
      </c>
      <c r="C4379" s="31">
        <v>44908</v>
      </c>
      <c r="D4379" s="19" t="s">
        <v>1760</v>
      </c>
      <c r="E4379" s="66" t="str">
        <f>IF(ISBLANK(LeaveTracker[[#This Row],[Employee Name]]),"-----",VLOOKUP(LeaveTracker[[#This Row],[Employee Name]],'List of Employees'!$B$4:$H$767,7))</f>
        <v>GSO</v>
      </c>
      <c r="F4379" s="66" t="str">
        <f>IF(ISBLANK(LeaveTracker[[#This Row],[Employee Name]]),"-----",VLOOKUP(LeaveTracker[[#This Row],[Employee Name]],'List of Employees'!$B$4:$H$767,6))</f>
        <v>CASUAL</v>
      </c>
      <c r="G4379" s="24">
        <v>44967</v>
      </c>
      <c r="H4379" s="24">
        <v>44967</v>
      </c>
      <c r="I4379" s="19" t="s">
        <v>81</v>
      </c>
      <c r="K4379" s="50" t="str">
        <f ca="1">LeaveTracker[[#This Row],[Days]]&amp;" "&amp;LeaveTracker[[#This Row],[Type of Leave]]</f>
        <v>1 SL</v>
      </c>
      <c r="L4379" s="23">
        <f ca="1">NETWORKDAYS(LeaveTracker[[#This Row],[Start Date]],LeaveTracker[[#This Row],[End Date]],lstHolidays)</f>
        <v>1</v>
      </c>
      <c r="M4379" s="27"/>
    </row>
    <row r="4380" spans="1:13" ht="30" customHeight="1" x14ac:dyDescent="0.3">
      <c r="A4380" s="27">
        <f t="shared" si="43"/>
        <v>728</v>
      </c>
      <c r="B4380" s="31">
        <v>44993</v>
      </c>
      <c r="C4380" s="31">
        <v>44967</v>
      </c>
      <c r="D4380" s="19" t="s">
        <v>1850</v>
      </c>
      <c r="E4380" s="66" t="str">
        <f>IF(ISBLANK(LeaveTracker[[#This Row],[Employee Name]]),"-----",VLOOKUP(LeaveTracker[[#This Row],[Employee Name]],'List of Employees'!$B$4:$H$767,7))</f>
        <v>CHO</v>
      </c>
      <c r="F4380" s="66" t="str">
        <f>IF(ISBLANK(LeaveTracker[[#This Row],[Employee Name]]),"-----",VLOOKUP(LeaveTracker[[#This Row],[Employee Name]],'List of Employees'!$B$4:$H$767,6))</f>
        <v>JOBCON</v>
      </c>
      <c r="G4380" s="24">
        <v>44963</v>
      </c>
      <c r="H4380" s="24">
        <v>44963</v>
      </c>
      <c r="I4380" s="19" t="s">
        <v>81</v>
      </c>
      <c r="K4380" s="50" t="str">
        <f ca="1">LeaveTracker[[#This Row],[Days]]&amp;" "&amp;LeaveTracker[[#This Row],[Type of Leave]]</f>
        <v>1 SL</v>
      </c>
      <c r="L4380" s="23">
        <f ca="1">NETWORKDAYS(LeaveTracker[[#This Row],[Start Date]],LeaveTracker[[#This Row],[End Date]],lstHolidays)</f>
        <v>1</v>
      </c>
      <c r="M4380" s="27"/>
    </row>
    <row r="4381" spans="1:13" ht="30" customHeight="1" x14ac:dyDescent="0.3">
      <c r="A4381" s="27">
        <f t="shared" si="43"/>
        <v>729</v>
      </c>
      <c r="B4381" s="31">
        <v>44993</v>
      </c>
      <c r="C4381" s="31">
        <v>44964</v>
      </c>
      <c r="D4381" s="19" t="s">
        <v>1856</v>
      </c>
      <c r="E4381" s="66" t="str">
        <f>IF(ISBLANK(LeaveTracker[[#This Row],[Employee Name]]),"-----",VLOOKUP(LeaveTracker[[#This Row],[Employee Name]],'List of Employees'!$B$4:$H$767,7))</f>
        <v>CENRO</v>
      </c>
      <c r="F4381" s="66" t="str">
        <f>IF(ISBLANK(LeaveTracker[[#This Row],[Employee Name]]),"-----",VLOOKUP(LeaveTracker[[#This Row],[Employee Name]],'List of Employees'!$B$4:$H$767,6))</f>
        <v>CASUAL</v>
      </c>
      <c r="G4381" s="24">
        <v>44960</v>
      </c>
      <c r="H4381" s="24">
        <v>44960</v>
      </c>
      <c r="I4381" s="19" t="s">
        <v>81</v>
      </c>
      <c r="K4381" s="50" t="str">
        <f ca="1">LeaveTracker[[#This Row],[Days]]&amp;" "&amp;LeaveTracker[[#This Row],[Type of Leave]]</f>
        <v>1 SL</v>
      </c>
      <c r="L4381" s="23">
        <f ca="1">NETWORKDAYS(LeaveTracker[[#This Row],[Start Date]],LeaveTracker[[#This Row],[End Date]],lstHolidays)</f>
        <v>1</v>
      </c>
      <c r="M4381" s="27"/>
    </row>
    <row r="4382" spans="1:13" ht="30" customHeight="1" x14ac:dyDescent="0.3">
      <c r="A4382" s="27">
        <f t="shared" si="43"/>
        <v>730</v>
      </c>
      <c r="B4382" s="31">
        <v>44993</v>
      </c>
      <c r="C4382" s="31">
        <v>44965</v>
      </c>
      <c r="D4382" s="19" t="s">
        <v>1809</v>
      </c>
      <c r="E4382" s="66" t="str">
        <f>IF(ISBLANK(LeaveTracker[[#This Row],[Employee Name]]),"-----",VLOOKUP(LeaveTracker[[#This Row],[Employee Name]],'List of Employees'!$B$4:$H$767,7))</f>
        <v>CHO</v>
      </c>
      <c r="F4382" s="66" t="str">
        <f>IF(ISBLANK(LeaveTracker[[#This Row],[Employee Name]]),"-----",VLOOKUP(LeaveTracker[[#This Row],[Employee Name]],'List of Employees'!$B$4:$H$767,6))</f>
        <v>CASUAL</v>
      </c>
      <c r="G4382" s="24">
        <v>44972</v>
      </c>
      <c r="H4382" s="24">
        <v>44972</v>
      </c>
      <c r="I4382" s="19" t="s">
        <v>82</v>
      </c>
      <c r="K4382" s="50" t="str">
        <f ca="1">LeaveTracker[[#This Row],[Days]]&amp;" "&amp;LeaveTracker[[#This Row],[Type of Leave]]</f>
        <v>1 VL</v>
      </c>
      <c r="L4382" s="23">
        <f ca="1">NETWORKDAYS(LeaveTracker[[#This Row],[Start Date]],LeaveTracker[[#This Row],[End Date]],lstHolidays)</f>
        <v>1</v>
      </c>
      <c r="M4382" s="27"/>
    </row>
    <row r="4383" spans="1:13" ht="30" customHeight="1" x14ac:dyDescent="0.3">
      <c r="A4383" s="27">
        <f t="shared" si="43"/>
        <v>731</v>
      </c>
      <c r="B4383" s="31">
        <v>44993</v>
      </c>
      <c r="C4383" s="31">
        <v>44966</v>
      </c>
      <c r="D4383" s="19" t="s">
        <v>1762</v>
      </c>
      <c r="E4383" s="66" t="str">
        <f>IF(ISBLANK(LeaveTracker[[#This Row],[Employee Name]]),"-----",VLOOKUP(LeaveTracker[[#This Row],[Employee Name]],'List of Employees'!$B$4:$H$767,7))</f>
        <v>CENRO</v>
      </c>
      <c r="F4383" s="66" t="str">
        <f>IF(ISBLANK(LeaveTracker[[#This Row],[Employee Name]]),"-----",VLOOKUP(LeaveTracker[[#This Row],[Employee Name]],'List of Employees'!$B$4:$H$767,6))</f>
        <v>CASUAL</v>
      </c>
      <c r="G4383" s="24">
        <v>44965</v>
      </c>
      <c r="H4383" s="24">
        <v>44965</v>
      </c>
      <c r="I4383" s="19" t="s">
        <v>81</v>
      </c>
      <c r="K4383" s="50" t="str">
        <f ca="1">LeaveTracker[[#This Row],[Days]]&amp;" "&amp;LeaveTracker[[#This Row],[Type of Leave]]</f>
        <v>1 SL</v>
      </c>
      <c r="L4383" s="23">
        <f ca="1">NETWORKDAYS(LeaveTracker[[#This Row],[Start Date]],LeaveTracker[[#This Row],[End Date]],lstHolidays)</f>
        <v>1</v>
      </c>
      <c r="M4383" s="27"/>
    </row>
    <row r="4384" spans="1:13" ht="30" customHeight="1" x14ac:dyDescent="0.3">
      <c r="A4384" s="27">
        <f t="shared" si="43"/>
        <v>732</v>
      </c>
      <c r="B4384" s="31">
        <v>44993</v>
      </c>
      <c r="C4384" s="31">
        <v>44967</v>
      </c>
      <c r="D4384" s="19" t="s">
        <v>1863</v>
      </c>
      <c r="E4384" s="66" t="str">
        <f>IF(ISBLANK(LeaveTracker[[#This Row],[Employee Name]]),"-----",VLOOKUP(LeaveTracker[[#This Row],[Employee Name]],'List of Employees'!$B$4:$H$767,7))</f>
        <v>CENRO</v>
      </c>
      <c r="F4384" s="66" t="str">
        <f>IF(ISBLANK(LeaveTracker[[#This Row],[Employee Name]]),"-----",VLOOKUP(LeaveTracker[[#This Row],[Employee Name]],'List of Employees'!$B$4:$H$767,6))</f>
        <v>CASUAL</v>
      </c>
      <c r="G4384" s="24">
        <v>44963</v>
      </c>
      <c r="H4384" s="24">
        <v>44963</v>
      </c>
      <c r="I4384" s="19" t="s">
        <v>81</v>
      </c>
      <c r="K4384" s="50" t="str">
        <f ca="1">LeaveTracker[[#This Row],[Days]]&amp;" "&amp;LeaveTracker[[#This Row],[Type of Leave]]</f>
        <v>1 SL</v>
      </c>
      <c r="L4384" s="23">
        <f ca="1">NETWORKDAYS(LeaveTracker[[#This Row],[Start Date]],LeaveTracker[[#This Row],[End Date]],lstHolidays)</f>
        <v>1</v>
      </c>
      <c r="M4384" s="27"/>
    </row>
    <row r="4385" spans="1:13" ht="30" customHeight="1" x14ac:dyDescent="0.3">
      <c r="A4385" s="27">
        <v>732</v>
      </c>
      <c r="B4385" s="31">
        <v>44993</v>
      </c>
      <c r="C4385" s="31">
        <v>44967</v>
      </c>
      <c r="D4385" s="19" t="s">
        <v>1863</v>
      </c>
      <c r="E4385" s="66" t="str">
        <f>IF(ISBLANK(LeaveTracker[[#This Row],[Employee Name]]),"-----",VLOOKUP(LeaveTracker[[#This Row],[Employee Name]],'List of Employees'!$B$4:$H$767,7))</f>
        <v>CENRO</v>
      </c>
      <c r="F4385" s="66" t="str">
        <f>IF(ISBLANK(LeaveTracker[[#This Row],[Employee Name]]),"-----",VLOOKUP(LeaveTracker[[#This Row],[Employee Name]],'List of Employees'!$B$4:$H$767,6))</f>
        <v>CASUAL</v>
      </c>
      <c r="G4385" s="24">
        <v>44966</v>
      </c>
      <c r="H4385" s="24">
        <v>44966</v>
      </c>
      <c r="I4385" s="19" t="s">
        <v>81</v>
      </c>
      <c r="K4385" s="50" t="str">
        <f ca="1">LeaveTracker[[#This Row],[Days]]&amp;" "&amp;LeaveTracker[[#This Row],[Type of Leave]]</f>
        <v>1 SL</v>
      </c>
      <c r="L4385" s="23">
        <f ca="1">NETWORKDAYS(LeaveTracker[[#This Row],[Start Date]],LeaveTracker[[#This Row],[End Date]],lstHolidays)</f>
        <v>1</v>
      </c>
      <c r="M4385" s="27"/>
    </row>
    <row r="4386" spans="1:13" ht="30" customHeight="1" x14ac:dyDescent="0.3">
      <c r="A4386" s="27">
        <f t="shared" si="43"/>
        <v>733</v>
      </c>
      <c r="B4386" s="31">
        <v>44993</v>
      </c>
      <c r="C4386" s="31">
        <v>45282</v>
      </c>
      <c r="D4386" s="19" t="s">
        <v>711</v>
      </c>
      <c r="E4386" s="66" t="str">
        <f>IF(ISBLANK(LeaveTracker[[#This Row],[Employee Name]]),"-----",VLOOKUP(LeaveTracker[[#This Row],[Employee Name]],'List of Employees'!$B$4:$H$767,7))</f>
        <v>CBO</v>
      </c>
      <c r="F4386" s="66" t="str">
        <f>IF(ISBLANK(LeaveTracker[[#This Row],[Employee Name]]),"-----",VLOOKUP(LeaveTracker[[#This Row],[Employee Name]],'List of Employees'!$B$4:$H$767,6))</f>
        <v>PERMANENT</v>
      </c>
      <c r="G4386" s="24">
        <v>44923</v>
      </c>
      <c r="H4386" s="24">
        <v>44923</v>
      </c>
      <c r="I4386" s="19" t="s">
        <v>82</v>
      </c>
      <c r="K4386" s="50" t="str">
        <f ca="1">LeaveTracker[[#This Row],[Days]]&amp;" "&amp;LeaveTracker[[#This Row],[Type of Leave]]</f>
        <v>1 VL</v>
      </c>
      <c r="L4386" s="23">
        <f ca="1">NETWORKDAYS(LeaveTracker[[#This Row],[Start Date]],LeaveTracker[[#This Row],[End Date]],lstHolidays)</f>
        <v>1</v>
      </c>
      <c r="M4386" s="27"/>
    </row>
    <row r="4387" spans="1:13" ht="30" customHeight="1" x14ac:dyDescent="0.3">
      <c r="A4387" s="27">
        <f t="shared" si="43"/>
        <v>734</v>
      </c>
      <c r="B4387" s="31">
        <v>44993</v>
      </c>
      <c r="C4387" s="31">
        <v>44929</v>
      </c>
      <c r="D4387" s="19" t="s">
        <v>711</v>
      </c>
      <c r="E4387" s="66" t="str">
        <f>IF(ISBLANK(LeaveTracker[[#This Row],[Employee Name]]),"-----",VLOOKUP(LeaveTracker[[#This Row],[Employee Name]],'List of Employees'!$B$4:$H$767,7))</f>
        <v>CBO</v>
      </c>
      <c r="F4387" s="66" t="str">
        <f>IF(ISBLANK(LeaveTracker[[#This Row],[Employee Name]]),"-----",VLOOKUP(LeaveTracker[[#This Row],[Employee Name]],'List of Employees'!$B$4:$H$767,6))</f>
        <v>PERMANENT</v>
      </c>
      <c r="G4387" s="24">
        <v>44935</v>
      </c>
      <c r="H4387" s="24">
        <v>44935</v>
      </c>
      <c r="I4387" s="19" t="s">
        <v>297</v>
      </c>
      <c r="J4387" s="42" t="s">
        <v>105</v>
      </c>
      <c r="K4387" s="50" t="str">
        <f ca="1">LeaveTracker[[#This Row],[Days]]&amp;" "&amp;LeaveTracker[[#This Row],[Type of Leave]]</f>
        <v>1 OTHER</v>
      </c>
      <c r="L4387" s="23">
        <f ca="1">NETWORKDAYS(LeaveTracker[[#This Row],[Start Date]],LeaveTracker[[#This Row],[End Date]],lstHolidays)</f>
        <v>1</v>
      </c>
      <c r="M4387" s="27"/>
    </row>
    <row r="4388" spans="1:13" ht="30" customHeight="1" x14ac:dyDescent="0.3">
      <c r="A4388" s="27">
        <f t="shared" si="43"/>
        <v>735</v>
      </c>
      <c r="B4388" s="31">
        <v>44993</v>
      </c>
      <c r="C4388" s="31">
        <v>44960</v>
      </c>
      <c r="D4388" s="19" t="s">
        <v>711</v>
      </c>
      <c r="E4388" s="66" t="str">
        <f>IF(ISBLANK(LeaveTracker[[#This Row],[Employee Name]]),"-----",VLOOKUP(LeaveTracker[[#This Row],[Employee Name]],'List of Employees'!$B$4:$H$767,7))</f>
        <v>CBO</v>
      </c>
      <c r="F4388" s="66" t="str">
        <f>IF(ISBLANK(LeaveTracker[[#This Row],[Employee Name]]),"-----",VLOOKUP(LeaveTracker[[#This Row],[Employee Name]],'List of Employees'!$B$4:$H$767,6))</f>
        <v>PERMANENT</v>
      </c>
      <c r="G4388" s="24">
        <v>44966</v>
      </c>
      <c r="H4388" s="24">
        <v>44967</v>
      </c>
      <c r="I4388" s="19" t="s">
        <v>82</v>
      </c>
      <c r="K4388" s="50" t="str">
        <f ca="1">LeaveTracker[[#This Row],[Days]]&amp;" "&amp;LeaveTracker[[#This Row],[Type of Leave]]</f>
        <v>2 VL</v>
      </c>
      <c r="L4388" s="23">
        <f ca="1">NETWORKDAYS(LeaveTracker[[#This Row],[Start Date]],LeaveTracker[[#This Row],[End Date]],lstHolidays)</f>
        <v>2</v>
      </c>
      <c r="M4388" s="27"/>
    </row>
    <row r="4389" spans="1:13" ht="30" customHeight="1" x14ac:dyDescent="0.3">
      <c r="A4389" s="27">
        <f t="shared" si="43"/>
        <v>736</v>
      </c>
      <c r="B4389" s="31">
        <v>44993</v>
      </c>
      <c r="C4389" s="31">
        <v>44949</v>
      </c>
      <c r="D4389" s="19" t="s">
        <v>608</v>
      </c>
      <c r="E4389" s="66" t="str">
        <f>IF(ISBLANK(LeaveTracker[[#This Row],[Employee Name]]),"-----",VLOOKUP(LeaveTracker[[#This Row],[Employee Name]],'List of Employees'!$B$4:$H$767,7))</f>
        <v>CBO</v>
      </c>
      <c r="F4389" s="66" t="str">
        <f>IF(ISBLANK(LeaveTracker[[#This Row],[Employee Name]]),"-----",VLOOKUP(LeaveTracker[[#This Row],[Employee Name]],'List of Employees'!$B$4:$H$767,6))</f>
        <v>PERMANENT</v>
      </c>
      <c r="G4389" s="24">
        <v>44952</v>
      </c>
      <c r="H4389" s="24">
        <v>44953</v>
      </c>
      <c r="I4389" s="19" t="s">
        <v>297</v>
      </c>
      <c r="J4389" s="42" t="s">
        <v>105</v>
      </c>
      <c r="K4389" s="50" t="str">
        <f ca="1">LeaveTracker[[#This Row],[Days]]&amp;" "&amp;LeaveTracker[[#This Row],[Type of Leave]]</f>
        <v>2 OTHER</v>
      </c>
      <c r="L4389" s="23">
        <f ca="1">NETWORKDAYS(LeaveTracker[[#This Row],[Start Date]],LeaveTracker[[#This Row],[End Date]],lstHolidays)</f>
        <v>2</v>
      </c>
      <c r="M4389" s="27"/>
    </row>
    <row r="4390" spans="1:13" ht="30" customHeight="1" x14ac:dyDescent="0.3">
      <c r="A4390" s="27">
        <f t="shared" si="43"/>
        <v>737</v>
      </c>
      <c r="B4390" s="31">
        <v>44993</v>
      </c>
      <c r="C4390" s="31">
        <v>44930</v>
      </c>
      <c r="D4390" s="19" t="s">
        <v>410</v>
      </c>
      <c r="E4390" s="66" t="str">
        <f>IF(ISBLANK(LeaveTracker[[#This Row],[Employee Name]]),"-----",VLOOKUP(LeaveTracker[[#This Row],[Employee Name]],'List of Employees'!$B$4:$H$767,7))</f>
        <v>CTO</v>
      </c>
      <c r="F4390" s="66" t="str">
        <f>IF(ISBLANK(LeaveTracker[[#This Row],[Employee Name]]),"-----",VLOOKUP(LeaveTracker[[#This Row],[Employee Name]],'List of Employees'!$B$4:$H$767,6))</f>
        <v>PERMANENT</v>
      </c>
      <c r="G4390" s="24">
        <v>44923</v>
      </c>
      <c r="H4390" s="24">
        <v>44924</v>
      </c>
      <c r="I4390" s="19" t="s">
        <v>81</v>
      </c>
      <c r="K4390" s="50" t="str">
        <f ca="1">LeaveTracker[[#This Row],[Days]]&amp;" "&amp;LeaveTracker[[#This Row],[Type of Leave]]</f>
        <v>2 SL</v>
      </c>
      <c r="L4390" s="23">
        <f ca="1">NETWORKDAYS(LeaveTracker[[#This Row],[Start Date]],LeaveTracker[[#This Row],[End Date]],lstHolidays)</f>
        <v>2</v>
      </c>
      <c r="M4390" s="27"/>
    </row>
    <row r="4391" spans="1:13" ht="30" customHeight="1" x14ac:dyDescent="0.3">
      <c r="A4391" s="27">
        <f t="shared" si="43"/>
        <v>738</v>
      </c>
      <c r="B4391" s="31">
        <v>44993</v>
      </c>
      <c r="C4391" s="31">
        <v>44953</v>
      </c>
      <c r="D4391" s="19" t="s">
        <v>823</v>
      </c>
      <c r="E4391" s="66" t="str">
        <f>IF(ISBLANK(LeaveTracker[[#This Row],[Employee Name]]),"-----",VLOOKUP(LeaveTracker[[#This Row],[Employee Name]],'List of Employees'!$B$4:$H$767,7))</f>
        <v>CHO</v>
      </c>
      <c r="F4391" s="66" t="str">
        <f>IF(ISBLANK(LeaveTracker[[#This Row],[Employee Name]]),"-----",VLOOKUP(LeaveTracker[[#This Row],[Employee Name]],'List of Employees'!$B$4:$H$767,6))</f>
        <v>PERMANENT</v>
      </c>
      <c r="G4391" s="31">
        <v>44953</v>
      </c>
      <c r="H4391" s="31">
        <v>44953</v>
      </c>
      <c r="I4391" s="19" t="s">
        <v>81</v>
      </c>
      <c r="K4391" s="50" t="str">
        <f ca="1">LeaveTracker[[#This Row],[Days]]&amp;" "&amp;LeaveTracker[[#This Row],[Type of Leave]]</f>
        <v>1 SL</v>
      </c>
      <c r="L4391" s="23">
        <f ca="1">NETWORKDAYS(LeaveTracker[[#This Row],[Start Date]],LeaveTracker[[#This Row],[End Date]],lstHolidays)</f>
        <v>1</v>
      </c>
      <c r="M4391" s="27"/>
    </row>
    <row r="4392" spans="1:13" ht="30" customHeight="1" x14ac:dyDescent="0.3">
      <c r="A4392" s="27">
        <f t="shared" si="43"/>
        <v>739</v>
      </c>
      <c r="B4392" s="31">
        <v>44993</v>
      </c>
      <c r="C4392" s="31">
        <v>44950</v>
      </c>
      <c r="D4392" s="19" t="s">
        <v>819</v>
      </c>
      <c r="E4392" s="66" t="str">
        <f>IF(ISBLANK(LeaveTracker[[#This Row],[Employee Name]]),"-----",VLOOKUP(LeaveTracker[[#This Row],[Employee Name]],'List of Employees'!$B$4:$H$767,7))</f>
        <v>CHO</v>
      </c>
      <c r="F4392" s="66" t="str">
        <f>IF(ISBLANK(LeaveTracker[[#This Row],[Employee Name]]),"-----",VLOOKUP(LeaveTracker[[#This Row],[Employee Name]],'List of Employees'!$B$4:$H$767,6))</f>
        <v>PERMANENT</v>
      </c>
      <c r="G4392" s="31">
        <v>44950</v>
      </c>
      <c r="H4392" s="24">
        <v>44950</v>
      </c>
      <c r="I4392" s="19" t="s">
        <v>81</v>
      </c>
      <c r="K4392" s="50" t="str">
        <f ca="1">LeaveTracker[[#This Row],[Days]]&amp;" "&amp;LeaveTracker[[#This Row],[Type of Leave]]</f>
        <v>1 SL</v>
      </c>
      <c r="L4392" s="23">
        <f ca="1">NETWORKDAYS(LeaveTracker[[#This Row],[Start Date]],LeaveTracker[[#This Row],[End Date]],lstHolidays)</f>
        <v>1</v>
      </c>
      <c r="M4392" s="27"/>
    </row>
    <row r="4393" spans="1:13" ht="30" customHeight="1" x14ac:dyDescent="0.3">
      <c r="A4393" s="27">
        <f t="shared" si="43"/>
        <v>740</v>
      </c>
      <c r="B4393" s="31">
        <v>44993</v>
      </c>
      <c r="C4393" s="31">
        <v>44929</v>
      </c>
      <c r="D4393" s="19" t="s">
        <v>354</v>
      </c>
      <c r="E4393" s="66" t="str">
        <f>IF(ISBLANK(LeaveTracker[[#This Row],[Employee Name]]),"-----",VLOOKUP(LeaveTracker[[#This Row],[Employee Name]],'List of Employees'!$B$4:$H$767,7))</f>
        <v>LCR</v>
      </c>
      <c r="F4393" s="66" t="str">
        <f>IF(ISBLANK(LeaveTracker[[#This Row],[Employee Name]]),"-----",VLOOKUP(LeaveTracker[[#This Row],[Employee Name]],'List of Employees'!$B$4:$H$767,6))</f>
        <v>PERMANENT</v>
      </c>
      <c r="G4393" s="24">
        <v>44959</v>
      </c>
      <c r="H4393" s="24">
        <v>44959</v>
      </c>
      <c r="I4393" s="19" t="s">
        <v>81</v>
      </c>
      <c r="K4393" s="50" t="str">
        <f ca="1">LeaveTracker[[#This Row],[Days]]&amp;" "&amp;LeaveTracker[[#This Row],[Type of Leave]]</f>
        <v>1 SL</v>
      </c>
      <c r="L4393" s="23">
        <f ca="1">NETWORKDAYS(LeaveTracker[[#This Row],[Start Date]],LeaveTracker[[#This Row],[End Date]],lstHolidays)</f>
        <v>1</v>
      </c>
      <c r="M4393" s="27"/>
    </row>
    <row r="4394" spans="1:13" ht="30" customHeight="1" x14ac:dyDescent="0.3">
      <c r="A4394" s="27">
        <f t="shared" si="43"/>
        <v>741</v>
      </c>
      <c r="B4394" s="31">
        <v>44993</v>
      </c>
      <c r="C4394" s="31">
        <v>44953</v>
      </c>
      <c r="D4394" s="19" t="s">
        <v>354</v>
      </c>
      <c r="E4394" s="66" t="str">
        <f>IF(ISBLANK(LeaveTracker[[#This Row],[Employee Name]]),"-----",VLOOKUP(LeaveTracker[[#This Row],[Employee Name]],'List of Employees'!$B$4:$H$767,7))</f>
        <v>LCR</v>
      </c>
      <c r="F4394" s="66" t="str">
        <f>IF(ISBLANK(LeaveTracker[[#This Row],[Employee Name]]),"-----",VLOOKUP(LeaveTracker[[#This Row],[Employee Name]],'List of Employees'!$B$4:$H$767,6))</f>
        <v>PERMANENT</v>
      </c>
      <c r="G4394" s="24">
        <v>44952</v>
      </c>
      <c r="H4394" s="24">
        <v>44952</v>
      </c>
      <c r="I4394" s="19" t="s">
        <v>81</v>
      </c>
      <c r="K4394" s="50" t="str">
        <f ca="1">LeaveTracker[[#This Row],[Days]]&amp;" "&amp;LeaveTracker[[#This Row],[Type of Leave]]</f>
        <v>1 SL</v>
      </c>
      <c r="L4394" s="23">
        <f ca="1">NETWORKDAYS(LeaveTracker[[#This Row],[Start Date]],LeaveTracker[[#This Row],[End Date]],lstHolidays)</f>
        <v>1</v>
      </c>
      <c r="M4394" s="27"/>
    </row>
    <row r="4395" spans="1:13" ht="30" customHeight="1" x14ac:dyDescent="0.3">
      <c r="A4395" s="27">
        <f t="shared" si="43"/>
        <v>742</v>
      </c>
      <c r="B4395" s="31">
        <v>44993</v>
      </c>
      <c r="C4395" s="31">
        <v>44950</v>
      </c>
      <c r="D4395" s="19" t="s">
        <v>421</v>
      </c>
      <c r="E4395" s="66" t="str">
        <f>IF(ISBLANK(LeaveTracker[[#This Row],[Employee Name]]),"-----",VLOOKUP(LeaveTracker[[#This Row],[Employee Name]],'List of Employees'!$B$4:$H$767,7))</f>
        <v>CTO</v>
      </c>
      <c r="F4395" s="66" t="str">
        <f>IF(ISBLANK(LeaveTracker[[#This Row],[Employee Name]]),"-----",VLOOKUP(LeaveTracker[[#This Row],[Employee Name]],'List of Employees'!$B$4:$H$767,6))</f>
        <v>PERMANENT</v>
      </c>
      <c r="G4395" s="24">
        <v>44942</v>
      </c>
      <c r="H4395" s="24">
        <v>44942</v>
      </c>
      <c r="I4395" s="19" t="s">
        <v>81</v>
      </c>
      <c r="K4395" s="50" t="str">
        <f ca="1">LeaveTracker[[#This Row],[Days]]&amp;" "&amp;LeaveTracker[[#This Row],[Type of Leave]]</f>
        <v>1 SL</v>
      </c>
      <c r="L4395" s="23">
        <f ca="1">NETWORKDAYS(LeaveTracker[[#This Row],[Start Date]],LeaveTracker[[#This Row],[End Date]],lstHolidays)</f>
        <v>1</v>
      </c>
      <c r="M4395" s="27"/>
    </row>
    <row r="4396" spans="1:13" ht="30" customHeight="1" x14ac:dyDescent="0.3">
      <c r="A4396" s="27">
        <v>742</v>
      </c>
      <c r="B4396" s="31">
        <v>44993</v>
      </c>
      <c r="C4396" s="31">
        <v>44950</v>
      </c>
      <c r="D4396" s="19" t="s">
        <v>421</v>
      </c>
      <c r="E4396" s="66" t="str">
        <f>IF(ISBLANK(LeaveTracker[[#This Row],[Employee Name]]),"-----",VLOOKUP(LeaveTracker[[#This Row],[Employee Name]],'List of Employees'!$B$4:$H$767,7))</f>
        <v>CTO</v>
      </c>
      <c r="F4396" s="66" t="str">
        <f>IF(ISBLANK(LeaveTracker[[#This Row],[Employee Name]]),"-----",VLOOKUP(LeaveTracker[[#This Row],[Employee Name]],'List of Employees'!$B$4:$H$767,6))</f>
        <v>PERMANENT</v>
      </c>
      <c r="G4396" s="24">
        <v>44949</v>
      </c>
      <c r="H4396" s="24">
        <v>44949</v>
      </c>
      <c r="I4396" s="19" t="s">
        <v>81</v>
      </c>
      <c r="K4396" s="50" t="str">
        <f ca="1">LeaveTracker[[#This Row],[Days]]&amp;" "&amp;LeaveTracker[[#This Row],[Type of Leave]]</f>
        <v>1 SL</v>
      </c>
      <c r="L4396" s="23">
        <f ca="1">NETWORKDAYS(LeaveTracker[[#This Row],[Start Date]],LeaveTracker[[#This Row],[End Date]],lstHolidays)</f>
        <v>1</v>
      </c>
      <c r="M4396" s="27"/>
    </row>
    <row r="4397" spans="1:13" ht="30" customHeight="1" x14ac:dyDescent="0.3">
      <c r="A4397" s="27">
        <f t="shared" si="43"/>
        <v>743</v>
      </c>
      <c r="B4397" s="31">
        <v>44993</v>
      </c>
      <c r="D4397" s="19" t="s">
        <v>421</v>
      </c>
      <c r="E4397" s="66" t="str">
        <f>IF(ISBLANK(LeaveTracker[[#This Row],[Employee Name]]),"-----",VLOOKUP(LeaveTracker[[#This Row],[Employee Name]],'List of Employees'!$B$4:$H$767,7))</f>
        <v>CTO</v>
      </c>
      <c r="F4397" s="66" t="str">
        <f>IF(ISBLANK(LeaveTracker[[#This Row],[Employee Name]]),"-----",VLOOKUP(LeaveTracker[[#This Row],[Employee Name]],'List of Employees'!$B$4:$H$767,6))</f>
        <v>PERMANENT</v>
      </c>
      <c r="G4397" s="24">
        <v>44897</v>
      </c>
      <c r="H4397" s="24">
        <v>44897</v>
      </c>
      <c r="I4397" s="19" t="s">
        <v>81</v>
      </c>
      <c r="K4397" s="50" t="str">
        <f ca="1">LeaveTracker[[#This Row],[Days]]&amp;" "&amp;LeaveTracker[[#This Row],[Type of Leave]]</f>
        <v>1 SL</v>
      </c>
      <c r="L4397" s="23">
        <f ca="1">NETWORKDAYS(LeaveTracker[[#This Row],[Start Date]],LeaveTracker[[#This Row],[End Date]],lstHolidays)</f>
        <v>1</v>
      </c>
      <c r="M4397" s="27"/>
    </row>
    <row r="4398" spans="1:13" ht="30" customHeight="1" x14ac:dyDescent="0.3">
      <c r="A4398" s="27">
        <v>743</v>
      </c>
      <c r="B4398" s="31">
        <v>44993</v>
      </c>
      <c r="D4398" s="19" t="s">
        <v>421</v>
      </c>
      <c r="E4398" s="66" t="str">
        <f>IF(ISBLANK(LeaveTracker[[#This Row],[Employee Name]]),"-----",VLOOKUP(LeaveTracker[[#This Row],[Employee Name]],'List of Employees'!$B$4:$H$767,7))</f>
        <v>CTO</v>
      </c>
      <c r="F4398" s="66" t="str">
        <f>IF(ISBLANK(LeaveTracker[[#This Row],[Employee Name]]),"-----",VLOOKUP(LeaveTracker[[#This Row],[Employee Name]],'List of Employees'!$B$4:$H$767,6))</f>
        <v>PERMANENT</v>
      </c>
      <c r="G4398" s="24">
        <v>44900</v>
      </c>
      <c r="H4398" s="24">
        <v>44900</v>
      </c>
      <c r="I4398" s="19" t="s">
        <v>81</v>
      </c>
      <c r="K4398" s="50" t="str">
        <f ca="1">LeaveTracker[[#This Row],[Days]]&amp;" "&amp;LeaveTracker[[#This Row],[Type of Leave]]</f>
        <v>1 SL</v>
      </c>
      <c r="L4398" s="23">
        <f ca="1">NETWORKDAYS(LeaveTracker[[#This Row],[Start Date]],LeaveTracker[[#This Row],[End Date]],lstHolidays)</f>
        <v>1</v>
      </c>
      <c r="M4398" s="27"/>
    </row>
    <row r="4399" spans="1:13" ht="30" customHeight="1" x14ac:dyDescent="0.3">
      <c r="A4399" s="27">
        <v>743</v>
      </c>
      <c r="B4399" s="31">
        <v>44993</v>
      </c>
      <c r="D4399" s="19" t="s">
        <v>421</v>
      </c>
      <c r="E4399" s="66" t="str">
        <f>IF(ISBLANK(LeaveTracker[[#This Row],[Employee Name]]),"-----",VLOOKUP(LeaveTracker[[#This Row],[Employee Name]],'List of Employees'!$B$4:$H$767,7))</f>
        <v>CTO</v>
      </c>
      <c r="F4399" s="66" t="str">
        <f>IF(ISBLANK(LeaveTracker[[#This Row],[Employee Name]]),"-----",VLOOKUP(LeaveTracker[[#This Row],[Employee Name]],'List of Employees'!$B$4:$H$767,6))</f>
        <v>PERMANENT</v>
      </c>
      <c r="G4399" s="24">
        <v>44914</v>
      </c>
      <c r="H4399" s="24">
        <v>44914</v>
      </c>
      <c r="I4399" s="19" t="s">
        <v>81</v>
      </c>
      <c r="K4399" s="50" t="str">
        <f ca="1">LeaveTracker[[#This Row],[Days]]&amp;" "&amp;LeaveTracker[[#This Row],[Type of Leave]]</f>
        <v>1 SL</v>
      </c>
      <c r="L4399" s="23">
        <f ca="1">NETWORKDAYS(LeaveTracker[[#This Row],[Start Date]],LeaveTracker[[#This Row],[End Date]],lstHolidays)</f>
        <v>1</v>
      </c>
      <c r="M4399" s="27"/>
    </row>
    <row r="4400" spans="1:13" ht="30" customHeight="1" x14ac:dyDescent="0.3">
      <c r="A4400" s="27">
        <f t="shared" si="43"/>
        <v>744</v>
      </c>
      <c r="B4400" s="31">
        <v>44993</v>
      </c>
      <c r="C4400" s="31">
        <v>44960</v>
      </c>
      <c r="D4400" s="19" t="s">
        <v>421</v>
      </c>
      <c r="E4400" s="66" t="str">
        <f>IF(ISBLANK(LeaveTracker[[#This Row],[Employee Name]]),"-----",VLOOKUP(LeaveTracker[[#This Row],[Employee Name]],'List of Employees'!$B$4:$H$767,7))</f>
        <v>CTO</v>
      </c>
      <c r="F4400" s="66" t="str">
        <f>IF(ISBLANK(LeaveTracker[[#This Row],[Employee Name]]),"-----",VLOOKUP(LeaveTracker[[#This Row],[Employee Name]],'List of Employees'!$B$4:$H$767,6))</f>
        <v>PERMANENT</v>
      </c>
      <c r="G4400" s="24">
        <v>44956</v>
      </c>
      <c r="H4400" s="24">
        <v>44957</v>
      </c>
      <c r="I4400" s="19" t="s">
        <v>81</v>
      </c>
      <c r="K4400" s="50" t="str">
        <f ca="1">LeaveTracker[[#This Row],[Days]]&amp;" "&amp;LeaveTracker[[#This Row],[Type of Leave]]</f>
        <v>2 SL</v>
      </c>
      <c r="L4400" s="23">
        <f ca="1">NETWORKDAYS(LeaveTracker[[#This Row],[Start Date]],LeaveTracker[[#This Row],[End Date]],lstHolidays)</f>
        <v>2</v>
      </c>
      <c r="M4400" s="27"/>
    </row>
    <row r="4401" spans="1:13" ht="30" customHeight="1" x14ac:dyDescent="0.3">
      <c r="A4401" s="27">
        <f t="shared" si="43"/>
        <v>745</v>
      </c>
      <c r="B4401" s="31">
        <v>44993</v>
      </c>
      <c r="C4401" s="31">
        <v>44959</v>
      </c>
      <c r="D4401" s="19" t="s">
        <v>611</v>
      </c>
      <c r="E4401" s="66" t="str">
        <f>IF(ISBLANK(LeaveTracker[[#This Row],[Employee Name]]),"-----",VLOOKUP(LeaveTracker[[#This Row],[Employee Name]],'List of Employees'!$B$4:$H$767,7))</f>
        <v>CBO</v>
      </c>
      <c r="F4401" s="66" t="str">
        <f>IF(ISBLANK(LeaveTracker[[#This Row],[Employee Name]]),"-----",VLOOKUP(LeaveTracker[[#This Row],[Employee Name]],'List of Employees'!$B$4:$H$767,6))</f>
        <v>PERMANENT</v>
      </c>
      <c r="G4401" s="24">
        <v>44958</v>
      </c>
      <c r="H4401" s="24">
        <v>44958</v>
      </c>
      <c r="I4401" s="19" t="s">
        <v>297</v>
      </c>
      <c r="J4401" s="42" t="s">
        <v>105</v>
      </c>
      <c r="K4401" s="50" t="str">
        <f ca="1">LeaveTracker[[#This Row],[Days]]&amp;" "&amp;LeaveTracker[[#This Row],[Type of Leave]]</f>
        <v>1 OTHER</v>
      </c>
      <c r="L4401" s="23">
        <f ca="1">NETWORKDAYS(LeaveTracker[[#This Row],[Start Date]],LeaveTracker[[#This Row],[End Date]],lstHolidays)</f>
        <v>1</v>
      </c>
      <c r="M4401" s="27"/>
    </row>
    <row r="4402" spans="1:13" ht="30" customHeight="1" x14ac:dyDescent="0.3">
      <c r="A4402" s="27">
        <f t="shared" si="43"/>
        <v>746</v>
      </c>
      <c r="B4402" s="31">
        <v>44993</v>
      </c>
      <c r="C4402" s="31">
        <v>44935</v>
      </c>
      <c r="D4402" s="19" t="s">
        <v>611</v>
      </c>
      <c r="E4402" s="66" t="str">
        <f>IF(ISBLANK(LeaveTracker[[#This Row],[Employee Name]]),"-----",VLOOKUP(LeaveTracker[[#This Row],[Employee Name]],'List of Employees'!$B$4:$H$767,7))</f>
        <v>CBO</v>
      </c>
      <c r="F4402" s="66" t="str">
        <f>IF(ISBLANK(LeaveTracker[[#This Row],[Employee Name]]),"-----",VLOOKUP(LeaveTracker[[#This Row],[Employee Name]],'List of Employees'!$B$4:$H$767,6))</f>
        <v>PERMANENT</v>
      </c>
      <c r="G4402" s="24">
        <v>44939</v>
      </c>
      <c r="H4402" s="24">
        <v>44939</v>
      </c>
      <c r="I4402" s="19" t="s">
        <v>82</v>
      </c>
      <c r="K4402" s="50" t="str">
        <f ca="1">LeaveTracker[[#This Row],[Days]]&amp;" "&amp;LeaveTracker[[#This Row],[Type of Leave]]</f>
        <v>1 VL</v>
      </c>
      <c r="L4402" s="23">
        <f ca="1">NETWORKDAYS(LeaveTracker[[#This Row],[Start Date]],LeaveTracker[[#This Row],[End Date]],lstHolidays)</f>
        <v>1</v>
      </c>
      <c r="M4402" s="27"/>
    </row>
    <row r="4403" spans="1:13" ht="30" customHeight="1" x14ac:dyDescent="0.3">
      <c r="A4403" s="27">
        <f t="shared" si="43"/>
        <v>747</v>
      </c>
      <c r="B4403" s="31">
        <v>44993</v>
      </c>
      <c r="C4403" s="31">
        <v>44929</v>
      </c>
      <c r="D4403" s="19" t="s">
        <v>2617</v>
      </c>
      <c r="E4403" s="66" t="str">
        <f>IF(ISBLANK(LeaveTracker[[#This Row],[Employee Name]]),"-----",VLOOKUP(LeaveTracker[[#This Row],[Employee Name]],'List of Employees'!$B$4:$H$767,7))</f>
        <v>CBO</v>
      </c>
      <c r="F4403" s="66" t="str">
        <f>IF(ISBLANK(LeaveTracker[[#This Row],[Employee Name]]),"-----",VLOOKUP(LeaveTracker[[#This Row],[Employee Name]],'List of Employees'!$B$4:$H$767,6))</f>
        <v>PERMANENT</v>
      </c>
      <c r="G4403" s="24">
        <v>44937</v>
      </c>
      <c r="H4403" s="24">
        <v>44937</v>
      </c>
      <c r="I4403" s="19" t="s">
        <v>297</v>
      </c>
      <c r="J4403" s="42" t="s">
        <v>105</v>
      </c>
      <c r="K4403" s="50" t="str">
        <f ca="1">LeaveTracker[[#This Row],[Days]]&amp;" "&amp;LeaveTracker[[#This Row],[Type of Leave]]</f>
        <v>1 OTHER</v>
      </c>
      <c r="L4403" s="23">
        <f ca="1">NETWORKDAYS(LeaveTracker[[#This Row],[Start Date]],LeaveTracker[[#This Row],[End Date]],lstHolidays)</f>
        <v>1</v>
      </c>
      <c r="M4403" s="27"/>
    </row>
    <row r="4404" spans="1:13" ht="30" customHeight="1" x14ac:dyDescent="0.3">
      <c r="A4404" s="27">
        <f t="shared" si="43"/>
        <v>748</v>
      </c>
      <c r="B4404" s="31">
        <v>44993</v>
      </c>
      <c r="C4404" s="31">
        <v>44809</v>
      </c>
      <c r="D4404" s="19" t="s">
        <v>1831</v>
      </c>
      <c r="E4404" s="66" t="str">
        <f>IF(ISBLANK(LeaveTracker[[#This Row],[Employee Name]]),"-----",VLOOKUP(LeaveTracker[[#This Row],[Employee Name]],'List of Employees'!$B$4:$H$767,7))</f>
        <v>CCR</v>
      </c>
      <c r="F4404" s="66" t="str">
        <f>IF(ISBLANK(LeaveTracker[[#This Row],[Employee Name]]),"-----",VLOOKUP(LeaveTracker[[#This Row],[Employee Name]],'List of Employees'!$B$4:$H$767,6))</f>
        <v>CASUAL</v>
      </c>
      <c r="G4404" s="24">
        <v>45176</v>
      </c>
      <c r="H4404" s="24">
        <v>45176</v>
      </c>
      <c r="I4404" s="19" t="s">
        <v>82</v>
      </c>
      <c r="K4404" s="50" t="str">
        <f ca="1">LeaveTracker[[#This Row],[Days]]&amp;" "&amp;LeaveTracker[[#This Row],[Type of Leave]]</f>
        <v>1 VL</v>
      </c>
      <c r="L4404" s="23">
        <f ca="1">NETWORKDAYS(LeaveTracker[[#This Row],[Start Date]],LeaveTracker[[#This Row],[End Date]],lstHolidays)</f>
        <v>1</v>
      </c>
      <c r="M4404" s="27"/>
    </row>
    <row r="4405" spans="1:13" ht="30" customHeight="1" x14ac:dyDescent="0.3">
      <c r="A4405" s="27">
        <f t="shared" si="43"/>
        <v>749</v>
      </c>
      <c r="B4405" s="31">
        <v>44993</v>
      </c>
      <c r="C4405" s="31">
        <v>44949</v>
      </c>
      <c r="D4405" s="19" t="s">
        <v>2617</v>
      </c>
      <c r="E4405" s="66" t="str">
        <f>IF(ISBLANK(LeaveTracker[[#This Row],[Employee Name]]),"-----",VLOOKUP(LeaveTracker[[#This Row],[Employee Name]],'List of Employees'!$B$4:$H$767,7))</f>
        <v>CBO</v>
      </c>
      <c r="F4405" s="66" t="str">
        <f>IF(ISBLANK(LeaveTracker[[#This Row],[Employee Name]]),"-----",VLOOKUP(LeaveTracker[[#This Row],[Employee Name]],'List of Employees'!$B$4:$H$767,6))</f>
        <v>PERMANENT</v>
      </c>
      <c r="G4405" s="24">
        <v>44946</v>
      </c>
      <c r="H4405" s="24">
        <v>44946</v>
      </c>
      <c r="I4405" s="19" t="s">
        <v>81</v>
      </c>
      <c r="K4405" s="50" t="str">
        <f ca="1">LeaveTracker[[#This Row],[Days]]&amp;" "&amp;LeaveTracker[[#This Row],[Type of Leave]]</f>
        <v>1 SL</v>
      </c>
      <c r="L4405" s="23">
        <f ca="1">NETWORKDAYS(LeaveTracker[[#This Row],[Start Date]],LeaveTracker[[#This Row],[End Date]],lstHolidays)</f>
        <v>1</v>
      </c>
      <c r="M4405" s="27"/>
    </row>
    <row r="4406" spans="1:13" ht="30" customHeight="1" x14ac:dyDescent="0.3">
      <c r="A4406" s="27">
        <f t="shared" si="43"/>
        <v>750</v>
      </c>
      <c r="B4406" s="31">
        <v>44993</v>
      </c>
      <c r="C4406" s="31">
        <v>44916</v>
      </c>
      <c r="D4406" s="19" t="s">
        <v>395</v>
      </c>
      <c r="E4406" s="66" t="str">
        <f>IF(ISBLANK(LeaveTracker[[#This Row],[Employee Name]]),"-----",VLOOKUP(LeaveTracker[[#This Row],[Employee Name]],'List of Employees'!$B$4:$H$767,7))</f>
        <v>CTO</v>
      </c>
      <c r="F4406" s="66" t="str">
        <f>IF(ISBLANK(LeaveTracker[[#This Row],[Employee Name]]),"-----",VLOOKUP(LeaveTracker[[#This Row],[Employee Name]],'List of Employees'!$B$4:$H$767,6))</f>
        <v>PERMANENT</v>
      </c>
      <c r="G4406" s="24">
        <v>44923</v>
      </c>
      <c r="H4406" s="24">
        <v>44924</v>
      </c>
      <c r="I4406" s="19" t="s">
        <v>82</v>
      </c>
      <c r="K4406" s="50" t="str">
        <f ca="1">LeaveTracker[[#This Row],[Days]]&amp;" "&amp;LeaveTracker[[#This Row],[Type of Leave]]</f>
        <v>2 VL</v>
      </c>
      <c r="L4406" s="23">
        <f ca="1">NETWORKDAYS(LeaveTracker[[#This Row],[Start Date]],LeaveTracker[[#This Row],[End Date]],lstHolidays)</f>
        <v>2</v>
      </c>
      <c r="M4406" s="27"/>
    </row>
    <row r="4407" spans="1:13" ht="30" customHeight="1" x14ac:dyDescent="0.3">
      <c r="A4407" s="27">
        <f t="shared" si="43"/>
        <v>751</v>
      </c>
      <c r="B4407" s="31">
        <v>44993</v>
      </c>
      <c r="C4407" s="31">
        <v>44930</v>
      </c>
      <c r="D4407" s="19" t="s">
        <v>421</v>
      </c>
      <c r="E4407" s="66" t="str">
        <f>IF(ISBLANK(LeaveTracker[[#This Row],[Employee Name]]),"-----",VLOOKUP(LeaveTracker[[#This Row],[Employee Name]],'List of Employees'!$B$4:$H$767,7))</f>
        <v>CTO</v>
      </c>
      <c r="F4407" s="66" t="str">
        <f>IF(ISBLANK(LeaveTracker[[#This Row],[Employee Name]]),"-----",VLOOKUP(LeaveTracker[[#This Row],[Employee Name]],'List of Employees'!$B$4:$H$767,6))</f>
        <v>PERMANENT</v>
      </c>
      <c r="G4407" s="24">
        <v>44931</v>
      </c>
      <c r="H4407" s="24">
        <v>44931</v>
      </c>
      <c r="I4407" s="19" t="s">
        <v>297</v>
      </c>
      <c r="J4407" s="42" t="s">
        <v>105</v>
      </c>
      <c r="K4407" s="50" t="str">
        <f ca="1">LeaveTracker[[#This Row],[Days]]&amp;" "&amp;LeaveTracker[[#This Row],[Type of Leave]]</f>
        <v>1 OTHER</v>
      </c>
      <c r="L4407" s="23">
        <f ca="1">NETWORKDAYS(LeaveTracker[[#This Row],[Start Date]],LeaveTracker[[#This Row],[End Date]],lstHolidays)</f>
        <v>1</v>
      </c>
      <c r="M4407" s="27"/>
    </row>
    <row r="4408" spans="1:13" ht="30" customHeight="1" x14ac:dyDescent="0.3">
      <c r="A4408" s="27">
        <f t="shared" si="43"/>
        <v>752</v>
      </c>
      <c r="B4408" s="31">
        <v>44993</v>
      </c>
      <c r="C4408" s="31">
        <v>44941</v>
      </c>
      <c r="D4408" s="19" t="s">
        <v>837</v>
      </c>
      <c r="E4408" s="66" t="str">
        <f>IF(ISBLANK(LeaveTracker[[#This Row],[Employee Name]]),"-----",VLOOKUP(LeaveTracker[[#This Row],[Employee Name]],'List of Employees'!$B$4:$H$767,7))</f>
        <v>CEO</v>
      </c>
      <c r="F4408" s="66" t="str">
        <f>IF(ISBLANK(LeaveTracker[[#This Row],[Employee Name]]),"-----",VLOOKUP(LeaveTracker[[#This Row],[Employee Name]],'List of Employees'!$B$4:$H$767,6))</f>
        <v>PERMANENT</v>
      </c>
      <c r="G4408" s="24">
        <v>44930</v>
      </c>
      <c r="H4408" s="24">
        <v>44930</v>
      </c>
      <c r="I4408" s="19" t="s">
        <v>297</v>
      </c>
      <c r="J4408" s="42" t="s">
        <v>158</v>
      </c>
      <c r="K4408" s="50" t="str">
        <f ca="1">LeaveTracker[[#This Row],[Days]]&amp;" "&amp;LeaveTracker[[#This Row],[Type of Leave]]</f>
        <v>1 OTHER</v>
      </c>
      <c r="L4408" s="23">
        <f ca="1">NETWORKDAYS(LeaveTracker[[#This Row],[Start Date]],LeaveTracker[[#This Row],[End Date]],lstHolidays)</f>
        <v>1</v>
      </c>
      <c r="M4408" s="27"/>
    </row>
    <row r="4409" spans="1:13" ht="30" customHeight="1" x14ac:dyDescent="0.3">
      <c r="A4409" s="27">
        <f t="shared" si="43"/>
        <v>753</v>
      </c>
      <c r="B4409" s="31">
        <v>44993</v>
      </c>
      <c r="C4409" s="31">
        <v>44938</v>
      </c>
      <c r="D4409" s="19" t="s">
        <v>657</v>
      </c>
      <c r="E4409" s="66" t="str">
        <f>IF(ISBLANK(LeaveTracker[[#This Row],[Employee Name]]),"-----",VLOOKUP(LeaveTracker[[#This Row],[Employee Name]],'List of Employees'!$B$4:$H$767,7))</f>
        <v>CTO</v>
      </c>
      <c r="F4409" s="66" t="str">
        <f>IF(ISBLANK(LeaveTracker[[#This Row],[Employee Name]]),"-----",VLOOKUP(LeaveTracker[[#This Row],[Employee Name]],'List of Employees'!$B$4:$H$767,6))</f>
        <v>PERMANENT</v>
      </c>
      <c r="G4409" s="24">
        <v>44937</v>
      </c>
      <c r="H4409" s="24">
        <v>44937</v>
      </c>
      <c r="I4409" s="19" t="s">
        <v>297</v>
      </c>
      <c r="J4409" s="42" t="s">
        <v>641</v>
      </c>
      <c r="K4409" s="50" t="str">
        <f ca="1">LeaveTracker[[#This Row],[Days]]&amp;" "&amp;LeaveTracker[[#This Row],[Type of Leave]]</f>
        <v>1 OTHER</v>
      </c>
      <c r="L4409" s="23">
        <f ca="1">NETWORKDAYS(LeaveTracker[[#This Row],[Start Date]],LeaveTracker[[#This Row],[End Date]],lstHolidays)</f>
        <v>1</v>
      </c>
      <c r="M4409" s="27"/>
    </row>
    <row r="4410" spans="1:13" ht="30" customHeight="1" x14ac:dyDescent="0.3">
      <c r="A4410" s="27">
        <f t="shared" si="43"/>
        <v>754</v>
      </c>
      <c r="B4410" s="31">
        <v>44993</v>
      </c>
      <c r="D4410" s="19" t="s">
        <v>417</v>
      </c>
      <c r="E4410" s="66" t="str">
        <f>IF(ISBLANK(LeaveTracker[[#This Row],[Employee Name]]),"-----",VLOOKUP(LeaveTracker[[#This Row],[Employee Name]],'List of Employees'!$B$4:$H$767,7))</f>
        <v>CTO</v>
      </c>
      <c r="F4410" s="66" t="str">
        <f>IF(ISBLANK(LeaveTracker[[#This Row],[Employee Name]]),"-----",VLOOKUP(LeaveTracker[[#This Row],[Employee Name]],'List of Employees'!$B$4:$H$767,6))</f>
        <v>PERMANENT</v>
      </c>
      <c r="G4410" s="24">
        <v>44950</v>
      </c>
      <c r="H4410" s="24">
        <v>44950</v>
      </c>
      <c r="I4410" s="19" t="s">
        <v>82</v>
      </c>
      <c r="K4410" s="50" t="str">
        <f ca="1">LeaveTracker[[#This Row],[Days]]&amp;" "&amp;LeaveTracker[[#This Row],[Type of Leave]]</f>
        <v>1 VL</v>
      </c>
      <c r="L4410" s="23">
        <f ca="1">NETWORKDAYS(LeaveTracker[[#This Row],[Start Date]],LeaveTracker[[#This Row],[End Date]],lstHolidays)</f>
        <v>1</v>
      </c>
      <c r="M4410" s="27"/>
    </row>
    <row r="4411" spans="1:13" ht="30" customHeight="1" x14ac:dyDescent="0.3">
      <c r="A4411" s="27">
        <f t="shared" si="43"/>
        <v>755</v>
      </c>
      <c r="B4411" s="31">
        <v>44993</v>
      </c>
      <c r="C4411" s="31">
        <v>44930</v>
      </c>
      <c r="D4411" s="19" t="s">
        <v>410</v>
      </c>
      <c r="E4411" s="66" t="str">
        <f>IF(ISBLANK(LeaveTracker[[#This Row],[Employee Name]]),"-----",VLOOKUP(LeaveTracker[[#This Row],[Employee Name]],'List of Employees'!$B$4:$H$767,7))</f>
        <v>CTO</v>
      </c>
      <c r="F4411" s="66" t="str">
        <f>IF(ISBLANK(LeaveTracker[[#This Row],[Employee Name]]),"-----",VLOOKUP(LeaveTracker[[#This Row],[Employee Name]],'List of Employees'!$B$4:$H$767,6))</f>
        <v>PERMANENT</v>
      </c>
      <c r="G4411" s="24">
        <v>44929</v>
      </c>
      <c r="H4411" s="24">
        <v>44929</v>
      </c>
      <c r="I4411" s="19" t="s">
        <v>81</v>
      </c>
      <c r="K4411" s="50" t="str">
        <f ca="1">LeaveTracker[[#This Row],[Days]]&amp;" "&amp;LeaveTracker[[#This Row],[Type of Leave]]</f>
        <v>1 SL</v>
      </c>
      <c r="L4411" s="23">
        <f ca="1">NETWORKDAYS(LeaveTracker[[#This Row],[Start Date]],LeaveTracker[[#This Row],[End Date]],lstHolidays)</f>
        <v>1</v>
      </c>
      <c r="M4411" s="27"/>
    </row>
    <row r="4412" spans="1:13" ht="30" customHeight="1" x14ac:dyDescent="0.3">
      <c r="A4412" s="27">
        <f t="shared" si="43"/>
        <v>756</v>
      </c>
      <c r="B4412" s="31">
        <v>44993</v>
      </c>
      <c r="C4412" s="31">
        <v>44953</v>
      </c>
      <c r="D4412" s="19" t="s">
        <v>1325</v>
      </c>
      <c r="E4412" s="66" t="str">
        <f>IF(ISBLANK(LeaveTracker[[#This Row],[Employee Name]]),"-----",VLOOKUP(LeaveTracker[[#This Row],[Employee Name]],'List of Employees'!$B$4:$H$767,7))</f>
        <v>ONT</v>
      </c>
      <c r="F4412" s="66" t="str">
        <f>IF(ISBLANK(LeaveTracker[[#This Row],[Employee Name]]),"-----",VLOOKUP(LeaveTracker[[#This Row],[Employee Name]],'List of Employees'!$B$4:$H$767,6))</f>
        <v>PERMANENT</v>
      </c>
      <c r="G4412" s="24">
        <v>37653</v>
      </c>
      <c r="H4412" s="24">
        <v>44958</v>
      </c>
      <c r="I4412" s="19" t="s">
        <v>297</v>
      </c>
      <c r="J4412" s="42" t="s">
        <v>105</v>
      </c>
      <c r="K4412" s="50" t="str">
        <f ca="1">LeaveTracker[[#This Row],[Days]]&amp;" "&amp;LeaveTracker[[#This Row],[Type of Leave]]</f>
        <v>5210 OTHER</v>
      </c>
      <c r="L4412" s="23">
        <f ca="1">NETWORKDAYS(LeaveTracker[[#This Row],[Start Date]],LeaveTracker[[#This Row],[End Date]],lstHolidays)</f>
        <v>5210</v>
      </c>
      <c r="M4412" s="27"/>
    </row>
    <row r="4413" spans="1:13" ht="30" customHeight="1" x14ac:dyDescent="0.3">
      <c r="A4413" s="27">
        <f t="shared" si="43"/>
        <v>757</v>
      </c>
      <c r="B4413" s="31">
        <v>44993</v>
      </c>
      <c r="C4413" s="31">
        <v>44958</v>
      </c>
      <c r="D4413" s="19" t="s">
        <v>112</v>
      </c>
      <c r="E4413" s="66" t="str">
        <f>IF(ISBLANK(LeaveTracker[[#This Row],[Employee Name]]),"-----",VLOOKUP(LeaveTracker[[#This Row],[Employee Name]],'List of Employees'!$B$4:$H$767,7))</f>
        <v>ONT</v>
      </c>
      <c r="F4413" s="66" t="str">
        <f>IF(ISBLANK(LeaveTracker[[#This Row],[Employee Name]]),"-----",VLOOKUP(LeaveTracker[[#This Row],[Employee Name]],'List of Employees'!$B$4:$H$767,6))</f>
        <v>PERMANENT</v>
      </c>
      <c r="G4413" s="24">
        <v>44956</v>
      </c>
      <c r="H4413" s="24">
        <v>44957</v>
      </c>
      <c r="I4413" s="19" t="s">
        <v>81</v>
      </c>
      <c r="K4413" s="50" t="str">
        <f ca="1">LeaveTracker[[#This Row],[Days]]&amp;" "&amp;LeaveTracker[[#This Row],[Type of Leave]]</f>
        <v>2 SL</v>
      </c>
      <c r="L4413" s="23">
        <f ca="1">NETWORKDAYS(LeaveTracker[[#This Row],[Start Date]],LeaveTracker[[#This Row],[End Date]],lstHolidays)</f>
        <v>2</v>
      </c>
      <c r="M4413" s="27"/>
    </row>
    <row r="4414" spans="1:13" ht="30" customHeight="1" x14ac:dyDescent="0.3">
      <c r="A4414" s="27">
        <f t="shared" si="43"/>
        <v>758</v>
      </c>
      <c r="B4414" s="31">
        <v>44993</v>
      </c>
      <c r="C4414" s="31">
        <v>44904</v>
      </c>
      <c r="D4414" s="19" t="s">
        <v>1282</v>
      </c>
      <c r="E4414" s="66" t="str">
        <f>IF(ISBLANK(LeaveTracker[[#This Row],[Employee Name]]),"-----",VLOOKUP(LeaveTracker[[#This Row],[Employee Name]],'List of Employees'!$B$4:$H$767,7))</f>
        <v>CTO</v>
      </c>
      <c r="F4414" s="66" t="str">
        <f>IF(ISBLANK(LeaveTracker[[#This Row],[Employee Name]]),"-----",VLOOKUP(LeaveTracker[[#This Row],[Employee Name]],'List of Employees'!$B$4:$H$767,6))</f>
        <v>PERMANENT</v>
      </c>
      <c r="G4414" s="24">
        <v>44939</v>
      </c>
      <c r="H4414" s="24">
        <v>44939</v>
      </c>
      <c r="I4414" s="19" t="s">
        <v>297</v>
      </c>
      <c r="J4414" s="42" t="s">
        <v>105</v>
      </c>
      <c r="K4414" s="50" t="str">
        <f ca="1">LeaveTracker[[#This Row],[Days]]&amp;" "&amp;LeaveTracker[[#This Row],[Type of Leave]]</f>
        <v>1 OTHER</v>
      </c>
      <c r="L4414" s="23">
        <f ca="1">NETWORKDAYS(LeaveTracker[[#This Row],[Start Date]],LeaveTracker[[#This Row],[End Date]],lstHolidays)</f>
        <v>1</v>
      </c>
      <c r="M4414" s="27"/>
    </row>
    <row r="4415" spans="1:13" ht="30" customHeight="1" x14ac:dyDescent="0.3">
      <c r="A4415" s="27">
        <f t="shared" si="43"/>
        <v>759</v>
      </c>
      <c r="B4415" s="31">
        <v>44993</v>
      </c>
      <c r="C4415" s="31">
        <v>44914</v>
      </c>
      <c r="D4415" s="19" t="s">
        <v>1282</v>
      </c>
      <c r="E4415" s="66" t="str">
        <f>IF(ISBLANK(LeaveTracker[[#This Row],[Employee Name]]),"-----",VLOOKUP(LeaveTracker[[#This Row],[Employee Name]],'List of Employees'!$B$4:$H$767,7))</f>
        <v>CTO</v>
      </c>
      <c r="F4415" s="66" t="str">
        <f>IF(ISBLANK(LeaveTracker[[#This Row],[Employee Name]]),"-----",VLOOKUP(LeaveTracker[[#This Row],[Employee Name]],'List of Employees'!$B$4:$H$767,6))</f>
        <v>PERMANENT</v>
      </c>
      <c r="G4415" s="24">
        <v>44917</v>
      </c>
      <c r="H4415" s="24">
        <v>44917</v>
      </c>
      <c r="I4415" s="19" t="s">
        <v>82</v>
      </c>
      <c r="K4415" s="50" t="str">
        <f ca="1">LeaveTracker[[#This Row],[Days]]&amp;" "&amp;LeaveTracker[[#This Row],[Type of Leave]]</f>
        <v>1 VL</v>
      </c>
      <c r="L4415" s="23">
        <f ca="1">NETWORKDAYS(LeaveTracker[[#This Row],[Start Date]],LeaveTracker[[#This Row],[End Date]],lstHolidays)</f>
        <v>1</v>
      </c>
      <c r="M4415" s="27"/>
    </row>
    <row r="4416" spans="1:13" ht="30" customHeight="1" x14ac:dyDescent="0.3">
      <c r="A4416" s="27">
        <f t="shared" si="43"/>
        <v>760</v>
      </c>
      <c r="B4416" s="31">
        <v>44993</v>
      </c>
      <c r="C4416" s="31">
        <v>44929</v>
      </c>
      <c r="D4416" s="19" t="s">
        <v>831</v>
      </c>
      <c r="E4416" s="66" t="str">
        <f>IF(ISBLANK(LeaveTracker[[#This Row],[Employee Name]]),"-----",VLOOKUP(LeaveTracker[[#This Row],[Employee Name]],'List of Employees'!$B$4:$H$767,7))</f>
        <v>CTO</v>
      </c>
      <c r="F4416" s="66" t="str">
        <f>IF(ISBLANK(LeaveTracker[[#This Row],[Employee Name]]),"-----",VLOOKUP(LeaveTracker[[#This Row],[Employee Name]],'List of Employees'!$B$4:$H$767,6))</f>
        <v>PERMANENT</v>
      </c>
      <c r="G4416" s="31">
        <v>44929</v>
      </c>
      <c r="H4416" s="31">
        <v>44929</v>
      </c>
      <c r="I4416" s="19" t="s">
        <v>81</v>
      </c>
      <c r="K4416" s="50" t="str">
        <f ca="1">LeaveTracker[[#This Row],[Days]]&amp;" "&amp;LeaveTracker[[#This Row],[Type of Leave]]</f>
        <v>1 SL</v>
      </c>
      <c r="L4416" s="23">
        <f ca="1">NETWORKDAYS(LeaveTracker[[#This Row],[Start Date]],LeaveTracker[[#This Row],[End Date]],lstHolidays)</f>
        <v>1</v>
      </c>
      <c r="M4416" s="27"/>
    </row>
    <row r="4417" spans="1:13" ht="30" customHeight="1" x14ac:dyDescent="0.3">
      <c r="A4417" s="27">
        <f t="shared" si="43"/>
        <v>761</v>
      </c>
      <c r="B4417" s="31">
        <v>44993</v>
      </c>
      <c r="C4417" s="31">
        <v>44929</v>
      </c>
      <c r="D4417" s="19" t="s">
        <v>831</v>
      </c>
      <c r="E4417" s="66" t="str">
        <f>IF(ISBLANK(LeaveTracker[[#This Row],[Employee Name]]),"-----",VLOOKUP(LeaveTracker[[#This Row],[Employee Name]],'List of Employees'!$B$4:$H$767,7))</f>
        <v>CTO</v>
      </c>
      <c r="F4417" s="66" t="str">
        <f>IF(ISBLANK(LeaveTracker[[#This Row],[Employee Name]]),"-----",VLOOKUP(LeaveTracker[[#This Row],[Employee Name]],'List of Employees'!$B$4:$H$767,6))</f>
        <v>PERMANENT</v>
      </c>
      <c r="G4417" s="24">
        <v>44911</v>
      </c>
      <c r="H4417" s="24">
        <v>44922</v>
      </c>
      <c r="I4417" s="19" t="s">
        <v>82</v>
      </c>
      <c r="K4417" s="50" t="str">
        <f>LeaveTracker[[#This Row],[Days]]&amp;" "&amp;LeaveTracker[[#This Row],[Type of Leave]]</f>
        <v>6.5 VL</v>
      </c>
      <c r="L4417" s="23">
        <v>6.5</v>
      </c>
      <c r="M4417" s="27"/>
    </row>
    <row r="4418" spans="1:13" ht="30" customHeight="1" x14ac:dyDescent="0.3">
      <c r="A4418" s="27">
        <f t="shared" si="43"/>
        <v>762</v>
      </c>
      <c r="B4418" s="31">
        <v>44993</v>
      </c>
      <c r="C4418" s="31">
        <v>44936</v>
      </c>
      <c r="D4418" s="19" t="s">
        <v>1293</v>
      </c>
      <c r="E4418" s="66" t="str">
        <f>IF(ISBLANK(LeaveTracker[[#This Row],[Employee Name]]),"-----",VLOOKUP(LeaveTracker[[#This Row],[Employee Name]],'List of Employees'!$B$4:$H$767,7))</f>
        <v>CTO</v>
      </c>
      <c r="F4418" s="66" t="str">
        <f>IF(ISBLANK(LeaveTracker[[#This Row],[Employee Name]]),"-----",VLOOKUP(LeaveTracker[[#This Row],[Employee Name]],'List of Employees'!$B$4:$H$767,6))</f>
        <v>PERMANENT</v>
      </c>
      <c r="G4418" s="24">
        <v>44943</v>
      </c>
      <c r="H4418" s="24">
        <v>44943</v>
      </c>
      <c r="I4418" s="19" t="s">
        <v>297</v>
      </c>
      <c r="J4418" s="42" t="s">
        <v>105</v>
      </c>
      <c r="K4418" s="50" t="str">
        <f ca="1">LeaveTracker[[#This Row],[Days]]&amp;" "&amp;LeaveTracker[[#This Row],[Type of Leave]]</f>
        <v>1 OTHER</v>
      </c>
      <c r="L4418" s="23">
        <f ca="1">NETWORKDAYS(LeaveTracker[[#This Row],[Start Date]],LeaveTracker[[#This Row],[End Date]],lstHolidays)</f>
        <v>1</v>
      </c>
      <c r="M4418" s="27"/>
    </row>
    <row r="4419" spans="1:13" ht="30" customHeight="1" x14ac:dyDescent="0.3">
      <c r="A4419" s="27">
        <f t="shared" si="43"/>
        <v>763</v>
      </c>
      <c r="B4419" s="31">
        <v>44993</v>
      </c>
      <c r="C4419" s="31">
        <v>44935</v>
      </c>
      <c r="D4419" s="19" t="s">
        <v>941</v>
      </c>
      <c r="E4419" s="66" t="str">
        <f>IF(ISBLANK(LeaveTracker[[#This Row],[Employee Name]]),"-----",VLOOKUP(LeaveTracker[[#This Row],[Employee Name]],'List of Employees'!$B$4:$H$767,7))</f>
        <v>EEO/ CITY MARKET</v>
      </c>
      <c r="F4419" s="66" t="str">
        <f>IF(ISBLANK(LeaveTracker[[#This Row],[Employee Name]]),"-----",VLOOKUP(LeaveTracker[[#This Row],[Employee Name]],'List of Employees'!$B$4:$H$767,6))</f>
        <v>PERMANENT</v>
      </c>
      <c r="G4419" s="24">
        <v>44932</v>
      </c>
      <c r="H4419" s="24">
        <v>44932</v>
      </c>
      <c r="I4419" s="19" t="s">
        <v>297</v>
      </c>
      <c r="J4419" s="42" t="s">
        <v>105</v>
      </c>
      <c r="K4419" s="50" t="str">
        <f ca="1">LeaveTracker[[#This Row],[Days]]&amp;" "&amp;LeaveTracker[[#This Row],[Type of Leave]]</f>
        <v>1 OTHER</v>
      </c>
      <c r="L4419" s="23">
        <f ca="1">NETWORKDAYS(LeaveTracker[[#This Row],[Start Date]],LeaveTracker[[#This Row],[End Date]],lstHolidays)</f>
        <v>1</v>
      </c>
      <c r="M4419" s="27"/>
    </row>
    <row r="4420" spans="1:13" ht="30" customHeight="1" x14ac:dyDescent="0.3">
      <c r="A4420" s="27">
        <f t="shared" si="43"/>
        <v>764</v>
      </c>
      <c r="B4420" s="31">
        <v>44993</v>
      </c>
      <c r="C4420" s="31">
        <v>44932</v>
      </c>
      <c r="D4420" s="19" t="s">
        <v>404</v>
      </c>
      <c r="E4420" s="66" t="str">
        <f>IF(ISBLANK(LeaveTracker[[#This Row],[Employee Name]]),"-----",VLOOKUP(LeaveTracker[[#This Row],[Employee Name]],'List of Employees'!$B$4:$H$767,7))</f>
        <v>CTO</v>
      </c>
      <c r="F4420" s="66" t="str">
        <f>IF(ISBLANK(LeaveTracker[[#This Row],[Employee Name]]),"-----",VLOOKUP(LeaveTracker[[#This Row],[Employee Name]],'List of Employees'!$B$4:$H$767,6))</f>
        <v>PERMANENT</v>
      </c>
      <c r="G4420" s="24">
        <v>44931</v>
      </c>
      <c r="H4420" s="24">
        <v>44931</v>
      </c>
      <c r="I4420" s="19" t="s">
        <v>81</v>
      </c>
      <c r="K4420" s="50" t="str">
        <f ca="1">LeaveTracker[[#This Row],[Days]]&amp;" "&amp;LeaveTracker[[#This Row],[Type of Leave]]</f>
        <v>1 SL</v>
      </c>
      <c r="L4420" s="23">
        <f ca="1">NETWORKDAYS(LeaveTracker[[#This Row],[Start Date]],LeaveTracker[[#This Row],[End Date]],lstHolidays)</f>
        <v>1</v>
      </c>
      <c r="M4420" s="27"/>
    </row>
    <row r="4421" spans="1:13" ht="30" customHeight="1" x14ac:dyDescent="0.3">
      <c r="A4421" s="27">
        <f t="shared" si="43"/>
        <v>765</v>
      </c>
      <c r="B4421" s="31">
        <v>44993</v>
      </c>
      <c r="C4421" s="31">
        <v>44950</v>
      </c>
      <c r="D4421" s="19" t="s">
        <v>1964</v>
      </c>
      <c r="E4421" s="66" t="str">
        <f>IF(ISBLANK(LeaveTracker[[#This Row],[Employee Name]]),"-----",VLOOKUP(LeaveTracker[[#This Row],[Employee Name]],'List of Employees'!$B$4:$H$767,7))</f>
        <v>ONT</v>
      </c>
      <c r="F4421" s="66" t="str">
        <f>IF(ISBLANK(LeaveTracker[[#This Row],[Employee Name]]),"-----",VLOOKUP(LeaveTracker[[#This Row],[Employee Name]],'List of Employees'!$B$4:$H$767,6))</f>
        <v>PERMANENT</v>
      </c>
      <c r="G4421" s="24">
        <v>44946</v>
      </c>
      <c r="H4421" s="24">
        <v>44946</v>
      </c>
      <c r="I4421" s="19" t="s">
        <v>81</v>
      </c>
      <c r="K4421" s="50" t="str">
        <f ca="1">LeaveTracker[[#This Row],[Days]]&amp;" "&amp;LeaveTracker[[#This Row],[Type of Leave]]</f>
        <v>1 SL</v>
      </c>
      <c r="L4421" s="23">
        <f ca="1">NETWORKDAYS(LeaveTracker[[#This Row],[Start Date]],LeaveTracker[[#This Row],[End Date]],lstHolidays)</f>
        <v>1</v>
      </c>
      <c r="M4421" s="27"/>
    </row>
    <row r="4422" spans="1:13" ht="30" customHeight="1" x14ac:dyDescent="0.3">
      <c r="A4422" s="27">
        <f t="shared" si="43"/>
        <v>766</v>
      </c>
      <c r="B4422" s="31">
        <v>44993</v>
      </c>
      <c r="C4422" s="31">
        <v>44930</v>
      </c>
      <c r="D4422" s="19" t="s">
        <v>1041</v>
      </c>
      <c r="E4422" s="66" t="str">
        <f>IF(ISBLANK(LeaveTracker[[#This Row],[Employee Name]]),"-----",VLOOKUP(LeaveTracker[[#This Row],[Employee Name]],'List of Employees'!$B$4:$H$767,7))</f>
        <v>ONT</v>
      </c>
      <c r="F4422" s="66" t="str">
        <f>IF(ISBLANK(LeaveTracker[[#This Row],[Employee Name]]),"-----",VLOOKUP(LeaveTracker[[#This Row],[Employee Name]],'List of Employees'!$B$4:$H$767,6))</f>
        <v>PERMANENT</v>
      </c>
      <c r="G4422" s="24">
        <v>44922</v>
      </c>
      <c r="H4422" s="24">
        <v>44924</v>
      </c>
      <c r="I4422" s="19" t="s">
        <v>81</v>
      </c>
      <c r="K4422" s="50" t="str">
        <f ca="1">LeaveTracker[[#This Row],[Days]]&amp;" "&amp;LeaveTracker[[#This Row],[Type of Leave]]</f>
        <v>3 SL</v>
      </c>
      <c r="L4422" s="23">
        <f ca="1">NETWORKDAYS(LeaveTracker[[#This Row],[Start Date]],LeaveTracker[[#This Row],[End Date]],lstHolidays)</f>
        <v>3</v>
      </c>
      <c r="M4422" s="27"/>
    </row>
    <row r="4423" spans="1:13" ht="30" customHeight="1" x14ac:dyDescent="0.3">
      <c r="A4423" s="27">
        <f t="shared" si="43"/>
        <v>767</v>
      </c>
      <c r="B4423" s="31">
        <v>44993</v>
      </c>
      <c r="C4423" s="31">
        <v>44929</v>
      </c>
      <c r="D4423" s="19" t="s">
        <v>1186</v>
      </c>
      <c r="E4423" s="66" t="str">
        <f>IF(ISBLANK(LeaveTracker[[#This Row],[Employee Name]]),"-----",VLOOKUP(LeaveTracker[[#This Row],[Employee Name]],'List of Employees'!$B$4:$H$767,7))</f>
        <v>ONT</v>
      </c>
      <c r="F4423" s="66" t="str">
        <f>IF(ISBLANK(LeaveTracker[[#This Row],[Employee Name]]),"-----",VLOOKUP(LeaveTracker[[#This Row],[Employee Name]],'List of Employees'!$B$4:$H$767,6))</f>
        <v>PERMANENT</v>
      </c>
      <c r="G4423" s="24">
        <v>44886</v>
      </c>
      <c r="H4423" s="24">
        <v>44890</v>
      </c>
      <c r="I4423" s="19" t="s">
        <v>82</v>
      </c>
      <c r="K4423" s="50" t="str">
        <f ca="1">LeaveTracker[[#This Row],[Days]]&amp;" "&amp;LeaveTracker[[#This Row],[Type of Leave]]</f>
        <v>5 VL</v>
      </c>
      <c r="L4423" s="23">
        <f ca="1">NETWORKDAYS(LeaveTracker[[#This Row],[Start Date]],LeaveTracker[[#This Row],[End Date]],lstHolidays)</f>
        <v>5</v>
      </c>
      <c r="M4423" s="27"/>
    </row>
    <row r="4424" spans="1:13" ht="30" customHeight="1" x14ac:dyDescent="0.3">
      <c r="A4424" s="27">
        <f t="shared" si="43"/>
        <v>768</v>
      </c>
      <c r="B4424" s="31">
        <v>44993</v>
      </c>
      <c r="C4424" s="31">
        <v>44929</v>
      </c>
      <c r="D4424" s="19" t="s">
        <v>1186</v>
      </c>
      <c r="E4424" s="66" t="str">
        <f>IF(ISBLANK(LeaveTracker[[#This Row],[Employee Name]]),"-----",VLOOKUP(LeaveTracker[[#This Row],[Employee Name]],'List of Employees'!$B$4:$H$767,7))</f>
        <v>ONT</v>
      </c>
      <c r="F4424" s="66" t="str">
        <f>IF(ISBLANK(LeaveTracker[[#This Row],[Employee Name]]),"-----",VLOOKUP(LeaveTracker[[#This Row],[Employee Name]],'List of Employees'!$B$4:$H$767,6))</f>
        <v>PERMANENT</v>
      </c>
      <c r="G4424" s="24">
        <v>44881</v>
      </c>
      <c r="H4424" s="24">
        <v>44883</v>
      </c>
      <c r="I4424" s="19" t="s">
        <v>81</v>
      </c>
      <c r="K4424" s="50" t="str">
        <f ca="1">LeaveTracker[[#This Row],[Days]]&amp;" "&amp;LeaveTracker[[#This Row],[Type of Leave]]</f>
        <v>3 SL</v>
      </c>
      <c r="L4424" s="23">
        <f ca="1">NETWORKDAYS(LeaveTracker[[#This Row],[Start Date]],LeaveTracker[[#This Row],[End Date]],lstHolidays)</f>
        <v>3</v>
      </c>
      <c r="M4424" s="27"/>
    </row>
    <row r="4425" spans="1:13" ht="30" customHeight="1" x14ac:dyDescent="0.3">
      <c r="A4425" s="27">
        <f t="shared" si="43"/>
        <v>769</v>
      </c>
      <c r="B4425" s="31">
        <v>44993</v>
      </c>
      <c r="C4425" s="31">
        <v>44929</v>
      </c>
      <c r="D4425" s="19" t="s">
        <v>1186</v>
      </c>
      <c r="E4425" s="66" t="str">
        <f>IF(ISBLANK(LeaveTracker[[#This Row],[Employee Name]]),"-----",VLOOKUP(LeaveTracker[[#This Row],[Employee Name]],'List of Employees'!$B$4:$H$767,7))</f>
        <v>ONT</v>
      </c>
      <c r="F4425" s="66" t="str">
        <f>IF(ISBLANK(LeaveTracker[[#This Row],[Employee Name]]),"-----",VLOOKUP(LeaveTracker[[#This Row],[Employee Name]],'List of Employees'!$B$4:$H$767,6))</f>
        <v>PERMANENT</v>
      </c>
      <c r="G4425" s="31">
        <v>44893</v>
      </c>
      <c r="H4425" s="31">
        <v>44894</v>
      </c>
      <c r="I4425" s="19" t="s">
        <v>81</v>
      </c>
      <c r="K4425" s="50" t="str">
        <f ca="1">LeaveTracker[[#This Row],[Days]]&amp;" "&amp;LeaveTracker[[#This Row],[Type of Leave]]</f>
        <v>2 SL</v>
      </c>
      <c r="L4425" s="23">
        <f ca="1">NETWORKDAYS(LeaveTracker[[#This Row],[Start Date]],LeaveTracker[[#This Row],[End Date]],lstHolidays)</f>
        <v>2</v>
      </c>
      <c r="M4425" s="27"/>
    </row>
    <row r="4426" spans="1:13" ht="30" customHeight="1" x14ac:dyDescent="0.3">
      <c r="A4426" s="27">
        <f t="shared" si="43"/>
        <v>770</v>
      </c>
      <c r="B4426" s="31">
        <v>44993</v>
      </c>
      <c r="C4426" s="31">
        <v>44932</v>
      </c>
      <c r="D4426" s="19" t="s">
        <v>823</v>
      </c>
      <c r="E4426" s="66" t="str">
        <f>IF(ISBLANK(LeaveTracker[[#This Row],[Employee Name]]),"-----",VLOOKUP(LeaveTracker[[#This Row],[Employee Name]],'List of Employees'!$B$4:$H$767,7))</f>
        <v>CHO</v>
      </c>
      <c r="F4426" s="66" t="str">
        <f>IF(ISBLANK(LeaveTracker[[#This Row],[Employee Name]]),"-----",VLOOKUP(LeaveTracker[[#This Row],[Employee Name]],'List of Employees'!$B$4:$H$767,6))</f>
        <v>PERMANENT</v>
      </c>
      <c r="G4426" s="24">
        <v>44931</v>
      </c>
      <c r="H4426" s="24">
        <v>44931</v>
      </c>
      <c r="I4426" s="19" t="s">
        <v>81</v>
      </c>
      <c r="K4426" s="50" t="str">
        <f ca="1">LeaveTracker[[#This Row],[Days]]&amp;" "&amp;LeaveTracker[[#This Row],[Type of Leave]]</f>
        <v>1 SL</v>
      </c>
      <c r="L4426" s="23">
        <f ca="1">NETWORKDAYS(LeaveTracker[[#This Row],[Start Date]],LeaveTracker[[#This Row],[End Date]],lstHolidays)</f>
        <v>1</v>
      </c>
      <c r="M4426" s="27"/>
    </row>
    <row r="4427" spans="1:13" ht="30" customHeight="1" x14ac:dyDescent="0.3">
      <c r="A4427" s="27">
        <f t="shared" si="43"/>
        <v>771</v>
      </c>
      <c r="B4427" s="31">
        <v>44993</v>
      </c>
      <c r="C4427" s="31">
        <v>44946</v>
      </c>
      <c r="D4427" s="19" t="s">
        <v>806</v>
      </c>
      <c r="E4427" s="66" t="str">
        <f>IF(ISBLANK(LeaveTracker[[#This Row],[Employee Name]]),"-----",VLOOKUP(LeaveTracker[[#This Row],[Employee Name]],'List of Employees'!$B$4:$H$767,7))</f>
        <v>CHO</v>
      </c>
      <c r="F4427" s="66" t="str">
        <f>IF(ISBLANK(LeaveTracker[[#This Row],[Employee Name]]),"-----",VLOOKUP(LeaveTracker[[#This Row],[Employee Name]],'List of Employees'!$B$4:$H$767,6))</f>
        <v>PERMANENT</v>
      </c>
      <c r="G4427" s="24">
        <v>44944</v>
      </c>
      <c r="H4427" s="24">
        <v>44945</v>
      </c>
      <c r="I4427" s="19" t="s">
        <v>81</v>
      </c>
      <c r="K4427" s="50" t="str">
        <f ca="1">LeaveTracker[[#This Row],[Days]]&amp;" "&amp;LeaveTracker[[#This Row],[Type of Leave]]</f>
        <v>2 SL</v>
      </c>
      <c r="L4427" s="23">
        <f ca="1">NETWORKDAYS(LeaveTracker[[#This Row],[Start Date]],LeaveTracker[[#This Row],[End Date]],lstHolidays)</f>
        <v>2</v>
      </c>
      <c r="M4427" s="27"/>
    </row>
    <row r="4428" spans="1:13" ht="30" customHeight="1" x14ac:dyDescent="0.3">
      <c r="A4428" s="27">
        <f t="shared" si="43"/>
        <v>772</v>
      </c>
      <c r="B4428" s="31">
        <v>44993</v>
      </c>
      <c r="C4428" s="31">
        <v>44918</v>
      </c>
      <c r="D4428" s="19" t="s">
        <v>2091</v>
      </c>
      <c r="E4428" s="66" t="str">
        <f>IF(ISBLANK(LeaveTracker[[#This Row],[Employee Name]]),"-----",VLOOKUP(LeaveTracker[[#This Row],[Employee Name]],'List of Employees'!$B$4:$H$767,7))</f>
        <v>CENRO</v>
      </c>
      <c r="F4428" s="66" t="str">
        <f>IF(ISBLANK(LeaveTracker[[#This Row],[Employee Name]]),"-----",VLOOKUP(LeaveTracker[[#This Row],[Employee Name]],'List of Employees'!$B$4:$H$767,6))</f>
        <v>CASUAL</v>
      </c>
      <c r="G4428" s="24">
        <v>44928</v>
      </c>
      <c r="H4428" s="24">
        <v>44930</v>
      </c>
      <c r="I4428" s="19" t="s">
        <v>82</v>
      </c>
      <c r="K4428" s="50" t="str">
        <f ca="1">LeaveTracker[[#This Row],[Days]]&amp;" "&amp;LeaveTracker[[#This Row],[Type of Leave]]</f>
        <v>2 VL</v>
      </c>
      <c r="L4428" s="23">
        <f ca="1">NETWORKDAYS(LeaveTracker[[#This Row],[Start Date]],LeaveTracker[[#This Row],[End Date]],lstHolidays)</f>
        <v>2</v>
      </c>
      <c r="M4428" s="27"/>
    </row>
    <row r="4429" spans="1:13" ht="30" customHeight="1" x14ac:dyDescent="0.3">
      <c r="A4429" s="27">
        <f t="shared" si="43"/>
        <v>773</v>
      </c>
      <c r="B4429" s="31">
        <v>44993</v>
      </c>
      <c r="C4429" s="31">
        <v>44914</v>
      </c>
      <c r="D4429" s="19" t="s">
        <v>823</v>
      </c>
      <c r="E4429" s="66" t="str">
        <f>IF(ISBLANK(LeaveTracker[[#This Row],[Employee Name]]),"-----",VLOOKUP(LeaveTracker[[#This Row],[Employee Name]],'List of Employees'!$B$4:$H$767,7))</f>
        <v>CHO</v>
      </c>
      <c r="F4429" s="66" t="str">
        <f>IF(ISBLANK(LeaveTracker[[#This Row],[Employee Name]]),"-----",VLOOKUP(LeaveTracker[[#This Row],[Employee Name]],'List of Employees'!$B$4:$H$767,6))</f>
        <v>PERMANENT</v>
      </c>
      <c r="G4429" s="24">
        <v>44910</v>
      </c>
      <c r="H4429" s="24">
        <v>44910</v>
      </c>
      <c r="I4429" s="19" t="s">
        <v>81</v>
      </c>
      <c r="K4429" s="50" t="str">
        <f ca="1">LeaveTracker[[#This Row],[Days]]&amp;" "&amp;LeaveTracker[[#This Row],[Type of Leave]]</f>
        <v>1 SL</v>
      </c>
      <c r="L4429" s="23">
        <f ca="1">NETWORKDAYS(LeaveTracker[[#This Row],[Start Date]],LeaveTracker[[#This Row],[End Date]],lstHolidays)</f>
        <v>1</v>
      </c>
      <c r="M4429" s="27"/>
    </row>
    <row r="4430" spans="1:13" ht="30" customHeight="1" x14ac:dyDescent="0.3">
      <c r="A4430" s="27">
        <f t="shared" si="43"/>
        <v>774</v>
      </c>
      <c r="B4430" s="31">
        <v>44993</v>
      </c>
      <c r="C4430" s="31">
        <v>44909</v>
      </c>
      <c r="D4430" s="19" t="s">
        <v>163</v>
      </c>
      <c r="E4430" s="66" t="str">
        <f>IF(ISBLANK(LeaveTracker[[#This Row],[Employee Name]]),"-----",VLOOKUP(LeaveTracker[[#This Row],[Employee Name]],'List of Employees'!$B$4:$H$767,7))</f>
        <v>CHO</v>
      </c>
      <c r="F4430" s="66" t="str">
        <f>IF(ISBLANK(LeaveTracker[[#This Row],[Employee Name]]),"-----",VLOOKUP(LeaveTracker[[#This Row],[Employee Name]],'List of Employees'!$B$4:$H$767,6))</f>
        <v>PERMANENT</v>
      </c>
      <c r="G4430" s="24">
        <v>44924</v>
      </c>
      <c r="H4430" s="24">
        <v>44924</v>
      </c>
      <c r="I4430" s="19" t="s">
        <v>82</v>
      </c>
      <c r="K4430" s="50" t="str">
        <f ca="1">LeaveTracker[[#This Row],[Days]]&amp;" "&amp;LeaveTracker[[#This Row],[Type of Leave]]</f>
        <v>1 VL</v>
      </c>
      <c r="L4430" s="23">
        <f ca="1">NETWORKDAYS(LeaveTracker[[#This Row],[Start Date]],LeaveTracker[[#This Row],[End Date]],lstHolidays)</f>
        <v>1</v>
      </c>
      <c r="M4430" s="27"/>
    </row>
    <row r="4431" spans="1:13" ht="30" customHeight="1" x14ac:dyDescent="0.3">
      <c r="A4431" s="27">
        <f t="shared" si="43"/>
        <v>775</v>
      </c>
      <c r="B4431" s="31">
        <v>44993</v>
      </c>
      <c r="C4431" s="31">
        <v>44909</v>
      </c>
      <c r="D4431" s="19" t="s">
        <v>826</v>
      </c>
      <c r="E4431" s="66" t="str">
        <f>IF(ISBLANK(LeaveTracker[[#This Row],[Employee Name]]),"-----",VLOOKUP(LeaveTracker[[#This Row],[Employee Name]],'List of Employees'!$B$4:$H$767,7))</f>
        <v>CHO</v>
      </c>
      <c r="F4431" s="66" t="str">
        <f>IF(ISBLANK(LeaveTracker[[#This Row],[Employee Name]]),"-----",VLOOKUP(LeaveTracker[[#This Row],[Employee Name]],'List of Employees'!$B$4:$H$767,6))</f>
        <v>PERMANENT</v>
      </c>
      <c r="G4431" s="24">
        <v>44921</v>
      </c>
      <c r="H4431" s="24">
        <v>44924</v>
      </c>
      <c r="I4431" s="19" t="s">
        <v>82</v>
      </c>
      <c r="K4431" s="50" t="str">
        <f ca="1">LeaveTracker[[#This Row],[Days]]&amp;" "&amp;LeaveTracker[[#This Row],[Type of Leave]]</f>
        <v>3 VL</v>
      </c>
      <c r="L4431" s="23">
        <f ca="1">NETWORKDAYS(LeaveTracker[[#This Row],[Start Date]],LeaveTracker[[#This Row],[End Date]],lstHolidays)</f>
        <v>3</v>
      </c>
      <c r="M4431" s="27"/>
    </row>
    <row r="4432" spans="1:13" ht="30" customHeight="1" x14ac:dyDescent="0.3">
      <c r="A4432" s="27">
        <f t="shared" si="43"/>
        <v>776</v>
      </c>
      <c r="B4432" s="31">
        <v>44993</v>
      </c>
      <c r="C4432" s="31">
        <v>44911</v>
      </c>
      <c r="D4432" s="19" t="s">
        <v>806</v>
      </c>
      <c r="E4432" s="66" t="str">
        <f>IF(ISBLANK(LeaveTracker[[#This Row],[Employee Name]]),"-----",VLOOKUP(LeaveTracker[[#This Row],[Employee Name]],'List of Employees'!$B$4:$H$767,7))</f>
        <v>CHO</v>
      </c>
      <c r="F4432" s="66" t="str">
        <f>IF(ISBLANK(LeaveTracker[[#This Row],[Employee Name]]),"-----",VLOOKUP(LeaveTracker[[#This Row],[Employee Name]],'List of Employees'!$B$4:$H$767,6))</f>
        <v>PERMANENT</v>
      </c>
      <c r="G4432" s="24">
        <v>44921</v>
      </c>
      <c r="H4432" s="24">
        <v>44921</v>
      </c>
      <c r="I4432" s="19" t="s">
        <v>82</v>
      </c>
      <c r="K4432" s="50" t="str">
        <f>LeaveTracker[[#This Row],[Days]]&amp;" "&amp;LeaveTracker[[#This Row],[Type of Leave]]</f>
        <v>1 VL</v>
      </c>
      <c r="L4432" s="23">
        <v>1</v>
      </c>
      <c r="M4432" s="27"/>
    </row>
    <row r="4433" spans="1:13" ht="30" customHeight="1" x14ac:dyDescent="0.3">
      <c r="A4433" s="27">
        <v>776</v>
      </c>
      <c r="B4433" s="31">
        <v>44993</v>
      </c>
      <c r="C4433" s="31">
        <v>44911</v>
      </c>
      <c r="D4433" s="19" t="s">
        <v>806</v>
      </c>
      <c r="E4433" s="66" t="str">
        <f>IF(ISBLANK(LeaveTracker[[#This Row],[Employee Name]]),"-----",VLOOKUP(LeaveTracker[[#This Row],[Employee Name]],'List of Employees'!$B$4:$H$767,7))</f>
        <v>CHO</v>
      </c>
      <c r="F4433" s="66" t="str">
        <f>IF(ISBLANK(LeaveTracker[[#This Row],[Employee Name]]),"-----",VLOOKUP(LeaveTracker[[#This Row],[Employee Name]],'List of Employees'!$B$4:$H$767,6))</f>
        <v>PERMANENT</v>
      </c>
      <c r="G4433" s="24">
        <v>44924</v>
      </c>
      <c r="H4433" s="24">
        <v>44924</v>
      </c>
      <c r="I4433" s="19" t="s">
        <v>82</v>
      </c>
      <c r="K4433" s="50" t="str">
        <f ca="1">LeaveTracker[[#This Row],[Days]]&amp;" "&amp;LeaveTracker[[#This Row],[Type of Leave]]</f>
        <v>1 VL</v>
      </c>
      <c r="L4433" s="23">
        <f ca="1">NETWORKDAYS(LeaveTracker[[#This Row],[Start Date]],LeaveTracker[[#This Row],[End Date]],lstHolidays)</f>
        <v>1</v>
      </c>
      <c r="M4433" s="27"/>
    </row>
    <row r="4434" spans="1:13" ht="30" customHeight="1" x14ac:dyDescent="0.3">
      <c r="A4434" s="27">
        <f t="shared" si="43"/>
        <v>777</v>
      </c>
      <c r="B4434" s="31">
        <v>44993</v>
      </c>
      <c r="C4434" s="31">
        <v>44914</v>
      </c>
      <c r="D4434" s="19" t="s">
        <v>163</v>
      </c>
      <c r="E4434" s="66" t="str">
        <f>IF(ISBLANK(LeaveTracker[[#This Row],[Employee Name]]),"-----",VLOOKUP(LeaveTracker[[#This Row],[Employee Name]],'List of Employees'!$B$4:$H$767,7))</f>
        <v>CHO</v>
      </c>
      <c r="F4434" s="66" t="str">
        <f>IF(ISBLANK(LeaveTracker[[#This Row],[Employee Name]]),"-----",VLOOKUP(LeaveTracker[[#This Row],[Employee Name]],'List of Employees'!$B$4:$H$767,6))</f>
        <v>PERMANENT</v>
      </c>
      <c r="G4434" s="24">
        <v>44921</v>
      </c>
      <c r="H4434" s="24">
        <v>44921</v>
      </c>
      <c r="I4434" s="19" t="s">
        <v>82</v>
      </c>
      <c r="K4434" s="50" t="str">
        <f>LeaveTracker[[#This Row],[Days]]&amp;" "&amp;LeaveTracker[[#This Row],[Type of Leave]]</f>
        <v>1 VL</v>
      </c>
      <c r="L4434" s="23">
        <v>1</v>
      </c>
      <c r="M4434" s="27"/>
    </row>
    <row r="4435" spans="1:13" ht="30" customHeight="1" x14ac:dyDescent="0.3">
      <c r="A4435" s="27">
        <f t="shared" si="43"/>
        <v>778</v>
      </c>
      <c r="B4435" s="31">
        <v>44993</v>
      </c>
      <c r="C4435" s="31">
        <v>44950</v>
      </c>
      <c r="D4435" s="19" t="s">
        <v>1997</v>
      </c>
      <c r="E4435" s="66" t="str">
        <f>IF(ISBLANK(LeaveTracker[[#This Row],[Employee Name]]),"-----",VLOOKUP(LeaveTracker[[#This Row],[Employee Name]],'List of Employees'!$B$4:$H$767,7))</f>
        <v>HRMO</v>
      </c>
      <c r="F4435" s="66" t="str">
        <f>IF(ISBLANK(LeaveTracker[[#This Row],[Employee Name]]),"-----",VLOOKUP(LeaveTracker[[#This Row],[Employee Name]],'List of Employees'!$B$4:$H$767,6))</f>
        <v>PERMANENT</v>
      </c>
      <c r="G4435" s="24">
        <v>44952</v>
      </c>
      <c r="H4435" s="24">
        <v>44953</v>
      </c>
      <c r="I4435" s="19" t="s">
        <v>297</v>
      </c>
      <c r="J4435" s="42" t="s">
        <v>105</v>
      </c>
      <c r="K4435" s="50" t="str">
        <f ca="1">LeaveTracker[[#This Row],[Days]]&amp;" "&amp;LeaveTracker[[#This Row],[Type of Leave]]</f>
        <v>2 OTHER</v>
      </c>
      <c r="L4435" s="23">
        <f ca="1">NETWORKDAYS(LeaveTracker[[#This Row],[Start Date]],LeaveTracker[[#This Row],[End Date]],lstHolidays)</f>
        <v>2</v>
      </c>
      <c r="M4435" s="27"/>
    </row>
    <row r="4436" spans="1:13" ht="30" customHeight="1" x14ac:dyDescent="0.3">
      <c r="A4436" s="27">
        <f t="shared" si="43"/>
        <v>779</v>
      </c>
      <c r="B4436" s="31">
        <v>44993</v>
      </c>
      <c r="C4436" s="31">
        <v>44928</v>
      </c>
      <c r="D4436" s="19" t="s">
        <v>1994</v>
      </c>
      <c r="E4436" s="66" t="str">
        <f>IF(ISBLANK(LeaveTracker[[#This Row],[Employee Name]]),"-----",VLOOKUP(LeaveTracker[[#This Row],[Employee Name]],'List of Employees'!$B$4:$H$767,7))</f>
        <v>HRMO</v>
      </c>
      <c r="F4436" s="66" t="str">
        <f>IF(ISBLANK(LeaveTracker[[#This Row],[Employee Name]]),"-----",VLOOKUP(LeaveTracker[[#This Row],[Employee Name]],'List of Employees'!$B$4:$H$767,6))</f>
        <v>PERMANENT</v>
      </c>
      <c r="G4436" s="24">
        <v>44958</v>
      </c>
      <c r="H4436" s="24">
        <v>44958</v>
      </c>
      <c r="I4436" s="19" t="s">
        <v>297</v>
      </c>
      <c r="J4436" s="42" t="s">
        <v>105</v>
      </c>
      <c r="K4436" s="50" t="str">
        <f ca="1">LeaveTracker[[#This Row],[Days]]&amp;" "&amp;LeaveTracker[[#This Row],[Type of Leave]]</f>
        <v>1 OTHER</v>
      </c>
      <c r="L4436" s="23">
        <f ca="1">NETWORKDAYS(LeaveTracker[[#This Row],[Start Date]],LeaveTracker[[#This Row],[End Date]],lstHolidays)</f>
        <v>1</v>
      </c>
      <c r="M4436" s="27"/>
    </row>
    <row r="4437" spans="1:13" ht="30" customHeight="1" x14ac:dyDescent="0.3">
      <c r="A4437" s="27">
        <f t="shared" si="43"/>
        <v>780</v>
      </c>
      <c r="B4437" s="31">
        <v>44993</v>
      </c>
      <c r="C4437" s="31">
        <v>44956</v>
      </c>
      <c r="D4437" s="19" t="s">
        <v>379</v>
      </c>
      <c r="E4437" s="66" t="str">
        <f>IF(ISBLANK(LeaveTracker[[#This Row],[Employee Name]]),"-----",VLOOKUP(LeaveTracker[[#This Row],[Employee Name]],'List of Employees'!$B$4:$H$767,7))</f>
        <v>CCT</v>
      </c>
      <c r="F4437" s="66" t="str">
        <f>IF(ISBLANK(LeaveTracker[[#This Row],[Employee Name]]),"-----",VLOOKUP(LeaveTracker[[#This Row],[Employee Name]],'List of Employees'!$B$4:$H$767,6))</f>
        <v>PERMANENT</v>
      </c>
      <c r="G4437" s="24">
        <v>44953</v>
      </c>
      <c r="H4437" s="24">
        <v>44953</v>
      </c>
      <c r="I4437" s="19" t="s">
        <v>81</v>
      </c>
      <c r="K4437" s="50" t="str">
        <f ca="1">LeaveTracker[[#This Row],[Days]]&amp;" "&amp;LeaveTracker[[#This Row],[Type of Leave]]</f>
        <v>1 SL</v>
      </c>
      <c r="L4437" s="23">
        <f ca="1">NETWORKDAYS(LeaveTracker[[#This Row],[Start Date]],LeaveTracker[[#This Row],[End Date]],lstHolidays)</f>
        <v>1</v>
      </c>
      <c r="M4437" s="27"/>
    </row>
    <row r="4438" spans="1:13" ht="30" customHeight="1" x14ac:dyDescent="0.3">
      <c r="A4438" s="27">
        <f t="shared" si="43"/>
        <v>781</v>
      </c>
      <c r="B4438" s="31">
        <v>44993</v>
      </c>
      <c r="C4438" s="31">
        <v>44956</v>
      </c>
      <c r="D4438" s="19" t="s">
        <v>379</v>
      </c>
      <c r="E4438" s="66" t="str">
        <f>IF(ISBLANK(LeaveTracker[[#This Row],[Employee Name]]),"-----",VLOOKUP(LeaveTracker[[#This Row],[Employee Name]],'List of Employees'!$B$4:$H$767,7))</f>
        <v>CCT</v>
      </c>
      <c r="F4438" s="66" t="str">
        <f>IF(ISBLANK(LeaveTracker[[#This Row],[Employee Name]]),"-----",VLOOKUP(LeaveTracker[[#This Row],[Employee Name]],'List of Employees'!$B$4:$H$767,6))</f>
        <v>PERMANENT</v>
      </c>
      <c r="G4438" s="24">
        <v>44963</v>
      </c>
      <c r="H4438" s="24">
        <v>44964</v>
      </c>
      <c r="I4438" s="19" t="s">
        <v>82</v>
      </c>
      <c r="K4438" s="50" t="str">
        <f ca="1">LeaveTracker[[#This Row],[Days]]&amp;" "&amp;LeaveTracker[[#This Row],[Type of Leave]]</f>
        <v>2 VL</v>
      </c>
      <c r="L4438" s="23">
        <f ca="1">NETWORKDAYS(LeaveTracker[[#This Row],[Start Date]],LeaveTracker[[#This Row],[End Date]],lstHolidays)</f>
        <v>2</v>
      </c>
      <c r="M4438" s="27"/>
    </row>
    <row r="4439" spans="1:13" ht="30" customHeight="1" x14ac:dyDescent="0.3">
      <c r="A4439" s="27">
        <f t="shared" si="43"/>
        <v>782</v>
      </c>
      <c r="B4439" s="31">
        <v>44993</v>
      </c>
      <c r="C4439" s="31">
        <v>44958</v>
      </c>
      <c r="D4439" s="19" t="s">
        <v>819</v>
      </c>
      <c r="E4439" s="66" t="str">
        <f>IF(ISBLANK(LeaveTracker[[#This Row],[Employee Name]]),"-----",VLOOKUP(LeaveTracker[[#This Row],[Employee Name]],'List of Employees'!$B$4:$H$767,7))</f>
        <v>CHO</v>
      </c>
      <c r="F4439" s="66" t="str">
        <f>IF(ISBLANK(LeaveTracker[[#This Row],[Employee Name]]),"-----",VLOOKUP(LeaveTracker[[#This Row],[Employee Name]],'List of Employees'!$B$4:$H$767,6))</f>
        <v>PERMANENT</v>
      </c>
      <c r="G4439" s="24">
        <v>44966</v>
      </c>
      <c r="H4439" s="24">
        <v>44967</v>
      </c>
      <c r="I4439" s="19" t="s">
        <v>82</v>
      </c>
      <c r="K4439" s="50" t="str">
        <f ca="1">LeaveTracker[[#This Row],[Days]]&amp;" "&amp;LeaveTracker[[#This Row],[Type of Leave]]</f>
        <v>2 VL</v>
      </c>
      <c r="L4439" s="23">
        <f ca="1">NETWORKDAYS(LeaveTracker[[#This Row],[Start Date]],LeaveTracker[[#This Row],[End Date]],lstHolidays)</f>
        <v>2</v>
      </c>
      <c r="M4439" s="27"/>
    </row>
    <row r="4440" spans="1:13" ht="30" customHeight="1" x14ac:dyDescent="0.3">
      <c r="A4440" s="27">
        <f t="shared" si="43"/>
        <v>783</v>
      </c>
      <c r="B4440" s="31">
        <v>44993</v>
      </c>
      <c r="C4440" s="31">
        <v>44960</v>
      </c>
      <c r="D4440" s="19" t="s">
        <v>823</v>
      </c>
      <c r="E4440" s="66" t="str">
        <f>IF(ISBLANK(LeaveTracker[[#This Row],[Employee Name]]),"-----",VLOOKUP(LeaveTracker[[#This Row],[Employee Name]],'List of Employees'!$B$4:$H$767,7))</f>
        <v>CHO</v>
      </c>
      <c r="F4440" s="66" t="str">
        <f>IF(ISBLANK(LeaveTracker[[#This Row],[Employee Name]]),"-----",VLOOKUP(LeaveTracker[[#This Row],[Employee Name]],'List of Employees'!$B$4:$H$767,6))</f>
        <v>PERMANENT</v>
      </c>
      <c r="G4440" s="24">
        <v>44967</v>
      </c>
      <c r="H4440" s="24">
        <v>44967</v>
      </c>
      <c r="I4440" s="19" t="s">
        <v>82</v>
      </c>
      <c r="K4440" s="50" t="str">
        <f ca="1">LeaveTracker[[#This Row],[Days]]&amp;" "&amp;LeaveTracker[[#This Row],[Type of Leave]]</f>
        <v>1 VL</v>
      </c>
      <c r="L4440" s="23">
        <f ca="1">NETWORKDAYS(LeaveTracker[[#This Row],[Start Date]],LeaveTracker[[#This Row],[End Date]],lstHolidays)</f>
        <v>1</v>
      </c>
      <c r="M4440" s="27"/>
    </row>
    <row r="4441" spans="1:13" ht="30" customHeight="1" x14ac:dyDescent="0.3">
      <c r="A4441" s="27">
        <f t="shared" ref="A4441:A4504" si="44">A4440+1</f>
        <v>784</v>
      </c>
      <c r="B4441" s="31">
        <v>44993</v>
      </c>
      <c r="C4441" s="31">
        <v>44922</v>
      </c>
      <c r="D4441" s="19" t="s">
        <v>707</v>
      </c>
      <c r="E4441" s="66" t="str">
        <f>IF(ISBLANK(LeaveTracker[[#This Row],[Employee Name]]),"-----",VLOOKUP(LeaveTracker[[#This Row],[Employee Name]],'List of Employees'!$B$4:$H$767,7))</f>
        <v>ONT</v>
      </c>
      <c r="F4441" s="66" t="str">
        <f>IF(ISBLANK(LeaveTracker[[#This Row],[Employee Name]]),"-----",VLOOKUP(LeaveTracker[[#This Row],[Employee Name]],'List of Employees'!$B$4:$H$767,6))</f>
        <v>PERMANENT</v>
      </c>
      <c r="G4441" s="24">
        <v>44914</v>
      </c>
      <c r="H4441" s="24">
        <v>44916</v>
      </c>
      <c r="I4441" s="19" t="s">
        <v>297</v>
      </c>
      <c r="J4441" s="42" t="s">
        <v>105</v>
      </c>
      <c r="K4441" s="50" t="str">
        <f ca="1">LeaveTracker[[#This Row],[Days]]&amp;" "&amp;LeaveTracker[[#This Row],[Type of Leave]]</f>
        <v>3 OTHER</v>
      </c>
      <c r="L4441" s="23">
        <f ca="1">NETWORKDAYS(LeaveTracker[[#This Row],[Start Date]],LeaveTracker[[#This Row],[End Date]],lstHolidays)</f>
        <v>3</v>
      </c>
      <c r="M4441" s="27"/>
    </row>
    <row r="4442" spans="1:13" ht="30" customHeight="1" x14ac:dyDescent="0.3">
      <c r="A4442" s="27">
        <f t="shared" si="44"/>
        <v>785</v>
      </c>
      <c r="B4442" s="31">
        <v>44993</v>
      </c>
      <c r="C4442" s="31">
        <v>44952</v>
      </c>
      <c r="D4442" s="19" t="s">
        <v>1057</v>
      </c>
      <c r="E4442" s="66" t="str">
        <f>IF(ISBLANK(LeaveTracker[[#This Row],[Employee Name]]),"-----",VLOOKUP(LeaveTracker[[#This Row],[Employee Name]],'List of Employees'!$B$4:$H$767,7))</f>
        <v>CTO</v>
      </c>
      <c r="F4442" s="66" t="str">
        <f>IF(ISBLANK(LeaveTracker[[#This Row],[Employee Name]]),"-----",VLOOKUP(LeaveTracker[[#This Row],[Employee Name]],'List of Employees'!$B$4:$H$767,6))</f>
        <v>PERMANENT</v>
      </c>
      <c r="G4442" s="24">
        <v>44951</v>
      </c>
      <c r="H4442" s="24">
        <v>44951</v>
      </c>
      <c r="I4442" s="19" t="s">
        <v>81</v>
      </c>
      <c r="K4442" s="50" t="str">
        <f ca="1">LeaveTracker[[#This Row],[Days]]&amp;" "&amp;LeaveTracker[[#This Row],[Type of Leave]]</f>
        <v>1 SL</v>
      </c>
      <c r="L4442" s="23">
        <f ca="1">NETWORKDAYS(LeaveTracker[[#This Row],[Start Date]],LeaveTracker[[#This Row],[End Date]],lstHolidays)</f>
        <v>1</v>
      </c>
      <c r="M4442" s="27"/>
    </row>
    <row r="4443" spans="1:13" ht="30" customHeight="1" x14ac:dyDescent="0.3">
      <c r="A4443" s="27">
        <f t="shared" si="44"/>
        <v>786</v>
      </c>
      <c r="B4443" s="31">
        <v>44993</v>
      </c>
      <c r="C4443" s="31">
        <v>44956</v>
      </c>
      <c r="D4443" s="19" t="s">
        <v>1014</v>
      </c>
      <c r="E4443" s="66" t="str">
        <f>IF(ISBLANK(LeaveTracker[[#This Row],[Employee Name]]),"-----",VLOOKUP(LeaveTracker[[#This Row],[Employee Name]],'List of Employees'!$B$4:$H$767,7))</f>
        <v>LANDTAX</v>
      </c>
      <c r="F4443" s="66" t="str">
        <f>IF(ISBLANK(LeaveTracker[[#This Row],[Employee Name]]),"-----",VLOOKUP(LeaveTracker[[#This Row],[Employee Name]],'List of Employees'!$B$4:$H$767,6))</f>
        <v>PERMANENT</v>
      </c>
      <c r="G4443" s="31">
        <v>44952</v>
      </c>
      <c r="H4443" s="31">
        <v>44953</v>
      </c>
      <c r="I4443" s="19" t="s">
        <v>81</v>
      </c>
      <c r="K4443" s="50" t="str">
        <f ca="1">LeaveTracker[[#This Row],[Days]]&amp;" "&amp;LeaveTracker[[#This Row],[Type of Leave]]</f>
        <v>2 SL</v>
      </c>
      <c r="L4443" s="23">
        <f ca="1">NETWORKDAYS(LeaveTracker[[#This Row],[Start Date]],LeaveTracker[[#This Row],[End Date]],lstHolidays)</f>
        <v>2</v>
      </c>
      <c r="M4443" s="27"/>
    </row>
    <row r="4444" spans="1:13" ht="30" customHeight="1" x14ac:dyDescent="0.3">
      <c r="A4444" s="27">
        <f t="shared" si="44"/>
        <v>787</v>
      </c>
      <c r="B4444" s="31">
        <v>44993</v>
      </c>
      <c r="C4444" s="31">
        <v>44953</v>
      </c>
      <c r="D4444" s="19" t="s">
        <v>621</v>
      </c>
      <c r="E4444" s="66" t="str">
        <f>IF(ISBLANK(LeaveTracker[[#This Row],[Employee Name]]),"-----",VLOOKUP(LeaveTracker[[#This Row],[Employee Name]],'List of Employees'!$B$4:$H$767,7))</f>
        <v>CTO</v>
      </c>
      <c r="F4444" s="66" t="str">
        <f>IF(ISBLANK(LeaveTracker[[#This Row],[Employee Name]]),"-----",VLOOKUP(LeaveTracker[[#This Row],[Employee Name]],'List of Employees'!$B$4:$H$767,6))</f>
        <v>PERMANENT</v>
      </c>
      <c r="G4444" s="24">
        <v>44951</v>
      </c>
      <c r="H4444" s="24">
        <v>44951</v>
      </c>
      <c r="I4444" s="19" t="s">
        <v>297</v>
      </c>
      <c r="J4444" s="42" t="s">
        <v>105</v>
      </c>
      <c r="K4444" s="50" t="str">
        <f ca="1">LeaveTracker[[#This Row],[Days]]&amp;" "&amp;LeaveTracker[[#This Row],[Type of Leave]]</f>
        <v>1 OTHER</v>
      </c>
      <c r="L4444" s="23">
        <f ca="1">NETWORKDAYS(LeaveTracker[[#This Row],[Start Date]],LeaveTracker[[#This Row],[End Date]],lstHolidays)</f>
        <v>1</v>
      </c>
      <c r="M4444" s="27"/>
    </row>
    <row r="4445" spans="1:13" ht="30" customHeight="1" x14ac:dyDescent="0.3">
      <c r="A4445" s="27">
        <f t="shared" si="44"/>
        <v>788</v>
      </c>
      <c r="B4445" s="31">
        <v>44993</v>
      </c>
      <c r="C4445" s="31">
        <v>44942</v>
      </c>
      <c r="D4445" s="19" t="s">
        <v>1304</v>
      </c>
      <c r="E4445" s="66" t="str">
        <f>IF(ISBLANK(LeaveTracker[[#This Row],[Employee Name]]),"-----",VLOOKUP(LeaveTracker[[#This Row],[Employee Name]],'List of Employees'!$B$4:$H$767,7))</f>
        <v>CTO</v>
      </c>
      <c r="F4445" s="66" t="str">
        <f>IF(ISBLANK(LeaveTracker[[#This Row],[Employee Name]]),"-----",VLOOKUP(LeaveTracker[[#This Row],[Employee Name]],'List of Employees'!$B$4:$H$767,6))</f>
        <v>PERMANENT</v>
      </c>
      <c r="G4445" s="24">
        <v>44950</v>
      </c>
      <c r="H4445" s="24">
        <v>44950</v>
      </c>
      <c r="I4445" s="19" t="s">
        <v>82</v>
      </c>
      <c r="K4445" s="50" t="str">
        <f ca="1">LeaveTracker[[#This Row],[Days]]&amp;" "&amp;LeaveTracker[[#This Row],[Type of Leave]]</f>
        <v>1 VL</v>
      </c>
      <c r="L4445" s="23">
        <f ca="1">NETWORKDAYS(LeaveTracker[[#This Row],[Start Date]],LeaveTracker[[#This Row],[End Date]],lstHolidays)</f>
        <v>1</v>
      </c>
      <c r="M4445" s="27"/>
    </row>
    <row r="4446" spans="1:13" ht="30" customHeight="1" x14ac:dyDescent="0.3">
      <c r="A4446" s="27">
        <f t="shared" si="44"/>
        <v>789</v>
      </c>
      <c r="B4446" s="31">
        <v>44993</v>
      </c>
      <c r="C4446" s="31">
        <v>44928</v>
      </c>
      <c r="D4446" s="19" t="s">
        <v>1304</v>
      </c>
      <c r="E4446" s="66" t="str">
        <f>IF(ISBLANK(LeaveTracker[[#This Row],[Employee Name]]),"-----",VLOOKUP(LeaveTracker[[#This Row],[Employee Name]],'List of Employees'!$B$4:$H$767,7))</f>
        <v>CTO</v>
      </c>
      <c r="F4446" s="66" t="str">
        <f>IF(ISBLANK(LeaveTracker[[#This Row],[Employee Name]]),"-----",VLOOKUP(LeaveTracker[[#This Row],[Employee Name]],'List of Employees'!$B$4:$H$767,6))</f>
        <v>PERMANENT</v>
      </c>
      <c r="G4446" s="24">
        <v>44939</v>
      </c>
      <c r="H4446" s="24">
        <v>44939</v>
      </c>
      <c r="I4446" s="19" t="s">
        <v>297</v>
      </c>
      <c r="J4446" s="42" t="s">
        <v>105</v>
      </c>
      <c r="K4446" s="50" t="str">
        <f ca="1">LeaveTracker[[#This Row],[Days]]&amp;" "&amp;LeaveTracker[[#This Row],[Type of Leave]]</f>
        <v>1 OTHER</v>
      </c>
      <c r="L4446" s="23">
        <f ca="1">NETWORKDAYS(LeaveTracker[[#This Row],[Start Date]],LeaveTracker[[#This Row],[End Date]],lstHolidays)</f>
        <v>1</v>
      </c>
      <c r="M4446" s="27"/>
    </row>
    <row r="4447" spans="1:13" ht="30" customHeight="1" x14ac:dyDescent="0.3">
      <c r="A4447" s="27">
        <f t="shared" si="44"/>
        <v>790</v>
      </c>
      <c r="B4447" s="31">
        <v>44993</v>
      </c>
      <c r="C4447" s="31">
        <v>44957</v>
      </c>
      <c r="D4447" s="19" t="s">
        <v>406</v>
      </c>
      <c r="E4447" s="66" t="str">
        <f>IF(ISBLANK(LeaveTracker[[#This Row],[Employee Name]]),"-----",VLOOKUP(LeaveTracker[[#This Row],[Employee Name]],'List of Employees'!$B$4:$H$767,7))</f>
        <v>CTO</v>
      </c>
      <c r="F4447" s="66" t="str">
        <f>IF(ISBLANK(LeaveTracker[[#This Row],[Employee Name]]),"-----",VLOOKUP(LeaveTracker[[#This Row],[Employee Name]],'List of Employees'!$B$4:$H$767,6))</f>
        <v>PERMANENT</v>
      </c>
      <c r="G4447" s="24">
        <v>44956</v>
      </c>
      <c r="H4447" s="24">
        <v>44956</v>
      </c>
      <c r="I4447" s="19" t="s">
        <v>297</v>
      </c>
      <c r="J4447" s="42" t="s">
        <v>105</v>
      </c>
      <c r="K4447" s="50" t="str">
        <f ca="1">LeaveTracker[[#This Row],[Days]]&amp;" "&amp;LeaveTracker[[#This Row],[Type of Leave]]</f>
        <v>1 OTHER</v>
      </c>
      <c r="L4447" s="23">
        <f ca="1">NETWORKDAYS(LeaveTracker[[#This Row],[Start Date]],LeaveTracker[[#This Row],[End Date]],lstHolidays)</f>
        <v>1</v>
      </c>
      <c r="M4447" s="27"/>
    </row>
    <row r="4448" spans="1:13" ht="30" customHeight="1" x14ac:dyDescent="0.3">
      <c r="A4448" s="27">
        <f t="shared" si="44"/>
        <v>791</v>
      </c>
      <c r="B4448" s="31">
        <v>44993</v>
      </c>
      <c r="C4448" s="31">
        <v>44893</v>
      </c>
      <c r="D4448" s="19" t="s">
        <v>209</v>
      </c>
      <c r="E4448" s="66" t="str">
        <f>IF(ISBLANK(LeaveTracker[[#This Row],[Employee Name]]),"-----",VLOOKUP(LeaveTracker[[#This Row],[Employee Name]],'List of Employees'!$B$4:$H$767,7))</f>
        <v>PDAO</v>
      </c>
      <c r="F4448" s="66" t="str">
        <f>IF(ISBLANK(LeaveTracker[[#This Row],[Employee Name]]),"-----",VLOOKUP(LeaveTracker[[#This Row],[Employee Name]],'List of Employees'!$B$4:$H$767,6))</f>
        <v>PERMANENT</v>
      </c>
      <c r="G4448" s="24">
        <v>44901</v>
      </c>
      <c r="H4448" s="24">
        <v>44902</v>
      </c>
      <c r="I4448" s="19" t="s">
        <v>82</v>
      </c>
      <c r="K4448" s="50" t="str">
        <f ca="1">LeaveTracker[[#This Row],[Days]]&amp;" "&amp;LeaveTracker[[#This Row],[Type of Leave]]</f>
        <v>2 VL</v>
      </c>
      <c r="L4448" s="23">
        <f ca="1">NETWORKDAYS(LeaveTracker[[#This Row],[Start Date]],LeaveTracker[[#This Row],[End Date]],lstHolidays)</f>
        <v>2</v>
      </c>
      <c r="M4448" s="27"/>
    </row>
    <row r="4449" spans="1:13" ht="30" customHeight="1" x14ac:dyDescent="0.3">
      <c r="A4449" s="27">
        <v>791</v>
      </c>
      <c r="B4449" s="31">
        <v>44993</v>
      </c>
      <c r="C4449" s="31">
        <v>44893</v>
      </c>
      <c r="D4449" s="19" t="s">
        <v>209</v>
      </c>
      <c r="E4449" s="66" t="str">
        <f>IF(ISBLANK(LeaveTracker[[#This Row],[Employee Name]]),"-----",VLOOKUP(LeaveTracker[[#This Row],[Employee Name]],'List of Employees'!$B$4:$H$767,7))</f>
        <v>PDAO</v>
      </c>
      <c r="F4449" s="66" t="str">
        <f>IF(ISBLANK(LeaveTracker[[#This Row],[Employee Name]]),"-----",VLOOKUP(LeaveTracker[[#This Row],[Employee Name]],'List of Employees'!$B$4:$H$767,6))</f>
        <v>PERMANENT</v>
      </c>
      <c r="G4449" s="24">
        <v>44904</v>
      </c>
      <c r="H4449" s="24">
        <v>44904</v>
      </c>
      <c r="I4449" s="19" t="s">
        <v>82</v>
      </c>
      <c r="K4449" s="50" t="str">
        <f ca="1">LeaveTracker[[#This Row],[Days]]&amp;" "&amp;LeaveTracker[[#This Row],[Type of Leave]]</f>
        <v>1 VL</v>
      </c>
      <c r="L4449" s="23">
        <f ca="1">NETWORKDAYS(LeaveTracker[[#This Row],[Start Date]],LeaveTracker[[#This Row],[End Date]],lstHolidays)</f>
        <v>1</v>
      </c>
      <c r="M4449" s="27"/>
    </row>
    <row r="4450" spans="1:13" ht="30" customHeight="1" x14ac:dyDescent="0.3">
      <c r="A4450" s="27">
        <f t="shared" si="44"/>
        <v>792</v>
      </c>
      <c r="B4450" s="31">
        <v>44993</v>
      </c>
      <c r="C4450" s="31">
        <v>44846</v>
      </c>
      <c r="D4450" s="19" t="s">
        <v>216</v>
      </c>
      <c r="E4450" s="66" t="str">
        <f>IF(ISBLANK(LeaveTracker[[#This Row],[Employee Name]]),"-----",VLOOKUP(LeaveTracker[[#This Row],[Employee Name]],'List of Employees'!$B$4:$H$767,7))</f>
        <v>CSWDO</v>
      </c>
      <c r="F4450" s="66" t="str">
        <f>IF(ISBLANK(LeaveTracker[[#This Row],[Employee Name]]),"-----",VLOOKUP(LeaveTracker[[#This Row],[Employee Name]],'List of Employees'!$B$4:$H$767,6))</f>
        <v>PERMANENT</v>
      </c>
      <c r="G4450" s="24">
        <v>44844</v>
      </c>
      <c r="H4450" s="24">
        <v>44845</v>
      </c>
      <c r="I4450" s="19" t="s">
        <v>81</v>
      </c>
      <c r="K4450" s="50" t="str">
        <f ca="1">LeaveTracker[[#This Row],[Days]]&amp;" "&amp;LeaveTracker[[#This Row],[Type of Leave]]</f>
        <v>2 SL</v>
      </c>
      <c r="L4450" s="23">
        <f ca="1">NETWORKDAYS(LeaveTracker[[#This Row],[Start Date]],LeaveTracker[[#This Row],[End Date]],lstHolidays)</f>
        <v>2</v>
      </c>
      <c r="M4450" s="27"/>
    </row>
    <row r="4451" spans="1:13" ht="30" customHeight="1" x14ac:dyDescent="0.3">
      <c r="A4451" s="27">
        <f t="shared" si="44"/>
        <v>793</v>
      </c>
      <c r="B4451" s="31">
        <v>44993</v>
      </c>
      <c r="C4451" s="31">
        <v>44851</v>
      </c>
      <c r="D4451" s="19" t="s">
        <v>837</v>
      </c>
      <c r="E4451" s="66" t="str">
        <f>IF(ISBLANK(LeaveTracker[[#This Row],[Employee Name]]),"-----",VLOOKUP(LeaveTracker[[#This Row],[Employee Name]],'List of Employees'!$B$4:$H$767,7))</f>
        <v>CEO</v>
      </c>
      <c r="F4451" s="66" t="str">
        <f>IF(ISBLANK(LeaveTracker[[#This Row],[Employee Name]]),"-----",VLOOKUP(LeaveTracker[[#This Row],[Employee Name]],'List of Employees'!$B$4:$H$767,6))</f>
        <v>PERMANENT</v>
      </c>
      <c r="G4451" s="24">
        <v>44848</v>
      </c>
      <c r="H4451" s="24">
        <v>44848</v>
      </c>
      <c r="I4451" s="19" t="s">
        <v>297</v>
      </c>
      <c r="J4451" s="42" t="s">
        <v>105</v>
      </c>
      <c r="K4451" s="50" t="str">
        <f ca="1">LeaveTracker[[#This Row],[Days]]&amp;" "&amp;LeaveTracker[[#This Row],[Type of Leave]]</f>
        <v>1 OTHER</v>
      </c>
      <c r="L4451" s="23">
        <f ca="1">NETWORKDAYS(LeaveTracker[[#This Row],[Start Date]],LeaveTracker[[#This Row],[End Date]],lstHolidays)</f>
        <v>1</v>
      </c>
      <c r="M4451" s="27"/>
    </row>
    <row r="4452" spans="1:13" ht="30" customHeight="1" x14ac:dyDescent="0.3">
      <c r="A4452" s="27">
        <f t="shared" si="44"/>
        <v>794</v>
      </c>
      <c r="B4452" s="31">
        <v>44993</v>
      </c>
      <c r="C4452" s="31">
        <v>44909</v>
      </c>
      <c r="D4452" s="19" t="s">
        <v>179</v>
      </c>
      <c r="E4452" s="66" t="str">
        <f>IF(ISBLANK(LeaveTracker[[#This Row],[Employee Name]]),"-----",VLOOKUP(LeaveTracker[[#This Row],[Employee Name]],'List of Employees'!$B$4:$H$767,7))</f>
        <v>DOE</v>
      </c>
      <c r="F4452" s="66" t="str">
        <f>IF(ISBLANK(LeaveTracker[[#This Row],[Employee Name]]),"-----",VLOOKUP(LeaveTracker[[#This Row],[Employee Name]],'List of Employees'!$B$4:$H$767,6))</f>
        <v>PERMANENT</v>
      </c>
      <c r="G4452" s="24">
        <v>44918</v>
      </c>
      <c r="H4452" s="24">
        <v>44924</v>
      </c>
      <c r="I4452" s="19" t="s">
        <v>82</v>
      </c>
      <c r="K4452" s="50" t="str">
        <f ca="1">LeaveTracker[[#This Row],[Days]]&amp;" "&amp;LeaveTracker[[#This Row],[Type of Leave]]</f>
        <v>4 VL</v>
      </c>
      <c r="L4452" s="23">
        <f ca="1">NETWORKDAYS(LeaveTracker[[#This Row],[Start Date]],LeaveTracker[[#This Row],[End Date]],lstHolidays)</f>
        <v>4</v>
      </c>
      <c r="M4452" s="27"/>
    </row>
    <row r="4453" spans="1:13" ht="30" customHeight="1" x14ac:dyDescent="0.3">
      <c r="A4453" s="27">
        <f t="shared" si="44"/>
        <v>795</v>
      </c>
      <c r="B4453" s="31">
        <v>44993</v>
      </c>
      <c r="C4453" s="31">
        <v>44945</v>
      </c>
      <c r="D4453" s="19" t="s">
        <v>1828</v>
      </c>
      <c r="E4453" s="66" t="str">
        <f>IF(ISBLANK(LeaveTracker[[#This Row],[Employee Name]]),"-----",VLOOKUP(LeaveTracker[[#This Row],[Employee Name]],'List of Employees'!$B$4:$H$767,7))</f>
        <v>EEO/CITY MARKET</v>
      </c>
      <c r="F4453" s="66" t="str">
        <f>IF(ISBLANK(LeaveTracker[[#This Row],[Employee Name]]),"-----",VLOOKUP(LeaveTracker[[#This Row],[Employee Name]],'List of Employees'!$B$4:$H$767,6))</f>
        <v>CASUAL</v>
      </c>
      <c r="G4453" s="24">
        <v>44944</v>
      </c>
      <c r="H4453" s="24">
        <v>44944</v>
      </c>
      <c r="I4453" s="19" t="s">
        <v>81</v>
      </c>
      <c r="K4453" s="50" t="str">
        <f ca="1">LeaveTracker[[#This Row],[Days]]&amp;" "&amp;LeaveTracker[[#This Row],[Type of Leave]]</f>
        <v>1 SL</v>
      </c>
      <c r="L4453" s="23">
        <f ca="1">NETWORKDAYS(LeaveTracker[[#This Row],[Start Date]],LeaveTracker[[#This Row],[End Date]],lstHolidays)</f>
        <v>1</v>
      </c>
      <c r="M4453" s="27"/>
    </row>
    <row r="4454" spans="1:13" ht="30" customHeight="1" x14ac:dyDescent="0.3">
      <c r="A4454" s="27">
        <f t="shared" si="44"/>
        <v>796</v>
      </c>
      <c r="B4454" s="31">
        <v>44993</v>
      </c>
      <c r="C4454" s="31">
        <v>44937</v>
      </c>
      <c r="D4454" s="19" t="s">
        <v>1828</v>
      </c>
      <c r="E4454" s="66" t="str">
        <f>IF(ISBLANK(LeaveTracker[[#This Row],[Employee Name]]),"-----",VLOOKUP(LeaveTracker[[#This Row],[Employee Name]],'List of Employees'!$B$4:$H$767,7))</f>
        <v>EEO/CITY MARKET</v>
      </c>
      <c r="F4454" s="66" t="str">
        <f>IF(ISBLANK(LeaveTracker[[#This Row],[Employee Name]]),"-----",VLOOKUP(LeaveTracker[[#This Row],[Employee Name]],'List of Employees'!$B$4:$H$767,6))</f>
        <v>CASUAL</v>
      </c>
      <c r="G4454" s="24">
        <v>44933</v>
      </c>
      <c r="H4454" s="24">
        <v>44933</v>
      </c>
      <c r="I4454" s="19" t="s">
        <v>81</v>
      </c>
      <c r="K4454" s="50" t="str">
        <f>LeaveTracker[[#This Row],[Days]]&amp;" "&amp;LeaveTracker[[#This Row],[Type of Leave]]</f>
        <v>1 SL</v>
      </c>
      <c r="L4454" s="23">
        <v>1</v>
      </c>
      <c r="M4454" s="27"/>
    </row>
    <row r="4455" spans="1:13" ht="30" customHeight="1" x14ac:dyDescent="0.3">
      <c r="A4455" s="27">
        <f t="shared" si="44"/>
        <v>797</v>
      </c>
      <c r="B4455" s="31">
        <v>44993</v>
      </c>
      <c r="C4455" s="31">
        <v>44966</v>
      </c>
      <c r="D4455" s="19" t="s">
        <v>524</v>
      </c>
      <c r="E4455" s="66" t="str">
        <f>IF(ISBLANK(LeaveTracker[[#This Row],[Employee Name]]),"-----",VLOOKUP(LeaveTracker[[#This Row],[Employee Name]],'List of Employees'!$B$4:$H$767,7))</f>
        <v>GSO</v>
      </c>
      <c r="F4455" s="66" t="str">
        <f>IF(ISBLANK(LeaveTracker[[#This Row],[Employee Name]]),"-----",VLOOKUP(LeaveTracker[[#This Row],[Employee Name]],'List of Employees'!$B$4:$H$767,6))</f>
        <v>PERMANENT</v>
      </c>
      <c r="G4455" s="24">
        <v>44965</v>
      </c>
      <c r="H4455" s="24">
        <v>44965</v>
      </c>
      <c r="I4455" s="19" t="s">
        <v>81</v>
      </c>
      <c r="K4455" s="50" t="str">
        <f ca="1">LeaveTracker[[#This Row],[Days]]&amp;" "&amp;LeaveTracker[[#This Row],[Type of Leave]]</f>
        <v>1 SL</v>
      </c>
      <c r="L4455" s="23">
        <f ca="1">NETWORKDAYS(LeaveTracker[[#This Row],[Start Date]],LeaveTracker[[#This Row],[End Date]],lstHolidays)</f>
        <v>1</v>
      </c>
      <c r="M4455" s="27"/>
    </row>
    <row r="4456" spans="1:13" ht="30" customHeight="1" x14ac:dyDescent="0.3">
      <c r="A4456" s="27">
        <f t="shared" si="44"/>
        <v>798</v>
      </c>
      <c r="B4456" s="31">
        <v>44993</v>
      </c>
      <c r="C4456" s="31">
        <v>44964</v>
      </c>
      <c r="D4456" s="19" t="s">
        <v>768</v>
      </c>
      <c r="E4456" s="66" t="str">
        <f>IF(ISBLANK(LeaveTracker[[#This Row],[Employee Name]]),"-----",VLOOKUP(LeaveTracker[[#This Row],[Employee Name]],'List of Employees'!$B$4:$H$767,7))</f>
        <v>CSWDO</v>
      </c>
      <c r="F4456" s="66" t="str">
        <f>IF(ISBLANK(LeaveTracker[[#This Row],[Employee Name]]),"-----",VLOOKUP(LeaveTracker[[#This Row],[Employee Name]],'List of Employees'!$B$4:$H$767,6))</f>
        <v>PERMANENT</v>
      </c>
      <c r="G4456" s="24">
        <v>44960</v>
      </c>
      <c r="H4456" s="24">
        <v>44960</v>
      </c>
      <c r="I4456" s="19" t="s">
        <v>81</v>
      </c>
      <c r="K4456" s="50" t="str">
        <f ca="1">LeaveTracker[[#This Row],[Days]]&amp;" "&amp;LeaveTracker[[#This Row],[Type of Leave]]</f>
        <v>1 SL</v>
      </c>
      <c r="L4456" s="23">
        <f ca="1">NETWORKDAYS(LeaveTracker[[#This Row],[Start Date]],LeaveTracker[[#This Row],[End Date]],lstHolidays)</f>
        <v>1</v>
      </c>
      <c r="M4456" s="27"/>
    </row>
    <row r="4457" spans="1:13" ht="30" customHeight="1" x14ac:dyDescent="0.3">
      <c r="A4457" s="27">
        <f t="shared" si="44"/>
        <v>799</v>
      </c>
      <c r="B4457" s="31">
        <v>44993</v>
      </c>
      <c r="C4457" s="31">
        <v>44964</v>
      </c>
      <c r="D4457" s="19" t="s">
        <v>2137</v>
      </c>
      <c r="E4457" s="66" t="str">
        <f>IF(ISBLANK(LeaveTracker[[#This Row],[Employee Name]]),"-----",VLOOKUP(LeaveTracker[[#This Row],[Employee Name]],'List of Employees'!$B$4:$H$767,7))</f>
        <v>GSO</v>
      </c>
      <c r="F4457" s="66" t="str">
        <f>IF(ISBLANK(LeaveTracker[[#This Row],[Employee Name]]),"-----",VLOOKUP(LeaveTracker[[#This Row],[Employee Name]],'List of Employees'!$B$4:$H$767,6))</f>
        <v>PERMANENT</v>
      </c>
      <c r="G4457" s="24">
        <v>44970</v>
      </c>
      <c r="H4457" s="24">
        <v>44974</v>
      </c>
      <c r="I4457" s="19" t="s">
        <v>82</v>
      </c>
      <c r="K4457" s="50" t="str">
        <f ca="1">LeaveTracker[[#This Row],[Days]]&amp;" "&amp;LeaveTracker[[#This Row],[Type of Leave]]</f>
        <v>5 VL</v>
      </c>
      <c r="L4457" s="23">
        <f ca="1">NETWORKDAYS(LeaveTracker[[#This Row],[Start Date]],LeaveTracker[[#This Row],[End Date]],lstHolidays)</f>
        <v>5</v>
      </c>
      <c r="M4457" s="27"/>
    </row>
    <row r="4458" spans="1:13" ht="30" customHeight="1" x14ac:dyDescent="0.3">
      <c r="A4458" s="27">
        <f t="shared" si="44"/>
        <v>800</v>
      </c>
      <c r="B4458" s="31">
        <v>44993</v>
      </c>
      <c r="C4458" s="31">
        <v>44964</v>
      </c>
      <c r="D4458" s="19" t="s">
        <v>745</v>
      </c>
      <c r="E4458" s="66" t="str">
        <f>IF(ISBLANK(LeaveTracker[[#This Row],[Employee Name]]),"-----",VLOOKUP(LeaveTracker[[#This Row],[Employee Name]],'List of Employees'!$B$4:$H$767,7))</f>
        <v>CSWDO</v>
      </c>
      <c r="F4458" s="66" t="str">
        <f>IF(ISBLANK(LeaveTracker[[#This Row],[Employee Name]]),"-----",VLOOKUP(LeaveTracker[[#This Row],[Employee Name]],'List of Employees'!$B$4:$H$767,6))</f>
        <v>PERMANENT</v>
      </c>
      <c r="G4458" s="24">
        <v>44975</v>
      </c>
      <c r="H4458" s="24">
        <v>44975</v>
      </c>
      <c r="I4458" s="19" t="s">
        <v>297</v>
      </c>
      <c r="J4458" s="42" t="s">
        <v>105</v>
      </c>
      <c r="K4458" s="50" t="str">
        <f>LeaveTracker[[#This Row],[Days]]&amp;" "&amp;LeaveTracker[[#This Row],[Type of Leave]]</f>
        <v>1 OTHER</v>
      </c>
      <c r="L4458" s="23">
        <v>1</v>
      </c>
      <c r="M4458" s="27"/>
    </row>
    <row r="4459" spans="1:13" ht="30" customHeight="1" x14ac:dyDescent="0.3">
      <c r="A4459" s="27">
        <f t="shared" si="44"/>
        <v>801</v>
      </c>
      <c r="B4459" s="31">
        <v>44993</v>
      </c>
      <c r="C4459" s="31">
        <v>44964</v>
      </c>
      <c r="D4459" s="19" t="s">
        <v>524</v>
      </c>
      <c r="E4459" s="66" t="str">
        <f>IF(ISBLANK(LeaveTracker[[#This Row],[Employee Name]]),"-----",VLOOKUP(LeaveTracker[[#This Row],[Employee Name]],'List of Employees'!$B$4:$H$767,7))</f>
        <v>GSO</v>
      </c>
      <c r="F4459" s="66" t="str">
        <f>IF(ISBLANK(LeaveTracker[[#This Row],[Employee Name]]),"-----",VLOOKUP(LeaveTracker[[#This Row],[Employee Name]],'List of Employees'!$B$4:$H$767,6))</f>
        <v>PERMANENT</v>
      </c>
      <c r="G4459" s="24">
        <v>44963</v>
      </c>
      <c r="H4459" s="24">
        <v>44963</v>
      </c>
      <c r="I4459" s="19" t="s">
        <v>297</v>
      </c>
      <c r="J4459" s="42" t="s">
        <v>105</v>
      </c>
      <c r="K4459" s="50" t="str">
        <f ca="1">LeaveTracker[[#This Row],[Days]]&amp;" "&amp;LeaveTracker[[#This Row],[Type of Leave]]</f>
        <v>1 OTHER</v>
      </c>
      <c r="L4459" s="23">
        <f ca="1">NETWORKDAYS(LeaveTracker[[#This Row],[Start Date]],LeaveTracker[[#This Row],[End Date]],lstHolidays)</f>
        <v>1</v>
      </c>
      <c r="M4459" s="27"/>
    </row>
    <row r="4460" spans="1:13" ht="30" customHeight="1" x14ac:dyDescent="0.3">
      <c r="A4460" s="27">
        <f t="shared" si="44"/>
        <v>802</v>
      </c>
      <c r="B4460" s="31">
        <v>44993</v>
      </c>
      <c r="C4460" s="31">
        <v>44964</v>
      </c>
      <c r="D4460" s="19" t="s">
        <v>768</v>
      </c>
      <c r="E4460" s="66" t="str">
        <f>IF(ISBLANK(LeaveTracker[[#This Row],[Employee Name]]),"-----",VLOOKUP(LeaveTracker[[#This Row],[Employee Name]],'List of Employees'!$B$4:$H$767,7))</f>
        <v>CSWDO</v>
      </c>
      <c r="F4460" s="66" t="str">
        <f>IF(ISBLANK(LeaveTracker[[#This Row],[Employee Name]]),"-----",VLOOKUP(LeaveTracker[[#This Row],[Employee Name]],'List of Employees'!$B$4:$H$767,6))</f>
        <v>PERMANENT</v>
      </c>
      <c r="G4460" s="24">
        <v>44967</v>
      </c>
      <c r="H4460" s="24">
        <v>44967</v>
      </c>
      <c r="I4460" s="19" t="s">
        <v>297</v>
      </c>
      <c r="J4460" s="42" t="s">
        <v>105</v>
      </c>
      <c r="K4460" s="50" t="str">
        <f ca="1">LeaveTracker[[#This Row],[Days]]&amp;" "&amp;LeaveTracker[[#This Row],[Type of Leave]]</f>
        <v>1 OTHER</v>
      </c>
      <c r="L4460" s="23">
        <f ca="1">NETWORKDAYS(LeaveTracker[[#This Row],[Start Date]],LeaveTracker[[#This Row],[End Date]],lstHolidays)</f>
        <v>1</v>
      </c>
      <c r="M4460" s="27"/>
    </row>
    <row r="4461" spans="1:13" ht="30" customHeight="1" x14ac:dyDescent="0.3">
      <c r="A4461" s="27">
        <f t="shared" si="44"/>
        <v>803</v>
      </c>
      <c r="B4461" s="31">
        <v>44993</v>
      </c>
      <c r="C4461" s="31">
        <v>44964</v>
      </c>
      <c r="D4461" s="19" t="s">
        <v>223</v>
      </c>
      <c r="E4461" s="66" t="str">
        <f>IF(ISBLANK(LeaveTracker[[#This Row],[Employee Name]]),"-----",VLOOKUP(LeaveTracker[[#This Row],[Employee Name]],'List of Employees'!$B$4:$H$767,7))</f>
        <v>CSWDO</v>
      </c>
      <c r="F4461" s="66" t="str">
        <f>IF(ISBLANK(LeaveTracker[[#This Row],[Employee Name]]),"-----",VLOOKUP(LeaveTracker[[#This Row],[Employee Name]],'List of Employees'!$B$4:$H$767,6))</f>
        <v>PERMANENT</v>
      </c>
      <c r="G4461" s="24">
        <v>44970</v>
      </c>
      <c r="H4461" s="24">
        <v>44972</v>
      </c>
      <c r="I4461" s="19" t="s">
        <v>82</v>
      </c>
      <c r="K4461" s="50" t="str">
        <f ca="1">LeaveTracker[[#This Row],[Days]]&amp;" "&amp;LeaveTracker[[#This Row],[Type of Leave]]</f>
        <v>3 VL</v>
      </c>
      <c r="L4461" s="23">
        <f ca="1">NETWORKDAYS(LeaveTracker[[#This Row],[Start Date]],LeaveTracker[[#This Row],[End Date]],lstHolidays)</f>
        <v>3</v>
      </c>
      <c r="M4461" s="27"/>
    </row>
    <row r="4462" spans="1:13" ht="30" customHeight="1" x14ac:dyDescent="0.3">
      <c r="A4462" s="27">
        <f t="shared" si="44"/>
        <v>804</v>
      </c>
      <c r="B4462" s="31">
        <v>44993</v>
      </c>
      <c r="C4462" s="31">
        <v>44964</v>
      </c>
      <c r="D4462" s="19" t="s">
        <v>223</v>
      </c>
      <c r="E4462" s="66" t="str">
        <f>IF(ISBLANK(LeaveTracker[[#This Row],[Employee Name]]),"-----",VLOOKUP(LeaveTracker[[#This Row],[Employee Name]],'List of Employees'!$B$4:$H$767,7))</f>
        <v>CSWDO</v>
      </c>
      <c r="F4462" s="66" t="str">
        <f>IF(ISBLANK(LeaveTracker[[#This Row],[Employee Name]]),"-----",VLOOKUP(LeaveTracker[[#This Row],[Employee Name]],'List of Employees'!$B$4:$H$767,6))</f>
        <v>PERMANENT</v>
      </c>
      <c r="G4462" s="24">
        <v>44960</v>
      </c>
      <c r="H4462" s="24">
        <v>44960</v>
      </c>
      <c r="I4462" s="19" t="s">
        <v>297</v>
      </c>
      <c r="K4462" s="50" t="str">
        <f ca="1">LeaveTracker[[#This Row],[Days]]&amp;" "&amp;LeaveTracker[[#This Row],[Type of Leave]]</f>
        <v>1 OTHER</v>
      </c>
      <c r="L4462" s="23">
        <f ca="1">NETWORKDAYS(LeaveTracker[[#This Row],[Start Date]],LeaveTracker[[#This Row],[End Date]],lstHolidays)</f>
        <v>1</v>
      </c>
      <c r="M4462" s="27"/>
    </row>
    <row r="4463" spans="1:13" ht="30" customHeight="1" x14ac:dyDescent="0.3">
      <c r="A4463" s="27">
        <v>804</v>
      </c>
      <c r="B4463" s="31">
        <v>44993</v>
      </c>
      <c r="C4463" s="31">
        <v>44964</v>
      </c>
      <c r="D4463" s="19" t="s">
        <v>223</v>
      </c>
      <c r="E4463" s="66" t="str">
        <f>IF(ISBLANK(LeaveTracker[[#This Row],[Employee Name]]),"-----",VLOOKUP(LeaveTracker[[#This Row],[Employee Name]],'List of Employees'!$B$4:$H$767,7))</f>
        <v>CSWDO</v>
      </c>
      <c r="F4463" s="66" t="str">
        <f>IF(ISBLANK(LeaveTracker[[#This Row],[Employee Name]]),"-----",VLOOKUP(LeaveTracker[[#This Row],[Employee Name]],'List of Employees'!$B$4:$H$767,6))</f>
        <v>PERMANENT</v>
      </c>
      <c r="G4463" s="24">
        <v>44963</v>
      </c>
      <c r="H4463" s="24">
        <v>44963</v>
      </c>
      <c r="I4463" s="19" t="s">
        <v>297</v>
      </c>
      <c r="K4463" s="50" t="str">
        <f ca="1">LeaveTracker[[#This Row],[Days]]&amp;" "&amp;LeaveTracker[[#This Row],[Type of Leave]]</f>
        <v>1 OTHER</v>
      </c>
      <c r="L4463" s="23">
        <f ca="1">NETWORKDAYS(LeaveTracker[[#This Row],[Start Date]],LeaveTracker[[#This Row],[End Date]],lstHolidays)</f>
        <v>1</v>
      </c>
      <c r="M4463" s="27"/>
    </row>
    <row r="4464" spans="1:13" ht="30" customHeight="1" x14ac:dyDescent="0.3">
      <c r="A4464" s="27">
        <f t="shared" si="44"/>
        <v>805</v>
      </c>
      <c r="B4464" s="31">
        <v>44993</v>
      </c>
      <c r="C4464" s="31">
        <v>44963</v>
      </c>
      <c r="D4464" s="19" t="s">
        <v>1073</v>
      </c>
      <c r="E4464" s="66" t="str">
        <f>IF(ISBLANK(LeaveTracker[[#This Row],[Employee Name]]),"-----",VLOOKUP(LeaveTracker[[#This Row],[Employee Name]],'List of Employees'!$B$4:$H$767,7))</f>
        <v>CSWDO</v>
      </c>
      <c r="F4464" s="66" t="str">
        <f>IF(ISBLANK(LeaveTracker[[#This Row],[Employee Name]]),"-----",VLOOKUP(LeaveTracker[[#This Row],[Employee Name]],'List of Employees'!$B$4:$H$767,6))</f>
        <v>PERMANENT</v>
      </c>
      <c r="G4464" s="31">
        <v>44960</v>
      </c>
      <c r="H4464" s="31">
        <v>44960</v>
      </c>
      <c r="I4464" s="19" t="s">
        <v>297</v>
      </c>
      <c r="J4464" s="42" t="s">
        <v>213</v>
      </c>
      <c r="K4464" s="50" t="str">
        <f ca="1">LeaveTracker[[#This Row],[Days]]&amp;" "&amp;LeaveTracker[[#This Row],[Type of Leave]]</f>
        <v>1 OTHER</v>
      </c>
      <c r="L4464" s="23">
        <f ca="1">NETWORKDAYS(LeaveTracker[[#This Row],[Start Date]],LeaveTracker[[#This Row],[End Date]],lstHolidays)</f>
        <v>1</v>
      </c>
      <c r="M4464" s="27"/>
    </row>
    <row r="4465" spans="1:13" ht="30" customHeight="1" x14ac:dyDescent="0.3">
      <c r="A4465" s="27">
        <f t="shared" si="44"/>
        <v>806</v>
      </c>
      <c r="B4465" s="31">
        <v>44993</v>
      </c>
      <c r="C4465" s="31">
        <v>44957</v>
      </c>
      <c r="D4465" s="19" t="s">
        <v>223</v>
      </c>
      <c r="E4465" s="66" t="str">
        <f>IF(ISBLANK(LeaveTracker[[#This Row],[Employee Name]]),"-----",VLOOKUP(LeaveTracker[[#This Row],[Employee Name]],'List of Employees'!$B$4:$H$767,7))</f>
        <v>CSWDO</v>
      </c>
      <c r="F4465" s="66" t="str">
        <f>IF(ISBLANK(LeaveTracker[[#This Row],[Employee Name]]),"-----",VLOOKUP(LeaveTracker[[#This Row],[Employee Name]],'List of Employees'!$B$4:$H$767,6))</f>
        <v>PERMANENT</v>
      </c>
      <c r="G4465" s="24">
        <v>44956</v>
      </c>
      <c r="H4465" s="24">
        <v>44956</v>
      </c>
      <c r="I4465" s="19" t="s">
        <v>81</v>
      </c>
      <c r="K4465" s="50" t="str">
        <f ca="1">LeaveTracker[[#This Row],[Days]]&amp;" "&amp;LeaveTracker[[#This Row],[Type of Leave]]</f>
        <v>1 SL</v>
      </c>
      <c r="L4465" s="23">
        <f ca="1">NETWORKDAYS(LeaveTracker[[#This Row],[Start Date]],LeaveTracker[[#This Row],[End Date]],lstHolidays)</f>
        <v>1</v>
      </c>
      <c r="M4465" s="27"/>
    </row>
    <row r="4466" spans="1:13" ht="30" customHeight="1" x14ac:dyDescent="0.3">
      <c r="A4466" s="27">
        <f t="shared" si="44"/>
        <v>807</v>
      </c>
      <c r="B4466" s="31">
        <v>44993</v>
      </c>
      <c r="C4466" s="31">
        <v>44922</v>
      </c>
      <c r="D4466" s="19" t="s">
        <v>1833</v>
      </c>
      <c r="E4466" s="66" t="str">
        <f>IF(ISBLANK(LeaveTracker[[#This Row],[Employee Name]]),"-----",VLOOKUP(LeaveTracker[[#This Row],[Employee Name]],'List of Employees'!$B$4:$H$767,7))</f>
        <v>BIR</v>
      </c>
      <c r="F4466" s="66" t="str">
        <f>IF(ISBLANK(LeaveTracker[[#This Row],[Employee Name]]),"-----",VLOOKUP(LeaveTracker[[#This Row],[Employee Name]],'List of Employees'!$B$4:$H$767,6))</f>
        <v>CASUAL</v>
      </c>
      <c r="G4466" s="24">
        <v>44911</v>
      </c>
      <c r="H4466" s="24">
        <v>44911</v>
      </c>
      <c r="I4466" s="19" t="s">
        <v>81</v>
      </c>
      <c r="K4466" s="50" t="str">
        <f ca="1">LeaveTracker[[#This Row],[Days]]&amp;" "&amp;LeaveTracker[[#This Row],[Type of Leave]]</f>
        <v>1 SL</v>
      </c>
      <c r="L4466" s="23">
        <f ca="1">NETWORKDAYS(LeaveTracker[[#This Row],[Start Date]],LeaveTracker[[#This Row],[End Date]],lstHolidays)</f>
        <v>1</v>
      </c>
      <c r="M4466" s="27"/>
    </row>
    <row r="4467" spans="1:13" ht="30" customHeight="1" x14ac:dyDescent="0.3">
      <c r="A4467" s="27">
        <v>807</v>
      </c>
      <c r="B4467" s="31">
        <v>44993</v>
      </c>
      <c r="C4467" s="31">
        <v>44922</v>
      </c>
      <c r="D4467" s="19" t="s">
        <v>1833</v>
      </c>
      <c r="E4467" s="66" t="str">
        <f>IF(ISBLANK(LeaveTracker[[#This Row],[Employee Name]]),"-----",VLOOKUP(LeaveTracker[[#This Row],[Employee Name]],'List of Employees'!$B$4:$H$767,7))</f>
        <v>BIR</v>
      </c>
      <c r="F4467" s="66" t="str">
        <f>IF(ISBLANK(LeaveTracker[[#This Row],[Employee Name]]),"-----",VLOOKUP(LeaveTracker[[#This Row],[Employee Name]],'List of Employees'!$B$4:$H$767,6))</f>
        <v>CASUAL</v>
      </c>
      <c r="G4467" s="24">
        <v>44917</v>
      </c>
      <c r="H4467" s="24">
        <v>44917</v>
      </c>
      <c r="I4467" s="19" t="s">
        <v>81</v>
      </c>
      <c r="K4467" s="50" t="str">
        <f ca="1">LeaveTracker[[#This Row],[Days]]&amp;" "&amp;LeaveTracker[[#This Row],[Type of Leave]]</f>
        <v>1 SL</v>
      </c>
      <c r="L4467" s="23">
        <f ca="1">NETWORKDAYS(LeaveTracker[[#This Row],[Start Date]],LeaveTracker[[#This Row],[End Date]],lstHolidays)</f>
        <v>1</v>
      </c>
      <c r="M4467" s="27"/>
    </row>
    <row r="4468" spans="1:13" ht="30" customHeight="1" x14ac:dyDescent="0.3">
      <c r="A4468" s="27">
        <f t="shared" si="44"/>
        <v>808</v>
      </c>
      <c r="B4468" s="31">
        <v>44993</v>
      </c>
      <c r="C4468" s="31">
        <v>44949</v>
      </c>
      <c r="D4468" s="19" t="s">
        <v>745</v>
      </c>
      <c r="E4468" s="66" t="str">
        <f>IF(ISBLANK(LeaveTracker[[#This Row],[Employee Name]]),"-----",VLOOKUP(LeaveTracker[[#This Row],[Employee Name]],'List of Employees'!$B$4:$H$767,7))</f>
        <v>CSWDO</v>
      </c>
      <c r="F4468" s="66" t="str">
        <f>IF(ISBLANK(LeaveTracker[[#This Row],[Employee Name]]),"-----",VLOOKUP(LeaveTracker[[#This Row],[Employee Name]],'List of Employees'!$B$4:$H$767,6))</f>
        <v>PERMANENT</v>
      </c>
      <c r="G4468" s="24">
        <v>44935</v>
      </c>
      <c r="H4468" s="24">
        <v>44946</v>
      </c>
      <c r="I4468" s="19" t="s">
        <v>81</v>
      </c>
      <c r="K4468" s="50" t="str">
        <f ca="1">LeaveTracker[[#This Row],[Days]]&amp;" "&amp;LeaveTracker[[#This Row],[Type of Leave]]</f>
        <v>10 SL</v>
      </c>
      <c r="L4468" s="23">
        <f ca="1">NETWORKDAYS(LeaveTracker[[#This Row],[Start Date]],LeaveTracker[[#This Row],[End Date]],lstHolidays)</f>
        <v>10</v>
      </c>
      <c r="M4468" s="27"/>
    </row>
    <row r="4469" spans="1:13" ht="30" customHeight="1" x14ac:dyDescent="0.3">
      <c r="A4469" s="27">
        <f t="shared" si="44"/>
        <v>809</v>
      </c>
      <c r="B4469" s="31">
        <v>44993</v>
      </c>
      <c r="C4469" s="31">
        <v>44949</v>
      </c>
      <c r="D4469" s="19" t="s">
        <v>1800</v>
      </c>
      <c r="E4469" s="66" t="str">
        <f>IF(ISBLANK(LeaveTracker[[#This Row],[Employee Name]]),"-----",VLOOKUP(LeaveTracker[[#This Row],[Employee Name]],'List of Employees'!$B$4:$H$767,7))</f>
        <v>CSWDO</v>
      </c>
      <c r="F4469" s="66" t="str">
        <f>IF(ISBLANK(LeaveTracker[[#This Row],[Employee Name]]),"-----",VLOOKUP(LeaveTracker[[#This Row],[Employee Name]],'List of Employees'!$B$4:$H$767,6))</f>
        <v>CASUAL</v>
      </c>
      <c r="G4469" s="24">
        <v>44952</v>
      </c>
      <c r="H4469" s="24">
        <v>44952</v>
      </c>
      <c r="I4469" s="19" t="s">
        <v>297</v>
      </c>
      <c r="J4469" s="42" t="s">
        <v>213</v>
      </c>
      <c r="K4469" s="50" t="str">
        <f ca="1">LeaveTracker[[#This Row],[Days]]&amp;" "&amp;LeaveTracker[[#This Row],[Type of Leave]]</f>
        <v>1 OTHER</v>
      </c>
      <c r="L4469" s="23">
        <f ca="1">NETWORKDAYS(LeaveTracker[[#This Row],[Start Date]],LeaveTracker[[#This Row],[End Date]],lstHolidays)</f>
        <v>1</v>
      </c>
      <c r="M4469" s="27"/>
    </row>
    <row r="4470" spans="1:13" ht="30" customHeight="1" x14ac:dyDescent="0.3">
      <c r="A4470" s="27">
        <f t="shared" si="44"/>
        <v>810</v>
      </c>
      <c r="B4470" s="31">
        <v>44993</v>
      </c>
      <c r="C4470" s="31">
        <v>44951</v>
      </c>
      <c r="D4470" s="19" t="s">
        <v>219</v>
      </c>
      <c r="E4470" s="66" t="str">
        <f>IF(ISBLANK(LeaveTracker[[#This Row],[Employee Name]]),"-----",VLOOKUP(LeaveTracker[[#This Row],[Employee Name]],'List of Employees'!$B$4:$H$767,7))</f>
        <v>CSWDO</v>
      </c>
      <c r="F4470" s="66" t="str">
        <f>IF(ISBLANK(LeaveTracker[[#This Row],[Employee Name]]),"-----",VLOOKUP(LeaveTracker[[#This Row],[Employee Name]],'List of Employees'!$B$4:$H$767,6))</f>
        <v>PERMANENT</v>
      </c>
      <c r="G4470" s="24">
        <v>44952</v>
      </c>
      <c r="H4470" s="24">
        <v>44953</v>
      </c>
      <c r="I4470" s="19" t="s">
        <v>297</v>
      </c>
      <c r="J4470" s="42" t="s">
        <v>105</v>
      </c>
      <c r="K4470" s="50" t="str">
        <f ca="1">LeaveTracker[[#This Row],[Days]]&amp;" "&amp;LeaveTracker[[#This Row],[Type of Leave]]</f>
        <v>2 OTHER</v>
      </c>
      <c r="L4470" s="23">
        <f ca="1">NETWORKDAYS(LeaveTracker[[#This Row],[Start Date]],LeaveTracker[[#This Row],[End Date]],lstHolidays)</f>
        <v>2</v>
      </c>
      <c r="M4470" s="27"/>
    </row>
    <row r="4471" spans="1:13" ht="30" customHeight="1" x14ac:dyDescent="0.3">
      <c r="A4471" s="27">
        <f t="shared" si="44"/>
        <v>811</v>
      </c>
      <c r="B4471" s="31">
        <v>44993</v>
      </c>
      <c r="C4471" s="31">
        <v>44949</v>
      </c>
      <c r="D4471" s="19" t="s">
        <v>690</v>
      </c>
      <c r="E4471" s="66" t="str">
        <f>IF(ISBLANK(LeaveTracker[[#This Row],[Employee Name]]),"-----",VLOOKUP(LeaveTracker[[#This Row],[Employee Name]],'List of Employees'!$B$4:$H$767,7))</f>
        <v>VMO</v>
      </c>
      <c r="F4471" s="66" t="str">
        <f>IF(ISBLANK(LeaveTracker[[#This Row],[Employee Name]]),"-----",VLOOKUP(LeaveTracker[[#This Row],[Employee Name]],'List of Employees'!$B$4:$H$767,6))</f>
        <v>PERMANENT</v>
      </c>
      <c r="G4471" s="24">
        <v>44946</v>
      </c>
      <c r="H4471" s="24">
        <v>44946</v>
      </c>
      <c r="I4471" s="19" t="s">
        <v>81</v>
      </c>
      <c r="K4471" s="50" t="str">
        <f ca="1">LeaveTracker[[#This Row],[Days]]&amp;" "&amp;LeaveTracker[[#This Row],[Type of Leave]]</f>
        <v>1 SL</v>
      </c>
      <c r="L4471" s="23">
        <f ca="1">NETWORKDAYS(LeaveTracker[[#This Row],[Start Date]],LeaveTracker[[#This Row],[End Date]],lstHolidays)</f>
        <v>1</v>
      </c>
      <c r="M4471" s="27"/>
    </row>
    <row r="4472" spans="1:13" ht="30" customHeight="1" x14ac:dyDescent="0.3">
      <c r="A4472" s="27">
        <f t="shared" si="44"/>
        <v>812</v>
      </c>
      <c r="B4472" s="31">
        <v>44993</v>
      </c>
      <c r="C4472" s="31">
        <v>44946</v>
      </c>
      <c r="D4472" s="19" t="s">
        <v>524</v>
      </c>
      <c r="E4472" s="66" t="str">
        <f>IF(ISBLANK(LeaveTracker[[#This Row],[Employee Name]]),"-----",VLOOKUP(LeaveTracker[[#This Row],[Employee Name]],'List of Employees'!$B$4:$H$767,7))</f>
        <v>GSO</v>
      </c>
      <c r="F4472" s="66" t="str">
        <f>IF(ISBLANK(LeaveTracker[[#This Row],[Employee Name]]),"-----",VLOOKUP(LeaveTracker[[#This Row],[Employee Name]],'List of Employees'!$B$4:$H$767,6))</f>
        <v>PERMANENT</v>
      </c>
      <c r="G4472" s="24">
        <v>44945</v>
      </c>
      <c r="H4472" s="24">
        <v>44945</v>
      </c>
      <c r="I4472" s="19" t="s">
        <v>297</v>
      </c>
      <c r="J4472" s="42" t="s">
        <v>641</v>
      </c>
      <c r="K4472" s="50" t="str">
        <f ca="1">LeaveTracker[[#This Row],[Days]]&amp;" "&amp;LeaveTracker[[#This Row],[Type of Leave]]</f>
        <v>1 OTHER</v>
      </c>
      <c r="L4472" s="23">
        <f ca="1">NETWORKDAYS(LeaveTracker[[#This Row],[Start Date]],LeaveTracker[[#This Row],[End Date]],lstHolidays)</f>
        <v>1</v>
      </c>
      <c r="M4472" s="27"/>
    </row>
    <row r="4473" spans="1:13" ht="30" customHeight="1" x14ac:dyDescent="0.3">
      <c r="A4473" s="27">
        <f t="shared" si="44"/>
        <v>813</v>
      </c>
      <c r="B4473" s="31">
        <v>44993</v>
      </c>
      <c r="C4473" s="31">
        <v>44944</v>
      </c>
      <c r="D4473" s="19" t="s">
        <v>1812</v>
      </c>
      <c r="E4473" s="66" t="str">
        <f>IF(ISBLANK(LeaveTracker[[#This Row],[Employee Name]]),"-----",VLOOKUP(LeaveTracker[[#This Row],[Employee Name]],'List of Employees'!$B$4:$H$767,7))</f>
        <v>CSWDO</v>
      </c>
      <c r="F4473" s="66" t="str">
        <f>IF(ISBLANK(LeaveTracker[[#This Row],[Employee Name]]),"-----",VLOOKUP(LeaveTracker[[#This Row],[Employee Name]],'List of Employees'!$B$4:$H$767,6))</f>
        <v>CASUAL</v>
      </c>
      <c r="G4473" s="24">
        <v>44942</v>
      </c>
      <c r="H4473" s="24">
        <v>44943</v>
      </c>
      <c r="I4473" s="19" t="s">
        <v>81</v>
      </c>
      <c r="K4473" s="50" t="str">
        <f ca="1">LeaveTracker[[#This Row],[Days]]&amp;" "&amp;LeaveTracker[[#This Row],[Type of Leave]]</f>
        <v>2 SL</v>
      </c>
      <c r="L4473" s="23">
        <f ca="1">NETWORKDAYS(LeaveTracker[[#This Row],[Start Date]],LeaveTracker[[#This Row],[End Date]],lstHolidays)</f>
        <v>2</v>
      </c>
      <c r="M4473" s="27"/>
    </row>
    <row r="4474" spans="1:13" ht="30" customHeight="1" x14ac:dyDescent="0.3">
      <c r="A4474" s="27">
        <f t="shared" si="44"/>
        <v>814</v>
      </c>
      <c r="B4474" s="31">
        <v>44993</v>
      </c>
      <c r="C4474" s="31">
        <v>44985</v>
      </c>
      <c r="D4474" s="19" t="s">
        <v>1826</v>
      </c>
      <c r="E4474" s="66" t="str">
        <f>IF(ISBLANK(LeaveTracker[[#This Row],[Employee Name]]),"-----",VLOOKUP(LeaveTracker[[#This Row],[Employee Name]],'List of Employees'!$B$4:$H$767,7))</f>
        <v>CSWDO</v>
      </c>
      <c r="F4474" s="66" t="str">
        <f>IF(ISBLANK(LeaveTracker[[#This Row],[Employee Name]]),"-----",VLOOKUP(LeaveTracker[[#This Row],[Employee Name]],'List of Employees'!$B$4:$H$767,6))</f>
        <v>CASUAL</v>
      </c>
      <c r="G4474" s="24">
        <v>44987</v>
      </c>
      <c r="H4474" s="24">
        <v>44988</v>
      </c>
      <c r="I4474" s="19" t="s">
        <v>297</v>
      </c>
      <c r="J4474" s="42" t="s">
        <v>213</v>
      </c>
      <c r="K4474" s="50" t="str">
        <f ca="1">LeaveTracker[[#This Row],[Days]]&amp;" "&amp;LeaveTracker[[#This Row],[Type of Leave]]</f>
        <v>2 OTHER</v>
      </c>
      <c r="L4474" s="23">
        <f ca="1">NETWORKDAYS(LeaveTracker[[#This Row],[Start Date]],LeaveTracker[[#This Row],[End Date]],lstHolidays)</f>
        <v>2</v>
      </c>
      <c r="M4474" s="27"/>
    </row>
    <row r="4475" spans="1:13" ht="30" customHeight="1" x14ac:dyDescent="0.3">
      <c r="A4475" s="27">
        <f t="shared" si="44"/>
        <v>815</v>
      </c>
      <c r="B4475" s="31">
        <v>44993</v>
      </c>
      <c r="C4475" s="31">
        <v>44973</v>
      </c>
      <c r="D4475" s="19" t="s">
        <v>2060</v>
      </c>
      <c r="E4475" s="66" t="str">
        <f>IF(ISBLANK(LeaveTracker[[#This Row],[Employee Name]]),"-----",VLOOKUP(LeaveTracker[[#This Row],[Employee Name]],'List of Employees'!$B$4:$H$767,7))</f>
        <v>DEPED</v>
      </c>
      <c r="F4475" s="66" t="str">
        <f>IF(ISBLANK(LeaveTracker[[#This Row],[Employee Name]]),"-----",VLOOKUP(LeaveTracker[[#This Row],[Employee Name]],'List of Employees'!$B$4:$H$767,6))</f>
        <v>CASUAL</v>
      </c>
      <c r="G4475" s="24">
        <v>44973</v>
      </c>
      <c r="H4475" s="24">
        <v>44985</v>
      </c>
      <c r="I4475" s="19" t="s">
        <v>82</v>
      </c>
      <c r="K4475" s="50" t="str">
        <f ca="1">LeaveTracker[[#This Row],[Days]]&amp;" "&amp;LeaveTracker[[#This Row],[Type of Leave]]</f>
        <v>9 VL</v>
      </c>
      <c r="L4475" s="23">
        <f ca="1">NETWORKDAYS(LeaveTracker[[#This Row],[Start Date]],LeaveTracker[[#This Row],[End Date]],lstHolidays)</f>
        <v>9</v>
      </c>
      <c r="M4475" s="27"/>
    </row>
    <row r="4476" spans="1:13" ht="30" customHeight="1" x14ac:dyDescent="0.3">
      <c r="A4476" s="27">
        <f t="shared" si="44"/>
        <v>816</v>
      </c>
      <c r="B4476" s="31">
        <v>44993</v>
      </c>
      <c r="C4476" s="31">
        <v>44974</v>
      </c>
      <c r="D4476" s="19" t="s">
        <v>1932</v>
      </c>
      <c r="E4476" s="66" t="str">
        <f>IF(ISBLANK(LeaveTracker[[#This Row],[Employee Name]]),"-----",VLOOKUP(LeaveTracker[[#This Row],[Employee Name]],'List of Employees'!$B$4:$H$767,7))</f>
        <v>CSWDO</v>
      </c>
      <c r="F4476" s="66" t="str">
        <f>IF(ISBLANK(LeaveTracker[[#This Row],[Employee Name]]),"-----",VLOOKUP(LeaveTracker[[#This Row],[Employee Name]],'List of Employees'!$B$4:$H$767,6))</f>
        <v>CASUAL</v>
      </c>
      <c r="G4476" s="24">
        <v>44977</v>
      </c>
      <c r="H4476" s="24">
        <v>44977</v>
      </c>
      <c r="I4476" s="19" t="s">
        <v>297</v>
      </c>
      <c r="K4476" s="50" t="str">
        <f ca="1">LeaveTracker[[#This Row],[Days]]&amp;" "&amp;LeaveTracker[[#This Row],[Type of Leave]]</f>
        <v>1 OTHER</v>
      </c>
      <c r="L4476" s="23">
        <f ca="1">NETWORKDAYS(LeaveTracker[[#This Row],[Start Date]],LeaveTracker[[#This Row],[End Date]],lstHolidays)</f>
        <v>1</v>
      </c>
      <c r="M4476" s="27"/>
    </row>
    <row r="4477" spans="1:13" ht="30" customHeight="1" x14ac:dyDescent="0.3">
      <c r="A4477" s="27">
        <f t="shared" si="44"/>
        <v>817</v>
      </c>
      <c r="B4477" s="31">
        <v>44993</v>
      </c>
      <c r="C4477" s="31">
        <v>44963</v>
      </c>
      <c r="D4477" s="19" t="s">
        <v>410</v>
      </c>
      <c r="E4477" s="66" t="str">
        <f>IF(ISBLANK(LeaveTracker[[#This Row],[Employee Name]]),"-----",VLOOKUP(LeaveTracker[[#This Row],[Employee Name]],'List of Employees'!$B$4:$H$767,7))</f>
        <v>CTO</v>
      </c>
      <c r="F4477" s="66" t="str">
        <f>IF(ISBLANK(LeaveTracker[[#This Row],[Employee Name]]),"-----",VLOOKUP(LeaveTracker[[#This Row],[Employee Name]],'List of Employees'!$B$4:$H$767,6))</f>
        <v>PERMANENT</v>
      </c>
      <c r="G4477" s="24">
        <v>44956</v>
      </c>
      <c r="H4477" s="24">
        <v>44960</v>
      </c>
      <c r="I4477" s="19" t="s">
        <v>297</v>
      </c>
      <c r="J4477" s="42" t="s">
        <v>298</v>
      </c>
      <c r="K4477" s="50" t="str">
        <f ca="1">LeaveTracker[[#This Row],[Days]]&amp;" "&amp;LeaveTracker[[#This Row],[Type of Leave]]</f>
        <v>5 OTHER</v>
      </c>
      <c r="L4477" s="23">
        <f ca="1">NETWORKDAYS(LeaveTracker[[#This Row],[Start Date]],LeaveTracker[[#This Row],[End Date]],lstHolidays)</f>
        <v>5</v>
      </c>
      <c r="M4477" s="27"/>
    </row>
    <row r="4478" spans="1:13" ht="30" customHeight="1" x14ac:dyDescent="0.3">
      <c r="A4478" s="27">
        <f t="shared" si="44"/>
        <v>818</v>
      </c>
      <c r="B4478" s="31">
        <v>44993</v>
      </c>
      <c r="C4478" s="31">
        <v>44963</v>
      </c>
      <c r="D4478" s="19" t="s">
        <v>410</v>
      </c>
      <c r="E4478" s="66" t="str">
        <f>IF(ISBLANK(LeaveTracker[[#This Row],[Employee Name]]),"-----",VLOOKUP(LeaveTracker[[#This Row],[Employee Name]],'List of Employees'!$B$4:$H$767,7))</f>
        <v>CTO</v>
      </c>
      <c r="F4478" s="66" t="str">
        <f>IF(ISBLANK(LeaveTracker[[#This Row],[Employee Name]]),"-----",VLOOKUP(LeaveTracker[[#This Row],[Employee Name]],'List of Employees'!$B$4:$H$767,6))</f>
        <v>PERMANENT</v>
      </c>
      <c r="G4478" s="24">
        <v>44952</v>
      </c>
      <c r="H4478" s="24">
        <v>44952</v>
      </c>
      <c r="I4478" s="19" t="s">
        <v>81</v>
      </c>
      <c r="K4478" s="50" t="str">
        <f ca="1">LeaveTracker[[#This Row],[Days]]&amp;" "&amp;LeaveTracker[[#This Row],[Type of Leave]]</f>
        <v>1 SL</v>
      </c>
      <c r="L4478" s="23">
        <f ca="1">NETWORKDAYS(LeaveTracker[[#This Row],[Start Date]],LeaveTracker[[#This Row],[End Date]],lstHolidays)</f>
        <v>1</v>
      </c>
      <c r="M4478" s="27"/>
    </row>
    <row r="4479" spans="1:13" ht="30" customHeight="1" x14ac:dyDescent="0.3">
      <c r="A4479" s="27">
        <f t="shared" si="44"/>
        <v>819</v>
      </c>
      <c r="B4479" s="31">
        <v>44993</v>
      </c>
      <c r="C4479" s="31">
        <v>44960</v>
      </c>
      <c r="D4479" s="19" t="s">
        <v>1077</v>
      </c>
      <c r="E4479" s="66" t="str">
        <f>IF(ISBLANK(LeaveTracker[[#This Row],[Employee Name]]),"-----",VLOOKUP(LeaveTracker[[#This Row],[Employee Name]],'List of Employees'!$B$4:$H$767,7))</f>
        <v>CTO</v>
      </c>
      <c r="F4479" s="66" t="str">
        <f>IF(ISBLANK(LeaveTracker[[#This Row],[Employee Name]]),"-----",VLOOKUP(LeaveTracker[[#This Row],[Employee Name]],'List of Employees'!$B$4:$H$767,6))</f>
        <v>PERMANENT</v>
      </c>
      <c r="G4479" s="24">
        <v>44967</v>
      </c>
      <c r="H4479" s="24">
        <v>44970</v>
      </c>
      <c r="I4479" s="19" t="s">
        <v>297</v>
      </c>
      <c r="J4479" s="42" t="s">
        <v>105</v>
      </c>
      <c r="K4479" s="50" t="str">
        <f ca="1">LeaveTracker[[#This Row],[Days]]&amp;" "&amp;LeaveTracker[[#This Row],[Type of Leave]]</f>
        <v>2 OTHER</v>
      </c>
      <c r="L4479" s="23">
        <f ca="1">NETWORKDAYS(LeaveTracker[[#This Row],[Start Date]],LeaveTracker[[#This Row],[End Date]],lstHolidays)</f>
        <v>2</v>
      </c>
      <c r="M4479" s="27"/>
    </row>
    <row r="4480" spans="1:13" ht="30" customHeight="1" x14ac:dyDescent="0.3">
      <c r="A4480" s="27">
        <f t="shared" si="44"/>
        <v>820</v>
      </c>
      <c r="B4480" s="31">
        <v>44993</v>
      </c>
      <c r="C4480" s="31">
        <v>44949</v>
      </c>
      <c r="D4480" s="19" t="s">
        <v>410</v>
      </c>
      <c r="E4480" s="66" t="str">
        <f>IF(ISBLANK(LeaveTracker[[#This Row],[Employee Name]]),"-----",VLOOKUP(LeaveTracker[[#This Row],[Employee Name]],'List of Employees'!$B$4:$H$767,7))</f>
        <v>CTO</v>
      </c>
      <c r="F4480" s="66" t="str">
        <f>IF(ISBLANK(LeaveTracker[[#This Row],[Employee Name]]),"-----",VLOOKUP(LeaveTracker[[#This Row],[Employee Name]],'List of Employees'!$B$4:$H$767,6))</f>
        <v>PERMANENT</v>
      </c>
      <c r="G4480" s="24">
        <v>44944</v>
      </c>
      <c r="H4480" s="24">
        <v>44946</v>
      </c>
      <c r="I4480" s="19" t="s">
        <v>81</v>
      </c>
      <c r="K4480" s="50" t="str">
        <f ca="1">LeaveTracker[[#This Row],[Days]]&amp;" "&amp;LeaveTracker[[#This Row],[Type of Leave]]</f>
        <v>3 SL</v>
      </c>
      <c r="L4480" s="23">
        <f ca="1">NETWORKDAYS(LeaveTracker[[#This Row],[Start Date]],LeaveTracker[[#This Row],[End Date]],lstHolidays)</f>
        <v>3</v>
      </c>
      <c r="M4480" s="27"/>
    </row>
    <row r="4481" spans="1:13" ht="30" customHeight="1" x14ac:dyDescent="0.3">
      <c r="A4481" s="27">
        <f t="shared" si="44"/>
        <v>821</v>
      </c>
      <c r="B4481" s="31">
        <v>44993</v>
      </c>
      <c r="C4481" s="31">
        <v>44949</v>
      </c>
      <c r="D4481" s="19" t="s">
        <v>1056</v>
      </c>
      <c r="E4481" s="66" t="str">
        <f>IF(ISBLANK(LeaveTracker[[#This Row],[Employee Name]]),"-----",VLOOKUP(LeaveTracker[[#This Row],[Employee Name]],'List of Employees'!$B$4:$H$767,7))</f>
        <v>CTO</v>
      </c>
      <c r="F4481" s="66" t="str">
        <f>IF(ISBLANK(LeaveTracker[[#This Row],[Employee Name]]),"-----",VLOOKUP(LeaveTracker[[#This Row],[Employee Name]],'List of Employees'!$B$4:$H$767,6))</f>
        <v>PERMANENT</v>
      </c>
      <c r="G4481" s="24">
        <v>44953</v>
      </c>
      <c r="H4481" s="24">
        <v>44953</v>
      </c>
      <c r="I4481" s="19" t="s">
        <v>82</v>
      </c>
      <c r="K4481" s="50" t="str">
        <f ca="1">LeaveTracker[[#This Row],[Days]]&amp;" "&amp;LeaveTracker[[#This Row],[Type of Leave]]</f>
        <v>1 VL</v>
      </c>
      <c r="L4481" s="23">
        <f ca="1">NETWORKDAYS(LeaveTracker[[#This Row],[Start Date]],LeaveTracker[[#This Row],[End Date]],lstHolidays)</f>
        <v>1</v>
      </c>
      <c r="M4481" s="27"/>
    </row>
    <row r="4482" spans="1:13" ht="30" customHeight="1" x14ac:dyDescent="0.3">
      <c r="A4482" s="27">
        <v>821</v>
      </c>
      <c r="B4482" s="31">
        <v>44993</v>
      </c>
      <c r="C4482" s="31">
        <v>44949</v>
      </c>
      <c r="D4482" s="19" t="s">
        <v>1056</v>
      </c>
      <c r="E4482" s="66" t="str">
        <f>IF(ISBLANK(LeaveTracker[[#This Row],[Employee Name]]),"-----",VLOOKUP(LeaveTracker[[#This Row],[Employee Name]],'List of Employees'!$B$4:$H$767,7))</f>
        <v>CTO</v>
      </c>
      <c r="F4482" s="66" t="str">
        <f>IF(ISBLANK(LeaveTracker[[#This Row],[Employee Name]]),"-----",VLOOKUP(LeaveTracker[[#This Row],[Employee Name]],'List of Employees'!$B$4:$H$767,6))</f>
        <v>PERMANENT</v>
      </c>
      <c r="G4482" s="24">
        <v>44960</v>
      </c>
      <c r="H4482" s="24">
        <v>44960</v>
      </c>
      <c r="I4482" s="19" t="s">
        <v>82</v>
      </c>
      <c r="K4482" s="50" t="str">
        <f ca="1">LeaveTracker[[#This Row],[Days]]&amp;" "&amp;LeaveTracker[[#This Row],[Type of Leave]]</f>
        <v>1 VL</v>
      </c>
      <c r="L4482" s="23">
        <f ca="1">NETWORKDAYS(LeaveTracker[[#This Row],[Start Date]],LeaveTracker[[#This Row],[End Date]],lstHolidays)</f>
        <v>1</v>
      </c>
      <c r="M4482" s="27"/>
    </row>
    <row r="4483" spans="1:13" ht="30" customHeight="1" x14ac:dyDescent="0.3">
      <c r="A4483" s="27">
        <f t="shared" si="44"/>
        <v>822</v>
      </c>
      <c r="B4483" s="31">
        <v>44993</v>
      </c>
      <c r="C4483" s="31">
        <v>44907</v>
      </c>
      <c r="D4483" s="19" t="s">
        <v>893</v>
      </c>
      <c r="E4483" s="66" t="str">
        <f>IF(ISBLANK(LeaveTracker[[#This Row],[Employee Name]]),"-----",VLOOKUP(LeaveTracker[[#This Row],[Employee Name]],'List of Employees'!$B$4:$H$767,7))</f>
        <v>ONT</v>
      </c>
      <c r="F4483" s="66" t="str">
        <f>IF(ISBLANK(LeaveTracker[[#This Row],[Employee Name]]),"-----",VLOOKUP(LeaveTracker[[#This Row],[Employee Name]],'List of Employees'!$B$4:$H$767,6))</f>
        <v>PERMANENT</v>
      </c>
      <c r="G4483" s="24">
        <v>44900</v>
      </c>
      <c r="H4483" s="24">
        <v>44902</v>
      </c>
      <c r="I4483" s="19" t="s">
        <v>81</v>
      </c>
      <c r="K4483" s="50" t="str">
        <f ca="1">LeaveTracker[[#This Row],[Days]]&amp;" "&amp;LeaveTracker[[#This Row],[Type of Leave]]</f>
        <v>3 SL</v>
      </c>
      <c r="L4483" s="23">
        <f ca="1">NETWORKDAYS(LeaveTracker[[#This Row],[Start Date]],LeaveTracker[[#This Row],[End Date]],lstHolidays)</f>
        <v>3</v>
      </c>
      <c r="M4483" s="27"/>
    </row>
    <row r="4484" spans="1:13" ht="30" customHeight="1" x14ac:dyDescent="0.3">
      <c r="A4484" s="27">
        <f t="shared" si="44"/>
        <v>823</v>
      </c>
      <c r="B4484" s="31">
        <v>44993</v>
      </c>
      <c r="C4484" s="31">
        <v>44930</v>
      </c>
      <c r="D4484" s="19" t="s">
        <v>171</v>
      </c>
      <c r="E4484" s="66" t="str">
        <f>IF(ISBLANK(LeaveTracker[[#This Row],[Employee Name]]),"-----",VLOOKUP(LeaveTracker[[#This Row],[Employee Name]],'List of Employees'!$B$4:$H$767,7))</f>
        <v>HRMO</v>
      </c>
      <c r="F4484" s="66" t="str">
        <f>IF(ISBLANK(LeaveTracker[[#This Row],[Employee Name]]),"-----",VLOOKUP(LeaveTracker[[#This Row],[Employee Name]],'List of Employees'!$B$4:$H$767,6))</f>
        <v>PERMANENT</v>
      </c>
      <c r="G4484" s="24">
        <v>44929</v>
      </c>
      <c r="H4484" s="24">
        <v>44929</v>
      </c>
      <c r="I4484" s="19" t="s">
        <v>297</v>
      </c>
      <c r="K4484" s="50" t="str">
        <f ca="1">LeaveTracker[[#This Row],[Days]]&amp;" "&amp;LeaveTracker[[#This Row],[Type of Leave]]</f>
        <v>1 OTHER</v>
      </c>
      <c r="L4484" s="23">
        <f ca="1">NETWORKDAYS(LeaveTracker[[#This Row],[Start Date]],LeaveTracker[[#This Row],[End Date]],lstHolidays)</f>
        <v>1</v>
      </c>
      <c r="M4484" s="27"/>
    </row>
    <row r="4485" spans="1:13" ht="30" customHeight="1" x14ac:dyDescent="0.3">
      <c r="A4485" s="27">
        <f t="shared" si="44"/>
        <v>824</v>
      </c>
      <c r="B4485" s="31">
        <v>44993</v>
      </c>
      <c r="C4485" s="31">
        <v>44967</v>
      </c>
      <c r="D4485" s="19" t="s">
        <v>171</v>
      </c>
      <c r="E4485" s="66" t="str">
        <f>IF(ISBLANK(LeaveTracker[[#This Row],[Employee Name]]),"-----",VLOOKUP(LeaveTracker[[#This Row],[Employee Name]],'List of Employees'!$B$4:$H$767,7))</f>
        <v>HRMO</v>
      </c>
      <c r="F4485" s="66" t="str">
        <f>IF(ISBLANK(LeaveTracker[[#This Row],[Employee Name]]),"-----",VLOOKUP(LeaveTracker[[#This Row],[Employee Name]],'List of Employees'!$B$4:$H$767,6))</f>
        <v>PERMANENT</v>
      </c>
      <c r="G4485" s="24">
        <v>44966</v>
      </c>
      <c r="H4485" s="24">
        <v>44966</v>
      </c>
      <c r="I4485" s="19" t="s">
        <v>81</v>
      </c>
      <c r="K4485" s="50" t="str">
        <f ca="1">LeaveTracker[[#This Row],[Days]]&amp;" "&amp;LeaveTracker[[#This Row],[Type of Leave]]</f>
        <v>1 SL</v>
      </c>
      <c r="L4485" s="23">
        <f ca="1">NETWORKDAYS(LeaveTracker[[#This Row],[Start Date]],LeaveTracker[[#This Row],[End Date]],lstHolidays)</f>
        <v>1</v>
      </c>
      <c r="M4485" s="27"/>
    </row>
    <row r="4486" spans="1:13" ht="30" customHeight="1" x14ac:dyDescent="0.3">
      <c r="A4486" s="27">
        <f t="shared" si="44"/>
        <v>825</v>
      </c>
      <c r="B4486" s="31">
        <v>44993</v>
      </c>
      <c r="C4486" s="31">
        <v>44946</v>
      </c>
      <c r="D4486" s="19" t="s">
        <v>1866</v>
      </c>
      <c r="E4486" s="66" t="str">
        <f>IF(ISBLANK(LeaveTracker[[#This Row],[Employee Name]]),"-----",VLOOKUP(LeaveTracker[[#This Row],[Employee Name]],'List of Employees'!$B$4:$H$767,7))</f>
        <v>CEO</v>
      </c>
      <c r="F4486" s="66" t="str">
        <f>IF(ISBLANK(LeaveTracker[[#This Row],[Employee Name]]),"-----",VLOOKUP(LeaveTracker[[#This Row],[Employee Name]],'List of Employees'!$B$4:$H$767,6))</f>
        <v>CASUAL</v>
      </c>
      <c r="G4486" s="24">
        <v>44945</v>
      </c>
      <c r="H4486" s="24">
        <v>44945</v>
      </c>
      <c r="I4486" s="19" t="s">
        <v>81</v>
      </c>
      <c r="K4486" s="50" t="str">
        <f ca="1">LeaveTracker[[#This Row],[Days]]&amp;" "&amp;LeaveTracker[[#This Row],[Type of Leave]]</f>
        <v>1 SL</v>
      </c>
      <c r="L4486" s="23">
        <f ca="1">NETWORKDAYS(LeaveTracker[[#This Row],[Start Date]],LeaveTracker[[#This Row],[End Date]],lstHolidays)</f>
        <v>1</v>
      </c>
      <c r="M4486" s="27"/>
    </row>
    <row r="4487" spans="1:13" ht="30" customHeight="1" x14ac:dyDescent="0.3">
      <c r="A4487" s="27">
        <f t="shared" si="44"/>
        <v>826</v>
      </c>
      <c r="B4487" s="31">
        <v>44993</v>
      </c>
      <c r="C4487" s="31">
        <v>44942</v>
      </c>
      <c r="D4487" s="19" t="s">
        <v>1866</v>
      </c>
      <c r="E4487" s="66" t="str">
        <f>IF(ISBLANK(LeaveTracker[[#This Row],[Employee Name]]),"-----",VLOOKUP(LeaveTracker[[#This Row],[Employee Name]],'List of Employees'!$B$4:$H$767,7))</f>
        <v>CEO</v>
      </c>
      <c r="F4487" s="66" t="str">
        <f>IF(ISBLANK(LeaveTracker[[#This Row],[Employee Name]]),"-----",VLOOKUP(LeaveTracker[[#This Row],[Employee Name]],'List of Employees'!$B$4:$H$767,6))</f>
        <v>CASUAL</v>
      </c>
      <c r="G4487" s="24">
        <v>44939</v>
      </c>
      <c r="H4487" s="24">
        <v>44939</v>
      </c>
      <c r="I4487" s="19" t="s">
        <v>81</v>
      </c>
      <c r="K4487" s="50" t="str">
        <f ca="1">LeaveTracker[[#This Row],[Days]]&amp;" "&amp;LeaveTracker[[#This Row],[Type of Leave]]</f>
        <v>1 SL</v>
      </c>
      <c r="L4487" s="23">
        <f ca="1">NETWORKDAYS(LeaveTracker[[#This Row],[Start Date]],LeaveTracker[[#This Row],[End Date]],lstHolidays)</f>
        <v>1</v>
      </c>
      <c r="M4487" s="27"/>
    </row>
    <row r="4488" spans="1:13" ht="30" customHeight="1" x14ac:dyDescent="0.3">
      <c r="A4488" s="27">
        <f t="shared" si="44"/>
        <v>827</v>
      </c>
      <c r="B4488" s="31">
        <v>45000</v>
      </c>
      <c r="C4488" s="31">
        <v>44782</v>
      </c>
      <c r="D4488" s="19" t="s">
        <v>205</v>
      </c>
      <c r="E4488" s="66" t="str">
        <f>IF(ISBLANK(LeaveTracker[[#This Row],[Employee Name]]),"-----",VLOOKUP(LeaveTracker[[#This Row],[Employee Name]],'List of Employees'!$B$4:$H$767,7))</f>
        <v>ONT</v>
      </c>
      <c r="F4488" s="66" t="str">
        <f>IF(ISBLANK(LeaveTracker[[#This Row],[Employee Name]]),"-----",VLOOKUP(LeaveTracker[[#This Row],[Employee Name]],'List of Employees'!$B$4:$H$767,6))</f>
        <v>PERMANENT</v>
      </c>
      <c r="G4488" s="21">
        <v>44827</v>
      </c>
      <c r="H4488" s="21">
        <v>44827</v>
      </c>
      <c r="I4488" s="19" t="s">
        <v>297</v>
      </c>
      <c r="J4488" s="42" t="s">
        <v>105</v>
      </c>
      <c r="K4488" s="50" t="str">
        <f ca="1">LeaveTracker[[#This Row],[Days]]&amp;" "&amp;LeaveTracker[[#This Row],[Type of Leave]]</f>
        <v>1 OTHER</v>
      </c>
      <c r="L4488" s="23">
        <f ca="1">NETWORKDAYS(LeaveTracker[[#This Row],[Start Date]],LeaveTracker[[#This Row],[End Date]],lstHolidays)</f>
        <v>1</v>
      </c>
      <c r="M4488" s="27"/>
    </row>
    <row r="4489" spans="1:13" ht="30" customHeight="1" x14ac:dyDescent="0.3">
      <c r="A4489" s="27">
        <f t="shared" si="44"/>
        <v>828</v>
      </c>
      <c r="B4489" s="31">
        <v>45000</v>
      </c>
      <c r="C4489" s="31">
        <v>44939</v>
      </c>
      <c r="D4489" s="19" t="s">
        <v>795</v>
      </c>
      <c r="E4489" s="66" t="str">
        <f>IF(ISBLANK(LeaveTracker[[#This Row],[Employee Name]]),"-----",VLOOKUP(LeaveTracker[[#This Row],[Employee Name]],'List of Employees'!$B$4:$H$767,7))</f>
        <v>ONT</v>
      </c>
      <c r="F4489" s="66" t="str">
        <f>IF(ISBLANK(LeaveTracker[[#This Row],[Employee Name]]),"-----",VLOOKUP(LeaveTracker[[#This Row],[Employee Name]],'List of Employees'!$B$4:$H$767,6))</f>
        <v>PERMANENT</v>
      </c>
      <c r="G4489" s="24">
        <v>44938</v>
      </c>
      <c r="H4489" s="24">
        <v>44938</v>
      </c>
      <c r="I4489" s="19" t="s">
        <v>297</v>
      </c>
      <c r="J4489" s="42" t="s">
        <v>105</v>
      </c>
      <c r="K4489" s="50" t="str">
        <f ca="1">LeaveTracker[[#This Row],[Days]]&amp;" "&amp;LeaveTracker[[#This Row],[Type of Leave]]</f>
        <v>1 OTHER</v>
      </c>
      <c r="L4489" s="23">
        <f ca="1">NETWORKDAYS(LeaveTracker[[#This Row],[Start Date]],LeaveTracker[[#This Row],[End Date]],lstHolidays)</f>
        <v>1</v>
      </c>
      <c r="M4489" s="27"/>
    </row>
    <row r="4490" spans="1:13" ht="30" customHeight="1" x14ac:dyDescent="0.3">
      <c r="A4490" s="27">
        <f t="shared" si="44"/>
        <v>829</v>
      </c>
      <c r="B4490" s="31">
        <v>45000</v>
      </c>
      <c r="C4490" s="31">
        <v>44942</v>
      </c>
      <c r="D4490" s="19" t="s">
        <v>1036</v>
      </c>
      <c r="E4490" s="66" t="str">
        <f>IF(ISBLANK(LeaveTracker[[#This Row],[Employee Name]]),"-----",VLOOKUP(LeaveTracker[[#This Row],[Employee Name]],'List of Employees'!$B$4:$H$767,7))</f>
        <v>ONT</v>
      </c>
      <c r="F4490" s="66" t="str">
        <f>IF(ISBLANK(LeaveTracker[[#This Row],[Employee Name]]),"-----",VLOOKUP(LeaveTracker[[#This Row],[Employee Name]],'List of Employees'!$B$4:$H$767,6))</f>
        <v>PERMANENT</v>
      </c>
      <c r="G4490" s="24">
        <v>44960</v>
      </c>
      <c r="H4490" s="24">
        <v>44960</v>
      </c>
      <c r="I4490" s="19" t="s">
        <v>297</v>
      </c>
      <c r="J4490" s="42" t="s">
        <v>105</v>
      </c>
      <c r="K4490" s="50" t="str">
        <f ca="1">LeaveTracker[[#This Row],[Days]]&amp;" "&amp;LeaveTracker[[#This Row],[Type of Leave]]</f>
        <v>1 OTHER</v>
      </c>
      <c r="L4490" s="23">
        <f ca="1">NETWORKDAYS(LeaveTracker[[#This Row],[Start Date]],LeaveTracker[[#This Row],[End Date]],lstHolidays)</f>
        <v>1</v>
      </c>
      <c r="M4490" s="27"/>
    </row>
    <row r="4491" spans="1:13" ht="30" customHeight="1" x14ac:dyDescent="0.3">
      <c r="A4491" s="27">
        <f t="shared" si="44"/>
        <v>830</v>
      </c>
      <c r="B4491" s="31">
        <v>45000</v>
      </c>
      <c r="C4491" s="31">
        <v>44942</v>
      </c>
      <c r="D4491" s="19" t="s">
        <v>2044</v>
      </c>
      <c r="E4491" s="66" t="str">
        <f>IF(ISBLANK(LeaveTracker[[#This Row],[Employee Name]]),"-----",VLOOKUP(LeaveTracker[[#This Row],[Employee Name]],'List of Employees'!$B$4:$H$767,7))</f>
        <v>OSPITAL NG TAGAYTAY</v>
      </c>
      <c r="F4491" s="66" t="str">
        <f>IF(ISBLANK(LeaveTracker[[#This Row],[Employee Name]]),"-----",VLOOKUP(LeaveTracker[[#This Row],[Employee Name]],'List of Employees'!$B$4:$H$767,6))</f>
        <v>PERMANENT</v>
      </c>
      <c r="G4491" s="24">
        <v>44963</v>
      </c>
      <c r="H4491" s="24">
        <v>44963</v>
      </c>
      <c r="I4491" s="19" t="s">
        <v>297</v>
      </c>
      <c r="J4491" s="42" t="s">
        <v>105</v>
      </c>
      <c r="K4491" s="50" t="str">
        <f ca="1">LeaveTracker[[#This Row],[Days]]&amp;" "&amp;LeaveTracker[[#This Row],[Type of Leave]]</f>
        <v>1 OTHER</v>
      </c>
      <c r="L4491" s="23">
        <f ca="1">NETWORKDAYS(LeaveTracker[[#This Row],[Start Date]],LeaveTracker[[#This Row],[End Date]],lstHolidays)</f>
        <v>1</v>
      </c>
      <c r="M4491" s="27"/>
    </row>
    <row r="4492" spans="1:13" ht="30" customHeight="1" x14ac:dyDescent="0.3">
      <c r="A4492" s="27">
        <f t="shared" si="44"/>
        <v>831</v>
      </c>
      <c r="B4492" s="31">
        <v>45000</v>
      </c>
      <c r="C4492" s="31">
        <v>44949</v>
      </c>
      <c r="D4492" s="19" t="s">
        <v>2138</v>
      </c>
      <c r="E4492" s="66" t="str">
        <f>IF(ISBLANK(LeaveTracker[[#This Row],[Employee Name]]),"-----",VLOOKUP(LeaveTracker[[#This Row],[Employee Name]],'List of Employees'!$B$4:$H$767,7))</f>
        <v>OSPITAL NG TAGAYTAY</v>
      </c>
      <c r="F4492" s="66" t="str">
        <f>IF(ISBLANK(LeaveTracker[[#This Row],[Employee Name]]),"-----",VLOOKUP(LeaveTracker[[#This Row],[Employee Name]],'List of Employees'!$B$4:$H$767,6))</f>
        <v>PERMANENT</v>
      </c>
      <c r="G4492" s="24">
        <v>44958</v>
      </c>
      <c r="H4492" s="24">
        <v>44962</v>
      </c>
      <c r="I4492" s="19" t="s">
        <v>82</v>
      </c>
      <c r="K4492" s="50" t="str">
        <f>LeaveTracker[[#This Row],[Days]]&amp;" "&amp;LeaveTracker[[#This Row],[Type of Leave]]</f>
        <v>5 VL</v>
      </c>
      <c r="L4492" s="23">
        <v>5</v>
      </c>
      <c r="M4492" s="27"/>
    </row>
    <row r="4493" spans="1:13" ht="30" customHeight="1" x14ac:dyDescent="0.3">
      <c r="A4493" s="27">
        <f t="shared" si="44"/>
        <v>832</v>
      </c>
      <c r="B4493" s="31">
        <v>45000</v>
      </c>
      <c r="C4493" s="31">
        <v>44938</v>
      </c>
      <c r="D4493" s="19" t="s">
        <v>1913</v>
      </c>
      <c r="E4493" s="66" t="str">
        <f>IF(ISBLANK(LeaveTracker[[#This Row],[Employee Name]]),"-----",VLOOKUP(LeaveTracker[[#This Row],[Employee Name]],'List of Employees'!$B$4:$H$767,7))</f>
        <v>CHO</v>
      </c>
      <c r="F4493" s="66" t="str">
        <f>IF(ISBLANK(LeaveTracker[[#This Row],[Employee Name]]),"-----",VLOOKUP(LeaveTracker[[#This Row],[Employee Name]],'List of Employees'!$B$4:$H$767,6))</f>
        <v>PERMANENT</v>
      </c>
      <c r="G4493" s="24">
        <v>44937</v>
      </c>
      <c r="H4493" s="24">
        <v>44937</v>
      </c>
      <c r="I4493" s="19" t="s">
        <v>81</v>
      </c>
      <c r="K4493" s="50" t="str">
        <f ca="1">LeaveTracker[[#This Row],[Days]]&amp;" "&amp;LeaveTracker[[#This Row],[Type of Leave]]</f>
        <v>1 SL</v>
      </c>
      <c r="L4493" s="23">
        <f ca="1">NETWORKDAYS(LeaveTracker[[#This Row],[Start Date]],LeaveTracker[[#This Row],[End Date]],lstHolidays)</f>
        <v>1</v>
      </c>
      <c r="M4493" s="27"/>
    </row>
    <row r="4494" spans="1:13" ht="30" customHeight="1" x14ac:dyDescent="0.3">
      <c r="A4494" s="27">
        <f t="shared" si="44"/>
        <v>833</v>
      </c>
      <c r="B4494" s="31">
        <v>45000</v>
      </c>
      <c r="C4494" s="31">
        <v>44938</v>
      </c>
      <c r="D4494" s="19" t="s">
        <v>1031</v>
      </c>
      <c r="E4494" s="66" t="str">
        <f>IF(ISBLANK(LeaveTracker[[#This Row],[Employee Name]]),"-----",VLOOKUP(LeaveTracker[[#This Row],[Employee Name]],'List of Employees'!$B$4:$H$767,7))</f>
        <v>ONT</v>
      </c>
      <c r="F4494" s="66" t="str">
        <f>IF(ISBLANK(LeaveTracker[[#This Row],[Employee Name]]),"-----",VLOOKUP(LeaveTracker[[#This Row],[Employee Name]],'List of Employees'!$B$4:$H$767,6))</f>
        <v>PERMANENT</v>
      </c>
      <c r="G4494" s="24">
        <v>44974</v>
      </c>
      <c r="H4494" s="24">
        <v>44976</v>
      </c>
      <c r="I4494" s="19" t="s">
        <v>82</v>
      </c>
      <c r="K4494" s="50" t="str">
        <f>LeaveTracker[[#This Row],[Days]]&amp;" "&amp;LeaveTracker[[#This Row],[Type of Leave]]</f>
        <v>3 VL</v>
      </c>
      <c r="L4494" s="23">
        <v>3</v>
      </c>
      <c r="M4494" s="27"/>
    </row>
    <row r="4495" spans="1:13" ht="30" customHeight="1" x14ac:dyDescent="0.3">
      <c r="A4495" s="27">
        <f t="shared" si="44"/>
        <v>834</v>
      </c>
      <c r="B4495" s="31">
        <v>45000</v>
      </c>
      <c r="C4495" s="31">
        <v>44939</v>
      </c>
      <c r="D4495" s="19" t="s">
        <v>111</v>
      </c>
      <c r="E4495" s="66" t="str">
        <f>IF(ISBLANK(LeaveTracker[[#This Row],[Employee Name]]),"-----",VLOOKUP(LeaveTracker[[#This Row],[Employee Name]],'List of Employees'!$B$4:$H$767,7))</f>
        <v>ONT</v>
      </c>
      <c r="F4495" s="66" t="str">
        <f>IF(ISBLANK(LeaveTracker[[#This Row],[Employee Name]]),"-----",VLOOKUP(LeaveTracker[[#This Row],[Employee Name]],'List of Employees'!$B$4:$H$767,6))</f>
        <v>PERMANENT</v>
      </c>
      <c r="G4495" s="24">
        <v>44933</v>
      </c>
      <c r="H4495" s="24">
        <v>44936</v>
      </c>
      <c r="I4495" s="19" t="s">
        <v>81</v>
      </c>
      <c r="K4495" s="50" t="str">
        <f>LeaveTracker[[#This Row],[Days]]&amp;" "&amp;LeaveTracker[[#This Row],[Type of Leave]]</f>
        <v>3 SL</v>
      </c>
      <c r="L4495" s="23">
        <v>3</v>
      </c>
      <c r="M4495" s="27"/>
    </row>
    <row r="4496" spans="1:13" ht="30" customHeight="1" x14ac:dyDescent="0.3">
      <c r="A4496" s="27">
        <f t="shared" si="44"/>
        <v>835</v>
      </c>
      <c r="B4496" s="31">
        <v>45000</v>
      </c>
      <c r="C4496" s="31">
        <v>44875</v>
      </c>
      <c r="D4496" s="19" t="s">
        <v>2141</v>
      </c>
      <c r="E4496" s="66" t="str">
        <f>IF(ISBLANK(LeaveTracker[[#This Row],[Employee Name]]),"-----",VLOOKUP(LeaveTracker[[#This Row],[Employee Name]],'List of Employees'!$B$4:$H$767,7))</f>
        <v>OSPITAL NG TAGAYTAY</v>
      </c>
      <c r="F4496" s="66" t="str">
        <f>IF(ISBLANK(LeaveTracker[[#This Row],[Employee Name]]),"-----",VLOOKUP(LeaveTracker[[#This Row],[Employee Name]],'List of Employees'!$B$4:$H$767,6))</f>
        <v>PERMANENT</v>
      </c>
      <c r="G4496" s="24">
        <v>44903</v>
      </c>
      <c r="H4496" s="24">
        <v>44903</v>
      </c>
      <c r="I4496" s="19" t="s">
        <v>82</v>
      </c>
      <c r="K4496" s="50" t="str">
        <f>LeaveTracker[[#This Row],[Days]]&amp;" "&amp;LeaveTracker[[#This Row],[Type of Leave]]</f>
        <v>1 VL</v>
      </c>
      <c r="L4496" s="23">
        <v>1</v>
      </c>
      <c r="M4496" s="27"/>
    </row>
    <row r="4497" spans="1:13" ht="30" customHeight="1" x14ac:dyDescent="0.3">
      <c r="A4497" s="27">
        <v>835</v>
      </c>
      <c r="B4497" s="31">
        <v>45000</v>
      </c>
      <c r="C4497" s="31">
        <v>44875</v>
      </c>
      <c r="D4497" s="19" t="s">
        <v>2141</v>
      </c>
      <c r="E4497" s="66" t="str">
        <f>IF(ISBLANK(LeaveTracker[[#This Row],[Employee Name]]),"-----",VLOOKUP(LeaveTracker[[#This Row],[Employee Name]],'List of Employees'!$B$4:$H$767,7))</f>
        <v>OSPITAL NG TAGAYTAY</v>
      </c>
      <c r="F4497" s="66" t="str">
        <f>IF(ISBLANK(LeaveTracker[[#This Row],[Employee Name]]),"-----",VLOOKUP(LeaveTracker[[#This Row],[Employee Name]],'List of Employees'!$B$4:$H$767,6))</f>
        <v>PERMANENT</v>
      </c>
      <c r="G4497" s="24">
        <v>44918</v>
      </c>
      <c r="H4497" s="24">
        <v>44918</v>
      </c>
      <c r="I4497" s="19" t="s">
        <v>82</v>
      </c>
      <c r="K4497" s="50" t="str">
        <f>LeaveTracker[[#This Row],[Days]]&amp;" "&amp;LeaveTracker[[#This Row],[Type of Leave]]</f>
        <v>1 VL</v>
      </c>
      <c r="L4497" s="23">
        <v>1</v>
      </c>
      <c r="M4497" s="27"/>
    </row>
    <row r="4498" spans="1:13" ht="30" customHeight="1" x14ac:dyDescent="0.3">
      <c r="A4498" s="27">
        <v>836</v>
      </c>
      <c r="B4498" s="31">
        <v>45000</v>
      </c>
      <c r="C4498" s="31">
        <v>44875</v>
      </c>
      <c r="D4498" s="19" t="s">
        <v>2141</v>
      </c>
      <c r="E4498" s="66" t="str">
        <f>IF(ISBLANK(LeaveTracker[[#This Row],[Employee Name]]),"-----",VLOOKUP(LeaveTracker[[#This Row],[Employee Name]],'List of Employees'!$B$4:$H$767,7))</f>
        <v>OSPITAL NG TAGAYTAY</v>
      </c>
      <c r="F4498" s="66" t="str">
        <f>IF(ISBLANK(LeaveTracker[[#This Row],[Employee Name]]),"-----",VLOOKUP(LeaveTracker[[#This Row],[Employee Name]],'List of Employees'!$B$4:$H$767,6))</f>
        <v>PERMANENT</v>
      </c>
      <c r="G4498" s="24">
        <v>44883</v>
      </c>
      <c r="H4498" s="24">
        <v>44883</v>
      </c>
      <c r="I4498" s="19" t="s">
        <v>82</v>
      </c>
      <c r="K4498" s="50" t="str">
        <f ca="1">LeaveTracker[[#This Row],[Days]]&amp;" "&amp;LeaveTracker[[#This Row],[Type of Leave]]</f>
        <v>1 VL</v>
      </c>
      <c r="L4498" s="23">
        <f ca="1">NETWORKDAYS(LeaveTracker[[#This Row],[Start Date]],LeaveTracker[[#This Row],[End Date]],lstHolidays)</f>
        <v>1</v>
      </c>
      <c r="M4498" s="27"/>
    </row>
    <row r="4499" spans="1:13" ht="30" customHeight="1" x14ac:dyDescent="0.3">
      <c r="A4499" s="27">
        <v>836</v>
      </c>
      <c r="B4499" s="31">
        <v>45000</v>
      </c>
      <c r="C4499" s="31">
        <v>44875</v>
      </c>
      <c r="D4499" s="19" t="s">
        <v>2141</v>
      </c>
      <c r="E4499" s="66" t="str">
        <f>IF(ISBLANK(LeaveTracker[[#This Row],[Employee Name]]),"-----",VLOOKUP(LeaveTracker[[#This Row],[Employee Name]],'List of Employees'!$B$4:$H$767,7))</f>
        <v>OSPITAL NG TAGAYTAY</v>
      </c>
      <c r="F4499" s="66" t="str">
        <f>IF(ISBLANK(LeaveTracker[[#This Row],[Employee Name]]),"-----",VLOOKUP(LeaveTracker[[#This Row],[Employee Name]],'List of Employees'!$B$4:$H$767,6))</f>
        <v>PERMANENT</v>
      </c>
      <c r="G4499" s="24">
        <v>44889</v>
      </c>
      <c r="H4499" s="24">
        <v>44890</v>
      </c>
      <c r="I4499" s="19" t="s">
        <v>82</v>
      </c>
      <c r="K4499" s="50" t="str">
        <f ca="1">LeaveTracker[[#This Row],[Days]]&amp;" "&amp;LeaveTracker[[#This Row],[Type of Leave]]</f>
        <v>2 VL</v>
      </c>
      <c r="L4499" s="23">
        <f ca="1">NETWORKDAYS(LeaveTracker[[#This Row],[Start Date]],LeaveTracker[[#This Row],[End Date]],lstHolidays)</f>
        <v>2</v>
      </c>
      <c r="M4499" s="27"/>
    </row>
    <row r="4500" spans="1:13" ht="30" customHeight="1" x14ac:dyDescent="0.3">
      <c r="A4500" s="27">
        <v>837</v>
      </c>
      <c r="B4500" s="31">
        <v>45000</v>
      </c>
      <c r="C4500" s="31">
        <v>44854</v>
      </c>
      <c r="D4500" s="19" t="s">
        <v>384</v>
      </c>
      <c r="E4500" s="66" t="str">
        <f>IF(ISBLANK(LeaveTracker[[#This Row],[Employee Name]]),"-----",VLOOKUP(LeaveTracker[[#This Row],[Employee Name]],'List of Employees'!$B$4:$H$767,7))</f>
        <v>ONT</v>
      </c>
      <c r="F4500" s="66" t="str">
        <f>IF(ISBLANK(LeaveTracker[[#This Row],[Employee Name]]),"-----",VLOOKUP(LeaveTracker[[#This Row],[Employee Name]],'List of Employees'!$B$4:$H$767,6))</f>
        <v>PERMANENT</v>
      </c>
      <c r="G4500" s="24">
        <v>44868</v>
      </c>
      <c r="H4500" s="24">
        <v>44871</v>
      </c>
      <c r="I4500" s="19" t="s">
        <v>82</v>
      </c>
      <c r="K4500" s="50" t="str">
        <f>LeaveTracker[[#This Row],[Days]]&amp;" "&amp;LeaveTracker[[#This Row],[Type of Leave]]</f>
        <v>4 VL</v>
      </c>
      <c r="L4500" s="23">
        <v>4</v>
      </c>
      <c r="M4500" s="27"/>
    </row>
    <row r="4501" spans="1:13" ht="30" customHeight="1" x14ac:dyDescent="0.3">
      <c r="A4501" s="27">
        <f t="shared" si="44"/>
        <v>838</v>
      </c>
      <c r="B4501" s="31">
        <v>45000</v>
      </c>
      <c r="C4501" s="31">
        <v>44977</v>
      </c>
      <c r="D4501" s="19" t="s">
        <v>795</v>
      </c>
      <c r="E4501" s="66" t="str">
        <f>IF(ISBLANK(LeaveTracker[[#This Row],[Employee Name]]),"-----",VLOOKUP(LeaveTracker[[#This Row],[Employee Name]],'List of Employees'!$B$4:$H$767,7))</f>
        <v>ONT</v>
      </c>
      <c r="F4501" s="66" t="str">
        <f>IF(ISBLANK(LeaveTracker[[#This Row],[Employee Name]]),"-----",VLOOKUP(LeaveTracker[[#This Row],[Employee Name]],'List of Employees'!$B$4:$H$767,6))</f>
        <v>PERMANENT</v>
      </c>
      <c r="G4501" s="24">
        <v>45048</v>
      </c>
      <c r="H4501" s="24">
        <v>45079</v>
      </c>
      <c r="I4501" s="19" t="s">
        <v>82</v>
      </c>
      <c r="K4501" s="50" t="str">
        <f ca="1">LeaveTracker[[#This Row],[Days]]&amp;" "&amp;LeaveTracker[[#This Row],[Type of Leave]]</f>
        <v>24 VL</v>
      </c>
      <c r="L4501" s="23">
        <f ca="1">NETWORKDAYS(LeaveTracker[[#This Row],[Start Date]],LeaveTracker[[#This Row],[End Date]],lstHolidays)</f>
        <v>24</v>
      </c>
      <c r="M4501" s="27"/>
    </row>
    <row r="4502" spans="1:13" ht="30" customHeight="1" x14ac:dyDescent="0.3">
      <c r="A4502" s="27">
        <f t="shared" si="44"/>
        <v>839</v>
      </c>
      <c r="B4502" s="31">
        <v>45000</v>
      </c>
      <c r="C4502" s="31">
        <v>44949</v>
      </c>
      <c r="D4502" s="19" t="s">
        <v>1782</v>
      </c>
      <c r="E4502" s="66" t="str">
        <f>IF(ISBLANK(LeaveTracker[[#This Row],[Employee Name]]),"-----",VLOOKUP(LeaveTracker[[#This Row],[Employee Name]],'List of Employees'!$B$4:$H$767,7))</f>
        <v>ONT</v>
      </c>
      <c r="F4502" s="66" t="str">
        <f>IF(ISBLANK(LeaveTracker[[#This Row],[Employee Name]]),"-----",VLOOKUP(LeaveTracker[[#This Row],[Employee Name]],'List of Employees'!$B$4:$H$767,6))</f>
        <v>CASUAL</v>
      </c>
      <c r="G4502" s="24">
        <v>44961</v>
      </c>
      <c r="H4502" s="24">
        <v>44961</v>
      </c>
      <c r="I4502" s="19" t="s">
        <v>297</v>
      </c>
      <c r="J4502" s="42" t="s">
        <v>158</v>
      </c>
      <c r="K4502" s="50" t="str">
        <f>LeaveTracker[[#This Row],[Days]]&amp;" "&amp;LeaveTracker[[#This Row],[Type of Leave]]</f>
        <v>1 OTHER</v>
      </c>
      <c r="L4502" s="23">
        <v>1</v>
      </c>
      <c r="M4502" s="27"/>
    </row>
    <row r="4503" spans="1:13" ht="30" customHeight="1" x14ac:dyDescent="0.3">
      <c r="A4503" s="27">
        <f t="shared" si="44"/>
        <v>840</v>
      </c>
      <c r="B4503" s="31">
        <v>45000</v>
      </c>
      <c r="C4503" s="31">
        <v>44858</v>
      </c>
      <c r="D4503" s="19" t="s">
        <v>2141</v>
      </c>
      <c r="E4503" s="66" t="str">
        <f>IF(ISBLANK(LeaveTracker[[#This Row],[Employee Name]]),"-----",VLOOKUP(LeaveTracker[[#This Row],[Employee Name]],'List of Employees'!$B$4:$H$767,7))</f>
        <v>OSPITAL NG TAGAYTAY</v>
      </c>
      <c r="F4503" s="66" t="str">
        <f>IF(ISBLANK(LeaveTracker[[#This Row],[Employee Name]]),"-----",VLOOKUP(LeaveTracker[[#This Row],[Employee Name]],'List of Employees'!$B$4:$H$767,6))</f>
        <v>PERMANENT</v>
      </c>
      <c r="G4503" s="24">
        <v>44854</v>
      </c>
      <c r="H4503" s="24">
        <v>44855</v>
      </c>
      <c r="I4503" s="19" t="s">
        <v>81</v>
      </c>
      <c r="K4503" s="50" t="str">
        <f ca="1">LeaveTracker[[#This Row],[Days]]&amp;" "&amp;LeaveTracker[[#This Row],[Type of Leave]]</f>
        <v>2 SL</v>
      </c>
      <c r="L4503" s="23">
        <f ca="1">NETWORKDAYS(LeaveTracker[[#This Row],[Start Date]],LeaveTracker[[#This Row],[End Date]],lstHolidays)</f>
        <v>2</v>
      </c>
      <c r="M4503" s="27"/>
    </row>
    <row r="4504" spans="1:13" ht="30" customHeight="1" x14ac:dyDescent="0.3">
      <c r="A4504" s="27">
        <f t="shared" si="44"/>
        <v>841</v>
      </c>
      <c r="B4504" s="31">
        <v>45000</v>
      </c>
      <c r="C4504" s="31">
        <v>44871</v>
      </c>
      <c r="D4504" s="19" t="s">
        <v>1264</v>
      </c>
      <c r="E4504" s="66" t="str">
        <f>IF(ISBLANK(LeaveTracker[[#This Row],[Employee Name]]),"-----",VLOOKUP(LeaveTracker[[#This Row],[Employee Name]],'List of Employees'!$B$4:$H$767,7))</f>
        <v>CHO</v>
      </c>
      <c r="F4504" s="66" t="str">
        <f>IF(ISBLANK(LeaveTracker[[#This Row],[Employee Name]]),"-----",VLOOKUP(LeaveTracker[[#This Row],[Employee Name]],'List of Employees'!$B$4:$H$767,6))</f>
        <v>PERMANENT</v>
      </c>
      <c r="G4504" s="24">
        <v>44881</v>
      </c>
      <c r="H4504" s="24">
        <v>44881</v>
      </c>
      <c r="I4504" s="19" t="s">
        <v>82</v>
      </c>
      <c r="K4504" s="50" t="str">
        <f ca="1">LeaveTracker[[#This Row],[Days]]&amp;" "&amp;LeaveTracker[[#This Row],[Type of Leave]]</f>
        <v>1 VL</v>
      </c>
      <c r="L4504" s="23">
        <f ca="1">NETWORKDAYS(LeaveTracker[[#This Row],[Start Date]],LeaveTracker[[#This Row],[End Date]],lstHolidays)</f>
        <v>1</v>
      </c>
      <c r="M4504" s="27"/>
    </row>
    <row r="4505" spans="1:13" ht="30" customHeight="1" x14ac:dyDescent="0.3">
      <c r="A4505" s="27">
        <f t="shared" ref="A4505:A4569" si="45">A4504+1</f>
        <v>842</v>
      </c>
      <c r="B4505" s="31">
        <v>45000</v>
      </c>
      <c r="C4505" s="31">
        <v>44853</v>
      </c>
      <c r="D4505" s="19" t="s">
        <v>795</v>
      </c>
      <c r="E4505" s="66" t="str">
        <f>IF(ISBLANK(LeaveTracker[[#This Row],[Employee Name]]),"-----",VLOOKUP(LeaveTracker[[#This Row],[Employee Name]],'List of Employees'!$B$4:$H$767,7))</f>
        <v>ONT</v>
      </c>
      <c r="F4505" s="66" t="str">
        <f>IF(ISBLANK(LeaveTracker[[#This Row],[Employee Name]]),"-----",VLOOKUP(LeaveTracker[[#This Row],[Employee Name]],'List of Employees'!$B$4:$H$767,6))</f>
        <v>PERMANENT</v>
      </c>
      <c r="G4505" s="24">
        <v>44867</v>
      </c>
      <c r="H4505" s="24">
        <v>44869</v>
      </c>
      <c r="I4505" s="19" t="s">
        <v>82</v>
      </c>
      <c r="K4505" s="50" t="str">
        <f ca="1">LeaveTracker[[#This Row],[Days]]&amp;" "&amp;LeaveTracker[[#This Row],[Type of Leave]]</f>
        <v>2 VL</v>
      </c>
      <c r="L4505" s="23">
        <f ca="1">NETWORKDAYS(LeaveTracker[[#This Row],[Start Date]],LeaveTracker[[#This Row],[End Date]],lstHolidays)</f>
        <v>2</v>
      </c>
      <c r="M4505" s="27"/>
    </row>
    <row r="4506" spans="1:13" ht="30" customHeight="1" x14ac:dyDescent="0.3">
      <c r="A4506" s="27">
        <v>842</v>
      </c>
      <c r="B4506" s="31">
        <v>45000</v>
      </c>
      <c r="C4506" s="31">
        <v>44853</v>
      </c>
      <c r="D4506" s="19" t="s">
        <v>795</v>
      </c>
      <c r="E4506" s="66" t="str">
        <f>IF(ISBLANK(LeaveTracker[[#This Row],[Employee Name]]),"-----",VLOOKUP(LeaveTracker[[#This Row],[Employee Name]],'List of Employees'!$B$4:$H$767,7))</f>
        <v>ONT</v>
      </c>
      <c r="F4506" s="66" t="str">
        <f>IF(ISBLANK(LeaveTracker[[#This Row],[Employee Name]]),"-----",VLOOKUP(LeaveTracker[[#This Row],[Employee Name]],'List of Employees'!$B$4:$H$767,6))</f>
        <v>PERMANENT</v>
      </c>
      <c r="G4506" s="24">
        <v>44872</v>
      </c>
      <c r="H4506" s="24">
        <v>44874</v>
      </c>
      <c r="I4506" s="19" t="s">
        <v>82</v>
      </c>
      <c r="K4506" s="50" t="str">
        <f ca="1">LeaveTracker[[#This Row],[Days]]&amp;" "&amp;LeaveTracker[[#This Row],[Type of Leave]]</f>
        <v>3 VL</v>
      </c>
      <c r="L4506" s="23">
        <f ca="1">NETWORKDAYS(LeaveTracker[[#This Row],[Start Date]],LeaveTracker[[#This Row],[End Date]],lstHolidays)</f>
        <v>3</v>
      </c>
      <c r="M4506" s="27"/>
    </row>
    <row r="4507" spans="1:13" ht="30" customHeight="1" x14ac:dyDescent="0.3">
      <c r="A4507" s="27">
        <f t="shared" si="45"/>
        <v>843</v>
      </c>
      <c r="B4507" s="31">
        <v>45000</v>
      </c>
      <c r="C4507" s="31">
        <v>44953</v>
      </c>
      <c r="D4507" s="19" t="s">
        <v>384</v>
      </c>
      <c r="E4507" s="66" t="str">
        <f>IF(ISBLANK(LeaveTracker[[#This Row],[Employee Name]]),"-----",VLOOKUP(LeaveTracker[[#This Row],[Employee Name]],'List of Employees'!$B$4:$H$767,7))</f>
        <v>ONT</v>
      </c>
      <c r="F4507" s="66" t="str">
        <f>IF(ISBLANK(LeaveTracker[[#This Row],[Employee Name]]),"-----",VLOOKUP(LeaveTracker[[#This Row],[Employee Name]],'List of Employees'!$B$4:$H$767,6))</f>
        <v>PERMANENT</v>
      </c>
      <c r="G4507" s="24">
        <v>44949</v>
      </c>
      <c r="H4507" s="24">
        <v>44949</v>
      </c>
      <c r="I4507" s="19" t="s">
        <v>81</v>
      </c>
      <c r="K4507" s="50" t="str">
        <f ca="1">LeaveTracker[[#This Row],[Days]]&amp;" "&amp;LeaveTracker[[#This Row],[Type of Leave]]</f>
        <v>1 SL</v>
      </c>
      <c r="L4507" s="23">
        <f ca="1">NETWORKDAYS(LeaveTracker[[#This Row],[Start Date]],LeaveTracker[[#This Row],[End Date]],lstHolidays)</f>
        <v>1</v>
      </c>
      <c r="M4507" s="27"/>
    </row>
    <row r="4508" spans="1:13" ht="30" customHeight="1" x14ac:dyDescent="0.3">
      <c r="A4508" s="27">
        <f t="shared" si="45"/>
        <v>844</v>
      </c>
      <c r="B4508" s="31">
        <v>45000</v>
      </c>
      <c r="C4508" s="31">
        <v>44956</v>
      </c>
      <c r="D4508" s="19" t="s">
        <v>1264</v>
      </c>
      <c r="E4508" s="66" t="str">
        <f>IF(ISBLANK(LeaveTracker[[#This Row],[Employee Name]]),"-----",VLOOKUP(LeaveTracker[[#This Row],[Employee Name]],'List of Employees'!$B$4:$H$767,7))</f>
        <v>CHO</v>
      </c>
      <c r="F4508" s="66" t="str">
        <f>IF(ISBLANK(LeaveTracker[[#This Row],[Employee Name]]),"-----",VLOOKUP(LeaveTracker[[#This Row],[Employee Name]],'List of Employees'!$B$4:$H$767,6))</f>
        <v>PERMANENT</v>
      </c>
      <c r="G4508" s="24">
        <v>44970</v>
      </c>
      <c r="H4508" s="24">
        <v>44971</v>
      </c>
      <c r="I4508" s="19" t="s">
        <v>82</v>
      </c>
      <c r="K4508" s="50" t="str">
        <f ca="1">LeaveTracker[[#This Row],[Days]]&amp;" "&amp;LeaveTracker[[#This Row],[Type of Leave]]</f>
        <v>2 VL</v>
      </c>
      <c r="L4508" s="23">
        <f ca="1">NETWORKDAYS(LeaveTracker[[#This Row],[Start Date]],LeaveTracker[[#This Row],[End Date]],lstHolidays)</f>
        <v>2</v>
      </c>
      <c r="M4508" s="27"/>
    </row>
    <row r="4509" spans="1:13" ht="30" customHeight="1" x14ac:dyDescent="0.3">
      <c r="A4509" s="27">
        <f t="shared" si="45"/>
        <v>845</v>
      </c>
      <c r="B4509" s="31">
        <v>45000</v>
      </c>
      <c r="D4509" s="19" t="s">
        <v>205</v>
      </c>
      <c r="E4509" s="66" t="str">
        <f>IF(ISBLANK(LeaveTracker[[#This Row],[Employee Name]]),"-----",VLOOKUP(LeaveTracker[[#This Row],[Employee Name]],'List of Employees'!$B$4:$H$767,7))</f>
        <v>ONT</v>
      </c>
      <c r="F4509" s="66" t="str">
        <f>IF(ISBLANK(LeaveTracker[[#This Row],[Employee Name]]),"-----",VLOOKUP(LeaveTracker[[#This Row],[Employee Name]],'List of Employees'!$B$4:$H$767,6))</f>
        <v>PERMANENT</v>
      </c>
      <c r="G4509" s="24">
        <v>44996</v>
      </c>
      <c r="H4509" s="24">
        <v>44998</v>
      </c>
      <c r="I4509" s="19" t="s">
        <v>82</v>
      </c>
      <c r="K4509" s="50" t="str">
        <f>LeaveTracker[[#This Row],[Days]]&amp;" "&amp;LeaveTracker[[#This Row],[Type of Leave]]</f>
        <v>3 VL</v>
      </c>
      <c r="L4509" s="23">
        <v>3</v>
      </c>
      <c r="M4509" s="27"/>
    </row>
    <row r="4510" spans="1:13" ht="30" customHeight="1" x14ac:dyDescent="0.3">
      <c r="A4510" s="27">
        <v>845</v>
      </c>
      <c r="B4510" s="31">
        <v>45000</v>
      </c>
      <c r="D4510" s="19" t="s">
        <v>205</v>
      </c>
      <c r="E4510" s="66" t="str">
        <f>IF(ISBLANK(LeaveTracker[[#This Row],[Employee Name]]),"-----",VLOOKUP(LeaveTracker[[#This Row],[Employee Name]],'List of Employees'!$B$4:$H$767,7))</f>
        <v>ONT</v>
      </c>
      <c r="F4510" s="66" t="str">
        <f>IF(ISBLANK(LeaveTracker[[#This Row],[Employee Name]]),"-----",VLOOKUP(LeaveTracker[[#This Row],[Employee Name]],'List of Employees'!$B$4:$H$767,6))</f>
        <v>PERMANENT</v>
      </c>
      <c r="G4510" s="24">
        <v>45010</v>
      </c>
      <c r="H4510" s="24">
        <v>45012</v>
      </c>
      <c r="I4510" s="19" t="s">
        <v>82</v>
      </c>
      <c r="K4510" s="50" t="str">
        <f>LeaveTracker[[#This Row],[Days]]&amp;" "&amp;LeaveTracker[[#This Row],[Type of Leave]]</f>
        <v>3 VL</v>
      </c>
      <c r="L4510" s="23">
        <v>3</v>
      </c>
      <c r="M4510" s="27"/>
    </row>
    <row r="4511" spans="1:13" ht="30" customHeight="1" x14ac:dyDescent="0.3">
      <c r="A4511" s="27">
        <f t="shared" si="45"/>
        <v>846</v>
      </c>
      <c r="B4511" s="31">
        <v>45000</v>
      </c>
      <c r="C4511" s="31">
        <v>44880</v>
      </c>
      <c r="D4511" s="19" t="s">
        <v>795</v>
      </c>
      <c r="E4511" s="66" t="str">
        <f>IF(ISBLANK(LeaveTracker[[#This Row],[Employee Name]]),"-----",VLOOKUP(LeaveTracker[[#This Row],[Employee Name]],'List of Employees'!$B$4:$H$767,7))</f>
        <v>ONT</v>
      </c>
      <c r="F4511" s="66" t="str">
        <f>IF(ISBLANK(LeaveTracker[[#This Row],[Employee Name]]),"-----",VLOOKUP(LeaveTracker[[#This Row],[Employee Name]],'List of Employees'!$B$4:$H$767,6))</f>
        <v>PERMANENT</v>
      </c>
      <c r="G4511" s="24">
        <v>44890</v>
      </c>
      <c r="H4511" s="24">
        <v>44890</v>
      </c>
      <c r="I4511" s="19" t="s">
        <v>82</v>
      </c>
      <c r="K4511" s="50" t="str">
        <f ca="1">LeaveTracker[[#This Row],[Days]]&amp;" "&amp;LeaveTracker[[#This Row],[Type of Leave]]</f>
        <v>1 VL</v>
      </c>
      <c r="L4511" s="23">
        <f ca="1">NETWORKDAYS(LeaveTracker[[#This Row],[Start Date]],LeaveTracker[[#This Row],[End Date]],lstHolidays)</f>
        <v>1</v>
      </c>
      <c r="M4511" s="27"/>
    </row>
    <row r="4512" spans="1:13" ht="30" customHeight="1" x14ac:dyDescent="0.3">
      <c r="A4512" s="27">
        <f t="shared" si="45"/>
        <v>847</v>
      </c>
      <c r="B4512" s="31">
        <v>45000</v>
      </c>
      <c r="C4512" s="31">
        <v>44880</v>
      </c>
      <c r="D4512" s="19" t="s">
        <v>795</v>
      </c>
      <c r="E4512" s="66" t="str">
        <f>IF(ISBLANK(LeaveTracker[[#This Row],[Employee Name]]),"-----",VLOOKUP(LeaveTracker[[#This Row],[Employee Name]],'List of Employees'!$B$4:$H$767,7))</f>
        <v>ONT</v>
      </c>
      <c r="F4512" s="66" t="str">
        <f>IF(ISBLANK(LeaveTracker[[#This Row],[Employee Name]]),"-----",VLOOKUP(LeaveTracker[[#This Row],[Employee Name]],'List of Employees'!$B$4:$H$767,6))</f>
        <v>PERMANENT</v>
      </c>
      <c r="G4512" s="24">
        <v>44876</v>
      </c>
      <c r="H4512" s="24">
        <v>44879</v>
      </c>
      <c r="I4512" s="19" t="s">
        <v>81</v>
      </c>
      <c r="K4512" s="50" t="str">
        <f ca="1">LeaveTracker[[#This Row],[Days]]&amp;" "&amp;LeaveTracker[[#This Row],[Type of Leave]]</f>
        <v>2 SL</v>
      </c>
      <c r="L4512" s="23">
        <f ca="1">NETWORKDAYS(LeaveTracker[[#This Row],[Start Date]],LeaveTracker[[#This Row],[End Date]],lstHolidays)</f>
        <v>2</v>
      </c>
      <c r="M4512" s="27"/>
    </row>
    <row r="4513" spans="1:13" ht="30" customHeight="1" x14ac:dyDescent="0.3">
      <c r="A4513" s="27">
        <f t="shared" si="45"/>
        <v>848</v>
      </c>
      <c r="B4513" s="31">
        <v>45000</v>
      </c>
      <c r="C4513" s="31">
        <v>44811</v>
      </c>
      <c r="D4513" s="19" t="s">
        <v>929</v>
      </c>
      <c r="E4513" s="66">
        <f>IF(ISBLANK(LeaveTracker[[#This Row],[Employee Name]]),"-----",VLOOKUP(LeaveTracker[[#This Row],[Employee Name]],'List of Employees'!$B$4:$H$767,7))</f>
        <v>0</v>
      </c>
      <c r="F4513" s="66" t="str">
        <f>IF(ISBLANK(LeaveTracker[[#This Row],[Employee Name]]),"-----",VLOOKUP(LeaveTracker[[#This Row],[Employee Name]],'List of Employees'!$B$4:$H$767,6))</f>
        <v>JOBCON</v>
      </c>
      <c r="G4513" s="24">
        <v>44826</v>
      </c>
      <c r="H4513" s="24">
        <v>44832</v>
      </c>
      <c r="I4513" s="19" t="s">
        <v>82</v>
      </c>
      <c r="K4513" s="50" t="str">
        <f ca="1">LeaveTracker[[#This Row],[Days]]&amp;" "&amp;LeaveTracker[[#This Row],[Type of Leave]]</f>
        <v>5 VL</v>
      </c>
      <c r="L4513" s="23">
        <f ca="1">NETWORKDAYS(LeaveTracker[[#This Row],[Start Date]],LeaveTracker[[#This Row],[End Date]],lstHolidays)</f>
        <v>5</v>
      </c>
      <c r="M4513" s="27"/>
    </row>
    <row r="4514" spans="1:13" ht="30" customHeight="1" x14ac:dyDescent="0.3">
      <c r="A4514" s="27">
        <f t="shared" si="45"/>
        <v>849</v>
      </c>
      <c r="B4514" s="31">
        <v>45000</v>
      </c>
      <c r="C4514" s="31">
        <v>44789</v>
      </c>
      <c r="D4514" s="19" t="s">
        <v>795</v>
      </c>
      <c r="E4514" s="66" t="str">
        <f>IF(ISBLANK(LeaveTracker[[#This Row],[Employee Name]]),"-----",VLOOKUP(LeaveTracker[[#This Row],[Employee Name]],'List of Employees'!$B$4:$H$767,7))</f>
        <v>ONT</v>
      </c>
      <c r="F4514" s="66" t="str">
        <f>IF(ISBLANK(LeaveTracker[[#This Row],[Employee Name]]),"-----",VLOOKUP(LeaveTracker[[#This Row],[Employee Name]],'List of Employees'!$B$4:$H$767,6))</f>
        <v>PERMANENT</v>
      </c>
      <c r="G4514" s="24">
        <v>44784</v>
      </c>
      <c r="H4514" s="24">
        <v>44784</v>
      </c>
      <c r="I4514" s="19" t="s">
        <v>81</v>
      </c>
      <c r="K4514" s="50" t="str">
        <f ca="1">LeaveTracker[[#This Row],[Days]]&amp;" "&amp;LeaveTracker[[#This Row],[Type of Leave]]</f>
        <v>1 SL</v>
      </c>
      <c r="L4514" s="23">
        <f ca="1">NETWORKDAYS(LeaveTracker[[#This Row],[Start Date]],LeaveTracker[[#This Row],[End Date]],lstHolidays)</f>
        <v>1</v>
      </c>
      <c r="M4514" s="27"/>
    </row>
    <row r="4515" spans="1:13" ht="30" customHeight="1" x14ac:dyDescent="0.3">
      <c r="A4515" s="27">
        <f t="shared" si="45"/>
        <v>850</v>
      </c>
      <c r="B4515" s="31">
        <v>45000</v>
      </c>
      <c r="C4515" s="31">
        <v>44816</v>
      </c>
      <c r="D4515" s="19" t="s">
        <v>111</v>
      </c>
      <c r="E4515" s="66" t="str">
        <f>IF(ISBLANK(LeaveTracker[[#This Row],[Employee Name]]),"-----",VLOOKUP(LeaveTracker[[#This Row],[Employee Name]],'List of Employees'!$B$4:$H$767,7))</f>
        <v>ONT</v>
      </c>
      <c r="F4515" s="66" t="str">
        <f>IF(ISBLANK(LeaveTracker[[#This Row],[Employee Name]]),"-----",VLOOKUP(LeaveTracker[[#This Row],[Employee Name]],'List of Employees'!$B$4:$H$767,6))</f>
        <v>PERMANENT</v>
      </c>
      <c r="G4515" s="24">
        <v>44809</v>
      </c>
      <c r="H4515" s="24">
        <v>44812</v>
      </c>
      <c r="I4515" s="19" t="s">
        <v>81</v>
      </c>
      <c r="K4515" s="50" t="str">
        <f ca="1">LeaveTracker[[#This Row],[Days]]&amp;" "&amp;LeaveTracker[[#This Row],[Type of Leave]]</f>
        <v>4 SL</v>
      </c>
      <c r="L4515" s="23">
        <f ca="1">NETWORKDAYS(LeaveTracker[[#This Row],[Start Date]],LeaveTracker[[#This Row],[End Date]],lstHolidays)</f>
        <v>4</v>
      </c>
      <c r="M4515" s="27"/>
    </row>
    <row r="4516" spans="1:13" ht="30" customHeight="1" x14ac:dyDescent="0.3">
      <c r="A4516" s="27">
        <f t="shared" si="45"/>
        <v>851</v>
      </c>
      <c r="B4516" s="31">
        <v>45000</v>
      </c>
      <c r="C4516" s="31">
        <v>44812</v>
      </c>
      <c r="D4516" s="19" t="s">
        <v>1264</v>
      </c>
      <c r="E4516" s="66" t="str">
        <f>IF(ISBLANK(LeaveTracker[[#This Row],[Employee Name]]),"-----",VLOOKUP(LeaveTracker[[#This Row],[Employee Name]],'List of Employees'!$B$4:$H$767,7))</f>
        <v>CHO</v>
      </c>
      <c r="F4516" s="66" t="str">
        <f>IF(ISBLANK(LeaveTracker[[#This Row],[Employee Name]]),"-----",VLOOKUP(LeaveTracker[[#This Row],[Employee Name]],'List of Employees'!$B$4:$H$767,6))</f>
        <v>PERMANENT</v>
      </c>
      <c r="G4516" s="24">
        <v>44799</v>
      </c>
      <c r="H4516" s="24">
        <v>44803</v>
      </c>
      <c r="I4516" s="19" t="s">
        <v>81</v>
      </c>
      <c r="K4516" s="50" t="str">
        <f>LeaveTracker[[#This Row],[Days]]&amp;" "&amp;LeaveTracker[[#This Row],[Type of Leave]]</f>
        <v>3 SL</v>
      </c>
      <c r="L4516" s="23">
        <v>3</v>
      </c>
      <c r="M4516" s="27"/>
    </row>
    <row r="4517" spans="1:13" ht="30" customHeight="1" x14ac:dyDescent="0.3">
      <c r="A4517" s="27">
        <f t="shared" si="45"/>
        <v>852</v>
      </c>
      <c r="B4517" s="31">
        <v>45000</v>
      </c>
      <c r="C4517" s="31">
        <v>44781</v>
      </c>
      <c r="D4517" s="19" t="s">
        <v>1075</v>
      </c>
      <c r="E4517" s="66" t="str">
        <f>IF(ISBLANK(LeaveTracker[[#This Row],[Employee Name]]),"-----",VLOOKUP(LeaveTracker[[#This Row],[Employee Name]],'List of Employees'!$B$4:$H$767,7))</f>
        <v>CTO</v>
      </c>
      <c r="F4517" s="66" t="str">
        <f>IF(ISBLANK(LeaveTracker[[#This Row],[Employee Name]]),"-----",VLOOKUP(LeaveTracker[[#This Row],[Employee Name]],'List of Employees'!$B$4:$H$767,6))</f>
        <v>PERMANENT</v>
      </c>
      <c r="G4517" s="24">
        <v>44777</v>
      </c>
      <c r="H4517" s="24">
        <v>44778</v>
      </c>
      <c r="I4517" s="19" t="s">
        <v>81</v>
      </c>
      <c r="K4517" s="50" t="str">
        <f ca="1">LeaveTracker[[#This Row],[Days]]&amp;" "&amp;LeaveTracker[[#This Row],[Type of Leave]]</f>
        <v>2 SL</v>
      </c>
      <c r="L4517" s="23">
        <f ca="1">NETWORKDAYS(LeaveTracker[[#This Row],[Start Date]],LeaveTracker[[#This Row],[End Date]],lstHolidays)</f>
        <v>2</v>
      </c>
      <c r="M4517" s="27"/>
    </row>
    <row r="4518" spans="1:13" ht="30" customHeight="1" x14ac:dyDescent="0.3">
      <c r="A4518" s="27">
        <f t="shared" si="45"/>
        <v>853</v>
      </c>
      <c r="B4518" s="31">
        <v>45000</v>
      </c>
      <c r="C4518" s="31">
        <v>44816</v>
      </c>
      <c r="D4518" s="19" t="s">
        <v>2144</v>
      </c>
      <c r="E4518" s="66" t="str">
        <f>IF(ISBLANK(LeaveTracker[[#This Row],[Employee Name]]),"-----",VLOOKUP(LeaveTracker[[#This Row],[Employee Name]],'List of Employees'!$B$4:$H$767,7))</f>
        <v>CITY LEGAL OFFICE</v>
      </c>
      <c r="F4518" s="66" t="str">
        <f>IF(ISBLANK(LeaveTracker[[#This Row],[Employee Name]]),"-----",VLOOKUP(LeaveTracker[[#This Row],[Employee Name]],'List of Employees'!$B$4:$H$767,6))</f>
        <v>PERMANENT</v>
      </c>
      <c r="G4518" s="24">
        <v>44830</v>
      </c>
      <c r="H4518" s="24">
        <v>44846</v>
      </c>
      <c r="I4518" s="19" t="s">
        <v>82</v>
      </c>
      <c r="K4518" s="50" t="str">
        <f ca="1">LeaveTracker[[#This Row],[Days]]&amp;" "&amp;LeaveTracker[[#This Row],[Type of Leave]]</f>
        <v>13 VL</v>
      </c>
      <c r="L4518" s="23">
        <f ca="1">NETWORKDAYS(LeaveTracker[[#This Row],[Start Date]],LeaveTracker[[#This Row],[End Date]],lstHolidays)</f>
        <v>13</v>
      </c>
      <c r="M4518" s="27"/>
    </row>
    <row r="4519" spans="1:13" ht="30" customHeight="1" x14ac:dyDescent="0.3">
      <c r="A4519" s="27">
        <f t="shared" si="45"/>
        <v>854</v>
      </c>
      <c r="B4519" s="31">
        <v>45000</v>
      </c>
      <c r="C4519" s="31">
        <v>44978</v>
      </c>
      <c r="D4519" s="19" t="s">
        <v>772</v>
      </c>
      <c r="E4519" s="66">
        <f>IF(ISBLANK(LeaveTracker[[#This Row],[Employee Name]]),"-----",VLOOKUP(LeaveTracker[[#This Row],[Employee Name]],'List of Employees'!$B$4:$H$767,7))</f>
        <v>0</v>
      </c>
      <c r="F4519" s="66" t="str">
        <f>IF(ISBLANK(LeaveTracker[[#This Row],[Employee Name]]),"-----",VLOOKUP(LeaveTracker[[#This Row],[Employee Name]],'List of Employees'!$B$4:$H$767,6))</f>
        <v>JOBCON</v>
      </c>
      <c r="G4519" s="24">
        <v>44958</v>
      </c>
      <c r="H4519" s="24">
        <v>44964</v>
      </c>
      <c r="I4519" s="19" t="s">
        <v>82</v>
      </c>
      <c r="K4519" s="50" t="str">
        <f ca="1">LeaveTracker[[#This Row],[Days]]&amp;" "&amp;LeaveTracker[[#This Row],[Type of Leave]]</f>
        <v>5 VL</v>
      </c>
      <c r="L4519" s="23">
        <f ca="1">NETWORKDAYS(LeaveTracker[[#This Row],[Start Date]],LeaveTracker[[#This Row],[End Date]],lstHolidays)</f>
        <v>5</v>
      </c>
      <c r="M4519" s="27"/>
    </row>
    <row r="4520" spans="1:13" ht="30" customHeight="1" x14ac:dyDescent="0.3">
      <c r="A4520" s="27">
        <f t="shared" si="45"/>
        <v>855</v>
      </c>
      <c r="B4520" s="31">
        <v>45000</v>
      </c>
      <c r="C4520" s="31">
        <v>44802</v>
      </c>
      <c r="D4520" s="19" t="s">
        <v>772</v>
      </c>
      <c r="E4520" s="66">
        <f>IF(ISBLANK(LeaveTracker[[#This Row],[Employee Name]]),"-----",VLOOKUP(LeaveTracker[[#This Row],[Employee Name]],'List of Employees'!$B$4:$H$767,7))</f>
        <v>0</v>
      </c>
      <c r="F4520" s="66" t="str">
        <f>IF(ISBLANK(LeaveTracker[[#This Row],[Employee Name]]),"-----",VLOOKUP(LeaveTracker[[#This Row],[Employee Name]],'List of Employees'!$B$4:$H$767,6))</f>
        <v>JOBCON</v>
      </c>
      <c r="G4520" s="24">
        <v>44806</v>
      </c>
      <c r="H4520" s="24">
        <v>44806</v>
      </c>
      <c r="I4520" s="19" t="s">
        <v>297</v>
      </c>
      <c r="J4520" s="42" t="s">
        <v>105</v>
      </c>
      <c r="K4520" s="50" t="str">
        <f ca="1">LeaveTracker[[#This Row],[Days]]&amp;" "&amp;LeaveTracker[[#This Row],[Type of Leave]]</f>
        <v>1 OTHER</v>
      </c>
      <c r="L4520" s="23">
        <f ca="1">NETWORKDAYS(LeaveTracker[[#This Row],[Start Date]],LeaveTracker[[#This Row],[End Date]],lstHolidays)</f>
        <v>1</v>
      </c>
      <c r="M4520" s="27"/>
    </row>
    <row r="4521" spans="1:13" ht="30" customHeight="1" x14ac:dyDescent="0.3">
      <c r="A4521" s="27">
        <f t="shared" si="45"/>
        <v>856</v>
      </c>
      <c r="B4521" s="31">
        <v>45000</v>
      </c>
      <c r="C4521" s="31">
        <v>44894</v>
      </c>
      <c r="D4521" s="19" t="s">
        <v>772</v>
      </c>
      <c r="E4521" s="66">
        <f>IF(ISBLANK(LeaveTracker[[#This Row],[Employee Name]]),"-----",VLOOKUP(LeaveTracker[[#This Row],[Employee Name]],'List of Employees'!$B$4:$H$767,7))</f>
        <v>0</v>
      </c>
      <c r="F4521" s="66" t="str">
        <f>IF(ISBLANK(LeaveTracker[[#This Row],[Employee Name]]),"-----",VLOOKUP(LeaveTracker[[#This Row],[Employee Name]],'List of Employees'!$B$4:$H$767,6))</f>
        <v>JOBCON</v>
      </c>
      <c r="G4521" s="24">
        <v>44908</v>
      </c>
      <c r="H4521" s="24">
        <v>44908</v>
      </c>
      <c r="I4521" s="19" t="s">
        <v>82</v>
      </c>
      <c r="K4521" s="50" t="str">
        <f ca="1">LeaveTracker[[#This Row],[Days]]&amp;" "&amp;LeaveTracker[[#This Row],[Type of Leave]]</f>
        <v>1 VL</v>
      </c>
      <c r="L4521" s="23">
        <f ca="1">NETWORKDAYS(LeaveTracker[[#This Row],[Start Date]],LeaveTracker[[#This Row],[End Date]],lstHolidays)</f>
        <v>1</v>
      </c>
      <c r="M4521" s="27"/>
    </row>
    <row r="4522" spans="1:13" ht="30" customHeight="1" x14ac:dyDescent="0.3">
      <c r="A4522" s="27">
        <v>856</v>
      </c>
      <c r="B4522" s="31">
        <v>45000</v>
      </c>
      <c r="C4522" s="31">
        <v>44894</v>
      </c>
      <c r="D4522" s="19" t="s">
        <v>772</v>
      </c>
      <c r="E4522" s="66">
        <f>IF(ISBLANK(LeaveTracker[[#This Row],[Employee Name]]),"-----",VLOOKUP(LeaveTracker[[#This Row],[Employee Name]],'List of Employees'!$B$4:$H$767,7))</f>
        <v>0</v>
      </c>
      <c r="F4522" s="66" t="str">
        <f>IF(ISBLANK(LeaveTracker[[#This Row],[Employee Name]]),"-----",VLOOKUP(LeaveTracker[[#This Row],[Employee Name]],'List of Employees'!$B$4:$H$767,6))</f>
        <v>JOBCON</v>
      </c>
      <c r="G4522" s="24">
        <v>44916</v>
      </c>
      <c r="H4522" s="24">
        <v>44916</v>
      </c>
      <c r="I4522" s="19" t="s">
        <v>82</v>
      </c>
      <c r="K4522" s="50" t="str">
        <f ca="1">LeaveTracker[[#This Row],[Days]]&amp;" "&amp;LeaveTracker[[#This Row],[Type of Leave]]</f>
        <v>1 VL</v>
      </c>
      <c r="L4522" s="23">
        <f ca="1">NETWORKDAYS(LeaveTracker[[#This Row],[Start Date]],LeaveTracker[[#This Row],[End Date]],lstHolidays)</f>
        <v>1</v>
      </c>
      <c r="M4522" s="27"/>
    </row>
    <row r="4523" spans="1:13" ht="30" customHeight="1" x14ac:dyDescent="0.3">
      <c r="A4523" s="27">
        <v>856</v>
      </c>
      <c r="B4523" s="31">
        <v>45000</v>
      </c>
      <c r="C4523" s="31">
        <v>44894</v>
      </c>
      <c r="D4523" s="19" t="s">
        <v>772</v>
      </c>
      <c r="E4523" s="66">
        <f>IF(ISBLANK(LeaveTracker[[#This Row],[Employee Name]]),"-----",VLOOKUP(LeaveTracker[[#This Row],[Employee Name]],'List of Employees'!$B$4:$H$767,7))</f>
        <v>0</v>
      </c>
      <c r="F4523" s="66" t="str">
        <f>IF(ISBLANK(LeaveTracker[[#This Row],[Employee Name]]),"-----",VLOOKUP(LeaveTracker[[#This Row],[Employee Name]],'List of Employees'!$B$4:$H$767,6))</f>
        <v>JOBCON</v>
      </c>
      <c r="G4523" s="24">
        <v>44918</v>
      </c>
      <c r="H4523" s="24">
        <v>44918</v>
      </c>
      <c r="I4523" s="19" t="s">
        <v>82</v>
      </c>
      <c r="K4523" s="50" t="str">
        <f ca="1">LeaveTracker[[#This Row],[Days]]&amp;" "&amp;LeaveTracker[[#This Row],[Type of Leave]]</f>
        <v>1 VL</v>
      </c>
      <c r="L4523" s="23">
        <f ca="1">NETWORKDAYS(LeaveTracker[[#This Row],[Start Date]],LeaveTracker[[#This Row],[End Date]],lstHolidays)</f>
        <v>1</v>
      </c>
      <c r="M4523" s="27"/>
    </row>
    <row r="4524" spans="1:13" ht="30" customHeight="1" x14ac:dyDescent="0.3">
      <c r="A4524" s="27">
        <v>856</v>
      </c>
      <c r="B4524" s="31">
        <v>45000</v>
      </c>
      <c r="C4524" s="31">
        <v>44894</v>
      </c>
      <c r="D4524" s="19" t="s">
        <v>772</v>
      </c>
      <c r="E4524" s="66">
        <f>IF(ISBLANK(LeaveTracker[[#This Row],[Employee Name]]),"-----",VLOOKUP(LeaveTracker[[#This Row],[Employee Name]],'List of Employees'!$B$4:$H$767,7))</f>
        <v>0</v>
      </c>
      <c r="F4524" s="66" t="str">
        <f>IF(ISBLANK(LeaveTracker[[#This Row],[Employee Name]]),"-----",VLOOKUP(LeaveTracker[[#This Row],[Employee Name]],'List of Employees'!$B$4:$H$767,6))</f>
        <v>JOBCON</v>
      </c>
      <c r="G4524" s="24">
        <v>44921</v>
      </c>
      <c r="H4524" s="24">
        <v>44921</v>
      </c>
      <c r="I4524" s="19" t="s">
        <v>82</v>
      </c>
      <c r="K4524" s="50" t="str">
        <f>LeaveTracker[[#This Row],[Days]]&amp;" "&amp;LeaveTracker[[#This Row],[Type of Leave]]</f>
        <v>1 VL</v>
      </c>
      <c r="L4524" s="23">
        <v>1</v>
      </c>
      <c r="M4524" s="27"/>
    </row>
    <row r="4525" spans="1:13" ht="30" customHeight="1" x14ac:dyDescent="0.3">
      <c r="A4525" s="27">
        <f t="shared" si="45"/>
        <v>857</v>
      </c>
      <c r="B4525" s="31">
        <v>45000</v>
      </c>
      <c r="C4525" s="31">
        <v>44893</v>
      </c>
      <c r="D4525" s="19" t="s">
        <v>772</v>
      </c>
      <c r="E4525" s="66">
        <f>IF(ISBLANK(LeaveTracker[[#This Row],[Employee Name]]),"-----",VLOOKUP(LeaveTracker[[#This Row],[Employee Name]],'List of Employees'!$B$4:$H$767,7))</f>
        <v>0</v>
      </c>
      <c r="F4525" s="66" t="str">
        <f>IF(ISBLANK(LeaveTracker[[#This Row],[Employee Name]]),"-----",VLOOKUP(LeaveTracker[[#This Row],[Employee Name]],'List of Employees'!$B$4:$H$767,6))</f>
        <v>JOBCON</v>
      </c>
      <c r="G4525" s="24">
        <v>44897</v>
      </c>
      <c r="H4525" s="24">
        <v>44900</v>
      </c>
      <c r="I4525" s="19" t="s">
        <v>297</v>
      </c>
      <c r="K4525" s="50" t="str">
        <f ca="1">LeaveTracker[[#This Row],[Days]]&amp;" "&amp;LeaveTracker[[#This Row],[Type of Leave]]</f>
        <v>2 OTHER</v>
      </c>
      <c r="L4525" s="23">
        <f ca="1">NETWORKDAYS(LeaveTracker[[#This Row],[Start Date]],LeaveTracker[[#This Row],[End Date]],lstHolidays)</f>
        <v>2</v>
      </c>
      <c r="M4525" s="27"/>
    </row>
    <row r="4526" spans="1:13" ht="30" customHeight="1" x14ac:dyDescent="0.3">
      <c r="A4526" s="27">
        <f t="shared" si="45"/>
        <v>858</v>
      </c>
      <c r="B4526" s="31">
        <v>45000</v>
      </c>
      <c r="C4526" s="31">
        <v>44901</v>
      </c>
      <c r="D4526" s="19" t="s">
        <v>837</v>
      </c>
      <c r="E4526" s="66" t="str">
        <f>IF(ISBLANK(LeaveTracker[[#This Row],[Employee Name]]),"-----",VLOOKUP(LeaveTracker[[#This Row],[Employee Name]],'List of Employees'!$B$4:$H$767,7))</f>
        <v>CEO</v>
      </c>
      <c r="F4526" s="66" t="str">
        <f>IF(ISBLANK(LeaveTracker[[#This Row],[Employee Name]]),"-----",VLOOKUP(LeaveTracker[[#This Row],[Employee Name]],'List of Employees'!$B$4:$H$767,6))</f>
        <v>PERMANENT</v>
      </c>
      <c r="G4526" s="24">
        <v>44916</v>
      </c>
      <c r="H4526" s="24">
        <v>44916</v>
      </c>
      <c r="I4526" s="19" t="s">
        <v>82</v>
      </c>
      <c r="K4526" s="50" t="str">
        <f ca="1">LeaveTracker[[#This Row],[Days]]&amp;" "&amp;LeaveTracker[[#This Row],[Type of Leave]]</f>
        <v>1 VL</v>
      </c>
      <c r="L4526" s="23">
        <f ca="1">NETWORKDAYS(LeaveTracker[[#This Row],[Start Date]],LeaveTracker[[#This Row],[End Date]],lstHolidays)</f>
        <v>1</v>
      </c>
      <c r="M4526" s="27"/>
    </row>
    <row r="4527" spans="1:13" ht="30" customHeight="1" x14ac:dyDescent="0.3">
      <c r="A4527" s="27">
        <f t="shared" si="45"/>
        <v>859</v>
      </c>
      <c r="B4527" s="31">
        <v>45000</v>
      </c>
      <c r="D4527" s="19" t="s">
        <v>216</v>
      </c>
      <c r="E4527" s="66" t="str">
        <f>IF(ISBLANK(LeaveTracker[[#This Row],[Employee Name]]),"-----",VLOOKUP(LeaveTracker[[#This Row],[Employee Name]],'List of Employees'!$B$4:$H$767,7))</f>
        <v>CSWDO</v>
      </c>
      <c r="F4527" s="66" t="str">
        <f>IF(ISBLANK(LeaveTracker[[#This Row],[Employee Name]]),"-----",VLOOKUP(LeaveTracker[[#This Row],[Employee Name]],'List of Employees'!$B$4:$H$767,6))</f>
        <v>PERMANENT</v>
      </c>
      <c r="G4527" s="24">
        <v>44858</v>
      </c>
      <c r="H4527" s="24">
        <v>44858</v>
      </c>
      <c r="I4527" s="19" t="s">
        <v>82</v>
      </c>
      <c r="K4527" s="50" t="str">
        <f ca="1">LeaveTracker[[#This Row],[Days]]&amp;" "&amp;LeaveTracker[[#This Row],[Type of Leave]]</f>
        <v>1 VL</v>
      </c>
      <c r="L4527" s="23">
        <f ca="1">NETWORKDAYS(LeaveTracker[[#This Row],[Start Date]],LeaveTracker[[#This Row],[End Date]],lstHolidays)</f>
        <v>1</v>
      </c>
      <c r="M4527" s="27"/>
    </row>
    <row r="4528" spans="1:13" ht="30" customHeight="1" x14ac:dyDescent="0.3">
      <c r="A4528" s="27">
        <f t="shared" si="45"/>
        <v>860</v>
      </c>
      <c r="B4528" s="31">
        <v>45000</v>
      </c>
      <c r="C4528" s="31">
        <v>44837</v>
      </c>
      <c r="D4528" s="19" t="s">
        <v>745</v>
      </c>
      <c r="E4528" s="66" t="str">
        <f>IF(ISBLANK(LeaveTracker[[#This Row],[Employee Name]]),"-----",VLOOKUP(LeaveTracker[[#This Row],[Employee Name]],'List of Employees'!$B$4:$H$767,7))</f>
        <v>CSWDO</v>
      </c>
      <c r="F4528" s="66" t="str">
        <f>IF(ISBLANK(LeaveTracker[[#This Row],[Employee Name]]),"-----",VLOOKUP(LeaveTracker[[#This Row],[Employee Name]],'List of Employees'!$B$4:$H$767,6))</f>
        <v>PERMANENT</v>
      </c>
      <c r="G4528" s="24">
        <v>44831</v>
      </c>
      <c r="H4528" s="24">
        <v>44832</v>
      </c>
      <c r="I4528" s="19" t="s">
        <v>81</v>
      </c>
      <c r="K4528" s="50" t="str">
        <f ca="1">LeaveTracker[[#This Row],[Days]]&amp;" "&amp;LeaveTracker[[#This Row],[Type of Leave]]</f>
        <v>2 SL</v>
      </c>
      <c r="L4528" s="23">
        <f ca="1">NETWORKDAYS(LeaveTracker[[#This Row],[Start Date]],LeaveTracker[[#This Row],[End Date]],lstHolidays)</f>
        <v>2</v>
      </c>
      <c r="M4528" s="27"/>
    </row>
    <row r="4529" spans="1:13" ht="30" customHeight="1" x14ac:dyDescent="0.3">
      <c r="A4529" s="27">
        <f t="shared" si="45"/>
        <v>861</v>
      </c>
      <c r="B4529" s="31">
        <v>45000</v>
      </c>
      <c r="C4529" s="31">
        <v>44818</v>
      </c>
      <c r="D4529" s="19" t="s">
        <v>696</v>
      </c>
      <c r="E4529" s="66" t="str">
        <f>IF(ISBLANK(LeaveTracker[[#This Row],[Employee Name]]),"-----",VLOOKUP(LeaveTracker[[#This Row],[Employee Name]],'List of Employees'!$B$4:$H$767,7))</f>
        <v>CEO</v>
      </c>
      <c r="F4529" s="66" t="str">
        <f>IF(ISBLANK(LeaveTracker[[#This Row],[Employee Name]]),"-----",VLOOKUP(LeaveTracker[[#This Row],[Employee Name]],'List of Employees'!$B$4:$H$767,6))</f>
        <v>PERMANENT</v>
      </c>
      <c r="G4529" s="24">
        <v>44813</v>
      </c>
      <c r="H4529" s="24">
        <v>44817</v>
      </c>
      <c r="I4529" s="19" t="s">
        <v>81</v>
      </c>
      <c r="K4529" s="50" t="str">
        <f ca="1">LeaveTracker[[#This Row],[Days]]&amp;" "&amp;LeaveTracker[[#This Row],[Type of Leave]]</f>
        <v>3 SL</v>
      </c>
      <c r="L4529" s="23">
        <f ca="1">NETWORKDAYS(LeaveTracker[[#This Row],[Start Date]],LeaveTracker[[#This Row],[End Date]],lstHolidays)</f>
        <v>3</v>
      </c>
      <c r="M4529" s="27"/>
    </row>
    <row r="4530" spans="1:13" ht="30" customHeight="1" x14ac:dyDescent="0.3">
      <c r="A4530" s="27">
        <f t="shared" si="45"/>
        <v>862</v>
      </c>
      <c r="B4530" s="31">
        <v>45000</v>
      </c>
      <c r="C4530" s="31">
        <v>44947</v>
      </c>
      <c r="D4530" s="19" t="s">
        <v>421</v>
      </c>
      <c r="E4530" s="66" t="str">
        <f>IF(ISBLANK(LeaveTracker[[#This Row],[Employee Name]]),"-----",VLOOKUP(LeaveTracker[[#This Row],[Employee Name]],'List of Employees'!$B$4:$H$767,7))</f>
        <v>CTO</v>
      </c>
      <c r="F4530" s="66" t="str">
        <f>IF(ISBLANK(LeaveTracker[[#This Row],[Employee Name]]),"-----",VLOOKUP(LeaveTracker[[#This Row],[Employee Name]],'List of Employees'!$B$4:$H$767,6))</f>
        <v>PERMANENT</v>
      </c>
      <c r="G4530" s="24">
        <v>44972</v>
      </c>
      <c r="H4530" s="24">
        <v>44974</v>
      </c>
      <c r="I4530" s="19" t="s">
        <v>81</v>
      </c>
      <c r="K4530" s="50" t="str">
        <f ca="1">LeaveTracker[[#This Row],[Days]]&amp;" "&amp;LeaveTracker[[#This Row],[Type of Leave]]</f>
        <v>3 SL</v>
      </c>
      <c r="L4530" s="23">
        <f ca="1">NETWORKDAYS(LeaveTracker[[#This Row],[Start Date]],LeaveTracker[[#This Row],[End Date]],lstHolidays)</f>
        <v>3</v>
      </c>
      <c r="M4530" s="27"/>
    </row>
    <row r="4531" spans="1:13" ht="30" customHeight="1" x14ac:dyDescent="0.3">
      <c r="A4531" s="27">
        <f t="shared" si="45"/>
        <v>863</v>
      </c>
      <c r="B4531" s="31">
        <v>45000</v>
      </c>
      <c r="C4531" s="31">
        <v>44876</v>
      </c>
      <c r="D4531" s="19" t="s">
        <v>503</v>
      </c>
      <c r="E4531" s="66" t="str">
        <f>IF(ISBLANK(LeaveTracker[[#This Row],[Employee Name]]),"-----",VLOOKUP(LeaveTracker[[#This Row],[Employee Name]],'List of Employees'!$B$4:$H$767,7))</f>
        <v>THRDC</v>
      </c>
      <c r="F4531" s="66" t="str">
        <f>IF(ISBLANK(LeaveTracker[[#This Row],[Employee Name]]),"-----",VLOOKUP(LeaveTracker[[#This Row],[Employee Name]],'List of Employees'!$B$4:$H$767,6))</f>
        <v>PERMANENT</v>
      </c>
      <c r="G4531" s="24">
        <v>44868</v>
      </c>
      <c r="H4531" s="24">
        <v>44868</v>
      </c>
      <c r="I4531" s="19" t="s">
        <v>81</v>
      </c>
      <c r="K4531" s="50" t="str">
        <f ca="1">LeaveTracker[[#This Row],[Days]]&amp;" "&amp;LeaveTracker[[#This Row],[Type of Leave]]</f>
        <v>1 SL</v>
      </c>
      <c r="L4531" s="23">
        <f ca="1">NETWORKDAYS(LeaveTracker[[#This Row],[Start Date]],LeaveTracker[[#This Row],[End Date]],lstHolidays)</f>
        <v>1</v>
      </c>
      <c r="M4531" s="27"/>
    </row>
    <row r="4532" spans="1:13" ht="30" customHeight="1" x14ac:dyDescent="0.3">
      <c r="A4532" s="27">
        <f t="shared" si="45"/>
        <v>864</v>
      </c>
      <c r="B4532" s="31">
        <v>45000</v>
      </c>
      <c r="C4532" s="31">
        <v>44930</v>
      </c>
      <c r="D4532" s="19" t="s">
        <v>257</v>
      </c>
      <c r="E4532" s="66" t="str">
        <f>IF(ISBLANK(LeaveTracker[[#This Row],[Employee Name]]),"-----",VLOOKUP(LeaveTracker[[#This Row],[Employee Name]],'List of Employees'!$B$4:$H$767,7))</f>
        <v>NUTRITION OFFICE</v>
      </c>
      <c r="F4532" s="66" t="str">
        <f>IF(ISBLANK(LeaveTracker[[#This Row],[Employee Name]]),"-----",VLOOKUP(LeaveTracker[[#This Row],[Employee Name]],'List of Employees'!$B$4:$H$767,6))</f>
        <v>PERMANENT</v>
      </c>
      <c r="G4532" s="24">
        <v>44929</v>
      </c>
      <c r="H4532" s="24">
        <v>44929</v>
      </c>
      <c r="I4532" s="19" t="s">
        <v>297</v>
      </c>
      <c r="J4532" s="42" t="s">
        <v>105</v>
      </c>
      <c r="K4532" s="50" t="str">
        <f ca="1">LeaveTracker[[#This Row],[Days]]&amp;" "&amp;LeaveTracker[[#This Row],[Type of Leave]]</f>
        <v>1 OTHER</v>
      </c>
      <c r="L4532" s="23">
        <f ca="1">NETWORKDAYS(LeaveTracker[[#This Row],[Start Date]],LeaveTracker[[#This Row],[End Date]],lstHolidays)</f>
        <v>1</v>
      </c>
      <c r="M4532" s="27"/>
    </row>
    <row r="4533" spans="1:13" ht="30" customHeight="1" x14ac:dyDescent="0.3">
      <c r="A4533" s="27">
        <f t="shared" si="45"/>
        <v>865</v>
      </c>
      <c r="B4533" s="31">
        <v>45000</v>
      </c>
      <c r="C4533" s="31">
        <v>44911</v>
      </c>
      <c r="D4533" s="19" t="s">
        <v>503</v>
      </c>
      <c r="E4533" s="66" t="str">
        <f>IF(ISBLANK(LeaveTracker[[#This Row],[Employee Name]]),"-----",VLOOKUP(LeaveTracker[[#This Row],[Employee Name]],'List of Employees'!$B$4:$H$767,7))</f>
        <v>THRDC</v>
      </c>
      <c r="F4533" s="66" t="str">
        <f>IF(ISBLANK(LeaveTracker[[#This Row],[Employee Name]]),"-----",VLOOKUP(LeaveTracker[[#This Row],[Employee Name]],'List of Employees'!$B$4:$H$767,6))</f>
        <v>PERMANENT</v>
      </c>
      <c r="G4533" s="24">
        <v>44923</v>
      </c>
      <c r="H4533" s="24">
        <v>44924</v>
      </c>
      <c r="I4533" s="19" t="s">
        <v>82</v>
      </c>
      <c r="K4533" s="50" t="str">
        <f ca="1">LeaveTracker[[#This Row],[Days]]&amp;" "&amp;LeaveTracker[[#This Row],[Type of Leave]]</f>
        <v>2 VL</v>
      </c>
      <c r="L4533" s="23">
        <f ca="1">NETWORKDAYS(LeaveTracker[[#This Row],[Start Date]],LeaveTracker[[#This Row],[End Date]],lstHolidays)</f>
        <v>2</v>
      </c>
      <c r="M4533" s="27"/>
    </row>
    <row r="4534" spans="1:13" ht="30" customHeight="1" x14ac:dyDescent="0.3">
      <c r="A4534" s="27">
        <f t="shared" si="45"/>
        <v>866</v>
      </c>
      <c r="B4534" s="31">
        <v>45000</v>
      </c>
      <c r="C4534" s="31">
        <v>44784</v>
      </c>
      <c r="D4534" s="19" t="s">
        <v>2147</v>
      </c>
      <c r="E4534" s="66" t="str">
        <f>IF(ISBLANK(LeaveTracker[[#This Row],[Employee Name]]),"-----",VLOOKUP(LeaveTracker[[#This Row],[Employee Name]],'List of Employees'!$B$4:$H$767,7))</f>
        <v>GSO</v>
      </c>
      <c r="F4534" s="66" t="str">
        <f>IF(ISBLANK(LeaveTracker[[#This Row],[Employee Name]]),"-----",VLOOKUP(LeaveTracker[[#This Row],[Employee Name]],'List of Employees'!$B$4:$H$767,6))</f>
        <v>PERMANENT</v>
      </c>
      <c r="G4534" s="24">
        <v>44777</v>
      </c>
      <c r="H4534" s="24">
        <v>44779</v>
      </c>
      <c r="I4534" s="19" t="s">
        <v>81</v>
      </c>
      <c r="K4534" s="50" t="str">
        <f>LeaveTracker[[#This Row],[Days]]&amp;" "&amp;LeaveTracker[[#This Row],[Type of Leave]]</f>
        <v>3 SL</v>
      </c>
      <c r="L4534" s="23">
        <v>3</v>
      </c>
      <c r="M4534" s="27"/>
    </row>
    <row r="4535" spans="1:13" ht="30" customHeight="1" x14ac:dyDescent="0.3">
      <c r="A4535" s="27">
        <f t="shared" si="45"/>
        <v>867</v>
      </c>
      <c r="B4535" s="31">
        <v>45000</v>
      </c>
      <c r="C4535" s="31">
        <v>44806</v>
      </c>
      <c r="D4535" s="19" t="s">
        <v>384</v>
      </c>
      <c r="E4535" s="66" t="str">
        <f>IF(ISBLANK(LeaveTracker[[#This Row],[Employee Name]]),"-----",VLOOKUP(LeaveTracker[[#This Row],[Employee Name]],'List of Employees'!$B$4:$H$767,7))</f>
        <v>ONT</v>
      </c>
      <c r="F4535" s="66" t="str">
        <f>IF(ISBLANK(LeaveTracker[[#This Row],[Employee Name]]),"-----",VLOOKUP(LeaveTracker[[#This Row],[Employee Name]],'List of Employees'!$B$4:$H$767,6))</f>
        <v>PERMANENT</v>
      </c>
      <c r="G4535" s="24">
        <v>44796</v>
      </c>
      <c r="H4535" s="24">
        <v>44796</v>
      </c>
      <c r="I4535" s="19" t="s">
        <v>81</v>
      </c>
      <c r="K4535" s="50" t="str">
        <f ca="1">LeaveTracker[[#This Row],[Days]]&amp;" "&amp;LeaveTracker[[#This Row],[Type of Leave]]</f>
        <v>1 SL</v>
      </c>
      <c r="L4535" s="23">
        <f ca="1">NETWORKDAYS(LeaveTracker[[#This Row],[Start Date]],LeaveTracker[[#This Row],[End Date]],lstHolidays)</f>
        <v>1</v>
      </c>
      <c r="M4535" s="27"/>
    </row>
    <row r="4536" spans="1:13" ht="30" customHeight="1" x14ac:dyDescent="0.3">
      <c r="A4536" s="27">
        <f t="shared" si="45"/>
        <v>868</v>
      </c>
      <c r="B4536" s="31">
        <v>45000</v>
      </c>
      <c r="C4536" s="31">
        <v>44910</v>
      </c>
      <c r="D4536" s="19" t="s">
        <v>1264</v>
      </c>
      <c r="E4536" s="66" t="str">
        <f>IF(ISBLANK(LeaveTracker[[#This Row],[Employee Name]]),"-----",VLOOKUP(LeaveTracker[[#This Row],[Employee Name]],'List of Employees'!$B$4:$H$767,7))</f>
        <v>CHO</v>
      </c>
      <c r="F4536" s="66" t="str">
        <f>IF(ISBLANK(LeaveTracker[[#This Row],[Employee Name]]),"-----",VLOOKUP(LeaveTracker[[#This Row],[Employee Name]],'List of Employees'!$B$4:$H$767,6))</f>
        <v>PERMANENT</v>
      </c>
      <c r="G4536" s="24">
        <v>44905</v>
      </c>
      <c r="H4536" s="24">
        <v>44905</v>
      </c>
      <c r="I4536" s="19" t="s">
        <v>81</v>
      </c>
      <c r="K4536" s="50" t="str">
        <f>LeaveTracker[[#This Row],[Days]]&amp;" "&amp;LeaveTracker[[#This Row],[Type of Leave]]</f>
        <v>1 SL</v>
      </c>
      <c r="L4536" s="23">
        <v>1</v>
      </c>
      <c r="M4536" s="27"/>
    </row>
    <row r="4537" spans="1:13" ht="30" customHeight="1" x14ac:dyDescent="0.3">
      <c r="A4537" s="27">
        <f t="shared" si="45"/>
        <v>869</v>
      </c>
      <c r="B4537" s="31">
        <v>45000</v>
      </c>
      <c r="C4537" s="31">
        <v>44985</v>
      </c>
      <c r="D4537" s="19" t="s">
        <v>1325</v>
      </c>
      <c r="E4537" s="66" t="str">
        <f>IF(ISBLANK(LeaveTracker[[#This Row],[Employee Name]]),"-----",VLOOKUP(LeaveTracker[[#This Row],[Employee Name]],'List of Employees'!$B$4:$H$767,7))</f>
        <v>ONT</v>
      </c>
      <c r="F4537" s="66" t="str">
        <f>IF(ISBLANK(LeaveTracker[[#This Row],[Employee Name]]),"-----",VLOOKUP(LeaveTracker[[#This Row],[Employee Name]],'List of Employees'!$B$4:$H$767,6))</f>
        <v>PERMANENT</v>
      </c>
      <c r="G4537" s="24">
        <v>44992</v>
      </c>
      <c r="H4537" s="24">
        <v>44995</v>
      </c>
      <c r="I4537" s="19" t="s">
        <v>82</v>
      </c>
      <c r="K4537" s="50" t="str">
        <f ca="1">LeaveTracker[[#This Row],[Days]]&amp;" "&amp;LeaveTracker[[#This Row],[Type of Leave]]</f>
        <v>4 VL</v>
      </c>
      <c r="L4537" s="23">
        <f ca="1">NETWORKDAYS(LeaveTracker[[#This Row],[Start Date]],LeaveTracker[[#This Row],[End Date]],lstHolidays)</f>
        <v>4</v>
      </c>
      <c r="M4537" s="27"/>
    </row>
    <row r="4538" spans="1:13" ht="30" customHeight="1" x14ac:dyDescent="0.3">
      <c r="A4538" s="27">
        <f t="shared" si="45"/>
        <v>870</v>
      </c>
      <c r="B4538" s="31">
        <v>45000</v>
      </c>
      <c r="C4538" s="31">
        <v>44954</v>
      </c>
      <c r="D4538" s="19" t="s">
        <v>112</v>
      </c>
      <c r="E4538" s="66" t="str">
        <f>IF(ISBLANK(LeaveTracker[[#This Row],[Employee Name]]),"-----",VLOOKUP(LeaveTracker[[#This Row],[Employee Name]],'List of Employees'!$B$4:$H$767,7))</f>
        <v>ONT</v>
      </c>
      <c r="F4538" s="66" t="str">
        <f>IF(ISBLANK(LeaveTracker[[#This Row],[Employee Name]]),"-----",VLOOKUP(LeaveTracker[[#This Row],[Employee Name]],'List of Employees'!$B$4:$H$767,6))</f>
        <v>PERMANENT</v>
      </c>
      <c r="G4538" s="24">
        <v>44991</v>
      </c>
      <c r="H4538" s="24">
        <v>44991</v>
      </c>
      <c r="I4538" s="19" t="s">
        <v>297</v>
      </c>
      <c r="J4538" s="42" t="s">
        <v>105</v>
      </c>
      <c r="K4538" s="50" t="str">
        <f ca="1">LeaveTracker[[#This Row],[Days]]&amp;" "&amp;LeaveTracker[[#This Row],[Type of Leave]]</f>
        <v>1 OTHER</v>
      </c>
      <c r="L4538" s="23">
        <f ca="1">NETWORKDAYS(LeaveTracker[[#This Row],[Start Date]],LeaveTracker[[#This Row],[End Date]],lstHolidays)</f>
        <v>1</v>
      </c>
      <c r="M4538" s="27"/>
    </row>
    <row r="4539" spans="1:13" ht="30" customHeight="1" x14ac:dyDescent="0.3">
      <c r="A4539" s="27">
        <f t="shared" si="45"/>
        <v>871</v>
      </c>
      <c r="B4539" s="31">
        <v>45000</v>
      </c>
      <c r="C4539" s="31">
        <v>44981</v>
      </c>
      <c r="D4539" s="19" t="s">
        <v>552</v>
      </c>
      <c r="E4539" s="66" t="str">
        <f>IF(ISBLANK(LeaveTracker[[#This Row],[Employee Name]]),"-----",VLOOKUP(LeaveTracker[[#This Row],[Employee Name]],'List of Employees'!$B$4:$H$767,7))</f>
        <v>CENRO</v>
      </c>
      <c r="F4539" s="66" t="str">
        <f>IF(ISBLANK(LeaveTracker[[#This Row],[Employee Name]]),"-----",VLOOKUP(LeaveTracker[[#This Row],[Employee Name]],'List of Employees'!$B$4:$H$767,6))</f>
        <v>PERMANENT</v>
      </c>
      <c r="G4539" s="24">
        <v>44959</v>
      </c>
      <c r="H4539" s="24">
        <v>44960</v>
      </c>
      <c r="I4539" s="19" t="s">
        <v>82</v>
      </c>
      <c r="K4539" s="50" t="str">
        <f ca="1">LeaveTracker[[#This Row],[Days]]&amp;" "&amp;LeaveTracker[[#This Row],[Type of Leave]]</f>
        <v>2 VL</v>
      </c>
      <c r="L4539" s="23">
        <f ca="1">NETWORKDAYS(LeaveTracker[[#This Row],[Start Date]],LeaveTracker[[#This Row],[End Date]],lstHolidays)</f>
        <v>2</v>
      </c>
      <c r="M4539" s="27"/>
    </row>
    <row r="4540" spans="1:13" ht="30" customHeight="1" x14ac:dyDescent="0.3">
      <c r="A4540" s="27">
        <f t="shared" si="45"/>
        <v>872</v>
      </c>
      <c r="B4540" s="31">
        <v>45000</v>
      </c>
      <c r="C4540" s="31">
        <v>44980</v>
      </c>
      <c r="D4540" s="19" t="s">
        <v>1754</v>
      </c>
      <c r="E4540" s="66" t="str">
        <f>IF(ISBLANK(LeaveTracker[[#This Row],[Employee Name]]),"-----",VLOOKUP(LeaveTracker[[#This Row],[Employee Name]],'List of Employees'!$B$4:$H$767,7))</f>
        <v>GSO</v>
      </c>
      <c r="F4540" s="66" t="str">
        <f>IF(ISBLANK(LeaveTracker[[#This Row],[Employee Name]]),"-----",VLOOKUP(LeaveTracker[[#This Row],[Employee Name]],'List of Employees'!$B$4:$H$767,6))</f>
        <v>CASUAL</v>
      </c>
      <c r="G4540" s="24">
        <v>44988</v>
      </c>
      <c r="H4540" s="24">
        <v>44988</v>
      </c>
      <c r="I4540" s="19" t="s">
        <v>82</v>
      </c>
      <c r="K4540" s="50" t="str">
        <f ca="1">LeaveTracker[[#This Row],[Days]]&amp;" "&amp;LeaveTracker[[#This Row],[Type of Leave]]</f>
        <v>1 VL</v>
      </c>
      <c r="L4540" s="23">
        <f ca="1">NETWORKDAYS(LeaveTracker[[#This Row],[Start Date]],LeaveTracker[[#This Row],[End Date]],lstHolidays)</f>
        <v>1</v>
      </c>
      <c r="M4540" s="27"/>
    </row>
    <row r="4541" spans="1:13" ht="30" customHeight="1" x14ac:dyDescent="0.3">
      <c r="A4541" s="27">
        <f t="shared" si="45"/>
        <v>873</v>
      </c>
      <c r="B4541" s="31">
        <v>45000</v>
      </c>
      <c r="C4541" s="31">
        <v>44978</v>
      </c>
      <c r="D4541" s="19" t="s">
        <v>2459</v>
      </c>
      <c r="E4541" s="66" t="str">
        <f>IF(ISBLANK(LeaveTracker[[#This Row],[Employee Name]]),"-----",VLOOKUP(LeaveTracker[[#This Row],[Employee Name]],'List of Employees'!$B$4:$H$767,7))</f>
        <v>CCT</v>
      </c>
      <c r="F4541" s="66" t="str">
        <f>IF(ISBLANK(LeaveTracker[[#This Row],[Employee Name]]),"-----",VLOOKUP(LeaveTracker[[#This Row],[Employee Name]],'List of Employees'!$B$4:$H$767,6))</f>
        <v>CASUAL</v>
      </c>
      <c r="G4541" s="24">
        <v>44974</v>
      </c>
      <c r="H4541" s="24">
        <v>44977</v>
      </c>
      <c r="I4541" s="19" t="s">
        <v>81</v>
      </c>
      <c r="K4541" s="50" t="str">
        <f ca="1">LeaveTracker[[#This Row],[Days]]&amp;" "&amp;LeaveTracker[[#This Row],[Type of Leave]]</f>
        <v>2 SL</v>
      </c>
      <c r="L4541" s="23">
        <f ca="1">NETWORKDAYS(LeaveTracker[[#This Row],[Start Date]],LeaveTracker[[#This Row],[End Date]],lstHolidays)</f>
        <v>2</v>
      </c>
      <c r="M4541" s="27"/>
    </row>
    <row r="4542" spans="1:13" ht="30" customHeight="1" x14ac:dyDescent="0.3">
      <c r="A4542" s="27">
        <f t="shared" si="45"/>
        <v>874</v>
      </c>
      <c r="B4542" s="31">
        <v>45000</v>
      </c>
      <c r="C4542" s="31">
        <v>44978</v>
      </c>
      <c r="D4542" s="19" t="s">
        <v>627</v>
      </c>
      <c r="E4542" s="66" t="str">
        <f>IF(ISBLANK(LeaveTracker[[#This Row],[Employee Name]]),"-----",VLOOKUP(LeaveTracker[[#This Row],[Employee Name]],'List of Employees'!$B$4:$H$767,7))</f>
        <v>CCT</v>
      </c>
      <c r="F4542" s="66" t="str">
        <f>IF(ISBLANK(LeaveTracker[[#This Row],[Employee Name]]),"-----",VLOOKUP(LeaveTracker[[#This Row],[Employee Name]],'List of Employees'!$B$4:$H$767,6))</f>
        <v>PERMANENT</v>
      </c>
      <c r="G4542" s="24">
        <v>44992</v>
      </c>
      <c r="H4542" s="24">
        <v>44992</v>
      </c>
      <c r="I4542" s="19" t="s">
        <v>297</v>
      </c>
      <c r="J4542" s="42" t="s">
        <v>105</v>
      </c>
      <c r="K4542" s="50" t="str">
        <f ca="1">LeaveTracker[[#This Row],[Days]]&amp;" "&amp;LeaveTracker[[#This Row],[Type of Leave]]</f>
        <v>1 OTHER</v>
      </c>
      <c r="L4542" s="23">
        <f ca="1">NETWORKDAYS(LeaveTracker[[#This Row],[Start Date]],LeaveTracker[[#This Row],[End Date]],lstHolidays)</f>
        <v>1</v>
      </c>
      <c r="M4542" s="27"/>
    </row>
    <row r="4543" spans="1:13" ht="30" customHeight="1" x14ac:dyDescent="0.3">
      <c r="A4543" s="27">
        <f t="shared" si="45"/>
        <v>875</v>
      </c>
      <c r="B4543" s="31">
        <v>45000</v>
      </c>
      <c r="C4543" s="31">
        <v>44931</v>
      </c>
      <c r="D4543" s="19" t="s">
        <v>1819</v>
      </c>
      <c r="E4543" s="66" t="str">
        <f>IF(ISBLANK(LeaveTracker[[#This Row],[Employee Name]]),"-----",VLOOKUP(LeaveTracker[[#This Row],[Employee Name]],'List of Employees'!$B$4:$H$767,7))</f>
        <v>GSO</v>
      </c>
      <c r="F4543" s="66" t="str">
        <f>IF(ISBLANK(LeaveTracker[[#This Row],[Employee Name]]),"-----",VLOOKUP(LeaveTracker[[#This Row],[Employee Name]],'List of Employees'!$B$4:$H$767,6))</f>
        <v>CASUAL</v>
      </c>
      <c r="G4543" s="24">
        <v>44930</v>
      </c>
      <c r="H4543" s="24">
        <v>44930</v>
      </c>
      <c r="I4543" s="19" t="s">
        <v>297</v>
      </c>
      <c r="J4543" s="42" t="s">
        <v>105</v>
      </c>
      <c r="K4543" s="50" t="str">
        <f ca="1">LeaveTracker[[#This Row],[Days]]&amp;" "&amp;LeaveTracker[[#This Row],[Type of Leave]]</f>
        <v>1 OTHER</v>
      </c>
      <c r="L4543" s="23">
        <f ca="1">NETWORKDAYS(LeaveTracker[[#This Row],[Start Date]],LeaveTracker[[#This Row],[End Date]],lstHolidays)</f>
        <v>1</v>
      </c>
      <c r="M4543" s="27"/>
    </row>
    <row r="4544" spans="1:13" ht="30" customHeight="1" x14ac:dyDescent="0.3">
      <c r="A4544" s="27">
        <f t="shared" si="45"/>
        <v>876</v>
      </c>
      <c r="B4544" s="31">
        <v>45000</v>
      </c>
      <c r="C4544" s="31">
        <v>44909</v>
      </c>
      <c r="D4544" s="19" t="s">
        <v>786</v>
      </c>
      <c r="E4544" s="66" t="str">
        <f>IF(ISBLANK(LeaveTracker[[#This Row],[Employee Name]]),"-----",VLOOKUP(LeaveTracker[[#This Row],[Employee Name]],'List of Employees'!$B$4:$H$767,7))</f>
        <v>DEPED</v>
      </c>
      <c r="F4544" s="66" t="str">
        <f>IF(ISBLANK(LeaveTracker[[#This Row],[Employee Name]]),"-----",VLOOKUP(LeaveTracker[[#This Row],[Employee Name]],'List of Employees'!$B$4:$H$767,6))</f>
        <v>PERMANENT</v>
      </c>
      <c r="G4544" s="24">
        <v>44917</v>
      </c>
      <c r="H4544" s="24">
        <v>44924</v>
      </c>
      <c r="I4544" s="19" t="s">
        <v>82</v>
      </c>
      <c r="K4544" s="50" t="str">
        <f ca="1">LeaveTracker[[#This Row],[Days]]&amp;" "&amp;LeaveTracker[[#This Row],[Type of Leave]]</f>
        <v>5 VL</v>
      </c>
      <c r="L4544" s="23">
        <f ca="1">NETWORKDAYS(LeaveTracker[[#This Row],[Start Date]],LeaveTracker[[#This Row],[End Date]],lstHolidays)</f>
        <v>5</v>
      </c>
      <c r="M4544" s="27"/>
    </row>
    <row r="4545" spans="1:13" ht="30" customHeight="1" x14ac:dyDescent="0.3">
      <c r="A4545" s="27">
        <f t="shared" si="45"/>
        <v>877</v>
      </c>
      <c r="B4545" s="31">
        <v>45000</v>
      </c>
      <c r="C4545" s="31">
        <v>44907</v>
      </c>
      <c r="D4545" s="19" t="s">
        <v>1841</v>
      </c>
      <c r="E4545" s="66" t="str">
        <f>IF(ISBLANK(LeaveTracker[[#This Row],[Employee Name]]),"-----",VLOOKUP(LeaveTracker[[#This Row],[Employee Name]],'List of Employees'!$B$4:$H$767,7))</f>
        <v>TCNHS-ISHS</v>
      </c>
      <c r="F4545" s="66" t="str">
        <f>IF(ISBLANK(LeaveTracker[[#This Row],[Employee Name]]),"-----",VLOOKUP(LeaveTracker[[#This Row],[Employee Name]],'List of Employees'!$B$4:$H$767,6))</f>
        <v>CASUAL</v>
      </c>
      <c r="G4545" s="24">
        <v>44889</v>
      </c>
      <c r="H4545" s="24">
        <v>44890</v>
      </c>
      <c r="I4545" s="19" t="s">
        <v>81</v>
      </c>
      <c r="K4545" s="50" t="str">
        <f ca="1">LeaveTracker[[#This Row],[Days]]&amp;" "&amp;LeaveTracker[[#This Row],[Type of Leave]]</f>
        <v>2 SL</v>
      </c>
      <c r="L4545" s="23">
        <f ca="1">NETWORKDAYS(LeaveTracker[[#This Row],[Start Date]],LeaveTracker[[#This Row],[End Date]],lstHolidays)</f>
        <v>2</v>
      </c>
      <c r="M4545" s="27"/>
    </row>
    <row r="4546" spans="1:13" ht="30" customHeight="1" x14ac:dyDescent="0.3">
      <c r="A4546" s="27">
        <f t="shared" si="45"/>
        <v>878</v>
      </c>
      <c r="B4546" s="31">
        <v>45000</v>
      </c>
      <c r="C4546" s="31">
        <v>44907</v>
      </c>
      <c r="D4546" s="19" t="s">
        <v>795</v>
      </c>
      <c r="E4546" s="66" t="str">
        <f>IF(ISBLANK(LeaveTracker[[#This Row],[Employee Name]]),"-----",VLOOKUP(LeaveTracker[[#This Row],[Employee Name]],'List of Employees'!$B$4:$H$767,7))</f>
        <v>ONT</v>
      </c>
      <c r="F4546" s="66" t="str">
        <f>IF(ISBLANK(LeaveTracker[[#This Row],[Employee Name]]),"-----",VLOOKUP(LeaveTracker[[#This Row],[Employee Name]],'List of Employees'!$B$4:$H$767,6))</f>
        <v>PERMANENT</v>
      </c>
      <c r="G4546" s="24">
        <v>44922</v>
      </c>
      <c r="H4546" s="24">
        <v>44922</v>
      </c>
      <c r="I4546" s="19" t="s">
        <v>82</v>
      </c>
      <c r="K4546" s="50" t="str">
        <f ca="1">LeaveTracker[[#This Row],[Days]]&amp;" "&amp;LeaveTracker[[#This Row],[Type of Leave]]</f>
        <v>1 VL</v>
      </c>
      <c r="L4546" s="23">
        <f ca="1">NETWORKDAYS(LeaveTracker[[#This Row],[Start Date]],LeaveTracker[[#This Row],[End Date]],lstHolidays)</f>
        <v>1</v>
      </c>
      <c r="M4546" s="27"/>
    </row>
    <row r="4547" spans="1:13" ht="30" customHeight="1" x14ac:dyDescent="0.3">
      <c r="A4547" s="27">
        <f t="shared" si="45"/>
        <v>879</v>
      </c>
      <c r="B4547" s="31">
        <v>45000</v>
      </c>
      <c r="C4547" s="31">
        <v>44933</v>
      </c>
      <c r="D4547" s="19" t="s">
        <v>1031</v>
      </c>
      <c r="E4547" s="66" t="str">
        <f>IF(ISBLANK(LeaveTracker[[#This Row],[Employee Name]]),"-----",VLOOKUP(LeaveTracker[[#This Row],[Employee Name]],'List of Employees'!$B$4:$H$767,7))</f>
        <v>ONT</v>
      </c>
      <c r="F4547" s="66" t="str">
        <f>IF(ISBLANK(LeaveTracker[[#This Row],[Employee Name]]),"-----",VLOOKUP(LeaveTracker[[#This Row],[Employee Name]],'List of Employees'!$B$4:$H$767,6))</f>
        <v>PERMANENT</v>
      </c>
      <c r="G4547" s="24">
        <v>44931</v>
      </c>
      <c r="H4547" s="24">
        <v>44931</v>
      </c>
      <c r="I4547" s="19" t="s">
        <v>297</v>
      </c>
      <c r="J4547" s="42" t="s">
        <v>273</v>
      </c>
      <c r="K4547" s="50" t="str">
        <f ca="1">LeaveTracker[[#This Row],[Days]]&amp;" "&amp;LeaveTracker[[#This Row],[Type of Leave]]</f>
        <v>1 OTHER</v>
      </c>
      <c r="L4547" s="23">
        <f ca="1">NETWORKDAYS(LeaveTracker[[#This Row],[Start Date]],LeaveTracker[[#This Row],[End Date]],lstHolidays)</f>
        <v>1</v>
      </c>
      <c r="M4547" s="27"/>
    </row>
    <row r="4548" spans="1:13" ht="30" customHeight="1" x14ac:dyDescent="0.3">
      <c r="A4548" s="27">
        <f t="shared" si="45"/>
        <v>880</v>
      </c>
      <c r="B4548" s="31">
        <v>45000</v>
      </c>
      <c r="C4548" s="31">
        <v>45000</v>
      </c>
      <c r="D4548" s="19" t="s">
        <v>1812</v>
      </c>
      <c r="E4548" s="66" t="str">
        <f>IF(ISBLANK(LeaveTracker[[#This Row],[Employee Name]]),"-----",VLOOKUP(LeaveTracker[[#This Row],[Employee Name]],'List of Employees'!$B$4:$H$767,7))</f>
        <v>CSWDO</v>
      </c>
      <c r="F4548" s="66" t="str">
        <f>IF(ISBLANK(LeaveTracker[[#This Row],[Employee Name]]),"-----",VLOOKUP(LeaveTracker[[#This Row],[Employee Name]],'List of Employees'!$B$4:$H$767,6))</f>
        <v>CASUAL</v>
      </c>
      <c r="G4548" s="24">
        <v>44963</v>
      </c>
      <c r="H4548" s="24">
        <v>45067</v>
      </c>
      <c r="I4548" s="19" t="s">
        <v>76</v>
      </c>
      <c r="K4548" s="50" t="str">
        <f>LeaveTracker[[#This Row],[Days]]&amp;" "&amp;LeaveTracker[[#This Row],[Type of Leave]]</f>
        <v>105 Maternity</v>
      </c>
      <c r="L4548" s="23">
        <v>105</v>
      </c>
      <c r="M4548" s="27"/>
    </row>
    <row r="4549" spans="1:13" ht="30" customHeight="1" x14ac:dyDescent="0.3">
      <c r="A4549" s="27">
        <f t="shared" si="45"/>
        <v>881</v>
      </c>
      <c r="B4549" s="31">
        <v>45000</v>
      </c>
      <c r="C4549" s="31">
        <v>45006</v>
      </c>
      <c r="D4549" s="19" t="s">
        <v>795</v>
      </c>
      <c r="E4549" s="66" t="str">
        <f>IF(ISBLANK(LeaveTracker[[#This Row],[Employee Name]]),"-----",VLOOKUP(LeaveTracker[[#This Row],[Employee Name]],'List of Employees'!$B$4:$H$767,7))</f>
        <v>ONT</v>
      </c>
      <c r="F4549" s="66" t="str">
        <f>IF(ISBLANK(LeaveTracker[[#This Row],[Employee Name]]),"-----",VLOOKUP(LeaveTracker[[#This Row],[Employee Name]],'List of Employees'!$B$4:$H$767,6))</f>
        <v>PERMANENT</v>
      </c>
      <c r="G4549" s="24">
        <v>45047</v>
      </c>
      <c r="H4549" s="24">
        <v>45061</v>
      </c>
      <c r="I4549" s="19" t="s">
        <v>82</v>
      </c>
      <c r="K4549" s="50" t="str">
        <f ca="1">LeaveTracker[[#This Row],[Days]]&amp;" "&amp;LeaveTracker[[#This Row],[Type of Leave]]</f>
        <v>10 VL</v>
      </c>
      <c r="L4549" s="23">
        <f ca="1">NETWORKDAYS(LeaveTracker[[#This Row],[Start Date]],LeaveTracker[[#This Row],[End Date]],lstHolidays)</f>
        <v>10</v>
      </c>
      <c r="M4549" s="27"/>
    </row>
    <row r="4550" spans="1:13" ht="30" customHeight="1" x14ac:dyDescent="0.3">
      <c r="A4550" s="27">
        <f t="shared" si="45"/>
        <v>882</v>
      </c>
      <c r="B4550" s="31">
        <v>45000</v>
      </c>
      <c r="C4550" s="31">
        <v>45000</v>
      </c>
      <c r="D4550" s="19" t="s">
        <v>2151</v>
      </c>
      <c r="E4550" s="66">
        <f>IF(ISBLANK(LeaveTracker[[#This Row],[Employee Name]]),"-----",VLOOKUP(LeaveTracker[[#This Row],[Employee Name]],'List of Employees'!$B$4:$H$767,7))</f>
        <v>0</v>
      </c>
      <c r="F4550" s="66" t="str">
        <f>IF(ISBLANK(LeaveTracker[[#This Row],[Employee Name]]),"-----",VLOOKUP(LeaveTracker[[#This Row],[Employee Name]],'List of Employees'!$B$4:$H$767,6))</f>
        <v>JOBCON</v>
      </c>
      <c r="G4550" s="24">
        <v>45006</v>
      </c>
      <c r="H4550" s="24">
        <v>45009</v>
      </c>
      <c r="I4550" s="19" t="s">
        <v>1019</v>
      </c>
      <c r="J4550" s="52" t="s">
        <v>1890</v>
      </c>
      <c r="K4550" s="50" t="str">
        <f ca="1">LeaveTracker[[#This Row],[Days]]&amp;" "&amp;LeaveTracker[[#This Row],[Type of Leave]]</f>
        <v>4 WITHOUTPAY</v>
      </c>
      <c r="L4550" s="23">
        <f ca="1">NETWORKDAYS(LeaveTracker[[#This Row],[Start Date]],LeaveTracker[[#This Row],[End Date]],lstHolidays)</f>
        <v>4</v>
      </c>
      <c r="M4550" s="27"/>
    </row>
    <row r="4551" spans="1:13" ht="30" customHeight="1" x14ac:dyDescent="0.3">
      <c r="A4551" s="27">
        <f t="shared" si="45"/>
        <v>883</v>
      </c>
      <c r="B4551" s="31">
        <v>45000</v>
      </c>
      <c r="C4551" s="31">
        <v>44924</v>
      </c>
      <c r="D4551" s="19" t="s">
        <v>778</v>
      </c>
      <c r="E4551" s="66" t="str">
        <f>IF(ISBLANK(LeaveTracker[[#This Row],[Employee Name]]),"-----",VLOOKUP(LeaveTracker[[#This Row],[Employee Name]],'List of Employees'!$B$4:$H$767,7))</f>
        <v>DA</v>
      </c>
      <c r="F4551" s="66" t="str">
        <f>IF(ISBLANK(LeaveTracker[[#This Row],[Employee Name]]),"-----",VLOOKUP(LeaveTracker[[#This Row],[Employee Name]],'List of Employees'!$B$4:$H$767,6))</f>
        <v>PERMANENT</v>
      </c>
      <c r="G4551" s="24"/>
      <c r="H4551" s="24"/>
      <c r="I4551" s="19" t="s">
        <v>297</v>
      </c>
      <c r="J4551" s="42" t="s">
        <v>688</v>
      </c>
      <c r="K4551" s="50" t="str">
        <f ca="1">LeaveTracker[[#This Row],[Days]]&amp;" "&amp;LeaveTracker[[#This Row],[Type of Leave]]</f>
        <v>0 OTHER</v>
      </c>
      <c r="L4551" s="23">
        <f ca="1">NETWORKDAYS(LeaveTracker[[#This Row],[Start Date]],LeaveTracker[[#This Row],[End Date]],lstHolidays)</f>
        <v>0</v>
      </c>
      <c r="M4551" s="27"/>
    </row>
    <row r="4552" spans="1:13" ht="30" customHeight="1" x14ac:dyDescent="0.3">
      <c r="A4552" s="27">
        <f t="shared" si="45"/>
        <v>884</v>
      </c>
      <c r="B4552" s="31">
        <v>45000</v>
      </c>
      <c r="C4552" s="31">
        <v>44935</v>
      </c>
      <c r="D4552" s="19" t="s">
        <v>1067</v>
      </c>
      <c r="E4552" s="66" t="str">
        <f>IF(ISBLANK(LeaveTracker[[#This Row],[Employee Name]]),"-----",VLOOKUP(LeaveTracker[[#This Row],[Employee Name]],'List of Employees'!$B$4:$H$767,7))</f>
        <v>PIO</v>
      </c>
      <c r="F4552" s="66" t="str">
        <f>IF(ISBLANK(LeaveTracker[[#This Row],[Employee Name]]),"-----",VLOOKUP(LeaveTracker[[#This Row],[Employee Name]],'List of Employees'!$B$4:$H$767,6))</f>
        <v>PERMANENT</v>
      </c>
      <c r="G4552" s="24">
        <v>44929</v>
      </c>
      <c r="H4552" s="24">
        <v>44929</v>
      </c>
      <c r="I4552" s="19" t="s">
        <v>81</v>
      </c>
      <c r="K4552" s="50" t="str">
        <f ca="1">LeaveTracker[[#This Row],[Days]]&amp;" "&amp;LeaveTracker[[#This Row],[Type of Leave]]</f>
        <v>1 SL</v>
      </c>
      <c r="L4552" s="23">
        <f ca="1">NETWORKDAYS(LeaveTracker[[#This Row],[Start Date]],LeaveTracker[[#This Row],[End Date]],lstHolidays)</f>
        <v>1</v>
      </c>
      <c r="M4552" s="27"/>
    </row>
    <row r="4553" spans="1:13" ht="30" customHeight="1" x14ac:dyDescent="0.3">
      <c r="A4553" s="27">
        <v>884</v>
      </c>
      <c r="B4553" s="31">
        <v>45000</v>
      </c>
      <c r="C4553" s="31">
        <v>44935</v>
      </c>
      <c r="D4553" s="19" t="s">
        <v>1067</v>
      </c>
      <c r="E4553" s="66" t="str">
        <f>IF(ISBLANK(LeaveTracker[[#This Row],[Employee Name]]),"-----",VLOOKUP(LeaveTracker[[#This Row],[Employee Name]],'List of Employees'!$B$4:$H$767,7))</f>
        <v>PIO</v>
      </c>
      <c r="F4553" s="66" t="str">
        <f>IF(ISBLANK(LeaveTracker[[#This Row],[Employee Name]]),"-----",VLOOKUP(LeaveTracker[[#This Row],[Employee Name]],'List of Employees'!$B$4:$H$767,6))</f>
        <v>PERMANENT</v>
      </c>
      <c r="G4553" s="24">
        <v>44931</v>
      </c>
      <c r="H4553" s="24">
        <v>44932</v>
      </c>
      <c r="I4553" s="19" t="s">
        <v>81</v>
      </c>
      <c r="K4553" s="50" t="str">
        <f ca="1">LeaveTracker[[#This Row],[Days]]&amp;" "&amp;LeaveTracker[[#This Row],[Type of Leave]]</f>
        <v>2 SL</v>
      </c>
      <c r="L4553" s="23">
        <f ca="1">NETWORKDAYS(LeaveTracker[[#This Row],[Start Date]],LeaveTracker[[#This Row],[End Date]],lstHolidays)</f>
        <v>2</v>
      </c>
      <c r="M4553" s="27"/>
    </row>
    <row r="4554" spans="1:13" ht="30" customHeight="1" x14ac:dyDescent="0.3">
      <c r="A4554" s="27">
        <f t="shared" si="45"/>
        <v>885</v>
      </c>
      <c r="B4554" s="31">
        <v>45000</v>
      </c>
      <c r="C4554" s="31">
        <v>44858</v>
      </c>
      <c r="D4554" s="19" t="s">
        <v>1067</v>
      </c>
      <c r="E4554" s="66" t="str">
        <f>IF(ISBLANK(LeaveTracker[[#This Row],[Employee Name]]),"-----",VLOOKUP(LeaveTracker[[#This Row],[Employee Name]],'List of Employees'!$B$4:$H$767,7))</f>
        <v>PIO</v>
      </c>
      <c r="F4554" s="66" t="str">
        <f>IF(ISBLANK(LeaveTracker[[#This Row],[Employee Name]]),"-----",VLOOKUP(LeaveTracker[[#This Row],[Employee Name]],'List of Employees'!$B$4:$H$767,6))</f>
        <v>PERMANENT</v>
      </c>
      <c r="G4554" s="24">
        <v>44847</v>
      </c>
      <c r="H4554" s="24">
        <v>44849</v>
      </c>
      <c r="I4554" s="19" t="s">
        <v>81</v>
      </c>
      <c r="K4554" s="50" t="str">
        <f>LeaveTracker[[#This Row],[Days]]&amp;" "&amp;LeaveTracker[[#This Row],[Type of Leave]]</f>
        <v>3 SL</v>
      </c>
      <c r="L4554" s="23">
        <v>3</v>
      </c>
      <c r="M4554" s="27"/>
    </row>
    <row r="4555" spans="1:13" ht="30" customHeight="1" x14ac:dyDescent="0.3">
      <c r="A4555" s="27">
        <f t="shared" si="45"/>
        <v>886</v>
      </c>
      <c r="B4555" s="31">
        <v>45000</v>
      </c>
      <c r="C4555" s="31">
        <v>44951</v>
      </c>
      <c r="D4555" s="19" t="s">
        <v>1067</v>
      </c>
      <c r="E4555" s="66" t="str">
        <f>IF(ISBLANK(LeaveTracker[[#This Row],[Employee Name]]),"-----",VLOOKUP(LeaveTracker[[#This Row],[Employee Name]],'List of Employees'!$B$4:$H$767,7))</f>
        <v>PIO</v>
      </c>
      <c r="F4555" s="66" t="str">
        <f>IF(ISBLANK(LeaveTracker[[#This Row],[Employee Name]]),"-----",VLOOKUP(LeaveTracker[[#This Row],[Employee Name]],'List of Employees'!$B$4:$H$767,6))</f>
        <v>PERMANENT</v>
      </c>
      <c r="G4555" s="24">
        <v>44949</v>
      </c>
      <c r="H4555" s="24">
        <v>44950</v>
      </c>
      <c r="I4555" s="19" t="s">
        <v>81</v>
      </c>
      <c r="K4555" s="50" t="str">
        <f ca="1">LeaveTracker[[#This Row],[Days]]&amp;" "&amp;LeaveTracker[[#This Row],[Type of Leave]]</f>
        <v>2 SL</v>
      </c>
      <c r="L4555" s="23">
        <f ca="1">NETWORKDAYS(LeaveTracker[[#This Row],[Start Date]],LeaveTracker[[#This Row],[End Date]],lstHolidays)</f>
        <v>2</v>
      </c>
      <c r="M4555" s="27"/>
    </row>
    <row r="4556" spans="1:13" ht="30" customHeight="1" x14ac:dyDescent="0.3">
      <c r="A4556" s="27">
        <f t="shared" si="45"/>
        <v>887</v>
      </c>
      <c r="B4556" s="31">
        <v>45000</v>
      </c>
      <c r="C4556" s="31">
        <v>44859</v>
      </c>
      <c r="D4556" s="19" t="s">
        <v>470</v>
      </c>
      <c r="E4556" s="66" t="str">
        <f>IF(ISBLANK(LeaveTracker[[#This Row],[Employee Name]]),"-----",VLOOKUP(LeaveTracker[[#This Row],[Employee Name]],'List of Employees'!$B$4:$H$767,7))</f>
        <v>PIO</v>
      </c>
      <c r="F4556" s="66" t="str">
        <f>IF(ISBLANK(LeaveTracker[[#This Row],[Employee Name]]),"-----",VLOOKUP(LeaveTracker[[#This Row],[Employee Name]],'List of Employees'!$B$4:$H$767,6))</f>
        <v>PERMANENT</v>
      </c>
      <c r="G4556" s="24">
        <v>44858</v>
      </c>
      <c r="H4556" s="24">
        <v>44858</v>
      </c>
      <c r="I4556" s="19" t="s">
        <v>81</v>
      </c>
      <c r="K4556" s="50" t="str">
        <f ca="1">LeaveTracker[[#This Row],[Days]]&amp;" "&amp;LeaveTracker[[#This Row],[Type of Leave]]</f>
        <v>1 SL</v>
      </c>
      <c r="L4556" s="23">
        <f ca="1">NETWORKDAYS(LeaveTracker[[#This Row],[Start Date]],LeaveTracker[[#This Row],[End Date]],lstHolidays)</f>
        <v>1</v>
      </c>
      <c r="M4556" s="27"/>
    </row>
    <row r="4557" spans="1:13" ht="30" customHeight="1" x14ac:dyDescent="0.3">
      <c r="A4557" s="27">
        <f t="shared" si="45"/>
        <v>888</v>
      </c>
      <c r="B4557" s="31">
        <v>45000</v>
      </c>
      <c r="C4557" s="31">
        <v>44873</v>
      </c>
      <c r="D4557" s="19" t="s">
        <v>470</v>
      </c>
      <c r="E4557" s="66" t="str">
        <f>IF(ISBLANK(LeaveTracker[[#This Row],[Employee Name]]),"-----",VLOOKUP(LeaveTracker[[#This Row],[Employee Name]],'List of Employees'!$B$4:$H$767,7))</f>
        <v>PIO</v>
      </c>
      <c r="F4557" s="66" t="str">
        <f>IF(ISBLANK(LeaveTracker[[#This Row],[Employee Name]]),"-----",VLOOKUP(LeaveTracker[[#This Row],[Employee Name]],'List of Employees'!$B$4:$H$767,6))</f>
        <v>PERMANENT</v>
      </c>
      <c r="G4557" s="24">
        <v>44872</v>
      </c>
      <c r="H4557" s="24">
        <v>44872</v>
      </c>
      <c r="I4557" s="19" t="s">
        <v>81</v>
      </c>
      <c r="K4557" s="50" t="str">
        <f ca="1">LeaveTracker[[#This Row],[Days]]&amp;" "&amp;LeaveTracker[[#This Row],[Type of Leave]]</f>
        <v>1 SL</v>
      </c>
      <c r="L4557" s="23">
        <f ca="1">NETWORKDAYS(LeaveTracker[[#This Row],[Start Date]],LeaveTracker[[#This Row],[End Date]],lstHolidays)</f>
        <v>1</v>
      </c>
      <c r="M4557" s="27"/>
    </row>
    <row r="4558" spans="1:13" ht="30" customHeight="1" x14ac:dyDescent="0.3">
      <c r="A4558" s="27">
        <f t="shared" si="45"/>
        <v>889</v>
      </c>
      <c r="B4558" s="31">
        <v>45000</v>
      </c>
      <c r="C4558" s="31">
        <v>44893</v>
      </c>
      <c r="D4558" s="19" t="s">
        <v>470</v>
      </c>
      <c r="E4558" s="66" t="str">
        <f>IF(ISBLANK(LeaveTracker[[#This Row],[Employee Name]]),"-----",VLOOKUP(LeaveTracker[[#This Row],[Employee Name]],'List of Employees'!$B$4:$H$767,7))</f>
        <v>PIO</v>
      </c>
      <c r="F4558" s="66" t="str">
        <f>IF(ISBLANK(LeaveTracker[[#This Row],[Employee Name]]),"-----",VLOOKUP(LeaveTracker[[#This Row],[Employee Name]],'List of Employees'!$B$4:$H$767,6))</f>
        <v>PERMANENT</v>
      </c>
      <c r="G4558" s="24">
        <v>44894</v>
      </c>
      <c r="H4558" s="24">
        <v>44894</v>
      </c>
      <c r="I4558" s="19" t="s">
        <v>82</v>
      </c>
      <c r="K4558" s="50" t="str">
        <f ca="1">LeaveTracker[[#This Row],[Days]]&amp;" "&amp;LeaveTracker[[#This Row],[Type of Leave]]</f>
        <v>1 VL</v>
      </c>
      <c r="L4558" s="23">
        <f ca="1">NETWORKDAYS(LeaveTracker[[#This Row],[Start Date]],LeaveTracker[[#This Row],[End Date]],lstHolidays)</f>
        <v>1</v>
      </c>
      <c r="M4558" s="27"/>
    </row>
    <row r="4559" spans="1:13" ht="30" customHeight="1" x14ac:dyDescent="0.3">
      <c r="A4559" s="27">
        <v>889</v>
      </c>
      <c r="B4559" s="31">
        <v>45000</v>
      </c>
      <c r="C4559" s="31">
        <v>44893</v>
      </c>
      <c r="D4559" s="19" t="s">
        <v>470</v>
      </c>
      <c r="E4559" s="66" t="str">
        <f>IF(ISBLANK(LeaveTracker[[#This Row],[Employee Name]]),"-----",VLOOKUP(LeaveTracker[[#This Row],[Employee Name]],'List of Employees'!$B$4:$H$767,7))</f>
        <v>PIO</v>
      </c>
      <c r="F4559" s="66" t="str">
        <f>IF(ISBLANK(LeaveTracker[[#This Row],[Employee Name]]),"-----",VLOOKUP(LeaveTracker[[#This Row],[Employee Name]],'List of Employees'!$B$4:$H$767,6))</f>
        <v>PERMANENT</v>
      </c>
      <c r="G4559" s="24">
        <v>44921</v>
      </c>
      <c r="H4559" s="24">
        <v>44924</v>
      </c>
      <c r="I4559" s="19" t="s">
        <v>82</v>
      </c>
      <c r="K4559" s="50" t="str">
        <f ca="1">LeaveTracker[[#This Row],[Days]]&amp;" "&amp;LeaveTracker[[#This Row],[Type of Leave]]</f>
        <v>3 VL</v>
      </c>
      <c r="L4559" s="23">
        <f ca="1">NETWORKDAYS(LeaveTracker[[#This Row],[Start Date]],LeaveTracker[[#This Row],[End Date]],lstHolidays)</f>
        <v>3</v>
      </c>
      <c r="M4559" s="27"/>
    </row>
    <row r="4560" spans="1:13" ht="30" customHeight="1" x14ac:dyDescent="0.3">
      <c r="A4560" s="27">
        <f t="shared" si="45"/>
        <v>890</v>
      </c>
      <c r="B4560" s="31">
        <v>45000</v>
      </c>
      <c r="D4560" s="19" t="s">
        <v>470</v>
      </c>
      <c r="E4560" s="66" t="str">
        <f>IF(ISBLANK(LeaveTracker[[#This Row],[Employee Name]]),"-----",VLOOKUP(LeaveTracker[[#This Row],[Employee Name]],'List of Employees'!$B$4:$H$767,7))</f>
        <v>PIO</v>
      </c>
      <c r="F4560" s="66" t="str">
        <f>IF(ISBLANK(LeaveTracker[[#This Row],[Employee Name]]),"-----",VLOOKUP(LeaveTracker[[#This Row],[Employee Name]],'List of Employees'!$B$4:$H$767,6))</f>
        <v>PERMANENT</v>
      </c>
      <c r="G4560" s="24">
        <v>44897</v>
      </c>
      <c r="H4560" s="24">
        <v>44897</v>
      </c>
      <c r="I4560" s="19" t="s">
        <v>81</v>
      </c>
      <c r="K4560" s="50" t="str">
        <f ca="1">LeaveTracker[[#This Row],[Days]]&amp;" "&amp;LeaveTracker[[#This Row],[Type of Leave]]</f>
        <v>1 SL</v>
      </c>
      <c r="L4560" s="23">
        <f ca="1">NETWORKDAYS(LeaveTracker[[#This Row],[Start Date]],LeaveTracker[[#This Row],[End Date]],lstHolidays)</f>
        <v>1</v>
      </c>
      <c r="M4560" s="27"/>
    </row>
    <row r="4561" spans="1:13" ht="30" customHeight="1" x14ac:dyDescent="0.3">
      <c r="A4561" s="27">
        <f t="shared" si="45"/>
        <v>891</v>
      </c>
      <c r="B4561" s="31">
        <v>45000</v>
      </c>
      <c r="C4561" s="31">
        <v>44946</v>
      </c>
      <c r="D4561" s="19" t="s">
        <v>470</v>
      </c>
      <c r="E4561" s="66" t="str">
        <f>IF(ISBLANK(LeaveTracker[[#This Row],[Employee Name]]),"-----",VLOOKUP(LeaveTracker[[#This Row],[Employee Name]],'List of Employees'!$B$4:$H$767,7))</f>
        <v>PIO</v>
      </c>
      <c r="F4561" s="66" t="str">
        <f>IF(ISBLANK(LeaveTracker[[#This Row],[Employee Name]]),"-----",VLOOKUP(LeaveTracker[[#This Row],[Employee Name]],'List of Employees'!$B$4:$H$767,6))</f>
        <v>PERMANENT</v>
      </c>
      <c r="G4561" s="24">
        <v>44942</v>
      </c>
      <c r="H4561" s="24">
        <v>44942</v>
      </c>
      <c r="I4561" s="19" t="s">
        <v>81</v>
      </c>
      <c r="K4561" s="50" t="str">
        <f ca="1">LeaveTracker[[#This Row],[Days]]&amp;" "&amp;LeaveTracker[[#This Row],[Type of Leave]]</f>
        <v>1 SL</v>
      </c>
      <c r="L4561" s="23">
        <f ca="1">NETWORKDAYS(LeaveTracker[[#This Row],[Start Date]],LeaveTracker[[#This Row],[End Date]],lstHolidays)</f>
        <v>1</v>
      </c>
      <c r="M4561" s="27"/>
    </row>
    <row r="4562" spans="1:13" ht="30" customHeight="1" x14ac:dyDescent="0.3">
      <c r="A4562" s="27">
        <f t="shared" si="45"/>
        <v>892</v>
      </c>
      <c r="B4562" s="31">
        <v>45000</v>
      </c>
      <c r="C4562" s="31">
        <v>44970</v>
      </c>
      <c r="D4562" s="19" t="s">
        <v>470</v>
      </c>
      <c r="E4562" s="66" t="str">
        <f>IF(ISBLANK(LeaveTracker[[#This Row],[Employee Name]]),"-----",VLOOKUP(LeaveTracker[[#This Row],[Employee Name]],'List of Employees'!$B$4:$H$767,7))</f>
        <v>PIO</v>
      </c>
      <c r="F4562" s="66" t="str">
        <f>IF(ISBLANK(LeaveTracker[[#This Row],[Employee Name]]),"-----",VLOOKUP(LeaveTracker[[#This Row],[Employee Name]],'List of Employees'!$B$4:$H$767,6))</f>
        <v>PERMANENT</v>
      </c>
      <c r="G4562" s="24">
        <v>44977</v>
      </c>
      <c r="H4562" s="24">
        <v>44978</v>
      </c>
      <c r="I4562" s="19" t="s">
        <v>82</v>
      </c>
      <c r="K4562" s="50" t="str">
        <f ca="1">LeaveTracker[[#This Row],[Days]]&amp;" "&amp;LeaveTracker[[#This Row],[Type of Leave]]</f>
        <v>2 VL</v>
      </c>
      <c r="L4562" s="23">
        <f ca="1">NETWORKDAYS(LeaveTracker[[#This Row],[Start Date]],LeaveTracker[[#This Row],[End Date]],lstHolidays)</f>
        <v>2</v>
      </c>
      <c r="M4562" s="27"/>
    </row>
    <row r="4563" spans="1:13" ht="30" customHeight="1" x14ac:dyDescent="0.3">
      <c r="A4563" s="27">
        <f t="shared" si="45"/>
        <v>893</v>
      </c>
      <c r="B4563" s="31">
        <v>45000</v>
      </c>
      <c r="C4563" s="31">
        <v>44953</v>
      </c>
      <c r="D4563" s="19" t="s">
        <v>2153</v>
      </c>
      <c r="E4563" s="66" t="str">
        <f>IF(ISBLANK(LeaveTracker[[#This Row],[Employee Name]]),"-----",VLOOKUP(LeaveTracker[[#This Row],[Employee Name]],'List of Employees'!$B$4:$H$767,7))</f>
        <v>TOPS CSU</v>
      </c>
      <c r="F4563" s="66" t="str">
        <f>IF(ISBLANK(LeaveTracker[[#This Row],[Employee Name]]),"-----",VLOOKUP(LeaveTracker[[#This Row],[Employee Name]],'List of Employees'!$B$4:$H$767,6))</f>
        <v>PERMANENT</v>
      </c>
      <c r="G4563" s="24">
        <v>44953</v>
      </c>
      <c r="H4563" s="24">
        <v>44956</v>
      </c>
      <c r="I4563" s="19" t="s">
        <v>77</v>
      </c>
      <c r="J4563" s="42" t="s">
        <v>298</v>
      </c>
      <c r="K4563" s="50" t="str">
        <f ca="1">LeaveTracker[[#This Row],[Days]]&amp;" "&amp;LeaveTracker[[#This Row],[Type of Leave]]</f>
        <v>2 Paternity</v>
      </c>
      <c r="L4563" s="23">
        <f ca="1">NETWORKDAYS(LeaveTracker[[#This Row],[Start Date]],LeaveTracker[[#This Row],[End Date]],lstHolidays)</f>
        <v>2</v>
      </c>
      <c r="M4563" s="27"/>
    </row>
    <row r="4564" spans="1:13" ht="30" customHeight="1" x14ac:dyDescent="0.3">
      <c r="A4564" s="27">
        <f t="shared" si="45"/>
        <v>894</v>
      </c>
      <c r="B4564" s="31">
        <v>45000</v>
      </c>
      <c r="C4564" s="31">
        <v>44952</v>
      </c>
      <c r="D4564" s="19" t="s">
        <v>2154</v>
      </c>
      <c r="E4564" s="66" t="str">
        <f>IF(ISBLANK(LeaveTracker[[#This Row],[Employee Name]]),"-----",VLOOKUP(LeaveTracker[[#This Row],[Employee Name]],'List of Employees'!$B$4:$H$767,7))</f>
        <v>TOPS</v>
      </c>
      <c r="F4564" s="66" t="str">
        <f>IF(ISBLANK(LeaveTracker[[#This Row],[Employee Name]]),"-----",VLOOKUP(LeaveTracker[[#This Row],[Employee Name]],'List of Employees'!$B$4:$H$767,6))</f>
        <v>PERMANENT</v>
      </c>
      <c r="G4564" s="24">
        <v>44953</v>
      </c>
      <c r="H4564" s="24">
        <v>44963</v>
      </c>
      <c r="I4564" s="19" t="s">
        <v>81</v>
      </c>
      <c r="K4564" s="50" t="str">
        <f ca="1">LeaveTracker[[#This Row],[Days]]&amp;" "&amp;LeaveTracker[[#This Row],[Type of Leave]]</f>
        <v>7 SL</v>
      </c>
      <c r="L4564" s="23">
        <f ca="1">NETWORKDAYS(LeaveTracker[[#This Row],[Start Date]],LeaveTracker[[#This Row],[End Date]],lstHolidays)</f>
        <v>7</v>
      </c>
      <c r="M4564" s="27"/>
    </row>
    <row r="4565" spans="1:13" ht="30" customHeight="1" x14ac:dyDescent="0.3">
      <c r="A4565" s="27">
        <f t="shared" si="45"/>
        <v>895</v>
      </c>
      <c r="B4565" s="31">
        <v>45000</v>
      </c>
      <c r="C4565" s="31">
        <v>44918</v>
      </c>
      <c r="D4565" s="19" t="s">
        <v>2091</v>
      </c>
      <c r="E4565" s="66" t="str">
        <f>IF(ISBLANK(LeaveTracker[[#This Row],[Employee Name]]),"-----",VLOOKUP(LeaveTracker[[#This Row],[Employee Name]],'List of Employees'!$B$4:$H$767,7))</f>
        <v>CENRO</v>
      </c>
      <c r="F4565" s="66" t="str">
        <f>IF(ISBLANK(LeaveTracker[[#This Row],[Employee Name]]),"-----",VLOOKUP(LeaveTracker[[#This Row],[Employee Name]],'List of Employees'!$B$4:$H$767,6))</f>
        <v>CASUAL</v>
      </c>
      <c r="G4565" s="24">
        <v>44928</v>
      </c>
      <c r="H4565" s="24">
        <v>44930</v>
      </c>
      <c r="I4565" s="19" t="s">
        <v>82</v>
      </c>
      <c r="K4565" s="50" t="str">
        <f>LeaveTracker[[#This Row],[Days]]&amp;" "&amp;LeaveTracker[[#This Row],[Type of Leave]]</f>
        <v>3 VL</v>
      </c>
      <c r="L4565" s="23">
        <v>3</v>
      </c>
      <c r="M4565" s="27"/>
    </row>
    <row r="4566" spans="1:13" ht="30" customHeight="1" x14ac:dyDescent="0.3">
      <c r="A4566" s="27">
        <f t="shared" si="45"/>
        <v>896</v>
      </c>
      <c r="B4566" s="31">
        <v>45000</v>
      </c>
      <c r="C4566" s="31">
        <v>44965</v>
      </c>
      <c r="D4566" s="19" t="s">
        <v>2154</v>
      </c>
      <c r="E4566" s="66" t="str">
        <f>IF(ISBLANK(LeaveTracker[[#This Row],[Employee Name]]),"-----",VLOOKUP(LeaveTracker[[#This Row],[Employee Name]],'List of Employees'!$B$4:$H$767,7))</f>
        <v>TOPS</v>
      </c>
      <c r="F4566" s="66" t="str">
        <f>IF(ISBLANK(LeaveTracker[[#This Row],[Employee Name]]),"-----",VLOOKUP(LeaveTracker[[#This Row],[Employee Name]],'List of Employees'!$B$4:$H$767,6))</f>
        <v>PERMANENT</v>
      </c>
      <c r="G4566" s="24">
        <v>44965</v>
      </c>
      <c r="H4566" s="24">
        <v>44985</v>
      </c>
      <c r="I4566" s="19" t="s">
        <v>81</v>
      </c>
      <c r="K4566" s="50" t="str">
        <f ca="1">LeaveTracker[[#This Row],[Days]]&amp;" "&amp;LeaveTracker[[#This Row],[Type of Leave]]</f>
        <v>15 SL</v>
      </c>
      <c r="L4566" s="23">
        <f ca="1">NETWORKDAYS(LeaveTracker[[#This Row],[Start Date]],LeaveTracker[[#This Row],[End Date]],lstHolidays)</f>
        <v>15</v>
      </c>
      <c r="M4566" s="27"/>
    </row>
    <row r="4567" spans="1:13" ht="30" customHeight="1" x14ac:dyDescent="0.3">
      <c r="A4567" s="27">
        <f t="shared" si="45"/>
        <v>897</v>
      </c>
      <c r="B4567" s="31">
        <v>45000</v>
      </c>
      <c r="C4567" s="31">
        <v>44942</v>
      </c>
      <c r="D4567" s="19" t="s">
        <v>2154</v>
      </c>
      <c r="E4567" s="66" t="str">
        <f>IF(ISBLANK(LeaveTracker[[#This Row],[Employee Name]]),"-----",VLOOKUP(LeaveTracker[[#This Row],[Employee Name]],'List of Employees'!$B$4:$H$767,7))</f>
        <v>TOPS</v>
      </c>
      <c r="F4567" s="66" t="str">
        <f>IF(ISBLANK(LeaveTracker[[#This Row],[Employee Name]]),"-----",VLOOKUP(LeaveTracker[[#This Row],[Employee Name]],'List of Employees'!$B$4:$H$767,6))</f>
        <v>PERMANENT</v>
      </c>
      <c r="G4567" s="24">
        <v>44933</v>
      </c>
      <c r="H4567" s="24">
        <v>44952</v>
      </c>
      <c r="I4567" s="19" t="s">
        <v>81</v>
      </c>
      <c r="K4567" s="50" t="str">
        <f ca="1">LeaveTracker[[#This Row],[Days]]&amp;" "&amp;LeaveTracker[[#This Row],[Type of Leave]]</f>
        <v>14 SL</v>
      </c>
      <c r="L4567" s="23">
        <f ca="1">NETWORKDAYS(LeaveTracker[[#This Row],[Start Date]],LeaveTracker[[#This Row],[End Date]],lstHolidays)</f>
        <v>14</v>
      </c>
      <c r="M4567" s="27"/>
    </row>
    <row r="4568" spans="1:13" ht="30" customHeight="1" x14ac:dyDescent="0.3">
      <c r="A4568" s="27">
        <f t="shared" si="45"/>
        <v>898</v>
      </c>
      <c r="B4568" s="31">
        <v>45000</v>
      </c>
      <c r="D4568" s="19" t="s">
        <v>136</v>
      </c>
      <c r="E4568" s="66" t="str">
        <f>IF(ISBLANK(LeaveTracker[[#This Row],[Employee Name]]),"-----",VLOOKUP(LeaveTracker[[#This Row],[Employee Name]],'List of Employees'!$B$4:$H$767,7))</f>
        <v>CHO</v>
      </c>
      <c r="F4568" s="66" t="str">
        <f>IF(ISBLANK(LeaveTracker[[#This Row],[Employee Name]]),"-----",VLOOKUP(LeaveTracker[[#This Row],[Employee Name]],'List of Employees'!$B$4:$H$767,6))</f>
        <v>PERMANENT</v>
      </c>
      <c r="G4568" s="24">
        <v>44848</v>
      </c>
      <c r="H4568" s="24">
        <v>44848</v>
      </c>
      <c r="I4568" s="19" t="s">
        <v>82</v>
      </c>
      <c r="K4568" s="50" t="str">
        <f ca="1">LeaveTracker[[#This Row],[Days]]&amp;" "&amp;LeaveTracker[[#This Row],[Type of Leave]]</f>
        <v>1 VL</v>
      </c>
      <c r="L4568" s="23">
        <f ca="1">NETWORKDAYS(LeaveTracker[[#This Row],[Start Date]],LeaveTracker[[#This Row],[End Date]],lstHolidays)</f>
        <v>1</v>
      </c>
      <c r="M4568" s="27"/>
    </row>
    <row r="4569" spans="1:13" ht="30" customHeight="1" x14ac:dyDescent="0.3">
      <c r="A4569" s="27">
        <f t="shared" si="45"/>
        <v>899</v>
      </c>
      <c r="B4569" s="31">
        <v>45000</v>
      </c>
      <c r="C4569" s="31">
        <v>44893</v>
      </c>
      <c r="D4569" s="19" t="s">
        <v>136</v>
      </c>
      <c r="E4569" s="66" t="str">
        <f>IF(ISBLANK(LeaveTracker[[#This Row],[Employee Name]]),"-----",VLOOKUP(LeaveTracker[[#This Row],[Employee Name]],'List of Employees'!$B$4:$H$767,7))</f>
        <v>CHO</v>
      </c>
      <c r="F4569" s="66" t="str">
        <f>IF(ISBLANK(LeaveTracker[[#This Row],[Employee Name]]),"-----",VLOOKUP(LeaveTracker[[#This Row],[Employee Name]],'List of Employees'!$B$4:$H$767,6))</f>
        <v>PERMANENT</v>
      </c>
      <c r="G4569" s="24">
        <v>44893</v>
      </c>
      <c r="H4569" s="24">
        <v>44894</v>
      </c>
      <c r="I4569" s="19" t="s">
        <v>81</v>
      </c>
      <c r="K4569" s="50" t="str">
        <f ca="1">LeaveTracker[[#This Row],[Days]]&amp;" "&amp;LeaveTracker[[#This Row],[Type of Leave]]</f>
        <v>2 SL</v>
      </c>
      <c r="L4569" s="23">
        <f ca="1">NETWORKDAYS(LeaveTracker[[#This Row],[Start Date]],LeaveTracker[[#This Row],[End Date]],lstHolidays)</f>
        <v>2</v>
      </c>
      <c r="M4569" s="27"/>
    </row>
    <row r="4570" spans="1:13" ht="30" customHeight="1" x14ac:dyDescent="0.3">
      <c r="A4570" s="27">
        <f t="shared" ref="A4570:A4633" si="46">A4569+1</f>
        <v>900</v>
      </c>
      <c r="B4570" s="31">
        <v>45000</v>
      </c>
      <c r="C4570" s="31">
        <v>44910</v>
      </c>
      <c r="D4570" s="19" t="s">
        <v>136</v>
      </c>
      <c r="E4570" s="66" t="str">
        <f>IF(ISBLANK(LeaveTracker[[#This Row],[Employee Name]]),"-----",VLOOKUP(LeaveTracker[[#This Row],[Employee Name]],'List of Employees'!$B$4:$H$767,7))</f>
        <v>CHO</v>
      </c>
      <c r="F4570" s="66" t="str">
        <f>IF(ISBLANK(LeaveTracker[[#This Row],[Employee Name]]),"-----",VLOOKUP(LeaveTracker[[#This Row],[Employee Name]],'List of Employees'!$B$4:$H$767,6))</f>
        <v>PERMANENT</v>
      </c>
      <c r="G4570" s="24">
        <v>44908</v>
      </c>
      <c r="H4570" s="24">
        <v>44910</v>
      </c>
      <c r="I4570" s="19" t="s">
        <v>81</v>
      </c>
      <c r="K4570" s="50" t="str">
        <f ca="1">LeaveTracker[[#This Row],[Days]]&amp;" "&amp;LeaveTracker[[#This Row],[Type of Leave]]</f>
        <v>3 SL</v>
      </c>
      <c r="L4570" s="23">
        <f ca="1">NETWORKDAYS(LeaveTracker[[#This Row],[Start Date]],LeaveTracker[[#This Row],[End Date]],lstHolidays)</f>
        <v>3</v>
      </c>
      <c r="M4570" s="27"/>
    </row>
    <row r="4571" spans="1:13" ht="30" customHeight="1" x14ac:dyDescent="0.3">
      <c r="A4571" s="27">
        <f t="shared" si="46"/>
        <v>901</v>
      </c>
      <c r="B4571" s="31">
        <v>45000</v>
      </c>
      <c r="C4571" s="31">
        <v>44922</v>
      </c>
      <c r="D4571" s="19" t="s">
        <v>136</v>
      </c>
      <c r="E4571" s="66" t="str">
        <f>IF(ISBLANK(LeaveTracker[[#This Row],[Employee Name]]),"-----",VLOOKUP(LeaveTracker[[#This Row],[Employee Name]],'List of Employees'!$B$4:$H$767,7))</f>
        <v>CHO</v>
      </c>
      <c r="F4571" s="66" t="str">
        <f>IF(ISBLANK(LeaveTracker[[#This Row],[Employee Name]]),"-----",VLOOKUP(LeaveTracker[[#This Row],[Employee Name]],'List of Employees'!$B$4:$H$767,6))</f>
        <v>PERMANENT</v>
      </c>
      <c r="G4571" s="24">
        <v>44929</v>
      </c>
      <c r="H4571" s="24">
        <v>44932</v>
      </c>
      <c r="I4571" s="19" t="s">
        <v>82</v>
      </c>
      <c r="K4571" s="50" t="str">
        <f ca="1">LeaveTracker[[#This Row],[Days]]&amp;" "&amp;LeaveTracker[[#This Row],[Type of Leave]]</f>
        <v>4 VL</v>
      </c>
      <c r="L4571" s="23">
        <f ca="1">NETWORKDAYS(LeaveTracker[[#This Row],[Start Date]],LeaveTracker[[#This Row],[End Date]],lstHolidays)</f>
        <v>4</v>
      </c>
      <c r="M4571" s="27"/>
    </row>
    <row r="4572" spans="1:13" ht="30" customHeight="1" x14ac:dyDescent="0.3">
      <c r="A4572" s="27">
        <f t="shared" si="46"/>
        <v>902</v>
      </c>
      <c r="B4572" s="31">
        <v>45000</v>
      </c>
      <c r="C4572" s="31">
        <v>44936</v>
      </c>
      <c r="D4572" s="19" t="s">
        <v>527</v>
      </c>
      <c r="E4572" s="66" t="str">
        <f>IF(ISBLANK(LeaveTracker[[#This Row],[Employee Name]]),"-----",VLOOKUP(LeaveTracker[[#This Row],[Employee Name]],'List of Employees'!$B$4:$H$767,7))</f>
        <v>TIPID IMPOK</v>
      </c>
      <c r="F4572" s="66" t="str">
        <f>IF(ISBLANK(LeaveTracker[[#This Row],[Employee Name]]),"-----",VLOOKUP(LeaveTracker[[#This Row],[Employee Name]],'List of Employees'!$B$4:$H$767,6))</f>
        <v>PERMANENT</v>
      </c>
      <c r="G4572" s="24">
        <v>44931</v>
      </c>
      <c r="H4572" s="24">
        <v>44931</v>
      </c>
      <c r="I4572" s="19" t="s">
        <v>297</v>
      </c>
      <c r="J4572" s="42" t="s">
        <v>1749</v>
      </c>
      <c r="K4572" s="50" t="str">
        <f ca="1">LeaveTracker[[#This Row],[Days]]&amp;" "&amp;LeaveTracker[[#This Row],[Type of Leave]]</f>
        <v>1 OTHER</v>
      </c>
      <c r="L4572" s="23">
        <f ca="1">NETWORKDAYS(LeaveTracker[[#This Row],[Start Date]],LeaveTracker[[#This Row],[End Date]],lstHolidays)</f>
        <v>1</v>
      </c>
      <c r="M4572" s="27"/>
    </row>
    <row r="4573" spans="1:13" ht="30" customHeight="1" x14ac:dyDescent="0.3">
      <c r="A4573" s="27">
        <v>902</v>
      </c>
      <c r="B4573" s="31">
        <v>45000</v>
      </c>
      <c r="C4573" s="31">
        <v>44936</v>
      </c>
      <c r="D4573" s="19" t="s">
        <v>527</v>
      </c>
      <c r="E4573" s="66" t="str">
        <f>IF(ISBLANK(LeaveTracker[[#This Row],[Employee Name]]),"-----",VLOOKUP(LeaveTracker[[#This Row],[Employee Name]],'List of Employees'!$B$4:$H$767,7))</f>
        <v>TIPID IMPOK</v>
      </c>
      <c r="F4573" s="66" t="str">
        <f>IF(ISBLANK(LeaveTracker[[#This Row],[Employee Name]]),"-----",VLOOKUP(LeaveTracker[[#This Row],[Employee Name]],'List of Employees'!$B$4:$H$767,6))</f>
        <v>PERMANENT</v>
      </c>
      <c r="G4573" s="24">
        <v>44935</v>
      </c>
      <c r="H4573" s="24">
        <v>44935</v>
      </c>
      <c r="I4573" s="19" t="s">
        <v>297</v>
      </c>
      <c r="J4573" s="42" t="s">
        <v>1749</v>
      </c>
      <c r="K4573" s="50" t="str">
        <f ca="1">LeaveTracker[[#This Row],[Days]]&amp;" "&amp;LeaveTracker[[#This Row],[Type of Leave]]</f>
        <v>1 OTHER</v>
      </c>
      <c r="L4573" s="23">
        <f ca="1">NETWORKDAYS(LeaveTracker[[#This Row],[Start Date]],LeaveTracker[[#This Row],[End Date]],lstHolidays)</f>
        <v>1</v>
      </c>
      <c r="M4573" s="27"/>
    </row>
    <row r="4574" spans="1:13" ht="30" customHeight="1" x14ac:dyDescent="0.3">
      <c r="A4574" s="27">
        <f t="shared" si="46"/>
        <v>903</v>
      </c>
      <c r="B4574" s="31">
        <v>45000</v>
      </c>
      <c r="C4574" s="31">
        <v>44956</v>
      </c>
      <c r="D4574" s="19" t="s">
        <v>527</v>
      </c>
      <c r="E4574" s="66" t="str">
        <f>IF(ISBLANK(LeaveTracker[[#This Row],[Employee Name]]),"-----",VLOOKUP(LeaveTracker[[#This Row],[Employee Name]],'List of Employees'!$B$4:$H$767,7))</f>
        <v>TIPID IMPOK</v>
      </c>
      <c r="F4574" s="66" t="str">
        <f>IF(ISBLANK(LeaveTracker[[#This Row],[Employee Name]]),"-----",VLOOKUP(LeaveTracker[[#This Row],[Employee Name]],'List of Employees'!$B$4:$H$767,6))</f>
        <v>PERMANENT</v>
      </c>
      <c r="G4574" s="24">
        <v>44951</v>
      </c>
      <c r="H4574" s="24">
        <v>44951</v>
      </c>
      <c r="I4574" s="19" t="s">
        <v>297</v>
      </c>
      <c r="J4574" s="42" t="s">
        <v>1749</v>
      </c>
      <c r="K4574" s="50" t="str">
        <f ca="1">LeaveTracker[[#This Row],[Days]]&amp;" "&amp;LeaveTracker[[#This Row],[Type of Leave]]</f>
        <v>1 OTHER</v>
      </c>
      <c r="L4574" s="23">
        <f ca="1">NETWORKDAYS(LeaveTracker[[#This Row],[Start Date]],LeaveTracker[[#This Row],[End Date]],lstHolidays)</f>
        <v>1</v>
      </c>
      <c r="M4574" s="27"/>
    </row>
    <row r="4575" spans="1:13" ht="30" customHeight="1" x14ac:dyDescent="0.3">
      <c r="A4575" s="27">
        <f t="shared" si="46"/>
        <v>904</v>
      </c>
      <c r="B4575" s="31">
        <v>45000</v>
      </c>
      <c r="C4575" s="31">
        <v>44954</v>
      </c>
      <c r="D4575" s="19" t="s">
        <v>527</v>
      </c>
      <c r="E4575" s="66" t="str">
        <f>IF(ISBLANK(LeaveTracker[[#This Row],[Employee Name]]),"-----",VLOOKUP(LeaveTracker[[#This Row],[Employee Name]],'List of Employees'!$B$4:$H$767,7))</f>
        <v>TIPID IMPOK</v>
      </c>
      <c r="F4575" s="66" t="str">
        <f>IF(ISBLANK(LeaveTracker[[#This Row],[Employee Name]]),"-----",VLOOKUP(LeaveTracker[[#This Row],[Employee Name]],'List of Employees'!$B$4:$H$767,6))</f>
        <v>PERMANENT</v>
      </c>
      <c r="G4575" s="24">
        <v>44971</v>
      </c>
      <c r="H4575" s="24">
        <v>44971</v>
      </c>
      <c r="I4575" s="19" t="s">
        <v>81</v>
      </c>
      <c r="K4575" s="50" t="str">
        <f ca="1">LeaveTracker[[#This Row],[Days]]&amp;" "&amp;LeaveTracker[[#This Row],[Type of Leave]]</f>
        <v>1 SL</v>
      </c>
      <c r="L4575" s="23">
        <f ca="1">NETWORKDAYS(LeaveTracker[[#This Row],[Start Date]],LeaveTracker[[#This Row],[End Date]],lstHolidays)</f>
        <v>1</v>
      </c>
      <c r="M4575" s="27"/>
    </row>
    <row r="4576" spans="1:13" ht="30" customHeight="1" x14ac:dyDescent="0.3">
      <c r="A4576" s="27">
        <f t="shared" si="46"/>
        <v>905</v>
      </c>
      <c r="B4576" s="31">
        <v>45000</v>
      </c>
      <c r="C4576" s="31">
        <v>44978</v>
      </c>
      <c r="D4576" s="19" t="s">
        <v>308</v>
      </c>
      <c r="E4576" s="66" t="str">
        <f>IF(ISBLANK(LeaveTracker[[#This Row],[Employee Name]]),"-----",VLOOKUP(LeaveTracker[[#This Row],[Employee Name]],'List of Employees'!$B$4:$H$767,7))</f>
        <v>ADMIN OFFICE - HALL OF JUSTICE</v>
      </c>
      <c r="F4576" s="66" t="str">
        <f>IF(ISBLANK(LeaveTracker[[#This Row],[Employee Name]]),"-----",VLOOKUP(LeaveTracker[[#This Row],[Employee Name]],'List of Employees'!$B$4:$H$767,6))</f>
        <v>PERMANENT</v>
      </c>
      <c r="G4576" s="24">
        <v>44933</v>
      </c>
      <c r="H4576" s="24">
        <v>44934</v>
      </c>
      <c r="I4576" s="19" t="s">
        <v>82</v>
      </c>
      <c r="K4576" s="50" t="str">
        <f>LeaveTracker[[#This Row],[Days]]&amp;" "&amp;LeaveTracker[[#This Row],[Type of Leave]]</f>
        <v>2 VL</v>
      </c>
      <c r="L4576" s="23">
        <v>2</v>
      </c>
      <c r="M4576" s="27"/>
    </row>
    <row r="4577" spans="1:13" ht="30" customHeight="1" x14ac:dyDescent="0.3">
      <c r="A4577" s="27">
        <f t="shared" si="46"/>
        <v>906</v>
      </c>
      <c r="B4577" s="31">
        <v>45000</v>
      </c>
      <c r="C4577" s="31">
        <v>44908</v>
      </c>
      <c r="D4577" s="19" t="s">
        <v>308</v>
      </c>
      <c r="E4577" s="66" t="str">
        <f>IF(ISBLANK(LeaveTracker[[#This Row],[Employee Name]]),"-----",VLOOKUP(LeaveTracker[[#This Row],[Employee Name]],'List of Employees'!$B$4:$H$767,7))</f>
        <v>ADMIN OFFICE - HALL OF JUSTICE</v>
      </c>
      <c r="F4577" s="66" t="str">
        <f>IF(ISBLANK(LeaveTracker[[#This Row],[Employee Name]]),"-----",VLOOKUP(LeaveTracker[[#This Row],[Employee Name]],'List of Employees'!$B$4:$H$767,6))</f>
        <v>PERMANENT</v>
      </c>
      <c r="G4577" s="24">
        <v>44918</v>
      </c>
      <c r="H4577" s="24">
        <v>44924</v>
      </c>
      <c r="I4577" s="19" t="s">
        <v>82</v>
      </c>
      <c r="K4577" s="50" t="str">
        <f ca="1">LeaveTracker[[#This Row],[Days]]&amp;" "&amp;LeaveTracker[[#This Row],[Type of Leave]]</f>
        <v>4 VL</v>
      </c>
      <c r="L4577" s="23">
        <f ca="1">NETWORKDAYS(LeaveTracker[[#This Row],[Start Date]],LeaveTracker[[#This Row],[End Date]],lstHolidays)</f>
        <v>4</v>
      </c>
      <c r="M4577" s="27"/>
    </row>
    <row r="4578" spans="1:13" ht="30" customHeight="1" x14ac:dyDescent="0.3">
      <c r="A4578" s="27">
        <f t="shared" si="46"/>
        <v>907</v>
      </c>
      <c r="B4578" s="31">
        <v>45000</v>
      </c>
      <c r="C4578" s="31">
        <v>44893</v>
      </c>
      <c r="D4578" s="19" t="s">
        <v>527</v>
      </c>
      <c r="E4578" s="66" t="str">
        <f>IF(ISBLANK(LeaveTracker[[#This Row],[Employee Name]]),"-----",VLOOKUP(LeaveTracker[[#This Row],[Employee Name]],'List of Employees'!$B$4:$H$767,7))</f>
        <v>TIPID IMPOK</v>
      </c>
      <c r="F4578" s="66" t="str">
        <f>IF(ISBLANK(LeaveTracker[[#This Row],[Employee Name]]),"-----",VLOOKUP(LeaveTracker[[#This Row],[Employee Name]],'List of Employees'!$B$4:$H$767,6))</f>
        <v>PERMANENT</v>
      </c>
      <c r="G4578" s="24">
        <v>44886</v>
      </c>
      <c r="H4578" s="24">
        <v>44886</v>
      </c>
      <c r="I4578" s="19" t="s">
        <v>81</v>
      </c>
      <c r="K4578" s="50" t="str">
        <f ca="1">LeaveTracker[[#This Row],[Days]]&amp;" "&amp;LeaveTracker[[#This Row],[Type of Leave]]</f>
        <v>1 SL</v>
      </c>
      <c r="L4578" s="23">
        <f ca="1">NETWORKDAYS(LeaveTracker[[#This Row],[Start Date]],LeaveTracker[[#This Row],[End Date]],lstHolidays)</f>
        <v>1</v>
      </c>
      <c r="M4578" s="27"/>
    </row>
    <row r="4579" spans="1:13" ht="30" customHeight="1" x14ac:dyDescent="0.3">
      <c r="A4579" s="27">
        <f t="shared" si="46"/>
        <v>908</v>
      </c>
      <c r="B4579" s="31">
        <v>45000</v>
      </c>
      <c r="C4579" s="31">
        <v>44881</v>
      </c>
      <c r="D4579" s="19" t="s">
        <v>527</v>
      </c>
      <c r="E4579" s="66" t="str">
        <f>IF(ISBLANK(LeaveTracker[[#This Row],[Employee Name]]),"-----",VLOOKUP(LeaveTracker[[#This Row],[Employee Name]],'List of Employees'!$B$4:$H$767,7))</f>
        <v>TIPID IMPOK</v>
      </c>
      <c r="F4579" s="66" t="str">
        <f>IF(ISBLANK(LeaveTracker[[#This Row],[Employee Name]]),"-----",VLOOKUP(LeaveTracker[[#This Row],[Employee Name]],'List of Employees'!$B$4:$H$767,6))</f>
        <v>PERMANENT</v>
      </c>
      <c r="G4579" s="24">
        <v>44888</v>
      </c>
      <c r="H4579" s="24">
        <v>44890</v>
      </c>
      <c r="I4579" s="19" t="s">
        <v>82</v>
      </c>
      <c r="K4579" s="50" t="str">
        <f ca="1">LeaveTracker[[#This Row],[Days]]&amp;" "&amp;LeaveTracker[[#This Row],[Type of Leave]]</f>
        <v>3 VL</v>
      </c>
      <c r="L4579" s="23">
        <f ca="1">NETWORKDAYS(LeaveTracker[[#This Row],[Start Date]],LeaveTracker[[#This Row],[End Date]],lstHolidays)</f>
        <v>3</v>
      </c>
      <c r="M4579" s="27"/>
    </row>
    <row r="4580" spans="1:13" ht="30" customHeight="1" x14ac:dyDescent="0.3">
      <c r="A4580" s="27">
        <f t="shared" si="46"/>
        <v>909</v>
      </c>
      <c r="B4580" s="31">
        <v>45000</v>
      </c>
      <c r="C4580" s="31">
        <v>44902</v>
      </c>
      <c r="D4580" s="19" t="s">
        <v>527</v>
      </c>
      <c r="E4580" s="66" t="str">
        <f>IF(ISBLANK(LeaveTracker[[#This Row],[Employee Name]]),"-----",VLOOKUP(LeaveTracker[[#This Row],[Employee Name]],'List of Employees'!$B$4:$H$767,7))</f>
        <v>TIPID IMPOK</v>
      </c>
      <c r="F4580" s="66" t="str">
        <f>IF(ISBLANK(LeaveTracker[[#This Row],[Employee Name]]),"-----",VLOOKUP(LeaveTracker[[#This Row],[Employee Name]],'List of Employees'!$B$4:$H$767,6))</f>
        <v>PERMANENT</v>
      </c>
      <c r="G4580" s="24">
        <v>44900</v>
      </c>
      <c r="H4580" s="24">
        <v>44900</v>
      </c>
      <c r="I4580" s="19" t="s">
        <v>81</v>
      </c>
      <c r="K4580" s="50" t="str">
        <f ca="1">LeaveTracker[[#This Row],[Days]]&amp;" "&amp;LeaveTracker[[#This Row],[Type of Leave]]</f>
        <v>1 SL</v>
      </c>
      <c r="L4580" s="23">
        <f ca="1">NETWORKDAYS(LeaveTracker[[#This Row],[Start Date]],LeaveTracker[[#This Row],[End Date]],lstHolidays)</f>
        <v>1</v>
      </c>
      <c r="M4580" s="27"/>
    </row>
    <row r="4581" spans="1:13" ht="30" customHeight="1" x14ac:dyDescent="0.3">
      <c r="A4581" s="27">
        <f t="shared" si="46"/>
        <v>910</v>
      </c>
      <c r="B4581" s="31">
        <v>45000</v>
      </c>
      <c r="C4581" s="31">
        <v>44805</v>
      </c>
      <c r="D4581" s="19" t="s">
        <v>254</v>
      </c>
      <c r="E4581" s="66" t="str">
        <f>IF(ISBLANK(LeaveTracker[[#This Row],[Employee Name]]),"-----",VLOOKUP(LeaveTracker[[#This Row],[Employee Name]],'List of Employees'!$B$4:$H$767,7))</f>
        <v>DA</v>
      </c>
      <c r="F4581" s="66" t="str">
        <f>IF(ISBLANK(LeaveTracker[[#This Row],[Employee Name]]),"-----",VLOOKUP(LeaveTracker[[#This Row],[Employee Name]],'List of Employees'!$B$4:$H$767,6))</f>
        <v>PERMANENT</v>
      </c>
      <c r="G4581" s="24">
        <v>44812</v>
      </c>
      <c r="H4581" s="24">
        <v>44813</v>
      </c>
      <c r="I4581" s="19" t="s">
        <v>297</v>
      </c>
      <c r="K4581" s="50" t="str">
        <f ca="1">LeaveTracker[[#This Row],[Days]]&amp;" "&amp;LeaveTracker[[#This Row],[Type of Leave]]</f>
        <v>2 OTHER</v>
      </c>
      <c r="L4581" s="23">
        <f ca="1">NETWORKDAYS(LeaveTracker[[#This Row],[Start Date]],LeaveTracker[[#This Row],[End Date]],lstHolidays)</f>
        <v>2</v>
      </c>
      <c r="M4581" s="27"/>
    </row>
    <row r="4582" spans="1:13" ht="30" customHeight="1" x14ac:dyDescent="0.3">
      <c r="A4582" s="27">
        <f t="shared" si="46"/>
        <v>911</v>
      </c>
      <c r="B4582" s="31">
        <v>45000</v>
      </c>
      <c r="C4582" s="31">
        <v>44805</v>
      </c>
      <c r="D4582" s="19" t="s">
        <v>254</v>
      </c>
      <c r="E4582" s="66" t="str">
        <f>IF(ISBLANK(LeaveTracker[[#This Row],[Employee Name]]),"-----",VLOOKUP(LeaveTracker[[#This Row],[Employee Name]],'List of Employees'!$B$4:$H$767,7))</f>
        <v>DA</v>
      </c>
      <c r="F4582" s="66" t="str">
        <f>IF(ISBLANK(LeaveTracker[[#This Row],[Employee Name]]),"-----",VLOOKUP(LeaveTracker[[#This Row],[Employee Name]],'List of Employees'!$B$4:$H$767,6))</f>
        <v>PERMANENT</v>
      </c>
      <c r="G4582" s="24">
        <v>44814</v>
      </c>
      <c r="H4582" s="24">
        <v>44814</v>
      </c>
      <c r="I4582" s="19" t="s">
        <v>82</v>
      </c>
      <c r="K4582" s="50" t="str">
        <f>LeaveTracker[[#This Row],[Days]]&amp;" "&amp;LeaveTracker[[#This Row],[Type of Leave]]</f>
        <v>1 VL</v>
      </c>
      <c r="L4582" s="23">
        <v>1</v>
      </c>
      <c r="M4582" s="27"/>
    </row>
    <row r="4583" spans="1:13" ht="30" customHeight="1" x14ac:dyDescent="0.3">
      <c r="A4583" s="27">
        <f t="shared" si="46"/>
        <v>912</v>
      </c>
      <c r="B4583" s="31">
        <v>45000</v>
      </c>
      <c r="C4583" s="31">
        <v>44841</v>
      </c>
      <c r="D4583" s="19" t="s">
        <v>254</v>
      </c>
      <c r="E4583" s="66" t="str">
        <f>IF(ISBLANK(LeaveTracker[[#This Row],[Employee Name]]),"-----",VLOOKUP(LeaveTracker[[#This Row],[Employee Name]],'List of Employees'!$B$4:$H$767,7))</f>
        <v>DA</v>
      </c>
      <c r="F4583" s="66" t="str">
        <f>IF(ISBLANK(LeaveTracker[[#This Row],[Employee Name]]),"-----",VLOOKUP(LeaveTracker[[#This Row],[Employee Name]],'List of Employees'!$B$4:$H$767,6))</f>
        <v>PERMANENT</v>
      </c>
      <c r="G4583" s="24">
        <v>44858</v>
      </c>
      <c r="H4583" s="24">
        <v>44858</v>
      </c>
      <c r="I4583" s="19" t="s">
        <v>297</v>
      </c>
      <c r="J4583" s="42" t="s">
        <v>158</v>
      </c>
      <c r="K4583" s="50" t="str">
        <f ca="1">LeaveTracker[[#This Row],[Days]]&amp;" "&amp;LeaveTracker[[#This Row],[Type of Leave]]</f>
        <v>1 OTHER</v>
      </c>
      <c r="L4583" s="23">
        <f ca="1">NETWORKDAYS(LeaveTracker[[#This Row],[Start Date]],LeaveTracker[[#This Row],[End Date]],lstHolidays)</f>
        <v>1</v>
      </c>
      <c r="M4583" s="27"/>
    </row>
    <row r="4584" spans="1:13" ht="30" customHeight="1" x14ac:dyDescent="0.3">
      <c r="A4584" s="27">
        <f t="shared" si="46"/>
        <v>913</v>
      </c>
      <c r="B4584" s="31">
        <v>45000</v>
      </c>
      <c r="C4584" s="31">
        <v>44904</v>
      </c>
      <c r="D4584" s="19" t="s">
        <v>254</v>
      </c>
      <c r="E4584" s="66" t="str">
        <f>IF(ISBLANK(LeaveTracker[[#This Row],[Employee Name]]),"-----",VLOOKUP(LeaveTracker[[#This Row],[Employee Name]],'List of Employees'!$B$4:$H$767,7))</f>
        <v>DA</v>
      </c>
      <c r="F4584" s="66" t="str">
        <f>IF(ISBLANK(LeaveTracker[[#This Row],[Employee Name]]),"-----",VLOOKUP(LeaveTracker[[#This Row],[Employee Name]],'List of Employees'!$B$4:$H$767,6))</f>
        <v>PERMANENT</v>
      </c>
      <c r="G4584" s="24">
        <v>44915</v>
      </c>
      <c r="H4584" s="24">
        <v>44916</v>
      </c>
      <c r="I4584" s="19" t="s">
        <v>82</v>
      </c>
      <c r="K4584" s="50" t="str">
        <f ca="1">LeaveTracker[[#This Row],[Days]]&amp;" "&amp;LeaveTracker[[#This Row],[Type of Leave]]</f>
        <v>2 VL</v>
      </c>
      <c r="L4584" s="23">
        <f ca="1">NETWORKDAYS(LeaveTracker[[#This Row],[Start Date]],LeaveTracker[[#This Row],[End Date]],lstHolidays)</f>
        <v>2</v>
      </c>
      <c r="M4584" s="27"/>
    </row>
    <row r="4585" spans="1:13" ht="30" customHeight="1" x14ac:dyDescent="0.3">
      <c r="A4585" s="27">
        <f t="shared" si="46"/>
        <v>914</v>
      </c>
      <c r="B4585" s="31">
        <v>45000</v>
      </c>
      <c r="C4585" s="31">
        <v>44904</v>
      </c>
      <c r="D4585" s="19" t="s">
        <v>254</v>
      </c>
      <c r="E4585" s="66" t="str">
        <f>IF(ISBLANK(LeaveTracker[[#This Row],[Employee Name]]),"-----",VLOOKUP(LeaveTracker[[#This Row],[Employee Name]],'List of Employees'!$B$4:$H$767,7))</f>
        <v>DA</v>
      </c>
      <c r="F4585" s="66" t="str">
        <f>IF(ISBLANK(LeaveTracker[[#This Row],[Employee Name]]),"-----",VLOOKUP(LeaveTracker[[#This Row],[Employee Name]],'List of Employees'!$B$4:$H$767,6))</f>
        <v>PERMANENT</v>
      </c>
      <c r="G4585" s="24">
        <v>44918</v>
      </c>
      <c r="H4585" s="24">
        <v>44918</v>
      </c>
      <c r="I4585" s="19" t="s">
        <v>82</v>
      </c>
      <c r="K4585" s="50" t="str">
        <f ca="1">LeaveTracker[[#This Row],[Days]]&amp;" "&amp;LeaveTracker[[#This Row],[Type of Leave]]</f>
        <v>1 VL</v>
      </c>
      <c r="L4585" s="23">
        <f ca="1">NETWORKDAYS(LeaveTracker[[#This Row],[Start Date]],LeaveTracker[[#This Row],[End Date]],lstHolidays)</f>
        <v>1</v>
      </c>
      <c r="M4585" s="27"/>
    </row>
    <row r="4586" spans="1:13" ht="30" customHeight="1" x14ac:dyDescent="0.3">
      <c r="A4586" s="27">
        <f t="shared" si="46"/>
        <v>915</v>
      </c>
      <c r="B4586" s="31">
        <v>45000</v>
      </c>
      <c r="C4586" s="31">
        <v>44904</v>
      </c>
      <c r="D4586" s="19" t="s">
        <v>254</v>
      </c>
      <c r="E4586" s="66" t="str">
        <f>IF(ISBLANK(LeaveTracker[[#This Row],[Employee Name]]),"-----",VLOOKUP(LeaveTracker[[#This Row],[Employee Name]],'List of Employees'!$B$4:$H$767,7))</f>
        <v>DA</v>
      </c>
      <c r="F4586" s="66" t="str">
        <f>IF(ISBLANK(LeaveTracker[[#This Row],[Employee Name]]),"-----",VLOOKUP(LeaveTracker[[#This Row],[Employee Name]],'List of Employees'!$B$4:$H$767,6))</f>
        <v>PERMANENT</v>
      </c>
      <c r="G4586" s="24">
        <v>44923</v>
      </c>
      <c r="H4586" s="24">
        <v>44924</v>
      </c>
      <c r="I4586" s="19" t="s">
        <v>82</v>
      </c>
      <c r="K4586" s="50" t="str">
        <f ca="1">LeaveTracker[[#This Row],[Days]]&amp;" "&amp;LeaveTracker[[#This Row],[Type of Leave]]</f>
        <v>2 VL</v>
      </c>
      <c r="L4586" s="23">
        <f ca="1">NETWORKDAYS(LeaveTracker[[#This Row],[Start Date]],LeaveTracker[[#This Row],[End Date]],lstHolidays)</f>
        <v>2</v>
      </c>
      <c r="M4586" s="27"/>
    </row>
    <row r="4587" spans="1:13" ht="30" customHeight="1" x14ac:dyDescent="0.3">
      <c r="A4587" s="27">
        <f t="shared" si="46"/>
        <v>916</v>
      </c>
      <c r="B4587" s="31">
        <v>45000</v>
      </c>
      <c r="C4587" s="31">
        <v>44944</v>
      </c>
      <c r="D4587" s="19" t="s">
        <v>254</v>
      </c>
      <c r="E4587" s="66" t="str">
        <f>IF(ISBLANK(LeaveTracker[[#This Row],[Employee Name]]),"-----",VLOOKUP(LeaveTracker[[#This Row],[Employee Name]],'List of Employees'!$B$4:$H$767,7))</f>
        <v>DA</v>
      </c>
      <c r="F4587" s="66" t="str">
        <f>IF(ISBLANK(LeaveTracker[[#This Row],[Employee Name]]),"-----",VLOOKUP(LeaveTracker[[#This Row],[Employee Name]],'List of Employees'!$B$4:$H$767,6))</f>
        <v>PERMANENT</v>
      </c>
      <c r="G4587" s="24">
        <v>44951</v>
      </c>
      <c r="H4587" s="24">
        <v>44951</v>
      </c>
      <c r="I4587" s="19" t="s">
        <v>297</v>
      </c>
      <c r="J4587" s="42" t="s">
        <v>105</v>
      </c>
      <c r="K4587" s="50" t="str">
        <f ca="1">LeaveTracker[[#This Row],[Days]]&amp;" "&amp;LeaveTracker[[#This Row],[Type of Leave]]</f>
        <v>1 OTHER</v>
      </c>
      <c r="L4587" s="23">
        <f ca="1">NETWORKDAYS(LeaveTracker[[#This Row],[Start Date]],LeaveTracker[[#This Row],[End Date]],lstHolidays)</f>
        <v>1</v>
      </c>
      <c r="M4587" s="27"/>
    </row>
    <row r="4588" spans="1:13" ht="30" customHeight="1" x14ac:dyDescent="0.3">
      <c r="A4588" s="27">
        <f t="shared" si="46"/>
        <v>917</v>
      </c>
      <c r="B4588" s="31">
        <v>45000</v>
      </c>
      <c r="C4588" s="31">
        <v>44844</v>
      </c>
      <c r="D4588" s="19" t="s">
        <v>245</v>
      </c>
      <c r="E4588" s="66" t="str">
        <f>IF(ISBLANK(LeaveTracker[[#This Row],[Employee Name]]),"-----",VLOOKUP(LeaveTracker[[#This Row],[Employee Name]],'List of Employees'!$B$4:$H$767,7))</f>
        <v>TCCH/TICC</v>
      </c>
      <c r="F4588" s="66" t="str">
        <f>IF(ISBLANK(LeaveTracker[[#This Row],[Employee Name]]),"-----",VLOOKUP(LeaveTracker[[#This Row],[Employee Name]],'List of Employees'!$B$4:$H$767,6))</f>
        <v>PERMANENT</v>
      </c>
      <c r="G4588" s="24">
        <v>44841</v>
      </c>
      <c r="H4588" s="24">
        <v>44841</v>
      </c>
      <c r="I4588" s="19" t="s">
        <v>81</v>
      </c>
      <c r="K4588" s="50" t="str">
        <f ca="1">LeaveTracker[[#This Row],[Days]]&amp;" "&amp;LeaveTracker[[#This Row],[Type of Leave]]</f>
        <v>1 SL</v>
      </c>
      <c r="L4588" s="23">
        <f ca="1">NETWORKDAYS(LeaveTracker[[#This Row],[Start Date]],LeaveTracker[[#This Row],[End Date]],lstHolidays)</f>
        <v>1</v>
      </c>
      <c r="M4588" s="27"/>
    </row>
    <row r="4589" spans="1:13" ht="30" customHeight="1" x14ac:dyDescent="0.3">
      <c r="A4589" s="27">
        <f t="shared" si="46"/>
        <v>918</v>
      </c>
      <c r="B4589" s="31">
        <v>45000</v>
      </c>
      <c r="C4589" s="31">
        <v>44900</v>
      </c>
      <c r="D4589" s="19" t="s">
        <v>245</v>
      </c>
      <c r="E4589" s="66" t="str">
        <f>IF(ISBLANK(LeaveTracker[[#This Row],[Employee Name]]),"-----",VLOOKUP(LeaveTracker[[#This Row],[Employee Name]],'List of Employees'!$B$4:$H$767,7))</f>
        <v>TCCH/TICC</v>
      </c>
      <c r="F4589" s="66" t="str">
        <f>IF(ISBLANK(LeaveTracker[[#This Row],[Employee Name]]),"-----",VLOOKUP(LeaveTracker[[#This Row],[Employee Name]],'List of Employees'!$B$4:$H$767,6))</f>
        <v>PERMANENT</v>
      </c>
      <c r="G4589" s="24">
        <v>44875</v>
      </c>
      <c r="H4589" s="24">
        <v>44875</v>
      </c>
      <c r="I4589" s="19" t="s">
        <v>81</v>
      </c>
      <c r="K4589" s="50" t="str">
        <f ca="1">LeaveTracker[[#This Row],[Days]]&amp;" "&amp;LeaveTracker[[#This Row],[Type of Leave]]</f>
        <v>1 SL</v>
      </c>
      <c r="L4589" s="23">
        <f ca="1">NETWORKDAYS(LeaveTracker[[#This Row],[Start Date]],LeaveTracker[[#This Row],[End Date]],lstHolidays)</f>
        <v>1</v>
      </c>
      <c r="M4589" s="27"/>
    </row>
    <row r="4590" spans="1:13" ht="30" customHeight="1" x14ac:dyDescent="0.3">
      <c r="A4590" s="27">
        <f t="shared" si="46"/>
        <v>919</v>
      </c>
      <c r="B4590" s="31">
        <v>45000</v>
      </c>
      <c r="C4590" s="31">
        <v>44924</v>
      </c>
      <c r="D4590" s="19" t="s">
        <v>245</v>
      </c>
      <c r="E4590" s="66" t="str">
        <f>IF(ISBLANK(LeaveTracker[[#This Row],[Employee Name]]),"-----",VLOOKUP(LeaveTracker[[#This Row],[Employee Name]],'List of Employees'!$B$4:$H$767,7))</f>
        <v>TCCH/TICC</v>
      </c>
      <c r="F4590" s="66" t="str">
        <f>IF(ISBLANK(LeaveTracker[[#This Row],[Employee Name]]),"-----",VLOOKUP(LeaveTracker[[#This Row],[Employee Name]],'List of Employees'!$B$4:$H$767,6))</f>
        <v>PERMANENT</v>
      </c>
      <c r="G4590" s="24">
        <v>44922</v>
      </c>
      <c r="H4590" s="24">
        <v>44923</v>
      </c>
      <c r="I4590" s="19" t="s">
        <v>81</v>
      </c>
      <c r="K4590" s="50" t="str">
        <f ca="1">LeaveTracker[[#This Row],[Days]]&amp;" "&amp;LeaveTracker[[#This Row],[Type of Leave]]</f>
        <v>2 SL</v>
      </c>
      <c r="L4590" s="23">
        <f ca="1">NETWORKDAYS(LeaveTracker[[#This Row],[Start Date]],LeaveTracker[[#This Row],[End Date]],lstHolidays)</f>
        <v>2</v>
      </c>
      <c r="M4590" s="27"/>
    </row>
    <row r="4591" spans="1:13" ht="30" customHeight="1" x14ac:dyDescent="0.3">
      <c r="A4591" s="27">
        <f t="shared" si="46"/>
        <v>920</v>
      </c>
      <c r="B4591" s="31">
        <v>45000</v>
      </c>
      <c r="C4591" s="31">
        <v>44907</v>
      </c>
      <c r="D4591" s="19" t="s">
        <v>245</v>
      </c>
      <c r="E4591" s="66" t="str">
        <f>IF(ISBLANK(LeaveTracker[[#This Row],[Employee Name]]),"-----",VLOOKUP(LeaveTracker[[#This Row],[Employee Name]],'List of Employees'!$B$4:$H$767,7))</f>
        <v>TCCH/TICC</v>
      </c>
      <c r="F4591" s="66" t="str">
        <f>IF(ISBLANK(LeaveTracker[[#This Row],[Employee Name]]),"-----",VLOOKUP(LeaveTracker[[#This Row],[Employee Name]],'List of Employees'!$B$4:$H$767,6))</f>
        <v>PERMANENT</v>
      </c>
      <c r="G4591" s="24">
        <v>44914</v>
      </c>
      <c r="H4591" s="24">
        <v>44914</v>
      </c>
      <c r="I4591" s="19" t="s">
        <v>297</v>
      </c>
      <c r="J4591" s="42" t="s">
        <v>105</v>
      </c>
      <c r="K4591" s="50" t="str">
        <f ca="1">LeaveTracker[[#This Row],[Days]]&amp;" "&amp;LeaveTracker[[#This Row],[Type of Leave]]</f>
        <v>1 OTHER</v>
      </c>
      <c r="L4591" s="23">
        <f ca="1">NETWORKDAYS(LeaveTracker[[#This Row],[Start Date]],LeaveTracker[[#This Row],[End Date]],lstHolidays)</f>
        <v>1</v>
      </c>
      <c r="M4591" s="27"/>
    </row>
    <row r="4592" spans="1:13" ht="30" customHeight="1" x14ac:dyDescent="0.3">
      <c r="A4592" s="27">
        <f t="shared" si="46"/>
        <v>921</v>
      </c>
      <c r="B4592" s="31">
        <v>45000</v>
      </c>
      <c r="C4592" s="31">
        <v>44942</v>
      </c>
      <c r="D4592" s="19" t="s">
        <v>245</v>
      </c>
      <c r="E4592" s="66" t="str">
        <f>IF(ISBLANK(LeaveTracker[[#This Row],[Employee Name]]),"-----",VLOOKUP(LeaveTracker[[#This Row],[Employee Name]],'List of Employees'!$B$4:$H$767,7))</f>
        <v>TCCH/TICC</v>
      </c>
      <c r="F4592" s="66" t="str">
        <f>IF(ISBLANK(LeaveTracker[[#This Row],[Employee Name]]),"-----",VLOOKUP(LeaveTracker[[#This Row],[Employee Name]],'List of Employees'!$B$4:$H$767,6))</f>
        <v>PERMANENT</v>
      </c>
      <c r="G4592" s="24">
        <v>44587</v>
      </c>
      <c r="H4592" s="24">
        <v>44588</v>
      </c>
      <c r="I4592" s="19" t="s">
        <v>82</v>
      </c>
      <c r="K4592" s="50" t="str">
        <f ca="1">LeaveTracker[[#This Row],[Days]]&amp;" "&amp;LeaveTracker[[#This Row],[Type of Leave]]</f>
        <v>2 VL</v>
      </c>
      <c r="L4592" s="23">
        <f ca="1">NETWORKDAYS(LeaveTracker[[#This Row],[Start Date]],LeaveTracker[[#This Row],[End Date]],lstHolidays)</f>
        <v>2</v>
      </c>
      <c r="M4592" s="27"/>
    </row>
    <row r="4593" spans="1:13" ht="30" customHeight="1" x14ac:dyDescent="0.3">
      <c r="A4593" s="27">
        <f t="shared" si="46"/>
        <v>922</v>
      </c>
      <c r="B4593" s="31">
        <v>45000</v>
      </c>
      <c r="C4593" s="31">
        <v>44844</v>
      </c>
      <c r="D4593" s="19" t="s">
        <v>251</v>
      </c>
      <c r="E4593" s="66" t="str">
        <f>IF(ISBLANK(LeaveTracker[[#This Row],[Employee Name]]),"-----",VLOOKUP(LeaveTracker[[#This Row],[Employee Name]],'List of Employees'!$B$4:$H$767,7))</f>
        <v>TCCH/TICC</v>
      </c>
      <c r="F4593" s="66" t="str">
        <f>IF(ISBLANK(LeaveTracker[[#This Row],[Employee Name]]),"-----",VLOOKUP(LeaveTracker[[#This Row],[Employee Name]],'List of Employees'!$B$4:$H$767,6))</f>
        <v>PERMANENT</v>
      </c>
      <c r="G4593" s="24">
        <v>44839</v>
      </c>
      <c r="H4593" s="24">
        <v>44841</v>
      </c>
      <c r="I4593" s="19" t="s">
        <v>81</v>
      </c>
      <c r="K4593" s="50" t="str">
        <f ca="1">LeaveTracker[[#This Row],[Days]]&amp;" "&amp;LeaveTracker[[#This Row],[Type of Leave]]</f>
        <v>3 SL</v>
      </c>
      <c r="L4593" s="23">
        <f ca="1">NETWORKDAYS(LeaveTracker[[#This Row],[Start Date]],LeaveTracker[[#This Row],[End Date]],lstHolidays)</f>
        <v>3</v>
      </c>
      <c r="M4593" s="27"/>
    </row>
    <row r="4594" spans="1:13" ht="30" customHeight="1" x14ac:dyDescent="0.3">
      <c r="A4594" s="27">
        <f t="shared" si="46"/>
        <v>923</v>
      </c>
      <c r="B4594" s="31">
        <v>45000</v>
      </c>
      <c r="C4594" s="31">
        <v>44880</v>
      </c>
      <c r="D4594" s="19" t="s">
        <v>251</v>
      </c>
      <c r="E4594" s="66" t="str">
        <f>IF(ISBLANK(LeaveTracker[[#This Row],[Employee Name]]),"-----",VLOOKUP(LeaveTracker[[#This Row],[Employee Name]],'List of Employees'!$B$4:$H$767,7))</f>
        <v>TCCH/TICC</v>
      </c>
      <c r="F4594" s="66" t="str">
        <f>IF(ISBLANK(LeaveTracker[[#This Row],[Employee Name]]),"-----",VLOOKUP(LeaveTracker[[#This Row],[Employee Name]],'List of Employees'!$B$4:$H$767,6))</f>
        <v>PERMANENT</v>
      </c>
      <c r="G4594" s="24">
        <v>44883</v>
      </c>
      <c r="H4594" s="24">
        <v>44883</v>
      </c>
      <c r="I4594" s="19" t="s">
        <v>297</v>
      </c>
      <c r="J4594" s="42" t="s">
        <v>105</v>
      </c>
      <c r="K4594" s="50" t="str">
        <f ca="1">LeaveTracker[[#This Row],[Days]]&amp;" "&amp;LeaveTracker[[#This Row],[Type of Leave]]</f>
        <v>1 OTHER</v>
      </c>
      <c r="L4594" s="23">
        <f ca="1">NETWORKDAYS(LeaveTracker[[#This Row],[Start Date]],LeaveTracker[[#This Row],[End Date]],lstHolidays)</f>
        <v>1</v>
      </c>
      <c r="M4594" s="27"/>
    </row>
    <row r="4595" spans="1:13" ht="30" customHeight="1" x14ac:dyDescent="0.3">
      <c r="A4595" s="27">
        <f t="shared" si="46"/>
        <v>924</v>
      </c>
      <c r="B4595" s="31">
        <v>45000</v>
      </c>
      <c r="C4595" s="31">
        <v>44953</v>
      </c>
      <c r="D4595" s="19" t="s">
        <v>906</v>
      </c>
      <c r="E4595" s="66" t="str">
        <f>IF(ISBLANK(LeaveTracker[[#This Row],[Employee Name]]),"-----",VLOOKUP(LeaveTracker[[#This Row],[Employee Name]],'List of Employees'!$B$4:$H$767,7))</f>
        <v>CPDO</v>
      </c>
      <c r="F4595" s="66" t="str">
        <f>IF(ISBLANK(LeaveTracker[[#This Row],[Employee Name]]),"-----",VLOOKUP(LeaveTracker[[#This Row],[Employee Name]],'List of Employees'!$B$4:$H$767,6))</f>
        <v>PERMANENT</v>
      </c>
      <c r="G4595" s="24">
        <v>44963</v>
      </c>
      <c r="H4595" s="24">
        <v>44967</v>
      </c>
      <c r="I4595" s="19" t="s">
        <v>82</v>
      </c>
      <c r="K4595" s="50" t="str">
        <f ca="1">LeaveTracker[[#This Row],[Days]]&amp;" "&amp;LeaveTracker[[#This Row],[Type of Leave]]</f>
        <v>5 VL</v>
      </c>
      <c r="L4595" s="23">
        <f ca="1">NETWORKDAYS(LeaveTracker[[#This Row],[Start Date]],LeaveTracker[[#This Row],[End Date]],lstHolidays)</f>
        <v>5</v>
      </c>
      <c r="M4595" s="27"/>
    </row>
    <row r="4596" spans="1:13" ht="30" customHeight="1" x14ac:dyDescent="0.3">
      <c r="A4596" s="27">
        <f t="shared" si="46"/>
        <v>925</v>
      </c>
      <c r="B4596" s="31">
        <v>45000</v>
      </c>
      <c r="C4596" s="31">
        <v>44965</v>
      </c>
      <c r="D4596" s="19" t="s">
        <v>2155</v>
      </c>
      <c r="E4596" s="66" t="str">
        <f>IF(ISBLANK(LeaveTracker[[#This Row],[Employee Name]]),"-----",VLOOKUP(LeaveTracker[[#This Row],[Employee Name]],'List of Employees'!$B$4:$H$767,7))</f>
        <v>DEPED</v>
      </c>
      <c r="F4596" s="66" t="str">
        <f>IF(ISBLANK(LeaveTracker[[#This Row],[Employee Name]]),"-----",VLOOKUP(LeaveTracker[[#This Row],[Employee Name]],'List of Employees'!$B$4:$H$767,6))</f>
        <v>PERMANENT</v>
      </c>
      <c r="G4596" s="24">
        <v>44965</v>
      </c>
      <c r="H4596" s="24">
        <v>44985</v>
      </c>
      <c r="I4596" s="19" t="s">
        <v>81</v>
      </c>
      <c r="K4596" s="50" t="str">
        <f ca="1">LeaveTracker[[#This Row],[Days]]&amp;" "&amp;LeaveTracker[[#This Row],[Type of Leave]]</f>
        <v>15 SL</v>
      </c>
      <c r="L4596" s="23">
        <f ca="1">NETWORKDAYS(LeaveTracker[[#This Row],[Start Date]],LeaveTracker[[#This Row],[End Date]],lstHolidays)</f>
        <v>15</v>
      </c>
      <c r="M4596" s="27"/>
    </row>
    <row r="4597" spans="1:13" ht="30" customHeight="1" x14ac:dyDescent="0.3">
      <c r="A4597" s="27">
        <f t="shared" si="46"/>
        <v>926</v>
      </c>
      <c r="B4597" s="31">
        <v>45000</v>
      </c>
      <c r="C4597" s="31">
        <v>44979</v>
      </c>
      <c r="D4597" s="20" t="s">
        <v>2016</v>
      </c>
      <c r="E4597" s="66" t="str">
        <f>IF(ISBLANK(LeaveTracker[[#This Row],[Employee Name]]),"-----",VLOOKUP(LeaveTracker[[#This Row],[Employee Name]],'List of Employees'!$B$4:$H$767,7))</f>
        <v>CSWDO</v>
      </c>
      <c r="F4597" s="66" t="str">
        <f>IF(ISBLANK(LeaveTracker[[#This Row],[Employee Name]]),"-----",VLOOKUP(LeaveTracker[[#This Row],[Employee Name]],'List of Employees'!$B$4:$H$767,6))</f>
        <v>PERMANENT</v>
      </c>
      <c r="G4597" s="24">
        <v>44988</v>
      </c>
      <c r="H4597" s="24">
        <v>44988</v>
      </c>
      <c r="I4597" s="19" t="s">
        <v>297</v>
      </c>
      <c r="J4597" s="42" t="s">
        <v>105</v>
      </c>
      <c r="K4597" s="50" t="str">
        <f ca="1">LeaveTracker[[#This Row],[Days]]&amp;" "&amp;LeaveTracker[[#This Row],[Type of Leave]]</f>
        <v>1 OTHER</v>
      </c>
      <c r="L4597" s="23">
        <f ca="1">NETWORKDAYS(LeaveTracker[[#This Row],[Start Date]],LeaveTracker[[#This Row],[End Date]],lstHolidays)</f>
        <v>1</v>
      </c>
      <c r="M4597" s="27"/>
    </row>
    <row r="4598" spans="1:13" ht="30" customHeight="1" x14ac:dyDescent="0.3">
      <c r="A4598" s="27">
        <f t="shared" si="46"/>
        <v>927</v>
      </c>
      <c r="B4598" s="31">
        <v>45000</v>
      </c>
      <c r="C4598" s="31">
        <v>44936</v>
      </c>
      <c r="D4598" s="19" t="s">
        <v>279</v>
      </c>
      <c r="E4598" s="66" t="str">
        <f>IF(ISBLANK(LeaveTracker[[#This Row],[Employee Name]]),"-----",VLOOKUP(LeaveTracker[[#This Row],[Employee Name]],'List of Employees'!$B$4:$H$767,7))</f>
        <v>PICNIC GROVE</v>
      </c>
      <c r="F4598" s="66" t="str">
        <f>IF(ISBLANK(LeaveTracker[[#This Row],[Employee Name]]),"-----",VLOOKUP(LeaveTracker[[#This Row],[Employee Name]],'List of Employees'!$B$4:$H$767,6))</f>
        <v>PERMANENT</v>
      </c>
      <c r="G4598" s="24">
        <v>44945</v>
      </c>
      <c r="H4598" s="24">
        <v>44945</v>
      </c>
      <c r="I4598" s="19" t="s">
        <v>297</v>
      </c>
      <c r="J4598" s="42" t="s">
        <v>105</v>
      </c>
      <c r="K4598" s="50" t="str">
        <f ca="1">LeaveTracker[[#This Row],[Days]]&amp;" "&amp;LeaveTracker[[#This Row],[Type of Leave]]</f>
        <v>1 OTHER</v>
      </c>
      <c r="L4598" s="23">
        <f ca="1">NETWORKDAYS(LeaveTracker[[#This Row],[Start Date]],LeaveTracker[[#This Row],[End Date]],lstHolidays)</f>
        <v>1</v>
      </c>
      <c r="M4598" s="27"/>
    </row>
    <row r="4599" spans="1:13" ht="30" customHeight="1" x14ac:dyDescent="0.3">
      <c r="A4599" s="27">
        <f t="shared" si="46"/>
        <v>928</v>
      </c>
      <c r="B4599" s="31">
        <v>45000</v>
      </c>
      <c r="C4599" s="31">
        <v>44945</v>
      </c>
      <c r="D4599" s="19" t="s">
        <v>1785</v>
      </c>
      <c r="E4599" s="66" t="str">
        <f>IF(ISBLANK(LeaveTracker[[#This Row],[Employee Name]]),"-----",VLOOKUP(LeaveTracker[[#This Row],[Employee Name]],'List of Employees'!$B$4:$H$767,7))</f>
        <v>GSO</v>
      </c>
      <c r="F4599" s="66" t="str">
        <f>IF(ISBLANK(LeaveTracker[[#This Row],[Employee Name]]),"-----",VLOOKUP(LeaveTracker[[#This Row],[Employee Name]],'List of Employees'!$B$4:$H$767,6))</f>
        <v>CASUAL</v>
      </c>
      <c r="G4599" s="24">
        <v>44939</v>
      </c>
      <c r="H4599" s="24">
        <v>44939</v>
      </c>
      <c r="I4599" s="19" t="s">
        <v>81</v>
      </c>
      <c r="K4599" s="50" t="str">
        <f ca="1">LeaveTracker[[#This Row],[Days]]&amp;" "&amp;LeaveTracker[[#This Row],[Type of Leave]]</f>
        <v>1 SL</v>
      </c>
      <c r="L4599" s="23">
        <f ca="1">NETWORKDAYS(LeaveTracker[[#This Row],[Start Date]],LeaveTracker[[#This Row],[End Date]],lstHolidays)</f>
        <v>1</v>
      </c>
      <c r="M4599" s="27"/>
    </row>
    <row r="4600" spans="1:13" ht="30" customHeight="1" x14ac:dyDescent="0.3">
      <c r="A4600" s="27">
        <f t="shared" si="46"/>
        <v>929</v>
      </c>
      <c r="B4600" s="31">
        <v>45000</v>
      </c>
      <c r="C4600" s="31">
        <v>44806</v>
      </c>
      <c r="D4600" s="19" t="s">
        <v>521</v>
      </c>
      <c r="E4600" s="66" t="str">
        <f>IF(ISBLANK(LeaveTracker[[#This Row],[Employee Name]]),"-----",VLOOKUP(LeaveTracker[[#This Row],[Employee Name]],'List of Employees'!$B$4:$H$767,7))</f>
        <v>PIO</v>
      </c>
      <c r="F4600" s="66" t="str">
        <f>IF(ISBLANK(LeaveTracker[[#This Row],[Employee Name]]),"-----",VLOOKUP(LeaveTracker[[#This Row],[Employee Name]],'List of Employees'!$B$4:$H$767,6))</f>
        <v>PERMANENT</v>
      </c>
      <c r="G4600" s="24">
        <v>44810</v>
      </c>
      <c r="H4600" s="24">
        <v>44810</v>
      </c>
      <c r="I4600" s="19" t="s">
        <v>297</v>
      </c>
      <c r="J4600" s="42" t="s">
        <v>273</v>
      </c>
      <c r="K4600" s="50" t="str">
        <f ca="1">LeaveTracker[[#This Row],[Days]]&amp;" "&amp;LeaveTracker[[#This Row],[Type of Leave]]</f>
        <v>1 OTHER</v>
      </c>
      <c r="L4600" s="23">
        <f ca="1">NETWORKDAYS(LeaveTracker[[#This Row],[Start Date]],LeaveTracker[[#This Row],[End Date]],lstHolidays)</f>
        <v>1</v>
      </c>
      <c r="M4600" s="27"/>
    </row>
    <row r="4601" spans="1:13" ht="30" customHeight="1" x14ac:dyDescent="0.3">
      <c r="A4601" s="27">
        <f t="shared" si="46"/>
        <v>930</v>
      </c>
      <c r="B4601" s="31">
        <v>45000</v>
      </c>
      <c r="C4601" s="31">
        <v>44893</v>
      </c>
      <c r="D4601" s="19" t="s">
        <v>521</v>
      </c>
      <c r="E4601" s="66" t="str">
        <f>IF(ISBLANK(LeaveTracker[[#This Row],[Employee Name]]),"-----",VLOOKUP(LeaveTracker[[#This Row],[Employee Name]],'List of Employees'!$B$4:$H$767,7))</f>
        <v>PIO</v>
      </c>
      <c r="F4601" s="66" t="str">
        <f>IF(ISBLANK(LeaveTracker[[#This Row],[Employee Name]]),"-----",VLOOKUP(LeaveTracker[[#This Row],[Employee Name]],'List of Employees'!$B$4:$H$767,6))</f>
        <v>PERMANENT</v>
      </c>
      <c r="G4601" s="24">
        <v>44896</v>
      </c>
      <c r="H4601" s="24">
        <v>44896</v>
      </c>
      <c r="I4601" s="19" t="s">
        <v>82</v>
      </c>
      <c r="K4601" s="50" t="str">
        <f ca="1">LeaveTracker[[#This Row],[Days]]&amp;" "&amp;LeaveTracker[[#This Row],[Type of Leave]]</f>
        <v>1 VL</v>
      </c>
      <c r="L4601" s="23">
        <f ca="1">NETWORKDAYS(LeaveTracker[[#This Row],[Start Date]],LeaveTracker[[#This Row],[End Date]],lstHolidays)</f>
        <v>1</v>
      </c>
      <c r="M4601" s="27"/>
    </row>
    <row r="4602" spans="1:13" ht="30" customHeight="1" x14ac:dyDescent="0.3">
      <c r="A4602" s="27">
        <v>930</v>
      </c>
      <c r="B4602" s="31">
        <v>45000</v>
      </c>
      <c r="C4602" s="31">
        <v>44893</v>
      </c>
      <c r="D4602" s="19" t="s">
        <v>521</v>
      </c>
      <c r="E4602" s="66" t="str">
        <f>IF(ISBLANK(LeaveTracker[[#This Row],[Employee Name]]),"-----",VLOOKUP(LeaveTracker[[#This Row],[Employee Name]],'List of Employees'!$B$4:$H$767,7))</f>
        <v>PIO</v>
      </c>
      <c r="F4602" s="66" t="str">
        <f>IF(ISBLANK(LeaveTracker[[#This Row],[Employee Name]]),"-----",VLOOKUP(LeaveTracker[[#This Row],[Employee Name]],'List of Employees'!$B$4:$H$767,6))</f>
        <v>PERMANENT</v>
      </c>
      <c r="G4602" s="24">
        <v>44921</v>
      </c>
      <c r="H4602" s="24">
        <v>44924</v>
      </c>
      <c r="I4602" s="19" t="s">
        <v>82</v>
      </c>
      <c r="K4602" s="50" t="str">
        <f ca="1">LeaveTracker[[#This Row],[Days]]&amp;" "&amp;LeaveTracker[[#This Row],[Type of Leave]]</f>
        <v>3 VL</v>
      </c>
      <c r="L4602" s="23">
        <f ca="1">NETWORKDAYS(LeaveTracker[[#This Row],[Start Date]],LeaveTracker[[#This Row],[End Date]],lstHolidays)</f>
        <v>3</v>
      </c>
      <c r="M4602" s="27"/>
    </row>
    <row r="4603" spans="1:13" ht="30" customHeight="1" x14ac:dyDescent="0.3">
      <c r="A4603" s="27">
        <f t="shared" si="46"/>
        <v>931</v>
      </c>
      <c r="B4603" s="31">
        <v>45000</v>
      </c>
      <c r="C4603" s="31">
        <v>44960</v>
      </c>
      <c r="D4603" s="19" t="s">
        <v>521</v>
      </c>
      <c r="E4603" s="66" t="str">
        <f>IF(ISBLANK(LeaveTracker[[#This Row],[Employee Name]]),"-----",VLOOKUP(LeaveTracker[[#This Row],[Employee Name]],'List of Employees'!$B$4:$H$767,7))</f>
        <v>PIO</v>
      </c>
      <c r="F4603" s="66" t="str">
        <f>IF(ISBLANK(LeaveTracker[[#This Row],[Employee Name]]),"-----",VLOOKUP(LeaveTracker[[#This Row],[Employee Name]],'List of Employees'!$B$4:$H$767,6))</f>
        <v>PERMANENT</v>
      </c>
      <c r="G4603" s="24">
        <v>44967</v>
      </c>
      <c r="H4603" s="24">
        <v>44967</v>
      </c>
      <c r="I4603" s="19" t="s">
        <v>297</v>
      </c>
      <c r="J4603" s="42" t="s">
        <v>273</v>
      </c>
      <c r="K4603" s="50" t="str">
        <f ca="1">LeaveTracker[[#This Row],[Days]]&amp;" "&amp;LeaveTracker[[#This Row],[Type of Leave]]</f>
        <v>1 OTHER</v>
      </c>
      <c r="L4603" s="23">
        <f ca="1">NETWORKDAYS(LeaveTracker[[#This Row],[Start Date]],LeaveTracker[[#This Row],[End Date]],lstHolidays)</f>
        <v>1</v>
      </c>
      <c r="M4603" s="27"/>
    </row>
    <row r="4604" spans="1:13" ht="30" customHeight="1" x14ac:dyDescent="0.3">
      <c r="A4604" s="27">
        <f t="shared" si="46"/>
        <v>932</v>
      </c>
      <c r="B4604" s="31">
        <v>45000</v>
      </c>
      <c r="C4604" s="31">
        <v>44811</v>
      </c>
      <c r="D4604" s="19" t="s">
        <v>472</v>
      </c>
      <c r="E4604" s="66" t="str">
        <f>IF(ISBLANK(LeaveTracker[[#This Row],[Employee Name]]),"-----",VLOOKUP(LeaveTracker[[#This Row],[Employee Name]],'List of Employees'!$B$4:$H$767,7))</f>
        <v>PIO</v>
      </c>
      <c r="F4604" s="66" t="str">
        <f>IF(ISBLANK(LeaveTracker[[#This Row],[Employee Name]]),"-----",VLOOKUP(LeaveTracker[[#This Row],[Employee Name]],'List of Employees'!$B$4:$H$767,6))</f>
        <v>PERMANENT</v>
      </c>
      <c r="G4604" s="24">
        <v>44810</v>
      </c>
      <c r="H4604" s="24">
        <v>44810</v>
      </c>
      <c r="I4604" s="19" t="s">
        <v>81</v>
      </c>
      <c r="K4604" s="50" t="str">
        <f ca="1">LeaveTracker[[#This Row],[Days]]&amp;" "&amp;LeaveTracker[[#This Row],[Type of Leave]]</f>
        <v>1 SL</v>
      </c>
      <c r="L4604" s="23">
        <f ca="1">NETWORKDAYS(LeaveTracker[[#This Row],[Start Date]],LeaveTracker[[#This Row],[End Date]],lstHolidays)</f>
        <v>1</v>
      </c>
      <c r="M4604" s="27"/>
    </row>
    <row r="4605" spans="1:13" ht="30" customHeight="1" x14ac:dyDescent="0.3">
      <c r="A4605" s="27">
        <f t="shared" si="46"/>
        <v>933</v>
      </c>
      <c r="B4605" s="31">
        <v>45000</v>
      </c>
      <c r="C4605" s="31">
        <v>44854</v>
      </c>
      <c r="D4605" s="19" t="s">
        <v>472</v>
      </c>
      <c r="E4605" s="66" t="str">
        <f>IF(ISBLANK(LeaveTracker[[#This Row],[Employee Name]]),"-----",VLOOKUP(LeaveTracker[[#This Row],[Employee Name]],'List of Employees'!$B$4:$H$767,7))</f>
        <v>PIO</v>
      </c>
      <c r="F4605" s="66" t="str">
        <f>IF(ISBLANK(LeaveTracker[[#This Row],[Employee Name]]),"-----",VLOOKUP(LeaveTracker[[#This Row],[Employee Name]],'List of Employees'!$B$4:$H$767,6))</f>
        <v>PERMANENT</v>
      </c>
      <c r="G4605" s="24">
        <v>44855</v>
      </c>
      <c r="H4605" s="24">
        <v>44859</v>
      </c>
      <c r="I4605" s="19" t="s">
        <v>81</v>
      </c>
      <c r="K4605" s="50" t="str">
        <f ca="1">LeaveTracker[[#This Row],[Days]]&amp;" "&amp;LeaveTracker[[#This Row],[Type of Leave]]</f>
        <v>3 SL</v>
      </c>
      <c r="L4605" s="23">
        <f ca="1">NETWORKDAYS(LeaveTracker[[#This Row],[Start Date]],LeaveTracker[[#This Row],[End Date]],lstHolidays)</f>
        <v>3</v>
      </c>
      <c r="M4605" s="27"/>
    </row>
    <row r="4606" spans="1:13" ht="30" customHeight="1" x14ac:dyDescent="0.3">
      <c r="A4606" s="27">
        <f t="shared" si="46"/>
        <v>934</v>
      </c>
      <c r="B4606" s="31">
        <v>45000</v>
      </c>
      <c r="C4606" s="31">
        <v>44872</v>
      </c>
      <c r="D4606" s="19" t="s">
        <v>472</v>
      </c>
      <c r="E4606" s="66" t="str">
        <f>IF(ISBLANK(LeaveTracker[[#This Row],[Employee Name]]),"-----",VLOOKUP(LeaveTracker[[#This Row],[Employee Name]],'List of Employees'!$B$4:$H$767,7))</f>
        <v>PIO</v>
      </c>
      <c r="F4606" s="66" t="str">
        <f>IF(ISBLANK(LeaveTracker[[#This Row],[Employee Name]]),"-----",VLOOKUP(LeaveTracker[[#This Row],[Employee Name]],'List of Employees'!$B$4:$H$767,6))</f>
        <v>PERMANENT</v>
      </c>
      <c r="G4606" s="24">
        <v>44872</v>
      </c>
      <c r="H4606" s="24">
        <v>44872</v>
      </c>
      <c r="I4606" s="19" t="s">
        <v>81</v>
      </c>
      <c r="K4606" s="50" t="str">
        <f ca="1">LeaveTracker[[#This Row],[Days]]&amp;" "&amp;LeaveTracker[[#This Row],[Type of Leave]]</f>
        <v>1 SL</v>
      </c>
      <c r="L4606" s="23">
        <f ca="1">NETWORKDAYS(LeaveTracker[[#This Row],[Start Date]],LeaveTracker[[#This Row],[End Date]],lstHolidays)</f>
        <v>1</v>
      </c>
      <c r="M4606" s="27"/>
    </row>
    <row r="4607" spans="1:13" ht="30" customHeight="1" x14ac:dyDescent="0.3">
      <c r="A4607" s="27">
        <f t="shared" si="46"/>
        <v>935</v>
      </c>
      <c r="B4607" s="31">
        <v>45000</v>
      </c>
      <c r="C4607" s="31">
        <v>44901</v>
      </c>
      <c r="D4607" s="19" t="s">
        <v>472</v>
      </c>
      <c r="E4607" s="66" t="str">
        <f>IF(ISBLANK(LeaveTracker[[#This Row],[Employee Name]]),"-----",VLOOKUP(LeaveTracker[[#This Row],[Employee Name]],'List of Employees'!$B$4:$H$767,7))</f>
        <v>PIO</v>
      </c>
      <c r="F4607" s="66" t="str">
        <f>IF(ISBLANK(LeaveTracker[[#This Row],[Employee Name]]),"-----",VLOOKUP(LeaveTracker[[#This Row],[Employee Name]],'List of Employees'!$B$4:$H$767,6))</f>
        <v>PERMANENT</v>
      </c>
      <c r="G4607" s="24">
        <v>44904</v>
      </c>
      <c r="H4607" s="24">
        <v>44904</v>
      </c>
      <c r="I4607" s="19" t="s">
        <v>82</v>
      </c>
      <c r="K4607" s="50" t="str">
        <f ca="1">LeaveTracker[[#This Row],[Days]]&amp;" "&amp;LeaveTracker[[#This Row],[Type of Leave]]</f>
        <v>1 VL</v>
      </c>
      <c r="L4607" s="23">
        <f ca="1">NETWORKDAYS(LeaveTracker[[#This Row],[Start Date]],LeaveTracker[[#This Row],[End Date]],lstHolidays)</f>
        <v>1</v>
      </c>
      <c r="M4607" s="27"/>
    </row>
    <row r="4608" spans="1:13" ht="30" customHeight="1" x14ac:dyDescent="0.3">
      <c r="A4608" s="27">
        <v>935</v>
      </c>
      <c r="B4608" s="31">
        <v>45000</v>
      </c>
      <c r="C4608" s="31">
        <v>44901</v>
      </c>
      <c r="D4608" s="19" t="s">
        <v>472</v>
      </c>
      <c r="E4608" s="66" t="str">
        <f>IF(ISBLANK(LeaveTracker[[#This Row],[Employee Name]]),"-----",VLOOKUP(LeaveTracker[[#This Row],[Employee Name]],'List of Employees'!$B$4:$H$767,7))</f>
        <v>PIO</v>
      </c>
      <c r="F4608" s="66" t="str">
        <f>IF(ISBLANK(LeaveTracker[[#This Row],[Employee Name]]),"-----",VLOOKUP(LeaveTracker[[#This Row],[Employee Name]],'List of Employees'!$B$4:$H$767,6))</f>
        <v>PERMANENT</v>
      </c>
      <c r="G4608" s="24">
        <v>44921</v>
      </c>
      <c r="H4608" s="24">
        <v>44924</v>
      </c>
      <c r="I4608" s="19" t="s">
        <v>82</v>
      </c>
      <c r="K4608" s="50" t="str">
        <f ca="1">LeaveTracker[[#This Row],[Days]]&amp;" "&amp;LeaveTracker[[#This Row],[Type of Leave]]</f>
        <v>3 VL</v>
      </c>
      <c r="L4608" s="23">
        <f ca="1">NETWORKDAYS(LeaveTracker[[#This Row],[Start Date]],LeaveTracker[[#This Row],[End Date]],lstHolidays)</f>
        <v>3</v>
      </c>
      <c r="M4608" s="27"/>
    </row>
    <row r="4609" spans="1:13" ht="30" customHeight="1" x14ac:dyDescent="0.3">
      <c r="A4609" s="27">
        <f t="shared" si="46"/>
        <v>936</v>
      </c>
      <c r="B4609" s="31">
        <v>45000</v>
      </c>
      <c r="C4609" s="31">
        <v>44957</v>
      </c>
      <c r="D4609" s="19" t="s">
        <v>472</v>
      </c>
      <c r="E4609" s="66" t="str">
        <f>IF(ISBLANK(LeaveTracker[[#This Row],[Employee Name]]),"-----",VLOOKUP(LeaveTracker[[#This Row],[Employee Name]],'List of Employees'!$B$4:$H$767,7))</f>
        <v>PIO</v>
      </c>
      <c r="F4609" s="66" t="str">
        <f>IF(ISBLANK(LeaveTracker[[#This Row],[Employee Name]]),"-----",VLOOKUP(LeaveTracker[[#This Row],[Employee Name]],'List of Employees'!$B$4:$H$767,6))</f>
        <v>PERMANENT</v>
      </c>
      <c r="G4609" s="24">
        <v>44956</v>
      </c>
      <c r="H4609" s="24">
        <v>44956</v>
      </c>
      <c r="I4609" s="19" t="s">
        <v>81</v>
      </c>
      <c r="K4609" s="50" t="str">
        <f ca="1">LeaveTracker[[#This Row],[Days]]&amp;" "&amp;LeaveTracker[[#This Row],[Type of Leave]]</f>
        <v>1 SL</v>
      </c>
      <c r="L4609" s="23">
        <f ca="1">NETWORKDAYS(LeaveTracker[[#This Row],[Start Date]],LeaveTracker[[#This Row],[End Date]],lstHolidays)</f>
        <v>1</v>
      </c>
      <c r="M4609" s="27"/>
    </row>
    <row r="4610" spans="1:13" ht="30" customHeight="1" x14ac:dyDescent="0.3">
      <c r="A4610" s="27">
        <f t="shared" si="46"/>
        <v>937</v>
      </c>
      <c r="B4610" s="31">
        <v>45000</v>
      </c>
      <c r="C4610" s="31">
        <v>44945</v>
      </c>
      <c r="D4610" s="19" t="s">
        <v>472</v>
      </c>
      <c r="E4610" s="66" t="str">
        <f>IF(ISBLANK(LeaveTracker[[#This Row],[Employee Name]]),"-----",VLOOKUP(LeaveTracker[[#This Row],[Employee Name]],'List of Employees'!$B$4:$H$767,7))</f>
        <v>PIO</v>
      </c>
      <c r="F4610" s="66" t="str">
        <f>IF(ISBLANK(LeaveTracker[[#This Row],[Employee Name]]),"-----",VLOOKUP(LeaveTracker[[#This Row],[Employee Name]],'List of Employees'!$B$4:$H$767,6))</f>
        <v>PERMANENT</v>
      </c>
      <c r="G4610" s="24">
        <v>44943</v>
      </c>
      <c r="H4610" s="24">
        <v>44944</v>
      </c>
      <c r="I4610" s="19" t="s">
        <v>81</v>
      </c>
      <c r="K4610" s="50" t="str">
        <f ca="1">LeaveTracker[[#This Row],[Days]]&amp;" "&amp;LeaveTracker[[#This Row],[Type of Leave]]</f>
        <v>2 SL</v>
      </c>
      <c r="L4610" s="23">
        <f ca="1">NETWORKDAYS(LeaveTracker[[#This Row],[Start Date]],LeaveTracker[[#This Row],[End Date]],lstHolidays)</f>
        <v>2</v>
      </c>
      <c r="M4610" s="27"/>
    </row>
    <row r="4611" spans="1:13" ht="30" customHeight="1" x14ac:dyDescent="0.3">
      <c r="A4611" s="27">
        <f t="shared" si="46"/>
        <v>938</v>
      </c>
      <c r="B4611" s="31">
        <v>45000</v>
      </c>
      <c r="C4611" s="31">
        <v>44932</v>
      </c>
      <c r="D4611" s="19" t="s">
        <v>472</v>
      </c>
      <c r="E4611" s="66" t="str">
        <f>IF(ISBLANK(LeaveTracker[[#This Row],[Employee Name]]),"-----",VLOOKUP(LeaveTracker[[#This Row],[Employee Name]],'List of Employees'!$B$4:$H$767,7))</f>
        <v>PIO</v>
      </c>
      <c r="F4611" s="66" t="str">
        <f>IF(ISBLANK(LeaveTracker[[#This Row],[Employee Name]]),"-----",VLOOKUP(LeaveTracker[[#This Row],[Employee Name]],'List of Employees'!$B$4:$H$767,6))</f>
        <v>PERMANENT</v>
      </c>
      <c r="G4611" s="24">
        <v>44929</v>
      </c>
      <c r="H4611" s="24">
        <v>44931</v>
      </c>
      <c r="I4611" s="19" t="s">
        <v>81</v>
      </c>
      <c r="K4611" s="50" t="str">
        <f ca="1">LeaveTracker[[#This Row],[Days]]&amp;" "&amp;LeaveTracker[[#This Row],[Type of Leave]]</f>
        <v>3 SL</v>
      </c>
      <c r="L4611" s="23">
        <f ca="1">NETWORKDAYS(LeaveTracker[[#This Row],[Start Date]],LeaveTracker[[#This Row],[End Date]],lstHolidays)</f>
        <v>3</v>
      </c>
      <c r="M4611" s="27"/>
    </row>
    <row r="4612" spans="1:13" ht="30" customHeight="1" x14ac:dyDescent="0.3">
      <c r="A4612" s="27">
        <f t="shared" si="46"/>
        <v>939</v>
      </c>
      <c r="B4612" s="31">
        <v>45000</v>
      </c>
      <c r="C4612" s="31">
        <v>44970</v>
      </c>
      <c r="D4612" s="19" t="s">
        <v>472</v>
      </c>
      <c r="E4612" s="66" t="str">
        <f>IF(ISBLANK(LeaveTracker[[#This Row],[Employee Name]]),"-----",VLOOKUP(LeaveTracker[[#This Row],[Employee Name]],'List of Employees'!$B$4:$H$767,7))</f>
        <v>PIO</v>
      </c>
      <c r="F4612" s="66" t="str">
        <f>IF(ISBLANK(LeaveTracker[[#This Row],[Employee Name]]),"-----",VLOOKUP(LeaveTracker[[#This Row],[Employee Name]],'List of Employees'!$B$4:$H$767,6))</f>
        <v>PERMANENT</v>
      </c>
      <c r="G4612" s="24">
        <v>44967</v>
      </c>
      <c r="H4612" s="24">
        <v>44967</v>
      </c>
      <c r="I4612" s="19" t="s">
        <v>81</v>
      </c>
      <c r="K4612" s="50" t="str">
        <f ca="1">LeaveTracker[[#This Row],[Days]]&amp;" "&amp;LeaveTracker[[#This Row],[Type of Leave]]</f>
        <v>1 SL</v>
      </c>
      <c r="L4612" s="23">
        <f ca="1">NETWORKDAYS(LeaveTracker[[#This Row],[Start Date]],LeaveTracker[[#This Row],[End Date]],lstHolidays)</f>
        <v>1</v>
      </c>
      <c r="M4612" s="27"/>
    </row>
    <row r="4613" spans="1:13" ht="30" customHeight="1" x14ac:dyDescent="0.3">
      <c r="A4613" s="27">
        <f t="shared" si="46"/>
        <v>940</v>
      </c>
      <c r="B4613" s="31">
        <v>45000</v>
      </c>
      <c r="C4613" s="31">
        <v>44848</v>
      </c>
      <c r="D4613" s="19" t="s">
        <v>1046</v>
      </c>
      <c r="E4613" s="66" t="str">
        <f>IF(ISBLANK(LeaveTracker[[#This Row],[Employee Name]]),"-----",VLOOKUP(LeaveTracker[[#This Row],[Employee Name]],'List of Employees'!$B$4:$H$767,7))</f>
        <v>PIO</v>
      </c>
      <c r="F4613" s="66" t="str">
        <f>IF(ISBLANK(LeaveTracker[[#This Row],[Employee Name]]),"-----",VLOOKUP(LeaveTracker[[#This Row],[Employee Name]],'List of Employees'!$B$4:$H$767,6))</f>
        <v>PERMANENT</v>
      </c>
      <c r="G4613" s="24">
        <v>44843</v>
      </c>
      <c r="H4613" s="24">
        <v>44843</v>
      </c>
      <c r="I4613" s="19" t="s">
        <v>81</v>
      </c>
      <c r="K4613" s="50" t="str">
        <f>LeaveTracker[[#This Row],[Days]]&amp;" "&amp;LeaveTracker[[#This Row],[Type of Leave]]</f>
        <v>1 SL</v>
      </c>
      <c r="L4613" s="23">
        <v>1</v>
      </c>
      <c r="M4613" s="27"/>
    </row>
    <row r="4614" spans="1:13" ht="30" customHeight="1" x14ac:dyDescent="0.3">
      <c r="A4614" s="27">
        <v>940</v>
      </c>
      <c r="B4614" s="31">
        <v>45000</v>
      </c>
      <c r="C4614" s="31">
        <v>44848</v>
      </c>
      <c r="D4614" s="19" t="s">
        <v>1046</v>
      </c>
      <c r="E4614" s="66" t="str">
        <f>IF(ISBLANK(LeaveTracker[[#This Row],[Employee Name]]),"-----",VLOOKUP(LeaveTracker[[#This Row],[Employee Name]],'List of Employees'!$B$4:$H$767,7))</f>
        <v>PIO</v>
      </c>
      <c r="F4614" s="66" t="str">
        <f>IF(ISBLANK(LeaveTracker[[#This Row],[Employee Name]]),"-----",VLOOKUP(LeaveTracker[[#This Row],[Employee Name]],'List of Employees'!$B$4:$H$767,6))</f>
        <v>PERMANENT</v>
      </c>
      <c r="G4614" s="24">
        <v>44846</v>
      </c>
      <c r="H4614" s="24">
        <v>44847</v>
      </c>
      <c r="I4614" s="19" t="s">
        <v>81</v>
      </c>
      <c r="K4614" s="50" t="str">
        <f ca="1">LeaveTracker[[#This Row],[Days]]&amp;" "&amp;LeaveTracker[[#This Row],[Type of Leave]]</f>
        <v>2 SL</v>
      </c>
      <c r="L4614" s="23">
        <f ca="1">NETWORKDAYS(LeaveTracker[[#This Row],[Start Date]],LeaveTracker[[#This Row],[End Date]],lstHolidays)</f>
        <v>2</v>
      </c>
      <c r="M4614" s="27"/>
    </row>
    <row r="4615" spans="1:13" ht="30" customHeight="1" x14ac:dyDescent="0.3">
      <c r="A4615" s="27">
        <f t="shared" si="46"/>
        <v>941</v>
      </c>
      <c r="B4615" s="31">
        <v>45000</v>
      </c>
      <c r="C4615" s="31">
        <v>44848</v>
      </c>
      <c r="D4615" s="19" t="s">
        <v>1046</v>
      </c>
      <c r="E4615" s="66" t="str">
        <f>IF(ISBLANK(LeaveTracker[[#This Row],[Employee Name]]),"-----",VLOOKUP(LeaveTracker[[#This Row],[Employee Name]],'List of Employees'!$B$4:$H$767,7))</f>
        <v>PIO</v>
      </c>
      <c r="F4615" s="66" t="str">
        <f>IF(ISBLANK(LeaveTracker[[#This Row],[Employee Name]]),"-----",VLOOKUP(LeaveTracker[[#This Row],[Employee Name]],'List of Employees'!$B$4:$H$767,6))</f>
        <v>PERMANENT</v>
      </c>
      <c r="G4615" s="24">
        <v>44817</v>
      </c>
      <c r="H4615" s="24">
        <v>44817</v>
      </c>
      <c r="I4615" s="19" t="s">
        <v>81</v>
      </c>
      <c r="K4615" s="50" t="str">
        <f ca="1">LeaveTracker[[#This Row],[Days]]&amp;" "&amp;LeaveTracker[[#This Row],[Type of Leave]]</f>
        <v>1 SL</v>
      </c>
      <c r="L4615" s="23">
        <f ca="1">NETWORKDAYS(LeaveTracker[[#This Row],[Start Date]],LeaveTracker[[#This Row],[End Date]],lstHolidays)</f>
        <v>1</v>
      </c>
      <c r="M4615" s="27"/>
    </row>
    <row r="4616" spans="1:13" ht="30" customHeight="1" x14ac:dyDescent="0.3">
      <c r="A4616" s="27">
        <f t="shared" si="46"/>
        <v>942</v>
      </c>
      <c r="B4616" s="31">
        <v>45000</v>
      </c>
      <c r="C4616" s="31">
        <v>44858</v>
      </c>
      <c r="D4616" s="19" t="s">
        <v>1046</v>
      </c>
      <c r="E4616" s="66" t="str">
        <f>IF(ISBLANK(LeaveTracker[[#This Row],[Employee Name]]),"-----",VLOOKUP(LeaveTracker[[#This Row],[Employee Name]],'List of Employees'!$B$4:$H$767,7))</f>
        <v>PIO</v>
      </c>
      <c r="F4616" s="66" t="str">
        <f>IF(ISBLANK(LeaveTracker[[#This Row],[Employee Name]]),"-----",VLOOKUP(LeaveTracker[[#This Row],[Employee Name]],'List of Employees'!$B$4:$H$767,6))</f>
        <v>PERMANENT</v>
      </c>
      <c r="G4616" s="24">
        <v>44854</v>
      </c>
      <c r="H4616" s="24">
        <v>44855</v>
      </c>
      <c r="I4616" s="19" t="s">
        <v>82</v>
      </c>
      <c r="K4616" s="50" t="str">
        <f ca="1">LeaveTracker[[#This Row],[Days]]&amp;" "&amp;LeaveTracker[[#This Row],[Type of Leave]]</f>
        <v>2 VL</v>
      </c>
      <c r="L4616" s="23">
        <f ca="1">NETWORKDAYS(LeaveTracker[[#This Row],[Start Date]],LeaveTracker[[#This Row],[End Date]],lstHolidays)</f>
        <v>2</v>
      </c>
      <c r="M4616" s="27"/>
    </row>
    <row r="4617" spans="1:13" ht="30" customHeight="1" x14ac:dyDescent="0.3">
      <c r="A4617" s="27">
        <f t="shared" si="46"/>
        <v>943</v>
      </c>
      <c r="B4617" s="31">
        <v>45000</v>
      </c>
      <c r="C4617" s="31">
        <v>44893</v>
      </c>
      <c r="D4617" s="19" t="s">
        <v>1046</v>
      </c>
      <c r="E4617" s="66" t="str">
        <f>IF(ISBLANK(LeaveTracker[[#This Row],[Employee Name]]),"-----",VLOOKUP(LeaveTracker[[#This Row],[Employee Name]],'List of Employees'!$B$4:$H$767,7))</f>
        <v>PIO</v>
      </c>
      <c r="F4617" s="66" t="str">
        <f>IF(ISBLANK(LeaveTracker[[#This Row],[Employee Name]]),"-----",VLOOKUP(LeaveTracker[[#This Row],[Employee Name]],'List of Employees'!$B$4:$H$767,6))</f>
        <v>PERMANENT</v>
      </c>
      <c r="G4617" s="24">
        <v>44914</v>
      </c>
      <c r="H4617" s="24">
        <v>44915</v>
      </c>
      <c r="I4617" s="19" t="s">
        <v>82</v>
      </c>
      <c r="K4617" s="50" t="str">
        <f ca="1">LeaveTracker[[#This Row],[Days]]&amp;" "&amp;LeaveTracker[[#This Row],[Type of Leave]]</f>
        <v>2 VL</v>
      </c>
      <c r="L4617" s="23">
        <f ca="1">NETWORKDAYS(LeaveTracker[[#This Row],[Start Date]],LeaveTracker[[#This Row],[End Date]],lstHolidays)</f>
        <v>2</v>
      </c>
      <c r="M4617" s="27"/>
    </row>
    <row r="4618" spans="1:13" ht="30" customHeight="1" x14ac:dyDescent="0.3">
      <c r="A4618" s="27">
        <v>943</v>
      </c>
      <c r="B4618" s="31">
        <v>45000</v>
      </c>
      <c r="C4618" s="31">
        <v>44893</v>
      </c>
      <c r="D4618" s="19" t="s">
        <v>1046</v>
      </c>
      <c r="E4618" s="66" t="str">
        <f>IF(ISBLANK(LeaveTracker[[#This Row],[Employee Name]]),"-----",VLOOKUP(LeaveTracker[[#This Row],[Employee Name]],'List of Employees'!$B$4:$H$767,7))</f>
        <v>PIO</v>
      </c>
      <c r="F4618" s="66" t="str">
        <f>IF(ISBLANK(LeaveTracker[[#This Row],[Employee Name]]),"-----",VLOOKUP(LeaveTracker[[#This Row],[Employee Name]],'List of Employees'!$B$4:$H$767,6))</f>
        <v>PERMANENT</v>
      </c>
      <c r="G4618" s="24">
        <v>44923</v>
      </c>
      <c r="H4618" s="24">
        <v>44924</v>
      </c>
      <c r="I4618" s="19" t="s">
        <v>82</v>
      </c>
      <c r="K4618" s="50" t="str">
        <f ca="1">LeaveTracker[[#This Row],[Days]]&amp;" "&amp;LeaveTracker[[#This Row],[Type of Leave]]</f>
        <v>2 VL</v>
      </c>
      <c r="L4618" s="23">
        <f ca="1">NETWORKDAYS(LeaveTracker[[#This Row],[Start Date]],LeaveTracker[[#This Row],[End Date]],lstHolidays)</f>
        <v>2</v>
      </c>
      <c r="M4618" s="27"/>
    </row>
    <row r="4619" spans="1:13" ht="30" customHeight="1" x14ac:dyDescent="0.3">
      <c r="A4619" s="27">
        <f t="shared" si="46"/>
        <v>944</v>
      </c>
      <c r="B4619" s="31">
        <v>45000</v>
      </c>
      <c r="C4619" s="31">
        <v>44873</v>
      </c>
      <c r="D4619" s="19" t="s">
        <v>1046</v>
      </c>
      <c r="E4619" s="66" t="str">
        <f>IF(ISBLANK(LeaveTracker[[#This Row],[Employee Name]]),"-----",VLOOKUP(LeaveTracker[[#This Row],[Employee Name]],'List of Employees'!$B$4:$H$767,7))</f>
        <v>PIO</v>
      </c>
      <c r="F4619" s="66" t="str">
        <f>IF(ISBLANK(LeaveTracker[[#This Row],[Employee Name]]),"-----",VLOOKUP(LeaveTracker[[#This Row],[Employee Name]],'List of Employees'!$B$4:$H$767,6))</f>
        <v>PERMANENT</v>
      </c>
      <c r="G4619" s="24">
        <v>44872</v>
      </c>
      <c r="H4619" s="24">
        <v>44872</v>
      </c>
      <c r="I4619" s="19" t="s">
        <v>81</v>
      </c>
      <c r="K4619" s="50" t="str">
        <f ca="1">LeaveTracker[[#This Row],[Days]]&amp;" "&amp;LeaveTracker[[#This Row],[Type of Leave]]</f>
        <v>1 SL</v>
      </c>
      <c r="L4619" s="23">
        <f ca="1">NETWORKDAYS(LeaveTracker[[#This Row],[Start Date]],LeaveTracker[[#This Row],[End Date]],lstHolidays)</f>
        <v>1</v>
      </c>
      <c r="M4619" s="27"/>
    </row>
    <row r="4620" spans="1:13" ht="30" customHeight="1" x14ac:dyDescent="0.3">
      <c r="A4620" s="27">
        <f t="shared" si="46"/>
        <v>945</v>
      </c>
      <c r="B4620" s="31">
        <v>45000</v>
      </c>
      <c r="C4620" s="31">
        <v>44873</v>
      </c>
      <c r="D4620" s="19" t="s">
        <v>1046</v>
      </c>
      <c r="E4620" s="66" t="str">
        <f>IF(ISBLANK(LeaveTracker[[#This Row],[Employee Name]]),"-----",VLOOKUP(LeaveTracker[[#This Row],[Employee Name]],'List of Employees'!$B$4:$H$767,7))</f>
        <v>PIO</v>
      </c>
      <c r="F4620" s="66" t="str">
        <f>IF(ISBLANK(LeaveTracker[[#This Row],[Employee Name]]),"-----",VLOOKUP(LeaveTracker[[#This Row],[Employee Name]],'List of Employees'!$B$4:$H$767,6))</f>
        <v>PERMANENT</v>
      </c>
      <c r="G4620" s="24">
        <v>44876</v>
      </c>
      <c r="H4620" s="24">
        <v>44876</v>
      </c>
      <c r="I4620" s="19" t="s">
        <v>81</v>
      </c>
      <c r="K4620" s="50" t="str">
        <f ca="1">LeaveTracker[[#This Row],[Days]]&amp;" "&amp;LeaveTracker[[#This Row],[Type of Leave]]</f>
        <v>1 SL</v>
      </c>
      <c r="L4620" s="23">
        <f ca="1">NETWORKDAYS(LeaveTracker[[#This Row],[Start Date]],LeaveTracker[[#This Row],[End Date]],lstHolidays)</f>
        <v>1</v>
      </c>
      <c r="M4620" s="27"/>
    </row>
    <row r="4621" spans="1:13" ht="30" customHeight="1" x14ac:dyDescent="0.3">
      <c r="A4621" s="27">
        <f t="shared" si="46"/>
        <v>946</v>
      </c>
      <c r="B4621" s="31">
        <v>45000</v>
      </c>
      <c r="C4621" s="31">
        <v>44943</v>
      </c>
      <c r="D4621" s="19" t="s">
        <v>1046</v>
      </c>
      <c r="E4621" s="66" t="str">
        <f>IF(ISBLANK(LeaveTracker[[#This Row],[Employee Name]]),"-----",VLOOKUP(LeaveTracker[[#This Row],[Employee Name]],'List of Employees'!$B$4:$H$767,7))</f>
        <v>PIO</v>
      </c>
      <c r="F4621" s="66" t="str">
        <f>IF(ISBLANK(LeaveTracker[[#This Row],[Employee Name]]),"-----",VLOOKUP(LeaveTracker[[#This Row],[Employee Name]],'List of Employees'!$B$4:$H$767,6))</f>
        <v>PERMANENT</v>
      </c>
      <c r="G4621" s="24">
        <v>44942</v>
      </c>
      <c r="H4621" s="24">
        <v>44942</v>
      </c>
      <c r="I4621" s="19" t="s">
        <v>81</v>
      </c>
      <c r="K4621" s="50" t="str">
        <f ca="1">LeaveTracker[[#This Row],[Days]]&amp;" "&amp;LeaveTracker[[#This Row],[Type of Leave]]</f>
        <v>1 SL</v>
      </c>
      <c r="L4621" s="23">
        <f ca="1">NETWORKDAYS(LeaveTracker[[#This Row],[Start Date]],LeaveTracker[[#This Row],[End Date]],lstHolidays)</f>
        <v>1</v>
      </c>
      <c r="M4621" s="27"/>
    </row>
    <row r="4622" spans="1:13" ht="30" customHeight="1" x14ac:dyDescent="0.3">
      <c r="A4622" s="27">
        <f t="shared" si="46"/>
        <v>947</v>
      </c>
      <c r="B4622" s="31">
        <v>45000</v>
      </c>
      <c r="C4622" s="31">
        <v>44963</v>
      </c>
      <c r="D4622" s="19" t="s">
        <v>1046</v>
      </c>
      <c r="E4622" s="66" t="str">
        <f>IF(ISBLANK(LeaveTracker[[#This Row],[Employee Name]]),"-----",VLOOKUP(LeaveTracker[[#This Row],[Employee Name]],'List of Employees'!$B$4:$H$767,7))</f>
        <v>PIO</v>
      </c>
      <c r="F4622" s="66" t="str">
        <f>IF(ISBLANK(LeaveTracker[[#This Row],[Employee Name]]),"-----",VLOOKUP(LeaveTracker[[#This Row],[Employee Name]],'List of Employees'!$B$4:$H$767,6))</f>
        <v>PERMANENT</v>
      </c>
      <c r="G4622" s="24">
        <v>44959</v>
      </c>
      <c r="H4622" s="24">
        <v>44960</v>
      </c>
      <c r="I4622" s="19" t="s">
        <v>81</v>
      </c>
      <c r="K4622" s="50" t="str">
        <f ca="1">LeaveTracker[[#This Row],[Days]]&amp;" "&amp;LeaveTracker[[#This Row],[Type of Leave]]</f>
        <v>2 SL</v>
      </c>
      <c r="L4622" s="23">
        <f ca="1">NETWORKDAYS(LeaveTracker[[#This Row],[Start Date]],LeaveTracker[[#This Row],[End Date]],lstHolidays)</f>
        <v>2</v>
      </c>
      <c r="M4622" s="27"/>
    </row>
    <row r="4623" spans="1:13" ht="30" customHeight="1" x14ac:dyDescent="0.3">
      <c r="A4623" s="27">
        <f t="shared" si="46"/>
        <v>948</v>
      </c>
      <c r="B4623" s="31">
        <v>44989</v>
      </c>
      <c r="C4623" s="31">
        <v>44953</v>
      </c>
      <c r="D4623" s="19" t="s">
        <v>303</v>
      </c>
      <c r="E4623" s="66" t="str">
        <f>IF(ISBLANK(LeaveTracker[[#This Row],[Employee Name]]),"-----",VLOOKUP(LeaveTracker[[#This Row],[Employee Name]],'List of Employees'!$B$4:$H$767,7))</f>
        <v>TOPS (ADMIN CSU)</v>
      </c>
      <c r="F4623" s="66" t="str">
        <f>IF(ISBLANK(LeaveTracker[[#This Row],[Employee Name]]),"-----",VLOOKUP(LeaveTracker[[#This Row],[Employee Name]],'List of Employees'!$B$4:$H$767,6))</f>
        <v>PERMANENT</v>
      </c>
      <c r="G4623" s="24">
        <v>44951</v>
      </c>
      <c r="H4623" s="24">
        <v>44952</v>
      </c>
      <c r="I4623" s="19" t="s">
        <v>81</v>
      </c>
      <c r="K4623" s="50" t="str">
        <f ca="1">LeaveTracker[[#This Row],[Days]]&amp;" "&amp;LeaveTracker[[#This Row],[Type of Leave]]</f>
        <v>2 SL</v>
      </c>
      <c r="L4623" s="23">
        <f ca="1">NETWORKDAYS(LeaveTracker[[#This Row],[Start Date]],LeaveTracker[[#This Row],[End Date]],lstHolidays)</f>
        <v>2</v>
      </c>
      <c r="M4623" s="27"/>
    </row>
    <row r="4624" spans="1:13" ht="30" customHeight="1" x14ac:dyDescent="0.3">
      <c r="A4624" s="27">
        <f t="shared" si="46"/>
        <v>949</v>
      </c>
      <c r="B4624" s="31">
        <v>44989</v>
      </c>
      <c r="C4624" s="31">
        <v>44965</v>
      </c>
      <c r="D4624" s="19" t="s">
        <v>303</v>
      </c>
      <c r="E4624" s="66" t="str">
        <f>IF(ISBLANK(LeaveTracker[[#This Row],[Employee Name]]),"-----",VLOOKUP(LeaveTracker[[#This Row],[Employee Name]],'List of Employees'!$B$4:$H$767,7))</f>
        <v>TOPS (ADMIN CSU)</v>
      </c>
      <c r="F4624" s="66" t="str">
        <f>IF(ISBLANK(LeaveTracker[[#This Row],[Employee Name]]),"-----",VLOOKUP(LeaveTracker[[#This Row],[Employee Name]],'List of Employees'!$B$4:$H$767,6))</f>
        <v>PERMANENT</v>
      </c>
      <c r="G4624" s="24">
        <v>44964</v>
      </c>
      <c r="H4624" s="24">
        <v>44965</v>
      </c>
      <c r="I4624" s="19" t="s">
        <v>81</v>
      </c>
      <c r="K4624" s="50" t="str">
        <f ca="1">LeaveTracker[[#This Row],[Days]]&amp;" "&amp;LeaveTracker[[#This Row],[Type of Leave]]</f>
        <v>2 SL</v>
      </c>
      <c r="L4624" s="23">
        <f ca="1">NETWORKDAYS(LeaveTracker[[#This Row],[Start Date]],LeaveTracker[[#This Row],[End Date]],lstHolidays)</f>
        <v>2</v>
      </c>
      <c r="M4624" s="27"/>
    </row>
    <row r="4625" spans="1:13" ht="30" customHeight="1" x14ac:dyDescent="0.3">
      <c r="A4625" s="27">
        <f t="shared" si="46"/>
        <v>950</v>
      </c>
      <c r="B4625" s="31">
        <v>44989</v>
      </c>
      <c r="C4625" s="31">
        <v>44916</v>
      </c>
      <c r="D4625" s="19" t="s">
        <v>303</v>
      </c>
      <c r="E4625" s="66" t="str">
        <f>IF(ISBLANK(LeaveTracker[[#This Row],[Employee Name]]),"-----",VLOOKUP(LeaveTracker[[#This Row],[Employee Name]],'List of Employees'!$B$4:$H$767,7))</f>
        <v>TOPS (ADMIN CSU)</v>
      </c>
      <c r="F4625" s="66" t="str">
        <f>IF(ISBLANK(LeaveTracker[[#This Row],[Employee Name]]),"-----",VLOOKUP(LeaveTracker[[#This Row],[Employee Name]],'List of Employees'!$B$4:$H$767,6))</f>
        <v>PERMANENT</v>
      </c>
      <c r="G4625" s="24">
        <v>44915</v>
      </c>
      <c r="H4625" s="24">
        <v>44915</v>
      </c>
      <c r="I4625" s="19" t="s">
        <v>81</v>
      </c>
      <c r="K4625" s="50" t="str">
        <f ca="1">LeaveTracker[[#This Row],[Days]]&amp;" "&amp;LeaveTracker[[#This Row],[Type of Leave]]</f>
        <v>1 SL</v>
      </c>
      <c r="L4625" s="23">
        <f ca="1">NETWORKDAYS(LeaveTracker[[#This Row],[Start Date]],LeaveTracker[[#This Row],[End Date]],lstHolidays)</f>
        <v>1</v>
      </c>
      <c r="M4625" s="27"/>
    </row>
    <row r="4626" spans="1:13" ht="30" customHeight="1" x14ac:dyDescent="0.3">
      <c r="A4626" s="27">
        <f t="shared" si="46"/>
        <v>951</v>
      </c>
      <c r="B4626" s="31">
        <v>44989</v>
      </c>
      <c r="C4626" s="31">
        <v>44874</v>
      </c>
      <c r="D4626" s="19" t="s">
        <v>303</v>
      </c>
      <c r="E4626" s="66" t="str">
        <f>IF(ISBLANK(LeaveTracker[[#This Row],[Employee Name]]),"-----",VLOOKUP(LeaveTracker[[#This Row],[Employee Name]],'List of Employees'!$B$4:$H$767,7))</f>
        <v>TOPS (ADMIN CSU)</v>
      </c>
      <c r="F4626" s="66" t="str">
        <f>IF(ISBLANK(LeaveTracker[[#This Row],[Employee Name]]),"-----",VLOOKUP(LeaveTracker[[#This Row],[Employee Name]],'List of Employees'!$B$4:$H$767,6))</f>
        <v>PERMANENT</v>
      </c>
      <c r="G4626" s="24">
        <v>44874</v>
      </c>
      <c r="H4626" s="24">
        <v>44874</v>
      </c>
      <c r="I4626" s="19" t="s">
        <v>81</v>
      </c>
      <c r="K4626" s="50" t="str">
        <f ca="1">LeaveTracker[[#This Row],[Days]]&amp;" "&amp;LeaveTracker[[#This Row],[Type of Leave]]</f>
        <v>1 SL</v>
      </c>
      <c r="L4626" s="23">
        <f ca="1">NETWORKDAYS(LeaveTracker[[#This Row],[Start Date]],LeaveTracker[[#This Row],[End Date]],lstHolidays)</f>
        <v>1</v>
      </c>
      <c r="M4626" s="27"/>
    </row>
    <row r="4627" spans="1:13" ht="30" customHeight="1" x14ac:dyDescent="0.3">
      <c r="A4627" s="27">
        <f t="shared" si="46"/>
        <v>952</v>
      </c>
      <c r="B4627" s="31">
        <v>44989</v>
      </c>
      <c r="C4627" s="31">
        <v>44929</v>
      </c>
      <c r="D4627" s="19" t="s">
        <v>303</v>
      </c>
      <c r="E4627" s="66" t="str">
        <f>IF(ISBLANK(LeaveTracker[[#This Row],[Employee Name]]),"-----",VLOOKUP(LeaveTracker[[#This Row],[Employee Name]],'List of Employees'!$B$4:$H$767,7))</f>
        <v>TOPS (ADMIN CSU)</v>
      </c>
      <c r="F4627" s="66" t="str">
        <f>IF(ISBLANK(LeaveTracker[[#This Row],[Employee Name]]),"-----",VLOOKUP(LeaveTracker[[#This Row],[Employee Name]],'List of Employees'!$B$4:$H$767,6))</f>
        <v>PERMANENT</v>
      </c>
      <c r="G4627" s="24">
        <v>44922</v>
      </c>
      <c r="H4627" s="24">
        <v>44922</v>
      </c>
      <c r="I4627" s="19" t="s">
        <v>81</v>
      </c>
      <c r="K4627" s="50" t="str">
        <f ca="1">LeaveTracker[[#This Row],[Days]]&amp;" "&amp;LeaveTracker[[#This Row],[Type of Leave]]</f>
        <v>1 SL</v>
      </c>
      <c r="L4627" s="23">
        <f ca="1">NETWORKDAYS(LeaveTracker[[#This Row],[Start Date]],LeaveTracker[[#This Row],[End Date]],lstHolidays)</f>
        <v>1</v>
      </c>
      <c r="M4627" s="27"/>
    </row>
    <row r="4628" spans="1:13" ht="30" customHeight="1" x14ac:dyDescent="0.3">
      <c r="A4628" s="27">
        <v>952</v>
      </c>
      <c r="B4628" s="31">
        <v>44989</v>
      </c>
      <c r="C4628" s="31">
        <v>44929</v>
      </c>
      <c r="D4628" s="19" t="s">
        <v>303</v>
      </c>
      <c r="E4628" s="66" t="str">
        <f>IF(ISBLANK(LeaveTracker[[#This Row],[Employee Name]]),"-----",VLOOKUP(LeaveTracker[[#This Row],[Employee Name]],'List of Employees'!$B$4:$H$767,7))</f>
        <v>TOPS (ADMIN CSU)</v>
      </c>
      <c r="F4628" s="66" t="str">
        <f>IF(ISBLANK(LeaveTracker[[#This Row],[Employee Name]]),"-----",VLOOKUP(LeaveTracker[[#This Row],[Employee Name]],'List of Employees'!$B$4:$H$767,6))</f>
        <v>PERMANENT</v>
      </c>
      <c r="G4628" s="24">
        <v>44924</v>
      </c>
      <c r="H4628" s="24">
        <v>44924</v>
      </c>
      <c r="I4628" s="19" t="s">
        <v>81</v>
      </c>
      <c r="K4628" s="50" t="str">
        <f ca="1">LeaveTracker[[#This Row],[Days]]&amp;" "&amp;LeaveTracker[[#This Row],[Type of Leave]]</f>
        <v>1 SL</v>
      </c>
      <c r="L4628" s="23">
        <f ca="1">NETWORKDAYS(LeaveTracker[[#This Row],[Start Date]],LeaveTracker[[#This Row],[End Date]],lstHolidays)</f>
        <v>1</v>
      </c>
      <c r="M4628" s="27"/>
    </row>
    <row r="4629" spans="1:13" ht="30" customHeight="1" x14ac:dyDescent="0.3">
      <c r="A4629" s="27">
        <f t="shared" si="46"/>
        <v>953</v>
      </c>
      <c r="B4629" s="31">
        <v>44989</v>
      </c>
      <c r="C4629" s="31">
        <v>44909</v>
      </c>
      <c r="D4629" s="19" t="s">
        <v>303</v>
      </c>
      <c r="E4629" s="66" t="str">
        <f>IF(ISBLANK(LeaveTracker[[#This Row],[Employee Name]]),"-----",VLOOKUP(LeaveTracker[[#This Row],[Employee Name]],'List of Employees'!$B$4:$H$767,7))</f>
        <v>TOPS (ADMIN CSU)</v>
      </c>
      <c r="F4629" s="66" t="str">
        <f>IF(ISBLANK(LeaveTracker[[#This Row],[Employee Name]]),"-----",VLOOKUP(LeaveTracker[[#This Row],[Employee Name]],'List of Employees'!$B$4:$H$767,6))</f>
        <v>PERMANENT</v>
      </c>
      <c r="G4629" s="24">
        <v>44904</v>
      </c>
      <c r="H4629" s="24">
        <v>44907</v>
      </c>
      <c r="I4629" s="19" t="s">
        <v>81</v>
      </c>
      <c r="K4629" s="50" t="str">
        <f ca="1">LeaveTracker[[#This Row],[Days]]&amp;" "&amp;LeaveTracker[[#This Row],[Type of Leave]]</f>
        <v>2 SL</v>
      </c>
      <c r="L4629" s="23">
        <f ca="1">NETWORKDAYS(LeaveTracker[[#This Row],[Start Date]],LeaveTracker[[#This Row],[End Date]],lstHolidays)</f>
        <v>2</v>
      </c>
      <c r="M4629" s="27"/>
    </row>
    <row r="4630" spans="1:13" ht="30" customHeight="1" x14ac:dyDescent="0.3">
      <c r="A4630" s="27">
        <f t="shared" si="46"/>
        <v>954</v>
      </c>
      <c r="B4630" s="31">
        <v>44989</v>
      </c>
      <c r="C4630" s="31">
        <v>44847</v>
      </c>
      <c r="D4630" s="19" t="s">
        <v>303</v>
      </c>
      <c r="E4630" s="66" t="str">
        <f>IF(ISBLANK(LeaveTracker[[#This Row],[Employee Name]]),"-----",VLOOKUP(LeaveTracker[[#This Row],[Employee Name]],'List of Employees'!$B$4:$H$767,7))</f>
        <v>TOPS (ADMIN CSU)</v>
      </c>
      <c r="F4630" s="66" t="str">
        <f>IF(ISBLANK(LeaveTracker[[#This Row],[Employee Name]]),"-----",VLOOKUP(LeaveTracker[[#This Row],[Employee Name]],'List of Employees'!$B$4:$H$767,6))</f>
        <v>PERMANENT</v>
      </c>
      <c r="G4630" s="24">
        <v>44846</v>
      </c>
      <c r="H4630" s="24">
        <v>44846</v>
      </c>
      <c r="I4630" s="19" t="s">
        <v>81</v>
      </c>
      <c r="K4630" s="50" t="str">
        <f ca="1">LeaveTracker[[#This Row],[Days]]&amp;" "&amp;LeaveTracker[[#This Row],[Type of Leave]]</f>
        <v>1 SL</v>
      </c>
      <c r="L4630" s="23">
        <f ca="1">NETWORKDAYS(LeaveTracker[[#This Row],[Start Date]],LeaveTracker[[#This Row],[End Date]],lstHolidays)</f>
        <v>1</v>
      </c>
      <c r="M4630" s="27"/>
    </row>
    <row r="4631" spans="1:13" ht="30" customHeight="1" x14ac:dyDescent="0.3">
      <c r="A4631" s="27">
        <f t="shared" si="46"/>
        <v>955</v>
      </c>
      <c r="B4631" s="31">
        <v>44989</v>
      </c>
      <c r="C4631" s="31">
        <v>44809</v>
      </c>
      <c r="D4631" s="19" t="s">
        <v>303</v>
      </c>
      <c r="E4631" s="66" t="str">
        <f>IF(ISBLANK(LeaveTracker[[#This Row],[Employee Name]]),"-----",VLOOKUP(LeaveTracker[[#This Row],[Employee Name]],'List of Employees'!$B$4:$H$767,7))</f>
        <v>TOPS (ADMIN CSU)</v>
      </c>
      <c r="F4631" s="66" t="str">
        <f>IF(ISBLANK(LeaveTracker[[#This Row],[Employee Name]]),"-----",VLOOKUP(LeaveTracker[[#This Row],[Employee Name]],'List of Employees'!$B$4:$H$767,6))</f>
        <v>PERMANENT</v>
      </c>
      <c r="G4631" s="24">
        <v>44805</v>
      </c>
      <c r="H4631" s="24">
        <v>44806</v>
      </c>
      <c r="I4631" s="19" t="s">
        <v>81</v>
      </c>
      <c r="K4631" s="50" t="str">
        <f ca="1">LeaveTracker[[#This Row],[Days]]&amp;" "&amp;LeaveTracker[[#This Row],[Type of Leave]]</f>
        <v>2 SL</v>
      </c>
      <c r="L4631" s="23">
        <f ca="1">NETWORKDAYS(LeaveTracker[[#This Row],[Start Date]],LeaveTracker[[#This Row],[End Date]],lstHolidays)</f>
        <v>2</v>
      </c>
      <c r="M4631" s="27"/>
    </row>
    <row r="4632" spans="1:13" ht="30" customHeight="1" x14ac:dyDescent="0.3">
      <c r="A4632" s="27">
        <f t="shared" si="46"/>
        <v>956</v>
      </c>
      <c r="B4632" s="31">
        <v>44989</v>
      </c>
      <c r="C4632" s="31">
        <v>44844</v>
      </c>
      <c r="D4632" s="19" t="s">
        <v>303</v>
      </c>
      <c r="E4632" s="66" t="str">
        <f>IF(ISBLANK(LeaveTracker[[#This Row],[Employee Name]]),"-----",VLOOKUP(LeaveTracker[[#This Row],[Employee Name]],'List of Employees'!$B$4:$H$767,7))</f>
        <v>TOPS (ADMIN CSU)</v>
      </c>
      <c r="F4632" s="66" t="str">
        <f>IF(ISBLANK(LeaveTracker[[#This Row],[Employee Name]]),"-----",VLOOKUP(LeaveTracker[[#This Row],[Employee Name]],'List of Employees'!$B$4:$H$767,6))</f>
        <v>PERMANENT</v>
      </c>
      <c r="G4632" s="24">
        <v>44841</v>
      </c>
      <c r="H4632" s="24">
        <v>44841</v>
      </c>
      <c r="I4632" s="19" t="s">
        <v>81</v>
      </c>
      <c r="K4632" s="50" t="str">
        <f ca="1">LeaveTracker[[#This Row],[Days]]&amp;" "&amp;LeaveTracker[[#This Row],[Type of Leave]]</f>
        <v>1 SL</v>
      </c>
      <c r="L4632" s="23">
        <f ca="1">NETWORKDAYS(LeaveTracker[[#This Row],[Start Date]],LeaveTracker[[#This Row],[End Date]],lstHolidays)</f>
        <v>1</v>
      </c>
      <c r="M4632" s="27"/>
    </row>
    <row r="4633" spans="1:13" ht="30" customHeight="1" x14ac:dyDescent="0.3">
      <c r="A4633" s="27">
        <f t="shared" si="46"/>
        <v>957</v>
      </c>
      <c r="B4633" s="31">
        <v>44989</v>
      </c>
      <c r="C4633" s="31">
        <v>44851</v>
      </c>
      <c r="D4633" s="19" t="s">
        <v>303</v>
      </c>
      <c r="E4633" s="66" t="str">
        <f>IF(ISBLANK(LeaveTracker[[#This Row],[Employee Name]]),"-----",VLOOKUP(LeaveTracker[[#This Row],[Employee Name]],'List of Employees'!$B$4:$H$767,7))</f>
        <v>TOPS (ADMIN CSU)</v>
      </c>
      <c r="F4633" s="66" t="str">
        <f>IF(ISBLANK(LeaveTracker[[#This Row],[Employee Name]]),"-----",VLOOKUP(LeaveTracker[[#This Row],[Employee Name]],'List of Employees'!$B$4:$H$767,6))</f>
        <v>PERMANENT</v>
      </c>
      <c r="G4633" s="24">
        <v>44858</v>
      </c>
      <c r="H4633" s="24">
        <v>44858</v>
      </c>
      <c r="I4633" s="19" t="s">
        <v>82</v>
      </c>
      <c r="K4633" s="50" t="str">
        <f ca="1">LeaveTracker[[#This Row],[Days]]&amp;" "&amp;LeaveTracker[[#This Row],[Type of Leave]]</f>
        <v>1 VL</v>
      </c>
      <c r="L4633" s="23">
        <f ca="1">NETWORKDAYS(LeaveTracker[[#This Row],[Start Date]],LeaveTracker[[#This Row],[End Date]],lstHolidays)</f>
        <v>1</v>
      </c>
      <c r="M4633" s="27"/>
    </row>
    <row r="4634" spans="1:13" ht="30" customHeight="1" x14ac:dyDescent="0.3">
      <c r="A4634" s="27">
        <v>957</v>
      </c>
      <c r="B4634" s="31">
        <v>44989</v>
      </c>
      <c r="C4634" s="31">
        <v>44851</v>
      </c>
      <c r="D4634" s="19" t="s">
        <v>303</v>
      </c>
      <c r="E4634" s="66" t="str">
        <f>IF(ISBLANK(LeaveTracker[[#This Row],[Employee Name]]),"-----",VLOOKUP(LeaveTracker[[#This Row],[Employee Name]],'List of Employees'!$B$4:$H$767,7))</f>
        <v>TOPS (ADMIN CSU)</v>
      </c>
      <c r="F4634" s="66" t="str">
        <f>IF(ISBLANK(LeaveTracker[[#This Row],[Employee Name]]),"-----",VLOOKUP(LeaveTracker[[#This Row],[Employee Name]],'List of Employees'!$B$4:$H$767,6))</f>
        <v>PERMANENT</v>
      </c>
      <c r="G4634" s="24">
        <v>44869</v>
      </c>
      <c r="H4634" s="24">
        <v>44869</v>
      </c>
      <c r="I4634" s="19" t="s">
        <v>82</v>
      </c>
      <c r="K4634" s="50" t="str">
        <f ca="1">LeaveTracker[[#This Row],[Days]]&amp;" "&amp;LeaveTracker[[#This Row],[Type of Leave]]</f>
        <v>1 VL</v>
      </c>
      <c r="L4634" s="23">
        <f ca="1">NETWORKDAYS(LeaveTracker[[#This Row],[Start Date]],LeaveTracker[[#This Row],[End Date]],lstHolidays)</f>
        <v>1</v>
      </c>
      <c r="M4634" s="27"/>
    </row>
    <row r="4635" spans="1:13" ht="30" customHeight="1" x14ac:dyDescent="0.3">
      <c r="A4635" s="27">
        <v>957</v>
      </c>
      <c r="B4635" s="31">
        <v>44989</v>
      </c>
      <c r="C4635" s="31">
        <v>44851</v>
      </c>
      <c r="D4635" s="19" t="s">
        <v>303</v>
      </c>
      <c r="E4635" s="66" t="str">
        <f>IF(ISBLANK(LeaveTracker[[#This Row],[Employee Name]]),"-----",VLOOKUP(LeaveTracker[[#This Row],[Employee Name]],'List of Employees'!$B$4:$H$767,7))</f>
        <v>TOPS (ADMIN CSU)</v>
      </c>
      <c r="F4635" s="66" t="str">
        <f>IF(ISBLANK(LeaveTracker[[#This Row],[Employee Name]]),"-----",VLOOKUP(LeaveTracker[[#This Row],[Employee Name]],'List of Employees'!$B$4:$H$767,6))</f>
        <v>PERMANENT</v>
      </c>
      <c r="G4635" s="24">
        <v>44881</v>
      </c>
      <c r="H4635" s="24">
        <v>44881</v>
      </c>
      <c r="I4635" s="19" t="s">
        <v>82</v>
      </c>
      <c r="K4635" s="50" t="str">
        <f ca="1">LeaveTracker[[#This Row],[Days]]&amp;" "&amp;LeaveTracker[[#This Row],[Type of Leave]]</f>
        <v>1 VL</v>
      </c>
      <c r="L4635" s="23">
        <f ca="1">NETWORKDAYS(LeaveTracker[[#This Row],[Start Date]],LeaveTracker[[#This Row],[End Date]],lstHolidays)</f>
        <v>1</v>
      </c>
      <c r="M4635" s="27"/>
    </row>
    <row r="4636" spans="1:13" ht="30" customHeight="1" x14ac:dyDescent="0.3">
      <c r="A4636" s="27">
        <v>957</v>
      </c>
      <c r="B4636" s="31">
        <v>44989</v>
      </c>
      <c r="C4636" s="31">
        <v>44851</v>
      </c>
      <c r="D4636" s="19" t="s">
        <v>303</v>
      </c>
      <c r="E4636" s="66" t="str">
        <f>IF(ISBLANK(LeaveTracker[[#This Row],[Employee Name]]),"-----",VLOOKUP(LeaveTracker[[#This Row],[Employee Name]],'List of Employees'!$B$4:$H$767,7))</f>
        <v>TOPS (ADMIN CSU)</v>
      </c>
      <c r="F4636" s="66" t="str">
        <f>IF(ISBLANK(LeaveTracker[[#This Row],[Employee Name]]),"-----",VLOOKUP(LeaveTracker[[#This Row],[Employee Name]],'List of Employees'!$B$4:$H$767,6))</f>
        <v>PERMANENT</v>
      </c>
      <c r="G4636" s="24">
        <v>44897</v>
      </c>
      <c r="H4636" s="24">
        <v>44897</v>
      </c>
      <c r="I4636" s="19" t="s">
        <v>82</v>
      </c>
      <c r="K4636" s="50" t="str">
        <f ca="1">LeaveTracker[[#This Row],[Days]]&amp;" "&amp;LeaveTracker[[#This Row],[Type of Leave]]</f>
        <v>1 VL</v>
      </c>
      <c r="L4636" s="23">
        <f ca="1">NETWORKDAYS(LeaveTracker[[#This Row],[Start Date]],LeaveTracker[[#This Row],[End Date]],lstHolidays)</f>
        <v>1</v>
      </c>
      <c r="M4636" s="27"/>
    </row>
    <row r="4637" spans="1:13" ht="30" customHeight="1" x14ac:dyDescent="0.3">
      <c r="A4637" s="27">
        <v>957</v>
      </c>
      <c r="B4637" s="31">
        <v>44989</v>
      </c>
      <c r="C4637" s="31">
        <v>44851</v>
      </c>
      <c r="D4637" s="19" t="s">
        <v>303</v>
      </c>
      <c r="E4637" s="66" t="str">
        <f>IF(ISBLANK(LeaveTracker[[#This Row],[Employee Name]]),"-----",VLOOKUP(LeaveTracker[[#This Row],[Employee Name]],'List of Employees'!$B$4:$H$767,7))</f>
        <v>TOPS (ADMIN CSU)</v>
      </c>
      <c r="F4637" s="66" t="str">
        <f>IF(ISBLANK(LeaveTracker[[#This Row],[Employee Name]]),"-----",VLOOKUP(LeaveTracker[[#This Row],[Employee Name]],'List of Employees'!$B$4:$H$767,6))</f>
        <v>PERMANENT</v>
      </c>
      <c r="G4637" s="24">
        <v>44923</v>
      </c>
      <c r="H4637" s="24">
        <v>44923</v>
      </c>
      <c r="I4637" s="19" t="s">
        <v>82</v>
      </c>
      <c r="K4637" s="50" t="str">
        <f ca="1">LeaveTracker[[#This Row],[Days]]&amp;" "&amp;LeaveTracker[[#This Row],[Type of Leave]]</f>
        <v>1 VL</v>
      </c>
      <c r="L4637" s="23">
        <f ca="1">NETWORKDAYS(LeaveTracker[[#This Row],[Start Date]],LeaveTracker[[#This Row],[End Date]],lstHolidays)</f>
        <v>1</v>
      </c>
      <c r="M4637" s="27"/>
    </row>
    <row r="4638" spans="1:13" ht="30" customHeight="1" x14ac:dyDescent="0.3">
      <c r="A4638" s="27">
        <f t="shared" ref="A4638:A4701" si="47">A4637+1</f>
        <v>958</v>
      </c>
      <c r="B4638" s="31">
        <v>44989</v>
      </c>
      <c r="C4638" s="31">
        <v>44896</v>
      </c>
      <c r="D4638" s="19" t="s">
        <v>301</v>
      </c>
      <c r="E4638" s="66" t="str">
        <f>IF(ISBLANK(LeaveTracker[[#This Row],[Employee Name]]),"-----",VLOOKUP(LeaveTracker[[#This Row],[Employee Name]],'List of Employees'!$B$4:$H$767,7))</f>
        <v>TOPS (ADMIN CSU)</v>
      </c>
      <c r="F4638" s="66" t="str">
        <f>IF(ISBLANK(LeaveTracker[[#This Row],[Employee Name]]),"-----",VLOOKUP(LeaveTracker[[#This Row],[Employee Name]],'List of Employees'!$B$4:$H$767,6))</f>
        <v>PERMANENT</v>
      </c>
      <c r="G4638" s="24">
        <v>44921</v>
      </c>
      <c r="H4638" s="24">
        <v>44924</v>
      </c>
      <c r="I4638" s="19" t="s">
        <v>82</v>
      </c>
      <c r="K4638" s="50" t="str">
        <f ca="1">LeaveTracker[[#This Row],[Days]]&amp;" "&amp;LeaveTracker[[#This Row],[Type of Leave]]</f>
        <v>3 VL</v>
      </c>
      <c r="L4638" s="23">
        <f ca="1">NETWORKDAYS(LeaveTracker[[#This Row],[Start Date]],LeaveTracker[[#This Row],[End Date]],lstHolidays)</f>
        <v>3</v>
      </c>
      <c r="M4638" s="27"/>
    </row>
    <row r="4639" spans="1:13" ht="30" customHeight="1" x14ac:dyDescent="0.3">
      <c r="A4639" s="27">
        <f t="shared" si="47"/>
        <v>959</v>
      </c>
      <c r="B4639" s="31">
        <v>44989</v>
      </c>
      <c r="C4639" s="31">
        <v>44851</v>
      </c>
      <c r="D4639" s="19" t="s">
        <v>301</v>
      </c>
      <c r="E4639" s="66" t="str">
        <f>IF(ISBLANK(LeaveTracker[[#This Row],[Employee Name]]),"-----",VLOOKUP(LeaveTracker[[#This Row],[Employee Name]],'List of Employees'!$B$4:$H$767,7))</f>
        <v>TOPS (ADMIN CSU)</v>
      </c>
      <c r="F4639" s="66" t="str">
        <f>IF(ISBLANK(LeaveTracker[[#This Row],[Employee Name]]),"-----",VLOOKUP(LeaveTracker[[#This Row],[Employee Name]],'List of Employees'!$B$4:$H$767,6))</f>
        <v>PERMANENT</v>
      </c>
      <c r="G4639" s="24">
        <v>44846</v>
      </c>
      <c r="H4639" s="24">
        <v>44848</v>
      </c>
      <c r="I4639" s="19" t="s">
        <v>297</v>
      </c>
      <c r="J4639" s="42" t="s">
        <v>298</v>
      </c>
      <c r="K4639" s="50" t="str">
        <f ca="1">LeaveTracker[[#This Row],[Days]]&amp;" "&amp;LeaveTracker[[#This Row],[Type of Leave]]</f>
        <v>3 OTHER</v>
      </c>
      <c r="L4639" s="23">
        <f ca="1">NETWORKDAYS(LeaveTracker[[#This Row],[Start Date]],LeaveTracker[[#This Row],[End Date]],lstHolidays)</f>
        <v>3</v>
      </c>
      <c r="M4639" s="27"/>
    </row>
    <row r="4640" spans="1:13" ht="30" customHeight="1" x14ac:dyDescent="0.3">
      <c r="A4640" s="27">
        <f t="shared" si="47"/>
        <v>960</v>
      </c>
      <c r="B4640" s="31">
        <v>44989</v>
      </c>
      <c r="C4640" s="31">
        <v>44953</v>
      </c>
      <c r="D4640" s="19" t="s">
        <v>1871</v>
      </c>
      <c r="E4640" s="66" t="str">
        <f>IF(ISBLANK(LeaveTracker[[#This Row],[Employee Name]]),"-----",VLOOKUP(LeaveTracker[[#This Row],[Employee Name]],'List of Employees'!$B$4:$H$767,7))</f>
        <v>PICNIC GROVE</v>
      </c>
      <c r="F4640" s="66" t="str">
        <f>IF(ISBLANK(LeaveTracker[[#This Row],[Employee Name]]),"-----",VLOOKUP(LeaveTracker[[#This Row],[Employee Name]],'List of Employees'!$B$4:$H$767,6))</f>
        <v>CASUAL</v>
      </c>
      <c r="G4640" s="24">
        <v>44958</v>
      </c>
      <c r="H4640" s="24">
        <v>44958</v>
      </c>
      <c r="I4640" s="19" t="s">
        <v>82</v>
      </c>
      <c r="K4640" s="50" t="str">
        <f ca="1">LeaveTracker[[#This Row],[Days]]&amp;" "&amp;LeaveTracker[[#This Row],[Type of Leave]]</f>
        <v>1 VL</v>
      </c>
      <c r="L4640" s="23">
        <f ca="1">NETWORKDAYS(LeaveTracker[[#This Row],[Start Date]],LeaveTracker[[#This Row],[End Date]],lstHolidays)</f>
        <v>1</v>
      </c>
      <c r="M4640" s="27"/>
    </row>
    <row r="4641" spans="1:13" ht="30" customHeight="1" x14ac:dyDescent="0.3">
      <c r="A4641" s="27">
        <v>960</v>
      </c>
      <c r="B4641" s="31">
        <v>44989</v>
      </c>
      <c r="C4641" s="31">
        <v>44953</v>
      </c>
      <c r="D4641" s="19" t="s">
        <v>1871</v>
      </c>
      <c r="E4641" s="66" t="str">
        <f>IF(ISBLANK(LeaveTracker[[#This Row],[Employee Name]]),"-----",VLOOKUP(LeaveTracker[[#This Row],[Employee Name]],'List of Employees'!$B$4:$H$767,7))</f>
        <v>PICNIC GROVE</v>
      </c>
      <c r="F4641" s="66" t="str">
        <f>IF(ISBLANK(LeaveTracker[[#This Row],[Employee Name]]),"-----",VLOOKUP(LeaveTracker[[#This Row],[Employee Name]],'List of Employees'!$B$4:$H$767,6))</f>
        <v>CASUAL</v>
      </c>
      <c r="G4641" s="24">
        <v>44961</v>
      </c>
      <c r="H4641" s="24">
        <v>44962</v>
      </c>
      <c r="I4641" s="19" t="s">
        <v>82</v>
      </c>
      <c r="K4641" s="50" t="str">
        <f>LeaveTracker[[#This Row],[Days]]&amp;" "&amp;LeaveTracker[[#This Row],[Type of Leave]]</f>
        <v>2 VL</v>
      </c>
      <c r="L4641" s="23">
        <v>2</v>
      </c>
      <c r="M4641" s="27"/>
    </row>
    <row r="4642" spans="1:13" ht="30" customHeight="1" x14ac:dyDescent="0.3">
      <c r="A4642" s="27">
        <v>960</v>
      </c>
      <c r="B4642" s="31">
        <v>44989</v>
      </c>
      <c r="C4642" s="31">
        <v>44953</v>
      </c>
      <c r="D4642" s="19" t="s">
        <v>1871</v>
      </c>
      <c r="E4642" s="66" t="str">
        <f>IF(ISBLANK(LeaveTracker[[#This Row],[Employee Name]]),"-----",VLOOKUP(LeaveTracker[[#This Row],[Employee Name]],'List of Employees'!$B$4:$H$767,7))</f>
        <v>PICNIC GROVE</v>
      </c>
      <c r="F4642" s="66" t="str">
        <f>IF(ISBLANK(LeaveTracker[[#This Row],[Employee Name]]),"-----",VLOOKUP(LeaveTracker[[#This Row],[Employee Name]],'List of Employees'!$B$4:$H$767,6))</f>
        <v>CASUAL</v>
      </c>
      <c r="G4642" s="24">
        <v>44966</v>
      </c>
      <c r="H4642" s="24">
        <v>44969</v>
      </c>
      <c r="I4642" s="19" t="s">
        <v>82</v>
      </c>
      <c r="K4642" s="50" t="str">
        <f>LeaveTracker[[#This Row],[Days]]&amp;" "&amp;LeaveTracker[[#This Row],[Type of Leave]]</f>
        <v>4 VL</v>
      </c>
      <c r="L4642" s="23">
        <v>4</v>
      </c>
      <c r="M4642" s="27"/>
    </row>
    <row r="4643" spans="1:13" ht="30" customHeight="1" x14ac:dyDescent="0.3">
      <c r="A4643" s="27">
        <f t="shared" si="47"/>
        <v>961</v>
      </c>
      <c r="B4643" s="31">
        <v>44989</v>
      </c>
      <c r="C4643" s="31">
        <v>44959</v>
      </c>
      <c r="D4643" s="19" t="s">
        <v>2156</v>
      </c>
      <c r="E4643" s="66" t="str">
        <f>IF(ISBLANK(LeaveTracker[[#This Row],[Employee Name]]),"-----",VLOOKUP(LeaveTracker[[#This Row],[Employee Name]],'List of Employees'!$B$4:$H$767,7))</f>
        <v>MAHOGANY MARKET</v>
      </c>
      <c r="F4643" s="66" t="str">
        <f>IF(ISBLANK(LeaveTracker[[#This Row],[Employee Name]]),"-----",VLOOKUP(LeaveTracker[[#This Row],[Employee Name]],'List of Employees'!$B$4:$H$767,6))</f>
        <v>PERMANENT</v>
      </c>
      <c r="G4643" s="24">
        <v>44965</v>
      </c>
      <c r="H4643" s="24">
        <v>44968</v>
      </c>
      <c r="I4643" s="19" t="s">
        <v>82</v>
      </c>
      <c r="K4643" s="50" t="str">
        <f>LeaveTracker[[#This Row],[Days]]&amp;" "&amp;LeaveTracker[[#This Row],[Type of Leave]]</f>
        <v>4 VL</v>
      </c>
      <c r="L4643" s="23">
        <v>4</v>
      </c>
      <c r="M4643" s="27"/>
    </row>
    <row r="4644" spans="1:13" ht="30" customHeight="1" x14ac:dyDescent="0.3">
      <c r="A4644" s="27">
        <f t="shared" si="47"/>
        <v>962</v>
      </c>
      <c r="B4644" s="31">
        <v>44989</v>
      </c>
      <c r="C4644" s="31">
        <v>44938</v>
      </c>
      <c r="D4644" s="19" t="s">
        <v>422</v>
      </c>
      <c r="E4644" s="66" t="str">
        <f>IF(ISBLANK(LeaveTracker[[#This Row],[Employee Name]]),"-----",VLOOKUP(LeaveTracker[[#This Row],[Employee Name]],'List of Employees'!$B$4:$H$767,7))</f>
        <v>PICNIC GROVE</v>
      </c>
      <c r="F4644" s="66" t="str">
        <f>IF(ISBLANK(LeaveTracker[[#This Row],[Employee Name]]),"-----",VLOOKUP(LeaveTracker[[#This Row],[Employee Name]],'List of Employees'!$B$4:$H$767,6))</f>
        <v>PERMANENT</v>
      </c>
      <c r="G4644" s="24">
        <v>44907</v>
      </c>
      <c r="H4644" s="24">
        <v>44932</v>
      </c>
      <c r="I4644" s="19" t="s">
        <v>82</v>
      </c>
      <c r="K4644" s="50" t="str">
        <f>LeaveTracker[[#This Row],[Days]]&amp;" "&amp;LeaveTracker[[#This Row],[Type of Leave]]</f>
        <v>19 VL</v>
      </c>
      <c r="L4644" s="23">
        <v>19</v>
      </c>
      <c r="M4644" s="27"/>
    </row>
    <row r="4645" spans="1:13" ht="30" customHeight="1" x14ac:dyDescent="0.3">
      <c r="A4645" s="27">
        <f t="shared" si="47"/>
        <v>963</v>
      </c>
      <c r="B4645" s="31">
        <v>44989</v>
      </c>
      <c r="C4645" s="31">
        <v>44978</v>
      </c>
      <c r="D4645" s="19" t="s">
        <v>2124</v>
      </c>
      <c r="E4645" s="66" t="str">
        <f>IF(ISBLANK(LeaveTracker[[#This Row],[Employee Name]]),"-----",VLOOKUP(LeaveTracker[[#This Row],[Employee Name]],'List of Employees'!$B$4:$H$767,7))</f>
        <v>ADMIN OFFICE</v>
      </c>
      <c r="F4645" s="66" t="str">
        <f>IF(ISBLANK(LeaveTracker[[#This Row],[Employee Name]]),"-----",VLOOKUP(LeaveTracker[[#This Row],[Employee Name]],'List of Employees'!$B$4:$H$767,6))</f>
        <v>JOBCON</v>
      </c>
      <c r="G4645" s="24">
        <v>44977</v>
      </c>
      <c r="H4645" s="24">
        <v>44977</v>
      </c>
      <c r="I4645" s="19" t="s">
        <v>81</v>
      </c>
      <c r="K4645" s="50" t="str">
        <f ca="1">LeaveTracker[[#This Row],[Days]]&amp;" "&amp;LeaveTracker[[#This Row],[Type of Leave]]</f>
        <v>1 SL</v>
      </c>
      <c r="L4645" s="23">
        <f ca="1">NETWORKDAYS(LeaveTracker[[#This Row],[Start Date]],LeaveTracker[[#This Row],[End Date]],lstHolidays)</f>
        <v>1</v>
      </c>
      <c r="M4645" s="27"/>
    </row>
    <row r="4646" spans="1:13" ht="30" customHeight="1" x14ac:dyDescent="0.3">
      <c r="A4646" s="27">
        <f t="shared" si="47"/>
        <v>964</v>
      </c>
      <c r="B4646" s="31">
        <v>44989</v>
      </c>
      <c r="C4646" s="31">
        <v>44931</v>
      </c>
      <c r="D4646" s="19" t="s">
        <v>2160</v>
      </c>
      <c r="E4646" s="66" t="str">
        <f>IF(ISBLANK(LeaveTracker[[#This Row],[Employee Name]]),"-----",VLOOKUP(LeaveTracker[[#This Row],[Employee Name]],'List of Employees'!$B$4:$H$767,7))</f>
        <v>BAC</v>
      </c>
      <c r="F4646" s="66" t="str">
        <f>IF(ISBLANK(LeaveTracker[[#This Row],[Employee Name]]),"-----",VLOOKUP(LeaveTracker[[#This Row],[Employee Name]],'List of Employees'!$B$4:$H$767,6))</f>
        <v>PERMANENT</v>
      </c>
      <c r="G4646" s="24">
        <v>44938</v>
      </c>
      <c r="H4646" s="24">
        <v>44939</v>
      </c>
      <c r="I4646" s="19" t="s">
        <v>82</v>
      </c>
      <c r="K4646" s="50" t="str">
        <f ca="1">LeaveTracker[[#This Row],[Days]]&amp;" "&amp;LeaveTracker[[#This Row],[Type of Leave]]</f>
        <v>2 VL</v>
      </c>
      <c r="L4646" s="23">
        <f ca="1">NETWORKDAYS(LeaveTracker[[#This Row],[Start Date]],LeaveTracker[[#This Row],[End Date]],lstHolidays)</f>
        <v>2</v>
      </c>
      <c r="M4646" s="27"/>
    </row>
    <row r="4647" spans="1:13" ht="30" customHeight="1" x14ac:dyDescent="0.3">
      <c r="A4647" s="27">
        <f t="shared" si="47"/>
        <v>965</v>
      </c>
      <c r="B4647" s="31">
        <v>44989</v>
      </c>
      <c r="C4647" s="31">
        <v>44930</v>
      </c>
      <c r="D4647" s="19" t="s">
        <v>2163</v>
      </c>
      <c r="E4647" s="66" t="str">
        <f>IF(ISBLANK(LeaveTracker[[#This Row],[Employee Name]]),"-----",VLOOKUP(LeaveTracker[[#This Row],[Employee Name]],'List of Employees'!$B$4:$H$767,7))</f>
        <v>CSU</v>
      </c>
      <c r="F4647" s="66" t="str">
        <f>IF(ISBLANK(LeaveTracker[[#This Row],[Employee Name]]),"-----",VLOOKUP(LeaveTracker[[#This Row],[Employee Name]],'List of Employees'!$B$4:$H$767,6))</f>
        <v>PERMANENT</v>
      </c>
      <c r="G4647" s="24">
        <v>44930</v>
      </c>
      <c r="H4647" s="24">
        <v>44930</v>
      </c>
      <c r="I4647" s="19" t="s">
        <v>297</v>
      </c>
      <c r="J4647" s="42" t="s">
        <v>760</v>
      </c>
      <c r="K4647" s="57" t="str">
        <f ca="1">LeaveTracker[[#This Row],[Days]]&amp;" "&amp;LeaveTracker[[#This Row],[Type of Leave]]</f>
        <v>1 OTHER</v>
      </c>
      <c r="L4647" s="23">
        <f ca="1">NETWORKDAYS(LeaveTracker[[#This Row],[Start Date]],LeaveTracker[[#This Row],[End Date]],lstHolidays)</f>
        <v>1</v>
      </c>
      <c r="M4647" s="27"/>
    </row>
    <row r="4648" spans="1:13" ht="30" customHeight="1" x14ac:dyDescent="0.3">
      <c r="A4648" s="27">
        <v>965</v>
      </c>
      <c r="B4648" s="31">
        <v>44989</v>
      </c>
      <c r="C4648" s="31">
        <v>44930</v>
      </c>
      <c r="D4648" s="19" t="s">
        <v>2163</v>
      </c>
      <c r="E4648" s="66" t="str">
        <f>IF(ISBLANK(LeaveTracker[[#This Row],[Employee Name]]),"-----",VLOOKUP(LeaveTracker[[#This Row],[Employee Name]],'List of Employees'!$B$4:$H$767,7))</f>
        <v>CSU</v>
      </c>
      <c r="F4648" s="66" t="str">
        <f>IF(ISBLANK(LeaveTracker[[#This Row],[Employee Name]]),"-----",VLOOKUP(LeaveTracker[[#This Row],[Employee Name]],'List of Employees'!$B$4:$H$767,6))</f>
        <v>PERMANENT</v>
      </c>
      <c r="G4648" s="24">
        <v>44933</v>
      </c>
      <c r="H4648" s="24">
        <v>44933</v>
      </c>
      <c r="I4648" s="19" t="s">
        <v>297</v>
      </c>
      <c r="J4648" s="42" t="s">
        <v>760</v>
      </c>
      <c r="K4648" s="57" t="str">
        <f>LeaveTracker[[#This Row],[Days]]&amp;" "&amp;LeaveTracker[[#This Row],[Type of Leave]]</f>
        <v>1 OTHER</v>
      </c>
      <c r="L4648" s="23">
        <v>1</v>
      </c>
      <c r="M4648" s="27"/>
    </row>
    <row r="4649" spans="1:13" ht="30" customHeight="1" x14ac:dyDescent="0.3">
      <c r="A4649" s="27">
        <v>965</v>
      </c>
      <c r="B4649" s="31">
        <v>44989</v>
      </c>
      <c r="C4649" s="31">
        <v>44930</v>
      </c>
      <c r="D4649" s="19" t="s">
        <v>2163</v>
      </c>
      <c r="E4649" s="66" t="str">
        <f>IF(ISBLANK(LeaveTracker[[#This Row],[Employee Name]]),"-----",VLOOKUP(LeaveTracker[[#This Row],[Employee Name]],'List of Employees'!$B$4:$H$767,7))</f>
        <v>CSU</v>
      </c>
      <c r="F4649" s="66" t="str">
        <f>IF(ISBLANK(LeaveTracker[[#This Row],[Employee Name]]),"-----",VLOOKUP(LeaveTracker[[#This Row],[Employee Name]],'List of Employees'!$B$4:$H$767,6))</f>
        <v>PERMANENT</v>
      </c>
      <c r="G4649" s="24">
        <v>44936</v>
      </c>
      <c r="H4649" s="24">
        <v>44936</v>
      </c>
      <c r="I4649" s="19" t="s">
        <v>297</v>
      </c>
      <c r="J4649" s="42" t="s">
        <v>760</v>
      </c>
      <c r="K4649" s="57" t="str">
        <f ca="1">LeaveTracker[[#This Row],[Days]]&amp;" "&amp;LeaveTracker[[#This Row],[Type of Leave]]</f>
        <v>1 OTHER</v>
      </c>
      <c r="L4649" s="23">
        <f ca="1">NETWORKDAYS(LeaveTracker[[#This Row],[Start Date]],LeaveTracker[[#This Row],[End Date]],lstHolidays)</f>
        <v>1</v>
      </c>
      <c r="M4649" s="27"/>
    </row>
    <row r="4650" spans="1:13" ht="30" customHeight="1" x14ac:dyDescent="0.3">
      <c r="A4650" s="27">
        <v>965</v>
      </c>
      <c r="B4650" s="31">
        <v>44989</v>
      </c>
      <c r="C4650" s="31">
        <v>44930</v>
      </c>
      <c r="D4650" s="19" t="s">
        <v>2163</v>
      </c>
      <c r="E4650" s="66" t="str">
        <f>IF(ISBLANK(LeaveTracker[[#This Row],[Employee Name]]),"-----",VLOOKUP(LeaveTracker[[#This Row],[Employee Name]],'List of Employees'!$B$4:$H$767,7))</f>
        <v>CSU</v>
      </c>
      <c r="F4650" s="66" t="str">
        <f>IF(ISBLANK(LeaveTracker[[#This Row],[Employee Name]]),"-----",VLOOKUP(LeaveTracker[[#This Row],[Employee Name]],'List of Employees'!$B$4:$H$767,6))</f>
        <v>PERMANENT</v>
      </c>
      <c r="G4650" s="24">
        <v>44939</v>
      </c>
      <c r="H4650" s="24">
        <v>44939</v>
      </c>
      <c r="I4650" s="19" t="s">
        <v>297</v>
      </c>
      <c r="J4650" s="42" t="s">
        <v>760</v>
      </c>
      <c r="K4650" s="57" t="str">
        <f ca="1">LeaveTracker[[#This Row],[Days]]&amp;" "&amp;LeaveTracker[[#This Row],[Type of Leave]]</f>
        <v>1 OTHER</v>
      </c>
      <c r="L4650" s="23">
        <f ca="1">NETWORKDAYS(LeaveTracker[[#This Row],[Start Date]],LeaveTracker[[#This Row],[End Date]],lstHolidays)</f>
        <v>1</v>
      </c>
      <c r="M4650" s="27"/>
    </row>
    <row r="4651" spans="1:13" ht="30" customHeight="1" x14ac:dyDescent="0.3">
      <c r="A4651" s="27">
        <f t="shared" si="47"/>
        <v>966</v>
      </c>
      <c r="B4651" s="31">
        <v>44989</v>
      </c>
      <c r="C4651" s="31">
        <v>44932</v>
      </c>
      <c r="D4651" s="19" t="s">
        <v>2167</v>
      </c>
      <c r="E4651" s="66" t="str">
        <f>IF(ISBLANK(LeaveTracker[[#This Row],[Employee Name]]),"-----",VLOOKUP(LeaveTracker[[#This Row],[Employee Name]],'List of Employees'!$B$4:$H$767,7))</f>
        <v>TOPS/CSU</v>
      </c>
      <c r="F4651" s="66" t="str">
        <f>IF(ISBLANK(LeaveTracker[[#This Row],[Employee Name]]),"-----",VLOOKUP(LeaveTracker[[#This Row],[Employee Name]],'List of Employees'!$B$4:$H$767,6))</f>
        <v>JOBCON</v>
      </c>
      <c r="G4651" s="24">
        <v>44929</v>
      </c>
      <c r="H4651" s="24">
        <v>44957</v>
      </c>
      <c r="I4651" s="19" t="s">
        <v>81</v>
      </c>
      <c r="K4651" s="57" t="str">
        <f ca="1">LeaveTracker[[#This Row],[Days]]&amp;" "&amp;LeaveTracker[[#This Row],[Type of Leave]]</f>
        <v>21 SL</v>
      </c>
      <c r="L4651" s="23">
        <f ca="1">NETWORKDAYS(LeaveTracker[[#This Row],[Start Date]],LeaveTracker[[#This Row],[End Date]],lstHolidays)</f>
        <v>21</v>
      </c>
      <c r="M4651" s="27"/>
    </row>
    <row r="4652" spans="1:13" ht="30" customHeight="1" x14ac:dyDescent="0.3">
      <c r="A4652" s="27">
        <f t="shared" si="47"/>
        <v>967</v>
      </c>
      <c r="B4652" s="31">
        <v>44989</v>
      </c>
      <c r="D4652" s="19" t="s">
        <v>2170</v>
      </c>
      <c r="E4652" s="66" t="str">
        <f>IF(ISBLANK(LeaveTracker[[#This Row],[Employee Name]]),"-----",VLOOKUP(LeaveTracker[[#This Row],[Employee Name]],'List of Employees'!$B$4:$H$767,7))</f>
        <v>HALL OF JUSTICE</v>
      </c>
      <c r="F4652" s="66" t="str">
        <f>IF(ISBLANK(LeaveTracker[[#This Row],[Employee Name]]),"-----",VLOOKUP(LeaveTracker[[#This Row],[Employee Name]],'List of Employees'!$B$4:$H$767,6))</f>
        <v>JOBCON</v>
      </c>
      <c r="G4652" s="24">
        <v>44935</v>
      </c>
      <c r="H4652" s="24">
        <v>44957</v>
      </c>
      <c r="I4652" s="19" t="s">
        <v>82</v>
      </c>
      <c r="K4652" s="57" t="str">
        <f ca="1">LeaveTracker[[#This Row],[Days]]&amp;" "&amp;LeaveTracker[[#This Row],[Type of Leave]]</f>
        <v>17 VL</v>
      </c>
      <c r="L4652" s="23">
        <f ca="1">NETWORKDAYS(LeaveTracker[[#This Row],[Start Date]],LeaveTracker[[#This Row],[End Date]],lstHolidays)</f>
        <v>17</v>
      </c>
      <c r="M4652" s="27"/>
    </row>
    <row r="4653" spans="1:13" ht="30" customHeight="1" x14ac:dyDescent="0.3">
      <c r="A4653" s="27">
        <f t="shared" si="47"/>
        <v>968</v>
      </c>
      <c r="B4653" s="31">
        <v>44989</v>
      </c>
      <c r="C4653" s="31">
        <v>44907</v>
      </c>
      <c r="D4653" s="19" t="s">
        <v>1943</v>
      </c>
      <c r="E4653" s="66" t="str">
        <f>IF(ISBLANK(LeaveTracker[[#This Row],[Employee Name]]),"-----",VLOOKUP(LeaveTracker[[#This Row],[Employee Name]],'List of Employees'!$B$4:$H$767,7))</f>
        <v>TCNHS-ISHS</v>
      </c>
      <c r="F4653" s="66" t="str">
        <f>IF(ISBLANK(LeaveTracker[[#This Row],[Employee Name]]),"-----",VLOOKUP(LeaveTracker[[#This Row],[Employee Name]],'List of Employees'!$B$4:$H$767,6))</f>
        <v>JOBCON</v>
      </c>
      <c r="G4653" s="24">
        <v>44897</v>
      </c>
      <c r="H4653" s="24">
        <v>44900</v>
      </c>
      <c r="I4653" s="19" t="s">
        <v>81</v>
      </c>
      <c r="K4653" s="57" t="str">
        <f ca="1">LeaveTracker[[#This Row],[Days]]&amp;" "&amp;LeaveTracker[[#This Row],[Type of Leave]]</f>
        <v>2 SL</v>
      </c>
      <c r="L4653" s="23">
        <f ca="1">NETWORKDAYS(LeaveTracker[[#This Row],[Start Date]],LeaveTracker[[#This Row],[End Date]],lstHolidays)</f>
        <v>2</v>
      </c>
      <c r="M4653" s="27"/>
    </row>
    <row r="4654" spans="1:13" ht="30" customHeight="1" x14ac:dyDescent="0.3">
      <c r="A4654" s="27">
        <f t="shared" si="47"/>
        <v>969</v>
      </c>
      <c r="B4654" s="31">
        <v>44989</v>
      </c>
      <c r="C4654" s="31">
        <v>44931</v>
      </c>
      <c r="D4654" s="19" t="s">
        <v>2173</v>
      </c>
      <c r="E4654" s="66" t="str">
        <f>IF(ISBLANK(LeaveTracker[[#This Row],[Employee Name]]),"-----",VLOOKUP(LeaveTracker[[#This Row],[Employee Name]],'List of Employees'!$B$4:$H$767,7))</f>
        <v>OSPITAL NG TAGAYTAY</v>
      </c>
      <c r="F4654" s="66" t="str">
        <f>IF(ISBLANK(LeaveTracker[[#This Row],[Employee Name]]),"-----",VLOOKUP(LeaveTracker[[#This Row],[Employee Name]],'List of Employees'!$B$4:$H$767,6))</f>
        <v>CASUAL</v>
      </c>
      <c r="G4654" s="24">
        <v>44892</v>
      </c>
      <c r="H4654" s="24">
        <v>44895</v>
      </c>
      <c r="I4654" s="19" t="s">
        <v>81</v>
      </c>
      <c r="K4654" s="57" t="str">
        <f>LeaveTracker[[#This Row],[Days]]&amp;" "&amp;LeaveTracker[[#This Row],[Type of Leave]]</f>
        <v>4 SL</v>
      </c>
      <c r="L4654" s="23">
        <v>4</v>
      </c>
      <c r="M4654" s="27"/>
    </row>
    <row r="4655" spans="1:13" ht="30" customHeight="1" x14ac:dyDescent="0.3">
      <c r="A4655" s="27">
        <f t="shared" si="47"/>
        <v>970</v>
      </c>
      <c r="B4655" s="31">
        <v>44989</v>
      </c>
      <c r="C4655" s="31">
        <v>44943</v>
      </c>
      <c r="D4655" s="19" t="s">
        <v>2175</v>
      </c>
      <c r="E4655" s="66" t="str">
        <f>IF(ISBLANK(LeaveTracker[[#This Row],[Employee Name]]),"-----",VLOOKUP(LeaveTracker[[#This Row],[Employee Name]],'List of Employees'!$B$4:$H$767,7))</f>
        <v>HALL OF JUSTICE</v>
      </c>
      <c r="F4655" s="66" t="str">
        <f>IF(ISBLANK(LeaveTracker[[#This Row],[Employee Name]]),"-----",VLOOKUP(LeaveTracker[[#This Row],[Employee Name]],'List of Employees'!$B$4:$H$767,6))</f>
        <v>CASUAL</v>
      </c>
      <c r="G4655" s="24">
        <v>44949</v>
      </c>
      <c r="H4655" s="24">
        <v>44953</v>
      </c>
      <c r="I4655" s="19" t="s">
        <v>82</v>
      </c>
      <c r="K4655" s="57" t="str">
        <f ca="1">LeaveTracker[[#This Row],[Days]]&amp;" "&amp;LeaveTracker[[#This Row],[Type of Leave]]</f>
        <v>5 VL</v>
      </c>
      <c r="L4655" s="23">
        <f ca="1">NETWORKDAYS(LeaveTracker[[#This Row],[Start Date]],LeaveTracker[[#This Row],[End Date]],lstHolidays)</f>
        <v>5</v>
      </c>
      <c r="M4655" s="27"/>
    </row>
    <row r="4656" spans="1:13" ht="30" customHeight="1" x14ac:dyDescent="0.3">
      <c r="A4656" s="27">
        <f t="shared" si="47"/>
        <v>971</v>
      </c>
      <c r="B4656" s="31">
        <v>44989</v>
      </c>
      <c r="C4656" s="31">
        <v>44939</v>
      </c>
      <c r="D4656" s="19" t="s">
        <v>2178</v>
      </c>
      <c r="E4656" s="66" t="str">
        <f>IF(ISBLANK(LeaveTracker[[#This Row],[Employee Name]]),"-----",VLOOKUP(LeaveTracker[[#This Row],[Employee Name]],'List of Employees'!$B$4:$H$767,7))</f>
        <v>OSPITAL NG TAGAYTAY</v>
      </c>
      <c r="F4656" s="66" t="str">
        <f>IF(ISBLANK(LeaveTracker[[#This Row],[Employee Name]]),"-----",VLOOKUP(LeaveTracker[[#This Row],[Employee Name]],'List of Employees'!$B$4:$H$767,6))</f>
        <v>CASUAL</v>
      </c>
      <c r="G4656" s="24">
        <v>44929</v>
      </c>
      <c r="H4656" s="24">
        <v>44929</v>
      </c>
      <c r="I4656" s="19" t="s">
        <v>81</v>
      </c>
      <c r="K4656" s="57" t="str">
        <f ca="1">LeaveTracker[[#This Row],[Days]]&amp;" "&amp;LeaveTracker[[#This Row],[Type of Leave]]</f>
        <v>1 SL</v>
      </c>
      <c r="L4656" s="23">
        <f ca="1">NETWORKDAYS(LeaveTracker[[#This Row],[Start Date]],LeaveTracker[[#This Row],[End Date]],lstHolidays)</f>
        <v>1</v>
      </c>
      <c r="M4656" s="27"/>
    </row>
    <row r="4657" spans="1:13" ht="30" customHeight="1" x14ac:dyDescent="0.3">
      <c r="A4657" s="27">
        <f t="shared" si="47"/>
        <v>972</v>
      </c>
      <c r="B4657" s="31">
        <v>44989</v>
      </c>
      <c r="C4657" s="31">
        <v>44967</v>
      </c>
      <c r="D4657" s="19" t="s">
        <v>2179</v>
      </c>
      <c r="E4657" s="66" t="str">
        <f>IF(ISBLANK(LeaveTracker[[#This Row],[Employee Name]]),"-----",VLOOKUP(LeaveTracker[[#This Row],[Employee Name]],'List of Employees'!$B$4:$H$767,7))</f>
        <v>CENRO</v>
      </c>
      <c r="F4657" s="66" t="str">
        <f>IF(ISBLANK(LeaveTracker[[#This Row],[Employee Name]]),"-----",VLOOKUP(LeaveTracker[[#This Row],[Employee Name]],'List of Employees'!$B$4:$H$767,6))</f>
        <v>CASUAL</v>
      </c>
      <c r="G4657" s="24">
        <v>44966</v>
      </c>
      <c r="H4657" s="24">
        <v>44966</v>
      </c>
      <c r="I4657" s="19" t="s">
        <v>81</v>
      </c>
      <c r="K4657" s="57" t="str">
        <f ca="1">LeaveTracker[[#This Row],[Days]]&amp;" "&amp;LeaveTracker[[#This Row],[Type of Leave]]</f>
        <v>1 SL</v>
      </c>
      <c r="L4657" s="23">
        <f ca="1">NETWORKDAYS(LeaveTracker[[#This Row],[Start Date]],LeaveTracker[[#This Row],[End Date]],lstHolidays)</f>
        <v>1</v>
      </c>
      <c r="M4657" s="27"/>
    </row>
    <row r="4658" spans="1:13" ht="30" customHeight="1" x14ac:dyDescent="0.3">
      <c r="A4658" s="27">
        <f t="shared" si="47"/>
        <v>973</v>
      </c>
      <c r="B4658" s="31">
        <v>44989</v>
      </c>
      <c r="C4658" s="31">
        <v>44973</v>
      </c>
      <c r="D4658" s="19" t="s">
        <v>1891</v>
      </c>
      <c r="E4658" s="66" t="str">
        <f>IF(ISBLANK(LeaveTracker[[#This Row],[Employee Name]]),"-----",VLOOKUP(LeaveTracker[[#This Row],[Employee Name]],'List of Employees'!$B$4:$H$767,7))</f>
        <v>PICNIC GROVE</v>
      </c>
      <c r="F4658" s="66" t="str">
        <f>IF(ISBLANK(LeaveTracker[[#This Row],[Employee Name]]),"-----",VLOOKUP(LeaveTracker[[#This Row],[Employee Name]],'List of Employees'!$B$4:$H$767,6))</f>
        <v>CASUAL</v>
      </c>
      <c r="G4658" s="24">
        <v>44966</v>
      </c>
      <c r="H4658" s="24">
        <v>44969</v>
      </c>
      <c r="I4658" s="19" t="s">
        <v>81</v>
      </c>
      <c r="K4658" s="57" t="str">
        <f>LeaveTracker[[#This Row],[Days]]&amp;" "&amp;LeaveTracker[[#This Row],[Type of Leave]]</f>
        <v>4 SL</v>
      </c>
      <c r="L4658" s="23">
        <v>4</v>
      </c>
      <c r="M4658" s="27"/>
    </row>
    <row r="4659" spans="1:13" ht="30" customHeight="1" x14ac:dyDescent="0.3">
      <c r="A4659" s="27">
        <f t="shared" si="47"/>
        <v>974</v>
      </c>
      <c r="B4659" s="31">
        <v>44989</v>
      </c>
      <c r="C4659" s="31">
        <v>44973</v>
      </c>
      <c r="D4659" s="19" t="s">
        <v>1789</v>
      </c>
      <c r="E4659" s="66" t="str">
        <f>IF(ISBLANK(LeaveTracker[[#This Row],[Employee Name]]),"-----",VLOOKUP(LeaveTracker[[#This Row],[Employee Name]],'List of Employees'!$B$4:$H$767,7))</f>
        <v>CENRO</v>
      </c>
      <c r="F4659" s="66" t="str">
        <f>IF(ISBLANK(LeaveTracker[[#This Row],[Employee Name]]),"-----",VLOOKUP(LeaveTracker[[#This Row],[Employee Name]],'List of Employees'!$B$4:$H$767,6))</f>
        <v>CASUAL</v>
      </c>
      <c r="G4659" s="24">
        <v>44970</v>
      </c>
      <c r="H4659" s="24">
        <v>44971</v>
      </c>
      <c r="I4659" s="19" t="s">
        <v>81</v>
      </c>
      <c r="K4659" s="57" t="str">
        <f ca="1">LeaveTracker[[#This Row],[Days]]&amp;" "&amp;LeaveTracker[[#This Row],[Type of Leave]]</f>
        <v>2 SL</v>
      </c>
      <c r="L4659" s="23">
        <f ca="1">NETWORKDAYS(LeaveTracker[[#This Row],[Start Date]],LeaveTracker[[#This Row],[End Date]],lstHolidays)</f>
        <v>2</v>
      </c>
      <c r="M4659" s="27"/>
    </row>
    <row r="4660" spans="1:13" ht="30" customHeight="1" x14ac:dyDescent="0.3">
      <c r="A4660" s="27">
        <f t="shared" si="47"/>
        <v>975</v>
      </c>
      <c r="B4660" s="31">
        <v>44989</v>
      </c>
      <c r="C4660" s="31">
        <v>45262</v>
      </c>
      <c r="D4660" s="19" t="s">
        <v>340</v>
      </c>
      <c r="E4660" s="66" t="str">
        <f>IF(ISBLANK(LeaveTracker[[#This Row],[Employee Name]]),"-----",VLOOKUP(LeaveTracker[[#This Row],[Employee Name]],'List of Employees'!$B$4:$H$767,7))</f>
        <v>MO</v>
      </c>
      <c r="F4660" s="66" t="str">
        <f>IF(ISBLANK(LeaveTracker[[#This Row],[Employee Name]]),"-----",VLOOKUP(LeaveTracker[[#This Row],[Employee Name]],'List of Employees'!$B$4:$H$767,6))</f>
        <v>PERMANENT</v>
      </c>
      <c r="G4660" s="24">
        <v>44916</v>
      </c>
      <c r="H4660" s="24">
        <v>44918</v>
      </c>
      <c r="I4660" s="19" t="s">
        <v>82</v>
      </c>
      <c r="K4660" s="57" t="str">
        <f ca="1">LeaveTracker[[#This Row],[Days]]&amp;" "&amp;LeaveTracker[[#This Row],[Type of Leave]]</f>
        <v>3 VL</v>
      </c>
      <c r="L4660" s="23">
        <f ca="1">NETWORKDAYS(LeaveTracker[[#This Row],[Start Date]],LeaveTracker[[#This Row],[End Date]],lstHolidays)</f>
        <v>3</v>
      </c>
      <c r="M4660" s="27"/>
    </row>
    <row r="4661" spans="1:13" ht="30" customHeight="1" x14ac:dyDescent="0.3">
      <c r="A4661" s="27">
        <v>975</v>
      </c>
      <c r="B4661" s="31">
        <v>44989</v>
      </c>
      <c r="C4661" s="31">
        <v>45262</v>
      </c>
      <c r="D4661" s="19" t="s">
        <v>340</v>
      </c>
      <c r="E4661" s="66" t="str">
        <f>IF(ISBLANK(LeaveTracker[[#This Row],[Employee Name]]),"-----",VLOOKUP(LeaveTracker[[#This Row],[Employee Name]],'List of Employees'!$B$4:$H$767,7))</f>
        <v>MO</v>
      </c>
      <c r="F4661" s="66" t="str">
        <f>IF(ISBLANK(LeaveTracker[[#This Row],[Employee Name]]),"-----",VLOOKUP(LeaveTracker[[#This Row],[Employee Name]],'List of Employees'!$B$4:$H$767,6))</f>
        <v>PERMANENT</v>
      </c>
      <c r="G4661" s="24">
        <v>44923</v>
      </c>
      <c r="H4661" s="24">
        <v>44924</v>
      </c>
      <c r="I4661" s="19" t="s">
        <v>82</v>
      </c>
      <c r="K4661" s="57" t="str">
        <f ca="1">LeaveTracker[[#This Row],[Days]]&amp;" "&amp;LeaveTracker[[#This Row],[Type of Leave]]</f>
        <v>2 VL</v>
      </c>
      <c r="L4661" s="23">
        <f ca="1">NETWORKDAYS(LeaveTracker[[#This Row],[Start Date]],LeaveTracker[[#This Row],[End Date]],lstHolidays)</f>
        <v>2</v>
      </c>
      <c r="M4661" s="27"/>
    </row>
    <row r="4662" spans="1:13" ht="30" customHeight="1" x14ac:dyDescent="0.3">
      <c r="A4662" s="27">
        <f t="shared" si="47"/>
        <v>976</v>
      </c>
      <c r="B4662" s="31">
        <v>44989</v>
      </c>
      <c r="C4662" s="31">
        <v>44952</v>
      </c>
      <c r="D4662" s="19" t="s">
        <v>2104</v>
      </c>
      <c r="E4662" s="66" t="str">
        <f>IF(ISBLANK(LeaveTracker[[#This Row],[Employee Name]]),"-----",VLOOKUP(LeaveTracker[[#This Row],[Employee Name]],'List of Employees'!$B$4:$H$767,7))</f>
        <v>CEO</v>
      </c>
      <c r="F4662" s="66" t="str">
        <f>IF(ISBLANK(LeaveTracker[[#This Row],[Employee Name]]),"-----",VLOOKUP(LeaveTracker[[#This Row],[Employee Name]],'List of Employees'!$B$4:$H$767,6))</f>
        <v>CASUAL</v>
      </c>
      <c r="G4662" s="24">
        <v>44950</v>
      </c>
      <c r="H4662" s="24">
        <v>44951</v>
      </c>
      <c r="I4662" s="19" t="s">
        <v>81</v>
      </c>
      <c r="K4662" s="57" t="str">
        <f ca="1">LeaveTracker[[#This Row],[Days]]&amp;" "&amp;LeaveTracker[[#This Row],[Type of Leave]]</f>
        <v>2 SL</v>
      </c>
      <c r="L4662" s="23">
        <f ca="1">NETWORKDAYS(LeaveTracker[[#This Row],[Start Date]],LeaveTracker[[#This Row],[End Date]],lstHolidays)</f>
        <v>2</v>
      </c>
      <c r="M4662" s="27"/>
    </row>
    <row r="4663" spans="1:13" ht="30" customHeight="1" x14ac:dyDescent="0.3">
      <c r="A4663" s="27">
        <f t="shared" si="47"/>
        <v>977</v>
      </c>
      <c r="B4663" s="31">
        <v>44989</v>
      </c>
      <c r="C4663" s="31">
        <v>44950</v>
      </c>
      <c r="D4663" s="19" t="s">
        <v>374</v>
      </c>
      <c r="E4663" s="66" t="str">
        <f>IF(ISBLANK(LeaveTracker[[#This Row],[Employee Name]]),"-----",VLOOKUP(LeaveTracker[[#This Row],[Employee Name]],'List of Employees'!$B$4:$H$767,7))</f>
        <v>CCT</v>
      </c>
      <c r="F4663" s="66" t="str">
        <f>IF(ISBLANK(LeaveTracker[[#This Row],[Employee Name]]),"-----",VLOOKUP(LeaveTracker[[#This Row],[Employee Name]],'List of Employees'!$B$4:$H$767,6))</f>
        <v>PERMANENT</v>
      </c>
      <c r="G4663" s="24">
        <v>44981</v>
      </c>
      <c r="H4663" s="24">
        <v>44981</v>
      </c>
      <c r="I4663" s="19" t="s">
        <v>81</v>
      </c>
      <c r="K4663" s="57" t="str">
        <f ca="1">LeaveTracker[[#This Row],[Days]]&amp;" "&amp;LeaveTracker[[#This Row],[Type of Leave]]</f>
        <v>1 SL</v>
      </c>
      <c r="L4663" s="23">
        <f ca="1">NETWORKDAYS(LeaveTracker[[#This Row],[Start Date]],LeaveTracker[[#This Row],[End Date]],lstHolidays)</f>
        <v>1</v>
      </c>
      <c r="M4663" s="27"/>
    </row>
    <row r="4664" spans="1:13" ht="30" customHeight="1" x14ac:dyDescent="0.3">
      <c r="A4664" s="27">
        <f t="shared" si="47"/>
        <v>978</v>
      </c>
      <c r="B4664" s="31">
        <v>44989</v>
      </c>
      <c r="C4664" s="31">
        <v>44985</v>
      </c>
      <c r="D4664" s="19" t="s">
        <v>577</v>
      </c>
      <c r="E4664" s="66" t="str">
        <f>IF(ISBLANK(LeaveTracker[[#This Row],[Employee Name]]),"-----",VLOOKUP(LeaveTracker[[#This Row],[Employee Name]],'List of Employees'!$B$4:$H$767,7))</f>
        <v>CCT</v>
      </c>
      <c r="F4664" s="66" t="str">
        <f>IF(ISBLANK(LeaveTracker[[#This Row],[Employee Name]]),"-----",VLOOKUP(LeaveTracker[[#This Row],[Employee Name]],'List of Employees'!$B$4:$H$767,6))</f>
        <v>PERMANENT</v>
      </c>
      <c r="G4664" s="24">
        <v>44949</v>
      </c>
      <c r="H4664" s="24">
        <v>44972</v>
      </c>
      <c r="I4664" s="19" t="s">
        <v>81</v>
      </c>
      <c r="K4664" s="57" t="str">
        <f ca="1">LeaveTracker[[#This Row],[Days]]&amp;" "&amp;LeaveTracker[[#This Row],[Type of Leave]]</f>
        <v>18 SL</v>
      </c>
      <c r="L4664" s="23">
        <f ca="1">NETWORKDAYS(LeaveTracker[[#This Row],[Start Date]],LeaveTracker[[#This Row],[End Date]],lstHolidays)</f>
        <v>18</v>
      </c>
      <c r="M4664" s="27"/>
    </row>
    <row r="4665" spans="1:13" ht="30" customHeight="1" x14ac:dyDescent="0.3">
      <c r="A4665" s="27">
        <v>978</v>
      </c>
      <c r="B4665" s="31">
        <v>44989</v>
      </c>
      <c r="C4665" s="31">
        <v>44985</v>
      </c>
      <c r="D4665" s="19" t="s">
        <v>577</v>
      </c>
      <c r="E4665" s="66" t="str">
        <f>IF(ISBLANK(LeaveTracker[[#This Row],[Employee Name]]),"-----",VLOOKUP(LeaveTracker[[#This Row],[Employee Name]],'List of Employees'!$B$4:$H$767,7))</f>
        <v>CCT</v>
      </c>
      <c r="F4665" s="66" t="str">
        <f>IF(ISBLANK(LeaveTracker[[#This Row],[Employee Name]]),"-----",VLOOKUP(LeaveTracker[[#This Row],[Employee Name]],'List of Employees'!$B$4:$H$767,6))</f>
        <v>PERMANENT</v>
      </c>
      <c r="G4665" s="24">
        <v>44974</v>
      </c>
      <c r="H4665" s="24">
        <v>44974</v>
      </c>
      <c r="I4665" s="19" t="s">
        <v>81</v>
      </c>
      <c r="K4665" s="57" t="str">
        <f ca="1">LeaveTracker[[#This Row],[Days]]&amp;" "&amp;LeaveTracker[[#This Row],[Type of Leave]]</f>
        <v>1 SL</v>
      </c>
      <c r="L4665" s="23">
        <f ca="1">NETWORKDAYS(LeaveTracker[[#This Row],[Start Date]],LeaveTracker[[#This Row],[End Date]],lstHolidays)</f>
        <v>1</v>
      </c>
      <c r="M4665" s="27"/>
    </row>
    <row r="4666" spans="1:13" ht="30" customHeight="1" x14ac:dyDescent="0.3">
      <c r="A4666" s="27">
        <v>978</v>
      </c>
      <c r="B4666" s="31">
        <v>44989</v>
      </c>
      <c r="C4666" s="31">
        <v>44985</v>
      </c>
      <c r="D4666" s="19" t="s">
        <v>577</v>
      </c>
      <c r="E4666" s="66" t="str">
        <f>IF(ISBLANK(LeaveTracker[[#This Row],[Employee Name]]),"-----",VLOOKUP(LeaveTracker[[#This Row],[Employee Name]],'List of Employees'!$B$4:$H$767,7))</f>
        <v>CCT</v>
      </c>
      <c r="F4666" s="66" t="str">
        <f>IF(ISBLANK(LeaveTracker[[#This Row],[Employee Name]]),"-----",VLOOKUP(LeaveTracker[[#This Row],[Employee Name]],'List of Employees'!$B$4:$H$767,6))</f>
        <v>PERMANENT</v>
      </c>
      <c r="G4666" s="24">
        <v>44980</v>
      </c>
      <c r="H4666" s="24">
        <v>44980</v>
      </c>
      <c r="I4666" s="19" t="s">
        <v>81</v>
      </c>
      <c r="K4666" s="57" t="str">
        <f ca="1">LeaveTracker[[#This Row],[Days]]&amp;" "&amp;LeaveTracker[[#This Row],[Type of Leave]]</f>
        <v>1 SL</v>
      </c>
      <c r="L4666" s="23">
        <f ca="1">NETWORKDAYS(LeaveTracker[[#This Row],[Start Date]],LeaveTracker[[#This Row],[End Date]],lstHolidays)</f>
        <v>1</v>
      </c>
      <c r="M4666" s="27"/>
    </row>
    <row r="4667" spans="1:13" ht="30" customHeight="1" x14ac:dyDescent="0.3">
      <c r="A4667" s="27">
        <f t="shared" si="47"/>
        <v>979</v>
      </c>
      <c r="B4667" s="31">
        <v>44989</v>
      </c>
      <c r="C4667" s="31">
        <v>44978</v>
      </c>
      <c r="D4667" s="19" t="s">
        <v>2181</v>
      </c>
      <c r="E4667" s="66" t="str">
        <f>IF(ISBLANK(LeaveTracker[[#This Row],[Employee Name]]),"-----",VLOOKUP(LeaveTracker[[#This Row],[Employee Name]],'List of Employees'!$B$4:$H$767,7))</f>
        <v>TICC</v>
      </c>
      <c r="F4667" s="66" t="str">
        <f>IF(ISBLANK(LeaveTracker[[#This Row],[Employee Name]]),"-----",VLOOKUP(LeaveTracker[[#This Row],[Employee Name]],'List of Employees'!$B$4:$H$767,6))</f>
        <v>CASUAL</v>
      </c>
      <c r="G4667" s="24">
        <v>44995</v>
      </c>
      <c r="H4667" s="24">
        <v>44995</v>
      </c>
      <c r="I4667" s="19" t="s">
        <v>297</v>
      </c>
      <c r="J4667" s="42" t="s">
        <v>105</v>
      </c>
      <c r="K4667" s="57" t="str">
        <f ca="1">LeaveTracker[[#This Row],[Days]]&amp;" "&amp;LeaveTracker[[#This Row],[Type of Leave]]</f>
        <v>1 OTHER</v>
      </c>
      <c r="L4667" s="23">
        <f ca="1">NETWORKDAYS(LeaveTracker[[#This Row],[Start Date]],LeaveTracker[[#This Row],[End Date]],lstHolidays)</f>
        <v>1</v>
      </c>
      <c r="M4667" s="27"/>
    </row>
    <row r="4668" spans="1:13" ht="30" customHeight="1" x14ac:dyDescent="0.3">
      <c r="A4668" s="27">
        <f t="shared" si="47"/>
        <v>980</v>
      </c>
      <c r="B4668" s="31">
        <v>44989</v>
      </c>
      <c r="C4668" s="31">
        <v>44973</v>
      </c>
      <c r="D4668" s="19" t="s">
        <v>668</v>
      </c>
      <c r="E4668" s="66" t="str">
        <f>IF(ISBLANK(LeaveTracker[[#This Row],[Employee Name]]),"-----",VLOOKUP(LeaveTracker[[#This Row],[Employee Name]],'List of Employees'!$B$4:$H$767,7))</f>
        <v>SP</v>
      </c>
      <c r="F4668" s="66" t="str">
        <f>IF(ISBLANK(LeaveTracker[[#This Row],[Employee Name]]),"-----",VLOOKUP(LeaveTracker[[#This Row],[Employee Name]],'List of Employees'!$B$4:$H$767,6))</f>
        <v>PERMANENT</v>
      </c>
      <c r="G4668" s="24">
        <v>44972</v>
      </c>
      <c r="H4668" s="24">
        <v>44972</v>
      </c>
      <c r="I4668" s="19" t="s">
        <v>81</v>
      </c>
      <c r="K4668" s="57" t="str">
        <f ca="1">LeaveTracker[[#This Row],[Days]]&amp;" "&amp;LeaveTracker[[#This Row],[Type of Leave]]</f>
        <v>1 SL</v>
      </c>
      <c r="L4668" s="23">
        <f ca="1">NETWORKDAYS(LeaveTracker[[#This Row],[Start Date]],LeaveTracker[[#This Row],[End Date]],lstHolidays)</f>
        <v>1</v>
      </c>
      <c r="M4668" s="27"/>
    </row>
    <row r="4669" spans="1:13" ht="30" customHeight="1" x14ac:dyDescent="0.3">
      <c r="A4669" s="27">
        <f t="shared" si="47"/>
        <v>981</v>
      </c>
      <c r="B4669" s="31">
        <v>44989</v>
      </c>
      <c r="C4669" s="31">
        <v>44971</v>
      </c>
      <c r="D4669" s="19" t="s">
        <v>1041</v>
      </c>
      <c r="E4669" s="66" t="str">
        <f>IF(ISBLANK(LeaveTracker[[#This Row],[Employee Name]]),"-----",VLOOKUP(LeaveTracker[[#This Row],[Employee Name]],'List of Employees'!$B$4:$H$767,7))</f>
        <v>ONT</v>
      </c>
      <c r="F4669" s="66" t="str">
        <f>IF(ISBLANK(LeaveTracker[[#This Row],[Employee Name]]),"-----",VLOOKUP(LeaveTracker[[#This Row],[Employee Name]],'List of Employees'!$B$4:$H$767,6))</f>
        <v>PERMANENT</v>
      </c>
      <c r="G4669" s="24">
        <v>44968</v>
      </c>
      <c r="H4669" s="24">
        <v>44968</v>
      </c>
      <c r="I4669" s="19" t="s">
        <v>81</v>
      </c>
      <c r="K4669" s="57" t="str">
        <f>LeaveTracker[[#This Row],[Days]]&amp;" "&amp;LeaveTracker[[#This Row],[Type of Leave]]</f>
        <v>1 SL</v>
      </c>
      <c r="L4669" s="23">
        <v>1</v>
      </c>
      <c r="M4669" s="27"/>
    </row>
    <row r="4670" spans="1:13" ht="30" customHeight="1" x14ac:dyDescent="0.3">
      <c r="A4670" s="27">
        <f t="shared" si="47"/>
        <v>982</v>
      </c>
      <c r="B4670" s="31">
        <v>44989</v>
      </c>
      <c r="C4670" s="31">
        <v>44972</v>
      </c>
      <c r="D4670" s="19" t="s">
        <v>245</v>
      </c>
      <c r="E4670" s="66" t="str">
        <f>IF(ISBLANK(LeaveTracker[[#This Row],[Employee Name]]),"-----",VLOOKUP(LeaveTracker[[#This Row],[Employee Name]],'List of Employees'!$B$4:$H$767,7))</f>
        <v>TCCH/TICC</v>
      </c>
      <c r="F4670" s="66" t="str">
        <f>IF(ISBLANK(LeaveTracker[[#This Row],[Employee Name]]),"-----",VLOOKUP(LeaveTracker[[#This Row],[Employee Name]],'List of Employees'!$B$4:$H$767,6))</f>
        <v>PERMANENT</v>
      </c>
      <c r="G4670" s="24">
        <v>44978</v>
      </c>
      <c r="H4670" s="24">
        <v>44979</v>
      </c>
      <c r="I4670" s="19" t="s">
        <v>82</v>
      </c>
      <c r="K4670" s="57" t="str">
        <f ca="1">LeaveTracker[[#This Row],[Days]]&amp;" "&amp;LeaveTracker[[#This Row],[Type of Leave]]</f>
        <v>2 VL</v>
      </c>
      <c r="L4670" s="23">
        <f ca="1">NETWORKDAYS(LeaveTracker[[#This Row],[Start Date]],LeaveTracker[[#This Row],[End Date]],lstHolidays)</f>
        <v>2</v>
      </c>
      <c r="M4670" s="27"/>
    </row>
    <row r="4671" spans="1:13" ht="30" customHeight="1" x14ac:dyDescent="0.3">
      <c r="A4671" s="27">
        <f t="shared" si="47"/>
        <v>983</v>
      </c>
      <c r="B4671" s="31">
        <v>44989</v>
      </c>
      <c r="C4671" s="31">
        <v>44974</v>
      </c>
      <c r="D4671" s="19" t="s">
        <v>582</v>
      </c>
      <c r="E4671" s="66" t="str">
        <f>IF(ISBLANK(LeaveTracker[[#This Row],[Employee Name]]),"-----",VLOOKUP(LeaveTracker[[#This Row],[Employee Name]],'List of Employees'!$B$4:$H$767,7))</f>
        <v>CCT</v>
      </c>
      <c r="F4671" s="66" t="str">
        <f>IF(ISBLANK(LeaveTracker[[#This Row],[Employee Name]]),"-----",VLOOKUP(LeaveTracker[[#This Row],[Employee Name]],'List of Employees'!$B$4:$H$767,6))</f>
        <v>PERMANENT</v>
      </c>
      <c r="G4671" s="24">
        <v>44970</v>
      </c>
      <c r="H4671" s="24">
        <v>44971</v>
      </c>
      <c r="I4671" s="19" t="s">
        <v>81</v>
      </c>
      <c r="K4671" s="57" t="str">
        <f ca="1">LeaveTracker[[#This Row],[Days]]&amp;" "&amp;LeaveTracker[[#This Row],[Type of Leave]]</f>
        <v>2 SL</v>
      </c>
      <c r="L4671" s="23">
        <f ca="1">NETWORKDAYS(LeaveTracker[[#This Row],[Start Date]],LeaveTracker[[#This Row],[End Date]],lstHolidays)</f>
        <v>2</v>
      </c>
      <c r="M4671" s="27"/>
    </row>
    <row r="4672" spans="1:13" ht="30" customHeight="1" x14ac:dyDescent="0.3">
      <c r="A4672" s="27">
        <f t="shared" si="47"/>
        <v>984</v>
      </c>
      <c r="B4672" s="31">
        <v>44989</v>
      </c>
      <c r="C4672" s="31">
        <v>44967</v>
      </c>
      <c r="D4672" s="19" t="s">
        <v>582</v>
      </c>
      <c r="E4672" s="66" t="str">
        <f>IF(ISBLANK(LeaveTracker[[#This Row],[Employee Name]]),"-----",VLOOKUP(LeaveTracker[[#This Row],[Employee Name]],'List of Employees'!$B$4:$H$767,7))</f>
        <v>CCT</v>
      </c>
      <c r="F4672" s="66" t="str">
        <f>IF(ISBLANK(LeaveTracker[[#This Row],[Employee Name]]),"-----",VLOOKUP(LeaveTracker[[#This Row],[Employee Name]],'List of Employees'!$B$4:$H$767,6))</f>
        <v>PERMANENT</v>
      </c>
      <c r="G4672" s="24">
        <v>44963</v>
      </c>
      <c r="H4672" s="24">
        <v>44963</v>
      </c>
      <c r="I4672" s="19" t="s">
        <v>81</v>
      </c>
      <c r="K4672" s="57" t="str">
        <f ca="1">LeaveTracker[[#This Row],[Days]]&amp;" "&amp;LeaveTracker[[#This Row],[Type of Leave]]</f>
        <v>1 SL</v>
      </c>
      <c r="L4672" s="23">
        <f ca="1">NETWORKDAYS(LeaveTracker[[#This Row],[Start Date]],LeaveTracker[[#This Row],[End Date]],lstHolidays)</f>
        <v>1</v>
      </c>
      <c r="M4672" s="27"/>
    </row>
    <row r="4673" spans="1:13" ht="30" customHeight="1" x14ac:dyDescent="0.3">
      <c r="A4673" s="27">
        <v>984</v>
      </c>
      <c r="B4673" s="31">
        <v>44989</v>
      </c>
      <c r="C4673" s="31">
        <v>44967</v>
      </c>
      <c r="D4673" s="19" t="s">
        <v>582</v>
      </c>
      <c r="E4673" s="66" t="str">
        <f>IF(ISBLANK(LeaveTracker[[#This Row],[Employee Name]]),"-----",VLOOKUP(LeaveTracker[[#This Row],[Employee Name]],'List of Employees'!$B$4:$H$767,7))</f>
        <v>CCT</v>
      </c>
      <c r="F4673" s="66" t="str">
        <f>IF(ISBLANK(LeaveTracker[[#This Row],[Employee Name]]),"-----",VLOOKUP(LeaveTracker[[#This Row],[Employee Name]],'List of Employees'!$B$4:$H$767,6))</f>
        <v>PERMANENT</v>
      </c>
      <c r="G4673" s="24">
        <v>44966</v>
      </c>
      <c r="H4673" s="24">
        <v>44966</v>
      </c>
      <c r="I4673" s="19" t="s">
        <v>81</v>
      </c>
      <c r="K4673" s="57" t="str">
        <f ca="1">LeaveTracker[[#This Row],[Days]]&amp;" "&amp;LeaveTracker[[#This Row],[Type of Leave]]</f>
        <v>1 SL</v>
      </c>
      <c r="L4673" s="23">
        <f ca="1">NETWORKDAYS(LeaveTracker[[#This Row],[Start Date]],LeaveTracker[[#This Row],[End Date]],lstHolidays)</f>
        <v>1</v>
      </c>
      <c r="M4673" s="27"/>
    </row>
    <row r="4674" spans="1:13" ht="30" customHeight="1" x14ac:dyDescent="0.3">
      <c r="A4674" s="27">
        <f t="shared" si="47"/>
        <v>985</v>
      </c>
      <c r="B4674" s="31">
        <v>44989</v>
      </c>
      <c r="C4674" s="31">
        <v>44949</v>
      </c>
      <c r="D4674" s="19" t="s">
        <v>1806</v>
      </c>
      <c r="E4674" s="66" t="str">
        <f>IF(ISBLANK(LeaveTracker[[#This Row],[Employee Name]]),"-----",VLOOKUP(LeaveTracker[[#This Row],[Employee Name]],'List of Employees'!$B$4:$H$767,7))</f>
        <v>TICC</v>
      </c>
      <c r="F4674" s="66" t="str">
        <f>IF(ISBLANK(LeaveTracker[[#This Row],[Employee Name]]),"-----",VLOOKUP(LeaveTracker[[#This Row],[Employee Name]],'List of Employees'!$B$4:$H$767,6))</f>
        <v>CASUAL</v>
      </c>
      <c r="G4674" s="24">
        <v>44958</v>
      </c>
      <c r="H4674" s="24">
        <v>44972</v>
      </c>
      <c r="I4674" s="19" t="s">
        <v>82</v>
      </c>
      <c r="K4674" s="57" t="str">
        <f ca="1">LeaveTracker[[#This Row],[Days]]&amp;" "&amp;LeaveTracker[[#This Row],[Type of Leave]]</f>
        <v>11 VL</v>
      </c>
      <c r="L4674" s="23">
        <f ca="1">NETWORKDAYS(LeaveTracker[[#This Row],[Start Date]],LeaveTracker[[#This Row],[End Date]],lstHolidays)</f>
        <v>11</v>
      </c>
      <c r="M4674" s="27"/>
    </row>
    <row r="4675" spans="1:13" ht="30" customHeight="1" x14ac:dyDescent="0.3">
      <c r="A4675" s="27">
        <f t="shared" si="47"/>
        <v>986</v>
      </c>
      <c r="B4675" s="31">
        <v>44989</v>
      </c>
      <c r="C4675" s="31">
        <v>44918</v>
      </c>
      <c r="D4675" s="19" t="s">
        <v>1806</v>
      </c>
      <c r="E4675" s="66" t="str">
        <f>IF(ISBLANK(LeaveTracker[[#This Row],[Employee Name]]),"-----",VLOOKUP(LeaveTracker[[#This Row],[Employee Name]],'List of Employees'!$B$4:$H$767,7))</f>
        <v>TICC</v>
      </c>
      <c r="F4675" s="66" t="str">
        <f>IF(ISBLANK(LeaveTracker[[#This Row],[Employee Name]]),"-----",VLOOKUP(LeaveTracker[[#This Row],[Employee Name]],'List of Employees'!$B$4:$H$767,6))</f>
        <v>CASUAL</v>
      </c>
      <c r="G4675" s="24">
        <v>44912</v>
      </c>
      <c r="H4675" s="24">
        <v>44912</v>
      </c>
      <c r="I4675" s="19" t="s">
        <v>81</v>
      </c>
      <c r="K4675" s="57" t="str">
        <f>LeaveTracker[[#This Row],[Days]]&amp;" "&amp;LeaveTracker[[#This Row],[Type of Leave]]</f>
        <v>1 SL</v>
      </c>
      <c r="L4675" s="23">
        <v>1</v>
      </c>
      <c r="M4675" s="27"/>
    </row>
    <row r="4676" spans="1:13" ht="30" customHeight="1" x14ac:dyDescent="0.3">
      <c r="A4676" s="27">
        <v>986</v>
      </c>
      <c r="B4676" s="31">
        <v>44989</v>
      </c>
      <c r="C4676" s="31">
        <v>44918</v>
      </c>
      <c r="D4676" s="19" t="s">
        <v>1806</v>
      </c>
      <c r="E4676" s="66" t="str">
        <f>IF(ISBLANK(LeaveTracker[[#This Row],[Employee Name]]),"-----",VLOOKUP(LeaveTracker[[#This Row],[Employee Name]],'List of Employees'!$B$4:$H$767,7))</f>
        <v>TICC</v>
      </c>
      <c r="F4676" s="66" t="str">
        <f>IF(ISBLANK(LeaveTracker[[#This Row],[Employee Name]]),"-----",VLOOKUP(LeaveTracker[[#This Row],[Employee Name]],'List of Employees'!$B$4:$H$767,6))</f>
        <v>CASUAL</v>
      </c>
      <c r="G4676" s="24">
        <v>44915</v>
      </c>
      <c r="H4676" s="24">
        <v>44915</v>
      </c>
      <c r="I4676" s="19" t="s">
        <v>81</v>
      </c>
      <c r="K4676" s="57" t="str">
        <f ca="1">LeaveTracker[[#This Row],[Days]]&amp;" "&amp;LeaveTracker[[#This Row],[Type of Leave]]</f>
        <v>1 SL</v>
      </c>
      <c r="L4676" s="23">
        <f ca="1">NETWORKDAYS(LeaveTracker[[#This Row],[Start Date]],LeaveTracker[[#This Row],[End Date]],lstHolidays)</f>
        <v>1</v>
      </c>
      <c r="M4676" s="27"/>
    </row>
    <row r="4677" spans="1:13" ht="30" customHeight="1" x14ac:dyDescent="0.3">
      <c r="A4677" s="27">
        <v>986</v>
      </c>
      <c r="B4677" s="31">
        <v>44989</v>
      </c>
      <c r="C4677" s="31">
        <v>44918</v>
      </c>
      <c r="D4677" s="19" t="s">
        <v>1806</v>
      </c>
      <c r="E4677" s="66" t="str">
        <f>IF(ISBLANK(LeaveTracker[[#This Row],[Employee Name]]),"-----",VLOOKUP(LeaveTracker[[#This Row],[Employee Name]],'List of Employees'!$B$4:$H$767,7))</f>
        <v>TICC</v>
      </c>
      <c r="F4677" s="66" t="str">
        <f>IF(ISBLANK(LeaveTracker[[#This Row],[Employee Name]]),"-----",VLOOKUP(LeaveTracker[[#This Row],[Employee Name]],'List of Employees'!$B$4:$H$767,6))</f>
        <v>CASUAL</v>
      </c>
      <c r="G4677" s="24">
        <v>44917</v>
      </c>
      <c r="H4677" s="24">
        <v>44917</v>
      </c>
      <c r="I4677" s="19" t="s">
        <v>81</v>
      </c>
      <c r="K4677" s="57" t="str">
        <f ca="1">LeaveTracker[[#This Row],[Days]]&amp;" "&amp;LeaveTracker[[#This Row],[Type of Leave]]</f>
        <v>1 SL</v>
      </c>
      <c r="L4677" s="23">
        <f ca="1">NETWORKDAYS(LeaveTracker[[#This Row],[Start Date]],LeaveTracker[[#This Row],[End Date]],lstHolidays)</f>
        <v>1</v>
      </c>
      <c r="M4677" s="27"/>
    </row>
    <row r="4678" spans="1:13" ht="30" customHeight="1" x14ac:dyDescent="0.3">
      <c r="A4678" s="27">
        <f t="shared" si="47"/>
        <v>987</v>
      </c>
      <c r="B4678" s="31">
        <v>44989</v>
      </c>
      <c r="C4678" s="31">
        <v>44945</v>
      </c>
      <c r="D4678" s="19" t="s">
        <v>1747</v>
      </c>
      <c r="E4678" s="66" t="str">
        <f>IF(ISBLANK(LeaveTracker[[#This Row],[Employee Name]]),"-----",VLOOKUP(LeaveTracker[[#This Row],[Employee Name]],'List of Employees'!$B$4:$H$767,7))</f>
        <v>BPLO</v>
      </c>
      <c r="F4678" s="66" t="str">
        <f>IF(ISBLANK(LeaveTracker[[#This Row],[Employee Name]]),"-----",VLOOKUP(LeaveTracker[[#This Row],[Employee Name]],'List of Employees'!$B$4:$H$767,6))</f>
        <v>CASUAL</v>
      </c>
      <c r="G4678" s="24">
        <v>44946</v>
      </c>
      <c r="H4678" s="24">
        <v>44946</v>
      </c>
      <c r="I4678" s="19" t="s">
        <v>297</v>
      </c>
      <c r="J4678" s="42" t="s">
        <v>105</v>
      </c>
      <c r="K4678" s="57" t="str">
        <f ca="1">LeaveTracker[[#This Row],[Days]]&amp;" "&amp;LeaveTracker[[#This Row],[Type of Leave]]</f>
        <v>1 OTHER</v>
      </c>
      <c r="L4678" s="23">
        <f ca="1">NETWORKDAYS(LeaveTracker[[#This Row],[Start Date]],LeaveTracker[[#This Row],[End Date]],lstHolidays)</f>
        <v>1</v>
      </c>
      <c r="M4678" s="27"/>
    </row>
    <row r="4679" spans="1:13" ht="30" customHeight="1" x14ac:dyDescent="0.3">
      <c r="A4679" s="27">
        <f t="shared" si="47"/>
        <v>988</v>
      </c>
      <c r="B4679" s="31">
        <v>44989</v>
      </c>
      <c r="C4679" s="31">
        <v>44944</v>
      </c>
      <c r="D4679" s="19" t="s">
        <v>1747</v>
      </c>
      <c r="E4679" s="66" t="str">
        <f>IF(ISBLANK(LeaveTracker[[#This Row],[Employee Name]]),"-----",VLOOKUP(LeaveTracker[[#This Row],[Employee Name]],'List of Employees'!$B$4:$H$767,7))</f>
        <v>BPLO</v>
      </c>
      <c r="F4679" s="66" t="str">
        <f>IF(ISBLANK(LeaveTracker[[#This Row],[Employee Name]]),"-----",VLOOKUP(LeaveTracker[[#This Row],[Employee Name]],'List of Employees'!$B$4:$H$767,6))</f>
        <v>CASUAL</v>
      </c>
      <c r="G4679" s="24">
        <v>44942</v>
      </c>
      <c r="H4679" s="24">
        <v>44942</v>
      </c>
      <c r="I4679" s="19" t="s">
        <v>81</v>
      </c>
      <c r="K4679" s="57" t="str">
        <f ca="1">LeaveTracker[[#This Row],[Days]]&amp;" "&amp;LeaveTracker[[#This Row],[Type of Leave]]</f>
        <v>1 SL</v>
      </c>
      <c r="L4679" s="23">
        <f ca="1">NETWORKDAYS(LeaveTracker[[#This Row],[Start Date]],LeaveTracker[[#This Row],[End Date]],lstHolidays)</f>
        <v>1</v>
      </c>
      <c r="M4679" s="27"/>
    </row>
    <row r="4680" spans="1:13" ht="30" customHeight="1" x14ac:dyDescent="0.3">
      <c r="A4680" s="27">
        <f t="shared" si="47"/>
        <v>989</v>
      </c>
      <c r="B4680" s="31">
        <v>44989</v>
      </c>
      <c r="C4680" s="31">
        <v>44951</v>
      </c>
      <c r="D4680" s="19" t="s">
        <v>241</v>
      </c>
      <c r="E4680" s="66" t="str">
        <f>IF(ISBLANK(LeaveTracker[[#This Row],[Employee Name]]),"-----",VLOOKUP(LeaveTracker[[#This Row],[Employee Name]],'List of Employees'!$B$4:$H$767,7))</f>
        <v>TCCH/TICC</v>
      </c>
      <c r="F4680" s="66" t="str">
        <f>IF(ISBLANK(LeaveTracker[[#This Row],[Employee Name]]),"-----",VLOOKUP(LeaveTracker[[#This Row],[Employee Name]],'List of Employees'!$B$4:$H$767,6))</f>
        <v>PERMANENT</v>
      </c>
      <c r="G4680" s="24">
        <v>44950</v>
      </c>
      <c r="H4680" s="24">
        <v>44950</v>
      </c>
      <c r="I4680" s="19" t="s">
        <v>297</v>
      </c>
      <c r="J4680" s="42" t="s">
        <v>105</v>
      </c>
      <c r="K4680" s="57" t="str">
        <f ca="1">LeaveTracker[[#This Row],[Days]]&amp;" "&amp;LeaveTracker[[#This Row],[Type of Leave]]</f>
        <v>1 OTHER</v>
      </c>
      <c r="L4680" s="23">
        <f ca="1">NETWORKDAYS(LeaveTracker[[#This Row],[Start Date]],LeaveTracker[[#This Row],[End Date]],lstHolidays)</f>
        <v>1</v>
      </c>
      <c r="M4680" s="27"/>
    </row>
    <row r="4681" spans="1:13" ht="30" customHeight="1" x14ac:dyDescent="0.3">
      <c r="A4681" s="27">
        <f t="shared" si="47"/>
        <v>990</v>
      </c>
      <c r="B4681" s="31">
        <v>44989</v>
      </c>
      <c r="C4681" s="31">
        <v>44929</v>
      </c>
      <c r="D4681" s="19" t="s">
        <v>241</v>
      </c>
      <c r="E4681" s="66" t="str">
        <f>IF(ISBLANK(LeaveTracker[[#This Row],[Employee Name]]),"-----",VLOOKUP(LeaveTracker[[#This Row],[Employee Name]],'List of Employees'!$B$4:$H$767,7))</f>
        <v>TCCH/TICC</v>
      </c>
      <c r="F4681" s="66" t="str">
        <f>IF(ISBLANK(LeaveTracker[[#This Row],[Employee Name]]),"-----",VLOOKUP(LeaveTracker[[#This Row],[Employee Name]],'List of Employees'!$B$4:$H$767,6))</f>
        <v>PERMANENT</v>
      </c>
      <c r="G4681" s="24">
        <v>44924</v>
      </c>
      <c r="H4681" s="24">
        <v>44924</v>
      </c>
      <c r="I4681" s="19" t="s">
        <v>81</v>
      </c>
      <c r="K4681" s="57" t="str">
        <f ca="1">LeaveTracker[[#This Row],[Days]]&amp;" "&amp;LeaveTracker[[#This Row],[Type of Leave]]</f>
        <v>1 SL</v>
      </c>
      <c r="L4681" s="23">
        <f ca="1">NETWORKDAYS(LeaveTracker[[#This Row],[Start Date]],LeaveTracker[[#This Row],[End Date]],lstHolidays)</f>
        <v>1</v>
      </c>
      <c r="M4681" s="27"/>
    </row>
    <row r="4682" spans="1:13" ht="30" customHeight="1" x14ac:dyDescent="0.3">
      <c r="A4682" s="27">
        <f t="shared" si="47"/>
        <v>991</v>
      </c>
      <c r="B4682" s="31">
        <v>44989</v>
      </c>
      <c r="C4682" s="31">
        <v>44910</v>
      </c>
      <c r="D4682" s="19" t="s">
        <v>241</v>
      </c>
      <c r="E4682" s="66" t="str">
        <f>IF(ISBLANK(LeaveTracker[[#This Row],[Employee Name]]),"-----",VLOOKUP(LeaveTracker[[#This Row],[Employee Name]],'List of Employees'!$B$4:$H$767,7))</f>
        <v>TCCH/TICC</v>
      </c>
      <c r="F4682" s="66" t="str">
        <f>IF(ISBLANK(LeaveTracker[[#This Row],[Employee Name]]),"-----",VLOOKUP(LeaveTracker[[#This Row],[Employee Name]],'List of Employees'!$B$4:$H$767,6))</f>
        <v>PERMANENT</v>
      </c>
      <c r="G4682" s="24">
        <v>44907</v>
      </c>
      <c r="H4682" s="24">
        <v>44909</v>
      </c>
      <c r="I4682" s="19" t="s">
        <v>81</v>
      </c>
      <c r="K4682" s="57" t="str">
        <f ca="1">LeaveTracker[[#This Row],[Days]]&amp;" "&amp;LeaveTracker[[#This Row],[Type of Leave]]</f>
        <v>3 SL</v>
      </c>
      <c r="L4682" s="23">
        <f ca="1">NETWORKDAYS(LeaveTracker[[#This Row],[Start Date]],LeaveTracker[[#This Row],[End Date]],lstHolidays)</f>
        <v>3</v>
      </c>
      <c r="M4682" s="27"/>
    </row>
    <row r="4683" spans="1:13" ht="30" customHeight="1" x14ac:dyDescent="0.3">
      <c r="A4683" s="27">
        <f t="shared" si="47"/>
        <v>992</v>
      </c>
      <c r="B4683" s="31">
        <v>44989</v>
      </c>
      <c r="C4683" s="31">
        <v>44867</v>
      </c>
      <c r="D4683" s="19" t="s">
        <v>241</v>
      </c>
      <c r="E4683" s="66" t="str">
        <f>IF(ISBLANK(LeaveTracker[[#This Row],[Employee Name]]),"-----",VLOOKUP(LeaveTracker[[#This Row],[Employee Name]],'List of Employees'!$B$4:$H$767,7))</f>
        <v>TCCH/TICC</v>
      </c>
      <c r="F4683" s="66" t="str">
        <f>IF(ISBLANK(LeaveTracker[[#This Row],[Employee Name]]),"-----",VLOOKUP(LeaveTracker[[#This Row],[Employee Name]],'List of Employees'!$B$4:$H$767,6))</f>
        <v>PERMANENT</v>
      </c>
      <c r="G4683" s="24">
        <v>44889</v>
      </c>
      <c r="H4683" s="24">
        <v>44890</v>
      </c>
      <c r="I4683" s="19" t="s">
        <v>82</v>
      </c>
      <c r="K4683" s="57" t="str">
        <f ca="1">LeaveTracker[[#This Row],[Days]]&amp;" "&amp;LeaveTracker[[#This Row],[Type of Leave]]</f>
        <v>2 VL</v>
      </c>
      <c r="L4683" s="23">
        <f ca="1">NETWORKDAYS(LeaveTracker[[#This Row],[Start Date]],LeaveTracker[[#This Row],[End Date]],lstHolidays)</f>
        <v>2</v>
      </c>
      <c r="M4683" s="27"/>
    </row>
    <row r="4684" spans="1:13" ht="30" customHeight="1" x14ac:dyDescent="0.3">
      <c r="A4684" s="27">
        <f t="shared" si="47"/>
        <v>993</v>
      </c>
      <c r="B4684" s="31">
        <v>44989</v>
      </c>
      <c r="C4684" s="31">
        <v>44867</v>
      </c>
      <c r="D4684" s="19" t="s">
        <v>241</v>
      </c>
      <c r="E4684" s="66" t="str">
        <f>IF(ISBLANK(LeaveTracker[[#This Row],[Employee Name]]),"-----",VLOOKUP(LeaveTracker[[#This Row],[Employee Name]],'List of Employees'!$B$4:$H$767,7))</f>
        <v>TCCH/TICC</v>
      </c>
      <c r="F4684" s="66" t="str">
        <f>IF(ISBLANK(LeaveTracker[[#This Row],[Employee Name]]),"-----",VLOOKUP(LeaveTracker[[#This Row],[Employee Name]],'List of Employees'!$B$4:$H$767,6))</f>
        <v>PERMANENT</v>
      </c>
      <c r="G4684" s="24">
        <v>44862</v>
      </c>
      <c r="H4684" s="24">
        <v>44862</v>
      </c>
      <c r="I4684" s="19" t="s">
        <v>81</v>
      </c>
      <c r="K4684" s="57" t="str">
        <f ca="1">LeaveTracker[[#This Row],[Days]]&amp;" "&amp;LeaveTracker[[#This Row],[Type of Leave]]</f>
        <v>1 SL</v>
      </c>
      <c r="L4684" s="23">
        <f ca="1">NETWORKDAYS(LeaveTracker[[#This Row],[Start Date]],LeaveTracker[[#This Row],[End Date]],lstHolidays)</f>
        <v>1</v>
      </c>
      <c r="M4684" s="27"/>
    </row>
    <row r="4685" spans="1:13" ht="30" customHeight="1" x14ac:dyDescent="0.3">
      <c r="A4685" s="27">
        <f t="shared" si="47"/>
        <v>994</v>
      </c>
      <c r="B4685" s="31">
        <v>44989</v>
      </c>
      <c r="C4685" s="31">
        <v>44809</v>
      </c>
      <c r="D4685" s="19" t="s">
        <v>241</v>
      </c>
      <c r="E4685" s="66" t="str">
        <f>IF(ISBLANK(LeaveTracker[[#This Row],[Employee Name]]),"-----",VLOOKUP(LeaveTracker[[#This Row],[Employee Name]],'List of Employees'!$B$4:$H$767,7))</f>
        <v>TCCH/TICC</v>
      </c>
      <c r="F4685" s="66" t="str">
        <f>IF(ISBLANK(LeaveTracker[[#This Row],[Employee Name]]),"-----",VLOOKUP(LeaveTracker[[#This Row],[Employee Name]],'List of Employees'!$B$4:$H$767,6))</f>
        <v>PERMANENT</v>
      </c>
      <c r="G4685" s="24">
        <v>44816</v>
      </c>
      <c r="H4685" s="24">
        <v>44816</v>
      </c>
      <c r="I4685" s="19" t="s">
        <v>297</v>
      </c>
      <c r="J4685" s="42" t="s">
        <v>105</v>
      </c>
      <c r="K4685" s="57" t="str">
        <f ca="1">LeaveTracker[[#This Row],[Days]]&amp;" "&amp;LeaveTracker[[#This Row],[Type of Leave]]</f>
        <v>1 OTHER</v>
      </c>
      <c r="L4685" s="23">
        <f ca="1">NETWORKDAYS(LeaveTracker[[#This Row],[Start Date]],LeaveTracker[[#This Row],[End Date]],lstHolidays)</f>
        <v>1</v>
      </c>
      <c r="M4685" s="27"/>
    </row>
    <row r="4686" spans="1:13" ht="30" customHeight="1" x14ac:dyDescent="0.3">
      <c r="A4686" s="27">
        <f t="shared" si="47"/>
        <v>995</v>
      </c>
      <c r="B4686" s="31">
        <v>44989</v>
      </c>
      <c r="C4686" s="31">
        <v>44966</v>
      </c>
      <c r="D4686" s="19" t="s">
        <v>301</v>
      </c>
      <c r="E4686" s="66" t="str">
        <f>IF(ISBLANK(LeaveTracker[[#This Row],[Employee Name]]),"-----",VLOOKUP(LeaveTracker[[#This Row],[Employee Name]],'List of Employees'!$B$4:$H$767,7))</f>
        <v>TOPS (ADMIN CSU)</v>
      </c>
      <c r="F4686" s="66" t="str">
        <f>IF(ISBLANK(LeaveTracker[[#This Row],[Employee Name]]),"-----",VLOOKUP(LeaveTracker[[#This Row],[Employee Name]],'List of Employees'!$B$4:$H$767,6))</f>
        <v>PERMANENT</v>
      </c>
      <c r="G4686" s="24">
        <v>44964</v>
      </c>
      <c r="H4686" s="24">
        <v>44965</v>
      </c>
      <c r="I4686" s="19" t="s">
        <v>81</v>
      </c>
      <c r="K4686" s="57" t="str">
        <f ca="1">LeaveTracker[[#This Row],[Days]]&amp;" "&amp;LeaveTracker[[#This Row],[Type of Leave]]</f>
        <v>2 SL</v>
      </c>
      <c r="L4686" s="23">
        <f ca="1">NETWORKDAYS(LeaveTracker[[#This Row],[Start Date]],LeaveTracker[[#This Row],[End Date]],lstHolidays)</f>
        <v>2</v>
      </c>
      <c r="M4686" s="27"/>
    </row>
    <row r="4687" spans="1:13" ht="30" customHeight="1" x14ac:dyDescent="0.3">
      <c r="A4687" s="27">
        <f t="shared" si="47"/>
        <v>996</v>
      </c>
      <c r="B4687" s="31">
        <v>44989</v>
      </c>
      <c r="C4687" s="31">
        <v>44978</v>
      </c>
      <c r="D4687" s="19" t="s">
        <v>308</v>
      </c>
      <c r="E4687" s="66" t="str">
        <f>IF(ISBLANK(LeaveTracker[[#This Row],[Employee Name]]),"-----",VLOOKUP(LeaveTracker[[#This Row],[Employee Name]],'List of Employees'!$B$4:$H$767,7))</f>
        <v>ADMIN OFFICE - HALL OF JUSTICE</v>
      </c>
      <c r="F4687" s="66" t="str">
        <f>IF(ISBLANK(LeaveTracker[[#This Row],[Employee Name]]),"-----",VLOOKUP(LeaveTracker[[#This Row],[Employee Name]],'List of Employees'!$B$4:$H$767,6))</f>
        <v>PERMANENT</v>
      </c>
      <c r="G4687" s="24">
        <v>44964</v>
      </c>
      <c r="H4687" s="24">
        <v>44965</v>
      </c>
      <c r="I4687" s="19" t="s">
        <v>82</v>
      </c>
      <c r="K4687" s="57" t="str">
        <f ca="1">LeaveTracker[[#This Row],[Days]]&amp;" "&amp;LeaveTracker[[#This Row],[Type of Leave]]</f>
        <v>2 VL</v>
      </c>
      <c r="L4687" s="23">
        <f ca="1">NETWORKDAYS(LeaveTracker[[#This Row],[Start Date]],LeaveTracker[[#This Row],[End Date]],lstHolidays)</f>
        <v>2</v>
      </c>
      <c r="M4687" s="27"/>
    </row>
    <row r="4688" spans="1:13" ht="30" customHeight="1" x14ac:dyDescent="0.3">
      <c r="A4688" s="27">
        <f t="shared" si="47"/>
        <v>997</v>
      </c>
      <c r="B4688" s="31">
        <v>44989</v>
      </c>
      <c r="C4688" s="31">
        <v>44985</v>
      </c>
      <c r="D4688" s="19" t="s">
        <v>1721</v>
      </c>
      <c r="E4688" s="66" t="str">
        <f>IF(ISBLANK(LeaveTracker[[#This Row],[Employee Name]]),"-----",VLOOKUP(LeaveTracker[[#This Row],[Employee Name]],'List of Employees'!$B$4:$H$767,7))</f>
        <v>TCIS</v>
      </c>
      <c r="F4688" s="66" t="str">
        <f>IF(ISBLANK(LeaveTracker[[#This Row],[Employee Name]]),"-----",VLOOKUP(LeaveTracker[[#This Row],[Employee Name]],'List of Employees'!$B$4:$H$767,6))</f>
        <v>CASUAL</v>
      </c>
      <c r="G4688" s="24">
        <v>44980</v>
      </c>
      <c r="H4688" s="24">
        <v>44980</v>
      </c>
      <c r="I4688" s="19" t="s">
        <v>81</v>
      </c>
      <c r="K4688" s="57" t="str">
        <f ca="1">LeaveTracker[[#This Row],[Days]]&amp;" "&amp;LeaveTracker[[#This Row],[Type of Leave]]</f>
        <v>1 SL</v>
      </c>
      <c r="L4688" s="23">
        <f ca="1">NETWORKDAYS(LeaveTracker[[#This Row],[Start Date]],LeaveTracker[[#This Row],[End Date]],lstHolidays)</f>
        <v>1</v>
      </c>
      <c r="M4688" s="27"/>
    </row>
    <row r="4689" spans="1:13" ht="30" customHeight="1" x14ac:dyDescent="0.3">
      <c r="A4689" s="27">
        <f t="shared" si="47"/>
        <v>998</v>
      </c>
      <c r="B4689" s="31">
        <v>44989</v>
      </c>
      <c r="C4689" s="31">
        <v>44985</v>
      </c>
      <c r="D4689" s="19" t="s">
        <v>1872</v>
      </c>
      <c r="E4689" s="66" t="str">
        <f>IF(ISBLANK(LeaveTracker[[#This Row],[Employee Name]]),"-----",VLOOKUP(LeaveTracker[[#This Row],[Employee Name]],'List of Employees'!$B$4:$H$767,7))</f>
        <v>TCIS</v>
      </c>
      <c r="F4689" s="66" t="str">
        <f>IF(ISBLANK(LeaveTracker[[#This Row],[Employee Name]]),"-----",VLOOKUP(LeaveTracker[[#This Row],[Employee Name]],'List of Employees'!$B$4:$H$767,6))</f>
        <v>CASUAL</v>
      </c>
      <c r="G4689" s="24">
        <v>44958</v>
      </c>
      <c r="H4689" s="24">
        <v>44958</v>
      </c>
      <c r="I4689" s="19" t="s">
        <v>81</v>
      </c>
      <c r="K4689" s="57" t="str">
        <f ca="1">LeaveTracker[[#This Row],[Days]]&amp;" "&amp;LeaveTracker[[#This Row],[Type of Leave]]</f>
        <v>1 SL</v>
      </c>
      <c r="L4689" s="23">
        <f ca="1">NETWORKDAYS(LeaveTracker[[#This Row],[Start Date]],LeaveTracker[[#This Row],[End Date]],lstHolidays)</f>
        <v>1</v>
      </c>
      <c r="M4689" s="27"/>
    </row>
    <row r="4690" spans="1:13" ht="30" customHeight="1" x14ac:dyDescent="0.3">
      <c r="A4690" s="27">
        <v>998</v>
      </c>
      <c r="B4690" s="31">
        <v>44989</v>
      </c>
      <c r="C4690" s="31">
        <v>44985</v>
      </c>
      <c r="D4690" s="19" t="s">
        <v>1872</v>
      </c>
      <c r="E4690" s="66" t="str">
        <f>IF(ISBLANK(LeaveTracker[[#This Row],[Employee Name]]),"-----",VLOOKUP(LeaveTracker[[#This Row],[Employee Name]],'List of Employees'!$B$4:$H$767,7))</f>
        <v>TCIS</v>
      </c>
      <c r="F4690" s="66" t="str">
        <f>IF(ISBLANK(LeaveTracker[[#This Row],[Employee Name]]),"-----",VLOOKUP(LeaveTracker[[#This Row],[Employee Name]],'List of Employees'!$B$4:$H$767,6))</f>
        <v>CASUAL</v>
      </c>
      <c r="G4690" s="24">
        <v>44963</v>
      </c>
      <c r="H4690" s="24">
        <v>44963</v>
      </c>
      <c r="I4690" s="19" t="s">
        <v>81</v>
      </c>
      <c r="K4690" s="57" t="str">
        <f ca="1">LeaveTracker[[#This Row],[Days]]&amp;" "&amp;LeaveTracker[[#This Row],[Type of Leave]]</f>
        <v>1 SL</v>
      </c>
      <c r="L4690" s="23">
        <f ca="1">NETWORKDAYS(LeaveTracker[[#This Row],[Start Date]],LeaveTracker[[#This Row],[End Date]],lstHolidays)</f>
        <v>1</v>
      </c>
      <c r="M4690" s="27"/>
    </row>
    <row r="4691" spans="1:13" ht="30" customHeight="1" x14ac:dyDescent="0.3">
      <c r="A4691" s="27">
        <v>998</v>
      </c>
      <c r="B4691" s="31">
        <v>44989</v>
      </c>
      <c r="C4691" s="31">
        <v>44985</v>
      </c>
      <c r="D4691" s="19" t="s">
        <v>1872</v>
      </c>
      <c r="E4691" s="66" t="str">
        <f>IF(ISBLANK(LeaveTracker[[#This Row],[Employee Name]]),"-----",VLOOKUP(LeaveTracker[[#This Row],[Employee Name]],'List of Employees'!$B$4:$H$767,7))</f>
        <v>TCIS</v>
      </c>
      <c r="F4691" s="66" t="str">
        <f>IF(ISBLANK(LeaveTracker[[#This Row],[Employee Name]]),"-----",VLOOKUP(LeaveTracker[[#This Row],[Employee Name]],'List of Employees'!$B$4:$H$767,6))</f>
        <v>CASUAL</v>
      </c>
      <c r="G4691" s="24">
        <v>44974</v>
      </c>
      <c r="H4691" s="24">
        <v>44974</v>
      </c>
      <c r="I4691" s="19" t="s">
        <v>81</v>
      </c>
      <c r="K4691" s="57" t="str">
        <f ca="1">LeaveTracker[[#This Row],[Days]]&amp;" "&amp;LeaveTracker[[#This Row],[Type of Leave]]</f>
        <v>1 SL</v>
      </c>
      <c r="L4691" s="23">
        <f ca="1">NETWORKDAYS(LeaveTracker[[#This Row],[Start Date]],LeaveTracker[[#This Row],[End Date]],lstHolidays)</f>
        <v>1</v>
      </c>
      <c r="M4691" s="27"/>
    </row>
    <row r="4692" spans="1:13" ht="30" customHeight="1" x14ac:dyDescent="0.3">
      <c r="A4692" s="27">
        <f t="shared" si="47"/>
        <v>999</v>
      </c>
      <c r="B4692" s="31">
        <v>44989</v>
      </c>
      <c r="D4692" s="19" t="s">
        <v>2184</v>
      </c>
      <c r="E4692" s="66" t="str">
        <f>IF(ISBLANK(LeaveTracker[[#This Row],[Employee Name]]),"-----",VLOOKUP(LeaveTracker[[#This Row],[Employee Name]],'List of Employees'!$B$4:$H$767,7))</f>
        <v>VMO</v>
      </c>
      <c r="F4692" s="66" t="str">
        <f>IF(ISBLANK(LeaveTracker[[#This Row],[Employee Name]]),"-----",VLOOKUP(LeaveTracker[[#This Row],[Employee Name]],'List of Employees'!$B$4:$H$767,6))</f>
        <v>CASUAL</v>
      </c>
      <c r="G4692" s="24"/>
      <c r="H4692" s="24"/>
      <c r="I4692" s="19" t="s">
        <v>297</v>
      </c>
      <c r="J4692" s="42" t="s">
        <v>688</v>
      </c>
      <c r="K4692" s="57" t="str">
        <f ca="1">LeaveTracker[[#This Row],[Days]]&amp;" "&amp;LeaveTracker[[#This Row],[Type of Leave]]</f>
        <v>0 OTHER</v>
      </c>
      <c r="L4692" s="23">
        <f ca="1">NETWORKDAYS(LeaveTracker[[#This Row],[Start Date]],LeaveTracker[[#This Row],[End Date]],lstHolidays)</f>
        <v>0</v>
      </c>
      <c r="M4692" s="27"/>
    </row>
    <row r="4693" spans="1:13" ht="30" customHeight="1" x14ac:dyDescent="0.3">
      <c r="A4693" s="27">
        <f t="shared" si="47"/>
        <v>1000</v>
      </c>
      <c r="B4693" s="31">
        <v>45028</v>
      </c>
      <c r="C4693" s="31">
        <v>45234</v>
      </c>
      <c r="D4693" s="19" t="s">
        <v>1997</v>
      </c>
      <c r="E4693" s="66" t="str">
        <f>IF(ISBLANK(LeaveTracker[[#This Row],[Employee Name]]),"-----",VLOOKUP(LeaveTracker[[#This Row],[Employee Name]],'List of Employees'!$B$4:$H$767,7))</f>
        <v>HRMO</v>
      </c>
      <c r="F4693" s="66" t="str">
        <f>IF(ISBLANK(LeaveTracker[[#This Row],[Employee Name]]),"-----",VLOOKUP(LeaveTracker[[#This Row],[Employee Name]],'List of Employees'!$B$4:$H$767,6))</f>
        <v>PERMANENT</v>
      </c>
      <c r="G4693" s="24">
        <v>45047</v>
      </c>
      <c r="H4693" s="24">
        <v>45066</v>
      </c>
      <c r="I4693" s="19" t="s">
        <v>82</v>
      </c>
      <c r="K4693" s="57" t="str">
        <f ca="1">LeaveTracker[[#This Row],[Days]]&amp;" "&amp;LeaveTracker[[#This Row],[Type of Leave]]</f>
        <v>14 VL</v>
      </c>
      <c r="L4693" s="23">
        <f ca="1">NETWORKDAYS(LeaveTracker[[#This Row],[Start Date]],LeaveTracker[[#This Row],[End Date]],lstHolidays)</f>
        <v>14</v>
      </c>
      <c r="M4693" s="27"/>
    </row>
    <row r="4694" spans="1:13" ht="30" customHeight="1" x14ac:dyDescent="0.3">
      <c r="A4694" s="27">
        <f t="shared" si="47"/>
        <v>1001</v>
      </c>
      <c r="B4694" s="31">
        <v>45028</v>
      </c>
      <c r="C4694" s="31">
        <v>45016</v>
      </c>
      <c r="D4694" s="19" t="s">
        <v>1815</v>
      </c>
      <c r="E4694" s="66" t="str">
        <f>IF(ISBLANK(LeaveTracker[[#This Row],[Employee Name]]),"-----",VLOOKUP(LeaveTracker[[#This Row],[Employee Name]],'List of Employees'!$B$4:$H$767,7))</f>
        <v>DSWDO</v>
      </c>
      <c r="F4694" s="66" t="str">
        <f>IF(ISBLANK(LeaveTracker[[#This Row],[Employee Name]]),"-----",VLOOKUP(LeaveTracker[[#This Row],[Employee Name]],'List of Employees'!$B$4:$H$767,6))</f>
        <v>PERMANENT</v>
      </c>
      <c r="G4694" s="24">
        <v>45014</v>
      </c>
      <c r="H4694" s="24">
        <v>45015</v>
      </c>
      <c r="I4694" s="19" t="s">
        <v>81</v>
      </c>
      <c r="K4694" s="57" t="str">
        <f ca="1">LeaveTracker[[#This Row],[Days]]&amp;" "&amp;LeaveTracker[[#This Row],[Type of Leave]]</f>
        <v>2 SL</v>
      </c>
      <c r="L4694" s="23">
        <f ca="1">NETWORKDAYS(LeaveTracker[[#This Row],[Start Date]],LeaveTracker[[#This Row],[End Date]],lstHolidays)</f>
        <v>2</v>
      </c>
      <c r="M4694" s="27"/>
    </row>
    <row r="4695" spans="1:13" ht="30" customHeight="1" x14ac:dyDescent="0.3">
      <c r="A4695" s="27">
        <f t="shared" si="47"/>
        <v>1002</v>
      </c>
      <c r="B4695" s="31">
        <v>45028</v>
      </c>
      <c r="C4695" s="31">
        <v>45016</v>
      </c>
      <c r="D4695" s="19" t="s">
        <v>577</v>
      </c>
      <c r="E4695" s="66" t="str">
        <f>IF(ISBLANK(LeaveTracker[[#This Row],[Employee Name]]),"-----",VLOOKUP(LeaveTracker[[#This Row],[Employee Name]],'List of Employees'!$B$4:$H$767,7))</f>
        <v>CCT</v>
      </c>
      <c r="F4695" s="66" t="str">
        <f>IF(ISBLANK(LeaveTracker[[#This Row],[Employee Name]]),"-----",VLOOKUP(LeaveTracker[[#This Row],[Employee Name]],'List of Employees'!$B$4:$H$767,6))</f>
        <v>PERMANENT</v>
      </c>
      <c r="G4695" s="24">
        <v>45015</v>
      </c>
      <c r="H4695" s="24">
        <v>45015</v>
      </c>
      <c r="I4695" s="19" t="s">
        <v>81</v>
      </c>
      <c r="K4695" s="57" t="str">
        <f ca="1">LeaveTracker[[#This Row],[Days]]&amp;" "&amp;LeaveTracker[[#This Row],[Type of Leave]]</f>
        <v>1 SL</v>
      </c>
      <c r="L4695" s="23">
        <f ca="1">NETWORKDAYS(LeaveTracker[[#This Row],[Start Date]],LeaveTracker[[#This Row],[End Date]],lstHolidays)</f>
        <v>1</v>
      </c>
      <c r="M4695" s="27"/>
    </row>
    <row r="4696" spans="1:13" ht="30" customHeight="1" x14ac:dyDescent="0.3">
      <c r="A4696" s="27">
        <f t="shared" si="47"/>
        <v>1003</v>
      </c>
      <c r="B4696" s="31">
        <v>45028</v>
      </c>
      <c r="C4696" s="31">
        <v>45008</v>
      </c>
      <c r="D4696" s="19" t="s">
        <v>1817</v>
      </c>
      <c r="E4696" s="66" t="str">
        <f>IF(ISBLANK(LeaveTracker[[#This Row],[Employee Name]]),"-----",VLOOKUP(LeaveTracker[[#This Row],[Employee Name]],'List of Employees'!$B$4:$H$767,7))</f>
        <v>EEO/CITY MARKET</v>
      </c>
      <c r="F4696" s="66" t="str">
        <f>IF(ISBLANK(LeaveTracker[[#This Row],[Employee Name]]),"-----",VLOOKUP(LeaveTracker[[#This Row],[Employee Name]],'List of Employees'!$B$4:$H$767,6))</f>
        <v>CASUAL</v>
      </c>
      <c r="G4696" s="24">
        <v>45017</v>
      </c>
      <c r="H4696" s="24">
        <v>45019</v>
      </c>
      <c r="I4696" s="19" t="s">
        <v>82</v>
      </c>
      <c r="K4696" s="57" t="str">
        <f>LeaveTracker[[#This Row],[Days]]&amp;" "&amp;LeaveTracker[[#This Row],[Type of Leave]]</f>
        <v>2 VL</v>
      </c>
      <c r="L4696" s="23">
        <v>2</v>
      </c>
      <c r="M4696" s="27"/>
    </row>
    <row r="4697" spans="1:13" ht="30" customHeight="1" x14ac:dyDescent="0.3">
      <c r="A4697" s="27">
        <f t="shared" si="47"/>
        <v>1004</v>
      </c>
      <c r="B4697" s="31">
        <v>45028</v>
      </c>
      <c r="C4697" s="31">
        <v>45013</v>
      </c>
      <c r="D4697" s="19" t="s">
        <v>116</v>
      </c>
      <c r="E4697" s="66" t="str">
        <f>IF(ISBLANK(LeaveTracker[[#This Row],[Employee Name]]),"-----",VLOOKUP(LeaveTracker[[#This Row],[Employee Name]],'List of Employees'!$B$4:$H$767,7))</f>
        <v>CHARACTER OFFICE</v>
      </c>
      <c r="F4697" s="66" t="str">
        <f>IF(ISBLANK(LeaveTracker[[#This Row],[Employee Name]]),"-----",VLOOKUP(LeaveTracker[[#This Row],[Employee Name]],'List of Employees'!$B$4:$H$767,6))</f>
        <v>PERMANENT</v>
      </c>
      <c r="G4697" s="24">
        <v>45012</v>
      </c>
      <c r="H4697" s="24">
        <v>45012</v>
      </c>
      <c r="I4697" s="19" t="s">
        <v>81</v>
      </c>
      <c r="K4697" s="57" t="str">
        <f ca="1">LeaveTracker[[#This Row],[Days]]&amp;" "&amp;LeaveTracker[[#This Row],[Type of Leave]]</f>
        <v>1 SL</v>
      </c>
      <c r="L4697" s="23">
        <f ca="1">NETWORKDAYS(LeaveTracker[[#This Row],[Start Date]],LeaveTracker[[#This Row],[End Date]],lstHolidays)</f>
        <v>1</v>
      </c>
      <c r="M4697" s="27"/>
    </row>
    <row r="4698" spans="1:13" ht="30" customHeight="1" x14ac:dyDescent="0.3">
      <c r="A4698" s="27">
        <f t="shared" si="47"/>
        <v>1005</v>
      </c>
      <c r="B4698" s="31">
        <v>45028</v>
      </c>
      <c r="C4698" s="31">
        <v>44989</v>
      </c>
      <c r="D4698" s="19" t="s">
        <v>723</v>
      </c>
      <c r="E4698" s="66" t="str">
        <f>IF(ISBLANK(LeaveTracker[[#This Row],[Employee Name]]),"-----",VLOOKUP(LeaveTracker[[#This Row],[Employee Name]],'List of Employees'!$B$4:$H$767,7))</f>
        <v>SP</v>
      </c>
      <c r="F4698" s="66" t="str">
        <f>IF(ISBLANK(LeaveTracker[[#This Row],[Employee Name]]),"-----",VLOOKUP(LeaveTracker[[#This Row],[Employee Name]],'List of Employees'!$B$4:$H$767,6))</f>
        <v>PERMANENT</v>
      </c>
      <c r="G4698" s="24">
        <v>45016</v>
      </c>
      <c r="H4698" s="24">
        <v>45016</v>
      </c>
      <c r="I4698" s="19" t="s">
        <v>81</v>
      </c>
      <c r="K4698" s="57" t="str">
        <f ca="1">LeaveTracker[[#This Row],[Days]]&amp;" "&amp;LeaveTracker[[#This Row],[Type of Leave]]</f>
        <v>1 SL</v>
      </c>
      <c r="L4698" s="23">
        <f ca="1">NETWORKDAYS(LeaveTracker[[#This Row],[Start Date]],LeaveTracker[[#This Row],[End Date]],lstHolidays)</f>
        <v>1</v>
      </c>
      <c r="M4698" s="27"/>
    </row>
    <row r="4699" spans="1:13" ht="30" customHeight="1" x14ac:dyDescent="0.3">
      <c r="A4699" s="27">
        <f t="shared" si="47"/>
        <v>1006</v>
      </c>
      <c r="B4699" s="31">
        <v>45028</v>
      </c>
      <c r="C4699" s="31">
        <v>44989</v>
      </c>
      <c r="D4699" s="19" t="s">
        <v>1092</v>
      </c>
      <c r="E4699" s="66" t="str">
        <f>IF(ISBLANK(LeaveTracker[[#This Row],[Employee Name]]),"-----",VLOOKUP(LeaveTracker[[#This Row],[Employee Name]],'List of Employees'!$B$4:$H$767,7))</f>
        <v>VMO</v>
      </c>
      <c r="F4699" s="66" t="str">
        <f>IF(ISBLANK(LeaveTracker[[#This Row],[Employee Name]]),"-----",VLOOKUP(LeaveTracker[[#This Row],[Employee Name]],'List of Employees'!$B$4:$H$767,6))</f>
        <v>PERMANENT</v>
      </c>
      <c r="G4699" s="24">
        <v>45015</v>
      </c>
      <c r="H4699" s="24">
        <v>45015</v>
      </c>
      <c r="I4699" s="19" t="s">
        <v>297</v>
      </c>
      <c r="J4699" s="42" t="s">
        <v>105</v>
      </c>
      <c r="K4699" s="57" t="str">
        <f ca="1">LeaveTracker[[#This Row],[Days]]&amp;" "&amp;LeaveTracker[[#This Row],[Type of Leave]]</f>
        <v>1 OTHER</v>
      </c>
      <c r="L4699" s="23">
        <f ca="1">NETWORKDAYS(LeaveTracker[[#This Row],[Start Date]],LeaveTracker[[#This Row],[End Date]],lstHolidays)</f>
        <v>1</v>
      </c>
      <c r="M4699" s="27"/>
    </row>
    <row r="4700" spans="1:13" ht="30" customHeight="1" x14ac:dyDescent="0.3">
      <c r="A4700" s="27">
        <f t="shared" si="47"/>
        <v>1007</v>
      </c>
      <c r="B4700" s="31">
        <v>45028</v>
      </c>
      <c r="C4700" s="31">
        <v>45015</v>
      </c>
      <c r="D4700" s="19" t="s">
        <v>508</v>
      </c>
      <c r="E4700" s="66" t="str">
        <f>IF(ISBLANK(LeaveTracker[[#This Row],[Employee Name]]),"-----",VLOOKUP(LeaveTracker[[#This Row],[Employee Name]],'List of Employees'!$B$4:$H$767,7))</f>
        <v>ACCOUNTING</v>
      </c>
      <c r="F4700" s="66" t="str">
        <f>IF(ISBLANK(LeaveTracker[[#This Row],[Employee Name]]),"-----",VLOOKUP(LeaveTracker[[#This Row],[Employee Name]],'List of Employees'!$B$4:$H$767,6))</f>
        <v>PERMANENT</v>
      </c>
      <c r="G4700" s="24">
        <v>45014</v>
      </c>
      <c r="H4700" s="24">
        <v>45014</v>
      </c>
      <c r="I4700" s="19" t="s">
        <v>297</v>
      </c>
      <c r="J4700" s="42" t="s">
        <v>105</v>
      </c>
      <c r="K4700" s="57" t="str">
        <f ca="1">LeaveTracker[[#This Row],[Days]]&amp;" "&amp;LeaveTracker[[#This Row],[Type of Leave]]</f>
        <v>1 OTHER</v>
      </c>
      <c r="L4700" s="23">
        <f ca="1">NETWORKDAYS(LeaveTracker[[#This Row],[Start Date]],LeaveTracker[[#This Row],[End Date]],lstHolidays)</f>
        <v>1</v>
      </c>
      <c r="M4700" s="27"/>
    </row>
    <row r="4701" spans="1:13" ht="30" customHeight="1" x14ac:dyDescent="0.3">
      <c r="A4701" s="27">
        <f t="shared" si="47"/>
        <v>1008</v>
      </c>
      <c r="B4701" s="31">
        <v>45028</v>
      </c>
      <c r="C4701" s="31">
        <v>45016</v>
      </c>
      <c r="D4701" s="19" t="s">
        <v>503</v>
      </c>
      <c r="E4701" s="66" t="str">
        <f>IF(ISBLANK(LeaveTracker[[#This Row],[Employee Name]]),"-----",VLOOKUP(LeaveTracker[[#This Row],[Employee Name]],'List of Employees'!$B$4:$H$767,7))</f>
        <v>THRDC</v>
      </c>
      <c r="F4701" s="66" t="str">
        <f>IF(ISBLANK(LeaveTracker[[#This Row],[Employee Name]]),"-----",VLOOKUP(LeaveTracker[[#This Row],[Employee Name]],'List of Employees'!$B$4:$H$767,6))</f>
        <v>PERMANENT</v>
      </c>
      <c r="G4701" s="24">
        <v>45030</v>
      </c>
      <c r="H4701" s="24">
        <v>45030</v>
      </c>
      <c r="I4701" s="19" t="s">
        <v>297</v>
      </c>
      <c r="J4701" s="42" t="s">
        <v>105</v>
      </c>
      <c r="K4701" s="57" t="str">
        <f ca="1">LeaveTracker[[#This Row],[Days]]&amp;" "&amp;LeaveTracker[[#This Row],[Type of Leave]]</f>
        <v>1 OTHER</v>
      </c>
      <c r="L4701" s="23">
        <f ca="1">NETWORKDAYS(LeaveTracker[[#This Row],[Start Date]],LeaveTracker[[#This Row],[End Date]],lstHolidays)</f>
        <v>1</v>
      </c>
      <c r="M4701" s="27"/>
    </row>
    <row r="4702" spans="1:13" ht="30" customHeight="1" x14ac:dyDescent="0.3">
      <c r="A4702" s="27">
        <f t="shared" ref="A4702:A4765" si="48">A4701+1</f>
        <v>1009</v>
      </c>
      <c r="B4702" s="31">
        <v>45028</v>
      </c>
      <c r="C4702" s="31">
        <v>45003</v>
      </c>
      <c r="D4702" s="19" t="s">
        <v>2186</v>
      </c>
      <c r="E4702" s="66" t="str">
        <f>IF(ISBLANK(LeaveTracker[[#This Row],[Employee Name]]),"-----",VLOOKUP(LeaveTracker[[#This Row],[Employee Name]],'List of Employees'!$B$4:$H$767,7))</f>
        <v>OSPITAL NG TAGAYTAY</v>
      </c>
      <c r="F4702" s="66" t="str">
        <f>IF(ISBLANK(LeaveTracker[[#This Row],[Employee Name]]),"-----",VLOOKUP(LeaveTracker[[#This Row],[Employee Name]],'List of Employees'!$B$4:$H$767,6))</f>
        <v>PERMANENT</v>
      </c>
      <c r="G4702" s="24">
        <v>44974</v>
      </c>
      <c r="H4702" s="24">
        <v>44974</v>
      </c>
      <c r="I4702" s="19" t="s">
        <v>81</v>
      </c>
      <c r="K4702" s="57" t="str">
        <f ca="1">LeaveTracker[[#This Row],[Days]]&amp;" "&amp;LeaveTracker[[#This Row],[Type of Leave]]</f>
        <v>1 SL</v>
      </c>
      <c r="L4702" s="23">
        <f ca="1">NETWORKDAYS(LeaveTracker[[#This Row],[Start Date]],LeaveTracker[[#This Row],[End Date]],lstHolidays)</f>
        <v>1</v>
      </c>
      <c r="M4702" s="27"/>
    </row>
    <row r="4703" spans="1:13" ht="30" customHeight="1" x14ac:dyDescent="0.3">
      <c r="A4703" s="27">
        <f t="shared" si="48"/>
        <v>1010</v>
      </c>
      <c r="B4703" s="31">
        <v>45028</v>
      </c>
      <c r="C4703" s="31">
        <v>45005</v>
      </c>
      <c r="D4703" s="19" t="s">
        <v>136</v>
      </c>
      <c r="E4703" s="66" t="str">
        <f>IF(ISBLANK(LeaveTracker[[#This Row],[Employee Name]]),"-----",VLOOKUP(LeaveTracker[[#This Row],[Employee Name]],'List of Employees'!$B$4:$H$767,7))</f>
        <v>CHO</v>
      </c>
      <c r="F4703" s="66" t="str">
        <f>IF(ISBLANK(LeaveTracker[[#This Row],[Employee Name]]),"-----",VLOOKUP(LeaveTracker[[#This Row],[Employee Name]],'List of Employees'!$B$4:$H$767,6))</f>
        <v>PERMANENT</v>
      </c>
      <c r="G4703" s="24">
        <v>45016</v>
      </c>
      <c r="H4703" s="24">
        <v>45016</v>
      </c>
      <c r="I4703" s="19" t="s">
        <v>82</v>
      </c>
      <c r="K4703" s="57" t="str">
        <f ca="1">LeaveTracker[[#This Row],[Days]]&amp;" "&amp;LeaveTracker[[#This Row],[Type of Leave]]</f>
        <v>1 VL</v>
      </c>
      <c r="L4703" s="23">
        <f ca="1">NETWORKDAYS(LeaveTracker[[#This Row],[Start Date]],LeaveTracker[[#This Row],[End Date]],lstHolidays)</f>
        <v>1</v>
      </c>
      <c r="M4703" s="27"/>
    </row>
    <row r="4704" spans="1:13" ht="30" customHeight="1" x14ac:dyDescent="0.3">
      <c r="A4704" s="27">
        <f t="shared" si="48"/>
        <v>1011</v>
      </c>
      <c r="B4704" s="31">
        <v>45028</v>
      </c>
      <c r="C4704" s="31">
        <v>45012</v>
      </c>
      <c r="D4704" s="19" t="s">
        <v>590</v>
      </c>
      <c r="E4704" s="66" t="str">
        <f>IF(ISBLANK(LeaveTracker[[#This Row],[Employee Name]]),"-----",VLOOKUP(LeaveTracker[[#This Row],[Employee Name]],'List of Employees'!$B$4:$H$767,7))</f>
        <v>MAHOGANY MARKET</v>
      </c>
      <c r="F4704" s="66" t="str">
        <f>IF(ISBLANK(LeaveTracker[[#This Row],[Employee Name]]),"-----",VLOOKUP(LeaveTracker[[#This Row],[Employee Name]],'List of Employees'!$B$4:$H$767,6))</f>
        <v>PERMANENT</v>
      </c>
      <c r="G4704" s="24">
        <v>45008</v>
      </c>
      <c r="H4704" s="24">
        <v>45008</v>
      </c>
      <c r="I4704" s="19" t="s">
        <v>81</v>
      </c>
      <c r="K4704" s="57" t="str">
        <f ca="1">LeaveTracker[[#This Row],[Days]]&amp;" "&amp;LeaveTracker[[#This Row],[Type of Leave]]</f>
        <v>1 SL</v>
      </c>
      <c r="L4704" s="23">
        <f ca="1">NETWORKDAYS(LeaveTracker[[#This Row],[Start Date]],LeaveTracker[[#This Row],[End Date]],lstHolidays)</f>
        <v>1</v>
      </c>
      <c r="M4704" s="27"/>
    </row>
    <row r="4705" spans="1:13" ht="30" customHeight="1" x14ac:dyDescent="0.3">
      <c r="A4705" s="27">
        <v>1011</v>
      </c>
      <c r="B4705" s="31">
        <v>45028</v>
      </c>
      <c r="C4705" s="31">
        <v>45012</v>
      </c>
      <c r="D4705" s="19" t="s">
        <v>590</v>
      </c>
      <c r="E4705" s="66" t="str">
        <f>IF(ISBLANK(LeaveTracker[[#This Row],[Employee Name]]),"-----",VLOOKUP(LeaveTracker[[#This Row],[Employee Name]],'List of Employees'!$B$4:$H$767,7))</f>
        <v>MAHOGANY MARKET</v>
      </c>
      <c r="F4705" s="66" t="str">
        <f>IF(ISBLANK(LeaveTracker[[#This Row],[Employee Name]]),"-----",VLOOKUP(LeaveTracker[[#This Row],[Employee Name]],'List of Employees'!$B$4:$H$767,6))</f>
        <v>PERMANENT</v>
      </c>
      <c r="G4705" s="24">
        <v>45011</v>
      </c>
      <c r="H4705" s="24">
        <v>45011</v>
      </c>
      <c r="I4705" s="19" t="s">
        <v>81</v>
      </c>
      <c r="K4705" s="57" t="str">
        <f>LeaveTracker[[#This Row],[Days]]&amp;" "&amp;LeaveTracker[[#This Row],[Type of Leave]]</f>
        <v>1 SL</v>
      </c>
      <c r="L4705" s="23">
        <v>1</v>
      </c>
      <c r="M4705" s="27"/>
    </row>
    <row r="4706" spans="1:13" ht="30" customHeight="1" x14ac:dyDescent="0.3">
      <c r="A4706" s="27">
        <f t="shared" si="48"/>
        <v>1012</v>
      </c>
      <c r="B4706" s="31">
        <v>45028</v>
      </c>
      <c r="C4706" s="31">
        <v>45012</v>
      </c>
      <c r="D4706" s="19" t="s">
        <v>505</v>
      </c>
      <c r="E4706" s="66" t="str">
        <f>IF(ISBLANK(LeaveTracker[[#This Row],[Employee Name]]),"-----",VLOOKUP(LeaveTracker[[#This Row],[Employee Name]],'List of Employees'!$B$4:$H$767,7))</f>
        <v>ACCOUNTING</v>
      </c>
      <c r="F4706" s="66" t="str">
        <f>IF(ISBLANK(LeaveTracker[[#This Row],[Employee Name]]),"-----",VLOOKUP(LeaveTracker[[#This Row],[Employee Name]],'List of Employees'!$B$4:$H$767,6))</f>
        <v>PERMANENT</v>
      </c>
      <c r="G4706" s="24">
        <v>45000</v>
      </c>
      <c r="H4706" s="24">
        <v>45000</v>
      </c>
      <c r="I4706" s="19" t="s">
        <v>81</v>
      </c>
      <c r="K4706" s="57" t="str">
        <f ca="1">LeaveTracker[[#This Row],[Days]]&amp;" "&amp;LeaveTracker[[#This Row],[Type of Leave]]</f>
        <v>1 SL</v>
      </c>
      <c r="L4706" s="23">
        <f ca="1">NETWORKDAYS(LeaveTracker[[#This Row],[Start Date]],LeaveTracker[[#This Row],[End Date]],lstHolidays)</f>
        <v>1</v>
      </c>
      <c r="M4706" s="27"/>
    </row>
    <row r="4707" spans="1:13" ht="30" customHeight="1" x14ac:dyDescent="0.3">
      <c r="A4707" s="27">
        <f t="shared" si="48"/>
        <v>1013</v>
      </c>
      <c r="B4707" s="31">
        <v>45028</v>
      </c>
      <c r="C4707" s="31">
        <v>45012</v>
      </c>
      <c r="D4707" s="19" t="s">
        <v>303</v>
      </c>
      <c r="E4707" s="66" t="str">
        <f>IF(ISBLANK(LeaveTracker[[#This Row],[Employee Name]]),"-----",VLOOKUP(LeaveTracker[[#This Row],[Employee Name]],'List of Employees'!$B$4:$H$767,7))</f>
        <v>TOPS (ADMIN CSU)</v>
      </c>
      <c r="F4707" s="66" t="str">
        <f>IF(ISBLANK(LeaveTracker[[#This Row],[Employee Name]]),"-----",VLOOKUP(LeaveTracker[[#This Row],[Employee Name]],'List of Employees'!$B$4:$H$767,6))</f>
        <v>PERMANENT</v>
      </c>
      <c r="G4707" s="24">
        <v>45027</v>
      </c>
      <c r="H4707" s="24">
        <v>45027</v>
      </c>
      <c r="I4707" s="19" t="s">
        <v>297</v>
      </c>
      <c r="J4707" s="42" t="s">
        <v>105</v>
      </c>
      <c r="K4707" s="57" t="str">
        <f ca="1">LeaveTracker[[#This Row],[Days]]&amp;" "&amp;LeaveTracker[[#This Row],[Type of Leave]]</f>
        <v>1 OTHER</v>
      </c>
      <c r="L4707" s="23">
        <f ca="1">NETWORKDAYS(LeaveTracker[[#This Row],[Start Date]],LeaveTracker[[#This Row],[End Date]],lstHolidays)</f>
        <v>1</v>
      </c>
      <c r="M4707" s="27"/>
    </row>
    <row r="4708" spans="1:13" ht="30" customHeight="1" x14ac:dyDescent="0.3">
      <c r="A4708" s="27">
        <f t="shared" si="48"/>
        <v>1014</v>
      </c>
      <c r="B4708" s="31">
        <v>45028</v>
      </c>
      <c r="C4708" s="31">
        <v>45009</v>
      </c>
      <c r="D4708" s="19" t="s">
        <v>442</v>
      </c>
      <c r="E4708" s="66" t="str">
        <f>IF(ISBLANK(LeaveTracker[[#This Row],[Employee Name]]),"-----",VLOOKUP(LeaveTracker[[#This Row],[Employee Name]],'List of Employees'!$B$4:$H$767,7))</f>
        <v>GSO</v>
      </c>
      <c r="F4708" s="66" t="str">
        <f>IF(ISBLANK(LeaveTracker[[#This Row],[Employee Name]]),"-----",VLOOKUP(LeaveTracker[[#This Row],[Employee Name]],'List of Employees'!$B$4:$H$767,6))</f>
        <v>PERMANENT</v>
      </c>
      <c r="G4708" s="24">
        <v>45015</v>
      </c>
      <c r="H4708" s="24">
        <v>45015</v>
      </c>
      <c r="I4708" s="19" t="s">
        <v>297</v>
      </c>
      <c r="J4708" s="42" t="s">
        <v>105</v>
      </c>
      <c r="K4708" s="57" t="str">
        <f ca="1">LeaveTracker[[#This Row],[Days]]&amp;" "&amp;LeaveTracker[[#This Row],[Type of Leave]]</f>
        <v>1 OTHER</v>
      </c>
      <c r="L4708" s="23">
        <f ca="1">NETWORKDAYS(LeaveTracker[[#This Row],[Start Date]],LeaveTracker[[#This Row],[End Date]],lstHolidays)</f>
        <v>1</v>
      </c>
      <c r="M4708" s="27"/>
    </row>
    <row r="4709" spans="1:13" ht="30" customHeight="1" x14ac:dyDescent="0.3">
      <c r="A4709" s="27">
        <f t="shared" si="48"/>
        <v>1015</v>
      </c>
      <c r="B4709" s="31">
        <v>45028</v>
      </c>
      <c r="C4709" s="31">
        <v>45009</v>
      </c>
      <c r="D4709" s="19" t="s">
        <v>1293</v>
      </c>
      <c r="E4709" s="66" t="str">
        <f>IF(ISBLANK(LeaveTracker[[#This Row],[Employee Name]]),"-----",VLOOKUP(LeaveTracker[[#This Row],[Employee Name]],'List of Employees'!$B$4:$H$767,7))</f>
        <v>CTO</v>
      </c>
      <c r="F4709" s="66" t="str">
        <f>IF(ISBLANK(LeaveTracker[[#This Row],[Employee Name]]),"-----",VLOOKUP(LeaveTracker[[#This Row],[Employee Name]],'List of Employees'!$B$4:$H$767,6))</f>
        <v>PERMANENT</v>
      </c>
      <c r="G4709" s="24">
        <v>45014</v>
      </c>
      <c r="H4709" s="24">
        <v>45014</v>
      </c>
      <c r="I4709" s="19" t="s">
        <v>297</v>
      </c>
      <c r="J4709" s="42" t="s">
        <v>105</v>
      </c>
      <c r="K4709" s="57" t="str">
        <f ca="1">LeaveTracker[[#This Row],[Days]]&amp;" "&amp;LeaveTracker[[#This Row],[Type of Leave]]</f>
        <v>1 OTHER</v>
      </c>
      <c r="L4709" s="23">
        <f ca="1">NETWORKDAYS(LeaveTracker[[#This Row],[Start Date]],LeaveTracker[[#This Row],[End Date]],lstHolidays)</f>
        <v>1</v>
      </c>
      <c r="M4709" s="27"/>
    </row>
    <row r="4710" spans="1:13" ht="30" customHeight="1" x14ac:dyDescent="0.3">
      <c r="A4710" s="27">
        <f t="shared" si="48"/>
        <v>1016</v>
      </c>
      <c r="B4710" s="31">
        <v>45028</v>
      </c>
      <c r="C4710" s="31">
        <v>45008</v>
      </c>
      <c r="D4710" s="19" t="s">
        <v>823</v>
      </c>
      <c r="E4710" s="66" t="str">
        <f>IF(ISBLANK(LeaveTracker[[#This Row],[Employee Name]]),"-----",VLOOKUP(LeaveTracker[[#This Row],[Employee Name]],'List of Employees'!$B$4:$H$767,7))</f>
        <v>CHO</v>
      </c>
      <c r="F4710" s="66" t="str">
        <f>IF(ISBLANK(LeaveTracker[[#This Row],[Employee Name]]),"-----",VLOOKUP(LeaveTracker[[#This Row],[Employee Name]],'List of Employees'!$B$4:$H$767,6))</f>
        <v>PERMANENT</v>
      </c>
      <c r="G4710" s="24">
        <v>45006</v>
      </c>
      <c r="H4710" s="24">
        <v>45007</v>
      </c>
      <c r="I4710" s="19" t="s">
        <v>81</v>
      </c>
      <c r="K4710" s="57" t="str">
        <f ca="1">LeaveTracker[[#This Row],[Days]]&amp;" "&amp;LeaveTracker[[#This Row],[Type of Leave]]</f>
        <v>2 SL</v>
      </c>
      <c r="L4710" s="23">
        <f ca="1">NETWORKDAYS(LeaveTracker[[#This Row],[Start Date]],LeaveTracker[[#This Row],[End Date]],lstHolidays)</f>
        <v>2</v>
      </c>
      <c r="M4710" s="27"/>
    </row>
    <row r="4711" spans="1:13" ht="30" customHeight="1" x14ac:dyDescent="0.3">
      <c r="A4711" s="27">
        <f t="shared" si="48"/>
        <v>1017</v>
      </c>
      <c r="B4711" s="31">
        <v>45028</v>
      </c>
      <c r="C4711" s="31">
        <v>45205</v>
      </c>
      <c r="D4711" s="19" t="s">
        <v>1088</v>
      </c>
      <c r="E4711" s="66" t="str">
        <f>IF(ISBLANK(LeaveTracker[[#This Row],[Employee Name]]),"-----",VLOOKUP(LeaveTracker[[#This Row],[Employee Name]],'List of Employees'!$B$4:$H$767,7))</f>
        <v>ACCOUNTING</v>
      </c>
      <c r="F4711" s="66" t="str">
        <f>IF(ISBLANK(LeaveTracker[[#This Row],[Employee Name]]),"-----",VLOOKUP(LeaveTracker[[#This Row],[Employee Name]],'List of Employees'!$B$4:$H$767,6))</f>
        <v>PERMANENT</v>
      </c>
      <c r="G4711" s="24">
        <v>45015</v>
      </c>
      <c r="H4711" s="24">
        <v>45015</v>
      </c>
      <c r="I4711" s="19" t="s">
        <v>82</v>
      </c>
      <c r="K4711" s="57" t="str">
        <f ca="1">LeaveTracker[[#This Row],[Days]]&amp;" "&amp;LeaveTracker[[#This Row],[Type of Leave]]</f>
        <v>1 VL</v>
      </c>
      <c r="L4711" s="23">
        <f ca="1">NETWORKDAYS(LeaveTracker[[#This Row],[Start Date]],LeaveTracker[[#This Row],[End Date]],lstHolidays)</f>
        <v>1</v>
      </c>
      <c r="M4711" s="27"/>
    </row>
    <row r="4712" spans="1:13" ht="30" customHeight="1" x14ac:dyDescent="0.3">
      <c r="A4712" s="27">
        <f t="shared" si="48"/>
        <v>1018</v>
      </c>
      <c r="B4712" s="31">
        <v>45028</v>
      </c>
      <c r="C4712" s="31">
        <v>45016</v>
      </c>
      <c r="D4712" s="19" t="s">
        <v>366</v>
      </c>
      <c r="E4712" s="66" t="str">
        <f>IF(ISBLANK(LeaveTracker[[#This Row],[Employee Name]]),"-----",VLOOKUP(LeaveTracker[[#This Row],[Employee Name]],'List of Employees'!$B$4:$H$767,7))</f>
        <v>CCT</v>
      </c>
      <c r="F4712" s="66" t="str">
        <f>IF(ISBLANK(LeaveTracker[[#This Row],[Employee Name]]),"-----",VLOOKUP(LeaveTracker[[#This Row],[Employee Name]],'List of Employees'!$B$4:$H$767,6))</f>
        <v>PERMANENT</v>
      </c>
      <c r="G4712" s="24">
        <v>45015</v>
      </c>
      <c r="H4712" s="24">
        <v>45015</v>
      </c>
      <c r="I4712" s="19" t="s">
        <v>81</v>
      </c>
      <c r="K4712" s="57" t="str">
        <f ca="1">LeaveTracker[[#This Row],[Days]]&amp;" "&amp;LeaveTracker[[#This Row],[Type of Leave]]</f>
        <v>1 SL</v>
      </c>
      <c r="L4712" s="23">
        <f ca="1">NETWORKDAYS(LeaveTracker[[#This Row],[Start Date]],LeaveTracker[[#This Row],[End Date]],lstHolidays)</f>
        <v>1</v>
      </c>
      <c r="M4712" s="27"/>
    </row>
    <row r="4713" spans="1:13" ht="30" customHeight="1" x14ac:dyDescent="0.3">
      <c r="A4713" s="27">
        <f t="shared" si="48"/>
        <v>1019</v>
      </c>
      <c r="B4713" s="31">
        <v>45028</v>
      </c>
      <c r="C4713" s="31">
        <v>45012</v>
      </c>
      <c r="D4713" s="19" t="s">
        <v>366</v>
      </c>
      <c r="E4713" s="66" t="str">
        <f>IF(ISBLANK(LeaveTracker[[#This Row],[Employee Name]]),"-----",VLOOKUP(LeaveTracker[[#This Row],[Employee Name]],'List of Employees'!$B$4:$H$767,7))</f>
        <v>CCT</v>
      </c>
      <c r="F4713" s="66" t="str">
        <f>IF(ISBLANK(LeaveTracker[[#This Row],[Employee Name]]),"-----",VLOOKUP(LeaveTracker[[#This Row],[Employee Name]],'List of Employees'!$B$4:$H$767,6))</f>
        <v>PERMANENT</v>
      </c>
      <c r="G4713" s="24">
        <v>45006</v>
      </c>
      <c r="H4713" s="24">
        <v>45006</v>
      </c>
      <c r="I4713" s="19" t="s">
        <v>81</v>
      </c>
      <c r="K4713" s="57" t="str">
        <f ca="1">LeaveTracker[[#This Row],[Days]]&amp;" "&amp;LeaveTracker[[#This Row],[Type of Leave]]</f>
        <v>1 SL</v>
      </c>
      <c r="L4713" s="23">
        <f ca="1">NETWORKDAYS(LeaveTracker[[#This Row],[Start Date]],LeaveTracker[[#This Row],[End Date]],lstHolidays)</f>
        <v>1</v>
      </c>
      <c r="M4713" s="27"/>
    </row>
    <row r="4714" spans="1:13" ht="30" customHeight="1" x14ac:dyDescent="0.3">
      <c r="A4714" s="27">
        <f t="shared" si="48"/>
        <v>1020</v>
      </c>
      <c r="B4714" s="31">
        <v>45028</v>
      </c>
      <c r="C4714" s="31">
        <v>45012</v>
      </c>
      <c r="D4714" s="19" t="s">
        <v>366</v>
      </c>
      <c r="E4714" s="66" t="str">
        <f>IF(ISBLANK(LeaveTracker[[#This Row],[Employee Name]]),"-----",VLOOKUP(LeaveTracker[[#This Row],[Employee Name]],'List of Employees'!$B$4:$H$767,7))</f>
        <v>CCT</v>
      </c>
      <c r="F4714" s="66" t="str">
        <f>IF(ISBLANK(LeaveTracker[[#This Row],[Employee Name]]),"-----",VLOOKUP(LeaveTracker[[#This Row],[Employee Name]],'List of Employees'!$B$4:$H$767,6))</f>
        <v>PERMANENT</v>
      </c>
      <c r="G4714" s="24">
        <v>45008</v>
      </c>
      <c r="H4714" s="24">
        <v>45009</v>
      </c>
      <c r="I4714" s="19" t="s">
        <v>81</v>
      </c>
      <c r="K4714" s="57" t="str">
        <f ca="1">LeaveTracker[[#This Row],[Days]]&amp;" "&amp;LeaveTracker[[#This Row],[Type of Leave]]</f>
        <v>2 SL</v>
      </c>
      <c r="L4714" s="23">
        <f ca="1">NETWORKDAYS(LeaveTracker[[#This Row],[Start Date]],LeaveTracker[[#This Row],[End Date]],lstHolidays)</f>
        <v>2</v>
      </c>
      <c r="M4714" s="27"/>
    </row>
    <row r="4715" spans="1:13" ht="30" customHeight="1" x14ac:dyDescent="0.3">
      <c r="A4715" s="27">
        <f t="shared" si="48"/>
        <v>1021</v>
      </c>
      <c r="B4715" s="31">
        <v>45028</v>
      </c>
      <c r="C4715" s="31">
        <v>45009</v>
      </c>
      <c r="D4715" s="19" t="s">
        <v>680</v>
      </c>
      <c r="E4715" s="66" t="str">
        <f>IF(ISBLANK(LeaveTracker[[#This Row],[Employee Name]]),"-----",VLOOKUP(LeaveTracker[[#This Row],[Employee Name]],'List of Employees'!$B$4:$H$767,7))</f>
        <v>CEO</v>
      </c>
      <c r="F4715" s="66" t="str">
        <f>IF(ISBLANK(LeaveTracker[[#This Row],[Employee Name]]),"-----",VLOOKUP(LeaveTracker[[#This Row],[Employee Name]],'List of Employees'!$B$4:$H$767,6))</f>
        <v>PERMANENT</v>
      </c>
      <c r="G4715" s="24">
        <v>45008</v>
      </c>
      <c r="H4715" s="24">
        <v>45008</v>
      </c>
      <c r="I4715" s="19" t="s">
        <v>297</v>
      </c>
      <c r="J4715" s="42" t="s">
        <v>105</v>
      </c>
      <c r="K4715" s="57" t="str">
        <f ca="1">LeaveTracker[[#This Row],[Days]]&amp;" "&amp;LeaveTracker[[#This Row],[Type of Leave]]</f>
        <v>1 OTHER</v>
      </c>
      <c r="L4715" s="23">
        <f ca="1">NETWORKDAYS(LeaveTracker[[#This Row],[Start Date]],LeaveTracker[[#This Row],[End Date]],lstHolidays)</f>
        <v>1</v>
      </c>
      <c r="M4715" s="27"/>
    </row>
    <row r="4716" spans="1:13" ht="30" customHeight="1" x14ac:dyDescent="0.3">
      <c r="A4716" s="27">
        <f t="shared" si="48"/>
        <v>1022</v>
      </c>
      <c r="B4716" s="31">
        <v>45028</v>
      </c>
      <c r="C4716" s="31">
        <v>45008</v>
      </c>
      <c r="D4716" s="19" t="s">
        <v>1865</v>
      </c>
      <c r="E4716" s="66" t="str">
        <f>IF(ISBLANK(LeaveTracker[[#This Row],[Employee Name]]),"-----",VLOOKUP(LeaveTracker[[#This Row],[Employee Name]],'List of Employees'!$B$4:$H$767,7))</f>
        <v>CSWDO</v>
      </c>
      <c r="F4716" s="66" t="str">
        <f>IF(ISBLANK(LeaveTracker[[#This Row],[Employee Name]]),"-----",VLOOKUP(LeaveTracker[[#This Row],[Employee Name]],'List of Employees'!$B$4:$H$767,6))</f>
        <v>CASUAL</v>
      </c>
      <c r="G4716" s="24">
        <v>45009</v>
      </c>
      <c r="H4716" s="24">
        <v>45009</v>
      </c>
      <c r="I4716" s="19" t="s">
        <v>297</v>
      </c>
      <c r="J4716" s="42" t="s">
        <v>105</v>
      </c>
      <c r="K4716" s="57" t="str">
        <f ca="1">LeaveTracker[[#This Row],[Days]]&amp;" "&amp;LeaveTracker[[#This Row],[Type of Leave]]</f>
        <v>1 OTHER</v>
      </c>
      <c r="L4716" s="23">
        <f ca="1">NETWORKDAYS(LeaveTracker[[#This Row],[Start Date]],LeaveTracker[[#This Row],[End Date]],lstHolidays)</f>
        <v>1</v>
      </c>
      <c r="M4716" s="27"/>
    </row>
    <row r="4717" spans="1:13" ht="30" customHeight="1" x14ac:dyDescent="0.3">
      <c r="A4717" s="27">
        <f t="shared" si="48"/>
        <v>1023</v>
      </c>
      <c r="B4717" s="31">
        <v>45028</v>
      </c>
      <c r="C4717" s="31">
        <v>44999</v>
      </c>
      <c r="D4717" s="19" t="s">
        <v>629</v>
      </c>
      <c r="E4717" s="66" t="str">
        <f>IF(ISBLANK(LeaveTracker[[#This Row],[Employee Name]]),"-----",VLOOKUP(LeaveTracker[[#This Row],[Employee Name]],'List of Employees'!$B$4:$H$767,7))</f>
        <v>LIBRARY</v>
      </c>
      <c r="F4717" s="66" t="str">
        <f>IF(ISBLANK(LeaveTracker[[#This Row],[Employee Name]]),"-----",VLOOKUP(LeaveTracker[[#This Row],[Employee Name]],'List of Employees'!$B$4:$H$767,6))</f>
        <v>PERMANENT</v>
      </c>
      <c r="G4717" s="24">
        <v>44964</v>
      </c>
      <c r="H4717" s="24">
        <v>44964</v>
      </c>
      <c r="I4717" s="19" t="s">
        <v>81</v>
      </c>
      <c r="K4717" s="57" t="str">
        <f ca="1">LeaveTracker[[#This Row],[Days]]&amp;" "&amp;LeaveTracker[[#This Row],[Type of Leave]]</f>
        <v>1 SL</v>
      </c>
      <c r="L4717" s="23">
        <f ca="1">NETWORKDAYS(LeaveTracker[[#This Row],[Start Date]],LeaveTracker[[#This Row],[End Date]],lstHolidays)</f>
        <v>1</v>
      </c>
      <c r="M4717" s="27"/>
    </row>
    <row r="4718" spans="1:13" ht="30" customHeight="1" x14ac:dyDescent="0.3">
      <c r="A4718" s="27">
        <f t="shared" si="48"/>
        <v>1024</v>
      </c>
      <c r="B4718" s="31">
        <v>45028</v>
      </c>
      <c r="C4718" s="31">
        <v>44999</v>
      </c>
      <c r="D4718" s="19" t="s">
        <v>629</v>
      </c>
      <c r="E4718" s="66" t="str">
        <f>IF(ISBLANK(LeaveTracker[[#This Row],[Employee Name]]),"-----",VLOOKUP(LeaveTracker[[#This Row],[Employee Name]],'List of Employees'!$B$4:$H$767,7))</f>
        <v>LIBRARY</v>
      </c>
      <c r="F4718" s="66" t="str">
        <f>IF(ISBLANK(LeaveTracker[[#This Row],[Employee Name]]),"-----",VLOOKUP(LeaveTracker[[#This Row],[Employee Name]],'List of Employees'!$B$4:$H$767,6))</f>
        <v>PERMANENT</v>
      </c>
      <c r="G4718" s="24">
        <v>44998</v>
      </c>
      <c r="H4718" s="24">
        <v>44998</v>
      </c>
      <c r="I4718" s="19" t="s">
        <v>81</v>
      </c>
      <c r="K4718" s="57" t="str">
        <f ca="1">LeaveTracker[[#This Row],[Days]]&amp;" "&amp;LeaveTracker[[#This Row],[Type of Leave]]</f>
        <v>1 SL</v>
      </c>
      <c r="L4718" s="23">
        <f ca="1">NETWORKDAYS(LeaveTracker[[#This Row],[Start Date]],LeaveTracker[[#This Row],[End Date]],lstHolidays)</f>
        <v>1</v>
      </c>
      <c r="M4718" s="27"/>
    </row>
    <row r="4719" spans="1:13" ht="30" customHeight="1" x14ac:dyDescent="0.3">
      <c r="A4719" s="27">
        <f t="shared" si="48"/>
        <v>1025</v>
      </c>
      <c r="B4719" s="31">
        <v>45028</v>
      </c>
      <c r="C4719" s="31">
        <v>45005</v>
      </c>
      <c r="D4719" s="19" t="s">
        <v>759</v>
      </c>
      <c r="E4719" s="66" t="str">
        <f>IF(ISBLANK(LeaveTracker[[#This Row],[Employee Name]]),"-----",VLOOKUP(LeaveTracker[[#This Row],[Employee Name]],'List of Employees'!$B$4:$H$767,7))</f>
        <v>CTO</v>
      </c>
      <c r="F4719" s="66" t="str">
        <f>IF(ISBLANK(LeaveTracker[[#This Row],[Employee Name]]),"-----",VLOOKUP(LeaveTracker[[#This Row],[Employee Name]],'List of Employees'!$B$4:$H$767,6))</f>
        <v>PERMANENT</v>
      </c>
      <c r="G4719" s="24">
        <v>45001</v>
      </c>
      <c r="H4719" s="24">
        <v>45002</v>
      </c>
      <c r="I4719" s="19" t="s">
        <v>81</v>
      </c>
      <c r="K4719" s="57" t="str">
        <f ca="1">LeaveTracker[[#This Row],[Days]]&amp;" "&amp;LeaveTracker[[#This Row],[Type of Leave]]</f>
        <v>2 SL</v>
      </c>
      <c r="L4719" s="23">
        <f ca="1">NETWORKDAYS(LeaveTracker[[#This Row],[Start Date]],LeaveTracker[[#This Row],[End Date]],lstHolidays)</f>
        <v>2</v>
      </c>
      <c r="M4719" s="27"/>
    </row>
    <row r="4720" spans="1:13" ht="30" customHeight="1" x14ac:dyDescent="0.3">
      <c r="A4720" s="27">
        <f t="shared" si="48"/>
        <v>1026</v>
      </c>
      <c r="B4720" s="31">
        <v>45028</v>
      </c>
      <c r="C4720" s="31">
        <v>45202</v>
      </c>
      <c r="D4720" s="19" t="s">
        <v>759</v>
      </c>
      <c r="E4720" s="66" t="str">
        <f>IF(ISBLANK(LeaveTracker[[#This Row],[Employee Name]]),"-----",VLOOKUP(LeaveTracker[[#This Row],[Employee Name]],'List of Employees'!$B$4:$H$767,7))</f>
        <v>CTO</v>
      </c>
      <c r="F4720" s="66" t="str">
        <f>IF(ISBLANK(LeaveTracker[[#This Row],[Employee Name]]),"-----",VLOOKUP(LeaveTracker[[#This Row],[Employee Name]],'List of Employees'!$B$4:$H$767,6))</f>
        <v>PERMANENT</v>
      </c>
      <c r="G4720" s="24">
        <v>44998</v>
      </c>
      <c r="H4720" s="24">
        <v>45000</v>
      </c>
      <c r="I4720" s="19" t="s">
        <v>82</v>
      </c>
      <c r="K4720" s="57" t="str">
        <f ca="1">LeaveTracker[[#This Row],[Days]]&amp;" "&amp;LeaveTracker[[#This Row],[Type of Leave]]</f>
        <v>3 VL</v>
      </c>
      <c r="L4720" s="23">
        <f ca="1">NETWORKDAYS(LeaveTracker[[#This Row],[Start Date]],LeaveTracker[[#This Row],[End Date]],lstHolidays)</f>
        <v>3</v>
      </c>
      <c r="M4720" s="27"/>
    </row>
    <row r="4721" spans="1:13" ht="30" customHeight="1" x14ac:dyDescent="0.3">
      <c r="A4721" s="27">
        <f t="shared" si="48"/>
        <v>1027</v>
      </c>
      <c r="B4721" s="31">
        <v>45028</v>
      </c>
      <c r="C4721" s="31">
        <v>44930</v>
      </c>
      <c r="D4721" s="19" t="s">
        <v>1957</v>
      </c>
      <c r="E4721" s="66" t="str">
        <f>IF(ISBLANK(LeaveTracker[[#This Row],[Employee Name]]),"-----",VLOOKUP(LeaveTracker[[#This Row],[Employee Name]],'List of Employees'!$B$4:$H$767,7))</f>
        <v>ONT</v>
      </c>
      <c r="F4721" s="66" t="str">
        <f>IF(ISBLANK(LeaveTracker[[#This Row],[Employee Name]]),"-----",VLOOKUP(LeaveTracker[[#This Row],[Employee Name]],'List of Employees'!$B$4:$H$767,6))</f>
        <v>CASUAL</v>
      </c>
      <c r="G4721" s="24">
        <v>45005</v>
      </c>
      <c r="H4721" s="24">
        <v>45016</v>
      </c>
      <c r="I4721" s="19" t="s">
        <v>81</v>
      </c>
      <c r="K4721" s="57" t="str">
        <f ca="1">LeaveTracker[[#This Row],[Days]]&amp;" "&amp;LeaveTracker[[#This Row],[Type of Leave]]</f>
        <v>10 SL</v>
      </c>
      <c r="L4721" s="23">
        <f ca="1">NETWORKDAYS(LeaveTracker[[#This Row],[Start Date]],LeaveTracker[[#This Row],[End Date]],lstHolidays)</f>
        <v>10</v>
      </c>
      <c r="M4721" s="27"/>
    </row>
    <row r="4722" spans="1:13" ht="30" customHeight="1" x14ac:dyDescent="0.3">
      <c r="A4722" s="27">
        <f t="shared" si="48"/>
        <v>1028</v>
      </c>
      <c r="B4722" s="31">
        <v>45028</v>
      </c>
      <c r="C4722" s="31">
        <v>44930</v>
      </c>
      <c r="D4722" s="19" t="s">
        <v>1957</v>
      </c>
      <c r="E4722" s="66" t="str">
        <f>IF(ISBLANK(LeaveTracker[[#This Row],[Employee Name]]),"-----",VLOOKUP(LeaveTracker[[#This Row],[Employee Name]],'List of Employees'!$B$4:$H$767,7))</f>
        <v>ONT</v>
      </c>
      <c r="F4722" s="66" t="str">
        <f>IF(ISBLANK(LeaveTracker[[#This Row],[Employee Name]]),"-----",VLOOKUP(LeaveTracker[[#This Row],[Employee Name]],'List of Employees'!$B$4:$H$767,6))</f>
        <v>CASUAL</v>
      </c>
      <c r="G4722" s="24">
        <v>45017</v>
      </c>
      <c r="H4722" s="24">
        <v>45030</v>
      </c>
      <c r="I4722" s="19" t="s">
        <v>81</v>
      </c>
      <c r="K4722" s="57" t="str">
        <f>LeaveTracker[[#This Row],[Days]]&amp;" "&amp;LeaveTracker[[#This Row],[Type of Leave]]</f>
        <v>7 SL</v>
      </c>
      <c r="L4722" s="23">
        <v>7</v>
      </c>
      <c r="M4722" s="27"/>
    </row>
    <row r="4723" spans="1:13" ht="30" customHeight="1" x14ac:dyDescent="0.3">
      <c r="A4723" s="27">
        <f t="shared" si="48"/>
        <v>1029</v>
      </c>
      <c r="B4723" s="31">
        <v>45028</v>
      </c>
      <c r="C4723" s="31">
        <v>45019</v>
      </c>
      <c r="D4723" s="19" t="s">
        <v>519</v>
      </c>
      <c r="E4723" s="66" t="str">
        <f>IF(ISBLANK(LeaveTracker[[#This Row],[Employee Name]]),"-----",VLOOKUP(LeaveTracker[[#This Row],[Employee Name]],'List of Employees'!$B$4:$H$767,7))</f>
        <v>ACCOUNTING</v>
      </c>
      <c r="F4723" s="66" t="str">
        <f>IF(ISBLANK(LeaveTracker[[#This Row],[Employee Name]]),"-----",VLOOKUP(LeaveTracker[[#This Row],[Employee Name]],'List of Employees'!$B$4:$H$767,6))</f>
        <v>PERMANENT</v>
      </c>
      <c r="G4723" s="24">
        <v>45033</v>
      </c>
      <c r="H4723" s="24">
        <v>45033</v>
      </c>
      <c r="I4723" s="19" t="s">
        <v>82</v>
      </c>
      <c r="K4723" s="57" t="str">
        <f ca="1">LeaveTracker[[#This Row],[Days]]&amp;" "&amp;LeaveTracker[[#This Row],[Type of Leave]]</f>
        <v>1 VL</v>
      </c>
      <c r="L4723" s="23">
        <f ca="1">NETWORKDAYS(LeaveTracker[[#This Row],[Start Date]],LeaveTracker[[#This Row],[End Date]],lstHolidays)</f>
        <v>1</v>
      </c>
      <c r="M4723" s="27"/>
    </row>
    <row r="4724" spans="1:13" ht="30" customHeight="1" x14ac:dyDescent="0.3">
      <c r="A4724" s="27">
        <v>1029</v>
      </c>
      <c r="B4724" s="31">
        <v>45028</v>
      </c>
      <c r="C4724" s="31">
        <v>45019</v>
      </c>
      <c r="D4724" s="19" t="s">
        <v>519</v>
      </c>
      <c r="E4724" s="66" t="str">
        <f>IF(ISBLANK(LeaveTracker[[#This Row],[Employee Name]]),"-----",VLOOKUP(LeaveTracker[[#This Row],[Employee Name]],'List of Employees'!$B$4:$H$767,7))</f>
        <v>ACCOUNTING</v>
      </c>
      <c r="F4724" s="66" t="str">
        <f>IF(ISBLANK(LeaveTracker[[#This Row],[Employee Name]]),"-----",VLOOKUP(LeaveTracker[[#This Row],[Employee Name]],'List of Employees'!$B$4:$H$767,6))</f>
        <v>PERMANENT</v>
      </c>
      <c r="G4724" s="24">
        <v>45040</v>
      </c>
      <c r="H4724" s="24">
        <v>45041</v>
      </c>
      <c r="I4724" s="19" t="s">
        <v>82</v>
      </c>
      <c r="K4724" s="57" t="str">
        <f ca="1">LeaveTracker[[#This Row],[Days]]&amp;" "&amp;LeaveTracker[[#This Row],[Type of Leave]]</f>
        <v>2 VL</v>
      </c>
      <c r="L4724" s="23">
        <f ca="1">NETWORKDAYS(LeaveTracker[[#This Row],[Start Date]],LeaveTracker[[#This Row],[End Date]],lstHolidays)</f>
        <v>2</v>
      </c>
      <c r="M4724" s="27"/>
    </row>
    <row r="4725" spans="1:13" ht="30" customHeight="1" x14ac:dyDescent="0.3">
      <c r="A4725" s="27">
        <f t="shared" si="48"/>
        <v>1030</v>
      </c>
      <c r="B4725" s="31">
        <v>45028</v>
      </c>
      <c r="C4725" s="31">
        <v>45015</v>
      </c>
      <c r="D4725" s="19" t="s">
        <v>519</v>
      </c>
      <c r="E4725" s="66" t="str">
        <f>IF(ISBLANK(LeaveTracker[[#This Row],[Employee Name]]),"-----",VLOOKUP(LeaveTracker[[#This Row],[Employee Name]],'List of Employees'!$B$4:$H$767,7))</f>
        <v>ACCOUNTING</v>
      </c>
      <c r="F4725" s="66" t="str">
        <f>IF(ISBLANK(LeaveTracker[[#This Row],[Employee Name]]),"-----",VLOOKUP(LeaveTracker[[#This Row],[Employee Name]],'List of Employees'!$B$4:$H$767,6))</f>
        <v>PERMANENT</v>
      </c>
      <c r="G4725" s="24">
        <v>45012</v>
      </c>
      <c r="H4725" s="24">
        <v>45012</v>
      </c>
      <c r="I4725" s="19" t="s">
        <v>297</v>
      </c>
      <c r="J4725" s="42" t="s">
        <v>105</v>
      </c>
      <c r="K4725" s="57" t="str">
        <f ca="1">LeaveTracker[[#This Row],[Days]]&amp;" "&amp;LeaveTracker[[#This Row],[Type of Leave]]</f>
        <v>1 OTHER</v>
      </c>
      <c r="L4725" s="23">
        <f ca="1">NETWORKDAYS(LeaveTracker[[#This Row],[Start Date]],LeaveTracker[[#This Row],[End Date]],lstHolidays)</f>
        <v>1</v>
      </c>
      <c r="M4725" s="27"/>
    </row>
    <row r="4726" spans="1:13" ht="30" customHeight="1" x14ac:dyDescent="0.3">
      <c r="A4726" s="27">
        <f t="shared" si="48"/>
        <v>1031</v>
      </c>
      <c r="B4726" s="31">
        <v>45028</v>
      </c>
      <c r="C4726" s="31">
        <v>44999</v>
      </c>
      <c r="D4726" s="19" t="s">
        <v>594</v>
      </c>
      <c r="E4726" s="66" t="str">
        <f>IF(ISBLANK(LeaveTracker[[#This Row],[Employee Name]]),"-----",VLOOKUP(LeaveTracker[[#This Row],[Employee Name]],'List of Employees'!$B$4:$H$767,7))</f>
        <v>MAHOGANY MARKET</v>
      </c>
      <c r="F4726" s="66" t="str">
        <f>IF(ISBLANK(LeaveTracker[[#This Row],[Employee Name]]),"-----",VLOOKUP(LeaveTracker[[#This Row],[Employee Name]],'List of Employees'!$B$4:$H$767,6))</f>
        <v>PERMANENT</v>
      </c>
      <c r="G4726" s="24">
        <v>44993</v>
      </c>
      <c r="H4726" s="24">
        <v>44994</v>
      </c>
      <c r="I4726" s="19" t="s">
        <v>81</v>
      </c>
      <c r="K4726" s="57" t="str">
        <f ca="1">LeaveTracker[[#This Row],[Days]]&amp;" "&amp;LeaveTracker[[#This Row],[Type of Leave]]</f>
        <v>2 SL</v>
      </c>
      <c r="L4726" s="23">
        <f ca="1">NETWORKDAYS(LeaveTracker[[#This Row],[Start Date]],LeaveTracker[[#This Row],[End Date]],lstHolidays)</f>
        <v>2</v>
      </c>
      <c r="M4726" s="27"/>
    </row>
    <row r="4727" spans="1:13" ht="30" customHeight="1" x14ac:dyDescent="0.3">
      <c r="A4727" s="27">
        <f t="shared" si="48"/>
        <v>1032</v>
      </c>
      <c r="B4727" s="31">
        <v>45028</v>
      </c>
      <c r="C4727" s="31">
        <v>44989</v>
      </c>
      <c r="D4727" s="19" t="s">
        <v>519</v>
      </c>
      <c r="E4727" s="66" t="str">
        <f>IF(ISBLANK(LeaveTracker[[#This Row],[Employee Name]]),"-----",VLOOKUP(LeaveTracker[[#This Row],[Employee Name]],'List of Employees'!$B$4:$H$767,7))</f>
        <v>ACCOUNTING</v>
      </c>
      <c r="F4727" s="66" t="str">
        <f>IF(ISBLANK(LeaveTracker[[#This Row],[Employee Name]]),"-----",VLOOKUP(LeaveTracker[[#This Row],[Employee Name]],'List of Employees'!$B$4:$H$767,6))</f>
        <v>PERMANENT</v>
      </c>
      <c r="G4727" s="24">
        <v>45016</v>
      </c>
      <c r="H4727" s="24">
        <v>45016</v>
      </c>
      <c r="I4727" s="19" t="s">
        <v>81</v>
      </c>
      <c r="K4727" s="57" t="str">
        <f ca="1">LeaveTracker[[#This Row],[Days]]&amp;" "&amp;LeaveTracker[[#This Row],[Type of Leave]]</f>
        <v>1 SL</v>
      </c>
      <c r="L4727" s="23">
        <f ca="1">NETWORKDAYS(LeaveTracker[[#This Row],[Start Date]],LeaveTracker[[#This Row],[End Date]],lstHolidays)</f>
        <v>1</v>
      </c>
      <c r="M4727" s="27"/>
    </row>
    <row r="4728" spans="1:13" ht="30" customHeight="1" x14ac:dyDescent="0.3">
      <c r="A4728" s="27">
        <f t="shared" si="48"/>
        <v>1033</v>
      </c>
      <c r="B4728" s="31">
        <v>45028</v>
      </c>
      <c r="C4728" s="31">
        <v>45013</v>
      </c>
      <c r="D4728" s="19" t="s">
        <v>1770</v>
      </c>
      <c r="E4728" s="66" t="str">
        <f>IF(ISBLANK(LeaveTracker[[#This Row],[Employee Name]]),"-----",VLOOKUP(LeaveTracker[[#This Row],[Employee Name]],'List of Employees'!$B$4:$H$767,7))</f>
        <v>SP</v>
      </c>
      <c r="F4728" s="66" t="str">
        <f>IF(ISBLANK(LeaveTracker[[#This Row],[Employee Name]]),"-----",VLOOKUP(LeaveTracker[[#This Row],[Employee Name]],'List of Employees'!$B$4:$H$767,6))</f>
        <v>CASUAL</v>
      </c>
      <c r="G4728" s="24">
        <v>45020</v>
      </c>
      <c r="H4728" s="24">
        <v>45020</v>
      </c>
      <c r="I4728" s="19" t="s">
        <v>82</v>
      </c>
      <c r="K4728" s="57" t="str">
        <f ca="1">LeaveTracker[[#This Row],[Days]]&amp;" "&amp;LeaveTracker[[#This Row],[Type of Leave]]</f>
        <v>1 VL</v>
      </c>
      <c r="L4728" s="23">
        <f ca="1">NETWORKDAYS(LeaveTracker[[#This Row],[Start Date]],LeaveTracker[[#This Row],[End Date]],lstHolidays)</f>
        <v>1</v>
      </c>
      <c r="M4728" s="27"/>
    </row>
    <row r="4729" spans="1:13" ht="30" customHeight="1" x14ac:dyDescent="0.3">
      <c r="A4729" s="27">
        <f t="shared" si="48"/>
        <v>1034</v>
      </c>
      <c r="B4729" s="31">
        <v>45028</v>
      </c>
      <c r="C4729" s="31">
        <v>45016</v>
      </c>
      <c r="D4729" s="19" t="s">
        <v>289</v>
      </c>
      <c r="E4729" s="66" t="str">
        <f>IF(ISBLANK(LeaveTracker[[#This Row],[Employee Name]]),"-----",VLOOKUP(LeaveTracker[[#This Row],[Employee Name]],'List of Employees'!$B$4:$H$767,7))</f>
        <v>CENRO</v>
      </c>
      <c r="F4729" s="66" t="str">
        <f>IF(ISBLANK(LeaveTracker[[#This Row],[Employee Name]]),"-----",VLOOKUP(LeaveTracker[[#This Row],[Employee Name]],'List of Employees'!$B$4:$H$767,6))</f>
        <v>PERMANENT</v>
      </c>
      <c r="G4729" s="24">
        <v>45013</v>
      </c>
      <c r="H4729" s="24">
        <v>45013</v>
      </c>
      <c r="I4729" s="19" t="s">
        <v>81</v>
      </c>
      <c r="K4729" s="57" t="str">
        <f ca="1">LeaveTracker[[#This Row],[Days]]&amp;" "&amp;LeaveTracker[[#This Row],[Type of Leave]]</f>
        <v>1 SL</v>
      </c>
      <c r="L4729" s="23">
        <f ca="1">NETWORKDAYS(LeaveTracker[[#This Row],[Start Date]],LeaveTracker[[#This Row],[End Date]],lstHolidays)</f>
        <v>1</v>
      </c>
      <c r="M4729" s="27"/>
    </row>
    <row r="4730" spans="1:13" ht="30" customHeight="1" x14ac:dyDescent="0.3">
      <c r="A4730" s="27">
        <f t="shared" si="48"/>
        <v>1035</v>
      </c>
      <c r="B4730" s="31">
        <v>45028</v>
      </c>
      <c r="C4730" s="31">
        <v>45012</v>
      </c>
      <c r="D4730" s="19" t="s">
        <v>527</v>
      </c>
      <c r="E4730" s="66" t="str">
        <f>IF(ISBLANK(LeaveTracker[[#This Row],[Employee Name]]),"-----",VLOOKUP(LeaveTracker[[#This Row],[Employee Name]],'List of Employees'!$B$4:$H$767,7))</f>
        <v>TIPID IMPOK</v>
      </c>
      <c r="F4730" s="66" t="str">
        <f>IF(ISBLANK(LeaveTracker[[#This Row],[Employee Name]]),"-----",VLOOKUP(LeaveTracker[[#This Row],[Employee Name]],'List of Employees'!$B$4:$H$767,6))</f>
        <v>PERMANENT</v>
      </c>
      <c r="G4730" s="24">
        <v>45019</v>
      </c>
      <c r="H4730" s="24">
        <v>45019</v>
      </c>
      <c r="I4730" s="19" t="s">
        <v>82</v>
      </c>
      <c r="K4730" s="57" t="str">
        <f ca="1">LeaveTracker[[#This Row],[Days]]&amp;" "&amp;LeaveTracker[[#This Row],[Type of Leave]]</f>
        <v>1 VL</v>
      </c>
      <c r="L4730" s="23">
        <f ca="1">NETWORKDAYS(LeaveTracker[[#This Row],[Start Date]],LeaveTracker[[#This Row],[End Date]],lstHolidays)</f>
        <v>1</v>
      </c>
      <c r="M4730" s="27"/>
    </row>
    <row r="4731" spans="1:13" ht="30" customHeight="1" x14ac:dyDescent="0.3">
      <c r="A4731" s="27">
        <v>1035</v>
      </c>
      <c r="B4731" s="31">
        <v>45028</v>
      </c>
      <c r="C4731" s="31">
        <v>45012</v>
      </c>
      <c r="D4731" s="19" t="s">
        <v>527</v>
      </c>
      <c r="E4731" s="66" t="str">
        <f>IF(ISBLANK(LeaveTracker[[#This Row],[Employee Name]]),"-----",VLOOKUP(LeaveTracker[[#This Row],[Employee Name]],'List of Employees'!$B$4:$H$767,7))</f>
        <v>TIPID IMPOK</v>
      </c>
      <c r="F4731" s="66" t="str">
        <f>IF(ISBLANK(LeaveTracker[[#This Row],[Employee Name]]),"-----",VLOOKUP(LeaveTracker[[#This Row],[Employee Name]],'List of Employees'!$B$4:$H$767,6))</f>
        <v>PERMANENT</v>
      </c>
      <c r="G4731" s="24">
        <v>45034</v>
      </c>
      <c r="H4731" s="24">
        <v>45034</v>
      </c>
      <c r="I4731" s="19" t="s">
        <v>81</v>
      </c>
      <c r="K4731" s="57" t="str">
        <f ca="1">LeaveTracker[[#This Row],[Days]]&amp;" "&amp;LeaveTracker[[#This Row],[Type of Leave]]</f>
        <v>1 SL</v>
      </c>
      <c r="L4731" s="23">
        <f ca="1">NETWORKDAYS(LeaveTracker[[#This Row],[Start Date]],LeaveTracker[[#This Row],[End Date]],lstHolidays)</f>
        <v>1</v>
      </c>
      <c r="M4731" s="27"/>
    </row>
    <row r="4732" spans="1:13" ht="30" customHeight="1" x14ac:dyDescent="0.3">
      <c r="A4732" s="27">
        <f t="shared" si="48"/>
        <v>1036</v>
      </c>
      <c r="B4732" s="31">
        <v>45028</v>
      </c>
      <c r="C4732" s="31">
        <v>45015</v>
      </c>
      <c r="D4732" s="19" t="s">
        <v>527</v>
      </c>
      <c r="E4732" s="66" t="str">
        <f>IF(ISBLANK(LeaveTracker[[#This Row],[Employee Name]]),"-----",VLOOKUP(LeaveTracker[[#This Row],[Employee Name]],'List of Employees'!$B$4:$H$767,7))</f>
        <v>TIPID IMPOK</v>
      </c>
      <c r="F4732" s="66" t="str">
        <f>IF(ISBLANK(LeaveTracker[[#This Row],[Employee Name]]),"-----",VLOOKUP(LeaveTracker[[#This Row],[Employee Name]],'List of Employees'!$B$4:$H$767,6))</f>
        <v>PERMANENT</v>
      </c>
      <c r="G4732" s="24">
        <v>45013</v>
      </c>
      <c r="H4732" s="24">
        <v>45014</v>
      </c>
      <c r="I4732" s="19" t="s">
        <v>81</v>
      </c>
      <c r="K4732" s="57" t="str">
        <f ca="1">LeaveTracker[[#This Row],[Days]]&amp;" "&amp;LeaveTracker[[#This Row],[Type of Leave]]</f>
        <v>2 SL</v>
      </c>
      <c r="L4732" s="23">
        <f ca="1">NETWORKDAYS(LeaveTracker[[#This Row],[Start Date]],LeaveTracker[[#This Row],[End Date]],lstHolidays)</f>
        <v>2</v>
      </c>
      <c r="M4732" s="27"/>
    </row>
    <row r="4733" spans="1:13" ht="30" customHeight="1" x14ac:dyDescent="0.3">
      <c r="A4733" s="27">
        <f t="shared" si="48"/>
        <v>1037</v>
      </c>
      <c r="B4733" s="31">
        <v>45028</v>
      </c>
      <c r="C4733" s="21">
        <v>45009</v>
      </c>
      <c r="D4733" s="19" t="s">
        <v>417</v>
      </c>
      <c r="E4733" s="66" t="str">
        <f>IF(ISBLANK(LeaveTracker[[#This Row],[Employee Name]]),"-----",VLOOKUP(LeaveTracker[[#This Row],[Employee Name]],'List of Employees'!$B$4:$H$767,7))</f>
        <v>CTO</v>
      </c>
      <c r="F4733" s="66" t="str">
        <f>IF(ISBLANK(LeaveTracker[[#This Row],[Employee Name]]),"-----",VLOOKUP(LeaveTracker[[#This Row],[Employee Name]],'List of Employees'!$B$4:$H$767,6))</f>
        <v>PERMANENT</v>
      </c>
      <c r="G4733" s="24">
        <v>45016</v>
      </c>
      <c r="H4733" s="24">
        <v>45016</v>
      </c>
      <c r="I4733" s="19" t="s">
        <v>82</v>
      </c>
      <c r="K4733" s="57" t="str">
        <f ca="1">LeaveTracker[[#This Row],[Days]]&amp;" "&amp;LeaveTracker[[#This Row],[Type of Leave]]</f>
        <v>1 VL</v>
      </c>
      <c r="L4733" s="23">
        <f ca="1">NETWORKDAYS(LeaveTracker[[#This Row],[Start Date]],LeaveTracker[[#This Row],[End Date]],lstHolidays)</f>
        <v>1</v>
      </c>
      <c r="M4733" s="27"/>
    </row>
    <row r="4734" spans="1:13" ht="30" customHeight="1" x14ac:dyDescent="0.3">
      <c r="A4734" s="27">
        <f t="shared" si="48"/>
        <v>1038</v>
      </c>
      <c r="B4734" s="31">
        <v>45028</v>
      </c>
      <c r="C4734" s="31">
        <v>45008</v>
      </c>
      <c r="D4734" s="19" t="s">
        <v>401</v>
      </c>
      <c r="E4734" s="66" t="str">
        <f>IF(ISBLANK(LeaveTracker[[#This Row],[Employee Name]]),"-----",VLOOKUP(LeaveTracker[[#This Row],[Employee Name]],'List of Employees'!$B$4:$H$767,7))</f>
        <v>CSWDO</v>
      </c>
      <c r="F4734" s="66" t="str">
        <f>IF(ISBLANK(LeaveTracker[[#This Row],[Employee Name]]),"-----",VLOOKUP(LeaveTracker[[#This Row],[Employee Name]],'List of Employees'!$B$4:$H$767,6))</f>
        <v>PERMANENT</v>
      </c>
      <c r="G4734" s="24">
        <v>45003</v>
      </c>
      <c r="H4734" s="24">
        <v>45005</v>
      </c>
      <c r="I4734" s="19" t="s">
        <v>81</v>
      </c>
      <c r="K4734" s="57" t="str">
        <f>LeaveTracker[[#This Row],[Days]]&amp;" "&amp;LeaveTracker[[#This Row],[Type of Leave]]</f>
        <v>2 SL</v>
      </c>
      <c r="L4734" s="23">
        <v>2</v>
      </c>
      <c r="M4734" s="27"/>
    </row>
    <row r="4735" spans="1:13" ht="30" customHeight="1" x14ac:dyDescent="0.3">
      <c r="A4735" s="27">
        <f t="shared" si="48"/>
        <v>1039</v>
      </c>
      <c r="B4735" s="31">
        <v>45028</v>
      </c>
      <c r="C4735" s="31">
        <v>45008</v>
      </c>
      <c r="D4735" s="19" t="s">
        <v>401</v>
      </c>
      <c r="E4735" s="66" t="str">
        <f>IF(ISBLANK(LeaveTracker[[#This Row],[Employee Name]]),"-----",VLOOKUP(LeaveTracker[[#This Row],[Employee Name]],'List of Employees'!$B$4:$H$767,7))</f>
        <v>CSWDO</v>
      </c>
      <c r="F4735" s="66" t="str">
        <f>IF(ISBLANK(LeaveTracker[[#This Row],[Employee Name]]),"-----",VLOOKUP(LeaveTracker[[#This Row],[Employee Name]],'List of Employees'!$B$4:$H$767,6))</f>
        <v>PERMANENT</v>
      </c>
      <c r="G4735" s="24">
        <v>44930</v>
      </c>
      <c r="H4735" s="24">
        <v>44930</v>
      </c>
      <c r="I4735" s="19" t="s">
        <v>82</v>
      </c>
      <c r="K4735" s="57" t="str">
        <f ca="1">LeaveTracker[[#This Row],[Days]]&amp;" "&amp;LeaveTracker[[#This Row],[Type of Leave]]</f>
        <v>1 VL</v>
      </c>
      <c r="L4735" s="23">
        <f ca="1">NETWORKDAYS(LeaveTracker[[#This Row],[Start Date]],LeaveTracker[[#This Row],[End Date]],lstHolidays)</f>
        <v>1</v>
      </c>
      <c r="M4735" s="27"/>
    </row>
    <row r="4736" spans="1:13" ht="30" customHeight="1" x14ac:dyDescent="0.3">
      <c r="A4736" s="27">
        <f t="shared" si="48"/>
        <v>1040</v>
      </c>
      <c r="B4736" s="31">
        <v>45028</v>
      </c>
      <c r="C4736" s="31">
        <v>45012</v>
      </c>
      <c r="D4736" s="19" t="s">
        <v>860</v>
      </c>
      <c r="E4736" s="66" t="str">
        <f>IF(ISBLANK(LeaveTracker[[#This Row],[Employee Name]]),"-----",VLOOKUP(LeaveTracker[[#This Row],[Employee Name]],'List of Employees'!$B$4:$H$767,7))</f>
        <v>ACCOUNTING</v>
      </c>
      <c r="F4736" s="66" t="str">
        <f>IF(ISBLANK(LeaveTracker[[#This Row],[Employee Name]]),"-----",VLOOKUP(LeaveTracker[[#This Row],[Employee Name]],'List of Employees'!$B$4:$H$767,6))</f>
        <v>PERMANENT</v>
      </c>
      <c r="G4736" s="24">
        <v>45009</v>
      </c>
      <c r="H4736" s="24">
        <v>45021</v>
      </c>
      <c r="I4736" s="19" t="s">
        <v>81</v>
      </c>
      <c r="K4736" s="57" t="str">
        <f ca="1">LeaveTracker[[#This Row],[Days]]&amp;" "&amp;LeaveTracker[[#This Row],[Type of Leave]]</f>
        <v>9 SL</v>
      </c>
      <c r="L4736" s="23">
        <f ca="1">NETWORKDAYS(LeaveTracker[[#This Row],[Start Date]],LeaveTracker[[#This Row],[End Date]],lstHolidays)</f>
        <v>9</v>
      </c>
      <c r="M4736" s="27"/>
    </row>
    <row r="4737" spans="1:13" ht="30" customHeight="1" x14ac:dyDescent="0.3">
      <c r="A4737" s="27">
        <f t="shared" si="48"/>
        <v>1041</v>
      </c>
      <c r="B4737" s="31">
        <v>45028</v>
      </c>
      <c r="C4737" s="31">
        <v>45012</v>
      </c>
      <c r="D4737" s="19" t="s">
        <v>860</v>
      </c>
      <c r="E4737" s="66" t="str">
        <f>IF(ISBLANK(LeaveTracker[[#This Row],[Employee Name]]),"-----",VLOOKUP(LeaveTracker[[#This Row],[Employee Name]],'List of Employees'!$B$4:$H$767,7))</f>
        <v>ACCOUNTING</v>
      </c>
      <c r="F4737" s="66" t="str">
        <f>IF(ISBLANK(LeaveTracker[[#This Row],[Employee Name]]),"-----",VLOOKUP(LeaveTracker[[#This Row],[Employee Name]],'List of Employees'!$B$4:$H$767,6))</f>
        <v>PERMANENT</v>
      </c>
      <c r="G4737" s="24">
        <v>45001</v>
      </c>
      <c r="H4737" s="24">
        <v>45008</v>
      </c>
      <c r="I4737" s="19" t="s">
        <v>81</v>
      </c>
      <c r="K4737" s="57" t="str">
        <f ca="1">LeaveTracker[[#This Row],[Days]]&amp;" "&amp;LeaveTracker[[#This Row],[Type of Leave]]</f>
        <v>6 SL</v>
      </c>
      <c r="L4737" s="23">
        <f ca="1">NETWORKDAYS(LeaveTracker[[#This Row],[Start Date]],LeaveTracker[[#This Row],[End Date]],lstHolidays)</f>
        <v>6</v>
      </c>
      <c r="M4737" s="27"/>
    </row>
    <row r="4738" spans="1:13" ht="30" customHeight="1" x14ac:dyDescent="0.3">
      <c r="A4738" s="27">
        <f t="shared" si="48"/>
        <v>1042</v>
      </c>
      <c r="B4738" s="31">
        <v>45028</v>
      </c>
      <c r="C4738" s="31">
        <v>45013</v>
      </c>
      <c r="D4738" s="19" t="s">
        <v>1057</v>
      </c>
      <c r="E4738" s="66" t="str">
        <f>IF(ISBLANK(LeaveTracker[[#This Row],[Employee Name]]),"-----",VLOOKUP(LeaveTracker[[#This Row],[Employee Name]],'List of Employees'!$B$4:$H$767,7))</f>
        <v>CTO</v>
      </c>
      <c r="F4738" s="66" t="str">
        <f>IF(ISBLANK(LeaveTracker[[#This Row],[Employee Name]]),"-----",VLOOKUP(LeaveTracker[[#This Row],[Employee Name]],'List of Employees'!$B$4:$H$767,6))</f>
        <v>PERMANENT</v>
      </c>
      <c r="G4738" s="24">
        <v>45012</v>
      </c>
      <c r="H4738" s="24">
        <v>45012</v>
      </c>
      <c r="I4738" s="19" t="s">
        <v>81</v>
      </c>
      <c r="K4738" s="57" t="str">
        <f ca="1">LeaveTracker[[#This Row],[Days]]&amp;" "&amp;LeaveTracker[[#This Row],[Type of Leave]]</f>
        <v>1 SL</v>
      </c>
      <c r="L4738" s="23">
        <f ca="1">NETWORKDAYS(LeaveTracker[[#This Row],[Start Date]],LeaveTracker[[#This Row],[End Date]],lstHolidays)</f>
        <v>1</v>
      </c>
      <c r="M4738" s="27"/>
    </row>
    <row r="4739" spans="1:13" ht="30" customHeight="1" x14ac:dyDescent="0.3">
      <c r="A4739" s="27">
        <f t="shared" si="48"/>
        <v>1043</v>
      </c>
      <c r="B4739" s="31">
        <v>45028</v>
      </c>
      <c r="C4739" s="31">
        <v>45002</v>
      </c>
      <c r="D4739" s="19" t="s">
        <v>406</v>
      </c>
      <c r="E4739" s="66" t="str">
        <f>IF(ISBLANK(LeaveTracker[[#This Row],[Employee Name]]),"-----",VLOOKUP(LeaveTracker[[#This Row],[Employee Name]],'List of Employees'!$B$4:$H$767,7))</f>
        <v>CTO</v>
      </c>
      <c r="F4739" s="66" t="str">
        <f>IF(ISBLANK(LeaveTracker[[#This Row],[Employee Name]]),"-----",VLOOKUP(LeaveTracker[[#This Row],[Employee Name]],'List of Employees'!$B$4:$H$767,6))</f>
        <v>PERMANENT</v>
      </c>
      <c r="G4739" s="24">
        <v>45000</v>
      </c>
      <c r="H4739" s="24">
        <v>45000</v>
      </c>
      <c r="I4739" s="19" t="s">
        <v>81</v>
      </c>
      <c r="K4739" s="57" t="str">
        <f ca="1">LeaveTracker[[#This Row],[Days]]&amp;" "&amp;LeaveTracker[[#This Row],[Type of Leave]]</f>
        <v>1 SL</v>
      </c>
      <c r="L4739" s="23">
        <f ca="1">NETWORKDAYS(LeaveTracker[[#This Row],[Start Date]],LeaveTracker[[#This Row],[End Date]],lstHolidays)</f>
        <v>1</v>
      </c>
      <c r="M4739" s="27"/>
    </row>
    <row r="4740" spans="1:13" ht="30" customHeight="1" x14ac:dyDescent="0.3">
      <c r="A4740" s="27">
        <f t="shared" si="48"/>
        <v>1044</v>
      </c>
      <c r="B4740" s="31">
        <v>45028</v>
      </c>
      <c r="C4740" s="31">
        <v>45002</v>
      </c>
      <c r="D4740" s="19" t="s">
        <v>527</v>
      </c>
      <c r="E4740" s="66" t="str">
        <f>IF(ISBLANK(LeaveTracker[[#This Row],[Employee Name]]),"-----",VLOOKUP(LeaveTracker[[#This Row],[Employee Name]],'List of Employees'!$B$4:$H$767,7))</f>
        <v>TIPID IMPOK</v>
      </c>
      <c r="F4740" s="66" t="str">
        <f>IF(ISBLANK(LeaveTracker[[#This Row],[Employee Name]]),"-----",VLOOKUP(LeaveTracker[[#This Row],[Employee Name]],'List of Employees'!$B$4:$H$767,6))</f>
        <v>PERMANENT</v>
      </c>
      <c r="G4740" s="24">
        <v>44991</v>
      </c>
      <c r="H4740" s="24">
        <v>44991</v>
      </c>
      <c r="I4740" s="19" t="s">
        <v>81</v>
      </c>
      <c r="K4740" s="57" t="str">
        <f ca="1">LeaveTracker[[#This Row],[Days]]&amp;" "&amp;LeaveTracker[[#This Row],[Type of Leave]]</f>
        <v>1 SL</v>
      </c>
      <c r="L4740" s="23">
        <f ca="1">NETWORKDAYS(LeaveTracker[[#This Row],[Start Date]],LeaveTracker[[#This Row],[End Date]],lstHolidays)</f>
        <v>1</v>
      </c>
      <c r="M4740" s="27"/>
    </row>
    <row r="4741" spans="1:13" ht="30" customHeight="1" x14ac:dyDescent="0.3">
      <c r="A4741" s="27">
        <v>1044</v>
      </c>
      <c r="B4741" s="31">
        <v>45028</v>
      </c>
      <c r="C4741" s="31">
        <v>45002</v>
      </c>
      <c r="D4741" s="19" t="s">
        <v>527</v>
      </c>
      <c r="E4741" s="66" t="str">
        <f>IF(ISBLANK(LeaveTracker[[#This Row],[Employee Name]]),"-----",VLOOKUP(LeaveTracker[[#This Row],[Employee Name]],'List of Employees'!$B$4:$H$767,7))</f>
        <v>TIPID IMPOK</v>
      </c>
      <c r="F4741" s="66" t="str">
        <f>IF(ISBLANK(LeaveTracker[[#This Row],[Employee Name]]),"-----",VLOOKUP(LeaveTracker[[#This Row],[Employee Name]],'List of Employees'!$B$4:$H$767,6))</f>
        <v>PERMANENT</v>
      </c>
      <c r="G4741" s="24">
        <v>45001</v>
      </c>
      <c r="H4741" s="24">
        <v>45001</v>
      </c>
      <c r="I4741" s="19" t="s">
        <v>81</v>
      </c>
      <c r="K4741" s="57" t="str">
        <f ca="1">LeaveTracker[[#This Row],[Days]]&amp;" "&amp;LeaveTracker[[#This Row],[Type of Leave]]</f>
        <v>1 SL</v>
      </c>
      <c r="L4741" s="23">
        <f ca="1">NETWORKDAYS(LeaveTracker[[#This Row],[Start Date]],LeaveTracker[[#This Row],[End Date]],lstHolidays)</f>
        <v>1</v>
      </c>
      <c r="M4741" s="27"/>
    </row>
    <row r="4742" spans="1:13" ht="30" customHeight="1" x14ac:dyDescent="0.3">
      <c r="A4742" s="27">
        <f t="shared" si="48"/>
        <v>1045</v>
      </c>
      <c r="B4742" s="31">
        <v>45028</v>
      </c>
      <c r="C4742" s="31">
        <v>45141</v>
      </c>
      <c r="D4742" s="19" t="s">
        <v>1770</v>
      </c>
      <c r="E4742" s="66" t="str">
        <f>IF(ISBLANK(LeaveTracker[[#This Row],[Employee Name]]),"-----",VLOOKUP(LeaveTracker[[#This Row],[Employee Name]],'List of Employees'!$B$4:$H$767,7))</f>
        <v>SP</v>
      </c>
      <c r="F4742" s="66" t="str">
        <f>IF(ISBLANK(LeaveTracker[[#This Row],[Employee Name]]),"-----",VLOOKUP(LeaveTracker[[#This Row],[Employee Name]],'List of Employees'!$B$4:$H$767,6))</f>
        <v>CASUAL</v>
      </c>
      <c r="G4742" s="24">
        <v>44992</v>
      </c>
      <c r="H4742" s="24">
        <v>44992</v>
      </c>
      <c r="I4742" s="19" t="s">
        <v>81</v>
      </c>
      <c r="K4742" s="57" t="str">
        <f ca="1">LeaveTracker[[#This Row],[Days]]&amp;" "&amp;LeaveTracker[[#This Row],[Type of Leave]]</f>
        <v>1 SL</v>
      </c>
      <c r="L4742" s="23">
        <f ca="1">NETWORKDAYS(LeaveTracker[[#This Row],[Start Date]],LeaveTracker[[#This Row],[End Date]],lstHolidays)</f>
        <v>1</v>
      </c>
      <c r="M4742" s="27"/>
    </row>
    <row r="4743" spans="1:13" ht="30" customHeight="1" x14ac:dyDescent="0.3">
      <c r="A4743" s="27">
        <f t="shared" si="48"/>
        <v>1046</v>
      </c>
      <c r="B4743" s="31">
        <v>45028</v>
      </c>
      <c r="C4743" s="31">
        <v>45005</v>
      </c>
      <c r="D4743" s="19" t="s">
        <v>1046</v>
      </c>
      <c r="E4743" s="66" t="str">
        <f>IF(ISBLANK(LeaveTracker[[#This Row],[Employee Name]]),"-----",VLOOKUP(LeaveTracker[[#This Row],[Employee Name]],'List of Employees'!$B$4:$H$767,7))</f>
        <v>PIO</v>
      </c>
      <c r="F4743" s="66" t="str">
        <f>IF(ISBLANK(LeaveTracker[[#This Row],[Employee Name]]),"-----",VLOOKUP(LeaveTracker[[#This Row],[Employee Name]],'List of Employees'!$B$4:$H$767,6))</f>
        <v>PERMANENT</v>
      </c>
      <c r="G4743" s="24">
        <v>45001</v>
      </c>
      <c r="H4743" s="24">
        <v>45002</v>
      </c>
      <c r="I4743" s="19" t="s">
        <v>81</v>
      </c>
      <c r="K4743" s="57" t="str">
        <f ca="1">LeaveTracker[[#This Row],[Days]]&amp;" "&amp;LeaveTracker[[#This Row],[Type of Leave]]</f>
        <v>2 SL</v>
      </c>
      <c r="L4743" s="23">
        <f ca="1">NETWORKDAYS(LeaveTracker[[#This Row],[Start Date]],LeaveTracker[[#This Row],[End Date]],lstHolidays)</f>
        <v>2</v>
      </c>
      <c r="M4743" s="27"/>
    </row>
    <row r="4744" spans="1:13" ht="30" customHeight="1" x14ac:dyDescent="0.3">
      <c r="A4744" s="27">
        <v>1046</v>
      </c>
      <c r="B4744" s="31">
        <v>45028</v>
      </c>
      <c r="C4744" s="31">
        <v>45005</v>
      </c>
      <c r="D4744" s="19" t="s">
        <v>1046</v>
      </c>
      <c r="E4744" s="66" t="str">
        <f>IF(ISBLANK(LeaveTracker[[#This Row],[Employee Name]]),"-----",VLOOKUP(LeaveTracker[[#This Row],[Employee Name]],'List of Employees'!$B$4:$H$767,7))</f>
        <v>PIO</v>
      </c>
      <c r="F4744" s="66" t="str">
        <f>IF(ISBLANK(LeaveTracker[[#This Row],[Employee Name]]),"-----",VLOOKUP(LeaveTracker[[#This Row],[Employee Name]],'List of Employees'!$B$4:$H$767,6))</f>
        <v>PERMANENT</v>
      </c>
      <c r="G4744" s="24">
        <v>45009</v>
      </c>
      <c r="H4744" s="24">
        <v>45009</v>
      </c>
      <c r="I4744" s="19" t="s">
        <v>81</v>
      </c>
      <c r="K4744" s="57" t="str">
        <f ca="1">LeaveTracker[[#This Row],[Days]]&amp;" "&amp;LeaveTracker[[#This Row],[Type of Leave]]</f>
        <v>1 SL</v>
      </c>
      <c r="L4744" s="23">
        <f ca="1">NETWORKDAYS(LeaveTracker[[#This Row],[Start Date]],LeaveTracker[[#This Row],[End Date]],lstHolidays)</f>
        <v>1</v>
      </c>
      <c r="M4744" s="27"/>
    </row>
    <row r="4745" spans="1:13" ht="30" customHeight="1" x14ac:dyDescent="0.3">
      <c r="A4745" s="27">
        <f t="shared" si="48"/>
        <v>1047</v>
      </c>
      <c r="B4745" s="31">
        <v>45028</v>
      </c>
      <c r="C4745" s="31">
        <v>45005</v>
      </c>
      <c r="D4745" s="19" t="s">
        <v>521</v>
      </c>
      <c r="E4745" s="66" t="str">
        <f>IF(ISBLANK(LeaveTracker[[#This Row],[Employee Name]]),"-----",VLOOKUP(LeaveTracker[[#This Row],[Employee Name]],'List of Employees'!$B$4:$H$767,7))</f>
        <v>PIO</v>
      </c>
      <c r="F4745" s="66" t="str">
        <f>IF(ISBLANK(LeaveTracker[[#This Row],[Employee Name]]),"-----",VLOOKUP(LeaveTracker[[#This Row],[Employee Name]],'List of Employees'!$B$4:$H$767,6))</f>
        <v>PERMANENT</v>
      </c>
      <c r="G4745" s="24">
        <v>45009</v>
      </c>
      <c r="H4745" s="24">
        <v>45009</v>
      </c>
      <c r="I4745" s="19" t="s">
        <v>297</v>
      </c>
      <c r="J4745" s="42" t="s">
        <v>273</v>
      </c>
      <c r="K4745" s="57" t="str">
        <f ca="1">LeaveTracker[[#This Row],[Days]]&amp;" "&amp;LeaveTracker[[#This Row],[Type of Leave]]</f>
        <v>1 OTHER</v>
      </c>
      <c r="L4745" s="23">
        <f ca="1">NETWORKDAYS(LeaveTracker[[#This Row],[Start Date]],LeaveTracker[[#This Row],[End Date]],lstHolidays)</f>
        <v>1</v>
      </c>
      <c r="M4745" s="27"/>
    </row>
    <row r="4746" spans="1:13" ht="30" customHeight="1" x14ac:dyDescent="0.3">
      <c r="A4746" s="27">
        <v>1047</v>
      </c>
      <c r="B4746" s="31">
        <v>45028</v>
      </c>
      <c r="C4746" s="31">
        <v>45005</v>
      </c>
      <c r="D4746" s="19" t="s">
        <v>521</v>
      </c>
      <c r="E4746" s="66" t="str">
        <f>IF(ISBLANK(LeaveTracker[[#This Row],[Employee Name]]),"-----",VLOOKUP(LeaveTracker[[#This Row],[Employee Name]],'List of Employees'!$B$4:$H$767,7))</f>
        <v>PIO</v>
      </c>
      <c r="F4746" s="66" t="str">
        <f>IF(ISBLANK(LeaveTracker[[#This Row],[Employee Name]]),"-----",VLOOKUP(LeaveTracker[[#This Row],[Employee Name]],'List of Employees'!$B$4:$H$767,6))</f>
        <v>PERMANENT</v>
      </c>
      <c r="G4746" s="24">
        <v>45021</v>
      </c>
      <c r="H4746" s="24">
        <v>45021</v>
      </c>
      <c r="I4746" s="19" t="s">
        <v>297</v>
      </c>
      <c r="J4746" s="42" t="s">
        <v>273</v>
      </c>
      <c r="K4746" s="57" t="str">
        <f ca="1">LeaveTracker[[#This Row],[Days]]&amp;" "&amp;LeaveTracker[[#This Row],[Type of Leave]]</f>
        <v>1 OTHER</v>
      </c>
      <c r="L4746" s="23">
        <f ca="1">NETWORKDAYS(LeaveTracker[[#This Row],[Start Date]],LeaveTracker[[#This Row],[End Date]],lstHolidays)</f>
        <v>1</v>
      </c>
      <c r="M4746" s="27"/>
    </row>
    <row r="4747" spans="1:13" ht="30" customHeight="1" x14ac:dyDescent="0.3">
      <c r="A4747" s="27">
        <f t="shared" si="48"/>
        <v>1048</v>
      </c>
      <c r="B4747" s="31">
        <v>45028</v>
      </c>
      <c r="C4747" s="31">
        <v>45172</v>
      </c>
      <c r="D4747" s="19" t="s">
        <v>1089</v>
      </c>
      <c r="E4747" s="66" t="str">
        <f>IF(ISBLANK(LeaveTracker[[#This Row],[Employee Name]]),"-----",VLOOKUP(LeaveTracker[[#This Row],[Employee Name]],'List of Employees'!$B$4:$H$767,7))</f>
        <v>ACCOUNTING</v>
      </c>
      <c r="F4747" s="66" t="str">
        <f>IF(ISBLANK(LeaveTracker[[#This Row],[Employee Name]]),"-----",VLOOKUP(LeaveTracker[[#This Row],[Employee Name]],'List of Employees'!$B$4:$H$767,6))</f>
        <v>PERMANENT</v>
      </c>
      <c r="G4747" s="24">
        <v>45012</v>
      </c>
      <c r="H4747" s="24">
        <v>45012</v>
      </c>
      <c r="I4747" s="19" t="s">
        <v>297</v>
      </c>
      <c r="J4747" s="42" t="s">
        <v>105</v>
      </c>
      <c r="K4747" s="57" t="str">
        <f ca="1">LeaveTracker[[#This Row],[Days]]&amp;" "&amp;LeaveTracker[[#This Row],[Type of Leave]]</f>
        <v>1 OTHER</v>
      </c>
      <c r="L4747" s="23">
        <f ca="1">NETWORKDAYS(LeaveTracker[[#This Row],[Start Date]],LeaveTracker[[#This Row],[End Date]],lstHolidays)</f>
        <v>1</v>
      </c>
      <c r="M4747" s="27"/>
    </row>
    <row r="4748" spans="1:13" ht="30" customHeight="1" x14ac:dyDescent="0.3">
      <c r="A4748" s="27">
        <f t="shared" si="48"/>
        <v>1049</v>
      </c>
      <c r="B4748" s="31">
        <v>45028</v>
      </c>
      <c r="C4748" s="31">
        <v>45005</v>
      </c>
      <c r="D4748" s="19" t="s">
        <v>361</v>
      </c>
      <c r="E4748" s="66" t="str">
        <f>IF(ISBLANK(LeaveTracker[[#This Row],[Employee Name]]),"-----",VLOOKUP(LeaveTracker[[#This Row],[Employee Name]],'List of Employees'!$B$4:$H$767,7))</f>
        <v>SP</v>
      </c>
      <c r="F4748" s="66" t="str">
        <f>IF(ISBLANK(LeaveTracker[[#This Row],[Employee Name]]),"-----",VLOOKUP(LeaveTracker[[#This Row],[Employee Name]],'List of Employees'!$B$4:$H$767,6))</f>
        <v>PERMANENT</v>
      </c>
      <c r="G4748" s="24">
        <v>45002</v>
      </c>
      <c r="H4748" s="24">
        <v>45002</v>
      </c>
      <c r="I4748" s="19" t="s">
        <v>81</v>
      </c>
      <c r="K4748" s="57" t="str">
        <f ca="1">LeaveTracker[[#This Row],[Days]]&amp;" "&amp;LeaveTracker[[#This Row],[Type of Leave]]</f>
        <v>1 SL</v>
      </c>
      <c r="L4748" s="23">
        <f ca="1">NETWORKDAYS(LeaveTracker[[#This Row],[Start Date]],LeaveTracker[[#This Row],[End Date]],lstHolidays)</f>
        <v>1</v>
      </c>
      <c r="M4748" s="27"/>
    </row>
    <row r="4749" spans="1:13" ht="30" customHeight="1" x14ac:dyDescent="0.3">
      <c r="A4749" s="27">
        <f t="shared" si="48"/>
        <v>1050</v>
      </c>
      <c r="B4749" s="31">
        <v>45028</v>
      </c>
      <c r="C4749" s="31">
        <v>45014</v>
      </c>
      <c r="D4749" s="19" t="s">
        <v>1916</v>
      </c>
      <c r="E4749" s="66" t="str">
        <f>IF(ISBLANK(LeaveTracker[[#This Row],[Employee Name]]),"-----",VLOOKUP(LeaveTracker[[#This Row],[Employee Name]],'List of Employees'!$B$4:$H$767,7))</f>
        <v>ONT</v>
      </c>
      <c r="F4749" s="66" t="str">
        <f>IF(ISBLANK(LeaveTracker[[#This Row],[Employee Name]]),"-----",VLOOKUP(LeaveTracker[[#This Row],[Employee Name]],'List of Employees'!$B$4:$H$767,6))</f>
        <v>CASUAL</v>
      </c>
      <c r="G4749" s="24">
        <v>45012</v>
      </c>
      <c r="H4749" s="24">
        <v>45013</v>
      </c>
      <c r="I4749" s="19" t="s">
        <v>81</v>
      </c>
      <c r="K4749" s="57" t="str">
        <f ca="1">LeaveTracker[[#This Row],[Days]]&amp;" "&amp;LeaveTracker[[#This Row],[Type of Leave]]</f>
        <v>2 SL</v>
      </c>
      <c r="L4749" s="23">
        <f ca="1">NETWORKDAYS(LeaveTracker[[#This Row],[Start Date]],LeaveTracker[[#This Row],[End Date]],lstHolidays)</f>
        <v>2</v>
      </c>
      <c r="M4749" s="27"/>
    </row>
    <row r="4750" spans="1:13" ht="30" customHeight="1" x14ac:dyDescent="0.3">
      <c r="A4750" s="27">
        <f t="shared" si="48"/>
        <v>1051</v>
      </c>
      <c r="B4750" s="31">
        <v>45028</v>
      </c>
      <c r="C4750" s="31">
        <v>45014</v>
      </c>
      <c r="D4750" s="19" t="s">
        <v>241</v>
      </c>
      <c r="E4750" s="66" t="str">
        <f>IF(ISBLANK(LeaveTracker[[#This Row],[Employee Name]]),"-----",VLOOKUP(LeaveTracker[[#This Row],[Employee Name]],'List of Employees'!$B$4:$H$767,7))</f>
        <v>TCCH/TICC</v>
      </c>
      <c r="F4750" s="66" t="str">
        <f>IF(ISBLANK(LeaveTracker[[#This Row],[Employee Name]]),"-----",VLOOKUP(LeaveTracker[[#This Row],[Employee Name]],'List of Employees'!$B$4:$H$767,6))</f>
        <v>PERMANENT</v>
      </c>
      <c r="G4750" s="24">
        <v>45014</v>
      </c>
      <c r="H4750" s="24">
        <v>45014</v>
      </c>
      <c r="I4750" s="19" t="s">
        <v>81</v>
      </c>
      <c r="K4750" s="57" t="str">
        <f ca="1">LeaveTracker[[#This Row],[Days]]&amp;" "&amp;LeaveTracker[[#This Row],[Type of Leave]]</f>
        <v>1 SL</v>
      </c>
      <c r="L4750" s="23">
        <f ca="1">NETWORKDAYS(LeaveTracker[[#This Row],[Start Date]],LeaveTracker[[#This Row],[End Date]],lstHolidays)</f>
        <v>1</v>
      </c>
      <c r="M4750" s="27"/>
    </row>
    <row r="4751" spans="1:13" ht="30" customHeight="1" x14ac:dyDescent="0.3">
      <c r="A4751" s="27">
        <f t="shared" si="48"/>
        <v>1052</v>
      </c>
      <c r="B4751" s="31">
        <v>45028</v>
      </c>
      <c r="C4751" s="31">
        <v>45014</v>
      </c>
      <c r="D4751" s="19" t="s">
        <v>237</v>
      </c>
      <c r="E4751" s="66" t="str">
        <f>IF(ISBLANK(LeaveTracker[[#This Row],[Employee Name]]),"-----",VLOOKUP(LeaveTracker[[#This Row],[Employee Name]],'List of Employees'!$B$4:$H$767,7))</f>
        <v>CSWDO</v>
      </c>
      <c r="F4751" s="66" t="str">
        <f>IF(ISBLANK(LeaveTracker[[#This Row],[Employee Name]]),"-----",VLOOKUP(LeaveTracker[[#This Row],[Employee Name]],'List of Employees'!$B$4:$H$767,6))</f>
        <v>PERMANENT</v>
      </c>
      <c r="G4751" s="24">
        <v>45019</v>
      </c>
      <c r="H4751" s="24">
        <v>45020</v>
      </c>
      <c r="I4751" s="19" t="s">
        <v>82</v>
      </c>
      <c r="K4751" s="57" t="str">
        <f ca="1">LeaveTracker[[#This Row],[Days]]&amp;" "&amp;LeaveTracker[[#This Row],[Type of Leave]]</f>
        <v>2 VL</v>
      </c>
      <c r="L4751" s="23">
        <f ca="1">NETWORKDAYS(LeaveTracker[[#This Row],[Start Date]],LeaveTracker[[#This Row],[End Date]],lstHolidays)</f>
        <v>2</v>
      </c>
      <c r="M4751" s="27"/>
    </row>
    <row r="4752" spans="1:13" ht="30" customHeight="1" x14ac:dyDescent="0.3">
      <c r="A4752" s="27">
        <f t="shared" si="48"/>
        <v>1053</v>
      </c>
      <c r="B4752" s="31">
        <v>45028</v>
      </c>
      <c r="C4752" s="31">
        <v>44929</v>
      </c>
      <c r="D4752" s="19" t="s">
        <v>1814</v>
      </c>
      <c r="E4752" s="66" t="str">
        <f>IF(ISBLANK(LeaveTracker[[#This Row],[Employee Name]]),"-----",VLOOKUP(LeaveTracker[[#This Row],[Employee Name]],'List of Employees'!$B$4:$H$767,7))</f>
        <v>CENRO</v>
      </c>
      <c r="F4752" s="66" t="str">
        <f>IF(ISBLANK(LeaveTracker[[#This Row],[Employee Name]]),"-----",VLOOKUP(LeaveTracker[[#This Row],[Employee Name]],'List of Employees'!$B$4:$H$767,6))</f>
        <v>CASUAL</v>
      </c>
      <c r="G4752" s="24">
        <v>44985</v>
      </c>
      <c r="H4752" s="24">
        <v>44985</v>
      </c>
      <c r="I4752" s="19" t="s">
        <v>81</v>
      </c>
      <c r="K4752" s="57" t="str">
        <f ca="1">LeaveTracker[[#This Row],[Days]]&amp;" "&amp;LeaveTracker[[#This Row],[Type of Leave]]</f>
        <v>1 SL</v>
      </c>
      <c r="L4752" s="23">
        <f ca="1">NETWORKDAYS(LeaveTracker[[#This Row],[Start Date]],LeaveTracker[[#This Row],[End Date]],lstHolidays)</f>
        <v>1</v>
      </c>
      <c r="M4752" s="27"/>
    </row>
    <row r="4753" spans="1:13" ht="30" customHeight="1" x14ac:dyDescent="0.3">
      <c r="A4753" s="27">
        <f t="shared" si="48"/>
        <v>1054</v>
      </c>
      <c r="B4753" s="31">
        <v>45028</v>
      </c>
      <c r="C4753" s="31">
        <v>44988</v>
      </c>
      <c r="D4753" s="19" t="s">
        <v>1863</v>
      </c>
      <c r="E4753" s="66" t="str">
        <f>IF(ISBLANK(LeaveTracker[[#This Row],[Employee Name]]),"-----",VLOOKUP(LeaveTracker[[#This Row],[Employee Name]],'List of Employees'!$B$4:$H$767,7))</f>
        <v>CENRO</v>
      </c>
      <c r="F4753" s="66" t="str">
        <f>IF(ISBLANK(LeaveTracker[[#This Row],[Employee Name]]),"-----",VLOOKUP(LeaveTracker[[#This Row],[Employee Name]],'List of Employees'!$B$4:$H$767,6))</f>
        <v>CASUAL</v>
      </c>
      <c r="G4753" s="24">
        <v>44987</v>
      </c>
      <c r="H4753" s="24">
        <v>44987</v>
      </c>
      <c r="I4753" s="19" t="s">
        <v>81</v>
      </c>
      <c r="K4753" s="57" t="str">
        <f ca="1">LeaveTracker[[#This Row],[Days]]&amp;" "&amp;LeaveTracker[[#This Row],[Type of Leave]]</f>
        <v>1 SL</v>
      </c>
      <c r="L4753" s="23">
        <f ca="1">NETWORKDAYS(LeaveTracker[[#This Row],[Start Date]],LeaveTracker[[#This Row],[End Date]],lstHolidays)</f>
        <v>1</v>
      </c>
      <c r="M4753" s="27"/>
    </row>
    <row r="4754" spans="1:13" ht="30" customHeight="1" x14ac:dyDescent="0.3">
      <c r="A4754" s="27">
        <f t="shared" si="48"/>
        <v>1055</v>
      </c>
      <c r="B4754" s="31">
        <v>45028</v>
      </c>
      <c r="C4754" s="58">
        <v>44993</v>
      </c>
      <c r="D4754" s="19" t="s">
        <v>1950</v>
      </c>
      <c r="E4754" s="66" t="str">
        <f>IF(ISBLANK(LeaveTracker[[#This Row],[Employee Name]]),"-----",VLOOKUP(LeaveTracker[[#This Row],[Employee Name]],'List of Employees'!$B$4:$H$767,7))</f>
        <v>EEO/CITY MARKET</v>
      </c>
      <c r="F4754" s="66" t="str">
        <f>IF(ISBLANK(LeaveTracker[[#This Row],[Employee Name]]),"-----",VLOOKUP(LeaveTracker[[#This Row],[Employee Name]],'List of Employees'!$B$4:$H$767,6))</f>
        <v>CASUAL</v>
      </c>
      <c r="G4754" s="24">
        <v>44978</v>
      </c>
      <c r="H4754" s="24">
        <v>44978</v>
      </c>
      <c r="I4754" s="19" t="s">
        <v>81</v>
      </c>
      <c r="K4754" s="57" t="str">
        <f ca="1">LeaveTracker[[#This Row],[Days]]&amp;" "&amp;LeaveTracker[[#This Row],[Type of Leave]]</f>
        <v>1 SL</v>
      </c>
      <c r="L4754" s="23">
        <f ca="1">NETWORKDAYS(LeaveTracker[[#This Row],[Start Date]],LeaveTracker[[#This Row],[End Date]],lstHolidays)</f>
        <v>1</v>
      </c>
      <c r="M4754" s="27"/>
    </row>
    <row r="4755" spans="1:13" ht="30" customHeight="1" x14ac:dyDescent="0.3">
      <c r="A4755" s="27">
        <f t="shared" si="48"/>
        <v>1056</v>
      </c>
      <c r="B4755" s="31">
        <v>45028</v>
      </c>
      <c r="C4755" s="31">
        <v>45008</v>
      </c>
      <c r="D4755" s="19" t="s">
        <v>1817</v>
      </c>
      <c r="E4755" s="66" t="str">
        <f>IF(ISBLANK(LeaveTracker[[#This Row],[Employee Name]]),"-----",VLOOKUP(LeaveTracker[[#This Row],[Employee Name]],'List of Employees'!$B$4:$H$767,7))</f>
        <v>EEO/CITY MARKET</v>
      </c>
      <c r="F4755" s="66" t="str">
        <f>IF(ISBLANK(LeaveTracker[[#This Row],[Employee Name]]),"-----",VLOOKUP(LeaveTracker[[#This Row],[Employee Name]],'List of Employees'!$B$4:$H$767,6))</f>
        <v>CASUAL</v>
      </c>
      <c r="G4755" s="24">
        <v>45013</v>
      </c>
      <c r="H4755" s="24">
        <v>45013</v>
      </c>
      <c r="I4755" s="19" t="s">
        <v>82</v>
      </c>
      <c r="K4755" s="57" t="str">
        <f ca="1">LeaveTracker[[#This Row],[Days]]&amp;" "&amp;LeaveTracker[[#This Row],[Type of Leave]]</f>
        <v>1 VL</v>
      </c>
      <c r="L4755" s="23">
        <f ca="1">NETWORKDAYS(LeaveTracker[[#This Row],[Start Date]],LeaveTracker[[#This Row],[End Date]],lstHolidays)</f>
        <v>1</v>
      </c>
      <c r="M4755" s="27"/>
    </row>
    <row r="4756" spans="1:13" ht="30" customHeight="1" x14ac:dyDescent="0.3">
      <c r="A4756" s="27">
        <v>1056</v>
      </c>
      <c r="B4756" s="31">
        <v>45028</v>
      </c>
      <c r="C4756" s="31">
        <v>45008</v>
      </c>
      <c r="D4756" s="19" t="s">
        <v>1817</v>
      </c>
      <c r="E4756" s="66" t="str">
        <f>IF(ISBLANK(LeaveTracker[[#This Row],[Employee Name]]),"-----",VLOOKUP(LeaveTracker[[#This Row],[Employee Name]],'List of Employees'!$B$4:$H$767,7))</f>
        <v>EEO/CITY MARKET</v>
      </c>
      <c r="F4756" s="66" t="str">
        <f>IF(ISBLANK(LeaveTracker[[#This Row],[Employee Name]]),"-----",VLOOKUP(LeaveTracker[[#This Row],[Employee Name]],'List of Employees'!$B$4:$H$767,6))</f>
        <v>CASUAL</v>
      </c>
      <c r="G4756" s="24">
        <v>45016</v>
      </c>
      <c r="H4756" s="24">
        <v>45016</v>
      </c>
      <c r="I4756" s="19" t="s">
        <v>82</v>
      </c>
      <c r="K4756" s="57" t="str">
        <f ca="1">LeaveTracker[[#This Row],[Days]]&amp;" "&amp;LeaveTracker[[#This Row],[Type of Leave]]</f>
        <v>1 VL</v>
      </c>
      <c r="L4756" s="23">
        <f ca="1">NETWORKDAYS(LeaveTracker[[#This Row],[Start Date]],LeaveTracker[[#This Row],[End Date]],lstHolidays)</f>
        <v>1</v>
      </c>
      <c r="M4756" s="27"/>
    </row>
    <row r="4757" spans="1:13" ht="30" customHeight="1" x14ac:dyDescent="0.3">
      <c r="A4757" s="27">
        <f t="shared" si="48"/>
        <v>1057</v>
      </c>
      <c r="B4757" s="31">
        <v>45028</v>
      </c>
      <c r="C4757" s="31">
        <v>44998</v>
      </c>
      <c r="D4757" s="19" t="s">
        <v>1790</v>
      </c>
      <c r="E4757" s="66" t="str">
        <f>IF(ISBLANK(LeaveTracker[[#This Row],[Employee Name]]),"-----",VLOOKUP(LeaveTracker[[#This Row],[Employee Name]],'List of Employees'!$B$4:$H$767,7))</f>
        <v>CENRO</v>
      </c>
      <c r="F4757" s="66" t="str">
        <f>IF(ISBLANK(LeaveTracker[[#This Row],[Employee Name]]),"-----",VLOOKUP(LeaveTracker[[#This Row],[Employee Name]],'List of Employees'!$B$4:$H$767,6))</f>
        <v>CASUAL</v>
      </c>
      <c r="G4757" s="24">
        <v>44997</v>
      </c>
      <c r="H4757" s="24">
        <v>44997</v>
      </c>
      <c r="I4757" s="19" t="s">
        <v>81</v>
      </c>
      <c r="K4757" s="57" t="str">
        <f>LeaveTracker[[#This Row],[Days]]&amp;" "&amp;LeaveTracker[[#This Row],[Type of Leave]]</f>
        <v>1 SL</v>
      </c>
      <c r="L4757" s="23">
        <v>1</v>
      </c>
      <c r="M4757" s="27"/>
    </row>
    <row r="4758" spans="1:13" ht="30" customHeight="1" x14ac:dyDescent="0.3">
      <c r="A4758" s="27">
        <f t="shared" si="48"/>
        <v>1058</v>
      </c>
      <c r="B4758" s="31">
        <v>45028</v>
      </c>
      <c r="C4758" s="24">
        <v>44992</v>
      </c>
      <c r="D4758" s="19" t="s">
        <v>1786</v>
      </c>
      <c r="E4758" s="66" t="str">
        <f>IF(ISBLANK(LeaveTracker[[#This Row],[Employee Name]]),"-----",VLOOKUP(LeaveTracker[[#This Row],[Employee Name]],'List of Employees'!$B$4:$H$767,7))</f>
        <v>CENRO</v>
      </c>
      <c r="F4758" s="66" t="str">
        <f>IF(ISBLANK(LeaveTracker[[#This Row],[Employee Name]]),"-----",VLOOKUP(LeaveTracker[[#This Row],[Employee Name]],'List of Employees'!$B$4:$H$767,6))</f>
        <v>CASUAL</v>
      </c>
      <c r="G4758" s="24">
        <v>44992</v>
      </c>
      <c r="H4758" s="24">
        <v>45009</v>
      </c>
      <c r="I4758" s="19" t="s">
        <v>81</v>
      </c>
      <c r="K4758" s="57" t="str">
        <f ca="1">LeaveTracker[[#This Row],[Days]]&amp;" "&amp;LeaveTracker[[#This Row],[Type of Leave]]</f>
        <v>14 SL</v>
      </c>
      <c r="L4758" s="23">
        <f ca="1">NETWORKDAYS(LeaveTracker[[#This Row],[Start Date]],LeaveTracker[[#This Row],[End Date]],lstHolidays)</f>
        <v>14</v>
      </c>
      <c r="M4758" s="27"/>
    </row>
    <row r="4759" spans="1:13" ht="30" customHeight="1" x14ac:dyDescent="0.3">
      <c r="A4759" s="27">
        <f t="shared" si="48"/>
        <v>1059</v>
      </c>
      <c r="B4759" s="31">
        <v>45028</v>
      </c>
      <c r="C4759" s="31">
        <v>45012</v>
      </c>
      <c r="D4759" s="19" t="s">
        <v>1800</v>
      </c>
      <c r="E4759" s="66" t="str">
        <f>IF(ISBLANK(LeaveTracker[[#This Row],[Employee Name]]),"-----",VLOOKUP(LeaveTracker[[#This Row],[Employee Name]],'List of Employees'!$B$4:$H$767,7))</f>
        <v>CSWDO</v>
      </c>
      <c r="F4759" s="66" t="str">
        <f>IF(ISBLANK(LeaveTracker[[#This Row],[Employee Name]]),"-----",VLOOKUP(LeaveTracker[[#This Row],[Employee Name]],'List of Employees'!$B$4:$H$767,6))</f>
        <v>CASUAL</v>
      </c>
      <c r="G4759" s="24">
        <v>45019</v>
      </c>
      <c r="H4759" s="24">
        <v>45019</v>
      </c>
      <c r="I4759" s="19" t="s">
        <v>297</v>
      </c>
      <c r="J4759" s="42" t="s">
        <v>2102</v>
      </c>
      <c r="K4759" s="57" t="str">
        <f ca="1">LeaveTracker[[#This Row],[Days]]&amp;" "&amp;LeaveTracker[[#This Row],[Type of Leave]]</f>
        <v>1 OTHER</v>
      </c>
      <c r="L4759" s="23">
        <f ca="1">NETWORKDAYS(LeaveTracker[[#This Row],[Start Date]],LeaveTracker[[#This Row],[End Date]],lstHolidays)</f>
        <v>1</v>
      </c>
      <c r="M4759" s="27"/>
    </row>
    <row r="4760" spans="1:13" ht="30" customHeight="1" x14ac:dyDescent="0.3">
      <c r="A4760" s="27">
        <f t="shared" si="48"/>
        <v>1060</v>
      </c>
      <c r="B4760" s="31">
        <v>45028</v>
      </c>
      <c r="C4760" s="31">
        <v>44995</v>
      </c>
      <c r="D4760" s="19" t="s">
        <v>1800</v>
      </c>
      <c r="E4760" s="66" t="str">
        <f>IF(ISBLANK(LeaveTracker[[#This Row],[Employee Name]]),"-----",VLOOKUP(LeaveTracker[[#This Row],[Employee Name]],'List of Employees'!$B$4:$H$767,7))</f>
        <v>CSWDO</v>
      </c>
      <c r="F4760" s="66" t="str">
        <f>IF(ISBLANK(LeaveTracker[[#This Row],[Employee Name]]),"-----",VLOOKUP(LeaveTracker[[#This Row],[Employee Name]],'List of Employees'!$B$4:$H$767,6))</f>
        <v>CASUAL</v>
      </c>
      <c r="G4760" s="24">
        <v>44993</v>
      </c>
      <c r="H4760" s="24">
        <v>44993</v>
      </c>
      <c r="I4760" s="19" t="s">
        <v>81</v>
      </c>
      <c r="K4760" s="57" t="str">
        <f ca="1">LeaveTracker[[#This Row],[Days]]&amp;" "&amp;LeaveTracker[[#This Row],[Type of Leave]]</f>
        <v>1 SL</v>
      </c>
      <c r="L4760" s="23">
        <f ca="1">NETWORKDAYS(LeaveTracker[[#This Row],[Start Date]],LeaveTracker[[#This Row],[End Date]],lstHolidays)</f>
        <v>1</v>
      </c>
      <c r="M4760" s="27"/>
    </row>
    <row r="4761" spans="1:13" ht="30" customHeight="1" x14ac:dyDescent="0.3">
      <c r="A4761" s="27">
        <f t="shared" si="48"/>
        <v>1061</v>
      </c>
      <c r="B4761" s="31">
        <v>45028</v>
      </c>
      <c r="C4761" s="31">
        <v>45008</v>
      </c>
      <c r="D4761" s="19" t="s">
        <v>1799</v>
      </c>
      <c r="E4761" s="66" t="str">
        <f>IF(ISBLANK(LeaveTracker[[#This Row],[Employee Name]]),"-----",VLOOKUP(LeaveTracker[[#This Row],[Employee Name]],'List of Employees'!$B$4:$H$767,7))</f>
        <v>HOUSING</v>
      </c>
      <c r="F4761" s="66" t="str">
        <f>IF(ISBLANK(LeaveTracker[[#This Row],[Employee Name]]),"-----",VLOOKUP(LeaveTracker[[#This Row],[Employee Name]],'List of Employees'!$B$4:$H$767,6))</f>
        <v>CASUAL</v>
      </c>
      <c r="G4761" s="24">
        <v>45015</v>
      </c>
      <c r="H4761" s="24">
        <v>45016</v>
      </c>
      <c r="I4761" s="19" t="s">
        <v>82</v>
      </c>
      <c r="K4761" s="57" t="str">
        <f ca="1">LeaveTracker[[#This Row],[Days]]&amp;" "&amp;LeaveTracker[[#This Row],[Type of Leave]]</f>
        <v>2 VL</v>
      </c>
      <c r="L4761" s="23">
        <f ca="1">NETWORKDAYS(LeaveTracker[[#This Row],[Start Date]],LeaveTracker[[#This Row],[End Date]],lstHolidays)</f>
        <v>2</v>
      </c>
      <c r="M4761" s="27"/>
    </row>
    <row r="4762" spans="1:13" ht="30" customHeight="1" x14ac:dyDescent="0.3">
      <c r="A4762" s="27">
        <f t="shared" si="48"/>
        <v>1062</v>
      </c>
      <c r="B4762" s="31">
        <v>45028</v>
      </c>
      <c r="C4762" s="31">
        <v>44998</v>
      </c>
      <c r="D4762" s="19" t="s">
        <v>1799</v>
      </c>
      <c r="E4762" s="66" t="str">
        <f>IF(ISBLANK(LeaveTracker[[#This Row],[Employee Name]]),"-----",VLOOKUP(LeaveTracker[[#This Row],[Employee Name]],'List of Employees'!$B$4:$H$767,7))</f>
        <v>HOUSING</v>
      </c>
      <c r="F4762" s="66" t="str">
        <f>IF(ISBLANK(LeaveTracker[[#This Row],[Employee Name]]),"-----",VLOOKUP(LeaveTracker[[#This Row],[Employee Name]],'List of Employees'!$B$4:$H$767,6))</f>
        <v>CASUAL</v>
      </c>
      <c r="G4762" s="24">
        <v>44994</v>
      </c>
      <c r="H4762" s="24">
        <v>44994</v>
      </c>
      <c r="I4762" s="19" t="s">
        <v>81</v>
      </c>
      <c r="K4762" s="57" t="str">
        <f ca="1">LeaveTracker[[#This Row],[Days]]&amp;" "&amp;LeaveTracker[[#This Row],[Type of Leave]]</f>
        <v>1 SL</v>
      </c>
      <c r="L4762" s="23">
        <f ca="1">NETWORKDAYS(LeaveTracker[[#This Row],[Start Date]],LeaveTracker[[#This Row],[End Date]],lstHolidays)</f>
        <v>1</v>
      </c>
      <c r="M4762" s="27"/>
    </row>
    <row r="4763" spans="1:13" ht="30" customHeight="1" x14ac:dyDescent="0.3">
      <c r="A4763" s="27">
        <f t="shared" si="48"/>
        <v>1063</v>
      </c>
      <c r="B4763" s="31">
        <v>45028</v>
      </c>
      <c r="C4763" s="31">
        <v>44992</v>
      </c>
      <c r="D4763" s="19" t="s">
        <v>1802</v>
      </c>
      <c r="E4763" s="66" t="str">
        <f>IF(ISBLANK(LeaveTracker[[#This Row],[Employee Name]]),"-----",VLOOKUP(LeaveTracker[[#This Row],[Employee Name]],'List of Employees'!$B$4:$H$767,7))</f>
        <v>TCNHS</v>
      </c>
      <c r="F4763" s="66" t="str">
        <f>IF(ISBLANK(LeaveTracker[[#This Row],[Employee Name]]),"-----",VLOOKUP(LeaveTracker[[#This Row],[Employee Name]],'List of Employees'!$B$4:$H$767,6))</f>
        <v>CASUAL</v>
      </c>
      <c r="G4763" s="24">
        <v>45019</v>
      </c>
      <c r="H4763" s="24">
        <v>45021</v>
      </c>
      <c r="I4763" s="19" t="s">
        <v>297</v>
      </c>
      <c r="J4763" s="42" t="s">
        <v>105</v>
      </c>
      <c r="K4763" s="57" t="str">
        <f ca="1">LeaveTracker[[#This Row],[Days]]&amp;" "&amp;LeaveTracker[[#This Row],[Type of Leave]]</f>
        <v>3 OTHER</v>
      </c>
      <c r="L4763" s="23">
        <f ca="1">NETWORKDAYS(LeaveTracker[[#This Row],[Start Date]],LeaveTracker[[#This Row],[End Date]],lstHolidays)</f>
        <v>3</v>
      </c>
      <c r="M4763" s="27"/>
    </row>
    <row r="4764" spans="1:13" ht="30" customHeight="1" x14ac:dyDescent="0.3">
      <c r="A4764" s="27">
        <f t="shared" si="48"/>
        <v>1064</v>
      </c>
      <c r="B4764" s="31">
        <v>45028</v>
      </c>
      <c r="C4764" s="31">
        <v>44991</v>
      </c>
      <c r="D4764" s="19" t="s">
        <v>1802</v>
      </c>
      <c r="E4764" s="66" t="str">
        <f>IF(ISBLANK(LeaveTracker[[#This Row],[Employee Name]]),"-----",VLOOKUP(LeaveTracker[[#This Row],[Employee Name]],'List of Employees'!$B$4:$H$767,7))</f>
        <v>TCNHS</v>
      </c>
      <c r="F4764" s="66" t="str">
        <f>IF(ISBLANK(LeaveTracker[[#This Row],[Employee Name]]),"-----",VLOOKUP(LeaveTracker[[#This Row],[Employee Name]],'List of Employees'!$B$4:$H$767,6))</f>
        <v>CASUAL</v>
      </c>
      <c r="G4764" s="24">
        <v>44987</v>
      </c>
      <c r="H4764" s="24">
        <v>44988</v>
      </c>
      <c r="I4764" s="19" t="s">
        <v>81</v>
      </c>
      <c r="K4764" s="57" t="str">
        <f ca="1">LeaveTracker[[#This Row],[Days]]&amp;" "&amp;LeaveTracker[[#This Row],[Type of Leave]]</f>
        <v>2 SL</v>
      </c>
      <c r="L4764" s="23">
        <f ca="1">NETWORKDAYS(LeaveTracker[[#This Row],[Start Date]],LeaveTracker[[#This Row],[End Date]],lstHolidays)</f>
        <v>2</v>
      </c>
      <c r="M4764" s="27"/>
    </row>
    <row r="4765" spans="1:13" ht="30" customHeight="1" x14ac:dyDescent="0.3">
      <c r="A4765" s="27">
        <f t="shared" si="48"/>
        <v>1065</v>
      </c>
      <c r="B4765" s="31">
        <v>45028</v>
      </c>
      <c r="C4765" s="31">
        <v>44986</v>
      </c>
      <c r="D4765" s="19" t="s">
        <v>1802</v>
      </c>
      <c r="E4765" s="66" t="str">
        <f>IF(ISBLANK(LeaveTracker[[#This Row],[Employee Name]]),"-----",VLOOKUP(LeaveTracker[[#This Row],[Employee Name]],'List of Employees'!$B$4:$H$767,7))</f>
        <v>TCNHS</v>
      </c>
      <c r="F4765" s="66" t="str">
        <f>IF(ISBLANK(LeaveTracker[[#This Row],[Employee Name]]),"-----",VLOOKUP(LeaveTracker[[#This Row],[Employee Name]],'List of Employees'!$B$4:$H$767,6))</f>
        <v>CASUAL</v>
      </c>
      <c r="G4765" s="24">
        <v>44985</v>
      </c>
      <c r="H4765" s="24">
        <v>44986</v>
      </c>
      <c r="I4765" s="19" t="s">
        <v>81</v>
      </c>
      <c r="K4765" s="57" t="str">
        <f ca="1">LeaveTracker[[#This Row],[Days]]&amp;" "&amp;LeaveTracker[[#This Row],[Type of Leave]]</f>
        <v>2 SL</v>
      </c>
      <c r="L4765" s="23">
        <f ca="1">NETWORKDAYS(LeaveTracker[[#This Row],[Start Date]],LeaveTracker[[#This Row],[End Date]],lstHolidays)</f>
        <v>2</v>
      </c>
      <c r="M4765" s="27"/>
    </row>
    <row r="4766" spans="1:13" ht="30" customHeight="1" x14ac:dyDescent="0.3">
      <c r="A4766" s="27">
        <f t="shared" ref="A4766:A4829" si="49">A4765+1</f>
        <v>1066</v>
      </c>
      <c r="B4766" s="31">
        <v>45028</v>
      </c>
      <c r="C4766" s="31">
        <v>44974</v>
      </c>
      <c r="D4766" s="19" t="s">
        <v>1802</v>
      </c>
      <c r="E4766" s="66" t="str">
        <f>IF(ISBLANK(LeaveTracker[[#This Row],[Employee Name]]),"-----",VLOOKUP(LeaveTracker[[#This Row],[Employee Name]],'List of Employees'!$B$4:$H$767,7))</f>
        <v>TCNHS</v>
      </c>
      <c r="F4766" s="66" t="str">
        <f>IF(ISBLANK(LeaveTracker[[#This Row],[Employee Name]]),"-----",VLOOKUP(LeaveTracker[[#This Row],[Employee Name]],'List of Employees'!$B$4:$H$767,6))</f>
        <v>CASUAL</v>
      </c>
      <c r="G4766" s="24">
        <v>44972</v>
      </c>
      <c r="H4766" s="24">
        <v>44972</v>
      </c>
      <c r="I4766" s="19" t="s">
        <v>81</v>
      </c>
      <c r="K4766" s="57" t="str">
        <f ca="1">LeaveTracker[[#This Row],[Days]]&amp;" "&amp;LeaveTracker[[#This Row],[Type of Leave]]</f>
        <v>1 SL</v>
      </c>
      <c r="L4766" s="23">
        <f ca="1">NETWORKDAYS(LeaveTracker[[#This Row],[Start Date]],LeaveTracker[[#This Row],[End Date]],lstHolidays)</f>
        <v>1</v>
      </c>
      <c r="M4766" s="27"/>
    </row>
    <row r="4767" spans="1:13" ht="30" customHeight="1" x14ac:dyDescent="0.3">
      <c r="A4767" s="27">
        <f t="shared" si="49"/>
        <v>1067</v>
      </c>
      <c r="B4767" s="31">
        <v>45028</v>
      </c>
      <c r="C4767" s="31">
        <v>45014</v>
      </c>
      <c r="D4767" s="19" t="s">
        <v>1806</v>
      </c>
      <c r="E4767" s="66" t="str">
        <f>IF(ISBLANK(LeaveTracker[[#This Row],[Employee Name]]),"-----",VLOOKUP(LeaveTracker[[#This Row],[Employee Name]],'List of Employees'!$B$4:$H$767,7))</f>
        <v>TICC</v>
      </c>
      <c r="F4767" s="66" t="str">
        <f>IF(ISBLANK(LeaveTracker[[#This Row],[Employee Name]]),"-----",VLOOKUP(LeaveTracker[[#This Row],[Employee Name]],'List of Employees'!$B$4:$H$767,6))</f>
        <v>CASUAL</v>
      </c>
      <c r="G4767" s="24">
        <v>45008</v>
      </c>
      <c r="H4767" s="24">
        <v>45010</v>
      </c>
      <c r="I4767" s="19" t="s">
        <v>297</v>
      </c>
      <c r="J4767" s="42" t="s">
        <v>105</v>
      </c>
      <c r="K4767" s="57" t="str">
        <f>LeaveTracker[[#This Row],[Days]]&amp;" "&amp;LeaveTracker[[#This Row],[Type of Leave]]</f>
        <v>3 OTHER</v>
      </c>
      <c r="L4767" s="23">
        <v>3</v>
      </c>
      <c r="M4767" s="27"/>
    </row>
    <row r="4768" spans="1:13" ht="30" customHeight="1" x14ac:dyDescent="0.3">
      <c r="A4768" s="27">
        <f t="shared" si="49"/>
        <v>1068</v>
      </c>
      <c r="B4768" s="31">
        <v>45028</v>
      </c>
      <c r="C4768" s="31">
        <v>45013</v>
      </c>
      <c r="D4768" s="19" t="s">
        <v>1806</v>
      </c>
      <c r="E4768" s="66" t="str">
        <f>IF(ISBLANK(LeaveTracker[[#This Row],[Employee Name]]),"-----",VLOOKUP(LeaveTracker[[#This Row],[Employee Name]],'List of Employees'!$B$4:$H$767,7))</f>
        <v>TICC</v>
      </c>
      <c r="F4768" s="66" t="str">
        <f>IF(ISBLANK(LeaveTracker[[#This Row],[Employee Name]]),"-----",VLOOKUP(LeaveTracker[[#This Row],[Employee Name]],'List of Employees'!$B$4:$H$767,6))</f>
        <v>CASUAL</v>
      </c>
      <c r="G4768" s="24">
        <v>45005</v>
      </c>
      <c r="H4768" s="24">
        <v>45007</v>
      </c>
      <c r="I4768" s="19" t="s">
        <v>81</v>
      </c>
      <c r="K4768" s="57" t="str">
        <f ca="1">LeaveTracker[[#This Row],[Days]]&amp;" "&amp;LeaveTracker[[#This Row],[Type of Leave]]</f>
        <v>3 SL</v>
      </c>
      <c r="L4768" s="23">
        <f ca="1">NETWORKDAYS(LeaveTracker[[#This Row],[Start Date]],LeaveTracker[[#This Row],[End Date]],lstHolidays)</f>
        <v>3</v>
      </c>
      <c r="M4768" s="27"/>
    </row>
    <row r="4769" spans="1:13" ht="30" customHeight="1" x14ac:dyDescent="0.3">
      <c r="A4769" s="27">
        <f t="shared" si="49"/>
        <v>1069</v>
      </c>
      <c r="B4769" s="31">
        <v>45028</v>
      </c>
      <c r="C4769" s="31">
        <v>45012</v>
      </c>
      <c r="D4769" s="19" t="s">
        <v>1911</v>
      </c>
      <c r="E4769" s="66" t="str">
        <f>IF(ISBLANK(LeaveTracker[[#This Row],[Employee Name]]),"-----",VLOOKUP(LeaveTracker[[#This Row],[Employee Name]],'List of Employees'!$B$4:$H$767,7))</f>
        <v>TICC</v>
      </c>
      <c r="F4769" s="66" t="str">
        <f>IF(ISBLANK(LeaveTracker[[#This Row],[Employee Name]]),"-----",VLOOKUP(LeaveTracker[[#This Row],[Employee Name]],'List of Employees'!$B$4:$H$767,6))</f>
        <v>CASUAL</v>
      </c>
      <c r="G4769" s="24">
        <v>45008</v>
      </c>
      <c r="H4769" s="24">
        <v>45009</v>
      </c>
      <c r="I4769" s="19" t="s">
        <v>81</v>
      </c>
      <c r="K4769" s="57" t="str">
        <f ca="1">LeaveTracker[[#This Row],[Days]]&amp;" "&amp;LeaveTracker[[#This Row],[Type of Leave]]</f>
        <v>2 SL</v>
      </c>
      <c r="L4769" s="23">
        <f ca="1">NETWORKDAYS(LeaveTracker[[#This Row],[Start Date]],LeaveTracker[[#This Row],[End Date]],lstHolidays)</f>
        <v>2</v>
      </c>
      <c r="M4769" s="27"/>
    </row>
    <row r="4770" spans="1:13" ht="30" customHeight="1" x14ac:dyDescent="0.3">
      <c r="A4770" s="27">
        <f t="shared" si="49"/>
        <v>1070</v>
      </c>
      <c r="B4770" s="31">
        <v>45028</v>
      </c>
      <c r="C4770" s="31">
        <v>44994</v>
      </c>
      <c r="D4770" s="19" t="s">
        <v>1852</v>
      </c>
      <c r="E4770" s="66" t="str">
        <f>IF(ISBLANK(LeaveTracker[[#This Row],[Employee Name]]),"-----",VLOOKUP(LeaveTracker[[#This Row],[Employee Name]],'List of Employees'!$B$4:$H$767,7))</f>
        <v>BPLO</v>
      </c>
      <c r="F4770" s="66" t="str">
        <f>IF(ISBLANK(LeaveTracker[[#This Row],[Employee Name]]),"-----",VLOOKUP(LeaveTracker[[#This Row],[Employee Name]],'List of Employees'!$B$4:$H$767,6))</f>
        <v>CASUAL</v>
      </c>
      <c r="G4770" s="24">
        <v>44998</v>
      </c>
      <c r="H4770" s="24">
        <v>44999</v>
      </c>
      <c r="I4770" s="19" t="s">
        <v>81</v>
      </c>
      <c r="K4770" s="57" t="str">
        <f ca="1">LeaveTracker[[#This Row],[Days]]&amp;" "&amp;LeaveTracker[[#This Row],[Type of Leave]]</f>
        <v>2 SL</v>
      </c>
      <c r="L4770" s="23">
        <f ca="1">NETWORKDAYS(LeaveTracker[[#This Row],[Start Date]],LeaveTracker[[#This Row],[End Date]],lstHolidays)</f>
        <v>2</v>
      </c>
      <c r="M4770" s="27"/>
    </row>
    <row r="4771" spans="1:13" ht="30" customHeight="1" x14ac:dyDescent="0.3">
      <c r="A4771" s="27">
        <f t="shared" si="49"/>
        <v>1071</v>
      </c>
      <c r="B4771" s="31">
        <v>45028</v>
      </c>
      <c r="C4771" s="31">
        <v>44991</v>
      </c>
      <c r="D4771" s="19" t="s">
        <v>1860</v>
      </c>
      <c r="E4771" s="66" t="str">
        <f>IF(ISBLANK(LeaveTracker[[#This Row],[Employee Name]]),"-----",VLOOKUP(LeaveTracker[[#This Row],[Employee Name]],'List of Employees'!$B$4:$H$767,7))</f>
        <v>TICC</v>
      </c>
      <c r="F4771" s="66" t="str">
        <f>IF(ISBLANK(LeaveTracker[[#This Row],[Employee Name]]),"-----",VLOOKUP(LeaveTracker[[#This Row],[Employee Name]],'List of Employees'!$B$4:$H$767,6))</f>
        <v>CASUAL</v>
      </c>
      <c r="G4771" s="24">
        <v>44988</v>
      </c>
      <c r="H4771" s="24">
        <v>44989</v>
      </c>
      <c r="I4771" s="19" t="s">
        <v>81</v>
      </c>
      <c r="K4771" s="57" t="str">
        <f>LeaveTracker[[#This Row],[Days]]&amp;" "&amp;LeaveTracker[[#This Row],[Type of Leave]]</f>
        <v>2 SL</v>
      </c>
      <c r="L4771" s="23">
        <v>2</v>
      </c>
      <c r="M4771" s="27"/>
    </row>
    <row r="4772" spans="1:13" ht="30" customHeight="1" x14ac:dyDescent="0.3">
      <c r="A4772" s="27">
        <f t="shared" si="49"/>
        <v>1072</v>
      </c>
      <c r="B4772" s="31">
        <v>45028</v>
      </c>
      <c r="C4772" s="31">
        <v>45005</v>
      </c>
      <c r="D4772" s="19" t="s">
        <v>331</v>
      </c>
      <c r="E4772" s="66" t="str">
        <f>IF(ISBLANK(LeaveTracker[[#This Row],[Employee Name]]),"-----",VLOOKUP(LeaveTracker[[#This Row],[Employee Name]],'List of Employees'!$B$4:$H$767,7))</f>
        <v>INTERNAL</v>
      </c>
      <c r="F4772" s="66" t="str">
        <f>IF(ISBLANK(LeaveTracker[[#This Row],[Employee Name]]),"-----",VLOOKUP(LeaveTracker[[#This Row],[Employee Name]],'List of Employees'!$B$4:$H$767,6))</f>
        <v>PERMANENT</v>
      </c>
      <c r="G4772" s="24">
        <v>45002</v>
      </c>
      <c r="H4772" s="24">
        <v>45002</v>
      </c>
      <c r="I4772" s="19" t="s">
        <v>81</v>
      </c>
      <c r="K4772" s="57" t="str">
        <f ca="1">LeaveTracker[[#This Row],[Days]]&amp;" "&amp;LeaveTracker[[#This Row],[Type of Leave]]</f>
        <v>1 SL</v>
      </c>
      <c r="L4772" s="23">
        <f ca="1">NETWORKDAYS(LeaveTracker[[#This Row],[Start Date]],LeaveTracker[[#This Row],[End Date]],lstHolidays)</f>
        <v>1</v>
      </c>
      <c r="M4772" s="27"/>
    </row>
    <row r="4773" spans="1:13" ht="30" customHeight="1" x14ac:dyDescent="0.3">
      <c r="A4773" s="27">
        <f t="shared" si="49"/>
        <v>1073</v>
      </c>
      <c r="B4773" s="31">
        <v>45028</v>
      </c>
      <c r="C4773" s="31">
        <v>44996</v>
      </c>
      <c r="D4773" s="19" t="s">
        <v>1912</v>
      </c>
      <c r="E4773" s="66" t="str">
        <f>IF(ISBLANK(LeaveTracker[[#This Row],[Employee Name]]),"-----",VLOOKUP(LeaveTracker[[#This Row],[Employee Name]],'List of Employees'!$B$4:$H$767,7))</f>
        <v>PICNIC GROVE</v>
      </c>
      <c r="F4773" s="66" t="str">
        <f>IF(ISBLANK(LeaveTracker[[#This Row],[Employee Name]]),"-----",VLOOKUP(LeaveTracker[[#This Row],[Employee Name]],'List of Employees'!$B$4:$H$767,6))</f>
        <v>CASUAL</v>
      </c>
      <c r="G4773" s="24">
        <v>45006</v>
      </c>
      <c r="H4773" s="21">
        <v>45006</v>
      </c>
      <c r="I4773" s="19" t="s">
        <v>82</v>
      </c>
      <c r="K4773" s="57" t="str">
        <f ca="1">LeaveTracker[[#This Row],[Days]]&amp;" "&amp;LeaveTracker[[#This Row],[Type of Leave]]</f>
        <v>1 VL</v>
      </c>
      <c r="L4773" s="23">
        <f ca="1">NETWORKDAYS(LeaveTracker[[#This Row],[Start Date]],LeaveTracker[[#This Row],[End Date]],lstHolidays)</f>
        <v>1</v>
      </c>
      <c r="M4773" s="27"/>
    </row>
    <row r="4774" spans="1:13" ht="30" customHeight="1" x14ac:dyDescent="0.3">
      <c r="A4774" s="27">
        <v>1073</v>
      </c>
      <c r="B4774" s="31">
        <v>45028</v>
      </c>
      <c r="C4774" s="31">
        <v>44996</v>
      </c>
      <c r="D4774" s="19" t="s">
        <v>1912</v>
      </c>
      <c r="E4774" s="66" t="str">
        <f>IF(ISBLANK(LeaveTracker[[#This Row],[Employee Name]]),"-----",VLOOKUP(LeaveTracker[[#This Row],[Employee Name]],'List of Employees'!$B$4:$H$767,7))</f>
        <v>PICNIC GROVE</v>
      </c>
      <c r="F4774" s="66" t="str">
        <f>IF(ISBLANK(LeaveTracker[[#This Row],[Employee Name]]),"-----",VLOOKUP(LeaveTracker[[#This Row],[Employee Name]],'List of Employees'!$B$4:$H$767,6))</f>
        <v>CASUAL</v>
      </c>
      <c r="G4774" s="24">
        <v>45013</v>
      </c>
      <c r="H4774" s="24">
        <v>45016</v>
      </c>
      <c r="I4774" s="19" t="s">
        <v>82</v>
      </c>
      <c r="K4774" s="57" t="str">
        <f ca="1">LeaveTracker[[#This Row],[Days]]&amp;" "&amp;LeaveTracker[[#This Row],[Type of Leave]]</f>
        <v>4 VL</v>
      </c>
      <c r="L4774" s="23">
        <f ca="1">NETWORKDAYS(LeaveTracker[[#This Row],[Start Date]],LeaveTracker[[#This Row],[End Date]],lstHolidays)</f>
        <v>4</v>
      </c>
      <c r="M4774" s="27"/>
    </row>
    <row r="4775" spans="1:13" ht="30" customHeight="1" x14ac:dyDescent="0.3">
      <c r="A4775" s="27">
        <f t="shared" si="49"/>
        <v>1074</v>
      </c>
      <c r="B4775" s="31">
        <v>45028</v>
      </c>
      <c r="C4775" s="31">
        <v>45009</v>
      </c>
      <c r="D4775" s="19" t="s">
        <v>1953</v>
      </c>
      <c r="E4775" s="66" t="str">
        <f>IF(ISBLANK(LeaveTracker[[#This Row],[Employee Name]]),"-----",VLOOKUP(LeaveTracker[[#This Row],[Employee Name]],'List of Employees'!$B$4:$H$767,7))</f>
        <v>CENRO</v>
      </c>
      <c r="F4775" s="66" t="str">
        <f>IF(ISBLANK(LeaveTracker[[#This Row],[Employee Name]]),"-----",VLOOKUP(LeaveTracker[[#This Row],[Employee Name]],'List of Employees'!$B$4:$H$767,6))</f>
        <v>CASUAL</v>
      </c>
      <c r="G4775" s="24">
        <v>45022</v>
      </c>
      <c r="H4775" s="24">
        <v>45024</v>
      </c>
      <c r="I4775" s="19" t="s">
        <v>82</v>
      </c>
      <c r="K4775" s="57" t="str">
        <f>LeaveTracker[[#This Row],[Days]]&amp;" "&amp;LeaveTracker[[#This Row],[Type of Leave]]</f>
        <v>3 VL</v>
      </c>
      <c r="L4775" s="23">
        <v>3</v>
      </c>
      <c r="M4775" s="27"/>
    </row>
    <row r="4776" spans="1:13" ht="30" customHeight="1" x14ac:dyDescent="0.3">
      <c r="A4776" s="27">
        <f t="shared" si="49"/>
        <v>1075</v>
      </c>
      <c r="B4776" s="31">
        <v>45028</v>
      </c>
      <c r="C4776" s="31">
        <v>45005</v>
      </c>
      <c r="D4776" s="19" t="s">
        <v>1953</v>
      </c>
      <c r="E4776" s="66" t="str">
        <f>IF(ISBLANK(LeaveTracker[[#This Row],[Employee Name]]),"-----",VLOOKUP(LeaveTracker[[#This Row],[Employee Name]],'List of Employees'!$B$4:$H$767,7))</f>
        <v>CENRO</v>
      </c>
      <c r="F4776" s="66" t="str">
        <f>IF(ISBLANK(LeaveTracker[[#This Row],[Employee Name]]),"-----",VLOOKUP(LeaveTracker[[#This Row],[Employee Name]],'List of Employees'!$B$4:$H$767,6))</f>
        <v>CASUAL</v>
      </c>
      <c r="G4776" s="24">
        <v>45012</v>
      </c>
      <c r="H4776" s="24">
        <v>45012</v>
      </c>
      <c r="I4776" s="19" t="s">
        <v>82</v>
      </c>
      <c r="K4776" s="57" t="str">
        <f ca="1">LeaveTracker[[#This Row],[Days]]&amp;" "&amp;LeaveTracker[[#This Row],[Type of Leave]]</f>
        <v>1 VL</v>
      </c>
      <c r="L4776" s="23">
        <f ca="1">NETWORKDAYS(LeaveTracker[[#This Row],[Start Date]],LeaveTracker[[#This Row],[End Date]],lstHolidays)</f>
        <v>1</v>
      </c>
      <c r="M4776" s="27"/>
    </row>
    <row r="4777" spans="1:13" ht="30" customHeight="1" x14ac:dyDescent="0.3">
      <c r="A4777" s="27">
        <f t="shared" si="49"/>
        <v>1076</v>
      </c>
      <c r="B4777" s="31">
        <v>45028</v>
      </c>
      <c r="C4777" s="31">
        <v>44974</v>
      </c>
      <c r="D4777" s="19" t="s">
        <v>1756</v>
      </c>
      <c r="E4777" s="66" t="str">
        <f>IF(ISBLANK(LeaveTracker[[#This Row],[Employee Name]]),"-----",VLOOKUP(LeaveTracker[[#This Row],[Employee Name]],'List of Employees'!$B$4:$H$767,7))</f>
        <v>DEPED</v>
      </c>
      <c r="F4777" s="66" t="str">
        <f>IF(ISBLANK(LeaveTracker[[#This Row],[Employee Name]]),"-----",VLOOKUP(LeaveTracker[[#This Row],[Employee Name]],'List of Employees'!$B$4:$H$767,6))</f>
        <v>CASUAL</v>
      </c>
      <c r="G4777" s="24">
        <v>44958</v>
      </c>
      <c r="H4777" s="24">
        <v>44959</v>
      </c>
      <c r="I4777" s="19" t="s">
        <v>82</v>
      </c>
      <c r="K4777" s="57" t="str">
        <f ca="1">LeaveTracker[[#This Row],[Days]]&amp;" "&amp;LeaveTracker[[#This Row],[Type of Leave]]</f>
        <v>2 VL</v>
      </c>
      <c r="L4777" s="23">
        <f ca="1">NETWORKDAYS(LeaveTracker[[#This Row],[Start Date]],LeaveTracker[[#This Row],[End Date]],lstHolidays)</f>
        <v>2</v>
      </c>
      <c r="M4777" s="27"/>
    </row>
    <row r="4778" spans="1:13" ht="30" customHeight="1" x14ac:dyDescent="0.3">
      <c r="A4778" s="27">
        <v>1076</v>
      </c>
      <c r="B4778" s="31">
        <v>45028</v>
      </c>
      <c r="C4778" s="31">
        <v>44974</v>
      </c>
      <c r="D4778" s="19" t="s">
        <v>1756</v>
      </c>
      <c r="E4778" s="66" t="str">
        <f>IF(ISBLANK(LeaveTracker[[#This Row],[Employee Name]]),"-----",VLOOKUP(LeaveTracker[[#This Row],[Employee Name]],'List of Employees'!$B$4:$H$767,7))</f>
        <v>DEPED</v>
      </c>
      <c r="F4778" s="66" t="str">
        <f>IF(ISBLANK(LeaveTracker[[#This Row],[Employee Name]]),"-----",VLOOKUP(LeaveTracker[[#This Row],[Employee Name]],'List of Employees'!$B$4:$H$767,6))</f>
        <v>CASUAL</v>
      </c>
      <c r="G4778" s="24">
        <v>44964</v>
      </c>
      <c r="H4778" s="24">
        <v>44967</v>
      </c>
      <c r="I4778" s="19" t="s">
        <v>82</v>
      </c>
      <c r="K4778" s="57" t="str">
        <f ca="1">LeaveTracker[[#This Row],[Days]]&amp;" "&amp;LeaveTracker[[#This Row],[Type of Leave]]</f>
        <v>4 VL</v>
      </c>
      <c r="L4778" s="23">
        <f ca="1">NETWORKDAYS(LeaveTracker[[#This Row],[Start Date]],LeaveTracker[[#This Row],[End Date]],lstHolidays)</f>
        <v>4</v>
      </c>
      <c r="M4778" s="27"/>
    </row>
    <row r="4779" spans="1:13" ht="30" customHeight="1" x14ac:dyDescent="0.3">
      <c r="A4779" s="27">
        <v>1076</v>
      </c>
      <c r="B4779" s="31">
        <v>45028</v>
      </c>
      <c r="C4779" s="31">
        <v>44974</v>
      </c>
      <c r="D4779" s="19" t="s">
        <v>1756</v>
      </c>
      <c r="E4779" s="66" t="str">
        <f>IF(ISBLANK(LeaveTracker[[#This Row],[Employee Name]]),"-----",VLOOKUP(LeaveTracker[[#This Row],[Employee Name]],'List of Employees'!$B$4:$H$767,7))</f>
        <v>DEPED</v>
      </c>
      <c r="F4779" s="66" t="str">
        <f>IF(ISBLANK(LeaveTracker[[#This Row],[Employee Name]]),"-----",VLOOKUP(LeaveTracker[[#This Row],[Employee Name]],'List of Employees'!$B$4:$H$767,6))</f>
        <v>CASUAL</v>
      </c>
      <c r="G4779" s="24">
        <v>44974</v>
      </c>
      <c r="H4779" s="24">
        <v>44974</v>
      </c>
      <c r="I4779" s="19" t="s">
        <v>82</v>
      </c>
      <c r="K4779" s="57" t="str">
        <f ca="1">LeaveTracker[[#This Row],[Days]]&amp;" "&amp;LeaveTracker[[#This Row],[Type of Leave]]</f>
        <v>1 VL</v>
      </c>
      <c r="L4779" s="23">
        <f ca="1">NETWORKDAYS(LeaveTracker[[#This Row],[Start Date]],LeaveTracker[[#This Row],[End Date]],lstHolidays)</f>
        <v>1</v>
      </c>
      <c r="M4779" s="27"/>
    </row>
    <row r="4780" spans="1:13" ht="30" customHeight="1" x14ac:dyDescent="0.3">
      <c r="A4780" s="27">
        <f t="shared" si="49"/>
        <v>1077</v>
      </c>
      <c r="B4780" s="31">
        <v>45028</v>
      </c>
      <c r="C4780" s="31">
        <v>44991</v>
      </c>
      <c r="D4780" s="19" t="s">
        <v>1953</v>
      </c>
      <c r="E4780" s="66" t="str">
        <f>IF(ISBLANK(LeaveTracker[[#This Row],[Employee Name]]),"-----",VLOOKUP(LeaveTracker[[#This Row],[Employee Name]],'List of Employees'!$B$4:$H$767,7))</f>
        <v>CENRO</v>
      </c>
      <c r="F4780" s="66" t="str">
        <f>IF(ISBLANK(LeaveTracker[[#This Row],[Employee Name]]),"-----",VLOOKUP(LeaveTracker[[#This Row],[Employee Name]],'List of Employees'!$B$4:$H$767,6))</f>
        <v>CASUAL</v>
      </c>
      <c r="G4780" s="24">
        <v>45000</v>
      </c>
      <c r="H4780" s="24">
        <v>45000</v>
      </c>
      <c r="I4780" s="19" t="s">
        <v>82</v>
      </c>
      <c r="K4780" s="57" t="str">
        <f ca="1">LeaveTracker[[#This Row],[Days]]&amp;" "&amp;LeaveTracker[[#This Row],[Type of Leave]]</f>
        <v>1 VL</v>
      </c>
      <c r="L4780" s="23">
        <f ca="1">NETWORKDAYS(LeaveTracker[[#This Row],[Start Date]],LeaveTracker[[#This Row],[End Date]],lstHolidays)</f>
        <v>1</v>
      </c>
      <c r="M4780" s="27"/>
    </row>
    <row r="4781" spans="1:13" ht="30" customHeight="1" x14ac:dyDescent="0.3">
      <c r="A4781" s="27">
        <f t="shared" si="49"/>
        <v>1078</v>
      </c>
      <c r="B4781" s="31">
        <v>45028</v>
      </c>
      <c r="C4781" s="24">
        <v>44987</v>
      </c>
      <c r="D4781" s="19" t="s">
        <v>1851</v>
      </c>
      <c r="E4781" s="66" t="str">
        <f>IF(ISBLANK(LeaveTracker[[#This Row],[Employee Name]]),"-----",VLOOKUP(LeaveTracker[[#This Row],[Employee Name]],'List of Employees'!$B$4:$H$767,7))</f>
        <v>LCR</v>
      </c>
      <c r="F4781" s="66" t="str">
        <f>IF(ISBLANK(LeaveTracker[[#This Row],[Employee Name]]),"-----",VLOOKUP(LeaveTracker[[#This Row],[Employee Name]],'List of Employees'!$B$4:$H$767,6))</f>
        <v>CASUAL</v>
      </c>
      <c r="G4781" s="24">
        <v>44987</v>
      </c>
      <c r="H4781" s="24">
        <v>44987</v>
      </c>
      <c r="I4781" s="19" t="s">
        <v>81</v>
      </c>
      <c r="K4781" s="57" t="str">
        <f ca="1">LeaveTracker[[#This Row],[Days]]&amp;" "&amp;LeaveTracker[[#This Row],[Type of Leave]]</f>
        <v>1 SL</v>
      </c>
      <c r="L4781" s="23">
        <f ca="1">NETWORKDAYS(LeaveTracker[[#This Row],[Start Date]],LeaveTracker[[#This Row],[End Date]],lstHolidays)</f>
        <v>1</v>
      </c>
      <c r="M4781" s="27"/>
    </row>
    <row r="4782" spans="1:13" ht="30" customHeight="1" x14ac:dyDescent="0.3">
      <c r="A4782" s="27">
        <f t="shared" si="49"/>
        <v>1079</v>
      </c>
      <c r="B4782" s="31">
        <v>45028</v>
      </c>
      <c r="C4782" s="24">
        <v>44985</v>
      </c>
      <c r="D4782" s="19" t="s">
        <v>1851</v>
      </c>
      <c r="E4782" s="66" t="str">
        <f>IF(ISBLANK(LeaveTracker[[#This Row],[Employee Name]]),"-----",VLOOKUP(LeaveTracker[[#This Row],[Employee Name]],'List of Employees'!$B$4:$H$767,7))</f>
        <v>LCR</v>
      </c>
      <c r="F4782" s="66" t="str">
        <f>IF(ISBLANK(LeaveTracker[[#This Row],[Employee Name]]),"-----",VLOOKUP(LeaveTracker[[#This Row],[Employee Name]],'List of Employees'!$B$4:$H$767,6))</f>
        <v>CASUAL</v>
      </c>
      <c r="G4782" s="24">
        <v>44985</v>
      </c>
      <c r="H4782" s="24">
        <v>44985</v>
      </c>
      <c r="I4782" s="19" t="s">
        <v>81</v>
      </c>
      <c r="K4782" s="57" t="str">
        <f ca="1">LeaveTracker[[#This Row],[Days]]&amp;" "&amp;LeaveTracker[[#This Row],[Type of Leave]]</f>
        <v>1 SL</v>
      </c>
      <c r="L4782" s="23">
        <f ca="1">NETWORKDAYS(LeaveTracker[[#This Row],[Start Date]],LeaveTracker[[#This Row],[End Date]],lstHolidays)</f>
        <v>1</v>
      </c>
      <c r="M4782" s="27"/>
    </row>
    <row r="4783" spans="1:13" ht="30" customHeight="1" x14ac:dyDescent="0.3">
      <c r="A4783" s="27">
        <f t="shared" si="49"/>
        <v>1080</v>
      </c>
      <c r="B4783" s="31">
        <v>45028</v>
      </c>
      <c r="C4783" s="31">
        <v>45006</v>
      </c>
      <c r="D4783" s="19" t="s">
        <v>1756</v>
      </c>
      <c r="E4783" s="66" t="str">
        <f>IF(ISBLANK(LeaveTracker[[#This Row],[Employee Name]]),"-----",VLOOKUP(LeaveTracker[[#This Row],[Employee Name]],'List of Employees'!$B$4:$H$767,7))</f>
        <v>DEPED</v>
      </c>
      <c r="F4783" s="66" t="str">
        <f>IF(ISBLANK(LeaveTracker[[#This Row],[Employee Name]]),"-----",VLOOKUP(LeaveTracker[[#This Row],[Employee Name]],'List of Employees'!$B$4:$H$767,6))</f>
        <v>CASUAL</v>
      </c>
      <c r="G4783" s="24">
        <v>44993</v>
      </c>
      <c r="H4783" s="24">
        <v>45005</v>
      </c>
      <c r="I4783" s="19" t="s">
        <v>81</v>
      </c>
      <c r="K4783" s="57" t="str">
        <f>LeaveTracker[[#This Row],[Days]]&amp;" "&amp;LeaveTracker[[#This Row],[Type of Leave]]</f>
        <v>8 SL</v>
      </c>
      <c r="L4783" s="23">
        <v>8</v>
      </c>
      <c r="M4783" s="27"/>
    </row>
    <row r="4784" spans="1:13" ht="30" customHeight="1" x14ac:dyDescent="0.3">
      <c r="A4784" s="27">
        <f t="shared" si="49"/>
        <v>1081</v>
      </c>
      <c r="B4784" s="31">
        <v>45028</v>
      </c>
      <c r="C4784" s="31">
        <v>44999</v>
      </c>
      <c r="D4784" s="19" t="s">
        <v>1760</v>
      </c>
      <c r="E4784" s="66" t="str">
        <f>IF(ISBLANK(LeaveTracker[[#This Row],[Employee Name]]),"-----",VLOOKUP(LeaveTracker[[#This Row],[Employee Name]],'List of Employees'!$B$4:$H$767,7))</f>
        <v>GSO</v>
      </c>
      <c r="F4784" s="66" t="str">
        <f>IF(ISBLANK(LeaveTracker[[#This Row],[Employee Name]]),"-----",VLOOKUP(LeaveTracker[[#This Row],[Employee Name]],'List of Employees'!$B$4:$H$767,6))</f>
        <v>CASUAL</v>
      </c>
      <c r="G4784" s="24">
        <v>44998</v>
      </c>
      <c r="H4784" s="24">
        <v>44998</v>
      </c>
      <c r="I4784" s="19" t="s">
        <v>81</v>
      </c>
      <c r="K4784" s="57" t="str">
        <f ca="1">LeaveTracker[[#This Row],[Days]]&amp;" "&amp;LeaveTracker[[#This Row],[Type of Leave]]</f>
        <v>1 SL</v>
      </c>
      <c r="L4784" s="23">
        <f ca="1">NETWORKDAYS(LeaveTracker[[#This Row],[Start Date]],LeaveTracker[[#This Row],[End Date]],lstHolidays)</f>
        <v>1</v>
      </c>
      <c r="M4784" s="27"/>
    </row>
    <row r="4785" spans="1:13" ht="30" customHeight="1" x14ac:dyDescent="0.3">
      <c r="A4785" s="27">
        <f t="shared" si="49"/>
        <v>1082</v>
      </c>
      <c r="B4785" s="31">
        <v>45028</v>
      </c>
      <c r="C4785" s="31">
        <v>44987</v>
      </c>
      <c r="D4785" s="19" t="s">
        <v>2319</v>
      </c>
      <c r="E4785" s="66" t="str">
        <f>IF(ISBLANK(LeaveTracker[[#This Row],[Employee Name]]),"-----",VLOOKUP(LeaveTracker[[#This Row],[Employee Name]],'List of Employees'!$B$4:$H$767,7))</f>
        <v>CEO</v>
      </c>
      <c r="F4785" s="66" t="str">
        <f>IF(ISBLANK(LeaveTracker[[#This Row],[Employee Name]]),"-----",VLOOKUP(LeaveTracker[[#This Row],[Employee Name]],'List of Employees'!$B$4:$H$767,6))</f>
        <v>CASUAL</v>
      </c>
      <c r="G4785" s="24">
        <v>44986</v>
      </c>
      <c r="H4785" s="24">
        <v>44986</v>
      </c>
      <c r="I4785" s="19" t="s">
        <v>81</v>
      </c>
      <c r="K4785" s="57" t="str">
        <f ca="1">LeaveTracker[[#This Row],[Days]]&amp;" "&amp;LeaveTracker[[#This Row],[Type of Leave]]</f>
        <v>1 SL</v>
      </c>
      <c r="L4785" s="23">
        <f ca="1">NETWORKDAYS(LeaveTracker[[#This Row],[Start Date]],LeaveTracker[[#This Row],[End Date]],lstHolidays)</f>
        <v>1</v>
      </c>
      <c r="M4785" s="27"/>
    </row>
    <row r="4786" spans="1:13" ht="30" customHeight="1" x14ac:dyDescent="0.3">
      <c r="A4786" s="27">
        <f t="shared" si="49"/>
        <v>1083</v>
      </c>
      <c r="B4786" s="31">
        <v>45028</v>
      </c>
      <c r="C4786" s="31">
        <v>44998</v>
      </c>
      <c r="D4786" s="19" t="s">
        <v>1865</v>
      </c>
      <c r="E4786" s="66" t="str">
        <f>IF(ISBLANK(LeaveTracker[[#This Row],[Employee Name]]),"-----",VLOOKUP(LeaveTracker[[#This Row],[Employee Name]],'List of Employees'!$B$4:$H$767,7))</f>
        <v>CSWDO</v>
      </c>
      <c r="F4786" s="66" t="str">
        <f>IF(ISBLANK(LeaveTracker[[#This Row],[Employee Name]]),"-----",VLOOKUP(LeaveTracker[[#This Row],[Employee Name]],'List of Employees'!$B$4:$H$767,6))</f>
        <v>CASUAL</v>
      </c>
      <c r="G4786" s="24">
        <v>44995</v>
      </c>
      <c r="H4786" s="24">
        <v>44995</v>
      </c>
      <c r="I4786" s="19" t="s">
        <v>81</v>
      </c>
      <c r="K4786" s="57" t="str">
        <f ca="1">LeaveTracker[[#This Row],[Days]]&amp;" "&amp;LeaveTracker[[#This Row],[Type of Leave]]</f>
        <v>1 SL</v>
      </c>
      <c r="L4786" s="23">
        <f ca="1">NETWORKDAYS(LeaveTracker[[#This Row],[Start Date]],LeaveTracker[[#This Row],[End Date]],lstHolidays)</f>
        <v>1</v>
      </c>
      <c r="M4786" s="27"/>
    </row>
    <row r="4787" spans="1:13" ht="30" customHeight="1" x14ac:dyDescent="0.3">
      <c r="A4787" s="27">
        <f t="shared" si="49"/>
        <v>1084</v>
      </c>
      <c r="B4787" s="31">
        <v>45028</v>
      </c>
      <c r="C4787" s="31">
        <v>44963</v>
      </c>
      <c r="D4787" s="19" t="s">
        <v>2179</v>
      </c>
      <c r="E4787" s="66" t="str">
        <f>IF(ISBLANK(LeaveTracker[[#This Row],[Employee Name]]),"-----",VLOOKUP(LeaveTracker[[#This Row],[Employee Name]],'List of Employees'!$B$4:$H$767,7))</f>
        <v>CENRO</v>
      </c>
      <c r="F4787" s="66" t="str">
        <f>IF(ISBLANK(LeaveTracker[[#This Row],[Employee Name]]),"-----",VLOOKUP(LeaveTracker[[#This Row],[Employee Name]],'List of Employees'!$B$4:$H$767,6))</f>
        <v>CASUAL</v>
      </c>
      <c r="G4787" s="24">
        <v>44962</v>
      </c>
      <c r="H4787" s="24">
        <v>44962</v>
      </c>
      <c r="I4787" s="19" t="s">
        <v>81</v>
      </c>
      <c r="K4787" s="57" t="str">
        <f>LeaveTracker[[#This Row],[Days]]&amp;" "&amp;LeaveTracker[[#This Row],[Type of Leave]]</f>
        <v>1 SL</v>
      </c>
      <c r="L4787" s="23">
        <v>1</v>
      </c>
      <c r="M4787" s="27"/>
    </row>
    <row r="4788" spans="1:13" ht="30" customHeight="1" x14ac:dyDescent="0.3">
      <c r="A4788" s="27">
        <f t="shared" si="49"/>
        <v>1085</v>
      </c>
      <c r="B4788" s="31">
        <v>45028</v>
      </c>
      <c r="C4788" s="31">
        <v>44982</v>
      </c>
      <c r="D4788" s="19" t="s">
        <v>1891</v>
      </c>
      <c r="E4788" s="66" t="str">
        <f>IF(ISBLANK(LeaveTracker[[#This Row],[Employee Name]]),"-----",VLOOKUP(LeaveTracker[[#This Row],[Employee Name]],'List of Employees'!$B$4:$H$767,7))</f>
        <v>PICNIC GROVE</v>
      </c>
      <c r="F4788" s="66" t="str">
        <f>IF(ISBLANK(LeaveTracker[[#This Row],[Employee Name]]),"-----",VLOOKUP(LeaveTracker[[#This Row],[Employee Name]],'List of Employees'!$B$4:$H$767,6))</f>
        <v>CASUAL</v>
      </c>
      <c r="G4788" s="24">
        <v>44988</v>
      </c>
      <c r="H4788" s="24">
        <v>44991</v>
      </c>
      <c r="I4788" s="19" t="s">
        <v>82</v>
      </c>
      <c r="K4788" s="57" t="str">
        <f>LeaveTracker[[#This Row],[Days]]&amp;" "&amp;LeaveTracker[[#This Row],[Type of Leave]]</f>
        <v>4 VL</v>
      </c>
      <c r="L4788" s="23">
        <v>4</v>
      </c>
      <c r="M4788" s="27"/>
    </row>
    <row r="4789" spans="1:13" ht="30" customHeight="1" x14ac:dyDescent="0.3">
      <c r="A4789" s="27">
        <f t="shared" si="49"/>
        <v>1086</v>
      </c>
      <c r="B4789" s="31">
        <v>45028</v>
      </c>
      <c r="C4789" s="31">
        <v>44982</v>
      </c>
      <c r="D4789" s="19" t="s">
        <v>1891</v>
      </c>
      <c r="E4789" s="66" t="str">
        <f>IF(ISBLANK(LeaveTracker[[#This Row],[Employee Name]]),"-----",VLOOKUP(LeaveTracker[[#This Row],[Employee Name]],'List of Employees'!$B$4:$H$767,7))</f>
        <v>PICNIC GROVE</v>
      </c>
      <c r="F4789" s="66" t="str">
        <f>IF(ISBLANK(LeaveTracker[[#This Row],[Employee Name]]),"-----",VLOOKUP(LeaveTracker[[#This Row],[Employee Name]],'List of Employees'!$B$4:$H$767,6))</f>
        <v>CASUAL</v>
      </c>
      <c r="G4789" s="24">
        <v>44996</v>
      </c>
      <c r="H4789" s="24">
        <v>45005</v>
      </c>
      <c r="I4789" s="19" t="s">
        <v>82</v>
      </c>
      <c r="K4789" s="57" t="str">
        <f>LeaveTracker[[#This Row],[Days]]&amp;" "&amp;LeaveTracker[[#This Row],[Type of Leave]]</f>
        <v>7 VL</v>
      </c>
      <c r="L4789" s="23">
        <v>7</v>
      </c>
      <c r="M4789" s="27"/>
    </row>
    <row r="4790" spans="1:13" ht="30" customHeight="1" x14ac:dyDescent="0.3">
      <c r="A4790" s="27">
        <f t="shared" si="49"/>
        <v>1087</v>
      </c>
      <c r="B4790" s="31">
        <v>45028</v>
      </c>
      <c r="C4790" s="31">
        <v>44982</v>
      </c>
      <c r="D4790" s="19" t="s">
        <v>1891</v>
      </c>
      <c r="E4790" s="66" t="str">
        <f>IF(ISBLANK(LeaveTracker[[#This Row],[Employee Name]]),"-----",VLOOKUP(LeaveTracker[[#This Row],[Employee Name]],'List of Employees'!$B$4:$H$767,7))</f>
        <v>PICNIC GROVE</v>
      </c>
      <c r="F4790" s="66" t="str">
        <f>IF(ISBLANK(LeaveTracker[[#This Row],[Employee Name]]),"-----",VLOOKUP(LeaveTracker[[#This Row],[Employee Name]],'List of Employees'!$B$4:$H$767,6))</f>
        <v>CASUAL</v>
      </c>
      <c r="G4790" s="24">
        <v>45010</v>
      </c>
      <c r="H4790" s="24">
        <v>45011</v>
      </c>
      <c r="I4790" s="19" t="s">
        <v>82</v>
      </c>
      <c r="K4790" s="57" t="str">
        <f>LeaveTracker[[#This Row],[Days]]&amp;" "&amp;LeaveTracker[[#This Row],[Type of Leave]]</f>
        <v>2 VL</v>
      </c>
      <c r="L4790" s="23">
        <v>2</v>
      </c>
      <c r="M4790" s="27"/>
    </row>
    <row r="4791" spans="1:13" ht="30" customHeight="1" x14ac:dyDescent="0.3">
      <c r="A4791" s="27">
        <f t="shared" si="49"/>
        <v>1088</v>
      </c>
      <c r="B4791" s="31">
        <v>45028</v>
      </c>
      <c r="C4791" s="31">
        <v>44963</v>
      </c>
      <c r="D4791" s="19" t="s">
        <v>2188</v>
      </c>
      <c r="E4791" s="66" t="str">
        <f>IF(ISBLANK(LeaveTracker[[#This Row],[Employee Name]]),"-----",VLOOKUP(LeaveTracker[[#This Row],[Employee Name]],'List of Employees'!$B$4:$H$767,7))</f>
        <v>CENRO</v>
      </c>
      <c r="F4791" s="66" t="str">
        <f>IF(ISBLANK(LeaveTracker[[#This Row],[Employee Name]]),"-----",VLOOKUP(LeaveTracker[[#This Row],[Employee Name]],'List of Employees'!$B$4:$H$767,6))</f>
        <v>CASUAL</v>
      </c>
      <c r="G4791" s="24">
        <v>44962</v>
      </c>
      <c r="H4791" s="24">
        <v>44962</v>
      </c>
      <c r="I4791" s="19" t="s">
        <v>81</v>
      </c>
      <c r="K4791" s="57" t="str">
        <f>LeaveTracker[[#This Row],[Days]]&amp;" "&amp;LeaveTracker[[#This Row],[Type of Leave]]</f>
        <v>1 SL</v>
      </c>
      <c r="L4791" s="23">
        <v>1</v>
      </c>
      <c r="M4791" s="27"/>
    </row>
    <row r="4792" spans="1:13" ht="30" customHeight="1" x14ac:dyDescent="0.3">
      <c r="A4792" s="27">
        <f t="shared" si="49"/>
        <v>1089</v>
      </c>
      <c r="B4792" s="31">
        <v>45028</v>
      </c>
      <c r="C4792" s="31">
        <v>44996</v>
      </c>
      <c r="D4792" s="19" t="s">
        <v>1776</v>
      </c>
      <c r="E4792" s="66" t="str">
        <f>IF(ISBLANK(LeaveTracker[[#This Row],[Employee Name]]),"-----",VLOOKUP(LeaveTracker[[#This Row],[Employee Name]],'List of Employees'!$B$4:$H$767,7))</f>
        <v>PICNIC GROVE</v>
      </c>
      <c r="F4792" s="66" t="str">
        <f>IF(ISBLANK(LeaveTracker[[#This Row],[Employee Name]]),"-----",VLOOKUP(LeaveTracker[[#This Row],[Employee Name]],'List of Employees'!$B$4:$H$767,6))</f>
        <v>CASUAL</v>
      </c>
      <c r="G4792" s="24">
        <v>44986</v>
      </c>
      <c r="H4792" s="24">
        <v>44995</v>
      </c>
      <c r="I4792" s="19" t="s">
        <v>81</v>
      </c>
      <c r="K4792" s="57" t="str">
        <f ca="1">LeaveTracker[[#This Row],[Days]]&amp;" "&amp;LeaveTracker[[#This Row],[Type of Leave]]</f>
        <v>8 SL</v>
      </c>
      <c r="L4792" s="23">
        <f ca="1">NETWORKDAYS(LeaveTracker[[#This Row],[Start Date]],LeaveTracker[[#This Row],[End Date]],lstHolidays)</f>
        <v>8</v>
      </c>
      <c r="M4792" s="27"/>
    </row>
    <row r="4793" spans="1:13" ht="30" customHeight="1" x14ac:dyDescent="0.3">
      <c r="A4793" s="27">
        <f t="shared" si="49"/>
        <v>1090</v>
      </c>
      <c r="B4793" s="31">
        <v>45028</v>
      </c>
      <c r="C4793" s="31">
        <v>44956</v>
      </c>
      <c r="D4793" s="19" t="s">
        <v>2007</v>
      </c>
      <c r="E4793" s="66" t="str">
        <f>IF(ISBLANK(LeaveTracker[[#This Row],[Employee Name]]),"-----",VLOOKUP(LeaveTracker[[#This Row],[Employee Name]],'List of Employees'!$B$4:$H$767,7))</f>
        <v>EDP</v>
      </c>
      <c r="F4793" s="66" t="str">
        <f>IF(ISBLANK(LeaveTracker[[#This Row],[Employee Name]]),"-----",VLOOKUP(LeaveTracker[[#This Row],[Employee Name]],'List of Employees'!$B$4:$H$767,6))</f>
        <v>CASUAL</v>
      </c>
      <c r="G4793" s="24">
        <v>45009</v>
      </c>
      <c r="H4793" s="24">
        <v>45012</v>
      </c>
      <c r="I4793" s="19" t="s">
        <v>81</v>
      </c>
      <c r="K4793" s="57" t="str">
        <f ca="1">LeaveTracker[[#This Row],[Days]]&amp;" "&amp;LeaveTracker[[#This Row],[Type of Leave]]</f>
        <v>2 SL</v>
      </c>
      <c r="L4793" s="23">
        <f ca="1">NETWORKDAYS(LeaveTracker[[#This Row],[Start Date]],LeaveTracker[[#This Row],[End Date]],lstHolidays)</f>
        <v>2</v>
      </c>
      <c r="M4793" s="27"/>
    </row>
    <row r="4794" spans="1:13" ht="30" customHeight="1" x14ac:dyDescent="0.3">
      <c r="A4794" s="27">
        <f t="shared" si="49"/>
        <v>1091</v>
      </c>
      <c r="B4794" s="31">
        <v>45028</v>
      </c>
      <c r="C4794" s="24">
        <v>45001</v>
      </c>
      <c r="D4794" s="19" t="s">
        <v>2190</v>
      </c>
      <c r="E4794" s="66" t="str">
        <f>IF(ISBLANK(LeaveTracker[[#This Row],[Employee Name]]),"-----",VLOOKUP(LeaveTracker[[#This Row],[Employee Name]],'List of Employees'!$B$4:$H$767,7))</f>
        <v>CSWDO</v>
      </c>
      <c r="F4794" s="66" t="str">
        <f>IF(ISBLANK(LeaveTracker[[#This Row],[Employee Name]]),"-----",VLOOKUP(LeaveTracker[[#This Row],[Employee Name]],'List of Employees'!$B$4:$H$767,6))</f>
        <v>JOBCON</v>
      </c>
      <c r="G4794" s="24">
        <v>45001</v>
      </c>
      <c r="H4794" s="24">
        <v>45106</v>
      </c>
      <c r="I4794" s="19" t="s">
        <v>297</v>
      </c>
      <c r="J4794" s="42" t="s">
        <v>2191</v>
      </c>
      <c r="K4794" s="57" t="str">
        <f ca="1">LeaveTracker[[#This Row],[Days]]&amp;" "&amp;LeaveTracker[[#This Row],[Type of Leave]]</f>
        <v>73 OTHER</v>
      </c>
      <c r="L4794" s="23">
        <f ca="1">NETWORKDAYS(LeaveTracker[[#This Row],[Start Date]],LeaveTracker[[#This Row],[End Date]],lstHolidays)</f>
        <v>73</v>
      </c>
      <c r="M4794" s="27"/>
    </row>
    <row r="4795" spans="1:13" ht="30" customHeight="1" x14ac:dyDescent="0.3">
      <c r="A4795" s="27">
        <f t="shared" si="49"/>
        <v>1092</v>
      </c>
      <c r="B4795" s="31">
        <v>45028</v>
      </c>
      <c r="C4795" s="24">
        <v>44998</v>
      </c>
      <c r="D4795" s="19" t="s">
        <v>2190</v>
      </c>
      <c r="E4795" s="66" t="str">
        <f>IF(ISBLANK(LeaveTracker[[#This Row],[Employee Name]]),"-----",VLOOKUP(LeaveTracker[[#This Row],[Employee Name]],'List of Employees'!$B$4:$H$767,7))</f>
        <v>CSWDO</v>
      </c>
      <c r="F4795" s="66" t="str">
        <f>IF(ISBLANK(LeaveTracker[[#This Row],[Employee Name]]),"-----",VLOOKUP(LeaveTracker[[#This Row],[Employee Name]],'List of Employees'!$B$4:$H$767,6))</f>
        <v>JOBCON</v>
      </c>
      <c r="G4795" s="24">
        <v>44998</v>
      </c>
      <c r="H4795" s="24">
        <v>45000</v>
      </c>
      <c r="I4795" s="19" t="s">
        <v>81</v>
      </c>
      <c r="K4795" s="57" t="str">
        <f ca="1">LeaveTracker[[#This Row],[Days]]&amp;" "&amp;LeaveTracker[[#This Row],[Type of Leave]]</f>
        <v>3 SL</v>
      </c>
      <c r="L4795" s="23">
        <f ca="1">NETWORKDAYS(LeaveTracker[[#This Row],[Start Date]],LeaveTracker[[#This Row],[End Date]],lstHolidays)</f>
        <v>3</v>
      </c>
      <c r="M4795" s="27"/>
    </row>
    <row r="4796" spans="1:13" ht="30" customHeight="1" x14ac:dyDescent="0.3">
      <c r="A4796" s="27">
        <f t="shared" si="49"/>
        <v>1093</v>
      </c>
      <c r="B4796" s="31">
        <v>45028</v>
      </c>
      <c r="C4796" s="31">
        <v>44986</v>
      </c>
      <c r="D4796" s="19" t="s">
        <v>1728</v>
      </c>
      <c r="E4796" s="66" t="str">
        <f>IF(ISBLANK(LeaveTracker[[#This Row],[Employee Name]]),"-----",VLOOKUP(LeaveTracker[[#This Row],[Employee Name]],'List of Employees'!$B$4:$H$767,7))</f>
        <v>ASSESSOR</v>
      </c>
      <c r="F4796" s="66" t="str">
        <f>IF(ISBLANK(LeaveTracker[[#This Row],[Employee Name]]),"-----",VLOOKUP(LeaveTracker[[#This Row],[Employee Name]],'List of Employees'!$B$4:$H$767,6))</f>
        <v>CASUAL</v>
      </c>
      <c r="G4796" s="24">
        <v>44985</v>
      </c>
      <c r="H4796" s="24">
        <v>44985</v>
      </c>
      <c r="I4796" s="19" t="s">
        <v>81</v>
      </c>
      <c r="K4796" s="57" t="str">
        <f ca="1">LeaveTracker[[#This Row],[Days]]&amp;" "&amp;LeaveTracker[[#This Row],[Type of Leave]]</f>
        <v>1 SL</v>
      </c>
      <c r="L4796" s="23">
        <f ca="1">NETWORKDAYS(LeaveTracker[[#This Row],[Start Date]],LeaveTracker[[#This Row],[End Date]],lstHolidays)</f>
        <v>1</v>
      </c>
      <c r="M4796" s="27"/>
    </row>
    <row r="4797" spans="1:13" ht="30" customHeight="1" x14ac:dyDescent="0.3">
      <c r="A4797" s="27">
        <f t="shared" si="49"/>
        <v>1094</v>
      </c>
      <c r="B4797" s="31">
        <v>45028</v>
      </c>
      <c r="C4797" s="31">
        <v>45002</v>
      </c>
      <c r="D4797" s="19" t="s">
        <v>1805</v>
      </c>
      <c r="E4797" s="66" t="str">
        <f>IF(ISBLANK(LeaveTracker[[#This Row],[Employee Name]]),"-----",VLOOKUP(LeaveTracker[[#This Row],[Employee Name]],'List of Employees'!$B$4:$H$767,7))</f>
        <v>TICC/TCCH</v>
      </c>
      <c r="F4797" s="66" t="str">
        <f>IF(ISBLANK(LeaveTracker[[#This Row],[Employee Name]]),"-----",VLOOKUP(LeaveTracker[[#This Row],[Employee Name]],'List of Employees'!$B$4:$H$767,6))</f>
        <v>CASUAL</v>
      </c>
      <c r="G4797" s="24">
        <v>45000</v>
      </c>
      <c r="H4797" s="24">
        <v>45000</v>
      </c>
      <c r="I4797" s="19" t="s">
        <v>81</v>
      </c>
      <c r="K4797" s="57" t="str">
        <f ca="1">LeaveTracker[[#This Row],[Days]]&amp;" "&amp;LeaveTracker[[#This Row],[Type of Leave]]</f>
        <v>1 SL</v>
      </c>
      <c r="L4797" s="23">
        <f ca="1">NETWORKDAYS(LeaveTracker[[#This Row],[Start Date]],LeaveTracker[[#This Row],[End Date]],lstHolidays)</f>
        <v>1</v>
      </c>
      <c r="M4797" s="27"/>
    </row>
    <row r="4798" spans="1:13" ht="30" customHeight="1" x14ac:dyDescent="0.3">
      <c r="A4798" s="27">
        <f t="shared" si="49"/>
        <v>1095</v>
      </c>
      <c r="B4798" s="31">
        <v>45028</v>
      </c>
      <c r="C4798" s="31">
        <v>44992</v>
      </c>
      <c r="D4798" s="19" t="s">
        <v>1805</v>
      </c>
      <c r="E4798" s="66" t="str">
        <f>IF(ISBLANK(LeaveTracker[[#This Row],[Employee Name]]),"-----",VLOOKUP(LeaveTracker[[#This Row],[Employee Name]],'List of Employees'!$B$4:$H$767,7))</f>
        <v>TICC/TCCH</v>
      </c>
      <c r="F4798" s="66" t="str">
        <f>IF(ISBLANK(LeaveTracker[[#This Row],[Employee Name]]),"-----",VLOOKUP(LeaveTracker[[#This Row],[Employee Name]],'List of Employees'!$B$4:$H$767,6))</f>
        <v>CASUAL</v>
      </c>
      <c r="G4798" s="24">
        <v>44991</v>
      </c>
      <c r="H4798" s="24">
        <v>44991</v>
      </c>
      <c r="I4798" s="19" t="s">
        <v>297</v>
      </c>
      <c r="J4798" s="42" t="s">
        <v>1749</v>
      </c>
      <c r="K4798" s="57" t="str">
        <f ca="1">LeaveTracker[[#This Row],[Days]]&amp;" "&amp;LeaveTracker[[#This Row],[Type of Leave]]</f>
        <v>1 OTHER</v>
      </c>
      <c r="L4798" s="23">
        <f ca="1">NETWORKDAYS(LeaveTracker[[#This Row],[Start Date]],LeaveTracker[[#This Row],[End Date]],lstHolidays)</f>
        <v>1</v>
      </c>
      <c r="M4798" s="27"/>
    </row>
    <row r="4799" spans="1:13" ht="30" customHeight="1" x14ac:dyDescent="0.3">
      <c r="A4799" s="27">
        <f t="shared" si="49"/>
        <v>1096</v>
      </c>
      <c r="B4799" s="31">
        <v>45028</v>
      </c>
      <c r="C4799" s="31">
        <v>45012</v>
      </c>
      <c r="D4799" s="19" t="s">
        <v>1927</v>
      </c>
      <c r="E4799" s="66" t="str">
        <f>IF(ISBLANK(LeaveTracker[[#This Row],[Employee Name]]),"-----",VLOOKUP(LeaveTracker[[#This Row],[Employee Name]],'List of Employees'!$B$4:$H$767,7))</f>
        <v>CSU</v>
      </c>
      <c r="F4799" s="66" t="str">
        <f>IF(ISBLANK(LeaveTracker[[#This Row],[Employee Name]]),"-----",VLOOKUP(LeaveTracker[[#This Row],[Employee Name]],'List of Employees'!$B$4:$H$767,6))</f>
        <v>CASUAL</v>
      </c>
      <c r="G4799" s="24">
        <v>45019</v>
      </c>
      <c r="H4799" s="24">
        <v>45030</v>
      </c>
      <c r="I4799" s="19" t="s">
        <v>82</v>
      </c>
      <c r="K4799" s="57" t="str">
        <f>LeaveTracker[[#This Row],[Days]]&amp;" "&amp;LeaveTracker[[#This Row],[Type of Leave]]</f>
        <v>8 VL</v>
      </c>
      <c r="L4799" s="23">
        <v>8</v>
      </c>
      <c r="M4799" s="27"/>
    </row>
    <row r="4800" spans="1:13" ht="30" customHeight="1" x14ac:dyDescent="0.3">
      <c r="A4800" s="27">
        <f t="shared" si="49"/>
        <v>1097</v>
      </c>
      <c r="B4800" s="31">
        <v>45028</v>
      </c>
      <c r="C4800" s="31">
        <v>45009</v>
      </c>
      <c r="D4800" s="19" t="s">
        <v>2193</v>
      </c>
      <c r="E4800" s="66" t="str">
        <f>IF(ISBLANK(LeaveTracker[[#This Row],[Employee Name]]),"-----",VLOOKUP(LeaveTracker[[#This Row],[Employee Name]],'List of Employees'!$B$4:$H$767,7))</f>
        <v>TOPS</v>
      </c>
      <c r="F4800" s="66" t="str">
        <f>IF(ISBLANK(LeaveTracker[[#This Row],[Employee Name]]),"-----",VLOOKUP(LeaveTracker[[#This Row],[Employee Name]],'List of Employees'!$B$4:$H$767,6))</f>
        <v>PERMANENT</v>
      </c>
      <c r="G4800" s="24">
        <v>45015</v>
      </c>
      <c r="H4800" s="24">
        <v>45016</v>
      </c>
      <c r="I4800" s="19" t="s">
        <v>82</v>
      </c>
      <c r="K4800" s="57" t="str">
        <f ca="1">LeaveTracker[[#This Row],[Days]]&amp;" "&amp;LeaveTracker[[#This Row],[Type of Leave]]</f>
        <v>2 VL</v>
      </c>
      <c r="L4800" s="23">
        <f ca="1">NETWORKDAYS(LeaveTracker[[#This Row],[Start Date]],LeaveTracker[[#This Row],[End Date]],lstHolidays)</f>
        <v>2</v>
      </c>
      <c r="M4800" s="27"/>
    </row>
    <row r="4801" spans="1:13" ht="30" customHeight="1" x14ac:dyDescent="0.3">
      <c r="A4801" s="27">
        <f t="shared" si="49"/>
        <v>1098</v>
      </c>
      <c r="B4801" s="31">
        <v>45028</v>
      </c>
      <c r="C4801" s="31">
        <v>45005</v>
      </c>
      <c r="D4801" s="19" t="s">
        <v>1875</v>
      </c>
      <c r="E4801" s="66" t="str">
        <f>IF(ISBLANK(LeaveTracker[[#This Row],[Employee Name]]),"-----",VLOOKUP(LeaveTracker[[#This Row],[Employee Name]],'List of Employees'!$B$4:$H$767,7))</f>
        <v>CTO-LICENSE</v>
      </c>
      <c r="F4801" s="66" t="str">
        <f>IF(ISBLANK(LeaveTracker[[#This Row],[Employee Name]]),"-----",VLOOKUP(LeaveTracker[[#This Row],[Employee Name]],'List of Employees'!$B$4:$H$767,6))</f>
        <v>CASUAL</v>
      </c>
      <c r="G4801" s="24">
        <v>45002</v>
      </c>
      <c r="H4801" s="24">
        <v>45002</v>
      </c>
      <c r="I4801" s="19" t="s">
        <v>81</v>
      </c>
      <c r="K4801" s="57" t="str">
        <f ca="1">LeaveTracker[[#This Row],[Days]]&amp;" "&amp;LeaveTracker[[#This Row],[Type of Leave]]</f>
        <v>1 SL</v>
      </c>
      <c r="L4801" s="23">
        <f ca="1">NETWORKDAYS(LeaveTracker[[#This Row],[Start Date]],LeaveTracker[[#This Row],[End Date]],lstHolidays)</f>
        <v>1</v>
      </c>
      <c r="M4801" s="27"/>
    </row>
    <row r="4802" spans="1:13" ht="30" customHeight="1" x14ac:dyDescent="0.3">
      <c r="A4802" s="27">
        <f t="shared" si="49"/>
        <v>1099</v>
      </c>
      <c r="B4802" s="31">
        <v>45028</v>
      </c>
      <c r="C4802" s="31">
        <v>45005</v>
      </c>
      <c r="D4802" s="19" t="s">
        <v>1731</v>
      </c>
      <c r="E4802" s="66" t="str">
        <f>IF(ISBLANK(LeaveTracker[[#This Row],[Employee Name]]),"-----",VLOOKUP(LeaveTracker[[#This Row],[Employee Name]],'List of Employees'!$B$4:$H$767,7))</f>
        <v>LCR</v>
      </c>
      <c r="F4802" s="66" t="str">
        <f>IF(ISBLANK(LeaveTracker[[#This Row],[Employee Name]]),"-----",VLOOKUP(LeaveTracker[[#This Row],[Employee Name]],'List of Employees'!$B$4:$H$767,6))</f>
        <v>CASUAL</v>
      </c>
      <c r="G4802" s="24">
        <v>45012</v>
      </c>
      <c r="H4802" s="24">
        <v>45014</v>
      </c>
      <c r="I4802" s="19" t="s">
        <v>82</v>
      </c>
      <c r="K4802" s="57" t="str">
        <f ca="1">LeaveTracker[[#This Row],[Days]]&amp;" "&amp;LeaveTracker[[#This Row],[Type of Leave]]</f>
        <v>3 VL</v>
      </c>
      <c r="L4802" s="23">
        <f ca="1">NETWORKDAYS(LeaveTracker[[#This Row],[Start Date]],LeaveTracker[[#This Row],[End Date]],lstHolidays)</f>
        <v>3</v>
      </c>
      <c r="M4802" s="27"/>
    </row>
    <row r="4803" spans="1:13" ht="30" customHeight="1" x14ac:dyDescent="0.3">
      <c r="A4803" s="27">
        <f t="shared" si="49"/>
        <v>1100</v>
      </c>
      <c r="B4803" s="31">
        <v>45028</v>
      </c>
      <c r="C4803" s="24">
        <v>45001</v>
      </c>
      <c r="D4803" s="19" t="s">
        <v>1731</v>
      </c>
      <c r="E4803" s="66" t="str">
        <f>IF(ISBLANK(LeaveTracker[[#This Row],[Employee Name]]),"-----",VLOOKUP(LeaveTracker[[#This Row],[Employee Name]],'List of Employees'!$B$4:$H$767,7))</f>
        <v>LCR</v>
      </c>
      <c r="F4803" s="66" t="str">
        <f>IF(ISBLANK(LeaveTracker[[#This Row],[Employee Name]]),"-----",VLOOKUP(LeaveTracker[[#This Row],[Employee Name]],'List of Employees'!$B$4:$H$767,6))</f>
        <v>CASUAL</v>
      </c>
      <c r="G4803" s="24">
        <v>45001</v>
      </c>
      <c r="H4803" s="24">
        <v>45002</v>
      </c>
      <c r="I4803" s="19" t="s">
        <v>81</v>
      </c>
      <c r="K4803" s="57" t="str">
        <f ca="1">LeaveTracker[[#This Row],[Days]]&amp;" "&amp;LeaveTracker[[#This Row],[Type of Leave]]</f>
        <v>2 SL</v>
      </c>
      <c r="L4803" s="23">
        <f ca="1">NETWORKDAYS(LeaveTracker[[#This Row],[Start Date]],LeaveTracker[[#This Row],[End Date]],lstHolidays)</f>
        <v>2</v>
      </c>
      <c r="M4803" s="27"/>
    </row>
    <row r="4804" spans="1:13" ht="30" customHeight="1" x14ac:dyDescent="0.3">
      <c r="A4804" s="27">
        <f t="shared" si="49"/>
        <v>1101</v>
      </c>
      <c r="B4804" s="31">
        <v>45028</v>
      </c>
      <c r="C4804" s="31">
        <v>44992</v>
      </c>
      <c r="D4804" s="19" t="s">
        <v>1818</v>
      </c>
      <c r="E4804" s="66" t="str">
        <f>IF(ISBLANK(LeaveTracker[[#This Row],[Employee Name]]),"-----",VLOOKUP(LeaveTracker[[#This Row],[Employee Name]],'List of Employees'!$B$4:$H$767,7))</f>
        <v>EEO/CITY MARKET</v>
      </c>
      <c r="F4804" s="66" t="str">
        <f>IF(ISBLANK(LeaveTracker[[#This Row],[Employee Name]]),"-----",VLOOKUP(LeaveTracker[[#This Row],[Employee Name]],'List of Employees'!$B$4:$H$767,6))</f>
        <v>CASUAL</v>
      </c>
      <c r="G4804" s="24">
        <v>44996</v>
      </c>
      <c r="H4804" s="24">
        <v>44997</v>
      </c>
      <c r="I4804" s="19" t="s">
        <v>82</v>
      </c>
      <c r="K4804" s="57" t="str">
        <f>LeaveTracker[[#This Row],[Days]]&amp;" "&amp;LeaveTracker[[#This Row],[Type of Leave]]</f>
        <v>2 VL</v>
      </c>
      <c r="L4804" s="23">
        <v>2</v>
      </c>
      <c r="M4804" s="27"/>
    </row>
    <row r="4805" spans="1:13" ht="30" customHeight="1" x14ac:dyDescent="0.3">
      <c r="A4805" s="27">
        <f t="shared" si="49"/>
        <v>1102</v>
      </c>
      <c r="B4805" s="31">
        <v>45028</v>
      </c>
      <c r="C4805" s="31">
        <v>44991</v>
      </c>
      <c r="D4805" s="19" t="s">
        <v>1818</v>
      </c>
      <c r="E4805" s="66" t="str">
        <f>IF(ISBLANK(LeaveTracker[[#This Row],[Employee Name]]),"-----",VLOOKUP(LeaveTracker[[#This Row],[Employee Name]],'List of Employees'!$B$4:$H$767,7))</f>
        <v>EEO/CITY MARKET</v>
      </c>
      <c r="F4805" s="66" t="str">
        <f>IF(ISBLANK(LeaveTracker[[#This Row],[Employee Name]]),"-----",VLOOKUP(LeaveTracker[[#This Row],[Employee Name]],'List of Employees'!$B$4:$H$767,6))</f>
        <v>CASUAL</v>
      </c>
      <c r="G4805" s="24">
        <v>44989</v>
      </c>
      <c r="H4805" s="24">
        <v>44989</v>
      </c>
      <c r="I4805" s="19" t="s">
        <v>81</v>
      </c>
      <c r="K4805" s="57" t="str">
        <f>LeaveTracker[[#This Row],[Days]]&amp;" "&amp;LeaveTracker[[#This Row],[Type of Leave]]</f>
        <v>1 SL</v>
      </c>
      <c r="L4805" s="23">
        <v>1</v>
      </c>
      <c r="M4805" s="27"/>
    </row>
    <row r="4806" spans="1:13" ht="30" customHeight="1" x14ac:dyDescent="0.3">
      <c r="A4806" s="27">
        <f t="shared" si="49"/>
        <v>1103</v>
      </c>
      <c r="B4806" s="31">
        <v>45028</v>
      </c>
      <c r="C4806" s="31">
        <v>45008</v>
      </c>
      <c r="D4806" s="19" t="s">
        <v>2195</v>
      </c>
      <c r="E4806" s="66" t="str">
        <f>IF(ISBLANK(LeaveTracker[[#This Row],[Employee Name]]),"-----",VLOOKUP(LeaveTracker[[#This Row],[Employee Name]],'List of Employees'!$B$4:$H$767,7))</f>
        <v>OSPITAL NG TAGAYTAY</v>
      </c>
      <c r="F4806" s="66" t="str">
        <f>IF(ISBLANK(LeaveTracker[[#This Row],[Employee Name]]),"-----",VLOOKUP(LeaveTracker[[#This Row],[Employee Name]],'List of Employees'!$B$4:$H$767,6))</f>
        <v>CASUAL</v>
      </c>
      <c r="G4806" s="24">
        <v>45015</v>
      </c>
      <c r="H4806" s="24">
        <v>45016</v>
      </c>
      <c r="I4806" s="19" t="s">
        <v>82</v>
      </c>
      <c r="K4806" s="57" t="str">
        <f ca="1">LeaveTracker[[#This Row],[Days]]&amp;" "&amp;LeaveTracker[[#This Row],[Type of Leave]]</f>
        <v>2 VL</v>
      </c>
      <c r="L4806" s="23">
        <f ca="1">NETWORKDAYS(LeaveTracker[[#This Row],[Start Date]],LeaveTracker[[#This Row],[End Date]],lstHolidays)</f>
        <v>2</v>
      </c>
      <c r="M4806" s="27"/>
    </row>
    <row r="4807" spans="1:13" ht="30" customHeight="1" x14ac:dyDescent="0.3">
      <c r="A4807" s="27">
        <f t="shared" si="49"/>
        <v>1104</v>
      </c>
      <c r="B4807" s="31">
        <v>45028</v>
      </c>
      <c r="C4807" s="24">
        <v>45008</v>
      </c>
      <c r="D4807" s="19" t="s">
        <v>617</v>
      </c>
      <c r="E4807" s="66" t="str">
        <f>IF(ISBLANK(LeaveTracker[[#This Row],[Employee Name]]),"-----",VLOOKUP(LeaveTracker[[#This Row],[Employee Name]],'List of Employees'!$B$4:$H$767,7))</f>
        <v>EEO/ CITY MARKET</v>
      </c>
      <c r="F4807" s="66" t="str">
        <f>IF(ISBLANK(LeaveTracker[[#This Row],[Employee Name]]),"-----",VLOOKUP(LeaveTracker[[#This Row],[Employee Name]],'List of Employees'!$B$4:$H$767,6))</f>
        <v>PERMANENT</v>
      </c>
      <c r="G4807" s="24">
        <v>45008</v>
      </c>
      <c r="H4807" s="24">
        <v>45008</v>
      </c>
      <c r="I4807" s="19" t="s">
        <v>297</v>
      </c>
      <c r="J4807" s="42" t="s">
        <v>158</v>
      </c>
      <c r="K4807" s="57" t="str">
        <f ca="1">LeaveTracker[[#This Row],[Days]]&amp;" "&amp;LeaveTracker[[#This Row],[Type of Leave]]</f>
        <v>1 OTHER</v>
      </c>
      <c r="L4807" s="23">
        <f ca="1">NETWORKDAYS(LeaveTracker[[#This Row],[Start Date]],LeaveTracker[[#This Row],[End Date]],lstHolidays)</f>
        <v>1</v>
      </c>
      <c r="M4807" s="27"/>
    </row>
    <row r="4808" spans="1:13" ht="30" customHeight="1" x14ac:dyDescent="0.3">
      <c r="A4808" s="27">
        <f t="shared" si="49"/>
        <v>1105</v>
      </c>
      <c r="B4808" s="31">
        <v>45028</v>
      </c>
      <c r="C4808" s="31">
        <v>44986</v>
      </c>
      <c r="D4808" s="19" t="s">
        <v>1858</v>
      </c>
      <c r="E4808" s="66" t="str">
        <f>IF(ISBLANK(LeaveTracker[[#This Row],[Employee Name]]),"-----",VLOOKUP(LeaveTracker[[#This Row],[Employee Name]],'List of Employees'!$B$4:$H$767,7))</f>
        <v>TICC</v>
      </c>
      <c r="F4808" s="66" t="str">
        <f>IF(ISBLANK(LeaveTracker[[#This Row],[Employee Name]]),"-----",VLOOKUP(LeaveTracker[[#This Row],[Employee Name]],'List of Employees'!$B$4:$H$767,6))</f>
        <v>CASUAL</v>
      </c>
      <c r="G4808" s="24">
        <v>44984</v>
      </c>
      <c r="H4808" s="24">
        <v>44984</v>
      </c>
      <c r="I4808" s="19" t="s">
        <v>81</v>
      </c>
      <c r="K4808" s="57" t="str">
        <f ca="1">LeaveTracker[[#This Row],[Days]]&amp;" "&amp;LeaveTracker[[#This Row],[Type of Leave]]</f>
        <v>1 SL</v>
      </c>
      <c r="L4808" s="23">
        <f ca="1">NETWORKDAYS(LeaveTracker[[#This Row],[Start Date]],LeaveTracker[[#This Row],[End Date]],lstHolidays)</f>
        <v>1</v>
      </c>
      <c r="M4808" s="27"/>
    </row>
    <row r="4809" spans="1:13" ht="30" customHeight="1" x14ac:dyDescent="0.3">
      <c r="A4809" s="27">
        <f t="shared" si="49"/>
        <v>1106</v>
      </c>
      <c r="B4809" s="31">
        <v>45028</v>
      </c>
      <c r="C4809" s="31">
        <v>44993</v>
      </c>
      <c r="D4809" s="19" t="s">
        <v>1751</v>
      </c>
      <c r="E4809" s="66" t="str">
        <f>IF(ISBLANK(LeaveTracker[[#This Row],[Employee Name]]),"-----",VLOOKUP(LeaveTracker[[#This Row],[Employee Name]],'List of Employees'!$B$4:$H$767,7))</f>
        <v>EEO/CITY MARKET</v>
      </c>
      <c r="F4809" s="66" t="str">
        <f>IF(ISBLANK(LeaveTracker[[#This Row],[Employee Name]]),"-----",VLOOKUP(LeaveTracker[[#This Row],[Employee Name]],'List of Employees'!$B$4:$H$767,6))</f>
        <v>CASUAL</v>
      </c>
      <c r="G4809" s="24">
        <v>45006</v>
      </c>
      <c r="H4809" s="24">
        <v>45006</v>
      </c>
      <c r="I4809" s="19" t="s">
        <v>297</v>
      </c>
      <c r="J4809" s="42" t="s">
        <v>105</v>
      </c>
      <c r="K4809" s="57" t="str">
        <f ca="1">LeaveTracker[[#This Row],[Days]]&amp;" "&amp;LeaveTracker[[#This Row],[Type of Leave]]</f>
        <v>1 OTHER</v>
      </c>
      <c r="L4809" s="23">
        <f ca="1">NETWORKDAYS(LeaveTracker[[#This Row],[Start Date]],LeaveTracker[[#This Row],[End Date]],lstHolidays)</f>
        <v>1</v>
      </c>
      <c r="M4809" s="27"/>
    </row>
    <row r="4810" spans="1:13" ht="30" customHeight="1" x14ac:dyDescent="0.3">
      <c r="A4810" s="27">
        <f t="shared" si="49"/>
        <v>1107</v>
      </c>
      <c r="B4810" s="31">
        <v>45028</v>
      </c>
      <c r="C4810" s="31">
        <v>45001</v>
      </c>
      <c r="D4810" s="19" t="s">
        <v>1757</v>
      </c>
      <c r="E4810" s="66" t="str">
        <f>IF(ISBLANK(LeaveTracker[[#This Row],[Employee Name]]),"-----",VLOOKUP(LeaveTracker[[#This Row],[Employee Name]],'List of Employees'!$B$4:$H$767,7))</f>
        <v>LIBRARY</v>
      </c>
      <c r="F4810" s="66" t="str">
        <f>IF(ISBLANK(LeaveTracker[[#This Row],[Employee Name]]),"-----",VLOOKUP(LeaveTracker[[#This Row],[Employee Name]],'List of Employees'!$B$4:$H$767,6))</f>
        <v>CASUAL</v>
      </c>
      <c r="G4810" s="24">
        <v>45000</v>
      </c>
      <c r="H4810" s="24">
        <v>45000</v>
      </c>
      <c r="I4810" s="19" t="s">
        <v>81</v>
      </c>
      <c r="K4810" s="57" t="str">
        <f ca="1">LeaveTracker[[#This Row],[Days]]&amp;" "&amp;LeaveTracker[[#This Row],[Type of Leave]]</f>
        <v>1 SL</v>
      </c>
      <c r="L4810" s="23">
        <f ca="1">NETWORKDAYS(LeaveTracker[[#This Row],[Start Date]],LeaveTracker[[#This Row],[End Date]],lstHolidays)</f>
        <v>1</v>
      </c>
      <c r="M4810" s="27"/>
    </row>
    <row r="4811" spans="1:13" ht="30" customHeight="1" x14ac:dyDescent="0.3">
      <c r="A4811" s="27">
        <f t="shared" si="49"/>
        <v>1108</v>
      </c>
      <c r="B4811" s="31">
        <v>45028</v>
      </c>
      <c r="C4811" s="31">
        <v>44993</v>
      </c>
      <c r="D4811" s="19" t="s">
        <v>1751</v>
      </c>
      <c r="E4811" s="66" t="str">
        <f>IF(ISBLANK(LeaveTracker[[#This Row],[Employee Name]]),"-----",VLOOKUP(LeaveTracker[[#This Row],[Employee Name]],'List of Employees'!$B$4:$H$767,7))</f>
        <v>EEO/CITY MARKET</v>
      </c>
      <c r="F4811" s="66" t="str">
        <f>IF(ISBLANK(LeaveTracker[[#This Row],[Employee Name]]),"-----",VLOOKUP(LeaveTracker[[#This Row],[Employee Name]],'List of Employees'!$B$4:$H$767,6))</f>
        <v>CASUAL</v>
      </c>
      <c r="G4811" s="24">
        <v>44992</v>
      </c>
      <c r="H4811" s="24">
        <v>44992</v>
      </c>
      <c r="I4811" s="19" t="s">
        <v>81</v>
      </c>
      <c r="K4811" s="57" t="str">
        <f ca="1">LeaveTracker[[#This Row],[Days]]&amp;" "&amp;LeaveTracker[[#This Row],[Type of Leave]]</f>
        <v>1 SL</v>
      </c>
      <c r="L4811" s="23">
        <f ca="1">NETWORKDAYS(LeaveTracker[[#This Row],[Start Date]],LeaveTracker[[#This Row],[End Date]],lstHolidays)</f>
        <v>1</v>
      </c>
      <c r="M4811" s="27"/>
    </row>
    <row r="4812" spans="1:13" ht="30" customHeight="1" x14ac:dyDescent="0.3">
      <c r="A4812" s="27">
        <f t="shared" si="49"/>
        <v>1109</v>
      </c>
      <c r="B4812" s="31">
        <v>45028</v>
      </c>
      <c r="C4812" s="31">
        <v>45006</v>
      </c>
      <c r="D4812" s="19" t="s">
        <v>1747</v>
      </c>
      <c r="E4812" s="66" t="str">
        <f>IF(ISBLANK(LeaveTracker[[#This Row],[Employee Name]]),"-----",VLOOKUP(LeaveTracker[[#This Row],[Employee Name]],'List of Employees'!$B$4:$H$767,7))</f>
        <v>BPLO</v>
      </c>
      <c r="F4812" s="66" t="str">
        <f>IF(ISBLANK(LeaveTracker[[#This Row],[Employee Name]]),"-----",VLOOKUP(LeaveTracker[[#This Row],[Employee Name]],'List of Employees'!$B$4:$H$767,6))</f>
        <v>CASUAL</v>
      </c>
      <c r="G4812" s="24">
        <v>45012</v>
      </c>
      <c r="H4812" s="24">
        <v>45012</v>
      </c>
      <c r="I4812" s="19" t="s">
        <v>297</v>
      </c>
      <c r="J4812" s="42" t="s">
        <v>158</v>
      </c>
      <c r="K4812" s="57" t="str">
        <f ca="1">LeaveTracker[[#This Row],[Days]]&amp;" "&amp;LeaveTracker[[#This Row],[Type of Leave]]</f>
        <v>1 OTHER</v>
      </c>
      <c r="L4812" s="23">
        <f ca="1">NETWORKDAYS(LeaveTracker[[#This Row],[Start Date]],LeaveTracker[[#This Row],[End Date]],lstHolidays)</f>
        <v>1</v>
      </c>
      <c r="M4812" s="27"/>
    </row>
    <row r="4813" spans="1:13" ht="30" customHeight="1" x14ac:dyDescent="0.3">
      <c r="A4813" s="27">
        <f t="shared" si="49"/>
        <v>1110</v>
      </c>
      <c r="B4813" s="31">
        <v>45028</v>
      </c>
      <c r="C4813" s="31">
        <v>44994</v>
      </c>
      <c r="D4813" s="19" t="s">
        <v>1747</v>
      </c>
      <c r="E4813" s="66" t="str">
        <f>IF(ISBLANK(LeaveTracker[[#This Row],[Employee Name]]),"-----",VLOOKUP(LeaveTracker[[#This Row],[Employee Name]],'List of Employees'!$B$4:$H$767,7))</f>
        <v>BPLO</v>
      </c>
      <c r="F4813" s="66" t="str">
        <f>IF(ISBLANK(LeaveTracker[[#This Row],[Employee Name]]),"-----",VLOOKUP(LeaveTracker[[#This Row],[Employee Name]],'List of Employees'!$B$4:$H$767,6))</f>
        <v>CASUAL</v>
      </c>
      <c r="G4813" s="24">
        <v>44993</v>
      </c>
      <c r="H4813" s="24">
        <v>44993</v>
      </c>
      <c r="I4813" s="19" t="s">
        <v>81</v>
      </c>
      <c r="K4813" s="57" t="str">
        <f ca="1">LeaveTracker[[#This Row],[Days]]&amp;" "&amp;LeaveTracker[[#This Row],[Type of Leave]]</f>
        <v>1 SL</v>
      </c>
      <c r="L4813" s="23">
        <f ca="1">NETWORKDAYS(LeaveTracker[[#This Row],[Start Date]],LeaveTracker[[#This Row],[End Date]],lstHolidays)</f>
        <v>1</v>
      </c>
      <c r="M4813" s="27"/>
    </row>
    <row r="4814" spans="1:13" ht="30" customHeight="1" x14ac:dyDescent="0.3">
      <c r="A4814" s="27">
        <f t="shared" si="49"/>
        <v>1111</v>
      </c>
      <c r="B4814" s="31">
        <v>45028</v>
      </c>
      <c r="C4814" s="31">
        <v>44991</v>
      </c>
      <c r="D4814" s="19" t="s">
        <v>1747</v>
      </c>
      <c r="E4814" s="66" t="str">
        <f>IF(ISBLANK(LeaveTracker[[#This Row],[Employee Name]]),"-----",VLOOKUP(LeaveTracker[[#This Row],[Employee Name]],'List of Employees'!$B$4:$H$767,7))</f>
        <v>BPLO</v>
      </c>
      <c r="F4814" s="66" t="str">
        <f>IF(ISBLANK(LeaveTracker[[#This Row],[Employee Name]]),"-----",VLOOKUP(LeaveTracker[[#This Row],[Employee Name]],'List of Employees'!$B$4:$H$767,6))</f>
        <v>CASUAL</v>
      </c>
      <c r="G4814" s="24">
        <v>44988</v>
      </c>
      <c r="H4814" s="24">
        <v>44988</v>
      </c>
      <c r="I4814" s="19" t="s">
        <v>81</v>
      </c>
      <c r="K4814" s="57" t="str">
        <f ca="1">LeaveTracker[[#This Row],[Days]]&amp;" "&amp;LeaveTracker[[#This Row],[Type of Leave]]</f>
        <v>1 SL</v>
      </c>
      <c r="L4814" s="23">
        <f ca="1">NETWORKDAYS(LeaveTracker[[#This Row],[Start Date]],LeaveTracker[[#This Row],[End Date]],lstHolidays)</f>
        <v>1</v>
      </c>
      <c r="M4814" s="27"/>
    </row>
    <row r="4815" spans="1:13" ht="30" customHeight="1" x14ac:dyDescent="0.3">
      <c r="A4815" s="27">
        <f t="shared" si="49"/>
        <v>1112</v>
      </c>
      <c r="B4815" s="31">
        <v>45028</v>
      </c>
      <c r="C4815" s="31">
        <v>44996</v>
      </c>
      <c r="D4815" s="19" t="s">
        <v>1972</v>
      </c>
      <c r="E4815" s="66" t="str">
        <f>IF(ISBLANK(LeaveTracker[[#This Row],[Employee Name]]),"-----",VLOOKUP(LeaveTracker[[#This Row],[Employee Name]],'List of Employees'!$B$4:$H$767,7))</f>
        <v>CHO</v>
      </c>
      <c r="F4815" s="66" t="str">
        <f>IF(ISBLANK(LeaveTracker[[#This Row],[Employee Name]]),"-----",VLOOKUP(LeaveTracker[[#This Row],[Employee Name]],'List of Employees'!$B$4:$H$767,6))</f>
        <v>CASUAL</v>
      </c>
      <c r="G4815" s="24">
        <v>44994</v>
      </c>
      <c r="H4815" s="24">
        <v>44995</v>
      </c>
      <c r="I4815" s="19" t="s">
        <v>81</v>
      </c>
      <c r="K4815" s="57" t="str">
        <f ca="1">LeaveTracker[[#This Row],[Days]]&amp;" "&amp;LeaveTracker[[#This Row],[Type of Leave]]</f>
        <v>2 SL</v>
      </c>
      <c r="L4815" s="23">
        <f ca="1">NETWORKDAYS(LeaveTracker[[#This Row],[Start Date]],LeaveTracker[[#This Row],[End Date]],lstHolidays)</f>
        <v>2</v>
      </c>
      <c r="M4815" s="27"/>
    </row>
    <row r="4816" spans="1:13" ht="30" customHeight="1" x14ac:dyDescent="0.3">
      <c r="A4816" s="27">
        <f t="shared" si="49"/>
        <v>1113</v>
      </c>
      <c r="B4816" s="31">
        <v>45028</v>
      </c>
      <c r="C4816" s="31">
        <v>44991</v>
      </c>
      <c r="D4816" s="19" t="s">
        <v>1845</v>
      </c>
      <c r="E4816" s="66" t="str">
        <f>IF(ISBLANK(LeaveTracker[[#This Row],[Employee Name]]),"-----",VLOOKUP(LeaveTracker[[#This Row],[Employee Name]],'List of Employees'!$B$4:$H$767,7))</f>
        <v>TICC</v>
      </c>
      <c r="F4816" s="66" t="str">
        <f>IF(ISBLANK(LeaveTracker[[#This Row],[Employee Name]]),"-----",VLOOKUP(LeaveTracker[[#This Row],[Employee Name]],'List of Employees'!$B$4:$H$767,6))</f>
        <v>CASUAL</v>
      </c>
      <c r="G4816" s="24">
        <v>45001</v>
      </c>
      <c r="H4816" s="24">
        <v>45002</v>
      </c>
      <c r="I4816" s="19" t="s">
        <v>82</v>
      </c>
      <c r="K4816" s="57" t="str">
        <f ca="1">LeaveTracker[[#This Row],[Days]]&amp;" "&amp;LeaveTracker[[#This Row],[Type of Leave]]</f>
        <v>2 VL</v>
      </c>
      <c r="L4816" s="23">
        <f ca="1">NETWORKDAYS(LeaveTracker[[#This Row],[Start Date]],LeaveTracker[[#This Row],[End Date]],lstHolidays)</f>
        <v>2</v>
      </c>
      <c r="M4816" s="27"/>
    </row>
    <row r="4817" spans="1:13" ht="30" customHeight="1" x14ac:dyDescent="0.3">
      <c r="A4817" s="27">
        <v>1113</v>
      </c>
      <c r="B4817" s="31">
        <v>45028</v>
      </c>
      <c r="C4817" s="31">
        <v>44991</v>
      </c>
      <c r="D4817" s="19" t="s">
        <v>1845</v>
      </c>
      <c r="E4817" s="66" t="str">
        <f>IF(ISBLANK(LeaveTracker[[#This Row],[Employee Name]]),"-----",VLOOKUP(LeaveTracker[[#This Row],[Employee Name]],'List of Employees'!$B$4:$H$767,7))</f>
        <v>TICC</v>
      </c>
      <c r="F4817" s="66" t="str">
        <f>IF(ISBLANK(LeaveTracker[[#This Row],[Employee Name]]),"-----",VLOOKUP(LeaveTracker[[#This Row],[Employee Name]],'List of Employees'!$B$4:$H$767,6))</f>
        <v>CASUAL</v>
      </c>
      <c r="G4817" s="24">
        <v>45007</v>
      </c>
      <c r="H4817" s="24">
        <v>45007</v>
      </c>
      <c r="I4817" s="19" t="s">
        <v>82</v>
      </c>
      <c r="K4817" s="57" t="str">
        <f ca="1">LeaveTracker[[#This Row],[Days]]&amp;" "&amp;LeaveTracker[[#This Row],[Type of Leave]]</f>
        <v>1 VL</v>
      </c>
      <c r="L4817" s="23">
        <f ca="1">NETWORKDAYS(LeaveTracker[[#This Row],[Start Date]],LeaveTracker[[#This Row],[End Date]],lstHolidays)</f>
        <v>1</v>
      </c>
      <c r="M4817" s="27"/>
    </row>
    <row r="4818" spans="1:13" ht="30" customHeight="1" x14ac:dyDescent="0.3">
      <c r="A4818" s="27">
        <f t="shared" si="49"/>
        <v>1114</v>
      </c>
      <c r="B4818" s="31">
        <v>45028</v>
      </c>
      <c r="C4818" s="31">
        <v>44991</v>
      </c>
      <c r="D4818" s="19" t="s">
        <v>1744</v>
      </c>
      <c r="E4818" s="66" t="str">
        <f>IF(ISBLANK(LeaveTracker[[#This Row],[Employee Name]]),"-----",VLOOKUP(LeaveTracker[[#This Row],[Employee Name]],'List of Employees'!$B$4:$H$767,7))</f>
        <v>MAHOGANY MARKET</v>
      </c>
      <c r="F4818" s="66" t="str">
        <f>IF(ISBLANK(LeaveTracker[[#This Row],[Employee Name]]),"-----",VLOOKUP(LeaveTracker[[#This Row],[Employee Name]],'List of Employees'!$B$4:$H$767,6))</f>
        <v>CASUAL</v>
      </c>
      <c r="G4818" s="24">
        <v>45002</v>
      </c>
      <c r="H4818" s="24">
        <v>45002</v>
      </c>
      <c r="I4818" s="19" t="s">
        <v>82</v>
      </c>
      <c r="K4818" s="57" t="str">
        <f ca="1">LeaveTracker[[#This Row],[Days]]&amp;" "&amp;LeaveTracker[[#This Row],[Type of Leave]]</f>
        <v>1 VL</v>
      </c>
      <c r="L4818" s="23">
        <f ca="1">NETWORKDAYS(LeaveTracker[[#This Row],[Start Date]],LeaveTracker[[#This Row],[End Date]],lstHolidays)</f>
        <v>1</v>
      </c>
      <c r="M4818" s="27"/>
    </row>
    <row r="4819" spans="1:13" ht="30" customHeight="1" x14ac:dyDescent="0.3">
      <c r="A4819" s="27">
        <f t="shared" si="49"/>
        <v>1115</v>
      </c>
      <c r="B4819" s="31">
        <v>45028</v>
      </c>
      <c r="C4819" s="31">
        <v>44991</v>
      </c>
      <c r="D4819" s="19" t="s">
        <v>1744</v>
      </c>
      <c r="E4819" s="66" t="str">
        <f>IF(ISBLANK(LeaveTracker[[#This Row],[Employee Name]]),"-----",VLOOKUP(LeaveTracker[[#This Row],[Employee Name]],'List of Employees'!$B$4:$H$767,7))</f>
        <v>MAHOGANY MARKET</v>
      </c>
      <c r="F4819" s="66" t="str">
        <f>IF(ISBLANK(LeaveTracker[[#This Row],[Employee Name]]),"-----",VLOOKUP(LeaveTracker[[#This Row],[Employee Name]],'List of Employees'!$B$4:$H$767,6))</f>
        <v>CASUAL</v>
      </c>
      <c r="G4819" s="24">
        <v>45013</v>
      </c>
      <c r="H4819" s="24">
        <v>45013</v>
      </c>
      <c r="I4819" s="19" t="s">
        <v>82</v>
      </c>
      <c r="K4819" s="57" t="str">
        <f ca="1">LeaveTracker[[#This Row],[Days]]&amp;" "&amp;LeaveTracker[[#This Row],[Type of Leave]]</f>
        <v>1 VL</v>
      </c>
      <c r="L4819" s="23">
        <f ca="1">NETWORKDAYS(LeaveTracker[[#This Row],[Start Date]],LeaveTracker[[#This Row],[End Date]],lstHolidays)</f>
        <v>1</v>
      </c>
      <c r="M4819" s="27"/>
    </row>
    <row r="4820" spans="1:13" ht="30" customHeight="1" x14ac:dyDescent="0.3">
      <c r="A4820" s="27">
        <v>1115</v>
      </c>
      <c r="B4820" s="31">
        <v>45028</v>
      </c>
      <c r="C4820" s="31">
        <v>44992</v>
      </c>
      <c r="D4820" s="19" t="s">
        <v>1859</v>
      </c>
      <c r="E4820" s="66" t="str">
        <f>IF(ISBLANK(LeaveTracker[[#This Row],[Employee Name]]),"-----",VLOOKUP(LeaveTracker[[#This Row],[Employee Name]],'List of Employees'!$B$4:$H$767,7))</f>
        <v>TICC</v>
      </c>
      <c r="F4820" s="66" t="str">
        <f>IF(ISBLANK(LeaveTracker[[#This Row],[Employee Name]]),"-----",VLOOKUP(LeaveTracker[[#This Row],[Employee Name]],'List of Employees'!$B$4:$H$767,6))</f>
        <v>CASUAL</v>
      </c>
      <c r="G4820" s="24">
        <v>44990</v>
      </c>
      <c r="H4820" s="24">
        <v>44991</v>
      </c>
      <c r="I4820" s="19" t="s">
        <v>81</v>
      </c>
      <c r="K4820" s="57" t="str">
        <f>LeaveTracker[[#This Row],[Days]]&amp;" "&amp;LeaveTracker[[#This Row],[Type of Leave]]</f>
        <v>2 SL</v>
      </c>
      <c r="L4820" s="23">
        <v>2</v>
      </c>
      <c r="M4820" s="27"/>
    </row>
    <row r="4821" spans="1:13" ht="30" customHeight="1" x14ac:dyDescent="0.3">
      <c r="A4821" s="27">
        <f t="shared" si="49"/>
        <v>1116</v>
      </c>
      <c r="B4821" s="31">
        <v>45028</v>
      </c>
      <c r="C4821" s="31">
        <v>44987</v>
      </c>
      <c r="D4821" s="19" t="s">
        <v>2199</v>
      </c>
      <c r="E4821" s="66" t="str">
        <f>IF(ISBLANK(LeaveTracker[[#This Row],[Employee Name]]),"-----",VLOOKUP(LeaveTracker[[#This Row],[Employee Name]],'List of Employees'!$B$4:$H$767,7))</f>
        <v>CENRO</v>
      </c>
      <c r="F4821" s="66" t="str">
        <f>IF(ISBLANK(LeaveTracker[[#This Row],[Employee Name]]),"-----",VLOOKUP(LeaveTracker[[#This Row],[Employee Name]],'List of Employees'!$B$4:$H$767,6))</f>
        <v>PERMANENT</v>
      </c>
      <c r="G4821" s="24">
        <v>44976</v>
      </c>
      <c r="H4821" s="24">
        <v>44976</v>
      </c>
      <c r="I4821" s="19" t="s">
        <v>297</v>
      </c>
      <c r="J4821" s="42" t="s">
        <v>105</v>
      </c>
      <c r="K4821" s="57" t="str">
        <f>LeaveTracker[[#This Row],[Days]]&amp;" "&amp;LeaveTracker[[#This Row],[Type of Leave]]</f>
        <v>1 OTHER</v>
      </c>
      <c r="L4821" s="23">
        <v>1</v>
      </c>
      <c r="M4821" s="27"/>
    </row>
    <row r="4822" spans="1:13" ht="30" customHeight="1" x14ac:dyDescent="0.3">
      <c r="A4822" s="27">
        <f t="shared" si="49"/>
        <v>1117</v>
      </c>
      <c r="B4822" s="31">
        <v>45028</v>
      </c>
      <c r="C4822" s="31">
        <v>45005</v>
      </c>
      <c r="D4822" s="19" t="s">
        <v>1831</v>
      </c>
      <c r="E4822" s="66" t="str">
        <f>IF(ISBLANK(LeaveTracker[[#This Row],[Employee Name]]),"-----",VLOOKUP(LeaveTracker[[#This Row],[Employee Name]],'List of Employees'!$B$4:$H$767,7))</f>
        <v>CCR</v>
      </c>
      <c r="F4822" s="66" t="str">
        <f>IF(ISBLANK(LeaveTracker[[#This Row],[Employee Name]]),"-----",VLOOKUP(LeaveTracker[[#This Row],[Employee Name]],'List of Employees'!$B$4:$H$767,6))</f>
        <v>CASUAL</v>
      </c>
      <c r="G4822" s="24">
        <v>45012</v>
      </c>
      <c r="H4822" s="24">
        <v>45012</v>
      </c>
      <c r="I4822" s="19" t="s">
        <v>297</v>
      </c>
      <c r="J4822" s="42" t="s">
        <v>105</v>
      </c>
      <c r="K4822" s="57" t="str">
        <f ca="1">LeaveTracker[[#This Row],[Days]]&amp;" "&amp;LeaveTracker[[#This Row],[Type of Leave]]</f>
        <v>1 OTHER</v>
      </c>
      <c r="L4822" s="23">
        <f ca="1">NETWORKDAYS(LeaveTracker[[#This Row],[Start Date]],LeaveTracker[[#This Row],[End Date]],lstHolidays)</f>
        <v>1</v>
      </c>
      <c r="M4822" s="27"/>
    </row>
    <row r="4823" spans="1:13" ht="30" customHeight="1" x14ac:dyDescent="0.3">
      <c r="A4823" s="27">
        <f t="shared" si="49"/>
        <v>1118</v>
      </c>
      <c r="B4823" s="31">
        <v>45028</v>
      </c>
      <c r="C4823" s="31">
        <v>45009</v>
      </c>
      <c r="D4823" s="19" t="s">
        <v>1728</v>
      </c>
      <c r="E4823" s="66" t="str">
        <f>IF(ISBLANK(LeaveTracker[[#This Row],[Employee Name]]),"-----",VLOOKUP(LeaveTracker[[#This Row],[Employee Name]],'List of Employees'!$B$4:$H$767,7))</f>
        <v>ASSESSOR</v>
      </c>
      <c r="F4823" s="66" t="str">
        <f>IF(ISBLANK(LeaveTracker[[#This Row],[Employee Name]]),"-----",VLOOKUP(LeaveTracker[[#This Row],[Employee Name]],'List of Employees'!$B$4:$H$767,6))</f>
        <v>CASUAL</v>
      </c>
      <c r="G4823" s="24">
        <v>45008</v>
      </c>
      <c r="H4823" s="24">
        <v>45008</v>
      </c>
      <c r="I4823" s="19" t="s">
        <v>81</v>
      </c>
      <c r="K4823" s="57" t="str">
        <f ca="1">LeaveTracker[[#This Row],[Days]]&amp;" "&amp;LeaveTracker[[#This Row],[Type of Leave]]</f>
        <v>1 SL</v>
      </c>
      <c r="L4823" s="23">
        <f ca="1">NETWORKDAYS(LeaveTracker[[#This Row],[Start Date]],LeaveTracker[[#This Row],[End Date]],lstHolidays)</f>
        <v>1</v>
      </c>
      <c r="M4823" s="27"/>
    </row>
    <row r="4824" spans="1:13" ht="30" customHeight="1" x14ac:dyDescent="0.3">
      <c r="A4824" s="27">
        <f t="shared" si="49"/>
        <v>1119</v>
      </c>
      <c r="B4824" s="31">
        <v>45028</v>
      </c>
      <c r="C4824" s="31">
        <v>45009</v>
      </c>
      <c r="D4824" s="19" t="s">
        <v>1896</v>
      </c>
      <c r="E4824" s="66" t="str">
        <f>IF(ISBLANK(LeaveTracker[[#This Row],[Employee Name]]),"-----",VLOOKUP(LeaveTracker[[#This Row],[Employee Name]],'List of Employees'!$B$4:$H$767,7))</f>
        <v>MAHOGANY MARKET</v>
      </c>
      <c r="F4824" s="66" t="str">
        <f>IF(ISBLANK(LeaveTracker[[#This Row],[Employee Name]]),"-----",VLOOKUP(LeaveTracker[[#This Row],[Employee Name]],'List of Employees'!$B$4:$H$767,6))</f>
        <v>CASUAL</v>
      </c>
      <c r="G4824" s="24">
        <v>45003</v>
      </c>
      <c r="H4824" s="24">
        <v>45005</v>
      </c>
      <c r="I4824" s="19" t="s">
        <v>81</v>
      </c>
      <c r="K4824" s="57" t="str">
        <f>LeaveTracker[[#This Row],[Days]]&amp;" "&amp;LeaveTracker[[#This Row],[Type of Leave]]</f>
        <v>3 SL</v>
      </c>
      <c r="L4824" s="23">
        <v>3</v>
      </c>
      <c r="M4824" s="27"/>
    </row>
    <row r="4825" spans="1:13" ht="30" customHeight="1" x14ac:dyDescent="0.3">
      <c r="A4825" s="27">
        <f t="shared" si="49"/>
        <v>1120</v>
      </c>
      <c r="B4825" s="31">
        <v>45028</v>
      </c>
      <c r="C4825" s="31">
        <v>44988</v>
      </c>
      <c r="D4825" s="19" t="s">
        <v>1842</v>
      </c>
      <c r="E4825" s="66" t="str">
        <f>IF(ISBLANK(LeaveTracker[[#This Row],[Employee Name]]),"-----",VLOOKUP(LeaveTracker[[#This Row],[Employee Name]],'List of Employees'!$B$4:$H$767,7))</f>
        <v>ASSESSOR</v>
      </c>
      <c r="F4825" s="66" t="str">
        <f>IF(ISBLANK(LeaveTracker[[#This Row],[Employee Name]]),"-----",VLOOKUP(LeaveTracker[[#This Row],[Employee Name]],'List of Employees'!$B$4:$H$767,6))</f>
        <v>CASUAL</v>
      </c>
      <c r="G4825" s="24">
        <v>44995</v>
      </c>
      <c r="H4825" s="24">
        <v>44995</v>
      </c>
      <c r="I4825" s="19" t="s">
        <v>297</v>
      </c>
      <c r="J4825" s="42" t="s">
        <v>105</v>
      </c>
      <c r="K4825" s="57" t="str">
        <f ca="1">LeaveTracker[[#This Row],[Days]]&amp;" "&amp;LeaveTracker[[#This Row],[Type of Leave]]</f>
        <v>1 OTHER</v>
      </c>
      <c r="L4825" s="23">
        <f ca="1">NETWORKDAYS(LeaveTracker[[#This Row],[Start Date]],LeaveTracker[[#This Row],[End Date]],lstHolidays)</f>
        <v>1</v>
      </c>
      <c r="M4825" s="27"/>
    </row>
    <row r="4826" spans="1:13" ht="30" customHeight="1" x14ac:dyDescent="0.3">
      <c r="A4826" s="27">
        <f t="shared" si="49"/>
        <v>1121</v>
      </c>
      <c r="B4826" s="31">
        <v>45028</v>
      </c>
      <c r="C4826" s="31">
        <v>45008</v>
      </c>
      <c r="D4826" s="19" t="s">
        <v>1721</v>
      </c>
      <c r="E4826" s="66" t="str">
        <f>IF(ISBLANK(LeaveTracker[[#This Row],[Employee Name]]),"-----",VLOOKUP(LeaveTracker[[#This Row],[Employee Name]],'List of Employees'!$B$4:$H$767,7))</f>
        <v>TCIS</v>
      </c>
      <c r="F4826" s="66" t="str">
        <f>IF(ISBLANK(LeaveTracker[[#This Row],[Employee Name]]),"-----",VLOOKUP(LeaveTracker[[#This Row],[Employee Name]],'List of Employees'!$B$4:$H$767,6))</f>
        <v>CASUAL</v>
      </c>
      <c r="G4826" s="24">
        <v>45006</v>
      </c>
      <c r="H4826" s="24">
        <v>45006</v>
      </c>
      <c r="I4826" s="19" t="s">
        <v>81</v>
      </c>
      <c r="K4826" s="57" t="str">
        <f ca="1">LeaveTracker[[#This Row],[Days]]&amp;" "&amp;LeaveTracker[[#This Row],[Type of Leave]]</f>
        <v>1 SL</v>
      </c>
      <c r="L4826" s="23">
        <f ca="1">NETWORKDAYS(LeaveTracker[[#This Row],[Start Date]],LeaveTracker[[#This Row],[End Date]],lstHolidays)</f>
        <v>1</v>
      </c>
      <c r="M4826" s="27"/>
    </row>
    <row r="4827" spans="1:13" ht="30" customHeight="1" x14ac:dyDescent="0.3">
      <c r="A4827" s="27">
        <f t="shared" si="49"/>
        <v>1122</v>
      </c>
      <c r="B4827" s="31">
        <v>45028</v>
      </c>
      <c r="C4827" s="24">
        <v>45003</v>
      </c>
      <c r="D4827" s="19" t="s">
        <v>2653</v>
      </c>
      <c r="E4827" s="66" t="str">
        <f>IF(ISBLANK(LeaveTracker[[#This Row],[Employee Name]]),"-----",VLOOKUP(LeaveTracker[[#This Row],[Employee Name]],'List of Employees'!$B$4:$H$767,7))</f>
        <v>GSO</v>
      </c>
      <c r="F4827" s="66" t="str">
        <f>IF(ISBLANK(LeaveTracker[[#This Row],[Employee Name]]),"-----",VLOOKUP(LeaveTracker[[#This Row],[Employee Name]],'List of Employees'!$B$4:$H$767,6))</f>
        <v>CASUAL</v>
      </c>
      <c r="G4827" s="24">
        <v>45003</v>
      </c>
      <c r="H4827" s="24">
        <v>45005</v>
      </c>
      <c r="I4827" s="19" t="s">
        <v>81</v>
      </c>
      <c r="K4827" s="57" t="str">
        <f>LeaveTracker[[#This Row],[Days]]&amp;" "&amp;LeaveTracker[[#This Row],[Type of Leave]]</f>
        <v>2 SL</v>
      </c>
      <c r="L4827" s="23">
        <v>2</v>
      </c>
      <c r="M4827" s="27"/>
    </row>
    <row r="4828" spans="1:13" ht="30" customHeight="1" x14ac:dyDescent="0.3">
      <c r="A4828" s="27">
        <f t="shared" si="49"/>
        <v>1123</v>
      </c>
      <c r="B4828" s="31">
        <v>45028</v>
      </c>
      <c r="C4828" s="31">
        <v>44932</v>
      </c>
      <c r="D4828" s="19" t="s">
        <v>1726</v>
      </c>
      <c r="E4828" s="66" t="str">
        <f>IF(ISBLANK(LeaveTracker[[#This Row],[Employee Name]]),"-----",VLOOKUP(LeaveTracker[[#This Row],[Employee Name]],'List of Employees'!$B$4:$H$767,7))</f>
        <v>TCNHS-ISHS</v>
      </c>
      <c r="F4828" s="66" t="str">
        <f>IF(ISBLANK(LeaveTracker[[#This Row],[Employee Name]]),"-----",VLOOKUP(LeaveTracker[[#This Row],[Employee Name]],'List of Employees'!$B$4:$H$767,6))</f>
        <v>CASUAL</v>
      </c>
      <c r="G4828" s="24">
        <v>44930</v>
      </c>
      <c r="H4828" s="24">
        <v>44931</v>
      </c>
      <c r="I4828" s="19" t="s">
        <v>81</v>
      </c>
      <c r="K4828" s="57" t="str">
        <f ca="1">LeaveTracker[[#This Row],[Days]]&amp;" "&amp;LeaveTracker[[#This Row],[Type of Leave]]</f>
        <v>2 SL</v>
      </c>
      <c r="L4828" s="23">
        <f ca="1">NETWORKDAYS(LeaveTracker[[#This Row],[Start Date]],LeaveTracker[[#This Row],[End Date]],lstHolidays)</f>
        <v>2</v>
      </c>
      <c r="M4828" s="27"/>
    </row>
    <row r="4829" spans="1:13" ht="30" customHeight="1" x14ac:dyDescent="0.3">
      <c r="A4829" s="27">
        <f t="shared" si="49"/>
        <v>1124</v>
      </c>
      <c r="B4829" s="31">
        <v>45028</v>
      </c>
      <c r="C4829" s="31">
        <v>44995</v>
      </c>
      <c r="D4829" s="19" t="s">
        <v>1856</v>
      </c>
      <c r="E4829" s="66" t="str">
        <f>IF(ISBLANK(LeaveTracker[[#This Row],[Employee Name]]),"-----",VLOOKUP(LeaveTracker[[#This Row],[Employee Name]],'List of Employees'!$B$4:$H$767,7))</f>
        <v>CENRO</v>
      </c>
      <c r="F4829" s="66" t="str">
        <f>IF(ISBLANK(LeaveTracker[[#This Row],[Employee Name]]),"-----",VLOOKUP(LeaveTracker[[#This Row],[Employee Name]],'List of Employees'!$B$4:$H$767,6))</f>
        <v>CASUAL</v>
      </c>
      <c r="G4829" s="24">
        <v>44994</v>
      </c>
      <c r="H4829" s="24">
        <v>44994</v>
      </c>
      <c r="I4829" s="19" t="s">
        <v>81</v>
      </c>
      <c r="K4829" s="57" t="str">
        <f ca="1">LeaveTracker[[#This Row],[Days]]&amp;" "&amp;LeaveTracker[[#This Row],[Type of Leave]]</f>
        <v>1 SL</v>
      </c>
      <c r="L4829" s="23">
        <f ca="1">NETWORKDAYS(LeaveTracker[[#This Row],[Start Date]],LeaveTracker[[#This Row],[End Date]],lstHolidays)</f>
        <v>1</v>
      </c>
      <c r="M4829" s="27"/>
    </row>
    <row r="4830" spans="1:13" ht="30" customHeight="1" x14ac:dyDescent="0.3">
      <c r="A4830" s="27">
        <f t="shared" ref="A4830:A4893" si="50">A4829+1</f>
        <v>1125</v>
      </c>
      <c r="B4830" s="31">
        <v>45028</v>
      </c>
      <c r="C4830" s="31">
        <v>44993</v>
      </c>
      <c r="D4830" s="19" t="s">
        <v>1767</v>
      </c>
      <c r="E4830" s="66" t="str">
        <f>IF(ISBLANK(LeaveTracker[[#This Row],[Employee Name]]),"-----",VLOOKUP(LeaveTracker[[#This Row],[Employee Name]],'List of Employees'!$B$4:$H$767,7))</f>
        <v>CHO</v>
      </c>
      <c r="F4830" s="66" t="str">
        <f>IF(ISBLANK(LeaveTracker[[#This Row],[Employee Name]]),"-----",VLOOKUP(LeaveTracker[[#This Row],[Employee Name]],'List of Employees'!$B$4:$H$767,6))</f>
        <v>CASUAL</v>
      </c>
      <c r="G4830" s="24">
        <v>45002</v>
      </c>
      <c r="H4830" s="24">
        <v>45005</v>
      </c>
      <c r="I4830" s="19" t="s">
        <v>82</v>
      </c>
      <c r="K4830" s="57" t="str">
        <f ca="1">LeaveTracker[[#This Row],[Days]]&amp;" "&amp;LeaveTracker[[#This Row],[Type of Leave]]</f>
        <v>2 VL</v>
      </c>
      <c r="L4830" s="23">
        <f ca="1">NETWORKDAYS(LeaveTracker[[#This Row],[Start Date]],LeaveTracker[[#This Row],[End Date]],lstHolidays)</f>
        <v>2</v>
      </c>
      <c r="M4830" s="27"/>
    </row>
    <row r="4831" spans="1:13" ht="30" customHeight="1" x14ac:dyDescent="0.3">
      <c r="A4831" s="27">
        <f t="shared" si="50"/>
        <v>1126</v>
      </c>
      <c r="B4831" s="31">
        <v>45028</v>
      </c>
      <c r="C4831" s="31">
        <v>44996</v>
      </c>
      <c r="D4831" s="19" t="s">
        <v>1834</v>
      </c>
      <c r="E4831" s="66" t="str">
        <f>IF(ISBLANK(LeaveTracker[[#This Row],[Employee Name]]),"-----",VLOOKUP(LeaveTracker[[#This Row],[Employee Name]],'List of Employees'!$B$4:$H$767,7))</f>
        <v>CCT</v>
      </c>
      <c r="F4831" s="66" t="str">
        <f>IF(ISBLANK(LeaveTracker[[#This Row],[Employee Name]]),"-----",VLOOKUP(LeaveTracker[[#This Row],[Employee Name]],'List of Employees'!$B$4:$H$767,6))</f>
        <v>CASUAL</v>
      </c>
      <c r="G4831" s="24">
        <v>44993</v>
      </c>
      <c r="H4831" s="24">
        <v>44995</v>
      </c>
      <c r="I4831" s="19" t="s">
        <v>81</v>
      </c>
      <c r="K4831" s="57" t="str">
        <f ca="1">LeaveTracker[[#This Row],[Days]]&amp;" "&amp;LeaveTracker[[#This Row],[Type of Leave]]</f>
        <v>3 SL</v>
      </c>
      <c r="L4831" s="23">
        <f ca="1">NETWORKDAYS(LeaveTracker[[#This Row],[Start Date]],LeaveTracker[[#This Row],[End Date]],lstHolidays)</f>
        <v>3</v>
      </c>
      <c r="M4831" s="27"/>
    </row>
    <row r="4832" spans="1:13" ht="30" customHeight="1" x14ac:dyDescent="0.3">
      <c r="A4832" s="27">
        <f t="shared" si="50"/>
        <v>1127</v>
      </c>
      <c r="B4832" s="31">
        <v>45028</v>
      </c>
      <c r="C4832" s="31">
        <v>44994</v>
      </c>
      <c r="D4832" s="19" t="s">
        <v>1832</v>
      </c>
      <c r="E4832" s="66" t="str">
        <f>IF(ISBLANK(LeaveTracker[[#This Row],[Employee Name]]),"-----",VLOOKUP(LeaveTracker[[#This Row],[Employee Name]],'List of Employees'!$B$4:$H$767,7))</f>
        <v>CENRO</v>
      </c>
      <c r="F4832" s="66" t="str">
        <f>IF(ISBLANK(LeaveTracker[[#This Row],[Employee Name]]),"-----",VLOOKUP(LeaveTracker[[#This Row],[Employee Name]],'List of Employees'!$B$4:$H$767,6))</f>
        <v>CASUAL</v>
      </c>
      <c r="G4832" s="24">
        <v>44992</v>
      </c>
      <c r="H4832" s="24">
        <v>44993</v>
      </c>
      <c r="I4832" s="19" t="s">
        <v>81</v>
      </c>
      <c r="K4832" s="57" t="str">
        <f ca="1">LeaveTracker[[#This Row],[Days]]&amp;" "&amp;LeaveTracker[[#This Row],[Type of Leave]]</f>
        <v>2 SL</v>
      </c>
      <c r="L4832" s="23">
        <f ca="1">NETWORKDAYS(LeaveTracker[[#This Row],[Start Date]],LeaveTracker[[#This Row],[End Date]],lstHolidays)</f>
        <v>2</v>
      </c>
      <c r="M4832" s="27"/>
    </row>
    <row r="4833" spans="1:13" ht="30" customHeight="1" x14ac:dyDescent="0.3">
      <c r="A4833" s="27">
        <f t="shared" si="50"/>
        <v>1128</v>
      </c>
      <c r="B4833" s="31">
        <v>45028</v>
      </c>
      <c r="C4833" s="31">
        <v>44992</v>
      </c>
      <c r="D4833" s="19" t="s">
        <v>1726</v>
      </c>
      <c r="E4833" s="66" t="str">
        <f>IF(ISBLANK(LeaveTracker[[#This Row],[Employee Name]]),"-----",VLOOKUP(LeaveTracker[[#This Row],[Employee Name]],'List of Employees'!$B$4:$H$767,7))</f>
        <v>TCNHS-ISHS</v>
      </c>
      <c r="F4833" s="66" t="str">
        <f>IF(ISBLANK(LeaveTracker[[#This Row],[Employee Name]]),"-----",VLOOKUP(LeaveTracker[[#This Row],[Employee Name]],'List of Employees'!$B$4:$H$767,6))</f>
        <v>CASUAL</v>
      </c>
      <c r="G4833" s="24">
        <v>45019</v>
      </c>
      <c r="H4833" s="24">
        <v>45021</v>
      </c>
      <c r="I4833" s="19" t="s">
        <v>297</v>
      </c>
      <c r="J4833" s="42" t="s">
        <v>105</v>
      </c>
      <c r="K4833" s="57" t="str">
        <f ca="1">LeaveTracker[[#This Row],[Days]]&amp;" "&amp;LeaveTracker[[#This Row],[Type of Leave]]</f>
        <v>3 OTHER</v>
      </c>
      <c r="L4833" s="23">
        <f ca="1">NETWORKDAYS(LeaveTracker[[#This Row],[Start Date]],LeaveTracker[[#This Row],[End Date]],lstHolidays)</f>
        <v>3</v>
      </c>
      <c r="M4833" s="27"/>
    </row>
    <row r="4834" spans="1:13" ht="30" customHeight="1" x14ac:dyDescent="0.3">
      <c r="A4834" s="27">
        <f t="shared" si="50"/>
        <v>1129</v>
      </c>
      <c r="B4834" s="31">
        <v>45028</v>
      </c>
      <c r="C4834" s="31">
        <v>44991</v>
      </c>
      <c r="D4834" s="19" t="s">
        <v>922</v>
      </c>
      <c r="E4834" s="66" t="str">
        <f>IF(ISBLANK(LeaveTracker[[#This Row],[Employee Name]]),"-----",VLOOKUP(LeaveTracker[[#This Row],[Employee Name]],'List of Employees'!$B$4:$H$767,7))</f>
        <v>TCNHS</v>
      </c>
      <c r="F4834" s="66" t="str">
        <f>IF(ISBLANK(LeaveTracker[[#This Row],[Employee Name]]),"-----",VLOOKUP(LeaveTracker[[#This Row],[Employee Name]],'List of Employees'!$B$4:$H$767,6))</f>
        <v>PERMANENT</v>
      </c>
      <c r="G4834" s="24">
        <v>44987</v>
      </c>
      <c r="H4834" s="24">
        <v>44988</v>
      </c>
      <c r="I4834" s="19" t="s">
        <v>81</v>
      </c>
      <c r="K4834" s="57" t="str">
        <f ca="1">LeaveTracker[[#This Row],[Days]]&amp;" "&amp;LeaveTracker[[#This Row],[Type of Leave]]</f>
        <v>2 SL</v>
      </c>
      <c r="L4834" s="23">
        <f ca="1">NETWORKDAYS(LeaveTracker[[#This Row],[Start Date]],LeaveTracker[[#This Row],[End Date]],lstHolidays)</f>
        <v>2</v>
      </c>
      <c r="M4834" s="27"/>
    </row>
    <row r="4835" spans="1:13" ht="30" customHeight="1" x14ac:dyDescent="0.3">
      <c r="A4835" s="27">
        <f t="shared" si="50"/>
        <v>1130</v>
      </c>
      <c r="B4835" s="31">
        <v>45028</v>
      </c>
      <c r="C4835" s="31">
        <v>45007</v>
      </c>
      <c r="D4835" s="19" t="s">
        <v>1736</v>
      </c>
      <c r="E4835" s="66">
        <f>IF(ISBLANK(LeaveTracker[[#This Row],[Employee Name]]),"-----",VLOOKUP(LeaveTracker[[#This Row],[Employee Name]],'List of Employees'!$B$4:$H$767,7))</f>
        <v>0</v>
      </c>
      <c r="F4835" s="66" t="str">
        <f>IF(ISBLANK(LeaveTracker[[#This Row],[Employee Name]]),"-----",VLOOKUP(LeaveTracker[[#This Row],[Employee Name]],'List of Employees'!$B$4:$H$767,6))</f>
        <v>CASUAL</v>
      </c>
      <c r="G4835" s="24">
        <v>44988</v>
      </c>
      <c r="H4835" s="24">
        <v>44988</v>
      </c>
      <c r="I4835" s="19" t="s">
        <v>81</v>
      </c>
      <c r="K4835" s="57" t="str">
        <f ca="1">LeaveTracker[[#This Row],[Days]]&amp;" "&amp;LeaveTracker[[#This Row],[Type of Leave]]</f>
        <v>1 SL</v>
      </c>
      <c r="L4835" s="23">
        <f ca="1">NETWORKDAYS(LeaveTracker[[#This Row],[Start Date]],LeaveTracker[[#This Row],[End Date]],lstHolidays)</f>
        <v>1</v>
      </c>
      <c r="M4835" s="27"/>
    </row>
    <row r="4836" spans="1:13" ht="30" customHeight="1" x14ac:dyDescent="0.3">
      <c r="A4836" s="27">
        <v>1130</v>
      </c>
      <c r="B4836" s="31">
        <v>45028</v>
      </c>
      <c r="C4836" s="31">
        <v>45007</v>
      </c>
      <c r="D4836" s="19" t="s">
        <v>1736</v>
      </c>
      <c r="E4836" s="66">
        <f>IF(ISBLANK(LeaveTracker[[#This Row],[Employee Name]]),"-----",VLOOKUP(LeaveTracker[[#This Row],[Employee Name]],'List of Employees'!$B$4:$H$767,7))</f>
        <v>0</v>
      </c>
      <c r="F4836" s="66" t="str">
        <f>IF(ISBLANK(LeaveTracker[[#This Row],[Employee Name]]),"-----",VLOOKUP(LeaveTracker[[#This Row],[Employee Name]],'List of Employees'!$B$4:$H$767,6))</f>
        <v>CASUAL</v>
      </c>
      <c r="G4836" s="24">
        <v>45006</v>
      </c>
      <c r="H4836" s="24">
        <v>45006</v>
      </c>
      <c r="I4836" s="19" t="s">
        <v>81</v>
      </c>
      <c r="K4836" s="57" t="str">
        <f ca="1">LeaveTracker[[#This Row],[Days]]&amp;" "&amp;LeaveTracker[[#This Row],[Type of Leave]]</f>
        <v>1 SL</v>
      </c>
      <c r="L4836" s="23">
        <f ca="1">NETWORKDAYS(LeaveTracker[[#This Row],[Start Date]],LeaveTracker[[#This Row],[End Date]],lstHolidays)</f>
        <v>1</v>
      </c>
      <c r="M4836" s="27"/>
    </row>
    <row r="4837" spans="1:13" ht="30" customHeight="1" x14ac:dyDescent="0.3">
      <c r="A4837" s="27">
        <f t="shared" si="50"/>
        <v>1131</v>
      </c>
      <c r="B4837" s="31">
        <v>45028</v>
      </c>
      <c r="C4837" s="31">
        <v>45001</v>
      </c>
      <c r="D4837" s="19" t="s">
        <v>2179</v>
      </c>
      <c r="E4837" s="66" t="str">
        <f>IF(ISBLANK(LeaveTracker[[#This Row],[Employee Name]]),"-----",VLOOKUP(LeaveTracker[[#This Row],[Employee Name]],'List of Employees'!$B$4:$H$767,7))</f>
        <v>CENRO</v>
      </c>
      <c r="F4837" s="66" t="str">
        <f>IF(ISBLANK(LeaveTracker[[#This Row],[Employee Name]]),"-----",VLOOKUP(LeaveTracker[[#This Row],[Employee Name]],'List of Employees'!$B$4:$H$767,6))</f>
        <v>CASUAL</v>
      </c>
      <c r="G4837" s="24">
        <v>44998</v>
      </c>
      <c r="H4837" s="24">
        <v>44999</v>
      </c>
      <c r="I4837" s="19" t="s">
        <v>81</v>
      </c>
      <c r="K4837" s="57" t="str">
        <f ca="1">LeaveTracker[[#This Row],[Days]]&amp;" "&amp;LeaveTracker[[#This Row],[Type of Leave]]</f>
        <v>2 SL</v>
      </c>
      <c r="L4837" s="23">
        <f ca="1">NETWORKDAYS(LeaveTracker[[#This Row],[Start Date]],LeaveTracker[[#This Row],[End Date]],lstHolidays)</f>
        <v>2</v>
      </c>
      <c r="M4837" s="27"/>
    </row>
    <row r="4838" spans="1:13" ht="30" customHeight="1" x14ac:dyDescent="0.3">
      <c r="A4838" s="27">
        <f t="shared" si="50"/>
        <v>1132</v>
      </c>
      <c r="B4838" s="31">
        <v>45028</v>
      </c>
      <c r="C4838" s="31">
        <v>45012</v>
      </c>
      <c r="D4838" s="19" t="s">
        <v>1789</v>
      </c>
      <c r="E4838" s="66" t="str">
        <f>IF(ISBLANK(LeaveTracker[[#This Row],[Employee Name]]),"-----",VLOOKUP(LeaveTracker[[#This Row],[Employee Name]],'List of Employees'!$B$4:$H$767,7))</f>
        <v>CENRO</v>
      </c>
      <c r="F4838" s="66" t="str">
        <f>IF(ISBLANK(LeaveTracker[[#This Row],[Employee Name]]),"-----",VLOOKUP(LeaveTracker[[#This Row],[Employee Name]],'List of Employees'!$B$4:$H$767,6))</f>
        <v>CASUAL</v>
      </c>
      <c r="G4838" s="24">
        <v>45022</v>
      </c>
      <c r="H4838" s="24">
        <v>45026</v>
      </c>
      <c r="I4838" s="19" t="s">
        <v>82</v>
      </c>
      <c r="K4838" s="57" t="str">
        <f ca="1">LeaveTracker[[#This Row],[Days]]&amp;" "&amp;LeaveTracker[[#This Row],[Type of Leave]]</f>
        <v>3 VL</v>
      </c>
      <c r="L4838" s="23">
        <f ca="1">NETWORKDAYS(LeaveTracker[[#This Row],[Start Date]],LeaveTracker[[#This Row],[End Date]],lstHolidays)</f>
        <v>3</v>
      </c>
      <c r="M4838" s="27"/>
    </row>
    <row r="4839" spans="1:13" ht="30" customHeight="1" x14ac:dyDescent="0.3">
      <c r="A4839" s="27">
        <f t="shared" si="50"/>
        <v>1133</v>
      </c>
      <c r="B4839" s="31">
        <v>45028</v>
      </c>
      <c r="C4839" s="31">
        <v>45009</v>
      </c>
      <c r="D4839" s="19" t="s">
        <v>1789</v>
      </c>
      <c r="E4839" s="66" t="str">
        <f>IF(ISBLANK(LeaveTracker[[#This Row],[Employee Name]]),"-----",VLOOKUP(LeaveTracker[[#This Row],[Employee Name]],'List of Employees'!$B$4:$H$767,7))</f>
        <v>CENRO</v>
      </c>
      <c r="F4839" s="66" t="str">
        <f>IF(ISBLANK(LeaveTracker[[#This Row],[Employee Name]]),"-----",VLOOKUP(LeaveTracker[[#This Row],[Employee Name]],'List of Employees'!$B$4:$H$767,6))</f>
        <v>CASUAL</v>
      </c>
      <c r="G4839" s="24">
        <v>45007</v>
      </c>
      <c r="H4839" s="24">
        <v>45007</v>
      </c>
      <c r="I4839" s="19" t="s">
        <v>81</v>
      </c>
      <c r="K4839" s="57" t="str">
        <f ca="1">LeaveTracker[[#This Row],[Days]]&amp;" "&amp;LeaveTracker[[#This Row],[Type of Leave]]</f>
        <v>1 SL</v>
      </c>
      <c r="L4839" s="23">
        <f ca="1">NETWORKDAYS(LeaveTracker[[#This Row],[Start Date]],LeaveTracker[[#This Row],[End Date]],lstHolidays)</f>
        <v>1</v>
      </c>
      <c r="M4839" s="27"/>
    </row>
    <row r="4840" spans="1:13" ht="30" customHeight="1" x14ac:dyDescent="0.3">
      <c r="A4840" s="27">
        <f t="shared" si="50"/>
        <v>1134</v>
      </c>
      <c r="B4840" s="31">
        <v>45028</v>
      </c>
      <c r="C4840" s="31">
        <v>45012</v>
      </c>
      <c r="D4840" s="19" t="s">
        <v>1927</v>
      </c>
      <c r="E4840" s="66" t="str">
        <f>IF(ISBLANK(LeaveTracker[[#This Row],[Employee Name]]),"-----",VLOOKUP(LeaveTracker[[#This Row],[Employee Name]],'List of Employees'!$B$4:$H$767,7))</f>
        <v>CSU</v>
      </c>
      <c r="F4840" s="66" t="str">
        <f>IF(ISBLANK(LeaveTracker[[#This Row],[Employee Name]]),"-----",VLOOKUP(LeaveTracker[[#This Row],[Employee Name]],'List of Employees'!$B$4:$H$767,6))</f>
        <v>CASUAL</v>
      </c>
      <c r="G4840" s="24">
        <v>45005</v>
      </c>
      <c r="H4840" s="24">
        <v>45009</v>
      </c>
      <c r="I4840" s="19" t="s">
        <v>82</v>
      </c>
      <c r="K4840" s="57" t="str">
        <f ca="1">LeaveTracker[[#This Row],[Days]]&amp;" "&amp;LeaveTracker[[#This Row],[Type of Leave]]</f>
        <v>5 VL</v>
      </c>
      <c r="L4840" s="23">
        <f ca="1">NETWORKDAYS(LeaveTracker[[#This Row],[Start Date]],LeaveTracker[[#This Row],[End Date]],lstHolidays)</f>
        <v>5</v>
      </c>
      <c r="M4840" s="27"/>
    </row>
    <row r="4841" spans="1:13" ht="30" customHeight="1" x14ac:dyDescent="0.3">
      <c r="A4841" s="27">
        <f t="shared" si="50"/>
        <v>1135</v>
      </c>
      <c r="B4841" s="31">
        <v>45028</v>
      </c>
      <c r="C4841" s="31">
        <v>45008</v>
      </c>
      <c r="D4841" s="19" t="s">
        <v>1759</v>
      </c>
      <c r="E4841" s="66" t="str">
        <f>IF(ISBLANK(LeaveTracker[[#This Row],[Employee Name]]),"-----",VLOOKUP(LeaveTracker[[#This Row],[Employee Name]],'List of Employees'!$B$4:$H$767,7))</f>
        <v>EEO/CITY MARKET</v>
      </c>
      <c r="F4841" s="66" t="str">
        <f>IF(ISBLANK(LeaveTracker[[#This Row],[Employee Name]]),"-----",VLOOKUP(LeaveTracker[[#This Row],[Employee Name]],'List of Employees'!$B$4:$H$767,6))</f>
        <v>CASUAL</v>
      </c>
      <c r="G4841" s="24">
        <v>45006</v>
      </c>
      <c r="H4841" s="24">
        <v>45006</v>
      </c>
      <c r="I4841" s="19" t="s">
        <v>81</v>
      </c>
      <c r="K4841" s="57" t="str">
        <f ca="1">LeaveTracker[[#This Row],[Days]]&amp;" "&amp;LeaveTracker[[#This Row],[Type of Leave]]</f>
        <v>1 SL</v>
      </c>
      <c r="L4841" s="23">
        <f ca="1">NETWORKDAYS(LeaveTracker[[#This Row],[Start Date]],LeaveTracker[[#This Row],[End Date]],lstHolidays)</f>
        <v>1</v>
      </c>
      <c r="M4841" s="27"/>
    </row>
    <row r="4842" spans="1:13" ht="30" customHeight="1" x14ac:dyDescent="0.3">
      <c r="A4842" s="27">
        <f t="shared" si="50"/>
        <v>1136</v>
      </c>
      <c r="B4842" s="31">
        <v>45028</v>
      </c>
      <c r="C4842" s="31">
        <v>44989</v>
      </c>
      <c r="D4842" s="19" t="s">
        <v>1751</v>
      </c>
      <c r="E4842" s="66" t="str">
        <f>IF(ISBLANK(LeaveTracker[[#This Row],[Employee Name]]),"-----",VLOOKUP(LeaveTracker[[#This Row],[Employee Name]],'List of Employees'!$B$4:$H$767,7))</f>
        <v>EEO/CITY MARKET</v>
      </c>
      <c r="F4842" s="66" t="str">
        <f>IF(ISBLANK(LeaveTracker[[#This Row],[Employee Name]]),"-----",VLOOKUP(LeaveTracker[[#This Row],[Employee Name]],'List of Employees'!$B$4:$H$767,6))</f>
        <v>CASUAL</v>
      </c>
      <c r="G4842" s="24">
        <v>44988</v>
      </c>
      <c r="H4842" s="24">
        <v>44988</v>
      </c>
      <c r="I4842" s="19" t="s">
        <v>81</v>
      </c>
      <c r="K4842" s="57" t="str">
        <f ca="1">LeaveTracker[[#This Row],[Days]]&amp;" "&amp;LeaveTracker[[#This Row],[Type of Leave]]</f>
        <v>1 SL</v>
      </c>
      <c r="L4842" s="23">
        <f ca="1">NETWORKDAYS(LeaveTracker[[#This Row],[Start Date]],LeaveTracker[[#This Row],[End Date]],lstHolidays)</f>
        <v>1</v>
      </c>
      <c r="M4842" s="27"/>
    </row>
    <row r="4843" spans="1:13" ht="30" customHeight="1" x14ac:dyDescent="0.3">
      <c r="A4843" s="27">
        <f t="shared" si="50"/>
        <v>1137</v>
      </c>
      <c r="B4843" s="31">
        <v>45028</v>
      </c>
      <c r="C4843" s="31">
        <v>45019</v>
      </c>
      <c r="D4843" s="19" t="s">
        <v>1804</v>
      </c>
      <c r="E4843" s="66" t="str">
        <f>IF(ISBLANK(LeaveTracker[[#This Row],[Employee Name]]),"-----",VLOOKUP(LeaveTracker[[#This Row],[Employee Name]],'List of Employees'!$B$4:$H$767,7))</f>
        <v>TICC</v>
      </c>
      <c r="F4843" s="66" t="str">
        <f>IF(ISBLANK(LeaveTracker[[#This Row],[Employee Name]]),"-----",VLOOKUP(LeaveTracker[[#This Row],[Employee Name]],'List of Employees'!$B$4:$H$767,6))</f>
        <v>CASUAL</v>
      </c>
      <c r="G4843" s="24">
        <v>45016</v>
      </c>
      <c r="H4843" s="24">
        <v>45016</v>
      </c>
      <c r="I4843" s="19" t="s">
        <v>297</v>
      </c>
      <c r="J4843" s="42" t="s">
        <v>105</v>
      </c>
      <c r="K4843" s="57" t="str">
        <f ca="1">LeaveTracker[[#This Row],[Days]]&amp;" "&amp;LeaveTracker[[#This Row],[Type of Leave]]</f>
        <v>1 OTHER</v>
      </c>
      <c r="L4843" s="23">
        <f ca="1">NETWORKDAYS(LeaveTracker[[#This Row],[Start Date]],LeaveTracker[[#This Row],[End Date]],lstHolidays)</f>
        <v>1</v>
      </c>
      <c r="M4843" s="27"/>
    </row>
    <row r="4844" spans="1:13" ht="30" customHeight="1" x14ac:dyDescent="0.3">
      <c r="A4844" s="27">
        <f t="shared" si="50"/>
        <v>1138</v>
      </c>
      <c r="B4844" s="31">
        <v>45028</v>
      </c>
      <c r="C4844" s="31">
        <v>45019</v>
      </c>
      <c r="D4844" s="19" t="s">
        <v>1894</v>
      </c>
      <c r="E4844" s="66" t="str">
        <f>IF(ISBLANK(LeaveTracker[[#This Row],[Employee Name]]),"-----",VLOOKUP(LeaveTracker[[#This Row],[Employee Name]],'List of Employees'!$B$4:$H$767,7))</f>
        <v>TICC</v>
      </c>
      <c r="F4844" s="66" t="str">
        <f>IF(ISBLANK(LeaveTracker[[#This Row],[Employee Name]]),"-----",VLOOKUP(LeaveTracker[[#This Row],[Employee Name]],'List of Employees'!$B$4:$H$767,6))</f>
        <v>CASUAL</v>
      </c>
      <c r="G4844" s="24">
        <v>45004</v>
      </c>
      <c r="H4844" s="24">
        <v>45004</v>
      </c>
      <c r="I4844" s="19" t="s">
        <v>81</v>
      </c>
      <c r="K4844" s="57" t="str">
        <f>LeaveTracker[[#This Row],[Days]]&amp;" "&amp;LeaveTracker[[#This Row],[Type of Leave]]</f>
        <v>1 SL</v>
      </c>
      <c r="L4844" s="23">
        <v>1</v>
      </c>
      <c r="M4844" s="27"/>
    </row>
    <row r="4845" spans="1:13" ht="30" customHeight="1" x14ac:dyDescent="0.3">
      <c r="A4845" s="27">
        <v>1138</v>
      </c>
      <c r="B4845" s="31">
        <v>45028</v>
      </c>
      <c r="C4845" s="31">
        <v>45019</v>
      </c>
      <c r="D4845" s="19" t="s">
        <v>1894</v>
      </c>
      <c r="E4845" s="66" t="str">
        <f>IF(ISBLANK(LeaveTracker[[#This Row],[Employee Name]]),"-----",VLOOKUP(LeaveTracker[[#This Row],[Employee Name]],'List of Employees'!$B$4:$H$767,7))</f>
        <v>TICC</v>
      </c>
      <c r="F4845" s="66" t="str">
        <f>IF(ISBLANK(LeaveTracker[[#This Row],[Employee Name]]),"-----",VLOOKUP(LeaveTracker[[#This Row],[Employee Name]],'List of Employees'!$B$4:$H$767,6))</f>
        <v>CASUAL</v>
      </c>
      <c r="G4845" s="24">
        <v>45010</v>
      </c>
      <c r="H4845" s="24">
        <v>45010</v>
      </c>
      <c r="I4845" s="19" t="s">
        <v>81</v>
      </c>
      <c r="K4845" s="57" t="str">
        <f>LeaveTracker[[#This Row],[Days]]&amp;" "&amp;LeaveTracker[[#This Row],[Type of Leave]]</f>
        <v>1 SL</v>
      </c>
      <c r="L4845" s="23">
        <v>1</v>
      </c>
      <c r="M4845" s="27"/>
    </row>
    <row r="4846" spans="1:13" ht="30" customHeight="1" x14ac:dyDescent="0.3">
      <c r="A4846" s="27">
        <f t="shared" si="50"/>
        <v>1139</v>
      </c>
      <c r="B4846" s="31">
        <v>45028</v>
      </c>
      <c r="C4846" s="31">
        <v>45015</v>
      </c>
      <c r="D4846" s="19" t="s">
        <v>1304</v>
      </c>
      <c r="E4846" s="66" t="str">
        <f>IF(ISBLANK(LeaveTracker[[#This Row],[Employee Name]]),"-----",VLOOKUP(LeaveTracker[[#This Row],[Employee Name]],'List of Employees'!$B$4:$H$767,7))</f>
        <v>CTO</v>
      </c>
      <c r="F4846" s="66" t="str">
        <f>IF(ISBLANK(LeaveTracker[[#This Row],[Employee Name]]),"-----",VLOOKUP(LeaveTracker[[#This Row],[Employee Name]],'List of Employees'!$B$4:$H$767,6))</f>
        <v>PERMANENT</v>
      </c>
      <c r="G4846" s="24">
        <v>45019</v>
      </c>
      <c r="H4846" s="24">
        <v>45019</v>
      </c>
      <c r="I4846" s="19" t="s">
        <v>297</v>
      </c>
      <c r="J4846" s="42" t="s">
        <v>105</v>
      </c>
      <c r="K4846" s="57" t="str">
        <f ca="1">LeaveTracker[[#This Row],[Days]]&amp;" "&amp;LeaveTracker[[#This Row],[Type of Leave]]</f>
        <v>1 OTHER</v>
      </c>
      <c r="L4846" s="23">
        <f ca="1">NETWORKDAYS(LeaveTracker[[#This Row],[Start Date]],LeaveTracker[[#This Row],[End Date]],lstHolidays)</f>
        <v>1</v>
      </c>
      <c r="M4846" s="27"/>
    </row>
    <row r="4847" spans="1:13" ht="30" customHeight="1" x14ac:dyDescent="0.3">
      <c r="A4847" s="27">
        <f t="shared" si="50"/>
        <v>1140</v>
      </c>
      <c r="B4847" s="31">
        <v>45028</v>
      </c>
      <c r="C4847" s="31">
        <v>45019</v>
      </c>
      <c r="D4847" s="19" t="s">
        <v>2459</v>
      </c>
      <c r="E4847" s="66" t="str">
        <f>IF(ISBLANK(LeaveTracker[[#This Row],[Employee Name]]),"-----",VLOOKUP(LeaveTracker[[#This Row],[Employee Name]],'List of Employees'!$B$4:$H$767,7))</f>
        <v>CCT</v>
      </c>
      <c r="F4847" s="66" t="str">
        <f>IF(ISBLANK(LeaveTracker[[#This Row],[Employee Name]]),"-----",VLOOKUP(LeaveTracker[[#This Row],[Employee Name]],'List of Employees'!$B$4:$H$767,6))</f>
        <v>CASUAL</v>
      </c>
      <c r="G4847" s="24">
        <v>45019</v>
      </c>
      <c r="H4847" s="24">
        <v>45019</v>
      </c>
      <c r="I4847" s="19" t="s">
        <v>81</v>
      </c>
      <c r="K4847" s="57" t="str">
        <f ca="1">LeaveTracker[[#This Row],[Days]]&amp;" "&amp;LeaveTracker[[#This Row],[Type of Leave]]</f>
        <v>1 SL</v>
      </c>
      <c r="L4847" s="23">
        <f ca="1">NETWORKDAYS(LeaveTracker[[#This Row],[Start Date]],LeaveTracker[[#This Row],[End Date]],lstHolidays)</f>
        <v>1</v>
      </c>
      <c r="M4847" s="27"/>
    </row>
    <row r="4848" spans="1:13" ht="30" customHeight="1" x14ac:dyDescent="0.3">
      <c r="A4848" s="27">
        <f t="shared" si="50"/>
        <v>1141</v>
      </c>
      <c r="B4848" s="31">
        <v>45028</v>
      </c>
      <c r="C4848" s="31">
        <v>45020</v>
      </c>
      <c r="D4848" s="19" t="s">
        <v>542</v>
      </c>
      <c r="E4848" s="66" t="str">
        <f>IF(ISBLANK(LeaveTracker[[#This Row],[Employee Name]]),"-----",VLOOKUP(LeaveTracker[[#This Row],[Employee Name]],'List of Employees'!$B$4:$H$767,7))</f>
        <v>LCR</v>
      </c>
      <c r="F4848" s="66" t="str">
        <f>IF(ISBLANK(LeaveTracker[[#This Row],[Employee Name]]),"-----",VLOOKUP(LeaveTracker[[#This Row],[Employee Name]],'List of Employees'!$B$4:$H$767,6))</f>
        <v>PERMANENT</v>
      </c>
      <c r="G4848" s="24">
        <v>45019</v>
      </c>
      <c r="H4848" s="24">
        <v>45019</v>
      </c>
      <c r="I4848" s="19" t="s">
        <v>81</v>
      </c>
      <c r="K4848" s="57" t="str">
        <f ca="1">LeaveTracker[[#This Row],[Days]]&amp;" "&amp;LeaveTracker[[#This Row],[Type of Leave]]</f>
        <v>1 SL</v>
      </c>
      <c r="L4848" s="23">
        <f ca="1">NETWORKDAYS(LeaveTracker[[#This Row],[Start Date]],LeaveTracker[[#This Row],[End Date]],lstHolidays)</f>
        <v>1</v>
      </c>
      <c r="M4848" s="27"/>
    </row>
    <row r="4849" spans="1:13" ht="30" customHeight="1" x14ac:dyDescent="0.3">
      <c r="A4849" s="27">
        <f t="shared" si="50"/>
        <v>1142</v>
      </c>
      <c r="B4849" s="31">
        <v>45028</v>
      </c>
      <c r="C4849" s="31">
        <v>45020</v>
      </c>
      <c r="D4849" s="19" t="s">
        <v>512</v>
      </c>
      <c r="E4849" s="66" t="str">
        <f>IF(ISBLANK(LeaveTracker[[#This Row],[Employee Name]]),"-----",VLOOKUP(LeaveTracker[[#This Row],[Employee Name]],'List of Employees'!$B$4:$H$767,7))</f>
        <v>ACCOUNTING</v>
      </c>
      <c r="F4849" s="66" t="str">
        <f>IF(ISBLANK(LeaveTracker[[#This Row],[Employee Name]]),"-----",VLOOKUP(LeaveTracker[[#This Row],[Employee Name]],'List of Employees'!$B$4:$H$767,6))</f>
        <v>PERMANENT</v>
      </c>
      <c r="G4849" s="24">
        <v>44993</v>
      </c>
      <c r="H4849" s="24">
        <v>44993</v>
      </c>
      <c r="I4849" s="19" t="s">
        <v>81</v>
      </c>
      <c r="K4849" s="57" t="str">
        <f ca="1">LeaveTracker[[#This Row],[Days]]&amp;" "&amp;LeaveTracker[[#This Row],[Type of Leave]]</f>
        <v>1 SL</v>
      </c>
      <c r="L4849" s="23">
        <f ca="1">NETWORKDAYS(LeaveTracker[[#This Row],[Start Date]],LeaveTracker[[#This Row],[End Date]],lstHolidays)</f>
        <v>1</v>
      </c>
      <c r="M4849" s="27"/>
    </row>
    <row r="4850" spans="1:13" ht="30" customHeight="1" x14ac:dyDescent="0.3">
      <c r="A4850" s="27">
        <v>1142</v>
      </c>
      <c r="B4850" s="31">
        <v>45028</v>
      </c>
      <c r="C4850" s="31">
        <v>45020</v>
      </c>
      <c r="D4850" s="19" t="s">
        <v>512</v>
      </c>
      <c r="E4850" s="66" t="str">
        <f>IF(ISBLANK(LeaveTracker[[#This Row],[Employee Name]]),"-----",VLOOKUP(LeaveTracker[[#This Row],[Employee Name]],'List of Employees'!$B$4:$H$767,7))</f>
        <v>ACCOUNTING</v>
      </c>
      <c r="F4850" s="66" t="str">
        <f>IF(ISBLANK(LeaveTracker[[#This Row],[Employee Name]]),"-----",VLOOKUP(LeaveTracker[[#This Row],[Employee Name]],'List of Employees'!$B$4:$H$767,6))</f>
        <v>PERMANENT</v>
      </c>
      <c r="G4850" s="24">
        <v>45005</v>
      </c>
      <c r="H4850" s="24">
        <v>45005</v>
      </c>
      <c r="I4850" s="19" t="s">
        <v>81</v>
      </c>
      <c r="K4850" s="57" t="str">
        <f ca="1">LeaveTracker[[#This Row],[Days]]&amp;" "&amp;LeaveTracker[[#This Row],[Type of Leave]]</f>
        <v>1 SL</v>
      </c>
      <c r="L4850" s="23">
        <f ca="1">NETWORKDAYS(LeaveTracker[[#This Row],[Start Date]],LeaveTracker[[#This Row],[End Date]],lstHolidays)</f>
        <v>1</v>
      </c>
      <c r="M4850" s="27"/>
    </row>
    <row r="4851" spans="1:13" ht="30" customHeight="1" x14ac:dyDescent="0.3">
      <c r="A4851" s="27">
        <f t="shared" si="50"/>
        <v>1143</v>
      </c>
      <c r="B4851" s="31">
        <v>45028</v>
      </c>
      <c r="C4851" s="31">
        <v>45020</v>
      </c>
      <c r="D4851" s="19" t="s">
        <v>512</v>
      </c>
      <c r="E4851" s="66" t="str">
        <f>IF(ISBLANK(LeaveTracker[[#This Row],[Employee Name]]),"-----",VLOOKUP(LeaveTracker[[#This Row],[Employee Name]],'List of Employees'!$B$4:$H$767,7))</f>
        <v>ACCOUNTING</v>
      </c>
      <c r="F4851" s="66" t="str">
        <f>IF(ISBLANK(LeaveTracker[[#This Row],[Employee Name]]),"-----",VLOOKUP(LeaveTracker[[#This Row],[Employee Name]],'List of Employees'!$B$4:$H$767,6))</f>
        <v>PERMANENT</v>
      </c>
      <c r="G4851" s="24">
        <v>44973</v>
      </c>
      <c r="H4851" s="24">
        <v>44973</v>
      </c>
      <c r="I4851" s="19" t="s">
        <v>81</v>
      </c>
      <c r="K4851" s="57" t="str">
        <f ca="1">LeaveTracker[[#This Row],[Days]]&amp;" "&amp;LeaveTracker[[#This Row],[Type of Leave]]</f>
        <v>1 SL</v>
      </c>
      <c r="L4851" s="23">
        <f ca="1">NETWORKDAYS(LeaveTracker[[#This Row],[Start Date]],LeaveTracker[[#This Row],[End Date]],lstHolidays)</f>
        <v>1</v>
      </c>
      <c r="M4851" s="27"/>
    </row>
    <row r="4852" spans="1:13" ht="30" customHeight="1" x14ac:dyDescent="0.3">
      <c r="A4852" s="27">
        <f t="shared" si="50"/>
        <v>1144</v>
      </c>
      <c r="B4852" s="31">
        <v>45028</v>
      </c>
      <c r="C4852" s="31">
        <v>45019</v>
      </c>
      <c r="D4852" s="19" t="s">
        <v>865</v>
      </c>
      <c r="E4852" s="66" t="str">
        <f>IF(ISBLANK(LeaveTracker[[#This Row],[Employee Name]]),"-----",VLOOKUP(LeaveTracker[[#This Row],[Employee Name]],'List of Employees'!$B$4:$H$767,7))</f>
        <v>ACCOUNTING</v>
      </c>
      <c r="F4852" s="66" t="str">
        <f>IF(ISBLANK(LeaveTracker[[#This Row],[Employee Name]]),"-----",VLOOKUP(LeaveTracker[[#This Row],[Employee Name]],'List of Employees'!$B$4:$H$767,6))</f>
        <v>PERMANENT</v>
      </c>
      <c r="G4852" s="24">
        <v>45016</v>
      </c>
      <c r="H4852" s="24">
        <v>45016</v>
      </c>
      <c r="I4852" s="19" t="s">
        <v>297</v>
      </c>
      <c r="J4852" s="42" t="s">
        <v>105</v>
      </c>
      <c r="K4852" s="57" t="str">
        <f ca="1">LeaveTracker[[#This Row],[Days]]&amp;" "&amp;LeaveTracker[[#This Row],[Type of Leave]]</f>
        <v>1 OTHER</v>
      </c>
      <c r="L4852" s="23">
        <f ca="1">NETWORKDAYS(LeaveTracker[[#This Row],[Start Date]],LeaveTracker[[#This Row],[End Date]],lstHolidays)</f>
        <v>1</v>
      </c>
      <c r="M4852" s="27"/>
    </row>
    <row r="4853" spans="1:13" ht="30" customHeight="1" x14ac:dyDescent="0.3">
      <c r="A4853" s="27">
        <f t="shared" si="50"/>
        <v>1145</v>
      </c>
      <c r="B4853" s="31">
        <v>45028</v>
      </c>
      <c r="C4853" s="31">
        <v>45019</v>
      </c>
      <c r="D4853" s="19" t="s">
        <v>518</v>
      </c>
      <c r="E4853" s="66" t="str">
        <f>IF(ISBLANK(LeaveTracker[[#This Row],[Employee Name]]),"-----",VLOOKUP(LeaveTracker[[#This Row],[Employee Name]],'List of Employees'!$B$4:$H$767,7))</f>
        <v>ACCOUNTING</v>
      </c>
      <c r="F4853" s="66" t="str">
        <f>IF(ISBLANK(LeaveTracker[[#This Row],[Employee Name]]),"-----",VLOOKUP(LeaveTracker[[#This Row],[Employee Name]],'List of Employees'!$B$4:$H$767,6))</f>
        <v>PERMANENT</v>
      </c>
      <c r="G4853" s="24">
        <v>45016</v>
      </c>
      <c r="H4853" s="24">
        <v>45016</v>
      </c>
      <c r="I4853" s="19" t="s">
        <v>81</v>
      </c>
      <c r="K4853" s="57" t="str">
        <f ca="1">LeaveTracker[[#This Row],[Days]]&amp;" "&amp;LeaveTracker[[#This Row],[Type of Leave]]</f>
        <v>1 SL</v>
      </c>
      <c r="L4853" s="23">
        <f ca="1">NETWORKDAYS(LeaveTracker[[#This Row],[Start Date]],LeaveTracker[[#This Row],[End Date]],lstHolidays)</f>
        <v>1</v>
      </c>
      <c r="M4853" s="27"/>
    </row>
    <row r="4854" spans="1:13" ht="30" customHeight="1" x14ac:dyDescent="0.3">
      <c r="A4854" s="27">
        <f t="shared" si="50"/>
        <v>1146</v>
      </c>
      <c r="B4854" s="31">
        <v>45028</v>
      </c>
      <c r="C4854" s="31">
        <v>45019</v>
      </c>
      <c r="D4854" s="19" t="s">
        <v>2203</v>
      </c>
      <c r="E4854" s="66" t="str">
        <f>IF(ISBLANK(LeaveTracker[[#This Row],[Employee Name]]),"-----",VLOOKUP(LeaveTracker[[#This Row],[Employee Name]],'List of Employees'!$B$4:$H$767,7))</f>
        <v>OSPITAL NG TAGAYTAY</v>
      </c>
      <c r="F4854" s="66" t="str">
        <f>IF(ISBLANK(LeaveTracker[[#This Row],[Employee Name]]),"-----",VLOOKUP(LeaveTracker[[#This Row],[Employee Name]],'List of Employees'!$B$4:$H$767,6))</f>
        <v>PERMANENT</v>
      </c>
      <c r="G4854" s="24">
        <v>45033</v>
      </c>
      <c r="H4854" s="24">
        <v>45044</v>
      </c>
      <c r="I4854" s="19" t="s">
        <v>82</v>
      </c>
      <c r="K4854" s="57" t="str">
        <f>LeaveTracker[[#This Row],[Days]]&amp;" "&amp;LeaveTracker[[#This Row],[Type of Leave]]</f>
        <v>9 VL</v>
      </c>
      <c r="L4854" s="23">
        <v>9</v>
      </c>
      <c r="M4854" s="27"/>
    </row>
    <row r="4855" spans="1:13" ht="30" customHeight="1" x14ac:dyDescent="0.3">
      <c r="A4855" s="27">
        <f t="shared" si="50"/>
        <v>1147</v>
      </c>
      <c r="B4855" s="31">
        <v>45028</v>
      </c>
      <c r="C4855" s="31">
        <v>45019</v>
      </c>
      <c r="D4855" s="19" t="s">
        <v>2203</v>
      </c>
      <c r="E4855" s="66" t="str">
        <f>IF(ISBLANK(LeaveTracker[[#This Row],[Employee Name]]),"-----",VLOOKUP(LeaveTracker[[#This Row],[Employee Name]],'List of Employees'!$B$4:$H$767,7))</f>
        <v>OSPITAL NG TAGAYTAY</v>
      </c>
      <c r="F4855" s="66" t="str">
        <f>IF(ISBLANK(LeaveTracker[[#This Row],[Employee Name]]),"-----",VLOOKUP(LeaveTracker[[#This Row],[Employee Name]],'List of Employees'!$B$4:$H$767,6))</f>
        <v>PERMANENT</v>
      </c>
      <c r="G4855" s="24">
        <v>45027</v>
      </c>
      <c r="H4855" s="24">
        <v>45033</v>
      </c>
      <c r="I4855" s="19" t="s">
        <v>82</v>
      </c>
      <c r="K4855" s="57" t="str">
        <f ca="1">LeaveTracker[[#This Row],[Days]]&amp;" "&amp;LeaveTracker[[#This Row],[Type of Leave]]</f>
        <v>5 VL</v>
      </c>
      <c r="L4855" s="23">
        <f ca="1">NETWORKDAYS(LeaveTracker[[#This Row],[Start Date]],LeaveTracker[[#This Row],[End Date]],lstHolidays)</f>
        <v>5</v>
      </c>
      <c r="M4855" s="27"/>
    </row>
    <row r="4856" spans="1:13" ht="30" customHeight="1" x14ac:dyDescent="0.3">
      <c r="A4856" s="27">
        <f t="shared" si="50"/>
        <v>1148</v>
      </c>
      <c r="B4856" s="31">
        <v>45028</v>
      </c>
      <c r="C4856" s="24">
        <v>45027</v>
      </c>
      <c r="D4856" s="19" t="s">
        <v>404</v>
      </c>
      <c r="E4856" s="66" t="str">
        <f>IF(ISBLANK(LeaveTracker[[#This Row],[Employee Name]]),"-----",VLOOKUP(LeaveTracker[[#This Row],[Employee Name]],'List of Employees'!$B$4:$H$767,7))</f>
        <v>CTO</v>
      </c>
      <c r="F4856" s="66" t="str">
        <f>IF(ISBLANK(LeaveTracker[[#This Row],[Employee Name]]),"-----",VLOOKUP(LeaveTracker[[#This Row],[Employee Name]],'List of Employees'!$B$4:$H$767,6))</f>
        <v>PERMANENT</v>
      </c>
      <c r="G4856" s="24">
        <v>45027</v>
      </c>
      <c r="H4856" s="24">
        <v>45028</v>
      </c>
      <c r="I4856" s="19" t="s">
        <v>82</v>
      </c>
      <c r="K4856" s="57" t="str">
        <f ca="1">LeaveTracker[[#This Row],[Days]]&amp;" "&amp;LeaveTracker[[#This Row],[Type of Leave]]</f>
        <v>2 VL</v>
      </c>
      <c r="L4856" s="23">
        <f ca="1">NETWORKDAYS(LeaveTracker[[#This Row],[Start Date]],LeaveTracker[[#This Row],[End Date]],lstHolidays)</f>
        <v>2</v>
      </c>
      <c r="M4856" s="27"/>
    </row>
    <row r="4857" spans="1:13" ht="30" customHeight="1" x14ac:dyDescent="0.3">
      <c r="A4857" s="27">
        <f t="shared" si="50"/>
        <v>1149</v>
      </c>
      <c r="B4857" s="31">
        <v>45028</v>
      </c>
      <c r="C4857" s="24">
        <v>45019</v>
      </c>
      <c r="D4857" s="19" t="s">
        <v>404</v>
      </c>
      <c r="E4857" s="66" t="str">
        <f>IF(ISBLANK(LeaveTracker[[#This Row],[Employee Name]]),"-----",VLOOKUP(LeaveTracker[[#This Row],[Employee Name]],'List of Employees'!$B$4:$H$767,7))</f>
        <v>CTO</v>
      </c>
      <c r="F4857" s="66" t="str">
        <f>IF(ISBLANK(LeaveTracker[[#This Row],[Employee Name]]),"-----",VLOOKUP(LeaveTracker[[#This Row],[Employee Name]],'List of Employees'!$B$4:$H$767,6))</f>
        <v>PERMANENT</v>
      </c>
      <c r="G4857" s="24">
        <v>45019</v>
      </c>
      <c r="H4857" s="24">
        <v>45021</v>
      </c>
      <c r="I4857" s="19" t="s">
        <v>297</v>
      </c>
      <c r="J4857" s="42" t="s">
        <v>158</v>
      </c>
      <c r="K4857" s="57" t="str">
        <f ca="1">LeaveTracker[[#This Row],[Days]]&amp;" "&amp;LeaveTracker[[#This Row],[Type of Leave]]</f>
        <v>3 OTHER</v>
      </c>
      <c r="L4857" s="23">
        <f ca="1">NETWORKDAYS(LeaveTracker[[#This Row],[Start Date]],LeaveTracker[[#This Row],[End Date]],lstHolidays)</f>
        <v>3</v>
      </c>
      <c r="M4857" s="27"/>
    </row>
    <row r="4858" spans="1:13" ht="30" customHeight="1" x14ac:dyDescent="0.3">
      <c r="A4858" s="27">
        <f t="shared" si="50"/>
        <v>1150</v>
      </c>
      <c r="B4858" s="31">
        <v>45028</v>
      </c>
      <c r="C4858" s="31">
        <v>45012</v>
      </c>
      <c r="D4858" s="19" t="s">
        <v>1282</v>
      </c>
      <c r="E4858" s="66" t="str">
        <f>IF(ISBLANK(LeaveTracker[[#This Row],[Employee Name]]),"-----",VLOOKUP(LeaveTracker[[#This Row],[Employee Name]],'List of Employees'!$B$4:$H$767,7))</f>
        <v>CTO</v>
      </c>
      <c r="F4858" s="66" t="str">
        <f>IF(ISBLANK(LeaveTracker[[#This Row],[Employee Name]]),"-----",VLOOKUP(LeaveTracker[[#This Row],[Employee Name]],'List of Employees'!$B$4:$H$767,6))</f>
        <v>PERMANENT</v>
      </c>
      <c r="G4858" s="24">
        <v>45015</v>
      </c>
      <c r="H4858" s="24">
        <v>45015</v>
      </c>
      <c r="I4858" s="19" t="s">
        <v>82</v>
      </c>
      <c r="K4858" s="57" t="str">
        <f ca="1">LeaveTracker[[#This Row],[Days]]&amp;" "&amp;LeaveTracker[[#This Row],[Type of Leave]]</f>
        <v>1 VL</v>
      </c>
      <c r="L4858" s="23">
        <f ca="1">NETWORKDAYS(LeaveTracker[[#This Row],[Start Date]],LeaveTracker[[#This Row],[End Date]],lstHolidays)</f>
        <v>1</v>
      </c>
      <c r="M4858" s="27"/>
    </row>
    <row r="4859" spans="1:13" ht="30" customHeight="1" x14ac:dyDescent="0.3">
      <c r="A4859" s="27">
        <f t="shared" si="50"/>
        <v>1151</v>
      </c>
      <c r="B4859" s="31">
        <v>45028</v>
      </c>
      <c r="C4859" s="31">
        <v>45015</v>
      </c>
      <c r="D4859" s="19" t="s">
        <v>542</v>
      </c>
      <c r="E4859" s="66" t="str">
        <f>IF(ISBLANK(LeaveTracker[[#This Row],[Employee Name]]),"-----",VLOOKUP(LeaveTracker[[#This Row],[Employee Name]],'List of Employees'!$B$4:$H$767,7))</f>
        <v>LCR</v>
      </c>
      <c r="F4859" s="66" t="str">
        <f>IF(ISBLANK(LeaveTracker[[#This Row],[Employee Name]]),"-----",VLOOKUP(LeaveTracker[[#This Row],[Employee Name]],'List of Employees'!$B$4:$H$767,6))</f>
        <v>PERMANENT</v>
      </c>
      <c r="G4859" s="24">
        <v>45027</v>
      </c>
      <c r="H4859" s="24">
        <v>45027</v>
      </c>
      <c r="I4859" s="19" t="s">
        <v>297</v>
      </c>
      <c r="J4859" s="42" t="s">
        <v>158</v>
      </c>
      <c r="K4859" s="57" t="str">
        <f ca="1">LeaveTracker[[#This Row],[Days]]&amp;" "&amp;LeaveTracker[[#This Row],[Type of Leave]]</f>
        <v>1 OTHER</v>
      </c>
      <c r="L4859" s="23">
        <f ca="1">NETWORKDAYS(LeaveTracker[[#This Row],[Start Date]],LeaveTracker[[#This Row],[End Date]],lstHolidays)</f>
        <v>1</v>
      </c>
      <c r="M4859" s="27"/>
    </row>
    <row r="4860" spans="1:13" ht="30" customHeight="1" x14ac:dyDescent="0.3">
      <c r="A4860" s="27">
        <f t="shared" si="50"/>
        <v>1152</v>
      </c>
      <c r="B4860" s="31">
        <v>45028</v>
      </c>
      <c r="C4860" s="31">
        <v>45015</v>
      </c>
      <c r="D4860" s="19" t="s">
        <v>542</v>
      </c>
      <c r="E4860" s="66" t="str">
        <f>IF(ISBLANK(LeaveTracker[[#This Row],[Employee Name]]),"-----",VLOOKUP(LeaveTracker[[#This Row],[Employee Name]],'List of Employees'!$B$4:$H$767,7))</f>
        <v>LCR</v>
      </c>
      <c r="F4860" s="66" t="str">
        <f>IF(ISBLANK(LeaveTracker[[#This Row],[Employee Name]]),"-----",VLOOKUP(LeaveTracker[[#This Row],[Employee Name]],'List of Employees'!$B$4:$H$767,6))</f>
        <v>PERMANENT</v>
      </c>
      <c r="G4860" s="24">
        <v>45012</v>
      </c>
      <c r="H4860" s="24">
        <v>45012</v>
      </c>
      <c r="I4860" s="19" t="s">
        <v>81</v>
      </c>
      <c r="K4860" s="57" t="str">
        <f ca="1">LeaveTracker[[#This Row],[Days]]&amp;" "&amp;LeaveTracker[[#This Row],[Type of Leave]]</f>
        <v>1 SL</v>
      </c>
      <c r="L4860" s="23">
        <f ca="1">NETWORKDAYS(LeaveTracker[[#This Row],[Start Date]],LeaveTracker[[#This Row],[End Date]],lstHolidays)</f>
        <v>1</v>
      </c>
      <c r="M4860" s="27"/>
    </row>
    <row r="4861" spans="1:13" ht="30" customHeight="1" x14ac:dyDescent="0.3">
      <c r="A4861" s="27">
        <f t="shared" si="50"/>
        <v>1153</v>
      </c>
      <c r="B4861" s="31">
        <v>45028</v>
      </c>
      <c r="C4861" s="31">
        <v>45014</v>
      </c>
      <c r="D4861" s="19" t="s">
        <v>1832</v>
      </c>
      <c r="E4861" s="66" t="str">
        <f>IF(ISBLANK(LeaveTracker[[#This Row],[Employee Name]]),"-----",VLOOKUP(LeaveTracker[[#This Row],[Employee Name]],'List of Employees'!$B$4:$H$767,7))</f>
        <v>CENRO</v>
      </c>
      <c r="F4861" s="66" t="str">
        <f>IF(ISBLANK(LeaveTracker[[#This Row],[Employee Name]]),"-----",VLOOKUP(LeaveTracker[[#This Row],[Employee Name]],'List of Employees'!$B$4:$H$767,6))</f>
        <v>CASUAL</v>
      </c>
      <c r="G4861" s="24">
        <v>45013</v>
      </c>
      <c r="H4861" s="24">
        <v>45013</v>
      </c>
      <c r="I4861" s="19" t="s">
        <v>81</v>
      </c>
      <c r="K4861" s="57" t="str">
        <f ca="1">LeaveTracker[[#This Row],[Days]]&amp;" "&amp;LeaveTracker[[#This Row],[Type of Leave]]</f>
        <v>1 SL</v>
      </c>
      <c r="L4861" s="23">
        <f ca="1">NETWORKDAYS(LeaveTracker[[#This Row],[Start Date]],LeaveTracker[[#This Row],[End Date]],lstHolidays)</f>
        <v>1</v>
      </c>
      <c r="M4861" s="27"/>
    </row>
    <row r="4862" spans="1:13" ht="30" customHeight="1" x14ac:dyDescent="0.3">
      <c r="A4862" s="27">
        <f t="shared" si="50"/>
        <v>1154</v>
      </c>
      <c r="B4862" s="31">
        <v>45028</v>
      </c>
      <c r="C4862" s="31">
        <v>45014</v>
      </c>
      <c r="D4862" s="19" t="s">
        <v>1863</v>
      </c>
      <c r="E4862" s="66" t="str">
        <f>IF(ISBLANK(LeaveTracker[[#This Row],[Employee Name]]),"-----",VLOOKUP(LeaveTracker[[#This Row],[Employee Name]],'List of Employees'!$B$4:$H$767,7))</f>
        <v>CENRO</v>
      </c>
      <c r="F4862" s="66" t="str">
        <f>IF(ISBLANK(LeaveTracker[[#This Row],[Employee Name]]),"-----",VLOOKUP(LeaveTracker[[#This Row],[Employee Name]],'List of Employees'!$B$4:$H$767,6))</f>
        <v>CASUAL</v>
      </c>
      <c r="G4862" s="24">
        <v>45013</v>
      </c>
      <c r="H4862" s="24">
        <v>45013</v>
      </c>
      <c r="I4862" s="19" t="s">
        <v>81</v>
      </c>
      <c r="K4862" s="57" t="str">
        <f ca="1">LeaveTracker[[#This Row],[Days]]&amp;" "&amp;LeaveTracker[[#This Row],[Type of Leave]]</f>
        <v>1 SL</v>
      </c>
      <c r="L4862" s="23">
        <f ca="1">NETWORKDAYS(LeaveTracker[[#This Row],[Start Date]],LeaveTracker[[#This Row],[End Date]],lstHolidays)</f>
        <v>1</v>
      </c>
      <c r="M4862" s="27"/>
    </row>
    <row r="4863" spans="1:13" ht="30" customHeight="1" x14ac:dyDescent="0.3">
      <c r="A4863" s="27">
        <f t="shared" si="50"/>
        <v>1155</v>
      </c>
      <c r="B4863" s="31">
        <v>45028</v>
      </c>
      <c r="C4863" s="31">
        <v>45015</v>
      </c>
      <c r="D4863" s="19" t="s">
        <v>1954</v>
      </c>
      <c r="E4863" s="66" t="str">
        <f>IF(ISBLANK(LeaveTracker[[#This Row],[Employee Name]]),"-----",VLOOKUP(LeaveTracker[[#This Row],[Employee Name]],'List of Employees'!$B$4:$H$767,7))</f>
        <v>CENRO</v>
      </c>
      <c r="F4863" s="66" t="str">
        <f>IF(ISBLANK(LeaveTracker[[#This Row],[Employee Name]]),"-----",VLOOKUP(LeaveTracker[[#This Row],[Employee Name]],'List of Employees'!$B$4:$H$767,6))</f>
        <v>CASUAL</v>
      </c>
      <c r="G4863" s="24">
        <v>45022</v>
      </c>
      <c r="H4863" s="24">
        <v>45024</v>
      </c>
      <c r="I4863" s="19" t="s">
        <v>82</v>
      </c>
      <c r="K4863" s="57" t="str">
        <f>LeaveTracker[[#This Row],[Days]]&amp;" "&amp;LeaveTracker[[#This Row],[Type of Leave]]</f>
        <v>3 VL</v>
      </c>
      <c r="L4863" s="23">
        <v>3</v>
      </c>
      <c r="M4863" s="27"/>
    </row>
    <row r="4864" spans="1:13" ht="30" customHeight="1" x14ac:dyDescent="0.3">
      <c r="A4864" s="27">
        <f t="shared" si="50"/>
        <v>1156</v>
      </c>
      <c r="B4864" s="31">
        <v>45028</v>
      </c>
      <c r="C4864" s="31">
        <v>45016</v>
      </c>
      <c r="D4864" s="20" t="s">
        <v>1747</v>
      </c>
      <c r="E4864" s="66" t="str">
        <f>IF(ISBLANK(LeaveTracker[[#This Row],[Employee Name]]),"-----",VLOOKUP(LeaveTracker[[#This Row],[Employee Name]],'List of Employees'!$B$4:$H$767,7))</f>
        <v>BPLO</v>
      </c>
      <c r="F4864" s="66" t="str">
        <f>IF(ISBLANK(LeaveTracker[[#This Row],[Employee Name]]),"-----",VLOOKUP(LeaveTracker[[#This Row],[Employee Name]],'List of Employees'!$B$4:$H$767,6))</f>
        <v>CASUAL</v>
      </c>
      <c r="G4864" s="24">
        <v>45013</v>
      </c>
      <c r="H4864" s="24">
        <v>45013</v>
      </c>
      <c r="I4864" s="19" t="s">
        <v>81</v>
      </c>
      <c r="K4864" s="57" t="str">
        <f ca="1">LeaveTracker[[#This Row],[Days]]&amp;" "&amp;LeaveTracker[[#This Row],[Type of Leave]]</f>
        <v>1 SL</v>
      </c>
      <c r="L4864" s="23">
        <f ca="1">NETWORKDAYS(LeaveTracker[[#This Row],[Start Date]],LeaveTracker[[#This Row],[End Date]],lstHolidays)</f>
        <v>1</v>
      </c>
      <c r="M4864" s="27"/>
    </row>
    <row r="4865" spans="1:13" ht="30" customHeight="1" x14ac:dyDescent="0.3">
      <c r="A4865" s="27">
        <f t="shared" si="50"/>
        <v>1157</v>
      </c>
      <c r="B4865" s="31">
        <v>45028</v>
      </c>
      <c r="C4865" s="31">
        <v>45016</v>
      </c>
      <c r="D4865" s="19" t="s">
        <v>1859</v>
      </c>
      <c r="E4865" s="66" t="str">
        <f>IF(ISBLANK(LeaveTracker[[#This Row],[Employee Name]]),"-----",VLOOKUP(LeaveTracker[[#This Row],[Employee Name]],'List of Employees'!$B$4:$H$767,7))</f>
        <v>TICC</v>
      </c>
      <c r="F4865" s="66" t="str">
        <f>IF(ISBLANK(LeaveTracker[[#This Row],[Employee Name]]),"-----",VLOOKUP(LeaveTracker[[#This Row],[Employee Name]],'List of Employees'!$B$4:$H$767,6))</f>
        <v>CASUAL</v>
      </c>
      <c r="G4865" s="24">
        <v>45015</v>
      </c>
      <c r="H4865" s="24">
        <v>45015</v>
      </c>
      <c r="I4865" s="19" t="s">
        <v>81</v>
      </c>
      <c r="K4865" s="57" t="str">
        <f ca="1">LeaveTracker[[#This Row],[Days]]&amp;" "&amp;LeaveTracker[[#This Row],[Type of Leave]]</f>
        <v>1 SL</v>
      </c>
      <c r="L4865" s="23">
        <f ca="1">NETWORKDAYS(LeaveTracker[[#This Row],[Start Date]],LeaveTracker[[#This Row],[End Date]],lstHolidays)</f>
        <v>1</v>
      </c>
      <c r="M4865" s="27"/>
    </row>
    <row r="4866" spans="1:13" ht="30" customHeight="1" x14ac:dyDescent="0.3">
      <c r="A4866" s="27">
        <f t="shared" si="50"/>
        <v>1158</v>
      </c>
      <c r="B4866" s="31">
        <v>45028</v>
      </c>
      <c r="C4866" s="31">
        <v>45016</v>
      </c>
      <c r="D4866" s="19" t="s">
        <v>1859</v>
      </c>
      <c r="E4866" s="66" t="str">
        <f>IF(ISBLANK(LeaveTracker[[#This Row],[Employee Name]]),"-----",VLOOKUP(LeaveTracker[[#This Row],[Employee Name]],'List of Employees'!$B$4:$H$767,7))</f>
        <v>TICC</v>
      </c>
      <c r="F4866" s="66" t="str">
        <f>IF(ISBLANK(LeaveTracker[[#This Row],[Employee Name]]),"-----",VLOOKUP(LeaveTracker[[#This Row],[Employee Name]],'List of Employees'!$B$4:$H$767,6))</f>
        <v>CASUAL</v>
      </c>
      <c r="G4866" s="24">
        <v>45027</v>
      </c>
      <c r="H4866" s="24">
        <v>45027</v>
      </c>
      <c r="I4866" s="19" t="s">
        <v>297</v>
      </c>
      <c r="J4866" s="42" t="s">
        <v>105</v>
      </c>
      <c r="K4866" s="57" t="str">
        <f ca="1">LeaveTracker[[#This Row],[Days]]&amp;" "&amp;LeaveTracker[[#This Row],[Type of Leave]]</f>
        <v>1 OTHER</v>
      </c>
      <c r="L4866" s="23">
        <f ca="1">NETWORKDAYS(LeaveTracker[[#This Row],[Start Date]],LeaveTracker[[#This Row],[End Date]],lstHolidays)</f>
        <v>1</v>
      </c>
      <c r="M4866" s="27"/>
    </row>
    <row r="4867" spans="1:13" ht="30" customHeight="1" x14ac:dyDescent="0.3">
      <c r="A4867" s="27">
        <f t="shared" si="50"/>
        <v>1159</v>
      </c>
      <c r="B4867" s="31">
        <v>45028</v>
      </c>
      <c r="C4867" s="31">
        <v>45005</v>
      </c>
      <c r="D4867" s="19" t="s">
        <v>1920</v>
      </c>
      <c r="E4867" s="66" t="str">
        <f>IF(ISBLANK(LeaveTracker[[#This Row],[Employee Name]]),"-----",VLOOKUP(LeaveTracker[[#This Row],[Employee Name]],'List of Employees'!$B$4:$H$767,7))</f>
        <v>TCIS</v>
      </c>
      <c r="F4867" s="66" t="str">
        <f>IF(ISBLANK(LeaveTracker[[#This Row],[Employee Name]]),"-----",VLOOKUP(LeaveTracker[[#This Row],[Employee Name]],'List of Employees'!$B$4:$H$767,6))</f>
        <v>JOBCON</v>
      </c>
      <c r="G4867" s="24">
        <v>45008</v>
      </c>
      <c r="H4867" s="24">
        <v>45008</v>
      </c>
      <c r="I4867" s="19" t="s">
        <v>82</v>
      </c>
      <c r="K4867" s="57" t="str">
        <f ca="1">LeaveTracker[[#This Row],[Days]]&amp;" "&amp;LeaveTracker[[#This Row],[Type of Leave]]</f>
        <v>1 VL</v>
      </c>
      <c r="L4867" s="23">
        <f ca="1">NETWORKDAYS(LeaveTracker[[#This Row],[Start Date]],LeaveTracker[[#This Row],[End Date]],lstHolidays)</f>
        <v>1</v>
      </c>
      <c r="M4867" s="27"/>
    </row>
    <row r="4868" spans="1:13" ht="30" customHeight="1" x14ac:dyDescent="0.3">
      <c r="A4868" s="27">
        <f t="shared" si="50"/>
        <v>1160</v>
      </c>
      <c r="B4868" s="31">
        <v>45028</v>
      </c>
      <c r="C4868" s="31">
        <v>44995</v>
      </c>
      <c r="D4868" s="19" t="s">
        <v>1824</v>
      </c>
      <c r="E4868" s="66" t="str">
        <f>IF(ISBLANK(LeaveTracker[[#This Row],[Employee Name]]),"-----",VLOOKUP(LeaveTracker[[#This Row],[Employee Name]],'List of Employees'!$B$4:$H$767,7))</f>
        <v>ONT</v>
      </c>
      <c r="F4868" s="66" t="str">
        <f>IF(ISBLANK(LeaveTracker[[#This Row],[Employee Name]]),"-----",VLOOKUP(LeaveTracker[[#This Row],[Employee Name]],'List of Employees'!$B$4:$H$767,6))</f>
        <v>CASUAL</v>
      </c>
      <c r="G4868" s="24">
        <v>44988</v>
      </c>
      <c r="H4868" s="24">
        <v>44990</v>
      </c>
      <c r="I4868" s="19" t="s">
        <v>81</v>
      </c>
      <c r="K4868" s="57" t="str">
        <f>LeaveTracker[[#This Row],[Days]]&amp;" "&amp;LeaveTracker[[#This Row],[Type of Leave]]</f>
        <v>3 SL</v>
      </c>
      <c r="L4868" s="23">
        <v>3</v>
      </c>
      <c r="M4868" s="27"/>
    </row>
    <row r="4869" spans="1:13" ht="30" customHeight="1" x14ac:dyDescent="0.3">
      <c r="A4869" s="27">
        <f t="shared" si="50"/>
        <v>1161</v>
      </c>
      <c r="B4869" s="31">
        <v>45028</v>
      </c>
      <c r="C4869" s="31">
        <v>44995</v>
      </c>
      <c r="D4869" s="19" t="s">
        <v>1792</v>
      </c>
      <c r="E4869" s="66" t="str">
        <f>IF(ISBLANK(LeaveTracker[[#This Row],[Employee Name]]),"-----",VLOOKUP(LeaveTracker[[#This Row],[Employee Name]],'List of Employees'!$B$4:$H$767,7))</f>
        <v>CENRO</v>
      </c>
      <c r="F4869" s="66" t="str">
        <f>IF(ISBLANK(LeaveTracker[[#This Row],[Employee Name]]),"-----",VLOOKUP(LeaveTracker[[#This Row],[Employee Name]],'List of Employees'!$B$4:$H$767,6))</f>
        <v>CASUAL</v>
      </c>
      <c r="G4869" s="24">
        <v>45003</v>
      </c>
      <c r="H4869" s="24">
        <v>45005</v>
      </c>
      <c r="I4869" s="19" t="s">
        <v>82</v>
      </c>
      <c r="K4869" s="57" t="str">
        <f>LeaveTracker[[#This Row],[Days]]&amp;" "&amp;LeaveTracker[[#This Row],[Type of Leave]]</f>
        <v>3 VL</v>
      </c>
      <c r="L4869" s="23">
        <v>3</v>
      </c>
      <c r="M4869" s="27"/>
    </row>
    <row r="4870" spans="1:13" ht="30" customHeight="1" x14ac:dyDescent="0.3">
      <c r="A4870" s="27">
        <f t="shared" si="50"/>
        <v>1162</v>
      </c>
      <c r="B4870" s="31">
        <v>45028</v>
      </c>
      <c r="C4870" s="31">
        <v>44995</v>
      </c>
      <c r="D4870" s="19" t="s">
        <v>2205</v>
      </c>
      <c r="E4870" s="66" t="str">
        <f>IF(ISBLANK(LeaveTracker[[#This Row],[Employee Name]]),"-----",VLOOKUP(LeaveTracker[[#This Row],[Employee Name]],'List of Employees'!$B$4:$H$767,7))</f>
        <v>CENRO</v>
      </c>
      <c r="F4870" s="66" t="str">
        <f>IF(ISBLANK(LeaveTracker[[#This Row],[Employee Name]]),"-----",VLOOKUP(LeaveTracker[[#This Row],[Employee Name]],'List of Employees'!$B$4:$H$767,6))</f>
        <v>CASUAL</v>
      </c>
      <c r="G4870" s="24">
        <v>45002</v>
      </c>
      <c r="H4870" s="24">
        <v>45005</v>
      </c>
      <c r="I4870" s="19" t="s">
        <v>82</v>
      </c>
      <c r="K4870" s="57" t="str">
        <f>LeaveTracker[[#This Row],[Days]]&amp;" "&amp;LeaveTracker[[#This Row],[Type of Leave]]</f>
        <v>3 VL</v>
      </c>
      <c r="L4870" s="23">
        <v>3</v>
      </c>
      <c r="M4870" s="27"/>
    </row>
    <row r="4871" spans="1:13" ht="30" customHeight="1" x14ac:dyDescent="0.3">
      <c r="A4871" s="27">
        <f t="shared" si="50"/>
        <v>1163</v>
      </c>
      <c r="B4871" s="31">
        <v>45028</v>
      </c>
      <c r="C4871" s="31">
        <v>45002</v>
      </c>
      <c r="D4871" s="19" t="s">
        <v>2459</v>
      </c>
      <c r="E4871" s="66" t="str">
        <f>IF(ISBLANK(LeaveTracker[[#This Row],[Employee Name]]),"-----",VLOOKUP(LeaveTracker[[#This Row],[Employee Name]],'List of Employees'!$B$4:$H$767,7))</f>
        <v>CCT</v>
      </c>
      <c r="F4871" s="66" t="str">
        <f>IF(ISBLANK(LeaveTracker[[#This Row],[Employee Name]]),"-----",VLOOKUP(LeaveTracker[[#This Row],[Employee Name]],'List of Employees'!$B$4:$H$767,6))</f>
        <v>CASUAL</v>
      </c>
      <c r="G4871" s="24">
        <v>45004</v>
      </c>
      <c r="H4871" s="24">
        <v>45005</v>
      </c>
      <c r="I4871" s="19" t="s">
        <v>81</v>
      </c>
      <c r="K4871" s="57" t="str">
        <f>LeaveTracker[[#This Row],[Days]]&amp;" "&amp;LeaveTracker[[#This Row],[Type of Leave]]</f>
        <v>2 SL</v>
      </c>
      <c r="L4871" s="23">
        <v>2</v>
      </c>
      <c r="M4871" s="27"/>
    </row>
    <row r="4872" spans="1:13" ht="30" customHeight="1" x14ac:dyDescent="0.3">
      <c r="A4872" s="27">
        <f t="shared" si="50"/>
        <v>1164</v>
      </c>
      <c r="B4872" s="31">
        <v>45028</v>
      </c>
      <c r="C4872" s="31">
        <v>44998</v>
      </c>
      <c r="D4872" s="19" t="s">
        <v>1791</v>
      </c>
      <c r="E4872" s="66" t="str">
        <f>IF(ISBLANK(LeaveTracker[[#This Row],[Employee Name]]),"-----",VLOOKUP(LeaveTracker[[#This Row],[Employee Name]],'List of Employees'!$B$4:$H$767,7))</f>
        <v>CENRO</v>
      </c>
      <c r="F4872" s="66" t="str">
        <f>IF(ISBLANK(LeaveTracker[[#This Row],[Employee Name]]),"-----",VLOOKUP(LeaveTracker[[#This Row],[Employee Name]],'List of Employees'!$B$4:$H$767,6))</f>
        <v>CASUAL</v>
      </c>
      <c r="G4872" s="24">
        <v>45003</v>
      </c>
      <c r="H4872" s="24">
        <v>45005</v>
      </c>
      <c r="I4872" s="19" t="s">
        <v>82</v>
      </c>
      <c r="K4872" s="57" t="str">
        <f>LeaveTracker[[#This Row],[Days]]&amp;" "&amp;LeaveTracker[[#This Row],[Type of Leave]]</f>
        <v>3 VL</v>
      </c>
      <c r="L4872" s="23">
        <v>3</v>
      </c>
      <c r="M4872" s="27"/>
    </row>
    <row r="4873" spans="1:13" ht="30" customHeight="1" x14ac:dyDescent="0.3">
      <c r="A4873" s="27">
        <f t="shared" si="50"/>
        <v>1165</v>
      </c>
      <c r="B4873" s="31">
        <v>45028</v>
      </c>
      <c r="C4873" s="31">
        <v>44995</v>
      </c>
      <c r="D4873" s="19" t="s">
        <v>1791</v>
      </c>
      <c r="E4873" s="66" t="str">
        <f>IF(ISBLANK(LeaveTracker[[#This Row],[Employee Name]]),"-----",VLOOKUP(LeaveTracker[[#This Row],[Employee Name]],'List of Employees'!$B$4:$H$767,7))</f>
        <v>CENRO</v>
      </c>
      <c r="F4873" s="66" t="str">
        <f>IF(ISBLANK(LeaveTracker[[#This Row],[Employee Name]]),"-----",VLOOKUP(LeaveTracker[[#This Row],[Employee Name]],'List of Employees'!$B$4:$H$767,6))</f>
        <v>CASUAL</v>
      </c>
      <c r="G4873" s="24">
        <v>44993</v>
      </c>
      <c r="H4873" s="24">
        <v>44994</v>
      </c>
      <c r="I4873" s="19" t="s">
        <v>81</v>
      </c>
      <c r="K4873" s="57" t="str">
        <f ca="1">LeaveTracker[[#This Row],[Days]]&amp;" "&amp;LeaveTracker[[#This Row],[Type of Leave]]</f>
        <v>2 SL</v>
      </c>
      <c r="L4873" s="23">
        <f ca="1">NETWORKDAYS(LeaveTracker[[#This Row],[Start Date]],LeaveTracker[[#This Row],[End Date]],lstHolidays)</f>
        <v>2</v>
      </c>
      <c r="M4873" s="27"/>
    </row>
    <row r="4874" spans="1:13" ht="30" customHeight="1" x14ac:dyDescent="0.3">
      <c r="A4874" s="27">
        <f t="shared" si="50"/>
        <v>1166</v>
      </c>
      <c r="B4874" s="31">
        <v>45028</v>
      </c>
      <c r="C4874" s="31">
        <v>44991</v>
      </c>
      <c r="D4874" s="19" t="s">
        <v>1828</v>
      </c>
      <c r="E4874" s="66" t="str">
        <f>IF(ISBLANK(LeaveTracker[[#This Row],[Employee Name]]),"-----",VLOOKUP(LeaveTracker[[#This Row],[Employee Name]],'List of Employees'!$B$4:$H$767,7))</f>
        <v>EEO/CITY MARKET</v>
      </c>
      <c r="F4874" s="66" t="str">
        <f>IF(ISBLANK(LeaveTracker[[#This Row],[Employee Name]]),"-----",VLOOKUP(LeaveTracker[[#This Row],[Employee Name]],'List of Employees'!$B$4:$H$767,6))</f>
        <v>CASUAL</v>
      </c>
      <c r="G4874" s="24">
        <v>45003</v>
      </c>
      <c r="H4874" s="24">
        <v>45005</v>
      </c>
      <c r="I4874" s="19" t="s">
        <v>82</v>
      </c>
      <c r="K4874" s="57" t="str">
        <f>LeaveTracker[[#This Row],[Days]]&amp;" "&amp;LeaveTracker[[#This Row],[Type of Leave]]</f>
        <v>3 VL</v>
      </c>
      <c r="L4874" s="23">
        <v>3</v>
      </c>
      <c r="M4874" s="27"/>
    </row>
    <row r="4875" spans="1:13" ht="30" customHeight="1" x14ac:dyDescent="0.3">
      <c r="A4875" s="27">
        <f t="shared" si="50"/>
        <v>1167</v>
      </c>
      <c r="B4875" s="31">
        <v>45028</v>
      </c>
      <c r="C4875" s="31">
        <v>44991</v>
      </c>
      <c r="D4875" s="19" t="s">
        <v>1828</v>
      </c>
      <c r="E4875" s="66" t="str">
        <f>IF(ISBLANK(LeaveTracker[[#This Row],[Employee Name]]),"-----",VLOOKUP(LeaveTracker[[#This Row],[Employee Name]],'List of Employees'!$B$4:$H$767,7))</f>
        <v>EEO/CITY MARKET</v>
      </c>
      <c r="F4875" s="66" t="str">
        <f>IF(ISBLANK(LeaveTracker[[#This Row],[Employee Name]]),"-----",VLOOKUP(LeaveTracker[[#This Row],[Employee Name]],'List of Employees'!$B$4:$H$767,6))</f>
        <v>CASUAL</v>
      </c>
      <c r="G4875" s="24">
        <v>44989</v>
      </c>
      <c r="H4875" s="24">
        <v>44989</v>
      </c>
      <c r="I4875" s="19" t="s">
        <v>81</v>
      </c>
      <c r="K4875" s="57" t="str">
        <f>LeaveTracker[[#This Row],[Days]]&amp;" "&amp;LeaveTracker[[#This Row],[Type of Leave]]</f>
        <v>1 SL</v>
      </c>
      <c r="L4875" s="23">
        <v>1</v>
      </c>
      <c r="M4875" s="27"/>
    </row>
    <row r="4876" spans="1:13" ht="30" customHeight="1" x14ac:dyDescent="0.3">
      <c r="A4876" s="27">
        <f t="shared" si="50"/>
        <v>1168</v>
      </c>
      <c r="B4876" s="31">
        <v>45028</v>
      </c>
      <c r="C4876" s="31">
        <v>44995</v>
      </c>
      <c r="D4876" s="19" t="s">
        <v>1793</v>
      </c>
      <c r="E4876" s="66" t="str">
        <f>IF(ISBLANK(LeaveTracker[[#This Row],[Employee Name]]),"-----",VLOOKUP(LeaveTracker[[#This Row],[Employee Name]],'List of Employees'!$B$4:$H$767,7))</f>
        <v>CENRO</v>
      </c>
      <c r="F4876" s="66" t="str">
        <f>IF(ISBLANK(LeaveTracker[[#This Row],[Employee Name]]),"-----",VLOOKUP(LeaveTracker[[#This Row],[Employee Name]],'List of Employees'!$B$4:$H$767,6))</f>
        <v>CASUAL</v>
      </c>
      <c r="G4876" s="24">
        <v>45003</v>
      </c>
      <c r="H4876" s="24">
        <v>45005</v>
      </c>
      <c r="I4876" s="19" t="s">
        <v>82</v>
      </c>
      <c r="K4876" s="57" t="str">
        <f>LeaveTracker[[#This Row],[Days]]&amp;" "&amp;LeaveTracker[[#This Row],[Type of Leave]]</f>
        <v>3 VL</v>
      </c>
      <c r="L4876" s="23">
        <v>3</v>
      </c>
      <c r="M4876" s="27"/>
    </row>
    <row r="4877" spans="1:13" ht="30" customHeight="1" x14ac:dyDescent="0.3">
      <c r="A4877" s="27">
        <f t="shared" si="50"/>
        <v>1169</v>
      </c>
      <c r="B4877" s="31">
        <v>45028</v>
      </c>
      <c r="C4877" s="31">
        <v>44994</v>
      </c>
      <c r="D4877" s="19" t="s">
        <v>1793</v>
      </c>
      <c r="E4877" s="66" t="str">
        <f>IF(ISBLANK(LeaveTracker[[#This Row],[Employee Name]]),"-----",VLOOKUP(LeaveTracker[[#This Row],[Employee Name]],'List of Employees'!$B$4:$H$767,7))</f>
        <v>CENRO</v>
      </c>
      <c r="F4877" s="66" t="str">
        <f>IF(ISBLANK(LeaveTracker[[#This Row],[Employee Name]]),"-----",VLOOKUP(LeaveTracker[[#This Row],[Employee Name]],'List of Employees'!$B$4:$H$767,6))</f>
        <v>CASUAL</v>
      </c>
      <c r="G4877" s="24">
        <v>44993</v>
      </c>
      <c r="H4877" s="24">
        <v>44993</v>
      </c>
      <c r="I4877" s="19" t="s">
        <v>81</v>
      </c>
      <c r="K4877" s="57" t="str">
        <f ca="1">LeaveTracker[[#This Row],[Days]]&amp;" "&amp;LeaveTracker[[#This Row],[Type of Leave]]</f>
        <v>1 SL</v>
      </c>
      <c r="L4877" s="23">
        <f ca="1">NETWORKDAYS(LeaveTracker[[#This Row],[Start Date]],LeaveTracker[[#This Row],[End Date]],lstHolidays)</f>
        <v>1</v>
      </c>
      <c r="M4877" s="27"/>
    </row>
    <row r="4878" spans="1:13" ht="30" customHeight="1" x14ac:dyDescent="0.3">
      <c r="A4878" s="27">
        <f t="shared" si="50"/>
        <v>1170</v>
      </c>
      <c r="B4878" s="31">
        <v>45028</v>
      </c>
      <c r="C4878" s="31">
        <v>44995</v>
      </c>
      <c r="D4878" s="19" t="s">
        <v>1794</v>
      </c>
      <c r="E4878" s="66" t="str">
        <f>IF(ISBLANK(LeaveTracker[[#This Row],[Employee Name]]),"-----",VLOOKUP(LeaveTracker[[#This Row],[Employee Name]],'List of Employees'!$B$4:$H$767,7))</f>
        <v>CENRO</v>
      </c>
      <c r="F4878" s="66" t="str">
        <f>IF(ISBLANK(LeaveTracker[[#This Row],[Employee Name]]),"-----",VLOOKUP(LeaveTracker[[#This Row],[Employee Name]],'List of Employees'!$B$4:$H$767,6))</f>
        <v>CASUAL</v>
      </c>
      <c r="G4878" s="24">
        <v>45003</v>
      </c>
      <c r="H4878" s="24">
        <v>45003</v>
      </c>
      <c r="I4878" s="19" t="s">
        <v>82</v>
      </c>
      <c r="K4878" s="57" t="str">
        <f>LeaveTracker[[#This Row],[Days]]&amp;" "&amp;LeaveTracker[[#This Row],[Type of Leave]]</f>
        <v>1 VL</v>
      </c>
      <c r="L4878" s="23">
        <v>1</v>
      </c>
      <c r="M4878" s="27"/>
    </row>
    <row r="4879" spans="1:13" ht="30" customHeight="1" x14ac:dyDescent="0.3">
      <c r="A4879" s="27">
        <v>1170</v>
      </c>
      <c r="B4879" s="31">
        <v>45028</v>
      </c>
      <c r="C4879" s="31">
        <v>44995</v>
      </c>
      <c r="D4879" s="19" t="s">
        <v>1794</v>
      </c>
      <c r="E4879" s="66" t="str">
        <f>IF(ISBLANK(LeaveTracker[[#This Row],[Employee Name]]),"-----",VLOOKUP(LeaveTracker[[#This Row],[Employee Name]],'List of Employees'!$B$4:$H$767,7))</f>
        <v>CENRO</v>
      </c>
      <c r="F4879" s="66" t="str">
        <f>IF(ISBLANK(LeaveTracker[[#This Row],[Employee Name]]),"-----",VLOOKUP(LeaveTracker[[#This Row],[Employee Name]],'List of Employees'!$B$4:$H$767,6))</f>
        <v>CASUAL</v>
      </c>
      <c r="G4879" s="24">
        <v>45005</v>
      </c>
      <c r="H4879" s="24">
        <v>45005</v>
      </c>
      <c r="I4879" s="19" t="s">
        <v>82</v>
      </c>
      <c r="K4879" s="57" t="str">
        <f ca="1">LeaveTracker[[#This Row],[Days]]&amp;" "&amp;LeaveTracker[[#This Row],[Type of Leave]]</f>
        <v>1 VL</v>
      </c>
      <c r="L4879" s="23">
        <f ca="1">NETWORKDAYS(LeaveTracker[[#This Row],[Start Date]],LeaveTracker[[#This Row],[End Date]],lstHolidays)</f>
        <v>1</v>
      </c>
      <c r="M4879" s="27"/>
    </row>
    <row r="4880" spans="1:13" ht="30" customHeight="1" x14ac:dyDescent="0.3">
      <c r="A4880" s="27">
        <f t="shared" si="50"/>
        <v>1171</v>
      </c>
      <c r="B4880" s="31">
        <v>45028</v>
      </c>
      <c r="C4880" s="31">
        <v>44994</v>
      </c>
      <c r="D4880" s="19" t="s">
        <v>1794</v>
      </c>
      <c r="E4880" s="66" t="str">
        <f>IF(ISBLANK(LeaveTracker[[#This Row],[Employee Name]]),"-----",VLOOKUP(LeaveTracker[[#This Row],[Employee Name]],'List of Employees'!$B$4:$H$767,7))</f>
        <v>CENRO</v>
      </c>
      <c r="F4880" s="66" t="str">
        <f>IF(ISBLANK(LeaveTracker[[#This Row],[Employee Name]]),"-----",VLOOKUP(LeaveTracker[[#This Row],[Employee Name]],'List of Employees'!$B$4:$H$767,6))</f>
        <v>CASUAL</v>
      </c>
      <c r="G4880" s="31">
        <v>45000</v>
      </c>
      <c r="H4880" s="31">
        <v>45000</v>
      </c>
      <c r="I4880" s="19" t="s">
        <v>297</v>
      </c>
      <c r="J4880" s="42" t="s">
        <v>2077</v>
      </c>
      <c r="K4880" s="57" t="str">
        <f ca="1">LeaveTracker[[#This Row],[Days]]&amp;" "&amp;LeaveTracker[[#This Row],[Type of Leave]]</f>
        <v>1 OTHER</v>
      </c>
      <c r="L4880" s="23">
        <f ca="1">NETWORKDAYS(LeaveTracker[[#This Row],[Start Date]],LeaveTracker[[#This Row],[End Date]],lstHolidays)</f>
        <v>1</v>
      </c>
      <c r="M4880" s="27"/>
    </row>
    <row r="4881" spans="1:13" ht="30" customHeight="1" x14ac:dyDescent="0.3">
      <c r="A4881" s="27">
        <f t="shared" si="50"/>
        <v>1172</v>
      </c>
      <c r="B4881" s="31">
        <v>45028</v>
      </c>
      <c r="C4881" s="31">
        <v>45006</v>
      </c>
      <c r="D4881" s="19" t="s">
        <v>1881</v>
      </c>
      <c r="E4881" s="66" t="str">
        <f>IF(ISBLANK(LeaveTracker[[#This Row],[Employee Name]]),"-----",VLOOKUP(LeaveTracker[[#This Row],[Employee Name]],'List of Employees'!$B$4:$H$767,7))</f>
        <v>TICC</v>
      </c>
      <c r="F4881" s="66" t="str">
        <f>IF(ISBLANK(LeaveTracker[[#This Row],[Employee Name]]),"-----",VLOOKUP(LeaveTracker[[#This Row],[Employee Name]],'List of Employees'!$B$4:$H$767,6))</f>
        <v>CASUAL</v>
      </c>
      <c r="G4881" s="24">
        <v>45005</v>
      </c>
      <c r="H4881" s="24">
        <v>45005</v>
      </c>
      <c r="I4881" s="19" t="s">
        <v>81</v>
      </c>
      <c r="K4881" s="57" t="str">
        <f ca="1">LeaveTracker[[#This Row],[Days]]&amp;" "&amp;LeaveTracker[[#This Row],[Type of Leave]]</f>
        <v>1 SL</v>
      </c>
      <c r="L4881" s="23">
        <f ca="1">NETWORKDAYS(LeaveTracker[[#This Row],[Start Date]],LeaveTracker[[#This Row],[End Date]],lstHolidays)</f>
        <v>1</v>
      </c>
      <c r="M4881" s="27"/>
    </row>
    <row r="4882" spans="1:13" ht="30" customHeight="1" x14ac:dyDescent="0.3">
      <c r="A4882" s="27">
        <f t="shared" si="50"/>
        <v>1173</v>
      </c>
      <c r="B4882" s="31">
        <v>45028</v>
      </c>
      <c r="C4882" s="31">
        <v>44991</v>
      </c>
      <c r="D4882" s="19" t="s">
        <v>1881</v>
      </c>
      <c r="E4882" s="66" t="str">
        <f>IF(ISBLANK(LeaveTracker[[#This Row],[Employee Name]]),"-----",VLOOKUP(LeaveTracker[[#This Row],[Employee Name]],'List of Employees'!$B$4:$H$767,7))</f>
        <v>TICC</v>
      </c>
      <c r="F4882" s="66" t="str">
        <f>IF(ISBLANK(LeaveTracker[[#This Row],[Employee Name]]),"-----",VLOOKUP(LeaveTracker[[#This Row],[Employee Name]],'List of Employees'!$B$4:$H$767,6))</f>
        <v>CASUAL</v>
      </c>
      <c r="G4882" s="24">
        <v>44987</v>
      </c>
      <c r="H4882" s="24">
        <v>44987</v>
      </c>
      <c r="I4882" s="19" t="s">
        <v>81</v>
      </c>
      <c r="K4882" s="57" t="str">
        <f ca="1">LeaveTracker[[#This Row],[Days]]&amp;" "&amp;LeaveTracker[[#This Row],[Type of Leave]]</f>
        <v>1 SL</v>
      </c>
      <c r="L4882" s="23">
        <f ca="1">NETWORKDAYS(LeaveTracker[[#This Row],[Start Date]],LeaveTracker[[#This Row],[End Date]],lstHolidays)</f>
        <v>1</v>
      </c>
      <c r="M4882" s="27"/>
    </row>
    <row r="4883" spans="1:13" ht="30" customHeight="1" x14ac:dyDescent="0.3">
      <c r="A4883" s="27">
        <f t="shared" si="50"/>
        <v>1174</v>
      </c>
      <c r="B4883" s="31">
        <v>45028</v>
      </c>
      <c r="C4883" s="31">
        <v>45012</v>
      </c>
      <c r="D4883" s="19" t="s">
        <v>1829</v>
      </c>
      <c r="E4883" s="66" t="str">
        <f>IF(ISBLANK(LeaveTracker[[#This Row],[Employee Name]]),"-----",VLOOKUP(LeaveTracker[[#This Row],[Employee Name]],'List of Employees'!$B$4:$H$767,7))</f>
        <v>ACCOUNTING</v>
      </c>
      <c r="F4883" s="66" t="str">
        <f>IF(ISBLANK(LeaveTracker[[#This Row],[Employee Name]]),"-----",VLOOKUP(LeaveTracker[[#This Row],[Employee Name]],'List of Employees'!$B$4:$H$767,6))</f>
        <v>CASUAL</v>
      </c>
      <c r="G4883" s="24">
        <v>45014</v>
      </c>
      <c r="H4883" s="24">
        <v>45014</v>
      </c>
      <c r="I4883" s="19" t="s">
        <v>297</v>
      </c>
      <c r="J4883" s="42" t="s">
        <v>105</v>
      </c>
      <c r="K4883" s="57" t="str">
        <f ca="1">LeaveTracker[[#This Row],[Days]]&amp;" "&amp;LeaveTracker[[#This Row],[Type of Leave]]</f>
        <v>1 OTHER</v>
      </c>
      <c r="L4883" s="23">
        <f ca="1">NETWORKDAYS(LeaveTracker[[#This Row],[Start Date]],LeaveTracker[[#This Row],[End Date]],lstHolidays)</f>
        <v>1</v>
      </c>
      <c r="M4883" s="27"/>
    </row>
    <row r="4884" spans="1:13" ht="30" customHeight="1" x14ac:dyDescent="0.3">
      <c r="A4884" s="27">
        <f t="shared" si="50"/>
        <v>1175</v>
      </c>
      <c r="B4884" s="31">
        <v>45028</v>
      </c>
      <c r="C4884" s="31">
        <v>45012</v>
      </c>
      <c r="D4884" s="19" t="s">
        <v>1829</v>
      </c>
      <c r="E4884" s="66" t="str">
        <f>IF(ISBLANK(LeaveTracker[[#This Row],[Employee Name]]),"-----",VLOOKUP(LeaveTracker[[#This Row],[Employee Name]],'List of Employees'!$B$4:$H$767,7))</f>
        <v>ACCOUNTING</v>
      </c>
      <c r="F4884" s="66" t="str">
        <f>IF(ISBLANK(LeaveTracker[[#This Row],[Employee Name]]),"-----",VLOOKUP(LeaveTracker[[#This Row],[Employee Name]],'List of Employees'!$B$4:$H$767,6))</f>
        <v>CASUAL</v>
      </c>
      <c r="G4884" s="24">
        <v>45002</v>
      </c>
      <c r="H4884" s="24">
        <v>45002</v>
      </c>
      <c r="I4884" s="19" t="s">
        <v>297</v>
      </c>
      <c r="J4884" s="42" t="s">
        <v>105</v>
      </c>
      <c r="K4884" s="57" t="str">
        <f ca="1">LeaveTracker[[#This Row],[Days]]&amp;" "&amp;LeaveTracker[[#This Row],[Type of Leave]]</f>
        <v>1 OTHER</v>
      </c>
      <c r="L4884" s="23">
        <f ca="1">NETWORKDAYS(LeaveTracker[[#This Row],[Start Date]],LeaveTracker[[#This Row],[End Date]],lstHolidays)</f>
        <v>1</v>
      </c>
      <c r="M4884" s="27"/>
    </row>
    <row r="4885" spans="1:13" ht="30" customHeight="1" x14ac:dyDescent="0.3">
      <c r="A4885" s="27">
        <f t="shared" si="50"/>
        <v>1176</v>
      </c>
      <c r="B4885" s="31">
        <v>45028</v>
      </c>
      <c r="C4885" s="31">
        <v>45002</v>
      </c>
      <c r="D4885" s="19" t="s">
        <v>1857</v>
      </c>
      <c r="E4885" s="66" t="str">
        <f>IF(ISBLANK(LeaveTracker[[#This Row],[Employee Name]]),"-----",VLOOKUP(LeaveTracker[[#This Row],[Employee Name]],'List of Employees'!$B$4:$H$767,7))</f>
        <v>TICC</v>
      </c>
      <c r="F4885" s="66" t="str">
        <f>IF(ISBLANK(LeaveTracker[[#This Row],[Employee Name]]),"-----",VLOOKUP(LeaveTracker[[#This Row],[Employee Name]],'List of Employees'!$B$4:$H$767,6))</f>
        <v>CASUAL</v>
      </c>
      <c r="G4885" s="24">
        <v>45000</v>
      </c>
      <c r="H4885" s="24">
        <v>45000</v>
      </c>
      <c r="I4885" s="19" t="s">
        <v>81</v>
      </c>
      <c r="K4885" s="57" t="str">
        <f ca="1">LeaveTracker[[#This Row],[Days]]&amp;" "&amp;LeaveTracker[[#This Row],[Type of Leave]]</f>
        <v>1 SL</v>
      </c>
      <c r="L4885" s="23">
        <f ca="1">NETWORKDAYS(LeaveTracker[[#This Row],[Start Date]],LeaveTracker[[#This Row],[End Date]],lstHolidays)</f>
        <v>1</v>
      </c>
      <c r="M4885" s="27"/>
    </row>
    <row r="4886" spans="1:13" ht="30" customHeight="1" x14ac:dyDescent="0.3">
      <c r="A4886" s="27">
        <f t="shared" si="50"/>
        <v>1177</v>
      </c>
      <c r="B4886" s="31">
        <v>45028</v>
      </c>
      <c r="C4886" s="31">
        <v>44992</v>
      </c>
      <c r="D4886" s="19" t="s">
        <v>1846</v>
      </c>
      <c r="E4886" s="66" t="str">
        <f>IF(ISBLANK(LeaveTracker[[#This Row],[Employee Name]]),"-----",VLOOKUP(LeaveTracker[[#This Row],[Employee Name]],'List of Employees'!$B$4:$H$767,7))</f>
        <v>TICC</v>
      </c>
      <c r="F4886" s="66" t="str">
        <f>IF(ISBLANK(LeaveTracker[[#This Row],[Employee Name]]),"-----",VLOOKUP(LeaveTracker[[#This Row],[Employee Name]],'List of Employees'!$B$4:$H$767,6))</f>
        <v>CASUAL</v>
      </c>
      <c r="G4886" s="24">
        <v>45001</v>
      </c>
      <c r="H4886" s="24">
        <v>45016</v>
      </c>
      <c r="I4886" s="19" t="s">
        <v>82</v>
      </c>
      <c r="K4886" s="57" t="str">
        <f>LeaveTracker[[#This Row],[Days]]&amp;" "&amp;LeaveTracker[[#This Row],[Type of Leave]]</f>
        <v>11 VL</v>
      </c>
      <c r="L4886" s="23">
        <v>11</v>
      </c>
      <c r="M4886" s="27"/>
    </row>
    <row r="4887" spans="1:13" ht="30" customHeight="1" x14ac:dyDescent="0.3">
      <c r="A4887" s="27">
        <f t="shared" si="50"/>
        <v>1178</v>
      </c>
      <c r="B4887" s="31">
        <v>45028</v>
      </c>
      <c r="C4887" s="31">
        <v>44987</v>
      </c>
      <c r="D4887" s="19" t="s">
        <v>1846</v>
      </c>
      <c r="E4887" s="66" t="str">
        <f>IF(ISBLANK(LeaveTracker[[#This Row],[Employee Name]]),"-----",VLOOKUP(LeaveTracker[[#This Row],[Employee Name]],'List of Employees'!$B$4:$H$767,7))</f>
        <v>TICC</v>
      </c>
      <c r="F4887" s="66" t="str">
        <f>IF(ISBLANK(LeaveTracker[[#This Row],[Employee Name]]),"-----",VLOOKUP(LeaveTracker[[#This Row],[Employee Name]],'List of Employees'!$B$4:$H$767,6))</f>
        <v>CASUAL</v>
      </c>
      <c r="G4887" s="24">
        <v>44998</v>
      </c>
      <c r="H4887" s="24">
        <v>45000</v>
      </c>
      <c r="I4887" s="19" t="s">
        <v>82</v>
      </c>
      <c r="K4887" s="57" t="str">
        <f ca="1">LeaveTracker[[#This Row],[Days]]&amp;" "&amp;LeaveTracker[[#This Row],[Type of Leave]]</f>
        <v>3 VL</v>
      </c>
      <c r="L4887" s="23">
        <f ca="1">NETWORKDAYS(LeaveTracker[[#This Row],[Start Date]],LeaveTracker[[#This Row],[End Date]],lstHolidays)</f>
        <v>3</v>
      </c>
      <c r="M4887" s="27"/>
    </row>
    <row r="4888" spans="1:13" ht="30" customHeight="1" x14ac:dyDescent="0.3">
      <c r="A4888" s="27">
        <f t="shared" si="50"/>
        <v>1179</v>
      </c>
      <c r="B4888" s="31">
        <v>45028</v>
      </c>
      <c r="C4888" s="31">
        <v>44986</v>
      </c>
      <c r="D4888" s="19" t="s">
        <v>1846</v>
      </c>
      <c r="E4888" s="66" t="str">
        <f>IF(ISBLANK(LeaveTracker[[#This Row],[Employee Name]]),"-----",VLOOKUP(LeaveTracker[[#This Row],[Employee Name]],'List of Employees'!$B$4:$H$767,7))</f>
        <v>TICC</v>
      </c>
      <c r="F4888" s="66" t="str">
        <f>IF(ISBLANK(LeaveTracker[[#This Row],[Employee Name]]),"-----",VLOOKUP(LeaveTracker[[#This Row],[Employee Name]],'List of Employees'!$B$4:$H$767,6))</f>
        <v>CASUAL</v>
      </c>
      <c r="G4888" s="24">
        <v>44991</v>
      </c>
      <c r="H4888" s="24">
        <v>44995</v>
      </c>
      <c r="I4888" s="19" t="s">
        <v>82</v>
      </c>
      <c r="K4888" s="57" t="str">
        <f ca="1">LeaveTracker[[#This Row],[Days]]&amp;" "&amp;LeaveTracker[[#This Row],[Type of Leave]]</f>
        <v>5 VL</v>
      </c>
      <c r="L4888" s="23">
        <f ca="1">NETWORKDAYS(LeaveTracker[[#This Row],[Start Date]],LeaveTracker[[#This Row],[End Date]],lstHolidays)</f>
        <v>5</v>
      </c>
      <c r="M4888" s="27"/>
    </row>
    <row r="4889" spans="1:13" ht="30" customHeight="1" x14ac:dyDescent="0.3">
      <c r="A4889" s="27">
        <f t="shared" si="50"/>
        <v>1180</v>
      </c>
      <c r="B4889" s="31">
        <v>45028</v>
      </c>
      <c r="C4889" s="31">
        <v>44987</v>
      </c>
      <c r="D4889" s="19" t="s">
        <v>1846</v>
      </c>
      <c r="E4889" s="66" t="str">
        <f>IF(ISBLANK(LeaveTracker[[#This Row],[Employee Name]]),"-----",VLOOKUP(LeaveTracker[[#This Row],[Employee Name]],'List of Employees'!$B$4:$H$767,7))</f>
        <v>TICC</v>
      </c>
      <c r="F4889" s="66" t="str">
        <f>IF(ISBLANK(LeaveTracker[[#This Row],[Employee Name]]),"-----",VLOOKUP(LeaveTracker[[#This Row],[Employee Name]],'List of Employees'!$B$4:$H$767,6))</f>
        <v>CASUAL</v>
      </c>
      <c r="G4889" s="24">
        <v>44984</v>
      </c>
      <c r="H4889" s="24">
        <v>44986</v>
      </c>
      <c r="I4889" s="19" t="s">
        <v>81</v>
      </c>
      <c r="K4889" s="57" t="str">
        <f ca="1">LeaveTracker[[#This Row],[Days]]&amp;" "&amp;LeaveTracker[[#This Row],[Type of Leave]]</f>
        <v>3 SL</v>
      </c>
      <c r="L4889" s="23">
        <f ca="1">NETWORKDAYS(LeaveTracker[[#This Row],[Start Date]],LeaveTracker[[#This Row],[End Date]],lstHolidays)</f>
        <v>3</v>
      </c>
      <c r="M4889" s="27"/>
    </row>
    <row r="4890" spans="1:13" ht="30" customHeight="1" x14ac:dyDescent="0.3">
      <c r="A4890" s="27">
        <f t="shared" si="50"/>
        <v>1181</v>
      </c>
      <c r="B4890" s="31">
        <v>45028</v>
      </c>
      <c r="C4890" s="31">
        <v>44991</v>
      </c>
      <c r="D4890" s="19" t="s">
        <v>1823</v>
      </c>
      <c r="E4890" s="66" t="str">
        <f>IF(ISBLANK(LeaveTracker[[#This Row],[Employee Name]]),"-----",VLOOKUP(LeaveTracker[[#This Row],[Employee Name]],'List of Employees'!$B$4:$H$767,7))</f>
        <v>ONT</v>
      </c>
      <c r="F4890" s="66" t="str">
        <f>IF(ISBLANK(LeaveTracker[[#This Row],[Employee Name]]),"-----",VLOOKUP(LeaveTracker[[#This Row],[Employee Name]],'List of Employees'!$B$4:$H$767,6))</f>
        <v>CASUAL</v>
      </c>
      <c r="G4890" s="24">
        <v>45001</v>
      </c>
      <c r="H4890" s="24">
        <v>45013</v>
      </c>
      <c r="I4890" s="19" t="s">
        <v>82</v>
      </c>
      <c r="K4890" s="57" t="str">
        <f>LeaveTracker[[#This Row],[Days]]&amp;" "&amp;LeaveTracker[[#This Row],[Type of Leave]]</f>
        <v>10 VL</v>
      </c>
      <c r="L4890" s="23">
        <v>10</v>
      </c>
      <c r="M4890" s="27"/>
    </row>
    <row r="4891" spans="1:13" ht="30" customHeight="1" x14ac:dyDescent="0.3">
      <c r="A4891" s="27">
        <f t="shared" si="50"/>
        <v>1182</v>
      </c>
      <c r="B4891" s="31">
        <v>45028</v>
      </c>
      <c r="C4891" s="24">
        <v>45003</v>
      </c>
      <c r="D4891" s="19" t="s">
        <v>1772</v>
      </c>
      <c r="E4891" s="66" t="str">
        <f>IF(ISBLANK(LeaveTracker[[#This Row],[Employee Name]]),"-----",VLOOKUP(LeaveTracker[[#This Row],[Employee Name]],'List of Employees'!$B$4:$H$767,7))</f>
        <v>MAHOGANY MARKET</v>
      </c>
      <c r="F4891" s="66" t="str">
        <f>IF(ISBLANK(LeaveTracker[[#This Row],[Employee Name]]),"-----",VLOOKUP(LeaveTracker[[#This Row],[Employee Name]],'List of Employees'!$B$4:$H$767,6))</f>
        <v>CASUAL</v>
      </c>
      <c r="G4891" s="24">
        <v>45003</v>
      </c>
      <c r="H4891" s="24">
        <v>45004</v>
      </c>
      <c r="I4891" s="19" t="s">
        <v>82</v>
      </c>
      <c r="K4891" s="57" t="str">
        <f>LeaveTracker[[#This Row],[Days]]&amp;" "&amp;LeaveTracker[[#This Row],[Type of Leave]]</f>
        <v>2 VL</v>
      </c>
      <c r="L4891" s="23">
        <v>2</v>
      </c>
      <c r="M4891" s="27"/>
    </row>
    <row r="4892" spans="1:13" ht="30" customHeight="1" x14ac:dyDescent="0.3">
      <c r="A4892" s="27">
        <f t="shared" si="50"/>
        <v>1183</v>
      </c>
      <c r="B4892" s="31">
        <v>45028</v>
      </c>
      <c r="C4892" s="31">
        <v>44984</v>
      </c>
      <c r="D4892" s="19" t="s">
        <v>1822</v>
      </c>
      <c r="E4892" s="66" t="str">
        <f>IF(ISBLANK(LeaveTracker[[#This Row],[Employee Name]]),"-----",VLOOKUP(LeaveTracker[[#This Row],[Employee Name]],'List of Employees'!$B$4:$H$767,7))</f>
        <v>TCIS</v>
      </c>
      <c r="F4892" s="66" t="str">
        <f>IF(ISBLANK(LeaveTracker[[#This Row],[Employee Name]]),"-----",VLOOKUP(LeaveTracker[[#This Row],[Employee Name]],'List of Employees'!$B$4:$H$767,6))</f>
        <v>CASUAL</v>
      </c>
      <c r="G4892" s="24">
        <v>44979</v>
      </c>
      <c r="H4892" s="24">
        <v>44980</v>
      </c>
      <c r="I4892" s="19" t="s">
        <v>81</v>
      </c>
      <c r="K4892" s="57" t="str">
        <f ca="1">LeaveTracker[[#This Row],[Days]]&amp;" "&amp;LeaveTracker[[#This Row],[Type of Leave]]</f>
        <v>2 SL</v>
      </c>
      <c r="L4892" s="23">
        <f ca="1">NETWORKDAYS(LeaveTracker[[#This Row],[Start Date]],LeaveTracker[[#This Row],[End Date]],lstHolidays)</f>
        <v>2</v>
      </c>
      <c r="M4892" s="27"/>
    </row>
    <row r="4893" spans="1:13" ht="30" customHeight="1" x14ac:dyDescent="0.3">
      <c r="A4893" s="27">
        <f t="shared" si="50"/>
        <v>1184</v>
      </c>
      <c r="B4893" s="31">
        <v>45028</v>
      </c>
      <c r="C4893" s="31">
        <v>45005</v>
      </c>
      <c r="D4893" s="19" t="s">
        <v>1825</v>
      </c>
      <c r="E4893" s="66" t="str">
        <f>IF(ISBLANK(LeaveTracker[[#This Row],[Employee Name]]),"-----",VLOOKUP(LeaveTracker[[#This Row],[Employee Name]],'List of Employees'!$B$4:$H$767,7))</f>
        <v>CPDO</v>
      </c>
      <c r="F4893" s="66" t="str">
        <f>IF(ISBLANK(LeaveTracker[[#This Row],[Employee Name]]),"-----",VLOOKUP(LeaveTracker[[#This Row],[Employee Name]],'List of Employees'!$B$4:$H$767,6))</f>
        <v>CASUAL</v>
      </c>
      <c r="G4893" s="24">
        <v>45016</v>
      </c>
      <c r="H4893" s="24">
        <v>45016</v>
      </c>
      <c r="I4893" s="19" t="s">
        <v>297</v>
      </c>
      <c r="J4893" s="42" t="s">
        <v>105</v>
      </c>
      <c r="K4893" s="57" t="str">
        <f ca="1">LeaveTracker[[#This Row],[Days]]&amp;" "&amp;LeaveTracker[[#This Row],[Type of Leave]]</f>
        <v>1 OTHER</v>
      </c>
      <c r="L4893" s="23">
        <f ca="1">NETWORKDAYS(LeaveTracker[[#This Row],[Start Date]],LeaveTracker[[#This Row],[End Date]],lstHolidays)</f>
        <v>1</v>
      </c>
      <c r="M4893" s="27"/>
    </row>
    <row r="4894" spans="1:13" ht="30" customHeight="1" x14ac:dyDescent="0.3">
      <c r="A4894" s="27">
        <f t="shared" ref="A4894:A4957" si="51">A4893+1</f>
        <v>1185</v>
      </c>
      <c r="B4894" s="31">
        <v>45028</v>
      </c>
      <c r="C4894" s="31">
        <v>45015</v>
      </c>
      <c r="D4894" s="19" t="s">
        <v>1880</v>
      </c>
      <c r="E4894" s="66" t="str">
        <f>IF(ISBLANK(LeaveTracker[[#This Row],[Employee Name]]),"-----",VLOOKUP(LeaveTracker[[#This Row],[Employee Name]],'List of Employees'!$B$4:$H$767,7))</f>
        <v>GSO</v>
      </c>
      <c r="F4894" s="66" t="str">
        <f>IF(ISBLANK(LeaveTracker[[#This Row],[Employee Name]]),"-----",VLOOKUP(LeaveTracker[[#This Row],[Employee Name]],'List of Employees'!$B$4:$H$767,6))</f>
        <v>PERMANENT</v>
      </c>
      <c r="G4894" s="24">
        <v>45021</v>
      </c>
      <c r="H4894" s="24">
        <v>45021</v>
      </c>
      <c r="I4894" s="19" t="s">
        <v>297</v>
      </c>
      <c r="J4894" s="42" t="s">
        <v>105</v>
      </c>
      <c r="K4894" s="57" t="str">
        <f ca="1">LeaveTracker[[#This Row],[Days]]&amp;" "&amp;LeaveTracker[[#This Row],[Type of Leave]]</f>
        <v>1 OTHER</v>
      </c>
      <c r="L4894" s="23">
        <f ca="1">NETWORKDAYS(LeaveTracker[[#This Row],[Start Date]],LeaveTracker[[#This Row],[End Date]],lstHolidays)</f>
        <v>1</v>
      </c>
      <c r="M4894" s="27"/>
    </row>
    <row r="4895" spans="1:13" ht="30" customHeight="1" x14ac:dyDescent="0.3">
      <c r="A4895" s="27">
        <f t="shared" si="51"/>
        <v>1186</v>
      </c>
      <c r="B4895" s="31">
        <v>45028</v>
      </c>
      <c r="C4895" s="31">
        <v>44996</v>
      </c>
      <c r="D4895" s="19" t="s">
        <v>1946</v>
      </c>
      <c r="E4895" s="66" t="str">
        <f>IF(ISBLANK(LeaveTracker[[#This Row],[Employee Name]]),"-----",VLOOKUP(LeaveTracker[[#This Row],[Employee Name]],'List of Employees'!$B$4:$H$767,7))</f>
        <v>PICNIC GROVE</v>
      </c>
      <c r="F4895" s="66" t="str">
        <f>IF(ISBLANK(LeaveTracker[[#This Row],[Employee Name]]),"-----",VLOOKUP(LeaveTracker[[#This Row],[Employee Name]],'List of Employees'!$B$4:$H$767,6))</f>
        <v>CASUAL</v>
      </c>
      <c r="G4895" s="24">
        <v>45006</v>
      </c>
      <c r="H4895" s="24">
        <v>45006</v>
      </c>
      <c r="I4895" s="19" t="s">
        <v>82</v>
      </c>
      <c r="K4895" s="57" t="str">
        <f ca="1">LeaveTracker[[#This Row],[Days]]&amp;" "&amp;LeaveTracker[[#This Row],[Type of Leave]]</f>
        <v>1 VL</v>
      </c>
      <c r="L4895" s="23">
        <f ca="1">NETWORKDAYS(LeaveTracker[[#This Row],[Start Date]],LeaveTracker[[#This Row],[End Date]],lstHolidays)</f>
        <v>1</v>
      </c>
      <c r="M4895" s="27"/>
    </row>
    <row r="4896" spans="1:13" ht="30" customHeight="1" x14ac:dyDescent="0.3">
      <c r="A4896" s="27">
        <v>1186</v>
      </c>
      <c r="B4896" s="31">
        <v>45028</v>
      </c>
      <c r="C4896" s="31">
        <v>44996</v>
      </c>
      <c r="D4896" s="19" t="s">
        <v>1946</v>
      </c>
      <c r="E4896" s="66" t="str">
        <f>IF(ISBLANK(LeaveTracker[[#This Row],[Employee Name]]),"-----",VLOOKUP(LeaveTracker[[#This Row],[Employee Name]],'List of Employees'!$B$4:$H$767,7))</f>
        <v>PICNIC GROVE</v>
      </c>
      <c r="F4896" s="66" t="str">
        <f>IF(ISBLANK(LeaveTracker[[#This Row],[Employee Name]]),"-----",VLOOKUP(LeaveTracker[[#This Row],[Employee Name]],'List of Employees'!$B$4:$H$767,6))</f>
        <v>CASUAL</v>
      </c>
      <c r="G4896" s="24">
        <v>45009</v>
      </c>
      <c r="H4896" s="24">
        <v>45009</v>
      </c>
      <c r="I4896" s="19" t="s">
        <v>82</v>
      </c>
      <c r="K4896" s="57" t="str">
        <f ca="1">LeaveTracker[[#This Row],[Days]]&amp;" "&amp;LeaveTracker[[#This Row],[Type of Leave]]</f>
        <v>1 VL</v>
      </c>
      <c r="L4896" s="23">
        <f ca="1">NETWORKDAYS(LeaveTracker[[#This Row],[Start Date]],LeaveTracker[[#This Row],[End Date]],lstHolidays)</f>
        <v>1</v>
      </c>
      <c r="M4896" s="27"/>
    </row>
    <row r="4897" spans="1:13" ht="30" customHeight="1" x14ac:dyDescent="0.3">
      <c r="A4897" s="27">
        <v>1186</v>
      </c>
      <c r="B4897" s="31">
        <v>45028</v>
      </c>
      <c r="C4897" s="31">
        <v>44996</v>
      </c>
      <c r="D4897" s="19" t="s">
        <v>1946</v>
      </c>
      <c r="E4897" s="66" t="str">
        <f>IF(ISBLANK(LeaveTracker[[#This Row],[Employee Name]]),"-----",VLOOKUP(LeaveTracker[[#This Row],[Employee Name]],'List of Employees'!$B$4:$H$767,7))</f>
        <v>PICNIC GROVE</v>
      </c>
      <c r="F4897" s="66" t="str">
        <f>IF(ISBLANK(LeaveTracker[[#This Row],[Employee Name]]),"-----",VLOOKUP(LeaveTracker[[#This Row],[Employee Name]],'List of Employees'!$B$4:$H$767,6))</f>
        <v>CASUAL</v>
      </c>
      <c r="G4897" s="24">
        <v>45013</v>
      </c>
      <c r="H4897" s="24">
        <v>45013</v>
      </c>
      <c r="I4897" s="19" t="s">
        <v>82</v>
      </c>
      <c r="K4897" s="57" t="str">
        <f ca="1">LeaveTracker[[#This Row],[Days]]&amp;" "&amp;LeaveTracker[[#This Row],[Type of Leave]]</f>
        <v>1 VL</v>
      </c>
      <c r="L4897" s="23">
        <f ca="1">NETWORKDAYS(LeaveTracker[[#This Row],[Start Date]],LeaveTracker[[#This Row],[End Date]],lstHolidays)</f>
        <v>1</v>
      </c>
      <c r="M4897" s="27"/>
    </row>
    <row r="4898" spans="1:13" ht="30" customHeight="1" x14ac:dyDescent="0.3">
      <c r="A4898" s="27">
        <v>1186</v>
      </c>
      <c r="B4898" s="31">
        <v>45028</v>
      </c>
      <c r="C4898" s="31">
        <v>44996</v>
      </c>
      <c r="D4898" s="19" t="s">
        <v>1946</v>
      </c>
      <c r="E4898" s="66" t="str">
        <f>IF(ISBLANK(LeaveTracker[[#This Row],[Employee Name]]),"-----",VLOOKUP(LeaveTracker[[#This Row],[Employee Name]],'List of Employees'!$B$4:$H$767,7))</f>
        <v>PICNIC GROVE</v>
      </c>
      <c r="F4898" s="66" t="str">
        <f>IF(ISBLANK(LeaveTracker[[#This Row],[Employee Name]]),"-----",VLOOKUP(LeaveTracker[[#This Row],[Employee Name]],'List of Employees'!$B$4:$H$767,6))</f>
        <v>CASUAL</v>
      </c>
      <c r="G4898" s="24">
        <v>45016</v>
      </c>
      <c r="H4898" s="24">
        <v>45016</v>
      </c>
      <c r="I4898" s="19" t="s">
        <v>82</v>
      </c>
      <c r="K4898" s="57" t="str">
        <f ca="1">LeaveTracker[[#This Row],[Days]]&amp;" "&amp;LeaveTracker[[#This Row],[Type of Leave]]</f>
        <v>1 VL</v>
      </c>
      <c r="L4898" s="23">
        <f ca="1">NETWORKDAYS(LeaveTracker[[#This Row],[Start Date]],LeaveTracker[[#This Row],[End Date]],lstHolidays)</f>
        <v>1</v>
      </c>
      <c r="M4898" s="27"/>
    </row>
    <row r="4899" spans="1:13" ht="30" customHeight="1" x14ac:dyDescent="0.3">
      <c r="A4899" s="27">
        <f t="shared" si="51"/>
        <v>1187</v>
      </c>
      <c r="B4899" s="31">
        <v>45028</v>
      </c>
      <c r="C4899" s="31">
        <v>44995</v>
      </c>
      <c r="D4899" s="19" t="s">
        <v>1815</v>
      </c>
      <c r="E4899" s="66" t="str">
        <f>IF(ISBLANK(LeaveTracker[[#This Row],[Employee Name]]),"-----",VLOOKUP(LeaveTracker[[#This Row],[Employee Name]],'List of Employees'!$B$4:$H$767,7))</f>
        <v>DSWDO</v>
      </c>
      <c r="F4899" s="66" t="str">
        <f>IF(ISBLANK(LeaveTracker[[#This Row],[Employee Name]]),"-----",VLOOKUP(LeaveTracker[[#This Row],[Employee Name]],'List of Employees'!$B$4:$H$767,6))</f>
        <v>PERMANENT</v>
      </c>
      <c r="G4899" s="24">
        <v>45002</v>
      </c>
      <c r="H4899" s="24">
        <v>45002</v>
      </c>
      <c r="I4899" s="19" t="s">
        <v>82</v>
      </c>
      <c r="K4899" s="57" t="str">
        <f ca="1">LeaveTracker[[#This Row],[Days]]&amp;" "&amp;LeaveTracker[[#This Row],[Type of Leave]]</f>
        <v>1 VL</v>
      </c>
      <c r="L4899" s="23">
        <f ca="1">NETWORKDAYS(LeaveTracker[[#This Row],[Start Date]],LeaveTracker[[#This Row],[End Date]],lstHolidays)</f>
        <v>1</v>
      </c>
      <c r="M4899" s="27"/>
    </row>
    <row r="4900" spans="1:13" ht="30" customHeight="1" x14ac:dyDescent="0.3">
      <c r="A4900" s="27">
        <v>1187</v>
      </c>
      <c r="B4900" s="31">
        <v>45028</v>
      </c>
      <c r="C4900" s="31">
        <v>44995</v>
      </c>
      <c r="D4900" s="19" t="s">
        <v>1815</v>
      </c>
      <c r="E4900" s="66" t="str">
        <f>IF(ISBLANK(LeaveTracker[[#This Row],[Employee Name]]),"-----",VLOOKUP(LeaveTracker[[#This Row],[Employee Name]],'List of Employees'!$B$4:$H$767,7))</f>
        <v>DSWDO</v>
      </c>
      <c r="F4900" s="66" t="str">
        <f>IF(ISBLANK(LeaveTracker[[#This Row],[Employee Name]]),"-----",VLOOKUP(LeaveTracker[[#This Row],[Employee Name]],'List of Employees'!$B$4:$H$767,6))</f>
        <v>PERMANENT</v>
      </c>
      <c r="G4900" s="24">
        <v>45005</v>
      </c>
      <c r="H4900" s="24">
        <v>45005</v>
      </c>
      <c r="I4900" s="19" t="s">
        <v>82</v>
      </c>
      <c r="K4900" s="57" t="str">
        <f ca="1">LeaveTracker[[#This Row],[Days]]&amp;" "&amp;LeaveTracker[[#This Row],[Type of Leave]]</f>
        <v>1 VL</v>
      </c>
      <c r="L4900" s="23">
        <f ca="1">NETWORKDAYS(LeaveTracker[[#This Row],[Start Date]],LeaveTracker[[#This Row],[End Date]],lstHolidays)</f>
        <v>1</v>
      </c>
      <c r="M4900" s="27"/>
    </row>
    <row r="4901" spans="1:13" ht="30" customHeight="1" x14ac:dyDescent="0.3">
      <c r="A4901" s="27">
        <f t="shared" si="51"/>
        <v>1188</v>
      </c>
      <c r="B4901" s="31">
        <v>45028</v>
      </c>
      <c r="C4901" s="31">
        <v>44994</v>
      </c>
      <c r="D4901" s="19" t="s">
        <v>1815</v>
      </c>
      <c r="E4901" s="66" t="str">
        <f>IF(ISBLANK(LeaveTracker[[#This Row],[Employee Name]]),"-----",VLOOKUP(LeaveTracker[[#This Row],[Employee Name]],'List of Employees'!$B$4:$H$767,7))</f>
        <v>DSWDO</v>
      </c>
      <c r="F4901" s="66" t="str">
        <f>IF(ISBLANK(LeaveTracker[[#This Row],[Employee Name]]),"-----",VLOOKUP(LeaveTracker[[#This Row],[Employee Name]],'List of Employees'!$B$4:$H$767,6))</f>
        <v>PERMANENT</v>
      </c>
      <c r="G4901" s="24">
        <v>44991</v>
      </c>
      <c r="H4901" s="24">
        <v>44991</v>
      </c>
      <c r="I4901" s="19" t="s">
        <v>81</v>
      </c>
      <c r="K4901" s="57" t="str">
        <f ca="1">LeaveTracker[[#This Row],[Days]]&amp;" "&amp;LeaveTracker[[#This Row],[Type of Leave]]</f>
        <v>1 SL</v>
      </c>
      <c r="L4901" s="23">
        <f ca="1">NETWORKDAYS(LeaveTracker[[#This Row],[Start Date]],LeaveTracker[[#This Row],[End Date]],lstHolidays)</f>
        <v>1</v>
      </c>
      <c r="M4901" s="27"/>
    </row>
    <row r="4902" spans="1:13" ht="30" customHeight="1" x14ac:dyDescent="0.3">
      <c r="A4902" s="27">
        <v>1188</v>
      </c>
      <c r="B4902" s="31">
        <v>45028</v>
      </c>
      <c r="C4902" s="31">
        <v>44994</v>
      </c>
      <c r="D4902" s="19" t="s">
        <v>1815</v>
      </c>
      <c r="E4902" s="66" t="str">
        <f>IF(ISBLANK(LeaveTracker[[#This Row],[Employee Name]]),"-----",VLOOKUP(LeaveTracker[[#This Row],[Employee Name]],'List of Employees'!$B$4:$H$767,7))</f>
        <v>DSWDO</v>
      </c>
      <c r="F4902" s="66" t="str">
        <f>IF(ISBLANK(LeaveTracker[[#This Row],[Employee Name]]),"-----",VLOOKUP(LeaveTracker[[#This Row],[Employee Name]],'List of Employees'!$B$4:$H$767,6))</f>
        <v>PERMANENT</v>
      </c>
      <c r="G4902" s="24">
        <v>44993</v>
      </c>
      <c r="H4902" s="24">
        <v>44993</v>
      </c>
      <c r="I4902" s="19" t="s">
        <v>81</v>
      </c>
      <c r="K4902" s="57" t="str">
        <f ca="1">LeaveTracker[[#This Row],[Days]]&amp;" "&amp;LeaveTracker[[#This Row],[Type of Leave]]</f>
        <v>1 SL</v>
      </c>
      <c r="L4902" s="23">
        <f ca="1">NETWORKDAYS(LeaveTracker[[#This Row],[Start Date]],LeaveTracker[[#This Row],[End Date]],lstHolidays)</f>
        <v>1</v>
      </c>
      <c r="M4902" s="27"/>
    </row>
    <row r="4903" spans="1:13" ht="30" customHeight="1" x14ac:dyDescent="0.3">
      <c r="A4903" s="27">
        <f t="shared" si="51"/>
        <v>1189</v>
      </c>
      <c r="B4903" s="31">
        <v>45028</v>
      </c>
      <c r="C4903" s="31">
        <v>44992</v>
      </c>
      <c r="D4903" s="19" t="s">
        <v>1796</v>
      </c>
      <c r="E4903" s="66" t="str">
        <f>IF(ISBLANK(LeaveTracker[[#This Row],[Employee Name]]),"-----",VLOOKUP(LeaveTracker[[#This Row],[Employee Name]],'List of Employees'!$B$4:$H$767,7))</f>
        <v>TCNHS</v>
      </c>
      <c r="F4903" s="66" t="str">
        <f>IF(ISBLANK(LeaveTracker[[#This Row],[Employee Name]]),"-----",VLOOKUP(LeaveTracker[[#This Row],[Employee Name]],'List of Employees'!$B$4:$H$767,6))</f>
        <v>CASUAL</v>
      </c>
      <c r="G4903" s="24">
        <v>45019</v>
      </c>
      <c r="H4903" s="24">
        <v>45021</v>
      </c>
      <c r="I4903" s="19" t="s">
        <v>297</v>
      </c>
      <c r="J4903" s="42" t="s">
        <v>105</v>
      </c>
      <c r="K4903" s="57" t="str">
        <f ca="1">LeaveTracker[[#This Row],[Days]]&amp;" "&amp;LeaveTracker[[#This Row],[Type of Leave]]</f>
        <v>3 OTHER</v>
      </c>
      <c r="L4903" s="23">
        <f ca="1">NETWORKDAYS(LeaveTracker[[#This Row],[Start Date]],LeaveTracker[[#This Row],[End Date]],lstHolidays)</f>
        <v>3</v>
      </c>
      <c r="M4903" s="27"/>
    </row>
    <row r="4904" spans="1:13" ht="30" customHeight="1" x14ac:dyDescent="0.3">
      <c r="A4904" s="27">
        <f t="shared" si="51"/>
        <v>1190</v>
      </c>
      <c r="B4904" s="31">
        <v>45028</v>
      </c>
      <c r="C4904" s="31">
        <v>44991</v>
      </c>
      <c r="D4904" s="19" t="s">
        <v>1796</v>
      </c>
      <c r="E4904" s="66" t="str">
        <f>IF(ISBLANK(LeaveTracker[[#This Row],[Employee Name]]),"-----",VLOOKUP(LeaveTracker[[#This Row],[Employee Name]],'List of Employees'!$B$4:$H$767,7))</f>
        <v>TCNHS</v>
      </c>
      <c r="F4904" s="66" t="str">
        <f>IF(ISBLANK(LeaveTracker[[#This Row],[Employee Name]]),"-----",VLOOKUP(LeaveTracker[[#This Row],[Employee Name]],'List of Employees'!$B$4:$H$767,6))</f>
        <v>CASUAL</v>
      </c>
      <c r="G4904" s="24">
        <v>44986</v>
      </c>
      <c r="H4904" s="24">
        <v>44988</v>
      </c>
      <c r="I4904" s="19" t="s">
        <v>81</v>
      </c>
      <c r="K4904" s="57" t="str">
        <f ca="1">LeaveTracker[[#This Row],[Days]]&amp;" "&amp;LeaveTracker[[#This Row],[Type of Leave]]</f>
        <v>3 SL</v>
      </c>
      <c r="L4904" s="23">
        <f ca="1">NETWORKDAYS(LeaveTracker[[#This Row],[Start Date]],LeaveTracker[[#This Row],[End Date]],lstHolidays)</f>
        <v>3</v>
      </c>
      <c r="M4904" s="27"/>
    </row>
    <row r="4905" spans="1:13" ht="30" customHeight="1" x14ac:dyDescent="0.3">
      <c r="A4905" s="27">
        <f t="shared" si="51"/>
        <v>1191</v>
      </c>
      <c r="B4905" s="31">
        <v>45028</v>
      </c>
      <c r="C4905" s="31">
        <v>44991</v>
      </c>
      <c r="D4905" s="19" t="s">
        <v>1796</v>
      </c>
      <c r="E4905" s="66" t="str">
        <f>IF(ISBLANK(LeaveTracker[[#This Row],[Employee Name]]),"-----",VLOOKUP(LeaveTracker[[#This Row],[Employee Name]],'List of Employees'!$B$4:$H$767,7))</f>
        <v>TCNHS</v>
      </c>
      <c r="F4905" s="66" t="str">
        <f>IF(ISBLANK(LeaveTracker[[#This Row],[Employee Name]]),"-----",VLOOKUP(LeaveTracker[[#This Row],[Employee Name]],'List of Employees'!$B$4:$H$767,6))</f>
        <v>CASUAL</v>
      </c>
      <c r="G4905" s="24">
        <v>44984</v>
      </c>
      <c r="H4905" s="24">
        <v>44985</v>
      </c>
      <c r="I4905" s="19" t="s">
        <v>81</v>
      </c>
      <c r="K4905" s="57" t="str">
        <f ca="1">LeaveTracker[[#This Row],[Days]]&amp;" "&amp;LeaveTracker[[#This Row],[Type of Leave]]</f>
        <v>2 SL</v>
      </c>
      <c r="L4905" s="23">
        <f ca="1">NETWORKDAYS(LeaveTracker[[#This Row],[Start Date]],LeaveTracker[[#This Row],[End Date]],lstHolidays)</f>
        <v>2</v>
      </c>
      <c r="M4905" s="27"/>
    </row>
    <row r="4906" spans="1:13" ht="30" customHeight="1" x14ac:dyDescent="0.3">
      <c r="A4906" s="27">
        <f t="shared" si="51"/>
        <v>1192</v>
      </c>
      <c r="B4906" s="31">
        <v>45028</v>
      </c>
      <c r="C4906" s="31">
        <v>44991</v>
      </c>
      <c r="D4906" s="19" t="s">
        <v>1796</v>
      </c>
      <c r="E4906" s="66" t="str">
        <f>IF(ISBLANK(LeaveTracker[[#This Row],[Employee Name]]),"-----",VLOOKUP(LeaveTracker[[#This Row],[Employee Name]],'List of Employees'!$B$4:$H$767,7))</f>
        <v>TCNHS</v>
      </c>
      <c r="F4906" s="66" t="str">
        <f>IF(ISBLANK(LeaveTracker[[#This Row],[Employee Name]]),"-----",VLOOKUP(LeaveTracker[[#This Row],[Employee Name]],'List of Employees'!$B$4:$H$767,6))</f>
        <v>CASUAL</v>
      </c>
      <c r="G4906" s="24">
        <v>45000</v>
      </c>
      <c r="H4906" s="24">
        <v>45000</v>
      </c>
      <c r="I4906" s="19" t="s">
        <v>81</v>
      </c>
      <c r="K4906" s="57" t="str">
        <f ca="1">LeaveTracker[[#This Row],[Days]]&amp;" "&amp;LeaveTracker[[#This Row],[Type of Leave]]</f>
        <v>1 SL</v>
      </c>
      <c r="L4906" s="23">
        <f ca="1">NETWORKDAYS(LeaveTracker[[#This Row],[Start Date]],LeaveTracker[[#This Row],[End Date]],lstHolidays)</f>
        <v>1</v>
      </c>
      <c r="M4906" s="27"/>
    </row>
    <row r="4907" spans="1:13" ht="30" customHeight="1" x14ac:dyDescent="0.3">
      <c r="A4907" s="27">
        <v>1192</v>
      </c>
      <c r="B4907" s="31">
        <v>45028</v>
      </c>
      <c r="C4907" s="31">
        <v>44991</v>
      </c>
      <c r="D4907" s="19" t="s">
        <v>1796</v>
      </c>
      <c r="E4907" s="66" t="str">
        <f>IF(ISBLANK(LeaveTracker[[#This Row],[Employee Name]]),"-----",VLOOKUP(LeaveTracker[[#This Row],[Employee Name]],'List of Employees'!$B$4:$H$767,7))</f>
        <v>TCNHS</v>
      </c>
      <c r="F4907" s="66" t="str">
        <f>IF(ISBLANK(LeaveTracker[[#This Row],[Employee Name]]),"-----",VLOOKUP(LeaveTracker[[#This Row],[Employee Name]],'List of Employees'!$B$4:$H$767,6))</f>
        <v>CASUAL</v>
      </c>
      <c r="G4907" s="24">
        <v>45005</v>
      </c>
      <c r="H4907" s="24">
        <v>45005</v>
      </c>
      <c r="I4907" s="19" t="s">
        <v>81</v>
      </c>
      <c r="K4907" s="57" t="str">
        <f ca="1">LeaveTracker[[#This Row],[Days]]&amp;" "&amp;LeaveTracker[[#This Row],[Type of Leave]]</f>
        <v>1 SL</v>
      </c>
      <c r="L4907" s="23">
        <f ca="1">NETWORKDAYS(LeaveTracker[[#This Row],[Start Date]],LeaveTracker[[#This Row],[End Date]],lstHolidays)</f>
        <v>1</v>
      </c>
      <c r="M4907" s="27"/>
    </row>
    <row r="4908" spans="1:13" ht="30" customHeight="1" x14ac:dyDescent="0.3">
      <c r="A4908" s="27">
        <f t="shared" si="51"/>
        <v>1193</v>
      </c>
      <c r="B4908" s="31">
        <v>45028</v>
      </c>
      <c r="C4908" s="31">
        <v>45001</v>
      </c>
      <c r="D4908" s="19" t="s">
        <v>1807</v>
      </c>
      <c r="E4908" s="66" t="str">
        <f>IF(ISBLANK(LeaveTracker[[#This Row],[Employee Name]]),"-----",VLOOKUP(LeaveTracker[[#This Row],[Employee Name]],'List of Employees'!$B$4:$H$767,7))</f>
        <v>TICC</v>
      </c>
      <c r="F4908" s="66" t="str">
        <f>IF(ISBLANK(LeaveTracker[[#This Row],[Employee Name]]),"-----",VLOOKUP(LeaveTracker[[#This Row],[Employee Name]],'List of Employees'!$B$4:$H$767,6))</f>
        <v>CASUAL</v>
      </c>
      <c r="G4908" s="24">
        <v>44999</v>
      </c>
      <c r="H4908" s="24">
        <v>45000</v>
      </c>
      <c r="I4908" s="19" t="s">
        <v>81</v>
      </c>
      <c r="K4908" s="57" t="str">
        <f ca="1">LeaveTracker[[#This Row],[Days]]&amp;" "&amp;LeaveTracker[[#This Row],[Type of Leave]]</f>
        <v>2 SL</v>
      </c>
      <c r="L4908" s="23">
        <f ca="1">NETWORKDAYS(LeaveTracker[[#This Row],[Start Date]],LeaveTracker[[#This Row],[End Date]],lstHolidays)</f>
        <v>2</v>
      </c>
      <c r="M4908" s="27"/>
    </row>
    <row r="4909" spans="1:13" ht="30" customHeight="1" x14ac:dyDescent="0.3">
      <c r="A4909" s="27">
        <f t="shared" si="51"/>
        <v>1194</v>
      </c>
      <c r="B4909" s="31">
        <v>45028</v>
      </c>
      <c r="C4909" s="31">
        <v>44992</v>
      </c>
      <c r="D4909" s="19" t="s">
        <v>1807</v>
      </c>
      <c r="E4909" s="66" t="str">
        <f>IF(ISBLANK(LeaveTracker[[#This Row],[Employee Name]]),"-----",VLOOKUP(LeaveTracker[[#This Row],[Employee Name]],'List of Employees'!$B$4:$H$767,7))</f>
        <v>TICC</v>
      </c>
      <c r="F4909" s="66" t="str">
        <f>IF(ISBLANK(LeaveTracker[[#This Row],[Employee Name]]),"-----",VLOOKUP(LeaveTracker[[#This Row],[Employee Name]],'List of Employees'!$B$4:$H$767,6))</f>
        <v>CASUAL</v>
      </c>
      <c r="G4909" s="24">
        <v>44988</v>
      </c>
      <c r="H4909" s="24">
        <v>44988</v>
      </c>
      <c r="I4909" s="19" t="s">
        <v>297</v>
      </c>
      <c r="J4909" s="42" t="s">
        <v>105</v>
      </c>
      <c r="K4909" s="57" t="str">
        <f ca="1">LeaveTracker[[#This Row],[Days]]&amp;" "&amp;LeaveTracker[[#This Row],[Type of Leave]]</f>
        <v>1 OTHER</v>
      </c>
      <c r="L4909" s="23">
        <f ca="1">NETWORKDAYS(LeaveTracker[[#This Row],[Start Date]],LeaveTracker[[#This Row],[End Date]],lstHolidays)</f>
        <v>1</v>
      </c>
      <c r="M4909" s="27"/>
    </row>
    <row r="4910" spans="1:13" ht="30" customHeight="1" x14ac:dyDescent="0.3">
      <c r="A4910" s="27">
        <v>1194</v>
      </c>
      <c r="B4910" s="31">
        <v>45028</v>
      </c>
      <c r="C4910" s="31">
        <v>44992</v>
      </c>
      <c r="D4910" s="19" t="s">
        <v>1807</v>
      </c>
      <c r="E4910" s="66" t="str">
        <f>IF(ISBLANK(LeaveTracker[[#This Row],[Employee Name]]),"-----",VLOOKUP(LeaveTracker[[#This Row],[Employee Name]],'List of Employees'!$B$4:$H$767,7))</f>
        <v>TICC</v>
      </c>
      <c r="F4910" s="66" t="str">
        <f>IF(ISBLANK(LeaveTracker[[#This Row],[Employee Name]]),"-----",VLOOKUP(LeaveTracker[[#This Row],[Employee Name]],'List of Employees'!$B$4:$H$767,6))</f>
        <v>CASUAL</v>
      </c>
      <c r="G4910" s="24">
        <v>44991</v>
      </c>
      <c r="H4910" s="24">
        <v>44991</v>
      </c>
      <c r="I4910" s="19" t="s">
        <v>297</v>
      </c>
      <c r="J4910" s="42" t="s">
        <v>105</v>
      </c>
      <c r="K4910" s="57" t="str">
        <f ca="1">LeaveTracker[[#This Row],[Days]]&amp;" "&amp;LeaveTracker[[#This Row],[Type of Leave]]</f>
        <v>1 OTHER</v>
      </c>
      <c r="L4910" s="23">
        <f ca="1">NETWORKDAYS(LeaveTracker[[#This Row],[Start Date]],LeaveTracker[[#This Row],[End Date]],lstHolidays)</f>
        <v>1</v>
      </c>
      <c r="M4910" s="27"/>
    </row>
    <row r="4911" spans="1:13" ht="30" customHeight="1" x14ac:dyDescent="0.3">
      <c r="A4911" s="27">
        <f t="shared" si="51"/>
        <v>1195</v>
      </c>
      <c r="B4911" s="31">
        <v>45028</v>
      </c>
      <c r="C4911" s="31">
        <v>45008</v>
      </c>
      <c r="D4911" s="19" t="s">
        <v>1949</v>
      </c>
      <c r="E4911" s="66" t="str">
        <f>IF(ISBLANK(LeaveTracker[[#This Row],[Employee Name]]),"-----",VLOOKUP(LeaveTracker[[#This Row],[Employee Name]],'List of Employees'!$B$4:$H$767,7))</f>
        <v>TICC</v>
      </c>
      <c r="F4911" s="66" t="str">
        <f>IF(ISBLANK(LeaveTracker[[#This Row],[Employee Name]]),"-----",VLOOKUP(LeaveTracker[[#This Row],[Employee Name]],'List of Employees'!$B$4:$H$767,6))</f>
        <v>CASUAL</v>
      </c>
      <c r="G4911" s="24">
        <v>45009</v>
      </c>
      <c r="H4911" s="24">
        <v>45009</v>
      </c>
      <c r="I4911" s="19" t="s">
        <v>297</v>
      </c>
      <c r="J4911" s="42" t="s">
        <v>105</v>
      </c>
      <c r="K4911" s="57" t="str">
        <f ca="1">LeaveTracker[[#This Row],[Days]]&amp;" "&amp;LeaveTracker[[#This Row],[Type of Leave]]</f>
        <v>1 OTHER</v>
      </c>
      <c r="L4911" s="23">
        <f ca="1">NETWORKDAYS(LeaveTracker[[#This Row],[Start Date]],LeaveTracker[[#This Row],[End Date]],lstHolidays)</f>
        <v>1</v>
      </c>
      <c r="M4911" s="27"/>
    </row>
    <row r="4912" spans="1:13" ht="30" customHeight="1" x14ac:dyDescent="0.3">
      <c r="A4912" s="27">
        <f t="shared" si="51"/>
        <v>1196</v>
      </c>
      <c r="B4912" s="31">
        <v>45028</v>
      </c>
      <c r="C4912" s="31">
        <v>45008</v>
      </c>
      <c r="D4912" s="19" t="s">
        <v>1949</v>
      </c>
      <c r="E4912" s="66" t="str">
        <f>IF(ISBLANK(LeaveTracker[[#This Row],[Employee Name]]),"-----",VLOOKUP(LeaveTracker[[#This Row],[Employee Name]],'List of Employees'!$B$4:$H$767,7))</f>
        <v>TICC</v>
      </c>
      <c r="F4912" s="66" t="str">
        <f>IF(ISBLANK(LeaveTracker[[#This Row],[Employee Name]]),"-----",VLOOKUP(LeaveTracker[[#This Row],[Employee Name]],'List of Employees'!$B$4:$H$767,6))</f>
        <v>CASUAL</v>
      </c>
      <c r="G4912" s="24">
        <v>45005</v>
      </c>
      <c r="H4912" s="24">
        <v>45006</v>
      </c>
      <c r="I4912" s="19" t="s">
        <v>81</v>
      </c>
      <c r="K4912" s="57" t="str">
        <f ca="1">LeaveTracker[[#This Row],[Days]]&amp;" "&amp;LeaveTracker[[#This Row],[Type of Leave]]</f>
        <v>2 SL</v>
      </c>
      <c r="L4912" s="23">
        <f ca="1">NETWORKDAYS(LeaveTracker[[#This Row],[Start Date]],LeaveTracker[[#This Row],[End Date]],lstHolidays)</f>
        <v>2</v>
      </c>
      <c r="M4912" s="27"/>
    </row>
    <row r="4913" spans="1:13" ht="30" customHeight="1" x14ac:dyDescent="0.3">
      <c r="A4913" s="27">
        <f t="shared" si="51"/>
        <v>1197</v>
      </c>
      <c r="B4913" s="31">
        <v>45028</v>
      </c>
      <c r="C4913" s="31">
        <v>45009</v>
      </c>
      <c r="D4913" s="19" t="s">
        <v>1760</v>
      </c>
      <c r="E4913" s="66" t="str">
        <f>IF(ISBLANK(LeaveTracker[[#This Row],[Employee Name]]),"-----",VLOOKUP(LeaveTracker[[#This Row],[Employee Name]],'List of Employees'!$B$4:$H$767,7))</f>
        <v>GSO</v>
      </c>
      <c r="F4913" s="66" t="str">
        <f>IF(ISBLANK(LeaveTracker[[#This Row],[Employee Name]]),"-----",VLOOKUP(LeaveTracker[[#This Row],[Employee Name]],'List of Employees'!$B$4:$H$767,6))</f>
        <v>CASUAL</v>
      </c>
      <c r="G4913" s="24">
        <v>45019</v>
      </c>
      <c r="H4913" s="24">
        <v>45020</v>
      </c>
      <c r="I4913" s="19" t="s">
        <v>82</v>
      </c>
      <c r="K4913" s="57" t="str">
        <f ca="1">LeaveTracker[[#This Row],[Days]]&amp;" "&amp;LeaveTracker[[#This Row],[Type of Leave]]</f>
        <v>2 VL</v>
      </c>
      <c r="L4913" s="23">
        <f ca="1">NETWORKDAYS(LeaveTracker[[#This Row],[Start Date]],LeaveTracker[[#This Row],[End Date]],lstHolidays)</f>
        <v>2</v>
      </c>
      <c r="M4913" s="27"/>
    </row>
    <row r="4914" spans="1:13" ht="30" customHeight="1" x14ac:dyDescent="0.3">
      <c r="A4914" s="27">
        <f t="shared" si="51"/>
        <v>1198</v>
      </c>
      <c r="B4914" s="31">
        <v>45028</v>
      </c>
      <c r="C4914" s="31">
        <v>45005</v>
      </c>
      <c r="D4914" s="19" t="s">
        <v>1760</v>
      </c>
      <c r="E4914" s="66" t="str">
        <f>IF(ISBLANK(LeaveTracker[[#This Row],[Employee Name]]),"-----",VLOOKUP(LeaveTracker[[#This Row],[Employee Name]],'List of Employees'!$B$4:$H$767,7))</f>
        <v>GSO</v>
      </c>
      <c r="F4914" s="66" t="str">
        <f>IF(ISBLANK(LeaveTracker[[#This Row],[Employee Name]]),"-----",VLOOKUP(LeaveTracker[[#This Row],[Employee Name]],'List of Employees'!$B$4:$H$767,6))</f>
        <v>CASUAL</v>
      </c>
      <c r="G4914" s="24">
        <v>45012</v>
      </c>
      <c r="H4914" s="24">
        <v>45013</v>
      </c>
      <c r="I4914" s="19" t="s">
        <v>82</v>
      </c>
      <c r="K4914" s="57" t="str">
        <f ca="1">LeaveTracker[[#This Row],[Days]]&amp;" "&amp;LeaveTracker[[#This Row],[Type of Leave]]</f>
        <v>2 VL</v>
      </c>
      <c r="L4914" s="23">
        <f ca="1">NETWORKDAYS(LeaveTracker[[#This Row],[Start Date]],LeaveTracker[[#This Row],[End Date]],lstHolidays)</f>
        <v>2</v>
      </c>
      <c r="M4914" s="27"/>
    </row>
    <row r="4915" spans="1:13" ht="30" customHeight="1" x14ac:dyDescent="0.3">
      <c r="A4915" s="27">
        <f t="shared" si="51"/>
        <v>1199</v>
      </c>
      <c r="B4915" s="31">
        <v>45028</v>
      </c>
      <c r="C4915" s="31">
        <v>45012</v>
      </c>
      <c r="D4915" s="19" t="s">
        <v>1918</v>
      </c>
      <c r="E4915" s="66" t="str">
        <f>IF(ISBLANK(LeaveTracker[[#This Row],[Employee Name]]),"-----",VLOOKUP(LeaveTracker[[#This Row],[Employee Name]],'List of Employees'!$B$4:$H$767,7))</f>
        <v>HOUSING</v>
      </c>
      <c r="F4915" s="66" t="str">
        <f>IF(ISBLANK(LeaveTracker[[#This Row],[Employee Name]]),"-----",VLOOKUP(LeaveTracker[[#This Row],[Employee Name]],'List of Employees'!$B$4:$H$767,6))</f>
        <v>CASUAL</v>
      </c>
      <c r="G4915" s="24">
        <v>45012</v>
      </c>
      <c r="H4915" s="24">
        <v>45013</v>
      </c>
      <c r="I4915" s="19" t="s">
        <v>81</v>
      </c>
      <c r="K4915" s="57" t="str">
        <f ca="1">LeaveTracker[[#This Row],[Days]]&amp;" "&amp;LeaveTracker[[#This Row],[Type of Leave]]</f>
        <v>2 SL</v>
      </c>
      <c r="L4915" s="23">
        <f ca="1">NETWORKDAYS(LeaveTracker[[#This Row],[Start Date]],LeaveTracker[[#This Row],[End Date]],lstHolidays)</f>
        <v>2</v>
      </c>
      <c r="M4915" s="27"/>
    </row>
    <row r="4916" spans="1:13" ht="30" customHeight="1" x14ac:dyDescent="0.3">
      <c r="A4916" s="27">
        <f t="shared" si="51"/>
        <v>1200</v>
      </c>
      <c r="B4916" s="31">
        <v>45028</v>
      </c>
      <c r="C4916" s="31">
        <v>45012</v>
      </c>
      <c r="D4916" s="19" t="s">
        <v>1918</v>
      </c>
      <c r="E4916" s="66" t="str">
        <f>IF(ISBLANK(LeaveTracker[[#This Row],[Employee Name]]),"-----",VLOOKUP(LeaveTracker[[#This Row],[Employee Name]],'List of Employees'!$B$4:$H$767,7))</f>
        <v>HOUSING</v>
      </c>
      <c r="F4916" s="66" t="str">
        <f>IF(ISBLANK(LeaveTracker[[#This Row],[Employee Name]]),"-----",VLOOKUP(LeaveTracker[[#This Row],[Employee Name]],'List of Employees'!$B$4:$H$767,6))</f>
        <v>CASUAL</v>
      </c>
      <c r="G4916" s="24">
        <v>45006</v>
      </c>
      <c r="H4916" s="24">
        <v>45006</v>
      </c>
      <c r="I4916" s="19" t="s">
        <v>81</v>
      </c>
      <c r="K4916" s="57" t="str">
        <f ca="1">LeaveTracker[[#This Row],[Days]]&amp;" "&amp;LeaveTracker[[#This Row],[Type of Leave]]</f>
        <v>1 SL</v>
      </c>
      <c r="L4916" s="23">
        <f ca="1">NETWORKDAYS(LeaveTracker[[#This Row],[Start Date]],LeaveTracker[[#This Row],[End Date]],lstHolidays)</f>
        <v>1</v>
      </c>
      <c r="M4916" s="27"/>
    </row>
    <row r="4917" spans="1:13" ht="30" customHeight="1" x14ac:dyDescent="0.3">
      <c r="A4917" s="27">
        <v>1200</v>
      </c>
      <c r="B4917" s="31">
        <v>45028</v>
      </c>
      <c r="C4917" s="31">
        <v>45012</v>
      </c>
      <c r="D4917" s="19" t="s">
        <v>1918</v>
      </c>
      <c r="E4917" s="66" t="str">
        <f>IF(ISBLANK(LeaveTracker[[#This Row],[Employee Name]]),"-----",VLOOKUP(LeaveTracker[[#This Row],[Employee Name]],'List of Employees'!$B$4:$H$767,7))</f>
        <v>HOUSING</v>
      </c>
      <c r="F4917" s="66" t="str">
        <f>IF(ISBLANK(LeaveTracker[[#This Row],[Employee Name]]),"-----",VLOOKUP(LeaveTracker[[#This Row],[Employee Name]],'List of Employees'!$B$4:$H$767,6))</f>
        <v>CASUAL</v>
      </c>
      <c r="G4917" s="24">
        <v>45008</v>
      </c>
      <c r="H4917" s="24">
        <v>45009</v>
      </c>
      <c r="I4917" s="19" t="s">
        <v>81</v>
      </c>
      <c r="K4917" s="57" t="str">
        <f ca="1">LeaveTracker[[#This Row],[Days]]&amp;" "&amp;LeaveTracker[[#This Row],[Type of Leave]]</f>
        <v>2 SL</v>
      </c>
      <c r="L4917" s="23">
        <f ca="1">NETWORKDAYS(LeaveTracker[[#This Row],[Start Date]],LeaveTracker[[#This Row],[End Date]],lstHolidays)</f>
        <v>2</v>
      </c>
      <c r="M4917" s="27"/>
    </row>
    <row r="4918" spans="1:13" ht="30" customHeight="1" x14ac:dyDescent="0.3">
      <c r="A4918" s="27">
        <f t="shared" si="51"/>
        <v>1201</v>
      </c>
      <c r="B4918" s="31">
        <v>45028</v>
      </c>
      <c r="C4918" s="31">
        <v>45012</v>
      </c>
      <c r="D4918" s="19" t="s">
        <v>1918</v>
      </c>
      <c r="E4918" s="66" t="str">
        <f>IF(ISBLANK(LeaveTracker[[#This Row],[Employee Name]]),"-----",VLOOKUP(LeaveTracker[[#This Row],[Employee Name]],'List of Employees'!$B$4:$H$767,7))</f>
        <v>HOUSING</v>
      </c>
      <c r="F4918" s="66" t="str">
        <f>IF(ISBLANK(LeaveTracker[[#This Row],[Employee Name]]),"-----",VLOOKUP(LeaveTracker[[#This Row],[Employee Name]],'List of Employees'!$B$4:$H$767,6))</f>
        <v>CASUAL</v>
      </c>
      <c r="G4918" s="24">
        <v>45016</v>
      </c>
      <c r="H4918" s="24">
        <v>45021</v>
      </c>
      <c r="I4918" s="19" t="s">
        <v>82</v>
      </c>
      <c r="K4918" s="57" t="str">
        <f ca="1">LeaveTracker[[#This Row],[Days]]&amp;" "&amp;LeaveTracker[[#This Row],[Type of Leave]]</f>
        <v>4 VL</v>
      </c>
      <c r="L4918" s="23">
        <f ca="1">NETWORKDAYS(LeaveTracker[[#This Row],[Start Date]],LeaveTracker[[#This Row],[End Date]],lstHolidays)</f>
        <v>4</v>
      </c>
      <c r="M4918" s="27"/>
    </row>
    <row r="4919" spans="1:13" ht="30" customHeight="1" x14ac:dyDescent="0.3">
      <c r="A4919" s="27">
        <f t="shared" si="51"/>
        <v>1202</v>
      </c>
      <c r="B4919" s="31">
        <v>45028</v>
      </c>
      <c r="C4919" s="31">
        <v>45015</v>
      </c>
      <c r="D4919" s="19" t="s">
        <v>395</v>
      </c>
      <c r="E4919" s="66" t="str">
        <f>IF(ISBLANK(LeaveTracker[[#This Row],[Employee Name]]),"-----",VLOOKUP(LeaveTracker[[#This Row],[Employee Name]],'List of Employees'!$B$4:$H$767,7))</f>
        <v>CTO</v>
      </c>
      <c r="F4919" s="66" t="str">
        <f>IF(ISBLANK(LeaveTracker[[#This Row],[Employee Name]]),"-----",VLOOKUP(LeaveTracker[[#This Row],[Employee Name]],'List of Employees'!$B$4:$H$767,6))</f>
        <v>PERMANENT</v>
      </c>
      <c r="G4919" s="24">
        <v>45009</v>
      </c>
      <c r="H4919" s="24">
        <v>45009</v>
      </c>
      <c r="I4919" s="19" t="s">
        <v>81</v>
      </c>
      <c r="K4919" s="57" t="str">
        <f ca="1">LeaveTracker[[#This Row],[Days]]&amp;" "&amp;LeaveTracker[[#This Row],[Type of Leave]]</f>
        <v>1 SL</v>
      </c>
      <c r="L4919" s="23">
        <f ca="1">NETWORKDAYS(LeaveTracker[[#This Row],[Start Date]],LeaveTracker[[#This Row],[End Date]],lstHolidays)</f>
        <v>1</v>
      </c>
      <c r="M4919" s="27"/>
    </row>
    <row r="4920" spans="1:13" ht="30" customHeight="1" x14ac:dyDescent="0.3">
      <c r="A4920" s="27">
        <f t="shared" si="51"/>
        <v>1203</v>
      </c>
      <c r="B4920" s="31">
        <v>45028</v>
      </c>
      <c r="C4920" s="31">
        <v>45019</v>
      </c>
      <c r="D4920" s="19" t="s">
        <v>390</v>
      </c>
      <c r="E4920" s="66" t="str">
        <f>IF(ISBLANK(LeaveTracker[[#This Row],[Employee Name]]),"-----",VLOOKUP(LeaveTracker[[#This Row],[Employee Name]],'List of Employees'!$B$4:$H$767,7))</f>
        <v>CTO</v>
      </c>
      <c r="F4920" s="66" t="str">
        <f>IF(ISBLANK(LeaveTracker[[#This Row],[Employee Name]]),"-----",VLOOKUP(LeaveTracker[[#This Row],[Employee Name]],'List of Employees'!$B$4:$H$767,6))</f>
        <v>PERMANENT</v>
      </c>
      <c r="G4920" s="24">
        <v>45026</v>
      </c>
      <c r="H4920" s="24">
        <v>45030</v>
      </c>
      <c r="I4920" s="19" t="s">
        <v>82</v>
      </c>
      <c r="K4920" s="57" t="str">
        <f ca="1">LeaveTracker[[#This Row],[Days]]&amp;" "&amp;LeaveTracker[[#This Row],[Type of Leave]]</f>
        <v>5 VL</v>
      </c>
      <c r="L4920" s="23">
        <f ca="1">NETWORKDAYS(LeaveTracker[[#This Row],[Start Date]],LeaveTracker[[#This Row],[End Date]],lstHolidays)</f>
        <v>5</v>
      </c>
      <c r="M4920" s="27"/>
    </row>
    <row r="4921" spans="1:13" ht="30" customHeight="1" x14ac:dyDescent="0.3">
      <c r="A4921" s="27">
        <f t="shared" si="51"/>
        <v>1204</v>
      </c>
      <c r="B4921" s="31">
        <v>45028</v>
      </c>
      <c r="C4921" s="31">
        <v>45014</v>
      </c>
      <c r="D4921" s="19" t="s">
        <v>571</v>
      </c>
      <c r="E4921" s="66" t="str">
        <f>IF(ISBLANK(LeaveTracker[[#This Row],[Employee Name]]),"-----",VLOOKUP(LeaveTracker[[#This Row],[Employee Name]],'List of Employees'!$B$4:$H$767,7))</f>
        <v>CCT</v>
      </c>
      <c r="F4921" s="66" t="str">
        <f>IF(ISBLANK(LeaveTracker[[#This Row],[Employee Name]]),"-----",VLOOKUP(LeaveTracker[[#This Row],[Employee Name]],'List of Employees'!$B$4:$H$767,6))</f>
        <v>PERMANENT</v>
      </c>
      <c r="G4921" s="24">
        <v>45012</v>
      </c>
      <c r="H4921" s="24">
        <v>45012</v>
      </c>
      <c r="I4921" s="19" t="s">
        <v>81</v>
      </c>
      <c r="K4921" s="57" t="str">
        <f ca="1">LeaveTracker[[#This Row],[Days]]&amp;" "&amp;LeaveTracker[[#This Row],[Type of Leave]]</f>
        <v>1 SL</v>
      </c>
      <c r="L4921" s="23">
        <f ca="1">NETWORKDAYS(LeaveTracker[[#This Row],[Start Date]],LeaveTracker[[#This Row],[End Date]],lstHolidays)</f>
        <v>1</v>
      </c>
      <c r="M4921" s="27"/>
    </row>
    <row r="4922" spans="1:13" ht="30" customHeight="1" x14ac:dyDescent="0.3">
      <c r="A4922" s="27">
        <f t="shared" si="51"/>
        <v>1205</v>
      </c>
      <c r="B4922" s="31">
        <v>45028</v>
      </c>
      <c r="C4922" s="31">
        <v>45002</v>
      </c>
      <c r="D4922" s="19" t="s">
        <v>830</v>
      </c>
      <c r="E4922" s="66" t="str">
        <f>IF(ISBLANK(LeaveTracker[[#This Row],[Employee Name]]),"-----",VLOOKUP(LeaveTracker[[#This Row],[Employee Name]],'List of Employees'!$B$4:$H$767,7))</f>
        <v>CTO</v>
      </c>
      <c r="F4922" s="66" t="str">
        <f>IF(ISBLANK(LeaveTracker[[#This Row],[Employee Name]]),"-----",VLOOKUP(LeaveTracker[[#This Row],[Employee Name]],'List of Employees'!$B$4:$H$767,6))</f>
        <v>PERMANENT</v>
      </c>
      <c r="G4922" s="24">
        <v>45001</v>
      </c>
      <c r="H4922" s="24">
        <v>45001</v>
      </c>
      <c r="I4922" s="19" t="s">
        <v>297</v>
      </c>
      <c r="J4922" s="42" t="s">
        <v>105</v>
      </c>
      <c r="K4922" s="57" t="str">
        <f ca="1">LeaveTracker[[#This Row],[Days]]&amp;" "&amp;LeaveTracker[[#This Row],[Type of Leave]]</f>
        <v>1 OTHER</v>
      </c>
      <c r="L4922" s="23">
        <f ca="1">NETWORKDAYS(LeaveTracker[[#This Row],[Start Date]],LeaveTracker[[#This Row],[End Date]],lstHolidays)</f>
        <v>1</v>
      </c>
      <c r="M4922" s="27"/>
    </row>
    <row r="4923" spans="1:13" ht="30" customHeight="1" x14ac:dyDescent="0.3">
      <c r="A4923" s="27">
        <f t="shared" si="51"/>
        <v>1206</v>
      </c>
      <c r="B4923" s="31">
        <v>45028</v>
      </c>
      <c r="C4923" s="31">
        <v>45009</v>
      </c>
      <c r="D4923" s="19" t="s">
        <v>209</v>
      </c>
      <c r="E4923" s="66" t="str">
        <f>IF(ISBLANK(LeaveTracker[[#This Row],[Employee Name]]),"-----",VLOOKUP(LeaveTracker[[#This Row],[Employee Name]],'List of Employees'!$B$4:$H$767,7))</f>
        <v>PDAO</v>
      </c>
      <c r="F4923" s="66" t="str">
        <f>IF(ISBLANK(LeaveTracker[[#This Row],[Employee Name]]),"-----",VLOOKUP(LeaveTracker[[#This Row],[Employee Name]],'List of Employees'!$B$4:$H$767,6))</f>
        <v>PERMANENT</v>
      </c>
      <c r="G4923" s="24">
        <v>45014</v>
      </c>
      <c r="H4923" s="24">
        <v>45014</v>
      </c>
      <c r="I4923" s="19" t="s">
        <v>82</v>
      </c>
      <c r="K4923" s="57" t="str">
        <f ca="1">LeaveTracker[[#This Row],[Days]]&amp;" "&amp;LeaveTracker[[#This Row],[Type of Leave]]</f>
        <v>1 VL</v>
      </c>
      <c r="L4923" s="23">
        <f ca="1">NETWORKDAYS(LeaveTracker[[#This Row],[Start Date]],LeaveTracker[[#This Row],[End Date]],lstHolidays)</f>
        <v>1</v>
      </c>
      <c r="M4923" s="27"/>
    </row>
    <row r="4924" spans="1:13" ht="30" customHeight="1" x14ac:dyDescent="0.3">
      <c r="A4924" s="27">
        <f t="shared" si="51"/>
        <v>1207</v>
      </c>
      <c r="B4924" s="31">
        <v>45028</v>
      </c>
      <c r="C4924" s="31">
        <v>44999</v>
      </c>
      <c r="D4924" s="19" t="s">
        <v>1925</v>
      </c>
      <c r="E4924" s="66" t="str">
        <f>IF(ISBLANK(LeaveTracker[[#This Row],[Employee Name]]),"-----",VLOOKUP(LeaveTracker[[#This Row],[Employee Name]],'List of Employees'!$B$4:$H$767,7))</f>
        <v>CHO</v>
      </c>
      <c r="F4924" s="66" t="str">
        <f>IF(ISBLANK(LeaveTracker[[#This Row],[Employee Name]]),"-----",VLOOKUP(LeaveTracker[[#This Row],[Employee Name]],'List of Employees'!$B$4:$H$767,6))</f>
        <v>CASUAL</v>
      </c>
      <c r="G4924" s="24">
        <v>45008</v>
      </c>
      <c r="H4924" s="24">
        <v>45008</v>
      </c>
      <c r="I4924" s="19" t="s">
        <v>297</v>
      </c>
      <c r="J4924" s="42" t="s">
        <v>158</v>
      </c>
      <c r="K4924" s="57" t="str">
        <f ca="1">LeaveTracker[[#This Row],[Days]]&amp;" "&amp;LeaveTracker[[#This Row],[Type of Leave]]</f>
        <v>1 OTHER</v>
      </c>
      <c r="L4924" s="23">
        <f ca="1">NETWORKDAYS(LeaveTracker[[#This Row],[Start Date]],LeaveTracker[[#This Row],[End Date]],lstHolidays)</f>
        <v>1</v>
      </c>
      <c r="M4924" s="27"/>
    </row>
    <row r="4925" spans="1:13" ht="30" customHeight="1" x14ac:dyDescent="0.3">
      <c r="A4925" s="27">
        <f t="shared" si="51"/>
        <v>1208</v>
      </c>
      <c r="B4925" s="31">
        <v>45028</v>
      </c>
      <c r="C4925" s="31">
        <v>45015</v>
      </c>
      <c r="D4925" s="19" t="s">
        <v>546</v>
      </c>
      <c r="E4925" s="66" t="str">
        <f>IF(ISBLANK(LeaveTracker[[#This Row],[Employee Name]]),"-----",VLOOKUP(LeaveTracker[[#This Row],[Employee Name]],'List of Employees'!$B$4:$H$767,7))</f>
        <v>PICNIC GROVE</v>
      </c>
      <c r="F4925" s="66" t="str">
        <f>IF(ISBLANK(LeaveTracker[[#This Row],[Employee Name]]),"-----",VLOOKUP(LeaveTracker[[#This Row],[Employee Name]],'List of Employees'!$B$4:$H$767,6))</f>
        <v>PERMANENT</v>
      </c>
      <c r="G4925" s="24">
        <v>45033</v>
      </c>
      <c r="H4925" s="24">
        <v>45033</v>
      </c>
      <c r="I4925" s="19" t="s">
        <v>297</v>
      </c>
      <c r="J4925" s="42" t="s">
        <v>105</v>
      </c>
      <c r="K4925" s="57" t="str">
        <f ca="1">LeaveTracker[[#This Row],[Days]]&amp;" "&amp;LeaveTracker[[#This Row],[Type of Leave]]</f>
        <v>1 OTHER</v>
      </c>
      <c r="L4925" s="23">
        <f ca="1">NETWORKDAYS(LeaveTracker[[#This Row],[Start Date]],LeaveTracker[[#This Row],[End Date]],lstHolidays)</f>
        <v>1</v>
      </c>
      <c r="M4925" s="27"/>
    </row>
    <row r="4926" spans="1:13" ht="30" customHeight="1" x14ac:dyDescent="0.3">
      <c r="A4926" s="27">
        <f t="shared" si="51"/>
        <v>1209</v>
      </c>
      <c r="B4926" s="31">
        <v>45028</v>
      </c>
      <c r="C4926" s="31">
        <v>45015</v>
      </c>
      <c r="D4926" s="19" t="s">
        <v>875</v>
      </c>
      <c r="E4926" s="66" t="str">
        <f>IF(ISBLANK(LeaveTracker[[#This Row],[Employee Name]]),"-----",VLOOKUP(LeaveTracker[[#This Row],[Employee Name]],'List of Employees'!$B$4:$H$767,7))</f>
        <v>GSO</v>
      </c>
      <c r="F4926" s="66" t="str">
        <f>IF(ISBLANK(LeaveTracker[[#This Row],[Employee Name]]),"-----",VLOOKUP(LeaveTracker[[#This Row],[Employee Name]],'List of Employees'!$B$4:$H$767,6))</f>
        <v>PERMANENT</v>
      </c>
      <c r="G4926" s="24">
        <v>45014</v>
      </c>
      <c r="H4926" s="24">
        <v>45014</v>
      </c>
      <c r="I4926" s="19" t="s">
        <v>81</v>
      </c>
      <c r="K4926" s="57" t="str">
        <f ca="1">LeaveTracker[[#This Row],[Days]]&amp;" "&amp;LeaveTracker[[#This Row],[Type of Leave]]</f>
        <v>1 SL</v>
      </c>
      <c r="L4926" s="23">
        <f ca="1">NETWORKDAYS(LeaveTracker[[#This Row],[Start Date]],LeaveTracker[[#This Row],[End Date]],lstHolidays)</f>
        <v>1</v>
      </c>
      <c r="M4926" s="27"/>
    </row>
    <row r="4927" spans="1:13" ht="30" customHeight="1" x14ac:dyDescent="0.3">
      <c r="A4927" s="27">
        <f t="shared" si="51"/>
        <v>1210</v>
      </c>
      <c r="B4927" s="31">
        <v>45028</v>
      </c>
      <c r="C4927" s="31">
        <v>45014</v>
      </c>
      <c r="D4927" s="19" t="s">
        <v>1302</v>
      </c>
      <c r="E4927" s="66" t="str">
        <f>IF(ISBLANK(LeaveTracker[[#This Row],[Employee Name]]),"-----",VLOOKUP(LeaveTracker[[#This Row],[Employee Name]],'List of Employees'!$B$4:$H$767,7))</f>
        <v>ONT</v>
      </c>
      <c r="F4927" s="66" t="str">
        <f>IF(ISBLANK(LeaveTracker[[#This Row],[Employee Name]]),"-----",VLOOKUP(LeaveTracker[[#This Row],[Employee Name]],'List of Employees'!$B$4:$H$767,6))</f>
        <v>PERMANENT</v>
      </c>
      <c r="G4927" s="24">
        <v>45001</v>
      </c>
      <c r="H4927" s="24">
        <v>45001</v>
      </c>
      <c r="I4927" s="19" t="s">
        <v>297</v>
      </c>
      <c r="J4927" s="42" t="s">
        <v>105</v>
      </c>
      <c r="K4927" s="57" t="str">
        <f ca="1">LeaveTracker[[#This Row],[Days]]&amp;" "&amp;LeaveTracker[[#This Row],[Type of Leave]]</f>
        <v>1 OTHER</v>
      </c>
      <c r="L4927" s="23">
        <f ca="1">NETWORKDAYS(LeaveTracker[[#This Row],[Start Date]],LeaveTracker[[#This Row],[End Date]],lstHolidays)</f>
        <v>1</v>
      </c>
      <c r="M4927" s="27"/>
    </row>
    <row r="4928" spans="1:13" ht="30" customHeight="1" x14ac:dyDescent="0.3">
      <c r="A4928" s="27">
        <f t="shared" si="51"/>
        <v>1211</v>
      </c>
      <c r="B4928" s="31">
        <v>45028</v>
      </c>
      <c r="C4928" s="31">
        <v>45013</v>
      </c>
      <c r="D4928" s="19" t="s">
        <v>421</v>
      </c>
      <c r="E4928" s="66" t="str">
        <f>IF(ISBLANK(LeaveTracker[[#This Row],[Employee Name]]),"-----",VLOOKUP(LeaveTracker[[#This Row],[Employee Name]],'List of Employees'!$B$4:$H$767,7))</f>
        <v>CTO</v>
      </c>
      <c r="F4928" s="66" t="str">
        <f>IF(ISBLANK(LeaveTracker[[#This Row],[Employee Name]]),"-----",VLOOKUP(LeaveTracker[[#This Row],[Employee Name]],'List of Employees'!$B$4:$H$767,6))</f>
        <v>PERMANENT</v>
      </c>
      <c r="G4928" s="24">
        <v>45015</v>
      </c>
      <c r="H4928" s="24">
        <v>45015</v>
      </c>
      <c r="I4928" s="19" t="s">
        <v>82</v>
      </c>
      <c r="K4928" s="57" t="str">
        <f ca="1">LeaveTracker[[#This Row],[Days]]&amp;" "&amp;LeaveTracker[[#This Row],[Type of Leave]]</f>
        <v>1 VL</v>
      </c>
      <c r="L4928" s="23">
        <f ca="1">NETWORKDAYS(LeaveTracker[[#This Row],[Start Date]],LeaveTracker[[#This Row],[End Date]],lstHolidays)</f>
        <v>1</v>
      </c>
      <c r="M4928" s="27"/>
    </row>
    <row r="4929" spans="1:13" ht="30" customHeight="1" x14ac:dyDescent="0.3">
      <c r="A4929" s="27">
        <f t="shared" si="51"/>
        <v>1212</v>
      </c>
      <c r="B4929" s="31">
        <v>45028</v>
      </c>
      <c r="C4929" s="31">
        <v>45013</v>
      </c>
      <c r="D4929" s="19" t="s">
        <v>421</v>
      </c>
      <c r="E4929" s="66" t="str">
        <f>IF(ISBLANK(LeaveTracker[[#This Row],[Employee Name]]),"-----",VLOOKUP(LeaveTracker[[#This Row],[Employee Name]],'List of Employees'!$B$4:$H$767,7))</f>
        <v>CTO</v>
      </c>
      <c r="F4929" s="66" t="str">
        <f>IF(ISBLANK(LeaveTracker[[#This Row],[Employee Name]]),"-----",VLOOKUP(LeaveTracker[[#This Row],[Employee Name]],'List of Employees'!$B$4:$H$767,6))</f>
        <v>PERMANENT</v>
      </c>
      <c r="G4929" s="24">
        <v>44995</v>
      </c>
      <c r="H4929" s="24">
        <v>44995</v>
      </c>
      <c r="I4929" s="19" t="s">
        <v>81</v>
      </c>
      <c r="K4929" s="57" t="str">
        <f ca="1">LeaveTracker[[#This Row],[Days]]&amp;" "&amp;LeaveTracker[[#This Row],[Type of Leave]]</f>
        <v>1 SL</v>
      </c>
      <c r="L4929" s="23">
        <f ca="1">NETWORKDAYS(LeaveTracker[[#This Row],[Start Date]],LeaveTracker[[#This Row],[End Date]],lstHolidays)</f>
        <v>1</v>
      </c>
      <c r="M4929" s="27"/>
    </row>
    <row r="4930" spans="1:13" ht="30" customHeight="1" x14ac:dyDescent="0.3">
      <c r="A4930" s="27">
        <v>1212</v>
      </c>
      <c r="B4930" s="31">
        <v>45028</v>
      </c>
      <c r="C4930" s="31">
        <v>45013</v>
      </c>
      <c r="D4930" s="19" t="s">
        <v>421</v>
      </c>
      <c r="E4930" s="66" t="str">
        <f>IF(ISBLANK(LeaveTracker[[#This Row],[Employee Name]]),"-----",VLOOKUP(LeaveTracker[[#This Row],[Employee Name]],'List of Employees'!$B$4:$H$767,7))</f>
        <v>CTO</v>
      </c>
      <c r="F4930" s="66" t="str">
        <f>IF(ISBLANK(LeaveTracker[[#This Row],[Employee Name]]),"-----",VLOOKUP(LeaveTracker[[#This Row],[Employee Name]],'List of Employees'!$B$4:$H$767,6))</f>
        <v>PERMANENT</v>
      </c>
      <c r="G4930" s="24">
        <v>45012</v>
      </c>
      <c r="H4930" s="24">
        <v>45012</v>
      </c>
      <c r="I4930" s="19" t="s">
        <v>81</v>
      </c>
      <c r="K4930" s="57" t="str">
        <f ca="1">LeaveTracker[[#This Row],[Days]]&amp;" "&amp;LeaveTracker[[#This Row],[Type of Leave]]</f>
        <v>1 SL</v>
      </c>
      <c r="L4930" s="23">
        <f ca="1">NETWORKDAYS(LeaveTracker[[#This Row],[Start Date]],LeaveTracker[[#This Row],[End Date]],lstHolidays)</f>
        <v>1</v>
      </c>
      <c r="M4930" s="27"/>
    </row>
    <row r="4931" spans="1:13" ht="30" customHeight="1" x14ac:dyDescent="0.3">
      <c r="A4931" s="27">
        <f t="shared" si="51"/>
        <v>1213</v>
      </c>
      <c r="B4931" s="31">
        <v>45028</v>
      </c>
      <c r="C4931" s="31">
        <v>45001</v>
      </c>
      <c r="D4931" s="19" t="s">
        <v>1036</v>
      </c>
      <c r="E4931" s="66" t="str">
        <f>IF(ISBLANK(LeaveTracker[[#This Row],[Employee Name]]),"-----",VLOOKUP(LeaveTracker[[#This Row],[Employee Name]],'List of Employees'!$B$4:$H$767,7))</f>
        <v>ONT</v>
      </c>
      <c r="F4931" s="66" t="str">
        <f>IF(ISBLANK(LeaveTracker[[#This Row],[Employee Name]]),"-----",VLOOKUP(LeaveTracker[[#This Row],[Employee Name]],'List of Employees'!$B$4:$H$767,6))</f>
        <v>PERMANENT</v>
      </c>
      <c r="G4931" s="24">
        <v>44999</v>
      </c>
      <c r="H4931" s="24">
        <v>44999</v>
      </c>
      <c r="I4931" s="19" t="s">
        <v>81</v>
      </c>
      <c r="K4931" s="57" t="str">
        <f ca="1">LeaveTracker[[#This Row],[Days]]&amp;" "&amp;LeaveTracker[[#This Row],[Type of Leave]]</f>
        <v>1 SL</v>
      </c>
      <c r="L4931" s="23">
        <f ca="1">NETWORKDAYS(LeaveTracker[[#This Row],[Start Date]],LeaveTracker[[#This Row],[End Date]],lstHolidays)</f>
        <v>1</v>
      </c>
      <c r="M4931" s="27"/>
    </row>
    <row r="4932" spans="1:13" ht="30" customHeight="1" x14ac:dyDescent="0.3">
      <c r="A4932" s="27">
        <f t="shared" si="51"/>
        <v>1214</v>
      </c>
      <c r="B4932" s="31">
        <v>45028</v>
      </c>
      <c r="C4932" s="31">
        <v>44987</v>
      </c>
      <c r="D4932" s="19" t="s">
        <v>692</v>
      </c>
      <c r="E4932" s="66" t="str">
        <f>IF(ISBLANK(LeaveTracker[[#This Row],[Employee Name]]),"-----",VLOOKUP(LeaveTracker[[#This Row],[Employee Name]],'List of Employees'!$B$4:$H$767,7))</f>
        <v>PICNIC GROVE</v>
      </c>
      <c r="F4932" s="66" t="str">
        <f>IF(ISBLANK(LeaveTracker[[#This Row],[Employee Name]]),"-----",VLOOKUP(LeaveTracker[[#This Row],[Employee Name]],'List of Employees'!$B$4:$H$767,6))</f>
        <v>PERMANENT</v>
      </c>
      <c r="G4932" s="24">
        <v>44998</v>
      </c>
      <c r="H4932" s="24">
        <v>45002</v>
      </c>
      <c r="I4932" s="19" t="s">
        <v>82</v>
      </c>
      <c r="K4932" s="57" t="str">
        <f ca="1">LeaveTracker[[#This Row],[Days]]&amp;" "&amp;LeaveTracker[[#This Row],[Type of Leave]]</f>
        <v>5 VL</v>
      </c>
      <c r="L4932" s="23">
        <f ca="1">NETWORKDAYS(LeaveTracker[[#This Row],[Start Date]],LeaveTracker[[#This Row],[End Date]],lstHolidays)</f>
        <v>5</v>
      </c>
      <c r="M4932" s="27"/>
    </row>
    <row r="4933" spans="1:13" ht="30" customHeight="1" x14ac:dyDescent="0.3">
      <c r="A4933" s="27">
        <f t="shared" si="51"/>
        <v>1215</v>
      </c>
      <c r="B4933" s="31">
        <v>45028</v>
      </c>
      <c r="C4933" s="31">
        <v>45005</v>
      </c>
      <c r="D4933" s="19" t="s">
        <v>395</v>
      </c>
      <c r="E4933" s="66" t="str">
        <f>IF(ISBLANK(LeaveTracker[[#This Row],[Employee Name]]),"-----",VLOOKUP(LeaveTracker[[#This Row],[Employee Name]],'List of Employees'!$B$4:$H$767,7))</f>
        <v>CTO</v>
      </c>
      <c r="F4933" s="66" t="str">
        <f>IF(ISBLANK(LeaveTracker[[#This Row],[Employee Name]]),"-----",VLOOKUP(LeaveTracker[[#This Row],[Employee Name]],'List of Employees'!$B$4:$H$767,6))</f>
        <v>PERMANENT</v>
      </c>
      <c r="G4933" s="24">
        <v>45005</v>
      </c>
      <c r="H4933" s="24">
        <v>45005</v>
      </c>
      <c r="I4933" s="19" t="s">
        <v>81</v>
      </c>
      <c r="K4933" s="57" t="str">
        <f ca="1">LeaveTracker[[#This Row],[Days]]&amp;" "&amp;LeaveTracker[[#This Row],[Type of Leave]]</f>
        <v>1 SL</v>
      </c>
      <c r="L4933" s="23">
        <f ca="1">NETWORKDAYS(LeaveTracker[[#This Row],[Start Date]],LeaveTracker[[#This Row],[End Date]],lstHolidays)</f>
        <v>1</v>
      </c>
      <c r="M4933" s="27"/>
    </row>
    <row r="4934" spans="1:13" ht="30" customHeight="1" x14ac:dyDescent="0.3">
      <c r="A4934" s="27">
        <f t="shared" si="51"/>
        <v>1216</v>
      </c>
      <c r="B4934" s="31">
        <v>45028</v>
      </c>
      <c r="C4934" s="31">
        <v>45006</v>
      </c>
      <c r="D4934" s="19" t="s">
        <v>223</v>
      </c>
      <c r="E4934" s="66" t="str">
        <f>IF(ISBLANK(LeaveTracker[[#This Row],[Employee Name]]),"-----",VLOOKUP(LeaveTracker[[#This Row],[Employee Name]],'List of Employees'!$B$4:$H$767,7))</f>
        <v>CSWDO</v>
      </c>
      <c r="F4934" s="66" t="str">
        <f>IF(ISBLANK(LeaveTracker[[#This Row],[Employee Name]]),"-----",VLOOKUP(LeaveTracker[[#This Row],[Employee Name]],'List of Employees'!$B$4:$H$767,6))</f>
        <v>PERMANENT</v>
      </c>
      <c r="G4934" s="24">
        <v>45005</v>
      </c>
      <c r="H4934" s="24">
        <v>45005</v>
      </c>
      <c r="I4934" s="19" t="s">
        <v>81</v>
      </c>
      <c r="K4934" s="57" t="str">
        <f ca="1">LeaveTracker[[#This Row],[Days]]&amp;" "&amp;LeaveTracker[[#This Row],[Type of Leave]]</f>
        <v>1 SL</v>
      </c>
      <c r="L4934" s="23">
        <f ca="1">NETWORKDAYS(LeaveTracker[[#This Row],[Start Date]],LeaveTracker[[#This Row],[End Date]],lstHolidays)</f>
        <v>1</v>
      </c>
      <c r="M4934" s="27"/>
    </row>
    <row r="4935" spans="1:13" ht="30" customHeight="1" x14ac:dyDescent="0.3">
      <c r="A4935" s="27">
        <f t="shared" si="51"/>
        <v>1217</v>
      </c>
      <c r="B4935" s="31">
        <v>45028</v>
      </c>
      <c r="C4935" s="31">
        <v>44838</v>
      </c>
      <c r="D4935" s="19" t="s">
        <v>303</v>
      </c>
      <c r="E4935" s="66" t="str">
        <f>IF(ISBLANK(LeaveTracker[[#This Row],[Employee Name]]),"-----",VLOOKUP(LeaveTracker[[#This Row],[Employee Name]],'List of Employees'!$B$4:$H$767,7))</f>
        <v>TOPS (ADMIN CSU)</v>
      </c>
      <c r="F4935" s="66" t="str">
        <f>IF(ISBLANK(LeaveTracker[[#This Row],[Employee Name]]),"-----",VLOOKUP(LeaveTracker[[#This Row],[Employee Name]],'List of Employees'!$B$4:$H$767,6))</f>
        <v>PERMANENT</v>
      </c>
      <c r="G4935" s="24">
        <v>44834</v>
      </c>
      <c r="H4935" s="24">
        <v>44837</v>
      </c>
      <c r="I4935" s="19" t="s">
        <v>82</v>
      </c>
      <c r="K4935" s="57" t="str">
        <f ca="1">LeaveTracker[[#This Row],[Days]]&amp;" "&amp;LeaveTracker[[#This Row],[Type of Leave]]</f>
        <v>2 VL</v>
      </c>
      <c r="L4935" s="23">
        <f ca="1">NETWORKDAYS(LeaveTracker[[#This Row],[Start Date]],LeaveTracker[[#This Row],[End Date]],lstHolidays)</f>
        <v>2</v>
      </c>
      <c r="M4935" s="27"/>
    </row>
    <row r="4936" spans="1:13" ht="30" customHeight="1" x14ac:dyDescent="0.3">
      <c r="A4936" s="27">
        <f t="shared" si="51"/>
        <v>1218</v>
      </c>
      <c r="B4936" s="31">
        <v>45028</v>
      </c>
      <c r="C4936" s="31">
        <v>44816</v>
      </c>
      <c r="D4936" s="19" t="s">
        <v>776</v>
      </c>
      <c r="E4936" s="66" t="str">
        <f>IF(ISBLANK(LeaveTracker[[#This Row],[Employee Name]]),"-----",VLOOKUP(LeaveTracker[[#This Row],[Employee Name]],'List of Employees'!$B$4:$H$767,7))</f>
        <v>AGRICULTURE OFFICE</v>
      </c>
      <c r="F4936" s="66" t="str">
        <f>IF(ISBLANK(LeaveTracker[[#This Row],[Employee Name]]),"-----",VLOOKUP(LeaveTracker[[#This Row],[Employee Name]],'List of Employees'!$B$4:$H$767,6))</f>
        <v>PERMANENT</v>
      </c>
      <c r="G4936" s="24">
        <v>44812</v>
      </c>
      <c r="H4936" s="24">
        <v>44813</v>
      </c>
      <c r="I4936" s="19" t="s">
        <v>297</v>
      </c>
      <c r="J4936" s="42" t="s">
        <v>105</v>
      </c>
      <c r="K4936" s="57" t="str">
        <f ca="1">LeaveTracker[[#This Row],[Days]]&amp;" "&amp;LeaveTracker[[#This Row],[Type of Leave]]</f>
        <v>2 OTHER</v>
      </c>
      <c r="L4936" s="23">
        <f ca="1">NETWORKDAYS(LeaveTracker[[#This Row],[Start Date]],LeaveTracker[[#This Row],[End Date]],lstHolidays)</f>
        <v>2</v>
      </c>
      <c r="M4936" s="27"/>
    </row>
    <row r="4937" spans="1:13" ht="30" customHeight="1" x14ac:dyDescent="0.3">
      <c r="A4937" s="27">
        <f t="shared" si="51"/>
        <v>1219</v>
      </c>
      <c r="B4937" s="31">
        <v>45028</v>
      </c>
      <c r="C4937" s="31">
        <v>44978</v>
      </c>
      <c r="D4937" s="19" t="s">
        <v>860</v>
      </c>
      <c r="E4937" s="66" t="str">
        <f>IF(ISBLANK(LeaveTracker[[#This Row],[Employee Name]]),"-----",VLOOKUP(LeaveTracker[[#This Row],[Employee Name]],'List of Employees'!$B$4:$H$767,7))</f>
        <v>ACCOUNTING</v>
      </c>
      <c r="F4937" s="66" t="str">
        <f>IF(ISBLANK(LeaveTracker[[#This Row],[Employee Name]]),"-----",VLOOKUP(LeaveTracker[[#This Row],[Employee Name]],'List of Employees'!$B$4:$H$767,6))</f>
        <v>PERMANENT</v>
      </c>
      <c r="G4937" s="24">
        <v>44977</v>
      </c>
      <c r="H4937" s="24">
        <v>44977</v>
      </c>
      <c r="I4937" s="19" t="s">
        <v>81</v>
      </c>
      <c r="K4937" s="57" t="str">
        <f ca="1">LeaveTracker[[#This Row],[Days]]&amp;" "&amp;LeaveTracker[[#This Row],[Type of Leave]]</f>
        <v>1 SL</v>
      </c>
      <c r="L4937" s="23">
        <f ca="1">NETWORKDAYS(LeaveTracker[[#This Row],[Start Date]],LeaveTracker[[#This Row],[End Date]],lstHolidays)</f>
        <v>1</v>
      </c>
      <c r="M4937" s="27"/>
    </row>
    <row r="4938" spans="1:13" ht="30" customHeight="1" x14ac:dyDescent="0.3">
      <c r="A4938" s="27">
        <f t="shared" si="51"/>
        <v>1220</v>
      </c>
      <c r="B4938" s="31">
        <v>45028</v>
      </c>
      <c r="C4938" s="31">
        <v>44910</v>
      </c>
      <c r="D4938" s="19" t="s">
        <v>2181</v>
      </c>
      <c r="E4938" s="66" t="str">
        <f>IF(ISBLANK(LeaveTracker[[#This Row],[Employee Name]]),"-----",VLOOKUP(LeaveTracker[[#This Row],[Employee Name]],'List of Employees'!$B$4:$H$767,7))</f>
        <v>TICC</v>
      </c>
      <c r="F4938" s="66" t="str">
        <f>IF(ISBLANK(LeaveTracker[[#This Row],[Employee Name]]),"-----",VLOOKUP(LeaveTracker[[#This Row],[Employee Name]],'List of Employees'!$B$4:$H$767,6))</f>
        <v>CASUAL</v>
      </c>
      <c r="G4938" s="24">
        <v>44923</v>
      </c>
      <c r="H4938" s="24">
        <v>44923</v>
      </c>
      <c r="I4938" s="19" t="s">
        <v>297</v>
      </c>
      <c r="J4938" s="42" t="s">
        <v>105</v>
      </c>
      <c r="K4938" s="57" t="str">
        <f ca="1">LeaveTracker[[#This Row],[Days]]&amp;" "&amp;LeaveTracker[[#This Row],[Type of Leave]]</f>
        <v>1 OTHER</v>
      </c>
      <c r="L4938" s="23">
        <f ca="1">NETWORKDAYS(LeaveTracker[[#This Row],[Start Date]],LeaveTracker[[#This Row],[End Date]],lstHolidays)</f>
        <v>1</v>
      </c>
      <c r="M4938" s="27"/>
    </row>
    <row r="4939" spans="1:13" ht="30" customHeight="1" x14ac:dyDescent="0.3">
      <c r="A4939" s="27">
        <f t="shared" si="51"/>
        <v>1221</v>
      </c>
      <c r="B4939" s="31">
        <v>45028</v>
      </c>
      <c r="C4939" s="31">
        <v>44914</v>
      </c>
      <c r="D4939" s="19" t="s">
        <v>776</v>
      </c>
      <c r="E4939" s="66" t="str">
        <f>IF(ISBLANK(LeaveTracker[[#This Row],[Employee Name]]),"-----",VLOOKUP(LeaveTracker[[#This Row],[Employee Name]],'List of Employees'!$B$4:$H$767,7))</f>
        <v>AGRICULTURE OFFICE</v>
      </c>
      <c r="F4939" s="66" t="str">
        <f>IF(ISBLANK(LeaveTracker[[#This Row],[Employee Name]]),"-----",VLOOKUP(LeaveTracker[[#This Row],[Employee Name]],'List of Employees'!$B$4:$H$767,6))</f>
        <v>PERMANENT</v>
      </c>
      <c r="G4939" s="24">
        <v>44921</v>
      </c>
      <c r="H4939" s="24">
        <v>44924</v>
      </c>
      <c r="I4939" s="19" t="s">
        <v>82</v>
      </c>
      <c r="K4939" s="57" t="str">
        <f ca="1">LeaveTracker[[#This Row],[Days]]&amp;" "&amp;LeaveTracker[[#This Row],[Type of Leave]]</f>
        <v>3 VL</v>
      </c>
      <c r="L4939" s="23">
        <f ca="1">NETWORKDAYS(LeaveTracker[[#This Row],[Start Date]],LeaveTracker[[#This Row],[End Date]],lstHolidays)</f>
        <v>3</v>
      </c>
      <c r="M4939" s="27"/>
    </row>
    <row r="4940" spans="1:13" ht="30" customHeight="1" x14ac:dyDescent="0.3">
      <c r="A4940" s="27">
        <f t="shared" si="51"/>
        <v>1222</v>
      </c>
      <c r="B4940" s="31">
        <v>45028</v>
      </c>
      <c r="C4940" s="24">
        <v>44917</v>
      </c>
      <c r="D4940" s="19" t="s">
        <v>663</v>
      </c>
      <c r="E4940" s="66" t="str">
        <f>IF(ISBLANK(LeaveTracker[[#This Row],[Employee Name]]),"-----",VLOOKUP(LeaveTracker[[#This Row],[Employee Name]],'List of Employees'!$B$4:$H$767,7))</f>
        <v>AGRICULTURE OFFICE</v>
      </c>
      <c r="F4940" s="66" t="str">
        <f>IF(ISBLANK(LeaveTracker[[#This Row],[Employee Name]]),"-----",VLOOKUP(LeaveTracker[[#This Row],[Employee Name]],'List of Employees'!$B$4:$H$767,6))</f>
        <v>PERMANENT</v>
      </c>
      <c r="G4940" s="24">
        <v>44917</v>
      </c>
      <c r="H4940" s="24">
        <v>44918</v>
      </c>
      <c r="I4940" s="19" t="s">
        <v>82</v>
      </c>
      <c r="K4940" s="57" t="str">
        <f ca="1">LeaveTracker[[#This Row],[Days]]&amp;" "&amp;LeaveTracker[[#This Row],[Type of Leave]]</f>
        <v>2 VL</v>
      </c>
      <c r="L4940" s="23">
        <f ca="1">NETWORKDAYS(LeaveTracker[[#This Row],[Start Date]],LeaveTracker[[#This Row],[End Date]],lstHolidays)</f>
        <v>2</v>
      </c>
      <c r="M4940" s="27"/>
    </row>
    <row r="4941" spans="1:13" ht="30" customHeight="1" x14ac:dyDescent="0.3">
      <c r="A4941" s="27">
        <v>1222</v>
      </c>
      <c r="B4941" s="31">
        <v>45028</v>
      </c>
      <c r="C4941" s="24">
        <v>44922</v>
      </c>
      <c r="D4941" s="19" t="s">
        <v>663</v>
      </c>
      <c r="E4941" s="66" t="str">
        <f>IF(ISBLANK(LeaveTracker[[#This Row],[Employee Name]]),"-----",VLOOKUP(LeaveTracker[[#This Row],[Employee Name]],'List of Employees'!$B$4:$H$767,7))</f>
        <v>AGRICULTURE OFFICE</v>
      </c>
      <c r="F4941" s="66" t="str">
        <f>IF(ISBLANK(LeaveTracker[[#This Row],[Employee Name]]),"-----",VLOOKUP(LeaveTracker[[#This Row],[Employee Name]],'List of Employees'!$B$4:$H$767,6))</f>
        <v>PERMANENT</v>
      </c>
      <c r="G4941" s="24">
        <v>44922</v>
      </c>
      <c r="H4941" s="24">
        <v>44922</v>
      </c>
      <c r="I4941" s="19" t="s">
        <v>82</v>
      </c>
      <c r="K4941" s="57" t="str">
        <f ca="1">LeaveTracker[[#This Row],[Days]]&amp;" "&amp;LeaveTracker[[#This Row],[Type of Leave]]</f>
        <v>1 VL</v>
      </c>
      <c r="L4941" s="23">
        <f ca="1">NETWORKDAYS(LeaveTracker[[#This Row],[Start Date]],LeaveTracker[[#This Row],[End Date]],lstHolidays)</f>
        <v>1</v>
      </c>
      <c r="M4941" s="27"/>
    </row>
    <row r="4942" spans="1:13" ht="30" customHeight="1" x14ac:dyDescent="0.3">
      <c r="A4942" s="27">
        <f t="shared" si="51"/>
        <v>1223</v>
      </c>
      <c r="B4942" s="31">
        <v>45028</v>
      </c>
      <c r="C4942" s="24">
        <v>44812</v>
      </c>
      <c r="D4942" s="19" t="s">
        <v>901</v>
      </c>
      <c r="E4942" s="66" t="str">
        <f>IF(ISBLANK(LeaveTracker[[#This Row],[Employee Name]]),"-----",VLOOKUP(LeaveTracker[[#This Row],[Employee Name]],'List of Employees'!$B$4:$H$767,7))</f>
        <v>CEO</v>
      </c>
      <c r="F4942" s="66" t="str">
        <f>IF(ISBLANK(LeaveTracker[[#This Row],[Employee Name]]),"-----",VLOOKUP(LeaveTracker[[#This Row],[Employee Name]],'List of Employees'!$B$4:$H$767,6))</f>
        <v>PERMANENT</v>
      </c>
      <c r="G4942" s="24">
        <v>44812</v>
      </c>
      <c r="H4942" s="24">
        <v>44812</v>
      </c>
      <c r="I4942" s="19" t="s">
        <v>81</v>
      </c>
      <c r="K4942" s="57" t="str">
        <f ca="1">LeaveTracker[[#This Row],[Days]]&amp;" "&amp;LeaveTracker[[#This Row],[Type of Leave]]</f>
        <v>1 SL</v>
      </c>
      <c r="L4942" s="23">
        <f ca="1">NETWORKDAYS(LeaveTracker[[#This Row],[Start Date]],LeaveTracker[[#This Row],[End Date]],lstHolidays)</f>
        <v>1</v>
      </c>
      <c r="M4942" s="27"/>
    </row>
    <row r="4943" spans="1:13" ht="30" customHeight="1" x14ac:dyDescent="0.3">
      <c r="A4943" s="27">
        <v>1223</v>
      </c>
      <c r="B4943" s="31">
        <v>45028</v>
      </c>
      <c r="C4943" s="24">
        <v>44817</v>
      </c>
      <c r="D4943" s="19" t="s">
        <v>901</v>
      </c>
      <c r="E4943" s="66" t="str">
        <f>IF(ISBLANK(LeaveTracker[[#This Row],[Employee Name]]),"-----",VLOOKUP(LeaveTracker[[#This Row],[Employee Name]],'List of Employees'!$B$4:$H$767,7))</f>
        <v>CEO</v>
      </c>
      <c r="F4943" s="66" t="str">
        <f>IF(ISBLANK(LeaveTracker[[#This Row],[Employee Name]]),"-----",VLOOKUP(LeaveTracker[[#This Row],[Employee Name]],'List of Employees'!$B$4:$H$767,6))</f>
        <v>PERMANENT</v>
      </c>
      <c r="G4943" s="24">
        <v>44817</v>
      </c>
      <c r="H4943" s="24">
        <v>44817</v>
      </c>
      <c r="I4943" s="19" t="s">
        <v>81</v>
      </c>
      <c r="K4943" s="57" t="str">
        <f ca="1">LeaveTracker[[#This Row],[Days]]&amp;" "&amp;LeaveTracker[[#This Row],[Type of Leave]]</f>
        <v>1 SL</v>
      </c>
      <c r="L4943" s="23">
        <f ca="1">NETWORKDAYS(LeaveTracker[[#This Row],[Start Date]],LeaveTracker[[#This Row],[End Date]],lstHolidays)</f>
        <v>1</v>
      </c>
      <c r="M4943" s="27"/>
    </row>
    <row r="4944" spans="1:13" ht="30" customHeight="1" x14ac:dyDescent="0.3">
      <c r="A4944" s="27">
        <f t="shared" si="51"/>
        <v>1224</v>
      </c>
      <c r="B4944" s="31">
        <v>45028</v>
      </c>
      <c r="C4944" s="31">
        <v>44838</v>
      </c>
      <c r="D4944" s="19" t="s">
        <v>901</v>
      </c>
      <c r="E4944" s="66" t="str">
        <f>IF(ISBLANK(LeaveTracker[[#This Row],[Employee Name]]),"-----",VLOOKUP(LeaveTracker[[#This Row],[Employee Name]],'List of Employees'!$B$4:$H$767,7))</f>
        <v>CEO</v>
      </c>
      <c r="F4944" s="66" t="str">
        <f>IF(ISBLANK(LeaveTracker[[#This Row],[Employee Name]]),"-----",VLOOKUP(LeaveTracker[[#This Row],[Employee Name]],'List of Employees'!$B$4:$H$767,6))</f>
        <v>PERMANENT</v>
      </c>
      <c r="G4944" s="24">
        <v>44833</v>
      </c>
      <c r="H4944" s="24">
        <v>44834</v>
      </c>
      <c r="I4944" s="19" t="s">
        <v>81</v>
      </c>
      <c r="K4944" s="57" t="str">
        <f ca="1">LeaveTracker[[#This Row],[Days]]&amp;" "&amp;LeaveTracker[[#This Row],[Type of Leave]]</f>
        <v>2 SL</v>
      </c>
      <c r="L4944" s="23">
        <f ca="1">NETWORKDAYS(LeaveTracker[[#This Row],[Start Date]],LeaveTracker[[#This Row],[End Date]],lstHolidays)</f>
        <v>2</v>
      </c>
      <c r="M4944" s="27"/>
    </row>
    <row r="4945" spans="1:13" ht="30" customHeight="1" x14ac:dyDescent="0.3">
      <c r="A4945" s="27">
        <f t="shared" si="51"/>
        <v>1225</v>
      </c>
      <c r="B4945" s="31">
        <v>45028</v>
      </c>
      <c r="C4945" s="31">
        <v>44916</v>
      </c>
      <c r="D4945" s="19" t="s">
        <v>901</v>
      </c>
      <c r="E4945" s="66" t="str">
        <f>IF(ISBLANK(LeaveTracker[[#This Row],[Employee Name]]),"-----",VLOOKUP(LeaveTracker[[#This Row],[Employee Name]],'List of Employees'!$B$4:$H$767,7))</f>
        <v>CEO</v>
      </c>
      <c r="F4945" s="66" t="str">
        <f>IF(ISBLANK(LeaveTracker[[#This Row],[Employee Name]]),"-----",VLOOKUP(LeaveTracker[[#This Row],[Employee Name]],'List of Employees'!$B$4:$H$767,6))</f>
        <v>PERMANENT</v>
      </c>
      <c r="G4945" s="24">
        <v>44914</v>
      </c>
      <c r="H4945" s="24">
        <v>44915</v>
      </c>
      <c r="I4945" s="19" t="s">
        <v>297</v>
      </c>
      <c r="J4945" s="42" t="s">
        <v>105</v>
      </c>
      <c r="K4945" s="57" t="str">
        <f ca="1">LeaveTracker[[#This Row],[Days]]&amp;" "&amp;LeaveTracker[[#This Row],[Type of Leave]]</f>
        <v>2 OTHER</v>
      </c>
      <c r="L4945" s="23">
        <f ca="1">NETWORKDAYS(LeaveTracker[[#This Row],[Start Date]],LeaveTracker[[#This Row],[End Date]],lstHolidays)</f>
        <v>2</v>
      </c>
      <c r="M4945" s="27"/>
    </row>
    <row r="4946" spans="1:13" ht="30" customHeight="1" x14ac:dyDescent="0.3">
      <c r="A4946" s="27">
        <f t="shared" si="51"/>
        <v>1226</v>
      </c>
      <c r="B4946" s="31">
        <v>45028</v>
      </c>
      <c r="C4946" s="31">
        <v>44916</v>
      </c>
      <c r="D4946" s="19" t="s">
        <v>901</v>
      </c>
      <c r="E4946" s="66" t="str">
        <f>IF(ISBLANK(LeaveTracker[[#This Row],[Employee Name]]),"-----",VLOOKUP(LeaveTracker[[#This Row],[Employee Name]],'List of Employees'!$B$4:$H$767,7))</f>
        <v>CEO</v>
      </c>
      <c r="F4946" s="66" t="str">
        <f>IF(ISBLANK(LeaveTracker[[#This Row],[Employee Name]]),"-----",VLOOKUP(LeaveTracker[[#This Row],[Employee Name]],'List of Employees'!$B$4:$H$767,6))</f>
        <v>PERMANENT</v>
      </c>
      <c r="G4946" s="24">
        <v>44923</v>
      </c>
      <c r="H4946" s="24">
        <v>44924</v>
      </c>
      <c r="I4946" s="19" t="s">
        <v>82</v>
      </c>
      <c r="K4946" s="57" t="str">
        <f ca="1">LeaveTracker[[#This Row],[Days]]&amp;" "&amp;LeaveTracker[[#This Row],[Type of Leave]]</f>
        <v>2 VL</v>
      </c>
      <c r="L4946" s="23">
        <f ca="1">NETWORKDAYS(LeaveTracker[[#This Row],[Start Date]],LeaveTracker[[#This Row],[End Date]],lstHolidays)</f>
        <v>2</v>
      </c>
      <c r="M4946" s="27"/>
    </row>
    <row r="4947" spans="1:13" ht="30" customHeight="1" x14ac:dyDescent="0.3">
      <c r="A4947" s="27">
        <f t="shared" si="51"/>
        <v>1227</v>
      </c>
      <c r="B4947" s="31">
        <v>45028</v>
      </c>
      <c r="C4947" s="31">
        <v>44935</v>
      </c>
      <c r="D4947" s="19" t="s">
        <v>901</v>
      </c>
      <c r="E4947" s="66" t="str">
        <f>IF(ISBLANK(LeaveTracker[[#This Row],[Employee Name]]),"-----",VLOOKUP(LeaveTracker[[#This Row],[Employee Name]],'List of Employees'!$B$4:$H$767,7))</f>
        <v>CEO</v>
      </c>
      <c r="F4947" s="66" t="str">
        <f>IF(ISBLANK(LeaveTracker[[#This Row],[Employee Name]]),"-----",VLOOKUP(LeaveTracker[[#This Row],[Employee Name]],'List of Employees'!$B$4:$H$767,6))</f>
        <v>PERMANENT</v>
      </c>
      <c r="G4947" s="24">
        <v>44929</v>
      </c>
      <c r="H4947" s="24">
        <v>44929</v>
      </c>
      <c r="I4947" s="19" t="s">
        <v>81</v>
      </c>
      <c r="K4947" s="57" t="str">
        <f ca="1">LeaveTracker[[#This Row],[Days]]&amp;" "&amp;LeaveTracker[[#This Row],[Type of Leave]]</f>
        <v>1 SL</v>
      </c>
      <c r="L4947" s="23">
        <f ca="1">NETWORKDAYS(LeaveTracker[[#This Row],[Start Date]],LeaveTracker[[#This Row],[End Date]],lstHolidays)</f>
        <v>1</v>
      </c>
      <c r="M4947" s="27"/>
    </row>
    <row r="4948" spans="1:13" ht="30" customHeight="1" x14ac:dyDescent="0.3">
      <c r="A4948" s="27">
        <f t="shared" si="51"/>
        <v>1228</v>
      </c>
      <c r="B4948" s="31">
        <v>45028</v>
      </c>
      <c r="C4948" s="31">
        <v>44939</v>
      </c>
      <c r="D4948" s="19" t="s">
        <v>901</v>
      </c>
      <c r="E4948" s="66" t="str">
        <f>IF(ISBLANK(LeaveTracker[[#This Row],[Employee Name]]),"-----",VLOOKUP(LeaveTracker[[#This Row],[Employee Name]],'List of Employees'!$B$4:$H$767,7))</f>
        <v>CEO</v>
      </c>
      <c r="F4948" s="66" t="str">
        <f>IF(ISBLANK(LeaveTracker[[#This Row],[Employee Name]]),"-----",VLOOKUP(LeaveTracker[[#This Row],[Employee Name]],'List of Employees'!$B$4:$H$767,6))</f>
        <v>PERMANENT</v>
      </c>
      <c r="G4948" s="24">
        <v>44938</v>
      </c>
      <c r="H4948" s="24">
        <v>44938</v>
      </c>
      <c r="I4948" s="19" t="s">
        <v>297</v>
      </c>
      <c r="J4948" s="42" t="s">
        <v>105</v>
      </c>
      <c r="K4948" s="57" t="str">
        <f ca="1">LeaveTracker[[#This Row],[Days]]&amp;" "&amp;LeaveTracker[[#This Row],[Type of Leave]]</f>
        <v>1 OTHER</v>
      </c>
      <c r="L4948" s="23">
        <f ca="1">NETWORKDAYS(LeaveTracker[[#This Row],[Start Date]],LeaveTracker[[#This Row],[End Date]],lstHolidays)</f>
        <v>1</v>
      </c>
      <c r="M4948" s="27"/>
    </row>
    <row r="4949" spans="1:13" ht="30" customHeight="1" x14ac:dyDescent="0.3">
      <c r="A4949" s="27">
        <f t="shared" si="51"/>
        <v>1229</v>
      </c>
      <c r="B4949" s="31">
        <v>45028</v>
      </c>
      <c r="C4949" s="31">
        <v>44946</v>
      </c>
      <c r="D4949" s="19" t="s">
        <v>901</v>
      </c>
      <c r="E4949" s="66" t="str">
        <f>IF(ISBLANK(LeaveTracker[[#This Row],[Employee Name]]),"-----",VLOOKUP(LeaveTracker[[#This Row],[Employee Name]],'List of Employees'!$B$4:$H$767,7))</f>
        <v>CEO</v>
      </c>
      <c r="F4949" s="66" t="str">
        <f>IF(ISBLANK(LeaveTracker[[#This Row],[Employee Name]]),"-----",VLOOKUP(LeaveTracker[[#This Row],[Employee Name]],'List of Employees'!$B$4:$H$767,6))</f>
        <v>PERMANENT</v>
      </c>
      <c r="G4949" s="24">
        <v>44952</v>
      </c>
      <c r="H4949" s="24">
        <v>44952</v>
      </c>
      <c r="I4949" s="19" t="s">
        <v>82</v>
      </c>
      <c r="K4949" s="57" t="str">
        <f ca="1">LeaveTracker[[#This Row],[Days]]&amp;" "&amp;LeaveTracker[[#This Row],[Type of Leave]]</f>
        <v>1 VL</v>
      </c>
      <c r="L4949" s="23">
        <f ca="1">NETWORKDAYS(LeaveTracker[[#This Row],[Start Date]],LeaveTracker[[#This Row],[End Date]],lstHolidays)</f>
        <v>1</v>
      </c>
      <c r="M4949" s="27"/>
    </row>
    <row r="4950" spans="1:13" ht="30" customHeight="1" x14ac:dyDescent="0.3">
      <c r="A4950" s="27">
        <f t="shared" si="51"/>
        <v>1230</v>
      </c>
      <c r="B4950" s="31">
        <v>45029</v>
      </c>
      <c r="C4950" s="31">
        <v>45027</v>
      </c>
      <c r="D4950" s="19" t="s">
        <v>2209</v>
      </c>
      <c r="E4950" s="66" t="str">
        <f>IF(ISBLANK(LeaveTracker[[#This Row],[Employee Name]]),"-----",VLOOKUP(LeaveTracker[[#This Row],[Employee Name]],'List of Employees'!$B$4:$H$767,7))</f>
        <v>CENRO</v>
      </c>
      <c r="F4950" s="66" t="str">
        <f>IF(ISBLANK(LeaveTracker[[#This Row],[Employee Name]]),"-----",VLOOKUP(LeaveTracker[[#This Row],[Employee Name]],'List of Employees'!$B$4:$H$767,6))</f>
        <v>PERMANENT</v>
      </c>
      <c r="G4950" s="24">
        <v>45016</v>
      </c>
      <c r="H4950" s="24">
        <v>45020</v>
      </c>
      <c r="I4950" s="19" t="s">
        <v>81</v>
      </c>
      <c r="K4950" s="57" t="str">
        <f ca="1">LeaveTracker[[#This Row],[Days]]&amp;" "&amp;LeaveTracker[[#This Row],[Type of Leave]]</f>
        <v>3 SL</v>
      </c>
      <c r="L4950" s="23">
        <f ca="1">NETWORKDAYS(LeaveTracker[[#This Row],[Start Date]],LeaveTracker[[#This Row],[End Date]],lstHolidays)</f>
        <v>3</v>
      </c>
      <c r="M4950" s="27"/>
    </row>
    <row r="4951" spans="1:13" ht="30" customHeight="1" x14ac:dyDescent="0.3">
      <c r="A4951" s="27">
        <f t="shared" si="51"/>
        <v>1231</v>
      </c>
      <c r="B4951" s="31">
        <v>45029</v>
      </c>
      <c r="C4951" s="31">
        <v>45019</v>
      </c>
      <c r="D4951" s="19" t="s">
        <v>2209</v>
      </c>
      <c r="E4951" s="66" t="str">
        <f>IF(ISBLANK(LeaveTracker[[#This Row],[Employee Name]]),"-----",VLOOKUP(LeaveTracker[[#This Row],[Employee Name]],'List of Employees'!$B$4:$H$767,7))</f>
        <v>CENRO</v>
      </c>
      <c r="F4951" s="66" t="str">
        <f>IF(ISBLANK(LeaveTracker[[#This Row],[Employee Name]]),"-----",VLOOKUP(LeaveTracker[[#This Row],[Employee Name]],'List of Employees'!$B$4:$H$767,6))</f>
        <v>PERMANENT</v>
      </c>
      <c r="G4951" s="24">
        <v>45021</v>
      </c>
      <c r="H4951" s="24">
        <v>45021</v>
      </c>
      <c r="I4951" s="19" t="s">
        <v>297</v>
      </c>
      <c r="J4951" s="42" t="s">
        <v>158</v>
      </c>
      <c r="K4951" s="57" t="str">
        <f ca="1">LeaveTracker[[#This Row],[Days]]&amp;" "&amp;LeaveTracker[[#This Row],[Type of Leave]]</f>
        <v>1 OTHER</v>
      </c>
      <c r="L4951" s="23">
        <f ca="1">NETWORKDAYS(LeaveTracker[[#This Row],[Start Date]],LeaveTracker[[#This Row],[End Date]],lstHolidays)</f>
        <v>1</v>
      </c>
      <c r="M4951" s="27"/>
    </row>
    <row r="4952" spans="1:13" ht="30" customHeight="1" x14ac:dyDescent="0.3">
      <c r="A4952" s="27">
        <f t="shared" si="51"/>
        <v>1232</v>
      </c>
      <c r="B4952" s="31">
        <v>45029</v>
      </c>
      <c r="C4952" s="31">
        <v>45019</v>
      </c>
      <c r="D4952" s="19" t="s">
        <v>2209</v>
      </c>
      <c r="E4952" s="66" t="str">
        <f>IF(ISBLANK(LeaveTracker[[#This Row],[Employee Name]]),"-----",VLOOKUP(LeaveTracker[[#This Row],[Employee Name]],'List of Employees'!$B$4:$H$767,7))</f>
        <v>CENRO</v>
      </c>
      <c r="F4952" s="66" t="str">
        <f>IF(ISBLANK(LeaveTracker[[#This Row],[Employee Name]]),"-----",VLOOKUP(LeaveTracker[[#This Row],[Employee Name]],'List of Employees'!$B$4:$H$767,6))</f>
        <v>PERMANENT</v>
      </c>
      <c r="G4952" s="24">
        <v>45028</v>
      </c>
      <c r="H4952" s="24">
        <v>45030</v>
      </c>
      <c r="I4952" s="19" t="s">
        <v>82</v>
      </c>
      <c r="K4952" s="57" t="str">
        <f ca="1">LeaveTracker[[#This Row],[Days]]&amp;" "&amp;LeaveTracker[[#This Row],[Type of Leave]]</f>
        <v>3 VL</v>
      </c>
      <c r="L4952" s="23">
        <f ca="1">NETWORKDAYS(LeaveTracker[[#This Row],[Start Date]],LeaveTracker[[#This Row],[End Date]],lstHolidays)</f>
        <v>3</v>
      </c>
      <c r="M4952" s="27"/>
    </row>
    <row r="4953" spans="1:13" ht="30" customHeight="1" x14ac:dyDescent="0.3">
      <c r="A4953" s="27">
        <f t="shared" si="51"/>
        <v>1233</v>
      </c>
      <c r="B4953" s="31">
        <v>45029</v>
      </c>
      <c r="C4953" s="31">
        <v>45019</v>
      </c>
      <c r="D4953" s="19" t="s">
        <v>2044</v>
      </c>
      <c r="E4953" s="66" t="str">
        <f>IF(ISBLANK(LeaveTracker[[#This Row],[Employee Name]]),"-----",VLOOKUP(LeaveTracker[[#This Row],[Employee Name]],'List of Employees'!$B$4:$H$767,7))</f>
        <v>OSPITAL NG TAGAYTAY</v>
      </c>
      <c r="F4953" s="66" t="str">
        <f>IF(ISBLANK(LeaveTracker[[#This Row],[Employee Name]]),"-----",VLOOKUP(LeaveTracker[[#This Row],[Employee Name]],'List of Employees'!$B$4:$H$767,6))</f>
        <v>PERMANENT</v>
      </c>
      <c r="G4953" s="24">
        <v>45033</v>
      </c>
      <c r="H4953" s="24">
        <v>45033</v>
      </c>
      <c r="I4953" s="19" t="s">
        <v>82</v>
      </c>
      <c r="K4953" s="57" t="str">
        <f ca="1">LeaveTracker[[#This Row],[Days]]&amp;" "&amp;LeaveTracker[[#This Row],[Type of Leave]]</f>
        <v>1 VL</v>
      </c>
      <c r="L4953" s="23">
        <f ca="1">NETWORKDAYS(LeaveTracker[[#This Row],[Start Date]],LeaveTracker[[#This Row],[End Date]],lstHolidays)</f>
        <v>1</v>
      </c>
      <c r="M4953" s="27"/>
    </row>
    <row r="4954" spans="1:13" ht="30" customHeight="1" x14ac:dyDescent="0.3">
      <c r="A4954" s="27">
        <f t="shared" si="51"/>
        <v>1234</v>
      </c>
      <c r="B4954" s="31">
        <v>45029</v>
      </c>
      <c r="C4954" s="31">
        <v>45027</v>
      </c>
      <c r="D4954" s="19" t="s">
        <v>690</v>
      </c>
      <c r="E4954" s="66" t="str">
        <f>IF(ISBLANK(LeaveTracker[[#This Row],[Employee Name]]),"-----",VLOOKUP(LeaveTracker[[#This Row],[Employee Name]],'List of Employees'!$B$4:$H$767,7))</f>
        <v>VMO</v>
      </c>
      <c r="F4954" s="66" t="str">
        <f>IF(ISBLANK(LeaveTracker[[#This Row],[Employee Name]]),"-----",VLOOKUP(LeaveTracker[[#This Row],[Employee Name]],'List of Employees'!$B$4:$H$767,6))</f>
        <v>PERMANENT</v>
      </c>
      <c r="G4954" s="24">
        <v>45019</v>
      </c>
      <c r="H4954" s="24">
        <v>45019</v>
      </c>
      <c r="I4954" s="19" t="s">
        <v>81</v>
      </c>
      <c r="K4954" s="57" t="str">
        <f ca="1">LeaveTracker[[#This Row],[Days]]&amp;" "&amp;LeaveTracker[[#This Row],[Type of Leave]]</f>
        <v>1 SL</v>
      </c>
      <c r="L4954" s="23">
        <f ca="1">NETWORKDAYS(LeaveTracker[[#This Row],[Start Date]],LeaveTracker[[#This Row],[End Date]],lstHolidays)</f>
        <v>1</v>
      </c>
      <c r="M4954" s="27"/>
    </row>
    <row r="4955" spans="1:13" ht="30" customHeight="1" x14ac:dyDescent="0.3">
      <c r="A4955" s="27">
        <f t="shared" si="51"/>
        <v>1235</v>
      </c>
      <c r="B4955" s="31">
        <v>45029</v>
      </c>
      <c r="C4955" s="31">
        <v>45027</v>
      </c>
      <c r="D4955" s="19" t="s">
        <v>223</v>
      </c>
      <c r="E4955" s="66" t="str">
        <f>IF(ISBLANK(LeaveTracker[[#This Row],[Employee Name]]),"-----",VLOOKUP(LeaveTracker[[#This Row],[Employee Name]],'List of Employees'!$B$4:$H$767,7))</f>
        <v>CSWDO</v>
      </c>
      <c r="F4955" s="66" t="str">
        <f>IF(ISBLANK(LeaveTracker[[#This Row],[Employee Name]]),"-----",VLOOKUP(LeaveTracker[[#This Row],[Employee Name]],'List of Employees'!$B$4:$H$767,6))</f>
        <v>PERMANENT</v>
      </c>
      <c r="G4955" s="24">
        <v>45021</v>
      </c>
      <c r="H4955" s="24">
        <v>45021</v>
      </c>
      <c r="I4955" s="19" t="s">
        <v>81</v>
      </c>
      <c r="K4955" s="57" t="str">
        <f ca="1">LeaveTracker[[#This Row],[Days]]&amp;" "&amp;LeaveTracker[[#This Row],[Type of Leave]]</f>
        <v>1 SL</v>
      </c>
      <c r="L4955" s="23">
        <f ca="1">NETWORKDAYS(LeaveTracker[[#This Row],[Start Date]],LeaveTracker[[#This Row],[End Date]],lstHolidays)</f>
        <v>1</v>
      </c>
      <c r="M4955" s="27"/>
    </row>
    <row r="4956" spans="1:13" ht="30" customHeight="1" x14ac:dyDescent="0.3">
      <c r="A4956" s="27">
        <f t="shared" si="51"/>
        <v>1236</v>
      </c>
      <c r="B4956" s="31">
        <v>45029</v>
      </c>
      <c r="C4956" s="31">
        <v>44994</v>
      </c>
      <c r="D4956" s="19" t="s">
        <v>1043</v>
      </c>
      <c r="E4956" s="66" t="str">
        <f>IF(ISBLANK(LeaveTracker[[#This Row],[Employee Name]]),"-----",VLOOKUP(LeaveTracker[[#This Row],[Employee Name]],'List of Employees'!$B$4:$H$767,7))</f>
        <v>CENRO</v>
      </c>
      <c r="F4956" s="66" t="str">
        <f>IF(ISBLANK(LeaveTracker[[#This Row],[Employee Name]]),"-----",VLOOKUP(LeaveTracker[[#This Row],[Employee Name]],'List of Employees'!$B$4:$H$767,6))</f>
        <v>PERMANENT</v>
      </c>
      <c r="G4956" s="24">
        <v>45003</v>
      </c>
      <c r="H4956" s="24">
        <v>45005</v>
      </c>
      <c r="I4956" s="19" t="s">
        <v>82</v>
      </c>
      <c r="K4956" s="57" t="str">
        <f>LeaveTracker[[#This Row],[Days]]&amp;" "&amp;LeaveTracker[[#This Row],[Type of Leave]]</f>
        <v>3 VL</v>
      </c>
      <c r="L4956" s="23">
        <v>3</v>
      </c>
      <c r="M4956" s="27"/>
    </row>
    <row r="4957" spans="1:13" ht="30" customHeight="1" x14ac:dyDescent="0.3">
      <c r="A4957" s="27">
        <f t="shared" si="51"/>
        <v>1237</v>
      </c>
      <c r="B4957" s="31">
        <v>45029</v>
      </c>
      <c r="C4957" s="31">
        <v>44993</v>
      </c>
      <c r="D4957" s="19" t="s">
        <v>1264</v>
      </c>
      <c r="E4957" s="66" t="str">
        <f>IF(ISBLANK(LeaveTracker[[#This Row],[Employee Name]]),"-----",VLOOKUP(LeaveTracker[[#This Row],[Employee Name]],'List of Employees'!$B$4:$H$767,7))</f>
        <v>CHO</v>
      </c>
      <c r="F4957" s="66" t="str">
        <f>IF(ISBLANK(LeaveTracker[[#This Row],[Employee Name]]),"-----",VLOOKUP(LeaveTracker[[#This Row],[Employee Name]],'List of Employees'!$B$4:$H$767,6))</f>
        <v>PERMANENT</v>
      </c>
      <c r="G4957" s="24">
        <v>45000</v>
      </c>
      <c r="H4957" s="24">
        <v>45000</v>
      </c>
      <c r="I4957" s="19" t="s">
        <v>82</v>
      </c>
      <c r="K4957" s="57" t="str">
        <f ca="1">LeaveTracker[[#This Row],[Days]]&amp;" "&amp;LeaveTracker[[#This Row],[Type of Leave]]</f>
        <v>1 VL</v>
      </c>
      <c r="L4957" s="23">
        <f ca="1">NETWORKDAYS(LeaveTracker[[#This Row],[Start Date]],LeaveTracker[[#This Row],[End Date]],lstHolidays)</f>
        <v>1</v>
      </c>
      <c r="M4957" s="27"/>
    </row>
    <row r="4958" spans="1:13" ht="30" customHeight="1" x14ac:dyDescent="0.3">
      <c r="A4958" s="27">
        <v>1237</v>
      </c>
      <c r="B4958" s="31">
        <v>45029</v>
      </c>
      <c r="C4958" s="31">
        <v>44993</v>
      </c>
      <c r="D4958" s="19" t="s">
        <v>1264</v>
      </c>
      <c r="E4958" s="66" t="str">
        <f>IF(ISBLANK(LeaveTracker[[#This Row],[Employee Name]]),"-----",VLOOKUP(LeaveTracker[[#This Row],[Employee Name]],'List of Employees'!$B$4:$H$767,7))</f>
        <v>CHO</v>
      </c>
      <c r="F4958" s="66" t="str">
        <f>IF(ISBLANK(LeaveTracker[[#This Row],[Employee Name]]),"-----",VLOOKUP(LeaveTracker[[#This Row],[Employee Name]],'List of Employees'!$B$4:$H$767,6))</f>
        <v>PERMANENT</v>
      </c>
      <c r="G4958" s="24">
        <v>45015</v>
      </c>
      <c r="H4958" s="24">
        <v>45016</v>
      </c>
      <c r="I4958" s="19" t="s">
        <v>82</v>
      </c>
      <c r="K4958" s="57" t="str">
        <f ca="1">LeaveTracker[[#This Row],[Days]]&amp;" "&amp;LeaveTracker[[#This Row],[Type of Leave]]</f>
        <v>2 VL</v>
      </c>
      <c r="L4958" s="23">
        <f ca="1">NETWORKDAYS(LeaveTracker[[#This Row],[Start Date]],LeaveTracker[[#This Row],[End Date]],lstHolidays)</f>
        <v>2</v>
      </c>
      <c r="M4958" s="27"/>
    </row>
    <row r="4959" spans="1:13" ht="30" customHeight="1" x14ac:dyDescent="0.3">
      <c r="A4959" s="27">
        <f t="shared" ref="A4959:A5021" si="52">A4958+1</f>
        <v>1238</v>
      </c>
      <c r="B4959" s="31">
        <v>45029</v>
      </c>
      <c r="C4959" s="31">
        <v>44993</v>
      </c>
      <c r="D4959" s="19" t="s">
        <v>2147</v>
      </c>
      <c r="E4959" s="66" t="str">
        <f>IF(ISBLANK(LeaveTracker[[#This Row],[Employee Name]]),"-----",VLOOKUP(LeaveTracker[[#This Row],[Employee Name]],'List of Employees'!$B$4:$H$767,7))</f>
        <v>GSO</v>
      </c>
      <c r="F4959" s="66" t="str">
        <f>IF(ISBLANK(LeaveTracker[[#This Row],[Employee Name]]),"-----",VLOOKUP(LeaveTracker[[#This Row],[Employee Name]],'List of Employees'!$B$4:$H$767,6))</f>
        <v>PERMANENT</v>
      </c>
      <c r="G4959" s="24">
        <v>44989</v>
      </c>
      <c r="H4959" s="24">
        <v>44990</v>
      </c>
      <c r="I4959" s="19" t="s">
        <v>81</v>
      </c>
      <c r="K4959" s="57" t="str">
        <f>LeaveTracker[[#This Row],[Days]]&amp;" "&amp;LeaveTracker[[#This Row],[Type of Leave]]</f>
        <v>2 SL</v>
      </c>
      <c r="L4959" s="23">
        <v>2</v>
      </c>
      <c r="M4959" s="27"/>
    </row>
    <row r="4960" spans="1:13" ht="30" customHeight="1" x14ac:dyDescent="0.3">
      <c r="A4960" s="27">
        <f t="shared" si="52"/>
        <v>1239</v>
      </c>
      <c r="B4960" s="31">
        <v>45029</v>
      </c>
      <c r="C4960" s="31">
        <v>44993</v>
      </c>
      <c r="D4960" s="19" t="s">
        <v>2138</v>
      </c>
      <c r="E4960" s="66" t="str">
        <f>IF(ISBLANK(LeaveTracker[[#This Row],[Employee Name]]),"-----",VLOOKUP(LeaveTracker[[#This Row],[Employee Name]],'List of Employees'!$B$4:$H$767,7))</f>
        <v>OSPITAL NG TAGAYTAY</v>
      </c>
      <c r="F4960" s="66" t="str">
        <f>IF(ISBLANK(LeaveTracker[[#This Row],[Employee Name]]),"-----",VLOOKUP(LeaveTracker[[#This Row],[Employee Name]],'List of Employees'!$B$4:$H$767,6))</f>
        <v>PERMANENT</v>
      </c>
      <c r="G4960" s="24">
        <v>45012</v>
      </c>
      <c r="H4960" s="24">
        <v>45012</v>
      </c>
      <c r="I4960" s="19" t="s">
        <v>297</v>
      </c>
      <c r="J4960" s="42" t="s">
        <v>105</v>
      </c>
      <c r="K4960" s="57" t="str">
        <f ca="1">LeaveTracker[[#This Row],[Days]]&amp;" "&amp;LeaveTracker[[#This Row],[Type of Leave]]</f>
        <v>1 OTHER</v>
      </c>
      <c r="L4960" s="23">
        <f ca="1">NETWORKDAYS(LeaveTracker[[#This Row],[Start Date]],LeaveTracker[[#This Row],[End Date]],lstHolidays)</f>
        <v>1</v>
      </c>
      <c r="M4960" s="27"/>
    </row>
    <row r="4961" spans="1:13" ht="30" customHeight="1" x14ac:dyDescent="0.3">
      <c r="A4961" s="27">
        <f t="shared" si="52"/>
        <v>1240</v>
      </c>
      <c r="B4961" s="31">
        <v>45029</v>
      </c>
      <c r="C4961" s="31">
        <v>44993</v>
      </c>
      <c r="D4961" s="19" t="s">
        <v>387</v>
      </c>
      <c r="E4961" s="66" t="str">
        <f>IF(ISBLANK(LeaveTracker[[#This Row],[Employee Name]]),"-----",VLOOKUP(LeaveTracker[[#This Row],[Employee Name]],'List of Employees'!$B$4:$H$767,7))</f>
        <v>ONT</v>
      </c>
      <c r="F4961" s="66" t="str">
        <f>IF(ISBLANK(LeaveTracker[[#This Row],[Employee Name]]),"-----",VLOOKUP(LeaveTracker[[#This Row],[Employee Name]],'List of Employees'!$B$4:$H$767,6))</f>
        <v>PERMANENT</v>
      </c>
      <c r="G4961" s="24">
        <v>45003</v>
      </c>
      <c r="H4961" s="24">
        <v>45003</v>
      </c>
      <c r="I4961" s="19" t="s">
        <v>297</v>
      </c>
      <c r="J4961" s="42" t="s">
        <v>105</v>
      </c>
      <c r="K4961" s="57" t="str">
        <f>LeaveTracker[[#This Row],[Days]]&amp;" "&amp;LeaveTracker[[#This Row],[Type of Leave]]</f>
        <v>1 OTHER</v>
      </c>
      <c r="L4961" s="23">
        <v>1</v>
      </c>
      <c r="M4961" s="27"/>
    </row>
    <row r="4962" spans="1:13" ht="30" customHeight="1" x14ac:dyDescent="0.3">
      <c r="A4962" s="27">
        <f t="shared" si="52"/>
        <v>1241</v>
      </c>
      <c r="B4962" s="31">
        <v>45029</v>
      </c>
      <c r="C4962" s="31">
        <v>44993</v>
      </c>
      <c r="D4962" s="19" t="s">
        <v>343</v>
      </c>
      <c r="E4962" s="66" t="str">
        <f>IF(ISBLANK(LeaveTracker[[#This Row],[Employee Name]]),"-----",VLOOKUP(LeaveTracker[[#This Row],[Employee Name]],'List of Employees'!$B$4:$H$767,7))</f>
        <v>ONT</v>
      </c>
      <c r="F4962" s="66" t="str">
        <f>IF(ISBLANK(LeaveTracker[[#This Row],[Employee Name]]),"-----",VLOOKUP(LeaveTracker[[#This Row],[Employee Name]],'List of Employees'!$B$4:$H$767,6))</f>
        <v>PERMANENT</v>
      </c>
      <c r="G4962" s="24">
        <v>45005</v>
      </c>
      <c r="H4962" s="24">
        <v>45005</v>
      </c>
      <c r="I4962" s="19" t="s">
        <v>82</v>
      </c>
      <c r="K4962" s="57" t="str">
        <f ca="1">LeaveTracker[[#This Row],[Days]]&amp;" "&amp;LeaveTracker[[#This Row],[Type of Leave]]</f>
        <v>1 VL</v>
      </c>
      <c r="L4962" s="23">
        <f ca="1">NETWORKDAYS(LeaveTracker[[#This Row],[Start Date]],LeaveTracker[[#This Row],[End Date]],lstHolidays)</f>
        <v>1</v>
      </c>
      <c r="M4962" s="27"/>
    </row>
    <row r="4963" spans="1:13" ht="30" customHeight="1" x14ac:dyDescent="0.3">
      <c r="A4963" s="27">
        <f t="shared" si="52"/>
        <v>1242</v>
      </c>
      <c r="B4963" s="31">
        <v>45029</v>
      </c>
      <c r="C4963" s="31">
        <v>44993</v>
      </c>
      <c r="D4963" s="19" t="s">
        <v>387</v>
      </c>
      <c r="E4963" s="66" t="str">
        <f>IF(ISBLANK(LeaveTracker[[#This Row],[Employee Name]]),"-----",VLOOKUP(LeaveTracker[[#This Row],[Employee Name]],'List of Employees'!$B$4:$H$767,7))</f>
        <v>ONT</v>
      </c>
      <c r="F4963" s="66" t="str">
        <f>IF(ISBLANK(LeaveTracker[[#This Row],[Employee Name]]),"-----",VLOOKUP(LeaveTracker[[#This Row],[Employee Name]],'List of Employees'!$B$4:$H$767,6))</f>
        <v>PERMANENT</v>
      </c>
      <c r="G4963" s="24">
        <v>44986</v>
      </c>
      <c r="H4963" s="24">
        <v>44992</v>
      </c>
      <c r="I4963" s="19" t="s">
        <v>81</v>
      </c>
      <c r="K4963" s="57" t="str">
        <f>LeaveTracker[[#This Row],[Days]]&amp;" "&amp;LeaveTracker[[#This Row],[Type of Leave]]</f>
        <v>6 SL</v>
      </c>
      <c r="L4963" s="23">
        <v>6</v>
      </c>
      <c r="M4963" s="27"/>
    </row>
    <row r="4964" spans="1:13" ht="30" customHeight="1" x14ac:dyDescent="0.3">
      <c r="A4964" s="27">
        <f t="shared" si="52"/>
        <v>1243</v>
      </c>
      <c r="B4964" s="31">
        <v>45029</v>
      </c>
      <c r="C4964" s="31">
        <v>44993</v>
      </c>
      <c r="D4964" s="19" t="s">
        <v>343</v>
      </c>
      <c r="E4964" s="66" t="str">
        <f>IF(ISBLANK(LeaveTracker[[#This Row],[Employee Name]]),"-----",VLOOKUP(LeaveTracker[[#This Row],[Employee Name]],'List of Employees'!$B$4:$H$767,7))</f>
        <v>ONT</v>
      </c>
      <c r="F4964" s="66" t="str">
        <f>IF(ISBLANK(LeaveTracker[[#This Row],[Employee Name]]),"-----",VLOOKUP(LeaveTracker[[#This Row],[Employee Name]],'List of Employees'!$B$4:$H$767,6))</f>
        <v>PERMANENT</v>
      </c>
      <c r="G4964" s="24">
        <v>45003</v>
      </c>
      <c r="H4964" s="24">
        <v>45003</v>
      </c>
      <c r="I4964" s="19" t="s">
        <v>297</v>
      </c>
      <c r="J4964" s="42" t="s">
        <v>105</v>
      </c>
      <c r="K4964" s="57" t="str">
        <f>LeaveTracker[[#This Row],[Days]]&amp;" "&amp;LeaveTracker[[#This Row],[Type of Leave]]</f>
        <v>1 OTHER</v>
      </c>
      <c r="L4964" s="23">
        <v>1</v>
      </c>
      <c r="M4964" s="27"/>
    </row>
    <row r="4965" spans="1:13" ht="30" customHeight="1" x14ac:dyDescent="0.3">
      <c r="A4965" s="27">
        <f t="shared" si="52"/>
        <v>1244</v>
      </c>
      <c r="B4965" s="31">
        <v>45029</v>
      </c>
      <c r="C4965" s="31">
        <v>44993</v>
      </c>
      <c r="D4965" s="19" t="s">
        <v>343</v>
      </c>
      <c r="E4965" s="66" t="str">
        <f>IF(ISBLANK(LeaveTracker[[#This Row],[Employee Name]]),"-----",VLOOKUP(LeaveTracker[[#This Row],[Employee Name]],'List of Employees'!$B$4:$H$767,7))</f>
        <v>ONT</v>
      </c>
      <c r="F4965" s="66" t="str">
        <f>IF(ISBLANK(LeaveTracker[[#This Row],[Employee Name]]),"-----",VLOOKUP(LeaveTracker[[#This Row],[Employee Name]],'List of Employees'!$B$4:$H$767,6))</f>
        <v>PERMANENT</v>
      </c>
      <c r="G4965" s="24">
        <v>44988</v>
      </c>
      <c r="H4965" s="24">
        <v>44993</v>
      </c>
      <c r="I4965" s="19" t="s">
        <v>81</v>
      </c>
      <c r="K4965" s="57" t="str">
        <f ca="1">LeaveTracker[[#This Row],[Days]]&amp;" "&amp;LeaveTracker[[#This Row],[Type of Leave]]</f>
        <v>4 SL</v>
      </c>
      <c r="L4965" s="23">
        <f ca="1">NETWORKDAYS(LeaveTracker[[#This Row],[Start Date]],LeaveTracker[[#This Row],[End Date]],lstHolidays)</f>
        <v>4</v>
      </c>
      <c r="M4965" s="27"/>
    </row>
    <row r="4966" spans="1:13" ht="30" customHeight="1" x14ac:dyDescent="0.3">
      <c r="A4966" s="27">
        <f t="shared" si="52"/>
        <v>1245</v>
      </c>
      <c r="B4966" s="31">
        <v>45029</v>
      </c>
      <c r="C4966" s="31">
        <v>44995</v>
      </c>
      <c r="D4966" s="19" t="s">
        <v>366</v>
      </c>
      <c r="E4966" s="66" t="str">
        <f>IF(ISBLANK(LeaveTracker[[#This Row],[Employee Name]]),"-----",VLOOKUP(LeaveTracker[[#This Row],[Employee Name]],'List of Employees'!$B$4:$H$767,7))</f>
        <v>CCT</v>
      </c>
      <c r="F4966" s="66" t="str">
        <f>IF(ISBLANK(LeaveTracker[[#This Row],[Employee Name]]),"-----",VLOOKUP(LeaveTracker[[#This Row],[Employee Name]],'List of Employees'!$B$4:$H$767,6))</f>
        <v>PERMANENT</v>
      </c>
      <c r="G4966" s="24">
        <v>44993</v>
      </c>
      <c r="H4966" s="24">
        <v>44993</v>
      </c>
      <c r="I4966" s="19" t="s">
        <v>81</v>
      </c>
      <c r="K4966" s="57" t="str">
        <f ca="1">LeaveTracker[[#This Row],[Days]]&amp;" "&amp;LeaveTracker[[#This Row],[Type of Leave]]</f>
        <v>1 SL</v>
      </c>
      <c r="L4966" s="23">
        <f ca="1">NETWORKDAYS(LeaveTracker[[#This Row],[Start Date]],LeaveTracker[[#This Row],[End Date]],lstHolidays)</f>
        <v>1</v>
      </c>
      <c r="M4966" s="27"/>
    </row>
    <row r="4967" spans="1:13" ht="30" customHeight="1" x14ac:dyDescent="0.3">
      <c r="A4967" s="27">
        <f t="shared" si="52"/>
        <v>1246</v>
      </c>
      <c r="B4967" s="31">
        <v>45029</v>
      </c>
      <c r="C4967" s="31">
        <v>44994</v>
      </c>
      <c r="D4967" s="19" t="s">
        <v>621</v>
      </c>
      <c r="E4967" s="66" t="str">
        <f>IF(ISBLANK(LeaveTracker[[#This Row],[Employee Name]]),"-----",VLOOKUP(LeaveTracker[[#This Row],[Employee Name]],'List of Employees'!$B$4:$H$767,7))</f>
        <v>CTO</v>
      </c>
      <c r="F4967" s="66" t="str">
        <f>IF(ISBLANK(LeaveTracker[[#This Row],[Employee Name]]),"-----",VLOOKUP(LeaveTracker[[#This Row],[Employee Name]],'List of Employees'!$B$4:$H$767,6))</f>
        <v>PERMANENT</v>
      </c>
      <c r="G4967" s="24">
        <v>44999</v>
      </c>
      <c r="H4967" s="24">
        <v>44999</v>
      </c>
      <c r="I4967" s="19" t="s">
        <v>297</v>
      </c>
      <c r="J4967" s="42" t="s">
        <v>105</v>
      </c>
      <c r="K4967" s="57" t="str">
        <f ca="1">LeaveTracker[[#This Row],[Days]]&amp;" "&amp;LeaveTracker[[#This Row],[Type of Leave]]</f>
        <v>1 OTHER</v>
      </c>
      <c r="L4967" s="23">
        <f ca="1">NETWORKDAYS(LeaveTracker[[#This Row],[Start Date]],LeaveTracker[[#This Row],[End Date]],lstHolidays)</f>
        <v>1</v>
      </c>
      <c r="M4967" s="27"/>
    </row>
    <row r="4968" spans="1:13" ht="30" customHeight="1" x14ac:dyDescent="0.3">
      <c r="A4968" s="27">
        <f t="shared" si="52"/>
        <v>1247</v>
      </c>
      <c r="B4968" s="31">
        <v>45029</v>
      </c>
      <c r="C4968" s="31">
        <v>44998</v>
      </c>
      <c r="D4968" s="19" t="s">
        <v>397</v>
      </c>
      <c r="E4968" s="66" t="str">
        <f>IF(ISBLANK(LeaveTracker[[#This Row],[Employee Name]]),"-----",VLOOKUP(LeaveTracker[[#This Row],[Employee Name]],'List of Employees'!$B$4:$H$767,7))</f>
        <v>CTO</v>
      </c>
      <c r="F4968" s="66" t="str">
        <f>IF(ISBLANK(LeaveTracker[[#This Row],[Employee Name]]),"-----",VLOOKUP(LeaveTracker[[#This Row],[Employee Name]],'List of Employees'!$B$4:$H$767,6))</f>
        <v>PERMANENT</v>
      </c>
      <c r="G4968" s="24">
        <v>44995</v>
      </c>
      <c r="H4968" s="24">
        <v>44995</v>
      </c>
      <c r="I4968" s="19" t="s">
        <v>81</v>
      </c>
      <c r="K4968" s="57" t="str">
        <f ca="1">LeaveTracker[[#This Row],[Days]]&amp;" "&amp;LeaveTracker[[#This Row],[Type of Leave]]</f>
        <v>1 SL</v>
      </c>
      <c r="L4968" s="23">
        <f ca="1">NETWORKDAYS(LeaveTracker[[#This Row],[Start Date]],LeaveTracker[[#This Row],[End Date]],lstHolidays)</f>
        <v>1</v>
      </c>
      <c r="M4968" s="27"/>
    </row>
    <row r="4969" spans="1:13" ht="30" customHeight="1" x14ac:dyDescent="0.3">
      <c r="A4969" s="27">
        <f t="shared" si="52"/>
        <v>1248</v>
      </c>
      <c r="B4969" s="31">
        <v>45029</v>
      </c>
      <c r="C4969" s="31">
        <v>44998</v>
      </c>
      <c r="D4969" s="19" t="s">
        <v>1056</v>
      </c>
      <c r="E4969" s="66" t="str">
        <f>IF(ISBLANK(LeaveTracker[[#This Row],[Employee Name]]),"-----",VLOOKUP(LeaveTracker[[#This Row],[Employee Name]],'List of Employees'!$B$4:$H$767,7))</f>
        <v>CTO</v>
      </c>
      <c r="F4969" s="66" t="str">
        <f>IF(ISBLANK(LeaveTracker[[#This Row],[Employee Name]]),"-----",VLOOKUP(LeaveTracker[[#This Row],[Employee Name]],'List of Employees'!$B$4:$H$767,6))</f>
        <v>PERMANENT</v>
      </c>
      <c r="G4969" s="24">
        <v>45002</v>
      </c>
      <c r="H4969" s="24">
        <v>45005</v>
      </c>
      <c r="I4969" s="19" t="s">
        <v>82</v>
      </c>
      <c r="K4969" s="57" t="str">
        <f ca="1">LeaveTracker[[#This Row],[Days]]&amp;" "&amp;LeaveTracker[[#This Row],[Type of Leave]]</f>
        <v>2 VL</v>
      </c>
      <c r="L4969" s="23">
        <f ca="1">NETWORKDAYS(LeaveTracker[[#This Row],[Start Date]],LeaveTracker[[#This Row],[End Date]],lstHolidays)</f>
        <v>2</v>
      </c>
      <c r="M4969" s="27"/>
    </row>
    <row r="4970" spans="1:13" ht="30" customHeight="1" x14ac:dyDescent="0.3">
      <c r="A4970" s="27">
        <f t="shared" si="52"/>
        <v>1249</v>
      </c>
      <c r="B4970" s="31">
        <v>45029</v>
      </c>
      <c r="C4970" s="31">
        <v>44998</v>
      </c>
      <c r="D4970" s="19" t="s">
        <v>1014</v>
      </c>
      <c r="E4970" s="66" t="str">
        <f>IF(ISBLANK(LeaveTracker[[#This Row],[Employee Name]]),"-----",VLOOKUP(LeaveTracker[[#This Row],[Employee Name]],'List of Employees'!$B$4:$H$767,7))</f>
        <v>LANDTAX</v>
      </c>
      <c r="F4970" s="66" t="str">
        <f>IF(ISBLANK(LeaveTracker[[#This Row],[Employee Name]]),"-----",VLOOKUP(LeaveTracker[[#This Row],[Employee Name]],'List of Employees'!$B$4:$H$767,6))</f>
        <v>PERMANENT</v>
      </c>
      <c r="G4970" s="24">
        <v>44993</v>
      </c>
      <c r="H4970" s="24">
        <v>44995</v>
      </c>
      <c r="I4970" s="19" t="s">
        <v>81</v>
      </c>
      <c r="K4970" s="57" t="str">
        <f ca="1">LeaveTracker[[#This Row],[Days]]&amp;" "&amp;LeaveTracker[[#This Row],[Type of Leave]]</f>
        <v>3 SL</v>
      </c>
      <c r="L4970" s="23">
        <f ca="1">NETWORKDAYS(LeaveTracker[[#This Row],[Start Date]],LeaveTracker[[#This Row],[End Date]],lstHolidays)</f>
        <v>3</v>
      </c>
      <c r="M4970" s="27"/>
    </row>
    <row r="4971" spans="1:13" ht="30" customHeight="1" x14ac:dyDescent="0.3">
      <c r="A4971" s="27">
        <f t="shared" si="52"/>
        <v>1250</v>
      </c>
      <c r="B4971" s="31">
        <v>45029</v>
      </c>
      <c r="C4971" s="31">
        <v>44995</v>
      </c>
      <c r="D4971" s="19" t="s">
        <v>2193</v>
      </c>
      <c r="E4971" s="66" t="str">
        <f>IF(ISBLANK(LeaveTracker[[#This Row],[Employee Name]]),"-----",VLOOKUP(LeaveTracker[[#This Row],[Employee Name]],'List of Employees'!$B$4:$H$767,7))</f>
        <v>TOPS</v>
      </c>
      <c r="F4971" s="66" t="str">
        <f>IF(ISBLANK(LeaveTracker[[#This Row],[Employee Name]]),"-----",VLOOKUP(LeaveTracker[[#This Row],[Employee Name]],'List of Employees'!$B$4:$H$767,6))</f>
        <v>PERMANENT</v>
      </c>
      <c r="G4971" s="24">
        <v>45001</v>
      </c>
      <c r="H4971" s="24">
        <v>45002</v>
      </c>
      <c r="I4971" s="19" t="s">
        <v>82</v>
      </c>
      <c r="K4971" s="57" t="str">
        <f ca="1">LeaveTracker[[#This Row],[Days]]&amp;" "&amp;LeaveTracker[[#This Row],[Type of Leave]]</f>
        <v>2 VL</v>
      </c>
      <c r="L4971" s="23">
        <f ca="1">NETWORKDAYS(LeaveTracker[[#This Row],[Start Date]],LeaveTracker[[#This Row],[End Date]],lstHolidays)</f>
        <v>2</v>
      </c>
      <c r="M4971" s="27"/>
    </row>
    <row r="4972" spans="1:13" ht="30" customHeight="1" x14ac:dyDescent="0.3">
      <c r="A4972" s="27">
        <f t="shared" si="52"/>
        <v>1251</v>
      </c>
      <c r="B4972" s="31">
        <v>45029</v>
      </c>
      <c r="C4972" s="31">
        <v>44998</v>
      </c>
      <c r="D4972" s="19" t="s">
        <v>611</v>
      </c>
      <c r="E4972" s="66" t="str">
        <f>IF(ISBLANK(LeaveTracker[[#This Row],[Employee Name]]),"-----",VLOOKUP(LeaveTracker[[#This Row],[Employee Name]],'List of Employees'!$B$4:$H$767,7))</f>
        <v>CBO</v>
      </c>
      <c r="F4972" s="66" t="str">
        <f>IF(ISBLANK(LeaveTracker[[#This Row],[Employee Name]]),"-----",VLOOKUP(LeaveTracker[[#This Row],[Employee Name]],'List of Employees'!$B$4:$H$767,6))</f>
        <v>PERMANENT</v>
      </c>
      <c r="G4972" s="24">
        <v>44995</v>
      </c>
      <c r="H4972" s="24">
        <v>44995</v>
      </c>
      <c r="I4972" s="19" t="s">
        <v>297</v>
      </c>
      <c r="J4972" s="42" t="s">
        <v>105</v>
      </c>
      <c r="K4972" s="57" t="str">
        <f ca="1">LeaveTracker[[#This Row],[Days]]&amp;" "&amp;LeaveTracker[[#This Row],[Type of Leave]]</f>
        <v>1 OTHER</v>
      </c>
      <c r="L4972" s="23">
        <f ca="1">NETWORKDAYS(LeaveTracker[[#This Row],[Start Date]],LeaveTracker[[#This Row],[End Date]],lstHolidays)</f>
        <v>1</v>
      </c>
      <c r="M4972" s="27"/>
    </row>
    <row r="4973" spans="1:13" ht="30" customHeight="1" x14ac:dyDescent="0.3">
      <c r="A4973" s="27">
        <f t="shared" si="52"/>
        <v>1252</v>
      </c>
      <c r="B4973" s="31">
        <v>45029</v>
      </c>
      <c r="C4973" s="31">
        <v>44998</v>
      </c>
      <c r="D4973" s="19" t="s">
        <v>846</v>
      </c>
      <c r="E4973" s="66" t="str">
        <f>IF(ISBLANK(LeaveTracker[[#This Row],[Employee Name]]),"-----",VLOOKUP(LeaveTracker[[#This Row],[Employee Name]],'List of Employees'!$B$4:$H$767,7))</f>
        <v>MO</v>
      </c>
      <c r="F4973" s="66" t="str">
        <f>IF(ISBLANK(LeaveTracker[[#This Row],[Employee Name]]),"-----",VLOOKUP(LeaveTracker[[#This Row],[Employee Name]],'List of Employees'!$B$4:$H$767,6))</f>
        <v>PERMANENT</v>
      </c>
      <c r="G4973" s="24">
        <v>44985</v>
      </c>
      <c r="H4973" s="24">
        <v>44985</v>
      </c>
      <c r="I4973" s="19" t="s">
        <v>81</v>
      </c>
      <c r="K4973" s="57" t="str">
        <f ca="1">LeaveTracker[[#This Row],[Days]]&amp;" "&amp;LeaveTracker[[#This Row],[Type of Leave]]</f>
        <v>1 SL</v>
      </c>
      <c r="L4973" s="23">
        <f ca="1">NETWORKDAYS(LeaveTracker[[#This Row],[Start Date]],LeaveTracker[[#This Row],[End Date]],lstHolidays)</f>
        <v>1</v>
      </c>
      <c r="M4973" s="27"/>
    </row>
    <row r="4974" spans="1:13" ht="30" customHeight="1" x14ac:dyDescent="0.3">
      <c r="A4974" s="27">
        <f t="shared" si="52"/>
        <v>1253</v>
      </c>
      <c r="B4974" s="31">
        <v>45029</v>
      </c>
      <c r="C4974" s="31">
        <v>44982</v>
      </c>
      <c r="D4974" s="19" t="s">
        <v>846</v>
      </c>
      <c r="E4974" s="66" t="str">
        <f>IF(ISBLANK(LeaveTracker[[#This Row],[Employee Name]]),"-----",VLOOKUP(LeaveTracker[[#This Row],[Employee Name]],'List of Employees'!$B$4:$H$767,7))</f>
        <v>MO</v>
      </c>
      <c r="F4974" s="66" t="str">
        <f>IF(ISBLANK(LeaveTracker[[#This Row],[Employee Name]]),"-----",VLOOKUP(LeaveTracker[[#This Row],[Employee Name]],'List of Employees'!$B$4:$H$767,6))</f>
        <v>PERMANENT</v>
      </c>
      <c r="G4974" s="24">
        <v>44986</v>
      </c>
      <c r="H4974" s="24">
        <v>44986</v>
      </c>
      <c r="I4974" s="19" t="s">
        <v>297</v>
      </c>
      <c r="J4974" s="42" t="s">
        <v>105</v>
      </c>
      <c r="K4974" s="57" t="str">
        <f ca="1">LeaveTracker[[#This Row],[Days]]&amp;" "&amp;LeaveTracker[[#This Row],[Type of Leave]]</f>
        <v>1 OTHER</v>
      </c>
      <c r="L4974" s="23">
        <f ca="1">NETWORKDAYS(LeaveTracker[[#This Row],[Start Date]],LeaveTracker[[#This Row],[End Date]],lstHolidays)</f>
        <v>1</v>
      </c>
      <c r="M4974" s="27"/>
    </row>
    <row r="4975" spans="1:13" ht="30" customHeight="1" x14ac:dyDescent="0.3">
      <c r="A4975" s="27">
        <f t="shared" si="52"/>
        <v>1254</v>
      </c>
      <c r="B4975" s="31">
        <v>45029</v>
      </c>
      <c r="C4975" s="31">
        <v>44991</v>
      </c>
      <c r="D4975" s="19" t="s">
        <v>500</v>
      </c>
      <c r="E4975" s="66" t="str">
        <f>IF(ISBLANK(LeaveTracker[[#This Row],[Employee Name]]),"-----",VLOOKUP(LeaveTracker[[#This Row],[Employee Name]],'List of Employees'!$B$4:$H$767,7))</f>
        <v>COOPERATIVE OFFICE</v>
      </c>
      <c r="F4975" s="66" t="str">
        <f>IF(ISBLANK(LeaveTracker[[#This Row],[Employee Name]]),"-----",VLOOKUP(LeaveTracker[[#This Row],[Employee Name]],'List of Employees'!$B$4:$H$767,6))</f>
        <v>PERMANENT</v>
      </c>
      <c r="G4975" s="24">
        <v>44994</v>
      </c>
      <c r="H4975" s="24">
        <v>44994</v>
      </c>
      <c r="I4975" s="19" t="s">
        <v>297</v>
      </c>
      <c r="J4975" s="42" t="s">
        <v>105</v>
      </c>
      <c r="K4975" s="57" t="str">
        <f ca="1">LeaveTracker[[#This Row],[Days]]&amp;" "&amp;LeaveTracker[[#This Row],[Type of Leave]]</f>
        <v>1 OTHER</v>
      </c>
      <c r="L4975" s="23">
        <f ca="1">NETWORKDAYS(LeaveTracker[[#This Row],[Start Date]],LeaveTracker[[#This Row],[End Date]],lstHolidays)</f>
        <v>1</v>
      </c>
      <c r="M4975" s="27"/>
    </row>
    <row r="4976" spans="1:13" ht="30" customHeight="1" x14ac:dyDescent="0.3">
      <c r="A4976" s="27">
        <v>1254</v>
      </c>
      <c r="B4976" s="31">
        <v>45029</v>
      </c>
      <c r="C4976" s="31">
        <v>44991</v>
      </c>
      <c r="D4976" s="19" t="s">
        <v>500</v>
      </c>
      <c r="E4976" s="66" t="str">
        <f>IF(ISBLANK(LeaveTracker[[#This Row],[Employee Name]]),"-----",VLOOKUP(LeaveTracker[[#This Row],[Employee Name]],'List of Employees'!$B$4:$H$767,7))</f>
        <v>COOPERATIVE OFFICE</v>
      </c>
      <c r="F4976" s="66" t="str">
        <f>IF(ISBLANK(LeaveTracker[[#This Row],[Employee Name]]),"-----",VLOOKUP(LeaveTracker[[#This Row],[Employee Name]],'List of Employees'!$B$4:$H$767,6))</f>
        <v>PERMANENT</v>
      </c>
      <c r="G4976" s="24">
        <v>45000</v>
      </c>
      <c r="H4976" s="24">
        <v>45000</v>
      </c>
      <c r="I4976" s="19" t="s">
        <v>297</v>
      </c>
      <c r="J4976" s="42" t="s">
        <v>105</v>
      </c>
      <c r="K4976" s="57" t="str">
        <f ca="1">LeaveTracker[[#This Row],[Days]]&amp;" "&amp;LeaveTracker[[#This Row],[Type of Leave]]</f>
        <v>1 OTHER</v>
      </c>
      <c r="L4976" s="23">
        <f ca="1">NETWORKDAYS(LeaveTracker[[#This Row],[Start Date]],LeaveTracker[[#This Row],[End Date]],lstHolidays)</f>
        <v>1</v>
      </c>
      <c r="M4976" s="27"/>
    </row>
    <row r="4977" spans="1:13" ht="30" customHeight="1" x14ac:dyDescent="0.3">
      <c r="A4977" s="27">
        <f t="shared" si="52"/>
        <v>1255</v>
      </c>
      <c r="B4977" s="31">
        <v>45029</v>
      </c>
      <c r="C4977" s="31">
        <v>44999</v>
      </c>
      <c r="D4977" s="19" t="s">
        <v>496</v>
      </c>
      <c r="E4977" s="66" t="str">
        <f>IF(ISBLANK(LeaveTracker[[#This Row],[Employee Name]]),"-----",VLOOKUP(LeaveTracker[[#This Row],[Employee Name]],'List of Employees'!$B$4:$H$767,7))</f>
        <v>COOPERATIVE OFFICE</v>
      </c>
      <c r="F4977" s="66" t="str">
        <f>IF(ISBLANK(LeaveTracker[[#This Row],[Employee Name]]),"-----",VLOOKUP(LeaveTracker[[#This Row],[Employee Name]],'List of Employees'!$B$4:$H$767,6))</f>
        <v>PERMANENT</v>
      </c>
      <c r="G4977" s="24">
        <v>44998</v>
      </c>
      <c r="H4977" s="24">
        <v>44998</v>
      </c>
      <c r="I4977" s="19" t="s">
        <v>81</v>
      </c>
      <c r="K4977" s="57" t="str">
        <f ca="1">LeaveTracker[[#This Row],[Days]]&amp;" "&amp;LeaveTracker[[#This Row],[Type of Leave]]</f>
        <v>1 SL</v>
      </c>
      <c r="L4977" s="23">
        <f ca="1">NETWORKDAYS(LeaveTracker[[#This Row],[Start Date]],LeaveTracker[[#This Row],[End Date]],lstHolidays)</f>
        <v>1</v>
      </c>
      <c r="M4977" s="27"/>
    </row>
    <row r="4978" spans="1:13" ht="30" customHeight="1" x14ac:dyDescent="0.3">
      <c r="A4978" s="27">
        <f t="shared" si="52"/>
        <v>1256</v>
      </c>
      <c r="B4978" s="31">
        <v>45029</v>
      </c>
      <c r="C4978" s="31">
        <v>44995</v>
      </c>
      <c r="D4978" s="19" t="s">
        <v>596</v>
      </c>
      <c r="E4978" s="66" t="str">
        <f>IF(ISBLANK(LeaveTracker[[#This Row],[Employee Name]]),"-----",VLOOKUP(LeaveTracker[[#This Row],[Employee Name]],'List of Employees'!$B$4:$H$767,7))</f>
        <v>MAHOGANY MARKET</v>
      </c>
      <c r="F4978" s="66" t="str">
        <f>IF(ISBLANK(LeaveTracker[[#This Row],[Employee Name]]),"-----",VLOOKUP(LeaveTracker[[#This Row],[Employee Name]],'List of Employees'!$B$4:$H$767,6))</f>
        <v>PERMANENT</v>
      </c>
      <c r="G4978" s="24">
        <v>45002</v>
      </c>
      <c r="H4978" s="24">
        <v>45004</v>
      </c>
      <c r="I4978" s="19" t="s">
        <v>82</v>
      </c>
      <c r="K4978" s="57" t="str">
        <f>LeaveTracker[[#This Row],[Days]]&amp;" "&amp;LeaveTracker[[#This Row],[Type of Leave]]</f>
        <v>3 VL</v>
      </c>
      <c r="L4978" s="23">
        <v>3</v>
      </c>
      <c r="M4978" s="27"/>
    </row>
    <row r="4979" spans="1:13" ht="30" customHeight="1" x14ac:dyDescent="0.3">
      <c r="A4979" s="27">
        <f t="shared" si="52"/>
        <v>1257</v>
      </c>
      <c r="B4979" s="31">
        <v>45029</v>
      </c>
      <c r="C4979" s="31">
        <v>44998</v>
      </c>
      <c r="D4979" s="19" t="s">
        <v>941</v>
      </c>
      <c r="E4979" s="66" t="str">
        <f>IF(ISBLANK(LeaveTracker[[#This Row],[Employee Name]]),"-----",VLOOKUP(LeaveTracker[[#This Row],[Employee Name]],'List of Employees'!$B$4:$H$767,7))</f>
        <v>EEO/ CITY MARKET</v>
      </c>
      <c r="F4979" s="66" t="str">
        <f>IF(ISBLANK(LeaveTracker[[#This Row],[Employee Name]]),"-----",VLOOKUP(LeaveTracker[[#This Row],[Employee Name]],'List of Employees'!$B$4:$H$767,6))</f>
        <v>PERMANENT</v>
      </c>
      <c r="G4979" s="24">
        <v>45001</v>
      </c>
      <c r="H4979" s="24">
        <v>45001</v>
      </c>
      <c r="I4979" s="19" t="s">
        <v>82</v>
      </c>
      <c r="K4979" s="57" t="str">
        <f ca="1">LeaveTracker[[#This Row],[Days]]&amp;" "&amp;LeaveTracker[[#This Row],[Type of Leave]]</f>
        <v>1 VL</v>
      </c>
      <c r="L4979" s="23">
        <f ca="1">NETWORKDAYS(LeaveTracker[[#This Row],[Start Date]],LeaveTracker[[#This Row],[End Date]],lstHolidays)</f>
        <v>1</v>
      </c>
      <c r="M4979" s="27"/>
    </row>
    <row r="4980" spans="1:13" ht="30" customHeight="1" x14ac:dyDescent="0.3">
      <c r="A4980" s="27">
        <f t="shared" si="52"/>
        <v>1258</v>
      </c>
      <c r="B4980" s="31">
        <v>45029</v>
      </c>
      <c r="C4980" s="31">
        <v>44999</v>
      </c>
      <c r="D4980" s="19" t="s">
        <v>374</v>
      </c>
      <c r="E4980" s="66" t="str">
        <f>IF(ISBLANK(LeaveTracker[[#This Row],[Employee Name]]),"-----",VLOOKUP(LeaveTracker[[#This Row],[Employee Name]],'List of Employees'!$B$4:$H$767,7))</f>
        <v>CCT</v>
      </c>
      <c r="F4980" s="66" t="str">
        <f>IF(ISBLANK(LeaveTracker[[#This Row],[Employee Name]]),"-----",VLOOKUP(LeaveTracker[[#This Row],[Employee Name]],'List of Employees'!$B$4:$H$767,6))</f>
        <v>PERMANENT</v>
      </c>
      <c r="G4980" s="24">
        <v>44998</v>
      </c>
      <c r="H4980" s="24">
        <v>44998</v>
      </c>
      <c r="I4980" s="19" t="s">
        <v>81</v>
      </c>
      <c r="K4980" s="57" t="str">
        <f ca="1">LeaveTracker[[#This Row],[Days]]&amp;" "&amp;LeaveTracker[[#This Row],[Type of Leave]]</f>
        <v>1 SL</v>
      </c>
      <c r="L4980" s="23">
        <f ca="1">NETWORKDAYS(LeaveTracker[[#This Row],[Start Date]],LeaveTracker[[#This Row],[End Date]],lstHolidays)</f>
        <v>1</v>
      </c>
      <c r="M4980" s="27"/>
    </row>
    <row r="4981" spans="1:13" ht="30" customHeight="1" x14ac:dyDescent="0.3">
      <c r="A4981" s="27">
        <f t="shared" si="52"/>
        <v>1259</v>
      </c>
      <c r="B4981" s="31">
        <v>45029</v>
      </c>
      <c r="C4981" s="31">
        <v>44999</v>
      </c>
      <c r="D4981" s="19" t="s">
        <v>374</v>
      </c>
      <c r="E4981" s="66" t="str">
        <f>IF(ISBLANK(LeaveTracker[[#This Row],[Employee Name]]),"-----",VLOOKUP(LeaveTracker[[#This Row],[Employee Name]],'List of Employees'!$B$4:$H$767,7))</f>
        <v>CCT</v>
      </c>
      <c r="F4981" s="66" t="str">
        <f>IF(ISBLANK(LeaveTracker[[#This Row],[Employee Name]]),"-----",VLOOKUP(LeaveTracker[[#This Row],[Employee Name]],'List of Employees'!$B$4:$H$767,6))</f>
        <v>PERMANENT</v>
      </c>
      <c r="G4981" s="24">
        <v>44999</v>
      </c>
      <c r="H4981" s="24">
        <v>44999</v>
      </c>
      <c r="I4981" s="19" t="s">
        <v>297</v>
      </c>
      <c r="K4981" s="57" t="str">
        <f ca="1">LeaveTracker[[#This Row],[Days]]&amp;" "&amp;LeaveTracker[[#This Row],[Type of Leave]]</f>
        <v>1 OTHER</v>
      </c>
      <c r="L4981" s="23">
        <f ca="1">NETWORKDAYS(LeaveTracker[[#This Row],[Start Date]],LeaveTracker[[#This Row],[End Date]],lstHolidays)</f>
        <v>1</v>
      </c>
      <c r="M4981" s="27"/>
    </row>
    <row r="4982" spans="1:13" ht="30" customHeight="1" x14ac:dyDescent="0.3">
      <c r="A4982" s="27">
        <f t="shared" si="52"/>
        <v>1260</v>
      </c>
      <c r="B4982" s="31">
        <v>45029</v>
      </c>
      <c r="C4982" s="31">
        <v>44999</v>
      </c>
      <c r="D4982" s="19" t="s">
        <v>337</v>
      </c>
      <c r="E4982" s="66" t="str">
        <f>IF(ISBLANK(LeaveTracker[[#This Row],[Employee Name]]),"-----",VLOOKUP(LeaveTracker[[#This Row],[Employee Name]],'List of Employees'!$B$4:$H$767,7))</f>
        <v>COMELEC</v>
      </c>
      <c r="F4982" s="66" t="str">
        <f>IF(ISBLANK(LeaveTracker[[#This Row],[Employee Name]]),"-----",VLOOKUP(LeaveTracker[[#This Row],[Employee Name]],'List of Employees'!$B$4:$H$767,6))</f>
        <v>PERMANENT</v>
      </c>
      <c r="G4982" s="24">
        <v>44995</v>
      </c>
      <c r="H4982" s="24">
        <v>44998</v>
      </c>
      <c r="I4982" s="19" t="s">
        <v>297</v>
      </c>
      <c r="J4982" s="42" t="s">
        <v>213</v>
      </c>
      <c r="K4982" s="57" t="str">
        <f ca="1">LeaveTracker[[#This Row],[Days]]&amp;" "&amp;LeaveTracker[[#This Row],[Type of Leave]]</f>
        <v>2 OTHER</v>
      </c>
      <c r="L4982" s="23">
        <f ca="1">NETWORKDAYS(LeaveTracker[[#This Row],[Start Date]],LeaveTracker[[#This Row],[End Date]],lstHolidays)</f>
        <v>2</v>
      </c>
      <c r="M4982" s="27"/>
    </row>
    <row r="4983" spans="1:13" ht="30" customHeight="1" x14ac:dyDescent="0.3">
      <c r="A4983" s="27">
        <f t="shared" si="52"/>
        <v>1261</v>
      </c>
      <c r="B4983" s="31">
        <v>45029</v>
      </c>
      <c r="C4983" s="31">
        <v>44999</v>
      </c>
      <c r="D4983" s="19" t="s">
        <v>337</v>
      </c>
      <c r="E4983" s="66" t="str">
        <f>IF(ISBLANK(LeaveTracker[[#This Row],[Employee Name]]),"-----",VLOOKUP(LeaveTracker[[#This Row],[Employee Name]],'List of Employees'!$B$4:$H$767,7))</f>
        <v>COMELEC</v>
      </c>
      <c r="F4983" s="66" t="str">
        <f>IF(ISBLANK(LeaveTracker[[#This Row],[Employee Name]]),"-----",VLOOKUP(LeaveTracker[[#This Row],[Employee Name]],'List of Employees'!$B$4:$H$767,6))</f>
        <v>PERMANENT</v>
      </c>
      <c r="G4983" s="24">
        <v>44985</v>
      </c>
      <c r="H4983" s="24">
        <v>44985</v>
      </c>
      <c r="I4983" s="19" t="s">
        <v>81</v>
      </c>
      <c r="K4983" s="57" t="str">
        <f ca="1">LeaveTracker[[#This Row],[Days]]&amp;" "&amp;LeaveTracker[[#This Row],[Type of Leave]]</f>
        <v>1 SL</v>
      </c>
      <c r="L4983" s="23">
        <f ca="1">NETWORKDAYS(LeaveTracker[[#This Row],[Start Date]],LeaveTracker[[#This Row],[End Date]],lstHolidays)</f>
        <v>1</v>
      </c>
      <c r="M4983" s="27"/>
    </row>
    <row r="4984" spans="1:13" ht="30" customHeight="1" x14ac:dyDescent="0.3">
      <c r="A4984" s="27">
        <f t="shared" si="52"/>
        <v>1262</v>
      </c>
      <c r="B4984" s="31">
        <v>45029</v>
      </c>
      <c r="C4984" s="31">
        <v>44998</v>
      </c>
      <c r="D4984" s="19" t="s">
        <v>1820</v>
      </c>
      <c r="E4984" s="66" t="str">
        <f>IF(ISBLANK(LeaveTracker[[#This Row],[Employee Name]]),"-----",VLOOKUP(LeaveTracker[[#This Row],[Employee Name]],'List of Employees'!$B$4:$H$767,7))</f>
        <v>SP</v>
      </c>
      <c r="F4984" s="66" t="str">
        <f>IF(ISBLANK(LeaveTracker[[#This Row],[Employee Name]]),"-----",VLOOKUP(LeaveTracker[[#This Row],[Employee Name]],'List of Employees'!$B$4:$H$767,6))</f>
        <v>CASUAL</v>
      </c>
      <c r="G4984" s="24">
        <v>44993</v>
      </c>
      <c r="H4984" s="24">
        <v>44994</v>
      </c>
      <c r="I4984" s="19" t="s">
        <v>81</v>
      </c>
      <c r="K4984" s="57" t="str">
        <f ca="1">LeaveTracker[[#This Row],[Days]]&amp;" "&amp;LeaveTracker[[#This Row],[Type of Leave]]</f>
        <v>2 SL</v>
      </c>
      <c r="L4984" s="23">
        <f ca="1">NETWORKDAYS(LeaveTracker[[#This Row],[Start Date]],LeaveTracker[[#This Row],[End Date]],lstHolidays)</f>
        <v>2</v>
      </c>
      <c r="M4984" s="27"/>
    </row>
    <row r="4985" spans="1:13" ht="30" customHeight="1" x14ac:dyDescent="0.3">
      <c r="A4985" s="27">
        <f t="shared" si="52"/>
        <v>1263</v>
      </c>
      <c r="B4985" s="31">
        <v>45029</v>
      </c>
      <c r="C4985" s="31">
        <v>45000</v>
      </c>
      <c r="D4985" s="19" t="s">
        <v>476</v>
      </c>
      <c r="E4985" s="66" t="str">
        <f>IF(ISBLANK(LeaveTracker[[#This Row],[Employee Name]]),"-----",VLOOKUP(LeaveTracker[[#This Row],[Employee Name]],'List of Employees'!$B$4:$H$767,7))</f>
        <v>ADMIN OFFICE</v>
      </c>
      <c r="F4985" s="66" t="str">
        <f>IF(ISBLANK(LeaveTracker[[#This Row],[Employee Name]]),"-----",VLOOKUP(LeaveTracker[[#This Row],[Employee Name]],'List of Employees'!$B$4:$H$767,6))</f>
        <v>PERMANENT</v>
      </c>
      <c r="G4985" s="24">
        <v>44992</v>
      </c>
      <c r="H4985" s="24">
        <v>44992</v>
      </c>
      <c r="I4985" s="19" t="s">
        <v>81</v>
      </c>
      <c r="K4985" s="57" t="str">
        <f ca="1">LeaveTracker[[#This Row],[Days]]&amp;" "&amp;LeaveTracker[[#This Row],[Type of Leave]]</f>
        <v>1 SL</v>
      </c>
      <c r="L4985" s="23">
        <f ca="1">NETWORKDAYS(LeaveTracker[[#This Row],[Start Date]],LeaveTracker[[#This Row],[End Date]],lstHolidays)</f>
        <v>1</v>
      </c>
      <c r="M4985" s="27"/>
    </row>
    <row r="4986" spans="1:13" ht="30" customHeight="1" x14ac:dyDescent="0.3">
      <c r="A4986" s="27">
        <v>1263</v>
      </c>
      <c r="B4986" s="31">
        <v>45029</v>
      </c>
      <c r="C4986" s="31">
        <v>45000</v>
      </c>
      <c r="D4986" s="19" t="s">
        <v>476</v>
      </c>
      <c r="E4986" s="66" t="str">
        <f>IF(ISBLANK(LeaveTracker[[#This Row],[Employee Name]]),"-----",VLOOKUP(LeaveTracker[[#This Row],[Employee Name]],'List of Employees'!$B$4:$H$767,7))</f>
        <v>ADMIN OFFICE</v>
      </c>
      <c r="F4986" s="66" t="str">
        <f>IF(ISBLANK(LeaveTracker[[#This Row],[Employee Name]]),"-----",VLOOKUP(LeaveTracker[[#This Row],[Employee Name]],'List of Employees'!$B$4:$H$767,6))</f>
        <v>PERMANENT</v>
      </c>
      <c r="G4986" s="24">
        <v>44999</v>
      </c>
      <c r="H4986" s="24">
        <v>44999</v>
      </c>
      <c r="I4986" s="19" t="s">
        <v>81</v>
      </c>
      <c r="K4986" s="57" t="str">
        <f ca="1">LeaveTracker[[#This Row],[Days]]&amp;" "&amp;LeaveTracker[[#This Row],[Type of Leave]]</f>
        <v>1 SL</v>
      </c>
      <c r="L4986" s="23">
        <f ca="1">NETWORKDAYS(LeaveTracker[[#This Row],[Start Date]],LeaveTracker[[#This Row],[End Date]],lstHolidays)</f>
        <v>1</v>
      </c>
      <c r="M4986" s="27"/>
    </row>
    <row r="4987" spans="1:13" ht="30" customHeight="1" x14ac:dyDescent="0.3">
      <c r="A4987" s="27">
        <f t="shared" si="52"/>
        <v>1264</v>
      </c>
      <c r="B4987" s="31">
        <v>45029</v>
      </c>
      <c r="C4987" s="31">
        <v>44998</v>
      </c>
      <c r="D4987" s="19" t="s">
        <v>852</v>
      </c>
      <c r="E4987" s="66" t="str">
        <f>IF(ISBLANK(LeaveTracker[[#This Row],[Employee Name]]),"-----",VLOOKUP(LeaveTracker[[#This Row],[Employee Name]],'List of Employees'!$B$4:$H$767,7))</f>
        <v>LCR</v>
      </c>
      <c r="F4987" s="66" t="str">
        <f>IF(ISBLANK(LeaveTracker[[#This Row],[Employee Name]]),"-----",VLOOKUP(LeaveTracker[[#This Row],[Employee Name]],'List of Employees'!$B$4:$H$767,6))</f>
        <v>PERMANENT</v>
      </c>
      <c r="G4987" s="24">
        <v>44991</v>
      </c>
      <c r="H4987" s="24">
        <v>44997</v>
      </c>
      <c r="I4987" s="19" t="s">
        <v>81</v>
      </c>
      <c r="K4987" s="57" t="str">
        <f ca="1">LeaveTracker[[#This Row],[Days]]&amp;" "&amp;LeaveTracker[[#This Row],[Type of Leave]]</f>
        <v>5 SL</v>
      </c>
      <c r="L4987" s="23">
        <f ca="1">NETWORKDAYS(LeaveTracker[[#This Row],[Start Date]],LeaveTracker[[#This Row],[End Date]],lstHolidays)</f>
        <v>5</v>
      </c>
      <c r="M4987" s="27"/>
    </row>
    <row r="4988" spans="1:13" ht="30" customHeight="1" x14ac:dyDescent="0.3">
      <c r="A4988" s="27">
        <f t="shared" si="52"/>
        <v>1265</v>
      </c>
      <c r="B4988" s="31">
        <v>45029</v>
      </c>
      <c r="C4988" s="31">
        <v>45020</v>
      </c>
      <c r="D4988" s="19" t="s">
        <v>1810</v>
      </c>
      <c r="E4988" s="66" t="str">
        <f>IF(ISBLANK(LeaveTracker[[#This Row],[Employee Name]]),"-----",VLOOKUP(LeaveTracker[[#This Row],[Employee Name]],'List of Employees'!$B$4:$H$767,7))</f>
        <v>ONT</v>
      </c>
      <c r="F4988" s="66" t="str">
        <f>IF(ISBLANK(LeaveTracker[[#This Row],[Employee Name]]),"-----",VLOOKUP(LeaveTracker[[#This Row],[Employee Name]],'List of Employees'!$B$4:$H$767,6))</f>
        <v>CASUAL</v>
      </c>
      <c r="G4988" s="24">
        <v>45013</v>
      </c>
      <c r="H4988" s="24">
        <v>45015</v>
      </c>
      <c r="I4988" s="19" t="s">
        <v>81</v>
      </c>
      <c r="K4988" s="57" t="str">
        <f ca="1">LeaveTracker[[#This Row],[Days]]&amp;" "&amp;LeaveTracker[[#This Row],[Type of Leave]]</f>
        <v>3 SL</v>
      </c>
      <c r="L4988" s="23">
        <f ca="1">NETWORKDAYS(LeaveTracker[[#This Row],[Start Date]],LeaveTracker[[#This Row],[End Date]],lstHolidays)</f>
        <v>3</v>
      </c>
      <c r="M4988" s="27"/>
    </row>
    <row r="4989" spans="1:13" ht="30" customHeight="1" x14ac:dyDescent="0.3">
      <c r="A4989" s="27">
        <f t="shared" si="52"/>
        <v>1266</v>
      </c>
      <c r="B4989" s="31">
        <v>45029</v>
      </c>
      <c r="C4989" s="31">
        <v>45020</v>
      </c>
      <c r="D4989" s="19" t="s">
        <v>1764</v>
      </c>
      <c r="E4989" s="66" t="str">
        <f>IF(ISBLANK(LeaveTracker[[#This Row],[Employee Name]]),"-----",VLOOKUP(LeaveTracker[[#This Row],[Employee Name]],'List of Employees'!$B$4:$H$767,7))</f>
        <v>ONT</v>
      </c>
      <c r="F4989" s="66" t="str">
        <f>IF(ISBLANK(LeaveTracker[[#This Row],[Employee Name]]),"-----",VLOOKUP(LeaveTracker[[#This Row],[Employee Name]],'List of Employees'!$B$4:$H$767,6))</f>
        <v>CASUAL</v>
      </c>
      <c r="G4989" s="24">
        <v>45018</v>
      </c>
      <c r="H4989" s="24">
        <v>45018</v>
      </c>
      <c r="I4989" s="19" t="s">
        <v>297</v>
      </c>
      <c r="J4989" s="42" t="s">
        <v>158</v>
      </c>
      <c r="K4989" s="57" t="str">
        <f>LeaveTracker[[#This Row],[Days]]&amp;" "&amp;LeaveTracker[[#This Row],[Type of Leave]]</f>
        <v>1 OTHER</v>
      </c>
      <c r="L4989" s="23">
        <v>1</v>
      </c>
      <c r="M4989" s="27"/>
    </row>
    <row r="4990" spans="1:13" ht="30" customHeight="1" x14ac:dyDescent="0.3">
      <c r="A4990" s="27">
        <f t="shared" si="52"/>
        <v>1267</v>
      </c>
      <c r="B4990" s="31">
        <v>45029</v>
      </c>
      <c r="C4990" s="31">
        <v>44998</v>
      </c>
      <c r="D4990" s="19" t="s">
        <v>2211</v>
      </c>
      <c r="E4990" s="66" t="str">
        <f>IF(ISBLANK(LeaveTracker[[#This Row],[Employee Name]]),"-----",VLOOKUP(LeaveTracker[[#This Row],[Employee Name]],'List of Employees'!$B$4:$H$767,7))</f>
        <v>ASSESSORS OFFICE</v>
      </c>
      <c r="F4990" s="66" t="str">
        <f>IF(ISBLANK(LeaveTracker[[#This Row],[Employee Name]]),"-----",VLOOKUP(LeaveTracker[[#This Row],[Employee Name]],'List of Employees'!$B$4:$H$767,6))</f>
        <v>PERMANENT</v>
      </c>
      <c r="G4990" s="24">
        <v>45005</v>
      </c>
      <c r="H4990" s="24">
        <v>45005</v>
      </c>
      <c r="I4990" s="19" t="s">
        <v>297</v>
      </c>
      <c r="J4990" s="42" t="s">
        <v>641</v>
      </c>
      <c r="K4990" s="57" t="str">
        <f ca="1">LeaveTracker[[#This Row],[Days]]&amp;" "&amp;LeaveTracker[[#This Row],[Type of Leave]]</f>
        <v>1 OTHER</v>
      </c>
      <c r="L4990" s="23">
        <f ca="1">NETWORKDAYS(LeaveTracker[[#This Row],[Start Date]],LeaveTracker[[#This Row],[End Date]],lstHolidays)</f>
        <v>1</v>
      </c>
      <c r="M4990" s="27"/>
    </row>
    <row r="4991" spans="1:13" ht="30" customHeight="1" x14ac:dyDescent="0.3">
      <c r="A4991" s="27">
        <f t="shared" si="52"/>
        <v>1268</v>
      </c>
      <c r="B4991" s="31">
        <v>45029</v>
      </c>
      <c r="C4991" s="31">
        <v>44998</v>
      </c>
      <c r="D4991" s="19" t="s">
        <v>577</v>
      </c>
      <c r="E4991" s="66" t="str">
        <f>IF(ISBLANK(LeaveTracker[[#This Row],[Employee Name]]),"-----",VLOOKUP(LeaveTracker[[#This Row],[Employee Name]],'List of Employees'!$B$4:$H$767,7))</f>
        <v>CCT</v>
      </c>
      <c r="F4991" s="66" t="str">
        <f>IF(ISBLANK(LeaveTracker[[#This Row],[Employee Name]]),"-----",VLOOKUP(LeaveTracker[[#This Row],[Employee Name]],'List of Employees'!$B$4:$H$767,6))</f>
        <v>PERMANENT</v>
      </c>
      <c r="G4991" s="24">
        <v>45009</v>
      </c>
      <c r="H4991" s="24">
        <v>45009</v>
      </c>
      <c r="I4991" s="19" t="s">
        <v>297</v>
      </c>
      <c r="J4991" s="42" t="s">
        <v>158</v>
      </c>
      <c r="K4991" s="57" t="str">
        <f ca="1">LeaveTracker[[#This Row],[Days]]&amp;" "&amp;LeaveTracker[[#This Row],[Type of Leave]]</f>
        <v>1 OTHER</v>
      </c>
      <c r="L4991" s="23">
        <f ca="1">NETWORKDAYS(LeaveTracker[[#This Row],[Start Date]],LeaveTracker[[#This Row],[End Date]],lstHolidays)</f>
        <v>1</v>
      </c>
      <c r="M4991" s="27"/>
    </row>
    <row r="4992" spans="1:13" ht="30" customHeight="1" x14ac:dyDescent="0.3">
      <c r="A4992" s="27">
        <f t="shared" si="52"/>
        <v>1269</v>
      </c>
      <c r="B4992" s="31">
        <v>45029</v>
      </c>
      <c r="C4992" s="31">
        <v>44998</v>
      </c>
      <c r="D4992" s="19" t="s">
        <v>577</v>
      </c>
      <c r="E4992" s="66" t="str">
        <f>IF(ISBLANK(LeaveTracker[[#This Row],[Employee Name]]),"-----",VLOOKUP(LeaveTracker[[#This Row],[Employee Name]],'List of Employees'!$B$4:$H$767,7))</f>
        <v>CCT</v>
      </c>
      <c r="F4992" s="66" t="str">
        <f>IF(ISBLANK(LeaveTracker[[#This Row],[Employee Name]]),"-----",VLOOKUP(LeaveTracker[[#This Row],[Employee Name]],'List of Employees'!$B$4:$H$767,6))</f>
        <v>PERMANENT</v>
      </c>
      <c r="G4992" s="24">
        <v>44993</v>
      </c>
      <c r="H4992" s="24">
        <v>44993</v>
      </c>
      <c r="I4992" s="19" t="s">
        <v>81</v>
      </c>
      <c r="K4992" s="57" t="str">
        <f ca="1">LeaveTracker[[#This Row],[Days]]&amp;" "&amp;LeaveTracker[[#This Row],[Type of Leave]]</f>
        <v>1 SL</v>
      </c>
      <c r="L4992" s="23">
        <f ca="1">NETWORKDAYS(LeaveTracker[[#This Row],[Start Date]],LeaveTracker[[#This Row],[End Date]],lstHolidays)</f>
        <v>1</v>
      </c>
      <c r="M4992" s="27"/>
    </row>
    <row r="4993" spans="1:13" ht="30" customHeight="1" x14ac:dyDescent="0.3">
      <c r="A4993" s="27">
        <v>1269</v>
      </c>
      <c r="B4993" s="31">
        <v>45029</v>
      </c>
      <c r="C4993" s="31">
        <v>44998</v>
      </c>
      <c r="D4993" s="19" t="s">
        <v>577</v>
      </c>
      <c r="E4993" s="66" t="str">
        <f>IF(ISBLANK(LeaveTracker[[#This Row],[Employee Name]]),"-----",VLOOKUP(LeaveTracker[[#This Row],[Employee Name]],'List of Employees'!$B$4:$H$767,7))</f>
        <v>CCT</v>
      </c>
      <c r="F4993" s="66" t="str">
        <f>IF(ISBLANK(LeaveTracker[[#This Row],[Employee Name]]),"-----",VLOOKUP(LeaveTracker[[#This Row],[Employee Name]],'List of Employees'!$B$4:$H$767,6))</f>
        <v>PERMANENT</v>
      </c>
      <c r="G4993" s="24">
        <v>44995</v>
      </c>
      <c r="H4993" s="24">
        <v>44995</v>
      </c>
      <c r="I4993" s="19" t="s">
        <v>81</v>
      </c>
      <c r="K4993" s="57" t="str">
        <f ca="1">LeaveTracker[[#This Row],[Days]]&amp;" "&amp;LeaveTracker[[#This Row],[Type of Leave]]</f>
        <v>1 SL</v>
      </c>
      <c r="L4993" s="23">
        <f ca="1">NETWORKDAYS(LeaveTracker[[#This Row],[Start Date]],LeaveTracker[[#This Row],[End Date]],lstHolidays)</f>
        <v>1</v>
      </c>
      <c r="M4993" s="27"/>
    </row>
    <row r="4994" spans="1:13" ht="30" customHeight="1" x14ac:dyDescent="0.3">
      <c r="A4994" s="27">
        <f t="shared" si="52"/>
        <v>1270</v>
      </c>
      <c r="B4994" s="31">
        <v>45029</v>
      </c>
      <c r="C4994" s="31">
        <v>45027</v>
      </c>
      <c r="D4994" s="19" t="s">
        <v>1031</v>
      </c>
      <c r="E4994" s="66" t="str">
        <f>IF(ISBLANK(LeaveTracker[[#This Row],[Employee Name]]),"-----",VLOOKUP(LeaveTracker[[#This Row],[Employee Name]],'List of Employees'!$B$4:$H$767,7))</f>
        <v>ONT</v>
      </c>
      <c r="F4994" s="66" t="str">
        <f>IF(ISBLANK(LeaveTracker[[#This Row],[Employee Name]]),"-----",VLOOKUP(LeaveTracker[[#This Row],[Employee Name]],'List of Employees'!$B$4:$H$767,6))</f>
        <v>PERMANENT</v>
      </c>
      <c r="G4994" s="24">
        <v>45022</v>
      </c>
      <c r="H4994" s="24">
        <v>45024</v>
      </c>
      <c r="I4994" s="19" t="s">
        <v>81</v>
      </c>
      <c r="K4994" s="57" t="str">
        <f>LeaveTracker[[#This Row],[Days]]&amp;" "&amp;LeaveTracker[[#This Row],[Type of Leave]]</f>
        <v>3 SL</v>
      </c>
      <c r="L4994" s="23">
        <v>3</v>
      </c>
      <c r="M4994" s="27"/>
    </row>
    <row r="4995" spans="1:13" ht="30" customHeight="1" x14ac:dyDescent="0.3">
      <c r="A4995" s="27">
        <f t="shared" si="52"/>
        <v>1271</v>
      </c>
      <c r="B4995" s="31">
        <v>45029</v>
      </c>
      <c r="C4995" s="31">
        <v>45028</v>
      </c>
      <c r="D4995" s="19" t="s">
        <v>116</v>
      </c>
      <c r="E4995" s="66" t="str">
        <f>IF(ISBLANK(LeaveTracker[[#This Row],[Employee Name]]),"-----",VLOOKUP(LeaveTracker[[#This Row],[Employee Name]],'List of Employees'!$B$4:$H$767,7))</f>
        <v>CHARACTER OFFICE</v>
      </c>
      <c r="F4995" s="66" t="str">
        <f>IF(ISBLANK(LeaveTracker[[#This Row],[Employee Name]]),"-----",VLOOKUP(LeaveTracker[[#This Row],[Employee Name]],'List of Employees'!$B$4:$H$767,6))</f>
        <v>PERMANENT</v>
      </c>
      <c r="G4995" s="24">
        <v>45027</v>
      </c>
      <c r="H4995" s="24">
        <v>45027</v>
      </c>
      <c r="I4995" s="19" t="s">
        <v>81</v>
      </c>
      <c r="K4995" s="57" t="str">
        <f ca="1">LeaveTracker[[#This Row],[Days]]&amp;" "&amp;LeaveTracker[[#This Row],[Type of Leave]]</f>
        <v>1 SL</v>
      </c>
      <c r="L4995" s="23">
        <f ca="1">NETWORKDAYS(LeaveTracker[[#This Row],[Start Date]],LeaveTracker[[#This Row],[End Date]],lstHolidays)</f>
        <v>1</v>
      </c>
      <c r="M4995" s="27"/>
    </row>
    <row r="4996" spans="1:13" ht="30" customHeight="1" x14ac:dyDescent="0.3">
      <c r="A4996" s="27">
        <f t="shared" si="52"/>
        <v>1272</v>
      </c>
      <c r="B4996" s="31">
        <v>45029</v>
      </c>
      <c r="C4996" s="31">
        <v>45027</v>
      </c>
      <c r="D4996" s="19" t="s">
        <v>1881</v>
      </c>
      <c r="E4996" s="66" t="str">
        <f>IF(ISBLANK(LeaveTracker[[#This Row],[Employee Name]]),"-----",VLOOKUP(LeaveTracker[[#This Row],[Employee Name]],'List of Employees'!$B$4:$H$767,7))</f>
        <v>TICC</v>
      </c>
      <c r="F4996" s="66" t="str">
        <f>IF(ISBLANK(LeaveTracker[[#This Row],[Employee Name]]),"-----",VLOOKUP(LeaveTracker[[#This Row],[Employee Name]],'List of Employees'!$B$4:$H$767,6))</f>
        <v>CASUAL</v>
      </c>
      <c r="G4996" s="24">
        <v>45033</v>
      </c>
      <c r="H4996" s="24">
        <v>45037</v>
      </c>
      <c r="I4996" s="19" t="s">
        <v>82</v>
      </c>
      <c r="K4996" s="57" t="str">
        <f ca="1">LeaveTracker[[#This Row],[Days]]&amp;" "&amp;LeaveTracker[[#This Row],[Type of Leave]]</f>
        <v>5 VL</v>
      </c>
      <c r="L4996" s="23">
        <f ca="1">NETWORKDAYS(LeaveTracker[[#This Row],[Start Date]],LeaveTracker[[#This Row],[End Date]],lstHolidays)</f>
        <v>5</v>
      </c>
      <c r="M4996" s="27"/>
    </row>
    <row r="4997" spans="1:13" ht="30" customHeight="1" x14ac:dyDescent="0.3">
      <c r="A4997" s="27">
        <f t="shared" si="52"/>
        <v>1273</v>
      </c>
      <c r="B4997" s="31">
        <v>45029</v>
      </c>
      <c r="C4997" s="31">
        <v>45021</v>
      </c>
      <c r="D4997" s="19" t="s">
        <v>1911</v>
      </c>
      <c r="E4997" s="66" t="str">
        <f>IF(ISBLANK(LeaveTracker[[#This Row],[Employee Name]]),"-----",VLOOKUP(LeaveTracker[[#This Row],[Employee Name]],'List of Employees'!$B$4:$H$767,7))</f>
        <v>TICC</v>
      </c>
      <c r="F4997" s="66" t="str">
        <f>IF(ISBLANK(LeaveTracker[[#This Row],[Employee Name]]),"-----",VLOOKUP(LeaveTracker[[#This Row],[Employee Name]],'List of Employees'!$B$4:$H$767,6))</f>
        <v>CASUAL</v>
      </c>
      <c r="G4997" s="24">
        <v>45010</v>
      </c>
      <c r="H4997" s="24">
        <v>45011</v>
      </c>
      <c r="I4997" s="19" t="s">
        <v>81</v>
      </c>
      <c r="K4997" s="57" t="str">
        <f>LeaveTracker[[#This Row],[Days]]&amp;" "&amp;LeaveTracker[[#This Row],[Type of Leave]]</f>
        <v>2 SL</v>
      </c>
      <c r="L4997" s="23">
        <v>2</v>
      </c>
      <c r="M4997" s="27"/>
    </row>
    <row r="4998" spans="1:13" ht="30" customHeight="1" x14ac:dyDescent="0.3">
      <c r="A4998" s="27">
        <f t="shared" si="52"/>
        <v>1274</v>
      </c>
      <c r="B4998" s="31">
        <v>45029</v>
      </c>
      <c r="C4998" s="24">
        <v>45012</v>
      </c>
      <c r="D4998" s="19" t="s">
        <v>1967</v>
      </c>
      <c r="E4998" s="66" t="str">
        <f>IF(ISBLANK(LeaveTracker[[#This Row],[Employee Name]]),"-----",VLOOKUP(LeaveTracker[[#This Row],[Employee Name]],'List of Employees'!$B$4:$H$767,7))</f>
        <v>CHO</v>
      </c>
      <c r="F4998" s="66" t="str">
        <f>IF(ISBLANK(LeaveTracker[[#This Row],[Employee Name]]),"-----",VLOOKUP(LeaveTracker[[#This Row],[Employee Name]],'List of Employees'!$B$4:$H$767,6))</f>
        <v>PERMANENT</v>
      </c>
      <c r="G4998" s="24">
        <v>45008</v>
      </c>
      <c r="H4998" s="24">
        <v>45009</v>
      </c>
      <c r="I4998" s="19" t="s">
        <v>81</v>
      </c>
      <c r="K4998" s="57" t="str">
        <f ca="1">LeaveTracker[[#This Row],[Days]]&amp;" "&amp;LeaveTracker[[#This Row],[Type of Leave]]</f>
        <v>2 SL</v>
      </c>
      <c r="L4998" s="23">
        <f ca="1">NETWORKDAYS(LeaveTracker[[#This Row],[Start Date]],LeaveTracker[[#This Row],[End Date]],lstHolidays)</f>
        <v>2</v>
      </c>
      <c r="M4998" s="27"/>
    </row>
    <row r="4999" spans="1:13" ht="30" customHeight="1" x14ac:dyDescent="0.3">
      <c r="A4999" s="27">
        <f t="shared" si="52"/>
        <v>1275</v>
      </c>
      <c r="B4999" s="31">
        <v>45029</v>
      </c>
      <c r="C4999" s="31">
        <v>45012</v>
      </c>
      <c r="D4999" s="19" t="s">
        <v>819</v>
      </c>
      <c r="E4999" s="66" t="str">
        <f>IF(ISBLANK(LeaveTracker[[#This Row],[Employee Name]]),"-----",VLOOKUP(LeaveTracker[[#This Row],[Employee Name]],'List of Employees'!$B$4:$H$767,7))</f>
        <v>CHO</v>
      </c>
      <c r="F4999" s="66" t="str">
        <f>IF(ISBLANK(LeaveTracker[[#This Row],[Employee Name]]),"-----",VLOOKUP(LeaveTracker[[#This Row],[Employee Name]],'List of Employees'!$B$4:$H$767,6))</f>
        <v>PERMANENT</v>
      </c>
      <c r="G4999" s="24">
        <v>44998</v>
      </c>
      <c r="H4999" s="24">
        <v>44998</v>
      </c>
      <c r="I4999" s="19" t="s">
        <v>81</v>
      </c>
      <c r="K4999" s="57" t="str">
        <f ca="1">LeaveTracker[[#This Row],[Days]]&amp;" "&amp;LeaveTracker[[#This Row],[Type of Leave]]</f>
        <v>1 SL</v>
      </c>
      <c r="L4999" s="23">
        <f ca="1">NETWORKDAYS(LeaveTracker[[#This Row],[Start Date]],LeaveTracker[[#This Row],[End Date]],lstHolidays)</f>
        <v>1</v>
      </c>
      <c r="M4999" s="27"/>
    </row>
    <row r="5000" spans="1:13" ht="30" customHeight="1" x14ac:dyDescent="0.3">
      <c r="A5000" s="27">
        <f t="shared" si="52"/>
        <v>1276</v>
      </c>
      <c r="B5000" s="31">
        <v>45029</v>
      </c>
      <c r="C5000" s="31">
        <v>45012</v>
      </c>
      <c r="D5000" s="19" t="s">
        <v>819</v>
      </c>
      <c r="E5000" s="66" t="str">
        <f>IF(ISBLANK(LeaveTracker[[#This Row],[Employee Name]]),"-----",VLOOKUP(LeaveTracker[[#This Row],[Employee Name]],'List of Employees'!$B$4:$H$767,7))</f>
        <v>CHO</v>
      </c>
      <c r="F5000" s="66" t="str">
        <f>IF(ISBLANK(LeaveTracker[[#This Row],[Employee Name]]),"-----",VLOOKUP(LeaveTracker[[#This Row],[Employee Name]],'List of Employees'!$B$4:$H$767,6))</f>
        <v>PERMANENT</v>
      </c>
      <c r="G5000" s="24">
        <v>45002</v>
      </c>
      <c r="H5000" s="24">
        <v>45002</v>
      </c>
      <c r="I5000" s="19" t="s">
        <v>81</v>
      </c>
      <c r="K5000" s="57" t="str">
        <f ca="1">LeaveTracker[[#This Row],[Days]]&amp;" "&amp;LeaveTracker[[#This Row],[Type of Leave]]</f>
        <v>1 SL</v>
      </c>
      <c r="L5000" s="23">
        <f ca="1">NETWORKDAYS(LeaveTracker[[#This Row],[Start Date]],LeaveTracker[[#This Row],[End Date]],lstHolidays)</f>
        <v>1</v>
      </c>
      <c r="M5000" s="27"/>
    </row>
    <row r="5001" spans="1:13" ht="30" customHeight="1" x14ac:dyDescent="0.3">
      <c r="A5001" s="27">
        <f t="shared" si="52"/>
        <v>1277</v>
      </c>
      <c r="B5001" s="31">
        <v>45029</v>
      </c>
      <c r="C5001" s="31">
        <v>45012</v>
      </c>
      <c r="D5001" s="19" t="s">
        <v>1325</v>
      </c>
      <c r="E5001" s="66" t="str">
        <f>IF(ISBLANK(LeaveTracker[[#This Row],[Employee Name]]),"-----",VLOOKUP(LeaveTracker[[#This Row],[Employee Name]],'List of Employees'!$B$4:$H$767,7))</f>
        <v>ONT</v>
      </c>
      <c r="F5001" s="66" t="str">
        <f>IF(ISBLANK(LeaveTracker[[#This Row],[Employee Name]]),"-----",VLOOKUP(LeaveTracker[[#This Row],[Employee Name]],'List of Employees'!$B$4:$H$767,6))</f>
        <v>PERMANENT</v>
      </c>
      <c r="G5001" s="24">
        <v>45005</v>
      </c>
      <c r="H5001" s="24">
        <v>45008</v>
      </c>
      <c r="I5001" s="19" t="s">
        <v>81</v>
      </c>
      <c r="K5001" s="57" t="str">
        <f ca="1">LeaveTracker[[#This Row],[Days]]&amp;" "&amp;LeaveTracker[[#This Row],[Type of Leave]]</f>
        <v>4 SL</v>
      </c>
      <c r="L5001" s="23">
        <f ca="1">NETWORKDAYS(LeaveTracker[[#This Row],[Start Date]],LeaveTracker[[#This Row],[End Date]],lstHolidays)</f>
        <v>4</v>
      </c>
      <c r="M5001" s="27"/>
    </row>
    <row r="5002" spans="1:13" ht="30" customHeight="1" x14ac:dyDescent="0.3">
      <c r="A5002" s="27">
        <f t="shared" si="52"/>
        <v>1278</v>
      </c>
      <c r="B5002" s="31">
        <v>45029</v>
      </c>
      <c r="C5002" s="31">
        <v>45012</v>
      </c>
      <c r="D5002" s="19" t="s">
        <v>384</v>
      </c>
      <c r="E5002" s="66" t="str">
        <f>IF(ISBLANK(LeaveTracker[[#This Row],[Employee Name]]),"-----",VLOOKUP(LeaveTracker[[#This Row],[Employee Name]],'List of Employees'!$B$4:$H$767,7))</f>
        <v>ONT</v>
      </c>
      <c r="F5002" s="66" t="str">
        <f>IF(ISBLANK(LeaveTracker[[#This Row],[Employee Name]]),"-----",VLOOKUP(LeaveTracker[[#This Row],[Employee Name]],'List of Employees'!$B$4:$H$767,6))</f>
        <v>PERMANENT</v>
      </c>
      <c r="G5002" s="24">
        <v>45019</v>
      </c>
      <c r="H5002" s="24">
        <v>45019</v>
      </c>
      <c r="I5002" s="19" t="s">
        <v>297</v>
      </c>
      <c r="J5002" s="42" t="s">
        <v>105</v>
      </c>
      <c r="K5002" s="57" t="str">
        <f ca="1">LeaveTracker[[#This Row],[Days]]&amp;" "&amp;LeaveTracker[[#This Row],[Type of Leave]]</f>
        <v>1 OTHER</v>
      </c>
      <c r="L5002" s="23">
        <f ca="1">NETWORKDAYS(LeaveTracker[[#This Row],[Start Date]],LeaveTracker[[#This Row],[End Date]],lstHolidays)</f>
        <v>1</v>
      </c>
      <c r="M5002" s="27"/>
    </row>
    <row r="5003" spans="1:13" ht="30" customHeight="1" x14ac:dyDescent="0.3">
      <c r="A5003" s="27">
        <f t="shared" si="52"/>
        <v>1279</v>
      </c>
      <c r="B5003" s="31">
        <v>45029</v>
      </c>
      <c r="C5003" s="31">
        <v>45019</v>
      </c>
      <c r="D5003" s="19" t="s">
        <v>1728</v>
      </c>
      <c r="E5003" s="66" t="str">
        <f>IF(ISBLANK(LeaveTracker[[#This Row],[Employee Name]]),"-----",VLOOKUP(LeaveTracker[[#This Row],[Employee Name]],'List of Employees'!$B$4:$H$767,7))</f>
        <v>ASSESSOR</v>
      </c>
      <c r="F5003" s="66" t="str">
        <f>IF(ISBLANK(LeaveTracker[[#This Row],[Employee Name]]),"-----",VLOOKUP(LeaveTracker[[#This Row],[Employee Name]],'List of Employees'!$B$4:$H$767,6))</f>
        <v>CASUAL</v>
      </c>
      <c r="G5003" s="24">
        <v>45016</v>
      </c>
      <c r="H5003" s="24">
        <v>45016</v>
      </c>
      <c r="I5003" s="19" t="s">
        <v>81</v>
      </c>
      <c r="K5003" s="57" t="str">
        <f ca="1">LeaveTracker[[#This Row],[Days]]&amp;" "&amp;LeaveTracker[[#This Row],[Type of Leave]]</f>
        <v>1 SL</v>
      </c>
      <c r="L5003" s="23">
        <f ca="1">NETWORKDAYS(LeaveTracker[[#This Row],[Start Date]],LeaveTracker[[#This Row],[End Date]],lstHolidays)</f>
        <v>1</v>
      </c>
      <c r="M5003" s="27"/>
    </row>
    <row r="5004" spans="1:13" ht="30" customHeight="1" x14ac:dyDescent="0.3">
      <c r="A5004" s="27">
        <f t="shared" si="52"/>
        <v>1280</v>
      </c>
      <c r="B5004" s="31">
        <v>45029</v>
      </c>
      <c r="C5004" s="31">
        <v>44998</v>
      </c>
      <c r="D5004" s="19" t="s">
        <v>2063</v>
      </c>
      <c r="E5004" s="66" t="str">
        <f>IF(ISBLANK(LeaveTracker[[#This Row],[Employee Name]]),"-----",VLOOKUP(LeaveTracker[[#This Row],[Employee Name]],'List of Employees'!$B$4:$H$767,7))</f>
        <v>PIO</v>
      </c>
      <c r="F5004" s="66" t="str">
        <f>IF(ISBLANK(LeaveTracker[[#This Row],[Employee Name]]),"-----",VLOOKUP(LeaveTracker[[#This Row],[Employee Name]],'List of Employees'!$B$4:$H$767,6))</f>
        <v>PERMANENT</v>
      </c>
      <c r="G5004" s="24">
        <v>45005</v>
      </c>
      <c r="H5004" s="21">
        <v>45006</v>
      </c>
      <c r="I5004" s="19" t="s">
        <v>82</v>
      </c>
      <c r="K5004" s="57" t="str">
        <f ca="1">LeaveTracker[[#This Row],[Days]]&amp;" "&amp;LeaveTracker[[#This Row],[Type of Leave]]</f>
        <v>2 VL</v>
      </c>
      <c r="L5004" s="23">
        <f ca="1">NETWORKDAYS(LeaveTracker[[#This Row],[Start Date]],LeaveTracker[[#This Row],[End Date]],lstHolidays)</f>
        <v>2</v>
      </c>
      <c r="M5004" s="27"/>
    </row>
    <row r="5005" spans="1:13" ht="30" customHeight="1" x14ac:dyDescent="0.3">
      <c r="A5005" s="27">
        <v>1280</v>
      </c>
      <c r="B5005" s="31">
        <v>45029</v>
      </c>
      <c r="C5005" s="31">
        <v>44998</v>
      </c>
      <c r="D5005" s="19" t="s">
        <v>2063</v>
      </c>
      <c r="E5005" s="66" t="str">
        <f>IF(ISBLANK(LeaveTracker[[#This Row],[Employee Name]]),"-----",VLOOKUP(LeaveTracker[[#This Row],[Employee Name]],'List of Employees'!$B$4:$H$767,7))</f>
        <v>PIO</v>
      </c>
      <c r="F5005" s="66" t="str">
        <f>IF(ISBLANK(LeaveTracker[[#This Row],[Employee Name]]),"-----",VLOOKUP(LeaveTracker[[#This Row],[Employee Name]],'List of Employees'!$B$4:$H$767,6))</f>
        <v>PERMANENT</v>
      </c>
      <c r="G5005" s="24">
        <v>45008</v>
      </c>
      <c r="H5005" s="24">
        <v>45009</v>
      </c>
      <c r="I5005" s="19" t="s">
        <v>82</v>
      </c>
      <c r="K5005" s="57" t="str">
        <f ca="1">LeaveTracker[[#This Row],[Days]]&amp;" "&amp;LeaveTracker[[#This Row],[Type of Leave]]</f>
        <v>2 VL</v>
      </c>
      <c r="L5005" s="23">
        <f ca="1">NETWORKDAYS(LeaveTracker[[#This Row],[Start Date]],LeaveTracker[[#This Row],[End Date]],lstHolidays)</f>
        <v>2</v>
      </c>
      <c r="M5005" s="27"/>
    </row>
    <row r="5006" spans="1:13" ht="30" customHeight="1" x14ac:dyDescent="0.3">
      <c r="A5006" s="27">
        <f t="shared" si="52"/>
        <v>1281</v>
      </c>
      <c r="B5006" s="31">
        <v>45029</v>
      </c>
      <c r="C5006" s="31">
        <v>44993</v>
      </c>
      <c r="D5006" s="19" t="s">
        <v>1067</v>
      </c>
      <c r="E5006" s="66" t="str">
        <f>IF(ISBLANK(LeaveTracker[[#This Row],[Employee Name]]),"-----",VLOOKUP(LeaveTracker[[#This Row],[Employee Name]],'List of Employees'!$B$4:$H$767,7))</f>
        <v>PIO</v>
      </c>
      <c r="F5006" s="66" t="str">
        <f>IF(ISBLANK(LeaveTracker[[#This Row],[Employee Name]]),"-----",VLOOKUP(LeaveTracker[[#This Row],[Employee Name]],'List of Employees'!$B$4:$H$767,6))</f>
        <v>PERMANENT</v>
      </c>
      <c r="G5006" s="24">
        <v>44991</v>
      </c>
      <c r="H5006" s="24">
        <v>44992</v>
      </c>
      <c r="I5006" s="19" t="s">
        <v>81</v>
      </c>
      <c r="K5006" s="57" t="str">
        <f ca="1">LeaveTracker[[#This Row],[Days]]&amp;" "&amp;LeaveTracker[[#This Row],[Type of Leave]]</f>
        <v>2 SL</v>
      </c>
      <c r="L5006" s="23">
        <f ca="1">NETWORKDAYS(LeaveTracker[[#This Row],[Start Date]],LeaveTracker[[#This Row],[End Date]],lstHolidays)</f>
        <v>2</v>
      </c>
      <c r="M5006" s="27"/>
    </row>
    <row r="5007" spans="1:13" ht="30" customHeight="1" x14ac:dyDescent="0.3">
      <c r="A5007" s="27">
        <f t="shared" si="52"/>
        <v>1282</v>
      </c>
      <c r="B5007" s="31">
        <v>45029</v>
      </c>
      <c r="C5007" s="31">
        <v>44993</v>
      </c>
      <c r="D5007" s="19" t="s">
        <v>1830</v>
      </c>
      <c r="E5007" s="66" t="str">
        <f>IF(ISBLANK(LeaveTracker[[#This Row],[Employee Name]]),"-----",VLOOKUP(LeaveTracker[[#This Row],[Employee Name]],'List of Employees'!$B$4:$H$767,7))</f>
        <v>ONT</v>
      </c>
      <c r="F5007" s="66" t="str">
        <f>IF(ISBLANK(LeaveTracker[[#This Row],[Employee Name]]),"-----",VLOOKUP(LeaveTracker[[#This Row],[Employee Name]],'List of Employees'!$B$4:$H$767,6))</f>
        <v>CASUAL</v>
      </c>
      <c r="G5007" s="24">
        <v>45013</v>
      </c>
      <c r="H5007" s="24">
        <v>45013</v>
      </c>
      <c r="I5007" s="19" t="s">
        <v>82</v>
      </c>
      <c r="K5007" s="57" t="str">
        <f ca="1">LeaveTracker[[#This Row],[Days]]&amp;" "&amp;LeaveTracker[[#This Row],[Type of Leave]]</f>
        <v>1 VL</v>
      </c>
      <c r="L5007" s="23">
        <f ca="1">NETWORKDAYS(LeaveTracker[[#This Row],[Start Date]],LeaveTracker[[#This Row],[End Date]],lstHolidays)</f>
        <v>1</v>
      </c>
      <c r="M5007" s="27"/>
    </row>
    <row r="5008" spans="1:13" ht="30" customHeight="1" x14ac:dyDescent="0.3">
      <c r="A5008" s="27">
        <f t="shared" si="52"/>
        <v>1283</v>
      </c>
      <c r="B5008" s="31">
        <v>45029</v>
      </c>
      <c r="C5008" s="31">
        <v>44993</v>
      </c>
      <c r="D5008" s="19" t="s">
        <v>1830</v>
      </c>
      <c r="E5008" s="66" t="str">
        <f>IF(ISBLANK(LeaveTracker[[#This Row],[Employee Name]]),"-----",VLOOKUP(LeaveTracker[[#This Row],[Employee Name]],'List of Employees'!$B$4:$H$767,7))</f>
        <v>ONT</v>
      </c>
      <c r="F5008" s="66" t="str">
        <f>IF(ISBLANK(LeaveTracker[[#This Row],[Employee Name]]),"-----",VLOOKUP(LeaveTracker[[#This Row],[Employee Name]],'List of Employees'!$B$4:$H$767,6))</f>
        <v>CASUAL</v>
      </c>
      <c r="G5008" s="24">
        <v>45005</v>
      </c>
      <c r="H5008" s="24">
        <v>45005</v>
      </c>
      <c r="I5008" s="19" t="s">
        <v>297</v>
      </c>
      <c r="J5008" s="42" t="s">
        <v>105</v>
      </c>
      <c r="K5008" s="57" t="str">
        <f ca="1">LeaveTracker[[#This Row],[Days]]&amp;" "&amp;LeaveTracker[[#This Row],[Type of Leave]]</f>
        <v>1 OTHER</v>
      </c>
      <c r="L5008" s="23">
        <f ca="1">NETWORKDAYS(LeaveTracker[[#This Row],[Start Date]],LeaveTracker[[#This Row],[End Date]],lstHolidays)</f>
        <v>1</v>
      </c>
      <c r="M5008" s="27"/>
    </row>
    <row r="5009" spans="1:13" ht="30" customHeight="1" x14ac:dyDescent="0.3">
      <c r="A5009" s="27">
        <f t="shared" si="52"/>
        <v>1284</v>
      </c>
      <c r="B5009" s="31">
        <v>45029</v>
      </c>
      <c r="C5009" s="31">
        <v>44995</v>
      </c>
      <c r="D5009" s="19" t="s">
        <v>1282</v>
      </c>
      <c r="E5009" s="66" t="str">
        <f>IF(ISBLANK(LeaveTracker[[#This Row],[Employee Name]]),"-----",VLOOKUP(LeaveTracker[[#This Row],[Employee Name]],'List of Employees'!$B$4:$H$767,7))</f>
        <v>CTO</v>
      </c>
      <c r="F5009" s="66" t="str">
        <f>IF(ISBLANK(LeaveTracker[[#This Row],[Employee Name]]),"-----",VLOOKUP(LeaveTracker[[#This Row],[Employee Name]],'List of Employees'!$B$4:$H$767,6))</f>
        <v>PERMANENT</v>
      </c>
      <c r="G5009" s="24">
        <v>45002</v>
      </c>
      <c r="H5009" s="24">
        <v>45002</v>
      </c>
      <c r="I5009" s="19" t="s">
        <v>297</v>
      </c>
      <c r="J5009" s="42" t="s">
        <v>105</v>
      </c>
      <c r="K5009" s="57" t="str">
        <f ca="1">LeaveTracker[[#This Row],[Days]]&amp;" "&amp;LeaveTracker[[#This Row],[Type of Leave]]</f>
        <v>1 OTHER</v>
      </c>
      <c r="L5009" s="23">
        <f ca="1">NETWORKDAYS(LeaveTracker[[#This Row],[Start Date]],LeaveTracker[[#This Row],[End Date]],lstHolidays)</f>
        <v>1</v>
      </c>
      <c r="M5009" s="27"/>
    </row>
    <row r="5010" spans="1:13" ht="30" customHeight="1" x14ac:dyDescent="0.3">
      <c r="A5010" s="27">
        <f t="shared" si="52"/>
        <v>1285</v>
      </c>
      <c r="B5010" s="31">
        <v>45029</v>
      </c>
      <c r="C5010" s="31">
        <v>44998</v>
      </c>
      <c r="D5010" s="19" t="s">
        <v>657</v>
      </c>
      <c r="E5010" s="66" t="str">
        <f>IF(ISBLANK(LeaveTracker[[#This Row],[Employee Name]]),"-----",VLOOKUP(LeaveTracker[[#This Row],[Employee Name]],'List of Employees'!$B$4:$H$767,7))</f>
        <v>CTO</v>
      </c>
      <c r="F5010" s="66" t="str">
        <f>IF(ISBLANK(LeaveTracker[[#This Row],[Employee Name]]),"-----",VLOOKUP(LeaveTracker[[#This Row],[Employee Name]],'List of Employees'!$B$4:$H$767,6))</f>
        <v>PERMANENT</v>
      </c>
      <c r="G5010" s="24">
        <v>45002</v>
      </c>
      <c r="H5010" s="24">
        <v>45002</v>
      </c>
      <c r="I5010" s="19" t="s">
        <v>82</v>
      </c>
      <c r="K5010" s="57" t="str">
        <f ca="1">LeaveTracker[[#This Row],[Days]]&amp;" "&amp;LeaveTracker[[#This Row],[Type of Leave]]</f>
        <v>1 VL</v>
      </c>
      <c r="L5010" s="23">
        <f ca="1">NETWORKDAYS(LeaveTracker[[#This Row],[Start Date]],LeaveTracker[[#This Row],[End Date]],lstHolidays)</f>
        <v>1</v>
      </c>
      <c r="M5010" s="27"/>
    </row>
    <row r="5011" spans="1:13" ht="30" customHeight="1" x14ac:dyDescent="0.3">
      <c r="A5011" s="27">
        <f t="shared" si="52"/>
        <v>1286</v>
      </c>
      <c r="B5011" s="31">
        <v>45029</v>
      </c>
      <c r="C5011" s="31">
        <v>45027</v>
      </c>
      <c r="D5011" s="19" t="s">
        <v>379</v>
      </c>
      <c r="E5011" s="66" t="str">
        <f>IF(ISBLANK(LeaveTracker[[#This Row],[Employee Name]]),"-----",VLOOKUP(LeaveTracker[[#This Row],[Employee Name]],'List of Employees'!$B$4:$H$767,7))</f>
        <v>CCT</v>
      </c>
      <c r="F5011" s="66" t="str">
        <f>IF(ISBLANK(LeaveTracker[[#This Row],[Employee Name]]),"-----",VLOOKUP(LeaveTracker[[#This Row],[Employee Name]],'List of Employees'!$B$4:$H$767,6))</f>
        <v>PERMANENT</v>
      </c>
      <c r="G5011" s="24">
        <v>45019</v>
      </c>
      <c r="H5011" s="24">
        <v>45020</v>
      </c>
      <c r="I5011" s="19" t="s">
        <v>81</v>
      </c>
      <c r="K5011" s="57" t="str">
        <f ca="1">LeaveTracker[[#This Row],[Days]]&amp;" "&amp;LeaveTracker[[#This Row],[Type of Leave]]</f>
        <v>2 SL</v>
      </c>
      <c r="L5011" s="23">
        <f ca="1">NETWORKDAYS(LeaveTracker[[#This Row],[Start Date]],LeaveTracker[[#This Row],[End Date]],lstHolidays)</f>
        <v>2</v>
      </c>
      <c r="M5011" s="27"/>
    </row>
    <row r="5012" spans="1:13" ht="30" customHeight="1" x14ac:dyDescent="0.3">
      <c r="A5012" s="27">
        <f t="shared" si="52"/>
        <v>1287</v>
      </c>
      <c r="B5012" s="31">
        <v>45029</v>
      </c>
      <c r="C5012" s="31">
        <v>44991</v>
      </c>
      <c r="D5012" s="19" t="s">
        <v>1304</v>
      </c>
      <c r="E5012" s="66" t="str">
        <f>IF(ISBLANK(LeaveTracker[[#This Row],[Employee Name]]),"-----",VLOOKUP(LeaveTracker[[#This Row],[Employee Name]],'List of Employees'!$B$4:$H$767,7))</f>
        <v>CTO</v>
      </c>
      <c r="F5012" s="66" t="str">
        <f>IF(ISBLANK(LeaveTracker[[#This Row],[Employee Name]]),"-----",VLOOKUP(LeaveTracker[[#This Row],[Employee Name]],'List of Employees'!$B$4:$H$767,6))</f>
        <v>PERMANENT</v>
      </c>
      <c r="G5012" s="24">
        <v>44999</v>
      </c>
      <c r="H5012" s="24">
        <v>44999</v>
      </c>
      <c r="I5012" s="19" t="s">
        <v>297</v>
      </c>
      <c r="J5012" s="42" t="s">
        <v>105</v>
      </c>
      <c r="K5012" s="57" t="str">
        <f ca="1">LeaveTracker[[#This Row],[Days]]&amp;" "&amp;LeaveTracker[[#This Row],[Type of Leave]]</f>
        <v>1 OTHER</v>
      </c>
      <c r="L5012" s="23">
        <f ca="1">NETWORKDAYS(LeaveTracker[[#This Row],[Start Date]],LeaveTracker[[#This Row],[End Date]],lstHolidays)</f>
        <v>1</v>
      </c>
      <c r="M5012" s="27"/>
    </row>
    <row r="5013" spans="1:13" ht="30" customHeight="1" x14ac:dyDescent="0.3">
      <c r="A5013" s="27">
        <f t="shared" si="52"/>
        <v>1288</v>
      </c>
      <c r="B5013" s="31">
        <v>45029</v>
      </c>
      <c r="C5013" s="31">
        <v>45000</v>
      </c>
      <c r="D5013" s="19" t="s">
        <v>245</v>
      </c>
      <c r="E5013" s="66" t="str">
        <f>IF(ISBLANK(LeaveTracker[[#This Row],[Employee Name]]),"-----",VLOOKUP(LeaveTracker[[#This Row],[Employee Name]],'List of Employees'!$B$4:$H$767,7))</f>
        <v>TCCH/TICC</v>
      </c>
      <c r="F5013" s="66" t="str">
        <f>IF(ISBLANK(LeaveTracker[[#This Row],[Employee Name]]),"-----",VLOOKUP(LeaveTracker[[#This Row],[Employee Name]],'List of Employees'!$B$4:$H$767,6))</f>
        <v>PERMANENT</v>
      </c>
      <c r="G5013" s="24">
        <v>44999</v>
      </c>
      <c r="H5013" s="24">
        <v>44999</v>
      </c>
      <c r="I5013" s="19" t="s">
        <v>297</v>
      </c>
      <c r="J5013" s="42" t="s">
        <v>105</v>
      </c>
      <c r="K5013" s="57" t="str">
        <f ca="1">LeaveTracker[[#This Row],[Days]]&amp;" "&amp;LeaveTracker[[#This Row],[Type of Leave]]</f>
        <v>1 OTHER</v>
      </c>
      <c r="L5013" s="23">
        <f ca="1">NETWORKDAYS(LeaveTracker[[#This Row],[Start Date]],LeaveTracker[[#This Row],[End Date]],lstHolidays)</f>
        <v>1</v>
      </c>
      <c r="M5013" s="27"/>
    </row>
    <row r="5014" spans="1:13" ht="30" customHeight="1" x14ac:dyDescent="0.3">
      <c r="A5014" s="27">
        <f t="shared" si="52"/>
        <v>1289</v>
      </c>
      <c r="B5014" s="31">
        <v>45029</v>
      </c>
      <c r="C5014" s="31">
        <v>45000</v>
      </c>
      <c r="D5014" s="19" t="s">
        <v>1073</v>
      </c>
      <c r="E5014" s="66" t="str">
        <f>IF(ISBLANK(LeaveTracker[[#This Row],[Employee Name]]),"-----",VLOOKUP(LeaveTracker[[#This Row],[Employee Name]],'List of Employees'!$B$4:$H$767,7))</f>
        <v>CSWDO</v>
      </c>
      <c r="F5014" s="66" t="str">
        <f>IF(ISBLANK(LeaveTracker[[#This Row],[Employee Name]]),"-----",VLOOKUP(LeaveTracker[[#This Row],[Employee Name]],'List of Employees'!$B$4:$H$767,6))</f>
        <v>PERMANENT</v>
      </c>
      <c r="G5014" s="24">
        <v>45019</v>
      </c>
      <c r="H5014" s="24">
        <v>45028</v>
      </c>
      <c r="I5014" s="19" t="s">
        <v>82</v>
      </c>
      <c r="K5014" s="57" t="str">
        <f>LeaveTracker[[#This Row],[Days]]&amp;" "&amp;LeaveTracker[[#This Row],[Type of Leave]]</f>
        <v>5 VL</v>
      </c>
      <c r="L5014" s="23">
        <v>5</v>
      </c>
      <c r="M5014" s="27"/>
    </row>
    <row r="5015" spans="1:13" ht="30" customHeight="1" x14ac:dyDescent="0.3">
      <c r="A5015" s="27">
        <f t="shared" si="52"/>
        <v>1290</v>
      </c>
      <c r="B5015" s="31">
        <v>45029</v>
      </c>
      <c r="C5015" s="31">
        <v>45000</v>
      </c>
      <c r="D5015" s="19" t="s">
        <v>1092</v>
      </c>
      <c r="E5015" s="66" t="str">
        <f>IF(ISBLANK(LeaveTracker[[#This Row],[Employee Name]]),"-----",VLOOKUP(LeaveTracker[[#This Row],[Employee Name]],'List of Employees'!$B$4:$H$767,7))</f>
        <v>VMO</v>
      </c>
      <c r="F5015" s="66" t="str">
        <f>IF(ISBLANK(LeaveTracker[[#This Row],[Employee Name]]),"-----",VLOOKUP(LeaveTracker[[#This Row],[Employee Name]],'List of Employees'!$B$4:$H$767,6))</f>
        <v>PERMANENT</v>
      </c>
      <c r="G5015" s="24">
        <v>44999</v>
      </c>
      <c r="H5015" s="24">
        <v>44999</v>
      </c>
      <c r="I5015" s="19" t="s">
        <v>297</v>
      </c>
      <c r="J5015" s="42" t="s">
        <v>105</v>
      </c>
      <c r="K5015" s="57" t="str">
        <f ca="1">LeaveTracker[[#This Row],[Days]]&amp;" "&amp;LeaveTracker[[#This Row],[Type of Leave]]</f>
        <v>1 OTHER</v>
      </c>
      <c r="L5015" s="23">
        <f ca="1">NETWORKDAYS(LeaveTracker[[#This Row],[Start Date]],LeaveTracker[[#This Row],[End Date]],lstHolidays)</f>
        <v>1</v>
      </c>
      <c r="M5015" s="27"/>
    </row>
    <row r="5016" spans="1:13" ht="30" customHeight="1" x14ac:dyDescent="0.3">
      <c r="A5016" s="27">
        <f t="shared" si="52"/>
        <v>1291</v>
      </c>
      <c r="B5016" s="31">
        <v>45029</v>
      </c>
      <c r="C5016" s="31">
        <v>44998</v>
      </c>
      <c r="D5016" s="19" t="s">
        <v>1092</v>
      </c>
      <c r="E5016" s="66" t="str">
        <f>IF(ISBLANK(LeaveTracker[[#This Row],[Employee Name]]),"-----",VLOOKUP(LeaveTracker[[#This Row],[Employee Name]],'List of Employees'!$B$4:$H$767,7))</f>
        <v>VMO</v>
      </c>
      <c r="F5016" s="66" t="str">
        <f>IF(ISBLANK(LeaveTracker[[#This Row],[Employee Name]]),"-----",VLOOKUP(LeaveTracker[[#This Row],[Employee Name]],'List of Employees'!$B$4:$H$767,6))</f>
        <v>PERMANENT</v>
      </c>
      <c r="G5016" s="24">
        <v>45005</v>
      </c>
      <c r="H5016" s="24">
        <v>45006</v>
      </c>
      <c r="I5016" s="19" t="s">
        <v>82</v>
      </c>
      <c r="K5016" s="57" t="str">
        <f ca="1">LeaveTracker[[#This Row],[Days]]&amp;" "&amp;LeaveTracker[[#This Row],[Type of Leave]]</f>
        <v>2 VL</v>
      </c>
      <c r="L5016" s="23">
        <f ca="1">NETWORKDAYS(LeaveTracker[[#This Row],[Start Date]],LeaveTracker[[#This Row],[End Date]],lstHolidays)</f>
        <v>2</v>
      </c>
      <c r="M5016" s="27"/>
    </row>
    <row r="5017" spans="1:13" ht="30" customHeight="1" x14ac:dyDescent="0.3">
      <c r="A5017" s="27">
        <f t="shared" si="52"/>
        <v>1292</v>
      </c>
      <c r="B5017" s="31">
        <v>45029</v>
      </c>
      <c r="C5017" s="31">
        <v>45001</v>
      </c>
      <c r="D5017" s="19" t="s">
        <v>571</v>
      </c>
      <c r="E5017" s="66" t="str">
        <f>IF(ISBLANK(LeaveTracker[[#This Row],[Employee Name]]),"-----",VLOOKUP(LeaveTracker[[#This Row],[Employee Name]],'List of Employees'!$B$4:$H$767,7))</f>
        <v>CCT</v>
      </c>
      <c r="F5017" s="66" t="str">
        <f>IF(ISBLANK(LeaveTracker[[#This Row],[Employee Name]]),"-----",VLOOKUP(LeaveTracker[[#This Row],[Employee Name]],'List of Employees'!$B$4:$H$767,6))</f>
        <v>PERMANENT</v>
      </c>
      <c r="G5017" s="24">
        <v>44999</v>
      </c>
      <c r="H5017" s="24">
        <v>44999</v>
      </c>
      <c r="I5017" s="19" t="s">
        <v>81</v>
      </c>
      <c r="K5017" s="57" t="str">
        <f ca="1">LeaveTracker[[#This Row],[Days]]&amp;" "&amp;LeaveTracker[[#This Row],[Type of Leave]]</f>
        <v>1 SL</v>
      </c>
      <c r="L5017" s="23">
        <f ca="1">NETWORKDAYS(LeaveTracker[[#This Row],[Start Date]],LeaveTracker[[#This Row],[End Date]],lstHolidays)</f>
        <v>1</v>
      </c>
      <c r="M5017" s="27"/>
    </row>
    <row r="5018" spans="1:13" ht="30" customHeight="1" x14ac:dyDescent="0.3">
      <c r="A5018" s="27">
        <f t="shared" si="52"/>
        <v>1293</v>
      </c>
      <c r="B5018" s="31">
        <v>45029</v>
      </c>
      <c r="C5018" s="31">
        <v>45005</v>
      </c>
      <c r="D5018" s="19" t="s">
        <v>732</v>
      </c>
      <c r="E5018" s="66" t="str">
        <f>IF(ISBLANK(LeaveTracker[[#This Row],[Employee Name]]),"-----",VLOOKUP(LeaveTracker[[#This Row],[Employee Name]],'List of Employees'!$B$4:$H$767,7))</f>
        <v>SP</v>
      </c>
      <c r="F5018" s="66" t="str">
        <f>IF(ISBLANK(LeaveTracker[[#This Row],[Employee Name]]),"-----",VLOOKUP(LeaveTracker[[#This Row],[Employee Name]],'List of Employees'!$B$4:$H$767,6))</f>
        <v>PERMANENT</v>
      </c>
      <c r="G5018" s="24">
        <v>44998</v>
      </c>
      <c r="H5018" s="24">
        <v>45002</v>
      </c>
      <c r="I5018" s="19" t="s">
        <v>81</v>
      </c>
      <c r="K5018" s="57" t="str">
        <f ca="1">LeaveTracker[[#This Row],[Days]]&amp;" "&amp;LeaveTracker[[#This Row],[Type of Leave]]</f>
        <v>5 SL</v>
      </c>
      <c r="L5018" s="23">
        <f ca="1">NETWORKDAYS(LeaveTracker[[#This Row],[Start Date]],LeaveTracker[[#This Row],[End Date]],lstHolidays)</f>
        <v>5</v>
      </c>
      <c r="M5018" s="27"/>
    </row>
    <row r="5019" spans="1:13" ht="30" customHeight="1" x14ac:dyDescent="0.3">
      <c r="A5019" s="27">
        <f t="shared" si="52"/>
        <v>1294</v>
      </c>
      <c r="B5019" s="31">
        <v>45029</v>
      </c>
      <c r="C5019" s="31">
        <v>45001</v>
      </c>
      <c r="D5019" s="19" t="s">
        <v>1094</v>
      </c>
      <c r="E5019" s="66" t="str">
        <f>IF(ISBLANK(LeaveTracker[[#This Row],[Employee Name]]),"-----",VLOOKUP(LeaveTracker[[#This Row],[Employee Name]],'List of Employees'!$B$4:$H$767,7))</f>
        <v>ADMIN OFFICE</v>
      </c>
      <c r="F5019" s="66" t="str">
        <f>IF(ISBLANK(LeaveTracker[[#This Row],[Employee Name]]),"-----",VLOOKUP(LeaveTracker[[#This Row],[Employee Name]],'List of Employees'!$B$4:$H$767,6))</f>
        <v>PERMANENT</v>
      </c>
      <c r="G5019" s="24">
        <v>45007</v>
      </c>
      <c r="H5019" s="24">
        <v>45007</v>
      </c>
      <c r="I5019" s="19" t="s">
        <v>82</v>
      </c>
      <c r="K5019" s="57" t="str">
        <f ca="1">LeaveTracker[[#This Row],[Days]]&amp;" "&amp;LeaveTracker[[#This Row],[Type of Leave]]</f>
        <v>1 VL</v>
      </c>
      <c r="L5019" s="23">
        <f ca="1">NETWORKDAYS(LeaveTracker[[#This Row],[Start Date]],LeaveTracker[[#This Row],[End Date]],lstHolidays)</f>
        <v>1</v>
      </c>
      <c r="M5019" s="27"/>
    </row>
    <row r="5020" spans="1:13" ht="30" customHeight="1" x14ac:dyDescent="0.3">
      <c r="A5020" s="27">
        <f t="shared" si="52"/>
        <v>1295</v>
      </c>
      <c r="B5020" s="31">
        <v>45029</v>
      </c>
      <c r="C5020" s="31">
        <v>45001</v>
      </c>
      <c r="D5020" s="19" t="s">
        <v>496</v>
      </c>
      <c r="E5020" s="66" t="str">
        <f>IF(ISBLANK(LeaveTracker[[#This Row],[Employee Name]]),"-----",VLOOKUP(LeaveTracker[[#This Row],[Employee Name]],'List of Employees'!$B$4:$H$767,7))</f>
        <v>COOPERATIVE OFFICE</v>
      </c>
      <c r="F5020" s="66" t="str">
        <f>IF(ISBLANK(LeaveTracker[[#This Row],[Employee Name]]),"-----",VLOOKUP(LeaveTracker[[#This Row],[Employee Name]],'List of Employees'!$B$4:$H$767,6))</f>
        <v>PERMANENT</v>
      </c>
      <c r="G5020" s="24">
        <v>45000</v>
      </c>
      <c r="H5020" s="24">
        <v>45000</v>
      </c>
      <c r="I5020" s="19" t="s">
        <v>81</v>
      </c>
      <c r="K5020" s="57" t="str">
        <f ca="1">LeaveTracker[[#This Row],[Days]]&amp;" "&amp;LeaveTracker[[#This Row],[Type of Leave]]</f>
        <v>1 SL</v>
      </c>
      <c r="L5020" s="23">
        <f ca="1">NETWORKDAYS(LeaveTracker[[#This Row],[Start Date]],LeaveTracker[[#This Row],[End Date]],lstHolidays)</f>
        <v>1</v>
      </c>
      <c r="M5020" s="27"/>
    </row>
    <row r="5021" spans="1:13" ht="30" customHeight="1" x14ac:dyDescent="0.3">
      <c r="A5021" s="27">
        <f t="shared" si="52"/>
        <v>1296</v>
      </c>
      <c r="B5021" s="31">
        <v>45029</v>
      </c>
      <c r="C5021" s="31">
        <v>45001</v>
      </c>
      <c r="D5021" s="19" t="s">
        <v>1261</v>
      </c>
      <c r="E5021" s="66" t="str">
        <f>IF(ISBLANK(LeaveTracker[[#This Row],[Employee Name]]),"-----",VLOOKUP(LeaveTracker[[#This Row],[Employee Name]],'List of Employees'!$B$4:$H$767,7))</f>
        <v>BUDGET</v>
      </c>
      <c r="F5021" s="66" t="str">
        <f>IF(ISBLANK(LeaveTracker[[#This Row],[Employee Name]]),"-----",VLOOKUP(LeaveTracker[[#This Row],[Employee Name]],'List of Employees'!$B$4:$H$767,6))</f>
        <v>PERMANENT</v>
      </c>
      <c r="G5021" s="24">
        <v>44999</v>
      </c>
      <c r="H5021" s="24">
        <v>44999</v>
      </c>
      <c r="I5021" s="19" t="s">
        <v>81</v>
      </c>
      <c r="K5021" s="57" t="str">
        <f ca="1">LeaveTracker[[#This Row],[Days]]&amp;" "&amp;LeaveTracker[[#This Row],[Type of Leave]]</f>
        <v>1 SL</v>
      </c>
      <c r="L5021" s="23">
        <f ca="1">NETWORKDAYS(LeaveTracker[[#This Row],[Start Date]],LeaveTracker[[#This Row],[End Date]],lstHolidays)</f>
        <v>1</v>
      </c>
      <c r="M5021" s="27"/>
    </row>
    <row r="5022" spans="1:13" ht="30" customHeight="1" x14ac:dyDescent="0.3">
      <c r="A5022" s="27">
        <f t="shared" ref="A5022:A5085" si="53">A5021+1</f>
        <v>1297</v>
      </c>
      <c r="B5022" s="31">
        <v>45029</v>
      </c>
      <c r="C5022" s="31">
        <v>45000</v>
      </c>
      <c r="D5022" s="19" t="s">
        <v>322</v>
      </c>
      <c r="E5022" s="66" t="str">
        <f>IF(ISBLANK(LeaveTracker[[#This Row],[Employee Name]]),"-----",VLOOKUP(LeaveTracker[[#This Row],[Employee Name]],'List of Employees'!$B$4:$H$767,7))</f>
        <v>CEO</v>
      </c>
      <c r="F5022" s="66" t="str">
        <f>IF(ISBLANK(LeaveTracker[[#This Row],[Employee Name]]),"-----",VLOOKUP(LeaveTracker[[#This Row],[Employee Name]],'List of Employees'!$B$4:$H$767,6))</f>
        <v>PERMANENT</v>
      </c>
      <c r="G5022" s="24">
        <v>44999</v>
      </c>
      <c r="H5022" s="24">
        <v>44999</v>
      </c>
      <c r="I5022" s="19" t="s">
        <v>81</v>
      </c>
      <c r="K5022" s="57" t="str">
        <f ca="1">LeaveTracker[[#This Row],[Days]]&amp;" "&amp;LeaveTracker[[#This Row],[Type of Leave]]</f>
        <v>1 SL</v>
      </c>
      <c r="L5022" s="23">
        <f ca="1">NETWORKDAYS(LeaveTracker[[#This Row],[Start Date]],LeaveTracker[[#This Row],[End Date]],lstHolidays)</f>
        <v>1</v>
      </c>
      <c r="M5022" s="27"/>
    </row>
    <row r="5023" spans="1:13" ht="30" customHeight="1" x14ac:dyDescent="0.3">
      <c r="A5023" s="27">
        <f t="shared" si="53"/>
        <v>1298</v>
      </c>
      <c r="B5023" s="31">
        <v>45029</v>
      </c>
      <c r="C5023" s="31">
        <v>44998</v>
      </c>
      <c r="D5023" s="19" t="s">
        <v>1740</v>
      </c>
      <c r="E5023" s="66" t="str">
        <f>IF(ISBLANK(LeaveTracker[[#This Row],[Employee Name]]),"-----",VLOOKUP(LeaveTracker[[#This Row],[Employee Name]],'List of Employees'!$B$4:$H$767,7))</f>
        <v>ACCOUNTING</v>
      </c>
      <c r="F5023" s="66" t="str">
        <f>IF(ISBLANK(LeaveTracker[[#This Row],[Employee Name]]),"-----",VLOOKUP(LeaveTracker[[#This Row],[Employee Name]],'List of Employees'!$B$4:$H$767,6))</f>
        <v>CASUAL</v>
      </c>
      <c r="G5023" s="24">
        <v>44995</v>
      </c>
      <c r="H5023" s="24">
        <v>44995</v>
      </c>
      <c r="I5023" s="19" t="s">
        <v>81</v>
      </c>
      <c r="K5023" s="57" t="str">
        <f ca="1">LeaveTracker[[#This Row],[Days]]&amp;" "&amp;LeaveTracker[[#This Row],[Type of Leave]]</f>
        <v>1 SL</v>
      </c>
      <c r="L5023" s="23">
        <f ca="1">NETWORKDAYS(LeaveTracker[[#This Row],[Start Date]],LeaveTracker[[#This Row],[End Date]],lstHolidays)</f>
        <v>1</v>
      </c>
      <c r="M5023" s="27"/>
    </row>
    <row r="5024" spans="1:13" ht="30" customHeight="1" x14ac:dyDescent="0.3">
      <c r="A5024" s="27">
        <f t="shared" si="53"/>
        <v>1299</v>
      </c>
      <c r="B5024" s="31">
        <v>45029</v>
      </c>
      <c r="C5024" s="31">
        <v>44993</v>
      </c>
      <c r="D5024" s="19" t="s">
        <v>947</v>
      </c>
      <c r="E5024" s="66" t="str">
        <f>IF(ISBLANK(LeaveTracker[[#This Row],[Employee Name]]),"-----",VLOOKUP(LeaveTracker[[#This Row],[Employee Name]],'List of Employees'!$B$4:$H$767,7))</f>
        <v>ACCOUNTING</v>
      </c>
      <c r="F5024" s="66" t="str">
        <f>IF(ISBLANK(LeaveTracker[[#This Row],[Employee Name]]),"-----",VLOOKUP(LeaveTracker[[#This Row],[Employee Name]],'List of Employees'!$B$4:$H$767,6))</f>
        <v>PERMANENT</v>
      </c>
      <c r="G5024" s="24">
        <v>44991</v>
      </c>
      <c r="H5024" s="24">
        <v>44992</v>
      </c>
      <c r="I5024" s="19" t="s">
        <v>81</v>
      </c>
      <c r="K5024" s="57" t="str">
        <f ca="1">LeaveTracker[[#This Row],[Days]]&amp;" "&amp;LeaveTracker[[#This Row],[Type of Leave]]</f>
        <v>2 SL</v>
      </c>
      <c r="L5024" s="23">
        <f ca="1">NETWORKDAYS(LeaveTracker[[#This Row],[Start Date]],LeaveTracker[[#This Row],[End Date]],lstHolidays)</f>
        <v>2</v>
      </c>
      <c r="M5024" s="27"/>
    </row>
    <row r="5025" spans="1:13" ht="30" customHeight="1" x14ac:dyDescent="0.3">
      <c r="A5025" s="27">
        <f t="shared" si="53"/>
        <v>1300</v>
      </c>
      <c r="B5025" s="31">
        <v>45029</v>
      </c>
      <c r="C5025" s="31">
        <v>45027</v>
      </c>
      <c r="D5025" s="19" t="s">
        <v>361</v>
      </c>
      <c r="E5025" s="66" t="str">
        <f>IF(ISBLANK(LeaveTracker[[#This Row],[Employee Name]]),"-----",VLOOKUP(LeaveTracker[[#This Row],[Employee Name]],'List of Employees'!$B$4:$H$767,7))</f>
        <v>SP</v>
      </c>
      <c r="F5025" s="66" t="str">
        <f>IF(ISBLANK(LeaveTracker[[#This Row],[Employee Name]]),"-----",VLOOKUP(LeaveTracker[[#This Row],[Employee Name]],'List of Employees'!$B$4:$H$767,6))</f>
        <v>PERMANENT</v>
      </c>
      <c r="G5025" s="24">
        <v>45021</v>
      </c>
      <c r="H5025" s="24">
        <v>45021</v>
      </c>
      <c r="I5025" s="19" t="s">
        <v>81</v>
      </c>
      <c r="K5025" s="57" t="str">
        <f ca="1">LeaveTracker[[#This Row],[Days]]&amp;" "&amp;LeaveTracker[[#This Row],[Type of Leave]]</f>
        <v>1 SL</v>
      </c>
      <c r="L5025" s="23">
        <f ca="1">NETWORKDAYS(LeaveTracker[[#This Row],[Start Date]],LeaveTracker[[#This Row],[End Date]],lstHolidays)</f>
        <v>1</v>
      </c>
      <c r="M5025" s="27"/>
    </row>
    <row r="5026" spans="1:13" ht="30" customHeight="1" x14ac:dyDescent="0.3">
      <c r="A5026" s="27">
        <f t="shared" si="53"/>
        <v>1301</v>
      </c>
      <c r="B5026" s="31">
        <v>45029</v>
      </c>
      <c r="C5026" s="31">
        <v>45027</v>
      </c>
      <c r="D5026" s="19" t="s">
        <v>1821</v>
      </c>
      <c r="E5026" s="66" t="str">
        <f>IF(ISBLANK(LeaveTracker[[#This Row],[Employee Name]]),"-----",VLOOKUP(LeaveTracker[[#This Row],[Employee Name]],'List of Employees'!$B$4:$H$767,7))</f>
        <v>SP</v>
      </c>
      <c r="F5026" s="66" t="str">
        <f>IF(ISBLANK(LeaveTracker[[#This Row],[Employee Name]]),"-----",VLOOKUP(LeaveTracker[[#This Row],[Employee Name]],'List of Employees'!$B$4:$H$767,6))</f>
        <v>CASUAL</v>
      </c>
      <c r="G5026" s="24">
        <v>45020</v>
      </c>
      <c r="H5026" s="24">
        <v>45021</v>
      </c>
      <c r="I5026" s="19" t="s">
        <v>81</v>
      </c>
      <c r="K5026" s="57" t="str">
        <f ca="1">LeaveTracker[[#This Row],[Days]]&amp;" "&amp;LeaveTracker[[#This Row],[Type of Leave]]</f>
        <v>2 SL</v>
      </c>
      <c r="L5026" s="23">
        <f ca="1">NETWORKDAYS(LeaveTracker[[#This Row],[Start Date]],LeaveTracker[[#This Row],[End Date]],lstHolidays)</f>
        <v>2</v>
      </c>
      <c r="M5026" s="27"/>
    </row>
    <row r="5027" spans="1:13" ht="30" customHeight="1" x14ac:dyDescent="0.3">
      <c r="A5027" s="27">
        <f t="shared" si="53"/>
        <v>1302</v>
      </c>
      <c r="B5027" s="31">
        <v>45029</v>
      </c>
      <c r="C5027" s="31">
        <v>45013</v>
      </c>
      <c r="D5027" s="19" t="s">
        <v>727</v>
      </c>
      <c r="E5027" s="66" t="str">
        <f>IF(ISBLANK(LeaveTracker[[#This Row],[Employee Name]]),"-----",VLOOKUP(LeaveTracker[[#This Row],[Employee Name]],'List of Employees'!$B$4:$H$767,7))</f>
        <v>SP</v>
      </c>
      <c r="F5027" s="66" t="str">
        <f>IF(ISBLANK(LeaveTracker[[#This Row],[Employee Name]]),"-----",VLOOKUP(LeaveTracker[[#This Row],[Employee Name]],'List of Employees'!$B$4:$H$767,6))</f>
        <v>PERMANENT</v>
      </c>
      <c r="G5027" s="24">
        <v>45002</v>
      </c>
      <c r="H5027" s="24">
        <v>45002</v>
      </c>
      <c r="I5027" s="19" t="s">
        <v>81</v>
      </c>
      <c r="K5027" s="57" t="str">
        <f ca="1">LeaveTracker[[#This Row],[Days]]&amp;" "&amp;LeaveTracker[[#This Row],[Type of Leave]]</f>
        <v>1 SL</v>
      </c>
      <c r="L5027" s="23">
        <f ca="1">NETWORKDAYS(LeaveTracker[[#This Row],[Start Date]],LeaveTracker[[#This Row],[End Date]],lstHolidays)</f>
        <v>1</v>
      </c>
      <c r="M5027" s="27"/>
    </row>
    <row r="5028" spans="1:13" ht="30" customHeight="1" x14ac:dyDescent="0.3">
      <c r="A5028" s="27">
        <v>1302</v>
      </c>
      <c r="B5028" s="31">
        <v>45029</v>
      </c>
      <c r="C5028" s="31">
        <v>45013</v>
      </c>
      <c r="D5028" s="19" t="s">
        <v>727</v>
      </c>
      <c r="E5028" s="66" t="str">
        <f>IF(ISBLANK(LeaveTracker[[#This Row],[Employee Name]]),"-----",VLOOKUP(LeaveTracker[[#This Row],[Employee Name]],'List of Employees'!$B$4:$H$767,7))</f>
        <v>SP</v>
      </c>
      <c r="F5028" s="66" t="str">
        <f>IF(ISBLANK(LeaveTracker[[#This Row],[Employee Name]]),"-----",VLOOKUP(LeaveTracker[[#This Row],[Employee Name]],'List of Employees'!$B$4:$H$767,6))</f>
        <v>PERMANENT</v>
      </c>
      <c r="G5028" s="24">
        <v>45012</v>
      </c>
      <c r="H5028" s="24">
        <v>45012</v>
      </c>
      <c r="I5028" s="19" t="s">
        <v>81</v>
      </c>
      <c r="K5028" s="57" t="str">
        <f ca="1">LeaveTracker[[#This Row],[Days]]&amp;" "&amp;LeaveTracker[[#This Row],[Type of Leave]]</f>
        <v>1 SL</v>
      </c>
      <c r="L5028" s="23">
        <f ca="1">NETWORKDAYS(LeaveTracker[[#This Row],[Start Date]],LeaveTracker[[#This Row],[End Date]],lstHolidays)</f>
        <v>1</v>
      </c>
      <c r="M5028" s="27"/>
    </row>
    <row r="5029" spans="1:13" ht="30" customHeight="1" x14ac:dyDescent="0.3">
      <c r="A5029" s="27">
        <f t="shared" si="53"/>
        <v>1303</v>
      </c>
      <c r="B5029" s="31">
        <v>45029</v>
      </c>
      <c r="C5029" s="31">
        <v>45027</v>
      </c>
      <c r="D5029" s="19" t="s">
        <v>194</v>
      </c>
      <c r="E5029" s="66" t="str">
        <f>IF(ISBLANK(LeaveTracker[[#This Row],[Employee Name]]),"-----",VLOOKUP(LeaveTracker[[#This Row],[Employee Name]],'List of Employees'!$B$4:$H$767,7))</f>
        <v>CCT</v>
      </c>
      <c r="F5029" s="66" t="str">
        <f>IF(ISBLANK(LeaveTracker[[#This Row],[Employee Name]]),"-----",VLOOKUP(LeaveTracker[[#This Row],[Employee Name]],'List of Employees'!$B$4:$H$767,6))</f>
        <v>PERMANENT</v>
      </c>
      <c r="G5029" s="24">
        <v>45033</v>
      </c>
      <c r="H5029" s="24">
        <v>45033</v>
      </c>
      <c r="I5029" s="19" t="s">
        <v>297</v>
      </c>
      <c r="J5029" s="42" t="s">
        <v>158</v>
      </c>
      <c r="K5029" s="57" t="str">
        <f ca="1">LeaveTracker[[#This Row],[Days]]&amp;" "&amp;LeaveTracker[[#This Row],[Type of Leave]]</f>
        <v>1 OTHER</v>
      </c>
      <c r="L5029" s="23">
        <f ca="1">NETWORKDAYS(LeaveTracker[[#This Row],[Start Date]],LeaveTracker[[#This Row],[End Date]],lstHolidays)</f>
        <v>1</v>
      </c>
      <c r="M5029" s="27"/>
    </row>
    <row r="5030" spans="1:13" ht="30" customHeight="1" x14ac:dyDescent="0.3">
      <c r="A5030" s="27">
        <f t="shared" si="53"/>
        <v>1304</v>
      </c>
      <c r="B5030" s="31">
        <v>45029</v>
      </c>
      <c r="C5030" s="31">
        <v>45021</v>
      </c>
      <c r="D5030" s="19" t="s">
        <v>2213</v>
      </c>
      <c r="E5030" s="66" t="str">
        <f>IF(ISBLANK(LeaveTracker[[#This Row],[Employee Name]]),"-----",VLOOKUP(LeaveTracker[[#This Row],[Employee Name]],'List of Employees'!$B$4:$H$767,7))</f>
        <v>PICNIC GROVE</v>
      </c>
      <c r="F5030" s="66" t="str">
        <f>IF(ISBLANK(LeaveTracker[[#This Row],[Employee Name]]),"-----",VLOOKUP(LeaveTracker[[#This Row],[Employee Name]],'List of Employees'!$B$4:$H$767,6))</f>
        <v>CASUAL</v>
      </c>
      <c r="G5030" s="24">
        <v>45036</v>
      </c>
      <c r="H5030" s="24">
        <v>45037</v>
      </c>
      <c r="I5030" s="19" t="s">
        <v>82</v>
      </c>
      <c r="K5030" s="57" t="str">
        <f ca="1">LeaveTracker[[#This Row],[Days]]&amp;" "&amp;LeaveTracker[[#This Row],[Type of Leave]]</f>
        <v>2 VL</v>
      </c>
      <c r="L5030" s="23">
        <f ca="1">NETWORKDAYS(LeaveTracker[[#This Row],[Start Date]],LeaveTracker[[#This Row],[End Date]],lstHolidays)</f>
        <v>2</v>
      </c>
      <c r="M5030" s="27"/>
    </row>
    <row r="5031" spans="1:13" ht="30" customHeight="1" x14ac:dyDescent="0.3">
      <c r="A5031" s="27">
        <v>1304</v>
      </c>
      <c r="B5031" s="31">
        <v>45029</v>
      </c>
      <c r="C5031" s="31">
        <v>45021</v>
      </c>
      <c r="D5031" s="19" t="s">
        <v>2213</v>
      </c>
      <c r="E5031" s="66" t="str">
        <f>IF(ISBLANK(LeaveTracker[[#This Row],[Employee Name]]),"-----",VLOOKUP(LeaveTracker[[#This Row],[Employee Name]],'List of Employees'!$B$4:$H$767,7))</f>
        <v>PICNIC GROVE</v>
      </c>
      <c r="F5031" s="66" t="str">
        <f>IF(ISBLANK(LeaveTracker[[#This Row],[Employee Name]]),"-----",VLOOKUP(LeaveTracker[[#This Row],[Employee Name]],'List of Employees'!$B$4:$H$767,6))</f>
        <v>CASUAL</v>
      </c>
      <c r="G5031" s="24">
        <v>45043</v>
      </c>
      <c r="H5031" s="24">
        <v>45044</v>
      </c>
      <c r="I5031" s="19" t="s">
        <v>82</v>
      </c>
      <c r="K5031" s="57" t="str">
        <f ca="1">LeaveTracker[[#This Row],[Days]]&amp;" "&amp;LeaveTracker[[#This Row],[Type of Leave]]</f>
        <v>2 VL</v>
      </c>
      <c r="L5031" s="23">
        <f ca="1">NETWORKDAYS(LeaveTracker[[#This Row],[Start Date]],LeaveTracker[[#This Row],[End Date]],lstHolidays)</f>
        <v>2</v>
      </c>
      <c r="M5031" s="27"/>
    </row>
    <row r="5032" spans="1:13" ht="30" customHeight="1" x14ac:dyDescent="0.3">
      <c r="A5032" s="27">
        <f t="shared" si="53"/>
        <v>1305</v>
      </c>
      <c r="B5032" s="31">
        <v>45029</v>
      </c>
      <c r="C5032" s="31">
        <v>45027</v>
      </c>
      <c r="D5032" s="19" t="s">
        <v>1728</v>
      </c>
      <c r="E5032" s="66" t="str">
        <f>IF(ISBLANK(LeaveTracker[[#This Row],[Employee Name]]),"-----",VLOOKUP(LeaveTracker[[#This Row],[Employee Name]],'List of Employees'!$B$4:$H$767,7))</f>
        <v>ASSESSOR</v>
      </c>
      <c r="F5032" s="66" t="str">
        <f>IF(ISBLANK(LeaveTracker[[#This Row],[Employee Name]]),"-----",VLOOKUP(LeaveTracker[[#This Row],[Employee Name]],'List of Employees'!$B$4:$H$767,6))</f>
        <v>CASUAL</v>
      </c>
      <c r="G5032" s="24">
        <v>45020</v>
      </c>
      <c r="H5032" s="24">
        <v>45021</v>
      </c>
      <c r="I5032" s="19" t="s">
        <v>81</v>
      </c>
      <c r="K5032" s="57" t="str">
        <f ca="1">LeaveTracker[[#This Row],[Days]]&amp;" "&amp;LeaveTracker[[#This Row],[Type of Leave]]</f>
        <v>2 SL</v>
      </c>
      <c r="L5032" s="23">
        <f ca="1">NETWORKDAYS(LeaveTracker[[#This Row],[Start Date]],LeaveTracker[[#This Row],[End Date]],lstHolidays)</f>
        <v>2</v>
      </c>
      <c r="M5032" s="27"/>
    </row>
    <row r="5033" spans="1:13" ht="30" customHeight="1" x14ac:dyDescent="0.3">
      <c r="A5033" s="27">
        <f t="shared" si="53"/>
        <v>1306</v>
      </c>
      <c r="B5033" s="31">
        <v>45029</v>
      </c>
      <c r="C5033" s="31">
        <v>45019</v>
      </c>
      <c r="D5033" s="19" t="s">
        <v>1049</v>
      </c>
      <c r="E5033" s="66" t="str">
        <f>IF(ISBLANK(LeaveTracker[[#This Row],[Employee Name]]),"-----",VLOOKUP(LeaveTracker[[#This Row],[Employee Name]],'List of Employees'!$B$4:$H$767,7))</f>
        <v>GSO</v>
      </c>
      <c r="F5033" s="66" t="str">
        <f>IF(ISBLANK(LeaveTracker[[#This Row],[Employee Name]]),"-----",VLOOKUP(LeaveTracker[[#This Row],[Employee Name]],'List of Employees'!$B$4:$H$767,6))</f>
        <v>PERMANENT</v>
      </c>
      <c r="G5033" s="24">
        <v>45027</v>
      </c>
      <c r="H5033" s="24">
        <v>45027</v>
      </c>
      <c r="I5033" s="19" t="s">
        <v>82</v>
      </c>
      <c r="K5033" s="57" t="str">
        <f ca="1">LeaveTracker[[#This Row],[Days]]&amp;" "&amp;LeaveTracker[[#This Row],[Type of Leave]]</f>
        <v>1 VL</v>
      </c>
      <c r="L5033" s="23">
        <f ca="1">NETWORKDAYS(LeaveTracker[[#This Row],[Start Date]],LeaveTracker[[#This Row],[End Date]],lstHolidays)</f>
        <v>1</v>
      </c>
      <c r="M5033" s="27"/>
    </row>
    <row r="5034" spans="1:13" ht="30" customHeight="1" x14ac:dyDescent="0.3">
      <c r="A5034" s="27">
        <f t="shared" si="53"/>
        <v>1307</v>
      </c>
      <c r="B5034" s="31">
        <v>45029</v>
      </c>
      <c r="C5034" s="31">
        <v>45027</v>
      </c>
      <c r="D5034" s="19" t="s">
        <v>1750</v>
      </c>
      <c r="E5034" s="66" t="str">
        <f>IF(ISBLANK(LeaveTracker[[#This Row],[Employee Name]]),"-----",VLOOKUP(LeaveTracker[[#This Row],[Employee Name]],'List of Employees'!$B$4:$H$767,7))</f>
        <v>SP</v>
      </c>
      <c r="F5034" s="66" t="str">
        <f>IF(ISBLANK(LeaveTracker[[#This Row],[Employee Name]]),"-----",VLOOKUP(LeaveTracker[[#This Row],[Employee Name]],'List of Employees'!$B$4:$H$767,6))</f>
        <v>CASUAL</v>
      </c>
      <c r="G5034" s="24">
        <v>45021</v>
      </c>
      <c r="H5034" s="24">
        <v>45021</v>
      </c>
      <c r="I5034" s="19" t="s">
        <v>81</v>
      </c>
      <c r="K5034" s="57" t="str">
        <f ca="1">LeaveTracker[[#This Row],[Days]]&amp;" "&amp;LeaveTracker[[#This Row],[Type of Leave]]</f>
        <v>1 SL</v>
      </c>
      <c r="L5034" s="23">
        <f ca="1">NETWORKDAYS(LeaveTracker[[#This Row],[Start Date]],LeaveTracker[[#This Row],[End Date]],lstHolidays)</f>
        <v>1</v>
      </c>
      <c r="M5034" s="27"/>
    </row>
    <row r="5035" spans="1:13" ht="30" customHeight="1" x14ac:dyDescent="0.3">
      <c r="A5035" s="27">
        <f t="shared" si="53"/>
        <v>1308</v>
      </c>
      <c r="B5035" s="31">
        <v>45029</v>
      </c>
      <c r="C5035" s="31">
        <v>45027</v>
      </c>
      <c r="D5035" s="19" t="s">
        <v>472</v>
      </c>
      <c r="E5035" s="66" t="str">
        <f>IF(ISBLANK(LeaveTracker[[#This Row],[Employee Name]]),"-----",VLOOKUP(LeaveTracker[[#This Row],[Employee Name]],'List of Employees'!$B$4:$H$767,7))</f>
        <v>PIO</v>
      </c>
      <c r="F5035" s="66" t="str">
        <f>IF(ISBLANK(LeaveTracker[[#This Row],[Employee Name]]),"-----",VLOOKUP(LeaveTracker[[#This Row],[Employee Name]],'List of Employees'!$B$4:$H$767,6))</f>
        <v>PERMANENT</v>
      </c>
      <c r="G5035" s="24">
        <v>45020</v>
      </c>
      <c r="H5035" s="24">
        <v>45021</v>
      </c>
      <c r="I5035" s="19" t="s">
        <v>81</v>
      </c>
      <c r="K5035" s="57" t="str">
        <f ca="1">LeaveTracker[[#This Row],[Days]]&amp;" "&amp;LeaveTracker[[#This Row],[Type of Leave]]</f>
        <v>2 SL</v>
      </c>
      <c r="L5035" s="23">
        <f ca="1">NETWORKDAYS(LeaveTracker[[#This Row],[Start Date]],LeaveTracker[[#This Row],[End Date]],lstHolidays)</f>
        <v>2</v>
      </c>
      <c r="M5035" s="27"/>
    </row>
    <row r="5036" spans="1:13" ht="30" customHeight="1" x14ac:dyDescent="0.3">
      <c r="A5036" s="27">
        <f t="shared" si="53"/>
        <v>1309</v>
      </c>
      <c r="B5036" s="31">
        <v>45029</v>
      </c>
      <c r="C5036" s="31">
        <v>45014</v>
      </c>
      <c r="D5036" s="19" t="s">
        <v>470</v>
      </c>
      <c r="E5036" s="66" t="str">
        <f>IF(ISBLANK(LeaveTracker[[#This Row],[Employee Name]]),"-----",VLOOKUP(LeaveTracker[[#This Row],[Employee Name]],'List of Employees'!$B$4:$H$767,7))</f>
        <v>PIO</v>
      </c>
      <c r="F5036" s="66" t="str">
        <f>IF(ISBLANK(LeaveTracker[[#This Row],[Employee Name]]),"-----",VLOOKUP(LeaveTracker[[#This Row],[Employee Name]],'List of Employees'!$B$4:$H$767,6))</f>
        <v>PERMANENT</v>
      </c>
      <c r="G5036" s="24">
        <v>45013</v>
      </c>
      <c r="H5036" s="24">
        <v>45013</v>
      </c>
      <c r="I5036" s="19" t="s">
        <v>81</v>
      </c>
      <c r="K5036" s="57" t="str">
        <f ca="1">LeaveTracker[[#This Row],[Days]]&amp;" "&amp;LeaveTracker[[#This Row],[Type of Leave]]</f>
        <v>1 SL</v>
      </c>
      <c r="L5036" s="23">
        <f ca="1">NETWORKDAYS(LeaveTracker[[#This Row],[Start Date]],LeaveTracker[[#This Row],[End Date]],lstHolidays)</f>
        <v>1</v>
      </c>
      <c r="M5036" s="27"/>
    </row>
    <row r="5037" spans="1:13" ht="30" customHeight="1" x14ac:dyDescent="0.3">
      <c r="A5037" s="27">
        <f t="shared" si="53"/>
        <v>1310</v>
      </c>
      <c r="B5037" s="31">
        <v>45029</v>
      </c>
      <c r="C5037" s="31">
        <v>45027</v>
      </c>
      <c r="D5037" s="19" t="s">
        <v>2319</v>
      </c>
      <c r="E5037" s="66" t="str">
        <f>IF(ISBLANK(LeaveTracker[[#This Row],[Employee Name]]),"-----",VLOOKUP(LeaveTracker[[#This Row],[Employee Name]],'List of Employees'!$B$4:$H$767,7))</f>
        <v>CEO</v>
      </c>
      <c r="F5037" s="66" t="str">
        <f>IF(ISBLANK(LeaveTracker[[#This Row],[Employee Name]]),"-----",VLOOKUP(LeaveTracker[[#This Row],[Employee Name]],'List of Employees'!$B$4:$H$767,6))</f>
        <v>CASUAL</v>
      </c>
      <c r="G5037" s="24">
        <v>45020</v>
      </c>
      <c r="H5037" s="24">
        <v>45021</v>
      </c>
      <c r="I5037" s="19" t="s">
        <v>81</v>
      </c>
      <c r="K5037" s="57" t="str">
        <f ca="1">LeaveTracker[[#This Row],[Days]]&amp;" "&amp;LeaveTracker[[#This Row],[Type of Leave]]</f>
        <v>2 SL</v>
      </c>
      <c r="L5037" s="23">
        <f ca="1">NETWORKDAYS(LeaveTracker[[#This Row],[Start Date]],LeaveTracker[[#This Row],[End Date]],lstHolidays)</f>
        <v>2</v>
      </c>
      <c r="M5037" s="27"/>
    </row>
    <row r="5038" spans="1:13" ht="30" customHeight="1" x14ac:dyDescent="0.3">
      <c r="A5038" s="27">
        <f t="shared" si="53"/>
        <v>1311</v>
      </c>
      <c r="B5038" s="31">
        <v>45029</v>
      </c>
      <c r="C5038" s="31">
        <v>44995</v>
      </c>
      <c r="D5038" s="19" t="s">
        <v>1046</v>
      </c>
      <c r="E5038" s="66" t="str">
        <f>IF(ISBLANK(LeaveTracker[[#This Row],[Employee Name]]),"-----",VLOOKUP(LeaveTracker[[#This Row],[Employee Name]],'List of Employees'!$B$4:$H$767,7))</f>
        <v>PIO</v>
      </c>
      <c r="F5038" s="66" t="str">
        <f>IF(ISBLANK(LeaveTracker[[#This Row],[Employee Name]]),"-----",VLOOKUP(LeaveTracker[[#This Row],[Employee Name]],'List of Employees'!$B$4:$H$767,6))</f>
        <v>PERMANENT</v>
      </c>
      <c r="G5038" s="24">
        <v>44992</v>
      </c>
      <c r="H5038" s="24">
        <v>44994</v>
      </c>
      <c r="I5038" s="19" t="s">
        <v>81</v>
      </c>
      <c r="K5038" s="57" t="str">
        <f ca="1">LeaveTracker[[#This Row],[Days]]&amp;" "&amp;LeaveTracker[[#This Row],[Type of Leave]]</f>
        <v>3 SL</v>
      </c>
      <c r="L5038" s="23">
        <f ca="1">NETWORKDAYS(LeaveTracker[[#This Row],[Start Date]],LeaveTracker[[#This Row],[End Date]],lstHolidays)</f>
        <v>3</v>
      </c>
      <c r="M5038" s="27"/>
    </row>
    <row r="5039" spans="1:13" ht="30" customHeight="1" x14ac:dyDescent="0.3">
      <c r="A5039" s="27">
        <f t="shared" si="53"/>
        <v>1312</v>
      </c>
      <c r="B5039" s="31">
        <v>45029</v>
      </c>
      <c r="C5039" s="31">
        <v>45008</v>
      </c>
      <c r="D5039" s="19" t="s">
        <v>795</v>
      </c>
      <c r="E5039" s="66" t="str">
        <f>IF(ISBLANK(LeaveTracker[[#This Row],[Employee Name]]),"-----",VLOOKUP(LeaveTracker[[#This Row],[Employee Name]],'List of Employees'!$B$4:$H$767,7))</f>
        <v>ONT</v>
      </c>
      <c r="F5039" s="66" t="str">
        <f>IF(ISBLANK(LeaveTracker[[#This Row],[Employee Name]]),"-----",VLOOKUP(LeaveTracker[[#This Row],[Employee Name]],'List of Employees'!$B$4:$H$767,6))</f>
        <v>PERMANENT</v>
      </c>
      <c r="G5039" s="24">
        <v>45009</v>
      </c>
      <c r="H5039" s="24">
        <v>45009</v>
      </c>
      <c r="I5039" s="19" t="s">
        <v>297</v>
      </c>
      <c r="J5039" s="42" t="s">
        <v>641</v>
      </c>
      <c r="K5039" s="57" t="str">
        <f ca="1">LeaveTracker[[#This Row],[Days]]&amp;" "&amp;LeaveTracker[[#This Row],[Type of Leave]]</f>
        <v>1 OTHER</v>
      </c>
      <c r="L5039" s="23">
        <f ca="1">NETWORKDAYS(LeaveTracker[[#This Row],[Start Date]],LeaveTracker[[#This Row],[End Date]],lstHolidays)</f>
        <v>1</v>
      </c>
      <c r="M5039" s="27"/>
    </row>
    <row r="5040" spans="1:13" ht="30" customHeight="1" x14ac:dyDescent="0.3">
      <c r="A5040" s="27">
        <f t="shared" si="53"/>
        <v>1313</v>
      </c>
      <c r="B5040" s="31">
        <v>45029</v>
      </c>
      <c r="C5040" s="31">
        <v>45008</v>
      </c>
      <c r="D5040" s="19" t="s">
        <v>1833</v>
      </c>
      <c r="E5040" s="66" t="str">
        <f>IF(ISBLANK(LeaveTracker[[#This Row],[Employee Name]]),"-----",VLOOKUP(LeaveTracker[[#This Row],[Employee Name]],'List of Employees'!$B$4:$H$767,7))</f>
        <v>BIR</v>
      </c>
      <c r="F5040" s="66" t="str">
        <f>IF(ISBLANK(LeaveTracker[[#This Row],[Employee Name]]),"-----",VLOOKUP(LeaveTracker[[#This Row],[Employee Name]],'List of Employees'!$B$4:$H$767,6))</f>
        <v>CASUAL</v>
      </c>
      <c r="G5040" s="24">
        <v>45021</v>
      </c>
      <c r="H5040" s="24">
        <v>45021</v>
      </c>
      <c r="I5040" s="19" t="s">
        <v>297</v>
      </c>
      <c r="J5040" s="42" t="s">
        <v>752</v>
      </c>
      <c r="K5040" s="57" t="str">
        <f ca="1">LeaveTracker[[#This Row],[Days]]&amp;" "&amp;LeaveTracker[[#This Row],[Type of Leave]]</f>
        <v>1 OTHER</v>
      </c>
      <c r="L5040" s="23">
        <f ca="1">NETWORKDAYS(LeaveTracker[[#This Row],[Start Date]],LeaveTracker[[#This Row],[End Date]],lstHolidays)</f>
        <v>1</v>
      </c>
      <c r="M5040" s="27"/>
    </row>
    <row r="5041" spans="1:13" ht="30" customHeight="1" x14ac:dyDescent="0.3">
      <c r="A5041" s="27">
        <f t="shared" si="53"/>
        <v>1314</v>
      </c>
      <c r="B5041" s="31">
        <v>45029</v>
      </c>
      <c r="C5041" s="31">
        <v>45021</v>
      </c>
      <c r="D5041" s="19" t="s">
        <v>470</v>
      </c>
      <c r="E5041" s="66" t="str">
        <f>IF(ISBLANK(LeaveTracker[[#This Row],[Employee Name]]),"-----",VLOOKUP(LeaveTracker[[#This Row],[Employee Name]],'List of Employees'!$B$4:$H$767,7))</f>
        <v>PIO</v>
      </c>
      <c r="F5041" s="66" t="str">
        <f>IF(ISBLANK(LeaveTracker[[#This Row],[Employee Name]]),"-----",VLOOKUP(LeaveTracker[[#This Row],[Employee Name]],'List of Employees'!$B$4:$H$767,6))</f>
        <v>PERMANENT</v>
      </c>
      <c r="G5041" s="24">
        <v>45021</v>
      </c>
      <c r="H5041" s="24">
        <v>45021</v>
      </c>
      <c r="I5041" s="19" t="s">
        <v>81</v>
      </c>
      <c r="K5041" s="57" t="str">
        <f ca="1">LeaveTracker[[#This Row],[Days]]&amp;" "&amp;LeaveTracker[[#This Row],[Type of Leave]]</f>
        <v>1 SL</v>
      </c>
      <c r="L5041" s="23">
        <f ca="1">NETWORKDAYS(LeaveTracker[[#This Row],[Start Date]],LeaveTracker[[#This Row],[End Date]],lstHolidays)</f>
        <v>1</v>
      </c>
      <c r="M5041" s="27"/>
    </row>
    <row r="5042" spans="1:13" ht="30" customHeight="1" x14ac:dyDescent="0.3">
      <c r="A5042" s="27">
        <f t="shared" si="53"/>
        <v>1315</v>
      </c>
      <c r="B5042" s="31">
        <v>45029</v>
      </c>
      <c r="C5042" s="31">
        <v>45016</v>
      </c>
      <c r="D5042" s="19" t="s">
        <v>1046</v>
      </c>
      <c r="E5042" s="66" t="str">
        <f>IF(ISBLANK(LeaveTracker[[#This Row],[Employee Name]]),"-----",VLOOKUP(LeaveTracker[[#This Row],[Employee Name]],'List of Employees'!$B$4:$H$767,7))</f>
        <v>PIO</v>
      </c>
      <c r="F5042" s="66" t="str">
        <f>IF(ISBLANK(LeaveTracker[[#This Row],[Employee Name]]),"-----",VLOOKUP(LeaveTracker[[#This Row],[Employee Name]],'List of Employees'!$B$4:$H$767,6))</f>
        <v>PERMANENT</v>
      </c>
      <c r="G5042" s="24">
        <v>45016</v>
      </c>
      <c r="H5042" s="24">
        <v>45016</v>
      </c>
      <c r="I5042" s="19" t="s">
        <v>81</v>
      </c>
      <c r="K5042" s="57" t="str">
        <f ca="1">LeaveTracker[[#This Row],[Days]]&amp;" "&amp;LeaveTracker[[#This Row],[Type of Leave]]</f>
        <v>1 SL</v>
      </c>
      <c r="L5042" s="23">
        <f ca="1">NETWORKDAYS(LeaveTracker[[#This Row],[Start Date]],LeaveTracker[[#This Row],[End Date]],lstHolidays)</f>
        <v>1</v>
      </c>
      <c r="M5042" s="27"/>
    </row>
    <row r="5043" spans="1:13" ht="30" customHeight="1" x14ac:dyDescent="0.3">
      <c r="A5043" s="27">
        <v>1315</v>
      </c>
      <c r="B5043" s="31">
        <v>45029</v>
      </c>
      <c r="C5043" s="31">
        <v>45021</v>
      </c>
      <c r="D5043" s="19" t="s">
        <v>1046</v>
      </c>
      <c r="E5043" s="66" t="str">
        <f>IF(ISBLANK(LeaveTracker[[#This Row],[Employee Name]]),"-----",VLOOKUP(LeaveTracker[[#This Row],[Employee Name]],'List of Employees'!$B$4:$H$767,7))</f>
        <v>PIO</v>
      </c>
      <c r="F5043" s="66" t="str">
        <f>IF(ISBLANK(LeaveTracker[[#This Row],[Employee Name]]),"-----",VLOOKUP(LeaveTracker[[#This Row],[Employee Name]],'List of Employees'!$B$4:$H$767,6))</f>
        <v>PERMANENT</v>
      </c>
      <c r="G5043" s="24">
        <v>45021</v>
      </c>
      <c r="H5043" s="24">
        <v>45021</v>
      </c>
      <c r="I5043" s="19" t="s">
        <v>81</v>
      </c>
      <c r="K5043" s="57" t="str">
        <f ca="1">LeaveTracker[[#This Row],[Days]]&amp;" "&amp;LeaveTracker[[#This Row],[Type of Leave]]</f>
        <v>1 SL</v>
      </c>
      <c r="L5043" s="23">
        <f ca="1">NETWORKDAYS(LeaveTracker[[#This Row],[Start Date]],LeaveTracker[[#This Row],[End Date]],lstHolidays)</f>
        <v>1</v>
      </c>
      <c r="M5043" s="27"/>
    </row>
    <row r="5044" spans="1:13" ht="30" customHeight="1" x14ac:dyDescent="0.3">
      <c r="A5044" s="27">
        <v>1315</v>
      </c>
      <c r="B5044" s="31">
        <v>45029</v>
      </c>
      <c r="C5044" s="31">
        <v>45029</v>
      </c>
      <c r="D5044" s="19" t="s">
        <v>1046</v>
      </c>
      <c r="E5044" s="66" t="str">
        <f>IF(ISBLANK(LeaveTracker[[#This Row],[Employee Name]]),"-----",VLOOKUP(LeaveTracker[[#This Row],[Employee Name]],'List of Employees'!$B$4:$H$767,7))</f>
        <v>PIO</v>
      </c>
      <c r="F5044" s="66" t="str">
        <f>IF(ISBLANK(LeaveTracker[[#This Row],[Employee Name]]),"-----",VLOOKUP(LeaveTracker[[#This Row],[Employee Name]],'List of Employees'!$B$4:$H$767,6))</f>
        <v>PERMANENT</v>
      </c>
      <c r="G5044" s="24">
        <v>45029</v>
      </c>
      <c r="H5044" s="24">
        <v>45029</v>
      </c>
      <c r="I5044" s="19" t="s">
        <v>81</v>
      </c>
      <c r="K5044" s="57" t="str">
        <f ca="1">LeaveTracker[[#This Row],[Days]]&amp;" "&amp;LeaveTracker[[#This Row],[Type of Leave]]</f>
        <v>1 SL</v>
      </c>
      <c r="L5044" s="23">
        <f ca="1">NETWORKDAYS(LeaveTracker[[#This Row],[Start Date]],LeaveTracker[[#This Row],[End Date]],lstHolidays)</f>
        <v>1</v>
      </c>
      <c r="M5044" s="27"/>
    </row>
    <row r="5045" spans="1:13" ht="30" customHeight="1" x14ac:dyDescent="0.3">
      <c r="A5045" s="27">
        <f t="shared" si="53"/>
        <v>1316</v>
      </c>
      <c r="B5045" s="31">
        <v>45029</v>
      </c>
      <c r="C5045" s="31">
        <v>45006</v>
      </c>
      <c r="D5045" s="19" t="s">
        <v>472</v>
      </c>
      <c r="E5045" s="66" t="str">
        <f>IF(ISBLANK(LeaveTracker[[#This Row],[Employee Name]]),"-----",VLOOKUP(LeaveTracker[[#This Row],[Employee Name]],'List of Employees'!$B$4:$H$767,7))</f>
        <v>PIO</v>
      </c>
      <c r="F5045" s="66" t="str">
        <f>IF(ISBLANK(LeaveTracker[[#This Row],[Employee Name]]),"-----",VLOOKUP(LeaveTracker[[#This Row],[Employee Name]],'List of Employees'!$B$4:$H$767,6))</f>
        <v>PERMANENT</v>
      </c>
      <c r="G5045" s="24">
        <v>45012</v>
      </c>
      <c r="H5045" s="24">
        <v>45012</v>
      </c>
      <c r="I5045" s="19" t="s">
        <v>81</v>
      </c>
      <c r="K5045" s="57" t="str">
        <f ca="1">LeaveTracker[[#This Row],[Days]]&amp;" "&amp;LeaveTracker[[#This Row],[Type of Leave]]</f>
        <v>1 SL</v>
      </c>
      <c r="L5045" s="23">
        <f ca="1">NETWORKDAYS(LeaveTracker[[#This Row],[Start Date]],LeaveTracker[[#This Row],[End Date]],lstHolidays)</f>
        <v>1</v>
      </c>
      <c r="M5045" s="27"/>
    </row>
    <row r="5046" spans="1:13" ht="30" customHeight="1" x14ac:dyDescent="0.3">
      <c r="A5046" s="27">
        <f t="shared" si="53"/>
        <v>1317</v>
      </c>
      <c r="B5046" s="31">
        <v>45029</v>
      </c>
      <c r="C5046" s="31">
        <v>45014</v>
      </c>
      <c r="D5046" s="19" t="s">
        <v>1067</v>
      </c>
      <c r="E5046" s="66" t="str">
        <f>IF(ISBLANK(LeaveTracker[[#This Row],[Employee Name]]),"-----",VLOOKUP(LeaveTracker[[#This Row],[Employee Name]],'List of Employees'!$B$4:$H$767,7))</f>
        <v>PIO</v>
      </c>
      <c r="F5046" s="66" t="str">
        <f>IF(ISBLANK(LeaveTracker[[#This Row],[Employee Name]]),"-----",VLOOKUP(LeaveTracker[[#This Row],[Employee Name]],'List of Employees'!$B$4:$H$767,6))</f>
        <v>PERMANENT</v>
      </c>
      <c r="G5046" s="24">
        <v>45012</v>
      </c>
      <c r="H5046" s="24">
        <v>45013</v>
      </c>
      <c r="I5046" s="19" t="s">
        <v>81</v>
      </c>
      <c r="K5046" s="57" t="str">
        <f ca="1">LeaveTracker[[#This Row],[Days]]&amp;" "&amp;LeaveTracker[[#This Row],[Type of Leave]]</f>
        <v>2 SL</v>
      </c>
      <c r="L5046" s="23">
        <f ca="1">NETWORKDAYS(LeaveTracker[[#This Row],[Start Date]],LeaveTracker[[#This Row],[End Date]],lstHolidays)</f>
        <v>2</v>
      </c>
      <c r="M5046" s="27"/>
    </row>
    <row r="5047" spans="1:13" ht="30" customHeight="1" x14ac:dyDescent="0.3">
      <c r="A5047" s="27">
        <f t="shared" si="53"/>
        <v>1318</v>
      </c>
      <c r="B5047" s="31">
        <v>45029</v>
      </c>
      <c r="C5047" s="31">
        <v>45019</v>
      </c>
      <c r="D5047" s="19" t="s">
        <v>1953</v>
      </c>
      <c r="E5047" s="66" t="str">
        <f>IF(ISBLANK(LeaveTracker[[#This Row],[Employee Name]]),"-----",VLOOKUP(LeaveTracker[[#This Row],[Employee Name]],'List of Employees'!$B$4:$H$767,7))</f>
        <v>CENRO</v>
      </c>
      <c r="F5047" s="66" t="str">
        <f>IF(ISBLANK(LeaveTracker[[#This Row],[Employee Name]]),"-----",VLOOKUP(LeaveTracker[[#This Row],[Employee Name]],'List of Employees'!$B$4:$H$767,6))</f>
        <v>CASUAL</v>
      </c>
      <c r="G5047" s="24">
        <v>45017</v>
      </c>
      <c r="H5047" s="24">
        <v>45017</v>
      </c>
      <c r="I5047" s="19" t="s">
        <v>81</v>
      </c>
      <c r="K5047" s="57" t="str">
        <f>LeaveTracker[[#This Row],[Days]]&amp;" "&amp;LeaveTracker[[#This Row],[Type of Leave]]</f>
        <v>1 SL</v>
      </c>
      <c r="L5047" s="23">
        <v>1</v>
      </c>
      <c r="M5047" s="27"/>
    </row>
    <row r="5048" spans="1:13" ht="30" customHeight="1" x14ac:dyDescent="0.3">
      <c r="A5048" s="27">
        <f t="shared" si="53"/>
        <v>1319</v>
      </c>
      <c r="B5048" s="31">
        <v>45029</v>
      </c>
      <c r="C5048" s="31">
        <v>45019</v>
      </c>
      <c r="D5048" s="19" t="s">
        <v>1953</v>
      </c>
      <c r="E5048" s="66" t="str">
        <f>IF(ISBLANK(LeaveTracker[[#This Row],[Employee Name]]),"-----",VLOOKUP(LeaveTracker[[#This Row],[Employee Name]],'List of Employees'!$B$4:$H$767,7))</f>
        <v>CENRO</v>
      </c>
      <c r="F5048" s="66" t="str">
        <f>IF(ISBLANK(LeaveTracker[[#This Row],[Employee Name]]),"-----",VLOOKUP(LeaveTracker[[#This Row],[Employee Name]],'List of Employees'!$B$4:$H$767,6))</f>
        <v>CASUAL</v>
      </c>
      <c r="G5048" s="24">
        <v>45033</v>
      </c>
      <c r="H5048" s="24">
        <v>45033</v>
      </c>
      <c r="I5048" s="19" t="s">
        <v>297</v>
      </c>
      <c r="J5048" s="42" t="s">
        <v>105</v>
      </c>
      <c r="K5048" s="57" t="str">
        <f ca="1">LeaveTracker[[#This Row],[Days]]&amp;" "&amp;LeaveTracker[[#This Row],[Type of Leave]]</f>
        <v>1 OTHER</v>
      </c>
      <c r="L5048" s="23">
        <f ca="1">NETWORKDAYS(LeaveTracker[[#This Row],[Start Date]],LeaveTracker[[#This Row],[End Date]],lstHolidays)</f>
        <v>1</v>
      </c>
      <c r="M5048" s="27"/>
    </row>
    <row r="5049" spans="1:13" ht="30" customHeight="1" x14ac:dyDescent="0.3">
      <c r="A5049" s="27">
        <f t="shared" si="53"/>
        <v>1320</v>
      </c>
      <c r="B5049" s="31">
        <v>45029</v>
      </c>
      <c r="C5049" s="31">
        <v>45028</v>
      </c>
      <c r="D5049" s="19" t="s">
        <v>1751</v>
      </c>
      <c r="E5049" s="66" t="str">
        <f>IF(ISBLANK(LeaveTracker[[#This Row],[Employee Name]]),"-----",VLOOKUP(LeaveTracker[[#This Row],[Employee Name]],'List of Employees'!$B$4:$H$767,7))</f>
        <v>EEO/CITY MARKET</v>
      </c>
      <c r="F5049" s="66" t="str">
        <f>IF(ISBLANK(LeaveTracker[[#This Row],[Employee Name]]),"-----",VLOOKUP(LeaveTracker[[#This Row],[Employee Name]],'List of Employees'!$B$4:$H$767,6))</f>
        <v>CASUAL</v>
      </c>
      <c r="G5049" s="24">
        <v>45027</v>
      </c>
      <c r="H5049" s="24">
        <v>45027</v>
      </c>
      <c r="I5049" s="19" t="s">
        <v>81</v>
      </c>
      <c r="K5049" s="57" t="str">
        <f ca="1">LeaveTracker[[#This Row],[Days]]&amp;" "&amp;LeaveTracker[[#This Row],[Type of Leave]]</f>
        <v>1 SL</v>
      </c>
      <c r="L5049" s="23">
        <f ca="1">NETWORKDAYS(LeaveTracker[[#This Row],[Start Date]],LeaveTracker[[#This Row],[End Date]],lstHolidays)</f>
        <v>1</v>
      </c>
      <c r="M5049" s="27"/>
    </row>
    <row r="5050" spans="1:13" ht="30" customHeight="1" x14ac:dyDescent="0.3">
      <c r="A5050" s="27">
        <f t="shared" si="53"/>
        <v>1321</v>
      </c>
      <c r="B5050" s="31">
        <v>45029</v>
      </c>
      <c r="C5050" s="31">
        <v>44998</v>
      </c>
      <c r="D5050" s="19" t="s">
        <v>872</v>
      </c>
      <c r="E5050" s="66" t="str">
        <f>IF(ISBLANK(LeaveTracker[[#This Row],[Employee Name]]),"-----",VLOOKUP(LeaveTracker[[#This Row],[Employee Name]],'List of Employees'!$B$4:$H$767,7))</f>
        <v>GSO</v>
      </c>
      <c r="F5050" s="66" t="str">
        <f>IF(ISBLANK(LeaveTracker[[#This Row],[Employee Name]]),"-----",VLOOKUP(LeaveTracker[[#This Row],[Employee Name]],'List of Employees'!$B$4:$H$767,6))</f>
        <v>PERMANENT</v>
      </c>
      <c r="G5050" s="24">
        <v>44993</v>
      </c>
      <c r="H5050" s="24">
        <v>44995</v>
      </c>
      <c r="I5050" s="19" t="s">
        <v>297</v>
      </c>
      <c r="J5050" s="42" t="s">
        <v>105</v>
      </c>
      <c r="K5050" s="57" t="str">
        <f ca="1">LeaveTracker[[#This Row],[Days]]&amp;" "&amp;LeaveTracker[[#This Row],[Type of Leave]]</f>
        <v>3 OTHER</v>
      </c>
      <c r="L5050" s="23">
        <f ca="1">NETWORKDAYS(LeaveTracker[[#This Row],[Start Date]],LeaveTracker[[#This Row],[End Date]],lstHolidays)</f>
        <v>3</v>
      </c>
      <c r="M5050" s="27"/>
    </row>
    <row r="5051" spans="1:13" ht="30" customHeight="1" x14ac:dyDescent="0.3">
      <c r="A5051" s="27">
        <f t="shared" si="53"/>
        <v>1322</v>
      </c>
      <c r="B5051" s="31">
        <v>45029</v>
      </c>
      <c r="C5051" s="31">
        <v>44991</v>
      </c>
      <c r="D5051" s="19" t="s">
        <v>1080</v>
      </c>
      <c r="E5051" s="66" t="str">
        <f>IF(ISBLANK(LeaveTracker[[#This Row],[Employee Name]]),"-----",VLOOKUP(LeaveTracker[[#This Row],[Employee Name]],'List of Employees'!$B$4:$H$767,7))</f>
        <v>ACCOUNTING</v>
      </c>
      <c r="F5051" s="66" t="str">
        <f>IF(ISBLANK(LeaveTracker[[#This Row],[Employee Name]]),"-----",VLOOKUP(LeaveTracker[[#This Row],[Employee Name]],'List of Employees'!$B$4:$H$767,6))</f>
        <v>PERMANENT</v>
      </c>
      <c r="G5051" s="24">
        <v>45027</v>
      </c>
      <c r="H5051" s="24">
        <v>45028</v>
      </c>
      <c r="I5051" s="19" t="s">
        <v>82</v>
      </c>
      <c r="K5051" s="57" t="str">
        <f ca="1">LeaveTracker[[#This Row],[Days]]&amp;" "&amp;LeaveTracker[[#This Row],[Type of Leave]]</f>
        <v>2 VL</v>
      </c>
      <c r="L5051" s="23">
        <f ca="1">NETWORKDAYS(LeaveTracker[[#This Row],[Start Date]],LeaveTracker[[#This Row],[End Date]],lstHolidays)</f>
        <v>2</v>
      </c>
      <c r="M5051" s="27"/>
    </row>
    <row r="5052" spans="1:13" ht="30" customHeight="1" x14ac:dyDescent="0.3">
      <c r="A5052" s="27">
        <f t="shared" si="53"/>
        <v>1323</v>
      </c>
      <c r="B5052" s="31">
        <v>45029</v>
      </c>
      <c r="C5052" s="31">
        <v>44998</v>
      </c>
      <c r="D5052" s="19" t="s">
        <v>872</v>
      </c>
      <c r="E5052" s="66" t="str">
        <f>IF(ISBLANK(LeaveTracker[[#This Row],[Employee Name]]),"-----",VLOOKUP(LeaveTracker[[#This Row],[Employee Name]],'List of Employees'!$B$4:$H$767,7))</f>
        <v>GSO</v>
      </c>
      <c r="F5052" s="66" t="str">
        <f>IF(ISBLANK(LeaveTracker[[#This Row],[Employee Name]]),"-----",VLOOKUP(LeaveTracker[[#This Row],[Employee Name]],'List of Employees'!$B$4:$H$767,6))</f>
        <v>PERMANENT</v>
      </c>
      <c r="G5052" s="24">
        <v>44991</v>
      </c>
      <c r="H5052" s="24">
        <v>44992</v>
      </c>
      <c r="I5052" s="19" t="s">
        <v>82</v>
      </c>
      <c r="K5052" s="57" t="str">
        <f ca="1">LeaveTracker[[#This Row],[Days]]&amp;" "&amp;LeaveTracker[[#This Row],[Type of Leave]]</f>
        <v>2 VL</v>
      </c>
      <c r="L5052" s="23">
        <f ca="1">NETWORKDAYS(LeaveTracker[[#This Row],[Start Date]],LeaveTracker[[#This Row],[End Date]],lstHolidays)</f>
        <v>2</v>
      </c>
      <c r="M5052" s="27"/>
    </row>
    <row r="5053" spans="1:13" ht="30" customHeight="1" x14ac:dyDescent="0.3">
      <c r="A5053" s="27">
        <f t="shared" si="53"/>
        <v>1324</v>
      </c>
      <c r="B5053" s="31">
        <v>45029</v>
      </c>
      <c r="C5053" s="31">
        <v>44991</v>
      </c>
      <c r="D5053" s="19" t="s">
        <v>289</v>
      </c>
      <c r="E5053" s="66" t="str">
        <f>IF(ISBLANK(LeaveTracker[[#This Row],[Employee Name]]),"-----",VLOOKUP(LeaveTracker[[#This Row],[Employee Name]],'List of Employees'!$B$4:$H$767,7))</f>
        <v>CENRO</v>
      </c>
      <c r="F5053" s="66" t="str">
        <f>IF(ISBLANK(LeaveTracker[[#This Row],[Employee Name]]),"-----",VLOOKUP(LeaveTracker[[#This Row],[Employee Name]],'List of Employees'!$B$4:$H$767,6))</f>
        <v>PERMANENT</v>
      </c>
      <c r="G5053" s="24">
        <v>44987</v>
      </c>
      <c r="H5053" s="24">
        <v>44987</v>
      </c>
      <c r="I5053" s="19" t="s">
        <v>81</v>
      </c>
      <c r="K5053" s="57" t="str">
        <f ca="1">LeaveTracker[[#This Row],[Days]]&amp;" "&amp;LeaveTracker[[#This Row],[Type of Leave]]</f>
        <v>1 SL</v>
      </c>
      <c r="L5053" s="23">
        <f ca="1">NETWORKDAYS(LeaveTracker[[#This Row],[Start Date]],LeaveTracker[[#This Row],[End Date]],lstHolidays)</f>
        <v>1</v>
      </c>
      <c r="M5053" s="27"/>
    </row>
    <row r="5054" spans="1:13" ht="30" customHeight="1" x14ac:dyDescent="0.3">
      <c r="A5054" s="27">
        <f t="shared" si="53"/>
        <v>1325</v>
      </c>
      <c r="B5054" s="31">
        <v>45029</v>
      </c>
      <c r="C5054" s="31">
        <v>44992</v>
      </c>
      <c r="D5054" s="19" t="s">
        <v>568</v>
      </c>
      <c r="E5054" s="66" t="str">
        <f>IF(ISBLANK(LeaveTracker[[#This Row],[Employee Name]]),"-----",VLOOKUP(LeaveTracker[[#This Row],[Employee Name]],'List of Employees'!$B$4:$H$767,7))</f>
        <v>CENRO</v>
      </c>
      <c r="F5054" s="66" t="str">
        <f>IF(ISBLANK(LeaveTracker[[#This Row],[Employee Name]]),"-----",VLOOKUP(LeaveTracker[[#This Row],[Employee Name]],'List of Employees'!$B$4:$H$767,6))</f>
        <v>PERMANENT</v>
      </c>
      <c r="G5054" s="24">
        <v>44991</v>
      </c>
      <c r="H5054" s="24">
        <v>44991</v>
      </c>
      <c r="I5054" s="19" t="s">
        <v>81</v>
      </c>
      <c r="K5054" s="57" t="str">
        <f ca="1">LeaveTracker[[#This Row],[Days]]&amp;" "&amp;LeaveTracker[[#This Row],[Type of Leave]]</f>
        <v>1 SL</v>
      </c>
      <c r="L5054" s="23">
        <f ca="1">NETWORKDAYS(LeaveTracker[[#This Row],[Start Date]],LeaveTracker[[#This Row],[End Date]],lstHolidays)</f>
        <v>1</v>
      </c>
      <c r="M5054" s="27"/>
    </row>
    <row r="5055" spans="1:13" ht="30" customHeight="1" x14ac:dyDescent="0.3">
      <c r="A5055" s="27">
        <f t="shared" si="53"/>
        <v>1326</v>
      </c>
      <c r="B5055" s="31">
        <v>45029</v>
      </c>
      <c r="C5055" s="31">
        <v>44994</v>
      </c>
      <c r="D5055" s="19" t="s">
        <v>806</v>
      </c>
      <c r="E5055" s="66" t="str">
        <f>IF(ISBLANK(LeaveTracker[[#This Row],[Employee Name]]),"-----",VLOOKUP(LeaveTracker[[#This Row],[Employee Name]],'List of Employees'!$B$4:$H$767,7))</f>
        <v>CHO</v>
      </c>
      <c r="F5055" s="66" t="str">
        <f>IF(ISBLANK(LeaveTracker[[#This Row],[Employee Name]]),"-----",VLOOKUP(LeaveTracker[[#This Row],[Employee Name]],'List of Employees'!$B$4:$H$767,6))</f>
        <v>PERMANENT</v>
      </c>
      <c r="G5055" s="24">
        <v>44993</v>
      </c>
      <c r="H5055" s="24">
        <v>44993</v>
      </c>
      <c r="I5055" s="19" t="s">
        <v>297</v>
      </c>
      <c r="J5055" s="42" t="s">
        <v>298</v>
      </c>
      <c r="K5055" s="57" t="str">
        <f ca="1">LeaveTracker[[#This Row],[Days]]&amp;" "&amp;LeaveTracker[[#This Row],[Type of Leave]]</f>
        <v>1 OTHER</v>
      </c>
      <c r="L5055" s="23">
        <f ca="1">NETWORKDAYS(LeaveTracker[[#This Row],[Start Date]],LeaveTracker[[#This Row],[End Date]],lstHolidays)</f>
        <v>1</v>
      </c>
      <c r="M5055" s="27"/>
    </row>
    <row r="5056" spans="1:13" ht="30" customHeight="1" x14ac:dyDescent="0.3">
      <c r="A5056" s="27">
        <f t="shared" si="53"/>
        <v>1327</v>
      </c>
      <c r="B5056" s="31">
        <v>45029</v>
      </c>
      <c r="C5056" s="31">
        <v>44993</v>
      </c>
      <c r="D5056" s="19" t="s">
        <v>505</v>
      </c>
      <c r="E5056" s="66" t="str">
        <f>IF(ISBLANK(LeaveTracker[[#This Row],[Employee Name]]),"-----",VLOOKUP(LeaveTracker[[#This Row],[Employee Name]],'List of Employees'!$B$4:$H$767,7))</f>
        <v>ACCOUNTING</v>
      </c>
      <c r="F5056" s="66" t="str">
        <f>IF(ISBLANK(LeaveTracker[[#This Row],[Employee Name]]),"-----",VLOOKUP(LeaveTracker[[#This Row],[Employee Name]],'List of Employees'!$B$4:$H$767,6))</f>
        <v>PERMANENT</v>
      </c>
      <c r="G5056" s="24">
        <v>44991</v>
      </c>
      <c r="H5056" s="24">
        <v>44991</v>
      </c>
      <c r="I5056" s="19" t="s">
        <v>81</v>
      </c>
      <c r="K5056" s="57" t="str">
        <f ca="1">LeaveTracker[[#This Row],[Days]]&amp;" "&amp;LeaveTracker[[#This Row],[Type of Leave]]</f>
        <v>1 SL</v>
      </c>
      <c r="L5056" s="23">
        <f ca="1">NETWORKDAYS(LeaveTracker[[#This Row],[Start Date]],LeaveTracker[[#This Row],[End Date]],lstHolidays)</f>
        <v>1</v>
      </c>
      <c r="M5056" s="27"/>
    </row>
    <row r="5057" spans="1:13" ht="30" customHeight="1" x14ac:dyDescent="0.3">
      <c r="A5057" s="27">
        <f t="shared" si="53"/>
        <v>1328</v>
      </c>
      <c r="B5057" s="31">
        <v>45029</v>
      </c>
      <c r="C5057" s="31">
        <v>44993</v>
      </c>
      <c r="D5057" s="19" t="s">
        <v>947</v>
      </c>
      <c r="E5057" s="66" t="str">
        <f>IF(ISBLANK(LeaveTracker[[#This Row],[Employee Name]]),"-----",VLOOKUP(LeaveTracker[[#This Row],[Employee Name]],'List of Employees'!$B$4:$H$767,7))</f>
        <v>ACCOUNTING</v>
      </c>
      <c r="F5057" s="66" t="str">
        <f>IF(ISBLANK(LeaveTracker[[#This Row],[Employee Name]]),"-----",VLOOKUP(LeaveTracker[[#This Row],[Employee Name]],'List of Employees'!$B$4:$H$767,6))</f>
        <v>PERMANENT</v>
      </c>
      <c r="G5057" s="24">
        <v>44978</v>
      </c>
      <c r="H5057" s="24">
        <v>44978</v>
      </c>
      <c r="I5057" s="19" t="s">
        <v>81</v>
      </c>
      <c r="K5057" s="57" t="str">
        <f ca="1">LeaveTracker[[#This Row],[Days]]&amp;" "&amp;LeaveTracker[[#This Row],[Type of Leave]]</f>
        <v>1 SL</v>
      </c>
      <c r="L5057" s="23">
        <f ca="1">NETWORKDAYS(LeaveTracker[[#This Row],[Start Date]],LeaveTracker[[#This Row],[End Date]],lstHolidays)</f>
        <v>1</v>
      </c>
      <c r="M5057" s="27"/>
    </row>
    <row r="5058" spans="1:13" ht="30" customHeight="1" x14ac:dyDescent="0.3">
      <c r="A5058" s="27">
        <v>1328</v>
      </c>
      <c r="B5058" s="31">
        <v>45029</v>
      </c>
      <c r="C5058" s="31">
        <v>44993</v>
      </c>
      <c r="D5058" s="19" t="s">
        <v>947</v>
      </c>
      <c r="E5058" s="66" t="str">
        <f>IF(ISBLANK(LeaveTracker[[#This Row],[Employee Name]]),"-----",VLOOKUP(LeaveTracker[[#This Row],[Employee Name]],'List of Employees'!$B$4:$H$767,7))</f>
        <v>ACCOUNTING</v>
      </c>
      <c r="F5058" s="66" t="str">
        <f>IF(ISBLANK(LeaveTracker[[#This Row],[Employee Name]]),"-----",VLOOKUP(LeaveTracker[[#This Row],[Employee Name]],'List of Employees'!$B$4:$H$767,6))</f>
        <v>PERMANENT</v>
      </c>
      <c r="G5058" s="24">
        <v>44985</v>
      </c>
      <c r="H5058" s="24">
        <v>44985</v>
      </c>
      <c r="I5058" s="19" t="s">
        <v>81</v>
      </c>
      <c r="K5058" s="57" t="str">
        <f ca="1">LeaveTracker[[#This Row],[Days]]&amp;" "&amp;LeaveTracker[[#This Row],[Type of Leave]]</f>
        <v>1 SL</v>
      </c>
      <c r="L5058" s="23">
        <f ca="1">NETWORKDAYS(LeaveTracker[[#This Row],[Start Date]],LeaveTracker[[#This Row],[End Date]],lstHolidays)</f>
        <v>1</v>
      </c>
      <c r="M5058" s="27"/>
    </row>
    <row r="5059" spans="1:13" ht="30" customHeight="1" x14ac:dyDescent="0.3">
      <c r="A5059" s="27">
        <f t="shared" si="53"/>
        <v>1329</v>
      </c>
      <c r="B5059" s="31">
        <v>45029</v>
      </c>
      <c r="C5059" s="31">
        <v>44993</v>
      </c>
      <c r="D5059" s="19" t="s">
        <v>947</v>
      </c>
      <c r="E5059" s="66" t="str">
        <f>IF(ISBLANK(LeaveTracker[[#This Row],[Employee Name]]),"-----",VLOOKUP(LeaveTracker[[#This Row],[Employee Name]],'List of Employees'!$B$4:$H$767,7))</f>
        <v>ACCOUNTING</v>
      </c>
      <c r="F5059" s="66" t="str">
        <f>IF(ISBLANK(LeaveTracker[[#This Row],[Employee Name]]),"-----",VLOOKUP(LeaveTracker[[#This Row],[Employee Name]],'List of Employees'!$B$4:$H$767,6))</f>
        <v>PERMANENT</v>
      </c>
      <c r="G5059" s="24">
        <v>44986</v>
      </c>
      <c r="H5059" s="24">
        <v>44988</v>
      </c>
      <c r="I5059" s="19" t="s">
        <v>81</v>
      </c>
      <c r="K5059" s="57" t="str">
        <f ca="1">LeaveTracker[[#This Row],[Days]]&amp;" "&amp;LeaveTracker[[#This Row],[Type of Leave]]</f>
        <v>3 SL</v>
      </c>
      <c r="L5059" s="23">
        <f ca="1">NETWORKDAYS(LeaveTracker[[#This Row],[Start Date]],LeaveTracker[[#This Row],[End Date]],lstHolidays)</f>
        <v>3</v>
      </c>
      <c r="M5059" s="27"/>
    </row>
    <row r="5060" spans="1:13" ht="30" customHeight="1" x14ac:dyDescent="0.3">
      <c r="A5060" s="27">
        <f t="shared" si="53"/>
        <v>1330</v>
      </c>
      <c r="B5060" s="31">
        <v>45029</v>
      </c>
      <c r="C5060" s="31">
        <v>44991</v>
      </c>
      <c r="D5060" s="19" t="s">
        <v>596</v>
      </c>
      <c r="E5060" s="66" t="str">
        <f>IF(ISBLANK(LeaveTracker[[#This Row],[Employee Name]]),"-----",VLOOKUP(LeaveTracker[[#This Row],[Employee Name]],'List of Employees'!$B$4:$H$767,7))</f>
        <v>MAHOGANY MARKET</v>
      </c>
      <c r="F5060" s="66" t="str">
        <f>IF(ISBLANK(LeaveTracker[[#This Row],[Employee Name]]),"-----",VLOOKUP(LeaveTracker[[#This Row],[Employee Name]],'List of Employees'!$B$4:$H$767,6))</f>
        <v>PERMANENT</v>
      </c>
      <c r="G5060" s="24">
        <v>44989</v>
      </c>
      <c r="H5060" s="24">
        <v>44989</v>
      </c>
      <c r="I5060" s="19" t="s">
        <v>81</v>
      </c>
      <c r="K5060" s="57" t="str">
        <f>LeaveTracker[[#This Row],[Days]]&amp;" "&amp;LeaveTracker[[#This Row],[Type of Leave]]</f>
        <v>1 SL</v>
      </c>
      <c r="L5060" s="23">
        <v>1</v>
      </c>
      <c r="M5060" s="27"/>
    </row>
    <row r="5061" spans="1:13" ht="30" customHeight="1" x14ac:dyDescent="0.3">
      <c r="A5061" s="27">
        <f t="shared" si="53"/>
        <v>1331</v>
      </c>
      <c r="B5061" s="31">
        <v>45029</v>
      </c>
      <c r="C5061" s="31">
        <v>44991</v>
      </c>
      <c r="D5061" s="19" t="s">
        <v>600</v>
      </c>
      <c r="E5061" s="66" t="str">
        <f>IF(ISBLANK(LeaveTracker[[#This Row],[Employee Name]]),"-----",VLOOKUP(LeaveTracker[[#This Row],[Employee Name]],'List of Employees'!$B$4:$H$767,7))</f>
        <v>MAHOGANY MARKET</v>
      </c>
      <c r="F5061" s="66" t="str">
        <f>IF(ISBLANK(LeaveTracker[[#This Row],[Employee Name]]),"-----",VLOOKUP(LeaveTracker[[#This Row],[Employee Name]],'List of Employees'!$B$4:$H$767,6))</f>
        <v>PERMANENT</v>
      </c>
      <c r="G5061" s="24">
        <v>44985</v>
      </c>
      <c r="H5061" s="24">
        <v>44986</v>
      </c>
      <c r="I5061" s="19" t="s">
        <v>81</v>
      </c>
      <c r="K5061" s="57" t="str">
        <f ca="1">LeaveTracker[[#This Row],[Days]]&amp;" "&amp;LeaveTracker[[#This Row],[Type of Leave]]</f>
        <v>2 SL</v>
      </c>
      <c r="L5061" s="23">
        <f ca="1">NETWORKDAYS(LeaveTracker[[#This Row],[Start Date]],LeaveTracker[[#This Row],[End Date]],lstHolidays)</f>
        <v>2</v>
      </c>
      <c r="M5061" s="27"/>
    </row>
    <row r="5062" spans="1:13" ht="30" customHeight="1" x14ac:dyDescent="0.3">
      <c r="A5062" s="27">
        <f t="shared" si="53"/>
        <v>1332</v>
      </c>
      <c r="B5062" s="31">
        <v>45029</v>
      </c>
      <c r="C5062" s="31">
        <v>44994</v>
      </c>
      <c r="D5062" s="19" t="s">
        <v>558</v>
      </c>
      <c r="E5062" s="66" t="str">
        <f>IF(ISBLANK(LeaveTracker[[#This Row],[Employee Name]]),"-----",VLOOKUP(LeaveTracker[[#This Row],[Employee Name]],'List of Employees'!$B$4:$H$767,7))</f>
        <v>CENRO</v>
      </c>
      <c r="F5062" s="66" t="str">
        <f>IF(ISBLANK(LeaveTracker[[#This Row],[Employee Name]]),"-----",VLOOKUP(LeaveTracker[[#This Row],[Employee Name]],'List of Employees'!$B$4:$H$767,6))</f>
        <v>PERMANENT</v>
      </c>
      <c r="G5062" s="24">
        <v>45001</v>
      </c>
      <c r="H5062" s="24">
        <v>45005</v>
      </c>
      <c r="I5062" s="19" t="s">
        <v>82</v>
      </c>
      <c r="K5062" s="57" t="str">
        <f ca="1">LeaveTracker[[#This Row],[Days]]&amp;" "&amp;LeaveTracker[[#This Row],[Type of Leave]]</f>
        <v>3 VL</v>
      </c>
      <c r="L5062" s="23">
        <f ca="1">NETWORKDAYS(LeaveTracker[[#This Row],[Start Date]],LeaveTracker[[#This Row],[End Date]],lstHolidays)</f>
        <v>3</v>
      </c>
      <c r="M5062" s="27"/>
    </row>
    <row r="5063" spans="1:13" ht="30" customHeight="1" x14ac:dyDescent="0.3">
      <c r="A5063" s="27">
        <f t="shared" si="53"/>
        <v>1333</v>
      </c>
      <c r="B5063" s="31">
        <v>45029</v>
      </c>
      <c r="C5063" s="31">
        <v>45020</v>
      </c>
      <c r="D5063" s="19" t="s">
        <v>773</v>
      </c>
      <c r="E5063" s="66" t="str">
        <f>IF(ISBLANK(LeaveTracker[[#This Row],[Employee Name]]),"-----",VLOOKUP(LeaveTracker[[#This Row],[Employee Name]],'List of Employees'!$B$4:$H$767,7))</f>
        <v>GSO</v>
      </c>
      <c r="F5063" s="66" t="str">
        <f>IF(ISBLANK(LeaveTracker[[#This Row],[Employee Name]]),"-----",VLOOKUP(LeaveTracker[[#This Row],[Employee Name]],'List of Employees'!$B$4:$H$767,6))</f>
        <v>PERMANENT</v>
      </c>
      <c r="G5063" s="24">
        <v>45027</v>
      </c>
      <c r="H5063" s="24">
        <v>45030</v>
      </c>
      <c r="I5063" s="19" t="s">
        <v>82</v>
      </c>
      <c r="K5063" s="57" t="str">
        <f ca="1">LeaveTracker[[#This Row],[Days]]&amp;" "&amp;LeaveTracker[[#This Row],[Type of Leave]]</f>
        <v>4 VL</v>
      </c>
      <c r="L5063" s="23">
        <f ca="1">NETWORKDAYS(LeaveTracker[[#This Row],[Start Date]],LeaveTracker[[#This Row],[End Date]],lstHolidays)</f>
        <v>4</v>
      </c>
      <c r="M5063" s="27"/>
    </row>
    <row r="5064" spans="1:13" ht="30" customHeight="1" x14ac:dyDescent="0.3">
      <c r="A5064" s="27">
        <f t="shared" si="53"/>
        <v>1334</v>
      </c>
      <c r="B5064" s="31">
        <v>45029</v>
      </c>
      <c r="C5064" s="31">
        <v>45020</v>
      </c>
      <c r="D5064" s="19" t="s">
        <v>773</v>
      </c>
      <c r="E5064" s="66" t="str">
        <f>IF(ISBLANK(LeaveTracker[[#This Row],[Employee Name]]),"-----",VLOOKUP(LeaveTracker[[#This Row],[Employee Name]],'List of Employees'!$B$4:$H$767,7))</f>
        <v>GSO</v>
      </c>
      <c r="F5064" s="66" t="str">
        <f>IF(ISBLANK(LeaveTracker[[#This Row],[Employee Name]]),"-----",VLOOKUP(LeaveTracker[[#This Row],[Employee Name]],'List of Employees'!$B$4:$H$767,6))</f>
        <v>PERMANENT</v>
      </c>
      <c r="G5064" s="24">
        <v>45016</v>
      </c>
      <c r="H5064" s="24">
        <v>45019</v>
      </c>
      <c r="I5064" s="19" t="s">
        <v>82</v>
      </c>
      <c r="K5064" s="57" t="str">
        <f ca="1">LeaveTracker[[#This Row],[Days]]&amp;" "&amp;LeaveTracker[[#This Row],[Type of Leave]]</f>
        <v>2 VL</v>
      </c>
      <c r="L5064" s="23">
        <f ca="1">NETWORKDAYS(LeaveTracker[[#This Row],[Start Date]],LeaveTracker[[#This Row],[End Date]],lstHolidays)</f>
        <v>2</v>
      </c>
      <c r="M5064" s="27"/>
    </row>
    <row r="5065" spans="1:13" ht="30" customHeight="1" x14ac:dyDescent="0.3">
      <c r="A5065" s="27">
        <f t="shared" si="53"/>
        <v>1335</v>
      </c>
      <c r="B5065" s="31">
        <v>45029</v>
      </c>
      <c r="C5065" s="31">
        <v>45000</v>
      </c>
      <c r="D5065" s="19" t="s">
        <v>1005</v>
      </c>
      <c r="E5065" s="66" t="str">
        <f>IF(ISBLANK(LeaveTracker[[#This Row],[Employee Name]]),"-----",VLOOKUP(LeaveTracker[[#This Row],[Employee Name]],'List of Employees'!$B$4:$H$767,7))</f>
        <v>ACCOUNTING</v>
      </c>
      <c r="F5065" s="66" t="str">
        <f>IF(ISBLANK(LeaveTracker[[#This Row],[Employee Name]]),"-----",VLOOKUP(LeaveTracker[[#This Row],[Employee Name]],'List of Employees'!$B$4:$H$767,6))</f>
        <v>PERMANENT</v>
      </c>
      <c r="G5065" s="24">
        <v>44999</v>
      </c>
      <c r="H5065" s="24">
        <v>44999</v>
      </c>
      <c r="I5065" s="19" t="s">
        <v>81</v>
      </c>
      <c r="K5065" s="57" t="str">
        <f ca="1">LeaveTracker[[#This Row],[Days]]&amp;" "&amp;LeaveTracker[[#This Row],[Type of Leave]]</f>
        <v>1 SL</v>
      </c>
      <c r="L5065" s="23">
        <f ca="1">NETWORKDAYS(LeaveTracker[[#This Row],[Start Date]],LeaveTracker[[#This Row],[End Date]],lstHolidays)</f>
        <v>1</v>
      </c>
      <c r="M5065" s="27"/>
    </row>
    <row r="5066" spans="1:13" ht="30" customHeight="1" x14ac:dyDescent="0.3">
      <c r="A5066" s="27">
        <f t="shared" si="53"/>
        <v>1336</v>
      </c>
      <c r="B5066" s="31">
        <v>45029</v>
      </c>
      <c r="C5066" s="31">
        <v>44999</v>
      </c>
      <c r="D5066" s="19" t="s">
        <v>1080</v>
      </c>
      <c r="E5066" s="66" t="str">
        <f>IF(ISBLANK(LeaveTracker[[#This Row],[Employee Name]]),"-----",VLOOKUP(LeaveTracker[[#This Row],[Employee Name]],'List of Employees'!$B$4:$H$767,7))</f>
        <v>ACCOUNTING</v>
      </c>
      <c r="F5066" s="66" t="str">
        <f>IF(ISBLANK(LeaveTracker[[#This Row],[Employee Name]]),"-----",VLOOKUP(LeaveTracker[[#This Row],[Employee Name]],'List of Employees'!$B$4:$H$767,6))</f>
        <v>PERMANENT</v>
      </c>
      <c r="G5066" s="24">
        <v>44998</v>
      </c>
      <c r="H5066" s="24">
        <v>44999</v>
      </c>
      <c r="I5066" s="19" t="s">
        <v>81</v>
      </c>
      <c r="K5066" s="57" t="str">
        <f ca="1">LeaveTracker[[#This Row],[Days]]&amp;" "&amp;LeaveTracker[[#This Row],[Type of Leave]]</f>
        <v>2 SL</v>
      </c>
      <c r="L5066" s="23">
        <f ca="1">NETWORKDAYS(LeaveTracker[[#This Row],[Start Date]],LeaveTracker[[#This Row],[End Date]],lstHolidays)</f>
        <v>2</v>
      </c>
      <c r="M5066" s="27"/>
    </row>
    <row r="5067" spans="1:13" ht="30" customHeight="1" x14ac:dyDescent="0.3">
      <c r="A5067" s="27">
        <f t="shared" si="53"/>
        <v>1337</v>
      </c>
      <c r="B5067" s="31">
        <v>45029</v>
      </c>
      <c r="C5067" s="31">
        <v>45002</v>
      </c>
      <c r="D5067" s="19" t="s">
        <v>463</v>
      </c>
      <c r="E5067" s="66" t="str">
        <f>IF(ISBLANK(LeaveTracker[[#This Row],[Employee Name]]),"-----",VLOOKUP(LeaveTracker[[#This Row],[Employee Name]],'List of Employees'!$B$4:$H$767,7))</f>
        <v>ASSESSORS OFFICE</v>
      </c>
      <c r="F5067" s="66" t="str">
        <f>IF(ISBLANK(LeaveTracker[[#This Row],[Employee Name]]),"-----",VLOOKUP(LeaveTracker[[#This Row],[Employee Name]],'List of Employees'!$B$4:$H$767,6))</f>
        <v>PERMANENT</v>
      </c>
      <c r="G5067" s="24">
        <v>45001</v>
      </c>
      <c r="H5067" s="24">
        <v>45001</v>
      </c>
      <c r="I5067" s="19" t="s">
        <v>297</v>
      </c>
      <c r="J5067" s="42" t="s">
        <v>105</v>
      </c>
      <c r="K5067" s="57" t="str">
        <f ca="1">LeaveTracker[[#This Row],[Days]]&amp;" "&amp;LeaveTracker[[#This Row],[Type of Leave]]</f>
        <v>1 OTHER</v>
      </c>
      <c r="L5067" s="23">
        <f ca="1">NETWORKDAYS(LeaveTracker[[#This Row],[Start Date]],LeaveTracker[[#This Row],[End Date]],lstHolidays)</f>
        <v>1</v>
      </c>
      <c r="M5067" s="27"/>
    </row>
    <row r="5068" spans="1:13" ht="30" customHeight="1" x14ac:dyDescent="0.3">
      <c r="A5068" s="27">
        <f t="shared" si="53"/>
        <v>1338</v>
      </c>
      <c r="B5068" s="31">
        <v>45029</v>
      </c>
      <c r="C5068" s="31">
        <v>45003</v>
      </c>
      <c r="D5068" s="19" t="s">
        <v>2141</v>
      </c>
      <c r="E5068" s="66" t="str">
        <f>IF(ISBLANK(LeaveTracker[[#This Row],[Employee Name]]),"-----",VLOOKUP(LeaveTracker[[#This Row],[Employee Name]],'List of Employees'!$B$4:$H$767,7))</f>
        <v>OSPITAL NG TAGAYTAY</v>
      </c>
      <c r="F5068" s="66" t="str">
        <f>IF(ISBLANK(LeaveTracker[[#This Row],[Employee Name]]),"-----",VLOOKUP(LeaveTracker[[#This Row],[Employee Name]],'List of Employees'!$B$4:$H$767,6))</f>
        <v>PERMANENT</v>
      </c>
      <c r="G5068" s="24">
        <v>44999</v>
      </c>
      <c r="H5068" s="24">
        <v>44999</v>
      </c>
      <c r="I5068" s="19" t="s">
        <v>81</v>
      </c>
      <c r="K5068" s="57" t="str">
        <f ca="1">LeaveTracker[[#This Row],[Days]]&amp;" "&amp;LeaveTracker[[#This Row],[Type of Leave]]</f>
        <v>1 SL</v>
      </c>
      <c r="L5068" s="23">
        <f ca="1">NETWORKDAYS(LeaveTracker[[#This Row],[Start Date]],LeaveTracker[[#This Row],[End Date]],lstHolidays)</f>
        <v>1</v>
      </c>
      <c r="M5068" s="27"/>
    </row>
    <row r="5069" spans="1:13" ht="30" customHeight="1" x14ac:dyDescent="0.3">
      <c r="A5069" s="27">
        <f t="shared" si="53"/>
        <v>1339</v>
      </c>
      <c r="B5069" s="31">
        <v>45029</v>
      </c>
      <c r="C5069" s="31">
        <v>45005</v>
      </c>
      <c r="D5069" s="19" t="s">
        <v>1223</v>
      </c>
      <c r="E5069" s="66">
        <f>IF(ISBLANK(LeaveTracker[[#This Row],[Employee Name]]),"-----",VLOOKUP(LeaveTracker[[#This Row],[Employee Name]],'List of Employees'!$B$4:$H$767,7))</f>
        <v>0</v>
      </c>
      <c r="F5069" s="66" t="str">
        <f>IF(ISBLANK(LeaveTracker[[#This Row],[Employee Name]]),"-----",VLOOKUP(LeaveTracker[[#This Row],[Employee Name]],'List of Employees'!$B$4:$H$767,6))</f>
        <v>PERMANENT</v>
      </c>
      <c r="G5069" s="24">
        <v>45008</v>
      </c>
      <c r="H5069" s="24">
        <v>45009</v>
      </c>
      <c r="I5069" s="19" t="s">
        <v>297</v>
      </c>
      <c r="J5069" s="42" t="s">
        <v>213</v>
      </c>
      <c r="K5069" s="57" t="str">
        <f ca="1">LeaveTracker[[#This Row],[Days]]&amp;" "&amp;LeaveTracker[[#This Row],[Type of Leave]]</f>
        <v>2 OTHER</v>
      </c>
      <c r="L5069" s="23">
        <f ca="1">NETWORKDAYS(LeaveTracker[[#This Row],[Start Date]],LeaveTracker[[#This Row],[End Date]],lstHolidays)</f>
        <v>2</v>
      </c>
      <c r="M5069" s="27"/>
    </row>
    <row r="5070" spans="1:13" ht="30" customHeight="1" x14ac:dyDescent="0.3">
      <c r="A5070" s="27">
        <f t="shared" si="53"/>
        <v>1340</v>
      </c>
      <c r="B5070" s="31">
        <v>45029</v>
      </c>
      <c r="C5070" s="31">
        <v>45015</v>
      </c>
      <c r="D5070" s="19" t="s">
        <v>1075</v>
      </c>
      <c r="E5070" s="66" t="str">
        <f>IF(ISBLANK(LeaveTracker[[#This Row],[Employee Name]]),"-----",VLOOKUP(LeaveTracker[[#This Row],[Employee Name]],'List of Employees'!$B$4:$H$767,7))</f>
        <v>CTO</v>
      </c>
      <c r="F5070" s="66" t="str">
        <f>IF(ISBLANK(LeaveTracker[[#This Row],[Employee Name]]),"-----",VLOOKUP(LeaveTracker[[#This Row],[Employee Name]],'List of Employees'!$B$4:$H$767,6))</f>
        <v>PERMANENT</v>
      </c>
      <c r="G5070" s="24">
        <v>45014</v>
      </c>
      <c r="H5070" s="24">
        <v>45014</v>
      </c>
      <c r="I5070" s="19" t="s">
        <v>81</v>
      </c>
      <c r="K5070" s="57" t="str">
        <f ca="1">LeaveTracker[[#This Row],[Days]]&amp;" "&amp;LeaveTracker[[#This Row],[Type of Leave]]</f>
        <v>1 SL</v>
      </c>
      <c r="L5070" s="23">
        <f ca="1">NETWORKDAYS(LeaveTracker[[#This Row],[Start Date]],LeaveTracker[[#This Row],[End Date]],lstHolidays)</f>
        <v>1</v>
      </c>
      <c r="M5070" s="27"/>
    </row>
    <row r="5071" spans="1:13" ht="30" customHeight="1" x14ac:dyDescent="0.3">
      <c r="A5071" s="27">
        <f t="shared" si="53"/>
        <v>1341</v>
      </c>
      <c r="B5071" s="31">
        <v>45029</v>
      </c>
      <c r="C5071" s="31">
        <v>45019</v>
      </c>
      <c r="D5071" s="19" t="s">
        <v>279</v>
      </c>
      <c r="E5071" s="66" t="str">
        <f>IF(ISBLANK(LeaveTracker[[#This Row],[Employee Name]]),"-----",VLOOKUP(LeaveTracker[[#This Row],[Employee Name]],'List of Employees'!$B$4:$H$767,7))</f>
        <v>PICNIC GROVE</v>
      </c>
      <c r="F5071" s="66" t="str">
        <f>IF(ISBLANK(LeaveTracker[[#This Row],[Employee Name]]),"-----",VLOOKUP(LeaveTracker[[#This Row],[Employee Name]],'List of Employees'!$B$4:$H$767,6))</f>
        <v>PERMANENT</v>
      </c>
      <c r="G5071" s="24">
        <v>45008</v>
      </c>
      <c r="H5071" s="24">
        <v>45009</v>
      </c>
      <c r="I5071" s="19" t="s">
        <v>81</v>
      </c>
      <c r="K5071" s="57" t="str">
        <f ca="1">LeaveTracker[[#This Row],[Days]]&amp;" "&amp;LeaveTracker[[#This Row],[Type of Leave]]</f>
        <v>2 SL</v>
      </c>
      <c r="L5071" s="23">
        <f ca="1">NETWORKDAYS(LeaveTracker[[#This Row],[Start Date]],LeaveTracker[[#This Row],[End Date]],lstHolidays)</f>
        <v>2</v>
      </c>
      <c r="M5071" s="27"/>
    </row>
    <row r="5072" spans="1:13" ht="30" customHeight="1" x14ac:dyDescent="0.3">
      <c r="A5072" s="27">
        <f t="shared" si="53"/>
        <v>1342</v>
      </c>
      <c r="B5072" s="31">
        <v>45029</v>
      </c>
      <c r="C5072" s="31">
        <v>45017</v>
      </c>
      <c r="D5072" s="19" t="s">
        <v>1751</v>
      </c>
      <c r="E5072" s="66" t="str">
        <f>IF(ISBLANK(LeaveTracker[[#This Row],[Employee Name]]),"-----",VLOOKUP(LeaveTracker[[#This Row],[Employee Name]],'List of Employees'!$B$4:$H$767,7))</f>
        <v>EEO/CITY MARKET</v>
      </c>
      <c r="F5072" s="66" t="str">
        <f>IF(ISBLANK(LeaveTracker[[#This Row],[Employee Name]]),"-----",VLOOKUP(LeaveTracker[[#This Row],[Employee Name]],'List of Employees'!$B$4:$H$767,6))</f>
        <v>CASUAL</v>
      </c>
      <c r="G5072" s="24">
        <v>45013</v>
      </c>
      <c r="H5072" s="24">
        <v>45013</v>
      </c>
      <c r="I5072" s="19" t="s">
        <v>81</v>
      </c>
      <c r="K5072" s="57" t="str">
        <f ca="1">LeaveTracker[[#This Row],[Days]]&amp;" "&amp;LeaveTracker[[#This Row],[Type of Leave]]</f>
        <v>1 SL</v>
      </c>
      <c r="L5072" s="23">
        <f ca="1">NETWORKDAYS(LeaveTracker[[#This Row],[Start Date]],LeaveTracker[[#This Row],[End Date]],lstHolidays)</f>
        <v>1</v>
      </c>
      <c r="M5072" s="27"/>
    </row>
    <row r="5073" spans="1:13" ht="30" customHeight="1" x14ac:dyDescent="0.3">
      <c r="A5073" s="27">
        <f t="shared" si="53"/>
        <v>1343</v>
      </c>
      <c r="B5073" s="31">
        <v>45029</v>
      </c>
      <c r="C5073" s="31">
        <v>45017</v>
      </c>
      <c r="D5073" s="19" t="s">
        <v>2216</v>
      </c>
      <c r="E5073" s="66" t="str">
        <f>IF(ISBLANK(LeaveTracker[[#This Row],[Employee Name]]),"-----",VLOOKUP(LeaveTracker[[#This Row],[Employee Name]],'List of Employees'!$B$4:$H$767,7))</f>
        <v>PICNIC GROVE</v>
      </c>
      <c r="F5073" s="66" t="str">
        <f>IF(ISBLANK(LeaveTracker[[#This Row],[Employee Name]]),"-----",VLOOKUP(LeaveTracker[[#This Row],[Employee Name]],'List of Employees'!$B$4:$H$767,6))</f>
        <v>CASUAL</v>
      </c>
      <c r="G5073" s="24">
        <v>45033</v>
      </c>
      <c r="H5073" s="24">
        <v>45044</v>
      </c>
      <c r="I5073" s="19" t="s">
        <v>82</v>
      </c>
      <c r="K5073" s="57" t="str">
        <f ca="1">LeaveTracker[[#This Row],[Days]]&amp;" "&amp;LeaveTracker[[#This Row],[Type of Leave]]</f>
        <v>10 VL</v>
      </c>
      <c r="L5073" s="23">
        <f ca="1">NETWORKDAYS(LeaveTracker[[#This Row],[Start Date]],LeaveTracker[[#This Row],[End Date]],lstHolidays)</f>
        <v>10</v>
      </c>
      <c r="M5073" s="27"/>
    </row>
    <row r="5074" spans="1:13" ht="30" customHeight="1" x14ac:dyDescent="0.3">
      <c r="A5074" s="27">
        <f t="shared" si="53"/>
        <v>1344</v>
      </c>
      <c r="B5074" s="31">
        <v>45029</v>
      </c>
      <c r="C5074" s="31">
        <v>45014</v>
      </c>
      <c r="D5074" s="19" t="s">
        <v>1776</v>
      </c>
      <c r="E5074" s="66" t="str">
        <f>IF(ISBLANK(LeaveTracker[[#This Row],[Employee Name]]),"-----",VLOOKUP(LeaveTracker[[#This Row],[Employee Name]],'List of Employees'!$B$4:$H$767,7))</f>
        <v>PICNIC GROVE</v>
      </c>
      <c r="F5074" s="66" t="str">
        <f>IF(ISBLANK(LeaveTracker[[#This Row],[Employee Name]]),"-----",VLOOKUP(LeaveTracker[[#This Row],[Employee Name]],'List of Employees'!$B$4:$H$767,6))</f>
        <v>CASUAL</v>
      </c>
      <c r="G5074" s="24">
        <v>45062</v>
      </c>
      <c r="H5074" s="24">
        <v>45064</v>
      </c>
      <c r="I5074" s="19" t="s">
        <v>82</v>
      </c>
      <c r="K5074" s="57" t="str">
        <f ca="1">LeaveTracker[[#This Row],[Days]]&amp;" "&amp;LeaveTracker[[#This Row],[Type of Leave]]</f>
        <v>3 VL</v>
      </c>
      <c r="L5074" s="23">
        <f ca="1">NETWORKDAYS(LeaveTracker[[#This Row],[Start Date]],LeaveTracker[[#This Row],[End Date]],lstHolidays)</f>
        <v>3</v>
      </c>
      <c r="M5074" s="27"/>
    </row>
    <row r="5075" spans="1:13" ht="30" customHeight="1" x14ac:dyDescent="0.3">
      <c r="A5075" s="27">
        <v>1344</v>
      </c>
      <c r="B5075" s="31">
        <v>45029</v>
      </c>
      <c r="C5075" s="31">
        <v>45014</v>
      </c>
      <c r="D5075" s="19" t="s">
        <v>1776</v>
      </c>
      <c r="E5075" s="66" t="str">
        <f>IF(ISBLANK(LeaveTracker[[#This Row],[Employee Name]]),"-----",VLOOKUP(LeaveTracker[[#This Row],[Employee Name]],'List of Employees'!$B$4:$H$767,7))</f>
        <v>PICNIC GROVE</v>
      </c>
      <c r="F5075" s="66" t="str">
        <f>IF(ISBLANK(LeaveTracker[[#This Row],[Employee Name]]),"-----",VLOOKUP(LeaveTracker[[#This Row],[Employee Name]],'List of Employees'!$B$4:$H$767,6))</f>
        <v>CASUAL</v>
      </c>
      <c r="G5075" s="24">
        <v>45069</v>
      </c>
      <c r="H5075" s="24">
        <v>45071</v>
      </c>
      <c r="I5075" s="19" t="s">
        <v>82</v>
      </c>
      <c r="K5075" s="57" t="str">
        <f ca="1">LeaveTracker[[#This Row],[Days]]&amp;" "&amp;LeaveTracker[[#This Row],[Type of Leave]]</f>
        <v>3 VL</v>
      </c>
      <c r="L5075" s="23">
        <f ca="1">NETWORKDAYS(LeaveTracker[[#This Row],[Start Date]],LeaveTracker[[#This Row],[End Date]],lstHolidays)</f>
        <v>3</v>
      </c>
      <c r="M5075" s="27"/>
    </row>
    <row r="5076" spans="1:13" ht="30" customHeight="1" x14ac:dyDescent="0.3">
      <c r="A5076" s="27">
        <v>1344</v>
      </c>
      <c r="B5076" s="31">
        <v>45029</v>
      </c>
      <c r="C5076" s="31">
        <v>45014</v>
      </c>
      <c r="D5076" s="19" t="s">
        <v>1776</v>
      </c>
      <c r="E5076" s="66" t="str">
        <f>IF(ISBLANK(LeaveTracker[[#This Row],[Employee Name]]),"-----",VLOOKUP(LeaveTracker[[#This Row],[Employee Name]],'List of Employees'!$B$4:$H$767,7))</f>
        <v>PICNIC GROVE</v>
      </c>
      <c r="F5076" s="66" t="str">
        <f>IF(ISBLANK(LeaveTracker[[#This Row],[Employee Name]]),"-----",VLOOKUP(LeaveTracker[[#This Row],[Employee Name]],'List of Employees'!$B$4:$H$767,6))</f>
        <v>CASUAL</v>
      </c>
      <c r="G5076" s="24">
        <v>45076</v>
      </c>
      <c r="H5076" s="24">
        <v>45077</v>
      </c>
      <c r="I5076" s="19" t="s">
        <v>82</v>
      </c>
      <c r="K5076" s="57" t="str">
        <f ca="1">LeaveTracker[[#This Row],[Days]]&amp;" "&amp;LeaveTracker[[#This Row],[Type of Leave]]</f>
        <v>2 VL</v>
      </c>
      <c r="L5076" s="23">
        <f ca="1">NETWORKDAYS(LeaveTracker[[#This Row],[Start Date]],LeaveTracker[[#This Row],[End Date]],lstHolidays)</f>
        <v>2</v>
      </c>
      <c r="M5076" s="27"/>
    </row>
    <row r="5077" spans="1:13" ht="30" customHeight="1" x14ac:dyDescent="0.3">
      <c r="A5077" s="27">
        <f t="shared" si="53"/>
        <v>1345</v>
      </c>
      <c r="B5077" s="31">
        <v>45029</v>
      </c>
      <c r="C5077" s="31">
        <v>45000</v>
      </c>
      <c r="D5077" s="19" t="s">
        <v>823</v>
      </c>
      <c r="E5077" s="66" t="str">
        <f>IF(ISBLANK(LeaveTracker[[#This Row],[Employee Name]]),"-----",VLOOKUP(LeaveTracker[[#This Row],[Employee Name]],'List of Employees'!$B$4:$H$767,7))</f>
        <v>CHO</v>
      </c>
      <c r="F5077" s="66" t="str">
        <f>IF(ISBLANK(LeaveTracker[[#This Row],[Employee Name]]),"-----",VLOOKUP(LeaveTracker[[#This Row],[Employee Name]],'List of Employees'!$B$4:$H$767,6))</f>
        <v>PERMANENT</v>
      </c>
      <c r="G5077" s="24">
        <v>44999</v>
      </c>
      <c r="H5077" s="24">
        <v>44999</v>
      </c>
      <c r="I5077" s="19" t="s">
        <v>81</v>
      </c>
      <c r="K5077" s="57" t="str">
        <f ca="1">LeaveTracker[[#This Row],[Days]]&amp;" "&amp;LeaveTracker[[#This Row],[Type of Leave]]</f>
        <v>1 SL</v>
      </c>
      <c r="L5077" s="23">
        <f ca="1">NETWORKDAYS(LeaveTracker[[#This Row],[Start Date]],LeaveTracker[[#This Row],[End Date]],lstHolidays)</f>
        <v>1</v>
      </c>
      <c r="M5077" s="27"/>
    </row>
    <row r="5078" spans="1:13" ht="30" customHeight="1" x14ac:dyDescent="0.3">
      <c r="A5078" s="27">
        <f t="shared" si="53"/>
        <v>1346</v>
      </c>
      <c r="B5078" s="31">
        <v>45029</v>
      </c>
      <c r="C5078" s="31">
        <v>45004</v>
      </c>
      <c r="D5078" s="19" t="s">
        <v>1912</v>
      </c>
      <c r="E5078" s="66" t="str">
        <f>IF(ISBLANK(LeaveTracker[[#This Row],[Employee Name]]),"-----",VLOOKUP(LeaveTracker[[#This Row],[Employee Name]],'List of Employees'!$B$4:$H$767,7))</f>
        <v>PICNIC GROVE</v>
      </c>
      <c r="F5078" s="66" t="str">
        <f>IF(ISBLANK(LeaveTracker[[#This Row],[Employee Name]]),"-----",VLOOKUP(LeaveTracker[[#This Row],[Employee Name]],'List of Employees'!$B$4:$H$767,6))</f>
        <v>CASUAL</v>
      </c>
      <c r="G5078" s="24">
        <v>45003</v>
      </c>
      <c r="H5078" s="24">
        <v>45003</v>
      </c>
      <c r="I5078" s="19" t="s">
        <v>81</v>
      </c>
      <c r="K5078" s="57" t="str">
        <f>LeaveTracker[[#This Row],[Days]]&amp;" "&amp;LeaveTracker[[#This Row],[Type of Leave]]</f>
        <v>1 SL</v>
      </c>
      <c r="L5078" s="23">
        <v>1</v>
      </c>
      <c r="M5078" s="27"/>
    </row>
    <row r="5079" spans="1:13" ht="30" customHeight="1" x14ac:dyDescent="0.3">
      <c r="A5079" s="27">
        <f t="shared" si="53"/>
        <v>1347</v>
      </c>
      <c r="B5079" s="31">
        <v>45029</v>
      </c>
      <c r="C5079" s="31">
        <v>45005</v>
      </c>
      <c r="D5079" s="19" t="s">
        <v>1754</v>
      </c>
      <c r="E5079" s="66" t="str">
        <f>IF(ISBLANK(LeaveTracker[[#This Row],[Employee Name]]),"-----",VLOOKUP(LeaveTracker[[#This Row],[Employee Name]],'List of Employees'!$B$4:$H$767,7))</f>
        <v>GSO</v>
      </c>
      <c r="F5079" s="66" t="str">
        <f>IF(ISBLANK(LeaveTracker[[#This Row],[Employee Name]]),"-----",VLOOKUP(LeaveTracker[[#This Row],[Employee Name]],'List of Employees'!$B$4:$H$767,6))</f>
        <v>CASUAL</v>
      </c>
      <c r="G5079" s="24">
        <v>45012</v>
      </c>
      <c r="H5079" s="24">
        <v>45012</v>
      </c>
      <c r="I5079" s="19" t="s">
        <v>82</v>
      </c>
      <c r="K5079" s="57" t="str">
        <f ca="1">LeaveTracker[[#This Row],[Days]]&amp;" "&amp;LeaveTracker[[#This Row],[Type of Leave]]</f>
        <v>1 VL</v>
      </c>
      <c r="L5079" s="23">
        <f ca="1">NETWORKDAYS(LeaveTracker[[#This Row],[Start Date]],LeaveTracker[[#This Row],[End Date]],lstHolidays)</f>
        <v>1</v>
      </c>
      <c r="M5079" s="27"/>
    </row>
    <row r="5080" spans="1:13" ht="30" customHeight="1" x14ac:dyDescent="0.3">
      <c r="A5080" s="27">
        <f t="shared" si="53"/>
        <v>1348</v>
      </c>
      <c r="B5080" s="31">
        <v>45029</v>
      </c>
      <c r="C5080" s="31">
        <v>45019</v>
      </c>
      <c r="D5080" s="19" t="s">
        <v>2104</v>
      </c>
      <c r="E5080" s="66" t="str">
        <f>IF(ISBLANK(LeaveTracker[[#This Row],[Employee Name]]),"-----",VLOOKUP(LeaveTracker[[#This Row],[Employee Name]],'List of Employees'!$B$4:$H$767,7))</f>
        <v>CEO</v>
      </c>
      <c r="F5080" s="66" t="str">
        <f>IF(ISBLANK(LeaveTracker[[#This Row],[Employee Name]]),"-----",VLOOKUP(LeaveTracker[[#This Row],[Employee Name]],'List of Employees'!$B$4:$H$767,6))</f>
        <v>CASUAL</v>
      </c>
      <c r="G5080" s="24">
        <v>45016</v>
      </c>
      <c r="H5080" s="24">
        <v>45016</v>
      </c>
      <c r="I5080" s="19" t="s">
        <v>81</v>
      </c>
      <c r="K5080" s="57" t="str">
        <f ca="1">LeaveTracker[[#This Row],[Days]]&amp;" "&amp;LeaveTracker[[#This Row],[Type of Leave]]</f>
        <v>1 SL</v>
      </c>
      <c r="L5080" s="23">
        <f ca="1">NETWORKDAYS(LeaveTracker[[#This Row],[Start Date]],LeaveTracker[[#This Row],[End Date]],lstHolidays)</f>
        <v>1</v>
      </c>
      <c r="M5080" s="27"/>
    </row>
    <row r="5081" spans="1:13" ht="30" customHeight="1" x14ac:dyDescent="0.3">
      <c r="A5081" s="27">
        <f t="shared" si="53"/>
        <v>1349</v>
      </c>
      <c r="B5081" s="31">
        <v>45029</v>
      </c>
      <c r="C5081" s="31">
        <v>44971</v>
      </c>
      <c r="D5081" s="19" t="s">
        <v>472</v>
      </c>
      <c r="E5081" s="66" t="str">
        <f>IF(ISBLANK(LeaveTracker[[#This Row],[Employee Name]]),"-----",VLOOKUP(LeaveTracker[[#This Row],[Employee Name]],'List of Employees'!$B$4:$H$767,7))</f>
        <v>PIO</v>
      </c>
      <c r="F5081" s="66" t="str">
        <f>IF(ISBLANK(LeaveTracker[[#This Row],[Employee Name]]),"-----",VLOOKUP(LeaveTracker[[#This Row],[Employee Name]],'List of Employees'!$B$4:$H$767,6))</f>
        <v>PERMANENT</v>
      </c>
      <c r="G5081" s="24">
        <v>44970</v>
      </c>
      <c r="H5081" s="24">
        <v>44970</v>
      </c>
      <c r="I5081" s="19" t="s">
        <v>81</v>
      </c>
      <c r="K5081" s="57" t="str">
        <f ca="1">LeaveTracker[[#This Row],[Days]]&amp;" "&amp;LeaveTracker[[#This Row],[Type of Leave]]</f>
        <v>1 SL</v>
      </c>
      <c r="L5081" s="23">
        <f ca="1">NETWORKDAYS(LeaveTracker[[#This Row],[Start Date]],LeaveTracker[[#This Row],[End Date]],lstHolidays)</f>
        <v>1</v>
      </c>
      <c r="M5081" s="27"/>
    </row>
    <row r="5082" spans="1:13" ht="30" customHeight="1" x14ac:dyDescent="0.3">
      <c r="A5082" s="27">
        <f t="shared" si="53"/>
        <v>1350</v>
      </c>
      <c r="B5082" s="31">
        <v>45029</v>
      </c>
      <c r="C5082" s="31">
        <v>44979</v>
      </c>
      <c r="D5082" s="19" t="s">
        <v>1067</v>
      </c>
      <c r="E5082" s="66" t="str">
        <f>IF(ISBLANK(LeaveTracker[[#This Row],[Employee Name]]),"-----",VLOOKUP(LeaveTracker[[#This Row],[Employee Name]],'List of Employees'!$B$4:$H$767,7))</f>
        <v>PIO</v>
      </c>
      <c r="F5082" s="66" t="str">
        <f>IF(ISBLANK(LeaveTracker[[#This Row],[Employee Name]]),"-----",VLOOKUP(LeaveTracker[[#This Row],[Employee Name]],'List of Employees'!$B$4:$H$767,6))</f>
        <v>PERMANENT</v>
      </c>
      <c r="G5082" s="24">
        <v>44977</v>
      </c>
      <c r="H5082" s="24">
        <v>44977</v>
      </c>
      <c r="I5082" s="19" t="s">
        <v>297</v>
      </c>
      <c r="J5082" s="42" t="s">
        <v>105</v>
      </c>
      <c r="K5082" s="57" t="str">
        <f ca="1">LeaveTracker[[#This Row],[Days]]&amp;" "&amp;LeaveTracker[[#This Row],[Type of Leave]]</f>
        <v>1 OTHER</v>
      </c>
      <c r="L5082" s="23">
        <f ca="1">NETWORKDAYS(LeaveTracker[[#This Row],[Start Date]],LeaveTracker[[#This Row],[End Date]],lstHolidays)</f>
        <v>1</v>
      </c>
      <c r="M5082" s="27"/>
    </row>
    <row r="5083" spans="1:13" ht="30" customHeight="1" x14ac:dyDescent="0.3">
      <c r="A5083" s="27">
        <f t="shared" si="53"/>
        <v>1351</v>
      </c>
      <c r="B5083" s="31">
        <v>45029</v>
      </c>
      <c r="C5083" s="31">
        <v>44973</v>
      </c>
      <c r="D5083" s="19" t="s">
        <v>1067</v>
      </c>
      <c r="E5083" s="66" t="str">
        <f>IF(ISBLANK(LeaveTracker[[#This Row],[Employee Name]]),"-----",VLOOKUP(LeaveTracker[[#This Row],[Employee Name]],'List of Employees'!$B$4:$H$767,7))</f>
        <v>PIO</v>
      </c>
      <c r="F5083" s="66" t="str">
        <f>IF(ISBLANK(LeaveTracker[[#This Row],[Employee Name]]),"-----",VLOOKUP(LeaveTracker[[#This Row],[Employee Name]],'List of Employees'!$B$4:$H$767,6))</f>
        <v>PERMANENT</v>
      </c>
      <c r="G5083" s="24">
        <v>44970</v>
      </c>
      <c r="H5083" s="24">
        <v>44972</v>
      </c>
      <c r="I5083" s="19" t="s">
        <v>81</v>
      </c>
      <c r="K5083" s="57" t="str">
        <f ca="1">LeaveTracker[[#This Row],[Days]]&amp;" "&amp;LeaveTracker[[#This Row],[Type of Leave]]</f>
        <v>3 SL</v>
      </c>
      <c r="L5083" s="23">
        <f ca="1">NETWORKDAYS(LeaveTracker[[#This Row],[Start Date]],LeaveTracker[[#This Row],[End Date]],lstHolidays)</f>
        <v>3</v>
      </c>
      <c r="M5083" s="27"/>
    </row>
    <row r="5084" spans="1:13" ht="30" customHeight="1" x14ac:dyDescent="0.3">
      <c r="A5084" s="27">
        <f t="shared" si="53"/>
        <v>1352</v>
      </c>
      <c r="B5084" s="31">
        <v>45029</v>
      </c>
      <c r="C5084" s="31">
        <v>44977</v>
      </c>
      <c r="D5084" s="19" t="s">
        <v>472</v>
      </c>
      <c r="E5084" s="66" t="str">
        <f>IF(ISBLANK(LeaveTracker[[#This Row],[Employee Name]]),"-----",VLOOKUP(LeaveTracker[[#This Row],[Employee Name]],'List of Employees'!$B$4:$H$767,7))</f>
        <v>PIO</v>
      </c>
      <c r="F5084" s="66" t="str">
        <f>IF(ISBLANK(LeaveTracker[[#This Row],[Employee Name]]),"-----",VLOOKUP(LeaveTracker[[#This Row],[Employee Name]],'List of Employees'!$B$4:$H$767,6))</f>
        <v>PERMANENT</v>
      </c>
      <c r="G5084" s="24">
        <v>44974</v>
      </c>
      <c r="H5084" s="24">
        <v>44974</v>
      </c>
      <c r="I5084" s="19" t="s">
        <v>81</v>
      </c>
      <c r="K5084" s="57" t="str">
        <f ca="1">LeaveTracker[[#This Row],[Days]]&amp;" "&amp;LeaveTracker[[#This Row],[Type of Leave]]</f>
        <v>1 SL</v>
      </c>
      <c r="L5084" s="23">
        <f ca="1">NETWORKDAYS(LeaveTracker[[#This Row],[Start Date]],LeaveTracker[[#This Row],[End Date]],lstHolidays)</f>
        <v>1</v>
      </c>
      <c r="M5084" s="27"/>
    </row>
    <row r="5085" spans="1:13" ht="30" customHeight="1" x14ac:dyDescent="0.3">
      <c r="A5085" s="27">
        <f t="shared" si="53"/>
        <v>1353</v>
      </c>
      <c r="B5085" s="31">
        <v>45029</v>
      </c>
      <c r="C5085" s="31">
        <v>44967</v>
      </c>
      <c r="D5085" s="19" t="s">
        <v>521</v>
      </c>
      <c r="E5085" s="66" t="str">
        <f>IF(ISBLANK(LeaveTracker[[#This Row],[Employee Name]]),"-----",VLOOKUP(LeaveTracker[[#This Row],[Employee Name]],'List of Employees'!$B$4:$H$767,7))</f>
        <v>PIO</v>
      </c>
      <c r="F5085" s="66" t="str">
        <f>IF(ISBLANK(LeaveTracker[[#This Row],[Employee Name]]),"-----",VLOOKUP(LeaveTracker[[#This Row],[Employee Name]],'List of Employees'!$B$4:$H$767,6))</f>
        <v>PERMANENT</v>
      </c>
      <c r="G5085" s="24">
        <v>44970</v>
      </c>
      <c r="H5085" s="24">
        <v>44970</v>
      </c>
      <c r="I5085" s="19" t="s">
        <v>297</v>
      </c>
      <c r="J5085" s="42" t="s">
        <v>273</v>
      </c>
      <c r="K5085" s="57" t="str">
        <f ca="1">LeaveTracker[[#This Row],[Days]]&amp;" "&amp;LeaveTracker[[#This Row],[Type of Leave]]</f>
        <v>1 OTHER</v>
      </c>
      <c r="L5085" s="23">
        <f ca="1">NETWORKDAYS(LeaveTracker[[#This Row],[Start Date]],LeaveTracker[[#This Row],[End Date]],lstHolidays)</f>
        <v>1</v>
      </c>
      <c r="M5085" s="27"/>
    </row>
    <row r="5086" spans="1:13" ht="30" customHeight="1" x14ac:dyDescent="0.3">
      <c r="A5086" s="27">
        <f t="shared" ref="A5086:A5149" si="54">A5085+1</f>
        <v>1354</v>
      </c>
      <c r="B5086" s="31">
        <v>45029</v>
      </c>
      <c r="C5086" s="31">
        <v>44985</v>
      </c>
      <c r="D5086" s="19" t="s">
        <v>136</v>
      </c>
      <c r="E5086" s="66" t="str">
        <f>IF(ISBLANK(LeaveTracker[[#This Row],[Employee Name]]),"-----",VLOOKUP(LeaveTracker[[#This Row],[Employee Name]],'List of Employees'!$B$4:$H$767,7))</f>
        <v>CHO</v>
      </c>
      <c r="F5086" s="66" t="str">
        <f>IF(ISBLANK(LeaveTracker[[#This Row],[Employee Name]]),"-----",VLOOKUP(LeaveTracker[[#This Row],[Employee Name]],'List of Employees'!$B$4:$H$767,6))</f>
        <v>PERMANENT</v>
      </c>
      <c r="G5086" s="24">
        <v>44984</v>
      </c>
      <c r="H5086" s="24">
        <v>44984</v>
      </c>
      <c r="I5086" s="19" t="s">
        <v>81</v>
      </c>
      <c r="K5086" s="57" t="str">
        <f ca="1">LeaveTracker[[#This Row],[Days]]&amp;" "&amp;LeaveTracker[[#This Row],[Type of Leave]]</f>
        <v>1 SL</v>
      </c>
      <c r="L5086" s="23">
        <f ca="1">NETWORKDAYS(LeaveTracker[[#This Row],[Start Date]],LeaveTracker[[#This Row],[End Date]],lstHolidays)</f>
        <v>1</v>
      </c>
      <c r="M5086" s="27"/>
    </row>
    <row r="5087" spans="1:13" ht="30" customHeight="1" x14ac:dyDescent="0.3">
      <c r="A5087" s="27">
        <f t="shared" si="54"/>
        <v>1355</v>
      </c>
      <c r="B5087" s="31">
        <v>45029</v>
      </c>
      <c r="C5087" s="31">
        <v>44988</v>
      </c>
      <c r="D5087" s="19" t="s">
        <v>303</v>
      </c>
      <c r="E5087" s="66" t="str">
        <f>IF(ISBLANK(LeaveTracker[[#This Row],[Employee Name]]),"-----",VLOOKUP(LeaveTracker[[#This Row],[Employee Name]],'List of Employees'!$B$4:$H$767,7))</f>
        <v>TOPS (ADMIN CSU)</v>
      </c>
      <c r="F5087" s="66" t="str">
        <f>IF(ISBLANK(LeaveTracker[[#This Row],[Employee Name]]),"-----",VLOOKUP(LeaveTracker[[#This Row],[Employee Name]],'List of Employees'!$B$4:$H$767,6))</f>
        <v>PERMANENT</v>
      </c>
      <c r="G5087" s="24">
        <v>44987</v>
      </c>
      <c r="H5087" s="24">
        <v>44987</v>
      </c>
      <c r="I5087" s="19" t="s">
        <v>81</v>
      </c>
      <c r="K5087" s="57" t="str">
        <f ca="1">LeaveTracker[[#This Row],[Days]]&amp;" "&amp;LeaveTracker[[#This Row],[Type of Leave]]</f>
        <v>1 SL</v>
      </c>
      <c r="L5087" s="23">
        <f ca="1">NETWORKDAYS(LeaveTracker[[#This Row],[Start Date]],LeaveTracker[[#This Row],[End Date]],lstHolidays)</f>
        <v>1</v>
      </c>
      <c r="M5087" s="27"/>
    </row>
    <row r="5088" spans="1:13" ht="30" customHeight="1" x14ac:dyDescent="0.3">
      <c r="A5088" s="27">
        <f t="shared" si="54"/>
        <v>1356</v>
      </c>
      <c r="B5088" s="31">
        <v>45029</v>
      </c>
      <c r="C5088" s="24">
        <v>44977</v>
      </c>
      <c r="D5088" s="19" t="s">
        <v>470</v>
      </c>
      <c r="E5088" s="66" t="str">
        <f>IF(ISBLANK(LeaveTracker[[#This Row],[Employee Name]]),"-----",VLOOKUP(LeaveTracker[[#This Row],[Employee Name]],'List of Employees'!$B$4:$H$767,7))</f>
        <v>PIO</v>
      </c>
      <c r="F5088" s="66" t="str">
        <f>IF(ISBLANK(LeaveTracker[[#This Row],[Employee Name]]),"-----",VLOOKUP(LeaveTracker[[#This Row],[Employee Name]],'List of Employees'!$B$4:$H$767,6))</f>
        <v>PERMANENT</v>
      </c>
      <c r="G5088" s="24">
        <v>44977</v>
      </c>
      <c r="H5088" s="24">
        <v>44978</v>
      </c>
      <c r="I5088" s="19" t="s">
        <v>297</v>
      </c>
      <c r="J5088" s="42" t="s">
        <v>105</v>
      </c>
      <c r="K5088" s="57" t="str">
        <f ca="1">LeaveTracker[[#This Row],[Days]]&amp;" "&amp;LeaveTracker[[#This Row],[Type of Leave]]</f>
        <v>2 OTHER</v>
      </c>
      <c r="L5088" s="23">
        <f ca="1">NETWORKDAYS(LeaveTracker[[#This Row],[Start Date]],LeaveTracker[[#This Row],[End Date]],lstHolidays)</f>
        <v>2</v>
      </c>
      <c r="M5088" s="27"/>
    </row>
    <row r="5089" spans="1:13" ht="30" customHeight="1" x14ac:dyDescent="0.3">
      <c r="A5089" s="27">
        <f t="shared" si="54"/>
        <v>1357</v>
      </c>
      <c r="B5089" s="31">
        <v>45029</v>
      </c>
      <c r="C5089" s="31">
        <v>44990</v>
      </c>
      <c r="D5089" s="19" t="s">
        <v>1092</v>
      </c>
      <c r="E5089" s="66" t="str">
        <f>IF(ISBLANK(LeaveTracker[[#This Row],[Employee Name]]),"-----",VLOOKUP(LeaveTracker[[#This Row],[Employee Name]],'List of Employees'!$B$4:$H$767,7))</f>
        <v>VMO</v>
      </c>
      <c r="F5089" s="66" t="str">
        <f>IF(ISBLANK(LeaveTracker[[#This Row],[Employee Name]]),"-----",VLOOKUP(LeaveTracker[[#This Row],[Employee Name]],'List of Employees'!$B$4:$H$767,6))</f>
        <v>PERMANENT</v>
      </c>
      <c r="G5089" s="24">
        <v>44993</v>
      </c>
      <c r="H5089" s="24">
        <v>44993</v>
      </c>
      <c r="I5089" s="19" t="s">
        <v>81</v>
      </c>
      <c r="K5089" s="57" t="str">
        <f ca="1">LeaveTracker[[#This Row],[Days]]&amp;" "&amp;LeaveTracker[[#This Row],[Type of Leave]]</f>
        <v>1 SL</v>
      </c>
      <c r="L5089" s="23">
        <f ca="1">NETWORKDAYS(LeaveTracker[[#This Row],[Start Date]],LeaveTracker[[#This Row],[End Date]],lstHolidays)</f>
        <v>1</v>
      </c>
      <c r="M5089" s="27"/>
    </row>
    <row r="5090" spans="1:13" ht="30" customHeight="1" x14ac:dyDescent="0.3">
      <c r="A5090" s="27">
        <f t="shared" si="54"/>
        <v>1358</v>
      </c>
      <c r="B5090" s="31">
        <v>45029</v>
      </c>
      <c r="C5090" s="31">
        <v>44990</v>
      </c>
      <c r="D5090" s="19" t="s">
        <v>2104</v>
      </c>
      <c r="E5090" s="66" t="str">
        <f>IF(ISBLANK(LeaveTracker[[#This Row],[Employee Name]]),"-----",VLOOKUP(LeaveTracker[[#This Row],[Employee Name]],'List of Employees'!$B$4:$H$767,7))</f>
        <v>CEO</v>
      </c>
      <c r="F5090" s="66" t="str">
        <f>IF(ISBLANK(LeaveTracker[[#This Row],[Employee Name]]),"-----",VLOOKUP(LeaveTracker[[#This Row],[Employee Name]],'List of Employees'!$B$4:$H$767,6))</f>
        <v>CASUAL</v>
      </c>
      <c r="G5090" s="24">
        <v>44987</v>
      </c>
      <c r="H5090" s="24">
        <v>44988</v>
      </c>
      <c r="I5090" s="19" t="s">
        <v>81</v>
      </c>
      <c r="K5090" s="57" t="str">
        <f ca="1">LeaveTracker[[#This Row],[Days]]&amp;" "&amp;LeaveTracker[[#This Row],[Type of Leave]]</f>
        <v>2 SL</v>
      </c>
      <c r="L5090" s="23">
        <f ca="1">NETWORKDAYS(LeaveTracker[[#This Row],[Start Date]],LeaveTracker[[#This Row],[End Date]],lstHolidays)</f>
        <v>2</v>
      </c>
      <c r="M5090" s="27"/>
    </row>
    <row r="5091" spans="1:13" ht="30" customHeight="1" x14ac:dyDescent="0.3">
      <c r="A5091" s="27">
        <f t="shared" si="54"/>
        <v>1359</v>
      </c>
      <c r="B5091" s="31">
        <v>45029</v>
      </c>
      <c r="C5091" s="31">
        <v>44988</v>
      </c>
      <c r="D5091" s="19" t="s">
        <v>1075</v>
      </c>
      <c r="E5091" s="66" t="str">
        <f>IF(ISBLANK(LeaveTracker[[#This Row],[Employee Name]]),"-----",VLOOKUP(LeaveTracker[[#This Row],[Employee Name]],'List of Employees'!$B$4:$H$767,7))</f>
        <v>CTO</v>
      </c>
      <c r="F5091" s="66" t="str">
        <f>IF(ISBLANK(LeaveTracker[[#This Row],[Employee Name]]),"-----",VLOOKUP(LeaveTracker[[#This Row],[Employee Name]],'List of Employees'!$B$4:$H$767,6))</f>
        <v>PERMANENT</v>
      </c>
      <c r="G5091" s="24">
        <v>44988</v>
      </c>
      <c r="H5091" s="24">
        <v>44988</v>
      </c>
      <c r="I5091" s="19" t="s">
        <v>81</v>
      </c>
      <c r="K5091" s="57" t="str">
        <f ca="1">LeaveTracker[[#This Row],[Days]]&amp;" "&amp;LeaveTracker[[#This Row],[Type of Leave]]</f>
        <v>1 SL</v>
      </c>
      <c r="L5091" s="23">
        <f ca="1">NETWORKDAYS(LeaveTracker[[#This Row],[Start Date]],LeaveTracker[[#This Row],[End Date]],lstHolidays)</f>
        <v>1</v>
      </c>
      <c r="M5091" s="27"/>
    </row>
    <row r="5092" spans="1:13" ht="30" customHeight="1" x14ac:dyDescent="0.3">
      <c r="A5092" s="27">
        <f t="shared" si="54"/>
        <v>1360</v>
      </c>
      <c r="B5092" s="31">
        <v>45029</v>
      </c>
      <c r="C5092" s="31">
        <v>44987</v>
      </c>
      <c r="D5092" s="19" t="s">
        <v>629</v>
      </c>
      <c r="E5092" s="66" t="str">
        <f>IF(ISBLANK(LeaveTracker[[#This Row],[Employee Name]]),"-----",VLOOKUP(LeaveTracker[[#This Row],[Employee Name]],'List of Employees'!$B$4:$H$767,7))</f>
        <v>LIBRARY</v>
      </c>
      <c r="F5092" s="66" t="str">
        <f>IF(ISBLANK(LeaveTracker[[#This Row],[Employee Name]]),"-----",VLOOKUP(LeaveTracker[[#This Row],[Employee Name]],'List of Employees'!$B$4:$H$767,6))</f>
        <v>PERMANENT</v>
      </c>
      <c r="G5092" s="24">
        <v>44993</v>
      </c>
      <c r="H5092" s="24">
        <v>44995</v>
      </c>
      <c r="I5092" s="19" t="s">
        <v>297</v>
      </c>
      <c r="J5092" s="42" t="s">
        <v>105</v>
      </c>
      <c r="K5092" s="57" t="str">
        <f ca="1">LeaveTracker[[#This Row],[Days]]&amp;" "&amp;LeaveTracker[[#This Row],[Type of Leave]]</f>
        <v>3 OTHER</v>
      </c>
      <c r="L5092" s="23">
        <f ca="1">NETWORKDAYS(LeaveTracker[[#This Row],[Start Date]],LeaveTracker[[#This Row],[End Date]],lstHolidays)</f>
        <v>3</v>
      </c>
      <c r="M5092" s="27"/>
    </row>
    <row r="5093" spans="1:13" ht="30" customHeight="1" x14ac:dyDescent="0.3">
      <c r="A5093" s="27">
        <f t="shared" si="54"/>
        <v>1361</v>
      </c>
      <c r="B5093" s="31">
        <v>45029</v>
      </c>
      <c r="C5093" s="24">
        <v>44986</v>
      </c>
      <c r="D5093" s="19" t="s">
        <v>2219</v>
      </c>
      <c r="E5093" s="66" t="str">
        <f>IF(ISBLANK(LeaveTracker[[#This Row],[Employee Name]]),"-----",VLOOKUP(LeaveTracker[[#This Row],[Employee Name]],'List of Employees'!$B$4:$H$767,7))</f>
        <v>SANGGUNIANG PANLUNGSOD</v>
      </c>
      <c r="F5093" s="66" t="str">
        <f>IF(ISBLANK(LeaveTracker[[#This Row],[Employee Name]]),"-----",VLOOKUP(LeaveTracker[[#This Row],[Employee Name]],'List of Employees'!$B$4:$H$767,6))</f>
        <v>PERMANENT</v>
      </c>
      <c r="G5093" s="24">
        <v>44986</v>
      </c>
      <c r="H5093" s="24">
        <v>44986</v>
      </c>
      <c r="I5093" s="19" t="s">
        <v>81</v>
      </c>
      <c r="K5093" s="57" t="str">
        <f ca="1">LeaveTracker[[#This Row],[Days]]&amp;" "&amp;LeaveTracker[[#This Row],[Type of Leave]]</f>
        <v>1 SL</v>
      </c>
      <c r="L5093" s="23">
        <f ca="1">NETWORKDAYS(LeaveTracker[[#This Row],[Start Date]],LeaveTracker[[#This Row],[End Date]],lstHolidays)</f>
        <v>1</v>
      </c>
      <c r="M5093" s="27"/>
    </row>
    <row r="5094" spans="1:13" ht="30" customHeight="1" x14ac:dyDescent="0.3">
      <c r="A5094" s="27">
        <f t="shared" si="54"/>
        <v>1362</v>
      </c>
      <c r="B5094" s="31">
        <v>45029</v>
      </c>
      <c r="C5094" s="31">
        <v>44988</v>
      </c>
      <c r="D5094" s="8" t="s">
        <v>1964</v>
      </c>
      <c r="E5094" s="66" t="str">
        <f>IF(ISBLANK(LeaveTracker[[#This Row],[Employee Name]]),"-----",VLOOKUP(LeaveTracker[[#This Row],[Employee Name]],'List of Employees'!$B$4:$H$767,7))</f>
        <v>ONT</v>
      </c>
      <c r="F5094" s="66" t="str">
        <f>IF(ISBLANK(LeaveTracker[[#This Row],[Employee Name]]),"-----",VLOOKUP(LeaveTracker[[#This Row],[Employee Name]],'List of Employees'!$B$4:$H$767,6))</f>
        <v>PERMANENT</v>
      </c>
      <c r="G5094" s="24">
        <v>45005</v>
      </c>
      <c r="H5094" s="24">
        <v>45009</v>
      </c>
      <c r="I5094" s="19" t="s">
        <v>82</v>
      </c>
      <c r="K5094" s="57" t="str">
        <f ca="1">LeaveTracker[[#This Row],[Days]]&amp;" "&amp;LeaveTracker[[#This Row],[Type of Leave]]</f>
        <v>5 VL</v>
      </c>
      <c r="L5094" s="23">
        <f ca="1">NETWORKDAYS(LeaveTracker[[#This Row],[Start Date]],LeaveTracker[[#This Row],[End Date]],lstHolidays)</f>
        <v>5</v>
      </c>
      <c r="M5094" s="27"/>
    </row>
    <row r="5095" spans="1:13" ht="30" customHeight="1" x14ac:dyDescent="0.3">
      <c r="A5095" s="27">
        <f t="shared" si="54"/>
        <v>1363</v>
      </c>
      <c r="B5095" s="31">
        <v>45029</v>
      </c>
      <c r="C5095" s="31">
        <v>44992</v>
      </c>
      <c r="D5095" s="19" t="s">
        <v>1302</v>
      </c>
      <c r="E5095" s="66" t="str">
        <f>IF(ISBLANK(LeaveTracker[[#This Row],[Employee Name]]),"-----",VLOOKUP(LeaveTracker[[#This Row],[Employee Name]],'List of Employees'!$B$4:$H$767,7))</f>
        <v>ONT</v>
      </c>
      <c r="F5095" s="66" t="str">
        <f>IF(ISBLANK(LeaveTracker[[#This Row],[Employee Name]]),"-----",VLOOKUP(LeaveTracker[[#This Row],[Employee Name]],'List of Employees'!$B$4:$H$767,6))</f>
        <v>PERMANENT</v>
      </c>
      <c r="G5095" s="24">
        <v>45013</v>
      </c>
      <c r="H5095" s="24">
        <v>45013</v>
      </c>
      <c r="I5095" s="19" t="s">
        <v>297</v>
      </c>
      <c r="J5095" s="42" t="s">
        <v>105</v>
      </c>
      <c r="K5095" s="57" t="str">
        <f ca="1">LeaveTracker[[#This Row],[Days]]&amp;" "&amp;LeaveTracker[[#This Row],[Type of Leave]]</f>
        <v>1 OTHER</v>
      </c>
      <c r="L5095" s="23">
        <f ca="1">NETWORKDAYS(LeaveTracker[[#This Row],[Start Date]],LeaveTracker[[#This Row],[End Date]],lstHolidays)</f>
        <v>1</v>
      </c>
      <c r="M5095" s="27"/>
    </row>
    <row r="5096" spans="1:13" ht="30" customHeight="1" x14ac:dyDescent="0.3">
      <c r="A5096" s="27">
        <f t="shared" si="54"/>
        <v>1364</v>
      </c>
      <c r="B5096" s="31">
        <v>45029</v>
      </c>
      <c r="C5096" s="31">
        <v>44992</v>
      </c>
      <c r="D5096" s="19" t="s">
        <v>1302</v>
      </c>
      <c r="E5096" s="66" t="str">
        <f>IF(ISBLANK(LeaveTracker[[#This Row],[Employee Name]]),"-----",VLOOKUP(LeaveTracker[[#This Row],[Employee Name]],'List of Employees'!$B$4:$H$767,7))</f>
        <v>ONT</v>
      </c>
      <c r="F5096" s="66" t="str">
        <f>IF(ISBLANK(LeaveTracker[[#This Row],[Employee Name]]),"-----",VLOOKUP(LeaveTracker[[#This Row],[Employee Name]],'List of Employees'!$B$4:$H$767,6))</f>
        <v>PERMANENT</v>
      </c>
      <c r="G5096" s="24">
        <v>45000</v>
      </c>
      <c r="H5096" s="24">
        <v>45000</v>
      </c>
      <c r="I5096" s="19" t="s">
        <v>297</v>
      </c>
      <c r="J5096" s="42" t="s">
        <v>158</v>
      </c>
      <c r="K5096" s="57" t="str">
        <f ca="1">LeaveTracker[[#This Row],[Days]]&amp;" "&amp;LeaveTracker[[#This Row],[Type of Leave]]</f>
        <v>1 OTHER</v>
      </c>
      <c r="L5096" s="23">
        <f ca="1">NETWORKDAYS(LeaveTracker[[#This Row],[Start Date]],LeaveTracker[[#This Row],[End Date]],lstHolidays)</f>
        <v>1</v>
      </c>
      <c r="M5096" s="27"/>
    </row>
    <row r="5097" spans="1:13" ht="30" customHeight="1" x14ac:dyDescent="0.3">
      <c r="A5097" s="27">
        <f t="shared" si="54"/>
        <v>1365</v>
      </c>
      <c r="B5097" s="31">
        <v>45029</v>
      </c>
      <c r="C5097" s="31">
        <v>44992</v>
      </c>
      <c r="D5097" s="19" t="s">
        <v>2178</v>
      </c>
      <c r="E5097" s="66" t="str">
        <f>IF(ISBLANK(LeaveTracker[[#This Row],[Employee Name]]),"-----",VLOOKUP(LeaveTracker[[#This Row],[Employee Name]],'List of Employees'!$B$4:$H$767,7))</f>
        <v>OSPITAL NG TAGAYTAY</v>
      </c>
      <c r="F5097" s="66" t="str">
        <f>IF(ISBLANK(LeaveTracker[[#This Row],[Employee Name]]),"-----",VLOOKUP(LeaveTracker[[#This Row],[Employee Name]],'List of Employees'!$B$4:$H$767,6))</f>
        <v>CASUAL</v>
      </c>
      <c r="G5097" s="24">
        <v>44999</v>
      </c>
      <c r="H5097" s="24">
        <v>44999</v>
      </c>
      <c r="I5097" s="19" t="s">
        <v>297</v>
      </c>
      <c r="J5097" s="42" t="s">
        <v>105</v>
      </c>
      <c r="K5097" s="57" t="str">
        <f ca="1">LeaveTracker[[#This Row],[Days]]&amp;" "&amp;LeaveTracker[[#This Row],[Type of Leave]]</f>
        <v>1 OTHER</v>
      </c>
      <c r="L5097" s="23">
        <f ca="1">NETWORKDAYS(LeaveTracker[[#This Row],[Start Date]],LeaveTracker[[#This Row],[End Date]],lstHolidays)</f>
        <v>1</v>
      </c>
      <c r="M5097" s="27"/>
    </row>
    <row r="5098" spans="1:13" ht="30" customHeight="1" x14ac:dyDescent="0.3">
      <c r="A5098" s="27">
        <f t="shared" si="54"/>
        <v>1366</v>
      </c>
      <c r="B5098" s="31">
        <v>45029</v>
      </c>
      <c r="C5098" s="31">
        <v>44992</v>
      </c>
      <c r="D5098" s="19" t="s">
        <v>2178</v>
      </c>
      <c r="E5098" s="66" t="str">
        <f>IF(ISBLANK(LeaveTracker[[#This Row],[Employee Name]]),"-----",VLOOKUP(LeaveTracker[[#This Row],[Employee Name]],'List of Employees'!$B$4:$H$767,7))</f>
        <v>OSPITAL NG TAGAYTAY</v>
      </c>
      <c r="F5098" s="66" t="str">
        <f>IF(ISBLANK(LeaveTracker[[#This Row],[Employee Name]]),"-----",VLOOKUP(LeaveTracker[[#This Row],[Employee Name]],'List of Employees'!$B$4:$H$767,6))</f>
        <v>CASUAL</v>
      </c>
      <c r="G5098" s="24">
        <v>44998</v>
      </c>
      <c r="H5098" s="24">
        <v>44998</v>
      </c>
      <c r="I5098" s="19" t="s">
        <v>297</v>
      </c>
      <c r="J5098" s="42" t="s">
        <v>158</v>
      </c>
      <c r="K5098" s="57" t="str">
        <f ca="1">LeaveTracker[[#This Row],[Days]]&amp;" "&amp;LeaveTracker[[#This Row],[Type of Leave]]</f>
        <v>1 OTHER</v>
      </c>
      <c r="L5098" s="23">
        <f ca="1">NETWORKDAYS(LeaveTracker[[#This Row],[Start Date]],LeaveTracker[[#This Row],[End Date]],lstHolidays)</f>
        <v>1</v>
      </c>
      <c r="M5098" s="27"/>
    </row>
    <row r="5099" spans="1:13" ht="30" customHeight="1" x14ac:dyDescent="0.3">
      <c r="A5099" s="27">
        <f t="shared" si="54"/>
        <v>1367</v>
      </c>
      <c r="B5099" s="31">
        <v>45029</v>
      </c>
      <c r="C5099" s="31">
        <v>44992</v>
      </c>
      <c r="D5099" s="19" t="s">
        <v>2220</v>
      </c>
      <c r="E5099" s="66" t="str">
        <f>IF(ISBLANK(LeaveTracker[[#This Row],[Employee Name]]),"-----",VLOOKUP(LeaveTracker[[#This Row],[Employee Name]],'List of Employees'!$B$4:$H$767,7))</f>
        <v>OSPITAL NG TAGAYTAY</v>
      </c>
      <c r="F5099" s="66" t="str">
        <f>IF(ISBLANK(LeaveTracker[[#This Row],[Employee Name]]),"-----",VLOOKUP(LeaveTracker[[#This Row],[Employee Name]],'List of Employees'!$B$4:$H$767,6))</f>
        <v>CASUAL</v>
      </c>
      <c r="G5099" s="24">
        <v>44996</v>
      </c>
      <c r="H5099" s="24">
        <v>44996</v>
      </c>
      <c r="I5099" s="19" t="s">
        <v>297</v>
      </c>
      <c r="J5099" s="42" t="s">
        <v>158</v>
      </c>
      <c r="K5099" s="57" t="str">
        <f>LeaveTracker[[#This Row],[Days]]&amp;" "&amp;LeaveTracker[[#This Row],[Type of Leave]]</f>
        <v>1 OTHER</v>
      </c>
      <c r="L5099" s="23">
        <v>1</v>
      </c>
      <c r="M5099" s="27"/>
    </row>
    <row r="5100" spans="1:13" ht="30" customHeight="1" x14ac:dyDescent="0.3">
      <c r="A5100" s="27">
        <f t="shared" si="54"/>
        <v>1368</v>
      </c>
      <c r="B5100" s="31">
        <v>45029</v>
      </c>
      <c r="C5100" s="31">
        <v>44992</v>
      </c>
      <c r="D5100" s="19" t="s">
        <v>2203</v>
      </c>
      <c r="E5100" s="66" t="str">
        <f>IF(ISBLANK(LeaveTracker[[#This Row],[Employee Name]]),"-----",VLOOKUP(LeaveTracker[[#This Row],[Employee Name]],'List of Employees'!$B$4:$H$767,7))</f>
        <v>OSPITAL NG TAGAYTAY</v>
      </c>
      <c r="F5100" s="66" t="str">
        <f>IF(ISBLANK(LeaveTracker[[#This Row],[Employee Name]]),"-----",VLOOKUP(LeaveTracker[[#This Row],[Employee Name]],'List of Employees'!$B$4:$H$767,6))</f>
        <v>PERMANENT</v>
      </c>
      <c r="G5100" s="31">
        <v>44992</v>
      </c>
      <c r="H5100" s="31">
        <v>44992</v>
      </c>
      <c r="I5100" s="19" t="s">
        <v>297</v>
      </c>
      <c r="J5100" s="42" t="s">
        <v>158</v>
      </c>
      <c r="K5100" s="57" t="str">
        <f ca="1">LeaveTracker[[#This Row],[Days]]&amp;" "&amp;LeaveTracker[[#This Row],[Type of Leave]]</f>
        <v>1 OTHER</v>
      </c>
      <c r="L5100" s="23">
        <f ca="1">NETWORKDAYS(LeaveTracker[[#This Row],[Start Date]],LeaveTracker[[#This Row],[End Date]],lstHolidays)</f>
        <v>1</v>
      </c>
      <c r="M5100" s="27"/>
    </row>
    <row r="5101" spans="1:13" ht="30" customHeight="1" x14ac:dyDescent="0.3">
      <c r="A5101" s="27">
        <f t="shared" si="54"/>
        <v>1369</v>
      </c>
      <c r="B5101" s="31">
        <v>45029</v>
      </c>
      <c r="C5101" s="31">
        <v>44992</v>
      </c>
      <c r="D5101" s="19" t="s">
        <v>1970</v>
      </c>
      <c r="E5101" s="66" t="str">
        <f>IF(ISBLANK(LeaveTracker[[#This Row],[Employee Name]]),"-----",VLOOKUP(LeaveTracker[[#This Row],[Employee Name]],'List of Employees'!$B$4:$H$767,7))</f>
        <v>ONT</v>
      </c>
      <c r="F5101" s="66" t="str">
        <f>IF(ISBLANK(LeaveTracker[[#This Row],[Employee Name]]),"-----",VLOOKUP(LeaveTracker[[#This Row],[Employee Name]],'List of Employees'!$B$4:$H$767,6))</f>
        <v>PERMANENT</v>
      </c>
      <c r="G5101" s="24">
        <v>45013</v>
      </c>
      <c r="H5101" s="24">
        <v>45015</v>
      </c>
      <c r="I5101" s="19" t="s">
        <v>82</v>
      </c>
      <c r="K5101" s="57" t="str">
        <f ca="1">LeaveTracker[[#This Row],[Days]]&amp;" "&amp;LeaveTracker[[#This Row],[Type of Leave]]</f>
        <v>3 VL</v>
      </c>
      <c r="L5101" s="23">
        <f ca="1">NETWORKDAYS(LeaveTracker[[#This Row],[Start Date]],LeaveTracker[[#This Row],[End Date]],lstHolidays)</f>
        <v>3</v>
      </c>
      <c r="M5101" s="27"/>
    </row>
    <row r="5102" spans="1:13" ht="30" customHeight="1" x14ac:dyDescent="0.3">
      <c r="A5102" s="27">
        <f t="shared" si="54"/>
        <v>1370</v>
      </c>
      <c r="B5102" s="31">
        <v>45029</v>
      </c>
      <c r="C5102" s="31">
        <v>45020</v>
      </c>
      <c r="D5102" s="19" t="s">
        <v>1764</v>
      </c>
      <c r="E5102" s="66" t="str">
        <f>IF(ISBLANK(LeaveTracker[[#This Row],[Employee Name]]),"-----",VLOOKUP(LeaveTracker[[#This Row],[Employee Name]],'List of Employees'!$B$4:$H$767,7))</f>
        <v>ONT</v>
      </c>
      <c r="F5102" s="66" t="str">
        <f>IF(ISBLANK(LeaveTracker[[#This Row],[Employee Name]]),"-----",VLOOKUP(LeaveTracker[[#This Row],[Employee Name]],'List of Employees'!$B$4:$H$767,6))</f>
        <v>CASUAL</v>
      </c>
      <c r="G5102" s="24">
        <v>44998</v>
      </c>
      <c r="H5102" s="24">
        <v>44999</v>
      </c>
      <c r="I5102" s="19" t="s">
        <v>81</v>
      </c>
      <c r="K5102" s="57" t="str">
        <f ca="1">LeaveTracker[[#This Row],[Days]]&amp;" "&amp;LeaveTracker[[#This Row],[Type of Leave]]</f>
        <v>2 SL</v>
      </c>
      <c r="L5102" s="23">
        <f ca="1">NETWORKDAYS(LeaveTracker[[#This Row],[Start Date]],LeaveTracker[[#This Row],[End Date]],lstHolidays)</f>
        <v>2</v>
      </c>
      <c r="M5102" s="27"/>
    </row>
    <row r="5103" spans="1:13" ht="30" customHeight="1" x14ac:dyDescent="0.3">
      <c r="A5103" s="27">
        <v>1370</v>
      </c>
      <c r="B5103" s="31">
        <v>45029</v>
      </c>
      <c r="C5103" s="31">
        <v>45020</v>
      </c>
      <c r="D5103" s="19" t="s">
        <v>1764</v>
      </c>
      <c r="E5103" s="66" t="str">
        <f>IF(ISBLANK(LeaveTracker[[#This Row],[Employee Name]]),"-----",VLOOKUP(LeaveTracker[[#This Row],[Employee Name]],'List of Employees'!$B$4:$H$767,7))</f>
        <v>ONT</v>
      </c>
      <c r="F5103" s="66" t="str">
        <f>IF(ISBLANK(LeaveTracker[[#This Row],[Employee Name]]),"-----",VLOOKUP(LeaveTracker[[#This Row],[Employee Name]],'List of Employees'!$B$4:$H$767,6))</f>
        <v>CASUAL</v>
      </c>
      <c r="G5103" s="24">
        <v>45003</v>
      </c>
      <c r="H5103" s="24">
        <v>45003</v>
      </c>
      <c r="I5103" s="19" t="s">
        <v>81</v>
      </c>
      <c r="K5103" s="57" t="str">
        <f>LeaveTracker[[#This Row],[Days]]&amp;" "&amp;LeaveTracker[[#This Row],[Type of Leave]]</f>
        <v>1 SL</v>
      </c>
      <c r="L5103" s="23">
        <v>1</v>
      </c>
      <c r="M5103" s="27"/>
    </row>
    <row r="5104" spans="1:13" ht="30" customHeight="1" x14ac:dyDescent="0.3">
      <c r="A5104" s="27">
        <f t="shared" si="54"/>
        <v>1371</v>
      </c>
      <c r="B5104" s="31">
        <v>45029</v>
      </c>
      <c r="C5104" s="31">
        <v>45027</v>
      </c>
      <c r="D5104" s="19" t="s">
        <v>2223</v>
      </c>
      <c r="E5104" s="66" t="str">
        <f>IF(ISBLANK(LeaveTracker[[#This Row],[Employee Name]]),"-----",VLOOKUP(LeaveTracker[[#This Row],[Employee Name]],'List of Employees'!$B$4:$H$767,7))</f>
        <v>CHO</v>
      </c>
      <c r="F5104" s="66" t="str">
        <f>IF(ISBLANK(LeaveTracker[[#This Row],[Employee Name]]),"-----",VLOOKUP(LeaveTracker[[#This Row],[Employee Name]],'List of Employees'!$B$4:$H$767,6))</f>
        <v>PERMANENT</v>
      </c>
      <c r="G5104" s="24">
        <v>45033</v>
      </c>
      <c r="H5104" s="24">
        <v>45034</v>
      </c>
      <c r="I5104" s="19" t="s">
        <v>82</v>
      </c>
      <c r="K5104" s="57" t="str">
        <f ca="1">LeaveTracker[[#This Row],[Days]]&amp;" "&amp;LeaveTracker[[#This Row],[Type of Leave]]</f>
        <v>2 VL</v>
      </c>
      <c r="L5104" s="23">
        <f ca="1">NETWORKDAYS(LeaveTracker[[#This Row],[Start Date]],LeaveTracker[[#This Row],[End Date]],lstHolidays)</f>
        <v>2</v>
      </c>
      <c r="M5104" s="27"/>
    </row>
    <row r="5105" spans="1:13" ht="30" customHeight="1" x14ac:dyDescent="0.3">
      <c r="A5105" s="27">
        <f t="shared" si="54"/>
        <v>1372</v>
      </c>
      <c r="B5105" s="31">
        <v>45029</v>
      </c>
      <c r="C5105" s="31">
        <v>44988</v>
      </c>
      <c r="D5105" s="19" t="s">
        <v>1022</v>
      </c>
      <c r="E5105" s="66" t="str">
        <f>IF(ISBLANK(LeaveTracker[[#This Row],[Employee Name]]),"-----",VLOOKUP(LeaveTracker[[#This Row],[Employee Name]],'List of Employees'!$B$4:$H$767,7))</f>
        <v>ONT</v>
      </c>
      <c r="F5105" s="66" t="str">
        <f>IF(ISBLANK(LeaveTracker[[#This Row],[Employee Name]]),"-----",VLOOKUP(LeaveTracker[[#This Row],[Employee Name]],'List of Employees'!$B$4:$H$767,6))</f>
        <v>PERMANENT</v>
      </c>
      <c r="G5105" s="24">
        <v>44985</v>
      </c>
      <c r="H5105" s="24">
        <v>44985</v>
      </c>
      <c r="I5105" s="19" t="s">
        <v>81</v>
      </c>
      <c r="K5105" s="57" t="str">
        <f ca="1">LeaveTracker[[#This Row],[Days]]&amp;" "&amp;LeaveTracker[[#This Row],[Type of Leave]]</f>
        <v>1 SL</v>
      </c>
      <c r="L5105" s="23">
        <f ca="1">NETWORKDAYS(LeaveTracker[[#This Row],[Start Date]],LeaveTracker[[#This Row],[End Date]],lstHolidays)</f>
        <v>1</v>
      </c>
      <c r="M5105" s="27"/>
    </row>
    <row r="5106" spans="1:13" ht="30" customHeight="1" x14ac:dyDescent="0.3">
      <c r="A5106" s="27">
        <f t="shared" si="54"/>
        <v>1373</v>
      </c>
      <c r="B5106" s="31">
        <v>45029</v>
      </c>
      <c r="C5106" s="31">
        <v>44992</v>
      </c>
      <c r="D5106" s="19" t="s">
        <v>2226</v>
      </c>
      <c r="E5106" s="66" t="str">
        <f>IF(ISBLANK(LeaveTracker[[#This Row],[Employee Name]]),"-----",VLOOKUP(LeaveTracker[[#This Row],[Employee Name]],'List of Employees'!$B$4:$H$767,7))</f>
        <v>OSPITAL NG TAGAYTAY</v>
      </c>
      <c r="F5106" s="66" t="str">
        <f>IF(ISBLANK(LeaveTracker[[#This Row],[Employee Name]]),"-----",VLOOKUP(LeaveTracker[[#This Row],[Employee Name]],'List of Employees'!$B$4:$H$767,6))</f>
        <v>CASUAL</v>
      </c>
      <c r="G5106" s="24">
        <v>45000</v>
      </c>
      <c r="H5106" s="24">
        <v>45002</v>
      </c>
      <c r="I5106" s="19" t="s">
        <v>297</v>
      </c>
      <c r="J5106" s="42" t="s">
        <v>105</v>
      </c>
      <c r="K5106" s="57" t="str">
        <f ca="1">LeaveTracker[[#This Row],[Days]]&amp;" "&amp;LeaveTracker[[#This Row],[Type of Leave]]</f>
        <v>3 OTHER</v>
      </c>
      <c r="L5106" s="23">
        <f ca="1">NETWORKDAYS(LeaveTracker[[#This Row],[Start Date]],LeaveTracker[[#This Row],[End Date]],lstHolidays)</f>
        <v>3</v>
      </c>
      <c r="M5106" s="27"/>
    </row>
    <row r="5107" spans="1:13" ht="30" customHeight="1" x14ac:dyDescent="0.3">
      <c r="A5107" s="27">
        <f t="shared" si="54"/>
        <v>1374</v>
      </c>
      <c r="B5107" s="31">
        <v>45029</v>
      </c>
      <c r="C5107" s="31">
        <v>44991</v>
      </c>
      <c r="D5107" s="19" t="s">
        <v>705</v>
      </c>
      <c r="E5107" s="66" t="str">
        <f>IF(ISBLANK(LeaveTracker[[#This Row],[Employee Name]]),"-----",VLOOKUP(LeaveTracker[[#This Row],[Employee Name]],'List of Employees'!$B$4:$H$767,7))</f>
        <v>ONT</v>
      </c>
      <c r="F5107" s="66" t="str">
        <f>IF(ISBLANK(LeaveTracker[[#This Row],[Employee Name]]),"-----",VLOOKUP(LeaveTracker[[#This Row],[Employee Name]],'List of Employees'!$B$4:$H$767,6))</f>
        <v>CASUAL</v>
      </c>
      <c r="G5107" s="24">
        <v>45011</v>
      </c>
      <c r="H5107" s="24">
        <v>45011</v>
      </c>
      <c r="I5107" s="19" t="s">
        <v>297</v>
      </c>
      <c r="J5107" s="42" t="s">
        <v>105</v>
      </c>
      <c r="K5107" s="57" t="str">
        <f>LeaveTracker[[#This Row],[Days]]&amp;" "&amp;LeaveTracker[[#This Row],[Type of Leave]]</f>
        <v>1 OTHER</v>
      </c>
      <c r="L5107" s="23">
        <v>1</v>
      </c>
      <c r="M5107" s="27"/>
    </row>
    <row r="5108" spans="1:13" ht="30" customHeight="1" x14ac:dyDescent="0.3">
      <c r="A5108" s="27">
        <f t="shared" si="54"/>
        <v>1375</v>
      </c>
      <c r="B5108" s="31">
        <v>45029</v>
      </c>
      <c r="C5108" s="31">
        <v>44978</v>
      </c>
      <c r="D5108" s="19" t="s">
        <v>860</v>
      </c>
      <c r="E5108" s="66" t="str">
        <f>IF(ISBLANK(LeaveTracker[[#This Row],[Employee Name]]),"-----",VLOOKUP(LeaveTracker[[#This Row],[Employee Name]],'List of Employees'!$B$4:$H$767,7))</f>
        <v>ACCOUNTING</v>
      </c>
      <c r="F5108" s="66" t="str">
        <f>IF(ISBLANK(LeaveTracker[[#This Row],[Employee Name]]),"-----",VLOOKUP(LeaveTracker[[#This Row],[Employee Name]],'List of Employees'!$B$4:$H$767,6))</f>
        <v>PERMANENT</v>
      </c>
      <c r="G5108" s="24">
        <v>44980</v>
      </c>
      <c r="H5108" s="24">
        <v>44980</v>
      </c>
      <c r="I5108" s="19" t="s">
        <v>81</v>
      </c>
      <c r="K5108" s="57" t="str">
        <f ca="1">LeaveTracker[[#This Row],[Days]]&amp;" "&amp;LeaveTracker[[#This Row],[Type of Leave]]</f>
        <v>1 SL</v>
      </c>
      <c r="L5108" s="23">
        <f ca="1">NETWORKDAYS(LeaveTracker[[#This Row],[Start Date]],LeaveTracker[[#This Row],[End Date]],lstHolidays)</f>
        <v>1</v>
      </c>
      <c r="M5108" s="27"/>
    </row>
    <row r="5109" spans="1:13" ht="30" customHeight="1" x14ac:dyDescent="0.3">
      <c r="A5109" s="27">
        <v>1375</v>
      </c>
      <c r="B5109" s="31">
        <v>45029</v>
      </c>
      <c r="C5109" s="31">
        <v>44978</v>
      </c>
      <c r="D5109" s="19" t="s">
        <v>860</v>
      </c>
      <c r="E5109" s="66" t="str">
        <f>IF(ISBLANK(LeaveTracker[[#This Row],[Employee Name]]),"-----",VLOOKUP(LeaveTracker[[#This Row],[Employee Name]],'List of Employees'!$B$4:$H$767,7))</f>
        <v>ACCOUNTING</v>
      </c>
      <c r="F5109" s="66" t="str">
        <f>IF(ISBLANK(LeaveTracker[[#This Row],[Employee Name]]),"-----",VLOOKUP(LeaveTracker[[#This Row],[Employee Name]],'List of Employees'!$B$4:$H$767,6))</f>
        <v>PERMANENT</v>
      </c>
      <c r="G5109" s="24">
        <v>44984</v>
      </c>
      <c r="H5109" s="24">
        <v>44995</v>
      </c>
      <c r="I5109" s="19" t="s">
        <v>81</v>
      </c>
      <c r="K5109" s="57" t="str">
        <f ca="1">LeaveTracker[[#This Row],[Days]]&amp;" "&amp;LeaveTracker[[#This Row],[Type of Leave]]</f>
        <v>10 SL</v>
      </c>
      <c r="L5109" s="23">
        <f ca="1">NETWORKDAYS(LeaveTracker[[#This Row],[Start Date]],LeaveTracker[[#This Row],[End Date]],lstHolidays)</f>
        <v>10</v>
      </c>
      <c r="M5109" s="27"/>
    </row>
    <row r="5110" spans="1:13" ht="30" customHeight="1" x14ac:dyDescent="0.3">
      <c r="A5110" s="27">
        <f t="shared" si="54"/>
        <v>1376</v>
      </c>
      <c r="B5110" s="31">
        <v>45029</v>
      </c>
      <c r="C5110" s="31">
        <v>44993</v>
      </c>
      <c r="D5110" s="19" t="s">
        <v>627</v>
      </c>
      <c r="E5110" s="66" t="str">
        <f>IF(ISBLANK(LeaveTracker[[#This Row],[Employee Name]]),"-----",VLOOKUP(LeaveTracker[[#This Row],[Employee Name]],'List of Employees'!$B$4:$H$767,7))</f>
        <v>CCT</v>
      </c>
      <c r="F5110" s="66" t="str">
        <f>IF(ISBLANK(LeaveTracker[[#This Row],[Employee Name]]),"-----",VLOOKUP(LeaveTracker[[#This Row],[Employee Name]],'List of Employees'!$B$4:$H$767,6))</f>
        <v>PERMANENT</v>
      </c>
      <c r="G5110" s="24">
        <v>44991</v>
      </c>
      <c r="H5110" s="24">
        <v>44991</v>
      </c>
      <c r="I5110" s="19" t="s">
        <v>297</v>
      </c>
      <c r="J5110" s="42" t="s">
        <v>273</v>
      </c>
      <c r="K5110" s="57" t="str">
        <f ca="1">LeaveTracker[[#This Row],[Days]]&amp;" "&amp;LeaveTracker[[#This Row],[Type of Leave]]</f>
        <v>1 OTHER</v>
      </c>
      <c r="L5110" s="23">
        <f ca="1">NETWORKDAYS(LeaveTracker[[#This Row],[Start Date]],LeaveTracker[[#This Row],[End Date]],lstHolidays)</f>
        <v>1</v>
      </c>
      <c r="M5110" s="27"/>
    </row>
    <row r="5111" spans="1:13" ht="30" customHeight="1" x14ac:dyDescent="0.3">
      <c r="A5111" s="27">
        <f t="shared" si="54"/>
        <v>1377</v>
      </c>
      <c r="B5111" s="31">
        <v>45029</v>
      </c>
      <c r="C5111" s="31">
        <v>44992</v>
      </c>
      <c r="D5111" s="19" t="s">
        <v>406</v>
      </c>
      <c r="E5111" s="66" t="str">
        <f>IF(ISBLANK(LeaveTracker[[#This Row],[Employee Name]]),"-----",VLOOKUP(LeaveTracker[[#This Row],[Employee Name]],'List of Employees'!$B$4:$H$767,7))</f>
        <v>CTO</v>
      </c>
      <c r="F5111" s="66" t="str">
        <f>IF(ISBLANK(LeaveTracker[[#This Row],[Employee Name]]),"-----",VLOOKUP(LeaveTracker[[#This Row],[Employee Name]],'List of Employees'!$B$4:$H$767,6))</f>
        <v>PERMANENT</v>
      </c>
      <c r="G5111" s="24">
        <v>44995</v>
      </c>
      <c r="H5111" s="24">
        <v>44995</v>
      </c>
      <c r="I5111" s="19" t="s">
        <v>82</v>
      </c>
      <c r="K5111" s="57" t="str">
        <f ca="1">LeaveTracker[[#This Row],[Days]]&amp;" "&amp;LeaveTracker[[#This Row],[Type of Leave]]</f>
        <v>1 VL</v>
      </c>
      <c r="L5111" s="23">
        <f ca="1">NETWORKDAYS(LeaveTracker[[#This Row],[Start Date]],LeaveTracker[[#This Row],[End Date]],lstHolidays)</f>
        <v>1</v>
      </c>
      <c r="M5111" s="27"/>
    </row>
    <row r="5112" spans="1:13" ht="30" customHeight="1" x14ac:dyDescent="0.3">
      <c r="A5112" s="27">
        <f t="shared" si="54"/>
        <v>1378</v>
      </c>
      <c r="B5112" s="31">
        <v>45029</v>
      </c>
      <c r="C5112" s="31">
        <v>44992</v>
      </c>
      <c r="D5112" s="19" t="s">
        <v>370</v>
      </c>
      <c r="E5112" s="66" t="str">
        <f>IF(ISBLANK(LeaveTracker[[#This Row],[Employee Name]]),"-----",VLOOKUP(LeaveTracker[[#This Row],[Employee Name]],'List of Employees'!$B$4:$H$767,7))</f>
        <v>LIBRARY</v>
      </c>
      <c r="F5112" s="66" t="str">
        <f>IF(ISBLANK(LeaveTracker[[#This Row],[Employee Name]]),"-----",VLOOKUP(LeaveTracker[[#This Row],[Employee Name]],'List of Employees'!$B$4:$H$767,6))</f>
        <v>PERMANENT</v>
      </c>
      <c r="G5112" s="24">
        <v>45000</v>
      </c>
      <c r="H5112" s="24">
        <v>45000</v>
      </c>
      <c r="I5112" s="19" t="s">
        <v>82</v>
      </c>
      <c r="K5112" s="57" t="str">
        <f ca="1">LeaveTracker[[#This Row],[Days]]&amp;" "&amp;LeaveTracker[[#This Row],[Type of Leave]]</f>
        <v>1 VL</v>
      </c>
      <c r="L5112" s="23">
        <f ca="1">NETWORKDAYS(LeaveTracker[[#This Row],[Start Date]],LeaveTracker[[#This Row],[End Date]],lstHolidays)</f>
        <v>1</v>
      </c>
      <c r="M5112" s="27"/>
    </row>
    <row r="5113" spans="1:13" ht="30" customHeight="1" x14ac:dyDescent="0.3">
      <c r="A5113" s="27">
        <f t="shared" si="54"/>
        <v>1379</v>
      </c>
      <c r="B5113" s="31">
        <v>45029</v>
      </c>
      <c r="C5113" s="31">
        <v>44992</v>
      </c>
      <c r="D5113" s="19" t="s">
        <v>469</v>
      </c>
      <c r="E5113" s="66" t="str">
        <f>IF(ISBLANK(LeaveTracker[[#This Row],[Employee Name]]),"-----",VLOOKUP(LeaveTracker[[#This Row],[Employee Name]],'List of Employees'!$B$4:$H$767,7))</f>
        <v>ASSESSORS OFFICE</v>
      </c>
      <c r="F5113" s="66" t="str">
        <f>IF(ISBLANK(LeaveTracker[[#This Row],[Employee Name]]),"-----",VLOOKUP(LeaveTracker[[#This Row],[Employee Name]],'List of Employees'!$B$4:$H$767,6))</f>
        <v>PERMANENT</v>
      </c>
      <c r="G5113" s="24">
        <v>44991</v>
      </c>
      <c r="H5113" s="24">
        <v>44991</v>
      </c>
      <c r="I5113" s="19" t="s">
        <v>81</v>
      </c>
      <c r="K5113" s="57" t="str">
        <f ca="1">LeaveTracker[[#This Row],[Days]]&amp;" "&amp;LeaveTracker[[#This Row],[Type of Leave]]</f>
        <v>1 SL</v>
      </c>
      <c r="L5113" s="23">
        <f ca="1">NETWORKDAYS(LeaveTracker[[#This Row],[Start Date]],LeaveTracker[[#This Row],[End Date]],lstHolidays)</f>
        <v>1</v>
      </c>
      <c r="M5113" s="27"/>
    </row>
    <row r="5114" spans="1:13" ht="30" customHeight="1" x14ac:dyDescent="0.3">
      <c r="A5114" s="27">
        <f t="shared" si="54"/>
        <v>1380</v>
      </c>
      <c r="B5114" s="31">
        <v>45029</v>
      </c>
      <c r="C5114" s="31">
        <v>44993</v>
      </c>
      <c r="D5114" s="19" t="s">
        <v>421</v>
      </c>
      <c r="E5114" s="66" t="str">
        <f>IF(ISBLANK(LeaveTracker[[#This Row],[Employee Name]]),"-----",VLOOKUP(LeaveTracker[[#This Row],[Employee Name]],'List of Employees'!$B$4:$H$767,7))</f>
        <v>CTO</v>
      </c>
      <c r="F5114" s="66" t="str">
        <f>IF(ISBLANK(LeaveTracker[[#This Row],[Employee Name]]),"-----",VLOOKUP(LeaveTracker[[#This Row],[Employee Name]],'List of Employees'!$B$4:$H$767,6))</f>
        <v>PERMANENT</v>
      </c>
      <c r="G5114" s="24">
        <v>44987</v>
      </c>
      <c r="H5114" s="24">
        <v>44988</v>
      </c>
      <c r="I5114" s="19" t="s">
        <v>81</v>
      </c>
      <c r="K5114" s="57" t="str">
        <f ca="1">LeaveTracker[[#This Row],[Days]]&amp;" "&amp;LeaveTracker[[#This Row],[Type of Leave]]</f>
        <v>2 SL</v>
      </c>
      <c r="L5114" s="23">
        <f ca="1">NETWORKDAYS(LeaveTracker[[#This Row],[Start Date]],LeaveTracker[[#This Row],[End Date]],lstHolidays)</f>
        <v>2</v>
      </c>
      <c r="M5114" s="27"/>
    </row>
    <row r="5115" spans="1:13" ht="30" customHeight="1" x14ac:dyDescent="0.3">
      <c r="A5115" s="27">
        <f t="shared" si="54"/>
        <v>1381</v>
      </c>
      <c r="B5115" s="31">
        <v>45029</v>
      </c>
      <c r="C5115" s="31">
        <v>44994</v>
      </c>
      <c r="D5115" s="19" t="s">
        <v>1057</v>
      </c>
      <c r="E5115" s="66" t="str">
        <f>IF(ISBLANK(LeaveTracker[[#This Row],[Employee Name]]),"-----",VLOOKUP(LeaveTracker[[#This Row],[Employee Name]],'List of Employees'!$B$4:$H$767,7))</f>
        <v>CTO</v>
      </c>
      <c r="F5115" s="66" t="str">
        <f>IF(ISBLANK(LeaveTracker[[#This Row],[Employee Name]]),"-----",VLOOKUP(LeaveTracker[[#This Row],[Employee Name]],'List of Employees'!$B$4:$H$767,6))</f>
        <v>PERMANENT</v>
      </c>
      <c r="G5115" s="31">
        <v>44993</v>
      </c>
      <c r="H5115" s="31">
        <v>44993</v>
      </c>
      <c r="I5115" s="19" t="s">
        <v>81</v>
      </c>
      <c r="K5115" s="57" t="str">
        <f ca="1">LeaveTracker[[#This Row],[Days]]&amp;" "&amp;LeaveTracker[[#This Row],[Type of Leave]]</f>
        <v>1 SL</v>
      </c>
      <c r="L5115" s="23">
        <f ca="1">NETWORKDAYS(LeaveTracker[[#This Row],[Start Date]],LeaveTracker[[#This Row],[End Date]],lstHolidays)</f>
        <v>1</v>
      </c>
      <c r="M5115" s="27"/>
    </row>
    <row r="5116" spans="1:13" ht="30" customHeight="1" x14ac:dyDescent="0.3">
      <c r="A5116" s="27">
        <f t="shared" si="54"/>
        <v>1382</v>
      </c>
      <c r="B5116" s="31">
        <v>45029</v>
      </c>
      <c r="C5116" s="31">
        <v>45014</v>
      </c>
      <c r="D5116" s="19" t="s">
        <v>621</v>
      </c>
      <c r="E5116" s="66" t="str">
        <f>IF(ISBLANK(LeaveTracker[[#This Row],[Employee Name]]),"-----",VLOOKUP(LeaveTracker[[#This Row],[Employee Name]],'List of Employees'!$B$4:$H$767,7))</f>
        <v>CTO</v>
      </c>
      <c r="F5116" s="66" t="str">
        <f>IF(ISBLANK(LeaveTracker[[#This Row],[Employee Name]]),"-----",VLOOKUP(LeaveTracker[[#This Row],[Employee Name]],'List of Employees'!$B$4:$H$767,6))</f>
        <v>PERMANENT</v>
      </c>
      <c r="G5116" s="24">
        <v>45021</v>
      </c>
      <c r="H5116" s="24">
        <v>45021</v>
      </c>
      <c r="I5116" s="19" t="s">
        <v>82</v>
      </c>
      <c r="K5116" s="57" t="str">
        <f ca="1">LeaveTracker[[#This Row],[Days]]&amp;" "&amp;LeaveTracker[[#This Row],[Type of Leave]]</f>
        <v>1 VL</v>
      </c>
      <c r="L5116" s="23">
        <f ca="1">NETWORKDAYS(LeaveTracker[[#This Row],[Start Date]],LeaveTracker[[#This Row],[End Date]],lstHolidays)</f>
        <v>1</v>
      </c>
      <c r="M5116" s="27"/>
    </row>
    <row r="5117" spans="1:13" ht="30" customHeight="1" x14ac:dyDescent="0.3">
      <c r="A5117" s="27">
        <f t="shared" si="54"/>
        <v>1383</v>
      </c>
      <c r="B5117" s="31">
        <v>45029</v>
      </c>
      <c r="C5117" s="31">
        <v>44984</v>
      </c>
      <c r="D5117" s="19" t="s">
        <v>1046</v>
      </c>
      <c r="E5117" s="66" t="str">
        <f>IF(ISBLANK(LeaveTracker[[#This Row],[Employee Name]]),"-----",VLOOKUP(LeaveTracker[[#This Row],[Employee Name]],'List of Employees'!$B$4:$H$767,7))</f>
        <v>PIO</v>
      </c>
      <c r="F5117" s="66" t="str">
        <f>IF(ISBLANK(LeaveTracker[[#This Row],[Employee Name]]),"-----",VLOOKUP(LeaveTracker[[#This Row],[Employee Name]],'List of Employees'!$B$4:$H$767,6))</f>
        <v>PERMANENT</v>
      </c>
      <c r="G5117" s="24">
        <v>44980</v>
      </c>
      <c r="H5117" s="24">
        <v>44980</v>
      </c>
      <c r="I5117" s="19" t="s">
        <v>297</v>
      </c>
      <c r="J5117" s="42" t="s">
        <v>105</v>
      </c>
      <c r="K5117" s="57" t="str">
        <f ca="1">LeaveTracker[[#This Row],[Days]]&amp;" "&amp;LeaveTracker[[#This Row],[Type of Leave]]</f>
        <v>1 OTHER</v>
      </c>
      <c r="L5117" s="23">
        <f ca="1">NETWORKDAYS(LeaveTracker[[#This Row],[Start Date]],LeaveTracker[[#This Row],[End Date]],lstHolidays)</f>
        <v>1</v>
      </c>
      <c r="M5117" s="27"/>
    </row>
    <row r="5118" spans="1:13" ht="30" customHeight="1" x14ac:dyDescent="0.3">
      <c r="A5118" s="27">
        <v>1383</v>
      </c>
      <c r="B5118" s="31">
        <v>45029</v>
      </c>
      <c r="C5118" s="31">
        <v>44984</v>
      </c>
      <c r="D5118" s="19" t="s">
        <v>1046</v>
      </c>
      <c r="E5118" s="66" t="str">
        <f>IF(ISBLANK(LeaveTracker[[#This Row],[Employee Name]]),"-----",VLOOKUP(LeaveTracker[[#This Row],[Employee Name]],'List of Employees'!$B$4:$H$767,7))</f>
        <v>PIO</v>
      </c>
      <c r="F5118" s="66" t="str">
        <f>IF(ISBLANK(LeaveTracker[[#This Row],[Employee Name]]),"-----",VLOOKUP(LeaveTracker[[#This Row],[Employee Name]],'List of Employees'!$B$4:$H$767,6))</f>
        <v>PERMANENT</v>
      </c>
      <c r="G5118" s="24">
        <v>44985</v>
      </c>
      <c r="H5118" s="24">
        <v>44986</v>
      </c>
      <c r="I5118" s="19" t="s">
        <v>297</v>
      </c>
      <c r="J5118" s="42" t="s">
        <v>105</v>
      </c>
      <c r="K5118" s="57" t="str">
        <f ca="1">LeaveTracker[[#This Row],[Days]]&amp;" "&amp;LeaveTracker[[#This Row],[Type of Leave]]</f>
        <v>2 OTHER</v>
      </c>
      <c r="L5118" s="23">
        <f ca="1">NETWORKDAYS(LeaveTracker[[#This Row],[Start Date]],LeaveTracker[[#This Row],[End Date]],lstHolidays)</f>
        <v>2</v>
      </c>
      <c r="M5118" s="27"/>
    </row>
    <row r="5119" spans="1:13" ht="30" customHeight="1" x14ac:dyDescent="0.3">
      <c r="A5119" s="27">
        <f t="shared" si="54"/>
        <v>1384</v>
      </c>
      <c r="B5119" s="31">
        <v>45029</v>
      </c>
      <c r="C5119" s="31">
        <v>45009</v>
      </c>
      <c r="D5119" s="19" t="s">
        <v>112</v>
      </c>
      <c r="E5119" s="66" t="str">
        <f>IF(ISBLANK(LeaveTracker[[#This Row],[Employee Name]]),"-----",VLOOKUP(LeaveTracker[[#This Row],[Employee Name]],'List of Employees'!$B$4:$H$767,7))</f>
        <v>ONT</v>
      </c>
      <c r="F5119" s="66" t="str">
        <f>IF(ISBLANK(LeaveTracker[[#This Row],[Employee Name]]),"-----",VLOOKUP(LeaveTracker[[#This Row],[Employee Name]],'List of Employees'!$B$4:$H$767,6))</f>
        <v>PERMANENT</v>
      </c>
      <c r="G5119" s="24">
        <v>45014</v>
      </c>
      <c r="H5119" s="24">
        <v>45014</v>
      </c>
      <c r="I5119" s="19" t="s">
        <v>297</v>
      </c>
      <c r="K5119" s="57" t="str">
        <f ca="1">LeaveTracker[[#This Row],[Days]]&amp;" "&amp;LeaveTracker[[#This Row],[Type of Leave]]</f>
        <v>1 OTHER</v>
      </c>
      <c r="L5119" s="23">
        <f ca="1">NETWORKDAYS(LeaveTracker[[#This Row],[Start Date]],LeaveTracker[[#This Row],[End Date]],lstHolidays)</f>
        <v>1</v>
      </c>
      <c r="M5119" s="27"/>
    </row>
    <row r="5120" spans="1:13" ht="30" customHeight="1" x14ac:dyDescent="0.3">
      <c r="A5120" s="27">
        <f t="shared" si="54"/>
        <v>1385</v>
      </c>
      <c r="B5120" s="31">
        <v>45029</v>
      </c>
      <c r="C5120" s="24">
        <v>45009</v>
      </c>
      <c r="D5120" s="19" t="s">
        <v>397</v>
      </c>
      <c r="E5120" s="66" t="str">
        <f>IF(ISBLANK(LeaveTracker[[#This Row],[Employee Name]]),"-----",VLOOKUP(LeaveTracker[[#This Row],[Employee Name]],'List of Employees'!$B$4:$H$767,7))</f>
        <v>CTO</v>
      </c>
      <c r="F5120" s="66" t="str">
        <f>IF(ISBLANK(LeaveTracker[[#This Row],[Employee Name]]),"-----",VLOOKUP(LeaveTracker[[#This Row],[Employee Name]],'List of Employees'!$B$4:$H$767,6))</f>
        <v>PERMANENT</v>
      </c>
      <c r="G5120" s="24">
        <v>45009</v>
      </c>
      <c r="H5120" s="24">
        <v>45009</v>
      </c>
      <c r="I5120" s="19" t="s">
        <v>81</v>
      </c>
      <c r="K5120" s="57" t="str">
        <f ca="1">LeaveTracker[[#This Row],[Days]]&amp;" "&amp;LeaveTracker[[#This Row],[Type of Leave]]</f>
        <v>1 SL</v>
      </c>
      <c r="L5120" s="23">
        <f ca="1">NETWORKDAYS(LeaveTracker[[#This Row],[Start Date]],LeaveTracker[[#This Row],[End Date]],lstHolidays)</f>
        <v>1</v>
      </c>
      <c r="M5120" s="27"/>
    </row>
    <row r="5121" spans="1:13" ht="30" customHeight="1" x14ac:dyDescent="0.3">
      <c r="A5121" s="27">
        <f t="shared" si="54"/>
        <v>1386</v>
      </c>
      <c r="B5121" s="31">
        <v>45029</v>
      </c>
      <c r="C5121" s="24">
        <v>45008</v>
      </c>
      <c r="D5121" s="19" t="s">
        <v>397</v>
      </c>
      <c r="E5121" s="66" t="str">
        <f>IF(ISBLANK(LeaveTracker[[#This Row],[Employee Name]]),"-----",VLOOKUP(LeaveTracker[[#This Row],[Employee Name]],'List of Employees'!$B$4:$H$767,7))</f>
        <v>CTO</v>
      </c>
      <c r="F5121" s="66" t="str">
        <f>IF(ISBLANK(LeaveTracker[[#This Row],[Employee Name]]),"-----",VLOOKUP(LeaveTracker[[#This Row],[Employee Name]],'List of Employees'!$B$4:$H$767,6))</f>
        <v>PERMANENT</v>
      </c>
      <c r="G5121" s="24">
        <v>45008</v>
      </c>
      <c r="H5121" s="24">
        <v>45008</v>
      </c>
      <c r="I5121" s="19" t="s">
        <v>297</v>
      </c>
      <c r="J5121" s="42" t="s">
        <v>105</v>
      </c>
      <c r="K5121" s="57" t="str">
        <f ca="1">LeaveTracker[[#This Row],[Days]]&amp;" "&amp;LeaveTracker[[#This Row],[Type of Leave]]</f>
        <v>1 OTHER</v>
      </c>
      <c r="L5121" s="23">
        <f ca="1">NETWORKDAYS(LeaveTracker[[#This Row],[Start Date]],LeaveTracker[[#This Row],[End Date]],lstHolidays)</f>
        <v>1</v>
      </c>
      <c r="M5121" s="27"/>
    </row>
    <row r="5122" spans="1:13" ht="30" customHeight="1" x14ac:dyDescent="0.3">
      <c r="A5122" s="27">
        <f t="shared" si="54"/>
        <v>1387</v>
      </c>
      <c r="B5122" s="31">
        <v>45029</v>
      </c>
      <c r="C5122" s="31">
        <v>44988</v>
      </c>
      <c r="D5122" s="19" t="s">
        <v>1014</v>
      </c>
      <c r="E5122" s="66" t="str">
        <f>IF(ISBLANK(LeaveTracker[[#This Row],[Employee Name]]),"-----",VLOOKUP(LeaveTracker[[#This Row],[Employee Name]],'List of Employees'!$B$4:$H$767,7))</f>
        <v>LANDTAX</v>
      </c>
      <c r="F5122" s="66" t="str">
        <f>IF(ISBLANK(LeaveTracker[[#This Row],[Employee Name]]),"-----",VLOOKUP(LeaveTracker[[#This Row],[Employee Name]],'List of Employees'!$B$4:$H$767,6))</f>
        <v>PERMANENT</v>
      </c>
      <c r="G5122" s="24">
        <v>45012</v>
      </c>
      <c r="H5122" s="24">
        <v>45013</v>
      </c>
      <c r="I5122" s="19" t="s">
        <v>82</v>
      </c>
      <c r="K5122" s="57" t="str">
        <f ca="1">LeaveTracker[[#This Row],[Days]]&amp;" "&amp;LeaveTracker[[#This Row],[Type of Leave]]</f>
        <v>2 VL</v>
      </c>
      <c r="L5122" s="23">
        <f ca="1">NETWORKDAYS(LeaveTracker[[#This Row],[Start Date]],LeaveTracker[[#This Row],[End Date]],lstHolidays)</f>
        <v>2</v>
      </c>
      <c r="M5122" s="27"/>
    </row>
    <row r="5123" spans="1:13" ht="30" customHeight="1" x14ac:dyDescent="0.3">
      <c r="A5123" s="27">
        <f t="shared" si="54"/>
        <v>1388</v>
      </c>
      <c r="B5123" s="31">
        <v>45029</v>
      </c>
      <c r="C5123" s="31">
        <v>45009</v>
      </c>
      <c r="D5123" s="19" t="s">
        <v>112</v>
      </c>
      <c r="E5123" s="66" t="str">
        <f>IF(ISBLANK(LeaveTracker[[#This Row],[Employee Name]]),"-----",VLOOKUP(LeaveTracker[[#This Row],[Employee Name]],'List of Employees'!$B$4:$H$767,7))</f>
        <v>ONT</v>
      </c>
      <c r="F5123" s="66" t="str">
        <f>IF(ISBLANK(LeaveTracker[[#This Row],[Employee Name]]),"-----",VLOOKUP(LeaveTracker[[#This Row],[Employee Name]],'List of Employees'!$B$4:$H$767,6))</f>
        <v>PERMANENT</v>
      </c>
      <c r="G5123" s="24">
        <v>45008</v>
      </c>
      <c r="H5123" s="24">
        <v>45008</v>
      </c>
      <c r="I5123" s="19" t="s">
        <v>297</v>
      </c>
      <c r="J5123" s="42" t="s">
        <v>760</v>
      </c>
      <c r="K5123" s="57" t="str">
        <f ca="1">LeaveTracker[[#This Row],[Days]]&amp;" "&amp;LeaveTracker[[#This Row],[Type of Leave]]</f>
        <v>1 OTHER</v>
      </c>
      <c r="L5123" s="23">
        <f ca="1">NETWORKDAYS(LeaveTracker[[#This Row],[Start Date]],LeaveTracker[[#This Row],[End Date]],lstHolidays)</f>
        <v>1</v>
      </c>
      <c r="M5123" s="27"/>
    </row>
    <row r="5124" spans="1:13" ht="30" customHeight="1" x14ac:dyDescent="0.3">
      <c r="A5124" s="27">
        <f t="shared" si="54"/>
        <v>1389</v>
      </c>
      <c r="B5124" s="31">
        <v>45029</v>
      </c>
      <c r="C5124" s="31">
        <v>45005</v>
      </c>
      <c r="D5124" s="19" t="s">
        <v>163</v>
      </c>
      <c r="E5124" s="66" t="str">
        <f>IF(ISBLANK(LeaveTracker[[#This Row],[Employee Name]]),"-----",VLOOKUP(LeaveTracker[[#This Row],[Employee Name]],'List of Employees'!$B$4:$H$767,7))</f>
        <v>CHO</v>
      </c>
      <c r="F5124" s="66" t="str">
        <f>IF(ISBLANK(LeaveTracker[[#This Row],[Employee Name]]),"-----",VLOOKUP(LeaveTracker[[#This Row],[Employee Name]],'List of Employees'!$B$4:$H$767,6))</f>
        <v>PERMANENT</v>
      </c>
      <c r="G5124" s="24">
        <v>45013</v>
      </c>
      <c r="H5124" s="24">
        <v>45013</v>
      </c>
      <c r="I5124" s="19" t="s">
        <v>297</v>
      </c>
      <c r="J5124" s="42" t="s">
        <v>105</v>
      </c>
      <c r="K5124" s="57" t="str">
        <f ca="1">LeaveTracker[[#This Row],[Days]]&amp;" "&amp;LeaveTracker[[#This Row],[Type of Leave]]</f>
        <v>1 OTHER</v>
      </c>
      <c r="L5124" s="23">
        <f ca="1">NETWORKDAYS(LeaveTracker[[#This Row],[Start Date]],LeaveTracker[[#This Row],[End Date]],lstHolidays)</f>
        <v>1</v>
      </c>
      <c r="M5124" s="27"/>
    </row>
    <row r="5125" spans="1:13" ht="30" customHeight="1" x14ac:dyDescent="0.3">
      <c r="A5125" s="27">
        <f t="shared" si="54"/>
        <v>1390</v>
      </c>
      <c r="B5125" s="31">
        <v>45029</v>
      </c>
      <c r="C5125" s="31">
        <v>45005</v>
      </c>
      <c r="D5125" s="19" t="s">
        <v>826</v>
      </c>
      <c r="E5125" s="66" t="str">
        <f>IF(ISBLANK(LeaveTracker[[#This Row],[Employee Name]]),"-----",VLOOKUP(LeaveTracker[[#This Row],[Employee Name]],'List of Employees'!$B$4:$H$767,7))</f>
        <v>CHO</v>
      </c>
      <c r="F5125" s="66" t="str">
        <f>IF(ISBLANK(LeaveTracker[[#This Row],[Employee Name]]),"-----",VLOOKUP(LeaveTracker[[#This Row],[Employee Name]],'List of Employees'!$B$4:$H$767,6))</f>
        <v>PERMANENT</v>
      </c>
      <c r="G5125" s="24">
        <v>45013</v>
      </c>
      <c r="H5125" s="24">
        <v>45013</v>
      </c>
      <c r="I5125" s="19" t="s">
        <v>82</v>
      </c>
      <c r="K5125" s="57" t="str">
        <f ca="1">LeaveTracker[[#This Row],[Days]]&amp;" "&amp;LeaveTracker[[#This Row],[Type of Leave]]</f>
        <v>1 VL</v>
      </c>
      <c r="L5125" s="23">
        <f ca="1">NETWORKDAYS(LeaveTracker[[#This Row],[Start Date]],LeaveTracker[[#This Row],[End Date]],lstHolidays)</f>
        <v>1</v>
      </c>
      <c r="M5125" s="27"/>
    </row>
    <row r="5126" spans="1:13" ht="30" customHeight="1" x14ac:dyDescent="0.3">
      <c r="A5126" s="27">
        <f t="shared" si="54"/>
        <v>1391</v>
      </c>
      <c r="B5126" s="31">
        <v>45029</v>
      </c>
      <c r="C5126" s="31">
        <v>45006</v>
      </c>
      <c r="D5126" s="19" t="s">
        <v>241</v>
      </c>
      <c r="E5126" s="66" t="str">
        <f>IF(ISBLANK(LeaveTracker[[#This Row],[Employee Name]]),"-----",VLOOKUP(LeaveTracker[[#This Row],[Employee Name]],'List of Employees'!$B$4:$H$767,7))</f>
        <v>TCCH/TICC</v>
      </c>
      <c r="F5126" s="66" t="str">
        <f>IF(ISBLANK(LeaveTracker[[#This Row],[Employee Name]]),"-----",VLOOKUP(LeaveTracker[[#This Row],[Employee Name]],'List of Employees'!$B$4:$H$767,6))</f>
        <v>PERMANENT</v>
      </c>
      <c r="G5126" s="24">
        <v>45002</v>
      </c>
      <c r="H5126" s="24">
        <v>45005</v>
      </c>
      <c r="I5126" s="19" t="s">
        <v>297</v>
      </c>
      <c r="J5126" s="42" t="s">
        <v>105</v>
      </c>
      <c r="K5126" s="57" t="str">
        <f ca="1">LeaveTracker[[#This Row],[Days]]&amp;" "&amp;LeaveTracker[[#This Row],[Type of Leave]]</f>
        <v>2 OTHER</v>
      </c>
      <c r="L5126" s="23">
        <f ca="1">NETWORKDAYS(LeaveTracker[[#This Row],[Start Date]],LeaveTracker[[#This Row],[End Date]],lstHolidays)</f>
        <v>2</v>
      </c>
      <c r="M5126" s="27"/>
    </row>
    <row r="5127" spans="1:13" ht="30" customHeight="1" x14ac:dyDescent="0.3">
      <c r="A5127" s="27">
        <f t="shared" si="54"/>
        <v>1392</v>
      </c>
      <c r="B5127" s="31">
        <v>45029</v>
      </c>
      <c r="C5127" s="31">
        <v>45021</v>
      </c>
      <c r="D5127" s="19" t="s">
        <v>1760</v>
      </c>
      <c r="E5127" s="66" t="str">
        <f>IF(ISBLANK(LeaveTracker[[#This Row],[Employee Name]]),"-----",VLOOKUP(LeaveTracker[[#This Row],[Employee Name]],'List of Employees'!$B$4:$H$767,7))</f>
        <v>GSO</v>
      </c>
      <c r="F5127" s="66" t="str">
        <f>IF(ISBLANK(LeaveTracker[[#This Row],[Employee Name]]),"-----",VLOOKUP(LeaveTracker[[#This Row],[Employee Name]],'List of Employees'!$B$4:$H$767,6))</f>
        <v>CASUAL</v>
      </c>
      <c r="G5127" s="24">
        <v>45027</v>
      </c>
      <c r="H5127" s="24">
        <v>45028</v>
      </c>
      <c r="I5127" s="19" t="s">
        <v>82</v>
      </c>
      <c r="K5127" s="57" t="str">
        <f ca="1">LeaveTracker[[#This Row],[Days]]&amp;" "&amp;LeaveTracker[[#This Row],[Type of Leave]]</f>
        <v>2 VL</v>
      </c>
      <c r="L5127" s="23">
        <f ca="1">NETWORKDAYS(LeaveTracker[[#This Row],[Start Date]],LeaveTracker[[#This Row],[End Date]],lstHolidays)</f>
        <v>2</v>
      </c>
      <c r="M5127" s="27"/>
    </row>
    <row r="5128" spans="1:13" ht="30" customHeight="1" x14ac:dyDescent="0.3">
      <c r="A5128" s="27">
        <f t="shared" si="54"/>
        <v>1393</v>
      </c>
      <c r="B5128" s="31">
        <v>45029</v>
      </c>
      <c r="C5128" s="31">
        <v>45020</v>
      </c>
      <c r="D5128" s="19" t="s">
        <v>381</v>
      </c>
      <c r="E5128" s="66" t="str">
        <f>IF(ISBLANK(LeaveTracker[[#This Row],[Employee Name]]),"-----",VLOOKUP(LeaveTracker[[#This Row],[Employee Name]],'List of Employees'!$B$4:$H$767,7))</f>
        <v>ONT</v>
      </c>
      <c r="F5128" s="66" t="str">
        <f>IF(ISBLANK(LeaveTracker[[#This Row],[Employee Name]]),"-----",VLOOKUP(LeaveTracker[[#This Row],[Employee Name]],'List of Employees'!$B$4:$H$767,6))</f>
        <v>PERMANENT</v>
      </c>
      <c r="G5128" s="24">
        <v>45007</v>
      </c>
      <c r="H5128" s="24">
        <v>45010</v>
      </c>
      <c r="I5128" s="19" t="s">
        <v>81</v>
      </c>
      <c r="K5128" s="57" t="str">
        <f ca="1">LeaveTracker[[#This Row],[Days]]&amp;" "&amp;LeaveTracker[[#This Row],[Type of Leave]]</f>
        <v>3 SL</v>
      </c>
      <c r="L5128" s="23">
        <f ca="1">NETWORKDAYS(LeaveTracker[[#This Row],[Start Date]],LeaveTracker[[#This Row],[End Date]],lstHolidays)</f>
        <v>3</v>
      </c>
      <c r="M5128" s="27"/>
    </row>
    <row r="5129" spans="1:13" ht="30" customHeight="1" x14ac:dyDescent="0.3">
      <c r="A5129" s="27">
        <f t="shared" si="54"/>
        <v>1394</v>
      </c>
      <c r="B5129" s="31">
        <v>45029</v>
      </c>
      <c r="C5129" s="31">
        <v>44998</v>
      </c>
      <c r="D5129" s="19" t="s">
        <v>1053</v>
      </c>
      <c r="E5129" s="66" t="str">
        <f>IF(ISBLANK(LeaveTracker[[#This Row],[Employee Name]]),"-----",VLOOKUP(LeaveTracker[[#This Row],[Employee Name]],'List of Employees'!$B$4:$H$767,7))</f>
        <v>CTO</v>
      </c>
      <c r="F5129" s="66" t="str">
        <f>IF(ISBLANK(LeaveTracker[[#This Row],[Employee Name]]),"-----",VLOOKUP(LeaveTracker[[#This Row],[Employee Name]],'List of Employees'!$B$4:$H$767,6))</f>
        <v>PERMANENT</v>
      </c>
      <c r="G5129" s="24">
        <v>44987</v>
      </c>
      <c r="H5129" s="24">
        <v>44987</v>
      </c>
      <c r="I5129" s="19" t="s">
        <v>81</v>
      </c>
      <c r="K5129" s="57" t="str">
        <f ca="1">LeaveTracker[[#This Row],[Days]]&amp;" "&amp;LeaveTracker[[#This Row],[Type of Leave]]</f>
        <v>1 SL</v>
      </c>
      <c r="L5129" s="23">
        <f ca="1">NETWORKDAYS(LeaveTracker[[#This Row],[Start Date]],LeaveTracker[[#This Row],[End Date]],lstHolidays)</f>
        <v>1</v>
      </c>
      <c r="M5129" s="27"/>
    </row>
    <row r="5130" spans="1:13" ht="30" customHeight="1" x14ac:dyDescent="0.3">
      <c r="A5130" s="27">
        <f t="shared" si="54"/>
        <v>1395</v>
      </c>
      <c r="B5130" s="31">
        <v>45029</v>
      </c>
      <c r="C5130" s="31">
        <v>45027</v>
      </c>
      <c r="D5130" s="19" t="s">
        <v>1053</v>
      </c>
      <c r="E5130" s="66" t="str">
        <f>IF(ISBLANK(LeaveTracker[[#This Row],[Employee Name]]),"-----",VLOOKUP(LeaveTracker[[#This Row],[Employee Name]],'List of Employees'!$B$4:$H$767,7))</f>
        <v>CTO</v>
      </c>
      <c r="F5130" s="66" t="str">
        <f>IF(ISBLANK(LeaveTracker[[#This Row],[Employee Name]]),"-----",VLOOKUP(LeaveTracker[[#This Row],[Employee Name]],'List of Employees'!$B$4:$H$767,6))</f>
        <v>PERMANENT</v>
      </c>
      <c r="G5130" s="24">
        <v>45035</v>
      </c>
      <c r="H5130" s="24">
        <v>45035</v>
      </c>
      <c r="I5130" s="19" t="s">
        <v>82</v>
      </c>
      <c r="K5130" s="57" t="str">
        <f ca="1">LeaveTracker[[#This Row],[Days]]&amp;" "&amp;LeaveTracker[[#This Row],[Type of Leave]]</f>
        <v>1 VL</v>
      </c>
      <c r="L5130" s="23">
        <f ca="1">NETWORKDAYS(LeaveTracker[[#This Row],[Start Date]],LeaveTracker[[#This Row],[End Date]],lstHolidays)</f>
        <v>1</v>
      </c>
      <c r="M5130" s="27"/>
    </row>
    <row r="5131" spans="1:13" ht="30" customHeight="1" x14ac:dyDescent="0.3">
      <c r="A5131" s="27">
        <v>1395</v>
      </c>
      <c r="B5131" s="31">
        <v>45029</v>
      </c>
      <c r="C5131" s="31">
        <v>45027</v>
      </c>
      <c r="D5131" s="19" t="s">
        <v>1053</v>
      </c>
      <c r="E5131" s="66" t="str">
        <f>IF(ISBLANK(LeaveTracker[[#This Row],[Employee Name]]),"-----",VLOOKUP(LeaveTracker[[#This Row],[Employee Name]],'List of Employees'!$B$4:$H$767,7))</f>
        <v>CTO</v>
      </c>
      <c r="F5131" s="66" t="str">
        <f>IF(ISBLANK(LeaveTracker[[#This Row],[Employee Name]]),"-----",VLOOKUP(LeaveTracker[[#This Row],[Employee Name]],'List of Employees'!$B$4:$H$767,6))</f>
        <v>PERMANENT</v>
      </c>
      <c r="G5131" s="24">
        <v>45041</v>
      </c>
      <c r="H5131" s="24">
        <v>45041</v>
      </c>
      <c r="I5131" s="19" t="s">
        <v>82</v>
      </c>
      <c r="K5131" s="57" t="str">
        <f ca="1">LeaveTracker[[#This Row],[Days]]&amp;" "&amp;LeaveTracker[[#This Row],[Type of Leave]]</f>
        <v>1 VL</v>
      </c>
      <c r="L5131" s="23">
        <f ca="1">NETWORKDAYS(LeaveTracker[[#This Row],[Start Date]],LeaveTracker[[#This Row],[End Date]],lstHolidays)</f>
        <v>1</v>
      </c>
      <c r="M5131" s="27"/>
    </row>
    <row r="5132" spans="1:13" ht="30" customHeight="1" x14ac:dyDescent="0.3">
      <c r="A5132" s="27">
        <f t="shared" si="54"/>
        <v>1396</v>
      </c>
      <c r="B5132" s="31">
        <v>45029</v>
      </c>
      <c r="C5132" s="31">
        <v>45027</v>
      </c>
      <c r="D5132" s="19" t="s">
        <v>1077</v>
      </c>
      <c r="E5132" s="66" t="str">
        <f>IF(ISBLANK(LeaveTracker[[#This Row],[Employee Name]]),"-----",VLOOKUP(LeaveTracker[[#This Row],[Employee Name]],'List of Employees'!$B$4:$H$767,7))</f>
        <v>CTO</v>
      </c>
      <c r="F5132" s="66" t="str">
        <f>IF(ISBLANK(LeaveTracker[[#This Row],[Employee Name]]),"-----",VLOOKUP(LeaveTracker[[#This Row],[Employee Name]],'List of Employees'!$B$4:$H$767,6))</f>
        <v>PERMANENT</v>
      </c>
      <c r="G5132" s="24">
        <v>45029</v>
      </c>
      <c r="H5132" s="24">
        <v>45029</v>
      </c>
      <c r="I5132" s="19" t="s">
        <v>297</v>
      </c>
      <c r="J5132" s="42" t="s">
        <v>105</v>
      </c>
      <c r="K5132" s="57" t="str">
        <f ca="1">LeaveTracker[[#This Row],[Days]]&amp;" "&amp;LeaveTracker[[#This Row],[Type of Leave]]</f>
        <v>1 OTHER</v>
      </c>
      <c r="L5132" s="23">
        <f ca="1">NETWORKDAYS(LeaveTracker[[#This Row],[Start Date]],LeaveTracker[[#This Row],[End Date]],lstHolidays)</f>
        <v>1</v>
      </c>
      <c r="M5132" s="27"/>
    </row>
    <row r="5133" spans="1:13" ht="30" customHeight="1" x14ac:dyDescent="0.3">
      <c r="A5133" s="27">
        <f t="shared" si="54"/>
        <v>1397</v>
      </c>
      <c r="B5133" s="31">
        <v>45029</v>
      </c>
      <c r="C5133" s="31">
        <v>45028</v>
      </c>
      <c r="D5133" s="19" t="s">
        <v>395</v>
      </c>
      <c r="E5133" s="66" t="str">
        <f>IF(ISBLANK(LeaveTracker[[#This Row],[Employee Name]]),"-----",VLOOKUP(LeaveTracker[[#This Row],[Employee Name]],'List of Employees'!$B$4:$H$767,7))</f>
        <v>CTO</v>
      </c>
      <c r="F5133" s="66" t="str">
        <f>IF(ISBLANK(LeaveTracker[[#This Row],[Employee Name]]),"-----",VLOOKUP(LeaveTracker[[#This Row],[Employee Name]],'List of Employees'!$B$4:$H$767,6))</f>
        <v>PERMANENT</v>
      </c>
      <c r="G5133" s="24">
        <v>45016</v>
      </c>
      <c r="H5133" s="24">
        <v>45016</v>
      </c>
      <c r="I5133" s="19" t="s">
        <v>81</v>
      </c>
      <c r="K5133" s="57" t="str">
        <f ca="1">LeaveTracker[[#This Row],[Days]]&amp;" "&amp;LeaveTracker[[#This Row],[Type of Leave]]</f>
        <v>1 SL</v>
      </c>
      <c r="L5133" s="23">
        <f ca="1">NETWORKDAYS(LeaveTracker[[#This Row],[Start Date]],LeaveTracker[[#This Row],[End Date]],lstHolidays)</f>
        <v>1</v>
      </c>
      <c r="M5133" s="27"/>
    </row>
    <row r="5134" spans="1:13" ht="30" customHeight="1" x14ac:dyDescent="0.3">
      <c r="A5134" s="27">
        <f t="shared" si="54"/>
        <v>1398</v>
      </c>
      <c r="B5134" s="31">
        <v>45029</v>
      </c>
      <c r="C5134" s="31">
        <v>44995</v>
      </c>
      <c r="D5134" s="19" t="s">
        <v>496</v>
      </c>
      <c r="E5134" s="66" t="str">
        <f>IF(ISBLANK(LeaveTracker[[#This Row],[Employee Name]]),"-----",VLOOKUP(LeaveTracker[[#This Row],[Employee Name]],'List of Employees'!$B$4:$H$767,7))</f>
        <v>COOPERATIVE OFFICE</v>
      </c>
      <c r="F5134" s="66" t="str">
        <f>IF(ISBLANK(LeaveTracker[[#This Row],[Employee Name]]),"-----",VLOOKUP(LeaveTracker[[#This Row],[Employee Name]],'List of Employees'!$B$4:$H$767,6))</f>
        <v>PERMANENT</v>
      </c>
      <c r="G5134" s="24">
        <v>45033</v>
      </c>
      <c r="H5134" s="24">
        <v>45035</v>
      </c>
      <c r="I5134" s="19" t="s">
        <v>297</v>
      </c>
      <c r="J5134" s="42" t="s">
        <v>105</v>
      </c>
      <c r="K5134" s="57" t="str">
        <f ca="1">LeaveTracker[[#This Row],[Days]]&amp;" "&amp;LeaveTracker[[#This Row],[Type of Leave]]</f>
        <v>3 OTHER</v>
      </c>
      <c r="L5134" s="23">
        <f ca="1">NETWORKDAYS(LeaveTracker[[#This Row],[Start Date]],LeaveTracker[[#This Row],[End Date]],lstHolidays)</f>
        <v>3</v>
      </c>
      <c r="M5134" s="27"/>
    </row>
    <row r="5135" spans="1:13" ht="30" customHeight="1" x14ac:dyDescent="0.3">
      <c r="A5135" s="27">
        <f t="shared" si="54"/>
        <v>1399</v>
      </c>
      <c r="B5135" s="31">
        <v>45029</v>
      </c>
      <c r="C5135" s="31">
        <v>44995</v>
      </c>
      <c r="D5135" s="19" t="s">
        <v>496</v>
      </c>
      <c r="E5135" s="66" t="str">
        <f>IF(ISBLANK(LeaveTracker[[#This Row],[Employee Name]]),"-----",VLOOKUP(LeaveTracker[[#This Row],[Employee Name]],'List of Employees'!$B$4:$H$767,7))</f>
        <v>COOPERATIVE OFFICE</v>
      </c>
      <c r="F5135" s="66" t="str">
        <f>IF(ISBLANK(LeaveTracker[[#This Row],[Employee Name]]),"-----",VLOOKUP(LeaveTracker[[#This Row],[Employee Name]],'List of Employees'!$B$4:$H$767,6))</f>
        <v>PERMANENT</v>
      </c>
      <c r="G5135" s="24">
        <v>45036</v>
      </c>
      <c r="H5135" s="24">
        <v>45037</v>
      </c>
      <c r="I5135" s="19" t="s">
        <v>82</v>
      </c>
      <c r="K5135" s="57" t="str">
        <f ca="1">LeaveTracker[[#This Row],[Days]]&amp;" "&amp;LeaveTracker[[#This Row],[Type of Leave]]</f>
        <v>2 VL</v>
      </c>
      <c r="L5135" s="23">
        <f ca="1">NETWORKDAYS(LeaveTracker[[#This Row],[Start Date]],LeaveTracker[[#This Row],[End Date]],lstHolidays)</f>
        <v>2</v>
      </c>
      <c r="M5135" s="27"/>
    </row>
    <row r="5136" spans="1:13" ht="30" customHeight="1" x14ac:dyDescent="0.3">
      <c r="A5136" s="27">
        <f t="shared" si="54"/>
        <v>1400</v>
      </c>
      <c r="B5136" s="31">
        <v>45029</v>
      </c>
      <c r="C5136" s="31">
        <v>44986</v>
      </c>
      <c r="D5136" s="19" t="s">
        <v>723</v>
      </c>
      <c r="E5136" s="66" t="str">
        <f>IF(ISBLANK(LeaveTracker[[#This Row],[Employee Name]]),"-----",VLOOKUP(LeaveTracker[[#This Row],[Employee Name]],'List of Employees'!$B$4:$H$767,7))</f>
        <v>SP</v>
      </c>
      <c r="F5136" s="66" t="str">
        <f>IF(ISBLANK(LeaveTracker[[#This Row],[Employee Name]]),"-----",VLOOKUP(LeaveTracker[[#This Row],[Employee Name]],'List of Employees'!$B$4:$H$767,6))</f>
        <v>PERMANENT</v>
      </c>
      <c r="G5136" s="24">
        <v>44985</v>
      </c>
      <c r="H5136" s="24">
        <v>44985</v>
      </c>
      <c r="I5136" s="19" t="s">
        <v>297</v>
      </c>
      <c r="J5136" s="42" t="s">
        <v>105</v>
      </c>
      <c r="K5136" s="57" t="str">
        <f ca="1">LeaveTracker[[#This Row],[Days]]&amp;" "&amp;LeaveTracker[[#This Row],[Type of Leave]]</f>
        <v>1 OTHER</v>
      </c>
      <c r="L5136" s="23">
        <f ca="1">NETWORKDAYS(LeaveTracker[[#This Row],[Start Date]],LeaveTracker[[#This Row],[End Date]],lstHolidays)</f>
        <v>1</v>
      </c>
      <c r="M5136" s="27"/>
    </row>
    <row r="5137" spans="1:13" ht="30" customHeight="1" x14ac:dyDescent="0.3">
      <c r="A5137" s="27">
        <f t="shared" si="54"/>
        <v>1401</v>
      </c>
      <c r="B5137" s="31">
        <v>45029</v>
      </c>
      <c r="C5137" s="31">
        <v>44986</v>
      </c>
      <c r="D5137" s="19" t="s">
        <v>668</v>
      </c>
      <c r="E5137" s="66" t="str">
        <f>IF(ISBLANK(LeaveTracker[[#This Row],[Employee Name]]),"-----",VLOOKUP(LeaveTracker[[#This Row],[Employee Name]],'List of Employees'!$B$4:$H$767,7))</f>
        <v>SP</v>
      </c>
      <c r="F5137" s="66" t="str">
        <f>IF(ISBLANK(LeaveTracker[[#This Row],[Employee Name]]),"-----",VLOOKUP(LeaveTracker[[#This Row],[Employee Name]],'List of Employees'!$B$4:$H$767,6))</f>
        <v>PERMANENT</v>
      </c>
      <c r="G5137" s="24">
        <v>44994</v>
      </c>
      <c r="H5137" s="24">
        <v>44995</v>
      </c>
      <c r="I5137" s="19" t="s">
        <v>297</v>
      </c>
      <c r="J5137" s="42" t="s">
        <v>105</v>
      </c>
      <c r="K5137" s="57" t="str">
        <f ca="1">LeaveTracker[[#This Row],[Days]]&amp;" "&amp;LeaveTracker[[#This Row],[Type of Leave]]</f>
        <v>2 OTHER</v>
      </c>
      <c r="L5137" s="23">
        <f ca="1">NETWORKDAYS(LeaveTracker[[#This Row],[Start Date]],LeaveTracker[[#This Row],[End Date]],lstHolidays)</f>
        <v>2</v>
      </c>
      <c r="M5137" s="27"/>
    </row>
    <row r="5138" spans="1:13" ht="30" customHeight="1" x14ac:dyDescent="0.3">
      <c r="A5138" s="27">
        <f t="shared" si="54"/>
        <v>1402</v>
      </c>
      <c r="B5138" s="31">
        <v>45029</v>
      </c>
      <c r="C5138" s="31">
        <v>44987</v>
      </c>
      <c r="D5138" s="19" t="s">
        <v>1187</v>
      </c>
      <c r="E5138" s="66" t="str">
        <f>IF(ISBLANK(LeaveTracker[[#This Row],[Employee Name]]),"-----",VLOOKUP(LeaveTracker[[#This Row],[Employee Name]],'List of Employees'!$B$4:$H$767,7))</f>
        <v>BUDGET</v>
      </c>
      <c r="F5138" s="66" t="str">
        <f>IF(ISBLANK(LeaveTracker[[#This Row],[Employee Name]]),"-----",VLOOKUP(LeaveTracker[[#This Row],[Employee Name]],'List of Employees'!$B$4:$H$767,6))</f>
        <v>PERMANENT</v>
      </c>
      <c r="G5138" s="24">
        <v>45005</v>
      </c>
      <c r="H5138" s="24">
        <v>45005</v>
      </c>
      <c r="I5138" s="19" t="s">
        <v>82</v>
      </c>
      <c r="K5138" s="57" t="str">
        <f ca="1">LeaveTracker[[#This Row],[Days]]&amp;" "&amp;LeaveTracker[[#This Row],[Type of Leave]]</f>
        <v>1 VL</v>
      </c>
      <c r="L5138" s="23">
        <f ca="1">NETWORKDAYS(LeaveTracker[[#This Row],[Start Date]],LeaveTracker[[#This Row],[End Date]],lstHolidays)</f>
        <v>1</v>
      </c>
      <c r="M5138" s="27"/>
    </row>
    <row r="5139" spans="1:13" ht="30" customHeight="1" x14ac:dyDescent="0.3">
      <c r="A5139" s="27">
        <f t="shared" si="54"/>
        <v>1403</v>
      </c>
      <c r="B5139" s="31">
        <v>45029</v>
      </c>
      <c r="C5139" s="31">
        <v>44987</v>
      </c>
      <c r="D5139" s="19" t="s">
        <v>1187</v>
      </c>
      <c r="E5139" s="66" t="str">
        <f>IF(ISBLANK(LeaveTracker[[#This Row],[Employee Name]]),"-----",VLOOKUP(LeaveTracker[[#This Row],[Employee Name]],'List of Employees'!$B$4:$H$767,7))</f>
        <v>BUDGET</v>
      </c>
      <c r="F5139" s="66" t="str">
        <f>IF(ISBLANK(LeaveTracker[[#This Row],[Employee Name]]),"-----",VLOOKUP(LeaveTracker[[#This Row],[Employee Name]],'List of Employees'!$B$4:$H$767,6))</f>
        <v>PERMANENT</v>
      </c>
      <c r="G5139" s="24">
        <v>44994</v>
      </c>
      <c r="H5139" s="24">
        <v>44994</v>
      </c>
      <c r="I5139" s="19" t="s">
        <v>297</v>
      </c>
      <c r="J5139" s="42" t="s">
        <v>105</v>
      </c>
      <c r="K5139" s="57" t="str">
        <f ca="1">LeaveTracker[[#This Row],[Days]]&amp;" "&amp;LeaveTracker[[#This Row],[Type of Leave]]</f>
        <v>1 OTHER</v>
      </c>
      <c r="L5139" s="23">
        <f ca="1">NETWORKDAYS(LeaveTracker[[#This Row],[Start Date]],LeaveTracker[[#This Row],[End Date]],lstHolidays)</f>
        <v>1</v>
      </c>
      <c r="M5139" s="27"/>
    </row>
    <row r="5140" spans="1:13" ht="30" customHeight="1" x14ac:dyDescent="0.3">
      <c r="A5140" s="27">
        <f t="shared" si="54"/>
        <v>1404</v>
      </c>
      <c r="B5140" s="31">
        <v>45029</v>
      </c>
      <c r="C5140" s="31">
        <v>44987</v>
      </c>
      <c r="D5140" s="19" t="s">
        <v>116</v>
      </c>
      <c r="E5140" s="66" t="str">
        <f>IF(ISBLANK(LeaveTracker[[#This Row],[Employee Name]]),"-----",VLOOKUP(LeaveTracker[[#This Row],[Employee Name]],'List of Employees'!$B$4:$H$767,7))</f>
        <v>CHARACTER OFFICE</v>
      </c>
      <c r="F5140" s="66" t="str">
        <f>IF(ISBLANK(LeaveTracker[[#This Row],[Employee Name]]),"-----",VLOOKUP(LeaveTracker[[#This Row],[Employee Name]],'List of Employees'!$B$4:$H$767,6))</f>
        <v>PERMANENT</v>
      </c>
      <c r="G5140" s="24">
        <v>44984</v>
      </c>
      <c r="H5140" s="24">
        <v>44986</v>
      </c>
      <c r="I5140" s="19" t="s">
        <v>81</v>
      </c>
      <c r="K5140" s="57" t="str">
        <f ca="1">LeaveTracker[[#This Row],[Days]]&amp;" "&amp;LeaveTracker[[#This Row],[Type of Leave]]</f>
        <v>3 SL</v>
      </c>
      <c r="L5140" s="23">
        <f ca="1">NETWORKDAYS(LeaveTracker[[#This Row],[Start Date]],LeaveTracker[[#This Row],[End Date]],lstHolidays)</f>
        <v>3</v>
      </c>
      <c r="M5140" s="27"/>
    </row>
    <row r="5141" spans="1:13" ht="30" customHeight="1" x14ac:dyDescent="0.3">
      <c r="A5141" s="27">
        <f t="shared" si="54"/>
        <v>1405</v>
      </c>
      <c r="B5141" s="31">
        <v>45029</v>
      </c>
      <c r="C5141" s="31">
        <v>44986</v>
      </c>
      <c r="D5141" s="19" t="s">
        <v>503</v>
      </c>
      <c r="E5141" s="66" t="str">
        <f>IF(ISBLANK(LeaveTracker[[#This Row],[Employee Name]]),"-----",VLOOKUP(LeaveTracker[[#This Row],[Employee Name]],'List of Employees'!$B$4:$H$767,7))</f>
        <v>THRDC</v>
      </c>
      <c r="F5141" s="66" t="str">
        <f>IF(ISBLANK(LeaveTracker[[#This Row],[Employee Name]]),"-----",VLOOKUP(LeaveTracker[[#This Row],[Employee Name]],'List of Employees'!$B$4:$H$767,6))</f>
        <v>PERMANENT</v>
      </c>
      <c r="G5141" s="24">
        <v>44995</v>
      </c>
      <c r="H5141" s="24">
        <v>44995</v>
      </c>
      <c r="I5141" s="19" t="s">
        <v>297</v>
      </c>
      <c r="J5141" s="42" t="s">
        <v>105</v>
      </c>
      <c r="K5141" s="57" t="str">
        <f ca="1">LeaveTracker[[#This Row],[Days]]&amp;" "&amp;LeaveTracker[[#This Row],[Type of Leave]]</f>
        <v>1 OTHER</v>
      </c>
      <c r="L5141" s="23">
        <f ca="1">NETWORKDAYS(LeaveTracker[[#This Row],[Start Date]],LeaveTracker[[#This Row],[End Date]],lstHolidays)</f>
        <v>1</v>
      </c>
      <c r="M5141" s="27"/>
    </row>
    <row r="5142" spans="1:13" ht="30" customHeight="1" x14ac:dyDescent="0.3">
      <c r="A5142" s="27">
        <f t="shared" si="54"/>
        <v>1406</v>
      </c>
      <c r="B5142" s="31">
        <v>45029</v>
      </c>
      <c r="C5142" s="31">
        <v>44986</v>
      </c>
      <c r="D5142" s="19" t="s">
        <v>2617</v>
      </c>
      <c r="E5142" s="66" t="str">
        <f>IF(ISBLANK(LeaveTracker[[#This Row],[Employee Name]]),"-----",VLOOKUP(LeaveTracker[[#This Row],[Employee Name]],'List of Employees'!$B$4:$H$767,7))</f>
        <v>CBO</v>
      </c>
      <c r="F5142" s="66" t="str">
        <f>IF(ISBLANK(LeaveTracker[[#This Row],[Employee Name]]),"-----",VLOOKUP(LeaveTracker[[#This Row],[Employee Name]],'List of Employees'!$B$4:$H$767,6))</f>
        <v>PERMANENT</v>
      </c>
      <c r="G5142" s="24">
        <v>45013</v>
      </c>
      <c r="H5142" s="24">
        <v>45013</v>
      </c>
      <c r="I5142" s="19" t="s">
        <v>81</v>
      </c>
      <c r="K5142" s="57" t="str">
        <f ca="1">LeaveTracker[[#This Row],[Days]]&amp;" "&amp;LeaveTracker[[#This Row],[Type of Leave]]</f>
        <v>1 SL</v>
      </c>
      <c r="L5142" s="23">
        <f ca="1">NETWORKDAYS(LeaveTracker[[#This Row],[Start Date]],LeaveTracker[[#This Row],[End Date]],lstHolidays)</f>
        <v>1</v>
      </c>
      <c r="M5142" s="27"/>
    </row>
    <row r="5143" spans="1:13" ht="30" customHeight="1" x14ac:dyDescent="0.3">
      <c r="A5143" s="27">
        <f t="shared" si="54"/>
        <v>1407</v>
      </c>
      <c r="B5143" s="31">
        <v>45029</v>
      </c>
      <c r="C5143" s="31">
        <v>44987</v>
      </c>
      <c r="D5143" s="19" t="s">
        <v>1261</v>
      </c>
      <c r="E5143" s="66" t="str">
        <f>IF(ISBLANK(LeaveTracker[[#This Row],[Employee Name]]),"-----",VLOOKUP(LeaveTracker[[#This Row],[Employee Name]],'List of Employees'!$B$4:$H$767,7))</f>
        <v>BUDGET</v>
      </c>
      <c r="F5143" s="66" t="str">
        <f>IF(ISBLANK(LeaveTracker[[#This Row],[Employee Name]]),"-----",VLOOKUP(LeaveTracker[[#This Row],[Employee Name]],'List of Employees'!$B$4:$H$767,6))</f>
        <v>PERMANENT</v>
      </c>
      <c r="G5143" s="24">
        <v>44988</v>
      </c>
      <c r="H5143" s="24">
        <v>44988</v>
      </c>
      <c r="I5143" s="19" t="s">
        <v>297</v>
      </c>
      <c r="J5143" s="42" t="s">
        <v>105</v>
      </c>
      <c r="K5143" s="57" t="str">
        <f ca="1">LeaveTracker[[#This Row],[Days]]&amp;" "&amp;LeaveTracker[[#This Row],[Type of Leave]]</f>
        <v>1 OTHER</v>
      </c>
      <c r="L5143" s="23">
        <f ca="1">NETWORKDAYS(LeaveTracker[[#This Row],[Start Date]],LeaveTracker[[#This Row],[End Date]],lstHolidays)</f>
        <v>1</v>
      </c>
      <c r="M5143" s="27"/>
    </row>
    <row r="5144" spans="1:13" ht="30" customHeight="1" x14ac:dyDescent="0.3">
      <c r="A5144" s="27">
        <f t="shared" si="54"/>
        <v>1408</v>
      </c>
      <c r="B5144" s="31">
        <v>45029</v>
      </c>
      <c r="C5144" s="31">
        <v>44987</v>
      </c>
      <c r="D5144" s="19" t="s">
        <v>868</v>
      </c>
      <c r="E5144" s="66" t="str">
        <f>IF(ISBLANK(LeaveTracker[[#This Row],[Employee Name]]),"-----",VLOOKUP(LeaveTracker[[#This Row],[Employee Name]],'List of Employees'!$B$4:$H$767,7))</f>
        <v>ACCOUNTING</v>
      </c>
      <c r="F5144" s="66" t="str">
        <f>IF(ISBLANK(LeaveTracker[[#This Row],[Employee Name]]),"-----",VLOOKUP(LeaveTracker[[#This Row],[Employee Name]],'List of Employees'!$B$4:$H$767,6))</f>
        <v>PERMANENT</v>
      </c>
      <c r="G5144" s="31">
        <v>44987</v>
      </c>
      <c r="H5144" s="31">
        <v>44987</v>
      </c>
      <c r="I5144" s="19" t="s">
        <v>81</v>
      </c>
      <c r="K5144" s="57" t="str">
        <f ca="1">LeaveTracker[[#This Row],[Days]]&amp;" "&amp;LeaveTracker[[#This Row],[Type of Leave]]</f>
        <v>1 SL</v>
      </c>
      <c r="L5144" s="23">
        <f ca="1">NETWORKDAYS(LeaveTracker[[#This Row],[Start Date]],LeaveTracker[[#This Row],[End Date]],lstHolidays)</f>
        <v>1</v>
      </c>
      <c r="M5144" s="27"/>
    </row>
    <row r="5145" spans="1:13" ht="30" customHeight="1" x14ac:dyDescent="0.3">
      <c r="A5145" s="27">
        <f t="shared" si="54"/>
        <v>1409</v>
      </c>
      <c r="B5145" s="31">
        <v>45029</v>
      </c>
      <c r="C5145" s="31">
        <v>44950</v>
      </c>
      <c r="D5145" s="19" t="s">
        <v>518</v>
      </c>
      <c r="E5145" s="66" t="str">
        <f>IF(ISBLANK(LeaveTracker[[#This Row],[Employee Name]]),"-----",VLOOKUP(LeaveTracker[[#This Row],[Employee Name]],'List of Employees'!$B$4:$H$767,7))</f>
        <v>ACCOUNTING</v>
      </c>
      <c r="F5145" s="66" t="str">
        <f>IF(ISBLANK(LeaveTracker[[#This Row],[Employee Name]]),"-----",VLOOKUP(LeaveTracker[[#This Row],[Employee Name]],'List of Employees'!$B$4:$H$767,6))</f>
        <v>PERMANENT</v>
      </c>
      <c r="G5145" s="24">
        <v>44985</v>
      </c>
      <c r="H5145" s="24">
        <v>44985</v>
      </c>
      <c r="I5145" s="19" t="s">
        <v>81</v>
      </c>
      <c r="K5145" s="57" t="str">
        <f ca="1">LeaveTracker[[#This Row],[Days]]&amp;" "&amp;LeaveTracker[[#This Row],[Type of Leave]]</f>
        <v>1 SL</v>
      </c>
      <c r="L5145" s="23">
        <f ca="1">NETWORKDAYS(LeaveTracker[[#This Row],[Start Date]],LeaveTracker[[#This Row],[End Date]],lstHolidays)</f>
        <v>1</v>
      </c>
      <c r="M5145" s="27"/>
    </row>
    <row r="5146" spans="1:13" ht="30" customHeight="1" x14ac:dyDescent="0.3">
      <c r="A5146" s="27">
        <f t="shared" si="54"/>
        <v>1410</v>
      </c>
      <c r="B5146" s="31">
        <v>45029</v>
      </c>
      <c r="C5146" s="31">
        <v>45019</v>
      </c>
      <c r="D5146" s="19" t="s">
        <v>2653</v>
      </c>
      <c r="E5146" s="66" t="str">
        <f>IF(ISBLANK(LeaveTracker[[#This Row],[Employee Name]]),"-----",VLOOKUP(LeaveTracker[[#This Row],[Employee Name]],'List of Employees'!$B$4:$H$767,7))</f>
        <v>GSO</v>
      </c>
      <c r="F5146" s="66" t="str">
        <f>IF(ISBLANK(LeaveTracker[[#This Row],[Employee Name]]),"-----",VLOOKUP(LeaveTracker[[#This Row],[Employee Name]],'List of Employees'!$B$4:$H$767,6))</f>
        <v>CASUAL</v>
      </c>
      <c r="G5146" s="24">
        <v>45016</v>
      </c>
      <c r="H5146" s="24">
        <v>45016</v>
      </c>
      <c r="I5146" s="19" t="s">
        <v>81</v>
      </c>
      <c r="K5146" s="57" t="str">
        <f ca="1">LeaveTracker[[#This Row],[Days]]&amp;" "&amp;LeaveTracker[[#This Row],[Type of Leave]]</f>
        <v>1 SL</v>
      </c>
      <c r="L5146" s="23">
        <f ca="1">NETWORKDAYS(LeaveTracker[[#This Row],[Start Date]],LeaveTracker[[#This Row],[End Date]],lstHolidays)</f>
        <v>1</v>
      </c>
      <c r="M5146" s="27"/>
    </row>
    <row r="5147" spans="1:13" ht="30" customHeight="1" x14ac:dyDescent="0.3">
      <c r="A5147" s="27">
        <f t="shared" si="54"/>
        <v>1411</v>
      </c>
      <c r="B5147" s="31">
        <v>45029</v>
      </c>
      <c r="C5147" s="31">
        <v>45006</v>
      </c>
      <c r="D5147" s="19" t="s">
        <v>552</v>
      </c>
      <c r="E5147" s="66" t="str">
        <f>IF(ISBLANK(LeaveTracker[[#This Row],[Employee Name]]),"-----",VLOOKUP(LeaveTracker[[#This Row],[Employee Name]],'List of Employees'!$B$4:$H$767,7))</f>
        <v>CENRO</v>
      </c>
      <c r="F5147" s="66" t="str">
        <f>IF(ISBLANK(LeaveTracker[[#This Row],[Employee Name]]),"-----",VLOOKUP(LeaveTracker[[#This Row],[Employee Name]],'List of Employees'!$B$4:$H$767,6))</f>
        <v>PERMANENT</v>
      </c>
      <c r="G5147" s="24">
        <v>45005</v>
      </c>
      <c r="H5147" s="24">
        <v>45005</v>
      </c>
      <c r="I5147" s="19" t="s">
        <v>81</v>
      </c>
      <c r="K5147" s="57" t="str">
        <f ca="1">LeaveTracker[[#This Row],[Days]]&amp;" "&amp;LeaveTracker[[#This Row],[Type of Leave]]</f>
        <v>1 SL</v>
      </c>
      <c r="L5147" s="23">
        <f ca="1">NETWORKDAYS(LeaveTracker[[#This Row],[Start Date]],LeaveTracker[[#This Row],[End Date]],lstHolidays)</f>
        <v>1</v>
      </c>
      <c r="M5147" s="27"/>
    </row>
    <row r="5148" spans="1:13" ht="30" customHeight="1" x14ac:dyDescent="0.3">
      <c r="A5148" s="27">
        <f t="shared" si="54"/>
        <v>1412</v>
      </c>
      <c r="B5148" s="31">
        <v>45029</v>
      </c>
      <c r="C5148" s="31">
        <v>45006</v>
      </c>
      <c r="D5148" s="19" t="s">
        <v>568</v>
      </c>
      <c r="E5148" s="66" t="str">
        <f>IF(ISBLANK(LeaveTracker[[#This Row],[Employee Name]]),"-----",VLOOKUP(LeaveTracker[[#This Row],[Employee Name]],'List of Employees'!$B$4:$H$767,7))</f>
        <v>CENRO</v>
      </c>
      <c r="F5148" s="66" t="str">
        <f>IF(ISBLANK(LeaveTracker[[#This Row],[Employee Name]]),"-----",VLOOKUP(LeaveTracker[[#This Row],[Employee Name]],'List of Employees'!$B$4:$H$767,6))</f>
        <v>PERMANENT</v>
      </c>
      <c r="G5148" s="24">
        <v>45005</v>
      </c>
      <c r="H5148" s="24">
        <v>45005</v>
      </c>
      <c r="I5148" s="19" t="s">
        <v>81</v>
      </c>
      <c r="K5148" s="57" t="str">
        <f ca="1">LeaveTracker[[#This Row],[Days]]&amp;" "&amp;LeaveTracker[[#This Row],[Type of Leave]]</f>
        <v>1 SL</v>
      </c>
      <c r="L5148" s="23">
        <f ca="1">NETWORKDAYS(LeaveTracker[[#This Row],[Start Date]],LeaveTracker[[#This Row],[End Date]],lstHolidays)</f>
        <v>1</v>
      </c>
      <c r="M5148" s="27"/>
    </row>
    <row r="5149" spans="1:13" ht="30" customHeight="1" x14ac:dyDescent="0.3">
      <c r="A5149" s="27">
        <f t="shared" si="54"/>
        <v>1413</v>
      </c>
      <c r="B5149" s="31">
        <v>45029</v>
      </c>
      <c r="C5149" s="31">
        <v>45009</v>
      </c>
      <c r="D5149" s="8" t="s">
        <v>289</v>
      </c>
      <c r="E5149" s="66" t="str">
        <f>IF(ISBLANK(LeaveTracker[[#This Row],[Employee Name]]),"-----",VLOOKUP(LeaveTracker[[#This Row],[Employee Name]],'List of Employees'!$B$4:$H$767,7))</f>
        <v>CENRO</v>
      </c>
      <c r="F5149" s="66" t="str">
        <f>IF(ISBLANK(LeaveTracker[[#This Row],[Employee Name]]),"-----",VLOOKUP(LeaveTracker[[#This Row],[Employee Name]],'List of Employees'!$B$4:$H$767,6))</f>
        <v>PERMANENT</v>
      </c>
      <c r="G5149" s="24">
        <v>45001</v>
      </c>
      <c r="H5149" s="24">
        <v>45001</v>
      </c>
      <c r="I5149" s="19" t="s">
        <v>81</v>
      </c>
      <c r="K5149" s="57" t="str">
        <f ca="1">LeaveTracker[[#This Row],[Days]]&amp;" "&amp;LeaveTracker[[#This Row],[Type of Leave]]</f>
        <v>1 SL</v>
      </c>
      <c r="L5149" s="23">
        <f ca="1">NETWORKDAYS(LeaveTracker[[#This Row],[Start Date]],LeaveTracker[[#This Row],[End Date]],lstHolidays)</f>
        <v>1</v>
      </c>
      <c r="M5149" s="27"/>
    </row>
    <row r="5150" spans="1:13" ht="30" customHeight="1" x14ac:dyDescent="0.3">
      <c r="A5150" s="27">
        <v>1413</v>
      </c>
      <c r="B5150" s="31">
        <v>45029</v>
      </c>
      <c r="C5150" s="31">
        <v>45009</v>
      </c>
      <c r="D5150" s="8" t="s">
        <v>289</v>
      </c>
      <c r="E5150" s="66" t="str">
        <f>IF(ISBLANK(LeaveTracker[[#This Row],[Employee Name]]),"-----",VLOOKUP(LeaveTracker[[#This Row],[Employee Name]],'List of Employees'!$B$4:$H$767,7))</f>
        <v>CENRO</v>
      </c>
      <c r="F5150" s="66" t="str">
        <f>IF(ISBLANK(LeaveTracker[[#This Row],[Employee Name]]),"-----",VLOOKUP(LeaveTracker[[#This Row],[Employee Name]],'List of Employees'!$B$4:$H$767,6))</f>
        <v>PERMANENT</v>
      </c>
      <c r="G5150" s="24">
        <v>45008</v>
      </c>
      <c r="H5150" s="24">
        <v>45008</v>
      </c>
      <c r="I5150" s="19" t="s">
        <v>81</v>
      </c>
      <c r="K5150" s="57" t="str">
        <f ca="1">LeaveTracker[[#This Row],[Days]]&amp;" "&amp;LeaveTracker[[#This Row],[Type of Leave]]</f>
        <v>1 SL</v>
      </c>
      <c r="L5150" s="23">
        <f ca="1">NETWORKDAYS(LeaveTracker[[#This Row],[Start Date]],LeaveTracker[[#This Row],[End Date]],lstHolidays)</f>
        <v>1</v>
      </c>
      <c r="M5150" s="27"/>
    </row>
    <row r="5151" spans="1:13" ht="30" customHeight="1" x14ac:dyDescent="0.3">
      <c r="A5151" s="27">
        <f t="shared" ref="A5151:A5214" si="55">A5150+1</f>
        <v>1414</v>
      </c>
      <c r="B5151" s="31">
        <v>45029</v>
      </c>
      <c r="C5151" s="31">
        <v>44986</v>
      </c>
      <c r="D5151" s="19" t="s">
        <v>179</v>
      </c>
      <c r="E5151" s="66" t="str">
        <f>IF(ISBLANK(LeaveTracker[[#This Row],[Employee Name]]),"-----",VLOOKUP(LeaveTracker[[#This Row],[Employee Name]],'List of Employees'!$B$4:$H$767,7))</f>
        <v>DOE</v>
      </c>
      <c r="F5151" s="66" t="str">
        <f>IF(ISBLANK(LeaveTracker[[#This Row],[Employee Name]]),"-----",VLOOKUP(LeaveTracker[[#This Row],[Employee Name]],'List of Employees'!$B$4:$H$767,6))</f>
        <v>PERMANENT</v>
      </c>
      <c r="G5151" s="24">
        <v>44984</v>
      </c>
      <c r="H5151" s="24">
        <v>44984</v>
      </c>
      <c r="I5151" s="19" t="s">
        <v>297</v>
      </c>
      <c r="J5151" s="42" t="s">
        <v>105</v>
      </c>
      <c r="K5151" s="57" t="str">
        <f ca="1">LeaveTracker[[#This Row],[Days]]&amp;" "&amp;LeaveTracker[[#This Row],[Type of Leave]]</f>
        <v>1 OTHER</v>
      </c>
      <c r="L5151" s="23">
        <f ca="1">NETWORKDAYS(LeaveTracker[[#This Row],[Start Date]],LeaveTracker[[#This Row],[End Date]],lstHolidays)</f>
        <v>1</v>
      </c>
      <c r="M5151" s="27"/>
    </row>
    <row r="5152" spans="1:13" ht="30" customHeight="1" x14ac:dyDescent="0.3">
      <c r="A5152" s="27">
        <f t="shared" si="55"/>
        <v>1415</v>
      </c>
      <c r="B5152" s="31">
        <v>45029</v>
      </c>
      <c r="C5152" s="31">
        <v>44986</v>
      </c>
      <c r="D5152" s="19" t="s">
        <v>524</v>
      </c>
      <c r="E5152" s="66" t="str">
        <f>IF(ISBLANK(LeaveTracker[[#This Row],[Employee Name]]),"-----",VLOOKUP(LeaveTracker[[#This Row],[Employee Name]],'List of Employees'!$B$4:$H$767,7))</f>
        <v>GSO</v>
      </c>
      <c r="F5152" s="66" t="str">
        <f>IF(ISBLANK(LeaveTracker[[#This Row],[Employee Name]]),"-----",VLOOKUP(LeaveTracker[[#This Row],[Employee Name]],'List of Employees'!$B$4:$H$767,6))</f>
        <v>PERMANENT</v>
      </c>
      <c r="G5152" s="24">
        <v>45002</v>
      </c>
      <c r="H5152" s="24">
        <v>45002</v>
      </c>
      <c r="I5152" s="19" t="s">
        <v>82</v>
      </c>
      <c r="K5152" s="57" t="str">
        <f ca="1">LeaveTracker[[#This Row],[Days]]&amp;" "&amp;LeaveTracker[[#This Row],[Type of Leave]]</f>
        <v>1 VL</v>
      </c>
      <c r="L5152" s="23">
        <f ca="1">NETWORKDAYS(LeaveTracker[[#This Row],[Start Date]],LeaveTracker[[#This Row],[End Date]],lstHolidays)</f>
        <v>1</v>
      </c>
      <c r="M5152" s="27"/>
    </row>
    <row r="5153" spans="1:13" ht="30" customHeight="1" x14ac:dyDescent="0.3">
      <c r="A5153" s="27">
        <f t="shared" si="55"/>
        <v>1416</v>
      </c>
      <c r="B5153" s="31">
        <v>45029</v>
      </c>
      <c r="C5153" s="31">
        <v>44986</v>
      </c>
      <c r="D5153" s="19" t="s">
        <v>476</v>
      </c>
      <c r="E5153" s="66" t="str">
        <f>IF(ISBLANK(LeaveTracker[[#This Row],[Employee Name]]),"-----",VLOOKUP(LeaveTracker[[#This Row],[Employee Name]],'List of Employees'!$B$4:$H$767,7))</f>
        <v>ADMIN OFFICE</v>
      </c>
      <c r="F5153" s="66" t="str">
        <f>IF(ISBLANK(LeaveTracker[[#This Row],[Employee Name]]),"-----",VLOOKUP(LeaveTracker[[#This Row],[Employee Name]],'List of Employees'!$B$4:$H$767,6))</f>
        <v>PERMANENT</v>
      </c>
      <c r="G5153" s="24">
        <v>44993</v>
      </c>
      <c r="H5153" s="24">
        <v>44995</v>
      </c>
      <c r="I5153" s="19" t="s">
        <v>297</v>
      </c>
      <c r="J5153" s="42" t="s">
        <v>2227</v>
      </c>
      <c r="K5153" s="57" t="str">
        <f ca="1">LeaveTracker[[#This Row],[Days]]&amp;" "&amp;LeaveTracker[[#This Row],[Type of Leave]]</f>
        <v>3 OTHER</v>
      </c>
      <c r="L5153" s="23">
        <f ca="1">NETWORKDAYS(LeaveTracker[[#This Row],[Start Date]],LeaveTracker[[#This Row],[End Date]],lstHolidays)</f>
        <v>3</v>
      </c>
      <c r="M5153" s="27"/>
    </row>
    <row r="5154" spans="1:13" ht="30" customHeight="1" x14ac:dyDescent="0.3">
      <c r="A5154" s="27">
        <f t="shared" si="55"/>
        <v>1417</v>
      </c>
      <c r="B5154" s="31">
        <v>45029</v>
      </c>
      <c r="C5154" s="24">
        <v>45001</v>
      </c>
      <c r="D5154" s="19" t="s">
        <v>831</v>
      </c>
      <c r="E5154" s="66" t="str">
        <f>IF(ISBLANK(LeaveTracker[[#This Row],[Employee Name]]),"-----",VLOOKUP(LeaveTracker[[#This Row],[Employee Name]],'List of Employees'!$B$4:$H$767,7))</f>
        <v>CTO</v>
      </c>
      <c r="F5154" s="66" t="str">
        <f>IF(ISBLANK(LeaveTracker[[#This Row],[Employee Name]]),"-----",VLOOKUP(LeaveTracker[[#This Row],[Employee Name]],'List of Employees'!$B$4:$H$767,6))</f>
        <v>PERMANENT</v>
      </c>
      <c r="G5154" s="24">
        <v>45001</v>
      </c>
      <c r="H5154" s="24">
        <v>45001</v>
      </c>
      <c r="I5154" s="19" t="s">
        <v>81</v>
      </c>
      <c r="K5154" s="57" t="str">
        <f ca="1">LeaveTracker[[#This Row],[Days]]&amp;" "&amp;LeaveTracker[[#This Row],[Type of Leave]]</f>
        <v>1 SL</v>
      </c>
      <c r="L5154" s="23">
        <f ca="1">NETWORKDAYS(LeaveTracker[[#This Row],[Start Date]],LeaveTracker[[#This Row],[End Date]],lstHolidays)</f>
        <v>1</v>
      </c>
      <c r="M5154" s="27"/>
    </row>
    <row r="5155" spans="1:13" ht="30" customHeight="1" x14ac:dyDescent="0.3">
      <c r="A5155" s="27">
        <f t="shared" si="55"/>
        <v>1418</v>
      </c>
      <c r="B5155" s="31">
        <v>45029</v>
      </c>
      <c r="C5155" s="31">
        <v>44998</v>
      </c>
      <c r="D5155" s="19" t="s">
        <v>1994</v>
      </c>
      <c r="E5155" s="66" t="str">
        <f>IF(ISBLANK(LeaveTracker[[#This Row],[Employee Name]]),"-----",VLOOKUP(LeaveTracker[[#This Row],[Employee Name]],'List of Employees'!$B$4:$H$767,7))</f>
        <v>HRMO</v>
      </c>
      <c r="F5155" s="66" t="str">
        <f>IF(ISBLANK(LeaveTracker[[#This Row],[Employee Name]]),"-----",VLOOKUP(LeaveTracker[[#This Row],[Employee Name]],'List of Employees'!$B$4:$H$767,6))</f>
        <v>PERMANENT</v>
      </c>
      <c r="G5155" s="24">
        <v>45006</v>
      </c>
      <c r="H5155" s="24">
        <v>45006</v>
      </c>
      <c r="I5155" s="19" t="s">
        <v>297</v>
      </c>
      <c r="J5155" s="42" t="s">
        <v>105</v>
      </c>
      <c r="K5155" s="57" t="str">
        <f ca="1">LeaveTracker[[#This Row],[Days]]&amp;" "&amp;LeaveTracker[[#This Row],[Type of Leave]]</f>
        <v>1 OTHER</v>
      </c>
      <c r="L5155" s="23">
        <f ca="1">NETWORKDAYS(LeaveTracker[[#This Row],[Start Date]],LeaveTracker[[#This Row],[End Date]],lstHolidays)</f>
        <v>1</v>
      </c>
      <c r="M5155" s="27"/>
    </row>
    <row r="5156" spans="1:13" ht="30" customHeight="1" x14ac:dyDescent="0.3">
      <c r="A5156" s="27">
        <f t="shared" si="55"/>
        <v>1419</v>
      </c>
      <c r="B5156" s="31">
        <v>45029</v>
      </c>
      <c r="C5156" s="31">
        <v>44993</v>
      </c>
      <c r="D5156" s="19" t="s">
        <v>1994</v>
      </c>
      <c r="E5156" s="66" t="str">
        <f>IF(ISBLANK(LeaveTracker[[#This Row],[Employee Name]]),"-----",VLOOKUP(LeaveTracker[[#This Row],[Employee Name]],'List of Employees'!$B$4:$H$767,7))</f>
        <v>HRMO</v>
      </c>
      <c r="F5156" s="66" t="str">
        <f>IF(ISBLANK(LeaveTracker[[#This Row],[Employee Name]]),"-----",VLOOKUP(LeaveTracker[[#This Row],[Employee Name]],'List of Employees'!$B$4:$H$767,6))</f>
        <v>PERMANENT</v>
      </c>
      <c r="G5156" s="24">
        <v>45000</v>
      </c>
      <c r="H5156" s="24">
        <v>45000</v>
      </c>
      <c r="I5156" s="19" t="s">
        <v>82</v>
      </c>
      <c r="K5156" s="57" t="str">
        <f ca="1">LeaveTracker[[#This Row],[Days]]&amp;" "&amp;LeaveTracker[[#This Row],[Type of Leave]]</f>
        <v>1 VL</v>
      </c>
      <c r="L5156" s="23">
        <f ca="1">NETWORKDAYS(LeaveTracker[[#This Row],[Start Date]],LeaveTracker[[#This Row],[End Date]],lstHolidays)</f>
        <v>1</v>
      </c>
      <c r="M5156" s="27"/>
    </row>
    <row r="5157" spans="1:13" ht="30" customHeight="1" x14ac:dyDescent="0.3">
      <c r="A5157" s="27">
        <f t="shared" si="55"/>
        <v>1420</v>
      </c>
      <c r="B5157" s="31">
        <v>45029</v>
      </c>
      <c r="C5157" s="31">
        <v>45000</v>
      </c>
      <c r="D5157" s="19" t="s">
        <v>2230</v>
      </c>
      <c r="E5157" s="66" t="str">
        <f>IF(ISBLANK(LeaveTracker[[#This Row],[Employee Name]]),"-----",VLOOKUP(LeaveTracker[[#This Row],[Employee Name]],'List of Employees'!$B$4:$H$767,7))</f>
        <v>TOPS-CSU</v>
      </c>
      <c r="F5157" s="66" t="str">
        <f>IF(ISBLANK(LeaveTracker[[#This Row],[Employee Name]]),"-----",VLOOKUP(LeaveTracker[[#This Row],[Employee Name]],'List of Employees'!$B$4:$H$767,6))</f>
        <v>PERMANENT</v>
      </c>
      <c r="G5157" s="24">
        <v>44977</v>
      </c>
      <c r="H5157" s="24">
        <v>44995</v>
      </c>
      <c r="I5157" s="19" t="s">
        <v>81</v>
      </c>
      <c r="K5157" s="57" t="str">
        <f ca="1">LeaveTracker[[#This Row],[Days]]&amp;" "&amp;LeaveTracker[[#This Row],[Type of Leave]]</f>
        <v>15 SL</v>
      </c>
      <c r="L5157" s="23">
        <f ca="1">NETWORKDAYS(LeaveTracker[[#This Row],[Start Date]],LeaveTracker[[#This Row],[End Date]],lstHolidays)</f>
        <v>15</v>
      </c>
      <c r="M5157" s="27"/>
    </row>
    <row r="5158" spans="1:13" ht="30" customHeight="1" x14ac:dyDescent="0.3">
      <c r="A5158" s="27">
        <f t="shared" si="55"/>
        <v>1421</v>
      </c>
      <c r="B5158" s="31">
        <v>45029</v>
      </c>
      <c r="C5158" s="31">
        <v>44995</v>
      </c>
      <c r="D5158" s="19" t="s">
        <v>563</v>
      </c>
      <c r="E5158" s="66" t="str">
        <f>IF(ISBLANK(LeaveTracker[[#This Row],[Employee Name]]),"-----",VLOOKUP(LeaveTracker[[#This Row],[Employee Name]],'List of Employees'!$B$4:$H$767,7))</f>
        <v>CENRO</v>
      </c>
      <c r="F5158" s="66" t="str">
        <f>IF(ISBLANK(LeaveTracker[[#This Row],[Employee Name]]),"-----",VLOOKUP(LeaveTracker[[#This Row],[Employee Name]],'List of Employees'!$B$4:$H$767,6))</f>
        <v>PERMANENT</v>
      </c>
      <c r="G5158" s="24">
        <v>45001</v>
      </c>
      <c r="H5158" s="24">
        <v>45002</v>
      </c>
      <c r="I5158" s="19" t="s">
        <v>82</v>
      </c>
      <c r="K5158" s="57" t="str">
        <f ca="1">LeaveTracker[[#This Row],[Days]]&amp;" "&amp;LeaveTracker[[#This Row],[Type of Leave]]</f>
        <v>2 VL</v>
      </c>
      <c r="L5158" s="23">
        <f ca="1">NETWORKDAYS(LeaveTracker[[#This Row],[Start Date]],LeaveTracker[[#This Row],[End Date]],lstHolidays)</f>
        <v>2</v>
      </c>
      <c r="M5158" s="27"/>
    </row>
    <row r="5159" spans="1:13" ht="30" customHeight="1" x14ac:dyDescent="0.3">
      <c r="A5159" s="27">
        <f t="shared" si="55"/>
        <v>1422</v>
      </c>
      <c r="B5159" s="31">
        <v>45029</v>
      </c>
      <c r="C5159" s="31">
        <v>45005</v>
      </c>
      <c r="D5159" s="19" t="s">
        <v>379</v>
      </c>
      <c r="E5159" s="66" t="str">
        <f>IF(ISBLANK(LeaveTracker[[#This Row],[Employee Name]]),"-----",VLOOKUP(LeaveTracker[[#This Row],[Employee Name]],'List of Employees'!$B$4:$H$767,7))</f>
        <v>CCT</v>
      </c>
      <c r="F5159" s="66" t="str">
        <f>IF(ISBLANK(LeaveTracker[[#This Row],[Employee Name]]),"-----",VLOOKUP(LeaveTracker[[#This Row],[Employee Name]],'List of Employees'!$B$4:$H$767,6))</f>
        <v>PERMANENT</v>
      </c>
      <c r="G5159" s="24">
        <v>45013</v>
      </c>
      <c r="H5159" s="24">
        <v>45016</v>
      </c>
      <c r="I5159" s="19" t="s">
        <v>82</v>
      </c>
      <c r="K5159" s="57" t="str">
        <f ca="1">LeaveTracker[[#This Row],[Days]]&amp;" "&amp;LeaveTracker[[#This Row],[Type of Leave]]</f>
        <v>4 VL</v>
      </c>
      <c r="L5159" s="23">
        <f ca="1">NETWORKDAYS(LeaveTracker[[#This Row],[Start Date]],LeaveTracker[[#This Row],[End Date]],lstHolidays)</f>
        <v>4</v>
      </c>
      <c r="M5159" s="27"/>
    </row>
    <row r="5160" spans="1:13" ht="30" customHeight="1" x14ac:dyDescent="0.3">
      <c r="A5160" s="27">
        <f t="shared" si="55"/>
        <v>1423</v>
      </c>
      <c r="B5160" s="31">
        <v>45029</v>
      </c>
      <c r="C5160" s="31">
        <v>44987</v>
      </c>
      <c r="D5160" s="19" t="s">
        <v>2231</v>
      </c>
      <c r="E5160" s="66" t="str">
        <f>IF(ISBLANK(LeaveTracker[[#This Row],[Employee Name]]),"-----",VLOOKUP(LeaveTracker[[#This Row],[Employee Name]],'List of Employees'!$B$4:$H$767,7))</f>
        <v>OSPITAL NG TAGAYTAY</v>
      </c>
      <c r="F5160" s="66" t="str">
        <f>IF(ISBLANK(LeaveTracker[[#This Row],[Employee Name]]),"-----",VLOOKUP(LeaveTracker[[#This Row],[Employee Name]],'List of Employees'!$B$4:$H$767,6))</f>
        <v>PERMANENT</v>
      </c>
      <c r="G5160" s="24">
        <v>45011</v>
      </c>
      <c r="H5160" s="24">
        <v>45013</v>
      </c>
      <c r="I5160" s="19" t="s">
        <v>81</v>
      </c>
      <c r="K5160" s="57" t="str">
        <f>LeaveTracker[[#This Row],[Days]]&amp;" "&amp;LeaveTracker[[#This Row],[Type of Leave]]</f>
        <v>3 SL</v>
      </c>
      <c r="L5160" s="23">
        <v>3</v>
      </c>
      <c r="M5160" s="27"/>
    </row>
    <row r="5161" spans="1:13" ht="30" customHeight="1" x14ac:dyDescent="0.3">
      <c r="A5161" s="27">
        <f t="shared" si="55"/>
        <v>1424</v>
      </c>
      <c r="B5161" s="31">
        <v>45029</v>
      </c>
      <c r="C5161" s="31">
        <v>44995</v>
      </c>
      <c r="D5161" s="19" t="s">
        <v>171</v>
      </c>
      <c r="E5161" s="66" t="str">
        <f>IF(ISBLANK(LeaveTracker[[#This Row],[Employee Name]]),"-----",VLOOKUP(LeaveTracker[[#This Row],[Employee Name]],'List of Employees'!$B$4:$H$767,7))</f>
        <v>HRMO</v>
      </c>
      <c r="F5161" s="66" t="str">
        <f>IF(ISBLANK(LeaveTracker[[#This Row],[Employee Name]]),"-----",VLOOKUP(LeaveTracker[[#This Row],[Employee Name]],'List of Employees'!$B$4:$H$767,6))</f>
        <v>PERMANENT</v>
      </c>
      <c r="G5161" s="24">
        <v>44993</v>
      </c>
      <c r="H5161" s="24">
        <v>44993</v>
      </c>
      <c r="I5161" s="19" t="s">
        <v>81</v>
      </c>
      <c r="K5161" s="57" t="str">
        <f ca="1">LeaveTracker[[#This Row],[Days]]&amp;" "&amp;LeaveTracker[[#This Row],[Type of Leave]]</f>
        <v>1 SL</v>
      </c>
      <c r="L5161" s="23">
        <f ca="1">NETWORKDAYS(LeaveTracker[[#This Row],[Start Date]],LeaveTracker[[#This Row],[End Date]],lstHolidays)</f>
        <v>1</v>
      </c>
      <c r="M5161" s="27"/>
    </row>
    <row r="5162" spans="1:13" ht="30" customHeight="1" x14ac:dyDescent="0.3">
      <c r="A5162" s="27">
        <f t="shared" si="55"/>
        <v>1425</v>
      </c>
      <c r="B5162" s="31">
        <v>45030</v>
      </c>
      <c r="C5162" s="31">
        <v>45029</v>
      </c>
      <c r="D5162" s="19" t="s">
        <v>111</v>
      </c>
      <c r="E5162" s="66" t="str">
        <f>IF(ISBLANK(LeaveTracker[[#This Row],[Employee Name]]),"-----",VLOOKUP(LeaveTracker[[#This Row],[Employee Name]],'List of Employees'!$B$4:$H$767,7))</f>
        <v>ONT</v>
      </c>
      <c r="F5162" s="66" t="str">
        <f>IF(ISBLANK(LeaveTracker[[#This Row],[Employee Name]]),"-----",VLOOKUP(LeaveTracker[[#This Row],[Employee Name]],'List of Employees'!$B$4:$H$767,6))</f>
        <v>PERMANENT</v>
      </c>
      <c r="G5162" s="24">
        <v>45033</v>
      </c>
      <c r="H5162" s="24">
        <v>45033</v>
      </c>
      <c r="I5162" s="19" t="s">
        <v>297</v>
      </c>
      <c r="J5162" s="42" t="s">
        <v>105</v>
      </c>
      <c r="K5162" s="57" t="str">
        <f ca="1">LeaveTracker[[#This Row],[Days]]&amp;" "&amp;LeaveTracker[[#This Row],[Type of Leave]]</f>
        <v>1 OTHER</v>
      </c>
      <c r="L5162" s="23">
        <f ca="1">NETWORKDAYS(LeaveTracker[[#This Row],[Start Date]],LeaveTracker[[#This Row],[End Date]],lstHolidays)</f>
        <v>1</v>
      </c>
      <c r="M5162" s="27"/>
    </row>
    <row r="5163" spans="1:13" ht="30" customHeight="1" x14ac:dyDescent="0.3">
      <c r="A5163" s="27">
        <f t="shared" si="55"/>
        <v>1426</v>
      </c>
      <c r="B5163" s="31">
        <v>45030</v>
      </c>
      <c r="C5163" s="31">
        <v>45029</v>
      </c>
      <c r="D5163" s="19" t="s">
        <v>111</v>
      </c>
      <c r="E5163" s="66" t="str">
        <f>IF(ISBLANK(LeaveTracker[[#This Row],[Employee Name]]),"-----",VLOOKUP(LeaveTracker[[#This Row],[Employee Name]],'List of Employees'!$B$4:$H$767,7))</f>
        <v>ONT</v>
      </c>
      <c r="F5163" s="66" t="str">
        <f>IF(ISBLANK(LeaveTracker[[#This Row],[Employee Name]]),"-----",VLOOKUP(LeaveTracker[[#This Row],[Employee Name]],'List of Employees'!$B$4:$H$767,6))</f>
        <v>PERMANENT</v>
      </c>
      <c r="G5163" s="24">
        <v>45035</v>
      </c>
      <c r="H5163" s="24">
        <v>45037</v>
      </c>
      <c r="I5163" s="19" t="s">
        <v>82</v>
      </c>
      <c r="K5163" s="57" t="str">
        <f ca="1">LeaveTracker[[#This Row],[Days]]&amp;" "&amp;LeaveTracker[[#This Row],[Type of Leave]]</f>
        <v>3 VL</v>
      </c>
      <c r="L5163" s="23">
        <f ca="1">NETWORKDAYS(LeaveTracker[[#This Row],[Start Date]],LeaveTracker[[#This Row],[End Date]],lstHolidays)</f>
        <v>3</v>
      </c>
      <c r="M5163" s="27"/>
    </row>
    <row r="5164" spans="1:13" ht="30" customHeight="1" x14ac:dyDescent="0.3">
      <c r="A5164" s="27">
        <f t="shared" si="55"/>
        <v>1427</v>
      </c>
      <c r="B5164" s="31">
        <v>45030</v>
      </c>
      <c r="C5164" s="31">
        <v>44936</v>
      </c>
      <c r="D5164" s="19" t="s">
        <v>2237</v>
      </c>
      <c r="E5164" s="66" t="str">
        <f>IF(ISBLANK(LeaveTracker[[#This Row],[Employee Name]]),"-----",VLOOKUP(LeaveTracker[[#This Row],[Employee Name]],'List of Employees'!$B$4:$H$767,7))</f>
        <v>TCNHS</v>
      </c>
      <c r="F5164" s="66" t="str">
        <f>IF(ISBLANK(LeaveTracker[[#This Row],[Employee Name]]),"-----",VLOOKUP(LeaveTracker[[#This Row],[Employee Name]],'List of Employees'!$B$4:$H$767,6))</f>
        <v>PERMANENT</v>
      </c>
      <c r="G5164" s="24">
        <v>44930</v>
      </c>
      <c r="H5164" s="24">
        <v>44930</v>
      </c>
      <c r="I5164" s="19" t="s">
        <v>81</v>
      </c>
      <c r="K5164" s="57" t="str">
        <f ca="1">LeaveTracker[[#This Row],[Days]]&amp;" "&amp;LeaveTracker[[#This Row],[Type of Leave]]</f>
        <v>1 SL</v>
      </c>
      <c r="L5164" s="23">
        <f ca="1">NETWORKDAYS(LeaveTracker[[#This Row],[Start Date]],LeaveTracker[[#This Row],[End Date]],lstHolidays)</f>
        <v>1</v>
      </c>
      <c r="M5164" s="27"/>
    </row>
    <row r="5165" spans="1:13" ht="30" customHeight="1" x14ac:dyDescent="0.3">
      <c r="A5165" s="27">
        <f t="shared" si="55"/>
        <v>1428</v>
      </c>
      <c r="B5165" s="31">
        <v>45030</v>
      </c>
      <c r="D5165" s="19" t="s">
        <v>2240</v>
      </c>
      <c r="E5165" s="66">
        <f>IF(ISBLANK(LeaveTracker[[#This Row],[Employee Name]]),"-----",VLOOKUP(LeaveTracker[[#This Row],[Employee Name]],'List of Employees'!$B$4:$H$767,7))</f>
        <v>0</v>
      </c>
      <c r="F5165" s="66" t="str">
        <f>IF(ISBLANK(LeaveTracker[[#This Row],[Employee Name]]),"-----",VLOOKUP(LeaveTracker[[#This Row],[Employee Name]],'List of Employees'!$B$4:$H$767,6))</f>
        <v>PERMANENT</v>
      </c>
      <c r="G5165" s="24">
        <v>44994</v>
      </c>
      <c r="H5165" s="24">
        <v>44994</v>
      </c>
      <c r="I5165" s="19" t="s">
        <v>81</v>
      </c>
      <c r="K5165" s="57" t="str">
        <f ca="1">LeaveTracker[[#This Row],[Days]]&amp;" "&amp;LeaveTracker[[#This Row],[Type of Leave]]</f>
        <v>1 SL</v>
      </c>
      <c r="L5165" s="23">
        <f ca="1">NETWORKDAYS(LeaveTracker[[#This Row],[Start Date]],LeaveTracker[[#This Row],[End Date]],lstHolidays)</f>
        <v>1</v>
      </c>
      <c r="M5165" s="27"/>
    </row>
    <row r="5166" spans="1:13" ht="30" customHeight="1" x14ac:dyDescent="0.3">
      <c r="A5166" s="27">
        <f t="shared" si="55"/>
        <v>1429</v>
      </c>
      <c r="B5166" s="31">
        <v>45030</v>
      </c>
      <c r="C5166" s="31">
        <v>44986</v>
      </c>
      <c r="D5166" s="19" t="s">
        <v>2237</v>
      </c>
      <c r="E5166" s="66" t="str">
        <f>IF(ISBLANK(LeaveTracker[[#This Row],[Employee Name]]),"-----",VLOOKUP(LeaveTracker[[#This Row],[Employee Name]],'List of Employees'!$B$4:$H$767,7))</f>
        <v>TCNHS</v>
      </c>
      <c r="F5166" s="66" t="str">
        <f>IF(ISBLANK(LeaveTracker[[#This Row],[Employee Name]]),"-----",VLOOKUP(LeaveTracker[[#This Row],[Employee Name]],'List of Employees'!$B$4:$H$767,6))</f>
        <v>PERMANENT</v>
      </c>
      <c r="G5166" s="24">
        <v>44978</v>
      </c>
      <c r="H5166" s="24">
        <v>44978</v>
      </c>
      <c r="I5166" s="19" t="s">
        <v>81</v>
      </c>
      <c r="K5166" s="57" t="str">
        <f ca="1">LeaveTracker[[#This Row],[Days]]&amp;" "&amp;LeaveTracker[[#This Row],[Type of Leave]]</f>
        <v>1 SL</v>
      </c>
      <c r="L5166" s="23">
        <f ca="1">NETWORKDAYS(LeaveTracker[[#This Row],[Start Date]],LeaveTracker[[#This Row],[End Date]],lstHolidays)</f>
        <v>1</v>
      </c>
      <c r="M5166" s="27"/>
    </row>
    <row r="5167" spans="1:13" ht="30" customHeight="1" x14ac:dyDescent="0.3">
      <c r="A5167" s="27">
        <f t="shared" si="55"/>
        <v>1430</v>
      </c>
      <c r="B5167" s="31">
        <v>45030</v>
      </c>
      <c r="C5167" s="31">
        <v>44953</v>
      </c>
      <c r="D5167" s="19" t="s">
        <v>2240</v>
      </c>
      <c r="E5167" s="66">
        <f>IF(ISBLANK(LeaveTracker[[#This Row],[Employee Name]]),"-----",VLOOKUP(LeaveTracker[[#This Row],[Employee Name]],'List of Employees'!$B$4:$H$767,7))</f>
        <v>0</v>
      </c>
      <c r="F5167" s="66" t="str">
        <f>IF(ISBLANK(LeaveTracker[[#This Row],[Employee Name]]),"-----",VLOOKUP(LeaveTracker[[#This Row],[Employee Name]],'List of Employees'!$B$4:$H$767,6))</f>
        <v>PERMANENT</v>
      </c>
      <c r="G5167" s="24">
        <v>44946</v>
      </c>
      <c r="H5167" s="24">
        <v>44946</v>
      </c>
      <c r="I5167" s="19" t="s">
        <v>81</v>
      </c>
      <c r="K5167" s="57" t="str">
        <f ca="1">LeaveTracker[[#This Row],[Days]]&amp;" "&amp;LeaveTracker[[#This Row],[Type of Leave]]</f>
        <v>1 SL</v>
      </c>
      <c r="L5167" s="23">
        <f ca="1">NETWORKDAYS(LeaveTracker[[#This Row],[Start Date]],LeaveTracker[[#This Row],[End Date]],lstHolidays)</f>
        <v>1</v>
      </c>
      <c r="M5167" s="27"/>
    </row>
    <row r="5168" spans="1:13" ht="30" customHeight="1" x14ac:dyDescent="0.3">
      <c r="A5168" s="27">
        <f t="shared" si="55"/>
        <v>1431</v>
      </c>
      <c r="B5168" s="31">
        <v>45030</v>
      </c>
      <c r="D5168" s="19" t="s">
        <v>2242</v>
      </c>
      <c r="E5168" s="66" t="str">
        <f>IF(ISBLANK(LeaveTracker[[#This Row],[Employee Name]]),"-----",VLOOKUP(LeaveTracker[[#This Row],[Employee Name]],'List of Employees'!$B$4:$H$767,7))</f>
        <v>CHO</v>
      </c>
      <c r="F5168" s="66" t="str">
        <f>IF(ISBLANK(LeaveTracker[[#This Row],[Employee Name]]),"-----",VLOOKUP(LeaveTracker[[#This Row],[Employee Name]],'List of Employees'!$B$4:$H$767,6))</f>
        <v>JOBCON</v>
      </c>
      <c r="G5168" s="24">
        <v>44972</v>
      </c>
      <c r="H5168" s="24">
        <v>44972</v>
      </c>
      <c r="I5168" s="19" t="s">
        <v>81</v>
      </c>
      <c r="K5168" s="57" t="str">
        <f ca="1">LeaveTracker[[#This Row],[Days]]&amp;" "&amp;LeaveTracker[[#This Row],[Type of Leave]]</f>
        <v>1 SL</v>
      </c>
      <c r="L5168" s="23">
        <f ca="1">NETWORKDAYS(LeaveTracker[[#This Row],[Start Date]],LeaveTracker[[#This Row],[End Date]],lstHolidays)</f>
        <v>1</v>
      </c>
      <c r="M5168" s="27"/>
    </row>
    <row r="5169" spans="1:13" ht="30" customHeight="1" x14ac:dyDescent="0.3">
      <c r="A5169" s="27">
        <f t="shared" si="55"/>
        <v>1432</v>
      </c>
      <c r="B5169" s="31">
        <v>45030</v>
      </c>
      <c r="C5169" s="24">
        <v>44995</v>
      </c>
      <c r="D5169" s="19" t="s">
        <v>2246</v>
      </c>
      <c r="E5169" s="66">
        <f>IF(ISBLANK(LeaveTracker[[#This Row],[Employee Name]]),"-----",VLOOKUP(LeaveTracker[[#This Row],[Employee Name]],'List of Employees'!$B$4:$H$767,7))</f>
        <v>0</v>
      </c>
      <c r="F5169" s="66" t="str">
        <f>IF(ISBLANK(LeaveTracker[[#This Row],[Employee Name]]),"-----",VLOOKUP(LeaveTracker[[#This Row],[Employee Name]],'List of Employees'!$B$4:$H$767,6))</f>
        <v>PERMANENT</v>
      </c>
      <c r="G5169" s="24">
        <v>44994</v>
      </c>
      <c r="H5169" s="24">
        <v>44994</v>
      </c>
      <c r="I5169" s="19" t="s">
        <v>81</v>
      </c>
      <c r="K5169" s="57" t="str">
        <f ca="1">LeaveTracker[[#This Row],[Days]]&amp;" "&amp;LeaveTracker[[#This Row],[Type of Leave]]</f>
        <v>1 SL</v>
      </c>
      <c r="L5169" s="23">
        <f ca="1">NETWORKDAYS(LeaveTracker[[#This Row],[Start Date]],LeaveTracker[[#This Row],[End Date]],lstHolidays)</f>
        <v>1</v>
      </c>
      <c r="M5169" s="27"/>
    </row>
    <row r="5170" spans="1:13" ht="30" customHeight="1" x14ac:dyDescent="0.3">
      <c r="A5170" s="27">
        <f t="shared" si="55"/>
        <v>1433</v>
      </c>
      <c r="B5170" s="31">
        <v>45030</v>
      </c>
      <c r="C5170" s="31">
        <v>44931</v>
      </c>
      <c r="D5170" s="19" t="s">
        <v>2250</v>
      </c>
      <c r="E5170" s="66" t="str">
        <f>IF(ISBLANK(LeaveTracker[[#This Row],[Employee Name]]),"-----",VLOOKUP(LeaveTracker[[#This Row],[Employee Name]],'List of Employees'!$B$4:$H$767,7))</f>
        <v>SHS</v>
      </c>
      <c r="F5170" s="66" t="str">
        <f>IF(ISBLANK(LeaveTracker[[#This Row],[Employee Name]]),"-----",VLOOKUP(LeaveTracker[[#This Row],[Employee Name]],'List of Employees'!$B$4:$H$767,6))</f>
        <v>PERMANENT</v>
      </c>
      <c r="G5170" s="24">
        <v>44909</v>
      </c>
      <c r="H5170" s="24">
        <v>44909</v>
      </c>
      <c r="I5170" s="19"/>
      <c r="K5170" s="57" t="str">
        <f ca="1">LeaveTracker[[#This Row],[Days]]&amp;" "&amp;LeaveTracker[[#This Row],[Type of Leave]]</f>
        <v xml:space="preserve">1 </v>
      </c>
      <c r="L5170" s="23">
        <f ca="1">NETWORKDAYS(LeaveTracker[[#This Row],[Start Date]],LeaveTracker[[#This Row],[End Date]],lstHolidays)</f>
        <v>1</v>
      </c>
      <c r="M5170" s="27"/>
    </row>
    <row r="5171" spans="1:13" ht="30" customHeight="1" x14ac:dyDescent="0.3">
      <c r="A5171" s="27">
        <f t="shared" si="55"/>
        <v>1434</v>
      </c>
      <c r="B5171" s="31">
        <v>45030</v>
      </c>
      <c r="C5171" s="31">
        <v>44931</v>
      </c>
      <c r="D5171" s="19" t="s">
        <v>2250</v>
      </c>
      <c r="E5171" s="66" t="str">
        <f>IF(ISBLANK(LeaveTracker[[#This Row],[Employee Name]]),"-----",VLOOKUP(LeaveTracker[[#This Row],[Employee Name]],'List of Employees'!$B$4:$H$767,7))</f>
        <v>SHS</v>
      </c>
      <c r="F5171" s="66" t="str">
        <f>IF(ISBLANK(LeaveTracker[[#This Row],[Employee Name]]),"-----",VLOOKUP(LeaveTracker[[#This Row],[Employee Name]],'List of Employees'!$B$4:$H$767,6))</f>
        <v>PERMANENT</v>
      </c>
      <c r="G5171" s="24">
        <v>44930</v>
      </c>
      <c r="H5171" s="24">
        <v>44930</v>
      </c>
      <c r="I5171" s="19"/>
      <c r="K5171" s="57" t="str">
        <f ca="1">LeaveTracker[[#This Row],[Days]]&amp;" "&amp;LeaveTracker[[#This Row],[Type of Leave]]</f>
        <v xml:space="preserve">1 </v>
      </c>
      <c r="L5171" s="23">
        <f ca="1">NETWORKDAYS(LeaveTracker[[#This Row],[Start Date]],LeaveTracker[[#This Row],[End Date]],lstHolidays)</f>
        <v>1</v>
      </c>
      <c r="M5171" s="27"/>
    </row>
    <row r="5172" spans="1:13" ht="30" customHeight="1" x14ac:dyDescent="0.3">
      <c r="A5172" s="27">
        <f t="shared" si="55"/>
        <v>1435</v>
      </c>
      <c r="B5172" s="31">
        <v>45030</v>
      </c>
      <c r="C5172" s="31">
        <v>44927</v>
      </c>
      <c r="D5172" s="19" t="s">
        <v>1841</v>
      </c>
      <c r="E5172" s="66" t="str">
        <f>IF(ISBLANK(LeaveTracker[[#This Row],[Employee Name]]),"-----",VLOOKUP(LeaveTracker[[#This Row],[Employee Name]],'List of Employees'!$B$4:$H$767,7))</f>
        <v>TCNHS-ISHS</v>
      </c>
      <c r="F5172" s="66" t="str">
        <f>IF(ISBLANK(LeaveTracker[[#This Row],[Employee Name]]),"-----",VLOOKUP(LeaveTracker[[#This Row],[Employee Name]],'List of Employees'!$B$4:$H$767,6))</f>
        <v>CASUAL</v>
      </c>
      <c r="G5172" s="24">
        <v>44977</v>
      </c>
      <c r="H5172" s="24">
        <v>44977</v>
      </c>
      <c r="I5172" s="19"/>
      <c r="K5172" s="57" t="str">
        <f ca="1">LeaveTracker[[#This Row],[Days]]&amp;" "&amp;LeaveTracker[[#This Row],[Type of Leave]]</f>
        <v xml:space="preserve">1 </v>
      </c>
      <c r="L5172" s="23">
        <f ca="1">NETWORKDAYS(LeaveTracker[[#This Row],[Start Date]],LeaveTracker[[#This Row],[End Date]],lstHolidays)</f>
        <v>1</v>
      </c>
      <c r="M5172" s="27"/>
    </row>
    <row r="5173" spans="1:13" ht="30" customHeight="1" x14ac:dyDescent="0.3">
      <c r="A5173" s="27">
        <v>1435</v>
      </c>
      <c r="B5173" s="31">
        <v>45030</v>
      </c>
      <c r="C5173" s="31">
        <v>44927</v>
      </c>
      <c r="D5173" s="19" t="s">
        <v>1841</v>
      </c>
      <c r="E5173" s="66" t="str">
        <f>IF(ISBLANK(LeaveTracker[[#This Row],[Employee Name]]),"-----",VLOOKUP(LeaveTracker[[#This Row],[Employee Name]],'List of Employees'!$B$4:$H$767,7))</f>
        <v>TCNHS-ISHS</v>
      </c>
      <c r="F5173" s="66" t="str">
        <f>IF(ISBLANK(LeaveTracker[[#This Row],[Employee Name]]),"-----",VLOOKUP(LeaveTracker[[#This Row],[Employee Name]],'List of Employees'!$B$4:$H$767,6))</f>
        <v>CASUAL</v>
      </c>
      <c r="G5173" s="24">
        <v>44979</v>
      </c>
      <c r="H5173" s="24">
        <v>44979</v>
      </c>
      <c r="I5173" s="19"/>
      <c r="K5173" s="57" t="str">
        <f ca="1">LeaveTracker[[#This Row],[Days]]&amp;" "&amp;LeaveTracker[[#This Row],[Type of Leave]]</f>
        <v xml:space="preserve">1 </v>
      </c>
      <c r="L5173" s="23">
        <f ca="1">NETWORKDAYS(LeaveTracker[[#This Row],[Start Date]],LeaveTracker[[#This Row],[End Date]],lstHolidays)</f>
        <v>1</v>
      </c>
      <c r="M5173" s="27"/>
    </row>
    <row r="5174" spans="1:13" ht="30" customHeight="1" x14ac:dyDescent="0.3">
      <c r="A5174" s="27">
        <f t="shared" si="55"/>
        <v>1436</v>
      </c>
      <c r="B5174" s="31">
        <v>45030</v>
      </c>
      <c r="C5174" s="31">
        <v>44929</v>
      </c>
      <c r="D5174" s="19" t="s">
        <v>1841</v>
      </c>
      <c r="E5174" s="66" t="str">
        <f>IF(ISBLANK(LeaveTracker[[#This Row],[Employee Name]]),"-----",VLOOKUP(LeaveTracker[[#This Row],[Employee Name]],'List of Employees'!$B$4:$H$767,7))</f>
        <v>TCNHS-ISHS</v>
      </c>
      <c r="F5174" s="66" t="str">
        <f>IF(ISBLANK(LeaveTracker[[#This Row],[Employee Name]]),"-----",VLOOKUP(LeaveTracker[[#This Row],[Employee Name]],'List of Employees'!$B$4:$H$767,6))</f>
        <v>CASUAL</v>
      </c>
      <c r="G5174" s="24">
        <v>44956</v>
      </c>
      <c r="H5174" s="24">
        <v>44956</v>
      </c>
      <c r="I5174" s="19"/>
      <c r="K5174" s="57" t="str">
        <f ca="1">LeaveTracker[[#This Row],[Days]]&amp;" "&amp;LeaveTracker[[#This Row],[Type of Leave]]</f>
        <v xml:space="preserve">1 </v>
      </c>
      <c r="L5174" s="23">
        <f ca="1">NETWORKDAYS(LeaveTracker[[#This Row],[Start Date]],LeaveTracker[[#This Row],[End Date]],lstHolidays)</f>
        <v>1</v>
      </c>
      <c r="M5174" s="27"/>
    </row>
    <row r="5175" spans="1:13" ht="30" customHeight="1" x14ac:dyDescent="0.3">
      <c r="A5175" s="27">
        <v>1436</v>
      </c>
      <c r="B5175" s="31">
        <v>45030</v>
      </c>
      <c r="C5175" s="31">
        <v>44929</v>
      </c>
      <c r="D5175" s="19" t="s">
        <v>1841</v>
      </c>
      <c r="E5175" s="66" t="str">
        <f>IF(ISBLANK(LeaveTracker[[#This Row],[Employee Name]]),"-----",VLOOKUP(LeaveTracker[[#This Row],[Employee Name]],'List of Employees'!$B$4:$H$767,7))</f>
        <v>TCNHS-ISHS</v>
      </c>
      <c r="F5175" s="66" t="str">
        <f>IF(ISBLANK(LeaveTracker[[#This Row],[Employee Name]]),"-----",VLOOKUP(LeaveTracker[[#This Row],[Employee Name]],'List of Employees'!$B$4:$H$767,6))</f>
        <v>CASUAL</v>
      </c>
      <c r="G5175" s="24">
        <v>44958</v>
      </c>
      <c r="H5175" s="24">
        <v>44959</v>
      </c>
      <c r="I5175" s="19"/>
      <c r="K5175" s="57" t="str">
        <f ca="1">LeaveTracker[[#This Row],[Days]]&amp;" "&amp;LeaveTracker[[#This Row],[Type of Leave]]</f>
        <v xml:space="preserve">2 </v>
      </c>
      <c r="L5175" s="23">
        <f ca="1">NETWORKDAYS(LeaveTracker[[#This Row],[Start Date]],LeaveTracker[[#This Row],[End Date]],lstHolidays)</f>
        <v>2</v>
      </c>
      <c r="M5175" s="27"/>
    </row>
    <row r="5176" spans="1:13" ht="30" customHeight="1" x14ac:dyDescent="0.3">
      <c r="A5176" s="27">
        <f t="shared" si="55"/>
        <v>1437</v>
      </c>
      <c r="B5176" s="31">
        <v>45030</v>
      </c>
      <c r="C5176" s="31">
        <v>44942</v>
      </c>
      <c r="D5176" s="19" t="s">
        <v>1841</v>
      </c>
      <c r="E5176" s="66" t="str">
        <f>IF(ISBLANK(LeaveTracker[[#This Row],[Employee Name]]),"-----",VLOOKUP(LeaveTracker[[#This Row],[Employee Name]],'List of Employees'!$B$4:$H$767,7))</f>
        <v>TCNHS-ISHS</v>
      </c>
      <c r="F5176" s="66" t="str">
        <f>IF(ISBLANK(LeaveTracker[[#This Row],[Employee Name]]),"-----",VLOOKUP(LeaveTracker[[#This Row],[Employee Name]],'List of Employees'!$B$4:$H$767,6))</f>
        <v>CASUAL</v>
      </c>
      <c r="G5176" s="24">
        <v>44935</v>
      </c>
      <c r="H5176" s="24">
        <v>44935</v>
      </c>
      <c r="I5176" s="19"/>
      <c r="K5176" s="57" t="str">
        <f ca="1">LeaveTracker[[#This Row],[Days]]&amp;" "&amp;LeaveTracker[[#This Row],[Type of Leave]]</f>
        <v xml:space="preserve">1 </v>
      </c>
      <c r="L5176" s="23">
        <f ca="1">NETWORKDAYS(LeaveTracker[[#This Row],[Start Date]],LeaveTracker[[#This Row],[End Date]],lstHolidays)</f>
        <v>1</v>
      </c>
      <c r="M5176" s="27"/>
    </row>
    <row r="5177" spans="1:13" ht="30" customHeight="1" x14ac:dyDescent="0.3">
      <c r="A5177" s="27">
        <f t="shared" si="55"/>
        <v>1438</v>
      </c>
      <c r="B5177" s="31">
        <v>45030</v>
      </c>
      <c r="C5177" s="31">
        <v>45029</v>
      </c>
      <c r="D5177" s="19" t="s">
        <v>2319</v>
      </c>
      <c r="E5177" s="66" t="str">
        <f>IF(ISBLANK(LeaveTracker[[#This Row],[Employee Name]]),"-----",VLOOKUP(LeaveTracker[[#This Row],[Employee Name]],'List of Employees'!$B$4:$H$767,7))</f>
        <v>CEO</v>
      </c>
      <c r="F5177" s="66" t="str">
        <f>IF(ISBLANK(LeaveTracker[[#This Row],[Employee Name]]),"-----",VLOOKUP(LeaveTracker[[#This Row],[Employee Name]],'List of Employees'!$B$4:$H$767,6))</f>
        <v>CASUAL</v>
      </c>
      <c r="G5177" s="24">
        <v>45028</v>
      </c>
      <c r="H5177" s="24">
        <v>45028</v>
      </c>
      <c r="I5177" s="19" t="s">
        <v>81</v>
      </c>
      <c r="K5177" s="57" t="str">
        <f ca="1">LeaveTracker[[#This Row],[Days]]&amp;" "&amp;LeaveTracker[[#This Row],[Type of Leave]]</f>
        <v>1 SL</v>
      </c>
      <c r="L5177" s="23">
        <f ca="1">NETWORKDAYS(LeaveTracker[[#This Row],[Start Date]],LeaveTracker[[#This Row],[End Date]],lstHolidays)</f>
        <v>1</v>
      </c>
      <c r="M5177" s="27"/>
    </row>
    <row r="5178" spans="1:13" ht="30" customHeight="1" x14ac:dyDescent="0.3">
      <c r="A5178" s="27">
        <f t="shared" si="55"/>
        <v>1439</v>
      </c>
      <c r="B5178" s="31">
        <v>45030</v>
      </c>
      <c r="C5178" s="31">
        <v>45020</v>
      </c>
      <c r="D5178" s="19" t="s">
        <v>2124</v>
      </c>
      <c r="E5178" s="66" t="str">
        <f>IF(ISBLANK(LeaveTracker[[#This Row],[Employee Name]]),"-----",VLOOKUP(LeaveTracker[[#This Row],[Employee Name]],'List of Employees'!$B$4:$H$767,7))</f>
        <v>ADMIN OFFICE</v>
      </c>
      <c r="F5178" s="66" t="str">
        <f>IF(ISBLANK(LeaveTracker[[#This Row],[Employee Name]]),"-----",VLOOKUP(LeaveTracker[[#This Row],[Employee Name]],'List of Employees'!$B$4:$H$767,6))</f>
        <v>JOBCON</v>
      </c>
      <c r="G5178" s="24">
        <v>45019</v>
      </c>
      <c r="H5178" s="24">
        <v>45019</v>
      </c>
      <c r="I5178" s="19" t="s">
        <v>81</v>
      </c>
      <c r="K5178" s="57" t="str">
        <f ca="1">LeaveTracker[[#This Row],[Days]]&amp;" "&amp;LeaveTracker[[#This Row],[Type of Leave]]</f>
        <v>1 SL</v>
      </c>
      <c r="L5178" s="23">
        <f ca="1">NETWORKDAYS(LeaveTracker[[#This Row],[Start Date]],LeaveTracker[[#This Row],[End Date]],lstHolidays)</f>
        <v>1</v>
      </c>
      <c r="M5178" s="27"/>
    </row>
    <row r="5179" spans="1:13" ht="30" customHeight="1" x14ac:dyDescent="0.3">
      <c r="A5179" s="27">
        <f t="shared" si="55"/>
        <v>1440</v>
      </c>
      <c r="B5179" s="31">
        <v>45030</v>
      </c>
      <c r="C5179" s="31">
        <v>44994</v>
      </c>
      <c r="D5179" s="19" t="s">
        <v>1935</v>
      </c>
      <c r="E5179" s="66" t="str">
        <f>IF(ISBLANK(LeaveTracker[[#This Row],[Employee Name]]),"-----",VLOOKUP(LeaveTracker[[#This Row],[Employee Name]],'List of Employees'!$B$4:$H$767,7))</f>
        <v>BPLO</v>
      </c>
      <c r="F5179" s="66" t="str">
        <f>IF(ISBLANK(LeaveTracker[[#This Row],[Employee Name]]),"-----",VLOOKUP(LeaveTracker[[#This Row],[Employee Name]],'List of Employees'!$B$4:$H$767,6))</f>
        <v>JOBCON</v>
      </c>
      <c r="G5179" s="24">
        <v>44991</v>
      </c>
      <c r="H5179" s="24">
        <v>44991</v>
      </c>
      <c r="I5179" s="19" t="s">
        <v>81</v>
      </c>
      <c r="K5179" s="57" t="str">
        <f ca="1">LeaveTracker[[#This Row],[Days]]&amp;" "&amp;LeaveTracker[[#This Row],[Type of Leave]]</f>
        <v>1 SL</v>
      </c>
      <c r="L5179" s="23">
        <f ca="1">NETWORKDAYS(LeaveTracker[[#This Row],[Start Date]],LeaveTracker[[#This Row],[End Date]],lstHolidays)</f>
        <v>1</v>
      </c>
      <c r="M5179" s="27"/>
    </row>
    <row r="5180" spans="1:13" ht="30" customHeight="1" x14ac:dyDescent="0.3">
      <c r="A5180" s="27">
        <v>1440</v>
      </c>
      <c r="B5180" s="31">
        <v>45030</v>
      </c>
      <c r="C5180" s="31">
        <v>44994</v>
      </c>
      <c r="D5180" s="19" t="s">
        <v>1935</v>
      </c>
      <c r="E5180" s="66" t="str">
        <f>IF(ISBLANK(LeaveTracker[[#This Row],[Employee Name]]),"-----",VLOOKUP(LeaveTracker[[#This Row],[Employee Name]],'List of Employees'!$B$4:$H$767,7))</f>
        <v>BPLO</v>
      </c>
      <c r="F5180" s="66" t="str">
        <f>IF(ISBLANK(LeaveTracker[[#This Row],[Employee Name]]),"-----",VLOOKUP(LeaveTracker[[#This Row],[Employee Name]],'List of Employees'!$B$4:$H$767,6))</f>
        <v>JOBCON</v>
      </c>
      <c r="G5180" s="24">
        <v>44993</v>
      </c>
      <c r="H5180" s="24">
        <v>44993</v>
      </c>
      <c r="I5180" s="19" t="s">
        <v>81</v>
      </c>
      <c r="K5180" s="57" t="str">
        <f ca="1">LeaveTracker[[#This Row],[Days]]&amp;" "&amp;LeaveTracker[[#This Row],[Type of Leave]]</f>
        <v>1 SL</v>
      </c>
      <c r="L5180" s="23">
        <f ca="1">NETWORKDAYS(LeaveTracker[[#This Row],[Start Date]],LeaveTracker[[#This Row],[End Date]],lstHolidays)</f>
        <v>1</v>
      </c>
      <c r="M5180" s="27"/>
    </row>
    <row r="5181" spans="1:13" ht="30" customHeight="1" x14ac:dyDescent="0.3">
      <c r="A5181" s="27">
        <f t="shared" si="55"/>
        <v>1441</v>
      </c>
      <c r="B5181" s="31">
        <v>45030</v>
      </c>
      <c r="C5181" s="31">
        <v>45005</v>
      </c>
      <c r="D5181" s="19" t="s">
        <v>1935</v>
      </c>
      <c r="E5181" s="66" t="str">
        <f>IF(ISBLANK(LeaveTracker[[#This Row],[Employee Name]]),"-----",VLOOKUP(LeaveTracker[[#This Row],[Employee Name]],'List of Employees'!$B$4:$H$767,7))</f>
        <v>BPLO</v>
      </c>
      <c r="F5181" s="66" t="str">
        <f>IF(ISBLANK(LeaveTracker[[#This Row],[Employee Name]]),"-----",VLOOKUP(LeaveTracker[[#This Row],[Employee Name]],'List of Employees'!$B$4:$H$767,6))</f>
        <v>JOBCON</v>
      </c>
      <c r="G5181" s="24">
        <v>44998</v>
      </c>
      <c r="H5181" s="24">
        <v>44998</v>
      </c>
      <c r="I5181" s="19" t="s">
        <v>81</v>
      </c>
      <c r="K5181" s="57" t="str">
        <f ca="1">LeaveTracker[[#This Row],[Days]]&amp;" "&amp;LeaveTracker[[#This Row],[Type of Leave]]</f>
        <v>1 SL</v>
      </c>
      <c r="L5181" s="23">
        <f ca="1">NETWORKDAYS(LeaveTracker[[#This Row],[Start Date]],LeaveTracker[[#This Row],[End Date]],lstHolidays)</f>
        <v>1</v>
      </c>
      <c r="M5181" s="27"/>
    </row>
    <row r="5182" spans="1:13" ht="30" customHeight="1" x14ac:dyDescent="0.3">
      <c r="A5182" s="27">
        <v>1441</v>
      </c>
      <c r="B5182" s="31">
        <v>45030</v>
      </c>
      <c r="C5182" s="31">
        <v>45005</v>
      </c>
      <c r="D5182" s="19" t="s">
        <v>1935</v>
      </c>
      <c r="E5182" s="66" t="str">
        <f>IF(ISBLANK(LeaveTracker[[#This Row],[Employee Name]]),"-----",VLOOKUP(LeaveTracker[[#This Row],[Employee Name]],'List of Employees'!$B$4:$H$767,7))</f>
        <v>BPLO</v>
      </c>
      <c r="F5182" s="66" t="str">
        <f>IF(ISBLANK(LeaveTracker[[#This Row],[Employee Name]]),"-----",VLOOKUP(LeaveTracker[[#This Row],[Employee Name]],'List of Employees'!$B$4:$H$767,6))</f>
        <v>JOBCON</v>
      </c>
      <c r="G5182" s="24">
        <v>45001</v>
      </c>
      <c r="H5182" s="24">
        <v>45002</v>
      </c>
      <c r="I5182" s="19" t="s">
        <v>81</v>
      </c>
      <c r="K5182" s="57" t="str">
        <f ca="1">LeaveTracker[[#This Row],[Days]]&amp;" "&amp;LeaveTracker[[#This Row],[Type of Leave]]</f>
        <v>2 SL</v>
      </c>
      <c r="L5182" s="23">
        <f ca="1">NETWORKDAYS(LeaveTracker[[#This Row],[Start Date]],LeaveTracker[[#This Row],[End Date]],lstHolidays)</f>
        <v>2</v>
      </c>
      <c r="M5182" s="27"/>
    </row>
    <row r="5183" spans="1:13" ht="30" customHeight="1" x14ac:dyDescent="0.3">
      <c r="A5183" s="27">
        <f t="shared" si="55"/>
        <v>1442</v>
      </c>
      <c r="B5183" s="31">
        <v>45030</v>
      </c>
      <c r="C5183" s="31">
        <v>44998</v>
      </c>
      <c r="D5183" s="19" t="s">
        <v>1876</v>
      </c>
      <c r="E5183" s="66" t="str">
        <f>IF(ISBLANK(LeaveTracker[[#This Row],[Employee Name]]),"-----",VLOOKUP(LeaveTracker[[#This Row],[Employee Name]],'List of Employees'!$B$4:$H$767,7))</f>
        <v>CTO</v>
      </c>
      <c r="F5183" s="66" t="str">
        <f>IF(ISBLANK(LeaveTracker[[#This Row],[Employee Name]]),"-----",VLOOKUP(LeaveTracker[[#This Row],[Employee Name]],'List of Employees'!$B$4:$H$767,6))</f>
        <v>JOBCON</v>
      </c>
      <c r="G5183" s="24">
        <v>44986</v>
      </c>
      <c r="H5183" s="24">
        <v>45002</v>
      </c>
      <c r="I5183" s="19" t="s">
        <v>297</v>
      </c>
      <c r="J5183" s="42" t="s">
        <v>1019</v>
      </c>
      <c r="K5183" s="57" t="str">
        <f ca="1">LeaveTracker[[#This Row],[Days]]&amp;" "&amp;LeaveTracker[[#This Row],[Type of Leave]]</f>
        <v>13 OTHER</v>
      </c>
      <c r="L5183" s="23">
        <f ca="1">NETWORKDAYS(LeaveTracker[[#This Row],[Start Date]],LeaveTracker[[#This Row],[End Date]],lstHolidays)</f>
        <v>13</v>
      </c>
      <c r="M5183" s="27"/>
    </row>
    <row r="5184" spans="1:13" ht="30" customHeight="1" x14ac:dyDescent="0.3">
      <c r="A5184" s="27">
        <f t="shared" si="55"/>
        <v>1443</v>
      </c>
      <c r="B5184" s="31">
        <v>45030</v>
      </c>
      <c r="C5184" s="31">
        <v>44998</v>
      </c>
      <c r="D5184" s="19" t="s">
        <v>1876</v>
      </c>
      <c r="E5184" s="66" t="str">
        <f>IF(ISBLANK(LeaveTracker[[#This Row],[Employee Name]]),"-----",VLOOKUP(LeaveTracker[[#This Row],[Employee Name]],'List of Employees'!$B$4:$H$767,7))</f>
        <v>CTO</v>
      </c>
      <c r="F5184" s="66" t="str">
        <f>IF(ISBLANK(LeaveTracker[[#This Row],[Employee Name]]),"-----",VLOOKUP(LeaveTracker[[#This Row],[Employee Name]],'List of Employees'!$B$4:$H$767,6))</f>
        <v>JOBCON</v>
      </c>
      <c r="G5184" s="24">
        <v>45005</v>
      </c>
      <c r="H5184" s="24">
        <v>45013</v>
      </c>
      <c r="I5184" s="19" t="s">
        <v>297</v>
      </c>
      <c r="J5184" s="42" t="s">
        <v>1019</v>
      </c>
      <c r="K5184" s="57" t="str">
        <f ca="1">LeaveTracker[[#This Row],[Days]]&amp;" "&amp;LeaveTracker[[#This Row],[Type of Leave]]</f>
        <v>7 OTHER</v>
      </c>
      <c r="L5184" s="23">
        <f ca="1">NETWORKDAYS(LeaveTracker[[#This Row],[Start Date]],LeaveTracker[[#This Row],[End Date]],lstHolidays)</f>
        <v>7</v>
      </c>
      <c r="M5184" s="27"/>
    </row>
    <row r="5185" spans="1:13" ht="30" customHeight="1" x14ac:dyDescent="0.3">
      <c r="A5185" s="27">
        <f t="shared" si="55"/>
        <v>1444</v>
      </c>
      <c r="B5185" s="31">
        <v>45030</v>
      </c>
      <c r="C5185" s="31">
        <v>44981</v>
      </c>
      <c r="D5185" s="19" t="s">
        <v>2252</v>
      </c>
      <c r="E5185" s="66" t="str">
        <f>IF(ISBLANK(LeaveTracker[[#This Row],[Employee Name]]),"-----",VLOOKUP(LeaveTracker[[#This Row],[Employee Name]],'List of Employees'!$B$4:$H$767,7))</f>
        <v>CHO</v>
      </c>
      <c r="F5185" s="66" t="str">
        <f>IF(ISBLANK(LeaveTracker[[#This Row],[Employee Name]]),"-----",VLOOKUP(LeaveTracker[[#This Row],[Employee Name]],'List of Employees'!$B$4:$H$767,6))</f>
        <v>PERMANENT</v>
      </c>
      <c r="G5185" s="24">
        <v>44988</v>
      </c>
      <c r="H5185" s="24">
        <v>44988</v>
      </c>
      <c r="I5185" s="19" t="s">
        <v>82</v>
      </c>
      <c r="K5185" s="57" t="str">
        <f ca="1">LeaveTracker[[#This Row],[Days]]&amp;" "&amp;LeaveTracker[[#This Row],[Type of Leave]]</f>
        <v>1 VL</v>
      </c>
      <c r="L5185" s="23">
        <f ca="1">NETWORKDAYS(LeaveTracker[[#This Row],[Start Date]],LeaveTracker[[#This Row],[End Date]],lstHolidays)</f>
        <v>1</v>
      </c>
      <c r="M5185" s="27"/>
    </row>
    <row r="5186" spans="1:13" ht="30" customHeight="1" x14ac:dyDescent="0.3">
      <c r="A5186" s="27">
        <f t="shared" si="55"/>
        <v>1445</v>
      </c>
      <c r="B5186" s="31">
        <v>45030</v>
      </c>
      <c r="C5186" s="31">
        <v>44992</v>
      </c>
      <c r="D5186" s="19" t="s">
        <v>2252</v>
      </c>
      <c r="E5186" s="66" t="str">
        <f>IF(ISBLANK(LeaveTracker[[#This Row],[Employee Name]]),"-----",VLOOKUP(LeaveTracker[[#This Row],[Employee Name]],'List of Employees'!$B$4:$H$767,7))</f>
        <v>CHO</v>
      </c>
      <c r="F5186" s="66" t="str">
        <f>IF(ISBLANK(LeaveTracker[[#This Row],[Employee Name]]),"-----",VLOOKUP(LeaveTracker[[#This Row],[Employee Name]],'List of Employees'!$B$4:$H$767,6))</f>
        <v>PERMANENT</v>
      </c>
      <c r="G5186" s="24">
        <v>44998</v>
      </c>
      <c r="H5186" s="24">
        <v>44999</v>
      </c>
      <c r="I5186" s="19" t="s">
        <v>82</v>
      </c>
      <c r="K5186" s="57" t="str">
        <f ca="1">LeaveTracker[[#This Row],[Days]]&amp;" "&amp;LeaveTracker[[#This Row],[Type of Leave]]</f>
        <v>2 VL</v>
      </c>
      <c r="L5186" s="23">
        <f ca="1">NETWORKDAYS(LeaveTracker[[#This Row],[Start Date]],LeaveTracker[[#This Row],[End Date]],lstHolidays)</f>
        <v>2</v>
      </c>
      <c r="M5186" s="27"/>
    </row>
    <row r="5187" spans="1:13" ht="30" customHeight="1" x14ac:dyDescent="0.3">
      <c r="A5187" s="27">
        <f t="shared" si="55"/>
        <v>1446</v>
      </c>
      <c r="B5187" s="31">
        <v>45030</v>
      </c>
      <c r="C5187" s="31">
        <v>44992</v>
      </c>
      <c r="D5187" s="19" t="s">
        <v>2252</v>
      </c>
      <c r="E5187" s="66" t="str">
        <f>IF(ISBLANK(LeaveTracker[[#This Row],[Employee Name]]),"-----",VLOOKUP(LeaveTracker[[#This Row],[Employee Name]],'List of Employees'!$B$4:$H$767,7))</f>
        <v>CHO</v>
      </c>
      <c r="F5187" s="66" t="str">
        <f>IF(ISBLANK(LeaveTracker[[#This Row],[Employee Name]]),"-----",VLOOKUP(LeaveTracker[[#This Row],[Employee Name]],'List of Employees'!$B$4:$H$767,6))</f>
        <v>PERMANENT</v>
      </c>
      <c r="G5187" s="24">
        <v>45005</v>
      </c>
      <c r="H5187" s="24">
        <v>45006</v>
      </c>
      <c r="I5187" s="19" t="s">
        <v>82</v>
      </c>
      <c r="K5187" s="57" t="str">
        <f ca="1">LeaveTracker[[#This Row],[Days]]&amp;" "&amp;LeaveTracker[[#This Row],[Type of Leave]]</f>
        <v>2 VL</v>
      </c>
      <c r="L5187" s="23">
        <f ca="1">NETWORKDAYS(LeaveTracker[[#This Row],[Start Date]],LeaveTracker[[#This Row],[End Date]],lstHolidays)</f>
        <v>2</v>
      </c>
      <c r="M5187" s="27"/>
    </row>
    <row r="5188" spans="1:13" ht="30" customHeight="1" x14ac:dyDescent="0.3">
      <c r="A5188" s="27">
        <f t="shared" si="55"/>
        <v>1447</v>
      </c>
      <c r="B5188" s="31">
        <v>45030</v>
      </c>
      <c r="C5188" s="31">
        <v>45027</v>
      </c>
      <c r="D5188" s="19" t="s">
        <v>2255</v>
      </c>
      <c r="E5188" s="66" t="str">
        <f>IF(ISBLANK(LeaveTracker[[#This Row],[Employee Name]]),"-----",VLOOKUP(LeaveTracker[[#This Row],[Employee Name]],'List of Employees'!$B$4:$H$767,7))</f>
        <v>OSP</v>
      </c>
      <c r="F5188" s="66" t="str">
        <f>IF(ISBLANK(LeaveTracker[[#This Row],[Employee Name]]),"-----",VLOOKUP(LeaveTracker[[#This Row],[Employee Name]],'List of Employees'!$B$4:$H$767,6))</f>
        <v>PERMANENT</v>
      </c>
      <c r="G5188" s="24">
        <v>45030</v>
      </c>
      <c r="H5188" s="24">
        <v>45033</v>
      </c>
      <c r="I5188" s="19" t="s">
        <v>82</v>
      </c>
      <c r="K5188" s="57" t="str">
        <f ca="1">LeaveTracker[[#This Row],[Days]]&amp;" "&amp;LeaveTracker[[#This Row],[Type of Leave]]</f>
        <v>2 VL</v>
      </c>
      <c r="L5188" s="23">
        <f ca="1">NETWORKDAYS(LeaveTracker[[#This Row],[Start Date]],LeaveTracker[[#This Row],[End Date]],lstHolidays)</f>
        <v>2</v>
      </c>
      <c r="M5188" s="27"/>
    </row>
    <row r="5189" spans="1:13" ht="30" customHeight="1" x14ac:dyDescent="0.3">
      <c r="A5189" s="27">
        <f t="shared" si="55"/>
        <v>1448</v>
      </c>
      <c r="B5189" s="31">
        <v>45030</v>
      </c>
      <c r="C5189" s="31">
        <v>45028</v>
      </c>
      <c r="D5189" s="19" t="s">
        <v>2259</v>
      </c>
      <c r="E5189" s="66" t="str">
        <f>IF(ISBLANK(LeaveTracker[[#This Row],[Employee Name]]),"-----",VLOOKUP(LeaveTracker[[#This Row],[Employee Name]],'List of Employees'!$B$4:$H$767,7))</f>
        <v>DEPED SANJOSE</v>
      </c>
      <c r="F5189" s="66" t="str">
        <f>IF(ISBLANK(LeaveTracker[[#This Row],[Employee Name]]),"-----",VLOOKUP(LeaveTracker[[#This Row],[Employee Name]],'List of Employees'!$B$4:$H$767,6))</f>
        <v>PERMANENT</v>
      </c>
      <c r="G5189" s="24">
        <v>45040</v>
      </c>
      <c r="H5189" s="24">
        <v>45042</v>
      </c>
      <c r="I5189" s="19" t="s">
        <v>297</v>
      </c>
      <c r="J5189" s="42" t="s">
        <v>273</v>
      </c>
      <c r="K5189" s="57" t="str">
        <f ca="1">LeaveTracker[[#This Row],[Days]]&amp;" "&amp;LeaveTracker[[#This Row],[Type of Leave]]</f>
        <v>3 OTHER</v>
      </c>
      <c r="L5189" s="23">
        <f ca="1">NETWORKDAYS(LeaveTracker[[#This Row],[Start Date]],LeaveTracker[[#This Row],[End Date]],lstHolidays)</f>
        <v>3</v>
      </c>
      <c r="M5189" s="27"/>
    </row>
    <row r="5190" spans="1:13" ht="30" customHeight="1" x14ac:dyDescent="0.3">
      <c r="A5190" s="27">
        <f t="shared" si="55"/>
        <v>1449</v>
      </c>
      <c r="B5190" s="31">
        <v>45030</v>
      </c>
      <c r="C5190" s="31">
        <v>45028</v>
      </c>
      <c r="D5190" s="19" t="s">
        <v>2259</v>
      </c>
      <c r="E5190" s="66" t="str">
        <f>IF(ISBLANK(LeaveTracker[[#This Row],[Employee Name]]),"-----",VLOOKUP(LeaveTracker[[#This Row],[Employee Name]],'List of Employees'!$B$4:$H$767,7))</f>
        <v>DEPED SANJOSE</v>
      </c>
      <c r="F5190" s="66" t="str">
        <f>IF(ISBLANK(LeaveTracker[[#This Row],[Employee Name]]),"-----",VLOOKUP(LeaveTracker[[#This Row],[Employee Name]],'List of Employees'!$B$4:$H$767,6))</f>
        <v>PERMANENT</v>
      </c>
      <c r="G5190" s="24">
        <v>45043</v>
      </c>
      <c r="H5190" s="24">
        <v>45077</v>
      </c>
      <c r="I5190" s="19" t="s">
        <v>82</v>
      </c>
      <c r="K5190" s="57" t="str">
        <f ca="1">LeaveTracker[[#This Row],[Days]]&amp;" "&amp;LeaveTracker[[#This Row],[Type of Leave]]</f>
        <v>24 VL</v>
      </c>
      <c r="L5190" s="23">
        <f ca="1">NETWORKDAYS(LeaveTracker[[#This Row],[Start Date]],LeaveTracker[[#This Row],[End Date]],lstHolidays)</f>
        <v>24</v>
      </c>
      <c r="M5190" s="27"/>
    </row>
    <row r="5191" spans="1:13" ht="30" customHeight="1" x14ac:dyDescent="0.3">
      <c r="A5191" s="27">
        <f t="shared" si="55"/>
        <v>1450</v>
      </c>
      <c r="B5191" s="31">
        <v>45030</v>
      </c>
      <c r="C5191" s="31">
        <v>45014</v>
      </c>
      <c r="D5191" s="19" t="s">
        <v>241</v>
      </c>
      <c r="E5191" s="66" t="str">
        <f>IF(ISBLANK(LeaveTracker[[#This Row],[Employee Name]]),"-----",VLOOKUP(LeaveTracker[[#This Row],[Employee Name]],'List of Employees'!$B$4:$H$767,7))</f>
        <v>TCCH/TICC</v>
      </c>
      <c r="F5191" s="66" t="str">
        <f>IF(ISBLANK(LeaveTracker[[#This Row],[Employee Name]]),"-----",VLOOKUP(LeaveTracker[[#This Row],[Employee Name]],'List of Employees'!$B$4:$H$767,6))</f>
        <v>PERMANENT</v>
      </c>
      <c r="G5191" s="24">
        <v>45040</v>
      </c>
      <c r="H5191" s="24">
        <v>45040</v>
      </c>
      <c r="I5191" s="19" t="s">
        <v>297</v>
      </c>
      <c r="J5191" s="42" t="s">
        <v>158</v>
      </c>
      <c r="K5191" s="57" t="str">
        <f ca="1">LeaveTracker[[#This Row],[Days]]&amp;" "&amp;LeaveTracker[[#This Row],[Type of Leave]]</f>
        <v>1 OTHER</v>
      </c>
      <c r="L5191" s="23">
        <f ca="1">NETWORKDAYS(LeaveTracker[[#This Row],[Start Date]],LeaveTracker[[#This Row],[End Date]],lstHolidays)</f>
        <v>1</v>
      </c>
      <c r="M5191" s="27"/>
    </row>
    <row r="5192" spans="1:13" ht="30" customHeight="1" x14ac:dyDescent="0.3">
      <c r="A5192" s="27">
        <f t="shared" si="55"/>
        <v>1451</v>
      </c>
      <c r="B5192" s="31">
        <v>45030</v>
      </c>
      <c r="C5192" s="31">
        <v>45029</v>
      </c>
      <c r="D5192" s="19" t="s">
        <v>830</v>
      </c>
      <c r="E5192" s="66" t="str">
        <f>IF(ISBLANK(LeaveTracker[[#This Row],[Employee Name]]),"-----",VLOOKUP(LeaveTracker[[#This Row],[Employee Name]],'List of Employees'!$B$4:$H$767,7))</f>
        <v>CTO</v>
      </c>
      <c r="F5192" s="66" t="str">
        <f>IF(ISBLANK(LeaveTracker[[#This Row],[Employee Name]]),"-----",VLOOKUP(LeaveTracker[[#This Row],[Employee Name]],'List of Employees'!$B$4:$H$767,6))</f>
        <v>PERMANENT</v>
      </c>
      <c r="G5192" s="24">
        <v>45028</v>
      </c>
      <c r="H5192" s="24">
        <v>45028</v>
      </c>
      <c r="I5192" s="19" t="s">
        <v>81</v>
      </c>
      <c r="K5192" s="57" t="str">
        <f ca="1">LeaveTracker[[#This Row],[Days]]&amp;" "&amp;LeaveTracker[[#This Row],[Type of Leave]]</f>
        <v>1 SL</v>
      </c>
      <c r="L5192" s="23">
        <f ca="1">NETWORKDAYS(LeaveTracker[[#This Row],[Start Date]],LeaveTracker[[#This Row],[End Date]],lstHolidays)</f>
        <v>1</v>
      </c>
      <c r="M5192" s="27"/>
    </row>
    <row r="5193" spans="1:13" ht="30" customHeight="1" x14ac:dyDescent="0.3">
      <c r="A5193" s="27">
        <f t="shared" si="55"/>
        <v>1452</v>
      </c>
      <c r="B5193" s="31">
        <v>45030</v>
      </c>
      <c r="C5193" s="31">
        <v>45028</v>
      </c>
      <c r="D5193" s="19" t="s">
        <v>1953</v>
      </c>
      <c r="E5193" s="66" t="str">
        <f>IF(ISBLANK(LeaveTracker[[#This Row],[Employee Name]]),"-----",VLOOKUP(LeaveTracker[[#This Row],[Employee Name]],'List of Employees'!$B$4:$H$767,7))</f>
        <v>CENRO</v>
      </c>
      <c r="F5193" s="66" t="str">
        <f>IF(ISBLANK(LeaveTracker[[#This Row],[Employee Name]]),"-----",VLOOKUP(LeaveTracker[[#This Row],[Employee Name]],'List of Employees'!$B$4:$H$767,6))</f>
        <v>CASUAL</v>
      </c>
      <c r="G5193" s="24">
        <v>45027</v>
      </c>
      <c r="H5193" s="24">
        <v>45027</v>
      </c>
      <c r="I5193" s="19" t="s">
        <v>81</v>
      </c>
      <c r="K5193" s="57" t="str">
        <f ca="1">LeaveTracker[[#This Row],[Days]]&amp;" "&amp;LeaveTracker[[#This Row],[Type of Leave]]</f>
        <v>1 SL</v>
      </c>
      <c r="L5193" s="23">
        <f ca="1">NETWORKDAYS(LeaveTracker[[#This Row],[Start Date]],LeaveTracker[[#This Row],[End Date]],lstHolidays)</f>
        <v>1</v>
      </c>
      <c r="M5193" s="27"/>
    </row>
    <row r="5194" spans="1:13" ht="30" customHeight="1" x14ac:dyDescent="0.3">
      <c r="A5194" s="27">
        <f t="shared" si="55"/>
        <v>1453</v>
      </c>
      <c r="B5194" s="31">
        <v>45030</v>
      </c>
      <c r="C5194" s="31">
        <v>45029</v>
      </c>
      <c r="D5194" s="19" t="s">
        <v>1805</v>
      </c>
      <c r="E5194" s="66" t="str">
        <f>IF(ISBLANK(LeaveTracker[[#This Row],[Employee Name]]),"-----",VLOOKUP(LeaveTracker[[#This Row],[Employee Name]],'List of Employees'!$B$4:$H$767,7))</f>
        <v>TICC/TCCH</v>
      </c>
      <c r="F5194" s="66" t="str">
        <f>IF(ISBLANK(LeaveTracker[[#This Row],[Employee Name]]),"-----",VLOOKUP(LeaveTracker[[#This Row],[Employee Name]],'List of Employees'!$B$4:$H$767,6))</f>
        <v>CASUAL</v>
      </c>
      <c r="G5194" s="24">
        <v>45027</v>
      </c>
      <c r="H5194" s="24">
        <v>45028</v>
      </c>
      <c r="I5194" s="19" t="s">
        <v>81</v>
      </c>
      <c r="K5194" s="57" t="str">
        <f ca="1">LeaveTracker[[#This Row],[Days]]&amp;" "&amp;LeaveTracker[[#This Row],[Type of Leave]]</f>
        <v>2 SL</v>
      </c>
      <c r="L5194" s="23">
        <f ca="1">NETWORKDAYS(LeaveTracker[[#This Row],[Start Date]],LeaveTracker[[#This Row],[End Date]],lstHolidays)</f>
        <v>2</v>
      </c>
      <c r="M5194" s="27"/>
    </row>
    <row r="5195" spans="1:13" ht="30" customHeight="1" x14ac:dyDescent="0.3">
      <c r="A5195" s="27">
        <f t="shared" si="55"/>
        <v>1454</v>
      </c>
      <c r="B5195" s="31">
        <v>45030</v>
      </c>
      <c r="C5195" s="31">
        <v>45028</v>
      </c>
      <c r="D5195" s="19" t="s">
        <v>2261</v>
      </c>
      <c r="E5195" s="66" t="str">
        <f>IF(ISBLANK(LeaveTracker[[#This Row],[Employee Name]]),"-----",VLOOKUP(LeaveTracker[[#This Row],[Employee Name]],'List of Employees'!$B$4:$H$767,7))</f>
        <v>PICNIC GROVE</v>
      </c>
      <c r="F5195" s="66" t="str">
        <f>IF(ISBLANK(LeaveTracker[[#This Row],[Employee Name]]),"-----",VLOOKUP(LeaveTracker[[#This Row],[Employee Name]],'List of Employees'!$B$4:$H$767,6))</f>
        <v>CASUAL</v>
      </c>
      <c r="G5195" s="24">
        <v>45048</v>
      </c>
      <c r="H5195" s="24">
        <v>45077</v>
      </c>
      <c r="I5195" s="19" t="s">
        <v>82</v>
      </c>
      <c r="K5195" s="57" t="str">
        <f ca="1">LeaveTracker[[#This Row],[Days]]&amp;" "&amp;LeaveTracker[[#This Row],[Type of Leave]]</f>
        <v>22 VL</v>
      </c>
      <c r="L5195" s="23">
        <f ca="1">NETWORKDAYS(LeaveTracker[[#This Row],[Start Date]],LeaveTracker[[#This Row],[End Date]],lstHolidays)</f>
        <v>22</v>
      </c>
      <c r="M5195" s="27"/>
    </row>
    <row r="5196" spans="1:13" ht="30" customHeight="1" x14ac:dyDescent="0.3">
      <c r="A5196" s="27">
        <f t="shared" si="55"/>
        <v>1455</v>
      </c>
      <c r="B5196" s="31">
        <v>45030</v>
      </c>
      <c r="C5196" s="31">
        <v>45028</v>
      </c>
      <c r="D5196" s="19" t="s">
        <v>2263</v>
      </c>
      <c r="E5196" s="66" t="str">
        <f>IF(ISBLANK(LeaveTracker[[#This Row],[Employee Name]]),"-----",VLOOKUP(LeaveTracker[[#This Row],[Employee Name]],'List of Employees'!$B$4:$H$767,7))</f>
        <v>PICNIC GROVE</v>
      </c>
      <c r="F5196" s="66" t="str">
        <f>IF(ISBLANK(LeaveTracker[[#This Row],[Employee Name]]),"-----",VLOOKUP(LeaveTracker[[#This Row],[Employee Name]],'List of Employees'!$B$4:$H$767,6))</f>
        <v>CASUAL</v>
      </c>
      <c r="G5196" s="24">
        <v>45062</v>
      </c>
      <c r="H5196" s="24">
        <v>45077</v>
      </c>
      <c r="I5196" s="19" t="s">
        <v>82</v>
      </c>
      <c r="K5196" s="57" t="str">
        <f ca="1">LeaveTracker[[#This Row],[Days]]&amp;" "&amp;LeaveTracker[[#This Row],[Type of Leave]]</f>
        <v>12 VL</v>
      </c>
      <c r="L5196" s="23">
        <f ca="1">NETWORKDAYS(LeaveTracker[[#This Row],[Start Date]],LeaveTracker[[#This Row],[End Date]],lstHolidays)</f>
        <v>12</v>
      </c>
      <c r="M5196" s="27"/>
    </row>
    <row r="5197" spans="1:13" ht="30" customHeight="1" x14ac:dyDescent="0.3">
      <c r="A5197" s="27">
        <f t="shared" si="55"/>
        <v>1456</v>
      </c>
      <c r="B5197" s="31">
        <v>45030</v>
      </c>
      <c r="C5197" s="31">
        <v>44914</v>
      </c>
      <c r="D5197" s="19" t="s">
        <v>879</v>
      </c>
      <c r="E5197" s="66" t="str">
        <f>IF(ISBLANK(LeaveTracker[[#This Row],[Employee Name]]),"-----",VLOOKUP(LeaveTracker[[#This Row],[Employee Name]],'List of Employees'!$B$4:$H$767,7))</f>
        <v>OTM</v>
      </c>
      <c r="F5197" s="66" t="str">
        <f>IF(ISBLANK(LeaveTracker[[#This Row],[Employee Name]]),"-----",VLOOKUP(LeaveTracker[[#This Row],[Employee Name]],'List of Employees'!$B$4:$H$767,6))</f>
        <v>PERMANENT</v>
      </c>
      <c r="G5197" s="24"/>
      <c r="H5197" s="24"/>
      <c r="I5197" s="19" t="s">
        <v>297</v>
      </c>
      <c r="J5197" s="42" t="s">
        <v>688</v>
      </c>
      <c r="K5197" s="57" t="str">
        <f ca="1">LeaveTracker[[#This Row],[Days]]&amp;" "&amp;LeaveTracker[[#This Row],[Type of Leave]]</f>
        <v>0 OTHER</v>
      </c>
      <c r="L5197" s="23">
        <f ca="1">NETWORKDAYS(LeaveTracker[[#This Row],[Start Date]],LeaveTracker[[#This Row],[End Date]],lstHolidays)</f>
        <v>0</v>
      </c>
      <c r="M5197" s="27"/>
    </row>
    <row r="5198" spans="1:13" ht="30" customHeight="1" x14ac:dyDescent="0.3">
      <c r="A5198" s="27">
        <f t="shared" si="55"/>
        <v>1457</v>
      </c>
      <c r="B5198" s="31">
        <v>45043</v>
      </c>
      <c r="C5198" s="31">
        <v>45034</v>
      </c>
      <c r="D5198" s="19" t="s">
        <v>512</v>
      </c>
      <c r="E5198" s="66" t="str">
        <f>IF(ISBLANK(LeaveTracker[[#This Row],[Employee Name]]),"-----",VLOOKUP(LeaveTracker[[#This Row],[Employee Name]],'List of Employees'!$B$4:$H$767,7))</f>
        <v>ACCOUNTING</v>
      </c>
      <c r="F5198" s="66" t="str">
        <f>IF(ISBLANK(LeaveTracker[[#This Row],[Employee Name]]),"-----",VLOOKUP(LeaveTracker[[#This Row],[Employee Name]],'List of Employees'!$B$4:$H$767,6))</f>
        <v>PERMANENT</v>
      </c>
      <c r="G5198" s="24">
        <v>45029</v>
      </c>
      <c r="H5198" s="24">
        <v>45030</v>
      </c>
      <c r="I5198" s="19" t="s">
        <v>81</v>
      </c>
      <c r="K5198" s="57" t="str">
        <f ca="1">LeaveTracker[[#This Row],[Days]]&amp;" "&amp;LeaveTracker[[#This Row],[Type of Leave]]</f>
        <v>2 SL</v>
      </c>
      <c r="L5198" s="23">
        <f ca="1">NETWORKDAYS(LeaveTracker[[#This Row],[Start Date]],LeaveTracker[[#This Row],[End Date]],lstHolidays)</f>
        <v>2</v>
      </c>
      <c r="M5198" s="27"/>
    </row>
    <row r="5199" spans="1:13" ht="30" customHeight="1" x14ac:dyDescent="0.3">
      <c r="A5199" s="27">
        <f t="shared" si="55"/>
        <v>1458</v>
      </c>
      <c r="B5199" s="31">
        <v>45043</v>
      </c>
      <c r="C5199" s="31">
        <v>45034</v>
      </c>
      <c r="D5199" s="19" t="s">
        <v>947</v>
      </c>
      <c r="E5199" s="66" t="str">
        <f>IF(ISBLANK(LeaveTracker[[#This Row],[Employee Name]]),"-----",VLOOKUP(LeaveTracker[[#This Row],[Employee Name]],'List of Employees'!$B$4:$H$767,7))</f>
        <v>ACCOUNTING</v>
      </c>
      <c r="F5199" s="66" t="str">
        <f>IF(ISBLANK(LeaveTracker[[#This Row],[Employee Name]]),"-----",VLOOKUP(LeaveTracker[[#This Row],[Employee Name]],'List of Employees'!$B$4:$H$767,6))</f>
        <v>PERMANENT</v>
      </c>
      <c r="G5199" s="24">
        <v>45028</v>
      </c>
      <c r="H5199" s="24">
        <v>45030</v>
      </c>
      <c r="I5199" s="19" t="s">
        <v>81</v>
      </c>
      <c r="K5199" s="57" t="str">
        <f ca="1">LeaveTracker[[#This Row],[Days]]&amp;" "&amp;LeaveTracker[[#This Row],[Type of Leave]]</f>
        <v>3 SL</v>
      </c>
      <c r="L5199" s="23">
        <f ca="1">NETWORKDAYS(LeaveTracker[[#This Row],[Start Date]],LeaveTracker[[#This Row],[End Date]],lstHolidays)</f>
        <v>3</v>
      </c>
      <c r="M5199" s="27"/>
    </row>
    <row r="5200" spans="1:13" ht="30" customHeight="1" x14ac:dyDescent="0.3">
      <c r="A5200" s="27">
        <f t="shared" si="55"/>
        <v>1459</v>
      </c>
      <c r="B5200" s="31">
        <v>45043</v>
      </c>
      <c r="C5200" s="31">
        <v>45027</v>
      </c>
      <c r="D5200" s="19" t="s">
        <v>374</v>
      </c>
      <c r="E5200" s="66" t="str">
        <f>IF(ISBLANK(LeaveTracker[[#This Row],[Employee Name]]),"-----",VLOOKUP(LeaveTracker[[#This Row],[Employee Name]],'List of Employees'!$B$4:$H$767,7))</f>
        <v>CCT</v>
      </c>
      <c r="F5200" s="66" t="str">
        <f>IF(ISBLANK(LeaveTracker[[#This Row],[Employee Name]]),"-----",VLOOKUP(LeaveTracker[[#This Row],[Employee Name]],'List of Employees'!$B$4:$H$767,6))</f>
        <v>PERMANENT</v>
      </c>
      <c r="G5200" s="24">
        <v>45020</v>
      </c>
      <c r="H5200" s="24">
        <v>45021</v>
      </c>
      <c r="I5200" s="19" t="s">
        <v>81</v>
      </c>
      <c r="K5200" s="57" t="str">
        <f ca="1">LeaveTracker[[#This Row],[Days]]&amp;" "&amp;LeaveTracker[[#This Row],[Type of Leave]]</f>
        <v>2 SL</v>
      </c>
      <c r="L5200" s="23">
        <f ca="1">NETWORKDAYS(LeaveTracker[[#This Row],[Start Date]],LeaveTracker[[#This Row],[End Date]],lstHolidays)</f>
        <v>2</v>
      </c>
      <c r="M5200" s="27"/>
    </row>
    <row r="5201" spans="1:13" ht="30" customHeight="1" x14ac:dyDescent="0.3">
      <c r="A5201" s="27">
        <v>1459</v>
      </c>
      <c r="B5201" s="31">
        <v>45043</v>
      </c>
      <c r="C5201" s="31">
        <v>45027</v>
      </c>
      <c r="D5201" s="19" t="s">
        <v>374</v>
      </c>
      <c r="E5201" s="66" t="str">
        <f>IF(ISBLANK(LeaveTracker[[#This Row],[Employee Name]]),"-----",VLOOKUP(LeaveTracker[[#This Row],[Employee Name]],'List of Employees'!$B$4:$H$767,7))</f>
        <v>CCT</v>
      </c>
      <c r="F5201" s="66" t="str">
        <f>IF(ISBLANK(LeaveTracker[[#This Row],[Employee Name]]),"-----",VLOOKUP(LeaveTracker[[#This Row],[Employee Name]],'List of Employees'!$B$4:$H$767,6))</f>
        <v>PERMANENT</v>
      </c>
      <c r="G5201" s="24">
        <v>45027</v>
      </c>
      <c r="H5201" s="24">
        <v>45027</v>
      </c>
      <c r="I5201" s="19" t="s">
        <v>81</v>
      </c>
      <c r="K5201" s="57" t="str">
        <f ca="1">LeaveTracker[[#This Row],[Days]]&amp;" "&amp;LeaveTracker[[#This Row],[Type of Leave]]</f>
        <v>1 SL</v>
      </c>
      <c r="L5201" s="23">
        <f ca="1">NETWORKDAYS(LeaveTracker[[#This Row],[Start Date]],LeaveTracker[[#This Row],[End Date]],lstHolidays)</f>
        <v>1</v>
      </c>
      <c r="M5201" s="27"/>
    </row>
    <row r="5202" spans="1:13" ht="30" customHeight="1" x14ac:dyDescent="0.3">
      <c r="A5202" s="27">
        <v>1459</v>
      </c>
      <c r="B5202" s="31">
        <v>45043</v>
      </c>
      <c r="C5202" s="31">
        <v>45027</v>
      </c>
      <c r="D5202" s="19" t="s">
        <v>374</v>
      </c>
      <c r="E5202" s="66" t="str">
        <f>IF(ISBLANK(LeaveTracker[[#This Row],[Employee Name]]),"-----",VLOOKUP(LeaveTracker[[#This Row],[Employee Name]],'List of Employees'!$B$4:$H$767,7))</f>
        <v>CCT</v>
      </c>
      <c r="F5202" s="66" t="str">
        <f>IF(ISBLANK(LeaveTracker[[#This Row],[Employee Name]]),"-----",VLOOKUP(LeaveTracker[[#This Row],[Employee Name]],'List of Employees'!$B$4:$H$767,6))</f>
        <v>PERMANENT</v>
      </c>
      <c r="G5202" s="24">
        <v>45030</v>
      </c>
      <c r="H5202" s="24">
        <v>45030</v>
      </c>
      <c r="I5202" s="19" t="s">
        <v>81</v>
      </c>
      <c r="K5202" s="57" t="str">
        <f ca="1">LeaveTracker[[#This Row],[Days]]&amp;" "&amp;LeaveTracker[[#This Row],[Type of Leave]]</f>
        <v>1 SL</v>
      </c>
      <c r="L5202" s="23">
        <f ca="1">NETWORKDAYS(LeaveTracker[[#This Row],[Start Date]],LeaveTracker[[#This Row],[End Date]],lstHolidays)</f>
        <v>1</v>
      </c>
      <c r="M5202" s="27"/>
    </row>
    <row r="5203" spans="1:13" ht="30" customHeight="1" x14ac:dyDescent="0.3">
      <c r="A5203" s="27">
        <f t="shared" si="55"/>
        <v>1460</v>
      </c>
      <c r="B5203" s="31">
        <v>45043</v>
      </c>
      <c r="C5203" s="31">
        <v>45033</v>
      </c>
      <c r="D5203" s="19" t="s">
        <v>1075</v>
      </c>
      <c r="E5203" s="66" t="str">
        <f>IF(ISBLANK(LeaveTracker[[#This Row],[Employee Name]]),"-----",VLOOKUP(LeaveTracker[[#This Row],[Employee Name]],'List of Employees'!$B$4:$H$767,7))</f>
        <v>CTO</v>
      </c>
      <c r="F5203" s="66" t="str">
        <f>IF(ISBLANK(LeaveTracker[[#This Row],[Employee Name]]),"-----",VLOOKUP(LeaveTracker[[#This Row],[Employee Name]],'List of Employees'!$B$4:$H$767,6))</f>
        <v>PERMANENT</v>
      </c>
      <c r="G5203" s="24">
        <v>45042</v>
      </c>
      <c r="H5203" s="24">
        <v>45042</v>
      </c>
      <c r="I5203" s="19" t="s">
        <v>297</v>
      </c>
      <c r="J5203" s="42" t="s">
        <v>992</v>
      </c>
      <c r="K5203" s="57" t="str">
        <f ca="1">LeaveTracker[[#This Row],[Days]]&amp;" "&amp;LeaveTracker[[#This Row],[Type of Leave]]</f>
        <v>1 OTHER</v>
      </c>
      <c r="L5203" s="23">
        <f ca="1">NETWORKDAYS(LeaveTracker[[#This Row],[Start Date]],LeaveTracker[[#This Row],[End Date]],lstHolidays)</f>
        <v>1</v>
      </c>
      <c r="M5203" s="27"/>
    </row>
    <row r="5204" spans="1:13" ht="30" customHeight="1" x14ac:dyDescent="0.3">
      <c r="A5204" s="27">
        <f t="shared" si="55"/>
        <v>1461</v>
      </c>
      <c r="B5204" s="31">
        <v>45043</v>
      </c>
      <c r="C5204" s="31">
        <v>45029</v>
      </c>
      <c r="D5204" s="19" t="s">
        <v>397</v>
      </c>
      <c r="E5204" s="66" t="str">
        <f>IF(ISBLANK(LeaveTracker[[#This Row],[Employee Name]]),"-----",VLOOKUP(LeaveTracker[[#This Row],[Employee Name]],'List of Employees'!$B$4:$H$767,7))</f>
        <v>CTO</v>
      </c>
      <c r="F5204" s="66" t="str">
        <f>IF(ISBLANK(LeaveTracker[[#This Row],[Employee Name]]),"-----",VLOOKUP(LeaveTracker[[#This Row],[Employee Name]],'List of Employees'!$B$4:$H$767,6))</f>
        <v>PERMANENT</v>
      </c>
      <c r="G5204" s="24">
        <v>45028</v>
      </c>
      <c r="H5204" s="24">
        <v>45028</v>
      </c>
      <c r="I5204" s="19" t="s">
        <v>81</v>
      </c>
      <c r="K5204" s="57" t="str">
        <f ca="1">LeaveTracker[[#This Row],[Days]]&amp;" "&amp;LeaveTracker[[#This Row],[Type of Leave]]</f>
        <v>1 SL</v>
      </c>
      <c r="L5204" s="23">
        <f ca="1">NETWORKDAYS(LeaveTracker[[#This Row],[Start Date]],LeaveTracker[[#This Row],[End Date]],lstHolidays)</f>
        <v>1</v>
      </c>
      <c r="M5204" s="27"/>
    </row>
    <row r="5205" spans="1:13" ht="30" customHeight="1" x14ac:dyDescent="0.3">
      <c r="A5205" s="27">
        <f t="shared" si="55"/>
        <v>1462</v>
      </c>
      <c r="B5205" s="31">
        <v>45043</v>
      </c>
      <c r="C5205" s="31">
        <v>45029</v>
      </c>
      <c r="D5205" s="19" t="s">
        <v>865</v>
      </c>
      <c r="E5205" s="66" t="str">
        <f>IF(ISBLANK(LeaveTracker[[#This Row],[Employee Name]]),"-----",VLOOKUP(LeaveTracker[[#This Row],[Employee Name]],'List of Employees'!$B$4:$H$767,7))</f>
        <v>ACCOUNTING</v>
      </c>
      <c r="F5205" s="66" t="str">
        <f>IF(ISBLANK(LeaveTracker[[#This Row],[Employee Name]]),"-----",VLOOKUP(LeaveTracker[[#This Row],[Employee Name]],'List of Employees'!$B$4:$H$767,6))</f>
        <v>PERMANENT</v>
      </c>
      <c r="G5205" s="24">
        <v>45028</v>
      </c>
      <c r="H5205" s="24">
        <v>45028</v>
      </c>
      <c r="I5205" s="19" t="s">
        <v>297</v>
      </c>
      <c r="J5205" s="42" t="s">
        <v>2264</v>
      </c>
      <c r="K5205" s="57" t="str">
        <f ca="1">LeaveTracker[[#This Row],[Days]]&amp;" "&amp;LeaveTracker[[#This Row],[Type of Leave]]</f>
        <v>1 OTHER</v>
      </c>
      <c r="L5205" s="23">
        <f ca="1">NETWORKDAYS(LeaveTracker[[#This Row],[Start Date]],LeaveTracker[[#This Row],[End Date]],lstHolidays)</f>
        <v>1</v>
      </c>
      <c r="M5205" s="27"/>
    </row>
    <row r="5206" spans="1:13" ht="30" customHeight="1" x14ac:dyDescent="0.3">
      <c r="A5206" s="27">
        <f t="shared" si="55"/>
        <v>1463</v>
      </c>
      <c r="B5206" s="31">
        <v>45043</v>
      </c>
      <c r="C5206" s="31">
        <v>45029</v>
      </c>
      <c r="D5206" s="19" t="s">
        <v>868</v>
      </c>
      <c r="E5206" s="66" t="str">
        <f>IF(ISBLANK(LeaveTracker[[#This Row],[Employee Name]]),"-----",VLOOKUP(LeaveTracker[[#This Row],[Employee Name]],'List of Employees'!$B$4:$H$767,7))</f>
        <v>ACCOUNTING</v>
      </c>
      <c r="F5206" s="66" t="str">
        <f>IF(ISBLANK(LeaveTracker[[#This Row],[Employee Name]]),"-----",VLOOKUP(LeaveTracker[[#This Row],[Employee Name]],'List of Employees'!$B$4:$H$767,6))</f>
        <v>PERMANENT</v>
      </c>
      <c r="G5206" s="24">
        <v>44999</v>
      </c>
      <c r="H5206" s="24">
        <v>44999</v>
      </c>
      <c r="I5206" s="19" t="s">
        <v>81</v>
      </c>
      <c r="K5206" s="57" t="str">
        <f ca="1">LeaveTracker[[#This Row],[Days]]&amp;" "&amp;LeaveTracker[[#This Row],[Type of Leave]]</f>
        <v>1 SL</v>
      </c>
      <c r="L5206" s="23">
        <f ca="1">NETWORKDAYS(LeaveTracker[[#This Row],[Start Date]],LeaveTracker[[#This Row],[End Date]],lstHolidays)</f>
        <v>1</v>
      </c>
      <c r="M5206" s="27"/>
    </row>
    <row r="5207" spans="1:13" ht="30" customHeight="1" x14ac:dyDescent="0.3">
      <c r="A5207" s="27">
        <f t="shared" si="55"/>
        <v>1464</v>
      </c>
      <c r="B5207" s="31">
        <v>45043</v>
      </c>
      <c r="C5207" s="31">
        <v>44999</v>
      </c>
      <c r="D5207" s="19" t="s">
        <v>1080</v>
      </c>
      <c r="E5207" s="66" t="str">
        <f>IF(ISBLANK(LeaveTracker[[#This Row],[Employee Name]]),"-----",VLOOKUP(LeaveTracker[[#This Row],[Employee Name]],'List of Employees'!$B$4:$H$767,7))</f>
        <v>ACCOUNTING</v>
      </c>
      <c r="F5207" s="66" t="str">
        <f>IF(ISBLANK(LeaveTracker[[#This Row],[Employee Name]]),"-----",VLOOKUP(LeaveTracker[[#This Row],[Employee Name]],'List of Employees'!$B$4:$H$767,6))</f>
        <v>PERMANENT</v>
      </c>
      <c r="G5207" s="24">
        <v>45029</v>
      </c>
      <c r="H5207" s="24">
        <v>45030</v>
      </c>
      <c r="I5207" s="19" t="s">
        <v>81</v>
      </c>
      <c r="K5207" s="57" t="str">
        <f ca="1">LeaveTracker[[#This Row],[Days]]&amp;" "&amp;LeaveTracker[[#This Row],[Type of Leave]]</f>
        <v>2 SL</v>
      </c>
      <c r="L5207" s="23">
        <f ca="1">NETWORKDAYS(LeaveTracker[[#This Row],[Start Date]],LeaveTracker[[#This Row],[End Date]],lstHolidays)</f>
        <v>2</v>
      </c>
      <c r="M5207" s="27"/>
    </row>
    <row r="5208" spans="1:13" ht="30" customHeight="1" x14ac:dyDescent="0.3">
      <c r="A5208" s="27">
        <f t="shared" si="55"/>
        <v>1465</v>
      </c>
      <c r="B5208" s="31">
        <v>45043</v>
      </c>
      <c r="C5208" s="31">
        <v>45034</v>
      </c>
      <c r="D5208" s="19" t="s">
        <v>401</v>
      </c>
      <c r="E5208" s="66" t="str">
        <f>IF(ISBLANK(LeaveTracker[[#This Row],[Employee Name]]),"-----",VLOOKUP(LeaveTracker[[#This Row],[Employee Name]],'List of Employees'!$B$4:$H$767,7))</f>
        <v>CSWDO</v>
      </c>
      <c r="F5208" s="66" t="str">
        <f>IF(ISBLANK(LeaveTracker[[#This Row],[Employee Name]]),"-----",VLOOKUP(LeaveTracker[[#This Row],[Employee Name]],'List of Employees'!$B$4:$H$767,6))</f>
        <v>PERMANENT</v>
      </c>
      <c r="G5208" s="24">
        <v>45031</v>
      </c>
      <c r="H5208" s="24">
        <v>45033</v>
      </c>
      <c r="I5208" s="19" t="s">
        <v>81</v>
      </c>
      <c r="K5208" s="57" t="str">
        <f ca="1">LeaveTracker[[#This Row],[Days]]&amp;" "&amp;LeaveTracker[[#This Row],[Type of Leave]]</f>
        <v>1 SL</v>
      </c>
      <c r="L5208" s="23">
        <f ca="1">NETWORKDAYS(LeaveTracker[[#This Row],[Start Date]],LeaveTracker[[#This Row],[End Date]],lstHolidays)</f>
        <v>1</v>
      </c>
      <c r="M5208" s="27"/>
    </row>
    <row r="5209" spans="1:13" ht="30" customHeight="1" x14ac:dyDescent="0.3">
      <c r="A5209" s="27">
        <f t="shared" si="55"/>
        <v>1466</v>
      </c>
      <c r="B5209" s="31">
        <v>45043</v>
      </c>
      <c r="C5209" s="31">
        <v>45030</v>
      </c>
      <c r="D5209" s="19" t="s">
        <v>467</v>
      </c>
      <c r="E5209" s="66" t="str">
        <f>IF(ISBLANK(LeaveTracker[[#This Row],[Employee Name]]),"-----",VLOOKUP(LeaveTracker[[#This Row],[Employee Name]],'List of Employees'!$B$4:$H$767,7))</f>
        <v>ASSESSORS OFFICE</v>
      </c>
      <c r="F5209" s="66" t="str">
        <f>IF(ISBLANK(LeaveTracker[[#This Row],[Employee Name]]),"-----",VLOOKUP(LeaveTracker[[#This Row],[Employee Name]],'List of Employees'!$B$4:$H$767,6))</f>
        <v>PERMANENT</v>
      </c>
      <c r="G5209" s="24">
        <v>45040</v>
      </c>
      <c r="H5209" s="24">
        <v>45040</v>
      </c>
      <c r="I5209" s="19" t="s">
        <v>297</v>
      </c>
      <c r="J5209" s="42" t="s">
        <v>2264</v>
      </c>
      <c r="K5209" s="57" t="str">
        <f ca="1">LeaveTracker[[#This Row],[Days]]&amp;" "&amp;LeaveTracker[[#This Row],[Type of Leave]]</f>
        <v>1 OTHER</v>
      </c>
      <c r="L5209" s="23">
        <f ca="1">NETWORKDAYS(LeaveTracker[[#This Row],[Start Date]],LeaveTracker[[#This Row],[End Date]],lstHolidays)</f>
        <v>1</v>
      </c>
      <c r="M5209" s="27"/>
    </row>
    <row r="5210" spans="1:13" ht="30" customHeight="1" x14ac:dyDescent="0.3">
      <c r="A5210" s="27">
        <f t="shared" si="55"/>
        <v>1467</v>
      </c>
      <c r="B5210" s="31">
        <v>45043</v>
      </c>
      <c r="C5210" s="31">
        <v>45030</v>
      </c>
      <c r="D5210" s="19" t="s">
        <v>957</v>
      </c>
      <c r="E5210" s="66" t="str">
        <f>IF(ISBLANK(LeaveTracker[[#This Row],[Employee Name]]),"-----",VLOOKUP(LeaveTracker[[#This Row],[Employee Name]],'List of Employees'!$B$4:$H$767,7))</f>
        <v>ASSESSORS OFFICE</v>
      </c>
      <c r="F5210" s="66" t="str">
        <f>IF(ISBLANK(LeaveTracker[[#This Row],[Employee Name]]),"-----",VLOOKUP(LeaveTracker[[#This Row],[Employee Name]],'List of Employees'!$B$4:$H$767,6))</f>
        <v>PERMANENT</v>
      </c>
      <c r="G5210" s="24">
        <v>45040</v>
      </c>
      <c r="H5210" s="24">
        <v>45040</v>
      </c>
      <c r="I5210" s="19" t="s">
        <v>297</v>
      </c>
      <c r="J5210" s="42" t="s">
        <v>2264</v>
      </c>
      <c r="K5210" s="57" t="str">
        <f ca="1">LeaveTracker[[#This Row],[Days]]&amp;" "&amp;LeaveTracker[[#This Row],[Type of Leave]]</f>
        <v>1 OTHER</v>
      </c>
      <c r="L5210" s="23">
        <f ca="1">NETWORKDAYS(LeaveTracker[[#This Row],[Start Date]],LeaveTracker[[#This Row],[End Date]],lstHolidays)</f>
        <v>1</v>
      </c>
      <c r="M5210" s="27"/>
    </row>
    <row r="5211" spans="1:13" ht="30" customHeight="1" x14ac:dyDescent="0.3">
      <c r="A5211" s="27">
        <f t="shared" si="55"/>
        <v>1468</v>
      </c>
      <c r="B5211" s="31">
        <v>45043</v>
      </c>
      <c r="C5211" s="31">
        <v>45034</v>
      </c>
      <c r="D5211" s="19" t="s">
        <v>1261</v>
      </c>
      <c r="E5211" s="66" t="str">
        <f>IF(ISBLANK(LeaveTracker[[#This Row],[Employee Name]]),"-----",VLOOKUP(LeaveTracker[[#This Row],[Employee Name]],'List of Employees'!$B$4:$H$767,7))</f>
        <v>BUDGET</v>
      </c>
      <c r="F5211" s="66" t="str">
        <f>IF(ISBLANK(LeaveTracker[[#This Row],[Employee Name]]),"-----",VLOOKUP(LeaveTracker[[#This Row],[Employee Name]],'List of Employees'!$B$4:$H$767,6))</f>
        <v>PERMANENT</v>
      </c>
      <c r="G5211" s="24">
        <v>45033</v>
      </c>
      <c r="H5211" s="24">
        <v>45033</v>
      </c>
      <c r="I5211" s="19" t="s">
        <v>81</v>
      </c>
      <c r="K5211" s="57" t="str">
        <f ca="1">LeaveTracker[[#This Row],[Days]]&amp;" "&amp;LeaveTracker[[#This Row],[Type of Leave]]</f>
        <v>1 SL</v>
      </c>
      <c r="L5211" s="23">
        <f ca="1">NETWORKDAYS(LeaveTracker[[#This Row],[Start Date]],LeaveTracker[[#This Row],[End Date]],lstHolidays)</f>
        <v>1</v>
      </c>
      <c r="M5211" s="27"/>
    </row>
    <row r="5212" spans="1:13" ht="30" customHeight="1" x14ac:dyDescent="0.3">
      <c r="A5212" s="27">
        <f t="shared" si="55"/>
        <v>1469</v>
      </c>
      <c r="B5212" s="31">
        <v>45043</v>
      </c>
      <c r="C5212" s="31">
        <v>45034</v>
      </c>
      <c r="D5212" s="19" t="s">
        <v>719</v>
      </c>
      <c r="E5212" s="66" t="str">
        <f>IF(ISBLANK(LeaveTracker[[#This Row],[Employee Name]]),"-----",VLOOKUP(LeaveTracker[[#This Row],[Employee Name]],'List of Employees'!$B$4:$H$767,7))</f>
        <v>LCR</v>
      </c>
      <c r="F5212" s="66" t="str">
        <f>IF(ISBLANK(LeaveTracker[[#This Row],[Employee Name]]),"-----",VLOOKUP(LeaveTracker[[#This Row],[Employee Name]],'List of Employees'!$B$4:$H$767,6))</f>
        <v>PERMANENT</v>
      </c>
      <c r="G5212" s="24">
        <v>45042</v>
      </c>
      <c r="H5212" s="24">
        <v>45042</v>
      </c>
      <c r="I5212" s="19" t="s">
        <v>297</v>
      </c>
      <c r="J5212" s="42" t="s">
        <v>2264</v>
      </c>
      <c r="K5212" s="57" t="str">
        <f ca="1">LeaveTracker[[#This Row],[Days]]&amp;" "&amp;LeaveTracker[[#This Row],[Type of Leave]]</f>
        <v>1 OTHER</v>
      </c>
      <c r="L5212" s="23">
        <f ca="1">NETWORKDAYS(LeaveTracker[[#This Row],[Start Date]],LeaveTracker[[#This Row],[End Date]],lstHolidays)</f>
        <v>1</v>
      </c>
      <c r="M5212" s="27"/>
    </row>
    <row r="5213" spans="1:13" ht="30" customHeight="1" x14ac:dyDescent="0.3">
      <c r="A5213" s="27">
        <f t="shared" si="55"/>
        <v>1470</v>
      </c>
      <c r="B5213" s="31">
        <v>45043</v>
      </c>
      <c r="C5213" s="31">
        <v>45033</v>
      </c>
      <c r="D5213" s="19" t="s">
        <v>1933</v>
      </c>
      <c r="E5213" s="66" t="str">
        <f>IF(ISBLANK(LeaveTracker[[#This Row],[Employee Name]]),"-----",VLOOKUP(LeaveTracker[[#This Row],[Employee Name]],'List of Employees'!$B$4:$H$767,7))</f>
        <v>GSO</v>
      </c>
      <c r="F5213" s="66" t="str">
        <f>IF(ISBLANK(LeaveTracker[[#This Row],[Employee Name]]),"-----",VLOOKUP(LeaveTracker[[#This Row],[Employee Name]],'List of Employees'!$B$4:$H$767,6))</f>
        <v>CASUAL</v>
      </c>
      <c r="G5213" s="24">
        <v>45042</v>
      </c>
      <c r="H5213" s="24">
        <v>45043</v>
      </c>
      <c r="I5213" s="19" t="s">
        <v>82</v>
      </c>
      <c r="K5213" s="57" t="str">
        <f ca="1">LeaveTracker[[#This Row],[Days]]&amp;" "&amp;LeaveTracker[[#This Row],[Type of Leave]]</f>
        <v>2 VL</v>
      </c>
      <c r="L5213" s="23">
        <f ca="1">NETWORKDAYS(LeaveTracker[[#This Row],[Start Date]],LeaveTracker[[#This Row],[End Date]],lstHolidays)</f>
        <v>2</v>
      </c>
      <c r="M5213" s="27"/>
    </row>
    <row r="5214" spans="1:13" ht="30" customHeight="1" x14ac:dyDescent="0.3">
      <c r="A5214" s="27">
        <f t="shared" si="55"/>
        <v>1471</v>
      </c>
      <c r="B5214" s="31">
        <v>45043</v>
      </c>
      <c r="C5214" s="31">
        <v>45033</v>
      </c>
      <c r="D5214" s="19" t="s">
        <v>241</v>
      </c>
      <c r="E5214" s="66" t="str">
        <f>IF(ISBLANK(LeaveTracker[[#This Row],[Employee Name]]),"-----",VLOOKUP(LeaveTracker[[#This Row],[Employee Name]],'List of Employees'!$B$4:$H$767,7))</f>
        <v>TCCH/TICC</v>
      </c>
      <c r="F5214" s="66" t="str">
        <f>IF(ISBLANK(LeaveTracker[[#This Row],[Employee Name]]),"-----",VLOOKUP(LeaveTracker[[#This Row],[Employee Name]],'List of Employees'!$B$4:$H$767,6))</f>
        <v>PERMANENT</v>
      </c>
      <c r="G5214" s="24">
        <v>45030</v>
      </c>
      <c r="H5214" s="24">
        <v>45030</v>
      </c>
      <c r="I5214" s="19" t="s">
        <v>81</v>
      </c>
      <c r="K5214" s="57" t="str">
        <f ca="1">LeaveTracker[[#This Row],[Days]]&amp;" "&amp;LeaveTracker[[#This Row],[Type of Leave]]</f>
        <v>1 SL</v>
      </c>
      <c r="L5214" s="23">
        <f ca="1">NETWORKDAYS(LeaveTracker[[#This Row],[Start Date]],LeaveTracker[[#This Row],[End Date]],lstHolidays)</f>
        <v>1</v>
      </c>
      <c r="M5214" s="27"/>
    </row>
    <row r="5215" spans="1:13" ht="30" customHeight="1" x14ac:dyDescent="0.3">
      <c r="A5215" s="27">
        <f t="shared" ref="A5215:A5278" si="56">A5214+1</f>
        <v>1472</v>
      </c>
      <c r="B5215" s="31">
        <v>45043</v>
      </c>
      <c r="C5215" s="31">
        <v>45033</v>
      </c>
      <c r="D5215" s="19" t="s">
        <v>322</v>
      </c>
      <c r="E5215" s="66" t="str">
        <f>IF(ISBLANK(LeaveTracker[[#This Row],[Employee Name]]),"-----",VLOOKUP(LeaveTracker[[#This Row],[Employee Name]],'List of Employees'!$B$4:$H$767,7))</f>
        <v>CEO</v>
      </c>
      <c r="F5215" s="66" t="str">
        <f>IF(ISBLANK(LeaveTracker[[#This Row],[Employee Name]]),"-----",VLOOKUP(LeaveTracker[[#This Row],[Employee Name]],'List of Employees'!$B$4:$H$767,6))</f>
        <v>PERMANENT</v>
      </c>
      <c r="G5215" s="24">
        <v>45030</v>
      </c>
      <c r="H5215" s="24">
        <v>45030</v>
      </c>
      <c r="I5215" s="19" t="s">
        <v>81</v>
      </c>
      <c r="K5215" s="57" t="str">
        <f ca="1">LeaveTracker[[#This Row],[Days]]&amp;" "&amp;LeaveTracker[[#This Row],[Type of Leave]]</f>
        <v>1 SL</v>
      </c>
      <c r="L5215" s="23">
        <f ca="1">NETWORKDAYS(LeaveTracker[[#This Row],[Start Date]],LeaveTracker[[#This Row],[End Date]],lstHolidays)</f>
        <v>1</v>
      </c>
      <c r="M5215" s="27"/>
    </row>
    <row r="5216" spans="1:13" ht="30" customHeight="1" x14ac:dyDescent="0.3">
      <c r="A5216" s="27">
        <f t="shared" si="56"/>
        <v>1473</v>
      </c>
      <c r="B5216" s="31">
        <v>45043</v>
      </c>
      <c r="C5216" s="31">
        <v>45034</v>
      </c>
      <c r="D5216" s="19" t="s">
        <v>354</v>
      </c>
      <c r="E5216" s="66" t="str">
        <f>IF(ISBLANK(LeaveTracker[[#This Row],[Employee Name]]),"-----",VLOOKUP(LeaveTracker[[#This Row],[Employee Name]],'List of Employees'!$B$4:$H$767,7))</f>
        <v>LCR</v>
      </c>
      <c r="F5216" s="66" t="str">
        <f>IF(ISBLANK(LeaveTracker[[#This Row],[Employee Name]]),"-----",VLOOKUP(LeaveTracker[[#This Row],[Employee Name]],'List of Employees'!$B$4:$H$767,6))</f>
        <v>PERMANENT</v>
      </c>
      <c r="G5216" s="24">
        <v>45030</v>
      </c>
      <c r="H5216" s="24">
        <v>45030</v>
      </c>
      <c r="I5216" s="19" t="s">
        <v>81</v>
      </c>
      <c r="K5216" s="57" t="str">
        <f ca="1">LeaveTracker[[#This Row],[Days]]&amp;" "&amp;LeaveTracker[[#This Row],[Type of Leave]]</f>
        <v>1 SL</v>
      </c>
      <c r="L5216" s="23">
        <f ca="1">NETWORKDAYS(LeaveTracker[[#This Row],[Start Date]],LeaveTracker[[#This Row],[End Date]],lstHolidays)</f>
        <v>1</v>
      </c>
      <c r="M5216" s="27"/>
    </row>
    <row r="5217" spans="1:13" ht="30" customHeight="1" x14ac:dyDescent="0.3">
      <c r="A5217" s="27">
        <f t="shared" si="56"/>
        <v>1474</v>
      </c>
      <c r="B5217" s="31">
        <v>45043</v>
      </c>
      <c r="C5217" s="31">
        <v>45034</v>
      </c>
      <c r="D5217" s="19" t="s">
        <v>542</v>
      </c>
      <c r="E5217" s="66" t="str">
        <f>IF(ISBLANK(LeaveTracker[[#This Row],[Employee Name]]),"-----",VLOOKUP(LeaveTracker[[#This Row],[Employee Name]],'List of Employees'!$B$4:$H$767,7))</f>
        <v>LCR</v>
      </c>
      <c r="F5217" s="66" t="str">
        <f>IF(ISBLANK(LeaveTracker[[#This Row],[Employee Name]]),"-----",VLOOKUP(LeaveTracker[[#This Row],[Employee Name]],'List of Employees'!$B$4:$H$767,6))</f>
        <v>PERMANENT</v>
      </c>
      <c r="G5217" s="24">
        <v>45033</v>
      </c>
      <c r="H5217" s="24">
        <v>45033</v>
      </c>
      <c r="I5217" s="19" t="s">
        <v>81</v>
      </c>
      <c r="K5217" s="57" t="str">
        <f ca="1">LeaveTracker[[#This Row],[Days]]&amp;" "&amp;LeaveTracker[[#This Row],[Type of Leave]]</f>
        <v>1 SL</v>
      </c>
      <c r="L5217" s="23">
        <f ca="1">NETWORKDAYS(LeaveTracker[[#This Row],[Start Date]],LeaveTracker[[#This Row],[End Date]],lstHolidays)</f>
        <v>1</v>
      </c>
      <c r="M5217" s="27"/>
    </row>
    <row r="5218" spans="1:13" ht="30" customHeight="1" x14ac:dyDescent="0.3">
      <c r="A5218" s="27">
        <f t="shared" si="56"/>
        <v>1475</v>
      </c>
      <c r="B5218" s="31">
        <v>45043</v>
      </c>
      <c r="C5218" s="31">
        <v>45030</v>
      </c>
      <c r="D5218" s="19" t="s">
        <v>303</v>
      </c>
      <c r="E5218" s="66" t="str">
        <f>IF(ISBLANK(LeaveTracker[[#This Row],[Employee Name]]),"-----",VLOOKUP(LeaveTracker[[#This Row],[Employee Name]],'List of Employees'!$B$4:$H$767,7))</f>
        <v>TOPS (ADMIN CSU)</v>
      </c>
      <c r="F5218" s="66" t="str">
        <f>IF(ISBLANK(LeaveTracker[[#This Row],[Employee Name]]),"-----",VLOOKUP(LeaveTracker[[#This Row],[Employee Name]],'List of Employees'!$B$4:$H$767,6))</f>
        <v>PERMANENT</v>
      </c>
      <c r="G5218" s="24">
        <v>45030</v>
      </c>
      <c r="H5218" s="24">
        <v>45030</v>
      </c>
      <c r="I5218" s="19" t="s">
        <v>81</v>
      </c>
      <c r="K5218" s="57" t="str">
        <f ca="1">LeaveTracker[[#This Row],[Days]]&amp;" "&amp;LeaveTracker[[#This Row],[Type of Leave]]</f>
        <v>1 SL</v>
      </c>
      <c r="L5218" s="23">
        <f ca="1">NETWORKDAYS(LeaveTracker[[#This Row],[Start Date]],LeaveTracker[[#This Row],[End Date]],lstHolidays)</f>
        <v>1</v>
      </c>
      <c r="M5218" s="27"/>
    </row>
    <row r="5219" spans="1:13" ht="30" customHeight="1" x14ac:dyDescent="0.3">
      <c r="A5219" s="27">
        <f t="shared" si="56"/>
        <v>1476</v>
      </c>
      <c r="B5219" s="31">
        <v>45043</v>
      </c>
      <c r="C5219" s="31">
        <v>45026</v>
      </c>
      <c r="D5219" s="19" t="s">
        <v>1043</v>
      </c>
      <c r="E5219" s="66" t="str">
        <f>IF(ISBLANK(LeaveTracker[[#This Row],[Employee Name]]),"-----",VLOOKUP(LeaveTracker[[#This Row],[Employee Name]],'List of Employees'!$B$4:$H$767,7))</f>
        <v>CENRO</v>
      </c>
      <c r="F5219" s="66" t="str">
        <f>IF(ISBLANK(LeaveTracker[[#This Row],[Employee Name]]),"-----",VLOOKUP(LeaveTracker[[#This Row],[Employee Name]],'List of Employees'!$B$4:$H$767,6))</f>
        <v>PERMANENT</v>
      </c>
      <c r="G5219" s="24">
        <v>45010</v>
      </c>
      <c r="H5219" s="24">
        <v>45046</v>
      </c>
      <c r="I5219" s="19" t="s">
        <v>81</v>
      </c>
      <c r="K5219" s="57" t="str">
        <f>LeaveTracker[[#This Row],[Days]]&amp;" "&amp;LeaveTracker[[#This Row],[Type of Leave]]</f>
        <v>27 SL</v>
      </c>
      <c r="L5219" s="23">
        <v>27</v>
      </c>
      <c r="M5219" s="27"/>
    </row>
    <row r="5220" spans="1:13" ht="30" customHeight="1" x14ac:dyDescent="0.3">
      <c r="A5220" s="27">
        <f t="shared" si="56"/>
        <v>1477</v>
      </c>
      <c r="B5220" s="31">
        <v>45043</v>
      </c>
      <c r="C5220" s="31">
        <v>45029</v>
      </c>
      <c r="D5220" s="19" t="s">
        <v>806</v>
      </c>
      <c r="E5220" s="66" t="str">
        <f>IF(ISBLANK(LeaveTracker[[#This Row],[Employee Name]]),"-----",VLOOKUP(LeaveTracker[[#This Row],[Employee Name]],'List of Employees'!$B$4:$H$767,7))</f>
        <v>CHO</v>
      </c>
      <c r="F5220" s="66" t="str">
        <f>IF(ISBLANK(LeaveTracker[[#This Row],[Employee Name]]),"-----",VLOOKUP(LeaveTracker[[#This Row],[Employee Name]],'List of Employees'!$B$4:$H$767,6))</f>
        <v>PERMANENT</v>
      </c>
      <c r="G5220" s="24">
        <v>45027</v>
      </c>
      <c r="H5220" s="24">
        <v>45028</v>
      </c>
      <c r="I5220" s="19" t="s">
        <v>81</v>
      </c>
      <c r="K5220" s="57" t="str">
        <f ca="1">LeaveTracker[[#This Row],[Days]]&amp;" "&amp;LeaveTracker[[#This Row],[Type of Leave]]</f>
        <v>2 SL</v>
      </c>
      <c r="L5220" s="23">
        <f ca="1">NETWORKDAYS(LeaveTracker[[#This Row],[Start Date]],LeaveTracker[[#This Row],[End Date]],lstHolidays)</f>
        <v>2</v>
      </c>
      <c r="M5220" s="27"/>
    </row>
    <row r="5221" spans="1:13" ht="30" customHeight="1" x14ac:dyDescent="0.3">
      <c r="A5221" s="27">
        <f t="shared" si="56"/>
        <v>1478</v>
      </c>
      <c r="B5221" s="31">
        <v>45043</v>
      </c>
      <c r="C5221" s="31">
        <v>45034</v>
      </c>
      <c r="D5221" s="19" t="s">
        <v>1089</v>
      </c>
      <c r="E5221" s="66" t="str">
        <f>IF(ISBLANK(LeaveTracker[[#This Row],[Employee Name]]),"-----",VLOOKUP(LeaveTracker[[#This Row],[Employee Name]],'List of Employees'!$B$4:$H$767,7))</f>
        <v>ACCOUNTING</v>
      </c>
      <c r="F5221" s="66" t="str">
        <f>IF(ISBLANK(LeaveTracker[[#This Row],[Employee Name]]),"-----",VLOOKUP(LeaveTracker[[#This Row],[Employee Name]],'List of Employees'!$B$4:$H$767,6))</f>
        <v>PERMANENT</v>
      </c>
      <c r="G5221" s="24">
        <v>45029</v>
      </c>
      <c r="H5221" s="24">
        <v>45029</v>
      </c>
      <c r="I5221" s="19" t="s">
        <v>81</v>
      </c>
      <c r="K5221" s="57" t="str">
        <f ca="1">LeaveTracker[[#This Row],[Days]]&amp;" "&amp;LeaveTracker[[#This Row],[Type of Leave]]</f>
        <v>1 SL</v>
      </c>
      <c r="L5221" s="23">
        <f ca="1">NETWORKDAYS(LeaveTracker[[#This Row],[Start Date]],LeaveTracker[[#This Row],[End Date]],lstHolidays)</f>
        <v>1</v>
      </c>
      <c r="M5221" s="27"/>
    </row>
    <row r="5222" spans="1:13" ht="30" customHeight="1" x14ac:dyDescent="0.3">
      <c r="A5222" s="27">
        <f t="shared" si="56"/>
        <v>1479</v>
      </c>
      <c r="B5222" s="31">
        <v>45043</v>
      </c>
      <c r="C5222" s="31">
        <v>45034</v>
      </c>
      <c r="D5222" s="19" t="s">
        <v>1089</v>
      </c>
      <c r="E5222" s="66" t="str">
        <f>IF(ISBLANK(LeaveTracker[[#This Row],[Employee Name]]),"-----",VLOOKUP(LeaveTracker[[#This Row],[Employee Name]],'List of Employees'!$B$4:$H$767,7))</f>
        <v>ACCOUNTING</v>
      </c>
      <c r="F5222" s="66" t="str">
        <f>IF(ISBLANK(LeaveTracker[[#This Row],[Employee Name]]),"-----",VLOOKUP(LeaveTracker[[#This Row],[Employee Name]],'List of Employees'!$B$4:$H$767,6))</f>
        <v>PERMANENT</v>
      </c>
      <c r="G5222" s="24">
        <v>45041</v>
      </c>
      <c r="H5222" s="24">
        <v>45041</v>
      </c>
      <c r="I5222" s="19" t="s">
        <v>297</v>
      </c>
      <c r="J5222" s="42" t="s">
        <v>105</v>
      </c>
      <c r="K5222" s="57" t="str">
        <f ca="1">LeaveTracker[[#This Row],[Days]]&amp;" "&amp;LeaveTracker[[#This Row],[Type of Leave]]</f>
        <v>1 OTHER</v>
      </c>
      <c r="L5222" s="23">
        <f ca="1">NETWORKDAYS(LeaveTracker[[#This Row],[Start Date]],LeaveTracker[[#This Row],[End Date]],lstHolidays)</f>
        <v>1</v>
      </c>
      <c r="M5222" s="27"/>
    </row>
    <row r="5223" spans="1:13" ht="30" customHeight="1" x14ac:dyDescent="0.3">
      <c r="A5223" s="27">
        <f t="shared" si="56"/>
        <v>1480</v>
      </c>
      <c r="B5223" s="31">
        <v>45043</v>
      </c>
      <c r="C5223" s="31">
        <v>44975</v>
      </c>
      <c r="D5223" s="19" t="s">
        <v>2002</v>
      </c>
      <c r="E5223" s="66" t="str">
        <f>IF(ISBLANK(LeaveTracker[[#This Row],[Employee Name]]),"-----",VLOOKUP(LeaveTracker[[#This Row],[Employee Name]],'List of Employees'!$B$4:$H$767,7))</f>
        <v>ACCOUNTING</v>
      </c>
      <c r="F5223" s="66" t="str">
        <f>IF(ISBLANK(LeaveTracker[[#This Row],[Employee Name]]),"-----",VLOOKUP(LeaveTracker[[#This Row],[Employee Name]],'List of Employees'!$B$4:$H$767,6))</f>
        <v>PERMANENT</v>
      </c>
      <c r="G5223" s="24">
        <v>45041</v>
      </c>
      <c r="H5223" s="24">
        <v>45041</v>
      </c>
      <c r="I5223" s="19" t="s">
        <v>82</v>
      </c>
      <c r="K5223" s="57" t="str">
        <f ca="1">LeaveTracker[[#This Row],[Days]]&amp;" "&amp;LeaveTracker[[#This Row],[Type of Leave]]</f>
        <v>1 VL</v>
      </c>
      <c r="L5223" s="23">
        <f ca="1">NETWORKDAYS(LeaveTracker[[#This Row],[Start Date]],LeaveTracker[[#This Row],[End Date]],lstHolidays)</f>
        <v>1</v>
      </c>
      <c r="M5223" s="27"/>
    </row>
    <row r="5224" spans="1:13" ht="30" customHeight="1" x14ac:dyDescent="0.3">
      <c r="A5224" s="27">
        <f t="shared" si="56"/>
        <v>1481</v>
      </c>
      <c r="B5224" s="31">
        <v>45043</v>
      </c>
      <c r="C5224" s="31">
        <v>45012</v>
      </c>
      <c r="D5224" s="19" t="s">
        <v>481</v>
      </c>
      <c r="E5224" s="66" t="str">
        <f>IF(ISBLANK(LeaveTracker[[#This Row],[Employee Name]]),"-----",VLOOKUP(LeaveTracker[[#This Row],[Employee Name]],'List of Employees'!$B$4:$H$767,7))</f>
        <v>COOPERATIVE OFFICE</v>
      </c>
      <c r="F5224" s="66" t="str">
        <f>IF(ISBLANK(LeaveTracker[[#This Row],[Employee Name]]),"-----",VLOOKUP(LeaveTracker[[#This Row],[Employee Name]],'List of Employees'!$B$4:$H$767,6))</f>
        <v>PERMANENT</v>
      </c>
      <c r="G5224" s="24">
        <v>45016</v>
      </c>
      <c r="H5224" s="24">
        <v>45016</v>
      </c>
      <c r="I5224" s="19" t="s">
        <v>82</v>
      </c>
      <c r="K5224" s="57" t="str">
        <f ca="1">LeaveTracker[[#This Row],[Days]]&amp;" "&amp;LeaveTracker[[#This Row],[Type of Leave]]</f>
        <v>1 VL</v>
      </c>
      <c r="L5224" s="23">
        <f ca="1">NETWORKDAYS(LeaveTracker[[#This Row],[Start Date]],LeaveTracker[[#This Row],[End Date]],lstHolidays)</f>
        <v>1</v>
      </c>
      <c r="M5224" s="27"/>
    </row>
    <row r="5225" spans="1:13" ht="30" customHeight="1" x14ac:dyDescent="0.3">
      <c r="A5225" s="27">
        <f t="shared" si="56"/>
        <v>1482</v>
      </c>
      <c r="B5225" s="31">
        <v>45043</v>
      </c>
      <c r="C5225" s="31">
        <v>45026</v>
      </c>
      <c r="D5225" s="19" t="s">
        <v>354</v>
      </c>
      <c r="E5225" s="66" t="str">
        <f>IF(ISBLANK(LeaveTracker[[#This Row],[Employee Name]]),"-----",VLOOKUP(LeaveTracker[[#This Row],[Employee Name]],'List of Employees'!$B$4:$H$767,7))</f>
        <v>LCR</v>
      </c>
      <c r="F5225" s="66" t="str">
        <f>IF(ISBLANK(LeaveTracker[[#This Row],[Employee Name]]),"-----",VLOOKUP(LeaveTracker[[#This Row],[Employee Name]],'List of Employees'!$B$4:$H$767,6))</f>
        <v>PERMANENT</v>
      </c>
      <c r="G5225" s="24">
        <v>45033</v>
      </c>
      <c r="H5225" s="24">
        <v>45033</v>
      </c>
      <c r="I5225" s="19" t="s">
        <v>297</v>
      </c>
      <c r="J5225" s="42" t="s">
        <v>105</v>
      </c>
      <c r="K5225" s="57" t="str">
        <f ca="1">LeaveTracker[[#This Row],[Days]]&amp;" "&amp;LeaveTracker[[#This Row],[Type of Leave]]</f>
        <v>1 OTHER</v>
      </c>
      <c r="L5225" s="23">
        <f ca="1">NETWORKDAYS(LeaveTracker[[#This Row],[Start Date]],LeaveTracker[[#This Row],[End Date]],lstHolidays)</f>
        <v>1</v>
      </c>
      <c r="M5225" s="27"/>
    </row>
    <row r="5226" spans="1:13" ht="30" customHeight="1" x14ac:dyDescent="0.3">
      <c r="A5226" s="27">
        <f t="shared" si="56"/>
        <v>1483</v>
      </c>
      <c r="B5226" s="31">
        <v>45043</v>
      </c>
      <c r="C5226" s="31">
        <v>45029</v>
      </c>
      <c r="D5226" s="19" t="s">
        <v>366</v>
      </c>
      <c r="E5226" s="66" t="str">
        <f>IF(ISBLANK(LeaveTracker[[#This Row],[Employee Name]]),"-----",VLOOKUP(LeaveTracker[[#This Row],[Employee Name]],'List of Employees'!$B$4:$H$767,7))</f>
        <v>CCT</v>
      </c>
      <c r="F5226" s="66" t="str">
        <f>IF(ISBLANK(LeaveTracker[[#This Row],[Employee Name]]),"-----",VLOOKUP(LeaveTracker[[#This Row],[Employee Name]],'List of Employees'!$B$4:$H$767,6))</f>
        <v>PERMANENT</v>
      </c>
      <c r="G5226" s="24">
        <v>45028</v>
      </c>
      <c r="H5226" s="24">
        <v>45028</v>
      </c>
      <c r="I5226" s="19" t="s">
        <v>81</v>
      </c>
      <c r="K5226" s="57" t="str">
        <f ca="1">LeaveTracker[[#This Row],[Days]]&amp;" "&amp;LeaveTracker[[#This Row],[Type of Leave]]</f>
        <v>1 SL</v>
      </c>
      <c r="L5226" s="23">
        <f ca="1">NETWORKDAYS(LeaveTracker[[#This Row],[Start Date]],LeaveTracker[[#This Row],[End Date]],lstHolidays)</f>
        <v>1</v>
      </c>
      <c r="M5226" s="27"/>
    </row>
    <row r="5227" spans="1:13" ht="30" customHeight="1" x14ac:dyDescent="0.3">
      <c r="A5227" s="27">
        <f t="shared" si="56"/>
        <v>1484</v>
      </c>
      <c r="B5227" s="31">
        <v>45043</v>
      </c>
      <c r="C5227" s="31">
        <v>45042</v>
      </c>
      <c r="D5227" s="19" t="s">
        <v>680</v>
      </c>
      <c r="E5227" s="66" t="str">
        <f>IF(ISBLANK(LeaveTracker[[#This Row],[Employee Name]]),"-----",VLOOKUP(LeaveTracker[[#This Row],[Employee Name]],'List of Employees'!$B$4:$H$767,7))</f>
        <v>CEO</v>
      </c>
      <c r="F5227" s="66" t="str">
        <f>IF(ISBLANK(LeaveTracker[[#This Row],[Employee Name]]),"-----",VLOOKUP(LeaveTracker[[#This Row],[Employee Name]],'List of Employees'!$B$4:$H$767,6))</f>
        <v>PERMANENT</v>
      </c>
      <c r="G5227" s="24">
        <v>45061</v>
      </c>
      <c r="H5227" s="24">
        <v>45079</v>
      </c>
      <c r="I5227" s="19" t="s">
        <v>82</v>
      </c>
      <c r="K5227" s="57" t="str">
        <f>LeaveTracker[[#This Row],[Days]]&amp;" "&amp;LeaveTracker[[#This Row],[Type of Leave]]</f>
        <v>16 VL</v>
      </c>
      <c r="L5227" s="23">
        <v>16</v>
      </c>
      <c r="M5227" s="27"/>
    </row>
    <row r="5228" spans="1:13" ht="30" customHeight="1" x14ac:dyDescent="0.3">
      <c r="A5228" s="27">
        <f t="shared" si="56"/>
        <v>1485</v>
      </c>
      <c r="B5228" s="31">
        <v>45043</v>
      </c>
      <c r="C5228" s="31">
        <v>45033</v>
      </c>
      <c r="D5228" s="19" t="s">
        <v>1717</v>
      </c>
      <c r="E5228" s="66" t="str">
        <f>IF(ISBLANK(LeaveTracker[[#This Row],[Employee Name]]),"-----",VLOOKUP(LeaveTracker[[#This Row],[Employee Name]],'List of Employees'!$B$4:$H$767,7))</f>
        <v>LEGAL</v>
      </c>
      <c r="F5228" s="66" t="str">
        <f>IF(ISBLANK(LeaveTracker[[#This Row],[Employee Name]]),"-----",VLOOKUP(LeaveTracker[[#This Row],[Employee Name]],'List of Employees'!$B$4:$H$767,6))</f>
        <v>CASUAL</v>
      </c>
      <c r="G5228" s="24">
        <v>45042</v>
      </c>
      <c r="H5228" s="24">
        <v>45044</v>
      </c>
      <c r="I5228" s="19" t="s">
        <v>82</v>
      </c>
      <c r="K5228" s="57" t="str">
        <f ca="1">LeaveTracker[[#This Row],[Days]]&amp;" "&amp;LeaveTracker[[#This Row],[Type of Leave]]</f>
        <v>3 VL</v>
      </c>
      <c r="L5228" s="23">
        <f ca="1">NETWORKDAYS(LeaveTracker[[#This Row],[Start Date]],LeaveTracker[[#This Row],[End Date]],lstHolidays)</f>
        <v>3</v>
      </c>
      <c r="M5228" s="27"/>
    </row>
    <row r="5229" spans="1:13" ht="30" customHeight="1" x14ac:dyDescent="0.3">
      <c r="A5229" s="27">
        <f t="shared" si="56"/>
        <v>1486</v>
      </c>
      <c r="B5229" s="31">
        <v>45043</v>
      </c>
      <c r="C5229" s="31">
        <v>45030</v>
      </c>
      <c r="D5229" s="19" t="s">
        <v>216</v>
      </c>
      <c r="E5229" s="66" t="str">
        <f>IF(ISBLANK(LeaveTracker[[#This Row],[Employee Name]]),"-----",VLOOKUP(LeaveTracker[[#This Row],[Employee Name]],'List of Employees'!$B$4:$H$767,7))</f>
        <v>CSWDO</v>
      </c>
      <c r="F5229" s="66" t="str">
        <f>IF(ISBLANK(LeaveTracker[[#This Row],[Employee Name]]),"-----",VLOOKUP(LeaveTracker[[#This Row],[Employee Name]],'List of Employees'!$B$4:$H$767,6))</f>
        <v>PERMANENT</v>
      </c>
      <c r="G5229" s="24">
        <v>45029</v>
      </c>
      <c r="H5229" s="24">
        <v>45029</v>
      </c>
      <c r="I5229" s="19" t="s">
        <v>81</v>
      </c>
      <c r="K5229" s="57" t="str">
        <f ca="1">LeaveTracker[[#This Row],[Days]]&amp;" "&amp;LeaveTracker[[#This Row],[Type of Leave]]</f>
        <v>1 SL</v>
      </c>
      <c r="L5229" s="23">
        <f ca="1">NETWORKDAYS(LeaveTracker[[#This Row],[Start Date]],LeaveTracker[[#This Row],[End Date]],lstHolidays)</f>
        <v>1</v>
      </c>
      <c r="M5229" s="27"/>
    </row>
    <row r="5230" spans="1:13" ht="30" customHeight="1" x14ac:dyDescent="0.3">
      <c r="A5230" s="27">
        <f t="shared" si="56"/>
        <v>1487</v>
      </c>
      <c r="B5230" s="31">
        <v>45043</v>
      </c>
      <c r="C5230" s="31">
        <v>45030</v>
      </c>
      <c r="D5230" s="19" t="s">
        <v>230</v>
      </c>
      <c r="E5230" s="66" t="str">
        <f>IF(ISBLANK(LeaveTracker[[#This Row],[Employee Name]]),"-----",VLOOKUP(LeaveTracker[[#This Row],[Employee Name]],'List of Employees'!$B$4:$H$767,7))</f>
        <v>CSWDO</v>
      </c>
      <c r="F5230" s="66" t="str">
        <f>IF(ISBLANK(LeaveTracker[[#This Row],[Employee Name]]),"-----",VLOOKUP(LeaveTracker[[#This Row],[Employee Name]],'List of Employees'!$B$4:$H$767,6))</f>
        <v>PERMANENT</v>
      </c>
      <c r="G5230" s="24">
        <v>45029</v>
      </c>
      <c r="H5230" s="24">
        <v>45029</v>
      </c>
      <c r="I5230" s="19" t="s">
        <v>81</v>
      </c>
      <c r="K5230" s="57" t="str">
        <f ca="1">LeaveTracker[[#This Row],[Days]]&amp;" "&amp;LeaveTracker[[#This Row],[Type of Leave]]</f>
        <v>1 SL</v>
      </c>
      <c r="L5230" s="23">
        <f ca="1">NETWORKDAYS(LeaveTracker[[#This Row],[Start Date]],LeaveTracker[[#This Row],[End Date]],lstHolidays)</f>
        <v>1</v>
      </c>
      <c r="M5230" s="27"/>
    </row>
    <row r="5231" spans="1:13" ht="30" customHeight="1" x14ac:dyDescent="0.3">
      <c r="A5231" s="27">
        <f t="shared" si="56"/>
        <v>1488</v>
      </c>
      <c r="B5231" s="31">
        <v>45043</v>
      </c>
      <c r="C5231" s="31">
        <v>45030</v>
      </c>
      <c r="D5231" s="19" t="s">
        <v>734</v>
      </c>
      <c r="E5231" s="66" t="str">
        <f>IF(ISBLANK(LeaveTracker[[#This Row],[Employee Name]]),"-----",VLOOKUP(LeaveTracker[[#This Row],[Employee Name]],'List of Employees'!$B$4:$H$767,7))</f>
        <v>CSWDO</v>
      </c>
      <c r="F5231" s="66" t="str">
        <f>IF(ISBLANK(LeaveTracker[[#This Row],[Employee Name]]),"-----",VLOOKUP(LeaveTracker[[#This Row],[Employee Name]],'List of Employees'!$B$4:$H$767,6))</f>
        <v>PERMANENT</v>
      </c>
      <c r="G5231" s="24">
        <v>45036</v>
      </c>
      <c r="H5231" s="24">
        <v>45036</v>
      </c>
      <c r="I5231" s="19" t="s">
        <v>297</v>
      </c>
      <c r="J5231" s="42" t="s">
        <v>105</v>
      </c>
      <c r="K5231" s="57" t="str">
        <f ca="1">LeaveTracker[[#This Row],[Days]]&amp;" "&amp;LeaveTracker[[#This Row],[Type of Leave]]</f>
        <v>1 OTHER</v>
      </c>
      <c r="L5231" s="23">
        <f ca="1">NETWORKDAYS(LeaveTracker[[#This Row],[Start Date]],LeaveTracker[[#This Row],[End Date]],lstHolidays)</f>
        <v>1</v>
      </c>
      <c r="M5231" s="27"/>
    </row>
    <row r="5232" spans="1:13" ht="30" customHeight="1" x14ac:dyDescent="0.3">
      <c r="A5232" s="27">
        <f t="shared" si="56"/>
        <v>1489</v>
      </c>
      <c r="B5232" s="31">
        <v>45043</v>
      </c>
      <c r="C5232" s="31">
        <v>45033</v>
      </c>
      <c r="D5232" s="19" t="s">
        <v>558</v>
      </c>
      <c r="E5232" s="66" t="str">
        <f>IF(ISBLANK(LeaveTracker[[#This Row],[Employee Name]]),"-----",VLOOKUP(LeaveTracker[[#This Row],[Employee Name]],'List of Employees'!$B$4:$H$767,7))</f>
        <v>CENRO</v>
      </c>
      <c r="F5232" s="66" t="str">
        <f>IF(ISBLANK(LeaveTracker[[#This Row],[Employee Name]]),"-----",VLOOKUP(LeaveTracker[[#This Row],[Employee Name]],'List of Employees'!$B$4:$H$767,6))</f>
        <v>PERMANENT</v>
      </c>
      <c r="G5232" s="24">
        <v>45030</v>
      </c>
      <c r="H5232" s="24">
        <v>45030</v>
      </c>
      <c r="I5232" s="19" t="s">
        <v>81</v>
      </c>
      <c r="K5232" s="57" t="str">
        <f ca="1">LeaveTracker[[#This Row],[Days]]&amp;" "&amp;LeaveTracker[[#This Row],[Type of Leave]]</f>
        <v>1 SL</v>
      </c>
      <c r="L5232" s="23">
        <f ca="1">NETWORKDAYS(LeaveTracker[[#This Row],[Start Date]],LeaveTracker[[#This Row],[End Date]],lstHolidays)</f>
        <v>1</v>
      </c>
      <c r="M5232" s="27"/>
    </row>
    <row r="5233" spans="1:13" ht="30" customHeight="1" x14ac:dyDescent="0.3">
      <c r="A5233" s="27">
        <f t="shared" si="56"/>
        <v>1490</v>
      </c>
      <c r="B5233" s="31">
        <v>45043</v>
      </c>
      <c r="C5233" s="31">
        <v>45033</v>
      </c>
      <c r="D5233" s="19" t="s">
        <v>1925</v>
      </c>
      <c r="E5233" s="66" t="str">
        <f>IF(ISBLANK(LeaveTracker[[#This Row],[Employee Name]]),"-----",VLOOKUP(LeaveTracker[[#This Row],[Employee Name]],'List of Employees'!$B$4:$H$767,7))</f>
        <v>CHO</v>
      </c>
      <c r="F5233" s="66" t="str">
        <f>IF(ISBLANK(LeaveTracker[[#This Row],[Employee Name]]),"-----",VLOOKUP(LeaveTracker[[#This Row],[Employee Name]],'List of Employees'!$B$4:$H$767,6))</f>
        <v>CASUAL</v>
      </c>
      <c r="G5233" s="24">
        <v>45041</v>
      </c>
      <c r="H5233" s="24">
        <v>45041</v>
      </c>
      <c r="I5233" s="19" t="s">
        <v>82</v>
      </c>
      <c r="K5233" s="57" t="str">
        <f ca="1">LeaveTracker[[#This Row],[Days]]&amp;" "&amp;LeaveTracker[[#This Row],[Type of Leave]]</f>
        <v>1 VL</v>
      </c>
      <c r="L5233" s="23">
        <f ca="1">NETWORKDAYS(LeaveTracker[[#This Row],[Start Date]],LeaveTracker[[#This Row],[End Date]],lstHolidays)</f>
        <v>1</v>
      </c>
      <c r="M5233" s="27"/>
    </row>
    <row r="5234" spans="1:13" ht="30" customHeight="1" x14ac:dyDescent="0.3">
      <c r="A5234" s="27">
        <f t="shared" si="56"/>
        <v>1491</v>
      </c>
      <c r="B5234" s="31">
        <v>45043</v>
      </c>
      <c r="C5234" s="31">
        <v>45030</v>
      </c>
      <c r="D5234" s="19" t="s">
        <v>759</v>
      </c>
      <c r="E5234" s="66" t="str">
        <f>IF(ISBLANK(LeaveTracker[[#This Row],[Employee Name]]),"-----",VLOOKUP(LeaveTracker[[#This Row],[Employee Name]],'List of Employees'!$B$4:$H$767,7))</f>
        <v>CTO</v>
      </c>
      <c r="F5234" s="66" t="str">
        <f>IF(ISBLANK(LeaveTracker[[#This Row],[Employee Name]]),"-----",VLOOKUP(LeaveTracker[[#This Row],[Employee Name]],'List of Employees'!$B$4:$H$767,6))</f>
        <v>PERMANENT</v>
      </c>
      <c r="G5234" s="24">
        <v>45036</v>
      </c>
      <c r="H5234" s="24">
        <v>45036</v>
      </c>
      <c r="I5234" s="19" t="s">
        <v>297</v>
      </c>
      <c r="J5234" s="42" t="s">
        <v>105</v>
      </c>
      <c r="K5234" s="57" t="str">
        <f ca="1">LeaveTracker[[#This Row],[Days]]&amp;" "&amp;LeaveTracker[[#This Row],[Type of Leave]]</f>
        <v>1 OTHER</v>
      </c>
      <c r="L5234" s="23">
        <f ca="1">NETWORKDAYS(LeaveTracker[[#This Row],[Start Date]],LeaveTracker[[#This Row],[End Date]],lstHolidays)</f>
        <v>1</v>
      </c>
      <c r="M5234" s="27"/>
    </row>
    <row r="5235" spans="1:13" ht="30" customHeight="1" x14ac:dyDescent="0.3">
      <c r="A5235" s="27">
        <f t="shared" si="56"/>
        <v>1492</v>
      </c>
      <c r="B5235" s="31">
        <v>45043</v>
      </c>
      <c r="C5235" s="31">
        <v>45034</v>
      </c>
      <c r="D5235" s="19" t="s">
        <v>503</v>
      </c>
      <c r="E5235" s="66" t="str">
        <f>IF(ISBLANK(LeaveTracker[[#This Row],[Employee Name]]),"-----",VLOOKUP(LeaveTracker[[#This Row],[Employee Name]],'List of Employees'!$B$4:$H$767,7))</f>
        <v>THRDC</v>
      </c>
      <c r="F5235" s="66" t="str">
        <f>IF(ISBLANK(LeaveTracker[[#This Row],[Employee Name]]),"-----",VLOOKUP(LeaveTracker[[#This Row],[Employee Name]],'List of Employees'!$B$4:$H$767,6))</f>
        <v>PERMANENT</v>
      </c>
      <c r="G5235" s="24">
        <v>45033</v>
      </c>
      <c r="H5235" s="24">
        <v>45033</v>
      </c>
      <c r="I5235" s="19" t="s">
        <v>81</v>
      </c>
      <c r="K5235" s="57" t="str">
        <f ca="1">LeaveTracker[[#This Row],[Days]]&amp;" "&amp;LeaveTracker[[#This Row],[Type of Leave]]</f>
        <v>1 SL</v>
      </c>
      <c r="L5235" s="23">
        <f ca="1">NETWORKDAYS(LeaveTracker[[#This Row],[Start Date]],LeaveTracker[[#This Row],[End Date]],lstHolidays)</f>
        <v>1</v>
      </c>
      <c r="M5235" s="27"/>
    </row>
    <row r="5236" spans="1:13" ht="30" customHeight="1" x14ac:dyDescent="0.3">
      <c r="A5236" s="27">
        <f t="shared" si="56"/>
        <v>1493</v>
      </c>
      <c r="B5236" s="31">
        <v>45043</v>
      </c>
      <c r="C5236" s="31">
        <v>45042</v>
      </c>
      <c r="D5236" s="19" t="s">
        <v>421</v>
      </c>
      <c r="E5236" s="66" t="str">
        <f>IF(ISBLANK(LeaveTracker[[#This Row],[Employee Name]]),"-----",VLOOKUP(LeaveTracker[[#This Row],[Employee Name]],'List of Employees'!$B$4:$H$767,7))</f>
        <v>CTO</v>
      </c>
      <c r="F5236" s="66" t="str">
        <f>IF(ISBLANK(LeaveTracker[[#This Row],[Employee Name]]),"-----",VLOOKUP(LeaveTracker[[#This Row],[Employee Name]],'List of Employees'!$B$4:$H$767,6))</f>
        <v>PERMANENT</v>
      </c>
      <c r="G5236" s="24">
        <v>45019</v>
      </c>
      <c r="H5236" s="24">
        <v>45020</v>
      </c>
      <c r="I5236" s="19" t="s">
        <v>82</v>
      </c>
      <c r="K5236" s="57" t="str">
        <f ca="1">LeaveTracker[[#This Row],[Days]]&amp;" "&amp;LeaveTracker[[#This Row],[Type of Leave]]</f>
        <v>2 VL</v>
      </c>
      <c r="L5236" s="23">
        <f ca="1">NETWORKDAYS(LeaveTracker[[#This Row],[Start Date]],LeaveTracker[[#This Row],[End Date]],lstHolidays)</f>
        <v>2</v>
      </c>
      <c r="M5236" s="27"/>
    </row>
    <row r="5237" spans="1:13" ht="30" customHeight="1" x14ac:dyDescent="0.3">
      <c r="A5237" s="27">
        <v>1493</v>
      </c>
      <c r="B5237" s="31">
        <v>45043</v>
      </c>
      <c r="C5237" s="31">
        <v>45042</v>
      </c>
      <c r="D5237" s="19" t="s">
        <v>421</v>
      </c>
      <c r="E5237" s="66" t="str">
        <f>IF(ISBLANK(LeaveTracker[[#This Row],[Employee Name]]),"-----",VLOOKUP(LeaveTracker[[#This Row],[Employee Name]],'List of Employees'!$B$4:$H$767,7))</f>
        <v>CTO</v>
      </c>
      <c r="F5237" s="66" t="str">
        <f>IF(ISBLANK(LeaveTracker[[#This Row],[Employee Name]]),"-----",VLOOKUP(LeaveTracker[[#This Row],[Employee Name]],'List of Employees'!$B$4:$H$767,6))</f>
        <v>PERMANENT</v>
      </c>
      <c r="G5237" s="24">
        <v>45027</v>
      </c>
      <c r="H5237" s="24">
        <v>45027</v>
      </c>
      <c r="I5237" s="19" t="s">
        <v>82</v>
      </c>
      <c r="K5237" s="57" t="str">
        <f ca="1">LeaveTracker[[#This Row],[Days]]&amp;" "&amp;LeaveTracker[[#This Row],[Type of Leave]]</f>
        <v>1 VL</v>
      </c>
      <c r="L5237" s="23">
        <f ca="1">NETWORKDAYS(LeaveTracker[[#This Row],[Start Date]],LeaveTracker[[#This Row],[End Date]],lstHolidays)</f>
        <v>1</v>
      </c>
      <c r="M5237" s="27"/>
    </row>
    <row r="5238" spans="1:13" ht="30" customHeight="1" x14ac:dyDescent="0.3">
      <c r="A5238" s="27">
        <f t="shared" si="56"/>
        <v>1494</v>
      </c>
      <c r="B5238" s="31">
        <v>45043</v>
      </c>
      <c r="C5238" s="31">
        <v>45035</v>
      </c>
      <c r="D5238" s="19" t="s">
        <v>823</v>
      </c>
      <c r="E5238" s="66" t="str">
        <f>IF(ISBLANK(LeaveTracker[[#This Row],[Employee Name]]),"-----",VLOOKUP(LeaveTracker[[#This Row],[Employee Name]],'List of Employees'!$B$4:$H$767,7))</f>
        <v>CHO</v>
      </c>
      <c r="F5238" s="66" t="str">
        <f>IF(ISBLANK(LeaveTracker[[#This Row],[Employee Name]]),"-----",VLOOKUP(LeaveTracker[[#This Row],[Employee Name]],'List of Employees'!$B$4:$H$767,6))</f>
        <v>PERMANENT</v>
      </c>
      <c r="G5238" s="24">
        <v>45033</v>
      </c>
      <c r="H5238" s="24">
        <v>45034</v>
      </c>
      <c r="I5238" s="19" t="s">
        <v>81</v>
      </c>
      <c r="K5238" s="57" t="str">
        <f ca="1">LeaveTracker[[#This Row],[Days]]&amp;" "&amp;LeaveTracker[[#This Row],[Type of Leave]]</f>
        <v>2 SL</v>
      </c>
      <c r="L5238" s="23">
        <f ca="1">NETWORKDAYS(LeaveTracker[[#This Row],[Start Date]],LeaveTracker[[#This Row],[End Date]],lstHolidays)</f>
        <v>2</v>
      </c>
      <c r="M5238" s="27"/>
    </row>
    <row r="5239" spans="1:13" ht="30" customHeight="1" x14ac:dyDescent="0.3">
      <c r="A5239" s="27">
        <f t="shared" si="56"/>
        <v>1495</v>
      </c>
      <c r="B5239" s="31">
        <v>45043</v>
      </c>
      <c r="C5239" s="31">
        <v>45042</v>
      </c>
      <c r="D5239" s="19" t="s">
        <v>729</v>
      </c>
      <c r="E5239" s="66" t="str">
        <f>IF(ISBLANK(LeaveTracker[[#This Row],[Employee Name]]),"-----",VLOOKUP(LeaveTracker[[#This Row],[Employee Name]],'List of Employees'!$B$4:$H$767,7))</f>
        <v>VMO</v>
      </c>
      <c r="F5239" s="66" t="str">
        <f>IF(ISBLANK(LeaveTracker[[#This Row],[Employee Name]]),"-----",VLOOKUP(LeaveTracker[[#This Row],[Employee Name]],'List of Employees'!$B$4:$H$767,6))</f>
        <v>PERMANENT</v>
      </c>
      <c r="G5239" s="24">
        <v>45043</v>
      </c>
      <c r="H5239" s="24">
        <v>45043</v>
      </c>
      <c r="I5239" s="19" t="s">
        <v>82</v>
      </c>
      <c r="K5239" s="57" t="str">
        <f ca="1">LeaveTracker[[#This Row],[Days]]&amp;" "&amp;LeaveTracker[[#This Row],[Type of Leave]]</f>
        <v>1 VL</v>
      </c>
      <c r="L5239" s="23">
        <f ca="1">NETWORKDAYS(LeaveTracker[[#This Row],[Start Date]],LeaveTracker[[#This Row],[End Date]],lstHolidays)</f>
        <v>1</v>
      </c>
      <c r="M5239" s="27"/>
    </row>
    <row r="5240" spans="1:13" ht="30" customHeight="1" x14ac:dyDescent="0.3">
      <c r="A5240" s="27">
        <f t="shared" si="56"/>
        <v>1496</v>
      </c>
      <c r="B5240" s="31">
        <v>45043</v>
      </c>
      <c r="C5240" s="31">
        <v>45040</v>
      </c>
      <c r="D5240" s="19" t="s">
        <v>1752</v>
      </c>
      <c r="E5240" s="66" t="str">
        <f>IF(ISBLANK(LeaveTracker[[#This Row],[Employee Name]]),"-----",VLOOKUP(LeaveTracker[[#This Row],[Employee Name]],'List of Employees'!$B$4:$H$767,7))</f>
        <v>SP</v>
      </c>
      <c r="F5240" s="66" t="str">
        <f>IF(ISBLANK(LeaveTracker[[#This Row],[Employee Name]]),"-----",VLOOKUP(LeaveTracker[[#This Row],[Employee Name]],'List of Employees'!$B$4:$H$767,6))</f>
        <v>CASUAL</v>
      </c>
      <c r="G5240" s="24">
        <v>45033</v>
      </c>
      <c r="H5240" s="24">
        <v>45036</v>
      </c>
      <c r="I5240" s="19" t="s">
        <v>81</v>
      </c>
      <c r="K5240" s="57" t="str">
        <f ca="1">LeaveTracker[[#This Row],[Days]]&amp;" "&amp;LeaveTracker[[#This Row],[Type of Leave]]</f>
        <v>4 SL</v>
      </c>
      <c r="L5240" s="23">
        <f ca="1">NETWORKDAYS(LeaveTracker[[#This Row],[Start Date]],LeaveTracker[[#This Row],[End Date]],lstHolidays)</f>
        <v>4</v>
      </c>
      <c r="M5240" s="27"/>
    </row>
    <row r="5241" spans="1:13" ht="30" customHeight="1" x14ac:dyDescent="0.3">
      <c r="A5241" s="27">
        <f t="shared" si="56"/>
        <v>1497</v>
      </c>
      <c r="B5241" s="31">
        <v>45043</v>
      </c>
      <c r="C5241" s="31">
        <v>45033</v>
      </c>
      <c r="D5241" s="19" t="s">
        <v>1967</v>
      </c>
      <c r="E5241" s="66" t="str">
        <f>IF(ISBLANK(LeaveTracker[[#This Row],[Employee Name]]),"-----",VLOOKUP(LeaveTracker[[#This Row],[Employee Name]],'List of Employees'!$B$4:$H$767,7))</f>
        <v>CHO</v>
      </c>
      <c r="F5241" s="66" t="str">
        <f>IF(ISBLANK(LeaveTracker[[#This Row],[Employee Name]]),"-----",VLOOKUP(LeaveTracker[[#This Row],[Employee Name]],'List of Employees'!$B$4:$H$767,6))</f>
        <v>PERMANENT</v>
      </c>
      <c r="G5241" s="24">
        <v>45029</v>
      </c>
      <c r="H5241" s="24">
        <v>45030</v>
      </c>
      <c r="I5241" s="19" t="s">
        <v>81</v>
      </c>
      <c r="K5241" s="57" t="str">
        <f ca="1">LeaveTracker[[#This Row],[Days]]&amp;" "&amp;LeaveTracker[[#This Row],[Type of Leave]]</f>
        <v>2 SL</v>
      </c>
      <c r="L5241" s="23">
        <f ca="1">NETWORKDAYS(LeaveTracker[[#This Row],[Start Date]],LeaveTracker[[#This Row],[End Date]],lstHolidays)</f>
        <v>2</v>
      </c>
      <c r="M5241" s="27"/>
    </row>
    <row r="5242" spans="1:13" ht="30" customHeight="1" x14ac:dyDescent="0.3">
      <c r="A5242" s="27">
        <f t="shared" si="56"/>
        <v>1498</v>
      </c>
      <c r="B5242" s="31">
        <v>45043</v>
      </c>
      <c r="C5242" s="31">
        <v>45033</v>
      </c>
      <c r="D5242" s="19" t="s">
        <v>1866</v>
      </c>
      <c r="E5242" s="66" t="str">
        <f>IF(ISBLANK(LeaveTracker[[#This Row],[Employee Name]]),"-----",VLOOKUP(LeaveTracker[[#This Row],[Employee Name]],'List of Employees'!$B$4:$H$767,7))</f>
        <v>CEO</v>
      </c>
      <c r="F5242" s="66" t="str">
        <f>IF(ISBLANK(LeaveTracker[[#This Row],[Employee Name]]),"-----",VLOOKUP(LeaveTracker[[#This Row],[Employee Name]],'List of Employees'!$B$4:$H$767,6))</f>
        <v>CASUAL</v>
      </c>
      <c r="G5242" s="24">
        <v>45028</v>
      </c>
      <c r="H5242" s="24">
        <v>45029</v>
      </c>
      <c r="I5242" s="19" t="s">
        <v>81</v>
      </c>
      <c r="K5242" s="57" t="str">
        <f ca="1">LeaveTracker[[#This Row],[Days]]&amp;" "&amp;LeaveTracker[[#This Row],[Type of Leave]]</f>
        <v>2 SL</v>
      </c>
      <c r="L5242" s="23">
        <f ca="1">NETWORKDAYS(LeaveTracker[[#This Row],[Start Date]],LeaveTracker[[#This Row],[End Date]],lstHolidays)</f>
        <v>2</v>
      </c>
      <c r="M5242" s="27"/>
    </row>
    <row r="5243" spans="1:13" ht="30" customHeight="1" x14ac:dyDescent="0.3">
      <c r="A5243" s="27">
        <f t="shared" si="56"/>
        <v>1499</v>
      </c>
      <c r="B5243" s="31">
        <v>45043</v>
      </c>
      <c r="C5243" s="31">
        <v>45001</v>
      </c>
      <c r="D5243" s="19" t="s">
        <v>179</v>
      </c>
      <c r="E5243" s="66" t="str">
        <f>IF(ISBLANK(LeaveTracker[[#This Row],[Employee Name]]),"-----",VLOOKUP(LeaveTracker[[#This Row],[Employee Name]],'List of Employees'!$B$4:$H$767,7))</f>
        <v>DOE</v>
      </c>
      <c r="F5243" s="66" t="str">
        <f>IF(ISBLANK(LeaveTracker[[#This Row],[Employee Name]]),"-----",VLOOKUP(LeaveTracker[[#This Row],[Employee Name]],'List of Employees'!$B$4:$H$767,6))</f>
        <v>PERMANENT</v>
      </c>
      <c r="G5243" s="24">
        <v>45005</v>
      </c>
      <c r="H5243" s="24">
        <v>45005</v>
      </c>
      <c r="I5243" s="19" t="s">
        <v>81</v>
      </c>
      <c r="K5243" s="57" t="str">
        <f ca="1">LeaveTracker[[#This Row],[Days]]&amp;" "&amp;LeaveTracker[[#This Row],[Type of Leave]]</f>
        <v>1 SL</v>
      </c>
      <c r="L5243" s="23">
        <f ca="1">NETWORKDAYS(LeaveTracker[[#This Row],[Start Date]],LeaveTracker[[#This Row],[End Date]],lstHolidays)</f>
        <v>1</v>
      </c>
      <c r="M5243" s="27"/>
    </row>
    <row r="5244" spans="1:13" ht="30" customHeight="1" x14ac:dyDescent="0.3">
      <c r="A5244" s="27">
        <f t="shared" si="56"/>
        <v>1500</v>
      </c>
      <c r="B5244" s="31">
        <v>45043</v>
      </c>
      <c r="C5244" s="31">
        <v>45034</v>
      </c>
      <c r="D5244" s="19" t="s">
        <v>1036</v>
      </c>
      <c r="E5244" s="66" t="str">
        <f>IF(ISBLANK(LeaveTracker[[#This Row],[Employee Name]]),"-----",VLOOKUP(LeaveTracker[[#This Row],[Employee Name]],'List of Employees'!$B$4:$H$767,7))</f>
        <v>ONT</v>
      </c>
      <c r="F5244" s="66" t="str">
        <f>IF(ISBLANK(LeaveTracker[[#This Row],[Employee Name]]),"-----",VLOOKUP(LeaveTracker[[#This Row],[Employee Name]],'List of Employees'!$B$4:$H$767,6))</f>
        <v>PERMANENT</v>
      </c>
      <c r="G5244" s="24">
        <v>45033</v>
      </c>
      <c r="H5244" s="24">
        <v>45033</v>
      </c>
      <c r="I5244" s="19" t="s">
        <v>81</v>
      </c>
      <c r="K5244" s="57" t="str">
        <f ca="1">LeaveTracker[[#This Row],[Days]]&amp;" "&amp;LeaveTracker[[#This Row],[Type of Leave]]</f>
        <v>1 SL</v>
      </c>
      <c r="L5244" s="23">
        <f ca="1">NETWORKDAYS(LeaveTracker[[#This Row],[Start Date]],LeaveTracker[[#This Row],[End Date]],lstHolidays)</f>
        <v>1</v>
      </c>
      <c r="M5244" s="27"/>
    </row>
    <row r="5245" spans="1:13" ht="30" customHeight="1" x14ac:dyDescent="0.3">
      <c r="A5245" s="27">
        <f t="shared" si="56"/>
        <v>1501</v>
      </c>
      <c r="B5245" s="31">
        <v>45043</v>
      </c>
      <c r="C5245" s="31">
        <v>45042</v>
      </c>
      <c r="D5245" s="19" t="s">
        <v>1935</v>
      </c>
      <c r="E5245" s="66" t="str">
        <f>IF(ISBLANK(LeaveTracker[[#This Row],[Employee Name]]),"-----",VLOOKUP(LeaveTracker[[#This Row],[Employee Name]],'List of Employees'!$B$4:$H$767,7))</f>
        <v>BPLO</v>
      </c>
      <c r="F5245" s="66" t="str">
        <f>IF(ISBLANK(LeaveTracker[[#This Row],[Employee Name]]),"-----",VLOOKUP(LeaveTracker[[#This Row],[Employee Name]],'List of Employees'!$B$4:$H$767,6))</f>
        <v>JOBCON</v>
      </c>
      <c r="G5245" s="24">
        <v>45041</v>
      </c>
      <c r="H5245" s="24">
        <v>45041</v>
      </c>
      <c r="I5245" s="19" t="s">
        <v>81</v>
      </c>
      <c r="K5245" s="57" t="str">
        <f ca="1">LeaveTracker[[#This Row],[Days]]&amp;" "&amp;LeaveTracker[[#This Row],[Type of Leave]]</f>
        <v>1 SL</v>
      </c>
      <c r="L5245" s="23">
        <f ca="1">NETWORKDAYS(LeaveTracker[[#This Row],[Start Date]],LeaveTracker[[#This Row],[End Date]],lstHolidays)</f>
        <v>1</v>
      </c>
      <c r="M5245" s="27"/>
    </row>
    <row r="5246" spans="1:13" ht="30" customHeight="1" x14ac:dyDescent="0.3">
      <c r="A5246" s="27">
        <f t="shared" si="56"/>
        <v>1502</v>
      </c>
      <c r="B5246" s="31">
        <v>45043</v>
      </c>
      <c r="C5246" s="31">
        <v>45040</v>
      </c>
      <c r="D5246" s="19" t="s">
        <v>2219</v>
      </c>
      <c r="E5246" s="66" t="str">
        <f>IF(ISBLANK(LeaveTracker[[#This Row],[Employee Name]]),"-----",VLOOKUP(LeaveTracker[[#This Row],[Employee Name]],'List of Employees'!$B$4:$H$767,7))</f>
        <v>SANGGUNIANG PANLUNGSOD</v>
      </c>
      <c r="F5246" s="66" t="str">
        <f>IF(ISBLANK(LeaveTracker[[#This Row],[Employee Name]]),"-----",VLOOKUP(LeaveTracker[[#This Row],[Employee Name]],'List of Employees'!$B$4:$H$767,6))</f>
        <v>PERMANENT</v>
      </c>
      <c r="G5246" s="24">
        <v>45035</v>
      </c>
      <c r="H5246" s="24">
        <v>45036</v>
      </c>
      <c r="I5246" s="19" t="s">
        <v>81</v>
      </c>
      <c r="K5246" s="57" t="str">
        <f ca="1">LeaveTracker[[#This Row],[Days]]&amp;" "&amp;LeaveTracker[[#This Row],[Type of Leave]]</f>
        <v>2 SL</v>
      </c>
      <c r="L5246" s="23">
        <f ca="1">NETWORKDAYS(LeaveTracker[[#This Row],[Start Date]],LeaveTracker[[#This Row],[End Date]],lstHolidays)</f>
        <v>2</v>
      </c>
      <c r="M5246" s="27"/>
    </row>
    <row r="5247" spans="1:13" ht="30" customHeight="1" x14ac:dyDescent="0.3">
      <c r="A5247" s="27">
        <f t="shared" si="56"/>
        <v>1503</v>
      </c>
      <c r="B5247" s="31">
        <v>45043</v>
      </c>
      <c r="C5247" s="31">
        <v>45020</v>
      </c>
      <c r="D5247" s="19" t="s">
        <v>1820</v>
      </c>
      <c r="E5247" s="66" t="str">
        <f>IF(ISBLANK(LeaveTracker[[#This Row],[Employee Name]]),"-----",VLOOKUP(LeaveTracker[[#This Row],[Employee Name]],'List of Employees'!$B$4:$H$767,7))</f>
        <v>SP</v>
      </c>
      <c r="F5247" s="66" t="str">
        <f>IF(ISBLANK(LeaveTracker[[#This Row],[Employee Name]]),"-----",VLOOKUP(LeaveTracker[[#This Row],[Employee Name]],'List of Employees'!$B$4:$H$767,6))</f>
        <v>CASUAL</v>
      </c>
      <c r="G5247" s="24">
        <v>45027</v>
      </c>
      <c r="H5247" s="24">
        <v>45027</v>
      </c>
      <c r="I5247" s="19" t="s">
        <v>82</v>
      </c>
      <c r="K5247" s="57" t="str">
        <f ca="1">LeaveTracker[[#This Row],[Days]]&amp;" "&amp;LeaveTracker[[#This Row],[Type of Leave]]</f>
        <v>1 VL</v>
      </c>
      <c r="L5247" s="23">
        <f ca="1">NETWORKDAYS(LeaveTracker[[#This Row],[Start Date]],LeaveTracker[[#This Row],[End Date]],lstHolidays)</f>
        <v>1</v>
      </c>
      <c r="M5247" s="27"/>
    </row>
    <row r="5248" spans="1:13" ht="30" customHeight="1" x14ac:dyDescent="0.3">
      <c r="A5248" s="27">
        <v>1503</v>
      </c>
      <c r="B5248" s="31">
        <v>45043</v>
      </c>
      <c r="C5248" s="31">
        <v>45020</v>
      </c>
      <c r="D5248" s="19" t="s">
        <v>1820</v>
      </c>
      <c r="E5248" s="66" t="str">
        <f>IF(ISBLANK(LeaveTracker[[#This Row],[Employee Name]]),"-----",VLOOKUP(LeaveTracker[[#This Row],[Employee Name]],'List of Employees'!$B$4:$H$767,7))</f>
        <v>SP</v>
      </c>
      <c r="F5248" s="66" t="str">
        <f>IF(ISBLANK(LeaveTracker[[#This Row],[Employee Name]]),"-----",VLOOKUP(LeaveTracker[[#This Row],[Employee Name]],'List of Employees'!$B$4:$H$767,6))</f>
        <v>CASUAL</v>
      </c>
      <c r="G5248" s="24">
        <v>45029</v>
      </c>
      <c r="H5248" s="24">
        <v>45029</v>
      </c>
      <c r="I5248" s="19" t="s">
        <v>82</v>
      </c>
      <c r="K5248" s="57" t="str">
        <f ca="1">LeaveTracker[[#This Row],[Days]]&amp;" "&amp;LeaveTracker[[#This Row],[Type of Leave]]</f>
        <v>1 VL</v>
      </c>
      <c r="L5248" s="23">
        <f ca="1">NETWORKDAYS(LeaveTracker[[#This Row],[Start Date]],LeaveTracker[[#This Row],[End Date]],lstHolidays)</f>
        <v>1</v>
      </c>
      <c r="M5248" s="27"/>
    </row>
    <row r="5249" spans="1:13" ht="30" customHeight="1" x14ac:dyDescent="0.3">
      <c r="A5249" s="27">
        <v>1503</v>
      </c>
      <c r="B5249" s="31">
        <v>45043</v>
      </c>
      <c r="C5249" s="31">
        <v>45020</v>
      </c>
      <c r="D5249" s="19" t="s">
        <v>1820</v>
      </c>
      <c r="E5249" s="66" t="str">
        <f>IF(ISBLANK(LeaveTracker[[#This Row],[Employee Name]]),"-----",VLOOKUP(LeaveTracker[[#This Row],[Employee Name]],'List of Employees'!$B$4:$H$767,7))</f>
        <v>SP</v>
      </c>
      <c r="F5249" s="66" t="str">
        <f>IF(ISBLANK(LeaveTracker[[#This Row],[Employee Name]]),"-----",VLOOKUP(LeaveTracker[[#This Row],[Employee Name]],'List of Employees'!$B$4:$H$767,6))</f>
        <v>CASUAL</v>
      </c>
      <c r="G5249" s="24">
        <v>45035</v>
      </c>
      <c r="H5249" s="24">
        <v>45035</v>
      </c>
      <c r="I5249" s="19" t="s">
        <v>82</v>
      </c>
      <c r="K5249" s="57" t="str">
        <f ca="1">LeaveTracker[[#This Row],[Days]]&amp;" "&amp;LeaveTracker[[#This Row],[Type of Leave]]</f>
        <v>1 VL</v>
      </c>
      <c r="L5249" s="23">
        <f ca="1">NETWORKDAYS(LeaveTracker[[#This Row],[Start Date]],LeaveTracker[[#This Row],[End Date]],lstHolidays)</f>
        <v>1</v>
      </c>
      <c r="M5249" s="27"/>
    </row>
    <row r="5250" spans="1:13" ht="30" customHeight="1" x14ac:dyDescent="0.3">
      <c r="A5250" s="27">
        <v>1503</v>
      </c>
      <c r="B5250" s="31">
        <v>45043</v>
      </c>
      <c r="C5250" s="31">
        <v>45020</v>
      </c>
      <c r="D5250" s="19" t="s">
        <v>1820</v>
      </c>
      <c r="E5250" s="66" t="str">
        <f>IF(ISBLANK(LeaveTracker[[#This Row],[Employee Name]]),"-----",VLOOKUP(LeaveTracker[[#This Row],[Employee Name]],'List of Employees'!$B$4:$H$767,7))</f>
        <v>SP</v>
      </c>
      <c r="F5250" s="66" t="str">
        <f>IF(ISBLANK(LeaveTracker[[#This Row],[Employee Name]]),"-----",VLOOKUP(LeaveTracker[[#This Row],[Employee Name]],'List of Employees'!$B$4:$H$767,6))</f>
        <v>CASUAL</v>
      </c>
      <c r="G5250" s="24">
        <v>45042</v>
      </c>
      <c r="H5250" s="24">
        <v>45042</v>
      </c>
      <c r="I5250" s="19" t="s">
        <v>82</v>
      </c>
      <c r="K5250" s="57" t="str">
        <f ca="1">LeaveTracker[[#This Row],[Days]]&amp;" "&amp;LeaveTracker[[#This Row],[Type of Leave]]</f>
        <v>1 VL</v>
      </c>
      <c r="L5250" s="23">
        <f ca="1">NETWORKDAYS(LeaveTracker[[#This Row],[Start Date]],LeaveTracker[[#This Row],[End Date]],lstHolidays)</f>
        <v>1</v>
      </c>
      <c r="M5250" s="27"/>
    </row>
    <row r="5251" spans="1:13" ht="30" customHeight="1" x14ac:dyDescent="0.3">
      <c r="A5251" s="27">
        <v>1503</v>
      </c>
      <c r="B5251" s="31">
        <v>45043</v>
      </c>
      <c r="C5251" s="31">
        <v>45020</v>
      </c>
      <c r="D5251" s="19" t="s">
        <v>1820</v>
      </c>
      <c r="E5251" s="66" t="str">
        <f>IF(ISBLANK(LeaveTracker[[#This Row],[Employee Name]]),"-----",VLOOKUP(LeaveTracker[[#This Row],[Employee Name]],'List of Employees'!$B$4:$H$767,7))</f>
        <v>SP</v>
      </c>
      <c r="F5251" s="66" t="str">
        <f>IF(ISBLANK(LeaveTracker[[#This Row],[Employee Name]]),"-----",VLOOKUP(LeaveTracker[[#This Row],[Employee Name]],'List of Employees'!$B$4:$H$767,6))</f>
        <v>CASUAL</v>
      </c>
      <c r="G5251" s="24">
        <v>45044</v>
      </c>
      <c r="H5251" s="24">
        <v>45044</v>
      </c>
      <c r="I5251" s="19" t="s">
        <v>82</v>
      </c>
      <c r="K5251" s="57" t="str">
        <f ca="1">LeaveTracker[[#This Row],[Days]]&amp;" "&amp;LeaveTracker[[#This Row],[Type of Leave]]</f>
        <v>1 VL</v>
      </c>
      <c r="L5251" s="23">
        <f ca="1">NETWORKDAYS(LeaveTracker[[#This Row],[Start Date]],LeaveTracker[[#This Row],[End Date]],lstHolidays)</f>
        <v>1</v>
      </c>
      <c r="M5251" s="27"/>
    </row>
    <row r="5252" spans="1:13" ht="30" customHeight="1" x14ac:dyDescent="0.3">
      <c r="A5252" s="27">
        <f t="shared" si="56"/>
        <v>1504</v>
      </c>
      <c r="B5252" s="31">
        <v>45043</v>
      </c>
      <c r="C5252" s="31">
        <v>45033</v>
      </c>
      <c r="D5252" s="19" t="s">
        <v>1736</v>
      </c>
      <c r="E5252" s="66">
        <f>IF(ISBLANK(LeaveTracker[[#This Row],[Employee Name]]),"-----",VLOOKUP(LeaveTracker[[#This Row],[Employee Name]],'List of Employees'!$B$4:$H$767,7))</f>
        <v>0</v>
      </c>
      <c r="F5252" s="66" t="str">
        <f>IF(ISBLANK(LeaveTracker[[#This Row],[Employee Name]]),"-----",VLOOKUP(LeaveTracker[[#This Row],[Employee Name]],'List of Employees'!$B$4:$H$767,6))</f>
        <v>CASUAL</v>
      </c>
      <c r="G5252" s="24">
        <v>45030</v>
      </c>
      <c r="H5252" s="24">
        <v>45030</v>
      </c>
      <c r="I5252" s="19" t="s">
        <v>297</v>
      </c>
      <c r="J5252" s="42" t="s">
        <v>105</v>
      </c>
      <c r="K5252" s="57" t="str">
        <f ca="1">LeaveTracker[[#This Row],[Days]]&amp;" "&amp;LeaveTracker[[#This Row],[Type of Leave]]</f>
        <v>1 OTHER</v>
      </c>
      <c r="L5252" s="23">
        <f ca="1">NETWORKDAYS(LeaveTracker[[#This Row],[Start Date]],LeaveTracker[[#This Row],[End Date]],lstHolidays)</f>
        <v>1</v>
      </c>
      <c r="M5252" s="27"/>
    </row>
    <row r="5253" spans="1:13" ht="30" customHeight="1" x14ac:dyDescent="0.3">
      <c r="A5253" s="27">
        <f t="shared" si="56"/>
        <v>1505</v>
      </c>
      <c r="B5253" s="31">
        <v>45043</v>
      </c>
      <c r="C5253" s="31">
        <v>45034</v>
      </c>
      <c r="D5253" s="19" t="s">
        <v>2014</v>
      </c>
      <c r="E5253" s="66" t="str">
        <f>IF(ISBLANK(LeaveTracker[[#This Row],[Employee Name]]),"-----",VLOOKUP(LeaveTracker[[#This Row],[Employee Name]],'List of Employees'!$B$4:$H$767,7))</f>
        <v>SP</v>
      </c>
      <c r="F5253" s="66" t="str">
        <f>IF(ISBLANK(LeaveTracker[[#This Row],[Employee Name]]),"-----",VLOOKUP(LeaveTracker[[#This Row],[Employee Name]],'List of Employees'!$B$4:$H$767,6))</f>
        <v>CASUAL</v>
      </c>
      <c r="G5253" s="24">
        <v>45042</v>
      </c>
      <c r="H5253" s="24">
        <v>45042</v>
      </c>
      <c r="I5253" s="19" t="s">
        <v>82</v>
      </c>
      <c r="K5253" s="57" t="str">
        <f ca="1">LeaveTracker[[#This Row],[Days]]&amp;" "&amp;LeaveTracker[[#This Row],[Type of Leave]]</f>
        <v>1 VL</v>
      </c>
      <c r="L5253" s="23">
        <f ca="1">NETWORKDAYS(LeaveTracker[[#This Row],[Start Date]],LeaveTracker[[#This Row],[End Date]],lstHolidays)</f>
        <v>1</v>
      </c>
      <c r="M5253" s="27"/>
    </row>
    <row r="5254" spans="1:13" ht="30" customHeight="1" x14ac:dyDescent="0.3">
      <c r="A5254" s="27">
        <f t="shared" si="56"/>
        <v>1506</v>
      </c>
      <c r="B5254" s="31">
        <v>45043</v>
      </c>
      <c r="C5254" s="31">
        <v>45033</v>
      </c>
      <c r="D5254" s="19" t="s">
        <v>2199</v>
      </c>
      <c r="E5254" s="66" t="str">
        <f>IF(ISBLANK(LeaveTracker[[#This Row],[Employee Name]]),"-----",VLOOKUP(LeaveTracker[[#This Row],[Employee Name]],'List of Employees'!$B$4:$H$767,7))</f>
        <v>CENRO</v>
      </c>
      <c r="F5254" s="66" t="str">
        <f>IF(ISBLANK(LeaveTracker[[#This Row],[Employee Name]]),"-----",VLOOKUP(LeaveTracker[[#This Row],[Employee Name]],'List of Employees'!$B$4:$H$767,6))</f>
        <v>PERMANENT</v>
      </c>
      <c r="G5254" s="24">
        <v>45021</v>
      </c>
      <c r="H5254" s="24">
        <v>45021</v>
      </c>
      <c r="I5254" s="19" t="s">
        <v>81</v>
      </c>
      <c r="K5254" s="57" t="str">
        <f ca="1">LeaveTracker[[#This Row],[Days]]&amp;" "&amp;LeaveTracker[[#This Row],[Type of Leave]]</f>
        <v>1 SL</v>
      </c>
      <c r="L5254" s="23">
        <f ca="1">NETWORKDAYS(LeaveTracker[[#This Row],[Start Date]],LeaveTracker[[#This Row],[End Date]],lstHolidays)</f>
        <v>1</v>
      </c>
      <c r="M5254" s="27"/>
    </row>
    <row r="5255" spans="1:13" ht="30" customHeight="1" x14ac:dyDescent="0.3">
      <c r="A5255" s="27">
        <v>1506</v>
      </c>
      <c r="B5255" s="31">
        <v>45043</v>
      </c>
      <c r="C5255" s="31">
        <v>45033</v>
      </c>
      <c r="D5255" s="19" t="s">
        <v>2199</v>
      </c>
      <c r="E5255" s="66" t="str">
        <f>IF(ISBLANK(LeaveTracker[[#This Row],[Employee Name]]),"-----",VLOOKUP(LeaveTracker[[#This Row],[Employee Name]],'List of Employees'!$B$4:$H$767,7))</f>
        <v>CENRO</v>
      </c>
      <c r="F5255" s="66" t="str">
        <f>IF(ISBLANK(LeaveTracker[[#This Row],[Employee Name]]),"-----",VLOOKUP(LeaveTracker[[#This Row],[Employee Name]],'List of Employees'!$B$4:$H$767,6))</f>
        <v>PERMANENT</v>
      </c>
      <c r="G5255" s="24">
        <v>45030</v>
      </c>
      <c r="H5255" s="24">
        <v>45030</v>
      </c>
      <c r="I5255" s="19" t="s">
        <v>81</v>
      </c>
      <c r="K5255" s="57" t="str">
        <f ca="1">LeaveTracker[[#This Row],[Days]]&amp;" "&amp;LeaveTracker[[#This Row],[Type of Leave]]</f>
        <v>1 SL</v>
      </c>
      <c r="L5255" s="23">
        <f ca="1">NETWORKDAYS(LeaveTracker[[#This Row],[Start Date]],LeaveTracker[[#This Row],[End Date]],lstHolidays)</f>
        <v>1</v>
      </c>
      <c r="M5255" s="27"/>
    </row>
    <row r="5256" spans="1:13" ht="30" customHeight="1" x14ac:dyDescent="0.3">
      <c r="A5256" s="27">
        <f t="shared" si="56"/>
        <v>1507</v>
      </c>
      <c r="B5256" s="31">
        <v>45043</v>
      </c>
      <c r="D5256" s="19" t="s">
        <v>1831</v>
      </c>
      <c r="E5256" s="66" t="str">
        <f>IF(ISBLANK(LeaveTracker[[#This Row],[Employee Name]]),"-----",VLOOKUP(LeaveTracker[[#This Row],[Employee Name]],'List of Employees'!$B$4:$H$767,7))</f>
        <v>CCR</v>
      </c>
      <c r="F5256" s="66" t="str">
        <f>IF(ISBLANK(LeaveTracker[[#This Row],[Employee Name]]),"-----",VLOOKUP(LeaveTracker[[#This Row],[Employee Name]],'List of Employees'!$B$4:$H$767,6))</f>
        <v>CASUAL</v>
      </c>
      <c r="G5256" s="24">
        <v>45019</v>
      </c>
      <c r="H5256" s="24">
        <v>45021</v>
      </c>
      <c r="I5256" s="19" t="s">
        <v>81</v>
      </c>
      <c r="K5256" s="57" t="str">
        <f ca="1">LeaveTracker[[#This Row],[Days]]&amp;" "&amp;LeaveTracker[[#This Row],[Type of Leave]]</f>
        <v>3 SL</v>
      </c>
      <c r="L5256" s="23">
        <f ca="1">NETWORKDAYS(LeaveTracker[[#This Row],[Start Date]],LeaveTracker[[#This Row],[End Date]],lstHolidays)</f>
        <v>3</v>
      </c>
      <c r="M5256" s="27"/>
    </row>
    <row r="5257" spans="1:13" ht="30" customHeight="1" x14ac:dyDescent="0.3">
      <c r="A5257" s="27">
        <f t="shared" si="56"/>
        <v>1508</v>
      </c>
      <c r="B5257" s="31">
        <v>45043</v>
      </c>
      <c r="C5257" s="31">
        <v>45035</v>
      </c>
      <c r="D5257" s="19" t="s">
        <v>1816</v>
      </c>
      <c r="E5257" s="66" t="str">
        <f>IF(ISBLANK(LeaveTracker[[#This Row],[Employee Name]]),"-----",VLOOKUP(LeaveTracker[[#This Row],[Employee Name]],'List of Employees'!$B$4:$H$767,7))</f>
        <v>CHO</v>
      </c>
      <c r="F5257" s="66" t="str">
        <f>IF(ISBLANK(LeaveTracker[[#This Row],[Employee Name]]),"-----",VLOOKUP(LeaveTracker[[#This Row],[Employee Name]],'List of Employees'!$B$4:$H$767,6))</f>
        <v>CASUAL</v>
      </c>
      <c r="G5257" s="24">
        <v>45033</v>
      </c>
      <c r="H5257" s="24">
        <v>45033</v>
      </c>
      <c r="I5257" s="19" t="s">
        <v>81</v>
      </c>
      <c r="K5257" s="57" t="str">
        <f ca="1">LeaveTracker[[#This Row],[Days]]&amp;" "&amp;LeaveTracker[[#This Row],[Type of Leave]]</f>
        <v>1 SL</v>
      </c>
      <c r="L5257" s="23">
        <f ca="1">NETWORKDAYS(LeaveTracker[[#This Row],[Start Date]],LeaveTracker[[#This Row],[End Date]],lstHolidays)</f>
        <v>1</v>
      </c>
      <c r="M5257" s="27"/>
    </row>
    <row r="5258" spans="1:13" ht="30" customHeight="1" x14ac:dyDescent="0.3">
      <c r="A5258" s="27">
        <f t="shared" si="56"/>
        <v>1509</v>
      </c>
      <c r="B5258" s="31">
        <v>45043</v>
      </c>
      <c r="C5258" s="31">
        <v>45034</v>
      </c>
      <c r="D5258" s="19" t="s">
        <v>1846</v>
      </c>
      <c r="E5258" s="66" t="str">
        <f>IF(ISBLANK(LeaveTracker[[#This Row],[Employee Name]]),"-----",VLOOKUP(LeaveTracker[[#This Row],[Employee Name]],'List of Employees'!$B$4:$H$767,7))</f>
        <v>TICC</v>
      </c>
      <c r="F5258" s="66" t="str">
        <f>IF(ISBLANK(LeaveTracker[[#This Row],[Employee Name]]),"-----",VLOOKUP(LeaveTracker[[#This Row],[Employee Name]],'List of Employees'!$B$4:$H$767,6))</f>
        <v>CASUAL</v>
      </c>
      <c r="G5258" s="24">
        <v>45030</v>
      </c>
      <c r="H5258" s="24">
        <v>45030</v>
      </c>
      <c r="I5258" s="19" t="s">
        <v>81</v>
      </c>
      <c r="K5258" s="57" t="str">
        <f ca="1">LeaveTracker[[#This Row],[Days]]&amp;" "&amp;LeaveTracker[[#This Row],[Type of Leave]]</f>
        <v>1 SL</v>
      </c>
      <c r="L5258" s="23">
        <f ca="1">NETWORKDAYS(LeaveTracker[[#This Row],[Start Date]],LeaveTracker[[#This Row],[End Date]],lstHolidays)</f>
        <v>1</v>
      </c>
      <c r="M5258" s="27"/>
    </row>
    <row r="5259" spans="1:13" ht="30" customHeight="1" x14ac:dyDescent="0.3">
      <c r="A5259" s="27">
        <f t="shared" si="56"/>
        <v>1510</v>
      </c>
      <c r="B5259" s="31">
        <v>45043</v>
      </c>
      <c r="C5259" s="31">
        <v>45035</v>
      </c>
      <c r="D5259" s="19" t="s">
        <v>546</v>
      </c>
      <c r="E5259" s="66" t="str">
        <f>IF(ISBLANK(LeaveTracker[[#This Row],[Employee Name]]),"-----",VLOOKUP(LeaveTracker[[#This Row],[Employee Name]],'List of Employees'!$B$4:$H$767,7))</f>
        <v>PICNIC GROVE</v>
      </c>
      <c r="F5259" s="66" t="str">
        <f>IF(ISBLANK(LeaveTracker[[#This Row],[Employee Name]]),"-----",VLOOKUP(LeaveTracker[[#This Row],[Employee Name]],'List of Employees'!$B$4:$H$767,6))</f>
        <v>PERMANENT</v>
      </c>
      <c r="G5259" s="24">
        <v>45030</v>
      </c>
      <c r="H5259" s="24">
        <v>45030</v>
      </c>
      <c r="I5259" s="19" t="s">
        <v>81</v>
      </c>
      <c r="K5259" s="57" t="str">
        <f ca="1">LeaveTracker[[#This Row],[Days]]&amp;" "&amp;LeaveTracker[[#This Row],[Type of Leave]]</f>
        <v>1 SL</v>
      </c>
      <c r="L5259" s="23">
        <f ca="1">NETWORKDAYS(LeaveTracker[[#This Row],[Start Date]],LeaveTracker[[#This Row],[End Date]],lstHolidays)</f>
        <v>1</v>
      </c>
      <c r="M5259" s="27"/>
    </row>
    <row r="5260" spans="1:13" ht="30" customHeight="1" x14ac:dyDescent="0.3">
      <c r="A5260" s="27">
        <f t="shared" si="56"/>
        <v>1511</v>
      </c>
      <c r="B5260" s="31">
        <v>45043</v>
      </c>
      <c r="C5260" s="31">
        <v>45035</v>
      </c>
      <c r="D5260" s="19" t="s">
        <v>1775</v>
      </c>
      <c r="E5260" s="66" t="str">
        <f>IF(ISBLANK(LeaveTracker[[#This Row],[Employee Name]]),"-----",VLOOKUP(LeaveTracker[[#This Row],[Employee Name]],'List of Employees'!$B$4:$H$767,7))</f>
        <v>PICNIC GROVE</v>
      </c>
      <c r="F5260" s="66" t="str">
        <f>IF(ISBLANK(LeaveTracker[[#This Row],[Employee Name]]),"-----",VLOOKUP(LeaveTracker[[#This Row],[Employee Name]],'List of Employees'!$B$4:$H$767,6))</f>
        <v>CASUAL</v>
      </c>
      <c r="G5260" s="24">
        <v>45048</v>
      </c>
      <c r="H5260" s="24">
        <v>45058</v>
      </c>
      <c r="I5260" s="19" t="s">
        <v>82</v>
      </c>
      <c r="K5260" s="57" t="str">
        <f ca="1">LeaveTracker[[#This Row],[Days]]&amp;" "&amp;LeaveTracker[[#This Row],[Type of Leave]]</f>
        <v>9 VL</v>
      </c>
      <c r="L5260" s="23">
        <f ca="1">NETWORKDAYS(LeaveTracker[[#This Row],[Start Date]],LeaveTracker[[#This Row],[End Date]],lstHolidays)</f>
        <v>9</v>
      </c>
      <c r="M5260" s="27"/>
    </row>
    <row r="5261" spans="1:13" ht="30" customHeight="1" x14ac:dyDescent="0.3">
      <c r="A5261" s="27">
        <f t="shared" si="56"/>
        <v>1512</v>
      </c>
      <c r="B5261" s="31">
        <v>45043</v>
      </c>
      <c r="C5261" s="31">
        <v>45040</v>
      </c>
      <c r="D5261" s="19" t="s">
        <v>1744</v>
      </c>
      <c r="E5261" s="66" t="str">
        <f>IF(ISBLANK(LeaveTracker[[#This Row],[Employee Name]]),"-----",VLOOKUP(LeaveTracker[[#This Row],[Employee Name]],'List of Employees'!$B$4:$H$767,7))</f>
        <v>MAHOGANY MARKET</v>
      </c>
      <c r="F5261" s="66" t="str">
        <f>IF(ISBLANK(LeaveTracker[[#This Row],[Employee Name]]),"-----",VLOOKUP(LeaveTracker[[#This Row],[Employee Name]],'List of Employees'!$B$4:$H$767,6))</f>
        <v>CASUAL</v>
      </c>
      <c r="G5261" s="24">
        <v>45036</v>
      </c>
      <c r="H5261" s="24">
        <v>45036</v>
      </c>
      <c r="I5261" s="19" t="s">
        <v>81</v>
      </c>
      <c r="K5261" s="57" t="str">
        <f ca="1">LeaveTracker[[#This Row],[Days]]&amp;" "&amp;LeaveTracker[[#This Row],[Type of Leave]]</f>
        <v>1 SL</v>
      </c>
      <c r="L5261" s="23">
        <f ca="1">NETWORKDAYS(LeaveTracker[[#This Row],[Start Date]],LeaveTracker[[#This Row],[End Date]],lstHolidays)</f>
        <v>1</v>
      </c>
      <c r="M5261" s="27"/>
    </row>
    <row r="5262" spans="1:13" ht="30" customHeight="1" x14ac:dyDescent="0.3">
      <c r="A5262" s="27">
        <f t="shared" si="56"/>
        <v>1513</v>
      </c>
      <c r="B5262" s="31">
        <v>45043</v>
      </c>
      <c r="D5262" s="19" t="s">
        <v>1875</v>
      </c>
      <c r="E5262" s="66" t="str">
        <f>IF(ISBLANK(LeaveTracker[[#This Row],[Employee Name]]),"-----",VLOOKUP(LeaveTracker[[#This Row],[Employee Name]],'List of Employees'!$B$4:$H$767,7))</f>
        <v>CTO-LICENSE</v>
      </c>
      <c r="F5262" s="66" t="str">
        <f>IF(ISBLANK(LeaveTracker[[#This Row],[Employee Name]]),"-----",VLOOKUP(LeaveTracker[[#This Row],[Employee Name]],'List of Employees'!$B$4:$H$767,6))</f>
        <v>CASUAL</v>
      </c>
      <c r="G5262" s="24">
        <v>45030</v>
      </c>
      <c r="H5262" s="24">
        <v>45033</v>
      </c>
      <c r="I5262" s="19" t="s">
        <v>81</v>
      </c>
      <c r="K5262" s="57" t="str">
        <f ca="1">LeaveTracker[[#This Row],[Days]]&amp;" "&amp;LeaveTracker[[#This Row],[Type of Leave]]</f>
        <v>2 SL</v>
      </c>
      <c r="L5262" s="23">
        <f ca="1">NETWORKDAYS(LeaveTracker[[#This Row],[Start Date]],LeaveTracker[[#This Row],[End Date]],lstHolidays)</f>
        <v>2</v>
      </c>
      <c r="M5262" s="27"/>
    </row>
    <row r="5263" spans="1:13" ht="30" customHeight="1" x14ac:dyDescent="0.3">
      <c r="A5263" s="27">
        <f t="shared" si="56"/>
        <v>1514</v>
      </c>
      <c r="B5263" s="31">
        <v>45043</v>
      </c>
      <c r="C5263" s="31">
        <v>45041</v>
      </c>
      <c r="D5263" s="19" t="s">
        <v>2459</v>
      </c>
      <c r="E5263" s="66" t="str">
        <f>IF(ISBLANK(LeaveTracker[[#This Row],[Employee Name]]),"-----",VLOOKUP(LeaveTracker[[#This Row],[Employee Name]],'List of Employees'!$B$4:$H$767,7))</f>
        <v>CCT</v>
      </c>
      <c r="F5263" s="66" t="str">
        <f>IF(ISBLANK(LeaveTracker[[#This Row],[Employee Name]]),"-----",VLOOKUP(LeaveTracker[[#This Row],[Employee Name]],'List of Employees'!$B$4:$H$767,6))</f>
        <v>CASUAL</v>
      </c>
      <c r="G5263" s="24">
        <v>45036</v>
      </c>
      <c r="H5263" s="24">
        <v>45036</v>
      </c>
      <c r="I5263" s="19" t="s">
        <v>81</v>
      </c>
      <c r="K5263" s="57" t="str">
        <f ca="1">LeaveTracker[[#This Row],[Days]]&amp;" "&amp;LeaveTracker[[#This Row],[Type of Leave]]</f>
        <v>1 SL</v>
      </c>
      <c r="L5263" s="23">
        <f ca="1">NETWORKDAYS(LeaveTracker[[#This Row],[Start Date]],LeaveTracker[[#This Row],[End Date]],lstHolidays)</f>
        <v>1</v>
      </c>
      <c r="M5263" s="27"/>
    </row>
    <row r="5264" spans="1:13" ht="30" customHeight="1" x14ac:dyDescent="0.3">
      <c r="A5264" s="27">
        <f t="shared" si="56"/>
        <v>1515</v>
      </c>
      <c r="B5264" s="31">
        <v>45043</v>
      </c>
      <c r="C5264" s="31">
        <v>45040</v>
      </c>
      <c r="D5264" s="19" t="s">
        <v>2268</v>
      </c>
      <c r="E5264" s="66" t="str">
        <f>IF(ISBLANK(LeaveTracker[[#This Row],[Employee Name]]),"-----",VLOOKUP(LeaveTracker[[#This Row],[Employee Name]],'List of Employees'!$B$4:$H$767,7))</f>
        <v>PEOPLE'S PARK</v>
      </c>
      <c r="F5264" s="66" t="str">
        <f>IF(ISBLANK(LeaveTracker[[#This Row],[Employee Name]]),"-----",VLOOKUP(LeaveTracker[[#This Row],[Employee Name]],'List of Employees'!$B$4:$H$767,6))</f>
        <v>PERMANENT</v>
      </c>
      <c r="G5264" s="24">
        <v>45154</v>
      </c>
      <c r="H5264" s="24">
        <v>45156</v>
      </c>
      <c r="I5264" s="19" t="s">
        <v>82</v>
      </c>
      <c r="K5264" s="57" t="str">
        <f ca="1">LeaveTracker[[#This Row],[Days]]&amp;" "&amp;LeaveTracker[[#This Row],[Type of Leave]]</f>
        <v>3 VL</v>
      </c>
      <c r="L5264" s="23">
        <f ca="1">NETWORKDAYS(LeaveTracker[[#This Row],[Start Date]],LeaveTracker[[#This Row],[End Date]],lstHolidays)</f>
        <v>3</v>
      </c>
      <c r="M5264" s="27"/>
    </row>
    <row r="5265" spans="1:13" ht="30" customHeight="1" x14ac:dyDescent="0.3">
      <c r="A5265" s="27">
        <v>1515</v>
      </c>
      <c r="B5265" s="31">
        <v>45043</v>
      </c>
      <c r="C5265" s="31">
        <v>45040</v>
      </c>
      <c r="D5265" s="19" t="s">
        <v>2268</v>
      </c>
      <c r="E5265" s="66" t="str">
        <f>IF(ISBLANK(LeaveTracker[[#This Row],[Employee Name]]),"-----",VLOOKUP(LeaveTracker[[#This Row],[Employee Name]],'List of Employees'!$B$4:$H$767,7))</f>
        <v>PEOPLE'S PARK</v>
      </c>
      <c r="F5265" s="66" t="str">
        <f>IF(ISBLANK(LeaveTracker[[#This Row],[Employee Name]]),"-----",VLOOKUP(LeaveTracker[[#This Row],[Employee Name]],'List of Employees'!$B$4:$H$767,6))</f>
        <v>PERMANENT</v>
      </c>
      <c r="G5265" s="24">
        <v>45160</v>
      </c>
      <c r="H5265" s="24">
        <v>45163</v>
      </c>
      <c r="I5265" s="19" t="s">
        <v>82</v>
      </c>
      <c r="K5265" s="57" t="str">
        <f ca="1">LeaveTracker[[#This Row],[Days]]&amp;" "&amp;LeaveTracker[[#This Row],[Type of Leave]]</f>
        <v>4 VL</v>
      </c>
      <c r="L5265" s="23">
        <f ca="1">NETWORKDAYS(LeaveTracker[[#This Row],[Start Date]],LeaveTracker[[#This Row],[End Date]],lstHolidays)</f>
        <v>4</v>
      </c>
      <c r="M5265" s="27"/>
    </row>
    <row r="5266" spans="1:13" ht="30" customHeight="1" x14ac:dyDescent="0.3">
      <c r="A5266" s="27">
        <v>1515</v>
      </c>
      <c r="B5266" s="31">
        <v>45043</v>
      </c>
      <c r="C5266" s="31">
        <v>45040</v>
      </c>
      <c r="D5266" s="19" t="s">
        <v>2268</v>
      </c>
      <c r="E5266" s="66" t="str">
        <f>IF(ISBLANK(LeaveTracker[[#This Row],[Employee Name]]),"-----",VLOOKUP(LeaveTracker[[#This Row],[Employee Name]],'List of Employees'!$B$4:$H$767,7))</f>
        <v>PEOPLE'S PARK</v>
      </c>
      <c r="F5266" s="66" t="str">
        <f>IF(ISBLANK(LeaveTracker[[#This Row],[Employee Name]]),"-----",VLOOKUP(LeaveTracker[[#This Row],[Employee Name]],'List of Employees'!$B$4:$H$767,6))</f>
        <v>PERMANENT</v>
      </c>
      <c r="G5266" s="24">
        <v>45167</v>
      </c>
      <c r="H5266" s="24">
        <v>45169</v>
      </c>
      <c r="I5266" s="19" t="s">
        <v>82</v>
      </c>
      <c r="K5266" s="57" t="str">
        <f ca="1">LeaveTracker[[#This Row],[Days]]&amp;" "&amp;LeaveTracker[[#This Row],[Type of Leave]]</f>
        <v>3 VL</v>
      </c>
      <c r="L5266" s="23">
        <f ca="1">NETWORKDAYS(LeaveTracker[[#This Row],[Start Date]],LeaveTracker[[#This Row],[End Date]],lstHolidays)</f>
        <v>3</v>
      </c>
      <c r="M5266" s="27"/>
    </row>
    <row r="5267" spans="1:13" ht="30" customHeight="1" x14ac:dyDescent="0.3">
      <c r="A5267" s="27">
        <f t="shared" si="56"/>
        <v>1516</v>
      </c>
      <c r="B5267" s="31">
        <v>45043</v>
      </c>
      <c r="C5267" s="31">
        <v>45041</v>
      </c>
      <c r="D5267" s="19" t="s">
        <v>2270</v>
      </c>
      <c r="E5267" s="66" t="str">
        <f>IF(ISBLANK(LeaveTracker[[#This Row],[Employee Name]]),"-----",VLOOKUP(LeaveTracker[[#This Row],[Employee Name]],'List of Employees'!$B$4:$H$767,7))</f>
        <v>TOPS</v>
      </c>
      <c r="F5267" s="66" t="str">
        <f>IF(ISBLANK(LeaveTracker[[#This Row],[Employee Name]]),"-----",VLOOKUP(LeaveTracker[[#This Row],[Employee Name]],'List of Employees'!$B$4:$H$767,6))</f>
        <v>PERMANENT</v>
      </c>
      <c r="G5267" s="24">
        <v>45050</v>
      </c>
      <c r="H5267" s="24">
        <v>45051</v>
      </c>
      <c r="I5267" s="19" t="s">
        <v>82</v>
      </c>
      <c r="K5267" s="57" t="str">
        <f ca="1">LeaveTracker[[#This Row],[Days]]&amp;" "&amp;LeaveTracker[[#This Row],[Type of Leave]]</f>
        <v>2 VL</v>
      </c>
      <c r="L5267" s="23">
        <f ca="1">NETWORKDAYS(LeaveTracker[[#This Row],[Start Date]],LeaveTracker[[#This Row],[End Date]],lstHolidays)</f>
        <v>2</v>
      </c>
      <c r="M5267" s="27"/>
    </row>
    <row r="5268" spans="1:13" ht="30" customHeight="1" x14ac:dyDescent="0.3">
      <c r="A5268" s="27">
        <f t="shared" si="56"/>
        <v>1517</v>
      </c>
      <c r="B5268" s="31">
        <v>45043</v>
      </c>
      <c r="C5268" s="31">
        <v>45033</v>
      </c>
      <c r="D5268" s="19" t="s">
        <v>1957</v>
      </c>
      <c r="E5268" s="66" t="str">
        <f>IF(ISBLANK(LeaveTracker[[#This Row],[Employee Name]]),"-----",VLOOKUP(LeaveTracker[[#This Row],[Employee Name]],'List of Employees'!$B$4:$H$767,7))</f>
        <v>ONT</v>
      </c>
      <c r="F5268" s="66" t="str">
        <f>IF(ISBLANK(LeaveTracker[[#This Row],[Employee Name]]),"-----",VLOOKUP(LeaveTracker[[#This Row],[Employee Name]],'List of Employees'!$B$4:$H$767,6))</f>
        <v>CASUAL</v>
      </c>
      <c r="G5268" s="24">
        <v>45032</v>
      </c>
      <c r="H5268" s="24">
        <v>45077</v>
      </c>
      <c r="I5268" s="19" t="s">
        <v>81</v>
      </c>
      <c r="K5268" s="57" t="str">
        <f ca="1">LeaveTracker[[#This Row],[Days]]&amp;" "&amp;LeaveTracker[[#This Row],[Type of Leave]]</f>
        <v>32 SL</v>
      </c>
      <c r="L5268" s="23">
        <f ca="1">NETWORKDAYS(LeaveTracker[[#This Row],[Start Date]],LeaveTracker[[#This Row],[End Date]],lstHolidays)</f>
        <v>32</v>
      </c>
      <c r="M5268" s="27"/>
    </row>
    <row r="5269" spans="1:13" ht="30" customHeight="1" x14ac:dyDescent="0.3">
      <c r="A5269" s="27">
        <f t="shared" si="56"/>
        <v>1518</v>
      </c>
      <c r="B5269" s="31">
        <v>45043</v>
      </c>
      <c r="C5269" s="31">
        <v>45037</v>
      </c>
      <c r="D5269" s="19" t="s">
        <v>1901</v>
      </c>
      <c r="E5269" s="66" t="str">
        <f>IF(ISBLANK(LeaveTracker[[#This Row],[Employee Name]]),"-----",VLOOKUP(LeaveTracker[[#This Row],[Employee Name]],'List of Employees'!$B$4:$H$767,7))</f>
        <v>CENRO</v>
      </c>
      <c r="F5269" s="66" t="str">
        <f>IF(ISBLANK(LeaveTracker[[#This Row],[Employee Name]]),"-----",VLOOKUP(LeaveTracker[[#This Row],[Employee Name]],'List of Employees'!$B$4:$H$767,6))</f>
        <v>CASUAL</v>
      </c>
      <c r="G5269" s="24">
        <v>45043</v>
      </c>
      <c r="H5269" s="24">
        <v>45043</v>
      </c>
      <c r="I5269" s="19" t="s">
        <v>82</v>
      </c>
      <c r="K5269" s="57" t="str">
        <f ca="1">LeaveTracker[[#This Row],[Days]]&amp;" "&amp;LeaveTracker[[#This Row],[Type of Leave]]</f>
        <v>1 VL</v>
      </c>
      <c r="L5269" s="23">
        <f ca="1">NETWORKDAYS(LeaveTracker[[#This Row],[Start Date]],LeaveTracker[[#This Row],[End Date]],lstHolidays)</f>
        <v>1</v>
      </c>
      <c r="M5269" s="27"/>
    </row>
    <row r="5270" spans="1:13" ht="30" customHeight="1" x14ac:dyDescent="0.3">
      <c r="A5270" s="27">
        <v>1518</v>
      </c>
      <c r="B5270" s="31">
        <v>45043</v>
      </c>
      <c r="C5270" s="31">
        <v>45037</v>
      </c>
      <c r="D5270" s="19" t="s">
        <v>1901</v>
      </c>
      <c r="E5270" s="66" t="str">
        <f>IF(ISBLANK(LeaveTracker[[#This Row],[Employee Name]]),"-----",VLOOKUP(LeaveTracker[[#This Row],[Employee Name]],'List of Employees'!$B$4:$H$767,7))</f>
        <v>CENRO</v>
      </c>
      <c r="F5270" s="66" t="str">
        <f>IF(ISBLANK(LeaveTracker[[#This Row],[Employee Name]]),"-----",VLOOKUP(LeaveTracker[[#This Row],[Employee Name]],'List of Employees'!$B$4:$H$767,6))</f>
        <v>CASUAL</v>
      </c>
      <c r="G5270" s="24">
        <v>45046</v>
      </c>
      <c r="H5270" s="24">
        <v>45046</v>
      </c>
      <c r="I5270" s="19" t="s">
        <v>82</v>
      </c>
      <c r="K5270" s="57" t="str">
        <f>LeaveTracker[[#This Row],[Days]]&amp;" "&amp;LeaveTracker[[#This Row],[Type of Leave]]</f>
        <v>1 VL</v>
      </c>
      <c r="L5270" s="23">
        <v>1</v>
      </c>
      <c r="M5270" s="27"/>
    </row>
    <row r="5271" spans="1:13" ht="30" customHeight="1" x14ac:dyDescent="0.3">
      <c r="A5271" s="27">
        <f t="shared" si="56"/>
        <v>1519</v>
      </c>
      <c r="B5271" s="31">
        <v>45043</v>
      </c>
      <c r="C5271" s="31">
        <v>45040</v>
      </c>
      <c r="D5271" s="19" t="s">
        <v>1814</v>
      </c>
      <c r="E5271" s="66" t="str">
        <f>IF(ISBLANK(LeaveTracker[[#This Row],[Employee Name]]),"-----",VLOOKUP(LeaveTracker[[#This Row],[Employee Name]],'List of Employees'!$B$4:$H$767,7))</f>
        <v>CENRO</v>
      </c>
      <c r="F5271" s="66" t="str">
        <f>IF(ISBLANK(LeaveTracker[[#This Row],[Employee Name]]),"-----",VLOOKUP(LeaveTracker[[#This Row],[Employee Name]],'List of Employees'!$B$4:$H$767,6))</f>
        <v>CASUAL</v>
      </c>
      <c r="G5271" s="24">
        <v>45036</v>
      </c>
      <c r="H5271" s="24">
        <v>45036</v>
      </c>
      <c r="I5271" s="19" t="s">
        <v>81</v>
      </c>
      <c r="K5271" s="57" t="str">
        <f ca="1">LeaveTracker[[#This Row],[Days]]&amp;" "&amp;LeaveTracker[[#This Row],[Type of Leave]]</f>
        <v>1 SL</v>
      </c>
      <c r="L5271" s="23">
        <f ca="1">NETWORKDAYS(LeaveTracker[[#This Row],[Start Date]],LeaveTracker[[#This Row],[End Date]],lstHolidays)</f>
        <v>1</v>
      </c>
      <c r="M5271" s="27"/>
    </row>
    <row r="5272" spans="1:13" ht="30" customHeight="1" x14ac:dyDescent="0.3">
      <c r="A5272" s="27">
        <f t="shared" si="56"/>
        <v>1520</v>
      </c>
      <c r="B5272" s="31">
        <v>45043</v>
      </c>
      <c r="C5272" s="31">
        <v>45028</v>
      </c>
      <c r="D5272" s="19" t="s">
        <v>1850</v>
      </c>
      <c r="E5272" s="66" t="str">
        <f>IF(ISBLANK(LeaveTracker[[#This Row],[Employee Name]]),"-----",VLOOKUP(LeaveTracker[[#This Row],[Employee Name]],'List of Employees'!$B$4:$H$767,7))</f>
        <v>CHO</v>
      </c>
      <c r="F5272" s="66" t="str">
        <f>IF(ISBLANK(LeaveTracker[[#This Row],[Employee Name]]),"-----",VLOOKUP(LeaveTracker[[#This Row],[Employee Name]],'List of Employees'!$B$4:$H$767,6))</f>
        <v>JOBCON</v>
      </c>
      <c r="G5272" s="24">
        <v>44991</v>
      </c>
      <c r="H5272" s="24">
        <v>45021</v>
      </c>
      <c r="I5272" s="19" t="s">
        <v>81</v>
      </c>
      <c r="K5272" s="57" t="str">
        <f>LeaveTracker[[#This Row],[Days]]&amp;" "&amp;LeaveTracker[[#This Row],[Type of Leave]]</f>
        <v>22 SL</v>
      </c>
      <c r="L5272" s="23">
        <v>22</v>
      </c>
      <c r="M5272" s="27"/>
    </row>
    <row r="5273" spans="1:13" ht="30" customHeight="1" x14ac:dyDescent="0.3">
      <c r="A5273" s="27">
        <f t="shared" si="56"/>
        <v>1521</v>
      </c>
      <c r="B5273" s="31">
        <v>45043</v>
      </c>
      <c r="C5273" s="31">
        <v>45041</v>
      </c>
      <c r="D5273" s="19" t="s">
        <v>1863</v>
      </c>
      <c r="E5273" s="66" t="str">
        <f>IF(ISBLANK(LeaveTracker[[#This Row],[Employee Name]]),"-----",VLOOKUP(LeaveTracker[[#This Row],[Employee Name]],'List of Employees'!$B$4:$H$767,7))</f>
        <v>CENRO</v>
      </c>
      <c r="F5273" s="66" t="str">
        <f>IF(ISBLANK(LeaveTracker[[#This Row],[Employee Name]]),"-----",VLOOKUP(LeaveTracker[[#This Row],[Employee Name]],'List of Employees'!$B$4:$H$767,6))</f>
        <v>CASUAL</v>
      </c>
      <c r="G5273" s="24">
        <v>45040</v>
      </c>
      <c r="H5273" s="24">
        <v>45040</v>
      </c>
      <c r="I5273" s="19" t="s">
        <v>81</v>
      </c>
      <c r="K5273" s="57" t="str">
        <f ca="1">LeaveTracker[[#This Row],[Days]]&amp;" "&amp;LeaveTracker[[#This Row],[Type of Leave]]</f>
        <v>1 SL</v>
      </c>
      <c r="L5273" s="23">
        <f ca="1">NETWORKDAYS(LeaveTracker[[#This Row],[Start Date]],LeaveTracker[[#This Row],[End Date]],lstHolidays)</f>
        <v>1</v>
      </c>
      <c r="M5273" s="27"/>
    </row>
    <row r="5274" spans="1:13" ht="30" customHeight="1" x14ac:dyDescent="0.3">
      <c r="A5274" s="27">
        <f t="shared" si="56"/>
        <v>1522</v>
      </c>
      <c r="B5274" s="31">
        <v>45043</v>
      </c>
      <c r="C5274" s="31">
        <v>45041</v>
      </c>
      <c r="D5274" s="19" t="s">
        <v>2179</v>
      </c>
      <c r="E5274" s="66" t="str">
        <f>IF(ISBLANK(LeaveTracker[[#This Row],[Employee Name]]),"-----",VLOOKUP(LeaveTracker[[#This Row],[Employee Name]],'List of Employees'!$B$4:$H$767,7))</f>
        <v>CENRO</v>
      </c>
      <c r="F5274" s="66" t="str">
        <f>IF(ISBLANK(LeaveTracker[[#This Row],[Employee Name]]),"-----",VLOOKUP(LeaveTracker[[#This Row],[Employee Name]],'List of Employees'!$B$4:$H$767,6))</f>
        <v>CASUAL</v>
      </c>
      <c r="G5274" s="24">
        <v>45041</v>
      </c>
      <c r="H5274" s="24">
        <v>45041</v>
      </c>
      <c r="I5274" s="19" t="s">
        <v>81</v>
      </c>
      <c r="K5274" s="57" t="str">
        <f ca="1">LeaveTracker[[#This Row],[Days]]&amp;" "&amp;LeaveTracker[[#This Row],[Type of Leave]]</f>
        <v>1 SL</v>
      </c>
      <c r="L5274" s="23">
        <f ca="1">NETWORKDAYS(LeaveTracker[[#This Row],[Start Date]],LeaveTracker[[#This Row],[End Date]],lstHolidays)</f>
        <v>1</v>
      </c>
      <c r="M5274" s="27"/>
    </row>
    <row r="5275" spans="1:13" ht="30" customHeight="1" x14ac:dyDescent="0.3">
      <c r="A5275" s="27">
        <f t="shared" si="56"/>
        <v>1523</v>
      </c>
      <c r="B5275" s="31">
        <v>45043</v>
      </c>
      <c r="C5275" s="31">
        <v>45040</v>
      </c>
      <c r="D5275" s="19" t="s">
        <v>2091</v>
      </c>
      <c r="E5275" s="66" t="str">
        <f>IF(ISBLANK(LeaveTracker[[#This Row],[Employee Name]]),"-----",VLOOKUP(LeaveTracker[[#This Row],[Employee Name]],'List of Employees'!$B$4:$H$767,7))</f>
        <v>CENRO</v>
      </c>
      <c r="F5275" s="66" t="str">
        <f>IF(ISBLANK(LeaveTracker[[#This Row],[Employee Name]]),"-----",VLOOKUP(LeaveTracker[[#This Row],[Employee Name]],'List of Employees'!$B$4:$H$767,6))</f>
        <v>CASUAL</v>
      </c>
      <c r="G5275" s="24">
        <v>45017</v>
      </c>
      <c r="H5275" s="24">
        <v>45018</v>
      </c>
      <c r="I5275" s="19" t="s">
        <v>82</v>
      </c>
      <c r="K5275" s="57" t="str">
        <f>LeaveTracker[[#This Row],[Days]]&amp;" "&amp;LeaveTracker[[#This Row],[Type of Leave]]</f>
        <v>2 VL</v>
      </c>
      <c r="L5275" s="23">
        <v>2</v>
      </c>
      <c r="M5275" s="27"/>
    </row>
    <row r="5276" spans="1:13" ht="30" customHeight="1" x14ac:dyDescent="0.3">
      <c r="A5276" s="27">
        <f t="shared" si="56"/>
        <v>1524</v>
      </c>
      <c r="B5276" s="31">
        <v>45043</v>
      </c>
      <c r="C5276" s="31">
        <v>45030</v>
      </c>
      <c r="D5276" s="19" t="s">
        <v>1867</v>
      </c>
      <c r="E5276" s="66" t="str">
        <f>IF(ISBLANK(LeaveTracker[[#This Row],[Employee Name]]),"-----",VLOOKUP(LeaveTracker[[#This Row],[Employee Name]],'List of Employees'!$B$4:$H$767,7))</f>
        <v>GSO</v>
      </c>
      <c r="F5276" s="66" t="str">
        <f>IF(ISBLANK(LeaveTracker[[#This Row],[Employee Name]]),"-----",VLOOKUP(LeaveTracker[[#This Row],[Employee Name]],'List of Employees'!$B$4:$H$767,6))</f>
        <v>CASUAL</v>
      </c>
      <c r="G5276" s="24">
        <v>45027</v>
      </c>
      <c r="H5276" s="24">
        <v>45029</v>
      </c>
      <c r="I5276" s="19" t="s">
        <v>81</v>
      </c>
      <c r="K5276" s="57" t="str">
        <f ca="1">LeaveTracker[[#This Row],[Days]]&amp;" "&amp;LeaveTracker[[#This Row],[Type of Leave]]</f>
        <v>3 SL</v>
      </c>
      <c r="L5276" s="23">
        <f ca="1">NETWORKDAYS(LeaveTracker[[#This Row],[Start Date]],LeaveTracker[[#This Row],[End Date]],lstHolidays)</f>
        <v>3</v>
      </c>
      <c r="M5276" s="27"/>
    </row>
    <row r="5277" spans="1:13" ht="30" customHeight="1" x14ac:dyDescent="0.3">
      <c r="A5277" s="27">
        <f t="shared" si="56"/>
        <v>1525</v>
      </c>
      <c r="B5277" s="31">
        <v>45043</v>
      </c>
      <c r="C5277" s="31">
        <v>45033</v>
      </c>
      <c r="D5277" s="19" t="s">
        <v>1760</v>
      </c>
      <c r="E5277" s="66" t="str">
        <f>IF(ISBLANK(LeaveTracker[[#This Row],[Employee Name]]),"-----",VLOOKUP(LeaveTracker[[#This Row],[Employee Name]],'List of Employees'!$B$4:$H$767,7))</f>
        <v>GSO</v>
      </c>
      <c r="F5277" s="66" t="str">
        <f>IF(ISBLANK(LeaveTracker[[#This Row],[Employee Name]]),"-----",VLOOKUP(LeaveTracker[[#This Row],[Employee Name]],'List of Employees'!$B$4:$H$767,6))</f>
        <v>CASUAL</v>
      </c>
      <c r="G5277" s="24">
        <v>45041</v>
      </c>
      <c r="H5277" s="24">
        <v>45041</v>
      </c>
      <c r="I5277" s="19" t="s">
        <v>82</v>
      </c>
      <c r="K5277" s="57" t="str">
        <f ca="1">LeaveTracker[[#This Row],[Days]]&amp;" "&amp;LeaveTracker[[#This Row],[Type of Leave]]</f>
        <v>1 VL</v>
      </c>
      <c r="L5277" s="23">
        <f ca="1">NETWORKDAYS(LeaveTracker[[#This Row],[Start Date]],LeaveTracker[[#This Row],[End Date]],lstHolidays)</f>
        <v>1</v>
      </c>
      <c r="M5277" s="27"/>
    </row>
    <row r="5278" spans="1:13" ht="30" customHeight="1" x14ac:dyDescent="0.3">
      <c r="A5278" s="27">
        <f t="shared" si="56"/>
        <v>1526</v>
      </c>
      <c r="B5278" s="31">
        <v>45043</v>
      </c>
      <c r="C5278" s="31">
        <v>45035</v>
      </c>
      <c r="D5278" s="19" t="s">
        <v>1760</v>
      </c>
      <c r="E5278" s="66" t="str">
        <f>IF(ISBLANK(LeaveTracker[[#This Row],[Employee Name]]),"-----",VLOOKUP(LeaveTracker[[#This Row],[Employee Name]],'List of Employees'!$B$4:$H$767,7))</f>
        <v>GSO</v>
      </c>
      <c r="F5278" s="66" t="str">
        <f>IF(ISBLANK(LeaveTracker[[#This Row],[Employee Name]]),"-----",VLOOKUP(LeaveTracker[[#This Row],[Employee Name]],'List of Employees'!$B$4:$H$767,6))</f>
        <v>CASUAL</v>
      </c>
      <c r="G5278" s="24">
        <v>45034</v>
      </c>
      <c r="H5278" s="24">
        <v>45034</v>
      </c>
      <c r="I5278" s="19" t="s">
        <v>81</v>
      </c>
      <c r="K5278" s="57" t="str">
        <f ca="1">LeaveTracker[[#This Row],[Days]]&amp;" "&amp;LeaveTracker[[#This Row],[Type of Leave]]</f>
        <v>1 SL</v>
      </c>
      <c r="L5278" s="23">
        <f ca="1">NETWORKDAYS(LeaveTracker[[#This Row],[Start Date]],LeaveTracker[[#This Row],[End Date]],lstHolidays)</f>
        <v>1</v>
      </c>
      <c r="M5278" s="27"/>
    </row>
    <row r="5279" spans="1:13" ht="30" customHeight="1" x14ac:dyDescent="0.3">
      <c r="A5279" s="27">
        <f t="shared" ref="A5279:A5342" si="57">A5278+1</f>
        <v>1527</v>
      </c>
      <c r="B5279" s="31">
        <v>45043</v>
      </c>
      <c r="C5279" s="31">
        <v>45030</v>
      </c>
      <c r="D5279" s="19" t="s">
        <v>1760</v>
      </c>
      <c r="E5279" s="66" t="str">
        <f>IF(ISBLANK(LeaveTracker[[#This Row],[Employee Name]]),"-----",VLOOKUP(LeaveTracker[[#This Row],[Employee Name]],'List of Employees'!$B$4:$H$767,7))</f>
        <v>GSO</v>
      </c>
      <c r="F5279" s="66" t="str">
        <f>IF(ISBLANK(LeaveTracker[[#This Row],[Employee Name]]),"-----",VLOOKUP(LeaveTracker[[#This Row],[Employee Name]],'List of Employees'!$B$4:$H$767,6))</f>
        <v>CASUAL</v>
      </c>
      <c r="G5279" s="24">
        <v>45029</v>
      </c>
      <c r="H5279" s="24">
        <v>45029</v>
      </c>
      <c r="I5279" s="19" t="s">
        <v>81</v>
      </c>
      <c r="K5279" s="57" t="str">
        <f ca="1">LeaveTracker[[#This Row],[Days]]&amp;" "&amp;LeaveTracker[[#This Row],[Type of Leave]]</f>
        <v>1 SL</v>
      </c>
      <c r="L5279" s="23">
        <f ca="1">NETWORKDAYS(LeaveTracker[[#This Row],[Start Date]],LeaveTracker[[#This Row],[End Date]],lstHolidays)</f>
        <v>1</v>
      </c>
      <c r="M5279" s="27"/>
    </row>
    <row r="5280" spans="1:13" ht="30" customHeight="1" x14ac:dyDescent="0.3">
      <c r="A5280" s="27">
        <f t="shared" si="57"/>
        <v>1528</v>
      </c>
      <c r="B5280" s="31">
        <v>45043</v>
      </c>
      <c r="D5280" s="19" t="s">
        <v>1851</v>
      </c>
      <c r="E5280" s="66" t="str">
        <f>IF(ISBLANK(LeaveTracker[[#This Row],[Employee Name]]),"-----",VLOOKUP(LeaveTracker[[#This Row],[Employee Name]],'List of Employees'!$B$4:$H$767,7))</f>
        <v>LCR</v>
      </c>
      <c r="F5280" s="66" t="str">
        <f>IF(ISBLANK(LeaveTracker[[#This Row],[Employee Name]]),"-----",VLOOKUP(LeaveTracker[[#This Row],[Employee Name]],'List of Employees'!$B$4:$H$767,6))</f>
        <v>CASUAL</v>
      </c>
      <c r="G5280" s="24">
        <v>45019</v>
      </c>
      <c r="H5280" s="24">
        <v>45019</v>
      </c>
      <c r="I5280" s="19" t="s">
        <v>81</v>
      </c>
      <c r="K5280" s="57" t="str">
        <f ca="1">LeaveTracker[[#This Row],[Days]]&amp;" "&amp;LeaveTracker[[#This Row],[Type of Leave]]</f>
        <v>1 SL</v>
      </c>
      <c r="L5280" s="23">
        <f ca="1">NETWORKDAYS(LeaveTracker[[#This Row],[Start Date]],LeaveTracker[[#This Row],[End Date]],lstHolidays)</f>
        <v>1</v>
      </c>
      <c r="M5280" s="27"/>
    </row>
    <row r="5281" spans="1:13" ht="30" customHeight="1" x14ac:dyDescent="0.3">
      <c r="A5281" s="27">
        <v>1528</v>
      </c>
      <c r="B5281" s="31">
        <v>45043</v>
      </c>
      <c r="D5281" s="19" t="s">
        <v>1851</v>
      </c>
      <c r="E5281" s="66" t="str">
        <f>IF(ISBLANK(LeaveTracker[[#This Row],[Employee Name]]),"-----",VLOOKUP(LeaveTracker[[#This Row],[Employee Name]],'List of Employees'!$B$4:$H$767,7))</f>
        <v>LCR</v>
      </c>
      <c r="F5281" s="66" t="str">
        <f>IF(ISBLANK(LeaveTracker[[#This Row],[Employee Name]]),"-----",VLOOKUP(LeaveTracker[[#This Row],[Employee Name]],'List of Employees'!$B$4:$H$767,6))</f>
        <v>CASUAL</v>
      </c>
      <c r="G5281" s="24">
        <v>45029</v>
      </c>
      <c r="H5281" s="24">
        <v>45029</v>
      </c>
      <c r="I5281" s="19" t="s">
        <v>81</v>
      </c>
      <c r="K5281" s="57" t="str">
        <f ca="1">LeaveTracker[[#This Row],[Days]]&amp;" "&amp;LeaveTracker[[#This Row],[Type of Leave]]</f>
        <v>1 SL</v>
      </c>
      <c r="L5281" s="23">
        <f ca="1">NETWORKDAYS(LeaveTracker[[#This Row],[Start Date]],LeaveTracker[[#This Row],[End Date]],lstHolidays)</f>
        <v>1</v>
      </c>
      <c r="M5281" s="27"/>
    </row>
    <row r="5282" spans="1:13" ht="30" customHeight="1" x14ac:dyDescent="0.3">
      <c r="A5282" s="27">
        <v>1528</v>
      </c>
      <c r="B5282" s="31">
        <v>45043</v>
      </c>
      <c r="D5282" s="19" t="s">
        <v>1851</v>
      </c>
      <c r="E5282" s="66" t="str">
        <f>IF(ISBLANK(LeaveTracker[[#This Row],[Employee Name]]),"-----",VLOOKUP(LeaveTracker[[#This Row],[Employee Name]],'List of Employees'!$B$4:$H$767,7))</f>
        <v>LCR</v>
      </c>
      <c r="F5282" s="66" t="str">
        <f>IF(ISBLANK(LeaveTracker[[#This Row],[Employee Name]]),"-----",VLOOKUP(LeaveTracker[[#This Row],[Employee Name]],'List of Employees'!$B$4:$H$767,6))</f>
        <v>CASUAL</v>
      </c>
      <c r="G5282" s="24">
        <v>45033</v>
      </c>
      <c r="H5282" s="24">
        <v>45033</v>
      </c>
      <c r="I5282" s="19" t="s">
        <v>81</v>
      </c>
      <c r="K5282" s="57" t="str">
        <f ca="1">LeaveTracker[[#This Row],[Days]]&amp;" "&amp;LeaveTracker[[#This Row],[Type of Leave]]</f>
        <v>1 SL</v>
      </c>
      <c r="L5282" s="23">
        <f ca="1">NETWORKDAYS(LeaveTracker[[#This Row],[Start Date]],LeaveTracker[[#This Row],[End Date]],lstHolidays)</f>
        <v>1</v>
      </c>
      <c r="M5282" s="27"/>
    </row>
    <row r="5283" spans="1:13" ht="30" customHeight="1" x14ac:dyDescent="0.3">
      <c r="A5283" s="27">
        <f t="shared" si="57"/>
        <v>1529</v>
      </c>
      <c r="B5283" s="31">
        <v>45043</v>
      </c>
      <c r="D5283" s="20" t="s">
        <v>1851</v>
      </c>
      <c r="E5283" s="66" t="str">
        <f>IF(ISBLANK(LeaveTracker[[#This Row],[Employee Name]]),"-----",VLOOKUP(LeaveTracker[[#This Row],[Employee Name]],'List of Employees'!$B$4:$H$767,7))</f>
        <v>LCR</v>
      </c>
      <c r="F5283" s="66" t="str">
        <f>IF(ISBLANK(LeaveTracker[[#This Row],[Employee Name]]),"-----",VLOOKUP(LeaveTracker[[#This Row],[Employee Name]],'List of Employees'!$B$4:$H$767,6))</f>
        <v>CASUAL</v>
      </c>
      <c r="G5283" s="24">
        <v>45008</v>
      </c>
      <c r="H5283" s="24">
        <v>45008</v>
      </c>
      <c r="I5283" s="19" t="s">
        <v>81</v>
      </c>
      <c r="K5283" s="57" t="str">
        <f ca="1">LeaveTracker[[#This Row],[Days]]&amp;" "&amp;LeaveTracker[[#This Row],[Type of Leave]]</f>
        <v>1 SL</v>
      </c>
      <c r="L5283" s="23">
        <f ca="1">NETWORKDAYS(LeaveTracker[[#This Row],[Start Date]],LeaveTracker[[#This Row],[End Date]],lstHolidays)</f>
        <v>1</v>
      </c>
      <c r="M5283" s="27"/>
    </row>
    <row r="5284" spans="1:13" ht="30" customHeight="1" x14ac:dyDescent="0.3">
      <c r="A5284" s="27">
        <v>1529</v>
      </c>
      <c r="B5284" s="31">
        <v>45043</v>
      </c>
      <c r="D5284" s="20" t="s">
        <v>1851</v>
      </c>
      <c r="E5284" s="66" t="str">
        <f>IF(ISBLANK(LeaveTracker[[#This Row],[Employee Name]]),"-----",VLOOKUP(LeaveTracker[[#This Row],[Employee Name]],'List of Employees'!$B$4:$H$767,7))</f>
        <v>LCR</v>
      </c>
      <c r="F5284" s="66" t="str">
        <f>IF(ISBLANK(LeaveTracker[[#This Row],[Employee Name]]),"-----",VLOOKUP(LeaveTracker[[#This Row],[Employee Name]],'List of Employees'!$B$4:$H$767,6))</f>
        <v>CASUAL</v>
      </c>
      <c r="G5284" s="24">
        <v>45012</v>
      </c>
      <c r="H5284" s="24">
        <v>45012</v>
      </c>
      <c r="I5284" s="19" t="s">
        <v>81</v>
      </c>
      <c r="K5284" s="57" t="str">
        <f ca="1">LeaveTracker[[#This Row],[Days]]&amp;" "&amp;LeaveTracker[[#This Row],[Type of Leave]]</f>
        <v>1 SL</v>
      </c>
      <c r="L5284" s="23">
        <f ca="1">NETWORKDAYS(LeaveTracker[[#This Row],[Start Date]],LeaveTracker[[#This Row],[End Date]],lstHolidays)</f>
        <v>1</v>
      </c>
      <c r="M5284" s="27"/>
    </row>
    <row r="5285" spans="1:13" ht="30" customHeight="1" x14ac:dyDescent="0.3">
      <c r="A5285" s="27">
        <v>1529</v>
      </c>
      <c r="B5285" s="31">
        <v>45043</v>
      </c>
      <c r="D5285" s="20" t="s">
        <v>1851</v>
      </c>
      <c r="E5285" s="66" t="str">
        <f>IF(ISBLANK(LeaveTracker[[#This Row],[Employee Name]]),"-----",VLOOKUP(LeaveTracker[[#This Row],[Employee Name]],'List of Employees'!$B$4:$H$767,7))</f>
        <v>LCR</v>
      </c>
      <c r="F5285" s="66" t="str">
        <f>IF(ISBLANK(LeaveTracker[[#This Row],[Employee Name]]),"-----",VLOOKUP(LeaveTracker[[#This Row],[Employee Name]],'List of Employees'!$B$4:$H$767,6))</f>
        <v>CASUAL</v>
      </c>
      <c r="G5285" s="24">
        <v>45015</v>
      </c>
      <c r="H5285" s="24">
        <v>45015</v>
      </c>
      <c r="I5285" s="19" t="s">
        <v>81</v>
      </c>
      <c r="K5285" s="57" t="str">
        <f ca="1">LeaveTracker[[#This Row],[Days]]&amp;" "&amp;LeaveTracker[[#This Row],[Type of Leave]]</f>
        <v>1 SL</v>
      </c>
      <c r="L5285" s="23">
        <f ca="1">NETWORKDAYS(LeaveTracker[[#This Row],[Start Date]],LeaveTracker[[#This Row],[End Date]],lstHolidays)</f>
        <v>1</v>
      </c>
      <c r="M5285" s="27"/>
    </row>
    <row r="5286" spans="1:13" ht="30" customHeight="1" x14ac:dyDescent="0.3">
      <c r="A5286" s="27">
        <f t="shared" si="57"/>
        <v>1530</v>
      </c>
      <c r="B5286" s="31">
        <v>45043</v>
      </c>
      <c r="C5286" s="31">
        <v>45036</v>
      </c>
      <c r="D5286" s="19" t="s">
        <v>2175</v>
      </c>
      <c r="E5286" s="66" t="str">
        <f>IF(ISBLANK(LeaveTracker[[#This Row],[Employee Name]]),"-----",VLOOKUP(LeaveTracker[[#This Row],[Employee Name]],'List of Employees'!$B$4:$H$767,7))</f>
        <v>HALL OF JUSTICE</v>
      </c>
      <c r="F5286" s="66" t="str">
        <f>IF(ISBLANK(LeaveTracker[[#This Row],[Employee Name]]),"-----",VLOOKUP(LeaveTracker[[#This Row],[Employee Name]],'List of Employees'!$B$4:$H$767,6))</f>
        <v>CASUAL</v>
      </c>
      <c r="G5286" s="24">
        <v>45041</v>
      </c>
      <c r="H5286" s="24">
        <v>45042</v>
      </c>
      <c r="I5286" s="19" t="s">
        <v>82</v>
      </c>
      <c r="K5286" s="57" t="str">
        <f ca="1">LeaveTracker[[#This Row],[Days]]&amp;" "&amp;LeaveTracker[[#This Row],[Type of Leave]]</f>
        <v>2 VL</v>
      </c>
      <c r="L5286" s="23">
        <f ca="1">NETWORKDAYS(LeaveTracker[[#This Row],[Start Date]],LeaveTracker[[#This Row],[End Date]],lstHolidays)</f>
        <v>2</v>
      </c>
      <c r="M5286" s="27"/>
    </row>
    <row r="5287" spans="1:13" ht="30" customHeight="1" x14ac:dyDescent="0.3">
      <c r="A5287" s="27">
        <f t="shared" si="57"/>
        <v>1531</v>
      </c>
      <c r="B5287" s="31">
        <v>45043</v>
      </c>
      <c r="C5287" s="31">
        <v>45036</v>
      </c>
      <c r="D5287" s="19" t="s">
        <v>2175</v>
      </c>
      <c r="E5287" s="66" t="str">
        <f>IF(ISBLANK(LeaveTracker[[#This Row],[Employee Name]]),"-----",VLOOKUP(LeaveTracker[[#This Row],[Employee Name]],'List of Employees'!$B$4:$H$767,7))</f>
        <v>HALL OF JUSTICE</v>
      </c>
      <c r="F5287" s="66" t="str">
        <f>IF(ISBLANK(LeaveTracker[[#This Row],[Employee Name]]),"-----",VLOOKUP(LeaveTracker[[#This Row],[Employee Name]],'List of Employees'!$B$4:$H$767,6))</f>
        <v>CASUAL</v>
      </c>
      <c r="G5287" s="24">
        <v>45034</v>
      </c>
      <c r="H5287" s="24">
        <v>45035</v>
      </c>
      <c r="I5287" s="19" t="s">
        <v>81</v>
      </c>
      <c r="K5287" s="57" t="str">
        <f ca="1">LeaveTracker[[#This Row],[Days]]&amp;" "&amp;LeaveTracker[[#This Row],[Type of Leave]]</f>
        <v>2 SL</v>
      </c>
      <c r="L5287" s="23">
        <f ca="1">NETWORKDAYS(LeaveTracker[[#This Row],[Start Date]],LeaveTracker[[#This Row],[End Date]],lstHolidays)</f>
        <v>2</v>
      </c>
      <c r="M5287" s="27"/>
    </row>
    <row r="5288" spans="1:13" ht="30" customHeight="1" x14ac:dyDescent="0.3">
      <c r="A5288" s="27">
        <f t="shared" si="57"/>
        <v>1532</v>
      </c>
      <c r="B5288" s="31">
        <v>45043</v>
      </c>
      <c r="C5288" s="31">
        <v>45035</v>
      </c>
      <c r="D5288" s="19" t="s">
        <v>1014</v>
      </c>
      <c r="E5288" s="66" t="str">
        <f>IF(ISBLANK(LeaveTracker[[#This Row],[Employee Name]]),"-----",VLOOKUP(LeaveTracker[[#This Row],[Employee Name]],'List of Employees'!$B$4:$H$767,7))</f>
        <v>LANDTAX</v>
      </c>
      <c r="F5288" s="66" t="str">
        <f>IF(ISBLANK(LeaveTracker[[#This Row],[Employee Name]]),"-----",VLOOKUP(LeaveTracker[[#This Row],[Employee Name]],'List of Employees'!$B$4:$H$767,6))</f>
        <v>PERMANENT</v>
      </c>
      <c r="G5288" s="24">
        <v>45044</v>
      </c>
      <c r="H5288" s="24">
        <v>45044</v>
      </c>
      <c r="I5288" s="19" t="s">
        <v>297</v>
      </c>
      <c r="J5288" s="42" t="s">
        <v>105</v>
      </c>
      <c r="K5288" s="57" t="str">
        <f ca="1">LeaveTracker[[#This Row],[Days]]&amp;" "&amp;LeaveTracker[[#This Row],[Type of Leave]]</f>
        <v>1 OTHER</v>
      </c>
      <c r="L5288" s="23">
        <f ca="1">NETWORKDAYS(LeaveTracker[[#This Row],[Start Date]],LeaveTracker[[#This Row],[End Date]],lstHolidays)</f>
        <v>1</v>
      </c>
      <c r="M5288" s="27"/>
    </row>
    <row r="5289" spans="1:13" ht="30" customHeight="1" x14ac:dyDescent="0.3">
      <c r="A5289" s="27">
        <f t="shared" si="57"/>
        <v>1533</v>
      </c>
      <c r="B5289" s="31">
        <v>45043</v>
      </c>
      <c r="C5289" s="31">
        <v>45035</v>
      </c>
      <c r="D5289" s="19" t="s">
        <v>1014</v>
      </c>
      <c r="E5289" s="66" t="str">
        <f>IF(ISBLANK(LeaveTracker[[#This Row],[Employee Name]]),"-----",VLOOKUP(LeaveTracker[[#This Row],[Employee Name]],'List of Employees'!$B$4:$H$767,7))</f>
        <v>LANDTAX</v>
      </c>
      <c r="F5289" s="66" t="str">
        <f>IF(ISBLANK(LeaveTracker[[#This Row],[Employee Name]]),"-----",VLOOKUP(LeaveTracker[[#This Row],[Employee Name]],'List of Employees'!$B$4:$H$767,6))</f>
        <v>PERMANENT</v>
      </c>
      <c r="G5289" s="24">
        <v>45027</v>
      </c>
      <c r="H5289" s="24">
        <v>45027</v>
      </c>
      <c r="I5289" s="19" t="s">
        <v>81</v>
      </c>
      <c r="K5289" s="57" t="str">
        <f ca="1">LeaveTracker[[#This Row],[Days]]&amp;" "&amp;LeaveTracker[[#This Row],[Type of Leave]]</f>
        <v>1 SL</v>
      </c>
      <c r="L5289" s="23">
        <f ca="1">NETWORKDAYS(LeaveTracker[[#This Row],[Start Date]],LeaveTracker[[#This Row],[End Date]],lstHolidays)</f>
        <v>1</v>
      </c>
      <c r="M5289" s="27"/>
    </row>
    <row r="5290" spans="1:13" ht="30" customHeight="1" x14ac:dyDescent="0.3">
      <c r="A5290" s="27">
        <f t="shared" si="57"/>
        <v>1534</v>
      </c>
      <c r="B5290" s="31">
        <v>45043</v>
      </c>
      <c r="C5290" s="31">
        <v>45034</v>
      </c>
      <c r="D5290" s="19" t="s">
        <v>1953</v>
      </c>
      <c r="E5290" s="66" t="str">
        <f>IF(ISBLANK(LeaveTracker[[#This Row],[Employee Name]]),"-----",VLOOKUP(LeaveTracker[[#This Row],[Employee Name]],'List of Employees'!$B$4:$H$767,7))</f>
        <v>CENRO</v>
      </c>
      <c r="F5290" s="66" t="str">
        <f>IF(ISBLANK(LeaveTracker[[#This Row],[Employee Name]]),"-----",VLOOKUP(LeaveTracker[[#This Row],[Employee Name]],'List of Employees'!$B$4:$H$767,6))</f>
        <v>CASUAL</v>
      </c>
      <c r="G5290" s="24">
        <v>45041</v>
      </c>
      <c r="H5290" s="24">
        <v>45041</v>
      </c>
      <c r="I5290" s="19" t="s">
        <v>82</v>
      </c>
      <c r="K5290" s="57" t="str">
        <f ca="1">LeaveTracker[[#This Row],[Days]]&amp;" "&amp;LeaveTracker[[#This Row],[Type of Leave]]</f>
        <v>1 VL</v>
      </c>
      <c r="L5290" s="23">
        <f ca="1">NETWORKDAYS(LeaveTracker[[#This Row],[Start Date]],LeaveTracker[[#This Row],[End Date]],lstHolidays)</f>
        <v>1</v>
      </c>
      <c r="M5290" s="27"/>
    </row>
    <row r="5291" spans="1:13" ht="30" customHeight="1" x14ac:dyDescent="0.3">
      <c r="A5291" s="27">
        <f t="shared" si="57"/>
        <v>1535</v>
      </c>
      <c r="B5291" s="31">
        <v>45043</v>
      </c>
      <c r="C5291" s="31">
        <v>45040</v>
      </c>
      <c r="D5291" s="19" t="s">
        <v>1953</v>
      </c>
      <c r="E5291" s="66" t="str">
        <f>IF(ISBLANK(LeaveTracker[[#This Row],[Employee Name]]),"-----",VLOOKUP(LeaveTracker[[#This Row],[Employee Name]],'List of Employees'!$B$4:$H$767,7))</f>
        <v>CENRO</v>
      </c>
      <c r="F5291" s="66" t="str">
        <f>IF(ISBLANK(LeaveTracker[[#This Row],[Employee Name]]),"-----",VLOOKUP(LeaveTracker[[#This Row],[Employee Name]],'List of Employees'!$B$4:$H$767,6))</f>
        <v>CASUAL</v>
      </c>
      <c r="G5291" s="24">
        <v>45037</v>
      </c>
      <c r="H5291" s="24">
        <v>45038</v>
      </c>
      <c r="I5291" s="19" t="s">
        <v>81</v>
      </c>
      <c r="K5291" s="57" t="str">
        <f ca="1">LeaveTracker[[#This Row],[Days]]&amp;" "&amp;LeaveTracker[[#This Row],[Type of Leave]]</f>
        <v>1 SL</v>
      </c>
      <c r="L5291" s="23">
        <f ca="1">NETWORKDAYS(LeaveTracker[[#This Row],[Start Date]],LeaveTracker[[#This Row],[End Date]],lstHolidays)</f>
        <v>1</v>
      </c>
      <c r="M5291" s="27"/>
    </row>
    <row r="5292" spans="1:13" ht="30" customHeight="1" x14ac:dyDescent="0.3">
      <c r="A5292" s="27">
        <f t="shared" si="57"/>
        <v>1536</v>
      </c>
      <c r="B5292" s="31">
        <v>45043</v>
      </c>
      <c r="C5292" s="31">
        <v>45030</v>
      </c>
      <c r="D5292" s="19" t="s">
        <v>1953</v>
      </c>
      <c r="E5292" s="66" t="str">
        <f>IF(ISBLANK(LeaveTracker[[#This Row],[Employee Name]]),"-----",VLOOKUP(LeaveTracker[[#This Row],[Employee Name]],'List of Employees'!$B$4:$H$767,7))</f>
        <v>CENRO</v>
      </c>
      <c r="F5292" s="66" t="str">
        <f>IF(ISBLANK(LeaveTracker[[#This Row],[Employee Name]]),"-----",VLOOKUP(LeaveTracker[[#This Row],[Employee Name]],'List of Employees'!$B$4:$H$767,6))</f>
        <v>CASUAL</v>
      </c>
      <c r="G5292" s="24">
        <v>45029</v>
      </c>
      <c r="H5292" s="24">
        <v>45029</v>
      </c>
      <c r="I5292" s="19" t="s">
        <v>81</v>
      </c>
      <c r="K5292" s="57" t="str">
        <f ca="1">LeaveTracker[[#This Row],[Days]]&amp;" "&amp;LeaveTracker[[#This Row],[Type of Leave]]</f>
        <v>1 SL</v>
      </c>
      <c r="L5292" s="23">
        <f ca="1">NETWORKDAYS(LeaveTracker[[#This Row],[Start Date]],LeaveTracker[[#This Row],[End Date]],lstHolidays)</f>
        <v>1</v>
      </c>
      <c r="M5292" s="27"/>
    </row>
    <row r="5293" spans="1:13" ht="30" customHeight="1" x14ac:dyDescent="0.3">
      <c r="A5293" s="27">
        <f t="shared" si="57"/>
        <v>1537</v>
      </c>
      <c r="B5293" s="31">
        <v>45043</v>
      </c>
      <c r="C5293" s="31">
        <v>45040</v>
      </c>
      <c r="D5293" s="19" t="s">
        <v>1867</v>
      </c>
      <c r="E5293" s="66" t="str">
        <f>IF(ISBLANK(LeaveTracker[[#This Row],[Employee Name]]),"-----",VLOOKUP(LeaveTracker[[#This Row],[Employee Name]],'List of Employees'!$B$4:$H$767,7))</f>
        <v>GSO</v>
      </c>
      <c r="F5293" s="66" t="str">
        <f>IF(ISBLANK(LeaveTracker[[#This Row],[Employee Name]]),"-----",VLOOKUP(LeaveTracker[[#This Row],[Employee Name]],'List of Employees'!$B$4:$H$767,6))</f>
        <v>CASUAL</v>
      </c>
      <c r="G5293" s="24">
        <v>45049</v>
      </c>
      <c r="H5293" s="24">
        <v>45050</v>
      </c>
      <c r="I5293" s="19" t="s">
        <v>82</v>
      </c>
      <c r="K5293" s="57" t="str">
        <f ca="1">LeaveTracker[[#This Row],[Days]]&amp;" "&amp;LeaveTracker[[#This Row],[Type of Leave]]</f>
        <v>2 VL</v>
      </c>
      <c r="L5293" s="23">
        <f ca="1">NETWORKDAYS(LeaveTracker[[#This Row],[Start Date]],LeaveTracker[[#This Row],[End Date]],lstHolidays)</f>
        <v>2</v>
      </c>
      <c r="M5293" s="27"/>
    </row>
    <row r="5294" spans="1:13" ht="30" customHeight="1" x14ac:dyDescent="0.3">
      <c r="A5294" s="27">
        <f t="shared" si="57"/>
        <v>1538</v>
      </c>
      <c r="B5294" s="31">
        <v>45043</v>
      </c>
      <c r="C5294" s="31">
        <v>45036</v>
      </c>
      <c r="D5294" s="19" t="s">
        <v>1867</v>
      </c>
      <c r="E5294" s="66" t="str">
        <f>IF(ISBLANK(LeaveTracker[[#This Row],[Employee Name]]),"-----",VLOOKUP(LeaveTracker[[#This Row],[Employee Name]],'List of Employees'!$B$4:$H$767,7))</f>
        <v>GSO</v>
      </c>
      <c r="F5294" s="66" t="str">
        <f>IF(ISBLANK(LeaveTracker[[#This Row],[Employee Name]]),"-----",VLOOKUP(LeaveTracker[[#This Row],[Employee Name]],'List of Employees'!$B$4:$H$767,6))</f>
        <v>CASUAL</v>
      </c>
      <c r="G5294" s="24">
        <v>45044</v>
      </c>
      <c r="H5294" s="24">
        <v>45044</v>
      </c>
      <c r="I5294" s="19" t="s">
        <v>82</v>
      </c>
      <c r="K5294" s="57" t="str">
        <f ca="1">LeaveTracker[[#This Row],[Days]]&amp;" "&amp;LeaveTracker[[#This Row],[Type of Leave]]</f>
        <v>1 VL</v>
      </c>
      <c r="L5294" s="23">
        <f ca="1">NETWORKDAYS(LeaveTracker[[#This Row],[Start Date]],LeaveTracker[[#This Row],[End Date]],lstHolidays)</f>
        <v>1</v>
      </c>
      <c r="M5294" s="27"/>
    </row>
    <row r="5295" spans="1:13" ht="30" customHeight="1" x14ac:dyDescent="0.3">
      <c r="A5295" s="27">
        <f t="shared" si="57"/>
        <v>1539</v>
      </c>
      <c r="B5295" s="31">
        <v>45043</v>
      </c>
      <c r="C5295" s="31">
        <v>45040</v>
      </c>
      <c r="D5295" s="19" t="s">
        <v>1728</v>
      </c>
      <c r="E5295" s="66" t="str">
        <f>IF(ISBLANK(LeaveTracker[[#This Row],[Employee Name]]),"-----",VLOOKUP(LeaveTracker[[#This Row],[Employee Name]],'List of Employees'!$B$4:$H$767,7))</f>
        <v>ASSESSOR</v>
      </c>
      <c r="F5295" s="66" t="str">
        <f>IF(ISBLANK(LeaveTracker[[#This Row],[Employee Name]]),"-----",VLOOKUP(LeaveTracker[[#This Row],[Employee Name]],'List of Employees'!$B$4:$H$767,6))</f>
        <v>CASUAL</v>
      </c>
      <c r="G5295" s="24">
        <v>45033</v>
      </c>
      <c r="H5295" s="24">
        <v>45033</v>
      </c>
      <c r="I5295" s="19" t="s">
        <v>81</v>
      </c>
      <c r="K5295" s="57" t="str">
        <f ca="1">LeaveTracker[[#This Row],[Days]]&amp;" "&amp;LeaveTracker[[#This Row],[Type of Leave]]</f>
        <v>1 SL</v>
      </c>
      <c r="L5295" s="23">
        <f ca="1">NETWORKDAYS(LeaveTracker[[#This Row],[Start Date]],LeaveTracker[[#This Row],[End Date]],lstHolidays)</f>
        <v>1</v>
      </c>
      <c r="M5295" s="27"/>
    </row>
    <row r="5296" spans="1:13" ht="30" customHeight="1" x14ac:dyDescent="0.3">
      <c r="A5296" s="27">
        <f t="shared" si="57"/>
        <v>1540</v>
      </c>
      <c r="B5296" s="31">
        <v>45043</v>
      </c>
      <c r="C5296" s="31">
        <v>45040</v>
      </c>
      <c r="D5296" s="19" t="s">
        <v>1728</v>
      </c>
      <c r="E5296" s="66" t="str">
        <f>IF(ISBLANK(LeaveTracker[[#This Row],[Employee Name]]),"-----",VLOOKUP(LeaveTracker[[#This Row],[Employee Name]],'List of Employees'!$B$4:$H$767,7))</f>
        <v>ASSESSOR</v>
      </c>
      <c r="F5296" s="66" t="str">
        <f>IF(ISBLANK(LeaveTracker[[#This Row],[Employee Name]]),"-----",VLOOKUP(LeaveTracker[[#This Row],[Employee Name]],'List of Employees'!$B$4:$H$767,6))</f>
        <v>CASUAL</v>
      </c>
      <c r="G5296" s="24">
        <v>45036</v>
      </c>
      <c r="H5296" s="24">
        <v>45036</v>
      </c>
      <c r="I5296" s="19" t="s">
        <v>81</v>
      </c>
      <c r="K5296" s="57" t="str">
        <f ca="1">LeaveTracker[[#This Row],[Days]]&amp;" "&amp;LeaveTracker[[#This Row],[Type of Leave]]</f>
        <v>1 SL</v>
      </c>
      <c r="L5296" s="23">
        <f ca="1">NETWORKDAYS(LeaveTracker[[#This Row],[Start Date]],LeaveTracker[[#This Row],[End Date]],lstHolidays)</f>
        <v>1</v>
      </c>
      <c r="M5296" s="27"/>
    </row>
    <row r="5297" spans="1:13" ht="30" customHeight="1" x14ac:dyDescent="0.3">
      <c r="A5297" s="27">
        <f t="shared" si="57"/>
        <v>1541</v>
      </c>
      <c r="B5297" s="31">
        <v>45043</v>
      </c>
      <c r="C5297" s="31">
        <v>45026</v>
      </c>
      <c r="D5297" s="19" t="s">
        <v>1304</v>
      </c>
      <c r="E5297" s="66" t="str">
        <f>IF(ISBLANK(LeaveTracker[[#This Row],[Employee Name]]),"-----",VLOOKUP(LeaveTracker[[#This Row],[Employee Name]],'List of Employees'!$B$4:$H$767,7))</f>
        <v>CTO</v>
      </c>
      <c r="F5297" s="66" t="str">
        <f>IF(ISBLANK(LeaveTracker[[#This Row],[Employee Name]]),"-----",VLOOKUP(LeaveTracker[[#This Row],[Employee Name]],'List of Employees'!$B$4:$H$767,6))</f>
        <v>PERMANENT</v>
      </c>
      <c r="G5297" s="24">
        <v>45030</v>
      </c>
      <c r="H5297" s="24">
        <v>45033</v>
      </c>
      <c r="I5297" s="19" t="s">
        <v>82</v>
      </c>
      <c r="K5297" s="57" t="str">
        <f ca="1">LeaveTracker[[#This Row],[Days]]&amp;" "&amp;LeaveTracker[[#This Row],[Type of Leave]]</f>
        <v>2 VL</v>
      </c>
      <c r="L5297" s="23">
        <f ca="1">NETWORKDAYS(LeaveTracker[[#This Row],[Start Date]],LeaveTracker[[#This Row],[End Date]],lstHolidays)</f>
        <v>2</v>
      </c>
      <c r="M5297" s="27"/>
    </row>
    <row r="5298" spans="1:13" ht="30" customHeight="1" x14ac:dyDescent="0.3">
      <c r="A5298" s="27">
        <f t="shared" si="57"/>
        <v>1542</v>
      </c>
      <c r="B5298" s="31">
        <v>45043</v>
      </c>
      <c r="C5298" s="31">
        <v>45035</v>
      </c>
      <c r="D5298" s="19" t="s">
        <v>112</v>
      </c>
      <c r="E5298" s="66" t="str">
        <f>IF(ISBLANK(LeaveTracker[[#This Row],[Employee Name]]),"-----",VLOOKUP(LeaveTracker[[#This Row],[Employee Name]],'List of Employees'!$B$4:$H$767,7))</f>
        <v>ONT</v>
      </c>
      <c r="F5298" s="66" t="str">
        <f>IF(ISBLANK(LeaveTracker[[#This Row],[Employee Name]]),"-----",VLOOKUP(LeaveTracker[[#This Row],[Employee Name]],'List of Employees'!$B$4:$H$767,6))</f>
        <v>PERMANENT</v>
      </c>
      <c r="G5298" s="24">
        <v>45042</v>
      </c>
      <c r="H5298" s="24">
        <v>45042</v>
      </c>
      <c r="I5298" s="19" t="s">
        <v>82</v>
      </c>
      <c r="K5298" s="57" t="str">
        <f ca="1">LeaveTracker[[#This Row],[Days]]&amp;" "&amp;LeaveTracker[[#This Row],[Type of Leave]]</f>
        <v>1 VL</v>
      </c>
      <c r="L5298" s="23">
        <f ca="1">NETWORKDAYS(LeaveTracker[[#This Row],[Start Date]],LeaveTracker[[#This Row],[End Date]],lstHolidays)</f>
        <v>1</v>
      </c>
      <c r="M5298" s="27"/>
    </row>
    <row r="5299" spans="1:13" ht="30" customHeight="1" x14ac:dyDescent="0.3">
      <c r="A5299" s="27">
        <v>1542</v>
      </c>
      <c r="B5299" s="31">
        <v>45043</v>
      </c>
      <c r="C5299" s="31">
        <v>45035</v>
      </c>
      <c r="D5299" s="19" t="s">
        <v>112</v>
      </c>
      <c r="E5299" s="66" t="str">
        <f>IF(ISBLANK(LeaveTracker[[#This Row],[Employee Name]]),"-----",VLOOKUP(LeaveTracker[[#This Row],[Employee Name]],'List of Employees'!$B$4:$H$767,7))</f>
        <v>ONT</v>
      </c>
      <c r="F5299" s="66" t="str">
        <f>IF(ISBLANK(LeaveTracker[[#This Row],[Employee Name]]),"-----",VLOOKUP(LeaveTracker[[#This Row],[Employee Name]],'List of Employees'!$B$4:$H$767,6))</f>
        <v>PERMANENT</v>
      </c>
      <c r="G5299" s="24">
        <v>45048</v>
      </c>
      <c r="H5299" s="24">
        <v>45048</v>
      </c>
      <c r="I5299" s="19" t="s">
        <v>82</v>
      </c>
      <c r="K5299" s="57" t="str">
        <f ca="1">LeaveTracker[[#This Row],[Days]]&amp;" "&amp;LeaveTracker[[#This Row],[Type of Leave]]</f>
        <v>1 VL</v>
      </c>
      <c r="L5299" s="23">
        <f ca="1">NETWORKDAYS(LeaveTracker[[#This Row],[Start Date]],LeaveTracker[[#This Row],[End Date]],lstHolidays)</f>
        <v>1</v>
      </c>
      <c r="M5299" s="27"/>
    </row>
    <row r="5300" spans="1:13" ht="30" customHeight="1" x14ac:dyDescent="0.3">
      <c r="A5300" s="27">
        <f t="shared" si="57"/>
        <v>1543</v>
      </c>
      <c r="B5300" s="31">
        <v>45043</v>
      </c>
      <c r="C5300" s="31">
        <v>45036</v>
      </c>
      <c r="D5300" s="19" t="s">
        <v>1187</v>
      </c>
      <c r="E5300" s="66" t="str">
        <f>IF(ISBLANK(LeaveTracker[[#This Row],[Employee Name]]),"-----",VLOOKUP(LeaveTracker[[#This Row],[Employee Name]],'List of Employees'!$B$4:$H$767,7))</f>
        <v>BUDGET</v>
      </c>
      <c r="F5300" s="66" t="str">
        <f>IF(ISBLANK(LeaveTracker[[#This Row],[Employee Name]]),"-----",VLOOKUP(LeaveTracker[[#This Row],[Employee Name]],'List of Employees'!$B$4:$H$767,6))</f>
        <v>PERMANENT</v>
      </c>
      <c r="G5300" s="24">
        <v>45042</v>
      </c>
      <c r="H5300" s="24">
        <v>45042</v>
      </c>
      <c r="I5300" s="19" t="s">
        <v>297</v>
      </c>
      <c r="J5300" s="42" t="s">
        <v>2271</v>
      </c>
      <c r="K5300" s="57" t="str">
        <f ca="1">LeaveTracker[[#This Row],[Days]]&amp;" "&amp;LeaveTracker[[#This Row],[Type of Leave]]</f>
        <v>1 OTHER</v>
      </c>
      <c r="L5300" s="23">
        <f ca="1">NETWORKDAYS(LeaveTracker[[#This Row],[Start Date]],LeaveTracker[[#This Row],[End Date]],lstHolidays)</f>
        <v>1</v>
      </c>
      <c r="M5300" s="27"/>
    </row>
    <row r="5301" spans="1:13" ht="30" customHeight="1" x14ac:dyDescent="0.3">
      <c r="A5301" s="27">
        <f t="shared" si="57"/>
        <v>1544</v>
      </c>
      <c r="B5301" s="31">
        <v>45043</v>
      </c>
      <c r="C5301" s="31">
        <v>45035</v>
      </c>
      <c r="D5301" s="19" t="s">
        <v>209</v>
      </c>
      <c r="E5301" s="66" t="str">
        <f>IF(ISBLANK(LeaveTracker[[#This Row],[Employee Name]]),"-----",VLOOKUP(LeaveTracker[[#This Row],[Employee Name]],'List of Employees'!$B$4:$H$767,7))</f>
        <v>PDAO</v>
      </c>
      <c r="F5301" s="66" t="str">
        <f>IF(ISBLANK(LeaveTracker[[#This Row],[Employee Name]]),"-----",VLOOKUP(LeaveTracker[[#This Row],[Employee Name]],'List of Employees'!$B$4:$H$767,6))</f>
        <v>PERMANENT</v>
      </c>
      <c r="G5301" s="24">
        <v>45051</v>
      </c>
      <c r="H5301" s="24">
        <v>45051</v>
      </c>
      <c r="I5301" s="19" t="s">
        <v>297</v>
      </c>
      <c r="J5301" s="42" t="s">
        <v>158</v>
      </c>
      <c r="K5301" s="57" t="str">
        <f ca="1">LeaveTracker[[#This Row],[Days]]&amp;" "&amp;LeaveTracker[[#This Row],[Type of Leave]]</f>
        <v>1 OTHER</v>
      </c>
      <c r="L5301" s="23">
        <f ca="1">NETWORKDAYS(LeaveTracker[[#This Row],[Start Date]],LeaveTracker[[#This Row],[End Date]],lstHolidays)</f>
        <v>1</v>
      </c>
      <c r="M5301" s="27"/>
    </row>
    <row r="5302" spans="1:13" ht="30" customHeight="1" x14ac:dyDescent="0.3">
      <c r="A5302" s="27">
        <f t="shared" si="57"/>
        <v>1545</v>
      </c>
      <c r="B5302" s="31">
        <v>45043</v>
      </c>
      <c r="D5302" s="19" t="s">
        <v>1046</v>
      </c>
      <c r="E5302" s="66" t="str">
        <f>IF(ISBLANK(LeaveTracker[[#This Row],[Employee Name]]),"-----",VLOOKUP(LeaveTracker[[#This Row],[Employee Name]],'List of Employees'!$B$4:$H$767,7))</f>
        <v>PIO</v>
      </c>
      <c r="F5302" s="66" t="str">
        <f>IF(ISBLANK(LeaveTracker[[#This Row],[Employee Name]]),"-----",VLOOKUP(LeaveTracker[[#This Row],[Employee Name]],'List of Employees'!$B$4:$H$767,6))</f>
        <v>PERMANENT</v>
      </c>
      <c r="G5302" s="24">
        <v>45033</v>
      </c>
      <c r="H5302" s="24">
        <v>45033</v>
      </c>
      <c r="I5302" s="19" t="s">
        <v>81</v>
      </c>
      <c r="K5302" s="57" t="str">
        <f ca="1">LeaveTracker[[#This Row],[Days]]&amp;" "&amp;LeaveTracker[[#This Row],[Type of Leave]]</f>
        <v>1 SL</v>
      </c>
      <c r="L5302" s="23">
        <f ca="1">NETWORKDAYS(LeaveTracker[[#This Row],[Start Date]],LeaveTracker[[#This Row],[End Date]],lstHolidays)</f>
        <v>1</v>
      </c>
      <c r="M5302" s="27"/>
    </row>
    <row r="5303" spans="1:13" ht="30" customHeight="1" x14ac:dyDescent="0.3">
      <c r="A5303" s="27">
        <v>1545</v>
      </c>
      <c r="B5303" s="31">
        <v>45043</v>
      </c>
      <c r="D5303" s="19" t="s">
        <v>1046</v>
      </c>
      <c r="E5303" s="66" t="str">
        <f>IF(ISBLANK(LeaveTracker[[#This Row],[Employee Name]]),"-----",VLOOKUP(LeaveTracker[[#This Row],[Employee Name]],'List of Employees'!$B$4:$H$767,7))</f>
        <v>PIO</v>
      </c>
      <c r="F5303" s="66" t="str">
        <f>IF(ISBLANK(LeaveTracker[[#This Row],[Employee Name]]),"-----",VLOOKUP(LeaveTracker[[#This Row],[Employee Name]],'List of Employees'!$B$4:$H$767,6))</f>
        <v>PERMANENT</v>
      </c>
      <c r="G5303" s="24">
        <v>45036</v>
      </c>
      <c r="H5303" s="24">
        <v>45036</v>
      </c>
      <c r="I5303" s="19" t="s">
        <v>81</v>
      </c>
      <c r="K5303" s="57" t="str">
        <f ca="1">LeaveTracker[[#This Row],[Days]]&amp;" "&amp;LeaveTracker[[#This Row],[Type of Leave]]</f>
        <v>1 SL</v>
      </c>
      <c r="L5303" s="23">
        <f ca="1">NETWORKDAYS(LeaveTracker[[#This Row],[Start Date]],LeaveTracker[[#This Row],[End Date]],lstHolidays)</f>
        <v>1</v>
      </c>
      <c r="M5303" s="27"/>
    </row>
    <row r="5304" spans="1:13" ht="30" customHeight="1" x14ac:dyDescent="0.3">
      <c r="A5304" s="27">
        <f t="shared" si="57"/>
        <v>1546</v>
      </c>
      <c r="B5304" s="31">
        <v>45043</v>
      </c>
      <c r="C5304" s="31">
        <v>45040</v>
      </c>
      <c r="D5304" s="19" t="s">
        <v>795</v>
      </c>
      <c r="E5304" s="66" t="str">
        <f>IF(ISBLANK(LeaveTracker[[#This Row],[Employee Name]]),"-----",VLOOKUP(LeaveTracker[[#This Row],[Employee Name]],'List of Employees'!$B$4:$H$767,7))</f>
        <v>ONT</v>
      </c>
      <c r="F5304" s="66" t="str">
        <f>IF(ISBLANK(LeaveTracker[[#This Row],[Employee Name]]),"-----",VLOOKUP(LeaveTracker[[#This Row],[Employee Name]],'List of Employees'!$B$4:$H$767,6))</f>
        <v>PERMANENT</v>
      </c>
      <c r="G5304" s="24">
        <v>45036</v>
      </c>
      <c r="H5304" s="24">
        <v>45036</v>
      </c>
      <c r="I5304" s="19" t="s">
        <v>81</v>
      </c>
      <c r="K5304" s="57" t="str">
        <f ca="1">LeaveTracker[[#This Row],[Days]]&amp;" "&amp;LeaveTracker[[#This Row],[Type of Leave]]</f>
        <v>1 SL</v>
      </c>
      <c r="L5304" s="23">
        <f ca="1">NETWORKDAYS(LeaveTracker[[#This Row],[Start Date]],LeaveTracker[[#This Row],[End Date]],lstHolidays)</f>
        <v>1</v>
      </c>
      <c r="M5304" s="27"/>
    </row>
    <row r="5305" spans="1:13" ht="30" customHeight="1" x14ac:dyDescent="0.3">
      <c r="A5305" s="27">
        <f t="shared" si="57"/>
        <v>1547</v>
      </c>
      <c r="B5305" s="31">
        <v>45043</v>
      </c>
      <c r="C5305" s="31">
        <v>45040</v>
      </c>
      <c r="D5305" s="19" t="s">
        <v>223</v>
      </c>
      <c r="E5305" s="66" t="str">
        <f>IF(ISBLANK(LeaveTracker[[#This Row],[Employee Name]]),"-----",VLOOKUP(LeaveTracker[[#This Row],[Employee Name]],'List of Employees'!$B$4:$H$767,7))</f>
        <v>CSWDO</v>
      </c>
      <c r="F5305" s="66" t="str">
        <f>IF(ISBLANK(LeaveTracker[[#This Row],[Employee Name]]),"-----",VLOOKUP(LeaveTracker[[#This Row],[Employee Name]],'List of Employees'!$B$4:$H$767,6))</f>
        <v>PERMANENT</v>
      </c>
      <c r="G5305" s="24">
        <v>45034</v>
      </c>
      <c r="H5305" s="24">
        <v>45035</v>
      </c>
      <c r="I5305" s="19" t="s">
        <v>81</v>
      </c>
      <c r="K5305" s="57" t="str">
        <f ca="1">LeaveTracker[[#This Row],[Days]]&amp;" "&amp;LeaveTracker[[#This Row],[Type of Leave]]</f>
        <v>2 SL</v>
      </c>
      <c r="L5305" s="23">
        <f ca="1">NETWORKDAYS(LeaveTracker[[#This Row],[Start Date]],LeaveTracker[[#This Row],[End Date]],lstHolidays)</f>
        <v>2</v>
      </c>
      <c r="M5305" s="27"/>
    </row>
    <row r="5306" spans="1:13" ht="30" customHeight="1" x14ac:dyDescent="0.3">
      <c r="A5306" s="27">
        <f t="shared" si="57"/>
        <v>1548</v>
      </c>
      <c r="B5306" s="31">
        <v>45043</v>
      </c>
      <c r="C5306" s="31">
        <v>45041</v>
      </c>
      <c r="D5306" s="19" t="s">
        <v>2188</v>
      </c>
      <c r="E5306" s="66" t="str">
        <f>IF(ISBLANK(LeaveTracker[[#This Row],[Employee Name]]),"-----",VLOOKUP(LeaveTracker[[#This Row],[Employee Name]],'List of Employees'!$B$4:$H$767,7))</f>
        <v>CENRO</v>
      </c>
      <c r="F5306" s="66" t="str">
        <f>IF(ISBLANK(LeaveTracker[[#This Row],[Employee Name]]),"-----",VLOOKUP(LeaveTracker[[#This Row],[Employee Name]],'List of Employees'!$B$4:$H$767,6))</f>
        <v>CASUAL</v>
      </c>
      <c r="G5306" s="24">
        <v>45037</v>
      </c>
      <c r="H5306" s="24">
        <v>45037</v>
      </c>
      <c r="I5306" s="19" t="s">
        <v>81</v>
      </c>
      <c r="K5306" s="57" t="str">
        <f ca="1">LeaveTracker[[#This Row],[Days]]&amp;" "&amp;LeaveTracker[[#This Row],[Type of Leave]]</f>
        <v>1 SL</v>
      </c>
      <c r="L5306" s="23">
        <f ca="1">NETWORKDAYS(LeaveTracker[[#This Row],[Start Date]],LeaveTracker[[#This Row],[End Date]],lstHolidays)</f>
        <v>1</v>
      </c>
      <c r="M5306" s="27"/>
    </row>
    <row r="5307" spans="1:13" ht="30" customHeight="1" x14ac:dyDescent="0.3">
      <c r="A5307" s="27">
        <f t="shared" si="57"/>
        <v>1549</v>
      </c>
      <c r="B5307" s="31">
        <v>45043</v>
      </c>
      <c r="C5307" s="31">
        <v>45038</v>
      </c>
      <c r="D5307" s="19" t="s">
        <v>1954</v>
      </c>
      <c r="E5307" s="66" t="str">
        <f>IF(ISBLANK(LeaveTracker[[#This Row],[Employee Name]]),"-----",VLOOKUP(LeaveTracker[[#This Row],[Employee Name]],'List of Employees'!$B$4:$H$767,7))</f>
        <v>CENRO</v>
      </c>
      <c r="F5307" s="66" t="str">
        <f>IF(ISBLANK(LeaveTracker[[#This Row],[Employee Name]]),"-----",VLOOKUP(LeaveTracker[[#This Row],[Employee Name]],'List of Employees'!$B$4:$H$767,6))</f>
        <v>CASUAL</v>
      </c>
      <c r="G5307" s="24">
        <v>45044</v>
      </c>
      <c r="H5307" s="24">
        <v>45047</v>
      </c>
      <c r="I5307" s="19" t="s">
        <v>82</v>
      </c>
      <c r="K5307" s="57" t="str">
        <f>LeaveTracker[[#This Row],[Days]]&amp;" "&amp;LeaveTracker[[#This Row],[Type of Leave]]</f>
        <v>3 VL</v>
      </c>
      <c r="L5307" s="23">
        <v>3</v>
      </c>
      <c r="M5307" s="27"/>
    </row>
    <row r="5308" spans="1:13" ht="30" customHeight="1" x14ac:dyDescent="0.3">
      <c r="A5308" s="27">
        <f t="shared" si="57"/>
        <v>1550</v>
      </c>
      <c r="B5308" s="31">
        <v>45043</v>
      </c>
      <c r="C5308" s="31">
        <v>45040</v>
      </c>
      <c r="D5308" s="19" t="s">
        <v>1881</v>
      </c>
      <c r="E5308" s="66" t="str">
        <f>IF(ISBLANK(LeaveTracker[[#This Row],[Employee Name]]),"-----",VLOOKUP(LeaveTracker[[#This Row],[Employee Name]],'List of Employees'!$B$4:$H$767,7))</f>
        <v>TICC</v>
      </c>
      <c r="F5308" s="66" t="str">
        <f>IF(ISBLANK(LeaveTracker[[#This Row],[Employee Name]]),"-----",VLOOKUP(LeaveTracker[[#This Row],[Employee Name]],'List of Employees'!$B$4:$H$767,6))</f>
        <v>CASUAL</v>
      </c>
      <c r="G5308" s="24">
        <v>45048</v>
      </c>
      <c r="H5308" s="24">
        <v>45048</v>
      </c>
      <c r="I5308" s="19" t="s">
        <v>82</v>
      </c>
      <c r="K5308" s="57" t="str">
        <f ca="1">LeaveTracker[[#This Row],[Days]]&amp;" "&amp;LeaveTracker[[#This Row],[Type of Leave]]</f>
        <v>1 VL</v>
      </c>
      <c r="L5308" s="23">
        <f ca="1">NETWORKDAYS(LeaveTracker[[#This Row],[Start Date]],LeaveTracker[[#This Row],[End Date]],lstHolidays)</f>
        <v>1</v>
      </c>
      <c r="M5308" s="27"/>
    </row>
    <row r="5309" spans="1:13" ht="30" customHeight="1" x14ac:dyDescent="0.3">
      <c r="A5309" s="27">
        <f t="shared" si="57"/>
        <v>1551</v>
      </c>
      <c r="B5309" s="31">
        <v>45043</v>
      </c>
      <c r="C5309" s="31">
        <v>45040</v>
      </c>
      <c r="D5309" s="19" t="s">
        <v>1881</v>
      </c>
      <c r="E5309" s="66" t="str">
        <f>IF(ISBLANK(LeaveTracker[[#This Row],[Employee Name]]),"-----",VLOOKUP(LeaveTracker[[#This Row],[Employee Name]],'List of Employees'!$B$4:$H$767,7))</f>
        <v>TICC</v>
      </c>
      <c r="F5309" s="66" t="str">
        <f>IF(ISBLANK(LeaveTracker[[#This Row],[Employee Name]]),"-----",VLOOKUP(LeaveTracker[[#This Row],[Employee Name]],'List of Employees'!$B$4:$H$767,6))</f>
        <v>CASUAL</v>
      </c>
      <c r="G5309" s="24">
        <v>45051</v>
      </c>
      <c r="H5309" s="24">
        <v>45051</v>
      </c>
      <c r="I5309" s="19" t="s">
        <v>82</v>
      </c>
      <c r="K5309" s="57" t="str">
        <f ca="1">LeaveTracker[[#This Row],[Days]]&amp;" "&amp;LeaveTracker[[#This Row],[Type of Leave]]</f>
        <v>1 VL</v>
      </c>
      <c r="L5309" s="23">
        <f ca="1">NETWORKDAYS(LeaveTracker[[#This Row],[Start Date]],LeaveTracker[[#This Row],[End Date]],lstHolidays)</f>
        <v>1</v>
      </c>
      <c r="M5309" s="27"/>
    </row>
    <row r="5310" spans="1:13" ht="30" customHeight="1" x14ac:dyDescent="0.3">
      <c r="A5310" s="27">
        <v>1551</v>
      </c>
      <c r="B5310" s="31">
        <v>45043</v>
      </c>
      <c r="C5310" s="31">
        <v>45040</v>
      </c>
      <c r="D5310" s="19" t="s">
        <v>1881</v>
      </c>
      <c r="E5310" s="66" t="str">
        <f>IF(ISBLANK(LeaveTracker[[#This Row],[Employee Name]]),"-----",VLOOKUP(LeaveTracker[[#This Row],[Employee Name]],'List of Employees'!$B$4:$H$767,7))</f>
        <v>TICC</v>
      </c>
      <c r="F5310" s="66" t="str">
        <f>IF(ISBLANK(LeaveTracker[[#This Row],[Employee Name]]),"-----",VLOOKUP(LeaveTracker[[#This Row],[Employee Name]],'List of Employees'!$B$4:$H$767,6))</f>
        <v>CASUAL</v>
      </c>
      <c r="G5310" s="24">
        <v>45061</v>
      </c>
      <c r="H5310" s="24">
        <v>45061</v>
      </c>
      <c r="I5310" s="19" t="s">
        <v>82</v>
      </c>
      <c r="K5310" s="57" t="str">
        <f ca="1">LeaveTracker[[#This Row],[Days]]&amp;" "&amp;LeaveTracker[[#This Row],[Type of Leave]]</f>
        <v>1 VL</v>
      </c>
      <c r="L5310" s="23">
        <f ca="1">NETWORKDAYS(LeaveTracker[[#This Row],[Start Date]],LeaveTracker[[#This Row],[End Date]],lstHolidays)</f>
        <v>1</v>
      </c>
      <c r="M5310" s="27"/>
    </row>
    <row r="5311" spans="1:13" ht="30" customHeight="1" x14ac:dyDescent="0.3">
      <c r="A5311" s="27">
        <f t="shared" si="57"/>
        <v>1552</v>
      </c>
      <c r="B5311" s="31">
        <v>45043</v>
      </c>
      <c r="C5311" s="31">
        <v>45033</v>
      </c>
      <c r="D5311" s="19" t="s">
        <v>1829</v>
      </c>
      <c r="E5311" s="66" t="str">
        <f>IF(ISBLANK(LeaveTracker[[#This Row],[Employee Name]]),"-----",VLOOKUP(LeaveTracker[[#This Row],[Employee Name]],'List of Employees'!$B$4:$H$767,7))</f>
        <v>ACCOUNTING</v>
      </c>
      <c r="F5311" s="66" t="str">
        <f>IF(ISBLANK(LeaveTracker[[#This Row],[Employee Name]]),"-----",VLOOKUP(LeaveTracker[[#This Row],[Employee Name]],'List of Employees'!$B$4:$H$767,6))</f>
        <v>CASUAL</v>
      </c>
      <c r="G5311" s="24">
        <v>45027</v>
      </c>
      <c r="H5311" s="24">
        <v>45029</v>
      </c>
      <c r="I5311" s="19" t="s">
        <v>81</v>
      </c>
      <c r="K5311" s="57" t="str">
        <f ca="1">LeaveTracker[[#This Row],[Days]]&amp;" "&amp;LeaveTracker[[#This Row],[Type of Leave]]</f>
        <v>3 SL</v>
      </c>
      <c r="L5311" s="23">
        <f ca="1">NETWORKDAYS(LeaveTracker[[#This Row],[Start Date]],LeaveTracker[[#This Row],[End Date]],lstHolidays)</f>
        <v>3</v>
      </c>
      <c r="M5311" s="27"/>
    </row>
    <row r="5312" spans="1:13" ht="30" customHeight="1" x14ac:dyDescent="0.3">
      <c r="A5312" s="27">
        <f t="shared" si="57"/>
        <v>1553</v>
      </c>
      <c r="B5312" s="31">
        <v>45043</v>
      </c>
      <c r="C5312" s="31">
        <v>45028</v>
      </c>
      <c r="D5312" s="19" t="s">
        <v>1817</v>
      </c>
      <c r="E5312" s="66" t="str">
        <f>IF(ISBLANK(LeaveTracker[[#This Row],[Employee Name]]),"-----",VLOOKUP(LeaveTracker[[#This Row],[Employee Name]],'List of Employees'!$B$4:$H$767,7))</f>
        <v>EEO/CITY MARKET</v>
      </c>
      <c r="F5312" s="66" t="str">
        <f>IF(ISBLANK(LeaveTracker[[#This Row],[Employee Name]]),"-----",VLOOKUP(LeaveTracker[[#This Row],[Employee Name]],'List of Employees'!$B$4:$H$767,6))</f>
        <v>CASUAL</v>
      </c>
      <c r="G5312" s="24">
        <v>45035</v>
      </c>
      <c r="H5312" s="24">
        <v>45036</v>
      </c>
      <c r="I5312" s="19" t="s">
        <v>82</v>
      </c>
      <c r="K5312" s="57" t="str">
        <f ca="1">LeaveTracker[[#This Row],[Days]]&amp;" "&amp;LeaveTracker[[#This Row],[Type of Leave]]</f>
        <v>2 VL</v>
      </c>
      <c r="L5312" s="23">
        <f ca="1">NETWORKDAYS(LeaveTracker[[#This Row],[Start Date]],LeaveTracker[[#This Row],[End Date]],lstHolidays)</f>
        <v>2</v>
      </c>
      <c r="M5312" s="27"/>
    </row>
    <row r="5313" spans="1:13" ht="30" customHeight="1" x14ac:dyDescent="0.3">
      <c r="A5313" s="27">
        <f t="shared" si="57"/>
        <v>1554</v>
      </c>
      <c r="B5313" s="31">
        <v>45043</v>
      </c>
      <c r="C5313" s="31">
        <v>45033</v>
      </c>
      <c r="D5313" s="19" t="s">
        <v>1906</v>
      </c>
      <c r="E5313" s="66" t="str">
        <f>IF(ISBLANK(LeaveTracker[[#This Row],[Employee Name]]),"-----",VLOOKUP(LeaveTracker[[#This Row],[Employee Name]],'List of Employees'!$B$4:$H$767,7))</f>
        <v>CSWDO</v>
      </c>
      <c r="F5313" s="66" t="str">
        <f>IF(ISBLANK(LeaveTracker[[#This Row],[Employee Name]]),"-----",VLOOKUP(LeaveTracker[[#This Row],[Employee Name]],'List of Employees'!$B$4:$H$767,6))</f>
        <v>CASUAL</v>
      </c>
      <c r="G5313" s="24">
        <v>45041</v>
      </c>
      <c r="H5313" s="24">
        <v>45042</v>
      </c>
      <c r="I5313" s="19" t="s">
        <v>82</v>
      </c>
      <c r="K5313" s="57" t="str">
        <f ca="1">LeaveTracker[[#This Row],[Days]]&amp;" "&amp;LeaveTracker[[#This Row],[Type of Leave]]</f>
        <v>2 VL</v>
      </c>
      <c r="L5313" s="23">
        <f ca="1">NETWORKDAYS(LeaveTracker[[#This Row],[Start Date]],LeaveTracker[[#This Row],[End Date]],lstHolidays)</f>
        <v>2</v>
      </c>
      <c r="M5313" s="27"/>
    </row>
    <row r="5314" spans="1:13" ht="30" customHeight="1" x14ac:dyDescent="0.3">
      <c r="A5314" s="27">
        <f t="shared" si="57"/>
        <v>1555</v>
      </c>
      <c r="B5314" s="31">
        <v>45043</v>
      </c>
      <c r="C5314" s="31">
        <v>45040</v>
      </c>
      <c r="D5314" s="19" t="s">
        <v>571</v>
      </c>
      <c r="E5314" s="66" t="str">
        <f>IF(ISBLANK(LeaveTracker[[#This Row],[Employee Name]]),"-----",VLOOKUP(LeaveTracker[[#This Row],[Employee Name]],'List of Employees'!$B$4:$H$767,7))</f>
        <v>CCT</v>
      </c>
      <c r="F5314" s="66" t="str">
        <f>IF(ISBLANK(LeaveTracker[[#This Row],[Employee Name]]),"-----",VLOOKUP(LeaveTracker[[#This Row],[Employee Name]],'List of Employees'!$B$4:$H$767,6))</f>
        <v>PERMANENT</v>
      </c>
      <c r="G5314" s="24">
        <v>45036</v>
      </c>
      <c r="H5314" s="24">
        <v>45036</v>
      </c>
      <c r="I5314" s="19" t="s">
        <v>81</v>
      </c>
      <c r="K5314" s="57" t="str">
        <f ca="1">LeaveTracker[[#This Row],[Days]]&amp;" "&amp;LeaveTracker[[#This Row],[Type of Leave]]</f>
        <v>1 SL</v>
      </c>
      <c r="L5314" s="23">
        <f ca="1">NETWORKDAYS(LeaveTracker[[#This Row],[Start Date]],LeaveTracker[[#This Row],[End Date]],lstHolidays)</f>
        <v>1</v>
      </c>
      <c r="M5314" s="27"/>
    </row>
    <row r="5315" spans="1:13" ht="30" customHeight="1" x14ac:dyDescent="0.3">
      <c r="A5315" s="27">
        <f t="shared" si="57"/>
        <v>1556</v>
      </c>
      <c r="B5315" s="31">
        <v>45043</v>
      </c>
      <c r="C5315" s="31">
        <v>45030</v>
      </c>
      <c r="D5315" s="19" t="s">
        <v>1282</v>
      </c>
      <c r="E5315" s="66" t="str">
        <f>IF(ISBLANK(LeaveTracker[[#This Row],[Employee Name]]),"-----",VLOOKUP(LeaveTracker[[#This Row],[Employee Name]],'List of Employees'!$B$4:$H$767,7))</f>
        <v>CTO</v>
      </c>
      <c r="F5315" s="66" t="str">
        <f>IF(ISBLANK(LeaveTracker[[#This Row],[Employee Name]]),"-----",VLOOKUP(LeaveTracker[[#This Row],[Employee Name]],'List of Employees'!$B$4:$H$767,6))</f>
        <v>PERMANENT</v>
      </c>
      <c r="G5315" s="24">
        <v>45036</v>
      </c>
      <c r="H5315" s="24">
        <v>45036</v>
      </c>
      <c r="I5315" s="19" t="s">
        <v>82</v>
      </c>
      <c r="K5315" s="57" t="str">
        <f ca="1">LeaveTracker[[#This Row],[Days]]&amp;" "&amp;LeaveTracker[[#This Row],[Type of Leave]]</f>
        <v>1 VL</v>
      </c>
      <c r="L5315" s="23">
        <f ca="1">NETWORKDAYS(LeaveTracker[[#This Row],[Start Date]],LeaveTracker[[#This Row],[End Date]],lstHolidays)</f>
        <v>1</v>
      </c>
      <c r="M5315" s="27"/>
    </row>
    <row r="5316" spans="1:13" ht="30" customHeight="1" x14ac:dyDescent="0.3">
      <c r="A5316" s="27">
        <f t="shared" si="57"/>
        <v>1557</v>
      </c>
      <c r="B5316" s="31">
        <v>45043</v>
      </c>
      <c r="C5316" s="31">
        <v>45040</v>
      </c>
      <c r="D5316" s="19" t="s">
        <v>657</v>
      </c>
      <c r="E5316" s="66" t="str">
        <f>IF(ISBLANK(LeaveTracker[[#This Row],[Employee Name]]),"-----",VLOOKUP(LeaveTracker[[#This Row],[Employee Name]],'List of Employees'!$B$4:$H$767,7))</f>
        <v>CTO</v>
      </c>
      <c r="F5316" s="66" t="str">
        <f>IF(ISBLANK(LeaveTracker[[#This Row],[Employee Name]]),"-----",VLOOKUP(LeaveTracker[[#This Row],[Employee Name]],'List of Employees'!$B$4:$H$767,6))</f>
        <v>PERMANENT</v>
      </c>
      <c r="G5316" s="24">
        <v>45050</v>
      </c>
      <c r="H5316" s="24">
        <v>45050</v>
      </c>
      <c r="I5316" s="19" t="s">
        <v>297</v>
      </c>
      <c r="J5316" s="42" t="s">
        <v>105</v>
      </c>
      <c r="K5316" s="57" t="str">
        <f ca="1">LeaveTracker[[#This Row],[Days]]&amp;" "&amp;LeaveTracker[[#This Row],[Type of Leave]]</f>
        <v>1 OTHER</v>
      </c>
      <c r="L5316" s="23">
        <f ca="1">NETWORKDAYS(LeaveTracker[[#This Row],[Start Date]],LeaveTracker[[#This Row],[End Date]],lstHolidays)</f>
        <v>1</v>
      </c>
      <c r="M5316" s="27"/>
    </row>
    <row r="5317" spans="1:13" ht="30" customHeight="1" x14ac:dyDescent="0.3">
      <c r="A5317" s="27">
        <f t="shared" si="57"/>
        <v>1558</v>
      </c>
      <c r="B5317" s="31">
        <v>45043</v>
      </c>
      <c r="C5317" s="31">
        <v>45035</v>
      </c>
      <c r="D5317" s="19" t="s">
        <v>831</v>
      </c>
      <c r="E5317" s="66" t="str">
        <f>IF(ISBLANK(LeaveTracker[[#This Row],[Employee Name]]),"-----",VLOOKUP(LeaveTracker[[#This Row],[Employee Name]],'List of Employees'!$B$4:$H$767,7))</f>
        <v>CTO</v>
      </c>
      <c r="F5317" s="66" t="str">
        <f>IF(ISBLANK(LeaveTracker[[#This Row],[Employee Name]]),"-----",VLOOKUP(LeaveTracker[[#This Row],[Employee Name]],'List of Employees'!$B$4:$H$767,6))</f>
        <v>PERMANENT</v>
      </c>
      <c r="G5317" s="24">
        <v>45042</v>
      </c>
      <c r="H5317" s="24">
        <v>45044</v>
      </c>
      <c r="I5317" s="19" t="s">
        <v>297</v>
      </c>
      <c r="J5317" s="42" t="s">
        <v>105</v>
      </c>
      <c r="K5317" s="57" t="str">
        <f ca="1">LeaveTracker[[#This Row],[Days]]&amp;" "&amp;LeaveTracker[[#This Row],[Type of Leave]]</f>
        <v>3 OTHER</v>
      </c>
      <c r="L5317" s="23">
        <f ca="1">NETWORKDAYS(LeaveTracker[[#This Row],[Start Date]],LeaveTracker[[#This Row],[End Date]],lstHolidays)</f>
        <v>3</v>
      </c>
      <c r="M5317" s="27"/>
    </row>
    <row r="5318" spans="1:13" ht="30" customHeight="1" x14ac:dyDescent="0.3">
      <c r="A5318" s="27">
        <f t="shared" si="57"/>
        <v>1559</v>
      </c>
      <c r="B5318" s="31">
        <v>45043</v>
      </c>
      <c r="C5318" s="31">
        <v>45029</v>
      </c>
      <c r="D5318" s="19" t="s">
        <v>1848</v>
      </c>
      <c r="E5318" s="66" t="str">
        <f>IF(ISBLANK(LeaveTracker[[#This Row],[Employee Name]]),"-----",VLOOKUP(LeaveTracker[[#This Row],[Employee Name]],'List of Employees'!$B$4:$H$767,7))</f>
        <v>TCSNHS-ISHS</v>
      </c>
      <c r="F5318" s="66" t="str">
        <f>IF(ISBLANK(LeaveTracker[[#This Row],[Employee Name]]),"-----",VLOOKUP(LeaveTracker[[#This Row],[Employee Name]],'List of Employees'!$B$4:$H$767,6))</f>
        <v>CASUAL</v>
      </c>
      <c r="G5318" s="24">
        <v>45020</v>
      </c>
      <c r="H5318" s="24">
        <v>45021</v>
      </c>
      <c r="I5318" s="19" t="s">
        <v>81</v>
      </c>
      <c r="K5318" s="57" t="str">
        <f ca="1">LeaveTracker[[#This Row],[Days]]&amp;" "&amp;LeaveTracker[[#This Row],[Type of Leave]]</f>
        <v>2 SL</v>
      </c>
      <c r="L5318" s="23">
        <f ca="1">NETWORKDAYS(LeaveTracker[[#This Row],[Start Date]],LeaveTracker[[#This Row],[End Date]],lstHolidays)</f>
        <v>2</v>
      </c>
      <c r="M5318" s="27"/>
    </row>
    <row r="5319" spans="1:13" ht="30" customHeight="1" x14ac:dyDescent="0.3">
      <c r="A5319" s="27">
        <v>1559</v>
      </c>
      <c r="B5319" s="31">
        <v>45043</v>
      </c>
      <c r="C5319" s="31">
        <v>45029</v>
      </c>
      <c r="D5319" s="19" t="s">
        <v>1848</v>
      </c>
      <c r="E5319" s="66" t="str">
        <f>IF(ISBLANK(LeaveTracker[[#This Row],[Employee Name]]),"-----",VLOOKUP(LeaveTracker[[#This Row],[Employee Name]],'List of Employees'!$B$4:$H$767,7))</f>
        <v>TCSNHS-ISHS</v>
      </c>
      <c r="F5319" s="66" t="str">
        <f>IF(ISBLANK(LeaveTracker[[#This Row],[Employee Name]]),"-----",VLOOKUP(LeaveTracker[[#This Row],[Employee Name]],'List of Employees'!$B$4:$H$767,6))</f>
        <v>CASUAL</v>
      </c>
      <c r="G5319" s="24">
        <v>45027</v>
      </c>
      <c r="H5319" s="24">
        <v>45027</v>
      </c>
      <c r="I5319" s="19" t="s">
        <v>81</v>
      </c>
      <c r="K5319" s="57" t="str">
        <f ca="1">LeaveTracker[[#This Row],[Days]]&amp;" "&amp;LeaveTracker[[#This Row],[Type of Leave]]</f>
        <v>1 SL</v>
      </c>
      <c r="L5319" s="23">
        <f ca="1">NETWORKDAYS(LeaveTracker[[#This Row],[Start Date]],LeaveTracker[[#This Row],[End Date]],lstHolidays)</f>
        <v>1</v>
      </c>
      <c r="M5319" s="27"/>
    </row>
    <row r="5320" spans="1:13" ht="30" customHeight="1" x14ac:dyDescent="0.3">
      <c r="A5320" s="27">
        <f t="shared" si="57"/>
        <v>1560</v>
      </c>
      <c r="B5320" s="31">
        <v>45043</v>
      </c>
      <c r="C5320" s="31">
        <v>45038</v>
      </c>
      <c r="D5320" s="19" t="s">
        <v>617</v>
      </c>
      <c r="E5320" s="66" t="str">
        <f>IF(ISBLANK(LeaveTracker[[#This Row],[Employee Name]]),"-----",VLOOKUP(LeaveTracker[[#This Row],[Employee Name]],'List of Employees'!$B$4:$H$767,7))</f>
        <v>EEO/ CITY MARKET</v>
      </c>
      <c r="F5320" s="66" t="str">
        <f>IF(ISBLANK(LeaveTracker[[#This Row],[Employee Name]]),"-----",VLOOKUP(LeaveTracker[[#This Row],[Employee Name]],'List of Employees'!$B$4:$H$767,6))</f>
        <v>PERMANENT</v>
      </c>
      <c r="G5320" s="24">
        <v>45043</v>
      </c>
      <c r="H5320" s="24">
        <v>45043</v>
      </c>
      <c r="I5320" s="19" t="s">
        <v>297</v>
      </c>
      <c r="J5320" s="42" t="s">
        <v>2077</v>
      </c>
      <c r="K5320" s="57" t="str">
        <f ca="1">LeaveTracker[[#This Row],[Days]]&amp;" "&amp;LeaveTracker[[#This Row],[Type of Leave]]</f>
        <v>1 OTHER</v>
      </c>
      <c r="L5320" s="23">
        <f ca="1">NETWORKDAYS(LeaveTracker[[#This Row],[Start Date]],LeaveTracker[[#This Row],[End Date]],lstHolidays)</f>
        <v>1</v>
      </c>
      <c r="M5320" s="27"/>
    </row>
    <row r="5321" spans="1:13" ht="30" customHeight="1" x14ac:dyDescent="0.3">
      <c r="A5321" s="27">
        <f t="shared" si="57"/>
        <v>1561</v>
      </c>
      <c r="B5321" s="31">
        <v>45043</v>
      </c>
      <c r="C5321" s="31">
        <v>45041</v>
      </c>
      <c r="D5321" s="19" t="s">
        <v>465</v>
      </c>
      <c r="E5321" s="66" t="str">
        <f>IF(ISBLANK(LeaveTracker[[#This Row],[Employee Name]]),"-----",VLOOKUP(LeaveTracker[[#This Row],[Employee Name]],'List of Employees'!$B$4:$H$767,7))</f>
        <v>ASSESSORS OFFICE</v>
      </c>
      <c r="F5321" s="66" t="str">
        <f>IF(ISBLANK(LeaveTracker[[#This Row],[Employee Name]]),"-----",VLOOKUP(LeaveTracker[[#This Row],[Employee Name]],'List of Employees'!$B$4:$H$767,6))</f>
        <v>PERMANENT</v>
      </c>
      <c r="G5321" s="24">
        <v>45040</v>
      </c>
      <c r="H5321" s="24">
        <v>45040</v>
      </c>
      <c r="I5321" s="19" t="s">
        <v>81</v>
      </c>
      <c r="K5321" s="57" t="str">
        <f ca="1">LeaveTracker[[#This Row],[Days]]&amp;" "&amp;LeaveTracker[[#This Row],[Type of Leave]]</f>
        <v>1 SL</v>
      </c>
      <c r="L5321" s="23">
        <f ca="1">NETWORKDAYS(LeaveTracker[[#This Row],[Start Date]],LeaveTracker[[#This Row],[End Date]],lstHolidays)</f>
        <v>1</v>
      </c>
      <c r="M5321" s="27"/>
    </row>
    <row r="5322" spans="1:13" ht="30" customHeight="1" x14ac:dyDescent="0.3">
      <c r="A5322" s="27">
        <f t="shared" si="57"/>
        <v>1562</v>
      </c>
      <c r="B5322" s="31">
        <v>45043</v>
      </c>
      <c r="C5322" s="31">
        <v>45036</v>
      </c>
      <c r="D5322" s="19" t="s">
        <v>2273</v>
      </c>
      <c r="E5322" s="66" t="str">
        <f>IF(ISBLANK(LeaveTracker[[#This Row],[Employee Name]]),"-----",VLOOKUP(LeaveTracker[[#This Row],[Employee Name]],'List of Employees'!$B$4:$H$767,7))</f>
        <v>PEOPLE'S PARK</v>
      </c>
      <c r="F5322" s="66" t="str">
        <f>IF(ISBLANK(LeaveTracker[[#This Row],[Employee Name]]),"-----",VLOOKUP(LeaveTracker[[#This Row],[Employee Name]],'List of Employees'!$B$4:$H$767,6))</f>
        <v>PERMANENT</v>
      </c>
      <c r="G5322" s="24">
        <v>45041</v>
      </c>
      <c r="H5322" s="24">
        <v>45045</v>
      </c>
      <c r="I5322" s="19" t="s">
        <v>82</v>
      </c>
      <c r="K5322" s="57" t="str">
        <f>LeaveTracker[[#This Row],[Days]]&amp;" "&amp;LeaveTracker[[#This Row],[Type of Leave]]</f>
        <v>5 VL</v>
      </c>
      <c r="L5322" s="23">
        <v>5</v>
      </c>
      <c r="M5322" s="27"/>
    </row>
    <row r="5323" spans="1:13" ht="30" customHeight="1" x14ac:dyDescent="0.3">
      <c r="A5323" s="27">
        <f t="shared" si="57"/>
        <v>1563</v>
      </c>
      <c r="B5323" s="31">
        <v>45043</v>
      </c>
      <c r="C5323" s="31">
        <v>45036</v>
      </c>
      <c r="D5323" s="19" t="s">
        <v>202</v>
      </c>
      <c r="E5323" s="66" t="str">
        <f>IF(ISBLANK(LeaveTracker[[#This Row],[Employee Name]]),"-----",VLOOKUP(LeaveTracker[[#This Row],[Employee Name]],'List of Employees'!$B$4:$H$767,7))</f>
        <v>ONT</v>
      </c>
      <c r="F5323" s="66" t="str">
        <f>IF(ISBLANK(LeaveTracker[[#This Row],[Employee Name]]),"-----",VLOOKUP(LeaveTracker[[#This Row],[Employee Name]],'List of Employees'!$B$4:$H$767,6))</f>
        <v>PERMANENT</v>
      </c>
      <c r="G5323" s="24">
        <v>45028</v>
      </c>
      <c r="H5323" s="24">
        <v>45028</v>
      </c>
      <c r="I5323" s="19" t="s">
        <v>81</v>
      </c>
      <c r="K5323" s="57" t="str">
        <f ca="1">LeaveTracker[[#This Row],[Days]]&amp;" "&amp;LeaveTracker[[#This Row],[Type of Leave]]</f>
        <v>1 SL</v>
      </c>
      <c r="L5323" s="23">
        <f ca="1">NETWORKDAYS(LeaveTracker[[#This Row],[Start Date]],LeaveTracker[[#This Row],[End Date]],lstHolidays)</f>
        <v>1</v>
      </c>
      <c r="M5323" s="27"/>
    </row>
    <row r="5324" spans="1:13" ht="30" customHeight="1" x14ac:dyDescent="0.3">
      <c r="A5324" s="27">
        <f t="shared" si="57"/>
        <v>1564</v>
      </c>
      <c r="B5324" s="31">
        <v>45043</v>
      </c>
      <c r="C5324" s="31">
        <v>45040</v>
      </c>
      <c r="D5324" s="19" t="s">
        <v>2276</v>
      </c>
      <c r="E5324" s="66" t="str">
        <f>IF(ISBLANK(LeaveTracker[[#This Row],[Employee Name]]),"-----",VLOOKUP(LeaveTracker[[#This Row],[Employee Name]],'List of Employees'!$B$4:$H$767,7))</f>
        <v>ONT</v>
      </c>
      <c r="F5324" s="66" t="str">
        <f>IF(ISBLANK(LeaveTracker[[#This Row],[Employee Name]]),"-----",VLOOKUP(LeaveTracker[[#This Row],[Employee Name]],'List of Employees'!$B$4:$H$767,6))</f>
        <v>PERMANENT</v>
      </c>
      <c r="G5324" s="24">
        <v>45036</v>
      </c>
      <c r="H5324" s="24">
        <v>45036</v>
      </c>
      <c r="I5324" s="19" t="s">
        <v>81</v>
      </c>
      <c r="K5324" s="57" t="str">
        <f ca="1">LeaveTracker[[#This Row],[Days]]&amp;" "&amp;LeaveTracker[[#This Row],[Type of Leave]]</f>
        <v>1 SL</v>
      </c>
      <c r="L5324" s="23">
        <f ca="1">NETWORKDAYS(LeaveTracker[[#This Row],[Start Date]],LeaveTracker[[#This Row],[End Date]],lstHolidays)</f>
        <v>1</v>
      </c>
      <c r="M5324" s="27"/>
    </row>
    <row r="5325" spans="1:13" ht="30" customHeight="1" x14ac:dyDescent="0.3">
      <c r="A5325" s="27">
        <f t="shared" si="57"/>
        <v>1565</v>
      </c>
      <c r="B5325" s="31">
        <v>45043</v>
      </c>
      <c r="C5325" s="31">
        <v>45035</v>
      </c>
      <c r="D5325" s="19" t="s">
        <v>540</v>
      </c>
      <c r="E5325" s="66" t="str">
        <f>IF(ISBLANK(LeaveTracker[[#This Row],[Employee Name]]),"-----",VLOOKUP(LeaveTracker[[#This Row],[Employee Name]],'List of Employees'!$B$4:$H$767,7))</f>
        <v>LCR</v>
      </c>
      <c r="F5325" s="66" t="str">
        <f>IF(ISBLANK(LeaveTracker[[#This Row],[Employee Name]]),"-----",VLOOKUP(LeaveTracker[[#This Row],[Employee Name]],'List of Employees'!$B$4:$H$767,6))</f>
        <v>PERMANENT</v>
      </c>
      <c r="G5325" s="24">
        <v>45030</v>
      </c>
      <c r="H5325" s="24">
        <v>45030</v>
      </c>
      <c r="I5325" s="19" t="s">
        <v>81</v>
      </c>
      <c r="K5325" s="57" t="str">
        <f ca="1">LeaveTracker[[#This Row],[Days]]&amp;" "&amp;LeaveTracker[[#This Row],[Type of Leave]]</f>
        <v>1 SL</v>
      </c>
      <c r="L5325" s="23">
        <f ca="1">NETWORKDAYS(LeaveTracker[[#This Row],[Start Date]],LeaveTracker[[#This Row],[End Date]],lstHolidays)</f>
        <v>1</v>
      </c>
      <c r="M5325" s="27"/>
    </row>
    <row r="5326" spans="1:13" ht="30" customHeight="1" x14ac:dyDescent="0.3">
      <c r="A5326" s="27">
        <f t="shared" si="57"/>
        <v>1566</v>
      </c>
      <c r="B5326" s="31">
        <v>45043</v>
      </c>
      <c r="C5326" s="31">
        <v>45035</v>
      </c>
      <c r="D5326" s="19" t="s">
        <v>540</v>
      </c>
      <c r="E5326" s="66" t="str">
        <f>IF(ISBLANK(LeaveTracker[[#This Row],[Employee Name]]),"-----",VLOOKUP(LeaveTracker[[#This Row],[Employee Name]],'List of Employees'!$B$4:$H$767,7))</f>
        <v>LCR</v>
      </c>
      <c r="F5326" s="66" t="str">
        <f>IF(ISBLANK(LeaveTracker[[#This Row],[Employee Name]]),"-----",VLOOKUP(LeaveTracker[[#This Row],[Employee Name]],'List of Employees'!$B$4:$H$767,6))</f>
        <v>PERMANENT</v>
      </c>
      <c r="G5326" s="24">
        <v>45034</v>
      </c>
      <c r="H5326" s="24">
        <v>45034</v>
      </c>
      <c r="I5326" s="19" t="s">
        <v>81</v>
      </c>
      <c r="K5326" s="57" t="str">
        <f ca="1">LeaveTracker[[#This Row],[Days]]&amp;" "&amp;LeaveTracker[[#This Row],[Type of Leave]]</f>
        <v>1 SL</v>
      </c>
      <c r="L5326" s="23">
        <f ca="1">NETWORKDAYS(LeaveTracker[[#This Row],[Start Date]],LeaveTracker[[#This Row],[End Date]],lstHolidays)</f>
        <v>1</v>
      </c>
      <c r="M5326" s="27"/>
    </row>
    <row r="5327" spans="1:13" ht="30" customHeight="1" x14ac:dyDescent="0.3">
      <c r="A5327" s="27">
        <f t="shared" si="57"/>
        <v>1567</v>
      </c>
      <c r="B5327" s="31">
        <v>45043</v>
      </c>
      <c r="C5327" s="31">
        <v>45040</v>
      </c>
      <c r="D5327" s="19" t="s">
        <v>852</v>
      </c>
      <c r="E5327" s="66" t="str">
        <f>IF(ISBLANK(LeaveTracker[[#This Row],[Employee Name]]),"-----",VLOOKUP(LeaveTracker[[#This Row],[Employee Name]],'List of Employees'!$B$4:$H$767,7))</f>
        <v>LCR</v>
      </c>
      <c r="F5327" s="66" t="str">
        <f>IF(ISBLANK(LeaveTracker[[#This Row],[Employee Name]]),"-----",VLOOKUP(LeaveTracker[[#This Row],[Employee Name]],'List of Employees'!$B$4:$H$767,6))</f>
        <v>PERMANENT</v>
      </c>
      <c r="G5327" s="24">
        <v>45043</v>
      </c>
      <c r="H5327" s="24">
        <v>45044</v>
      </c>
      <c r="I5327" s="19" t="s">
        <v>82</v>
      </c>
      <c r="K5327" s="57" t="str">
        <f ca="1">LeaveTracker[[#This Row],[Days]]&amp;" "&amp;LeaveTracker[[#This Row],[Type of Leave]]</f>
        <v>2 VL</v>
      </c>
      <c r="L5327" s="23">
        <f ca="1">NETWORKDAYS(LeaveTracker[[#This Row],[Start Date]],LeaveTracker[[#This Row],[End Date]],lstHolidays)</f>
        <v>2</v>
      </c>
      <c r="M5327" s="27"/>
    </row>
    <row r="5328" spans="1:13" ht="30" customHeight="1" x14ac:dyDescent="0.3">
      <c r="A5328" s="27">
        <f t="shared" si="57"/>
        <v>1568</v>
      </c>
      <c r="B5328" s="31">
        <v>45043</v>
      </c>
      <c r="C5328" s="31">
        <v>45040</v>
      </c>
      <c r="D5328" s="19" t="s">
        <v>705</v>
      </c>
      <c r="E5328" s="66" t="str">
        <f>IF(ISBLANK(LeaveTracker[[#This Row],[Employee Name]]),"-----",VLOOKUP(LeaveTracker[[#This Row],[Employee Name]],'List of Employees'!$B$4:$H$767,7))</f>
        <v>ONT</v>
      </c>
      <c r="F5328" s="66" t="str">
        <f>IF(ISBLANK(LeaveTracker[[#This Row],[Employee Name]]),"-----",VLOOKUP(LeaveTracker[[#This Row],[Employee Name]],'List of Employees'!$B$4:$H$767,6))</f>
        <v>CASUAL</v>
      </c>
      <c r="G5328" s="24">
        <v>45054</v>
      </c>
      <c r="H5328" s="24">
        <v>45058</v>
      </c>
      <c r="I5328" s="19" t="s">
        <v>82</v>
      </c>
      <c r="K5328" s="57" t="str">
        <f ca="1">LeaveTracker[[#This Row],[Days]]&amp;" "&amp;LeaveTracker[[#This Row],[Type of Leave]]</f>
        <v>5 VL</v>
      </c>
      <c r="L5328" s="23">
        <f ca="1">NETWORKDAYS(LeaveTracker[[#This Row],[Start Date]],LeaveTracker[[#This Row],[End Date]],lstHolidays)</f>
        <v>5</v>
      </c>
      <c r="M5328" s="27"/>
    </row>
    <row r="5329" spans="1:13" ht="30" customHeight="1" x14ac:dyDescent="0.3">
      <c r="A5329" s="27">
        <f t="shared" si="57"/>
        <v>1569</v>
      </c>
      <c r="B5329" s="31">
        <v>45043</v>
      </c>
      <c r="C5329" s="31">
        <v>45038</v>
      </c>
      <c r="D5329" s="19" t="s">
        <v>1264</v>
      </c>
      <c r="E5329" s="66" t="str">
        <f>IF(ISBLANK(LeaveTracker[[#This Row],[Employee Name]]),"-----",VLOOKUP(LeaveTracker[[#This Row],[Employee Name]],'List of Employees'!$B$4:$H$767,7))</f>
        <v>CHO</v>
      </c>
      <c r="F5329" s="66" t="str">
        <f>IF(ISBLANK(LeaveTracker[[#This Row],[Employee Name]]),"-----",VLOOKUP(LeaveTracker[[#This Row],[Employee Name]],'List of Employees'!$B$4:$H$767,6))</f>
        <v>PERMANENT</v>
      </c>
      <c r="G5329" s="24">
        <v>45044</v>
      </c>
      <c r="H5329" s="24">
        <v>45044</v>
      </c>
      <c r="I5329" s="19" t="s">
        <v>81</v>
      </c>
      <c r="K5329" s="57" t="str">
        <f ca="1">LeaveTracker[[#This Row],[Days]]&amp;" "&amp;LeaveTracker[[#This Row],[Type of Leave]]</f>
        <v>1 SL</v>
      </c>
      <c r="L5329" s="23">
        <f ca="1">NETWORKDAYS(LeaveTracker[[#This Row],[Start Date]],LeaveTracker[[#This Row],[End Date]],lstHolidays)</f>
        <v>1</v>
      </c>
      <c r="M5329" s="27"/>
    </row>
    <row r="5330" spans="1:13" ht="30" customHeight="1" x14ac:dyDescent="0.3">
      <c r="A5330" s="27">
        <f t="shared" si="57"/>
        <v>1570</v>
      </c>
      <c r="B5330" s="31">
        <v>45043</v>
      </c>
      <c r="C5330" s="31">
        <v>45040</v>
      </c>
      <c r="D5330" s="19" t="s">
        <v>1823</v>
      </c>
      <c r="E5330" s="66" t="str">
        <f>IF(ISBLANK(LeaveTracker[[#This Row],[Employee Name]]),"-----",VLOOKUP(LeaveTracker[[#This Row],[Employee Name]],'List of Employees'!$B$4:$H$767,7))</f>
        <v>ONT</v>
      </c>
      <c r="F5330" s="66" t="str">
        <f>IF(ISBLANK(LeaveTracker[[#This Row],[Employee Name]]),"-----",VLOOKUP(LeaveTracker[[#This Row],[Employee Name]],'List of Employees'!$B$4:$H$767,6))</f>
        <v>CASUAL</v>
      </c>
      <c r="G5330" s="24">
        <v>45021</v>
      </c>
      <c r="H5330" s="24">
        <v>45023</v>
      </c>
      <c r="I5330" s="19" t="s">
        <v>81</v>
      </c>
      <c r="K5330" s="57" t="str">
        <f ca="1">LeaveTracker[[#This Row],[Days]]&amp;" "&amp;LeaveTracker[[#This Row],[Type of Leave]]</f>
        <v>3 SL</v>
      </c>
      <c r="L5330" s="23">
        <f ca="1">NETWORKDAYS(LeaveTracker[[#This Row],[Start Date]],LeaveTracker[[#This Row],[End Date]],lstHolidays)</f>
        <v>3</v>
      </c>
      <c r="M5330" s="27"/>
    </row>
    <row r="5331" spans="1:13" ht="30" customHeight="1" x14ac:dyDescent="0.3">
      <c r="A5331" s="27">
        <f t="shared" si="57"/>
        <v>1571</v>
      </c>
      <c r="B5331" s="31">
        <v>45043</v>
      </c>
      <c r="C5331" s="31">
        <v>45038</v>
      </c>
      <c r="D5331" s="19" t="s">
        <v>1734</v>
      </c>
      <c r="E5331" s="66" t="str">
        <f>IF(ISBLANK(LeaveTracker[[#This Row],[Employee Name]]),"-----",VLOOKUP(LeaveTracker[[#This Row],[Employee Name]],'List of Employees'!$B$4:$H$767,7))</f>
        <v>ONT</v>
      </c>
      <c r="F5331" s="66" t="str">
        <f>IF(ISBLANK(LeaveTracker[[#This Row],[Employee Name]]),"-----",VLOOKUP(LeaveTracker[[#This Row],[Employee Name]],'List of Employees'!$B$4:$H$767,6))</f>
        <v>CASUAL</v>
      </c>
      <c r="G5331" s="24">
        <v>45054</v>
      </c>
      <c r="H5331" s="24">
        <v>45056</v>
      </c>
      <c r="I5331" s="19" t="s">
        <v>82</v>
      </c>
      <c r="K5331" s="57" t="str">
        <f ca="1">LeaveTracker[[#This Row],[Days]]&amp;" "&amp;LeaveTracker[[#This Row],[Type of Leave]]</f>
        <v>3 VL</v>
      </c>
      <c r="L5331" s="23">
        <f ca="1">NETWORKDAYS(LeaveTracker[[#This Row],[Start Date]],LeaveTracker[[#This Row],[End Date]],lstHolidays)</f>
        <v>3</v>
      </c>
      <c r="M5331" s="27"/>
    </row>
    <row r="5332" spans="1:13" ht="30" customHeight="1" x14ac:dyDescent="0.3">
      <c r="A5332" s="27">
        <f t="shared" si="57"/>
        <v>1572</v>
      </c>
      <c r="B5332" s="31">
        <v>45043</v>
      </c>
      <c r="C5332" s="31">
        <v>45040</v>
      </c>
      <c r="D5332" s="19" t="s">
        <v>705</v>
      </c>
      <c r="E5332" s="66" t="str">
        <f>IF(ISBLANK(LeaveTracker[[#This Row],[Employee Name]]),"-----",VLOOKUP(LeaveTracker[[#This Row],[Employee Name]],'List of Employees'!$B$4:$H$767,7))</f>
        <v>ONT</v>
      </c>
      <c r="F5332" s="66" t="str">
        <f>IF(ISBLANK(LeaveTracker[[#This Row],[Employee Name]]),"-----",VLOOKUP(LeaveTracker[[#This Row],[Employee Name]],'List of Employees'!$B$4:$H$767,6))</f>
        <v>CASUAL</v>
      </c>
      <c r="G5332" s="24">
        <v>45062</v>
      </c>
      <c r="H5332" s="24">
        <v>45065</v>
      </c>
      <c r="I5332" s="19" t="s">
        <v>82</v>
      </c>
      <c r="K5332" s="57" t="str">
        <f ca="1">LeaveTracker[[#This Row],[Days]]&amp;" "&amp;LeaveTracker[[#This Row],[Type of Leave]]</f>
        <v>4 VL</v>
      </c>
      <c r="L5332" s="23">
        <f ca="1">NETWORKDAYS(LeaveTracker[[#This Row],[Start Date]],LeaveTracker[[#This Row],[End Date]],lstHolidays)</f>
        <v>4</v>
      </c>
      <c r="M5332" s="27"/>
    </row>
    <row r="5333" spans="1:13" ht="30" customHeight="1" x14ac:dyDescent="0.3">
      <c r="A5333" s="27">
        <f t="shared" si="57"/>
        <v>1573</v>
      </c>
      <c r="B5333" s="31">
        <v>45043</v>
      </c>
      <c r="C5333" s="31">
        <v>45036</v>
      </c>
      <c r="D5333" s="19" t="s">
        <v>857</v>
      </c>
      <c r="E5333" s="66" t="str">
        <f>IF(ISBLANK(LeaveTracker[[#This Row],[Employee Name]]),"-----",VLOOKUP(LeaveTracker[[#This Row],[Employee Name]],'List of Employees'!$B$4:$H$767,7))</f>
        <v>ACCOUNTING</v>
      </c>
      <c r="F5333" s="66" t="str">
        <f>IF(ISBLANK(LeaveTracker[[#This Row],[Employee Name]]),"-----",VLOOKUP(LeaveTracker[[#This Row],[Employee Name]],'List of Employees'!$B$4:$H$767,6))</f>
        <v>PERMANENT</v>
      </c>
      <c r="G5333" s="24">
        <v>45000</v>
      </c>
      <c r="H5333" s="24">
        <v>45000</v>
      </c>
      <c r="I5333" s="19" t="s">
        <v>81</v>
      </c>
      <c r="K5333" s="57" t="str">
        <f ca="1">LeaveTracker[[#This Row],[Days]]&amp;" "&amp;LeaveTracker[[#This Row],[Type of Leave]]</f>
        <v>1 SL</v>
      </c>
      <c r="L5333" s="23">
        <f ca="1">NETWORKDAYS(LeaveTracker[[#This Row],[Start Date]],LeaveTracker[[#This Row],[End Date]],lstHolidays)</f>
        <v>1</v>
      </c>
      <c r="M5333" s="27"/>
    </row>
    <row r="5334" spans="1:13" ht="30" customHeight="1" x14ac:dyDescent="0.3">
      <c r="A5334" s="27">
        <f t="shared" si="57"/>
        <v>1574</v>
      </c>
      <c r="B5334" s="31">
        <v>45043</v>
      </c>
      <c r="C5334" s="31">
        <v>45036</v>
      </c>
      <c r="D5334" s="19" t="s">
        <v>209</v>
      </c>
      <c r="E5334" s="66" t="str">
        <f>IF(ISBLANK(LeaveTracker[[#This Row],[Employee Name]]),"-----",VLOOKUP(LeaveTracker[[#This Row],[Employee Name]],'List of Employees'!$B$4:$H$767,7))</f>
        <v>PDAO</v>
      </c>
      <c r="F5334" s="66" t="str">
        <f>IF(ISBLANK(LeaveTracker[[#This Row],[Employee Name]]),"-----",VLOOKUP(LeaveTracker[[#This Row],[Employee Name]],'List of Employees'!$B$4:$H$767,6))</f>
        <v>PERMANENT</v>
      </c>
      <c r="G5334" s="24">
        <v>45048</v>
      </c>
      <c r="H5334" s="24">
        <v>45050</v>
      </c>
      <c r="I5334" s="19" t="s">
        <v>82</v>
      </c>
      <c r="K5334" s="57" t="str">
        <f ca="1">LeaveTracker[[#This Row],[Days]]&amp;" "&amp;LeaveTracker[[#This Row],[Type of Leave]]</f>
        <v>3 VL</v>
      </c>
      <c r="L5334" s="23">
        <f ca="1">NETWORKDAYS(LeaveTracker[[#This Row],[Start Date]],LeaveTracker[[#This Row],[End Date]],lstHolidays)</f>
        <v>3</v>
      </c>
      <c r="M5334" s="27"/>
    </row>
    <row r="5335" spans="1:13" ht="30" customHeight="1" x14ac:dyDescent="0.3">
      <c r="A5335" s="27">
        <f t="shared" si="57"/>
        <v>1575</v>
      </c>
      <c r="B5335" s="31">
        <v>45043</v>
      </c>
      <c r="C5335" s="31">
        <v>45035</v>
      </c>
      <c r="D5335" s="19" t="s">
        <v>434</v>
      </c>
      <c r="E5335" s="66" t="str">
        <f>IF(ISBLANK(LeaveTracker[[#This Row],[Employee Name]]),"-----",VLOOKUP(LeaveTracker[[#This Row],[Employee Name]],'List of Employees'!$B$4:$H$767,7))</f>
        <v>INTERNAL</v>
      </c>
      <c r="F5335" s="66" t="str">
        <f>IF(ISBLANK(LeaveTracker[[#This Row],[Employee Name]]),"-----",VLOOKUP(LeaveTracker[[#This Row],[Employee Name]],'List of Employees'!$B$4:$H$767,6))</f>
        <v>PERMANENT</v>
      </c>
      <c r="G5335" s="24">
        <v>45019</v>
      </c>
      <c r="H5335" s="24">
        <v>45019</v>
      </c>
      <c r="I5335" s="19" t="s">
        <v>81</v>
      </c>
      <c r="K5335" s="57" t="str">
        <f ca="1">LeaveTracker[[#This Row],[Days]]&amp;" "&amp;LeaveTracker[[#This Row],[Type of Leave]]</f>
        <v>1 SL</v>
      </c>
      <c r="L5335" s="23">
        <f ca="1">NETWORKDAYS(LeaveTracker[[#This Row],[Start Date]],LeaveTracker[[#This Row],[End Date]],lstHolidays)</f>
        <v>1</v>
      </c>
      <c r="M5335" s="27"/>
    </row>
    <row r="5336" spans="1:13" ht="30" customHeight="1" x14ac:dyDescent="0.3">
      <c r="A5336" s="27">
        <v>1575</v>
      </c>
      <c r="B5336" s="31">
        <v>45043</v>
      </c>
      <c r="C5336" s="31">
        <v>45035</v>
      </c>
      <c r="D5336" s="19" t="s">
        <v>434</v>
      </c>
      <c r="E5336" s="66" t="str">
        <f>IF(ISBLANK(LeaveTracker[[#This Row],[Employee Name]]),"-----",VLOOKUP(LeaveTracker[[#This Row],[Employee Name]],'List of Employees'!$B$4:$H$767,7))</f>
        <v>INTERNAL</v>
      </c>
      <c r="F5336" s="66" t="str">
        <f>IF(ISBLANK(LeaveTracker[[#This Row],[Employee Name]]),"-----",VLOOKUP(LeaveTracker[[#This Row],[Employee Name]],'List of Employees'!$B$4:$H$767,6))</f>
        <v>PERMANENT</v>
      </c>
      <c r="G5336" s="24">
        <v>45030</v>
      </c>
      <c r="H5336" s="24">
        <v>45033</v>
      </c>
      <c r="I5336" s="19" t="s">
        <v>81</v>
      </c>
      <c r="K5336" s="57" t="str">
        <f ca="1">LeaveTracker[[#This Row],[Days]]&amp;" "&amp;LeaveTracker[[#This Row],[Type of Leave]]</f>
        <v>2 SL</v>
      </c>
      <c r="L5336" s="23">
        <f ca="1">NETWORKDAYS(LeaveTracker[[#This Row],[Start Date]],LeaveTracker[[#This Row],[End Date]],lstHolidays)</f>
        <v>2</v>
      </c>
      <c r="M5336" s="27"/>
    </row>
    <row r="5337" spans="1:13" ht="30" customHeight="1" x14ac:dyDescent="0.3">
      <c r="A5337" s="27">
        <f t="shared" si="57"/>
        <v>1576</v>
      </c>
      <c r="B5337" s="31">
        <v>45043</v>
      </c>
      <c r="C5337" s="31">
        <v>45016</v>
      </c>
      <c r="D5337" s="19" t="s">
        <v>434</v>
      </c>
      <c r="E5337" s="66" t="str">
        <f>IF(ISBLANK(LeaveTracker[[#This Row],[Employee Name]]),"-----",VLOOKUP(LeaveTracker[[#This Row],[Employee Name]],'List of Employees'!$B$4:$H$767,7))</f>
        <v>INTERNAL</v>
      </c>
      <c r="F5337" s="66" t="str">
        <f>IF(ISBLANK(LeaveTracker[[#This Row],[Employee Name]]),"-----",VLOOKUP(LeaveTracker[[#This Row],[Employee Name]],'List of Employees'!$B$4:$H$767,6))</f>
        <v>PERMANENT</v>
      </c>
      <c r="G5337" s="24">
        <v>45015</v>
      </c>
      <c r="H5337" s="24">
        <v>45015</v>
      </c>
      <c r="I5337" s="19" t="s">
        <v>81</v>
      </c>
      <c r="K5337" s="57" t="str">
        <f ca="1">LeaveTracker[[#This Row],[Days]]&amp;" "&amp;LeaveTracker[[#This Row],[Type of Leave]]</f>
        <v>1 SL</v>
      </c>
      <c r="L5337" s="23">
        <f ca="1">NETWORKDAYS(LeaveTracker[[#This Row],[Start Date]],LeaveTracker[[#This Row],[End Date]],lstHolidays)</f>
        <v>1</v>
      </c>
      <c r="M5337" s="27"/>
    </row>
    <row r="5338" spans="1:13" ht="30" customHeight="1" x14ac:dyDescent="0.3">
      <c r="A5338" s="27">
        <f t="shared" si="57"/>
        <v>1577</v>
      </c>
      <c r="B5338" s="31">
        <v>45043</v>
      </c>
      <c r="C5338" s="31">
        <v>45040</v>
      </c>
      <c r="D5338" s="19" t="s">
        <v>705</v>
      </c>
      <c r="E5338" s="66" t="str">
        <f>IF(ISBLANK(LeaveTracker[[#This Row],[Employee Name]]),"-----",VLOOKUP(LeaveTracker[[#This Row],[Employee Name]],'List of Employees'!$B$4:$H$767,7))</f>
        <v>ONT</v>
      </c>
      <c r="F5338" s="66" t="str">
        <f>IF(ISBLANK(LeaveTracker[[#This Row],[Employee Name]]),"-----",VLOOKUP(LeaveTracker[[#This Row],[Employee Name]],'List of Employees'!$B$4:$H$767,6))</f>
        <v>CASUAL</v>
      </c>
      <c r="G5338" s="24">
        <v>45066</v>
      </c>
      <c r="H5338" s="24">
        <v>45066</v>
      </c>
      <c r="I5338" s="19" t="s">
        <v>297</v>
      </c>
      <c r="J5338" s="42" t="s">
        <v>105</v>
      </c>
      <c r="K5338" s="57" t="str">
        <f>LeaveTracker[[#This Row],[Days]]&amp;" "&amp;LeaveTracker[[#This Row],[Type of Leave]]</f>
        <v>1 OTHER</v>
      </c>
      <c r="L5338" s="23">
        <v>1</v>
      </c>
      <c r="M5338" s="27"/>
    </row>
    <row r="5339" spans="1:13" ht="30" customHeight="1" x14ac:dyDescent="0.3">
      <c r="A5339" s="27">
        <f t="shared" si="57"/>
        <v>1578</v>
      </c>
      <c r="B5339" s="31">
        <v>45043</v>
      </c>
      <c r="C5339" s="31">
        <v>45040</v>
      </c>
      <c r="D5339" s="19" t="s">
        <v>1007</v>
      </c>
      <c r="E5339" s="66" t="str">
        <f>IF(ISBLANK(LeaveTracker[[#This Row],[Employee Name]]),"-----",VLOOKUP(LeaveTracker[[#This Row],[Employee Name]],'List of Employees'!$B$4:$H$767,7))</f>
        <v>ACCOUNTING</v>
      </c>
      <c r="F5339" s="66" t="str">
        <f>IF(ISBLANK(LeaveTracker[[#This Row],[Employee Name]]),"-----",VLOOKUP(LeaveTracker[[#This Row],[Employee Name]],'List of Employees'!$B$4:$H$767,6))</f>
        <v>PERMANENT</v>
      </c>
      <c r="G5339" s="24">
        <v>45033</v>
      </c>
      <c r="H5339" s="24">
        <v>45035</v>
      </c>
      <c r="I5339" s="19" t="s">
        <v>82</v>
      </c>
      <c r="K5339" s="57" t="str">
        <f ca="1">LeaveTracker[[#This Row],[Days]]&amp;" "&amp;LeaveTracker[[#This Row],[Type of Leave]]</f>
        <v>3 VL</v>
      </c>
      <c r="L5339" s="23">
        <f ca="1">NETWORKDAYS(LeaveTracker[[#This Row],[Start Date]],LeaveTracker[[#This Row],[End Date]],lstHolidays)</f>
        <v>3</v>
      </c>
      <c r="M5339" s="27"/>
    </row>
    <row r="5340" spans="1:13" ht="30" customHeight="1" x14ac:dyDescent="0.3">
      <c r="A5340" s="27">
        <f t="shared" si="57"/>
        <v>1579</v>
      </c>
      <c r="B5340" s="31">
        <v>45043</v>
      </c>
      <c r="C5340" s="31">
        <v>45036</v>
      </c>
      <c r="D5340" s="19" t="s">
        <v>2086</v>
      </c>
      <c r="E5340" s="66" t="str">
        <f>IF(ISBLANK(LeaveTracker[[#This Row],[Employee Name]]),"-----",VLOOKUP(LeaveTracker[[#This Row],[Employee Name]],'List of Employees'!$B$4:$H$767,7))</f>
        <v>ACCOUNTING</v>
      </c>
      <c r="F5340" s="66" t="str">
        <f>IF(ISBLANK(LeaveTracker[[#This Row],[Employee Name]]),"-----",VLOOKUP(LeaveTracker[[#This Row],[Employee Name]],'List of Employees'!$B$4:$H$767,6))</f>
        <v>JOBCON</v>
      </c>
      <c r="G5340" s="24">
        <v>45035</v>
      </c>
      <c r="H5340" s="24">
        <v>45035</v>
      </c>
      <c r="I5340" s="19" t="s">
        <v>81</v>
      </c>
      <c r="K5340" s="57" t="str">
        <f ca="1">LeaveTracker[[#This Row],[Days]]&amp;" "&amp;LeaveTracker[[#This Row],[Type of Leave]]</f>
        <v>1 SL</v>
      </c>
      <c r="L5340" s="23">
        <f ca="1">NETWORKDAYS(LeaveTracker[[#This Row],[Start Date]],LeaveTracker[[#This Row],[End Date]],lstHolidays)</f>
        <v>1</v>
      </c>
      <c r="M5340" s="27"/>
    </row>
    <row r="5341" spans="1:13" ht="30" customHeight="1" x14ac:dyDescent="0.3">
      <c r="A5341" s="27">
        <f t="shared" si="57"/>
        <v>1580</v>
      </c>
      <c r="B5341" s="31">
        <v>45043</v>
      </c>
      <c r="C5341" s="31">
        <v>45036</v>
      </c>
      <c r="D5341" s="19" t="s">
        <v>1740</v>
      </c>
      <c r="E5341" s="66" t="str">
        <f>IF(ISBLANK(LeaveTracker[[#This Row],[Employee Name]]),"-----",VLOOKUP(LeaveTracker[[#This Row],[Employee Name]],'List of Employees'!$B$4:$H$767,7))</f>
        <v>ACCOUNTING</v>
      </c>
      <c r="F5341" s="66" t="str">
        <f>IF(ISBLANK(LeaveTracker[[#This Row],[Employee Name]]),"-----",VLOOKUP(LeaveTracker[[#This Row],[Employee Name]],'List of Employees'!$B$4:$H$767,6))</f>
        <v>CASUAL</v>
      </c>
      <c r="G5341" s="24">
        <v>45034</v>
      </c>
      <c r="H5341" s="24">
        <v>45035</v>
      </c>
      <c r="I5341" s="19" t="s">
        <v>81</v>
      </c>
      <c r="K5341" s="57" t="str">
        <f ca="1">LeaveTracker[[#This Row],[Days]]&amp;" "&amp;LeaveTracker[[#This Row],[Type of Leave]]</f>
        <v>2 SL</v>
      </c>
      <c r="L5341" s="23">
        <f ca="1">NETWORKDAYS(LeaveTracker[[#This Row],[Start Date]],LeaveTracker[[#This Row],[End Date]],lstHolidays)</f>
        <v>2</v>
      </c>
      <c r="M5341" s="27"/>
    </row>
    <row r="5342" spans="1:13" ht="30" customHeight="1" x14ac:dyDescent="0.3">
      <c r="A5342" s="27">
        <f t="shared" si="57"/>
        <v>1581</v>
      </c>
      <c r="B5342" s="31">
        <v>45043</v>
      </c>
      <c r="C5342" s="31">
        <v>45036</v>
      </c>
      <c r="D5342" s="19" t="s">
        <v>868</v>
      </c>
      <c r="E5342" s="66" t="str">
        <f>IF(ISBLANK(LeaveTracker[[#This Row],[Employee Name]]),"-----",VLOOKUP(LeaveTracker[[#This Row],[Employee Name]],'List of Employees'!$B$4:$H$767,7))</f>
        <v>ACCOUNTING</v>
      </c>
      <c r="F5342" s="66" t="str">
        <f>IF(ISBLANK(LeaveTracker[[#This Row],[Employee Name]]),"-----",VLOOKUP(LeaveTracker[[#This Row],[Employee Name]],'List of Employees'!$B$4:$H$767,6))</f>
        <v>PERMANENT</v>
      </c>
      <c r="G5342" s="24">
        <v>45035</v>
      </c>
      <c r="H5342" s="24">
        <v>45035</v>
      </c>
      <c r="I5342" s="19" t="s">
        <v>297</v>
      </c>
      <c r="J5342" s="42" t="s">
        <v>105</v>
      </c>
      <c r="K5342" s="57" t="str">
        <f ca="1">LeaveTracker[[#This Row],[Days]]&amp;" "&amp;LeaveTracker[[#This Row],[Type of Leave]]</f>
        <v>1 OTHER</v>
      </c>
      <c r="L5342" s="23">
        <f ca="1">NETWORKDAYS(LeaveTracker[[#This Row],[Start Date]],LeaveTracker[[#This Row],[End Date]],lstHolidays)</f>
        <v>1</v>
      </c>
      <c r="M5342" s="27"/>
    </row>
    <row r="5343" spans="1:13" ht="30" customHeight="1" x14ac:dyDescent="0.3">
      <c r="A5343" s="27">
        <f t="shared" ref="A5343:A5406" si="58">A5342+1</f>
        <v>1582</v>
      </c>
      <c r="B5343" s="31">
        <v>45051</v>
      </c>
      <c r="C5343" s="31">
        <v>45049</v>
      </c>
      <c r="D5343" s="19" t="s">
        <v>1785</v>
      </c>
      <c r="E5343" s="66" t="str">
        <f>IF(ISBLANK(LeaveTracker[[#This Row],[Employee Name]]),"-----",VLOOKUP(LeaveTracker[[#This Row],[Employee Name]],'List of Employees'!$B$4:$H$767,7))</f>
        <v>GSO</v>
      </c>
      <c r="F5343" s="66" t="str">
        <f>IF(ISBLANK(LeaveTracker[[#This Row],[Employee Name]]),"-----",VLOOKUP(LeaveTracker[[#This Row],[Employee Name]],'List of Employees'!$B$4:$H$767,6))</f>
        <v>CASUAL</v>
      </c>
      <c r="G5343" s="24">
        <v>45068</v>
      </c>
      <c r="H5343" s="24">
        <v>45073</v>
      </c>
      <c r="I5343" s="19" t="s">
        <v>82</v>
      </c>
      <c r="K5343" s="57" t="str">
        <f ca="1">LeaveTracker[[#This Row],[Days]]&amp;" "&amp;LeaveTracker[[#This Row],[Type of Leave]]</f>
        <v>5 VL</v>
      </c>
      <c r="L5343" s="23">
        <f ca="1">NETWORKDAYS(LeaveTracker[[#This Row],[Start Date]],LeaveTracker[[#This Row],[End Date]],lstHolidays)</f>
        <v>5</v>
      </c>
      <c r="M5343" s="27"/>
    </row>
    <row r="5344" spans="1:13" ht="30" customHeight="1" x14ac:dyDescent="0.3">
      <c r="A5344" s="27">
        <f t="shared" si="58"/>
        <v>1583</v>
      </c>
      <c r="B5344" s="31">
        <v>45051</v>
      </c>
      <c r="C5344" s="31">
        <v>45041</v>
      </c>
      <c r="D5344" s="19" t="s">
        <v>282</v>
      </c>
      <c r="E5344" s="66" t="str">
        <f>IF(ISBLANK(LeaveTracker[[#This Row],[Employee Name]]),"-----",VLOOKUP(LeaveTracker[[#This Row],[Employee Name]],'List of Employees'!$B$4:$H$767,7))</f>
        <v>PICNIC GROVE</v>
      </c>
      <c r="F5344" s="66" t="str">
        <f>IF(ISBLANK(LeaveTracker[[#This Row],[Employee Name]]),"-----",VLOOKUP(LeaveTracker[[#This Row],[Employee Name]],'List of Employees'!$B$4:$H$767,6))</f>
        <v>PERMANENT</v>
      </c>
      <c r="G5344" s="24">
        <v>45065</v>
      </c>
      <c r="H5344" s="24">
        <v>45066</v>
      </c>
      <c r="I5344" s="19" t="s">
        <v>81</v>
      </c>
      <c r="K5344" s="57" t="str">
        <f>LeaveTracker[[#This Row],[Days]]&amp;" "&amp;LeaveTracker[[#This Row],[Type of Leave]]</f>
        <v>2 SL</v>
      </c>
      <c r="L5344" s="23">
        <v>2</v>
      </c>
      <c r="M5344" s="27"/>
    </row>
    <row r="5345" spans="1:13" ht="30" customHeight="1" x14ac:dyDescent="0.3">
      <c r="A5345" s="27">
        <f t="shared" si="58"/>
        <v>1584</v>
      </c>
      <c r="B5345" s="31">
        <v>45051</v>
      </c>
      <c r="C5345" s="31">
        <v>45043</v>
      </c>
      <c r="D5345" s="19" t="s">
        <v>404</v>
      </c>
      <c r="E5345" s="66" t="str">
        <f>IF(ISBLANK(LeaveTracker[[#This Row],[Employee Name]]),"-----",VLOOKUP(LeaveTracker[[#This Row],[Employee Name]],'List of Employees'!$B$4:$H$767,7))</f>
        <v>CTO</v>
      </c>
      <c r="F5345" s="66" t="str">
        <f>IF(ISBLANK(LeaveTracker[[#This Row],[Employee Name]]),"-----",VLOOKUP(LeaveTracker[[#This Row],[Employee Name]],'List of Employees'!$B$4:$H$767,6))</f>
        <v>PERMANENT</v>
      </c>
      <c r="G5345" s="24">
        <v>45042</v>
      </c>
      <c r="H5345" s="24">
        <v>45042</v>
      </c>
      <c r="I5345" s="19" t="s">
        <v>81</v>
      </c>
      <c r="K5345" s="57" t="str">
        <f ca="1">LeaveTracker[[#This Row],[Days]]&amp;" "&amp;LeaveTracker[[#This Row],[Type of Leave]]</f>
        <v>1 SL</v>
      </c>
      <c r="L5345" s="23">
        <f ca="1">NETWORKDAYS(LeaveTracker[[#This Row],[Start Date]],LeaveTracker[[#This Row],[End Date]],lstHolidays)</f>
        <v>1</v>
      </c>
      <c r="M5345" s="27"/>
    </row>
    <row r="5346" spans="1:13" ht="30" customHeight="1" x14ac:dyDescent="0.3">
      <c r="A5346" s="27">
        <f t="shared" si="58"/>
        <v>1585</v>
      </c>
      <c r="B5346" s="31">
        <v>45051</v>
      </c>
      <c r="C5346" s="31">
        <v>45042</v>
      </c>
      <c r="D5346" s="19" t="s">
        <v>621</v>
      </c>
      <c r="E5346" s="66" t="str">
        <f>IF(ISBLANK(LeaveTracker[[#This Row],[Employee Name]]),"-----",VLOOKUP(LeaveTracker[[#This Row],[Employee Name]],'List of Employees'!$B$4:$H$767,7))</f>
        <v>CTO</v>
      </c>
      <c r="F5346" s="66" t="str">
        <f>IF(ISBLANK(LeaveTracker[[#This Row],[Employee Name]]),"-----",VLOOKUP(LeaveTracker[[#This Row],[Employee Name]],'List of Employees'!$B$4:$H$767,6))</f>
        <v>PERMANENT</v>
      </c>
      <c r="G5346" s="24">
        <v>45051</v>
      </c>
      <c r="H5346" s="24">
        <v>45051</v>
      </c>
      <c r="I5346" s="19" t="s">
        <v>82</v>
      </c>
      <c r="K5346" s="57" t="str">
        <f ca="1">LeaveTracker[[#This Row],[Days]]&amp;" "&amp;LeaveTracker[[#This Row],[Type of Leave]]</f>
        <v>1 VL</v>
      </c>
      <c r="L5346" s="23">
        <f ca="1">NETWORKDAYS(LeaveTracker[[#This Row],[Start Date]],LeaveTracker[[#This Row],[End Date]],lstHolidays)</f>
        <v>1</v>
      </c>
      <c r="M5346" s="27"/>
    </row>
    <row r="5347" spans="1:13" ht="30" customHeight="1" x14ac:dyDescent="0.3">
      <c r="A5347" s="27">
        <f t="shared" si="58"/>
        <v>1586</v>
      </c>
      <c r="B5347" s="31">
        <v>45051</v>
      </c>
      <c r="C5347" s="31">
        <v>45043</v>
      </c>
      <c r="D5347" s="19" t="s">
        <v>406</v>
      </c>
      <c r="E5347" s="66" t="str">
        <f>IF(ISBLANK(LeaveTracker[[#This Row],[Employee Name]]),"-----",VLOOKUP(LeaveTracker[[#This Row],[Employee Name]],'List of Employees'!$B$4:$H$767,7))</f>
        <v>CTO</v>
      </c>
      <c r="F5347" s="66" t="str">
        <f>IF(ISBLANK(LeaveTracker[[#This Row],[Employee Name]]),"-----",VLOOKUP(LeaveTracker[[#This Row],[Employee Name]],'List of Employees'!$B$4:$H$767,6))</f>
        <v>PERMANENT</v>
      </c>
      <c r="G5347" s="24">
        <v>45042</v>
      </c>
      <c r="H5347" s="24">
        <v>45042</v>
      </c>
      <c r="I5347" s="19" t="s">
        <v>81</v>
      </c>
      <c r="K5347" s="57" t="str">
        <f ca="1">LeaveTracker[[#This Row],[Days]]&amp;" "&amp;LeaveTracker[[#This Row],[Type of Leave]]</f>
        <v>1 SL</v>
      </c>
      <c r="L5347" s="23">
        <f ca="1">NETWORKDAYS(LeaveTracker[[#This Row],[Start Date]],LeaveTracker[[#This Row],[End Date]],lstHolidays)</f>
        <v>1</v>
      </c>
      <c r="M5347" s="27"/>
    </row>
    <row r="5348" spans="1:13" ht="30" customHeight="1" x14ac:dyDescent="0.3">
      <c r="A5348" s="27">
        <f t="shared" si="58"/>
        <v>1587</v>
      </c>
      <c r="B5348" s="31">
        <v>45051</v>
      </c>
      <c r="C5348" s="31">
        <v>45043</v>
      </c>
      <c r="D5348" s="19" t="s">
        <v>1825</v>
      </c>
      <c r="E5348" s="66" t="str">
        <f>IF(ISBLANK(LeaveTracker[[#This Row],[Employee Name]]),"-----",VLOOKUP(LeaveTracker[[#This Row],[Employee Name]],'List of Employees'!$B$4:$H$767,7))</f>
        <v>CPDO</v>
      </c>
      <c r="F5348" s="66" t="str">
        <f>IF(ISBLANK(LeaveTracker[[#This Row],[Employee Name]]),"-----",VLOOKUP(LeaveTracker[[#This Row],[Employee Name]],'List of Employees'!$B$4:$H$767,6))</f>
        <v>CASUAL</v>
      </c>
      <c r="G5348" s="24">
        <v>45049</v>
      </c>
      <c r="H5348" s="24">
        <v>45049</v>
      </c>
      <c r="I5348" s="19" t="s">
        <v>82</v>
      </c>
      <c r="K5348" s="57" t="str">
        <f ca="1">LeaveTracker[[#This Row],[Days]]&amp;" "&amp;LeaveTracker[[#This Row],[Type of Leave]]</f>
        <v>1 VL</v>
      </c>
      <c r="L5348" s="23">
        <f ca="1">NETWORKDAYS(LeaveTracker[[#This Row],[Start Date]],LeaveTracker[[#This Row],[End Date]],lstHolidays)</f>
        <v>1</v>
      </c>
      <c r="M5348" s="27"/>
    </row>
    <row r="5349" spans="1:13" ht="30" customHeight="1" x14ac:dyDescent="0.3">
      <c r="A5349" s="27">
        <f t="shared" si="58"/>
        <v>1588</v>
      </c>
      <c r="B5349" s="31">
        <v>45051</v>
      </c>
      <c r="C5349" s="31">
        <v>45050</v>
      </c>
      <c r="D5349" s="19" t="s">
        <v>1994</v>
      </c>
      <c r="E5349" s="66" t="str">
        <f>IF(ISBLANK(LeaveTracker[[#This Row],[Employee Name]]),"-----",VLOOKUP(LeaveTracker[[#This Row],[Employee Name]],'List of Employees'!$B$4:$H$767,7))</f>
        <v>HRMO</v>
      </c>
      <c r="F5349" s="66" t="str">
        <f>IF(ISBLANK(LeaveTracker[[#This Row],[Employee Name]]),"-----",VLOOKUP(LeaveTracker[[#This Row],[Employee Name]],'List of Employees'!$B$4:$H$767,6))</f>
        <v>PERMANENT</v>
      </c>
      <c r="G5349" s="24">
        <v>45061</v>
      </c>
      <c r="H5349" s="24">
        <v>45065</v>
      </c>
      <c r="I5349" s="19" t="s">
        <v>82</v>
      </c>
      <c r="K5349" s="57" t="str">
        <f ca="1">LeaveTracker[[#This Row],[Days]]&amp;" "&amp;LeaveTracker[[#This Row],[Type of Leave]]</f>
        <v>5 VL</v>
      </c>
      <c r="L5349" s="23">
        <f ca="1">NETWORKDAYS(LeaveTracker[[#This Row],[Start Date]],LeaveTracker[[#This Row],[End Date]],lstHolidays)</f>
        <v>5</v>
      </c>
      <c r="M5349" s="27"/>
    </row>
    <row r="5350" spans="1:13" ht="30" customHeight="1" x14ac:dyDescent="0.3">
      <c r="A5350" s="27">
        <f t="shared" si="58"/>
        <v>1589</v>
      </c>
      <c r="B5350" s="31">
        <v>45051</v>
      </c>
      <c r="C5350" s="31">
        <v>45043</v>
      </c>
      <c r="D5350" s="19" t="s">
        <v>2252</v>
      </c>
      <c r="E5350" s="66" t="str">
        <f>IF(ISBLANK(LeaveTracker[[#This Row],[Employee Name]]),"-----",VLOOKUP(LeaveTracker[[#This Row],[Employee Name]],'List of Employees'!$B$4:$H$767,7))</f>
        <v>CHO</v>
      </c>
      <c r="F5350" s="66" t="str">
        <f>IF(ISBLANK(LeaveTracker[[#This Row],[Employee Name]]),"-----",VLOOKUP(LeaveTracker[[#This Row],[Employee Name]],'List of Employees'!$B$4:$H$767,6))</f>
        <v>PERMANENT</v>
      </c>
      <c r="G5350" s="24">
        <v>45034</v>
      </c>
      <c r="H5350" s="24">
        <v>45034</v>
      </c>
      <c r="I5350" s="19" t="s">
        <v>81</v>
      </c>
      <c r="K5350" s="57" t="str">
        <f ca="1">LeaveTracker[[#This Row],[Days]]&amp;" "&amp;LeaveTracker[[#This Row],[Type of Leave]]</f>
        <v>1 SL</v>
      </c>
      <c r="L5350" s="23">
        <f ca="1">NETWORKDAYS(LeaveTracker[[#This Row],[Start Date]],LeaveTracker[[#This Row],[End Date]],lstHolidays)</f>
        <v>1</v>
      </c>
      <c r="M5350" s="27"/>
    </row>
    <row r="5351" spans="1:13" ht="30" customHeight="1" x14ac:dyDescent="0.3">
      <c r="A5351" s="27">
        <v>1589</v>
      </c>
      <c r="B5351" s="31">
        <v>45051</v>
      </c>
      <c r="C5351" s="31">
        <v>45043</v>
      </c>
      <c r="D5351" s="19" t="s">
        <v>2252</v>
      </c>
      <c r="E5351" s="66" t="str">
        <f>IF(ISBLANK(LeaveTracker[[#This Row],[Employee Name]]),"-----",VLOOKUP(LeaveTracker[[#This Row],[Employee Name]],'List of Employees'!$B$4:$H$767,7))</f>
        <v>CHO</v>
      </c>
      <c r="F5351" s="66" t="str">
        <f>IF(ISBLANK(LeaveTracker[[#This Row],[Employee Name]]),"-----",VLOOKUP(LeaveTracker[[#This Row],[Employee Name]],'List of Employees'!$B$4:$H$767,6))</f>
        <v>PERMANENT</v>
      </c>
      <c r="G5351" s="24">
        <v>45042</v>
      </c>
      <c r="H5351" s="24">
        <v>45042</v>
      </c>
      <c r="I5351" s="19" t="s">
        <v>81</v>
      </c>
      <c r="K5351" s="57" t="str">
        <f ca="1">LeaveTracker[[#This Row],[Days]]&amp;" "&amp;LeaveTracker[[#This Row],[Type of Leave]]</f>
        <v>1 SL</v>
      </c>
      <c r="L5351" s="23">
        <f ca="1">NETWORKDAYS(LeaveTracker[[#This Row],[Start Date]],LeaveTracker[[#This Row],[End Date]],lstHolidays)</f>
        <v>1</v>
      </c>
      <c r="M5351" s="27"/>
    </row>
    <row r="5352" spans="1:13" ht="30" customHeight="1" x14ac:dyDescent="0.3">
      <c r="A5352" s="27">
        <f t="shared" si="58"/>
        <v>1590</v>
      </c>
      <c r="B5352" s="31">
        <v>45051</v>
      </c>
      <c r="C5352" s="31">
        <v>45042</v>
      </c>
      <c r="D5352" s="19" t="s">
        <v>823</v>
      </c>
      <c r="E5352" s="66" t="str">
        <f>IF(ISBLANK(LeaveTracker[[#This Row],[Employee Name]]),"-----",VLOOKUP(LeaveTracker[[#This Row],[Employee Name]],'List of Employees'!$B$4:$H$767,7))</f>
        <v>CHO</v>
      </c>
      <c r="F5352" s="66" t="str">
        <f>IF(ISBLANK(LeaveTracker[[#This Row],[Employee Name]]),"-----",VLOOKUP(LeaveTracker[[#This Row],[Employee Name]],'List of Employees'!$B$4:$H$767,6))</f>
        <v>PERMANENT</v>
      </c>
      <c r="G5352" s="24">
        <v>45041</v>
      </c>
      <c r="H5352" s="24">
        <v>45041</v>
      </c>
      <c r="I5352" s="19" t="s">
        <v>297</v>
      </c>
      <c r="J5352" s="42" t="s">
        <v>158</v>
      </c>
      <c r="K5352" s="57" t="str">
        <f ca="1">LeaveTracker[[#This Row],[Days]]&amp;" "&amp;LeaveTracker[[#This Row],[Type of Leave]]</f>
        <v>1 OTHER</v>
      </c>
      <c r="L5352" s="23">
        <f ca="1">NETWORKDAYS(LeaveTracker[[#This Row],[Start Date]],LeaveTracker[[#This Row],[End Date]],lstHolidays)</f>
        <v>1</v>
      </c>
      <c r="M5352" s="27"/>
    </row>
    <row r="5353" spans="1:13" ht="30" customHeight="1" x14ac:dyDescent="0.3">
      <c r="A5353" s="27">
        <f t="shared" si="58"/>
        <v>1591</v>
      </c>
      <c r="B5353" s="31">
        <v>45051</v>
      </c>
      <c r="C5353" s="31">
        <v>45043</v>
      </c>
      <c r="D5353" s="19" t="s">
        <v>175</v>
      </c>
      <c r="E5353" s="66" t="str">
        <f>IF(ISBLANK(LeaveTracker[[#This Row],[Employee Name]]),"-----",VLOOKUP(LeaveTracker[[#This Row],[Employee Name]],'List of Employees'!$B$4:$H$767,7))</f>
        <v>HRMO</v>
      </c>
      <c r="F5353" s="66" t="str">
        <f>IF(ISBLANK(LeaveTracker[[#This Row],[Employee Name]]),"-----",VLOOKUP(LeaveTracker[[#This Row],[Employee Name]],'List of Employees'!$B$4:$H$767,6))</f>
        <v>PERMANENT</v>
      </c>
      <c r="G5353" s="24">
        <v>45044</v>
      </c>
      <c r="H5353" s="24">
        <v>45044</v>
      </c>
      <c r="I5353" s="19" t="s">
        <v>297</v>
      </c>
      <c r="J5353" s="42" t="s">
        <v>105</v>
      </c>
      <c r="K5353" s="57" t="str">
        <f ca="1">LeaveTracker[[#This Row],[Days]]&amp;" "&amp;LeaveTracker[[#This Row],[Type of Leave]]</f>
        <v>1 OTHER</v>
      </c>
      <c r="L5353" s="23">
        <f ca="1">NETWORKDAYS(LeaveTracker[[#This Row],[Start Date]],LeaveTracker[[#This Row],[End Date]],lstHolidays)</f>
        <v>1</v>
      </c>
      <c r="M5353" s="27"/>
    </row>
    <row r="5354" spans="1:13" ht="30" customHeight="1" x14ac:dyDescent="0.3">
      <c r="A5354" s="27">
        <f t="shared" si="58"/>
        <v>1592</v>
      </c>
      <c r="B5354" s="31">
        <v>45051</v>
      </c>
      <c r="C5354" s="31">
        <v>45041</v>
      </c>
      <c r="D5354" s="19" t="s">
        <v>487</v>
      </c>
      <c r="E5354" s="66" t="str">
        <f>IF(ISBLANK(LeaveTracker[[#This Row],[Employee Name]]),"-----",VLOOKUP(LeaveTracker[[#This Row],[Employee Name]],'List of Employees'!$B$4:$H$767,7))</f>
        <v>THRDC</v>
      </c>
      <c r="F5354" s="66" t="str">
        <f>IF(ISBLANK(LeaveTracker[[#This Row],[Employee Name]]),"-----",VLOOKUP(LeaveTracker[[#This Row],[Employee Name]],'List of Employees'!$B$4:$H$767,6))</f>
        <v>PERMANENT</v>
      </c>
      <c r="G5354" s="24">
        <v>45044</v>
      </c>
      <c r="H5354" s="24">
        <v>45044</v>
      </c>
      <c r="I5354" s="19" t="s">
        <v>82</v>
      </c>
      <c r="K5354" s="57" t="str">
        <f ca="1">LeaveTracker[[#This Row],[Days]]&amp;" "&amp;LeaveTracker[[#This Row],[Type of Leave]]</f>
        <v>1 VL</v>
      </c>
      <c r="L5354" s="23">
        <f ca="1">NETWORKDAYS(LeaveTracker[[#This Row],[Start Date]],LeaveTracker[[#This Row],[End Date]],lstHolidays)</f>
        <v>1</v>
      </c>
      <c r="M5354" s="27"/>
    </row>
    <row r="5355" spans="1:13" ht="30" customHeight="1" x14ac:dyDescent="0.3">
      <c r="A5355" s="27">
        <f t="shared" si="58"/>
        <v>1593</v>
      </c>
      <c r="B5355" s="31">
        <v>45051</v>
      </c>
      <c r="C5355" s="31">
        <v>45040</v>
      </c>
      <c r="D5355" s="19" t="s">
        <v>1077</v>
      </c>
      <c r="E5355" s="66" t="str">
        <f>IF(ISBLANK(LeaveTracker[[#This Row],[Employee Name]]),"-----",VLOOKUP(LeaveTracker[[#This Row],[Employee Name]],'List of Employees'!$B$4:$H$767,7))</f>
        <v>CTO</v>
      </c>
      <c r="F5355" s="66" t="str">
        <f>IF(ISBLANK(LeaveTracker[[#This Row],[Employee Name]]),"-----",VLOOKUP(LeaveTracker[[#This Row],[Employee Name]],'List of Employees'!$B$4:$H$767,6))</f>
        <v>PERMANENT</v>
      </c>
      <c r="G5355" s="24">
        <v>45044</v>
      </c>
      <c r="H5355" s="24">
        <v>45044</v>
      </c>
      <c r="I5355" s="19" t="s">
        <v>82</v>
      </c>
      <c r="K5355" s="57" t="str">
        <f ca="1">LeaveTracker[[#This Row],[Days]]&amp;" "&amp;LeaveTracker[[#This Row],[Type of Leave]]</f>
        <v>1 VL</v>
      </c>
      <c r="L5355" s="23">
        <f ca="1">NETWORKDAYS(LeaveTracker[[#This Row],[Start Date]],LeaveTracker[[#This Row],[End Date]],lstHolidays)</f>
        <v>1</v>
      </c>
      <c r="M5355" s="27"/>
    </row>
    <row r="5356" spans="1:13" ht="30" customHeight="1" x14ac:dyDescent="0.3">
      <c r="A5356" s="27">
        <f t="shared" si="58"/>
        <v>1594</v>
      </c>
      <c r="B5356" s="31">
        <v>45051</v>
      </c>
      <c r="C5356" s="31">
        <v>45043</v>
      </c>
      <c r="D5356" s="19" t="s">
        <v>1075</v>
      </c>
      <c r="E5356" s="66" t="str">
        <f>IF(ISBLANK(LeaveTracker[[#This Row],[Employee Name]]),"-----",VLOOKUP(LeaveTracker[[#This Row],[Employee Name]],'List of Employees'!$B$4:$H$767,7))</f>
        <v>CTO</v>
      </c>
      <c r="F5356" s="66" t="str">
        <f>IF(ISBLANK(LeaveTracker[[#This Row],[Employee Name]]),"-----",VLOOKUP(LeaveTracker[[#This Row],[Employee Name]],'List of Employees'!$B$4:$H$767,6))</f>
        <v>PERMANENT</v>
      </c>
      <c r="G5356" s="24">
        <v>45040</v>
      </c>
      <c r="H5356" s="24">
        <v>45041</v>
      </c>
      <c r="I5356" s="19" t="s">
        <v>76</v>
      </c>
      <c r="K5356" s="57" t="str">
        <f ca="1">LeaveTracker[[#This Row],[Days]]&amp;" "&amp;LeaveTracker[[#This Row],[Type of Leave]]</f>
        <v>2 Maternity</v>
      </c>
      <c r="L5356" s="23">
        <f ca="1">NETWORKDAYS(LeaveTracker[[#This Row],[Start Date]],LeaveTracker[[#This Row],[End Date]],lstHolidays)</f>
        <v>2</v>
      </c>
      <c r="M5356" s="27"/>
    </row>
    <row r="5357" spans="1:13" ht="30" customHeight="1" x14ac:dyDescent="0.3">
      <c r="A5357" s="27">
        <f t="shared" si="58"/>
        <v>1595</v>
      </c>
      <c r="B5357" s="31">
        <v>45051</v>
      </c>
      <c r="C5357" s="31">
        <v>45043</v>
      </c>
      <c r="D5357" s="19" t="s">
        <v>524</v>
      </c>
      <c r="E5357" s="66" t="str">
        <f>IF(ISBLANK(LeaveTracker[[#This Row],[Employee Name]]),"-----",VLOOKUP(LeaveTracker[[#This Row],[Employee Name]],'List of Employees'!$B$4:$H$767,7))</f>
        <v>GSO</v>
      </c>
      <c r="F5357" s="66" t="str">
        <f>IF(ISBLANK(LeaveTracker[[#This Row],[Employee Name]]),"-----",VLOOKUP(LeaveTracker[[#This Row],[Employee Name]],'List of Employees'!$B$4:$H$767,6))</f>
        <v>PERMANENT</v>
      </c>
      <c r="G5357" s="24">
        <v>45061</v>
      </c>
      <c r="H5357" s="24">
        <v>45061</v>
      </c>
      <c r="I5357" s="19" t="s">
        <v>82</v>
      </c>
      <c r="K5357" s="57" t="str">
        <f ca="1">LeaveTracker[[#This Row],[Days]]&amp;" "&amp;LeaveTracker[[#This Row],[Type of Leave]]</f>
        <v>1 VL</v>
      </c>
      <c r="L5357" s="23">
        <f ca="1">NETWORKDAYS(LeaveTracker[[#This Row],[Start Date]],LeaveTracker[[#This Row],[End Date]],lstHolidays)</f>
        <v>1</v>
      </c>
      <c r="M5357" s="27"/>
    </row>
    <row r="5358" spans="1:13" ht="30" customHeight="1" x14ac:dyDescent="0.3">
      <c r="A5358" s="27">
        <f t="shared" si="58"/>
        <v>1596</v>
      </c>
      <c r="B5358" s="31">
        <v>45051</v>
      </c>
      <c r="C5358" s="31">
        <v>45043</v>
      </c>
      <c r="D5358" s="19" t="s">
        <v>1757</v>
      </c>
      <c r="E5358" s="66" t="str">
        <f>IF(ISBLANK(LeaveTracker[[#This Row],[Employee Name]]),"-----",VLOOKUP(LeaveTracker[[#This Row],[Employee Name]],'List of Employees'!$B$4:$H$767,7))</f>
        <v>LIBRARY</v>
      </c>
      <c r="F5358" s="66" t="str">
        <f>IF(ISBLANK(LeaveTracker[[#This Row],[Employee Name]]),"-----",VLOOKUP(LeaveTracker[[#This Row],[Employee Name]],'List of Employees'!$B$4:$H$767,6))</f>
        <v>CASUAL</v>
      </c>
      <c r="G5358" s="24">
        <v>45042</v>
      </c>
      <c r="H5358" s="24">
        <v>45042</v>
      </c>
      <c r="I5358" s="19" t="s">
        <v>81</v>
      </c>
      <c r="K5358" s="57" t="str">
        <f ca="1">LeaveTracker[[#This Row],[Days]]&amp;" "&amp;LeaveTracker[[#This Row],[Type of Leave]]</f>
        <v>1 SL</v>
      </c>
      <c r="L5358" s="23">
        <f ca="1">NETWORKDAYS(LeaveTracker[[#This Row],[Start Date]],LeaveTracker[[#This Row],[End Date]],lstHolidays)</f>
        <v>1</v>
      </c>
      <c r="M5358" s="27"/>
    </row>
    <row r="5359" spans="1:13" ht="30" customHeight="1" x14ac:dyDescent="0.3">
      <c r="A5359" s="27">
        <f t="shared" si="58"/>
        <v>1597</v>
      </c>
      <c r="B5359" s="31">
        <v>45051</v>
      </c>
      <c r="C5359" s="31">
        <v>45043</v>
      </c>
      <c r="D5359" s="19" t="s">
        <v>1757</v>
      </c>
      <c r="E5359" s="66" t="str">
        <f>IF(ISBLANK(LeaveTracker[[#This Row],[Employee Name]]),"-----",VLOOKUP(LeaveTracker[[#This Row],[Employee Name]],'List of Employees'!$B$4:$H$767,7))</f>
        <v>LIBRARY</v>
      </c>
      <c r="F5359" s="66" t="str">
        <f>IF(ISBLANK(LeaveTracker[[#This Row],[Employee Name]]),"-----",VLOOKUP(LeaveTracker[[#This Row],[Employee Name]],'List of Employees'!$B$4:$H$767,6))</f>
        <v>CASUAL</v>
      </c>
      <c r="G5359" s="24">
        <v>45049</v>
      </c>
      <c r="H5359" s="24">
        <v>45050</v>
      </c>
      <c r="I5359" s="19" t="s">
        <v>82</v>
      </c>
      <c r="K5359" s="57" t="str">
        <f ca="1">LeaveTracker[[#This Row],[Days]]&amp;" "&amp;LeaveTracker[[#This Row],[Type of Leave]]</f>
        <v>2 VL</v>
      </c>
      <c r="L5359" s="23">
        <f ca="1">NETWORKDAYS(LeaveTracker[[#This Row],[Start Date]],LeaveTracker[[#This Row],[End Date]],lstHolidays)</f>
        <v>2</v>
      </c>
      <c r="M5359" s="27"/>
    </row>
    <row r="5360" spans="1:13" ht="30" customHeight="1" x14ac:dyDescent="0.3">
      <c r="A5360" s="27">
        <f t="shared" si="58"/>
        <v>1598</v>
      </c>
      <c r="B5360" s="31">
        <v>45051</v>
      </c>
      <c r="C5360" s="31">
        <v>45043</v>
      </c>
      <c r="D5360" s="19" t="s">
        <v>573</v>
      </c>
      <c r="E5360" s="66" t="str">
        <f>IF(ISBLANK(LeaveTracker[[#This Row],[Employee Name]]),"-----",VLOOKUP(LeaveTracker[[#This Row],[Employee Name]],'List of Employees'!$B$4:$H$767,7))</f>
        <v>CCT</v>
      </c>
      <c r="F5360" s="66" t="str">
        <f>IF(ISBLANK(LeaveTracker[[#This Row],[Employee Name]]),"-----",VLOOKUP(LeaveTracker[[#This Row],[Employee Name]],'List of Employees'!$B$4:$H$767,6))</f>
        <v>PERMANENT</v>
      </c>
      <c r="G5360" s="24">
        <v>45051</v>
      </c>
      <c r="H5360" s="24">
        <v>45051</v>
      </c>
      <c r="I5360" s="19" t="s">
        <v>297</v>
      </c>
      <c r="J5360" s="42" t="s">
        <v>105</v>
      </c>
      <c r="K5360" s="57" t="str">
        <f ca="1">LeaveTracker[[#This Row],[Days]]&amp;" "&amp;LeaveTracker[[#This Row],[Type of Leave]]</f>
        <v>1 OTHER</v>
      </c>
      <c r="L5360" s="23">
        <f ca="1">NETWORKDAYS(LeaveTracker[[#This Row],[Start Date]],LeaveTracker[[#This Row],[End Date]],lstHolidays)</f>
        <v>1</v>
      </c>
      <c r="M5360" s="27"/>
    </row>
    <row r="5361" spans="1:13" ht="30" customHeight="1" x14ac:dyDescent="0.3">
      <c r="A5361" s="27">
        <f t="shared" si="58"/>
        <v>1599</v>
      </c>
      <c r="B5361" s="31">
        <v>45051</v>
      </c>
      <c r="C5361" s="31">
        <v>45041</v>
      </c>
      <c r="D5361" s="19" t="s">
        <v>2137</v>
      </c>
      <c r="E5361" s="66" t="str">
        <f>IF(ISBLANK(LeaveTracker[[#This Row],[Employee Name]]),"-----",VLOOKUP(LeaveTracker[[#This Row],[Employee Name]],'List of Employees'!$B$4:$H$767,7))</f>
        <v>GSO</v>
      </c>
      <c r="F5361" s="66" t="str">
        <f>IF(ISBLANK(LeaveTracker[[#This Row],[Employee Name]]),"-----",VLOOKUP(LeaveTracker[[#This Row],[Employee Name]],'List of Employees'!$B$4:$H$767,6))</f>
        <v>PERMANENT</v>
      </c>
      <c r="G5361" s="24">
        <v>45048</v>
      </c>
      <c r="H5361" s="24">
        <v>45058</v>
      </c>
      <c r="I5361" s="19" t="s">
        <v>82</v>
      </c>
      <c r="K5361" s="57" t="str">
        <f ca="1">LeaveTracker[[#This Row],[Days]]&amp;" "&amp;LeaveTracker[[#This Row],[Type of Leave]]</f>
        <v>9 VL</v>
      </c>
      <c r="L5361" s="23">
        <f ca="1">NETWORKDAYS(LeaveTracker[[#This Row],[Start Date]],LeaveTracker[[#This Row],[End Date]],lstHolidays)</f>
        <v>9</v>
      </c>
      <c r="M5361" s="27"/>
    </row>
    <row r="5362" spans="1:13" ht="30" customHeight="1" x14ac:dyDescent="0.3">
      <c r="A5362" s="27">
        <f t="shared" si="58"/>
        <v>1600</v>
      </c>
      <c r="B5362" s="31">
        <v>45051</v>
      </c>
      <c r="C5362" s="31">
        <v>45044</v>
      </c>
      <c r="D5362" s="19" t="s">
        <v>458</v>
      </c>
      <c r="E5362" s="66" t="str">
        <f>IF(ISBLANK(LeaveTracker[[#This Row],[Employee Name]]),"-----",VLOOKUP(LeaveTracker[[#This Row],[Employee Name]],'List of Employees'!$B$4:$H$767,7))</f>
        <v>HRMO</v>
      </c>
      <c r="F5362" s="66" t="str">
        <f>IF(ISBLANK(LeaveTracker[[#This Row],[Employee Name]]),"-----",VLOOKUP(LeaveTracker[[#This Row],[Employee Name]],'List of Employees'!$B$4:$H$767,6))</f>
        <v>PERMANENT</v>
      </c>
      <c r="G5362" s="24">
        <v>45048</v>
      </c>
      <c r="H5362" s="24">
        <v>45048</v>
      </c>
      <c r="I5362" s="19" t="s">
        <v>297</v>
      </c>
      <c r="J5362" s="42" t="s">
        <v>105</v>
      </c>
      <c r="K5362" s="57" t="str">
        <f ca="1">LeaveTracker[[#This Row],[Days]]&amp;" "&amp;LeaveTracker[[#This Row],[Type of Leave]]</f>
        <v>1 OTHER</v>
      </c>
      <c r="L5362" s="23">
        <f ca="1">NETWORKDAYS(LeaveTracker[[#This Row],[Start Date]],LeaveTracker[[#This Row],[End Date]],lstHolidays)</f>
        <v>1</v>
      </c>
      <c r="M5362" s="27"/>
    </row>
    <row r="5363" spans="1:13" ht="30" customHeight="1" x14ac:dyDescent="0.3">
      <c r="A5363" s="27">
        <f t="shared" si="58"/>
        <v>1601</v>
      </c>
      <c r="B5363" s="31">
        <v>45051</v>
      </c>
      <c r="C5363" s="31">
        <v>45043</v>
      </c>
      <c r="D5363" s="19" t="s">
        <v>719</v>
      </c>
      <c r="E5363" s="66" t="str">
        <f>IF(ISBLANK(LeaveTracker[[#This Row],[Employee Name]]),"-----",VLOOKUP(LeaveTracker[[#This Row],[Employee Name]],'List of Employees'!$B$4:$H$767,7))</f>
        <v>LCR</v>
      </c>
      <c r="F5363" s="66" t="str">
        <f>IF(ISBLANK(LeaveTracker[[#This Row],[Employee Name]]),"-----",VLOOKUP(LeaveTracker[[#This Row],[Employee Name]],'List of Employees'!$B$4:$H$767,6))</f>
        <v>PERMANENT</v>
      </c>
      <c r="G5363" s="24">
        <v>45061</v>
      </c>
      <c r="H5363" s="24">
        <v>45062</v>
      </c>
      <c r="I5363" s="19" t="s">
        <v>297</v>
      </c>
      <c r="J5363" s="42" t="s">
        <v>105</v>
      </c>
      <c r="K5363" s="57" t="str">
        <f ca="1">LeaveTracker[[#This Row],[Days]]&amp;" "&amp;LeaveTracker[[#This Row],[Type of Leave]]</f>
        <v>2 OTHER</v>
      </c>
      <c r="L5363" s="23">
        <f ca="1">NETWORKDAYS(LeaveTracker[[#This Row],[Start Date]],LeaveTracker[[#This Row],[End Date]],lstHolidays)</f>
        <v>2</v>
      </c>
      <c r="M5363" s="27"/>
    </row>
    <row r="5364" spans="1:13" ht="30" customHeight="1" x14ac:dyDescent="0.3">
      <c r="A5364" s="27">
        <f t="shared" si="58"/>
        <v>1602</v>
      </c>
      <c r="B5364" s="31">
        <v>45051</v>
      </c>
      <c r="C5364" s="31">
        <v>45043</v>
      </c>
      <c r="D5364" s="19" t="s">
        <v>719</v>
      </c>
      <c r="E5364" s="66" t="str">
        <f>IF(ISBLANK(LeaveTracker[[#This Row],[Employee Name]]),"-----",VLOOKUP(LeaveTracker[[#This Row],[Employee Name]],'List of Employees'!$B$4:$H$767,7))</f>
        <v>LCR</v>
      </c>
      <c r="F5364" s="66" t="str">
        <f>IF(ISBLANK(LeaveTracker[[#This Row],[Employee Name]]),"-----",VLOOKUP(LeaveTracker[[#This Row],[Employee Name]],'List of Employees'!$B$4:$H$767,6))</f>
        <v>PERMANENT</v>
      </c>
      <c r="G5364" s="24">
        <v>45054</v>
      </c>
      <c r="H5364" s="24">
        <v>45054</v>
      </c>
      <c r="I5364" s="19" t="s">
        <v>82</v>
      </c>
      <c r="K5364" s="57" t="str">
        <f ca="1">LeaveTracker[[#This Row],[Days]]&amp;" "&amp;LeaveTracker[[#This Row],[Type of Leave]]</f>
        <v>1 VL</v>
      </c>
      <c r="L5364" s="23">
        <f ca="1">NETWORKDAYS(LeaveTracker[[#This Row],[Start Date]],LeaveTracker[[#This Row],[End Date]],lstHolidays)</f>
        <v>1</v>
      </c>
      <c r="M5364" s="27"/>
    </row>
    <row r="5365" spans="1:13" ht="30" customHeight="1" x14ac:dyDescent="0.3">
      <c r="A5365" s="27">
        <f t="shared" si="58"/>
        <v>1603</v>
      </c>
      <c r="B5365" s="31">
        <v>45051</v>
      </c>
      <c r="C5365" s="31">
        <v>45042</v>
      </c>
      <c r="D5365" s="19" t="s">
        <v>1953</v>
      </c>
      <c r="E5365" s="66" t="str">
        <f>IF(ISBLANK(LeaveTracker[[#This Row],[Employee Name]]),"-----",VLOOKUP(LeaveTracker[[#This Row],[Employee Name]],'List of Employees'!$B$4:$H$767,7))</f>
        <v>CENRO</v>
      </c>
      <c r="F5365" s="66" t="str">
        <f>IF(ISBLANK(LeaveTracker[[#This Row],[Employee Name]]),"-----",VLOOKUP(LeaveTracker[[#This Row],[Employee Name]],'List of Employees'!$B$4:$H$767,6))</f>
        <v>CASUAL</v>
      </c>
      <c r="G5365" s="24">
        <v>45056</v>
      </c>
      <c r="H5365" s="24">
        <v>45056</v>
      </c>
      <c r="I5365" s="19" t="s">
        <v>82</v>
      </c>
      <c r="K5365" s="57" t="str">
        <f ca="1">LeaveTracker[[#This Row],[Days]]&amp;" "&amp;LeaveTracker[[#This Row],[Type of Leave]]</f>
        <v>1 VL</v>
      </c>
      <c r="L5365" s="23">
        <f ca="1">NETWORKDAYS(LeaveTracker[[#This Row],[Start Date]],LeaveTracker[[#This Row],[End Date]],lstHolidays)</f>
        <v>1</v>
      </c>
      <c r="M5365" s="27"/>
    </row>
    <row r="5366" spans="1:13" ht="30" customHeight="1" x14ac:dyDescent="0.3">
      <c r="A5366" s="27">
        <v>1603</v>
      </c>
      <c r="B5366" s="31">
        <v>45051</v>
      </c>
      <c r="C5366" s="31">
        <v>45042</v>
      </c>
      <c r="D5366" s="19" t="s">
        <v>1953</v>
      </c>
      <c r="E5366" s="66" t="str">
        <f>IF(ISBLANK(LeaveTracker[[#This Row],[Employee Name]]),"-----",VLOOKUP(LeaveTracker[[#This Row],[Employee Name]],'List of Employees'!$B$4:$H$767,7))</f>
        <v>CENRO</v>
      </c>
      <c r="F5366" s="66" t="str">
        <f>IF(ISBLANK(LeaveTracker[[#This Row],[Employee Name]]),"-----",VLOOKUP(LeaveTracker[[#This Row],[Employee Name]],'List of Employees'!$B$4:$H$767,6))</f>
        <v>CASUAL</v>
      </c>
      <c r="G5366" s="24">
        <v>45061</v>
      </c>
      <c r="H5366" s="24">
        <v>45061</v>
      </c>
      <c r="I5366" s="19" t="s">
        <v>82</v>
      </c>
      <c r="K5366" s="57" t="str">
        <f ca="1">LeaveTracker[[#This Row],[Days]]&amp;" "&amp;LeaveTracker[[#This Row],[Type of Leave]]</f>
        <v>1 VL</v>
      </c>
      <c r="L5366" s="23">
        <f ca="1">NETWORKDAYS(LeaveTracker[[#This Row],[Start Date]],LeaveTracker[[#This Row],[End Date]],lstHolidays)</f>
        <v>1</v>
      </c>
      <c r="M5366" s="27"/>
    </row>
    <row r="5367" spans="1:13" ht="30" customHeight="1" x14ac:dyDescent="0.3">
      <c r="A5367" s="27">
        <f t="shared" si="58"/>
        <v>1604</v>
      </c>
      <c r="B5367" s="31">
        <v>45051</v>
      </c>
      <c r="C5367" s="31">
        <v>45044</v>
      </c>
      <c r="D5367" s="19" t="s">
        <v>1100</v>
      </c>
      <c r="E5367" s="66" t="str">
        <f>IF(ISBLANK(LeaveTracker[[#This Row],[Employee Name]]),"-----",VLOOKUP(LeaveTracker[[#This Row],[Employee Name]],'List of Employees'!$B$4:$H$767,7))</f>
        <v>CPDO</v>
      </c>
      <c r="F5367" s="66" t="str">
        <f>IF(ISBLANK(LeaveTracker[[#This Row],[Employee Name]]),"-----",VLOOKUP(LeaveTracker[[#This Row],[Employee Name]],'List of Employees'!$B$4:$H$767,6))</f>
        <v>PERMANENT</v>
      </c>
      <c r="G5367" s="24">
        <v>45040</v>
      </c>
      <c r="H5367" s="24">
        <v>45041</v>
      </c>
      <c r="I5367" s="19" t="s">
        <v>81</v>
      </c>
      <c r="K5367" s="57" t="str">
        <f ca="1">LeaveTracker[[#This Row],[Days]]&amp;" "&amp;LeaveTracker[[#This Row],[Type of Leave]]</f>
        <v>2 SL</v>
      </c>
      <c r="L5367" s="23">
        <f ca="1">NETWORKDAYS(LeaveTracker[[#This Row],[Start Date]],LeaveTracker[[#This Row],[End Date]],lstHolidays)</f>
        <v>2</v>
      </c>
      <c r="M5367" s="27"/>
    </row>
    <row r="5368" spans="1:13" ht="30" customHeight="1" x14ac:dyDescent="0.3">
      <c r="A5368" s="27">
        <f t="shared" si="58"/>
        <v>1605</v>
      </c>
      <c r="B5368" s="31">
        <v>45051</v>
      </c>
      <c r="C5368" s="31">
        <v>45044</v>
      </c>
      <c r="D5368" s="19" t="s">
        <v>414</v>
      </c>
      <c r="E5368" s="66" t="str">
        <f>IF(ISBLANK(LeaveTracker[[#This Row],[Employee Name]]),"-----",VLOOKUP(LeaveTracker[[#This Row],[Employee Name]],'List of Employees'!$B$4:$H$767,7))</f>
        <v>CTO</v>
      </c>
      <c r="F5368" s="66" t="str">
        <f>IF(ISBLANK(LeaveTracker[[#This Row],[Employee Name]]),"-----",VLOOKUP(LeaveTracker[[#This Row],[Employee Name]],'List of Employees'!$B$4:$H$767,6))</f>
        <v>PERMANENT</v>
      </c>
      <c r="G5368" s="24">
        <v>45054</v>
      </c>
      <c r="H5368" s="24">
        <v>45056</v>
      </c>
      <c r="I5368" s="19" t="s">
        <v>82</v>
      </c>
      <c r="K5368" s="57" t="str">
        <f ca="1">LeaveTracker[[#This Row],[Days]]&amp;" "&amp;LeaveTracker[[#This Row],[Type of Leave]]</f>
        <v>3 VL</v>
      </c>
      <c r="L5368" s="23">
        <f ca="1">NETWORKDAYS(LeaveTracker[[#This Row],[Start Date]],LeaveTracker[[#This Row],[End Date]],lstHolidays)</f>
        <v>3</v>
      </c>
      <c r="M5368" s="27"/>
    </row>
    <row r="5369" spans="1:13" ht="30" customHeight="1" x14ac:dyDescent="0.3">
      <c r="A5369" s="27">
        <f t="shared" si="58"/>
        <v>1606</v>
      </c>
      <c r="B5369" s="31">
        <v>45051</v>
      </c>
      <c r="C5369" s="31">
        <v>45048</v>
      </c>
      <c r="D5369" s="19" t="s">
        <v>1077</v>
      </c>
      <c r="E5369" s="66" t="str">
        <f>IF(ISBLANK(LeaveTracker[[#This Row],[Employee Name]]),"-----",VLOOKUP(LeaveTracker[[#This Row],[Employee Name]],'List of Employees'!$B$4:$H$767,7))</f>
        <v>CTO</v>
      </c>
      <c r="F5369" s="66" t="str">
        <f>IF(ISBLANK(LeaveTracker[[#This Row],[Employee Name]]),"-----",VLOOKUP(LeaveTracker[[#This Row],[Employee Name]],'List of Employees'!$B$4:$H$767,6))</f>
        <v>PERMANENT</v>
      </c>
      <c r="G5369" s="24">
        <v>45061</v>
      </c>
      <c r="H5369" s="24">
        <v>45061</v>
      </c>
      <c r="I5369" s="19" t="s">
        <v>82</v>
      </c>
      <c r="K5369" s="57" t="str">
        <f ca="1">LeaveTracker[[#This Row],[Days]]&amp;" "&amp;LeaveTracker[[#This Row],[Type of Leave]]</f>
        <v>1 VL</v>
      </c>
      <c r="L5369" s="23">
        <f ca="1">NETWORKDAYS(LeaveTracker[[#This Row],[Start Date]],LeaveTracker[[#This Row],[End Date]],lstHolidays)</f>
        <v>1</v>
      </c>
      <c r="M5369" s="27"/>
    </row>
    <row r="5370" spans="1:13" ht="30" customHeight="1" x14ac:dyDescent="0.3">
      <c r="A5370" s="27">
        <f t="shared" si="58"/>
        <v>1607</v>
      </c>
      <c r="B5370" s="31">
        <v>45051</v>
      </c>
      <c r="C5370" s="31">
        <v>45048</v>
      </c>
      <c r="D5370" s="19" t="s">
        <v>406</v>
      </c>
      <c r="E5370" s="66" t="str">
        <f>IF(ISBLANK(LeaveTracker[[#This Row],[Employee Name]]),"-----",VLOOKUP(LeaveTracker[[#This Row],[Employee Name]],'List of Employees'!$B$4:$H$767,7))</f>
        <v>CTO</v>
      </c>
      <c r="F5370" s="66" t="str">
        <f>IF(ISBLANK(LeaveTracker[[#This Row],[Employee Name]]),"-----",VLOOKUP(LeaveTracker[[#This Row],[Employee Name]],'List of Employees'!$B$4:$H$767,6))</f>
        <v>PERMANENT</v>
      </c>
      <c r="G5370" s="24">
        <v>45061</v>
      </c>
      <c r="H5370" s="24">
        <v>45061</v>
      </c>
      <c r="I5370" s="19" t="s">
        <v>82</v>
      </c>
      <c r="K5370" s="57" t="str">
        <f ca="1">LeaveTracker[[#This Row],[Days]]&amp;" "&amp;LeaveTracker[[#This Row],[Type of Leave]]</f>
        <v>1 VL</v>
      </c>
      <c r="L5370" s="23">
        <f ca="1">NETWORKDAYS(LeaveTracker[[#This Row],[Start Date]],LeaveTracker[[#This Row],[End Date]],lstHolidays)</f>
        <v>1</v>
      </c>
      <c r="M5370" s="27"/>
    </row>
    <row r="5371" spans="1:13" ht="30" customHeight="1" x14ac:dyDescent="0.3">
      <c r="A5371" s="27">
        <f t="shared" si="58"/>
        <v>1608</v>
      </c>
      <c r="B5371" s="31">
        <v>45051</v>
      </c>
      <c r="C5371" s="31">
        <v>45048</v>
      </c>
      <c r="D5371" s="19" t="s">
        <v>2280</v>
      </c>
      <c r="E5371" s="66">
        <f>IF(ISBLANK(LeaveTracker[[#This Row],[Employee Name]]),"-----",VLOOKUP(LeaveTracker[[#This Row],[Employee Name]],'List of Employees'!$B$4:$H$767,7))</f>
        <v>0</v>
      </c>
      <c r="F5371" s="66" t="str">
        <f>IF(ISBLANK(LeaveTracker[[#This Row],[Employee Name]]),"-----",VLOOKUP(LeaveTracker[[#This Row],[Employee Name]],'List of Employees'!$B$4:$H$767,6))</f>
        <v>PERMANENT</v>
      </c>
      <c r="G5371" s="24">
        <v>45062</v>
      </c>
      <c r="H5371" s="24">
        <v>45063</v>
      </c>
      <c r="I5371" s="19" t="s">
        <v>82</v>
      </c>
      <c r="K5371" s="57" t="str">
        <f ca="1">LeaveTracker[[#This Row],[Days]]&amp;" "&amp;LeaveTracker[[#This Row],[Type of Leave]]</f>
        <v>2 VL</v>
      </c>
      <c r="L5371" s="23">
        <f ca="1">NETWORKDAYS(LeaveTracker[[#This Row],[Start Date]],LeaveTracker[[#This Row],[End Date]],lstHolidays)</f>
        <v>2</v>
      </c>
      <c r="M5371" s="27"/>
    </row>
    <row r="5372" spans="1:13" ht="30" customHeight="1" x14ac:dyDescent="0.3">
      <c r="A5372" s="27">
        <f t="shared" si="58"/>
        <v>1609</v>
      </c>
      <c r="B5372" s="31">
        <v>45051</v>
      </c>
      <c r="D5372" s="19" t="s">
        <v>2179</v>
      </c>
      <c r="E5372" s="66" t="str">
        <f>IF(ISBLANK(LeaveTracker[[#This Row],[Employee Name]]),"-----",VLOOKUP(LeaveTracker[[#This Row],[Employee Name]],'List of Employees'!$B$4:$H$767,7))</f>
        <v>CENRO</v>
      </c>
      <c r="F5372" s="66" t="str">
        <f>IF(ISBLANK(LeaveTracker[[#This Row],[Employee Name]]),"-----",VLOOKUP(LeaveTracker[[#This Row],[Employee Name]],'List of Employees'!$B$4:$H$767,6))</f>
        <v>CASUAL</v>
      </c>
      <c r="G5372" s="24">
        <v>45050</v>
      </c>
      <c r="H5372" s="24">
        <v>45051</v>
      </c>
      <c r="I5372" s="19" t="s">
        <v>82</v>
      </c>
      <c r="K5372" s="57" t="str">
        <f ca="1">LeaveTracker[[#This Row],[Days]]&amp;" "&amp;LeaveTracker[[#This Row],[Type of Leave]]</f>
        <v>2 VL</v>
      </c>
      <c r="L5372" s="23">
        <f ca="1">NETWORKDAYS(LeaveTracker[[#This Row],[Start Date]],LeaveTracker[[#This Row],[End Date]],lstHolidays)</f>
        <v>2</v>
      </c>
      <c r="M5372" s="27"/>
    </row>
    <row r="5373" spans="1:13" ht="30" customHeight="1" x14ac:dyDescent="0.3">
      <c r="A5373" s="27">
        <f t="shared" si="58"/>
        <v>1610</v>
      </c>
      <c r="B5373" s="31">
        <v>45051</v>
      </c>
      <c r="C5373" s="31">
        <v>45048</v>
      </c>
      <c r="D5373" s="19" t="s">
        <v>1787</v>
      </c>
      <c r="E5373" s="66" t="str">
        <f>IF(ISBLANK(LeaveTracker[[#This Row],[Employee Name]]),"-----",VLOOKUP(LeaveTracker[[#This Row],[Employee Name]],'List of Employees'!$B$4:$H$767,7))</f>
        <v>CENRO</v>
      </c>
      <c r="F5373" s="66" t="str">
        <f>IF(ISBLANK(LeaveTracker[[#This Row],[Employee Name]]),"-----",VLOOKUP(LeaveTracker[[#This Row],[Employee Name]],'List of Employees'!$B$4:$H$767,6))</f>
        <v>CASUAL</v>
      </c>
      <c r="G5373" s="24">
        <v>45043</v>
      </c>
      <c r="H5373" s="24">
        <v>45044</v>
      </c>
      <c r="I5373" s="19" t="s">
        <v>81</v>
      </c>
      <c r="K5373" s="57" t="str">
        <f ca="1">LeaveTracker[[#This Row],[Days]]&amp;" "&amp;LeaveTracker[[#This Row],[Type of Leave]]</f>
        <v>2 SL</v>
      </c>
      <c r="L5373" s="23">
        <f ca="1">NETWORKDAYS(LeaveTracker[[#This Row],[Start Date]],LeaveTracker[[#This Row],[End Date]],lstHolidays)</f>
        <v>2</v>
      </c>
      <c r="M5373" s="27"/>
    </row>
    <row r="5374" spans="1:13" ht="30" customHeight="1" x14ac:dyDescent="0.3">
      <c r="A5374" s="27">
        <v>1610</v>
      </c>
      <c r="B5374" s="31">
        <v>45051</v>
      </c>
      <c r="C5374" s="31">
        <v>45048</v>
      </c>
      <c r="D5374" s="19" t="s">
        <v>1787</v>
      </c>
      <c r="E5374" s="66" t="str">
        <f>IF(ISBLANK(LeaveTracker[[#This Row],[Employee Name]]),"-----",VLOOKUP(LeaveTracker[[#This Row],[Employee Name]],'List of Employees'!$B$4:$H$767,7))</f>
        <v>CENRO</v>
      </c>
      <c r="F5374" s="66" t="str">
        <f>IF(ISBLANK(LeaveTracker[[#This Row],[Employee Name]]),"-----",VLOOKUP(LeaveTracker[[#This Row],[Employee Name]],'List of Employees'!$B$4:$H$767,6))</f>
        <v>CASUAL</v>
      </c>
      <c r="G5374" s="24">
        <v>45047</v>
      </c>
      <c r="H5374" s="24">
        <v>45047</v>
      </c>
      <c r="I5374" s="19" t="s">
        <v>81</v>
      </c>
      <c r="K5374" s="57" t="str">
        <f>LeaveTracker[[#This Row],[Days]]&amp;" "&amp;LeaveTracker[[#This Row],[Type of Leave]]</f>
        <v>1 SL</v>
      </c>
      <c r="L5374" s="23">
        <v>1</v>
      </c>
      <c r="M5374" s="27"/>
    </row>
    <row r="5375" spans="1:13" ht="30" customHeight="1" x14ac:dyDescent="0.3">
      <c r="A5375" s="27">
        <f t="shared" si="58"/>
        <v>1611</v>
      </c>
      <c r="B5375" s="31">
        <v>45051</v>
      </c>
      <c r="C5375" s="31">
        <v>45048</v>
      </c>
      <c r="D5375" s="19" t="s">
        <v>1789</v>
      </c>
      <c r="E5375" s="66" t="str">
        <f>IF(ISBLANK(LeaveTracker[[#This Row],[Employee Name]]),"-----",VLOOKUP(LeaveTracker[[#This Row],[Employee Name]],'List of Employees'!$B$4:$H$767,7))</f>
        <v>CENRO</v>
      </c>
      <c r="F5375" s="66" t="str">
        <f>IF(ISBLANK(LeaveTracker[[#This Row],[Employee Name]]),"-----",VLOOKUP(LeaveTracker[[#This Row],[Employee Name]],'List of Employees'!$B$4:$H$767,6))</f>
        <v>CASUAL</v>
      </c>
      <c r="G5375" s="24">
        <v>45047</v>
      </c>
      <c r="H5375" s="24">
        <v>45047</v>
      </c>
      <c r="I5375" s="19" t="s">
        <v>81</v>
      </c>
      <c r="K5375" s="57" t="str">
        <f>LeaveTracker[[#This Row],[Days]]&amp;" "&amp;LeaveTracker[[#This Row],[Type of Leave]]</f>
        <v>1 SL</v>
      </c>
      <c r="L5375" s="23">
        <v>1</v>
      </c>
      <c r="M5375" s="27"/>
    </row>
    <row r="5376" spans="1:13" ht="30" customHeight="1" x14ac:dyDescent="0.3">
      <c r="A5376" s="27">
        <f t="shared" si="58"/>
        <v>1612</v>
      </c>
      <c r="B5376" s="31">
        <v>45051</v>
      </c>
      <c r="C5376" s="31">
        <v>45044</v>
      </c>
      <c r="D5376" s="19" t="s">
        <v>2188</v>
      </c>
      <c r="E5376" s="66" t="str">
        <f>IF(ISBLANK(LeaveTracker[[#This Row],[Employee Name]]),"-----",VLOOKUP(LeaveTracker[[#This Row],[Employee Name]],'List of Employees'!$B$4:$H$767,7))</f>
        <v>CENRO</v>
      </c>
      <c r="F5376" s="66" t="str">
        <f>IF(ISBLANK(LeaveTracker[[#This Row],[Employee Name]]),"-----",VLOOKUP(LeaveTracker[[#This Row],[Employee Name]],'List of Employees'!$B$4:$H$767,6))</f>
        <v>CASUAL</v>
      </c>
      <c r="G5376" s="24">
        <v>45050</v>
      </c>
      <c r="H5376" s="24">
        <v>45051</v>
      </c>
      <c r="I5376" s="19" t="s">
        <v>82</v>
      </c>
      <c r="K5376" s="57" t="str">
        <f ca="1">LeaveTracker[[#This Row],[Days]]&amp;" "&amp;LeaveTracker[[#This Row],[Type of Leave]]</f>
        <v>2 VL</v>
      </c>
      <c r="L5376" s="23">
        <f ca="1">NETWORKDAYS(LeaveTracker[[#This Row],[Start Date]],LeaveTracker[[#This Row],[End Date]],lstHolidays)</f>
        <v>2</v>
      </c>
      <c r="M5376" s="27"/>
    </row>
    <row r="5377" spans="1:13" ht="30" customHeight="1" x14ac:dyDescent="0.3">
      <c r="A5377" s="27">
        <f t="shared" si="58"/>
        <v>1613</v>
      </c>
      <c r="B5377" s="31">
        <v>45051</v>
      </c>
      <c r="C5377" s="31">
        <v>45048</v>
      </c>
      <c r="D5377" s="19" t="s">
        <v>241</v>
      </c>
      <c r="E5377" s="66" t="str">
        <f>IF(ISBLANK(LeaveTracker[[#This Row],[Employee Name]]),"-----",VLOOKUP(LeaveTracker[[#This Row],[Employee Name]],'List of Employees'!$B$4:$H$767,7))</f>
        <v>TCCH/TICC</v>
      </c>
      <c r="F5377" s="66" t="str">
        <f>IF(ISBLANK(LeaveTracker[[#This Row],[Employee Name]]),"-----",VLOOKUP(LeaveTracker[[#This Row],[Employee Name]],'List of Employees'!$B$4:$H$767,6))</f>
        <v>PERMANENT</v>
      </c>
      <c r="G5377" s="24">
        <v>45043</v>
      </c>
      <c r="H5377" s="24">
        <v>45044</v>
      </c>
      <c r="I5377" s="19" t="s">
        <v>81</v>
      </c>
      <c r="K5377" s="57" t="str">
        <f ca="1">LeaveTracker[[#This Row],[Days]]&amp;" "&amp;LeaveTracker[[#This Row],[Type of Leave]]</f>
        <v>2 SL</v>
      </c>
      <c r="L5377" s="23">
        <f ca="1">NETWORKDAYS(LeaveTracker[[#This Row],[Start Date]],LeaveTracker[[#This Row],[End Date]],lstHolidays)</f>
        <v>2</v>
      </c>
      <c r="M5377" s="27"/>
    </row>
    <row r="5378" spans="1:13" ht="30" customHeight="1" x14ac:dyDescent="0.3">
      <c r="A5378" s="27">
        <f t="shared" si="58"/>
        <v>1614</v>
      </c>
      <c r="B5378" s="31">
        <v>45051</v>
      </c>
      <c r="C5378" s="31">
        <v>45048</v>
      </c>
      <c r="D5378" s="19" t="s">
        <v>611</v>
      </c>
      <c r="E5378" s="66" t="str">
        <f>IF(ISBLANK(LeaveTracker[[#This Row],[Employee Name]]),"-----",VLOOKUP(LeaveTracker[[#This Row],[Employee Name]],'List of Employees'!$B$4:$H$767,7))</f>
        <v>CBO</v>
      </c>
      <c r="F5378" s="66" t="str">
        <f>IF(ISBLANK(LeaveTracker[[#This Row],[Employee Name]]),"-----",VLOOKUP(LeaveTracker[[#This Row],[Employee Name]],'List of Employees'!$B$4:$H$767,6))</f>
        <v>PERMANENT</v>
      </c>
      <c r="G5378" s="24">
        <v>45056</v>
      </c>
      <c r="H5378" s="24">
        <v>45056</v>
      </c>
      <c r="I5378" s="19" t="s">
        <v>82</v>
      </c>
      <c r="K5378" s="57" t="str">
        <f ca="1">LeaveTracker[[#This Row],[Days]]&amp;" "&amp;LeaveTracker[[#This Row],[Type of Leave]]</f>
        <v>1 VL</v>
      </c>
      <c r="L5378" s="23">
        <f ca="1">NETWORKDAYS(LeaveTracker[[#This Row],[Start Date]],LeaveTracker[[#This Row],[End Date]],lstHolidays)</f>
        <v>1</v>
      </c>
      <c r="M5378" s="27"/>
    </row>
    <row r="5379" spans="1:13" ht="30" customHeight="1" x14ac:dyDescent="0.3">
      <c r="A5379" s="27">
        <f t="shared" si="58"/>
        <v>1615</v>
      </c>
      <c r="B5379" s="31">
        <v>45051</v>
      </c>
      <c r="C5379" s="31">
        <v>45048</v>
      </c>
      <c r="D5379" s="19" t="s">
        <v>608</v>
      </c>
      <c r="E5379" s="66" t="str">
        <f>IF(ISBLANK(LeaveTracker[[#This Row],[Employee Name]]),"-----",VLOOKUP(LeaveTracker[[#This Row],[Employee Name]],'List of Employees'!$B$4:$H$767,7))</f>
        <v>CBO</v>
      </c>
      <c r="F5379" s="66" t="str">
        <f>IF(ISBLANK(LeaveTracker[[#This Row],[Employee Name]]),"-----",VLOOKUP(LeaveTracker[[#This Row],[Employee Name]],'List of Employees'!$B$4:$H$767,6))</f>
        <v>PERMANENT</v>
      </c>
      <c r="G5379" s="24">
        <v>45055</v>
      </c>
      <c r="H5379" s="24">
        <v>45055</v>
      </c>
      <c r="I5379" s="19" t="s">
        <v>297</v>
      </c>
      <c r="J5379" s="42" t="s">
        <v>105</v>
      </c>
      <c r="K5379" s="57" t="str">
        <f ca="1">LeaveTracker[[#This Row],[Days]]&amp;" "&amp;LeaveTracker[[#This Row],[Type of Leave]]</f>
        <v>1 OTHER</v>
      </c>
      <c r="L5379" s="23">
        <f ca="1">NETWORKDAYS(LeaveTracker[[#This Row],[Start Date]],LeaveTracker[[#This Row],[End Date]],lstHolidays)</f>
        <v>1</v>
      </c>
      <c r="M5379" s="27"/>
    </row>
    <row r="5380" spans="1:13" ht="30" customHeight="1" x14ac:dyDescent="0.3">
      <c r="A5380" s="27">
        <f t="shared" si="58"/>
        <v>1616</v>
      </c>
      <c r="B5380" s="31">
        <v>45051</v>
      </c>
      <c r="C5380" s="31">
        <v>45048</v>
      </c>
      <c r="D5380" s="19" t="s">
        <v>2281</v>
      </c>
      <c r="E5380" s="66" t="str">
        <f>IF(ISBLANK(LeaveTracker[[#This Row],[Employee Name]]),"-----",VLOOKUP(LeaveTracker[[#This Row],[Employee Name]],'List of Employees'!$B$4:$H$767,7))</f>
        <v>CTO</v>
      </c>
      <c r="F5380" s="66" t="str">
        <f>IF(ISBLANK(LeaveTracker[[#This Row],[Employee Name]]),"-----",VLOOKUP(LeaveTracker[[#This Row],[Employee Name]],'List of Employees'!$B$4:$H$767,6))</f>
        <v>PERMANENT</v>
      </c>
      <c r="G5380" s="24">
        <v>45057</v>
      </c>
      <c r="H5380" s="24">
        <v>45057</v>
      </c>
      <c r="I5380" s="19" t="s">
        <v>297</v>
      </c>
      <c r="J5380" s="42" t="s">
        <v>105</v>
      </c>
      <c r="K5380" s="57" t="str">
        <f ca="1">LeaveTracker[[#This Row],[Days]]&amp;" "&amp;LeaveTracker[[#This Row],[Type of Leave]]</f>
        <v>1 OTHER</v>
      </c>
      <c r="L5380" s="23">
        <f ca="1">NETWORKDAYS(LeaveTracker[[#This Row],[Start Date]],LeaveTracker[[#This Row],[End Date]],lstHolidays)</f>
        <v>1</v>
      </c>
      <c r="M5380" s="27"/>
    </row>
    <row r="5381" spans="1:13" ht="30" customHeight="1" x14ac:dyDescent="0.3">
      <c r="A5381" s="27">
        <f t="shared" si="58"/>
        <v>1617</v>
      </c>
      <c r="B5381" s="31">
        <v>45051</v>
      </c>
      <c r="C5381" s="31">
        <v>45048</v>
      </c>
      <c r="D5381" s="19" t="s">
        <v>121</v>
      </c>
      <c r="E5381" s="66" t="str">
        <f>IF(ISBLANK(LeaveTracker[[#This Row],[Employee Name]]),"-----",VLOOKUP(LeaveTracker[[#This Row],[Employee Name]],'List of Employees'!$B$4:$H$767,7))</f>
        <v>CHARACTER OFFICE</v>
      </c>
      <c r="F5381" s="66" t="str">
        <f>IF(ISBLANK(LeaveTracker[[#This Row],[Employee Name]]),"-----",VLOOKUP(LeaveTracker[[#This Row],[Employee Name]],'List of Employees'!$B$4:$H$767,6))</f>
        <v>PERMANENT</v>
      </c>
      <c r="G5381" s="24">
        <v>45044</v>
      </c>
      <c r="H5381" s="24">
        <v>45044</v>
      </c>
      <c r="I5381" s="19" t="s">
        <v>81</v>
      </c>
      <c r="K5381" s="57" t="str">
        <f ca="1">LeaveTracker[[#This Row],[Days]]&amp;" "&amp;LeaveTracker[[#This Row],[Type of Leave]]</f>
        <v>1 SL</v>
      </c>
      <c r="L5381" s="23">
        <f ca="1">NETWORKDAYS(LeaveTracker[[#This Row],[Start Date]],LeaveTracker[[#This Row],[End Date]],lstHolidays)</f>
        <v>1</v>
      </c>
      <c r="M5381" s="27"/>
    </row>
    <row r="5382" spans="1:13" ht="30" customHeight="1" x14ac:dyDescent="0.3">
      <c r="A5382" s="27">
        <f t="shared" si="58"/>
        <v>1618</v>
      </c>
      <c r="B5382" s="31">
        <v>45051</v>
      </c>
      <c r="C5382" s="31">
        <v>45047</v>
      </c>
      <c r="D5382" s="19" t="s">
        <v>600</v>
      </c>
      <c r="E5382" s="66" t="str">
        <f>IF(ISBLANK(LeaveTracker[[#This Row],[Employee Name]]),"-----",VLOOKUP(LeaveTracker[[#This Row],[Employee Name]],'List of Employees'!$B$4:$H$767,7))</f>
        <v>MAHOGANY MARKET</v>
      </c>
      <c r="F5382" s="66" t="str">
        <f>IF(ISBLANK(LeaveTracker[[#This Row],[Employee Name]]),"-----",VLOOKUP(LeaveTracker[[#This Row],[Employee Name]],'List of Employees'!$B$4:$H$767,6))</f>
        <v>PERMANENT</v>
      </c>
      <c r="G5382" s="24">
        <v>45046</v>
      </c>
      <c r="H5382" s="24">
        <v>45046</v>
      </c>
      <c r="I5382" s="19" t="s">
        <v>81</v>
      </c>
      <c r="K5382" s="57" t="str">
        <f>LeaveTracker[[#This Row],[Days]]&amp;" "&amp;LeaveTracker[[#This Row],[Type of Leave]]</f>
        <v>1 SL</v>
      </c>
      <c r="L5382" s="23">
        <v>1</v>
      </c>
      <c r="M5382" s="27"/>
    </row>
    <row r="5383" spans="1:13" ht="30" customHeight="1" x14ac:dyDescent="0.3">
      <c r="A5383" s="27">
        <f t="shared" si="58"/>
        <v>1619</v>
      </c>
      <c r="B5383" s="31">
        <v>45051</v>
      </c>
      <c r="C5383" s="31">
        <v>45048</v>
      </c>
      <c r="D5383" s="19" t="s">
        <v>500</v>
      </c>
      <c r="E5383" s="66" t="str">
        <f>IF(ISBLANK(LeaveTracker[[#This Row],[Employee Name]]),"-----",VLOOKUP(LeaveTracker[[#This Row],[Employee Name]],'List of Employees'!$B$4:$H$767,7))</f>
        <v>COOPERATIVE OFFICE</v>
      </c>
      <c r="F5383" s="66" t="str">
        <f>IF(ISBLANK(LeaveTracker[[#This Row],[Employee Name]]),"-----",VLOOKUP(LeaveTracker[[#This Row],[Employee Name]],'List of Employees'!$B$4:$H$767,6))</f>
        <v>PERMANENT</v>
      </c>
      <c r="G5383" s="24">
        <v>45044</v>
      </c>
      <c r="H5383" s="24">
        <v>45044</v>
      </c>
      <c r="I5383" s="19" t="s">
        <v>81</v>
      </c>
      <c r="K5383" s="57" t="str">
        <f ca="1">LeaveTracker[[#This Row],[Days]]&amp;" "&amp;LeaveTracker[[#This Row],[Type of Leave]]</f>
        <v>1 SL</v>
      </c>
      <c r="L5383" s="23">
        <f ca="1">NETWORKDAYS(LeaveTracker[[#This Row],[Start Date]],LeaveTracker[[#This Row],[End Date]],lstHolidays)</f>
        <v>1</v>
      </c>
      <c r="M5383" s="27"/>
    </row>
    <row r="5384" spans="1:13" ht="30" customHeight="1" x14ac:dyDescent="0.3">
      <c r="A5384" s="27">
        <f t="shared" si="58"/>
        <v>1620</v>
      </c>
      <c r="B5384" s="31">
        <v>45051</v>
      </c>
      <c r="C5384" s="31">
        <v>45048</v>
      </c>
      <c r="D5384" s="19" t="s">
        <v>629</v>
      </c>
      <c r="E5384" s="66" t="str">
        <f>IF(ISBLANK(LeaveTracker[[#This Row],[Employee Name]]),"-----",VLOOKUP(LeaveTracker[[#This Row],[Employee Name]],'List of Employees'!$B$4:$H$767,7))</f>
        <v>LIBRARY</v>
      </c>
      <c r="F5384" s="66" t="str">
        <f>IF(ISBLANK(LeaveTracker[[#This Row],[Employee Name]]),"-----",VLOOKUP(LeaveTracker[[#This Row],[Employee Name]],'List of Employees'!$B$4:$H$767,6))</f>
        <v>PERMANENT</v>
      </c>
      <c r="G5384" s="24">
        <v>45043</v>
      </c>
      <c r="H5384" s="24">
        <v>45044</v>
      </c>
      <c r="I5384" s="19" t="s">
        <v>81</v>
      </c>
      <c r="K5384" s="57" t="str">
        <f ca="1">LeaveTracker[[#This Row],[Days]]&amp;" "&amp;LeaveTracker[[#This Row],[Type of Leave]]</f>
        <v>2 SL</v>
      </c>
      <c r="L5384" s="23">
        <f ca="1">NETWORKDAYS(LeaveTracker[[#This Row],[Start Date]],LeaveTracker[[#This Row],[End Date]],lstHolidays)</f>
        <v>2</v>
      </c>
      <c r="M5384" s="27"/>
    </row>
    <row r="5385" spans="1:13" ht="30" customHeight="1" x14ac:dyDescent="0.3">
      <c r="A5385" s="27">
        <f t="shared" si="58"/>
        <v>1621</v>
      </c>
      <c r="B5385" s="31">
        <v>45051</v>
      </c>
      <c r="C5385" s="31">
        <v>45048</v>
      </c>
      <c r="D5385" s="19" t="s">
        <v>1907</v>
      </c>
      <c r="E5385" s="66" t="str">
        <f>IF(ISBLANK(LeaveTracker[[#This Row],[Employee Name]]),"-----",VLOOKUP(LeaveTracker[[#This Row],[Employee Name]],'List of Employees'!$B$4:$H$767,7))</f>
        <v>INTERNAL</v>
      </c>
      <c r="F5385" s="66" t="str">
        <f>IF(ISBLANK(LeaveTracker[[#This Row],[Employee Name]]),"-----",VLOOKUP(LeaveTracker[[#This Row],[Employee Name]],'List of Employees'!$B$4:$H$767,6))</f>
        <v>CASUAL</v>
      </c>
      <c r="G5385" s="24">
        <v>45044</v>
      </c>
      <c r="H5385" s="24">
        <v>45044</v>
      </c>
      <c r="I5385" s="19" t="s">
        <v>81</v>
      </c>
      <c r="K5385" s="57" t="str">
        <f ca="1">LeaveTracker[[#This Row],[Days]]&amp;" "&amp;LeaveTracker[[#This Row],[Type of Leave]]</f>
        <v>1 SL</v>
      </c>
      <c r="L5385" s="23">
        <f ca="1">NETWORKDAYS(LeaveTracker[[#This Row],[Start Date]],LeaveTracker[[#This Row],[End Date]],lstHolidays)</f>
        <v>1</v>
      </c>
      <c r="M5385" s="27"/>
    </row>
    <row r="5386" spans="1:13" ht="30" customHeight="1" x14ac:dyDescent="0.3">
      <c r="A5386" s="27">
        <f t="shared" si="58"/>
        <v>1622</v>
      </c>
      <c r="B5386" s="31">
        <v>45051</v>
      </c>
      <c r="C5386" s="31">
        <v>45048</v>
      </c>
      <c r="D5386" s="19" t="s">
        <v>1754</v>
      </c>
      <c r="E5386" s="66" t="str">
        <f>IF(ISBLANK(LeaveTracker[[#This Row],[Employee Name]]),"-----",VLOOKUP(LeaveTracker[[#This Row],[Employee Name]],'List of Employees'!$B$4:$H$767,7))</f>
        <v>GSO</v>
      </c>
      <c r="F5386" s="66" t="str">
        <f>IF(ISBLANK(LeaveTracker[[#This Row],[Employee Name]]),"-----",VLOOKUP(LeaveTracker[[#This Row],[Employee Name]],'List of Employees'!$B$4:$H$767,6))</f>
        <v>CASUAL</v>
      </c>
      <c r="G5386" s="24">
        <v>45054</v>
      </c>
      <c r="H5386" s="24">
        <v>45054</v>
      </c>
      <c r="I5386" s="19" t="s">
        <v>82</v>
      </c>
      <c r="K5386" s="57" t="str">
        <f ca="1">LeaveTracker[[#This Row],[Days]]&amp;" "&amp;LeaveTracker[[#This Row],[Type of Leave]]</f>
        <v>1 VL</v>
      </c>
      <c r="L5386" s="23">
        <f ca="1">NETWORKDAYS(LeaveTracker[[#This Row],[Start Date]],LeaveTracker[[#This Row],[End Date]],lstHolidays)</f>
        <v>1</v>
      </c>
      <c r="M5386" s="27"/>
    </row>
    <row r="5387" spans="1:13" ht="30" customHeight="1" x14ac:dyDescent="0.3">
      <c r="A5387" s="27">
        <f t="shared" si="58"/>
        <v>1623</v>
      </c>
      <c r="B5387" s="31">
        <v>45051</v>
      </c>
      <c r="C5387" s="31">
        <v>45048</v>
      </c>
      <c r="D5387" s="19" t="s">
        <v>1770</v>
      </c>
      <c r="E5387" s="66" t="str">
        <f>IF(ISBLANK(LeaveTracker[[#This Row],[Employee Name]]),"-----",VLOOKUP(LeaveTracker[[#This Row],[Employee Name]],'List of Employees'!$B$4:$H$767,7))</f>
        <v>SP</v>
      </c>
      <c r="F5387" s="66" t="str">
        <f>IF(ISBLANK(LeaveTracker[[#This Row],[Employee Name]]),"-----",VLOOKUP(LeaveTracker[[#This Row],[Employee Name]],'List of Employees'!$B$4:$H$767,6))</f>
        <v>CASUAL</v>
      </c>
      <c r="G5387" s="24">
        <v>45040</v>
      </c>
      <c r="H5387" s="24">
        <v>45044</v>
      </c>
      <c r="I5387" s="19" t="s">
        <v>81</v>
      </c>
      <c r="K5387" s="57" t="str">
        <f ca="1">LeaveTracker[[#This Row],[Days]]&amp;" "&amp;LeaveTracker[[#This Row],[Type of Leave]]</f>
        <v>5 SL</v>
      </c>
      <c r="L5387" s="23">
        <f ca="1">NETWORKDAYS(LeaveTracker[[#This Row],[Start Date]],LeaveTracker[[#This Row],[End Date]],lstHolidays)</f>
        <v>5</v>
      </c>
      <c r="M5387" s="27"/>
    </row>
    <row r="5388" spans="1:13" ht="30" customHeight="1" x14ac:dyDescent="0.3">
      <c r="A5388" s="27">
        <f t="shared" si="58"/>
        <v>1624</v>
      </c>
      <c r="B5388" s="31">
        <v>45051</v>
      </c>
      <c r="C5388" s="31">
        <v>45048</v>
      </c>
      <c r="D5388" s="19" t="s">
        <v>354</v>
      </c>
      <c r="E5388" s="66" t="str">
        <f>IF(ISBLANK(LeaveTracker[[#This Row],[Employee Name]]),"-----",VLOOKUP(LeaveTracker[[#This Row],[Employee Name]],'List of Employees'!$B$4:$H$767,7))</f>
        <v>LCR</v>
      </c>
      <c r="F5388" s="66" t="str">
        <f>IF(ISBLANK(LeaveTracker[[#This Row],[Employee Name]]),"-----",VLOOKUP(LeaveTracker[[#This Row],[Employee Name]],'List of Employees'!$B$4:$H$767,6))</f>
        <v>PERMANENT</v>
      </c>
      <c r="G5388" s="24">
        <v>45061</v>
      </c>
      <c r="H5388" s="24">
        <v>45061</v>
      </c>
      <c r="I5388" s="19" t="s">
        <v>297</v>
      </c>
      <c r="J5388" s="42" t="s">
        <v>105</v>
      </c>
      <c r="K5388" s="57" t="str">
        <f ca="1">LeaveTracker[[#This Row],[Days]]&amp;" "&amp;LeaveTracker[[#This Row],[Type of Leave]]</f>
        <v>1 OTHER</v>
      </c>
      <c r="L5388" s="23">
        <f ca="1">NETWORKDAYS(LeaveTracker[[#This Row],[Start Date]],LeaveTracker[[#This Row],[End Date]],lstHolidays)</f>
        <v>1</v>
      </c>
      <c r="M5388" s="27"/>
    </row>
    <row r="5389" spans="1:13" ht="30" customHeight="1" x14ac:dyDescent="0.3">
      <c r="A5389" s="27">
        <f t="shared" si="58"/>
        <v>1625</v>
      </c>
      <c r="B5389" s="31">
        <v>45051</v>
      </c>
      <c r="C5389" s="31">
        <v>45049</v>
      </c>
      <c r="D5389" s="19" t="s">
        <v>846</v>
      </c>
      <c r="E5389" s="66" t="str">
        <f>IF(ISBLANK(LeaveTracker[[#This Row],[Employee Name]]),"-----",VLOOKUP(LeaveTracker[[#This Row],[Employee Name]],'List of Employees'!$B$4:$H$767,7))</f>
        <v>MO</v>
      </c>
      <c r="F5389" s="66" t="str">
        <f>IF(ISBLANK(LeaveTracker[[#This Row],[Employee Name]]),"-----",VLOOKUP(LeaveTracker[[#This Row],[Employee Name]],'List of Employees'!$B$4:$H$767,6))</f>
        <v>PERMANENT</v>
      </c>
      <c r="G5389" s="24">
        <v>45048</v>
      </c>
      <c r="H5389" s="24">
        <v>45048</v>
      </c>
      <c r="I5389" s="19" t="s">
        <v>81</v>
      </c>
      <c r="K5389" s="57" t="str">
        <f ca="1">LeaveTracker[[#This Row],[Days]]&amp;" "&amp;LeaveTracker[[#This Row],[Type of Leave]]</f>
        <v>1 SL</v>
      </c>
      <c r="L5389" s="23">
        <f ca="1">NETWORKDAYS(LeaveTracker[[#This Row],[Start Date]],LeaveTracker[[#This Row],[End Date]],lstHolidays)</f>
        <v>1</v>
      </c>
      <c r="M5389" s="27"/>
    </row>
    <row r="5390" spans="1:13" ht="30" customHeight="1" x14ac:dyDescent="0.3">
      <c r="A5390" s="27">
        <f t="shared" si="58"/>
        <v>1626</v>
      </c>
      <c r="B5390" s="31">
        <v>45051</v>
      </c>
      <c r="C5390" s="31">
        <v>45049</v>
      </c>
      <c r="D5390" s="19" t="s">
        <v>846</v>
      </c>
      <c r="E5390" s="66" t="str">
        <f>IF(ISBLANK(LeaveTracker[[#This Row],[Employee Name]]),"-----",VLOOKUP(LeaveTracker[[#This Row],[Employee Name]],'List of Employees'!$B$4:$H$767,7))</f>
        <v>MO</v>
      </c>
      <c r="F5390" s="66" t="str">
        <f>IF(ISBLANK(LeaveTracker[[#This Row],[Employee Name]]),"-----",VLOOKUP(LeaveTracker[[#This Row],[Employee Name]],'List of Employees'!$B$4:$H$767,6))</f>
        <v>PERMANENT</v>
      </c>
      <c r="G5390" s="24">
        <v>45040</v>
      </c>
      <c r="H5390" s="24">
        <v>45040</v>
      </c>
      <c r="I5390" s="19" t="s">
        <v>81</v>
      </c>
      <c r="K5390" s="57" t="str">
        <f ca="1">LeaveTracker[[#This Row],[Days]]&amp;" "&amp;LeaveTracker[[#This Row],[Type of Leave]]</f>
        <v>1 SL</v>
      </c>
      <c r="L5390" s="23">
        <f ca="1">NETWORKDAYS(LeaveTracker[[#This Row],[Start Date]],LeaveTracker[[#This Row],[End Date]],lstHolidays)</f>
        <v>1</v>
      </c>
      <c r="M5390" s="27"/>
    </row>
    <row r="5391" spans="1:13" ht="30" customHeight="1" x14ac:dyDescent="0.3">
      <c r="A5391" s="27">
        <f t="shared" si="58"/>
        <v>1627</v>
      </c>
      <c r="B5391" s="31">
        <v>45051</v>
      </c>
      <c r="C5391" s="31">
        <v>45049</v>
      </c>
      <c r="D5391" s="19" t="s">
        <v>463</v>
      </c>
      <c r="E5391" s="66" t="str">
        <f>IF(ISBLANK(LeaveTracker[[#This Row],[Employee Name]]),"-----",VLOOKUP(LeaveTracker[[#This Row],[Employee Name]],'List of Employees'!$B$4:$H$767,7))</f>
        <v>ASSESSORS OFFICE</v>
      </c>
      <c r="F5391" s="66" t="str">
        <f>IF(ISBLANK(LeaveTracker[[#This Row],[Employee Name]]),"-----",VLOOKUP(LeaveTracker[[#This Row],[Employee Name]],'List of Employees'!$B$4:$H$767,6))</f>
        <v>PERMANENT</v>
      </c>
      <c r="G5391" s="24">
        <v>45048</v>
      </c>
      <c r="H5391" s="24">
        <v>45048</v>
      </c>
      <c r="I5391" s="19" t="s">
        <v>81</v>
      </c>
      <c r="K5391" s="57" t="str">
        <f ca="1">LeaveTracker[[#This Row],[Days]]&amp;" "&amp;LeaveTracker[[#This Row],[Type of Leave]]</f>
        <v>1 SL</v>
      </c>
      <c r="L5391" s="23">
        <f ca="1">NETWORKDAYS(LeaveTracker[[#This Row],[Start Date]],LeaveTracker[[#This Row],[End Date]],lstHolidays)</f>
        <v>1</v>
      </c>
      <c r="M5391" s="27"/>
    </row>
    <row r="5392" spans="1:13" ht="30" customHeight="1" x14ac:dyDescent="0.3">
      <c r="A5392" s="27">
        <f t="shared" si="58"/>
        <v>1628</v>
      </c>
      <c r="B5392" s="31">
        <v>45051</v>
      </c>
      <c r="C5392" s="31">
        <v>45042</v>
      </c>
      <c r="D5392" s="19" t="s">
        <v>1882</v>
      </c>
      <c r="E5392" s="66" t="str">
        <f>IF(ISBLANK(LeaveTracker[[#This Row],[Employee Name]]),"-----",VLOOKUP(LeaveTracker[[#This Row],[Employee Name]],'List of Employees'!$B$4:$H$767,7))</f>
        <v>ONT</v>
      </c>
      <c r="F5392" s="66" t="str">
        <f>IF(ISBLANK(LeaveTracker[[#This Row],[Employee Name]]),"-----",VLOOKUP(LeaveTracker[[#This Row],[Employee Name]],'List of Employees'!$B$4:$H$767,6))</f>
        <v>PERMANENT</v>
      </c>
      <c r="G5392" s="24">
        <v>45055</v>
      </c>
      <c r="H5392" s="24">
        <v>45055</v>
      </c>
      <c r="I5392" s="19" t="s">
        <v>82</v>
      </c>
      <c r="K5392" s="57" t="str">
        <f ca="1">LeaveTracker[[#This Row],[Days]]&amp;" "&amp;LeaveTracker[[#This Row],[Type of Leave]]</f>
        <v>1 VL</v>
      </c>
      <c r="L5392" s="23">
        <f ca="1">NETWORKDAYS(LeaveTracker[[#This Row],[Start Date]],LeaveTracker[[#This Row],[End Date]],lstHolidays)</f>
        <v>1</v>
      </c>
      <c r="M5392" s="27"/>
    </row>
    <row r="5393" spans="1:13" ht="30" customHeight="1" x14ac:dyDescent="0.3">
      <c r="A5393" s="27">
        <f t="shared" si="58"/>
        <v>1629</v>
      </c>
      <c r="B5393" s="31">
        <v>45051</v>
      </c>
      <c r="C5393" s="31">
        <v>45042</v>
      </c>
      <c r="D5393" s="19" t="s">
        <v>1882</v>
      </c>
      <c r="E5393" s="66" t="str">
        <f>IF(ISBLANK(LeaveTracker[[#This Row],[Employee Name]]),"-----",VLOOKUP(LeaveTracker[[#This Row],[Employee Name]],'List of Employees'!$B$4:$H$767,7))</f>
        <v>ONT</v>
      </c>
      <c r="F5393" s="66" t="str">
        <f>IF(ISBLANK(LeaveTracker[[#This Row],[Employee Name]]),"-----",VLOOKUP(LeaveTracker[[#This Row],[Employee Name]],'List of Employees'!$B$4:$H$767,6))</f>
        <v>PERMANENT</v>
      </c>
      <c r="G5393" s="24">
        <v>45054</v>
      </c>
      <c r="H5393" s="24">
        <v>45054</v>
      </c>
      <c r="I5393" s="19" t="s">
        <v>297</v>
      </c>
      <c r="J5393" s="42" t="s">
        <v>158</v>
      </c>
      <c r="K5393" s="57" t="str">
        <f ca="1">LeaveTracker[[#This Row],[Days]]&amp;" "&amp;LeaveTracker[[#This Row],[Type of Leave]]</f>
        <v>1 OTHER</v>
      </c>
      <c r="L5393" s="23">
        <f ca="1">NETWORKDAYS(LeaveTracker[[#This Row],[Start Date]],LeaveTracker[[#This Row],[End Date]],lstHolidays)</f>
        <v>1</v>
      </c>
      <c r="M5393" s="27"/>
    </row>
    <row r="5394" spans="1:13" ht="30" customHeight="1" x14ac:dyDescent="0.3">
      <c r="A5394" s="27">
        <f t="shared" si="58"/>
        <v>1630</v>
      </c>
      <c r="B5394" s="31">
        <v>45051</v>
      </c>
      <c r="C5394" s="31">
        <v>45050</v>
      </c>
      <c r="D5394" s="19" t="s">
        <v>1745</v>
      </c>
      <c r="E5394" s="66" t="str">
        <f>IF(ISBLANK(LeaveTracker[[#This Row],[Employee Name]]),"-----",VLOOKUP(LeaveTracker[[#This Row],[Employee Name]],'List of Employees'!$B$4:$H$767,7))</f>
        <v>AGRICULTURE OFFICE</v>
      </c>
      <c r="F5394" s="66" t="str">
        <f>IF(ISBLANK(LeaveTracker[[#This Row],[Employee Name]]),"-----",VLOOKUP(LeaveTracker[[#This Row],[Employee Name]],'List of Employees'!$B$4:$H$767,6))</f>
        <v>CASUAL</v>
      </c>
      <c r="G5394" s="24">
        <v>45057</v>
      </c>
      <c r="H5394" s="24">
        <v>45061</v>
      </c>
      <c r="I5394" s="19" t="s">
        <v>82</v>
      </c>
      <c r="K5394" s="57" t="str">
        <f ca="1">LeaveTracker[[#This Row],[Days]]&amp;" "&amp;LeaveTracker[[#This Row],[Type of Leave]]</f>
        <v>3 VL</v>
      </c>
      <c r="L5394" s="23">
        <f ca="1">NETWORKDAYS(LeaveTracker[[#This Row],[Start Date]],LeaveTracker[[#This Row],[End Date]],lstHolidays)</f>
        <v>3</v>
      </c>
      <c r="M5394" s="27"/>
    </row>
    <row r="5395" spans="1:13" ht="30" customHeight="1" x14ac:dyDescent="0.3">
      <c r="A5395" s="27">
        <v>1630</v>
      </c>
      <c r="B5395" s="31">
        <v>45051</v>
      </c>
      <c r="C5395" s="31">
        <v>45050</v>
      </c>
      <c r="D5395" s="19" t="s">
        <v>1745</v>
      </c>
      <c r="E5395" s="66" t="str">
        <f>IF(ISBLANK(LeaveTracker[[#This Row],[Employee Name]]),"-----",VLOOKUP(LeaveTracker[[#This Row],[Employee Name]],'List of Employees'!$B$4:$H$767,7))</f>
        <v>AGRICULTURE OFFICE</v>
      </c>
      <c r="F5395" s="66" t="str">
        <f>IF(ISBLANK(LeaveTracker[[#This Row],[Employee Name]]),"-----",VLOOKUP(LeaveTracker[[#This Row],[Employee Name]],'List of Employees'!$B$4:$H$767,6))</f>
        <v>CASUAL</v>
      </c>
      <c r="G5395" s="24">
        <v>45064</v>
      </c>
      <c r="H5395" s="24">
        <v>45065</v>
      </c>
      <c r="I5395" s="19" t="s">
        <v>82</v>
      </c>
      <c r="K5395" s="57" t="str">
        <f ca="1">LeaveTracker[[#This Row],[Days]]&amp;" "&amp;LeaveTracker[[#This Row],[Type of Leave]]</f>
        <v>2 VL</v>
      </c>
      <c r="L5395" s="23">
        <f ca="1">NETWORKDAYS(LeaveTracker[[#This Row],[Start Date]],LeaveTracker[[#This Row],[End Date]],lstHolidays)</f>
        <v>2</v>
      </c>
      <c r="M5395" s="27"/>
    </row>
    <row r="5396" spans="1:13" ht="30" customHeight="1" x14ac:dyDescent="0.3">
      <c r="A5396" s="27">
        <f t="shared" si="58"/>
        <v>1631</v>
      </c>
      <c r="B5396" s="31">
        <v>45051</v>
      </c>
      <c r="C5396" s="31">
        <v>45043</v>
      </c>
      <c r="D5396" s="19" t="s">
        <v>1832</v>
      </c>
      <c r="E5396" s="66" t="str">
        <f>IF(ISBLANK(LeaveTracker[[#This Row],[Employee Name]]),"-----",VLOOKUP(LeaveTracker[[#This Row],[Employee Name]],'List of Employees'!$B$4:$H$767,7))</f>
        <v>CENRO</v>
      </c>
      <c r="F5396" s="66" t="str">
        <f>IF(ISBLANK(LeaveTracker[[#This Row],[Employee Name]]),"-----",VLOOKUP(LeaveTracker[[#This Row],[Employee Name]],'List of Employees'!$B$4:$H$767,6))</f>
        <v>CASUAL</v>
      </c>
      <c r="G5396" s="24">
        <v>45042</v>
      </c>
      <c r="H5396" s="24">
        <v>45042</v>
      </c>
      <c r="I5396" s="19" t="s">
        <v>81</v>
      </c>
      <c r="K5396" s="57" t="str">
        <f ca="1">LeaveTracker[[#This Row],[Days]]&amp;" "&amp;LeaveTracker[[#This Row],[Type of Leave]]</f>
        <v>1 SL</v>
      </c>
      <c r="L5396" s="23">
        <f ca="1">NETWORKDAYS(LeaveTracker[[#This Row],[Start Date]],LeaveTracker[[#This Row],[End Date]],lstHolidays)</f>
        <v>1</v>
      </c>
      <c r="M5396" s="27"/>
    </row>
    <row r="5397" spans="1:13" ht="30" customHeight="1" x14ac:dyDescent="0.3">
      <c r="A5397" s="27">
        <f t="shared" si="58"/>
        <v>1632</v>
      </c>
      <c r="B5397" s="31">
        <v>45051</v>
      </c>
      <c r="C5397" s="31">
        <v>45038</v>
      </c>
      <c r="D5397" s="19" t="s">
        <v>1972</v>
      </c>
      <c r="E5397" s="66" t="str">
        <f>IF(ISBLANK(LeaveTracker[[#This Row],[Employee Name]]),"-----",VLOOKUP(LeaveTracker[[#This Row],[Employee Name]],'List of Employees'!$B$4:$H$767,7))</f>
        <v>CHO</v>
      </c>
      <c r="F5397" s="66" t="str">
        <f>IF(ISBLANK(LeaveTracker[[#This Row],[Employee Name]]),"-----",VLOOKUP(LeaveTracker[[#This Row],[Employee Name]],'List of Employees'!$B$4:$H$767,6))</f>
        <v>CASUAL</v>
      </c>
      <c r="G5397" s="24">
        <v>45035</v>
      </c>
      <c r="H5397" s="24">
        <v>45036</v>
      </c>
      <c r="I5397" s="19" t="s">
        <v>81</v>
      </c>
      <c r="K5397" s="57" t="str">
        <f ca="1">LeaveTracker[[#This Row],[Days]]&amp;" "&amp;LeaveTracker[[#This Row],[Type of Leave]]</f>
        <v>2 SL</v>
      </c>
      <c r="L5397" s="23">
        <f ca="1">NETWORKDAYS(LeaveTracker[[#This Row],[Start Date]],LeaveTracker[[#This Row],[End Date]],lstHolidays)</f>
        <v>2</v>
      </c>
      <c r="M5397" s="27"/>
    </row>
    <row r="5398" spans="1:13" ht="30" customHeight="1" x14ac:dyDescent="0.3">
      <c r="A5398" s="27">
        <f t="shared" si="58"/>
        <v>1633</v>
      </c>
      <c r="B5398" s="31">
        <v>45051</v>
      </c>
      <c r="C5398" s="31">
        <v>45043</v>
      </c>
      <c r="D5398" s="19" t="s">
        <v>2283</v>
      </c>
      <c r="E5398" s="66" t="str">
        <f>IF(ISBLANK(LeaveTracker[[#This Row],[Employee Name]]),"-----",VLOOKUP(LeaveTracker[[#This Row],[Employee Name]],'List of Employees'!$B$4:$H$767,7))</f>
        <v>OSPITAL NG TAGAYTAY</v>
      </c>
      <c r="F5398" s="66" t="str">
        <f>IF(ISBLANK(LeaveTracker[[#This Row],[Employee Name]]),"-----",VLOOKUP(LeaveTracker[[#This Row],[Employee Name]],'List of Employees'!$B$4:$H$767,6))</f>
        <v>CASUAL</v>
      </c>
      <c r="G5398" s="24">
        <v>45047</v>
      </c>
      <c r="H5398" s="24">
        <v>45077</v>
      </c>
      <c r="I5398" s="19" t="s">
        <v>82</v>
      </c>
      <c r="K5398" s="57" t="str">
        <f ca="1">LeaveTracker[[#This Row],[Days]]&amp;" "&amp;LeaveTracker[[#This Row],[Type of Leave]]</f>
        <v>22 VL</v>
      </c>
      <c r="L5398" s="23">
        <f ca="1">NETWORKDAYS(LeaveTracker[[#This Row],[Start Date]],LeaveTracker[[#This Row],[End Date]],lstHolidays)</f>
        <v>22</v>
      </c>
      <c r="M5398" s="27"/>
    </row>
    <row r="5399" spans="1:13" ht="30" customHeight="1" x14ac:dyDescent="0.3">
      <c r="A5399" s="27">
        <f t="shared" si="58"/>
        <v>1634</v>
      </c>
      <c r="B5399" s="31">
        <v>45051</v>
      </c>
      <c r="C5399" s="31">
        <v>45044</v>
      </c>
      <c r="D5399" s="19" t="s">
        <v>1035</v>
      </c>
      <c r="E5399" s="66" t="str">
        <f>IF(ISBLANK(LeaveTracker[[#This Row],[Employee Name]]),"-----",VLOOKUP(LeaveTracker[[#This Row],[Employee Name]],'List of Employees'!$B$4:$H$767,7))</f>
        <v>CENRO</v>
      </c>
      <c r="F5399" s="66" t="str">
        <f>IF(ISBLANK(LeaveTracker[[#This Row],[Employee Name]]),"-----",VLOOKUP(LeaveTracker[[#This Row],[Employee Name]],'List of Employees'!$B$4:$H$767,6))</f>
        <v>PERMANENT</v>
      </c>
      <c r="G5399" s="24">
        <v>45042</v>
      </c>
      <c r="H5399" s="24">
        <v>45043</v>
      </c>
      <c r="I5399" s="19" t="s">
        <v>81</v>
      </c>
      <c r="K5399" s="57" t="str">
        <f ca="1">LeaveTracker[[#This Row],[Days]]&amp;" "&amp;LeaveTracker[[#This Row],[Type of Leave]]</f>
        <v>2 SL</v>
      </c>
      <c r="L5399" s="23">
        <f ca="1">NETWORKDAYS(LeaveTracker[[#This Row],[Start Date]],LeaveTracker[[#This Row],[End Date]],lstHolidays)</f>
        <v>2</v>
      </c>
      <c r="M5399" s="27"/>
    </row>
    <row r="5400" spans="1:13" ht="30" customHeight="1" x14ac:dyDescent="0.3">
      <c r="A5400" s="27">
        <f t="shared" si="58"/>
        <v>1635</v>
      </c>
      <c r="B5400" s="31">
        <v>45051</v>
      </c>
      <c r="C5400" s="31">
        <v>45045</v>
      </c>
      <c r="D5400" s="19" t="s">
        <v>2285</v>
      </c>
      <c r="E5400" s="66" t="str">
        <f>IF(ISBLANK(LeaveTracker[[#This Row],[Employee Name]]),"-----",VLOOKUP(LeaveTracker[[#This Row],[Employee Name]],'List of Employees'!$B$4:$H$767,7))</f>
        <v>PICNIC GROVE</v>
      </c>
      <c r="F5400" s="66" t="str">
        <f>IF(ISBLANK(LeaveTracker[[#This Row],[Employee Name]]),"-----",VLOOKUP(LeaveTracker[[#This Row],[Employee Name]],'List of Employees'!$B$4:$H$767,6))</f>
        <v>CASUAL</v>
      </c>
      <c r="G5400" s="24">
        <v>45062</v>
      </c>
      <c r="H5400" s="24">
        <v>45077</v>
      </c>
      <c r="I5400" s="19" t="s">
        <v>82</v>
      </c>
      <c r="K5400" s="57" t="str">
        <f ca="1">LeaveTracker[[#This Row],[Days]]&amp;" "&amp;LeaveTracker[[#This Row],[Type of Leave]]</f>
        <v>12 VL</v>
      </c>
      <c r="L5400" s="23">
        <f ca="1">NETWORKDAYS(LeaveTracker[[#This Row],[Start Date]],LeaveTracker[[#This Row],[End Date]],lstHolidays)</f>
        <v>12</v>
      </c>
      <c r="M5400" s="27"/>
    </row>
    <row r="5401" spans="1:13" ht="30" customHeight="1" x14ac:dyDescent="0.3">
      <c r="A5401" s="27">
        <f t="shared" si="58"/>
        <v>1636</v>
      </c>
      <c r="B5401" s="31">
        <v>45051</v>
      </c>
      <c r="C5401" s="31">
        <v>45045</v>
      </c>
      <c r="D5401" s="19" t="s">
        <v>1776</v>
      </c>
      <c r="E5401" s="66" t="str">
        <f>IF(ISBLANK(LeaveTracker[[#This Row],[Employee Name]]),"-----",VLOOKUP(LeaveTracker[[#This Row],[Employee Name]],'List of Employees'!$B$4:$H$767,7))</f>
        <v>PICNIC GROVE</v>
      </c>
      <c r="F5401" s="66" t="str">
        <f>IF(ISBLANK(LeaveTracker[[#This Row],[Employee Name]]),"-----",VLOOKUP(LeaveTracker[[#This Row],[Employee Name]],'List of Employees'!$B$4:$H$767,6))</f>
        <v>CASUAL</v>
      </c>
      <c r="G5401" s="24">
        <v>45065</v>
      </c>
      <c r="H5401" s="24">
        <v>45068</v>
      </c>
      <c r="I5401" s="19" t="s">
        <v>82</v>
      </c>
      <c r="K5401" s="57" t="str">
        <f ca="1">LeaveTracker[[#This Row],[Days]]&amp;" "&amp;LeaveTracker[[#This Row],[Type of Leave]]</f>
        <v>2 VL</v>
      </c>
      <c r="L5401" s="23">
        <f ca="1">NETWORKDAYS(LeaveTracker[[#This Row],[Start Date]],LeaveTracker[[#This Row],[End Date]],lstHolidays)</f>
        <v>2</v>
      </c>
      <c r="M5401" s="27"/>
    </row>
    <row r="5402" spans="1:13" ht="30" customHeight="1" x14ac:dyDescent="0.3">
      <c r="A5402" s="27">
        <v>1636</v>
      </c>
      <c r="B5402" s="31">
        <v>45051</v>
      </c>
      <c r="C5402" s="31">
        <v>45045</v>
      </c>
      <c r="D5402" s="19" t="s">
        <v>1776</v>
      </c>
      <c r="E5402" s="66" t="str">
        <f>IF(ISBLANK(LeaveTracker[[#This Row],[Employee Name]]),"-----",VLOOKUP(LeaveTracker[[#This Row],[Employee Name]],'List of Employees'!$B$4:$H$767,7))</f>
        <v>PICNIC GROVE</v>
      </c>
      <c r="F5402" s="66" t="str">
        <f>IF(ISBLANK(LeaveTracker[[#This Row],[Employee Name]]),"-----",VLOOKUP(LeaveTracker[[#This Row],[Employee Name]],'List of Employees'!$B$4:$H$767,6))</f>
        <v>CASUAL</v>
      </c>
      <c r="G5402" s="24">
        <v>45072</v>
      </c>
      <c r="H5402" s="24">
        <v>45075</v>
      </c>
      <c r="I5402" s="19" t="s">
        <v>82</v>
      </c>
      <c r="K5402" s="57" t="str">
        <f ca="1">LeaveTracker[[#This Row],[Days]]&amp;" "&amp;LeaveTracker[[#This Row],[Type of Leave]]</f>
        <v>2 VL</v>
      </c>
      <c r="L5402" s="23">
        <f ca="1">NETWORKDAYS(LeaveTracker[[#This Row],[Start Date]],LeaveTracker[[#This Row],[End Date]],lstHolidays)</f>
        <v>2</v>
      </c>
      <c r="M5402" s="27"/>
    </row>
    <row r="5403" spans="1:13" ht="30" customHeight="1" x14ac:dyDescent="0.3">
      <c r="A5403" s="27">
        <f t="shared" si="58"/>
        <v>1637</v>
      </c>
      <c r="B5403" s="31">
        <v>45051</v>
      </c>
      <c r="C5403" s="31">
        <v>45049</v>
      </c>
      <c r="D5403" s="19" t="s">
        <v>1833</v>
      </c>
      <c r="E5403" s="66" t="str">
        <f>IF(ISBLANK(LeaveTracker[[#This Row],[Employee Name]]),"-----",VLOOKUP(LeaveTracker[[#This Row],[Employee Name]],'List of Employees'!$B$4:$H$767,7))</f>
        <v>BIR</v>
      </c>
      <c r="F5403" s="66" t="str">
        <f>IF(ISBLANK(LeaveTracker[[#This Row],[Employee Name]]),"-----",VLOOKUP(LeaveTracker[[#This Row],[Employee Name]],'List of Employees'!$B$4:$H$767,6))</f>
        <v>CASUAL</v>
      </c>
      <c r="G5403" s="24">
        <v>45044</v>
      </c>
      <c r="H5403" s="24">
        <v>45044</v>
      </c>
      <c r="I5403" s="19" t="s">
        <v>81</v>
      </c>
      <c r="K5403" s="57" t="str">
        <f ca="1">LeaveTracker[[#This Row],[Days]]&amp;" "&amp;LeaveTracker[[#This Row],[Type of Leave]]</f>
        <v>1 SL</v>
      </c>
      <c r="L5403" s="23">
        <f ca="1">NETWORKDAYS(LeaveTracker[[#This Row],[Start Date]],LeaveTracker[[#This Row],[End Date]],lstHolidays)</f>
        <v>1</v>
      </c>
      <c r="M5403" s="27"/>
    </row>
    <row r="5404" spans="1:13" ht="30" customHeight="1" x14ac:dyDescent="0.3">
      <c r="A5404" s="27">
        <f t="shared" si="58"/>
        <v>1638</v>
      </c>
      <c r="B5404" s="31">
        <v>45051</v>
      </c>
      <c r="C5404" s="31">
        <v>45040</v>
      </c>
      <c r="D5404" s="19" t="s">
        <v>1784</v>
      </c>
      <c r="E5404" s="66" t="str">
        <f>IF(ISBLANK(LeaveTracker[[#This Row],[Employee Name]]),"-----",VLOOKUP(LeaveTracker[[#This Row],[Employee Name]],'List of Employees'!$B$4:$H$767,7))</f>
        <v>CENRO</v>
      </c>
      <c r="F5404" s="66" t="str">
        <f>IF(ISBLANK(LeaveTracker[[#This Row],[Employee Name]]),"-----",VLOOKUP(LeaveTracker[[#This Row],[Employee Name]],'List of Employees'!$B$4:$H$767,6))</f>
        <v>CASUAL</v>
      </c>
      <c r="G5404" s="24">
        <v>45038</v>
      </c>
      <c r="H5404" s="24">
        <v>45038</v>
      </c>
      <c r="I5404" s="19" t="s">
        <v>81</v>
      </c>
      <c r="K5404" s="57" t="str">
        <f>LeaveTracker[[#This Row],[Days]]&amp;" "&amp;LeaveTracker[[#This Row],[Type of Leave]]</f>
        <v>1 SL</v>
      </c>
      <c r="L5404" s="23">
        <v>1</v>
      </c>
      <c r="M5404" s="27"/>
    </row>
    <row r="5405" spans="1:13" ht="30" customHeight="1" x14ac:dyDescent="0.3">
      <c r="A5405" s="27">
        <f t="shared" si="58"/>
        <v>1639</v>
      </c>
      <c r="B5405" s="31">
        <v>45051</v>
      </c>
      <c r="C5405" s="31">
        <v>45049</v>
      </c>
      <c r="D5405" s="19" t="s">
        <v>1784</v>
      </c>
      <c r="E5405" s="66" t="str">
        <f>IF(ISBLANK(LeaveTracker[[#This Row],[Employee Name]]),"-----",VLOOKUP(LeaveTracker[[#This Row],[Employee Name]],'List of Employees'!$B$4:$H$767,7))</f>
        <v>CENRO</v>
      </c>
      <c r="F5405" s="66" t="str">
        <f>IF(ISBLANK(LeaveTracker[[#This Row],[Employee Name]]),"-----",VLOOKUP(LeaveTracker[[#This Row],[Employee Name]],'List of Employees'!$B$4:$H$767,6))</f>
        <v>CASUAL</v>
      </c>
      <c r="G5405" s="24">
        <v>45057</v>
      </c>
      <c r="H5405" s="24">
        <v>45057</v>
      </c>
      <c r="I5405" s="19" t="s">
        <v>82</v>
      </c>
      <c r="K5405" s="57" t="str">
        <f ca="1">LeaveTracker[[#This Row],[Days]]&amp;" "&amp;LeaveTracker[[#This Row],[Type of Leave]]</f>
        <v>1 VL</v>
      </c>
      <c r="L5405" s="23">
        <f ca="1">NETWORKDAYS(LeaveTracker[[#This Row],[Start Date]],LeaveTracker[[#This Row],[End Date]],lstHolidays)</f>
        <v>1</v>
      </c>
      <c r="M5405" s="27"/>
    </row>
    <row r="5406" spans="1:13" ht="30" customHeight="1" x14ac:dyDescent="0.3">
      <c r="A5406" s="27">
        <f t="shared" si="58"/>
        <v>1640</v>
      </c>
      <c r="B5406" s="31">
        <v>45051</v>
      </c>
      <c r="C5406" s="31">
        <v>45049</v>
      </c>
      <c r="D5406" s="19" t="s">
        <v>1807</v>
      </c>
      <c r="E5406" s="66" t="str">
        <f>IF(ISBLANK(LeaveTracker[[#This Row],[Employee Name]]),"-----",VLOOKUP(LeaveTracker[[#This Row],[Employee Name]],'List of Employees'!$B$4:$H$767,7))</f>
        <v>TICC</v>
      </c>
      <c r="F5406" s="66" t="str">
        <f>IF(ISBLANK(LeaveTracker[[#This Row],[Employee Name]]),"-----",VLOOKUP(LeaveTracker[[#This Row],[Employee Name]],'List of Employees'!$B$4:$H$767,6))</f>
        <v>CASUAL</v>
      </c>
      <c r="G5406" s="24">
        <v>45061</v>
      </c>
      <c r="H5406" s="24">
        <v>45062</v>
      </c>
      <c r="I5406" s="19" t="s">
        <v>82</v>
      </c>
      <c r="K5406" s="57" t="str">
        <f ca="1">LeaveTracker[[#This Row],[Days]]&amp;" "&amp;LeaveTracker[[#This Row],[Type of Leave]]</f>
        <v>2 VL</v>
      </c>
      <c r="L5406" s="23">
        <f ca="1">NETWORKDAYS(LeaveTracker[[#This Row],[Start Date]],LeaveTracker[[#This Row],[End Date]],lstHolidays)</f>
        <v>2</v>
      </c>
      <c r="M5406" s="27"/>
    </row>
    <row r="5407" spans="1:13" ht="30" customHeight="1" x14ac:dyDescent="0.3">
      <c r="A5407" s="27">
        <v>1640</v>
      </c>
      <c r="B5407" s="31">
        <v>45051</v>
      </c>
      <c r="C5407" s="31">
        <v>45049</v>
      </c>
      <c r="D5407" s="19" t="s">
        <v>1807</v>
      </c>
      <c r="E5407" s="66" t="str">
        <f>IF(ISBLANK(LeaveTracker[[#This Row],[Employee Name]]),"-----",VLOOKUP(LeaveTracker[[#This Row],[Employee Name]],'List of Employees'!$B$4:$H$767,7))</f>
        <v>TICC</v>
      </c>
      <c r="F5407" s="66" t="str">
        <f>IF(ISBLANK(LeaveTracker[[#This Row],[Employee Name]]),"-----",VLOOKUP(LeaveTracker[[#This Row],[Employee Name]],'List of Employees'!$B$4:$H$767,6))</f>
        <v>CASUAL</v>
      </c>
      <c r="G5407" s="24">
        <v>45072</v>
      </c>
      <c r="H5407" s="24">
        <v>45073</v>
      </c>
      <c r="I5407" s="19" t="s">
        <v>82</v>
      </c>
      <c r="K5407" s="57" t="str">
        <f ca="1">LeaveTracker[[#This Row],[Days]]&amp;" "&amp;LeaveTracker[[#This Row],[Type of Leave]]</f>
        <v>1 VL</v>
      </c>
      <c r="L5407" s="23">
        <f ca="1">NETWORKDAYS(LeaveTracker[[#This Row],[Start Date]],LeaveTracker[[#This Row],[End Date]],lstHolidays)</f>
        <v>1</v>
      </c>
      <c r="M5407" s="27"/>
    </row>
    <row r="5408" spans="1:13" ht="30" customHeight="1" x14ac:dyDescent="0.3">
      <c r="A5408" s="27">
        <f t="shared" ref="A5408:A5471" si="59">A5407+1</f>
        <v>1641</v>
      </c>
      <c r="B5408" s="31">
        <v>45051</v>
      </c>
      <c r="C5408" s="31">
        <v>45044</v>
      </c>
      <c r="D5408" s="19" t="s">
        <v>1846</v>
      </c>
      <c r="E5408" s="66" t="str">
        <f>IF(ISBLANK(LeaveTracker[[#This Row],[Employee Name]]),"-----",VLOOKUP(LeaveTracker[[#This Row],[Employee Name]],'List of Employees'!$B$4:$H$767,7))</f>
        <v>TICC</v>
      </c>
      <c r="F5408" s="66" t="str">
        <f>IF(ISBLANK(LeaveTracker[[#This Row],[Employee Name]]),"-----",VLOOKUP(LeaveTracker[[#This Row],[Employee Name]],'List of Employees'!$B$4:$H$767,6))</f>
        <v>CASUAL</v>
      </c>
      <c r="G5408" s="24">
        <v>45054</v>
      </c>
      <c r="H5408" s="24">
        <v>45058</v>
      </c>
      <c r="I5408" s="19" t="s">
        <v>82</v>
      </c>
      <c r="K5408" s="57" t="str">
        <f ca="1">LeaveTracker[[#This Row],[Days]]&amp;" "&amp;LeaveTracker[[#This Row],[Type of Leave]]</f>
        <v>5 VL</v>
      </c>
      <c r="L5408" s="23">
        <f ca="1">NETWORKDAYS(LeaveTracker[[#This Row],[Start Date]],LeaveTracker[[#This Row],[End Date]],lstHolidays)</f>
        <v>5</v>
      </c>
      <c r="M5408" s="27"/>
    </row>
    <row r="5409" spans="1:13" ht="30" customHeight="1" x14ac:dyDescent="0.3">
      <c r="A5409" s="27">
        <f t="shared" si="59"/>
        <v>1642</v>
      </c>
      <c r="B5409" s="31">
        <v>45051</v>
      </c>
      <c r="C5409" s="31">
        <v>45044</v>
      </c>
      <c r="D5409" s="19" t="s">
        <v>251</v>
      </c>
      <c r="E5409" s="66" t="str">
        <f>IF(ISBLANK(LeaveTracker[[#This Row],[Employee Name]]),"-----",VLOOKUP(LeaveTracker[[#This Row],[Employee Name]],'List of Employees'!$B$4:$H$767,7))</f>
        <v>TCCH/TICC</v>
      </c>
      <c r="F5409" s="66" t="str">
        <f>IF(ISBLANK(LeaveTracker[[#This Row],[Employee Name]]),"-----",VLOOKUP(LeaveTracker[[#This Row],[Employee Name]],'List of Employees'!$B$4:$H$767,6))</f>
        <v>PERMANENT</v>
      </c>
      <c r="G5409" s="24">
        <v>45103</v>
      </c>
      <c r="H5409" s="24">
        <v>45103</v>
      </c>
      <c r="I5409" s="19" t="s">
        <v>297</v>
      </c>
      <c r="J5409" s="42" t="s">
        <v>158</v>
      </c>
      <c r="K5409" s="57" t="str">
        <f ca="1">LeaveTracker[[#This Row],[Days]]&amp;" "&amp;LeaveTracker[[#This Row],[Type of Leave]]</f>
        <v>1 OTHER</v>
      </c>
      <c r="L5409" s="23">
        <f ca="1">NETWORKDAYS(LeaveTracker[[#This Row],[Start Date]],LeaveTracker[[#This Row],[End Date]],lstHolidays)</f>
        <v>1</v>
      </c>
      <c r="M5409" s="27"/>
    </row>
    <row r="5410" spans="1:13" ht="30" customHeight="1" x14ac:dyDescent="0.3">
      <c r="A5410" s="27">
        <f t="shared" si="59"/>
        <v>1643</v>
      </c>
      <c r="B5410" s="31">
        <v>45051</v>
      </c>
      <c r="C5410" s="31">
        <v>45044</v>
      </c>
      <c r="D5410" s="19" t="s">
        <v>1859</v>
      </c>
      <c r="E5410" s="66" t="str">
        <f>IF(ISBLANK(LeaveTracker[[#This Row],[Employee Name]]),"-----",VLOOKUP(LeaveTracker[[#This Row],[Employee Name]],'List of Employees'!$B$4:$H$767,7))</f>
        <v>TICC</v>
      </c>
      <c r="F5410" s="66" t="str">
        <f>IF(ISBLANK(LeaveTracker[[#This Row],[Employee Name]]),"-----",VLOOKUP(LeaveTracker[[#This Row],[Employee Name]],'List of Employees'!$B$4:$H$767,6))</f>
        <v>CASUAL</v>
      </c>
      <c r="G5410" s="24">
        <v>45061</v>
      </c>
      <c r="H5410" s="24">
        <v>45063</v>
      </c>
      <c r="I5410" s="19" t="s">
        <v>82</v>
      </c>
      <c r="K5410" s="57" t="str">
        <f ca="1">LeaveTracker[[#This Row],[Days]]&amp;" "&amp;LeaveTracker[[#This Row],[Type of Leave]]</f>
        <v>3 VL</v>
      </c>
      <c r="L5410" s="23">
        <f ca="1">NETWORKDAYS(LeaveTracker[[#This Row],[Start Date]],LeaveTracker[[#This Row],[End Date]],lstHolidays)</f>
        <v>3</v>
      </c>
      <c r="M5410" s="27"/>
    </row>
    <row r="5411" spans="1:13" ht="30" customHeight="1" x14ac:dyDescent="0.3">
      <c r="A5411" s="27">
        <f t="shared" si="59"/>
        <v>1644</v>
      </c>
      <c r="B5411" s="31">
        <v>45051</v>
      </c>
      <c r="C5411" s="31">
        <v>45049</v>
      </c>
      <c r="D5411" s="19" t="s">
        <v>1760</v>
      </c>
      <c r="E5411" s="66" t="str">
        <f>IF(ISBLANK(LeaveTracker[[#This Row],[Employee Name]]),"-----",VLOOKUP(LeaveTracker[[#This Row],[Employee Name]],'List of Employees'!$B$4:$H$767,7))</f>
        <v>GSO</v>
      </c>
      <c r="F5411" s="66" t="str">
        <f>IF(ISBLANK(LeaveTracker[[#This Row],[Employee Name]]),"-----",VLOOKUP(LeaveTracker[[#This Row],[Employee Name]],'List of Employees'!$B$4:$H$767,6))</f>
        <v>CASUAL</v>
      </c>
      <c r="G5411" s="24">
        <v>45057</v>
      </c>
      <c r="H5411" s="24">
        <v>45058</v>
      </c>
      <c r="I5411" s="19" t="s">
        <v>82</v>
      </c>
      <c r="K5411" s="57" t="str">
        <f ca="1">LeaveTracker[[#This Row],[Days]]&amp;" "&amp;LeaveTracker[[#This Row],[Type of Leave]]</f>
        <v>2 VL</v>
      </c>
      <c r="L5411" s="23">
        <f ca="1">NETWORKDAYS(LeaveTracker[[#This Row],[Start Date]],LeaveTracker[[#This Row],[End Date]],lstHolidays)</f>
        <v>2</v>
      </c>
      <c r="M5411" s="27"/>
    </row>
    <row r="5412" spans="1:13" ht="30" customHeight="1" x14ac:dyDescent="0.3">
      <c r="A5412" s="27">
        <f t="shared" si="59"/>
        <v>1645</v>
      </c>
      <c r="B5412" s="31">
        <v>45051</v>
      </c>
      <c r="C5412" s="31">
        <v>45049</v>
      </c>
      <c r="D5412" s="19" t="s">
        <v>1728</v>
      </c>
      <c r="E5412" s="66" t="str">
        <f>IF(ISBLANK(LeaveTracker[[#This Row],[Employee Name]]),"-----",VLOOKUP(LeaveTracker[[#This Row],[Employee Name]],'List of Employees'!$B$4:$H$767,7))</f>
        <v>ASSESSOR</v>
      </c>
      <c r="F5412" s="66" t="str">
        <f>IF(ISBLANK(LeaveTracker[[#This Row],[Employee Name]]),"-----",VLOOKUP(LeaveTracker[[#This Row],[Employee Name]],'List of Employees'!$B$4:$H$767,6))</f>
        <v>CASUAL</v>
      </c>
      <c r="G5412" s="24">
        <v>45051</v>
      </c>
      <c r="H5412" s="24">
        <v>45051</v>
      </c>
      <c r="I5412" s="19" t="s">
        <v>297</v>
      </c>
      <c r="J5412" s="42" t="s">
        <v>105</v>
      </c>
      <c r="K5412" s="57" t="str">
        <f ca="1">LeaveTracker[[#This Row],[Days]]&amp;" "&amp;LeaveTracker[[#This Row],[Type of Leave]]</f>
        <v>1 OTHER</v>
      </c>
      <c r="L5412" s="23">
        <f ca="1">NETWORKDAYS(LeaveTracker[[#This Row],[Start Date]],LeaveTracker[[#This Row],[End Date]],lstHolidays)</f>
        <v>1</v>
      </c>
      <c r="M5412" s="27"/>
    </row>
    <row r="5413" spans="1:13" ht="30" customHeight="1" x14ac:dyDescent="0.3">
      <c r="A5413" s="27">
        <f t="shared" si="59"/>
        <v>1646</v>
      </c>
      <c r="B5413" s="31">
        <v>45051</v>
      </c>
      <c r="C5413" s="31">
        <v>45049</v>
      </c>
      <c r="D5413" s="19" t="s">
        <v>1728</v>
      </c>
      <c r="E5413" s="66" t="str">
        <f>IF(ISBLANK(LeaveTracker[[#This Row],[Employee Name]]),"-----",VLOOKUP(LeaveTracker[[#This Row],[Employee Name]],'List of Employees'!$B$4:$H$767,7))</f>
        <v>ASSESSOR</v>
      </c>
      <c r="F5413" s="66" t="str">
        <f>IF(ISBLANK(LeaveTracker[[#This Row],[Employee Name]]),"-----",VLOOKUP(LeaveTracker[[#This Row],[Employee Name]],'List of Employees'!$B$4:$H$767,6))</f>
        <v>CASUAL</v>
      </c>
      <c r="G5413" s="24">
        <v>45044</v>
      </c>
      <c r="H5413" s="24">
        <v>45044</v>
      </c>
      <c r="I5413" s="19" t="s">
        <v>81</v>
      </c>
      <c r="K5413" s="57" t="str">
        <f ca="1">LeaveTracker[[#This Row],[Days]]&amp;" "&amp;LeaveTracker[[#This Row],[Type of Leave]]</f>
        <v>1 SL</v>
      </c>
      <c r="L5413" s="23">
        <f ca="1">NETWORKDAYS(LeaveTracker[[#This Row],[Start Date]],LeaveTracker[[#This Row],[End Date]],lstHolidays)</f>
        <v>1</v>
      </c>
      <c r="M5413" s="27"/>
    </row>
    <row r="5414" spans="1:13" ht="30" customHeight="1" x14ac:dyDescent="0.3">
      <c r="A5414" s="27">
        <f t="shared" si="59"/>
        <v>1647</v>
      </c>
      <c r="B5414" s="31">
        <v>45051</v>
      </c>
      <c r="C5414" s="31">
        <v>45048</v>
      </c>
      <c r="D5414" s="19" t="s">
        <v>1782</v>
      </c>
      <c r="E5414" s="66" t="str">
        <f>IF(ISBLANK(LeaveTracker[[#This Row],[Employee Name]]),"-----",VLOOKUP(LeaveTracker[[#This Row],[Employee Name]],'List of Employees'!$B$4:$H$767,7))</f>
        <v>ONT</v>
      </c>
      <c r="F5414" s="66" t="str">
        <f>IF(ISBLANK(LeaveTracker[[#This Row],[Employee Name]]),"-----",VLOOKUP(LeaveTracker[[#This Row],[Employee Name]],'List of Employees'!$B$4:$H$767,6))</f>
        <v>CASUAL</v>
      </c>
      <c r="G5414" s="24">
        <v>45064</v>
      </c>
      <c r="H5414" s="24">
        <v>45066</v>
      </c>
      <c r="I5414" s="19" t="s">
        <v>82</v>
      </c>
      <c r="K5414" s="57" t="str">
        <f ca="1">LeaveTracker[[#This Row],[Days]]&amp;" "&amp;LeaveTracker[[#This Row],[Type of Leave]]</f>
        <v>2 VL</v>
      </c>
      <c r="L5414" s="23">
        <f ca="1">NETWORKDAYS(LeaveTracker[[#This Row],[Start Date]],LeaveTracker[[#This Row],[End Date]],lstHolidays)</f>
        <v>2</v>
      </c>
      <c r="M5414" s="27"/>
    </row>
    <row r="5415" spans="1:13" ht="30" customHeight="1" x14ac:dyDescent="0.3">
      <c r="A5415" s="27">
        <f t="shared" si="59"/>
        <v>1648</v>
      </c>
      <c r="B5415" s="31">
        <v>45051</v>
      </c>
      <c r="C5415" s="31">
        <v>45048</v>
      </c>
      <c r="D5415" s="19" t="s">
        <v>1031</v>
      </c>
      <c r="E5415" s="66" t="str">
        <f>IF(ISBLANK(LeaveTracker[[#This Row],[Employee Name]]),"-----",VLOOKUP(LeaveTracker[[#This Row],[Employee Name]],'List of Employees'!$B$4:$H$767,7))</f>
        <v>ONT</v>
      </c>
      <c r="F5415" s="66" t="str">
        <f>IF(ISBLANK(LeaveTracker[[#This Row],[Employee Name]]),"-----",VLOOKUP(LeaveTracker[[#This Row],[Employee Name]],'List of Employees'!$B$4:$H$767,6))</f>
        <v>PERMANENT</v>
      </c>
      <c r="G5415" s="24">
        <v>45070</v>
      </c>
      <c r="H5415" s="24">
        <v>45072</v>
      </c>
      <c r="I5415" s="19" t="s">
        <v>297</v>
      </c>
      <c r="J5415" s="42" t="s">
        <v>105</v>
      </c>
      <c r="K5415" s="57" t="str">
        <f ca="1">LeaveTracker[[#This Row],[Days]]&amp;" "&amp;LeaveTracker[[#This Row],[Type of Leave]]</f>
        <v>3 OTHER</v>
      </c>
      <c r="L5415" s="23">
        <f ca="1">NETWORKDAYS(LeaveTracker[[#This Row],[Start Date]],LeaveTracker[[#This Row],[End Date]],lstHolidays)</f>
        <v>3</v>
      </c>
      <c r="M5415" s="27"/>
    </row>
    <row r="5416" spans="1:13" ht="30" customHeight="1" x14ac:dyDescent="0.3">
      <c r="A5416" s="27">
        <f t="shared" si="59"/>
        <v>1649</v>
      </c>
      <c r="B5416" s="31">
        <v>45051</v>
      </c>
      <c r="C5416" s="31">
        <v>45049</v>
      </c>
      <c r="D5416" s="19" t="s">
        <v>384</v>
      </c>
      <c r="E5416" s="66" t="str">
        <f>IF(ISBLANK(LeaveTracker[[#This Row],[Employee Name]]),"-----",VLOOKUP(LeaveTracker[[#This Row],[Employee Name]],'List of Employees'!$B$4:$H$767,7))</f>
        <v>ONT</v>
      </c>
      <c r="F5416" s="66" t="str">
        <f>IF(ISBLANK(LeaveTracker[[#This Row],[Employee Name]]),"-----",VLOOKUP(LeaveTracker[[#This Row],[Employee Name]],'List of Employees'!$B$4:$H$767,6))</f>
        <v>PERMANENT</v>
      </c>
      <c r="G5416" s="24">
        <v>45064</v>
      </c>
      <c r="H5416" s="24">
        <v>45064</v>
      </c>
      <c r="I5416" s="19" t="s">
        <v>297</v>
      </c>
      <c r="J5416" s="42" t="s">
        <v>105</v>
      </c>
      <c r="K5416" s="57" t="str">
        <f ca="1">LeaveTracker[[#This Row],[Days]]&amp;" "&amp;LeaveTracker[[#This Row],[Type of Leave]]</f>
        <v>1 OTHER</v>
      </c>
      <c r="L5416" s="23">
        <f ca="1">NETWORKDAYS(LeaveTracker[[#This Row],[Start Date]],LeaveTracker[[#This Row],[End Date]],lstHolidays)</f>
        <v>1</v>
      </c>
      <c r="M5416" s="27"/>
    </row>
    <row r="5417" spans="1:13" ht="30" customHeight="1" x14ac:dyDescent="0.3">
      <c r="A5417" s="27">
        <f t="shared" si="59"/>
        <v>1650</v>
      </c>
      <c r="B5417" s="31">
        <v>45051</v>
      </c>
      <c r="C5417" s="31">
        <v>45049</v>
      </c>
      <c r="D5417" s="19" t="s">
        <v>384</v>
      </c>
      <c r="E5417" s="66" t="str">
        <f>IF(ISBLANK(LeaveTracker[[#This Row],[Employee Name]]),"-----",VLOOKUP(LeaveTracker[[#This Row],[Employee Name]],'List of Employees'!$B$4:$H$767,7))</f>
        <v>ONT</v>
      </c>
      <c r="F5417" s="66" t="str">
        <f>IF(ISBLANK(LeaveTracker[[#This Row],[Employee Name]]),"-----",VLOOKUP(LeaveTracker[[#This Row],[Employee Name]],'List of Employees'!$B$4:$H$767,6))</f>
        <v>PERMANENT</v>
      </c>
      <c r="G5417" s="24">
        <v>45065</v>
      </c>
      <c r="H5417" s="24">
        <v>45066</v>
      </c>
      <c r="I5417" s="19" t="s">
        <v>82</v>
      </c>
      <c r="K5417" s="57" t="str">
        <f ca="1">LeaveTracker[[#This Row],[Days]]&amp;" "&amp;LeaveTracker[[#This Row],[Type of Leave]]</f>
        <v>1 VL</v>
      </c>
      <c r="L5417" s="23">
        <f ca="1">NETWORKDAYS(LeaveTracker[[#This Row],[Start Date]],LeaveTracker[[#This Row],[End Date]],lstHolidays)</f>
        <v>1</v>
      </c>
      <c r="M5417" s="27"/>
    </row>
    <row r="5418" spans="1:13" ht="30" customHeight="1" x14ac:dyDescent="0.3">
      <c r="A5418" s="27">
        <f t="shared" si="59"/>
        <v>1651</v>
      </c>
      <c r="B5418" s="31">
        <v>45051</v>
      </c>
      <c r="C5418" s="31">
        <v>45049</v>
      </c>
      <c r="D5418" s="19" t="s">
        <v>627</v>
      </c>
      <c r="E5418" s="66" t="str">
        <f>IF(ISBLANK(LeaveTracker[[#This Row],[Employee Name]]),"-----",VLOOKUP(LeaveTracker[[#This Row],[Employee Name]],'List of Employees'!$B$4:$H$767,7))</f>
        <v>CCT</v>
      </c>
      <c r="F5418" s="66" t="str">
        <f>IF(ISBLANK(LeaveTracker[[#This Row],[Employee Name]]),"-----",VLOOKUP(LeaveTracker[[#This Row],[Employee Name]],'List of Employees'!$B$4:$H$767,6))</f>
        <v>PERMANENT</v>
      </c>
      <c r="G5418" s="24">
        <v>45061</v>
      </c>
      <c r="H5418" s="24">
        <v>45061</v>
      </c>
      <c r="I5418" s="19" t="s">
        <v>297</v>
      </c>
      <c r="J5418" s="42" t="s">
        <v>273</v>
      </c>
      <c r="K5418" s="57" t="str">
        <f ca="1">LeaveTracker[[#This Row],[Days]]&amp;" "&amp;LeaveTracker[[#This Row],[Type of Leave]]</f>
        <v>1 OTHER</v>
      </c>
      <c r="L5418" s="23">
        <f ca="1">NETWORKDAYS(LeaveTracker[[#This Row],[Start Date]],LeaveTracker[[#This Row],[End Date]],lstHolidays)</f>
        <v>1</v>
      </c>
      <c r="M5418" s="27"/>
    </row>
    <row r="5419" spans="1:13" ht="30" customHeight="1" x14ac:dyDescent="0.3">
      <c r="A5419" s="27">
        <f t="shared" si="59"/>
        <v>1652</v>
      </c>
      <c r="B5419" s="31">
        <v>45051</v>
      </c>
      <c r="C5419" s="31">
        <v>45048</v>
      </c>
      <c r="D5419" s="19" t="s">
        <v>577</v>
      </c>
      <c r="E5419" s="66" t="str">
        <f>IF(ISBLANK(LeaveTracker[[#This Row],[Employee Name]]),"-----",VLOOKUP(LeaveTracker[[#This Row],[Employee Name]],'List of Employees'!$B$4:$H$767,7))</f>
        <v>CCT</v>
      </c>
      <c r="F5419" s="66" t="str">
        <f>IF(ISBLANK(LeaveTracker[[#This Row],[Employee Name]]),"-----",VLOOKUP(LeaveTracker[[#This Row],[Employee Name]],'List of Employees'!$B$4:$H$767,6))</f>
        <v>PERMANENT</v>
      </c>
      <c r="G5419" s="24">
        <v>45061</v>
      </c>
      <c r="H5419" s="24">
        <v>45062</v>
      </c>
      <c r="I5419" s="19" t="s">
        <v>82</v>
      </c>
      <c r="K5419" s="57" t="str">
        <f ca="1">LeaveTracker[[#This Row],[Days]]&amp;" "&amp;LeaveTracker[[#This Row],[Type of Leave]]</f>
        <v>2 VL</v>
      </c>
      <c r="L5419" s="23">
        <f ca="1">NETWORKDAYS(LeaveTracker[[#This Row],[Start Date]],LeaveTracker[[#This Row],[End Date]],lstHolidays)</f>
        <v>2</v>
      </c>
      <c r="M5419" s="27"/>
    </row>
    <row r="5420" spans="1:13" ht="30" customHeight="1" x14ac:dyDescent="0.3">
      <c r="A5420" s="27">
        <f t="shared" si="59"/>
        <v>1653</v>
      </c>
      <c r="B5420" s="31">
        <v>45051</v>
      </c>
      <c r="C5420" s="31">
        <v>45048</v>
      </c>
      <c r="D5420" s="19" t="s">
        <v>374</v>
      </c>
      <c r="E5420" s="66" t="str">
        <f>IF(ISBLANK(LeaveTracker[[#This Row],[Employee Name]]),"-----",VLOOKUP(LeaveTracker[[#This Row],[Employee Name]],'List of Employees'!$B$4:$H$767,7))</f>
        <v>CCT</v>
      </c>
      <c r="F5420" s="66" t="str">
        <f>IF(ISBLANK(LeaveTracker[[#This Row],[Employee Name]]),"-----",VLOOKUP(LeaveTracker[[#This Row],[Employee Name]],'List of Employees'!$B$4:$H$767,6))</f>
        <v>PERMANENT</v>
      </c>
      <c r="G5420" s="24">
        <v>45061</v>
      </c>
      <c r="H5420" s="24">
        <v>45062</v>
      </c>
      <c r="I5420" s="19" t="s">
        <v>82</v>
      </c>
      <c r="K5420" s="57" t="str">
        <f ca="1">LeaveTracker[[#This Row],[Days]]&amp;" "&amp;LeaveTracker[[#This Row],[Type of Leave]]</f>
        <v>2 VL</v>
      </c>
      <c r="L5420" s="23">
        <f ca="1">NETWORKDAYS(LeaveTracker[[#This Row],[Start Date]],LeaveTracker[[#This Row],[End Date]],lstHolidays)</f>
        <v>2</v>
      </c>
      <c r="M5420" s="27"/>
    </row>
    <row r="5421" spans="1:13" ht="30" customHeight="1" x14ac:dyDescent="0.3">
      <c r="A5421" s="27">
        <f t="shared" si="59"/>
        <v>1654</v>
      </c>
      <c r="B5421" s="31">
        <v>45051</v>
      </c>
      <c r="C5421" s="31">
        <v>45049</v>
      </c>
      <c r="D5421" s="19" t="s">
        <v>1815</v>
      </c>
      <c r="E5421" s="66" t="str">
        <f>IF(ISBLANK(LeaveTracker[[#This Row],[Employee Name]]),"-----",VLOOKUP(LeaveTracker[[#This Row],[Employee Name]],'List of Employees'!$B$4:$H$767,7))</f>
        <v>DSWDO</v>
      </c>
      <c r="F5421" s="66" t="str">
        <f>IF(ISBLANK(LeaveTracker[[#This Row],[Employee Name]]),"-----",VLOOKUP(LeaveTracker[[#This Row],[Employee Name]],'List of Employees'!$B$4:$H$767,6))</f>
        <v>PERMANENT</v>
      </c>
      <c r="G5421" s="24">
        <v>45048</v>
      </c>
      <c r="H5421" s="24">
        <v>45048</v>
      </c>
      <c r="I5421" s="19" t="s">
        <v>81</v>
      </c>
      <c r="K5421" s="57" t="str">
        <f ca="1">LeaveTracker[[#This Row],[Days]]&amp;" "&amp;LeaveTracker[[#This Row],[Type of Leave]]</f>
        <v>1 SL</v>
      </c>
      <c r="L5421" s="23">
        <f ca="1">NETWORKDAYS(LeaveTracker[[#This Row],[Start Date]],LeaveTracker[[#This Row],[End Date]],lstHolidays)</f>
        <v>1</v>
      </c>
      <c r="M5421" s="27"/>
    </row>
    <row r="5422" spans="1:13" ht="30" customHeight="1" x14ac:dyDescent="0.3">
      <c r="A5422" s="27">
        <f t="shared" si="59"/>
        <v>1655</v>
      </c>
      <c r="B5422" s="31">
        <v>45051</v>
      </c>
      <c r="C5422" s="31">
        <v>45044</v>
      </c>
      <c r="D5422" s="19" t="s">
        <v>1815</v>
      </c>
      <c r="E5422" s="66" t="str">
        <f>IF(ISBLANK(LeaveTracker[[#This Row],[Employee Name]]),"-----",VLOOKUP(LeaveTracker[[#This Row],[Employee Name]],'List of Employees'!$B$4:$H$767,7))</f>
        <v>DSWDO</v>
      </c>
      <c r="F5422" s="66" t="str">
        <f>IF(ISBLANK(LeaveTracker[[#This Row],[Employee Name]]),"-----",VLOOKUP(LeaveTracker[[#This Row],[Employee Name]],'List of Employees'!$B$4:$H$767,6))</f>
        <v>PERMANENT</v>
      </c>
      <c r="G5422" s="24">
        <v>45055</v>
      </c>
      <c r="H5422" s="24">
        <v>45055</v>
      </c>
      <c r="I5422" s="19" t="s">
        <v>297</v>
      </c>
      <c r="J5422" s="42" t="s">
        <v>105</v>
      </c>
      <c r="K5422" s="57" t="str">
        <f ca="1">LeaveTracker[[#This Row],[Days]]&amp;" "&amp;LeaveTracker[[#This Row],[Type of Leave]]</f>
        <v>1 OTHER</v>
      </c>
      <c r="L5422" s="23">
        <f ca="1">NETWORKDAYS(LeaveTracker[[#This Row],[Start Date]],LeaveTracker[[#This Row],[End Date]],lstHolidays)</f>
        <v>1</v>
      </c>
      <c r="M5422" s="27"/>
    </row>
    <row r="5423" spans="1:13" ht="30" customHeight="1" x14ac:dyDescent="0.3">
      <c r="A5423" s="27">
        <f t="shared" si="59"/>
        <v>1656</v>
      </c>
      <c r="B5423" s="31">
        <v>45051</v>
      </c>
      <c r="C5423" s="31">
        <v>45050</v>
      </c>
      <c r="D5423" s="19" t="s">
        <v>1790</v>
      </c>
      <c r="E5423" s="66" t="str">
        <f>IF(ISBLANK(LeaveTracker[[#This Row],[Employee Name]]),"-----",VLOOKUP(LeaveTracker[[#This Row],[Employee Name]],'List of Employees'!$B$4:$H$767,7))</f>
        <v>CENRO</v>
      </c>
      <c r="F5423" s="66" t="str">
        <f>IF(ISBLANK(LeaveTracker[[#This Row],[Employee Name]]),"-----",VLOOKUP(LeaveTracker[[#This Row],[Employee Name]],'List of Employees'!$B$4:$H$767,6))</f>
        <v>CASUAL</v>
      </c>
      <c r="G5423" s="24">
        <v>45049</v>
      </c>
      <c r="H5423" s="24">
        <v>45049</v>
      </c>
      <c r="I5423" s="19" t="s">
        <v>81</v>
      </c>
      <c r="K5423" s="57" t="str">
        <f ca="1">LeaveTracker[[#This Row],[Days]]&amp;" "&amp;LeaveTracker[[#This Row],[Type of Leave]]</f>
        <v>1 SL</v>
      </c>
      <c r="L5423" s="23">
        <f ca="1">NETWORKDAYS(LeaveTracker[[#This Row],[Start Date]],LeaveTracker[[#This Row],[End Date]],lstHolidays)</f>
        <v>1</v>
      </c>
      <c r="M5423" s="27"/>
    </row>
    <row r="5424" spans="1:13" ht="30" customHeight="1" x14ac:dyDescent="0.3">
      <c r="A5424" s="27">
        <f t="shared" si="59"/>
        <v>1657</v>
      </c>
      <c r="B5424" s="31">
        <v>45051</v>
      </c>
      <c r="C5424" s="31">
        <v>45048</v>
      </c>
      <c r="D5424" s="19" t="s">
        <v>540</v>
      </c>
      <c r="E5424" s="66" t="str">
        <f>IF(ISBLANK(LeaveTracker[[#This Row],[Employee Name]]),"-----",VLOOKUP(LeaveTracker[[#This Row],[Employee Name]],'List of Employees'!$B$4:$H$767,7))</f>
        <v>LCR</v>
      </c>
      <c r="F5424" s="66" t="str">
        <f>IF(ISBLANK(LeaveTracker[[#This Row],[Employee Name]]),"-----",VLOOKUP(LeaveTracker[[#This Row],[Employee Name]],'List of Employees'!$B$4:$H$767,6))</f>
        <v>PERMANENT</v>
      </c>
      <c r="G5424" s="24">
        <v>45043</v>
      </c>
      <c r="H5424" s="24">
        <v>45043</v>
      </c>
      <c r="I5424" s="19" t="s">
        <v>81</v>
      </c>
      <c r="K5424" s="57" t="str">
        <f ca="1">LeaveTracker[[#This Row],[Days]]&amp;" "&amp;LeaveTracker[[#This Row],[Type of Leave]]</f>
        <v>1 SL</v>
      </c>
      <c r="L5424" s="23">
        <f ca="1">NETWORKDAYS(LeaveTracker[[#This Row],[Start Date]],LeaveTracker[[#This Row],[End Date]],lstHolidays)</f>
        <v>1</v>
      </c>
      <c r="M5424" s="27"/>
    </row>
    <row r="5425" spans="1:13" ht="30" customHeight="1" x14ac:dyDescent="0.3">
      <c r="A5425" s="27">
        <f t="shared" si="59"/>
        <v>1658</v>
      </c>
      <c r="B5425" s="31">
        <v>45051</v>
      </c>
      <c r="C5425" s="31">
        <v>45050</v>
      </c>
      <c r="D5425" s="19" t="s">
        <v>2233</v>
      </c>
      <c r="E5425" s="66" t="str">
        <f>IF(ISBLANK(LeaveTracker[[#This Row],[Employee Name]]),"-----",VLOOKUP(LeaveTracker[[#This Row],[Employee Name]],'List of Employees'!$B$4:$H$767,7))</f>
        <v>LCR</v>
      </c>
      <c r="F5425" s="66" t="str">
        <f>IF(ISBLANK(LeaveTracker[[#This Row],[Employee Name]]),"-----",VLOOKUP(LeaveTracker[[#This Row],[Employee Name]],'List of Employees'!$B$4:$H$767,6))</f>
        <v>CO-TERM</v>
      </c>
      <c r="G5425" s="24">
        <v>45061</v>
      </c>
      <c r="H5425" s="24">
        <v>45065</v>
      </c>
      <c r="I5425" s="19" t="s">
        <v>82</v>
      </c>
      <c r="K5425" s="57" t="str">
        <f ca="1">LeaveTracker[[#This Row],[Days]]&amp;" "&amp;LeaveTracker[[#This Row],[Type of Leave]]</f>
        <v>5 VL</v>
      </c>
      <c r="L5425" s="23">
        <f ca="1">NETWORKDAYS(LeaveTracker[[#This Row],[Start Date]],LeaveTracker[[#This Row],[End Date]],lstHolidays)</f>
        <v>5</v>
      </c>
      <c r="M5425" s="27"/>
    </row>
    <row r="5426" spans="1:13" ht="30" customHeight="1" x14ac:dyDescent="0.3">
      <c r="A5426" s="27">
        <f t="shared" si="59"/>
        <v>1659</v>
      </c>
      <c r="B5426" s="31">
        <v>45051</v>
      </c>
      <c r="C5426" s="31">
        <v>45050</v>
      </c>
      <c r="D5426" s="19" t="s">
        <v>537</v>
      </c>
      <c r="E5426" s="66" t="str">
        <f>IF(ISBLANK(LeaveTracker[[#This Row],[Employee Name]]),"-----",VLOOKUP(LeaveTracker[[#This Row],[Employee Name]],'List of Employees'!$B$4:$H$767,7))</f>
        <v>LCR</v>
      </c>
      <c r="F5426" s="66" t="str">
        <f>IF(ISBLANK(LeaveTracker[[#This Row],[Employee Name]]),"-----",VLOOKUP(LeaveTracker[[#This Row],[Employee Name]],'List of Employees'!$B$4:$H$767,6))</f>
        <v>PERMANENT</v>
      </c>
      <c r="G5426" s="24">
        <v>45044</v>
      </c>
      <c r="H5426" s="24">
        <v>45048</v>
      </c>
      <c r="I5426" s="19" t="s">
        <v>81</v>
      </c>
      <c r="K5426" s="57" t="str">
        <f ca="1">LeaveTracker[[#This Row],[Days]]&amp;" "&amp;LeaveTracker[[#This Row],[Type of Leave]]</f>
        <v>2 SL</v>
      </c>
      <c r="L5426" s="23">
        <f ca="1">NETWORKDAYS(LeaveTracker[[#This Row],[Start Date]],LeaveTracker[[#This Row],[End Date]],lstHolidays)</f>
        <v>2</v>
      </c>
      <c r="M5426" s="27"/>
    </row>
    <row r="5427" spans="1:13" ht="30" customHeight="1" x14ac:dyDescent="0.3">
      <c r="A5427" s="27">
        <f t="shared" si="59"/>
        <v>1660</v>
      </c>
      <c r="B5427" s="31">
        <v>45051</v>
      </c>
      <c r="C5427" s="31">
        <v>45050</v>
      </c>
      <c r="D5427" s="19" t="s">
        <v>2175</v>
      </c>
      <c r="E5427" s="66" t="str">
        <f>IF(ISBLANK(LeaveTracker[[#This Row],[Employee Name]]),"-----",VLOOKUP(LeaveTracker[[#This Row],[Employee Name]],'List of Employees'!$B$4:$H$767,7))</f>
        <v>HALL OF JUSTICE</v>
      </c>
      <c r="F5427" s="66" t="str">
        <f>IF(ISBLANK(LeaveTracker[[#This Row],[Employee Name]]),"-----",VLOOKUP(LeaveTracker[[#This Row],[Employee Name]],'List of Employees'!$B$4:$H$767,6))</f>
        <v>CASUAL</v>
      </c>
      <c r="G5427" s="24">
        <v>45057</v>
      </c>
      <c r="H5427" s="24">
        <v>45057</v>
      </c>
      <c r="I5427" s="19" t="s">
        <v>82</v>
      </c>
      <c r="K5427" s="57" t="str">
        <f ca="1">LeaveTracker[[#This Row],[Days]]&amp;" "&amp;LeaveTracker[[#This Row],[Type of Leave]]</f>
        <v>1 VL</v>
      </c>
      <c r="L5427" s="23">
        <f ca="1">NETWORKDAYS(LeaveTracker[[#This Row],[Start Date]],LeaveTracker[[#This Row],[End Date]],lstHolidays)</f>
        <v>1</v>
      </c>
      <c r="M5427" s="27"/>
    </row>
    <row r="5428" spans="1:13" ht="30" customHeight="1" x14ac:dyDescent="0.3">
      <c r="A5428" s="27">
        <f t="shared" si="59"/>
        <v>1661</v>
      </c>
      <c r="B5428" s="31">
        <v>45051</v>
      </c>
      <c r="C5428" s="31">
        <v>45044</v>
      </c>
      <c r="D5428" s="19" t="s">
        <v>2287</v>
      </c>
      <c r="E5428" s="66" t="str">
        <f>IF(ISBLANK(LeaveTracker[[#This Row],[Employee Name]]),"-----",VLOOKUP(LeaveTracker[[#This Row],[Employee Name]],'List of Employees'!$B$4:$H$767,7))</f>
        <v>TICC</v>
      </c>
      <c r="F5428" s="66" t="str">
        <f>IF(ISBLANK(LeaveTracker[[#This Row],[Employee Name]]),"-----",VLOOKUP(LeaveTracker[[#This Row],[Employee Name]],'List of Employees'!$B$4:$H$767,6))</f>
        <v>CASUAL</v>
      </c>
      <c r="G5428" s="24">
        <v>45033</v>
      </c>
      <c r="H5428" s="24">
        <v>45033</v>
      </c>
      <c r="I5428" s="19" t="s">
        <v>81</v>
      </c>
      <c r="K5428" s="57" t="str">
        <f ca="1">LeaveTracker[[#This Row],[Days]]&amp;" "&amp;LeaveTracker[[#This Row],[Type of Leave]]</f>
        <v>1 SL</v>
      </c>
      <c r="L5428" s="23">
        <f ca="1">NETWORKDAYS(LeaveTracker[[#This Row],[Start Date]],LeaveTracker[[#This Row],[End Date]],lstHolidays)</f>
        <v>1</v>
      </c>
      <c r="M5428" s="27"/>
    </row>
    <row r="5429" spans="1:13" ht="30" customHeight="1" x14ac:dyDescent="0.3">
      <c r="A5429" s="27">
        <f t="shared" si="59"/>
        <v>1662</v>
      </c>
      <c r="B5429" s="31">
        <v>45051</v>
      </c>
      <c r="C5429" s="31">
        <v>45048</v>
      </c>
      <c r="D5429" s="19" t="s">
        <v>2019</v>
      </c>
      <c r="E5429" s="66" t="str">
        <f>IF(ISBLANK(LeaveTracker[[#This Row],[Employee Name]]),"-----",VLOOKUP(LeaveTracker[[#This Row],[Employee Name]],'List of Employees'!$B$4:$H$767,7))</f>
        <v>INTERNAL</v>
      </c>
      <c r="F5429" s="66" t="str">
        <f>IF(ISBLANK(LeaveTracker[[#This Row],[Employee Name]]),"-----",VLOOKUP(LeaveTracker[[#This Row],[Employee Name]],'List of Employees'!$B$4:$H$767,6))</f>
        <v>PERMANENT</v>
      </c>
      <c r="G5429" s="24">
        <v>45040</v>
      </c>
      <c r="H5429" s="24">
        <v>45042</v>
      </c>
      <c r="I5429" s="19" t="s">
        <v>297</v>
      </c>
      <c r="J5429" s="42" t="s">
        <v>105</v>
      </c>
      <c r="K5429" s="57" t="str">
        <f ca="1">LeaveTracker[[#This Row],[Days]]&amp;" "&amp;LeaveTracker[[#This Row],[Type of Leave]]</f>
        <v>3 OTHER</v>
      </c>
      <c r="L5429" s="23">
        <f ca="1">NETWORKDAYS(LeaveTracker[[#This Row],[Start Date]],LeaveTracker[[#This Row],[End Date]],lstHolidays)</f>
        <v>3</v>
      </c>
      <c r="M5429" s="27"/>
    </row>
    <row r="5430" spans="1:13" ht="30" customHeight="1" x14ac:dyDescent="0.3">
      <c r="A5430" s="27">
        <f t="shared" si="59"/>
        <v>1663</v>
      </c>
      <c r="B5430" s="31">
        <v>45056</v>
      </c>
      <c r="C5430" s="31">
        <v>45050</v>
      </c>
      <c r="D5430" s="19" t="s">
        <v>776</v>
      </c>
      <c r="E5430" s="66" t="str">
        <f>IF(ISBLANK(LeaveTracker[[#This Row],[Employee Name]]),"-----",VLOOKUP(LeaveTracker[[#This Row],[Employee Name]],'List of Employees'!$B$4:$H$767,7))</f>
        <v>AGRICULTURE OFFICE</v>
      </c>
      <c r="F5430" s="66" t="str">
        <f>IF(ISBLANK(LeaveTracker[[#This Row],[Employee Name]]),"-----",VLOOKUP(LeaveTracker[[#This Row],[Employee Name]],'List of Employees'!$B$4:$H$767,6))</f>
        <v>PERMANENT</v>
      </c>
      <c r="G5430" s="24">
        <v>45049</v>
      </c>
      <c r="H5430" s="24">
        <v>45049</v>
      </c>
      <c r="I5430" s="19" t="s">
        <v>297</v>
      </c>
      <c r="J5430" s="42" t="s">
        <v>105</v>
      </c>
      <c r="K5430" s="57" t="str">
        <f ca="1">LeaveTracker[[#This Row],[Days]]&amp;" "&amp;LeaveTracker[[#This Row],[Type of Leave]]</f>
        <v>1 OTHER</v>
      </c>
      <c r="L5430" s="23">
        <f ca="1">NETWORKDAYS(LeaveTracker[[#This Row],[Start Date]],LeaveTracker[[#This Row],[End Date]],lstHolidays)</f>
        <v>1</v>
      </c>
      <c r="M5430" s="27"/>
    </row>
    <row r="5431" spans="1:13" ht="30" customHeight="1" x14ac:dyDescent="0.3">
      <c r="A5431" s="27">
        <f t="shared" si="59"/>
        <v>1664</v>
      </c>
      <c r="B5431" s="31">
        <v>45056</v>
      </c>
      <c r="C5431" s="31">
        <v>45048</v>
      </c>
      <c r="D5431" s="19" t="s">
        <v>868</v>
      </c>
      <c r="E5431" s="66" t="str">
        <f>IF(ISBLANK(LeaveTracker[[#This Row],[Employee Name]]),"-----",VLOOKUP(LeaveTracker[[#This Row],[Employee Name]],'List of Employees'!$B$4:$H$767,7))</f>
        <v>ACCOUNTING</v>
      </c>
      <c r="F5431" s="66" t="str">
        <f>IF(ISBLANK(LeaveTracker[[#This Row],[Employee Name]]),"-----",VLOOKUP(LeaveTracker[[#This Row],[Employee Name]],'List of Employees'!$B$4:$H$767,6))</f>
        <v>PERMANENT</v>
      </c>
      <c r="G5431" s="24">
        <v>45044</v>
      </c>
      <c r="H5431" s="24">
        <v>45044</v>
      </c>
      <c r="I5431" s="19" t="s">
        <v>81</v>
      </c>
      <c r="K5431" s="57" t="str">
        <f ca="1">LeaveTracker[[#This Row],[Days]]&amp;" "&amp;LeaveTracker[[#This Row],[Type of Leave]]</f>
        <v>1 SL</v>
      </c>
      <c r="L5431" s="23">
        <f ca="1">NETWORKDAYS(LeaveTracker[[#This Row],[Start Date]],LeaveTracker[[#This Row],[End Date]],lstHolidays)</f>
        <v>1</v>
      </c>
      <c r="M5431" s="27"/>
    </row>
    <row r="5432" spans="1:13" ht="30" customHeight="1" x14ac:dyDescent="0.3">
      <c r="A5432" s="27">
        <f t="shared" si="59"/>
        <v>1665</v>
      </c>
      <c r="B5432" s="31">
        <v>45056</v>
      </c>
      <c r="C5432" s="31">
        <v>45048</v>
      </c>
      <c r="D5432" s="19" t="s">
        <v>518</v>
      </c>
      <c r="E5432" s="66" t="str">
        <f>IF(ISBLANK(LeaveTracker[[#This Row],[Employee Name]]),"-----",VLOOKUP(LeaveTracker[[#This Row],[Employee Name]],'List of Employees'!$B$4:$H$767,7))</f>
        <v>ACCOUNTING</v>
      </c>
      <c r="F5432" s="66" t="str">
        <f>IF(ISBLANK(LeaveTracker[[#This Row],[Employee Name]]),"-----",VLOOKUP(LeaveTracker[[#This Row],[Employee Name]],'List of Employees'!$B$4:$H$767,6))</f>
        <v>PERMANENT</v>
      </c>
      <c r="G5432" s="24">
        <v>45036</v>
      </c>
      <c r="H5432" s="24">
        <v>45036</v>
      </c>
      <c r="I5432" s="19" t="s">
        <v>81</v>
      </c>
      <c r="K5432" s="57" t="str">
        <f ca="1">LeaveTracker[[#This Row],[Days]]&amp;" "&amp;LeaveTracker[[#This Row],[Type of Leave]]</f>
        <v>1 SL</v>
      </c>
      <c r="L5432" s="23">
        <f ca="1">NETWORKDAYS(LeaveTracker[[#This Row],[Start Date]],LeaveTracker[[#This Row],[End Date]],lstHolidays)</f>
        <v>1</v>
      </c>
      <c r="M5432" s="27"/>
    </row>
    <row r="5433" spans="1:13" ht="30" customHeight="1" x14ac:dyDescent="0.3">
      <c r="A5433" s="27">
        <v>1665</v>
      </c>
      <c r="B5433" s="31">
        <v>45056</v>
      </c>
      <c r="C5433" s="31">
        <v>45048</v>
      </c>
      <c r="D5433" s="19" t="s">
        <v>518</v>
      </c>
      <c r="E5433" s="66" t="str">
        <f>IF(ISBLANK(LeaveTracker[[#This Row],[Employee Name]]),"-----",VLOOKUP(LeaveTracker[[#This Row],[Employee Name]],'List of Employees'!$B$4:$H$767,7))</f>
        <v>ACCOUNTING</v>
      </c>
      <c r="F5433" s="66" t="str">
        <f>IF(ISBLANK(LeaveTracker[[#This Row],[Employee Name]]),"-----",VLOOKUP(LeaveTracker[[#This Row],[Employee Name]],'List of Employees'!$B$4:$H$767,6))</f>
        <v>PERMANENT</v>
      </c>
      <c r="G5433" s="24">
        <v>45042</v>
      </c>
      <c r="H5433" s="24">
        <v>45042</v>
      </c>
      <c r="I5433" s="19" t="s">
        <v>81</v>
      </c>
      <c r="K5433" s="57" t="str">
        <f ca="1">LeaveTracker[[#This Row],[Days]]&amp;" "&amp;LeaveTracker[[#This Row],[Type of Leave]]</f>
        <v>1 SL</v>
      </c>
      <c r="L5433" s="23">
        <f ca="1">NETWORKDAYS(LeaveTracker[[#This Row],[Start Date]],LeaveTracker[[#This Row],[End Date]],lstHolidays)</f>
        <v>1</v>
      </c>
      <c r="M5433" s="27"/>
    </row>
    <row r="5434" spans="1:13" ht="30" customHeight="1" x14ac:dyDescent="0.3">
      <c r="A5434" s="27">
        <f t="shared" si="59"/>
        <v>1666</v>
      </c>
      <c r="B5434" s="31">
        <v>45056</v>
      </c>
      <c r="C5434" s="31">
        <v>45044</v>
      </c>
      <c r="D5434" s="19" t="s">
        <v>519</v>
      </c>
      <c r="E5434" s="66" t="str">
        <f>IF(ISBLANK(LeaveTracker[[#This Row],[Employee Name]]),"-----",VLOOKUP(LeaveTracker[[#This Row],[Employee Name]],'List of Employees'!$B$4:$H$767,7))</f>
        <v>ACCOUNTING</v>
      </c>
      <c r="F5434" s="66" t="str">
        <f>IF(ISBLANK(LeaveTracker[[#This Row],[Employee Name]]),"-----",VLOOKUP(LeaveTracker[[#This Row],[Employee Name]],'List of Employees'!$B$4:$H$767,6))</f>
        <v>PERMANENT</v>
      </c>
      <c r="G5434" s="24">
        <v>45034</v>
      </c>
      <c r="H5434" s="24">
        <v>45034</v>
      </c>
      <c r="I5434" s="19" t="s">
        <v>81</v>
      </c>
      <c r="K5434" s="57" t="str">
        <f ca="1">LeaveTracker[[#This Row],[Days]]&amp;" "&amp;LeaveTracker[[#This Row],[Type of Leave]]</f>
        <v>1 SL</v>
      </c>
      <c r="L5434" s="23">
        <f ca="1">NETWORKDAYS(LeaveTracker[[#This Row],[Start Date]],LeaveTracker[[#This Row],[End Date]],lstHolidays)</f>
        <v>1</v>
      </c>
      <c r="M5434" s="27"/>
    </row>
    <row r="5435" spans="1:13" ht="30" customHeight="1" x14ac:dyDescent="0.3">
      <c r="A5435" s="27">
        <f t="shared" si="59"/>
        <v>1667</v>
      </c>
      <c r="B5435" s="31">
        <v>45056</v>
      </c>
      <c r="C5435" s="31">
        <v>45055</v>
      </c>
      <c r="D5435" s="19" t="s">
        <v>397</v>
      </c>
      <c r="E5435" s="66" t="str">
        <f>IF(ISBLANK(LeaveTracker[[#This Row],[Employee Name]]),"-----",VLOOKUP(LeaveTracker[[#This Row],[Employee Name]],'List of Employees'!$B$4:$H$767,7))</f>
        <v>CTO</v>
      </c>
      <c r="F5435" s="66" t="str">
        <f>IF(ISBLANK(LeaveTracker[[#This Row],[Employee Name]]),"-----",VLOOKUP(LeaveTracker[[#This Row],[Employee Name]],'List of Employees'!$B$4:$H$767,6))</f>
        <v>PERMANENT</v>
      </c>
      <c r="G5435" s="24">
        <v>45068</v>
      </c>
      <c r="H5435" s="24">
        <v>45069</v>
      </c>
      <c r="I5435" s="19" t="s">
        <v>82</v>
      </c>
      <c r="K5435" s="57" t="str">
        <f ca="1">LeaveTracker[[#This Row],[Days]]&amp;" "&amp;LeaveTracker[[#This Row],[Type of Leave]]</f>
        <v>2 VL</v>
      </c>
      <c r="L5435" s="23">
        <f ca="1">NETWORKDAYS(LeaveTracker[[#This Row],[Start Date]],LeaveTracker[[#This Row],[End Date]],lstHolidays)</f>
        <v>2</v>
      </c>
      <c r="M5435" s="27"/>
    </row>
    <row r="5436" spans="1:13" ht="30" customHeight="1" x14ac:dyDescent="0.3">
      <c r="A5436" s="27">
        <f t="shared" si="59"/>
        <v>1668</v>
      </c>
      <c r="B5436" s="31">
        <v>45056</v>
      </c>
      <c r="C5436" s="31">
        <v>45055</v>
      </c>
      <c r="D5436" s="19" t="s">
        <v>404</v>
      </c>
      <c r="E5436" s="66" t="str">
        <f>IF(ISBLANK(LeaveTracker[[#This Row],[Employee Name]]),"-----",VLOOKUP(LeaveTracker[[#This Row],[Employee Name]],'List of Employees'!$B$4:$H$767,7))</f>
        <v>CTO</v>
      </c>
      <c r="F5436" s="66" t="str">
        <f>IF(ISBLANK(LeaveTracker[[#This Row],[Employee Name]]),"-----",VLOOKUP(LeaveTracker[[#This Row],[Employee Name]],'List of Employees'!$B$4:$H$767,6))</f>
        <v>PERMANENT</v>
      </c>
      <c r="G5436" s="24">
        <v>45054</v>
      </c>
      <c r="H5436" s="24">
        <v>45054</v>
      </c>
      <c r="I5436" s="19" t="s">
        <v>81</v>
      </c>
      <c r="K5436" s="57" t="str">
        <f ca="1">LeaveTracker[[#This Row],[Days]]&amp;" "&amp;LeaveTracker[[#This Row],[Type of Leave]]</f>
        <v>1 SL</v>
      </c>
      <c r="L5436" s="23">
        <f ca="1">NETWORKDAYS(LeaveTracker[[#This Row],[Start Date]],LeaveTracker[[#This Row],[End Date]],lstHolidays)</f>
        <v>1</v>
      </c>
      <c r="M5436" s="27"/>
    </row>
    <row r="5437" spans="1:13" ht="30" customHeight="1" x14ac:dyDescent="0.3">
      <c r="A5437" s="27">
        <f t="shared" si="59"/>
        <v>1669</v>
      </c>
      <c r="B5437" s="31">
        <v>45056</v>
      </c>
      <c r="C5437" s="31">
        <v>45054</v>
      </c>
      <c r="D5437" s="19" t="s">
        <v>194</v>
      </c>
      <c r="E5437" s="66" t="str">
        <f>IF(ISBLANK(LeaveTracker[[#This Row],[Employee Name]]),"-----",VLOOKUP(LeaveTracker[[#This Row],[Employee Name]],'List of Employees'!$B$4:$H$767,7))</f>
        <v>CCT</v>
      </c>
      <c r="F5437" s="66" t="str">
        <f>IF(ISBLANK(LeaveTracker[[#This Row],[Employee Name]]),"-----",VLOOKUP(LeaveTracker[[#This Row],[Employee Name]],'List of Employees'!$B$4:$H$767,6))</f>
        <v>PERMANENT</v>
      </c>
      <c r="G5437" s="24">
        <v>45049</v>
      </c>
      <c r="H5437" s="24">
        <v>45051</v>
      </c>
      <c r="I5437" s="19" t="s">
        <v>81</v>
      </c>
      <c r="K5437" s="57" t="str">
        <f ca="1">LeaveTracker[[#This Row],[Days]]&amp;" "&amp;LeaveTracker[[#This Row],[Type of Leave]]</f>
        <v>3 SL</v>
      </c>
      <c r="L5437" s="23">
        <f ca="1">NETWORKDAYS(LeaveTracker[[#This Row],[Start Date]],LeaveTracker[[#This Row],[End Date]],lstHolidays)</f>
        <v>3</v>
      </c>
      <c r="M5437" s="27"/>
    </row>
    <row r="5438" spans="1:13" ht="30" customHeight="1" x14ac:dyDescent="0.3">
      <c r="A5438" s="27">
        <f t="shared" si="59"/>
        <v>1670</v>
      </c>
      <c r="B5438" s="31">
        <v>45056</v>
      </c>
      <c r="C5438" s="31">
        <v>45054</v>
      </c>
      <c r="D5438" s="19" t="s">
        <v>337</v>
      </c>
      <c r="E5438" s="66" t="str">
        <f>IF(ISBLANK(LeaveTracker[[#This Row],[Employee Name]]),"-----",VLOOKUP(LeaveTracker[[#This Row],[Employee Name]],'List of Employees'!$B$4:$H$767,7))</f>
        <v>COMELEC</v>
      </c>
      <c r="F5438" s="66" t="str">
        <f>IF(ISBLANK(LeaveTracker[[#This Row],[Employee Name]]),"-----",VLOOKUP(LeaveTracker[[#This Row],[Employee Name]],'List of Employees'!$B$4:$H$767,6))</f>
        <v>PERMANENT</v>
      </c>
      <c r="G5438" s="24">
        <v>45040</v>
      </c>
      <c r="H5438" s="24">
        <v>45051</v>
      </c>
      <c r="I5438" s="19" t="s">
        <v>81</v>
      </c>
      <c r="K5438" s="57" t="str">
        <f ca="1">LeaveTracker[[#This Row],[Days]]&amp;" "&amp;LeaveTracker[[#This Row],[Type of Leave]]</f>
        <v>9 SL</v>
      </c>
      <c r="L5438" s="23">
        <f ca="1">NETWORKDAYS(LeaveTracker[[#This Row],[Start Date]],LeaveTracker[[#This Row],[End Date]],lstHolidays)</f>
        <v>9</v>
      </c>
      <c r="M5438" s="27"/>
    </row>
    <row r="5439" spans="1:13" ht="30" customHeight="1" x14ac:dyDescent="0.3">
      <c r="A5439" s="27">
        <f t="shared" si="59"/>
        <v>1671</v>
      </c>
      <c r="B5439" s="31">
        <v>45056</v>
      </c>
      <c r="C5439" s="31">
        <v>45054</v>
      </c>
      <c r="D5439" s="19" t="s">
        <v>337</v>
      </c>
      <c r="E5439" s="66" t="str">
        <f>IF(ISBLANK(LeaveTracker[[#This Row],[Employee Name]]),"-----",VLOOKUP(LeaveTracker[[#This Row],[Employee Name]],'List of Employees'!$B$4:$H$767,7))</f>
        <v>COMELEC</v>
      </c>
      <c r="F5439" s="66" t="str">
        <f>IF(ISBLANK(LeaveTracker[[#This Row],[Employee Name]]),"-----",VLOOKUP(LeaveTracker[[#This Row],[Employee Name]],'List of Employees'!$B$4:$H$767,6))</f>
        <v>PERMANENT</v>
      </c>
      <c r="G5439" s="24">
        <v>45064</v>
      </c>
      <c r="H5439" s="24">
        <v>45065</v>
      </c>
      <c r="I5439" s="19" t="s">
        <v>82</v>
      </c>
      <c r="K5439" s="57" t="str">
        <f ca="1">LeaveTracker[[#This Row],[Days]]&amp;" "&amp;LeaveTracker[[#This Row],[Type of Leave]]</f>
        <v>2 VL</v>
      </c>
      <c r="L5439" s="23">
        <f ca="1">NETWORKDAYS(LeaveTracker[[#This Row],[Start Date]],LeaveTracker[[#This Row],[End Date]],lstHolidays)</f>
        <v>2</v>
      </c>
      <c r="M5439" s="27"/>
    </row>
    <row r="5440" spans="1:13" ht="30" customHeight="1" x14ac:dyDescent="0.3">
      <c r="A5440" s="27">
        <f t="shared" si="59"/>
        <v>1672</v>
      </c>
      <c r="B5440" s="31">
        <v>45056</v>
      </c>
      <c r="C5440" s="31">
        <v>45054</v>
      </c>
      <c r="D5440" s="19" t="s">
        <v>1994</v>
      </c>
      <c r="E5440" s="66" t="str">
        <f>IF(ISBLANK(LeaveTracker[[#This Row],[Employee Name]]),"-----",VLOOKUP(LeaveTracker[[#This Row],[Employee Name]],'List of Employees'!$B$4:$H$767,7))</f>
        <v>HRMO</v>
      </c>
      <c r="F5440" s="66" t="str">
        <f>IF(ISBLANK(LeaveTracker[[#This Row],[Employee Name]]),"-----",VLOOKUP(LeaveTracker[[#This Row],[Employee Name]],'List of Employees'!$B$4:$H$767,6))</f>
        <v>PERMANENT</v>
      </c>
      <c r="G5440" s="24">
        <v>45051</v>
      </c>
      <c r="H5440" s="24">
        <v>45051</v>
      </c>
      <c r="I5440" s="19" t="s">
        <v>81</v>
      </c>
      <c r="K5440" s="57" t="str">
        <f ca="1">LeaveTracker[[#This Row],[Days]]&amp;" "&amp;LeaveTracker[[#This Row],[Type of Leave]]</f>
        <v>1 SL</v>
      </c>
      <c r="L5440" s="23">
        <f ca="1">NETWORKDAYS(LeaveTracker[[#This Row],[Start Date]],LeaveTracker[[#This Row],[End Date]],lstHolidays)</f>
        <v>1</v>
      </c>
      <c r="M5440" s="27"/>
    </row>
    <row r="5441" spans="1:13" ht="30" customHeight="1" x14ac:dyDescent="0.3">
      <c r="A5441" s="27">
        <f t="shared" si="59"/>
        <v>1673</v>
      </c>
      <c r="B5441" s="31">
        <v>45056</v>
      </c>
      <c r="C5441" s="31">
        <v>45050</v>
      </c>
      <c r="D5441" s="19" t="s">
        <v>395</v>
      </c>
      <c r="E5441" s="66" t="str">
        <f>IF(ISBLANK(LeaveTracker[[#This Row],[Employee Name]]),"-----",VLOOKUP(LeaveTracker[[#This Row],[Employee Name]],'List of Employees'!$B$4:$H$767,7))</f>
        <v>CTO</v>
      </c>
      <c r="F5441" s="66" t="str">
        <f>IF(ISBLANK(LeaveTracker[[#This Row],[Employee Name]]),"-----",VLOOKUP(LeaveTracker[[#This Row],[Employee Name]],'List of Employees'!$B$4:$H$767,6))</f>
        <v>PERMANENT</v>
      </c>
      <c r="G5441" s="24">
        <v>45048</v>
      </c>
      <c r="H5441" s="24">
        <v>45048</v>
      </c>
      <c r="I5441" s="19" t="s">
        <v>81</v>
      </c>
      <c r="K5441" s="57" t="str">
        <f ca="1">LeaveTracker[[#This Row],[Days]]&amp;" "&amp;LeaveTracker[[#This Row],[Type of Leave]]</f>
        <v>1 SL</v>
      </c>
      <c r="L5441" s="23">
        <f ca="1">NETWORKDAYS(LeaveTracker[[#This Row],[Start Date]],LeaveTracker[[#This Row],[End Date]],lstHolidays)</f>
        <v>1</v>
      </c>
      <c r="M5441" s="27"/>
    </row>
    <row r="5442" spans="1:13" ht="30" customHeight="1" x14ac:dyDescent="0.3">
      <c r="A5442" s="27">
        <f t="shared" si="59"/>
        <v>1674</v>
      </c>
      <c r="B5442" s="31">
        <v>45056</v>
      </c>
      <c r="C5442" s="31">
        <v>45049</v>
      </c>
      <c r="D5442" s="19" t="s">
        <v>1057</v>
      </c>
      <c r="E5442" s="66" t="str">
        <f>IF(ISBLANK(LeaveTracker[[#This Row],[Employee Name]]),"-----",VLOOKUP(LeaveTracker[[#This Row],[Employee Name]],'List of Employees'!$B$4:$H$767,7))</f>
        <v>CTO</v>
      </c>
      <c r="F5442" s="66" t="str">
        <f>IF(ISBLANK(LeaveTracker[[#This Row],[Employee Name]]),"-----",VLOOKUP(LeaveTracker[[#This Row],[Employee Name]],'List of Employees'!$B$4:$H$767,6))</f>
        <v>PERMANENT</v>
      </c>
      <c r="G5442" s="24">
        <v>45058</v>
      </c>
      <c r="H5442" s="24">
        <v>45058</v>
      </c>
      <c r="I5442" s="19" t="s">
        <v>297</v>
      </c>
      <c r="J5442" s="42" t="s">
        <v>105</v>
      </c>
      <c r="K5442" s="57" t="str">
        <f ca="1">LeaveTracker[[#This Row],[Days]]&amp;" "&amp;LeaveTracker[[#This Row],[Type of Leave]]</f>
        <v>1 OTHER</v>
      </c>
      <c r="L5442" s="23">
        <f ca="1">NETWORKDAYS(LeaveTracker[[#This Row],[Start Date]],LeaveTracker[[#This Row],[End Date]],lstHolidays)</f>
        <v>1</v>
      </c>
      <c r="M5442" s="27"/>
    </row>
    <row r="5443" spans="1:13" ht="30" customHeight="1" x14ac:dyDescent="0.3">
      <c r="A5443" s="27">
        <v>1674</v>
      </c>
      <c r="B5443" s="31">
        <v>45056</v>
      </c>
      <c r="C5443" s="31">
        <v>45049</v>
      </c>
      <c r="D5443" s="19" t="s">
        <v>1057</v>
      </c>
      <c r="E5443" s="66" t="str">
        <f>IF(ISBLANK(LeaveTracker[[#This Row],[Employee Name]]),"-----",VLOOKUP(LeaveTracker[[#This Row],[Employee Name]],'List of Employees'!$B$4:$H$767,7))</f>
        <v>CTO</v>
      </c>
      <c r="F5443" s="66" t="str">
        <f>IF(ISBLANK(LeaveTracker[[#This Row],[Employee Name]]),"-----",VLOOKUP(LeaveTracker[[#This Row],[Employee Name]],'List of Employees'!$B$4:$H$767,6))</f>
        <v>PERMANENT</v>
      </c>
      <c r="G5443" s="24">
        <v>45069</v>
      </c>
      <c r="H5443" s="24">
        <v>45069</v>
      </c>
      <c r="I5443" s="19" t="s">
        <v>297</v>
      </c>
      <c r="J5443" s="42" t="s">
        <v>105</v>
      </c>
      <c r="K5443" s="57" t="str">
        <f ca="1">LeaveTracker[[#This Row],[Days]]&amp;" "&amp;LeaveTracker[[#This Row],[Type of Leave]]</f>
        <v>1 OTHER</v>
      </c>
      <c r="L5443" s="23">
        <f ca="1">NETWORKDAYS(LeaveTracker[[#This Row],[Start Date]],LeaveTracker[[#This Row],[End Date]],lstHolidays)</f>
        <v>1</v>
      </c>
      <c r="M5443" s="27"/>
    </row>
    <row r="5444" spans="1:13" ht="30" customHeight="1" x14ac:dyDescent="0.3">
      <c r="A5444" s="27">
        <f t="shared" si="59"/>
        <v>1675</v>
      </c>
      <c r="B5444" s="31">
        <v>45056</v>
      </c>
      <c r="C5444" s="31">
        <v>45050</v>
      </c>
      <c r="D5444" s="19" t="s">
        <v>370</v>
      </c>
      <c r="E5444" s="66" t="str">
        <f>IF(ISBLANK(LeaveTracker[[#This Row],[Employee Name]]),"-----",VLOOKUP(LeaveTracker[[#This Row],[Employee Name]],'List of Employees'!$B$4:$H$767,7))</f>
        <v>LIBRARY</v>
      </c>
      <c r="F5444" s="66" t="str">
        <f>IF(ISBLANK(LeaveTracker[[#This Row],[Employee Name]]),"-----",VLOOKUP(LeaveTracker[[#This Row],[Employee Name]],'List of Employees'!$B$4:$H$767,6))</f>
        <v>PERMANENT</v>
      </c>
      <c r="G5444" s="24">
        <v>45048</v>
      </c>
      <c r="H5444" s="24">
        <v>45049</v>
      </c>
      <c r="I5444" s="19" t="s">
        <v>81</v>
      </c>
      <c r="K5444" s="57" t="str">
        <f ca="1">LeaveTracker[[#This Row],[Days]]&amp;" "&amp;LeaveTracker[[#This Row],[Type of Leave]]</f>
        <v>2 SL</v>
      </c>
      <c r="L5444" s="23">
        <f ca="1">NETWORKDAYS(LeaveTracker[[#This Row],[Start Date]],LeaveTracker[[#This Row],[End Date]],lstHolidays)</f>
        <v>2</v>
      </c>
      <c r="M5444" s="27"/>
    </row>
    <row r="5445" spans="1:13" ht="30" customHeight="1" x14ac:dyDescent="0.3">
      <c r="A5445" s="27">
        <f t="shared" si="59"/>
        <v>1676</v>
      </c>
      <c r="B5445" s="31">
        <v>45056</v>
      </c>
      <c r="C5445" s="31">
        <v>45044</v>
      </c>
      <c r="D5445" s="19" t="s">
        <v>417</v>
      </c>
      <c r="E5445" s="66" t="str">
        <f>IF(ISBLANK(LeaveTracker[[#This Row],[Employee Name]]),"-----",VLOOKUP(LeaveTracker[[#This Row],[Employee Name]],'List of Employees'!$B$4:$H$767,7))</f>
        <v>CTO</v>
      </c>
      <c r="F5445" s="66" t="str">
        <f>IF(ISBLANK(LeaveTracker[[#This Row],[Employee Name]]),"-----",VLOOKUP(LeaveTracker[[#This Row],[Employee Name]],'List of Employees'!$B$4:$H$767,6))</f>
        <v>PERMANENT</v>
      </c>
      <c r="G5445" s="24">
        <v>45051</v>
      </c>
      <c r="H5445" s="24">
        <v>45051</v>
      </c>
      <c r="I5445" s="19" t="s">
        <v>82</v>
      </c>
      <c r="K5445" s="57" t="str">
        <f ca="1">LeaveTracker[[#This Row],[Days]]&amp;" "&amp;LeaveTracker[[#This Row],[Type of Leave]]</f>
        <v>1 VL</v>
      </c>
      <c r="L5445" s="23">
        <f ca="1">NETWORKDAYS(LeaveTracker[[#This Row],[Start Date]],LeaveTracker[[#This Row],[End Date]],lstHolidays)</f>
        <v>1</v>
      </c>
      <c r="M5445" s="27"/>
    </row>
    <row r="5446" spans="1:13" ht="30" customHeight="1" x14ac:dyDescent="0.3">
      <c r="A5446" s="27">
        <f t="shared" si="59"/>
        <v>1677</v>
      </c>
      <c r="B5446" s="31">
        <v>45056</v>
      </c>
      <c r="C5446" s="31">
        <v>45048</v>
      </c>
      <c r="D5446" s="19" t="s">
        <v>417</v>
      </c>
      <c r="E5446" s="66" t="str">
        <f>IF(ISBLANK(LeaveTracker[[#This Row],[Employee Name]]),"-----",VLOOKUP(LeaveTracker[[#This Row],[Employee Name]],'List of Employees'!$B$4:$H$767,7))</f>
        <v>CTO</v>
      </c>
      <c r="F5446" s="66" t="str">
        <f>IF(ISBLANK(LeaveTracker[[#This Row],[Employee Name]]),"-----",VLOOKUP(LeaveTracker[[#This Row],[Employee Name]],'List of Employees'!$B$4:$H$767,6))</f>
        <v>PERMANENT</v>
      </c>
      <c r="G5446" s="24">
        <v>45061</v>
      </c>
      <c r="H5446" s="24">
        <v>45061</v>
      </c>
      <c r="I5446" s="19" t="s">
        <v>82</v>
      </c>
      <c r="K5446" s="57" t="str">
        <f ca="1">LeaveTracker[[#This Row],[Days]]&amp;" "&amp;LeaveTracker[[#This Row],[Type of Leave]]</f>
        <v>1 VL</v>
      </c>
      <c r="L5446" s="23">
        <f ca="1">NETWORKDAYS(LeaveTracker[[#This Row],[Start Date]],LeaveTracker[[#This Row],[End Date]],lstHolidays)</f>
        <v>1</v>
      </c>
      <c r="M5446" s="27"/>
    </row>
    <row r="5447" spans="1:13" ht="30" customHeight="1" x14ac:dyDescent="0.3">
      <c r="A5447" s="27">
        <f t="shared" si="59"/>
        <v>1678</v>
      </c>
      <c r="B5447" s="31">
        <v>45056</v>
      </c>
      <c r="C5447" s="31">
        <v>45051</v>
      </c>
      <c r="D5447" s="19" t="s">
        <v>1053</v>
      </c>
      <c r="E5447" s="66" t="str">
        <f>IF(ISBLANK(LeaveTracker[[#This Row],[Employee Name]]),"-----",VLOOKUP(LeaveTracker[[#This Row],[Employee Name]],'List of Employees'!$B$4:$H$767,7))</f>
        <v>CTO</v>
      </c>
      <c r="F5447" s="66" t="str">
        <f>IF(ISBLANK(LeaveTracker[[#This Row],[Employee Name]]),"-----",VLOOKUP(LeaveTracker[[#This Row],[Employee Name]],'List of Employees'!$B$4:$H$767,6))</f>
        <v>PERMANENT</v>
      </c>
      <c r="G5447" s="24">
        <v>45058</v>
      </c>
      <c r="H5447" s="24">
        <v>45058</v>
      </c>
      <c r="I5447" s="19" t="s">
        <v>82</v>
      </c>
      <c r="K5447" s="57" t="str">
        <f ca="1">LeaveTracker[[#This Row],[Days]]&amp;" "&amp;LeaveTracker[[#This Row],[Type of Leave]]</f>
        <v>1 VL</v>
      </c>
      <c r="L5447" s="23">
        <f ca="1">NETWORKDAYS(LeaveTracker[[#This Row],[Start Date]],LeaveTracker[[#This Row],[End Date]],lstHolidays)</f>
        <v>1</v>
      </c>
      <c r="M5447" s="27"/>
    </row>
    <row r="5448" spans="1:13" ht="30" customHeight="1" x14ac:dyDescent="0.3">
      <c r="A5448" s="27">
        <f t="shared" si="59"/>
        <v>1679</v>
      </c>
      <c r="B5448" s="31">
        <v>45056</v>
      </c>
      <c r="C5448" s="31">
        <v>45051</v>
      </c>
      <c r="D5448" s="19" t="s">
        <v>1036</v>
      </c>
      <c r="E5448" s="66" t="str">
        <f>IF(ISBLANK(LeaveTracker[[#This Row],[Employee Name]]),"-----",VLOOKUP(LeaveTracker[[#This Row],[Employee Name]],'List of Employees'!$B$4:$H$767,7))</f>
        <v>ONT</v>
      </c>
      <c r="F5448" s="66" t="str">
        <f>IF(ISBLANK(LeaveTracker[[#This Row],[Employee Name]]),"-----",VLOOKUP(LeaveTracker[[#This Row],[Employee Name]],'List of Employees'!$B$4:$H$767,6))</f>
        <v>PERMANENT</v>
      </c>
      <c r="G5448" s="24">
        <v>45075</v>
      </c>
      <c r="H5448" s="24">
        <v>45075</v>
      </c>
      <c r="I5448" s="19" t="s">
        <v>82</v>
      </c>
      <c r="K5448" s="57" t="str">
        <f ca="1">LeaveTracker[[#This Row],[Days]]&amp;" "&amp;LeaveTracker[[#This Row],[Type of Leave]]</f>
        <v>1 VL</v>
      </c>
      <c r="L5448" s="23">
        <f ca="1">NETWORKDAYS(LeaveTracker[[#This Row],[Start Date]],LeaveTracker[[#This Row],[End Date]],lstHolidays)</f>
        <v>1</v>
      </c>
      <c r="M5448" s="27"/>
    </row>
    <row r="5449" spans="1:13" ht="30" customHeight="1" x14ac:dyDescent="0.3">
      <c r="A5449" s="27">
        <f t="shared" si="59"/>
        <v>1680</v>
      </c>
      <c r="B5449" s="31">
        <v>45056</v>
      </c>
      <c r="C5449" s="31">
        <v>45051</v>
      </c>
      <c r="D5449" s="19" t="s">
        <v>1036</v>
      </c>
      <c r="E5449" s="66" t="str">
        <f>IF(ISBLANK(LeaveTracker[[#This Row],[Employee Name]]),"-----",VLOOKUP(LeaveTracker[[#This Row],[Employee Name]],'List of Employees'!$B$4:$H$767,7))</f>
        <v>ONT</v>
      </c>
      <c r="F5449" s="66" t="str">
        <f>IF(ISBLANK(LeaveTracker[[#This Row],[Employee Name]]),"-----",VLOOKUP(LeaveTracker[[#This Row],[Employee Name]],'List of Employees'!$B$4:$H$767,6))</f>
        <v>PERMANENT</v>
      </c>
      <c r="G5449" s="24">
        <v>45079</v>
      </c>
      <c r="H5449" s="24">
        <v>45082</v>
      </c>
      <c r="I5449" s="19" t="s">
        <v>297</v>
      </c>
      <c r="J5449" s="42" t="s">
        <v>105</v>
      </c>
      <c r="K5449" s="57" t="str">
        <f ca="1">LeaveTracker[[#This Row],[Days]]&amp;" "&amp;LeaveTracker[[#This Row],[Type of Leave]]</f>
        <v>2 OTHER</v>
      </c>
      <c r="L5449" s="23">
        <f ca="1">NETWORKDAYS(LeaveTracker[[#This Row],[Start Date]],LeaveTracker[[#This Row],[End Date]],lstHolidays)</f>
        <v>2</v>
      </c>
      <c r="M5449" s="27"/>
    </row>
    <row r="5450" spans="1:13" ht="30" customHeight="1" x14ac:dyDescent="0.3">
      <c r="A5450" s="27">
        <f t="shared" si="59"/>
        <v>1681</v>
      </c>
      <c r="B5450" s="31">
        <v>45056</v>
      </c>
      <c r="C5450" s="31">
        <v>45051</v>
      </c>
      <c r="D5450" s="19" t="s">
        <v>1036</v>
      </c>
      <c r="E5450" s="66" t="str">
        <f>IF(ISBLANK(LeaveTracker[[#This Row],[Employee Name]]),"-----",VLOOKUP(LeaveTracker[[#This Row],[Employee Name]],'List of Employees'!$B$4:$H$767,7))</f>
        <v>ONT</v>
      </c>
      <c r="F5450" s="66" t="str">
        <f>IF(ISBLANK(LeaveTracker[[#This Row],[Employee Name]]),"-----",VLOOKUP(LeaveTracker[[#This Row],[Employee Name]],'List of Employees'!$B$4:$H$767,6))</f>
        <v>PERMANENT</v>
      </c>
      <c r="G5450" s="24">
        <v>45083</v>
      </c>
      <c r="H5450" s="24">
        <v>45083</v>
      </c>
      <c r="I5450" s="19" t="s">
        <v>82</v>
      </c>
      <c r="K5450" s="57" t="str">
        <f ca="1">LeaveTracker[[#This Row],[Days]]&amp;" "&amp;LeaveTracker[[#This Row],[Type of Leave]]</f>
        <v>1 VL</v>
      </c>
      <c r="L5450" s="23">
        <f ca="1">NETWORKDAYS(LeaveTracker[[#This Row],[Start Date]],LeaveTracker[[#This Row],[End Date]],lstHolidays)</f>
        <v>1</v>
      </c>
      <c r="M5450" s="27"/>
    </row>
    <row r="5451" spans="1:13" ht="30" customHeight="1" x14ac:dyDescent="0.3">
      <c r="A5451" s="27">
        <f t="shared" si="59"/>
        <v>1682</v>
      </c>
      <c r="B5451" s="31">
        <v>45056</v>
      </c>
      <c r="C5451" s="31">
        <v>45049</v>
      </c>
      <c r="D5451" s="19" t="s">
        <v>590</v>
      </c>
      <c r="E5451" s="66" t="str">
        <f>IF(ISBLANK(LeaveTracker[[#This Row],[Employee Name]]),"-----",VLOOKUP(LeaveTracker[[#This Row],[Employee Name]],'List of Employees'!$B$4:$H$767,7))</f>
        <v>MAHOGANY MARKET</v>
      </c>
      <c r="F5451" s="66" t="str">
        <f>IF(ISBLANK(LeaveTracker[[#This Row],[Employee Name]]),"-----",VLOOKUP(LeaveTracker[[#This Row],[Employee Name]],'List of Employees'!$B$4:$H$767,6))</f>
        <v>PERMANENT</v>
      </c>
      <c r="G5451" s="24">
        <v>45044</v>
      </c>
      <c r="H5451" s="24">
        <v>45044</v>
      </c>
      <c r="I5451" s="19" t="s">
        <v>81</v>
      </c>
      <c r="K5451" s="57" t="str">
        <f ca="1">LeaveTracker[[#This Row],[Days]]&amp;" "&amp;LeaveTracker[[#This Row],[Type of Leave]]</f>
        <v>1 SL</v>
      </c>
      <c r="L5451" s="23">
        <f ca="1">NETWORKDAYS(LeaveTracker[[#This Row],[Start Date]],LeaveTracker[[#This Row],[End Date]],lstHolidays)</f>
        <v>1</v>
      </c>
      <c r="M5451" s="27"/>
    </row>
    <row r="5452" spans="1:13" ht="30" customHeight="1" x14ac:dyDescent="0.3">
      <c r="A5452" s="27">
        <f t="shared" si="59"/>
        <v>1683</v>
      </c>
      <c r="B5452" s="31">
        <v>45056</v>
      </c>
      <c r="C5452" s="31">
        <v>45051</v>
      </c>
      <c r="D5452" s="19" t="s">
        <v>1800</v>
      </c>
      <c r="E5452" s="66" t="str">
        <f>IF(ISBLANK(LeaveTracker[[#This Row],[Employee Name]]),"-----",VLOOKUP(LeaveTracker[[#This Row],[Employee Name]],'List of Employees'!$B$4:$H$767,7))</f>
        <v>CSWDO</v>
      </c>
      <c r="F5452" s="66" t="str">
        <f>IF(ISBLANK(LeaveTracker[[#This Row],[Employee Name]]),"-----",VLOOKUP(LeaveTracker[[#This Row],[Employee Name]],'List of Employees'!$B$4:$H$767,6))</f>
        <v>CASUAL</v>
      </c>
      <c r="G5452" s="24">
        <v>45043</v>
      </c>
      <c r="H5452" s="24">
        <v>45049</v>
      </c>
      <c r="I5452" s="19" t="s">
        <v>81</v>
      </c>
      <c r="K5452" s="57" t="str">
        <f ca="1">LeaveTracker[[#This Row],[Days]]&amp;" "&amp;LeaveTracker[[#This Row],[Type of Leave]]</f>
        <v>4 SL</v>
      </c>
      <c r="L5452" s="23">
        <f ca="1">NETWORKDAYS(LeaveTracker[[#This Row],[Start Date]],LeaveTracker[[#This Row],[End Date]],lstHolidays)</f>
        <v>4</v>
      </c>
      <c r="M5452" s="27"/>
    </row>
    <row r="5453" spans="1:13" ht="30" customHeight="1" x14ac:dyDescent="0.3">
      <c r="A5453" s="27">
        <f t="shared" si="59"/>
        <v>1684</v>
      </c>
      <c r="B5453" s="31">
        <v>45056</v>
      </c>
      <c r="C5453" s="31">
        <v>45054</v>
      </c>
      <c r="D5453" s="19" t="s">
        <v>1317</v>
      </c>
      <c r="E5453" s="66" t="str">
        <f>IF(ISBLANK(LeaveTracker[[#This Row],[Employee Name]]),"-----",VLOOKUP(LeaveTracker[[#This Row],[Employee Name]],'List of Employees'!$B$4:$H$767,7))</f>
        <v>CHO</v>
      </c>
      <c r="F5453" s="66" t="str">
        <f>IF(ISBLANK(LeaveTracker[[#This Row],[Employee Name]]),"-----",VLOOKUP(LeaveTracker[[#This Row],[Employee Name]],'List of Employees'!$B$4:$H$767,6))</f>
        <v>PERMANENT</v>
      </c>
      <c r="G5453" s="24">
        <v>45058</v>
      </c>
      <c r="H5453" s="24">
        <v>45058</v>
      </c>
      <c r="I5453" s="19" t="s">
        <v>297</v>
      </c>
      <c r="J5453" s="42" t="s">
        <v>158</v>
      </c>
      <c r="K5453" s="57" t="str">
        <f ca="1">LeaveTracker[[#This Row],[Days]]&amp;" "&amp;LeaveTracker[[#This Row],[Type of Leave]]</f>
        <v>1 OTHER</v>
      </c>
      <c r="L5453" s="23">
        <f ca="1">NETWORKDAYS(LeaveTracker[[#This Row],[Start Date]],LeaveTracker[[#This Row],[End Date]],lstHolidays)</f>
        <v>1</v>
      </c>
      <c r="M5453" s="27"/>
    </row>
    <row r="5454" spans="1:13" ht="30" customHeight="1" x14ac:dyDescent="0.3">
      <c r="A5454" s="27">
        <f t="shared" si="59"/>
        <v>1685</v>
      </c>
      <c r="B5454" s="31">
        <v>45056</v>
      </c>
      <c r="C5454" s="31">
        <v>45054</v>
      </c>
      <c r="D5454" s="19" t="s">
        <v>823</v>
      </c>
      <c r="E5454" s="66" t="str">
        <f>IF(ISBLANK(LeaveTracker[[#This Row],[Employee Name]]),"-----",VLOOKUP(LeaveTracker[[#This Row],[Employee Name]],'List of Employees'!$B$4:$H$767,7))</f>
        <v>CHO</v>
      </c>
      <c r="F5454" s="66" t="str">
        <f>IF(ISBLANK(LeaveTracker[[#This Row],[Employee Name]]),"-----",VLOOKUP(LeaveTracker[[#This Row],[Employee Name]],'List of Employees'!$B$4:$H$767,6))</f>
        <v>PERMANENT</v>
      </c>
      <c r="G5454" s="24">
        <v>45055</v>
      </c>
      <c r="H5454" s="24">
        <v>45056</v>
      </c>
      <c r="I5454" s="19" t="s">
        <v>82</v>
      </c>
      <c r="K5454" s="57" t="str">
        <f ca="1">LeaveTracker[[#This Row],[Days]]&amp;" "&amp;LeaveTracker[[#This Row],[Type of Leave]]</f>
        <v>2 VL</v>
      </c>
      <c r="L5454" s="23">
        <f ca="1">NETWORKDAYS(LeaveTracker[[#This Row],[Start Date]],LeaveTracker[[#This Row],[End Date]],lstHolidays)</f>
        <v>2</v>
      </c>
      <c r="M5454" s="27"/>
    </row>
    <row r="5455" spans="1:13" ht="30" customHeight="1" x14ac:dyDescent="0.3">
      <c r="A5455" s="27">
        <f t="shared" si="59"/>
        <v>1686</v>
      </c>
      <c r="B5455" s="31">
        <v>45056</v>
      </c>
      <c r="C5455" s="31">
        <v>45054</v>
      </c>
      <c r="D5455" s="19" t="s">
        <v>171</v>
      </c>
      <c r="E5455" s="66" t="str">
        <f>IF(ISBLANK(LeaveTracker[[#This Row],[Employee Name]]),"-----",VLOOKUP(LeaveTracker[[#This Row],[Employee Name]],'List of Employees'!$B$4:$H$767,7))</f>
        <v>HRMO</v>
      </c>
      <c r="F5455" s="66" t="str">
        <f>IF(ISBLANK(LeaveTracker[[#This Row],[Employee Name]]),"-----",VLOOKUP(LeaveTracker[[#This Row],[Employee Name]],'List of Employees'!$B$4:$H$767,6))</f>
        <v>PERMANENT</v>
      </c>
      <c r="G5455" s="24">
        <v>45043</v>
      </c>
      <c r="H5455" s="24">
        <v>45053</v>
      </c>
      <c r="I5455" s="19" t="s">
        <v>297</v>
      </c>
      <c r="J5455" s="42" t="s">
        <v>1936</v>
      </c>
      <c r="K5455" s="57" t="str">
        <f>LeaveTracker[[#This Row],[Days]]&amp;" "&amp;LeaveTracker[[#This Row],[Type of Leave]]</f>
        <v>12 OTHER</v>
      </c>
      <c r="L5455" s="23">
        <v>12</v>
      </c>
      <c r="M5455" s="27"/>
    </row>
    <row r="5456" spans="1:13" ht="30" customHeight="1" x14ac:dyDescent="0.3">
      <c r="A5456" s="27">
        <f t="shared" si="59"/>
        <v>1687</v>
      </c>
      <c r="B5456" s="31">
        <v>45056</v>
      </c>
      <c r="C5456" s="31">
        <v>45042</v>
      </c>
      <c r="D5456" s="19" t="s">
        <v>508</v>
      </c>
      <c r="E5456" s="66" t="str">
        <f>IF(ISBLANK(LeaveTracker[[#This Row],[Employee Name]]),"-----",VLOOKUP(LeaveTracker[[#This Row],[Employee Name]],'List of Employees'!$B$4:$H$767,7))</f>
        <v>ACCOUNTING</v>
      </c>
      <c r="F5456" s="66" t="str">
        <f>IF(ISBLANK(LeaveTracker[[#This Row],[Employee Name]]),"-----",VLOOKUP(LeaveTracker[[#This Row],[Employee Name]],'List of Employees'!$B$4:$H$767,6))</f>
        <v>PERMANENT</v>
      </c>
      <c r="G5456" s="24">
        <v>45041</v>
      </c>
      <c r="H5456" s="24">
        <v>45041</v>
      </c>
      <c r="I5456" s="19" t="s">
        <v>297</v>
      </c>
      <c r="J5456" s="42" t="s">
        <v>105</v>
      </c>
      <c r="K5456" s="57" t="str">
        <f ca="1">LeaveTracker[[#This Row],[Days]]&amp;" "&amp;LeaveTracker[[#This Row],[Type of Leave]]</f>
        <v>1 OTHER</v>
      </c>
      <c r="L5456" s="23">
        <f ca="1">NETWORKDAYS(LeaveTracker[[#This Row],[Start Date]],LeaveTracker[[#This Row],[End Date]],lstHolidays)</f>
        <v>1</v>
      </c>
      <c r="M5456" s="27"/>
    </row>
    <row r="5457" spans="1:13" ht="30" customHeight="1" x14ac:dyDescent="0.3">
      <c r="A5457" s="27">
        <f t="shared" si="59"/>
        <v>1688</v>
      </c>
      <c r="B5457" s="31">
        <v>45056</v>
      </c>
      <c r="C5457" s="31">
        <v>45054</v>
      </c>
      <c r="D5457" s="19" t="s">
        <v>508</v>
      </c>
      <c r="E5457" s="66" t="str">
        <f>IF(ISBLANK(LeaveTracker[[#This Row],[Employee Name]]),"-----",VLOOKUP(LeaveTracker[[#This Row],[Employee Name]],'List of Employees'!$B$4:$H$767,7))</f>
        <v>ACCOUNTING</v>
      </c>
      <c r="F5457" s="66" t="str">
        <f>IF(ISBLANK(LeaveTracker[[#This Row],[Employee Name]]),"-----",VLOOKUP(LeaveTracker[[#This Row],[Employee Name]],'List of Employees'!$B$4:$H$767,6))</f>
        <v>PERMANENT</v>
      </c>
      <c r="G5457" s="24">
        <v>45061</v>
      </c>
      <c r="H5457" s="24">
        <v>45061</v>
      </c>
      <c r="I5457" s="19" t="s">
        <v>82</v>
      </c>
      <c r="K5457" s="57" t="str">
        <f ca="1">LeaveTracker[[#This Row],[Days]]&amp;" "&amp;LeaveTracker[[#This Row],[Type of Leave]]</f>
        <v>1 VL</v>
      </c>
      <c r="L5457" s="23">
        <f ca="1">NETWORKDAYS(LeaveTracker[[#This Row],[Start Date]],LeaveTracker[[#This Row],[End Date]],lstHolidays)</f>
        <v>1</v>
      </c>
      <c r="M5457" s="27"/>
    </row>
    <row r="5458" spans="1:13" ht="30" customHeight="1" x14ac:dyDescent="0.3">
      <c r="A5458" s="27">
        <f t="shared" si="59"/>
        <v>1689</v>
      </c>
      <c r="B5458" s="31">
        <v>45056</v>
      </c>
      <c r="C5458" s="31">
        <v>45054</v>
      </c>
      <c r="D5458" s="19" t="s">
        <v>1005</v>
      </c>
      <c r="E5458" s="66" t="str">
        <f>IF(ISBLANK(LeaveTracker[[#This Row],[Employee Name]]),"-----",VLOOKUP(LeaveTracker[[#This Row],[Employee Name]],'List of Employees'!$B$4:$H$767,7))</f>
        <v>ACCOUNTING</v>
      </c>
      <c r="F5458" s="66" t="str">
        <f>IF(ISBLANK(LeaveTracker[[#This Row],[Employee Name]]),"-----",VLOOKUP(LeaveTracker[[#This Row],[Employee Name]],'List of Employees'!$B$4:$H$767,6))</f>
        <v>PERMANENT</v>
      </c>
      <c r="G5458" s="24">
        <v>45068</v>
      </c>
      <c r="H5458" s="24">
        <v>45069</v>
      </c>
      <c r="I5458" s="19" t="s">
        <v>82</v>
      </c>
      <c r="K5458" s="57" t="str">
        <f ca="1">LeaveTracker[[#This Row],[Days]]&amp;" "&amp;LeaveTracker[[#This Row],[Type of Leave]]</f>
        <v>2 VL</v>
      </c>
      <c r="L5458" s="23">
        <f ca="1">NETWORKDAYS(LeaveTracker[[#This Row],[Start Date]],LeaveTracker[[#This Row],[End Date]],lstHolidays)</f>
        <v>2</v>
      </c>
      <c r="M5458" s="27"/>
    </row>
    <row r="5459" spans="1:13" ht="30" customHeight="1" x14ac:dyDescent="0.3">
      <c r="A5459" s="27">
        <f t="shared" si="59"/>
        <v>1690</v>
      </c>
      <c r="B5459" s="31">
        <v>45056</v>
      </c>
      <c r="C5459" s="31">
        <v>45054</v>
      </c>
      <c r="D5459" s="19" t="s">
        <v>518</v>
      </c>
      <c r="E5459" s="66" t="str">
        <f>IF(ISBLANK(LeaveTracker[[#This Row],[Employee Name]]),"-----",VLOOKUP(LeaveTracker[[#This Row],[Employee Name]],'List of Employees'!$B$4:$H$767,7))</f>
        <v>ACCOUNTING</v>
      </c>
      <c r="F5459" s="66" t="str">
        <f>IF(ISBLANK(LeaveTracker[[#This Row],[Employee Name]]),"-----",VLOOKUP(LeaveTracker[[#This Row],[Employee Name]],'List of Employees'!$B$4:$H$767,6))</f>
        <v>PERMANENT</v>
      </c>
      <c r="G5459" s="24">
        <v>45061</v>
      </c>
      <c r="H5459" s="24">
        <v>45061</v>
      </c>
      <c r="I5459" s="19" t="s">
        <v>82</v>
      </c>
      <c r="K5459" s="57" t="str">
        <f ca="1">LeaveTracker[[#This Row],[Days]]&amp;" "&amp;LeaveTracker[[#This Row],[Type of Leave]]</f>
        <v>1 VL</v>
      </c>
      <c r="L5459" s="23">
        <f ca="1">NETWORKDAYS(LeaveTracker[[#This Row],[Start Date]],LeaveTracker[[#This Row],[End Date]],lstHolidays)</f>
        <v>1</v>
      </c>
      <c r="M5459" s="27"/>
    </row>
    <row r="5460" spans="1:13" ht="30" customHeight="1" x14ac:dyDescent="0.3">
      <c r="A5460" s="27">
        <f t="shared" si="59"/>
        <v>1691</v>
      </c>
      <c r="B5460" s="31">
        <v>45056</v>
      </c>
      <c r="C5460" s="31">
        <v>45050</v>
      </c>
      <c r="D5460" s="19" t="s">
        <v>865</v>
      </c>
      <c r="E5460" s="66" t="str">
        <f>IF(ISBLANK(LeaveTracker[[#This Row],[Employee Name]]),"-----",VLOOKUP(LeaveTracker[[#This Row],[Employee Name]],'List of Employees'!$B$4:$H$767,7))</f>
        <v>ACCOUNTING</v>
      </c>
      <c r="F5460" s="66" t="str">
        <f>IF(ISBLANK(LeaveTracker[[#This Row],[Employee Name]]),"-----",VLOOKUP(LeaveTracker[[#This Row],[Employee Name]],'List of Employees'!$B$4:$H$767,6))</f>
        <v>PERMANENT</v>
      </c>
      <c r="G5460" s="24">
        <v>45044</v>
      </c>
      <c r="H5460" s="24">
        <v>45044</v>
      </c>
      <c r="I5460" s="19" t="s">
        <v>81</v>
      </c>
      <c r="K5460" s="57" t="str">
        <f ca="1">LeaveTracker[[#This Row],[Days]]&amp;" "&amp;LeaveTracker[[#This Row],[Type of Leave]]</f>
        <v>1 SL</v>
      </c>
      <c r="L5460" s="23">
        <f ca="1">NETWORKDAYS(LeaveTracker[[#This Row],[Start Date]],LeaveTracker[[#This Row],[End Date]],lstHolidays)</f>
        <v>1</v>
      </c>
      <c r="M5460" s="27"/>
    </row>
    <row r="5461" spans="1:13" ht="30" customHeight="1" x14ac:dyDescent="0.3">
      <c r="A5461" s="27">
        <f t="shared" si="59"/>
        <v>1692</v>
      </c>
      <c r="B5461" s="31">
        <v>45056</v>
      </c>
      <c r="C5461" s="31">
        <v>45054</v>
      </c>
      <c r="D5461" s="19" t="s">
        <v>708</v>
      </c>
      <c r="E5461" s="66" t="str">
        <f>IF(ISBLANK(LeaveTracker[[#This Row],[Employee Name]]),"-----",VLOOKUP(LeaveTracker[[#This Row],[Employee Name]],'List of Employees'!$B$4:$H$767,7))</f>
        <v>CBO</v>
      </c>
      <c r="F5461" s="66" t="str">
        <f>IF(ISBLANK(LeaveTracker[[#This Row],[Employee Name]]),"-----",VLOOKUP(LeaveTracker[[#This Row],[Employee Name]],'List of Employees'!$B$4:$H$767,6))</f>
        <v>PERMANENT</v>
      </c>
      <c r="G5461" s="24">
        <v>45061</v>
      </c>
      <c r="H5461" s="24">
        <v>45062</v>
      </c>
      <c r="I5461" s="19" t="s">
        <v>82</v>
      </c>
      <c r="K5461" s="57" t="str">
        <f ca="1">LeaveTracker[[#This Row],[Days]]&amp;" "&amp;LeaveTracker[[#This Row],[Type of Leave]]</f>
        <v>2 VL</v>
      </c>
      <c r="L5461" s="23">
        <f ca="1">NETWORKDAYS(LeaveTracker[[#This Row],[Start Date]],LeaveTracker[[#This Row],[End Date]],lstHolidays)</f>
        <v>2</v>
      </c>
      <c r="M5461" s="27"/>
    </row>
    <row r="5462" spans="1:13" ht="30" customHeight="1" x14ac:dyDescent="0.3">
      <c r="A5462" s="27">
        <f t="shared" si="59"/>
        <v>1693</v>
      </c>
      <c r="B5462" s="31">
        <v>45056</v>
      </c>
      <c r="D5462" s="19" t="s">
        <v>708</v>
      </c>
      <c r="E5462" s="66" t="str">
        <f>IF(ISBLANK(LeaveTracker[[#This Row],[Employee Name]]),"-----",VLOOKUP(LeaveTracker[[#This Row],[Employee Name]],'List of Employees'!$B$4:$H$767,7))</f>
        <v>CBO</v>
      </c>
      <c r="F5462" s="66" t="str">
        <f>IF(ISBLANK(LeaveTracker[[#This Row],[Employee Name]]),"-----",VLOOKUP(LeaveTracker[[#This Row],[Employee Name]],'List of Employees'!$B$4:$H$767,6))</f>
        <v>PERMANENT</v>
      </c>
      <c r="G5462" s="24">
        <v>45058</v>
      </c>
      <c r="H5462" s="24">
        <v>45058</v>
      </c>
      <c r="I5462" s="19" t="s">
        <v>297</v>
      </c>
      <c r="J5462" s="42" t="s">
        <v>105</v>
      </c>
      <c r="K5462" s="57" t="str">
        <f ca="1">LeaveTracker[[#This Row],[Days]]&amp;" "&amp;LeaveTracker[[#This Row],[Type of Leave]]</f>
        <v>1 OTHER</v>
      </c>
      <c r="L5462" s="23">
        <f ca="1">NETWORKDAYS(LeaveTracker[[#This Row],[Start Date]],LeaveTracker[[#This Row],[End Date]],lstHolidays)</f>
        <v>1</v>
      </c>
      <c r="M5462" s="27"/>
    </row>
    <row r="5463" spans="1:13" ht="30" customHeight="1" x14ac:dyDescent="0.3">
      <c r="A5463" s="27">
        <f t="shared" si="59"/>
        <v>1694</v>
      </c>
      <c r="B5463" s="31">
        <v>45056</v>
      </c>
      <c r="C5463" s="31">
        <v>45054</v>
      </c>
      <c r="D5463" s="19" t="s">
        <v>1261</v>
      </c>
      <c r="E5463" s="66" t="str">
        <f>IF(ISBLANK(LeaveTracker[[#This Row],[Employee Name]]),"-----",VLOOKUP(LeaveTracker[[#This Row],[Employee Name]],'List of Employees'!$B$4:$H$767,7))</f>
        <v>BUDGET</v>
      </c>
      <c r="F5463" s="66" t="str">
        <f>IF(ISBLANK(LeaveTracker[[#This Row],[Employee Name]]),"-----",VLOOKUP(LeaveTracker[[#This Row],[Employee Name]],'List of Employees'!$B$4:$H$767,6))</f>
        <v>PERMANENT</v>
      </c>
      <c r="G5463" s="24">
        <v>45061</v>
      </c>
      <c r="H5463" s="24">
        <v>45062</v>
      </c>
      <c r="I5463" s="19" t="s">
        <v>82</v>
      </c>
      <c r="K5463" s="57" t="str">
        <f ca="1">LeaveTracker[[#This Row],[Days]]&amp;" "&amp;LeaveTracker[[#This Row],[Type of Leave]]</f>
        <v>2 VL</v>
      </c>
      <c r="L5463" s="23">
        <f ca="1">NETWORKDAYS(LeaveTracker[[#This Row],[Start Date]],LeaveTracker[[#This Row],[End Date]],lstHolidays)</f>
        <v>2</v>
      </c>
      <c r="M5463" s="27"/>
    </row>
    <row r="5464" spans="1:13" ht="30" customHeight="1" x14ac:dyDescent="0.3">
      <c r="A5464" s="27">
        <f t="shared" si="59"/>
        <v>1695</v>
      </c>
      <c r="B5464" s="31">
        <v>45056</v>
      </c>
      <c r="C5464" s="31">
        <v>45049</v>
      </c>
      <c r="D5464" s="19" t="s">
        <v>505</v>
      </c>
      <c r="E5464" s="66" t="str">
        <f>IF(ISBLANK(LeaveTracker[[#This Row],[Employee Name]]),"-----",VLOOKUP(LeaveTracker[[#This Row],[Employee Name]],'List of Employees'!$B$4:$H$767,7))</f>
        <v>ACCOUNTING</v>
      </c>
      <c r="F5464" s="66" t="str">
        <f>IF(ISBLANK(LeaveTracker[[#This Row],[Employee Name]]),"-----",VLOOKUP(LeaveTracker[[#This Row],[Employee Name]],'List of Employees'!$B$4:$H$767,6))</f>
        <v>PERMANENT</v>
      </c>
      <c r="G5464" s="24">
        <v>45044</v>
      </c>
      <c r="H5464" s="24">
        <v>45044</v>
      </c>
      <c r="I5464" s="19" t="s">
        <v>81</v>
      </c>
      <c r="K5464" s="57" t="str">
        <f ca="1">LeaveTracker[[#This Row],[Days]]&amp;" "&amp;LeaveTracker[[#This Row],[Type of Leave]]</f>
        <v>1 SL</v>
      </c>
      <c r="L5464" s="23">
        <f ca="1">NETWORKDAYS(LeaveTracker[[#This Row],[Start Date]],LeaveTracker[[#This Row],[End Date]],lstHolidays)</f>
        <v>1</v>
      </c>
      <c r="M5464" s="27"/>
    </row>
    <row r="5465" spans="1:13" ht="30" customHeight="1" x14ac:dyDescent="0.3">
      <c r="A5465" s="27">
        <f t="shared" si="59"/>
        <v>1696</v>
      </c>
      <c r="B5465" s="31">
        <v>45056</v>
      </c>
      <c r="C5465" s="31">
        <v>45054</v>
      </c>
      <c r="D5465" s="19" t="s">
        <v>1007</v>
      </c>
      <c r="E5465" s="66" t="str">
        <f>IF(ISBLANK(LeaveTracker[[#This Row],[Employee Name]]),"-----",VLOOKUP(LeaveTracker[[#This Row],[Employee Name]],'List of Employees'!$B$4:$H$767,7))</f>
        <v>ACCOUNTING</v>
      </c>
      <c r="F5465" s="66" t="str">
        <f>IF(ISBLANK(LeaveTracker[[#This Row],[Employee Name]]),"-----",VLOOKUP(LeaveTracker[[#This Row],[Employee Name]],'List of Employees'!$B$4:$H$767,6))</f>
        <v>PERMANENT</v>
      </c>
      <c r="G5465" s="24">
        <v>45078</v>
      </c>
      <c r="H5465" s="24">
        <v>45079</v>
      </c>
      <c r="I5465" s="19" t="s">
        <v>82</v>
      </c>
      <c r="K5465" s="57" t="str">
        <f ca="1">LeaveTracker[[#This Row],[Days]]&amp;" "&amp;LeaveTracker[[#This Row],[Type of Leave]]</f>
        <v>2 VL</v>
      </c>
      <c r="L5465" s="23">
        <f ca="1">NETWORKDAYS(LeaveTracker[[#This Row],[Start Date]],LeaveTracker[[#This Row],[End Date]],lstHolidays)</f>
        <v>2</v>
      </c>
      <c r="M5465" s="27"/>
    </row>
    <row r="5466" spans="1:13" ht="30" customHeight="1" x14ac:dyDescent="0.3">
      <c r="A5466" s="27">
        <f t="shared" si="59"/>
        <v>1697</v>
      </c>
      <c r="B5466" s="31">
        <v>45056</v>
      </c>
      <c r="C5466" s="31">
        <v>45054</v>
      </c>
      <c r="D5466" s="19" t="s">
        <v>1007</v>
      </c>
      <c r="E5466" s="66" t="str">
        <f>IF(ISBLANK(LeaveTracker[[#This Row],[Employee Name]]),"-----",VLOOKUP(LeaveTracker[[#This Row],[Employee Name]],'List of Employees'!$B$4:$H$767,7))</f>
        <v>ACCOUNTING</v>
      </c>
      <c r="F5466" s="66" t="str">
        <f>IF(ISBLANK(LeaveTracker[[#This Row],[Employee Name]]),"-----",VLOOKUP(LeaveTracker[[#This Row],[Employee Name]],'List of Employees'!$B$4:$H$767,6))</f>
        <v>PERMANENT</v>
      </c>
      <c r="G5466" s="24">
        <v>45041</v>
      </c>
      <c r="H5466" s="24">
        <v>45041</v>
      </c>
      <c r="I5466" s="19" t="s">
        <v>81</v>
      </c>
      <c r="K5466" s="57" t="str">
        <f ca="1">LeaveTracker[[#This Row],[Days]]&amp;" "&amp;LeaveTracker[[#This Row],[Type of Leave]]</f>
        <v>1 SL</v>
      </c>
      <c r="L5466" s="23">
        <f ca="1">NETWORKDAYS(LeaveTracker[[#This Row],[Start Date]],LeaveTracker[[#This Row],[End Date]],lstHolidays)</f>
        <v>1</v>
      </c>
      <c r="M5466" s="27"/>
    </row>
    <row r="5467" spans="1:13" ht="30" customHeight="1" x14ac:dyDescent="0.3">
      <c r="A5467" s="27">
        <f t="shared" si="59"/>
        <v>1698</v>
      </c>
      <c r="B5467" s="31">
        <v>45056</v>
      </c>
      <c r="D5467" s="19" t="s">
        <v>582</v>
      </c>
      <c r="E5467" s="66" t="str">
        <f>IF(ISBLANK(LeaveTracker[[#This Row],[Employee Name]]),"-----",VLOOKUP(LeaveTracker[[#This Row],[Employee Name]],'List of Employees'!$B$4:$H$767,7))</f>
        <v>CCT</v>
      </c>
      <c r="F5467" s="66" t="str">
        <f>IF(ISBLANK(LeaveTracker[[#This Row],[Employee Name]]),"-----",VLOOKUP(LeaveTracker[[#This Row],[Employee Name]],'List of Employees'!$B$4:$H$767,6))</f>
        <v>PERMANENT</v>
      </c>
      <c r="G5467" s="24">
        <v>45044</v>
      </c>
      <c r="H5467" s="24">
        <v>45049</v>
      </c>
      <c r="I5467" s="19" t="s">
        <v>81</v>
      </c>
      <c r="K5467" s="57" t="str">
        <f ca="1">LeaveTracker[[#This Row],[Days]]&amp;" "&amp;LeaveTracker[[#This Row],[Type of Leave]]</f>
        <v>3 SL</v>
      </c>
      <c r="L5467" s="23">
        <f ca="1">NETWORKDAYS(LeaveTracker[[#This Row],[Start Date]],LeaveTracker[[#This Row],[End Date]],lstHolidays)</f>
        <v>3</v>
      </c>
      <c r="M5467" s="27"/>
    </row>
    <row r="5468" spans="1:13" ht="30" customHeight="1" x14ac:dyDescent="0.3">
      <c r="A5468" s="27">
        <f t="shared" si="59"/>
        <v>1699</v>
      </c>
      <c r="B5468" s="31">
        <v>45056</v>
      </c>
      <c r="C5468" s="31">
        <v>45048</v>
      </c>
      <c r="D5468" s="19" t="s">
        <v>582</v>
      </c>
      <c r="E5468" s="66" t="str">
        <f>IF(ISBLANK(LeaveTracker[[#This Row],[Employee Name]]),"-----",VLOOKUP(LeaveTracker[[#This Row],[Employee Name]],'List of Employees'!$B$4:$H$767,7))</f>
        <v>CCT</v>
      </c>
      <c r="F5468" s="66" t="str">
        <f>IF(ISBLANK(LeaveTracker[[#This Row],[Employee Name]]),"-----",VLOOKUP(LeaveTracker[[#This Row],[Employee Name]],'List of Employees'!$B$4:$H$767,6))</f>
        <v>PERMANENT</v>
      </c>
      <c r="G5468" s="24">
        <v>45041</v>
      </c>
      <c r="H5468" s="24">
        <v>45043</v>
      </c>
      <c r="I5468" s="19" t="s">
        <v>81</v>
      </c>
      <c r="K5468" s="57" t="str">
        <f ca="1">LeaveTracker[[#This Row],[Days]]&amp;" "&amp;LeaveTracker[[#This Row],[Type of Leave]]</f>
        <v>3 SL</v>
      </c>
      <c r="L5468" s="23">
        <f ca="1">NETWORKDAYS(LeaveTracker[[#This Row],[Start Date]],LeaveTracker[[#This Row],[End Date]],lstHolidays)</f>
        <v>3</v>
      </c>
      <c r="M5468" s="27"/>
    </row>
    <row r="5469" spans="1:13" ht="30" customHeight="1" x14ac:dyDescent="0.3">
      <c r="A5469" s="27">
        <f t="shared" si="59"/>
        <v>1700</v>
      </c>
      <c r="B5469" s="31">
        <v>45056</v>
      </c>
      <c r="D5469" s="19" t="s">
        <v>1785</v>
      </c>
      <c r="E5469" s="66" t="str">
        <f>IF(ISBLANK(LeaveTracker[[#This Row],[Employee Name]]),"-----",VLOOKUP(LeaveTracker[[#This Row],[Employee Name]],'List of Employees'!$B$4:$H$767,7))</f>
        <v>GSO</v>
      </c>
      <c r="F5469" s="66" t="str">
        <f>IF(ISBLANK(LeaveTracker[[#This Row],[Employee Name]]),"-----",VLOOKUP(LeaveTracker[[#This Row],[Employee Name]],'List of Employees'!$B$4:$H$767,6))</f>
        <v>CASUAL</v>
      </c>
      <c r="G5469" s="24">
        <v>45049</v>
      </c>
      <c r="H5469" s="24">
        <v>45051</v>
      </c>
      <c r="I5469" s="19" t="s">
        <v>81</v>
      </c>
      <c r="K5469" s="57" t="str">
        <f ca="1">LeaveTracker[[#This Row],[Days]]&amp;" "&amp;LeaveTracker[[#This Row],[Type of Leave]]</f>
        <v>3 SL</v>
      </c>
      <c r="L5469" s="23">
        <f ca="1">NETWORKDAYS(LeaveTracker[[#This Row],[Start Date]],LeaveTracker[[#This Row],[End Date]],lstHolidays)</f>
        <v>3</v>
      </c>
      <c r="M5469" s="27"/>
    </row>
    <row r="5470" spans="1:13" ht="30" customHeight="1" x14ac:dyDescent="0.3">
      <c r="A5470" s="27">
        <f t="shared" si="59"/>
        <v>1701</v>
      </c>
      <c r="B5470" s="31">
        <v>45056</v>
      </c>
      <c r="C5470" s="31">
        <v>45044</v>
      </c>
      <c r="D5470" s="19" t="s">
        <v>1282</v>
      </c>
      <c r="E5470" s="66" t="str">
        <f>IF(ISBLANK(LeaveTracker[[#This Row],[Employee Name]]),"-----",VLOOKUP(LeaveTracker[[#This Row],[Employee Name]],'List of Employees'!$B$4:$H$767,7))</f>
        <v>CTO</v>
      </c>
      <c r="F5470" s="66" t="str">
        <f>IF(ISBLANK(LeaveTracker[[#This Row],[Employee Name]]),"-----",VLOOKUP(LeaveTracker[[#This Row],[Employee Name]],'List of Employees'!$B$4:$H$767,6))</f>
        <v>PERMANENT</v>
      </c>
      <c r="G5470" s="21">
        <v>45051</v>
      </c>
      <c r="H5470" s="21">
        <v>45051</v>
      </c>
      <c r="I5470" s="19" t="s">
        <v>82</v>
      </c>
      <c r="K5470" s="57" t="str">
        <f ca="1">LeaveTracker[[#This Row],[Days]]&amp;" "&amp;LeaveTracker[[#This Row],[Type of Leave]]</f>
        <v>1 VL</v>
      </c>
      <c r="L5470" s="23">
        <f ca="1">NETWORKDAYS(LeaveTracker[[#This Row],[Start Date]],LeaveTracker[[#This Row],[End Date]],lstHolidays)</f>
        <v>1</v>
      </c>
      <c r="M5470" s="27"/>
    </row>
    <row r="5471" spans="1:13" ht="30" customHeight="1" x14ac:dyDescent="0.3">
      <c r="A5471" s="27">
        <f t="shared" si="59"/>
        <v>1702</v>
      </c>
      <c r="B5471" s="31">
        <v>45056</v>
      </c>
      <c r="C5471" s="31">
        <v>45051</v>
      </c>
      <c r="D5471" s="19" t="s">
        <v>487</v>
      </c>
      <c r="E5471" s="66" t="str">
        <f>IF(ISBLANK(LeaveTracker[[#This Row],[Employee Name]]),"-----",VLOOKUP(LeaveTracker[[#This Row],[Employee Name]],'List of Employees'!$B$4:$H$767,7))</f>
        <v>THRDC</v>
      </c>
      <c r="F5471" s="66" t="str">
        <f>IF(ISBLANK(LeaveTracker[[#This Row],[Employee Name]]),"-----",VLOOKUP(LeaveTracker[[#This Row],[Employee Name]],'List of Employees'!$B$4:$H$767,6))</f>
        <v>PERMANENT</v>
      </c>
      <c r="G5471" s="24">
        <v>45055</v>
      </c>
      <c r="H5471" s="24">
        <v>45055</v>
      </c>
      <c r="I5471" s="19" t="s">
        <v>82</v>
      </c>
      <c r="K5471" s="57" t="str">
        <f ca="1">LeaveTracker[[#This Row],[Days]]&amp;" "&amp;LeaveTracker[[#This Row],[Type of Leave]]</f>
        <v>1 VL</v>
      </c>
      <c r="L5471" s="23">
        <f ca="1">NETWORKDAYS(LeaveTracker[[#This Row],[Start Date]],LeaveTracker[[#This Row],[End Date]],lstHolidays)</f>
        <v>1</v>
      </c>
      <c r="M5471" s="27"/>
    </row>
    <row r="5472" spans="1:13" ht="30" customHeight="1" x14ac:dyDescent="0.3">
      <c r="A5472" s="27">
        <f t="shared" ref="A5472:A5535" si="60">A5471+1</f>
        <v>1703</v>
      </c>
      <c r="B5472" s="31">
        <v>45056</v>
      </c>
      <c r="C5472" s="31">
        <v>45051</v>
      </c>
      <c r="D5472" s="19" t="s">
        <v>2216</v>
      </c>
      <c r="E5472" s="66" t="str">
        <f>IF(ISBLANK(LeaveTracker[[#This Row],[Employee Name]]),"-----",VLOOKUP(LeaveTracker[[#This Row],[Employee Name]],'List of Employees'!$B$4:$H$767,7))</f>
        <v>PICNIC GROVE</v>
      </c>
      <c r="F5472" s="66" t="str">
        <f>IF(ISBLANK(LeaveTracker[[#This Row],[Employee Name]]),"-----",VLOOKUP(LeaveTracker[[#This Row],[Employee Name]],'List of Employees'!$B$4:$H$767,6))</f>
        <v>CASUAL</v>
      </c>
      <c r="G5472" s="24">
        <v>45062</v>
      </c>
      <c r="H5472" s="24">
        <v>45077</v>
      </c>
      <c r="I5472" s="19" t="s">
        <v>82</v>
      </c>
      <c r="K5472" s="57" t="str">
        <f ca="1">LeaveTracker[[#This Row],[Days]]&amp;" "&amp;LeaveTracker[[#This Row],[Type of Leave]]</f>
        <v>12 VL</v>
      </c>
      <c r="L5472" s="23">
        <f ca="1">NETWORKDAYS(LeaveTracker[[#This Row],[Start Date]],LeaveTracker[[#This Row],[End Date]],lstHolidays)</f>
        <v>12</v>
      </c>
      <c r="M5472" s="27"/>
    </row>
    <row r="5473" spans="1:13" ht="30" customHeight="1" x14ac:dyDescent="0.3">
      <c r="A5473" s="27">
        <f t="shared" si="60"/>
        <v>1704</v>
      </c>
      <c r="B5473" s="31">
        <v>45056</v>
      </c>
      <c r="C5473" s="31">
        <v>45054</v>
      </c>
      <c r="D5473" s="19" t="s">
        <v>1880</v>
      </c>
      <c r="E5473" s="66" t="str">
        <f>IF(ISBLANK(LeaveTracker[[#This Row],[Employee Name]]),"-----",VLOOKUP(LeaveTracker[[#This Row],[Employee Name]],'List of Employees'!$B$4:$H$767,7))</f>
        <v>GSO</v>
      </c>
      <c r="F5473" s="66" t="str">
        <f>IF(ISBLANK(LeaveTracker[[#This Row],[Employee Name]]),"-----",VLOOKUP(LeaveTracker[[#This Row],[Employee Name]],'List of Employees'!$B$4:$H$767,6))</f>
        <v>PERMANENT</v>
      </c>
      <c r="G5473" s="24">
        <v>45063</v>
      </c>
      <c r="H5473" s="24">
        <v>45063</v>
      </c>
      <c r="I5473" s="19" t="s">
        <v>297</v>
      </c>
      <c r="J5473" s="42" t="s">
        <v>105</v>
      </c>
      <c r="K5473" s="57" t="str">
        <f ca="1">LeaveTracker[[#This Row],[Days]]&amp;" "&amp;LeaveTracker[[#This Row],[Type of Leave]]</f>
        <v>1 OTHER</v>
      </c>
      <c r="L5473" s="23">
        <f ca="1">NETWORKDAYS(LeaveTracker[[#This Row],[Start Date]],LeaveTracker[[#This Row],[End Date]],lstHolidays)</f>
        <v>1</v>
      </c>
      <c r="M5473" s="27"/>
    </row>
    <row r="5474" spans="1:13" ht="30" customHeight="1" x14ac:dyDescent="0.3">
      <c r="A5474" s="27">
        <f t="shared" si="60"/>
        <v>1705</v>
      </c>
      <c r="B5474" s="31">
        <v>45056</v>
      </c>
      <c r="C5474" s="31">
        <v>45050</v>
      </c>
      <c r="D5474" s="19" t="s">
        <v>1894</v>
      </c>
      <c r="E5474" s="66" t="str">
        <f>IF(ISBLANK(LeaveTracker[[#This Row],[Employee Name]]),"-----",VLOOKUP(LeaveTracker[[#This Row],[Employee Name]],'List of Employees'!$B$4:$H$767,7))</f>
        <v>TICC</v>
      </c>
      <c r="F5474" s="66" t="str">
        <f>IF(ISBLANK(LeaveTracker[[#This Row],[Employee Name]]),"-----",VLOOKUP(LeaveTracker[[#This Row],[Employee Name]],'List of Employees'!$B$4:$H$767,6))</f>
        <v>CASUAL</v>
      </c>
      <c r="G5474" s="24">
        <v>45068</v>
      </c>
      <c r="H5474" s="24">
        <v>45077</v>
      </c>
      <c r="I5474" s="19" t="s">
        <v>82</v>
      </c>
      <c r="K5474" s="57" t="str">
        <f ca="1">LeaveTracker[[#This Row],[Days]]&amp;" "&amp;LeaveTracker[[#This Row],[Type of Leave]]</f>
        <v>8 VL</v>
      </c>
      <c r="L5474" s="23">
        <f ca="1">NETWORKDAYS(LeaveTracker[[#This Row],[Start Date]],LeaveTracker[[#This Row],[End Date]],lstHolidays)</f>
        <v>8</v>
      </c>
      <c r="M5474" s="27"/>
    </row>
    <row r="5475" spans="1:13" ht="30" customHeight="1" x14ac:dyDescent="0.3">
      <c r="A5475" s="27">
        <f t="shared" si="60"/>
        <v>1706</v>
      </c>
      <c r="B5475" s="31">
        <v>45056</v>
      </c>
      <c r="C5475" s="31">
        <v>45054</v>
      </c>
      <c r="D5475" s="19" t="s">
        <v>1805</v>
      </c>
      <c r="E5475" s="66" t="str">
        <f>IF(ISBLANK(LeaveTracker[[#This Row],[Employee Name]]),"-----",VLOOKUP(LeaveTracker[[#This Row],[Employee Name]],'List of Employees'!$B$4:$H$767,7))</f>
        <v>TICC/TCCH</v>
      </c>
      <c r="F5475" s="66" t="str">
        <f>IF(ISBLANK(LeaveTracker[[#This Row],[Employee Name]]),"-----",VLOOKUP(LeaveTracker[[#This Row],[Employee Name]],'List of Employees'!$B$4:$H$767,6))</f>
        <v>CASUAL</v>
      </c>
      <c r="G5475" s="24">
        <v>45051</v>
      </c>
      <c r="H5475" s="24">
        <v>45051</v>
      </c>
      <c r="I5475" s="19" t="s">
        <v>81</v>
      </c>
      <c r="K5475" s="57" t="str">
        <f ca="1">LeaveTracker[[#This Row],[Days]]&amp;" "&amp;LeaveTracker[[#This Row],[Type of Leave]]</f>
        <v>1 SL</v>
      </c>
      <c r="L5475" s="23">
        <f ca="1">NETWORKDAYS(LeaveTracker[[#This Row],[Start Date]],LeaveTracker[[#This Row],[End Date]],lstHolidays)</f>
        <v>1</v>
      </c>
      <c r="M5475" s="27"/>
    </row>
    <row r="5476" spans="1:13" ht="30" customHeight="1" x14ac:dyDescent="0.3">
      <c r="A5476" s="27">
        <f t="shared" si="60"/>
        <v>1707</v>
      </c>
      <c r="B5476" s="31">
        <v>45056</v>
      </c>
      <c r="C5476" s="31">
        <v>45050</v>
      </c>
      <c r="D5476" s="19" t="s">
        <v>1894</v>
      </c>
      <c r="E5476" s="66" t="str">
        <f>IF(ISBLANK(LeaveTracker[[#This Row],[Employee Name]]),"-----",VLOOKUP(LeaveTracker[[#This Row],[Employee Name]],'List of Employees'!$B$4:$H$767,7))</f>
        <v>TICC</v>
      </c>
      <c r="F5476" s="66" t="str">
        <f>IF(ISBLANK(LeaveTracker[[#This Row],[Employee Name]]),"-----",VLOOKUP(LeaveTracker[[#This Row],[Employee Name]],'List of Employees'!$B$4:$H$767,6))</f>
        <v>CASUAL</v>
      </c>
      <c r="G5476" s="24">
        <v>45089</v>
      </c>
      <c r="H5476" s="24">
        <v>45093</v>
      </c>
      <c r="I5476" s="19" t="s">
        <v>82</v>
      </c>
      <c r="K5476" s="57" t="str">
        <f ca="1">LeaveTracker[[#This Row],[Days]]&amp;" "&amp;LeaveTracker[[#This Row],[Type of Leave]]</f>
        <v>4 VL</v>
      </c>
      <c r="L5476" s="23">
        <f ca="1">NETWORKDAYS(LeaveTracker[[#This Row],[Start Date]],LeaveTracker[[#This Row],[End Date]],lstHolidays)</f>
        <v>4</v>
      </c>
      <c r="M5476" s="27"/>
    </row>
    <row r="5477" spans="1:13" ht="30" customHeight="1" x14ac:dyDescent="0.3">
      <c r="A5477" s="27">
        <f t="shared" si="60"/>
        <v>1708</v>
      </c>
      <c r="B5477" s="31">
        <v>45056</v>
      </c>
      <c r="C5477" s="31">
        <v>45061</v>
      </c>
      <c r="D5477" s="19" t="s">
        <v>1804</v>
      </c>
      <c r="E5477" s="66" t="str">
        <f>IF(ISBLANK(LeaveTracker[[#This Row],[Employee Name]]),"-----",VLOOKUP(LeaveTracker[[#This Row],[Employee Name]],'List of Employees'!$B$4:$H$767,7))</f>
        <v>TICC</v>
      </c>
      <c r="F5477" s="66" t="str">
        <f>IF(ISBLANK(LeaveTracker[[#This Row],[Employee Name]]),"-----",VLOOKUP(LeaveTracker[[#This Row],[Employee Name]],'List of Employees'!$B$4:$H$767,6))</f>
        <v>CASUAL</v>
      </c>
      <c r="G5477" s="24">
        <v>45049</v>
      </c>
      <c r="H5477" s="24">
        <v>45050</v>
      </c>
      <c r="I5477" s="19" t="s">
        <v>297</v>
      </c>
      <c r="J5477" s="42" t="s">
        <v>105</v>
      </c>
      <c r="K5477" s="57" t="str">
        <f ca="1">LeaveTracker[[#This Row],[Days]]&amp;" "&amp;LeaveTracker[[#This Row],[Type of Leave]]</f>
        <v>2 OTHER</v>
      </c>
      <c r="L5477" s="23">
        <f ca="1">NETWORKDAYS(LeaveTracker[[#This Row],[Start Date]],LeaveTracker[[#This Row],[End Date]],lstHolidays)</f>
        <v>2</v>
      </c>
      <c r="M5477" s="27"/>
    </row>
    <row r="5478" spans="1:13" ht="30" customHeight="1" x14ac:dyDescent="0.3">
      <c r="A5478" s="27">
        <f t="shared" si="60"/>
        <v>1709</v>
      </c>
      <c r="B5478" s="31">
        <v>45056</v>
      </c>
      <c r="C5478" s="31">
        <v>45050</v>
      </c>
      <c r="D5478" s="19" t="s">
        <v>1875</v>
      </c>
      <c r="E5478" s="66" t="str">
        <f>IF(ISBLANK(LeaveTracker[[#This Row],[Employee Name]]),"-----",VLOOKUP(LeaveTracker[[#This Row],[Employee Name]],'List of Employees'!$B$4:$H$767,7))</f>
        <v>CTO-LICENSE</v>
      </c>
      <c r="F5478" s="66" t="str">
        <f>IF(ISBLANK(LeaveTracker[[#This Row],[Employee Name]]),"-----",VLOOKUP(LeaveTracker[[#This Row],[Employee Name]],'List of Employees'!$B$4:$H$767,6))</f>
        <v>CASUAL</v>
      </c>
      <c r="G5478" s="24">
        <v>45043</v>
      </c>
      <c r="H5478" s="24">
        <v>45043</v>
      </c>
      <c r="I5478" s="19" t="s">
        <v>81</v>
      </c>
      <c r="K5478" s="57" t="str">
        <f ca="1">LeaveTracker[[#This Row],[Days]]&amp;" "&amp;LeaveTracker[[#This Row],[Type of Leave]]</f>
        <v>1 SL</v>
      </c>
      <c r="L5478" s="23">
        <f ca="1">NETWORKDAYS(LeaveTracker[[#This Row],[Start Date]],LeaveTracker[[#This Row],[End Date]],lstHolidays)</f>
        <v>1</v>
      </c>
      <c r="M5478" s="27"/>
    </row>
    <row r="5479" spans="1:13" ht="30" customHeight="1" x14ac:dyDescent="0.3">
      <c r="A5479" s="27">
        <v>1709</v>
      </c>
      <c r="B5479" s="31">
        <v>45056</v>
      </c>
      <c r="C5479" s="31">
        <v>45050</v>
      </c>
      <c r="D5479" s="19" t="s">
        <v>1875</v>
      </c>
      <c r="E5479" s="66" t="str">
        <f>IF(ISBLANK(LeaveTracker[[#This Row],[Employee Name]]),"-----",VLOOKUP(LeaveTracker[[#This Row],[Employee Name]],'List of Employees'!$B$4:$H$767,7))</f>
        <v>CTO-LICENSE</v>
      </c>
      <c r="F5479" s="66" t="str">
        <f>IF(ISBLANK(LeaveTracker[[#This Row],[Employee Name]]),"-----",VLOOKUP(LeaveTracker[[#This Row],[Employee Name]],'List of Employees'!$B$4:$H$767,6))</f>
        <v>CASUAL</v>
      </c>
      <c r="G5479" s="24">
        <v>45048</v>
      </c>
      <c r="H5479" s="24">
        <v>45048</v>
      </c>
      <c r="I5479" s="19" t="s">
        <v>81</v>
      </c>
      <c r="K5479" s="57" t="str">
        <f ca="1">LeaveTracker[[#This Row],[Days]]&amp;" "&amp;LeaveTracker[[#This Row],[Type of Leave]]</f>
        <v>1 SL</v>
      </c>
      <c r="L5479" s="23">
        <f ca="1">NETWORKDAYS(LeaveTracker[[#This Row],[Start Date]],LeaveTracker[[#This Row],[End Date]],lstHolidays)</f>
        <v>1</v>
      </c>
      <c r="M5479" s="27"/>
    </row>
    <row r="5480" spans="1:13" ht="30" customHeight="1" x14ac:dyDescent="0.3">
      <c r="A5480" s="27">
        <f t="shared" si="60"/>
        <v>1710</v>
      </c>
      <c r="B5480" s="31">
        <v>45056</v>
      </c>
      <c r="C5480" s="31">
        <v>45049</v>
      </c>
      <c r="D5480" s="19" t="s">
        <v>1744</v>
      </c>
      <c r="E5480" s="66" t="str">
        <f>IF(ISBLANK(LeaveTracker[[#This Row],[Employee Name]]),"-----",VLOOKUP(LeaveTracker[[#This Row],[Employee Name]],'List of Employees'!$B$4:$H$767,7))</f>
        <v>MAHOGANY MARKET</v>
      </c>
      <c r="F5480" s="66" t="str">
        <f>IF(ISBLANK(LeaveTracker[[#This Row],[Employee Name]]),"-----",VLOOKUP(LeaveTracker[[#This Row],[Employee Name]],'List of Employees'!$B$4:$H$767,6))</f>
        <v>CASUAL</v>
      </c>
      <c r="G5480" s="24">
        <v>45048</v>
      </c>
      <c r="H5480" s="24">
        <v>45048</v>
      </c>
      <c r="I5480" s="19" t="s">
        <v>81</v>
      </c>
      <c r="K5480" s="57" t="str">
        <f ca="1">LeaveTracker[[#This Row],[Days]]&amp;" "&amp;LeaveTracker[[#This Row],[Type of Leave]]</f>
        <v>1 SL</v>
      </c>
      <c r="L5480" s="23">
        <f ca="1">NETWORKDAYS(LeaveTracker[[#This Row],[Start Date]],LeaveTracker[[#This Row],[End Date]],lstHolidays)</f>
        <v>1</v>
      </c>
      <c r="M5480" s="27"/>
    </row>
    <row r="5481" spans="1:13" ht="30" customHeight="1" x14ac:dyDescent="0.3">
      <c r="A5481" s="27">
        <f t="shared" si="60"/>
        <v>1711</v>
      </c>
      <c r="B5481" s="31">
        <v>45056</v>
      </c>
      <c r="C5481" s="31">
        <v>45054</v>
      </c>
      <c r="D5481" s="19" t="s">
        <v>1746</v>
      </c>
      <c r="E5481" s="66" t="str">
        <f>IF(ISBLANK(LeaveTracker[[#This Row],[Employee Name]]),"-----",VLOOKUP(LeaveTracker[[#This Row],[Employee Name]],'List of Employees'!$B$4:$H$767,7))</f>
        <v>BPLO</v>
      </c>
      <c r="F5481" s="66" t="str">
        <f>IF(ISBLANK(LeaveTracker[[#This Row],[Employee Name]]),"-----",VLOOKUP(LeaveTracker[[#This Row],[Employee Name]],'List of Employees'!$B$4:$H$767,6))</f>
        <v>CASUAL</v>
      </c>
      <c r="G5481" s="24">
        <v>45040</v>
      </c>
      <c r="H5481" s="24">
        <v>45041</v>
      </c>
      <c r="I5481" s="19" t="s">
        <v>81</v>
      </c>
      <c r="K5481" s="57" t="str">
        <f ca="1">LeaveTracker[[#This Row],[Days]]&amp;" "&amp;LeaveTracker[[#This Row],[Type of Leave]]</f>
        <v>2 SL</v>
      </c>
      <c r="L5481" s="23">
        <f ca="1">NETWORKDAYS(LeaveTracker[[#This Row],[Start Date]],LeaveTracker[[#This Row],[End Date]],lstHolidays)</f>
        <v>2</v>
      </c>
      <c r="M5481" s="27"/>
    </row>
    <row r="5482" spans="1:13" ht="30" customHeight="1" x14ac:dyDescent="0.3">
      <c r="A5482" s="27">
        <v>1711</v>
      </c>
      <c r="B5482" s="31">
        <v>45056</v>
      </c>
      <c r="C5482" s="31">
        <v>45054</v>
      </c>
      <c r="D5482" s="19" t="s">
        <v>1746</v>
      </c>
      <c r="E5482" s="66" t="str">
        <f>IF(ISBLANK(LeaveTracker[[#This Row],[Employee Name]]),"-----",VLOOKUP(LeaveTracker[[#This Row],[Employee Name]],'List of Employees'!$B$4:$H$767,7))</f>
        <v>BPLO</v>
      </c>
      <c r="F5482" s="66" t="str">
        <f>IF(ISBLANK(LeaveTracker[[#This Row],[Employee Name]]),"-----",VLOOKUP(LeaveTracker[[#This Row],[Employee Name]],'List of Employees'!$B$4:$H$767,6))</f>
        <v>CASUAL</v>
      </c>
      <c r="G5482" s="24">
        <v>45051</v>
      </c>
      <c r="H5482" s="24">
        <v>45051</v>
      </c>
      <c r="I5482" s="19" t="s">
        <v>81</v>
      </c>
      <c r="K5482" s="57" t="str">
        <f ca="1">LeaveTracker[[#This Row],[Days]]&amp;" "&amp;LeaveTracker[[#This Row],[Type of Leave]]</f>
        <v>1 SL</v>
      </c>
      <c r="L5482" s="23">
        <f ca="1">NETWORKDAYS(LeaveTracker[[#This Row],[Start Date]],LeaveTracker[[#This Row],[End Date]],lstHolidays)</f>
        <v>1</v>
      </c>
      <c r="M5482" s="27"/>
    </row>
    <row r="5483" spans="1:13" ht="30" customHeight="1" x14ac:dyDescent="0.3">
      <c r="A5483" s="27">
        <f t="shared" si="60"/>
        <v>1712</v>
      </c>
      <c r="B5483" s="31">
        <v>45056</v>
      </c>
      <c r="C5483" s="31">
        <v>45034</v>
      </c>
      <c r="D5483" s="19" t="s">
        <v>470</v>
      </c>
      <c r="E5483" s="66" t="str">
        <f>IF(ISBLANK(LeaveTracker[[#This Row],[Employee Name]]),"-----",VLOOKUP(LeaveTracker[[#This Row],[Employee Name]],'List of Employees'!$B$4:$H$767,7))</f>
        <v>PIO</v>
      </c>
      <c r="F5483" s="66" t="str">
        <f>IF(ISBLANK(LeaveTracker[[#This Row],[Employee Name]]),"-----",VLOOKUP(LeaveTracker[[#This Row],[Employee Name]],'List of Employees'!$B$4:$H$767,6))</f>
        <v>PERMANENT</v>
      </c>
      <c r="G5483" s="24">
        <v>45033</v>
      </c>
      <c r="H5483" s="24">
        <v>45033</v>
      </c>
      <c r="I5483" s="19" t="s">
        <v>81</v>
      </c>
      <c r="K5483" s="57" t="str">
        <f ca="1">LeaveTracker[[#This Row],[Days]]&amp;" "&amp;LeaveTracker[[#This Row],[Type of Leave]]</f>
        <v>1 SL</v>
      </c>
      <c r="L5483" s="23">
        <f ca="1">NETWORKDAYS(LeaveTracker[[#This Row],[Start Date]],LeaveTracker[[#This Row],[End Date]],lstHolidays)</f>
        <v>1</v>
      </c>
      <c r="M5483" s="27"/>
    </row>
    <row r="5484" spans="1:13" ht="30" customHeight="1" x14ac:dyDescent="0.3">
      <c r="A5484" s="27">
        <f t="shared" si="60"/>
        <v>1713</v>
      </c>
      <c r="B5484" s="31">
        <v>45056</v>
      </c>
      <c r="C5484" s="31">
        <v>45040</v>
      </c>
      <c r="D5484" s="19" t="s">
        <v>470</v>
      </c>
      <c r="E5484" s="66" t="str">
        <f>IF(ISBLANK(LeaveTracker[[#This Row],[Employee Name]]),"-----",VLOOKUP(LeaveTracker[[#This Row],[Employee Name]],'List of Employees'!$B$4:$H$767,7))</f>
        <v>PIO</v>
      </c>
      <c r="F5484" s="66" t="str">
        <f>IF(ISBLANK(LeaveTracker[[#This Row],[Employee Name]]),"-----",VLOOKUP(LeaveTracker[[#This Row],[Employee Name]],'List of Employees'!$B$4:$H$767,6))</f>
        <v>PERMANENT</v>
      </c>
      <c r="G5484" s="24">
        <v>45048</v>
      </c>
      <c r="H5484" s="24">
        <v>45048</v>
      </c>
      <c r="I5484" s="19" t="s">
        <v>82</v>
      </c>
      <c r="K5484" s="57" t="str">
        <f ca="1">LeaveTracker[[#This Row],[Days]]&amp;" "&amp;LeaveTracker[[#This Row],[Type of Leave]]</f>
        <v>1 VL</v>
      </c>
      <c r="L5484" s="23">
        <f ca="1">NETWORKDAYS(LeaveTracker[[#This Row],[Start Date]],LeaveTracker[[#This Row],[End Date]],lstHolidays)</f>
        <v>1</v>
      </c>
      <c r="M5484" s="27"/>
    </row>
    <row r="5485" spans="1:13" ht="30" customHeight="1" x14ac:dyDescent="0.3">
      <c r="A5485" s="27">
        <f t="shared" si="60"/>
        <v>1714</v>
      </c>
      <c r="B5485" s="31">
        <v>45056</v>
      </c>
      <c r="C5485" s="31">
        <v>45041</v>
      </c>
      <c r="D5485" s="19" t="s">
        <v>1067</v>
      </c>
      <c r="E5485" s="66" t="str">
        <f>IF(ISBLANK(LeaveTracker[[#This Row],[Employee Name]]),"-----",VLOOKUP(LeaveTracker[[#This Row],[Employee Name]],'List of Employees'!$B$4:$H$767,7))</f>
        <v>PIO</v>
      </c>
      <c r="F5485" s="66" t="str">
        <f>IF(ISBLANK(LeaveTracker[[#This Row],[Employee Name]]),"-----",VLOOKUP(LeaveTracker[[#This Row],[Employee Name]],'List of Employees'!$B$4:$H$767,6))</f>
        <v>PERMANENT</v>
      </c>
      <c r="G5485" s="24">
        <v>45040</v>
      </c>
      <c r="H5485" s="24">
        <v>45040</v>
      </c>
      <c r="I5485" s="19" t="s">
        <v>81</v>
      </c>
      <c r="K5485" s="57" t="str">
        <f ca="1">LeaveTracker[[#This Row],[Days]]&amp;" "&amp;LeaveTracker[[#This Row],[Type of Leave]]</f>
        <v>1 SL</v>
      </c>
      <c r="L5485" s="23">
        <f ca="1">NETWORKDAYS(LeaveTracker[[#This Row],[Start Date]],LeaveTracker[[#This Row],[End Date]],lstHolidays)</f>
        <v>1</v>
      </c>
      <c r="M5485" s="27"/>
    </row>
    <row r="5486" spans="1:13" ht="30" customHeight="1" x14ac:dyDescent="0.3">
      <c r="A5486" s="27">
        <f t="shared" si="60"/>
        <v>1715</v>
      </c>
      <c r="B5486" s="31">
        <v>45056</v>
      </c>
      <c r="C5486" s="31">
        <v>45049</v>
      </c>
      <c r="D5486" s="19" t="s">
        <v>2063</v>
      </c>
      <c r="E5486" s="66" t="str">
        <f>IF(ISBLANK(LeaveTracker[[#This Row],[Employee Name]]),"-----",VLOOKUP(LeaveTracker[[#This Row],[Employee Name]],'List of Employees'!$B$4:$H$767,7))</f>
        <v>PIO</v>
      </c>
      <c r="F5486" s="66" t="str">
        <f>IF(ISBLANK(LeaveTracker[[#This Row],[Employee Name]]),"-----",VLOOKUP(LeaveTracker[[#This Row],[Employee Name]],'List of Employees'!$B$4:$H$767,6))</f>
        <v>PERMANENT</v>
      </c>
      <c r="G5486" s="24">
        <v>45048</v>
      </c>
      <c r="H5486" s="24">
        <v>45048</v>
      </c>
      <c r="I5486" s="19" t="s">
        <v>81</v>
      </c>
      <c r="K5486" s="57" t="str">
        <f ca="1">LeaveTracker[[#This Row],[Days]]&amp;" "&amp;LeaveTracker[[#This Row],[Type of Leave]]</f>
        <v>1 SL</v>
      </c>
      <c r="L5486" s="23">
        <f ca="1">NETWORKDAYS(LeaveTracker[[#This Row],[Start Date]],LeaveTracker[[#This Row],[End Date]],lstHolidays)</f>
        <v>1</v>
      </c>
      <c r="M5486" s="27"/>
    </row>
    <row r="5487" spans="1:13" ht="30" customHeight="1" x14ac:dyDescent="0.3">
      <c r="A5487" s="27">
        <f t="shared" si="60"/>
        <v>1716</v>
      </c>
      <c r="B5487" s="31">
        <v>45056</v>
      </c>
      <c r="C5487" s="31">
        <v>45054</v>
      </c>
      <c r="D5487" s="19" t="s">
        <v>470</v>
      </c>
      <c r="E5487" s="66" t="str">
        <f>IF(ISBLANK(LeaveTracker[[#This Row],[Employee Name]]),"-----",VLOOKUP(LeaveTracker[[#This Row],[Employee Name]],'List of Employees'!$B$4:$H$767,7))</f>
        <v>PIO</v>
      </c>
      <c r="F5487" s="66" t="str">
        <f>IF(ISBLANK(LeaveTracker[[#This Row],[Employee Name]]),"-----",VLOOKUP(LeaveTracker[[#This Row],[Employee Name]],'List of Employees'!$B$4:$H$767,6))</f>
        <v>PERMANENT</v>
      </c>
      <c r="G5487" s="24">
        <v>45051</v>
      </c>
      <c r="H5487" s="24">
        <v>45051</v>
      </c>
      <c r="I5487" s="19" t="s">
        <v>81</v>
      </c>
      <c r="K5487" s="57" t="str">
        <f ca="1">LeaveTracker[[#This Row],[Days]]&amp;" "&amp;LeaveTracker[[#This Row],[Type of Leave]]</f>
        <v>1 SL</v>
      </c>
      <c r="L5487" s="23">
        <f ca="1">NETWORKDAYS(LeaveTracker[[#This Row],[Start Date]],LeaveTracker[[#This Row],[End Date]],lstHolidays)</f>
        <v>1</v>
      </c>
      <c r="M5487" s="27"/>
    </row>
    <row r="5488" spans="1:13" ht="30" customHeight="1" x14ac:dyDescent="0.3">
      <c r="A5488" s="27">
        <f t="shared" si="60"/>
        <v>1717</v>
      </c>
      <c r="B5488" s="31">
        <v>45056</v>
      </c>
      <c r="C5488" s="31">
        <v>45054</v>
      </c>
      <c r="D5488" s="19" t="s">
        <v>472</v>
      </c>
      <c r="E5488" s="66" t="str">
        <f>IF(ISBLANK(LeaveTracker[[#This Row],[Employee Name]]),"-----",VLOOKUP(LeaveTracker[[#This Row],[Employee Name]],'List of Employees'!$B$4:$H$767,7))</f>
        <v>PIO</v>
      </c>
      <c r="F5488" s="66" t="str">
        <f>IF(ISBLANK(LeaveTracker[[#This Row],[Employee Name]]),"-----",VLOOKUP(LeaveTracker[[#This Row],[Employee Name]],'List of Employees'!$B$4:$H$767,6))</f>
        <v>PERMANENT</v>
      </c>
      <c r="G5488" s="24">
        <v>45051</v>
      </c>
      <c r="H5488" s="24">
        <v>45051</v>
      </c>
      <c r="I5488" s="19" t="s">
        <v>81</v>
      </c>
      <c r="K5488" s="57" t="str">
        <f ca="1">LeaveTracker[[#This Row],[Days]]&amp;" "&amp;LeaveTracker[[#This Row],[Type of Leave]]</f>
        <v>1 SL</v>
      </c>
      <c r="L5488" s="23">
        <f ca="1">NETWORKDAYS(LeaveTracker[[#This Row],[Start Date]],LeaveTracker[[#This Row],[End Date]],lstHolidays)</f>
        <v>1</v>
      </c>
      <c r="M5488" s="27"/>
    </row>
    <row r="5489" spans="1:13" ht="30" customHeight="1" x14ac:dyDescent="0.3">
      <c r="A5489" s="27">
        <f t="shared" si="60"/>
        <v>1718</v>
      </c>
      <c r="B5489" s="31">
        <v>45056</v>
      </c>
      <c r="D5489" s="19" t="s">
        <v>1046</v>
      </c>
      <c r="E5489" s="66" t="str">
        <f>IF(ISBLANK(LeaveTracker[[#This Row],[Employee Name]]),"-----",VLOOKUP(LeaveTracker[[#This Row],[Employee Name]],'List of Employees'!$B$4:$H$767,7))</f>
        <v>PIO</v>
      </c>
      <c r="F5489" s="66" t="str">
        <f>IF(ISBLANK(LeaveTracker[[#This Row],[Employee Name]]),"-----",VLOOKUP(LeaveTracker[[#This Row],[Employee Name]],'List of Employees'!$B$4:$H$767,6))</f>
        <v>PERMANENT</v>
      </c>
      <c r="G5489" s="24">
        <v>45044</v>
      </c>
      <c r="H5489" s="24">
        <v>45044</v>
      </c>
      <c r="I5489" s="19" t="s">
        <v>81</v>
      </c>
      <c r="K5489" s="57" t="str">
        <f ca="1">LeaveTracker[[#This Row],[Days]]&amp;" "&amp;LeaveTracker[[#This Row],[Type of Leave]]</f>
        <v>1 SL</v>
      </c>
      <c r="L5489" s="23">
        <f ca="1">NETWORKDAYS(LeaveTracker[[#This Row],[Start Date]],LeaveTracker[[#This Row],[End Date]],lstHolidays)</f>
        <v>1</v>
      </c>
      <c r="M5489" s="27"/>
    </row>
    <row r="5490" spans="1:13" ht="30" customHeight="1" x14ac:dyDescent="0.3">
      <c r="A5490" s="27">
        <f t="shared" si="60"/>
        <v>1719</v>
      </c>
      <c r="B5490" s="31">
        <v>45056</v>
      </c>
      <c r="C5490" s="31">
        <v>45054</v>
      </c>
      <c r="D5490" s="19" t="s">
        <v>340</v>
      </c>
      <c r="E5490" s="66" t="str">
        <f>IF(ISBLANK(LeaveTracker[[#This Row],[Employee Name]]),"-----",VLOOKUP(LeaveTracker[[#This Row],[Employee Name]],'List of Employees'!$B$4:$H$767,7))</f>
        <v>MO</v>
      </c>
      <c r="F5490" s="66" t="str">
        <f>IF(ISBLANK(LeaveTracker[[#This Row],[Employee Name]]),"-----",VLOOKUP(LeaveTracker[[#This Row],[Employee Name]],'List of Employees'!$B$4:$H$767,6))</f>
        <v>PERMANENT</v>
      </c>
      <c r="G5490" s="24">
        <v>45048</v>
      </c>
      <c r="H5490" s="24">
        <v>45051</v>
      </c>
      <c r="I5490" s="19" t="s">
        <v>81</v>
      </c>
      <c r="K5490" s="57" t="str">
        <f ca="1">LeaveTracker[[#This Row],[Days]]&amp;" "&amp;LeaveTracker[[#This Row],[Type of Leave]]</f>
        <v>4 SL</v>
      </c>
      <c r="L5490" s="23">
        <f ca="1">NETWORKDAYS(LeaveTracker[[#This Row],[Start Date]],LeaveTracker[[#This Row],[End Date]],lstHolidays)</f>
        <v>4</v>
      </c>
      <c r="M5490" s="27"/>
    </row>
    <row r="5491" spans="1:13" ht="30" customHeight="1" x14ac:dyDescent="0.3">
      <c r="A5491" s="27">
        <f t="shared" si="60"/>
        <v>1720</v>
      </c>
      <c r="B5491" s="31">
        <v>45056</v>
      </c>
      <c r="C5491" s="31">
        <v>45054</v>
      </c>
      <c r="D5491" s="19" t="s">
        <v>282</v>
      </c>
      <c r="E5491" s="66" t="str">
        <f>IF(ISBLANK(LeaveTracker[[#This Row],[Employee Name]]),"-----",VLOOKUP(LeaveTracker[[#This Row],[Employee Name]],'List of Employees'!$B$4:$H$767,7))</f>
        <v>PICNIC GROVE</v>
      </c>
      <c r="F5491" s="66" t="str">
        <f>IF(ISBLANK(LeaveTracker[[#This Row],[Employee Name]]),"-----",VLOOKUP(LeaveTracker[[#This Row],[Employee Name]],'List of Employees'!$B$4:$H$767,6))</f>
        <v>PERMANENT</v>
      </c>
      <c r="G5491" s="24">
        <v>45061</v>
      </c>
      <c r="H5491" s="24">
        <v>45061</v>
      </c>
      <c r="I5491" s="19" t="s">
        <v>297</v>
      </c>
      <c r="J5491" s="42" t="s">
        <v>105</v>
      </c>
      <c r="K5491" s="57" t="str">
        <f ca="1">LeaveTracker[[#This Row],[Days]]&amp;" "&amp;LeaveTracker[[#This Row],[Type of Leave]]</f>
        <v>1 OTHER</v>
      </c>
      <c r="L5491" s="23">
        <f ca="1">NETWORKDAYS(LeaveTracker[[#This Row],[Start Date]],LeaveTracker[[#This Row],[End Date]],lstHolidays)</f>
        <v>1</v>
      </c>
      <c r="M5491" s="27"/>
    </row>
    <row r="5492" spans="1:13" ht="30" customHeight="1" x14ac:dyDescent="0.3">
      <c r="A5492" s="27">
        <f t="shared" si="60"/>
        <v>1721</v>
      </c>
      <c r="B5492" s="31">
        <v>45056</v>
      </c>
      <c r="C5492" s="31">
        <v>45055</v>
      </c>
      <c r="D5492" s="19" t="s">
        <v>512</v>
      </c>
      <c r="E5492" s="66" t="str">
        <f>IF(ISBLANK(LeaveTracker[[#This Row],[Employee Name]]),"-----",VLOOKUP(LeaveTracker[[#This Row],[Employee Name]],'List of Employees'!$B$4:$H$767,7))</f>
        <v>ACCOUNTING</v>
      </c>
      <c r="F5492" s="66" t="str">
        <f>IF(ISBLANK(LeaveTracker[[#This Row],[Employee Name]]),"-----",VLOOKUP(LeaveTracker[[#This Row],[Employee Name]],'List of Employees'!$B$4:$H$767,6))</f>
        <v>PERMANENT</v>
      </c>
      <c r="G5492" s="24">
        <v>45050</v>
      </c>
      <c r="H5492" s="24">
        <v>45050</v>
      </c>
      <c r="I5492" s="19" t="s">
        <v>81</v>
      </c>
      <c r="K5492" s="57" t="str">
        <f ca="1">LeaveTracker[[#This Row],[Days]]&amp;" "&amp;LeaveTracker[[#This Row],[Type of Leave]]</f>
        <v>1 SL</v>
      </c>
      <c r="L5492" s="23">
        <f ca="1">NETWORKDAYS(LeaveTracker[[#This Row],[Start Date]],LeaveTracker[[#This Row],[End Date]],lstHolidays)</f>
        <v>1</v>
      </c>
      <c r="M5492" s="27"/>
    </row>
    <row r="5493" spans="1:13" ht="30" customHeight="1" x14ac:dyDescent="0.3">
      <c r="A5493" s="27">
        <f t="shared" si="60"/>
        <v>1722</v>
      </c>
      <c r="B5493" s="31">
        <v>45056</v>
      </c>
      <c r="C5493" s="31">
        <v>45049</v>
      </c>
      <c r="D5493" s="19" t="s">
        <v>860</v>
      </c>
      <c r="E5493" s="66" t="str">
        <f>IF(ISBLANK(LeaveTracker[[#This Row],[Employee Name]]),"-----",VLOOKUP(LeaveTracker[[#This Row],[Employee Name]],'List of Employees'!$B$4:$H$767,7))</f>
        <v>ACCOUNTING</v>
      </c>
      <c r="F5493" s="66" t="str">
        <f>IF(ISBLANK(LeaveTracker[[#This Row],[Employee Name]]),"-----",VLOOKUP(LeaveTracker[[#This Row],[Employee Name]],'List of Employees'!$B$4:$H$767,6))</f>
        <v>PERMANENT</v>
      </c>
      <c r="G5493" s="24">
        <v>45027</v>
      </c>
      <c r="H5493" s="24">
        <v>45058</v>
      </c>
      <c r="I5493" s="19" t="s">
        <v>81</v>
      </c>
      <c r="K5493" s="57" t="str">
        <f>LeaveTracker[[#This Row],[Days]]&amp;" "&amp;LeaveTracker[[#This Row],[Type of Leave]]</f>
        <v>22 SL</v>
      </c>
      <c r="L5493" s="23">
        <v>22</v>
      </c>
      <c r="M5493" s="27"/>
    </row>
    <row r="5494" spans="1:13" ht="30" customHeight="1" x14ac:dyDescent="0.3">
      <c r="A5494" s="27">
        <f t="shared" si="60"/>
        <v>1723</v>
      </c>
      <c r="B5494" s="31">
        <v>45056</v>
      </c>
      <c r="C5494" s="31">
        <v>45054</v>
      </c>
      <c r="D5494" s="19" t="s">
        <v>1829</v>
      </c>
      <c r="E5494" s="66" t="str">
        <f>IF(ISBLANK(LeaveTracker[[#This Row],[Employee Name]]),"-----",VLOOKUP(LeaveTracker[[#This Row],[Employee Name]],'List of Employees'!$B$4:$H$767,7))</f>
        <v>ACCOUNTING</v>
      </c>
      <c r="F5494" s="66" t="str">
        <f>IF(ISBLANK(LeaveTracker[[#This Row],[Employee Name]]),"-----",VLOOKUP(LeaveTracker[[#This Row],[Employee Name]],'List of Employees'!$B$4:$H$767,6))</f>
        <v>CASUAL</v>
      </c>
      <c r="G5494" s="24">
        <v>45061</v>
      </c>
      <c r="H5494" s="24">
        <v>45061</v>
      </c>
      <c r="I5494" s="19" t="s">
        <v>82</v>
      </c>
      <c r="K5494" s="57" t="str">
        <f ca="1">LeaveTracker[[#This Row],[Days]]&amp;" "&amp;LeaveTracker[[#This Row],[Type of Leave]]</f>
        <v>1 VL</v>
      </c>
      <c r="L5494" s="23">
        <f ca="1">NETWORKDAYS(LeaveTracker[[#This Row],[Start Date]],LeaveTracker[[#This Row],[End Date]],lstHolidays)</f>
        <v>1</v>
      </c>
      <c r="M5494" s="27"/>
    </row>
    <row r="5495" spans="1:13" ht="30" customHeight="1" x14ac:dyDescent="0.3">
      <c r="A5495" s="27">
        <v>1723</v>
      </c>
      <c r="B5495" s="31">
        <v>45056</v>
      </c>
      <c r="C5495" s="31">
        <v>45054</v>
      </c>
      <c r="D5495" s="19" t="s">
        <v>1829</v>
      </c>
      <c r="E5495" s="66" t="str">
        <f>IF(ISBLANK(LeaveTracker[[#This Row],[Employee Name]]),"-----",VLOOKUP(LeaveTracker[[#This Row],[Employee Name]],'List of Employees'!$B$4:$H$767,7))</f>
        <v>ACCOUNTING</v>
      </c>
      <c r="F5495" s="66" t="str">
        <f>IF(ISBLANK(LeaveTracker[[#This Row],[Employee Name]]),"-----",VLOOKUP(LeaveTracker[[#This Row],[Employee Name]],'List of Employees'!$B$4:$H$767,6))</f>
        <v>CASUAL</v>
      </c>
      <c r="G5495" s="24">
        <v>45069</v>
      </c>
      <c r="H5495" s="24">
        <v>45069</v>
      </c>
      <c r="I5495" s="19" t="s">
        <v>82</v>
      </c>
      <c r="K5495" s="57" t="str">
        <f ca="1">LeaveTracker[[#This Row],[Days]]&amp;" "&amp;LeaveTracker[[#This Row],[Type of Leave]]</f>
        <v>1 VL</v>
      </c>
      <c r="L5495" s="23">
        <f ca="1">NETWORKDAYS(LeaveTracker[[#This Row],[Start Date]],LeaveTracker[[#This Row],[End Date]],lstHolidays)</f>
        <v>1</v>
      </c>
      <c r="M5495" s="27"/>
    </row>
    <row r="5496" spans="1:13" ht="30" customHeight="1" x14ac:dyDescent="0.3">
      <c r="A5496" s="27">
        <f t="shared" si="60"/>
        <v>1724</v>
      </c>
      <c r="B5496" s="31">
        <v>45056</v>
      </c>
      <c r="C5496" s="31">
        <v>45055</v>
      </c>
      <c r="D5496" s="19" t="s">
        <v>2086</v>
      </c>
      <c r="E5496" s="66" t="str">
        <f>IF(ISBLANK(LeaveTracker[[#This Row],[Employee Name]]),"-----",VLOOKUP(LeaveTracker[[#This Row],[Employee Name]],'List of Employees'!$B$4:$H$767,7))</f>
        <v>ACCOUNTING</v>
      </c>
      <c r="F5496" s="66" t="str">
        <f>IF(ISBLANK(LeaveTracker[[#This Row],[Employee Name]]),"-----",VLOOKUP(LeaveTracker[[#This Row],[Employee Name]],'List of Employees'!$B$4:$H$767,6))</f>
        <v>JOBCON</v>
      </c>
      <c r="G5496" s="24">
        <v>45054</v>
      </c>
      <c r="H5496" s="24">
        <v>45054</v>
      </c>
      <c r="I5496" s="19" t="s">
        <v>81</v>
      </c>
      <c r="K5496" s="57" t="str">
        <f ca="1">LeaveTracker[[#This Row],[Days]]&amp;" "&amp;LeaveTracker[[#This Row],[Type of Leave]]</f>
        <v>1 SL</v>
      </c>
      <c r="L5496" s="23">
        <f ca="1">NETWORKDAYS(LeaveTracker[[#This Row],[Start Date]],LeaveTracker[[#This Row],[End Date]],lstHolidays)</f>
        <v>1</v>
      </c>
      <c r="M5496" s="27"/>
    </row>
    <row r="5497" spans="1:13" ht="30" customHeight="1" x14ac:dyDescent="0.3">
      <c r="A5497" s="27">
        <f t="shared" si="60"/>
        <v>1725</v>
      </c>
      <c r="B5497" s="31">
        <v>45056</v>
      </c>
      <c r="C5497" s="31">
        <v>45054</v>
      </c>
      <c r="D5497" s="19" t="s">
        <v>568</v>
      </c>
      <c r="E5497" s="66" t="str">
        <f>IF(ISBLANK(LeaveTracker[[#This Row],[Employee Name]]),"-----",VLOOKUP(LeaveTracker[[#This Row],[Employee Name]],'List of Employees'!$B$4:$H$767,7))</f>
        <v>CENRO</v>
      </c>
      <c r="F5497" s="66" t="str">
        <f>IF(ISBLANK(LeaveTracker[[#This Row],[Employee Name]]),"-----",VLOOKUP(LeaveTracker[[#This Row],[Employee Name]],'List of Employees'!$B$4:$H$767,6))</f>
        <v>PERMANENT</v>
      </c>
      <c r="G5497" s="24">
        <v>45050</v>
      </c>
      <c r="H5497" s="24">
        <v>45051</v>
      </c>
      <c r="I5497" s="19" t="s">
        <v>81</v>
      </c>
      <c r="K5497" s="57" t="str">
        <f ca="1">LeaveTracker[[#This Row],[Days]]&amp;" "&amp;LeaveTracker[[#This Row],[Type of Leave]]</f>
        <v>2 SL</v>
      </c>
      <c r="L5497" s="23">
        <f ca="1">NETWORKDAYS(LeaveTracker[[#This Row],[Start Date]],LeaveTracker[[#This Row],[End Date]],lstHolidays)</f>
        <v>2</v>
      </c>
      <c r="M5497" s="27"/>
    </row>
    <row r="5498" spans="1:13" ht="30" customHeight="1" x14ac:dyDescent="0.3">
      <c r="A5498" s="27">
        <f t="shared" si="60"/>
        <v>1726</v>
      </c>
      <c r="B5498" s="31">
        <v>45056</v>
      </c>
      <c r="C5498" s="31">
        <v>45050</v>
      </c>
      <c r="D5498" s="19" t="s">
        <v>558</v>
      </c>
      <c r="E5498" s="66" t="str">
        <f>IF(ISBLANK(LeaveTracker[[#This Row],[Employee Name]]),"-----",VLOOKUP(LeaveTracker[[#This Row],[Employee Name]],'List of Employees'!$B$4:$H$767,7))</f>
        <v>CENRO</v>
      </c>
      <c r="F5498" s="66" t="str">
        <f>IF(ISBLANK(LeaveTracker[[#This Row],[Employee Name]]),"-----",VLOOKUP(LeaveTracker[[#This Row],[Employee Name]],'List of Employees'!$B$4:$H$767,6))</f>
        <v>PERMANENT</v>
      </c>
      <c r="G5498" s="24">
        <v>45056</v>
      </c>
      <c r="H5498" s="24">
        <v>45057</v>
      </c>
      <c r="I5498" s="19" t="s">
        <v>82</v>
      </c>
      <c r="K5498" s="57" t="str">
        <f ca="1">LeaveTracker[[#This Row],[Days]]&amp;" "&amp;LeaveTracker[[#This Row],[Type of Leave]]</f>
        <v>2 VL</v>
      </c>
      <c r="L5498" s="23">
        <f ca="1">NETWORKDAYS(LeaveTracker[[#This Row],[Start Date]],LeaveTracker[[#This Row],[End Date]],lstHolidays)</f>
        <v>2</v>
      </c>
      <c r="M5498" s="27"/>
    </row>
    <row r="5499" spans="1:13" ht="30" customHeight="1" x14ac:dyDescent="0.3">
      <c r="A5499" s="27">
        <f t="shared" si="60"/>
        <v>1727</v>
      </c>
      <c r="B5499" s="31">
        <v>45056</v>
      </c>
      <c r="C5499" s="31">
        <v>45054</v>
      </c>
      <c r="D5499" s="19" t="s">
        <v>289</v>
      </c>
      <c r="E5499" s="66" t="str">
        <f>IF(ISBLANK(LeaveTracker[[#This Row],[Employee Name]]),"-----",VLOOKUP(LeaveTracker[[#This Row],[Employee Name]],'List of Employees'!$B$4:$H$767,7))</f>
        <v>CENRO</v>
      </c>
      <c r="F5499" s="66" t="str">
        <f>IF(ISBLANK(LeaveTracker[[#This Row],[Employee Name]]),"-----",VLOOKUP(LeaveTracker[[#This Row],[Employee Name]],'List of Employees'!$B$4:$H$767,6))</f>
        <v>PERMANENT</v>
      </c>
      <c r="G5499" s="24">
        <v>45061</v>
      </c>
      <c r="H5499" s="24">
        <v>45062</v>
      </c>
      <c r="I5499" s="19" t="s">
        <v>82</v>
      </c>
      <c r="K5499" s="57" t="str">
        <f ca="1">LeaveTracker[[#This Row],[Days]]&amp;" "&amp;LeaveTracker[[#This Row],[Type of Leave]]</f>
        <v>2 VL</v>
      </c>
      <c r="L5499" s="23">
        <f ca="1">NETWORKDAYS(LeaveTracker[[#This Row],[Start Date]],LeaveTracker[[#This Row],[End Date]],lstHolidays)</f>
        <v>2</v>
      </c>
      <c r="M5499" s="27"/>
    </row>
    <row r="5500" spans="1:13" ht="30" customHeight="1" x14ac:dyDescent="0.3">
      <c r="A5500" s="27">
        <f t="shared" si="60"/>
        <v>1728</v>
      </c>
      <c r="B5500" s="31">
        <v>45056</v>
      </c>
      <c r="C5500" s="31">
        <v>45054</v>
      </c>
      <c r="D5500" s="19" t="s">
        <v>2179</v>
      </c>
      <c r="E5500" s="66" t="str">
        <f>IF(ISBLANK(LeaveTracker[[#This Row],[Employee Name]]),"-----",VLOOKUP(LeaveTracker[[#This Row],[Employee Name]],'List of Employees'!$B$4:$H$767,7))</f>
        <v>CENRO</v>
      </c>
      <c r="F5500" s="66" t="str">
        <f>IF(ISBLANK(LeaveTracker[[#This Row],[Employee Name]]),"-----",VLOOKUP(LeaveTracker[[#This Row],[Employee Name]],'List of Employees'!$B$4:$H$767,6))</f>
        <v>CASUAL</v>
      </c>
      <c r="G5500" s="24">
        <v>45060</v>
      </c>
      <c r="H5500" s="24">
        <v>45062</v>
      </c>
      <c r="I5500" s="19" t="s">
        <v>82</v>
      </c>
      <c r="K5500" s="57" t="str">
        <f ca="1">LeaveTracker[[#This Row],[Days]]&amp;" "&amp;LeaveTracker[[#This Row],[Type of Leave]]</f>
        <v>2 VL</v>
      </c>
      <c r="L5500" s="23">
        <f ca="1">NETWORKDAYS(LeaveTracker[[#This Row],[Start Date]],LeaveTracker[[#This Row],[End Date]],lstHolidays)</f>
        <v>2</v>
      </c>
      <c r="M5500" s="27"/>
    </row>
    <row r="5501" spans="1:13" ht="30" customHeight="1" x14ac:dyDescent="0.3">
      <c r="A5501" s="27">
        <f t="shared" si="60"/>
        <v>1729</v>
      </c>
      <c r="B5501" s="31">
        <v>45056</v>
      </c>
      <c r="C5501" s="31">
        <v>45054</v>
      </c>
      <c r="D5501" s="19" t="s">
        <v>2188</v>
      </c>
      <c r="E5501" s="66" t="str">
        <f>IF(ISBLANK(LeaveTracker[[#This Row],[Employee Name]]),"-----",VLOOKUP(LeaveTracker[[#This Row],[Employee Name]],'List of Employees'!$B$4:$H$767,7))</f>
        <v>CENRO</v>
      </c>
      <c r="F5501" s="66" t="str">
        <f>IF(ISBLANK(LeaveTracker[[#This Row],[Employee Name]]),"-----",VLOOKUP(LeaveTracker[[#This Row],[Employee Name]],'List of Employees'!$B$4:$H$767,6))</f>
        <v>CASUAL</v>
      </c>
      <c r="G5501" s="24">
        <v>45060</v>
      </c>
      <c r="H5501" s="24">
        <v>45062</v>
      </c>
      <c r="I5501" s="19" t="s">
        <v>82</v>
      </c>
      <c r="K5501" s="57" t="str">
        <f ca="1">LeaveTracker[[#This Row],[Days]]&amp;" "&amp;LeaveTracker[[#This Row],[Type of Leave]]</f>
        <v>2 VL</v>
      </c>
      <c r="L5501" s="23">
        <f ca="1">NETWORKDAYS(LeaveTracker[[#This Row],[Start Date]],LeaveTracker[[#This Row],[End Date]],lstHolidays)</f>
        <v>2</v>
      </c>
      <c r="M5501" s="27"/>
    </row>
    <row r="5502" spans="1:13" ht="30" customHeight="1" x14ac:dyDescent="0.3">
      <c r="A5502" s="27">
        <f t="shared" si="60"/>
        <v>1730</v>
      </c>
      <c r="B5502" s="31">
        <v>45056</v>
      </c>
      <c r="C5502" s="31">
        <v>45054</v>
      </c>
      <c r="D5502" s="19" t="s">
        <v>1789</v>
      </c>
      <c r="E5502" s="66" t="str">
        <f>IF(ISBLANK(LeaveTracker[[#This Row],[Employee Name]]),"-----",VLOOKUP(LeaveTracker[[#This Row],[Employee Name]],'List of Employees'!$B$4:$H$767,7))</f>
        <v>CENRO</v>
      </c>
      <c r="F5502" s="66" t="str">
        <f>IF(ISBLANK(LeaveTracker[[#This Row],[Employee Name]]),"-----",VLOOKUP(LeaveTracker[[#This Row],[Employee Name]],'List of Employees'!$B$4:$H$767,6))</f>
        <v>CASUAL</v>
      </c>
      <c r="G5502" s="24">
        <v>45061</v>
      </c>
      <c r="H5502" s="24">
        <v>45062</v>
      </c>
      <c r="I5502" s="19" t="s">
        <v>82</v>
      </c>
      <c r="K5502" s="57" t="str">
        <f ca="1">LeaveTracker[[#This Row],[Days]]&amp;" "&amp;LeaveTracker[[#This Row],[Type of Leave]]</f>
        <v>2 VL</v>
      </c>
      <c r="L5502" s="23">
        <f ca="1">NETWORKDAYS(LeaveTracker[[#This Row],[Start Date]],LeaveTracker[[#This Row],[End Date]],lstHolidays)</f>
        <v>2</v>
      </c>
      <c r="M5502" s="27"/>
    </row>
    <row r="5503" spans="1:13" ht="30" customHeight="1" x14ac:dyDescent="0.3">
      <c r="A5503" s="27">
        <f t="shared" si="60"/>
        <v>1731</v>
      </c>
      <c r="B5503" s="31">
        <v>45056</v>
      </c>
      <c r="C5503" s="31">
        <v>45055</v>
      </c>
      <c r="D5503" s="19" t="s">
        <v>1893</v>
      </c>
      <c r="E5503" s="66" t="str">
        <f>IF(ISBLANK(LeaveTracker[[#This Row],[Employee Name]]),"-----",VLOOKUP(LeaveTracker[[#This Row],[Employee Name]],'List of Employees'!$B$4:$H$767,7))</f>
        <v>CENRO</v>
      </c>
      <c r="F5503" s="66" t="str">
        <f>IF(ISBLANK(LeaveTracker[[#This Row],[Employee Name]]),"-----",VLOOKUP(LeaveTracker[[#This Row],[Employee Name]],'List of Employees'!$B$4:$H$767,6))</f>
        <v>CASUAL</v>
      </c>
      <c r="G5503" s="24">
        <v>45051</v>
      </c>
      <c r="H5503" s="24">
        <v>45052</v>
      </c>
      <c r="I5503" s="19" t="s">
        <v>81</v>
      </c>
      <c r="K5503" s="57" t="str">
        <f>LeaveTracker[[#This Row],[Days]]&amp;" "&amp;LeaveTracker[[#This Row],[Type of Leave]]</f>
        <v>2 SL</v>
      </c>
      <c r="L5503" s="23">
        <v>2</v>
      </c>
      <c r="M5503" s="27"/>
    </row>
    <row r="5504" spans="1:13" ht="30" customHeight="1" x14ac:dyDescent="0.3">
      <c r="A5504" s="27">
        <f t="shared" si="60"/>
        <v>1732</v>
      </c>
      <c r="B5504" s="31">
        <v>45056</v>
      </c>
      <c r="C5504" s="31">
        <v>45054</v>
      </c>
      <c r="D5504" s="19" t="s">
        <v>1893</v>
      </c>
      <c r="E5504" s="66" t="str">
        <f>IF(ISBLANK(LeaveTracker[[#This Row],[Employee Name]]),"-----",VLOOKUP(LeaveTracker[[#This Row],[Employee Name]],'List of Employees'!$B$4:$H$767,7))</f>
        <v>CENRO</v>
      </c>
      <c r="F5504" s="66" t="str">
        <f>IF(ISBLANK(LeaveTracker[[#This Row],[Employee Name]]),"-----",VLOOKUP(LeaveTracker[[#This Row],[Employee Name]],'List of Employees'!$B$4:$H$767,6))</f>
        <v>CASUAL</v>
      </c>
      <c r="G5504" s="24">
        <v>45048</v>
      </c>
      <c r="H5504" s="24">
        <v>45050</v>
      </c>
      <c r="I5504" s="19" t="s">
        <v>297</v>
      </c>
      <c r="J5504" s="42" t="s">
        <v>839</v>
      </c>
      <c r="K5504" s="57" t="str">
        <f ca="1">LeaveTracker[[#This Row],[Days]]&amp;" "&amp;LeaveTracker[[#This Row],[Type of Leave]]</f>
        <v>3 OTHER</v>
      </c>
      <c r="L5504" s="23">
        <f ca="1">NETWORKDAYS(LeaveTracker[[#This Row],[Start Date]],LeaveTracker[[#This Row],[End Date]],lstHolidays)</f>
        <v>3</v>
      </c>
      <c r="M5504" s="27"/>
    </row>
    <row r="5505" spans="1:13" ht="30" customHeight="1" x14ac:dyDescent="0.3">
      <c r="A5505" s="27">
        <f t="shared" si="60"/>
        <v>1733</v>
      </c>
      <c r="B5505" s="31">
        <v>45056</v>
      </c>
      <c r="D5505" s="19" t="s">
        <v>2459</v>
      </c>
      <c r="E5505" s="66" t="str">
        <f>IF(ISBLANK(LeaveTracker[[#This Row],[Employee Name]]),"-----",VLOOKUP(LeaveTracker[[#This Row],[Employee Name]],'List of Employees'!$B$4:$H$767,7))</f>
        <v>CCT</v>
      </c>
      <c r="F5505" s="66" t="str">
        <f>IF(ISBLANK(LeaveTracker[[#This Row],[Employee Name]]),"-----",VLOOKUP(LeaveTracker[[#This Row],[Employee Name]],'List of Employees'!$B$4:$H$767,6))</f>
        <v>CASUAL</v>
      </c>
      <c r="G5505" s="24">
        <v>45050</v>
      </c>
      <c r="H5505" s="24">
        <v>45051</v>
      </c>
      <c r="I5505" s="19" t="s">
        <v>81</v>
      </c>
      <c r="K5505" s="57" t="str">
        <f ca="1">LeaveTracker[[#This Row],[Days]]&amp;" "&amp;LeaveTracker[[#This Row],[Type of Leave]]</f>
        <v>2 SL</v>
      </c>
      <c r="L5505" s="23">
        <f ca="1">NETWORKDAYS(LeaveTracker[[#This Row],[Start Date]],LeaveTracker[[#This Row],[End Date]],lstHolidays)</f>
        <v>2</v>
      </c>
      <c r="M5505" s="27"/>
    </row>
    <row r="5506" spans="1:13" ht="30" customHeight="1" x14ac:dyDescent="0.3">
      <c r="A5506" s="27">
        <f t="shared" si="60"/>
        <v>1734</v>
      </c>
      <c r="B5506" s="31">
        <v>45056</v>
      </c>
      <c r="C5506" s="31">
        <v>45055</v>
      </c>
      <c r="D5506" s="19" t="s">
        <v>1865</v>
      </c>
      <c r="E5506" s="66" t="str">
        <f>IF(ISBLANK(LeaveTracker[[#This Row],[Employee Name]]),"-----",VLOOKUP(LeaveTracker[[#This Row],[Employee Name]],'List of Employees'!$B$4:$H$767,7))</f>
        <v>CSWDO</v>
      </c>
      <c r="F5506" s="66" t="str">
        <f>IF(ISBLANK(LeaveTracker[[#This Row],[Employee Name]]),"-----",VLOOKUP(LeaveTracker[[#This Row],[Employee Name]],'List of Employees'!$B$4:$H$767,6))</f>
        <v>CASUAL</v>
      </c>
      <c r="G5506" s="24">
        <v>45054</v>
      </c>
      <c r="H5506" s="24">
        <v>45054</v>
      </c>
      <c r="I5506" s="19" t="s">
        <v>81</v>
      </c>
      <c r="K5506" s="57" t="str">
        <f ca="1">LeaveTracker[[#This Row],[Days]]&amp;" "&amp;LeaveTracker[[#This Row],[Type of Leave]]</f>
        <v>1 SL</v>
      </c>
      <c r="L5506" s="23">
        <f ca="1">NETWORKDAYS(LeaveTracker[[#This Row],[Start Date]],LeaveTracker[[#This Row],[End Date]],lstHolidays)</f>
        <v>1</v>
      </c>
      <c r="M5506" s="27"/>
    </row>
    <row r="5507" spans="1:13" ht="30" customHeight="1" x14ac:dyDescent="0.3">
      <c r="A5507" s="27">
        <f>A5506+1</f>
        <v>1735</v>
      </c>
      <c r="B5507" s="31">
        <v>45056</v>
      </c>
      <c r="C5507" s="31">
        <v>45055</v>
      </c>
      <c r="D5507" s="19" t="s">
        <v>1932</v>
      </c>
      <c r="E5507" s="66" t="str">
        <f>IF(ISBLANK(LeaveTracker[[#This Row],[Employee Name]]),"-----",VLOOKUP(LeaveTracker[[#This Row],[Employee Name]],'List of Employees'!$B$4:$H$767,7))</f>
        <v>CSWDO</v>
      </c>
      <c r="F5507" s="66" t="str">
        <f>IF(ISBLANK(LeaveTracker[[#This Row],[Employee Name]]),"-----",VLOOKUP(LeaveTracker[[#This Row],[Employee Name]],'List of Employees'!$B$4:$H$767,6))</f>
        <v>CASUAL</v>
      </c>
      <c r="G5507" s="24">
        <v>45048</v>
      </c>
      <c r="H5507" s="24">
        <v>45051</v>
      </c>
      <c r="I5507" s="19" t="s">
        <v>297</v>
      </c>
      <c r="J5507" s="42" t="s">
        <v>273</v>
      </c>
      <c r="K5507" s="57" t="str">
        <f ca="1">LeaveTracker[[#This Row],[Days]]&amp;" "&amp;LeaveTracker[[#This Row],[Type of Leave]]</f>
        <v>4 OTHER</v>
      </c>
      <c r="L5507" s="23">
        <f ca="1">NETWORKDAYS(LeaveTracker[[#This Row],[Start Date]],LeaveTracker[[#This Row],[End Date]],lstHolidays)</f>
        <v>4</v>
      </c>
      <c r="M5507" s="27"/>
    </row>
    <row r="5508" spans="1:13" ht="30" customHeight="1" x14ac:dyDescent="0.3">
      <c r="A5508" s="27">
        <f t="shared" si="60"/>
        <v>1736</v>
      </c>
      <c r="B5508" s="31">
        <v>45056</v>
      </c>
      <c r="C5508" s="31">
        <v>45049</v>
      </c>
      <c r="D5508" s="19" t="s">
        <v>565</v>
      </c>
      <c r="E5508" s="66" t="str">
        <f>IF(ISBLANK(LeaveTracker[[#This Row],[Employee Name]]),"-----",VLOOKUP(LeaveTracker[[#This Row],[Employee Name]],'List of Employees'!$B$4:$H$767,7))</f>
        <v>CENRO</v>
      </c>
      <c r="F5508" s="66" t="str">
        <f>IF(ISBLANK(LeaveTracker[[#This Row],[Employee Name]]),"-----",VLOOKUP(LeaveTracker[[#This Row],[Employee Name]],'List of Employees'!$B$4:$H$767,6))</f>
        <v>PERMANENT</v>
      </c>
      <c r="G5508" s="24">
        <v>45057</v>
      </c>
      <c r="H5508" s="24">
        <v>45063</v>
      </c>
      <c r="I5508" s="19" t="s">
        <v>82</v>
      </c>
      <c r="K5508" s="57" t="str">
        <f ca="1">LeaveTracker[[#This Row],[Days]]&amp;" "&amp;LeaveTracker[[#This Row],[Type of Leave]]</f>
        <v>5 VL</v>
      </c>
      <c r="L5508" s="23">
        <f ca="1">NETWORKDAYS(LeaveTracker[[#This Row],[Start Date]],LeaveTracker[[#This Row],[End Date]],lstHolidays)</f>
        <v>5</v>
      </c>
      <c r="M5508" s="27"/>
    </row>
    <row r="5509" spans="1:13" ht="30" customHeight="1" x14ac:dyDescent="0.3">
      <c r="A5509" s="27">
        <f t="shared" si="60"/>
        <v>1737</v>
      </c>
      <c r="B5509" s="31">
        <v>45056</v>
      </c>
      <c r="C5509" s="31">
        <v>45054</v>
      </c>
      <c r="D5509" s="19" t="s">
        <v>390</v>
      </c>
      <c r="E5509" s="66" t="str">
        <f>IF(ISBLANK(LeaveTracker[[#This Row],[Employee Name]]),"-----",VLOOKUP(LeaveTracker[[#This Row],[Employee Name]],'List of Employees'!$B$4:$H$767,7))</f>
        <v>CTO</v>
      </c>
      <c r="F5509" s="66" t="str">
        <f>IF(ISBLANK(LeaveTracker[[#This Row],[Employee Name]]),"-----",VLOOKUP(LeaveTracker[[#This Row],[Employee Name]],'List of Employees'!$B$4:$H$767,6))</f>
        <v>PERMANENT</v>
      </c>
      <c r="G5509" s="24">
        <v>45040</v>
      </c>
      <c r="H5509" s="24">
        <v>45051</v>
      </c>
      <c r="I5509" s="19" t="s">
        <v>81</v>
      </c>
      <c r="K5509" s="57" t="str">
        <f ca="1">LeaveTracker[[#This Row],[Days]]&amp;" "&amp;LeaveTracker[[#This Row],[Type of Leave]]</f>
        <v>9 SL</v>
      </c>
      <c r="L5509" s="23">
        <f ca="1">NETWORKDAYS(LeaveTracker[[#This Row],[Start Date]],LeaveTracker[[#This Row],[End Date]],lstHolidays)</f>
        <v>9</v>
      </c>
      <c r="M5509" s="27"/>
    </row>
    <row r="5510" spans="1:13" ht="30" customHeight="1" x14ac:dyDescent="0.3">
      <c r="A5510" s="27">
        <f t="shared" si="60"/>
        <v>1738</v>
      </c>
      <c r="B5510" s="31">
        <v>45056</v>
      </c>
      <c r="C5510" s="31">
        <v>45054</v>
      </c>
      <c r="D5510" s="19" t="s">
        <v>2290</v>
      </c>
      <c r="E5510" s="66" t="str">
        <f>IF(ISBLANK(LeaveTracker[[#This Row],[Employee Name]]),"-----",VLOOKUP(LeaveTracker[[#This Row],[Employee Name]],'List of Employees'!$B$4:$H$767,7))</f>
        <v>ONT</v>
      </c>
      <c r="F5510" s="66" t="str">
        <f>IF(ISBLANK(LeaveTracker[[#This Row],[Employee Name]]),"-----",VLOOKUP(LeaveTracker[[#This Row],[Employee Name]],'List of Employees'!$B$4:$H$767,6))</f>
        <v>PERMANENT</v>
      </c>
      <c r="G5510" s="24">
        <v>45082</v>
      </c>
      <c r="H5510" s="24">
        <v>45099</v>
      </c>
      <c r="I5510" s="19" t="s">
        <v>82</v>
      </c>
      <c r="K5510" s="57" t="str">
        <f>LeaveTracker[[#This Row],[Days]]&amp;" "&amp;LeaveTracker[[#This Row],[Type of Leave]]</f>
        <v>13 VL</v>
      </c>
      <c r="L5510" s="23">
        <v>13</v>
      </c>
      <c r="M5510" s="27"/>
    </row>
    <row r="5511" spans="1:13" ht="30" customHeight="1" x14ac:dyDescent="0.3">
      <c r="A5511" s="27">
        <f t="shared" si="60"/>
        <v>1739</v>
      </c>
      <c r="B5511" s="31">
        <v>45056</v>
      </c>
      <c r="C5511" s="31">
        <v>45062</v>
      </c>
      <c r="D5511" s="19" t="s">
        <v>427</v>
      </c>
      <c r="E5511" s="66" t="str">
        <f>IF(ISBLANK(LeaveTracker[[#This Row],[Employee Name]]),"-----",VLOOKUP(LeaveTracker[[#This Row],[Employee Name]],'List of Employees'!$B$4:$H$767,7))</f>
        <v>HRMO</v>
      </c>
      <c r="F5511" s="66" t="str">
        <f>IF(ISBLANK(LeaveTracker[[#This Row],[Employee Name]]),"-----",VLOOKUP(LeaveTracker[[#This Row],[Employee Name]],'List of Employees'!$B$4:$H$767,6))</f>
        <v>PERMANENT</v>
      </c>
      <c r="G5511" s="24"/>
      <c r="H5511" s="24"/>
      <c r="I5511" s="19" t="s">
        <v>297</v>
      </c>
      <c r="J5511" s="42" t="s">
        <v>688</v>
      </c>
      <c r="K5511" s="57" t="str">
        <f ca="1">LeaveTracker[[#This Row],[Days]]&amp;" "&amp;LeaveTracker[[#This Row],[Type of Leave]]</f>
        <v>0 OTHER</v>
      </c>
      <c r="L5511" s="23">
        <f ca="1">NETWORKDAYS(LeaveTracker[[#This Row],[Start Date]],LeaveTracker[[#This Row],[End Date]],lstHolidays)</f>
        <v>0</v>
      </c>
      <c r="M5511" s="27"/>
    </row>
    <row r="5512" spans="1:13" ht="30" customHeight="1" x14ac:dyDescent="0.3">
      <c r="A5512" s="27">
        <f t="shared" si="60"/>
        <v>1740</v>
      </c>
      <c r="B5512" s="31">
        <v>45068</v>
      </c>
      <c r="C5512" s="31">
        <v>45063</v>
      </c>
      <c r="D5512" s="19" t="s">
        <v>2294</v>
      </c>
      <c r="E5512" s="66" t="str">
        <f>IF(ISBLANK(LeaveTracker[[#This Row],[Employee Name]]),"-----",VLOOKUP(LeaveTracker[[#This Row],[Employee Name]],'List of Employees'!$B$4:$H$767,7))</f>
        <v>ONT</v>
      </c>
      <c r="F5512" s="66" t="str">
        <f>IF(ISBLANK(LeaveTracker[[#This Row],[Employee Name]]),"-----",VLOOKUP(LeaveTracker[[#This Row],[Employee Name]],'List of Employees'!$B$4:$H$767,6))</f>
        <v>CASUAL</v>
      </c>
      <c r="G5512" s="24"/>
      <c r="H5512" s="24"/>
      <c r="I5512" s="19" t="s">
        <v>297</v>
      </c>
      <c r="J5512" s="42" t="s">
        <v>688</v>
      </c>
      <c r="K5512" s="57" t="str">
        <f ca="1">LeaveTracker[[#This Row],[Days]]&amp;" "&amp;LeaveTracker[[#This Row],[Type of Leave]]</f>
        <v>0 OTHER</v>
      </c>
      <c r="L5512" s="23">
        <f ca="1">NETWORKDAYS(LeaveTracker[[#This Row],[Start Date]],LeaveTracker[[#This Row],[End Date]],lstHolidays)</f>
        <v>0</v>
      </c>
      <c r="M5512" s="27"/>
    </row>
    <row r="5513" spans="1:13" ht="30" customHeight="1" x14ac:dyDescent="0.3">
      <c r="A5513" s="27">
        <f t="shared" si="60"/>
        <v>1741</v>
      </c>
      <c r="B5513" s="31">
        <v>45068</v>
      </c>
      <c r="C5513" s="31">
        <v>45054</v>
      </c>
      <c r="D5513" s="19" t="s">
        <v>611</v>
      </c>
      <c r="E5513" s="66" t="str">
        <f>IF(ISBLANK(LeaveTracker[[#This Row],[Employee Name]]),"-----",VLOOKUP(LeaveTracker[[#This Row],[Employee Name]],'List of Employees'!$B$4:$H$767,7))</f>
        <v>CBO</v>
      </c>
      <c r="F5513" s="66" t="str">
        <f>IF(ISBLANK(LeaveTracker[[#This Row],[Employee Name]]),"-----",VLOOKUP(LeaveTracker[[#This Row],[Employee Name]],'List of Employees'!$B$4:$H$767,6))</f>
        <v>PERMANENT</v>
      </c>
      <c r="G5513" s="24">
        <v>45061</v>
      </c>
      <c r="H5513" s="24">
        <v>45061</v>
      </c>
      <c r="I5513" s="19" t="s">
        <v>81</v>
      </c>
      <c r="K5513" s="57" t="str">
        <f ca="1">LeaveTracker[[#This Row],[Days]]&amp;" "&amp;LeaveTracker[[#This Row],[Type of Leave]]</f>
        <v>1 SL</v>
      </c>
      <c r="L5513" s="23">
        <f ca="1">NETWORKDAYS(LeaveTracker[[#This Row],[Start Date]],LeaveTracker[[#This Row],[End Date]],lstHolidays)</f>
        <v>1</v>
      </c>
      <c r="M5513" s="27"/>
    </row>
    <row r="5514" spans="1:13" ht="30" customHeight="1" x14ac:dyDescent="0.3">
      <c r="A5514" s="27">
        <f t="shared" si="60"/>
        <v>1742</v>
      </c>
      <c r="B5514" s="31">
        <v>45068</v>
      </c>
      <c r="C5514" s="31">
        <v>45061</v>
      </c>
      <c r="D5514" s="19" t="s">
        <v>379</v>
      </c>
      <c r="E5514" s="66" t="str">
        <f>IF(ISBLANK(LeaveTracker[[#This Row],[Employee Name]]),"-----",VLOOKUP(LeaveTracker[[#This Row],[Employee Name]],'List of Employees'!$B$4:$H$767,7))</f>
        <v>CCT</v>
      </c>
      <c r="F5514" s="66" t="str">
        <f>IF(ISBLANK(LeaveTracker[[#This Row],[Employee Name]]),"-----",VLOOKUP(LeaveTracker[[#This Row],[Employee Name]],'List of Employees'!$B$4:$H$767,6))</f>
        <v>PERMANENT</v>
      </c>
      <c r="G5514" s="24">
        <v>45058</v>
      </c>
      <c r="H5514" s="24">
        <v>45058</v>
      </c>
      <c r="I5514" s="19" t="s">
        <v>81</v>
      </c>
      <c r="K5514" s="57" t="str">
        <f ca="1">LeaveTracker[[#This Row],[Days]]&amp;" "&amp;LeaveTracker[[#This Row],[Type of Leave]]</f>
        <v>1 SL</v>
      </c>
      <c r="L5514" s="23">
        <f ca="1">NETWORKDAYS(LeaveTracker[[#This Row],[Start Date]],LeaveTracker[[#This Row],[End Date]],lstHolidays)</f>
        <v>1</v>
      </c>
      <c r="M5514" s="27"/>
    </row>
    <row r="5515" spans="1:13" ht="30" customHeight="1" x14ac:dyDescent="0.3">
      <c r="A5515" s="27">
        <f t="shared" si="60"/>
        <v>1743</v>
      </c>
      <c r="B5515" s="31">
        <v>45068</v>
      </c>
      <c r="C5515" s="31">
        <v>45064</v>
      </c>
      <c r="D5515" s="19" t="s">
        <v>2297</v>
      </c>
      <c r="E5515" s="66" t="str">
        <f>IF(ISBLANK(LeaveTracker[[#This Row],[Employee Name]]),"-----",VLOOKUP(LeaveTracker[[#This Row],[Employee Name]],'List of Employees'!$B$4:$H$767,7))</f>
        <v>TICC</v>
      </c>
      <c r="F5515" s="66" t="str">
        <f>IF(ISBLANK(LeaveTracker[[#This Row],[Employee Name]]),"-----",VLOOKUP(LeaveTracker[[#This Row],[Employee Name]],'List of Employees'!$B$4:$H$767,6))</f>
        <v>PERMANENT</v>
      </c>
      <c r="G5515" s="24">
        <v>45062</v>
      </c>
      <c r="H5515" s="24">
        <v>45063</v>
      </c>
      <c r="I5515" s="19" t="s">
        <v>81</v>
      </c>
      <c r="K5515" s="57" t="str">
        <f ca="1">LeaveTracker[[#This Row],[Days]]&amp;" "&amp;LeaveTracker[[#This Row],[Type of Leave]]</f>
        <v>2 SL</v>
      </c>
      <c r="L5515" s="23">
        <f ca="1">NETWORKDAYS(LeaveTracker[[#This Row],[Start Date]],LeaveTracker[[#This Row],[End Date]],lstHolidays)</f>
        <v>2</v>
      </c>
      <c r="M5515" s="27"/>
    </row>
    <row r="5516" spans="1:13" ht="30" customHeight="1" x14ac:dyDescent="0.3">
      <c r="A5516" s="27">
        <f t="shared" si="60"/>
        <v>1744</v>
      </c>
      <c r="B5516" s="31">
        <v>45068</v>
      </c>
      <c r="C5516" s="31">
        <v>45048</v>
      </c>
      <c r="D5516" s="19" t="s">
        <v>2299</v>
      </c>
      <c r="E5516" s="66" t="str">
        <f>IF(ISBLANK(LeaveTracker[[#This Row],[Employee Name]]),"-----",VLOOKUP(LeaveTracker[[#This Row],[Employee Name]],'List of Employees'!$B$4:$H$767,7))</f>
        <v>CHO</v>
      </c>
      <c r="F5516" s="66" t="str">
        <f>IF(ISBLANK(LeaveTracker[[#This Row],[Employee Name]]),"-----",VLOOKUP(LeaveTracker[[#This Row],[Employee Name]],'List of Employees'!$B$4:$H$767,6))</f>
        <v>PERMANENT</v>
      </c>
      <c r="G5516" s="24">
        <v>45057</v>
      </c>
      <c r="H5516" s="24">
        <v>45058</v>
      </c>
      <c r="I5516" s="19" t="s">
        <v>82</v>
      </c>
      <c r="K5516" s="57" t="str">
        <f ca="1">LeaveTracker[[#This Row],[Days]]&amp;" "&amp;LeaveTracker[[#This Row],[Type of Leave]]</f>
        <v>2 VL</v>
      </c>
      <c r="L5516" s="23">
        <f ca="1">NETWORKDAYS(LeaveTracker[[#This Row],[Start Date]],LeaveTracker[[#This Row],[End Date]],lstHolidays)</f>
        <v>2</v>
      </c>
      <c r="M5516" s="27"/>
    </row>
    <row r="5517" spans="1:13" ht="30" customHeight="1" x14ac:dyDescent="0.3">
      <c r="A5517" s="27">
        <f t="shared" si="60"/>
        <v>1745</v>
      </c>
      <c r="B5517" s="31">
        <v>45068</v>
      </c>
      <c r="C5517" s="31">
        <v>45020</v>
      </c>
      <c r="D5517" s="19" t="s">
        <v>1783</v>
      </c>
      <c r="E5517" s="66" t="str">
        <f>IF(ISBLANK(LeaveTracker[[#This Row],[Employee Name]]),"-----",VLOOKUP(LeaveTracker[[#This Row],[Employee Name]],'List of Employees'!$B$4:$H$767,7))</f>
        <v>CTO-LICENSE</v>
      </c>
      <c r="F5517" s="66" t="str">
        <f>IF(ISBLANK(LeaveTracker[[#This Row],[Employee Name]]),"-----",VLOOKUP(LeaveTracker[[#This Row],[Employee Name]],'List of Employees'!$B$4:$H$767,6))</f>
        <v>CASUAL</v>
      </c>
      <c r="G5517" s="24">
        <v>45016</v>
      </c>
      <c r="H5517" s="24">
        <v>45019</v>
      </c>
      <c r="I5517" s="19" t="s">
        <v>81</v>
      </c>
      <c r="K5517" s="57" t="str">
        <f ca="1">LeaveTracker[[#This Row],[Days]]&amp;" "&amp;LeaveTracker[[#This Row],[Type of Leave]]</f>
        <v>2 SL</v>
      </c>
      <c r="L5517" s="23">
        <f ca="1">NETWORKDAYS(LeaveTracker[[#This Row],[Start Date]],LeaveTracker[[#This Row],[End Date]],lstHolidays)</f>
        <v>2</v>
      </c>
      <c r="M5517" s="27"/>
    </row>
    <row r="5518" spans="1:13" ht="30" customHeight="1" x14ac:dyDescent="0.3">
      <c r="A5518" s="27">
        <f t="shared" si="60"/>
        <v>1746</v>
      </c>
      <c r="B5518" s="31">
        <v>45068</v>
      </c>
      <c r="C5518" s="31">
        <v>45064</v>
      </c>
      <c r="D5518" s="19" t="s">
        <v>496</v>
      </c>
      <c r="E5518" s="66" t="str">
        <f>IF(ISBLANK(LeaveTracker[[#This Row],[Employee Name]]),"-----",VLOOKUP(LeaveTracker[[#This Row],[Employee Name]],'List of Employees'!$B$4:$H$767,7))</f>
        <v>COOPERATIVE OFFICE</v>
      </c>
      <c r="F5518" s="66" t="str">
        <f>IF(ISBLANK(LeaveTracker[[#This Row],[Employee Name]]),"-----",VLOOKUP(LeaveTracker[[#This Row],[Employee Name]],'List of Employees'!$B$4:$H$767,6))</f>
        <v>PERMANENT</v>
      </c>
      <c r="G5518" s="24">
        <v>45063</v>
      </c>
      <c r="H5518" s="24">
        <v>45063</v>
      </c>
      <c r="I5518" s="19" t="s">
        <v>81</v>
      </c>
      <c r="K5518" s="57" t="str">
        <f ca="1">LeaveTracker[[#This Row],[Days]]&amp;" "&amp;LeaveTracker[[#This Row],[Type of Leave]]</f>
        <v>1 SL</v>
      </c>
      <c r="L5518" s="23">
        <f ca="1">NETWORKDAYS(LeaveTracker[[#This Row],[Start Date]],LeaveTracker[[#This Row],[End Date]],lstHolidays)</f>
        <v>1</v>
      </c>
      <c r="M5518" s="27"/>
    </row>
    <row r="5519" spans="1:13" ht="30" customHeight="1" x14ac:dyDescent="0.3">
      <c r="A5519" s="27">
        <f t="shared" si="60"/>
        <v>1747</v>
      </c>
      <c r="B5519" s="31">
        <v>45068</v>
      </c>
      <c r="C5519" s="31">
        <v>45056</v>
      </c>
      <c r="D5519" s="19" t="s">
        <v>2300</v>
      </c>
      <c r="E5519" s="66" t="str">
        <f>IF(ISBLANK(LeaveTracker[[#This Row],[Employee Name]]),"-----",VLOOKUP(LeaveTracker[[#This Row],[Employee Name]],'List of Employees'!$B$4:$H$767,7))</f>
        <v>CCT</v>
      </c>
      <c r="F5519" s="66" t="str">
        <f>IF(ISBLANK(LeaveTracker[[#This Row],[Employee Name]]),"-----",VLOOKUP(LeaveTracker[[#This Row],[Employee Name]],'List of Employees'!$B$4:$H$767,6))</f>
        <v>CASUAL</v>
      </c>
      <c r="G5519" s="24">
        <v>45050</v>
      </c>
      <c r="H5519" s="24">
        <v>45051</v>
      </c>
      <c r="I5519" s="19" t="s">
        <v>81</v>
      </c>
      <c r="K5519" s="57" t="str">
        <f ca="1">LeaveTracker[[#This Row],[Days]]&amp;" "&amp;LeaveTracker[[#This Row],[Type of Leave]]</f>
        <v>2 SL</v>
      </c>
      <c r="L5519" s="23">
        <f ca="1">NETWORKDAYS(LeaveTracker[[#This Row],[Start Date]],LeaveTracker[[#This Row],[End Date]],lstHolidays)</f>
        <v>2</v>
      </c>
      <c r="M5519" s="27"/>
    </row>
    <row r="5520" spans="1:13" ht="30" customHeight="1" x14ac:dyDescent="0.3">
      <c r="A5520" s="27">
        <f t="shared" si="60"/>
        <v>1748</v>
      </c>
      <c r="B5520" s="31">
        <v>45068</v>
      </c>
      <c r="C5520" s="31">
        <v>45063</v>
      </c>
      <c r="D5520" s="19" t="s">
        <v>868</v>
      </c>
      <c r="E5520" s="66" t="str">
        <f>IF(ISBLANK(LeaveTracker[[#This Row],[Employee Name]]),"-----",VLOOKUP(LeaveTracker[[#This Row],[Employee Name]],'List of Employees'!$B$4:$H$767,7))</f>
        <v>ACCOUNTING</v>
      </c>
      <c r="F5520" s="66" t="str">
        <f>IF(ISBLANK(LeaveTracker[[#This Row],[Employee Name]]),"-----",VLOOKUP(LeaveTracker[[#This Row],[Employee Name]],'List of Employees'!$B$4:$H$767,6))</f>
        <v>PERMANENT</v>
      </c>
      <c r="G5520" s="24">
        <v>45056</v>
      </c>
      <c r="H5520" s="24">
        <v>45056</v>
      </c>
      <c r="I5520" s="19" t="s">
        <v>81</v>
      </c>
      <c r="K5520" s="57" t="str">
        <f ca="1">LeaveTracker[[#This Row],[Days]]&amp;" "&amp;LeaveTracker[[#This Row],[Type of Leave]]</f>
        <v>1 SL</v>
      </c>
      <c r="L5520" s="23">
        <f ca="1">NETWORKDAYS(LeaveTracker[[#This Row],[Start Date]],LeaveTracker[[#This Row],[End Date]],lstHolidays)</f>
        <v>1</v>
      </c>
      <c r="M5520" s="27"/>
    </row>
    <row r="5521" spans="1:13" ht="30" customHeight="1" x14ac:dyDescent="0.3">
      <c r="A5521" s="27">
        <f t="shared" si="60"/>
        <v>1749</v>
      </c>
      <c r="B5521" s="31">
        <v>45068</v>
      </c>
      <c r="C5521" s="31">
        <v>45063</v>
      </c>
      <c r="D5521" s="19" t="s">
        <v>860</v>
      </c>
      <c r="E5521" s="66" t="str">
        <f>IF(ISBLANK(LeaveTracker[[#This Row],[Employee Name]]),"-----",VLOOKUP(LeaveTracker[[#This Row],[Employee Name]],'List of Employees'!$B$4:$H$767,7))</f>
        <v>ACCOUNTING</v>
      </c>
      <c r="F5521" s="66" t="str">
        <f>IF(ISBLANK(LeaveTracker[[#This Row],[Employee Name]]),"-----",VLOOKUP(LeaveTracker[[#This Row],[Employee Name]],'List of Employees'!$B$4:$H$767,6))</f>
        <v>PERMANENT</v>
      </c>
      <c r="G5521" s="24">
        <v>45062</v>
      </c>
      <c r="H5521" s="24">
        <v>45063</v>
      </c>
      <c r="I5521" s="19" t="s">
        <v>81</v>
      </c>
      <c r="K5521" s="57" t="str">
        <f ca="1">LeaveTracker[[#This Row],[Days]]&amp;" "&amp;LeaveTracker[[#This Row],[Type of Leave]]</f>
        <v>2 SL</v>
      </c>
      <c r="L5521" s="23">
        <f ca="1">NETWORKDAYS(LeaveTracker[[#This Row],[Start Date]],LeaveTracker[[#This Row],[End Date]],lstHolidays)</f>
        <v>2</v>
      </c>
      <c r="M5521" s="27"/>
    </row>
    <row r="5522" spans="1:13" ht="30" customHeight="1" x14ac:dyDescent="0.3">
      <c r="A5522" s="27">
        <f t="shared" si="60"/>
        <v>1750</v>
      </c>
      <c r="B5522" s="31">
        <v>45068</v>
      </c>
      <c r="C5522" s="31">
        <v>45064</v>
      </c>
      <c r="D5522" s="19" t="s">
        <v>552</v>
      </c>
      <c r="E5522" s="66" t="str">
        <f>IF(ISBLANK(LeaveTracker[[#This Row],[Employee Name]]),"-----",VLOOKUP(LeaveTracker[[#This Row],[Employee Name]],'List of Employees'!$B$4:$H$767,7))</f>
        <v>CENRO</v>
      </c>
      <c r="F5522" s="66" t="str">
        <f>IF(ISBLANK(LeaveTracker[[#This Row],[Employee Name]]),"-----",VLOOKUP(LeaveTracker[[#This Row],[Employee Name]],'List of Employees'!$B$4:$H$767,6))</f>
        <v>PERMANENT</v>
      </c>
      <c r="G5522" s="24">
        <v>45061</v>
      </c>
      <c r="H5522" s="24">
        <v>45062</v>
      </c>
      <c r="I5522" s="19" t="s">
        <v>81</v>
      </c>
      <c r="K5522" s="57" t="str">
        <f ca="1">LeaveTracker[[#This Row],[Days]]&amp;" "&amp;LeaveTracker[[#This Row],[Type of Leave]]</f>
        <v>2 SL</v>
      </c>
      <c r="L5522" s="23">
        <f ca="1">NETWORKDAYS(LeaveTracker[[#This Row],[Start Date]],LeaveTracker[[#This Row],[End Date]],lstHolidays)</f>
        <v>2</v>
      </c>
      <c r="M5522" s="27"/>
    </row>
    <row r="5523" spans="1:13" ht="30" customHeight="1" x14ac:dyDescent="0.3">
      <c r="A5523" s="27">
        <f t="shared" si="60"/>
        <v>1751</v>
      </c>
      <c r="B5523" s="31">
        <v>45068</v>
      </c>
      <c r="C5523" s="31">
        <v>45063</v>
      </c>
      <c r="D5523" s="19" t="s">
        <v>1056</v>
      </c>
      <c r="E5523" s="66" t="str">
        <f>IF(ISBLANK(LeaveTracker[[#This Row],[Employee Name]]),"-----",VLOOKUP(LeaveTracker[[#This Row],[Employee Name]],'List of Employees'!$B$4:$H$767,7))</f>
        <v>CTO</v>
      </c>
      <c r="F5523" s="66" t="str">
        <f>IF(ISBLANK(LeaveTracker[[#This Row],[Employee Name]]),"-----",VLOOKUP(LeaveTracker[[#This Row],[Employee Name]],'List of Employees'!$B$4:$H$767,6))</f>
        <v>PERMANENT</v>
      </c>
      <c r="G5523" s="24">
        <v>45065</v>
      </c>
      <c r="H5523" s="24">
        <v>45065</v>
      </c>
      <c r="I5523" s="19" t="s">
        <v>297</v>
      </c>
      <c r="J5523" s="42" t="s">
        <v>1000</v>
      </c>
      <c r="K5523" s="57" t="str">
        <f ca="1">LeaveTracker[[#This Row],[Days]]&amp;" "&amp;LeaveTracker[[#This Row],[Type of Leave]]</f>
        <v>1 OTHER</v>
      </c>
      <c r="L5523" s="23">
        <f ca="1">NETWORKDAYS(LeaveTracker[[#This Row],[Start Date]],LeaveTracker[[#This Row],[End Date]],lstHolidays)</f>
        <v>1</v>
      </c>
      <c r="M5523" s="27"/>
    </row>
    <row r="5524" spans="1:13" ht="30" customHeight="1" x14ac:dyDescent="0.3">
      <c r="A5524" s="27">
        <f t="shared" si="60"/>
        <v>1752</v>
      </c>
      <c r="B5524" s="31">
        <v>45068</v>
      </c>
      <c r="C5524" s="31">
        <v>45064</v>
      </c>
      <c r="D5524" s="19" t="s">
        <v>831</v>
      </c>
      <c r="E5524" s="66" t="str">
        <f>IF(ISBLANK(LeaveTracker[[#This Row],[Employee Name]]),"-----",VLOOKUP(LeaveTracker[[#This Row],[Employee Name]],'List of Employees'!$B$4:$H$767,7))</f>
        <v>CTO</v>
      </c>
      <c r="F5524" s="66" t="str">
        <f>IF(ISBLANK(LeaveTracker[[#This Row],[Employee Name]]),"-----",VLOOKUP(LeaveTracker[[#This Row],[Employee Name]],'List of Employees'!$B$4:$H$767,6))</f>
        <v>PERMANENT</v>
      </c>
      <c r="G5524" s="24">
        <v>45061</v>
      </c>
      <c r="H5524" s="24">
        <v>45063</v>
      </c>
      <c r="I5524" s="19" t="s">
        <v>81</v>
      </c>
      <c r="K5524" s="57" t="str">
        <f ca="1">LeaveTracker[[#This Row],[Days]]&amp;" "&amp;LeaveTracker[[#This Row],[Type of Leave]]</f>
        <v>3 SL</v>
      </c>
      <c r="L5524" s="23">
        <f ca="1">NETWORKDAYS(LeaveTracker[[#This Row],[Start Date]],LeaveTracker[[#This Row],[End Date]],lstHolidays)</f>
        <v>3</v>
      </c>
      <c r="M5524" s="27"/>
    </row>
    <row r="5525" spans="1:13" ht="30" customHeight="1" x14ac:dyDescent="0.3">
      <c r="A5525" s="27">
        <f t="shared" si="60"/>
        <v>1753</v>
      </c>
      <c r="B5525" s="31">
        <v>45068</v>
      </c>
      <c r="C5525" s="31">
        <v>45063</v>
      </c>
      <c r="D5525" s="19" t="s">
        <v>241</v>
      </c>
      <c r="E5525" s="66" t="str">
        <f>IF(ISBLANK(LeaveTracker[[#This Row],[Employee Name]]),"-----",VLOOKUP(LeaveTracker[[#This Row],[Employee Name]],'List of Employees'!$B$4:$H$767,7))</f>
        <v>TCCH/TICC</v>
      </c>
      <c r="F5525" s="66" t="str">
        <f>IF(ISBLANK(LeaveTracker[[#This Row],[Employee Name]]),"-----",VLOOKUP(LeaveTracker[[#This Row],[Employee Name]],'List of Employees'!$B$4:$H$767,6))</f>
        <v>PERMANENT</v>
      </c>
      <c r="G5525" s="24">
        <v>45061</v>
      </c>
      <c r="H5525" s="24">
        <v>45062</v>
      </c>
      <c r="I5525" s="19" t="s">
        <v>297</v>
      </c>
      <c r="J5525" s="42" t="s">
        <v>1000</v>
      </c>
      <c r="K5525" s="57" t="str">
        <f ca="1">LeaveTracker[[#This Row],[Days]]&amp;" "&amp;LeaveTracker[[#This Row],[Type of Leave]]</f>
        <v>2 OTHER</v>
      </c>
      <c r="L5525" s="23">
        <f ca="1">NETWORKDAYS(LeaveTracker[[#This Row],[Start Date]],LeaveTracker[[#This Row],[End Date]],lstHolidays)</f>
        <v>2</v>
      </c>
      <c r="M5525" s="27"/>
    </row>
    <row r="5526" spans="1:13" ht="30" customHeight="1" x14ac:dyDescent="0.3">
      <c r="A5526" s="27">
        <f t="shared" si="60"/>
        <v>1754</v>
      </c>
      <c r="B5526" s="31">
        <v>45068</v>
      </c>
      <c r="C5526" s="31">
        <v>45062</v>
      </c>
      <c r="D5526" s="19" t="s">
        <v>110</v>
      </c>
      <c r="E5526" s="66" t="str">
        <f>IF(ISBLANK(LeaveTracker[[#This Row],[Employee Name]]),"-----",VLOOKUP(LeaveTracker[[#This Row],[Employee Name]],'List of Employees'!$B$4:$H$767,7))</f>
        <v>ADMIN OFFICE</v>
      </c>
      <c r="F5526" s="66" t="str">
        <f>IF(ISBLANK(LeaveTracker[[#This Row],[Employee Name]]),"-----",VLOOKUP(LeaveTracker[[#This Row],[Employee Name]],'List of Employees'!$B$4:$H$767,6))</f>
        <v>PERMANENT</v>
      </c>
      <c r="G5526" s="24">
        <v>45061</v>
      </c>
      <c r="H5526" s="24">
        <v>45061</v>
      </c>
      <c r="I5526" s="19" t="s">
        <v>297</v>
      </c>
      <c r="J5526" s="42" t="s">
        <v>1000</v>
      </c>
      <c r="K5526" s="57" t="str">
        <f ca="1">LeaveTracker[[#This Row],[Days]]&amp;" "&amp;LeaveTracker[[#This Row],[Type of Leave]]</f>
        <v>1 OTHER</v>
      </c>
      <c r="L5526" s="23">
        <f ca="1">NETWORKDAYS(LeaveTracker[[#This Row],[Start Date]],LeaveTracker[[#This Row],[End Date]],lstHolidays)</f>
        <v>1</v>
      </c>
      <c r="M5526" s="27"/>
    </row>
    <row r="5527" spans="1:13" ht="30" customHeight="1" x14ac:dyDescent="0.3">
      <c r="A5527" s="27">
        <f t="shared" si="60"/>
        <v>1755</v>
      </c>
      <c r="B5527" s="31">
        <v>45068</v>
      </c>
      <c r="C5527" s="31">
        <v>45061</v>
      </c>
      <c r="D5527" s="19" t="s">
        <v>1972</v>
      </c>
      <c r="E5527" s="66" t="str">
        <f>IF(ISBLANK(LeaveTracker[[#This Row],[Employee Name]]),"-----",VLOOKUP(LeaveTracker[[#This Row],[Employee Name]],'List of Employees'!$B$4:$H$767,7))</f>
        <v>CHO</v>
      </c>
      <c r="F5527" s="66" t="str">
        <f>IF(ISBLANK(LeaveTracker[[#This Row],[Employee Name]]),"-----",VLOOKUP(LeaveTracker[[#This Row],[Employee Name]],'List of Employees'!$B$4:$H$767,6))</f>
        <v>CASUAL</v>
      </c>
      <c r="G5527" s="24">
        <v>45058</v>
      </c>
      <c r="H5527" s="24">
        <v>45058</v>
      </c>
      <c r="I5527" s="19" t="s">
        <v>81</v>
      </c>
      <c r="K5527" s="57" t="str">
        <f ca="1">LeaveTracker[[#This Row],[Days]]&amp;" "&amp;LeaveTracker[[#This Row],[Type of Leave]]</f>
        <v>1 SL</v>
      </c>
      <c r="L5527" s="23">
        <f ca="1">NETWORKDAYS(LeaveTracker[[#This Row],[Start Date]],LeaveTracker[[#This Row],[End Date]],lstHolidays)</f>
        <v>1</v>
      </c>
      <c r="M5527" s="27"/>
    </row>
    <row r="5528" spans="1:13" ht="30" customHeight="1" x14ac:dyDescent="0.3">
      <c r="A5528" s="27">
        <f t="shared" si="60"/>
        <v>1756</v>
      </c>
      <c r="B5528" s="31">
        <v>45068</v>
      </c>
      <c r="C5528" s="31">
        <v>45063</v>
      </c>
      <c r="D5528" s="19" t="s">
        <v>1912</v>
      </c>
      <c r="E5528" s="66" t="str">
        <f>IF(ISBLANK(LeaveTracker[[#This Row],[Employee Name]]),"-----",VLOOKUP(LeaveTracker[[#This Row],[Employee Name]],'List of Employees'!$B$4:$H$767,7))</f>
        <v>PICNIC GROVE</v>
      </c>
      <c r="F5528" s="66" t="str">
        <f>IF(ISBLANK(LeaveTracker[[#This Row],[Employee Name]]),"-----",VLOOKUP(LeaveTracker[[#This Row],[Employee Name]],'List of Employees'!$B$4:$H$767,6))</f>
        <v>CASUAL</v>
      </c>
      <c r="G5528" s="24">
        <v>45062</v>
      </c>
      <c r="H5528" s="24">
        <v>45062</v>
      </c>
      <c r="I5528" s="19" t="s">
        <v>81</v>
      </c>
      <c r="K5528" s="57" t="str">
        <f ca="1">LeaveTracker[[#This Row],[Days]]&amp;" "&amp;LeaveTracker[[#This Row],[Type of Leave]]</f>
        <v>1 SL</v>
      </c>
      <c r="L5528" s="23">
        <f ca="1">NETWORKDAYS(LeaveTracker[[#This Row],[Start Date]],LeaveTracker[[#This Row],[End Date]],lstHolidays)</f>
        <v>1</v>
      </c>
      <c r="M5528" s="27"/>
    </row>
    <row r="5529" spans="1:13" ht="30" customHeight="1" x14ac:dyDescent="0.3">
      <c r="A5529" s="27">
        <f t="shared" si="60"/>
        <v>1757</v>
      </c>
      <c r="B5529" s="31">
        <v>45068</v>
      </c>
      <c r="C5529" s="31">
        <v>45061</v>
      </c>
      <c r="D5529" s="19" t="s">
        <v>1005</v>
      </c>
      <c r="E5529" s="66" t="str">
        <f>IF(ISBLANK(LeaveTracker[[#This Row],[Employee Name]]),"-----",VLOOKUP(LeaveTracker[[#This Row],[Employee Name]],'List of Employees'!$B$4:$H$767,7))</f>
        <v>ACCOUNTING</v>
      </c>
      <c r="F5529" s="66" t="str">
        <f>IF(ISBLANK(LeaveTracker[[#This Row],[Employee Name]]),"-----",VLOOKUP(LeaveTracker[[#This Row],[Employee Name]],'List of Employees'!$B$4:$H$767,6))</f>
        <v>PERMANENT</v>
      </c>
      <c r="G5529" s="24">
        <v>45061</v>
      </c>
      <c r="H5529" s="24">
        <v>45065</v>
      </c>
      <c r="I5529" s="19" t="s">
        <v>81</v>
      </c>
      <c r="K5529" s="57" t="str">
        <f ca="1">LeaveTracker[[#This Row],[Days]]&amp;" "&amp;LeaveTracker[[#This Row],[Type of Leave]]</f>
        <v>5 SL</v>
      </c>
      <c r="L5529" s="23">
        <f ca="1">NETWORKDAYS(LeaveTracker[[#This Row],[Start Date]],LeaveTracker[[#This Row],[End Date]],lstHolidays)</f>
        <v>5</v>
      </c>
      <c r="M5529" s="27"/>
    </row>
    <row r="5530" spans="1:13" ht="30" customHeight="1" x14ac:dyDescent="0.3">
      <c r="A5530" s="27">
        <v>1757</v>
      </c>
      <c r="B5530" s="31">
        <v>45068</v>
      </c>
      <c r="C5530" s="31">
        <v>45061</v>
      </c>
      <c r="D5530" s="19" t="s">
        <v>1005</v>
      </c>
      <c r="E5530" s="66" t="str">
        <f>IF(ISBLANK(LeaveTracker[[#This Row],[Employee Name]]),"-----",VLOOKUP(LeaveTracker[[#This Row],[Employee Name]],'List of Employees'!$B$4:$H$767,7))</f>
        <v>ACCOUNTING</v>
      </c>
      <c r="F5530" s="66" t="str">
        <f>IF(ISBLANK(LeaveTracker[[#This Row],[Employee Name]]),"-----",VLOOKUP(LeaveTracker[[#This Row],[Employee Name]],'List of Employees'!$B$4:$H$767,6))</f>
        <v>PERMANENT</v>
      </c>
      <c r="G5530" s="24">
        <v>45070</v>
      </c>
      <c r="H5530" s="24">
        <v>45070</v>
      </c>
      <c r="I5530" s="19" t="s">
        <v>81</v>
      </c>
      <c r="K5530" s="57" t="str">
        <f ca="1">LeaveTracker[[#This Row],[Days]]&amp;" "&amp;LeaveTracker[[#This Row],[Type of Leave]]</f>
        <v>1 SL</v>
      </c>
      <c r="L5530" s="23">
        <f ca="1">NETWORKDAYS(LeaveTracker[[#This Row],[Start Date]],LeaveTracker[[#This Row],[End Date]],lstHolidays)</f>
        <v>1</v>
      </c>
      <c r="M5530" s="27"/>
    </row>
    <row r="5531" spans="1:13" ht="30" customHeight="1" x14ac:dyDescent="0.3">
      <c r="A5531" s="27">
        <f t="shared" si="60"/>
        <v>1758</v>
      </c>
      <c r="B5531" s="31">
        <v>45068</v>
      </c>
      <c r="C5531" s="31">
        <v>45062</v>
      </c>
      <c r="D5531" s="19" t="s">
        <v>518</v>
      </c>
      <c r="E5531" s="66" t="str">
        <f>IF(ISBLANK(LeaveTracker[[#This Row],[Employee Name]]),"-----",VLOOKUP(LeaveTracker[[#This Row],[Employee Name]],'List of Employees'!$B$4:$H$767,7))</f>
        <v>ACCOUNTING</v>
      </c>
      <c r="F5531" s="66" t="str">
        <f>IF(ISBLANK(LeaveTracker[[#This Row],[Employee Name]]),"-----",VLOOKUP(LeaveTracker[[#This Row],[Employee Name]],'List of Employees'!$B$4:$H$767,6))</f>
        <v>PERMANENT</v>
      </c>
      <c r="G5531" s="24">
        <v>45057</v>
      </c>
      <c r="H5531" s="24">
        <v>45057</v>
      </c>
      <c r="I5531" s="19" t="s">
        <v>81</v>
      </c>
      <c r="K5531" s="57" t="str">
        <f ca="1">LeaveTracker[[#This Row],[Days]]&amp;" "&amp;LeaveTracker[[#This Row],[Type of Leave]]</f>
        <v>1 SL</v>
      </c>
      <c r="L5531" s="23">
        <f ca="1">NETWORKDAYS(LeaveTracker[[#This Row],[Start Date]],LeaveTracker[[#This Row],[End Date]],lstHolidays)</f>
        <v>1</v>
      </c>
      <c r="M5531" s="27"/>
    </row>
    <row r="5532" spans="1:13" ht="30" customHeight="1" x14ac:dyDescent="0.3">
      <c r="A5532" s="27">
        <f t="shared" si="60"/>
        <v>1759</v>
      </c>
      <c r="B5532" s="31">
        <v>45068</v>
      </c>
      <c r="C5532" s="31">
        <v>45062</v>
      </c>
      <c r="D5532" s="19" t="s">
        <v>104</v>
      </c>
      <c r="E5532" s="66" t="str">
        <f>IF(ISBLANK(LeaveTracker[[#This Row],[Employee Name]]),"-----",VLOOKUP(LeaveTracker[[#This Row],[Employee Name]],'List of Employees'!$B$4:$H$767,7))</f>
        <v>CSWDO</v>
      </c>
      <c r="F5532" s="66" t="str">
        <f>IF(ISBLANK(LeaveTracker[[#This Row],[Employee Name]]),"-----",VLOOKUP(LeaveTracker[[#This Row],[Employee Name]],'List of Employees'!$B$4:$H$767,6))</f>
        <v>PERMANENT</v>
      </c>
      <c r="G5532" s="24">
        <v>45061</v>
      </c>
      <c r="H5532" s="24">
        <v>45061</v>
      </c>
      <c r="I5532" s="19" t="s">
        <v>297</v>
      </c>
      <c r="J5532" s="42" t="s">
        <v>1000</v>
      </c>
      <c r="K5532" s="57" t="str">
        <f ca="1">LeaveTracker[[#This Row],[Days]]&amp;" "&amp;LeaveTracker[[#This Row],[Type of Leave]]</f>
        <v>1 OTHER</v>
      </c>
      <c r="L5532" s="23">
        <f ca="1">NETWORKDAYS(LeaveTracker[[#This Row],[Start Date]],LeaveTracker[[#This Row],[End Date]],lstHolidays)</f>
        <v>1</v>
      </c>
      <c r="M5532" s="27"/>
    </row>
    <row r="5533" spans="1:13" ht="30" customHeight="1" x14ac:dyDescent="0.3">
      <c r="A5533" s="27">
        <f t="shared" si="60"/>
        <v>1760</v>
      </c>
      <c r="B5533" s="31">
        <v>45068</v>
      </c>
      <c r="C5533" s="31">
        <v>45063</v>
      </c>
      <c r="D5533" s="19" t="s">
        <v>1876</v>
      </c>
      <c r="E5533" s="66" t="str">
        <f>IF(ISBLANK(LeaveTracker[[#This Row],[Employee Name]]),"-----",VLOOKUP(LeaveTracker[[#This Row],[Employee Name]],'List of Employees'!$B$4:$H$767,7))</f>
        <v>CTO</v>
      </c>
      <c r="F5533" s="66" t="str">
        <f>IF(ISBLANK(LeaveTracker[[#This Row],[Employee Name]]),"-----",VLOOKUP(LeaveTracker[[#This Row],[Employee Name]],'List of Employees'!$B$4:$H$767,6))</f>
        <v>JOBCON</v>
      </c>
      <c r="G5533" s="24">
        <v>45061</v>
      </c>
      <c r="H5533" s="24">
        <v>45062</v>
      </c>
      <c r="I5533" s="19" t="s">
        <v>81</v>
      </c>
      <c r="J5533" s="42" t="s">
        <v>1877</v>
      </c>
      <c r="K5533" s="57" t="str">
        <f ca="1">LeaveTracker[[#This Row],[Days]]&amp;" "&amp;LeaveTracker[[#This Row],[Type of Leave]]</f>
        <v>2 SL</v>
      </c>
      <c r="L5533" s="23">
        <f ca="1">NETWORKDAYS(LeaveTracker[[#This Row],[Start Date]],LeaveTracker[[#This Row],[End Date]],lstHolidays)</f>
        <v>2</v>
      </c>
      <c r="M5533" s="27"/>
    </row>
    <row r="5534" spans="1:13" ht="30" customHeight="1" x14ac:dyDescent="0.3">
      <c r="A5534" s="27">
        <f t="shared" si="60"/>
        <v>1761</v>
      </c>
      <c r="B5534" s="31">
        <v>45068</v>
      </c>
      <c r="C5534" s="31">
        <v>45063</v>
      </c>
      <c r="D5534" s="19" t="s">
        <v>404</v>
      </c>
      <c r="E5534" s="66" t="str">
        <f>IF(ISBLANK(LeaveTracker[[#This Row],[Employee Name]]),"-----",VLOOKUP(LeaveTracker[[#This Row],[Employee Name]],'List of Employees'!$B$4:$H$767,7))</f>
        <v>CTO</v>
      </c>
      <c r="F5534" s="66" t="str">
        <f>IF(ISBLANK(LeaveTracker[[#This Row],[Employee Name]]),"-----",VLOOKUP(LeaveTracker[[#This Row],[Employee Name]],'List of Employees'!$B$4:$H$767,6))</f>
        <v>PERMANENT</v>
      </c>
      <c r="G5534" s="24">
        <v>45075</v>
      </c>
      <c r="H5534" s="24">
        <v>45078</v>
      </c>
      <c r="I5534" s="19" t="s">
        <v>82</v>
      </c>
      <c r="K5534" s="57" t="str">
        <f ca="1">LeaveTracker[[#This Row],[Days]]&amp;" "&amp;LeaveTracker[[#This Row],[Type of Leave]]</f>
        <v>4 VL</v>
      </c>
      <c r="L5534" s="23">
        <f ca="1">NETWORKDAYS(LeaveTracker[[#This Row],[Start Date]],LeaveTracker[[#This Row],[End Date]],lstHolidays)</f>
        <v>4</v>
      </c>
      <c r="M5534" s="27"/>
    </row>
    <row r="5535" spans="1:13" ht="30" customHeight="1" x14ac:dyDescent="0.3">
      <c r="A5535" s="27">
        <f t="shared" si="60"/>
        <v>1762</v>
      </c>
      <c r="B5535" s="31">
        <v>45068</v>
      </c>
      <c r="C5535" s="31">
        <v>45061</v>
      </c>
      <c r="D5535" s="19" t="s">
        <v>1803</v>
      </c>
      <c r="E5535" s="66" t="str">
        <f>IF(ISBLANK(LeaveTracker[[#This Row],[Employee Name]]),"-----",VLOOKUP(LeaveTracker[[#This Row],[Employee Name]],'List of Employees'!$B$4:$H$767,7))</f>
        <v>ONT</v>
      </c>
      <c r="F5535" s="66" t="str">
        <f>IF(ISBLANK(LeaveTracker[[#This Row],[Employee Name]]),"-----",VLOOKUP(LeaveTracker[[#This Row],[Employee Name]],'List of Employees'!$B$4:$H$767,6))</f>
        <v>CASUAL</v>
      </c>
      <c r="G5535" s="24">
        <v>45057</v>
      </c>
      <c r="H5535" s="24">
        <v>45058</v>
      </c>
      <c r="I5535" s="19" t="s">
        <v>81</v>
      </c>
      <c r="K5535" s="57" t="str">
        <f ca="1">LeaveTracker[[#This Row],[Days]]&amp;" "&amp;LeaveTracker[[#This Row],[Type of Leave]]</f>
        <v>2 SL</v>
      </c>
      <c r="L5535" s="23">
        <f ca="1">NETWORKDAYS(LeaveTracker[[#This Row],[Start Date]],LeaveTracker[[#This Row],[End Date]],lstHolidays)</f>
        <v>2</v>
      </c>
      <c r="M5535" s="27"/>
    </row>
    <row r="5536" spans="1:13" ht="30" customHeight="1" x14ac:dyDescent="0.3">
      <c r="A5536" s="27">
        <f t="shared" ref="A5536:A5599" si="61">A5535+1</f>
        <v>1763</v>
      </c>
      <c r="B5536" s="31">
        <v>45068</v>
      </c>
      <c r="C5536" s="31">
        <v>45061</v>
      </c>
      <c r="D5536" s="19" t="s">
        <v>1757</v>
      </c>
      <c r="E5536" s="66" t="str">
        <f>IF(ISBLANK(LeaveTracker[[#This Row],[Employee Name]]),"-----",VLOOKUP(LeaveTracker[[#This Row],[Employee Name]],'List of Employees'!$B$4:$H$767,7))</f>
        <v>LIBRARY</v>
      </c>
      <c r="F5536" s="66" t="str">
        <f>IF(ISBLANK(LeaveTracker[[#This Row],[Employee Name]]),"-----",VLOOKUP(LeaveTracker[[#This Row],[Employee Name]],'List of Employees'!$B$4:$H$767,6))</f>
        <v>CASUAL</v>
      </c>
      <c r="G5536" s="24">
        <v>45063</v>
      </c>
      <c r="H5536" s="24">
        <v>45063</v>
      </c>
      <c r="I5536" s="19" t="s">
        <v>82</v>
      </c>
      <c r="K5536" s="57" t="str">
        <f ca="1">LeaveTracker[[#This Row],[Days]]&amp;" "&amp;LeaveTracker[[#This Row],[Type of Leave]]</f>
        <v>1 VL</v>
      </c>
      <c r="L5536" s="23">
        <f ca="1">NETWORKDAYS(LeaveTracker[[#This Row],[Start Date]],LeaveTracker[[#This Row],[End Date]],lstHolidays)</f>
        <v>1</v>
      </c>
      <c r="M5536" s="27"/>
    </row>
    <row r="5537" spans="1:13" ht="30" customHeight="1" x14ac:dyDescent="0.3">
      <c r="A5537" s="27">
        <f t="shared" si="61"/>
        <v>1764</v>
      </c>
      <c r="B5537" s="31">
        <v>45068</v>
      </c>
      <c r="C5537" s="31">
        <v>45061</v>
      </c>
      <c r="D5537" s="19" t="s">
        <v>1757</v>
      </c>
      <c r="E5537" s="66" t="str">
        <f>IF(ISBLANK(LeaveTracker[[#This Row],[Employee Name]]),"-----",VLOOKUP(LeaveTracker[[#This Row],[Employee Name]],'List of Employees'!$B$4:$H$767,7))</f>
        <v>LIBRARY</v>
      </c>
      <c r="F5537" s="66" t="str">
        <f>IF(ISBLANK(LeaveTracker[[#This Row],[Employee Name]]),"-----",VLOOKUP(LeaveTracker[[#This Row],[Employee Name]],'List of Employees'!$B$4:$H$767,6))</f>
        <v>CASUAL</v>
      </c>
      <c r="G5537" s="24">
        <v>45056</v>
      </c>
      <c r="H5537" s="24">
        <v>45056</v>
      </c>
      <c r="I5537" s="19" t="s">
        <v>81</v>
      </c>
      <c r="K5537" s="57" t="str">
        <f ca="1">LeaveTracker[[#This Row],[Days]]&amp;" "&amp;LeaveTracker[[#This Row],[Type of Leave]]</f>
        <v>1 SL</v>
      </c>
      <c r="L5537" s="23">
        <f ca="1">NETWORKDAYS(LeaveTracker[[#This Row],[Start Date]],LeaveTracker[[#This Row],[End Date]],lstHolidays)</f>
        <v>1</v>
      </c>
      <c r="M5537" s="27"/>
    </row>
    <row r="5538" spans="1:13" ht="30" customHeight="1" x14ac:dyDescent="0.3">
      <c r="A5538" s="27">
        <f t="shared" si="61"/>
        <v>1765</v>
      </c>
      <c r="B5538" s="31">
        <v>45068</v>
      </c>
      <c r="C5538" s="31">
        <v>45061</v>
      </c>
      <c r="D5538" s="19" t="s">
        <v>1825</v>
      </c>
      <c r="E5538" s="66" t="str">
        <f>IF(ISBLANK(LeaveTracker[[#This Row],[Employee Name]]),"-----",VLOOKUP(LeaveTracker[[#This Row],[Employee Name]],'List of Employees'!$B$4:$H$767,7))</f>
        <v>CPDO</v>
      </c>
      <c r="F5538" s="66" t="str">
        <f>IF(ISBLANK(LeaveTracker[[#This Row],[Employee Name]]),"-----",VLOOKUP(LeaveTracker[[#This Row],[Employee Name]],'List of Employees'!$B$4:$H$767,6))</f>
        <v>CASUAL</v>
      </c>
      <c r="G5538" s="24">
        <v>45064</v>
      </c>
      <c r="H5538" s="24">
        <v>45064</v>
      </c>
      <c r="I5538" s="19" t="s">
        <v>82</v>
      </c>
      <c r="K5538" s="57" t="str">
        <f ca="1">LeaveTracker[[#This Row],[Days]]&amp;" "&amp;LeaveTracker[[#This Row],[Type of Leave]]</f>
        <v>1 VL</v>
      </c>
      <c r="L5538" s="23">
        <f ca="1">NETWORKDAYS(LeaveTracker[[#This Row],[Start Date]],LeaveTracker[[#This Row],[End Date]],lstHolidays)</f>
        <v>1</v>
      </c>
      <c r="M5538" s="27"/>
    </row>
    <row r="5539" spans="1:13" ht="30" customHeight="1" x14ac:dyDescent="0.3">
      <c r="A5539" s="27">
        <f t="shared" si="61"/>
        <v>1766</v>
      </c>
      <c r="B5539" s="31">
        <v>45068</v>
      </c>
      <c r="C5539" s="31">
        <v>45062</v>
      </c>
      <c r="D5539" s="19" t="s">
        <v>223</v>
      </c>
      <c r="E5539" s="66" t="str">
        <f>IF(ISBLANK(LeaveTracker[[#This Row],[Employee Name]]),"-----",VLOOKUP(LeaveTracker[[#This Row],[Employee Name]],'List of Employees'!$B$4:$H$767,7))</f>
        <v>CSWDO</v>
      </c>
      <c r="F5539" s="66" t="str">
        <f>IF(ISBLANK(LeaveTracker[[#This Row],[Employee Name]]),"-----",VLOOKUP(LeaveTracker[[#This Row],[Employee Name]],'List of Employees'!$B$4:$H$767,6))</f>
        <v>PERMANENT</v>
      </c>
      <c r="G5539" s="24">
        <v>45071</v>
      </c>
      <c r="H5539" s="24">
        <v>45071</v>
      </c>
      <c r="I5539" s="19" t="s">
        <v>297</v>
      </c>
      <c r="J5539" s="42" t="s">
        <v>1000</v>
      </c>
      <c r="K5539" s="57" t="str">
        <f ca="1">LeaveTracker[[#This Row],[Days]]&amp;" "&amp;LeaveTracker[[#This Row],[Type of Leave]]</f>
        <v>1 OTHER</v>
      </c>
      <c r="L5539" s="23">
        <f ca="1">NETWORKDAYS(LeaveTracker[[#This Row],[Start Date]],LeaveTracker[[#This Row],[End Date]],lstHolidays)</f>
        <v>1</v>
      </c>
      <c r="M5539" s="27"/>
    </row>
    <row r="5540" spans="1:13" ht="30" customHeight="1" x14ac:dyDescent="0.3">
      <c r="A5540" s="27">
        <f t="shared" si="61"/>
        <v>1767</v>
      </c>
      <c r="B5540" s="31">
        <v>45068</v>
      </c>
      <c r="C5540" s="31">
        <v>45062</v>
      </c>
      <c r="D5540" s="19" t="s">
        <v>257</v>
      </c>
      <c r="E5540" s="66" t="str">
        <f>IF(ISBLANK(LeaveTracker[[#This Row],[Employee Name]]),"-----",VLOOKUP(LeaveTracker[[#This Row],[Employee Name]],'List of Employees'!$B$4:$H$767,7))</f>
        <v>NUTRITION OFFICE</v>
      </c>
      <c r="F5540" s="66" t="str">
        <f>IF(ISBLANK(LeaveTracker[[#This Row],[Employee Name]]),"-----",VLOOKUP(LeaveTracker[[#This Row],[Employee Name]],'List of Employees'!$B$4:$H$767,6))</f>
        <v>PERMANENT</v>
      </c>
      <c r="G5540" s="24">
        <v>45061</v>
      </c>
      <c r="H5540" s="24">
        <v>45061</v>
      </c>
      <c r="I5540" s="19" t="s">
        <v>81</v>
      </c>
      <c r="K5540" s="57" t="str">
        <f ca="1">LeaveTracker[[#This Row],[Days]]&amp;" "&amp;LeaveTracker[[#This Row],[Type of Leave]]</f>
        <v>1 SL</v>
      </c>
      <c r="L5540" s="23">
        <f ca="1">NETWORKDAYS(LeaveTracker[[#This Row],[Start Date]],LeaveTracker[[#This Row],[End Date]],lstHolidays)</f>
        <v>1</v>
      </c>
      <c r="M5540" s="27"/>
    </row>
    <row r="5541" spans="1:13" ht="30" customHeight="1" x14ac:dyDescent="0.3">
      <c r="A5541" s="27">
        <f t="shared" si="61"/>
        <v>1768</v>
      </c>
      <c r="B5541" s="31">
        <v>45068</v>
      </c>
      <c r="C5541" s="31">
        <v>45062</v>
      </c>
      <c r="D5541" s="19" t="s">
        <v>751</v>
      </c>
      <c r="E5541" s="66" t="str">
        <f>IF(ISBLANK(LeaveTracker[[#This Row],[Employee Name]]),"-----",VLOOKUP(LeaveTracker[[#This Row],[Employee Name]],'List of Employees'!$B$4:$H$767,7))</f>
        <v>NUTRITION OFFICE</v>
      </c>
      <c r="F5541" s="66" t="str">
        <f>IF(ISBLANK(LeaveTracker[[#This Row],[Employee Name]]),"-----",VLOOKUP(LeaveTracker[[#This Row],[Employee Name]],'List of Employees'!$B$4:$H$767,6))</f>
        <v>PERMANENT</v>
      </c>
      <c r="G5541" s="24">
        <v>45065</v>
      </c>
      <c r="H5541" s="24">
        <v>45065</v>
      </c>
      <c r="I5541" s="19" t="s">
        <v>297</v>
      </c>
      <c r="J5541" s="42" t="s">
        <v>1000</v>
      </c>
      <c r="K5541" s="57" t="str">
        <f ca="1">LeaveTracker[[#This Row],[Days]]&amp;" "&amp;LeaveTracker[[#This Row],[Type of Leave]]</f>
        <v>1 OTHER</v>
      </c>
      <c r="L5541" s="23">
        <f ca="1">NETWORKDAYS(LeaveTracker[[#This Row],[Start Date]],LeaveTracker[[#This Row],[End Date]],lstHolidays)</f>
        <v>1</v>
      </c>
      <c r="M5541" s="27"/>
    </row>
    <row r="5542" spans="1:13" ht="30" customHeight="1" x14ac:dyDescent="0.3">
      <c r="A5542" s="27">
        <f t="shared" si="61"/>
        <v>1769</v>
      </c>
      <c r="B5542" s="31">
        <v>45068</v>
      </c>
      <c r="C5542" s="31">
        <v>45062</v>
      </c>
      <c r="D5542" s="19" t="s">
        <v>260</v>
      </c>
      <c r="E5542" s="66" t="str">
        <f>IF(ISBLANK(LeaveTracker[[#This Row],[Employee Name]]),"-----",VLOOKUP(LeaveTracker[[#This Row],[Employee Name]],'List of Employees'!$B$4:$H$767,7))</f>
        <v>NUTRITION OFFICE</v>
      </c>
      <c r="F5542" s="66" t="str">
        <f>IF(ISBLANK(LeaveTracker[[#This Row],[Employee Name]]),"-----",VLOOKUP(LeaveTracker[[#This Row],[Employee Name]],'List of Employees'!$B$4:$H$767,6))</f>
        <v>PERMANENT</v>
      </c>
      <c r="G5542" s="24">
        <v>45063</v>
      </c>
      <c r="H5542" s="24">
        <v>45063</v>
      </c>
      <c r="I5542" s="19" t="s">
        <v>297</v>
      </c>
      <c r="J5542" s="42" t="s">
        <v>1000</v>
      </c>
      <c r="K5542" s="57" t="str">
        <f ca="1">LeaveTracker[[#This Row],[Days]]&amp;" "&amp;LeaveTracker[[#This Row],[Type of Leave]]</f>
        <v>1 OTHER</v>
      </c>
      <c r="L5542" s="23">
        <f ca="1">NETWORKDAYS(LeaveTracker[[#This Row],[Start Date]],LeaveTracker[[#This Row],[End Date]],lstHolidays)</f>
        <v>1</v>
      </c>
      <c r="M5542" s="27"/>
    </row>
    <row r="5543" spans="1:13" ht="30" customHeight="1" x14ac:dyDescent="0.3">
      <c r="A5543" s="27">
        <f t="shared" si="61"/>
        <v>1770</v>
      </c>
      <c r="B5543" s="31">
        <v>45068</v>
      </c>
      <c r="C5543" s="31">
        <v>45062</v>
      </c>
      <c r="D5543" s="19" t="s">
        <v>465</v>
      </c>
      <c r="E5543" s="66" t="str">
        <f>IF(ISBLANK(LeaveTracker[[#This Row],[Employee Name]]),"-----",VLOOKUP(LeaveTracker[[#This Row],[Employee Name]],'List of Employees'!$B$4:$H$767,7))</f>
        <v>ASSESSORS OFFICE</v>
      </c>
      <c r="F5543" s="66" t="str">
        <f>IF(ISBLANK(LeaveTracker[[#This Row],[Employee Name]]),"-----",VLOOKUP(LeaveTracker[[#This Row],[Employee Name]],'List of Employees'!$B$4:$H$767,6))</f>
        <v>PERMANENT</v>
      </c>
      <c r="G5543" s="24">
        <v>45061</v>
      </c>
      <c r="H5543" s="24">
        <v>45061</v>
      </c>
      <c r="I5543" s="19" t="s">
        <v>81</v>
      </c>
      <c r="K5543" s="57" t="str">
        <f ca="1">LeaveTracker[[#This Row],[Days]]&amp;" "&amp;LeaveTracker[[#This Row],[Type of Leave]]</f>
        <v>1 SL</v>
      </c>
      <c r="L5543" s="23">
        <f ca="1">NETWORKDAYS(LeaveTracker[[#This Row],[Start Date]],LeaveTracker[[#This Row],[End Date]],lstHolidays)</f>
        <v>1</v>
      </c>
      <c r="M5543" s="27"/>
    </row>
    <row r="5544" spans="1:13" ht="30" customHeight="1" x14ac:dyDescent="0.3">
      <c r="A5544" s="27">
        <f t="shared" si="61"/>
        <v>1771</v>
      </c>
      <c r="B5544" s="31">
        <v>45068</v>
      </c>
      <c r="C5544" s="31">
        <v>45061</v>
      </c>
      <c r="D5544" s="19" t="s">
        <v>322</v>
      </c>
      <c r="E5544" s="66" t="str">
        <f>IF(ISBLANK(LeaveTracker[[#This Row],[Employee Name]]),"-----",VLOOKUP(LeaveTracker[[#This Row],[Employee Name]],'List of Employees'!$B$4:$H$767,7))</f>
        <v>CEO</v>
      </c>
      <c r="F5544" s="66" t="str">
        <f>IF(ISBLANK(LeaveTracker[[#This Row],[Employee Name]]),"-----",VLOOKUP(LeaveTracker[[#This Row],[Employee Name]],'List of Employees'!$B$4:$H$767,6))</f>
        <v>PERMANENT</v>
      </c>
      <c r="G5544" s="24">
        <v>45058</v>
      </c>
      <c r="H5544" s="24">
        <v>45058</v>
      </c>
      <c r="I5544" s="19" t="s">
        <v>81</v>
      </c>
      <c r="K5544" s="57" t="str">
        <f ca="1">LeaveTracker[[#This Row],[Days]]&amp;" "&amp;LeaveTracker[[#This Row],[Type of Leave]]</f>
        <v>1 SL</v>
      </c>
      <c r="L5544" s="23">
        <f ca="1">NETWORKDAYS(LeaveTracker[[#This Row],[Start Date]],LeaveTracker[[#This Row],[End Date]],lstHolidays)</f>
        <v>1</v>
      </c>
      <c r="M5544" s="27"/>
    </row>
    <row r="5545" spans="1:13" ht="30" customHeight="1" x14ac:dyDescent="0.3">
      <c r="A5545" s="27">
        <f t="shared" si="61"/>
        <v>1772</v>
      </c>
      <c r="B5545" s="31">
        <v>45068</v>
      </c>
      <c r="C5545" s="31">
        <v>45058</v>
      </c>
      <c r="D5545" s="19" t="s">
        <v>481</v>
      </c>
      <c r="E5545" s="66" t="str">
        <f>IF(ISBLANK(LeaveTracker[[#This Row],[Employee Name]]),"-----",VLOOKUP(LeaveTracker[[#This Row],[Employee Name]],'List of Employees'!$B$4:$H$767,7))</f>
        <v>COOPERATIVE OFFICE</v>
      </c>
      <c r="F5545" s="66" t="str">
        <f>IF(ISBLANK(LeaveTracker[[#This Row],[Employee Name]]),"-----",VLOOKUP(LeaveTracker[[#This Row],[Employee Name]],'List of Employees'!$B$4:$H$767,6))</f>
        <v>PERMANENT</v>
      </c>
      <c r="G5545" s="24">
        <v>45065</v>
      </c>
      <c r="H5545" s="24">
        <v>45065</v>
      </c>
      <c r="I5545" s="19" t="s">
        <v>297</v>
      </c>
      <c r="J5545" s="42" t="s">
        <v>1000</v>
      </c>
      <c r="K5545" s="57" t="str">
        <f ca="1">LeaveTracker[[#This Row],[Days]]&amp;" "&amp;LeaveTracker[[#This Row],[Type of Leave]]</f>
        <v>1 OTHER</v>
      </c>
      <c r="L5545" s="23">
        <f ca="1">NETWORKDAYS(LeaveTracker[[#This Row],[Start Date]],LeaveTracker[[#This Row],[End Date]],lstHolidays)</f>
        <v>1</v>
      </c>
      <c r="M5545" s="27"/>
    </row>
    <row r="5546" spans="1:13" ht="30" customHeight="1" x14ac:dyDescent="0.3">
      <c r="A5546" s="27">
        <f t="shared" si="61"/>
        <v>1773</v>
      </c>
      <c r="B5546" s="31">
        <v>45068</v>
      </c>
      <c r="C5546" s="31">
        <v>45054</v>
      </c>
      <c r="D5546" s="19" t="s">
        <v>1307</v>
      </c>
      <c r="E5546" s="66" t="str">
        <f>IF(ISBLANK(LeaveTracker[[#This Row],[Employee Name]]),"-----",VLOOKUP(LeaveTracker[[#This Row],[Employee Name]],'List of Employees'!$B$4:$H$767,7))</f>
        <v>CEO</v>
      </c>
      <c r="F5546" s="66" t="str">
        <f>IF(ISBLANK(LeaveTracker[[#This Row],[Employee Name]]),"-----",VLOOKUP(LeaveTracker[[#This Row],[Employee Name]],'List of Employees'!$B$4:$H$767,6))</f>
        <v>PERMANENT</v>
      </c>
      <c r="G5546" s="24">
        <v>45051</v>
      </c>
      <c r="H5546" s="24">
        <v>45051</v>
      </c>
      <c r="I5546" s="19" t="s">
        <v>81</v>
      </c>
      <c r="K5546" s="57" t="str">
        <f ca="1">LeaveTracker[[#This Row],[Days]]&amp;" "&amp;LeaveTracker[[#This Row],[Type of Leave]]</f>
        <v>1 SL</v>
      </c>
      <c r="L5546" s="23">
        <f ca="1">NETWORKDAYS(LeaveTracker[[#This Row],[Start Date]],LeaveTracker[[#This Row],[End Date]],lstHolidays)</f>
        <v>1</v>
      </c>
      <c r="M5546" s="27"/>
    </row>
    <row r="5547" spans="1:13" ht="30" customHeight="1" x14ac:dyDescent="0.3">
      <c r="A5547" s="27">
        <f t="shared" si="61"/>
        <v>1774</v>
      </c>
      <c r="B5547" s="31">
        <v>45068</v>
      </c>
      <c r="C5547" s="31">
        <v>45058</v>
      </c>
      <c r="D5547" s="19" t="s">
        <v>717</v>
      </c>
      <c r="E5547" s="66" t="str">
        <f>IF(ISBLANK(LeaveTracker[[#This Row],[Employee Name]]),"-----",VLOOKUP(LeaveTracker[[#This Row],[Employee Name]],'List of Employees'!$B$4:$H$767,7))</f>
        <v>LCR</v>
      </c>
      <c r="F5547" s="66" t="str">
        <f>IF(ISBLANK(LeaveTracker[[#This Row],[Employee Name]]),"-----",VLOOKUP(LeaveTracker[[#This Row],[Employee Name]],'List of Employees'!$B$4:$H$767,6))</f>
        <v>PERMANENT</v>
      </c>
      <c r="G5547" s="24">
        <v>45064</v>
      </c>
      <c r="H5547" s="24">
        <v>45064</v>
      </c>
      <c r="I5547" s="19" t="s">
        <v>297</v>
      </c>
      <c r="J5547" s="42" t="s">
        <v>1000</v>
      </c>
      <c r="K5547" s="57" t="str">
        <f ca="1">LeaveTracker[[#This Row],[Days]]&amp;" "&amp;LeaveTracker[[#This Row],[Type of Leave]]</f>
        <v>1 OTHER</v>
      </c>
      <c r="L5547" s="23">
        <f ca="1">NETWORKDAYS(LeaveTracker[[#This Row],[Start Date]],LeaveTracker[[#This Row],[End Date]],lstHolidays)</f>
        <v>1</v>
      </c>
      <c r="M5547" s="27"/>
    </row>
    <row r="5548" spans="1:13" ht="30" customHeight="1" x14ac:dyDescent="0.3">
      <c r="A5548" s="27">
        <f t="shared" si="61"/>
        <v>1775</v>
      </c>
      <c r="B5548" s="31">
        <v>45068</v>
      </c>
      <c r="C5548" s="31">
        <v>45056</v>
      </c>
      <c r="D5548" s="19" t="s">
        <v>527</v>
      </c>
      <c r="E5548" s="66" t="str">
        <f>IF(ISBLANK(LeaveTracker[[#This Row],[Employee Name]]),"-----",VLOOKUP(LeaveTracker[[#This Row],[Employee Name]],'List of Employees'!$B$4:$H$767,7))</f>
        <v>TIPID IMPOK</v>
      </c>
      <c r="F5548" s="66" t="str">
        <f>IF(ISBLANK(LeaveTracker[[#This Row],[Employee Name]]),"-----",VLOOKUP(LeaveTracker[[#This Row],[Employee Name]],'List of Employees'!$B$4:$H$767,6))</f>
        <v>PERMANENT</v>
      </c>
      <c r="G5548" s="24">
        <v>45065</v>
      </c>
      <c r="H5548" s="24">
        <v>45065</v>
      </c>
      <c r="I5548" s="19" t="s">
        <v>82</v>
      </c>
      <c r="K5548" s="57" t="str">
        <f ca="1">LeaveTracker[[#This Row],[Days]]&amp;" "&amp;LeaveTracker[[#This Row],[Type of Leave]]</f>
        <v>1 VL</v>
      </c>
      <c r="L5548" s="23">
        <f ca="1">NETWORKDAYS(LeaveTracker[[#This Row],[Start Date]],LeaveTracker[[#This Row],[End Date]],lstHolidays)</f>
        <v>1</v>
      </c>
      <c r="M5548" s="27"/>
    </row>
    <row r="5549" spans="1:13" ht="30" customHeight="1" x14ac:dyDescent="0.3">
      <c r="A5549" s="27">
        <f t="shared" si="61"/>
        <v>1776</v>
      </c>
      <c r="B5549" s="31">
        <v>45068</v>
      </c>
      <c r="C5549" s="31">
        <v>45061</v>
      </c>
      <c r="D5549" s="19" t="s">
        <v>421</v>
      </c>
      <c r="E5549" s="66" t="str">
        <f>IF(ISBLANK(LeaveTracker[[#This Row],[Employee Name]]),"-----",VLOOKUP(LeaveTracker[[#This Row],[Employee Name]],'List of Employees'!$B$4:$H$767,7))</f>
        <v>CTO</v>
      </c>
      <c r="F5549" s="66" t="str">
        <f>IF(ISBLANK(LeaveTracker[[#This Row],[Employee Name]]),"-----",VLOOKUP(LeaveTracker[[#This Row],[Employee Name]],'List of Employees'!$B$4:$H$767,6))</f>
        <v>PERMANENT</v>
      </c>
      <c r="G5549" s="24">
        <v>45054</v>
      </c>
      <c r="H5549" s="24">
        <v>45058</v>
      </c>
      <c r="I5549" s="19" t="s">
        <v>81</v>
      </c>
      <c r="K5549" s="57" t="str">
        <f ca="1">LeaveTracker[[#This Row],[Days]]&amp;" "&amp;LeaveTracker[[#This Row],[Type of Leave]]</f>
        <v>5 SL</v>
      </c>
      <c r="L5549" s="23">
        <f ca="1">NETWORKDAYS(LeaveTracker[[#This Row],[Start Date]],LeaveTracker[[#This Row],[End Date]],lstHolidays)</f>
        <v>5</v>
      </c>
      <c r="M5549" s="27"/>
    </row>
    <row r="5550" spans="1:13" ht="30" customHeight="1" x14ac:dyDescent="0.3">
      <c r="A5550" s="27">
        <f t="shared" si="61"/>
        <v>1777</v>
      </c>
      <c r="B5550" s="31">
        <v>45068</v>
      </c>
      <c r="C5550" s="31">
        <v>45047</v>
      </c>
      <c r="D5550" s="19" t="s">
        <v>1043</v>
      </c>
      <c r="E5550" s="66" t="str">
        <f>IF(ISBLANK(LeaveTracker[[#This Row],[Employee Name]]),"-----",VLOOKUP(LeaveTracker[[#This Row],[Employee Name]],'List of Employees'!$B$4:$H$767,7))</f>
        <v>CENRO</v>
      </c>
      <c r="F5550" s="66" t="str">
        <f>IF(ISBLANK(LeaveTracker[[#This Row],[Employee Name]]),"-----",VLOOKUP(LeaveTracker[[#This Row],[Employee Name]],'List of Employees'!$B$4:$H$767,6))</f>
        <v>PERMANENT</v>
      </c>
      <c r="G5550" s="24">
        <v>45047</v>
      </c>
      <c r="H5550" s="24">
        <v>45077</v>
      </c>
      <c r="I5550" s="19" t="s">
        <v>81</v>
      </c>
      <c r="K5550" s="57" t="str">
        <f ca="1">LeaveTracker[[#This Row],[Days]]&amp;" "&amp;LeaveTracker[[#This Row],[Type of Leave]]</f>
        <v>22 SL</v>
      </c>
      <c r="L5550" s="23">
        <f ca="1">NETWORKDAYS(LeaveTracker[[#This Row],[Start Date]],LeaveTracker[[#This Row],[End Date]],lstHolidays)</f>
        <v>22</v>
      </c>
      <c r="M5550" s="27"/>
    </row>
    <row r="5551" spans="1:13" ht="30" customHeight="1" x14ac:dyDescent="0.3">
      <c r="A5551" s="27">
        <f t="shared" si="61"/>
        <v>1778</v>
      </c>
      <c r="B5551" s="31">
        <v>45068</v>
      </c>
      <c r="C5551" s="31">
        <v>45056</v>
      </c>
      <c r="D5551" s="19" t="s">
        <v>277</v>
      </c>
      <c r="E5551" s="66" t="str">
        <f>IF(ISBLANK(LeaveTracker[[#This Row],[Employee Name]]),"-----",VLOOKUP(LeaveTracker[[#This Row],[Employee Name]],'List of Employees'!$B$4:$H$767,7))</f>
        <v>PICNIC GROVE</v>
      </c>
      <c r="F5551" s="66" t="str">
        <f>IF(ISBLANK(LeaveTracker[[#This Row],[Employee Name]]),"-----",VLOOKUP(LeaveTracker[[#This Row],[Employee Name]],'List of Employees'!$B$4:$H$767,6))</f>
        <v>PERMANENT</v>
      </c>
      <c r="G5551" s="24">
        <v>45034</v>
      </c>
      <c r="H5551" s="24">
        <v>45055</v>
      </c>
      <c r="I5551" s="19" t="s">
        <v>297</v>
      </c>
      <c r="J5551" s="42" t="s">
        <v>2301</v>
      </c>
      <c r="K5551" s="57" t="str">
        <f ca="1">LeaveTracker[[#This Row],[Days]]&amp;" "&amp;LeaveTracker[[#This Row],[Type of Leave]]</f>
        <v>15 OTHER</v>
      </c>
      <c r="L5551" s="23">
        <f ca="1">NETWORKDAYS(LeaveTracker[[#This Row],[Start Date]],LeaveTracker[[#This Row],[End Date]],lstHolidays)</f>
        <v>15</v>
      </c>
      <c r="M5551" s="27"/>
    </row>
    <row r="5552" spans="1:13" ht="30" customHeight="1" x14ac:dyDescent="0.3">
      <c r="A5552" s="27">
        <f t="shared" si="61"/>
        <v>1779</v>
      </c>
      <c r="B5552" s="31">
        <v>45068</v>
      </c>
      <c r="C5552" s="31">
        <v>45057</v>
      </c>
      <c r="D5552" s="19" t="s">
        <v>1056</v>
      </c>
      <c r="E5552" s="66" t="str">
        <f>IF(ISBLANK(LeaveTracker[[#This Row],[Employee Name]]),"-----",VLOOKUP(LeaveTracker[[#This Row],[Employee Name]],'List of Employees'!$B$4:$H$767,7))</f>
        <v>CTO</v>
      </c>
      <c r="F5552" s="66" t="str">
        <f>IF(ISBLANK(LeaveTracker[[#This Row],[Employee Name]]),"-----",VLOOKUP(LeaveTracker[[#This Row],[Employee Name]],'List of Employees'!$B$4:$H$767,6))</f>
        <v>PERMANENT</v>
      </c>
      <c r="G5552" s="24">
        <v>45061</v>
      </c>
      <c r="H5552" s="24">
        <v>45061</v>
      </c>
      <c r="I5552" s="19" t="s">
        <v>82</v>
      </c>
      <c r="K5552" s="57" t="str">
        <f ca="1">LeaveTracker[[#This Row],[Days]]&amp;" "&amp;LeaveTracker[[#This Row],[Type of Leave]]</f>
        <v>1 VL</v>
      </c>
      <c r="L5552" s="23">
        <f ca="1">NETWORKDAYS(LeaveTracker[[#This Row],[Start Date]],LeaveTracker[[#This Row],[End Date]],lstHolidays)</f>
        <v>1</v>
      </c>
      <c r="M5552" s="27"/>
    </row>
    <row r="5553" spans="1:13" ht="30" customHeight="1" x14ac:dyDescent="0.3">
      <c r="A5553" s="27">
        <f t="shared" si="61"/>
        <v>1780</v>
      </c>
      <c r="B5553" s="31">
        <v>45068</v>
      </c>
      <c r="C5553" s="31">
        <v>45057</v>
      </c>
      <c r="D5553" s="19" t="s">
        <v>370</v>
      </c>
      <c r="E5553" s="66" t="str">
        <f>IF(ISBLANK(LeaveTracker[[#This Row],[Employee Name]]),"-----",VLOOKUP(LeaveTracker[[#This Row],[Employee Name]],'List of Employees'!$B$4:$H$767,7))</f>
        <v>LIBRARY</v>
      </c>
      <c r="F5553" s="66" t="str">
        <f>IF(ISBLANK(LeaveTracker[[#This Row],[Employee Name]]),"-----",VLOOKUP(LeaveTracker[[#This Row],[Employee Name]],'List of Employees'!$B$4:$H$767,6))</f>
        <v>PERMANENT</v>
      </c>
      <c r="G5553" s="24">
        <v>45056</v>
      </c>
      <c r="H5553" s="24">
        <v>45056</v>
      </c>
      <c r="I5553" s="19" t="s">
        <v>81</v>
      </c>
      <c r="K5553" s="57" t="str">
        <f ca="1">LeaveTracker[[#This Row],[Days]]&amp;" "&amp;LeaveTracker[[#This Row],[Type of Leave]]</f>
        <v>1 SL</v>
      </c>
      <c r="L5553" s="23">
        <f ca="1">NETWORKDAYS(LeaveTracker[[#This Row],[Start Date]],LeaveTracker[[#This Row],[End Date]],lstHolidays)</f>
        <v>1</v>
      </c>
      <c r="M5553" s="27"/>
    </row>
    <row r="5554" spans="1:13" ht="30" customHeight="1" x14ac:dyDescent="0.3">
      <c r="A5554" s="27">
        <f t="shared" si="61"/>
        <v>1781</v>
      </c>
      <c r="B5554" s="31">
        <v>45068</v>
      </c>
      <c r="C5554" s="31">
        <v>45054</v>
      </c>
      <c r="D5554" s="19" t="s">
        <v>1852</v>
      </c>
      <c r="E5554" s="66" t="str">
        <f>IF(ISBLANK(LeaveTracker[[#This Row],[Employee Name]]),"-----",VLOOKUP(LeaveTracker[[#This Row],[Employee Name]],'List of Employees'!$B$4:$H$767,7))</f>
        <v>BPLO</v>
      </c>
      <c r="F5554" s="66" t="str">
        <f>IF(ISBLANK(LeaveTracker[[#This Row],[Employee Name]]),"-----",VLOOKUP(LeaveTracker[[#This Row],[Employee Name]],'List of Employees'!$B$4:$H$767,6))</f>
        <v>CASUAL</v>
      </c>
      <c r="G5554" s="24">
        <v>45051</v>
      </c>
      <c r="H5554" s="24">
        <v>45051</v>
      </c>
      <c r="I5554" s="19" t="s">
        <v>81</v>
      </c>
      <c r="K5554" s="57" t="str">
        <f ca="1">LeaveTracker[[#This Row],[Days]]&amp;" "&amp;LeaveTracker[[#This Row],[Type of Leave]]</f>
        <v>1 SL</v>
      </c>
      <c r="L5554" s="23">
        <f ca="1">NETWORKDAYS(LeaveTracker[[#This Row],[Start Date]],LeaveTracker[[#This Row],[End Date]],lstHolidays)</f>
        <v>1</v>
      </c>
      <c r="M5554" s="27"/>
    </row>
    <row r="5555" spans="1:13" ht="30" customHeight="1" x14ac:dyDescent="0.3">
      <c r="A5555" s="27">
        <f t="shared" si="61"/>
        <v>1782</v>
      </c>
      <c r="B5555" s="31">
        <v>45068</v>
      </c>
      <c r="C5555" s="31">
        <v>45048</v>
      </c>
      <c r="D5555" s="19" t="s">
        <v>1852</v>
      </c>
      <c r="E5555" s="66" t="str">
        <f>IF(ISBLANK(LeaveTracker[[#This Row],[Employee Name]]),"-----",VLOOKUP(LeaveTracker[[#This Row],[Employee Name]],'List of Employees'!$B$4:$H$767,7))</f>
        <v>BPLO</v>
      </c>
      <c r="F5555" s="66" t="str">
        <f>IF(ISBLANK(LeaveTracker[[#This Row],[Employee Name]]),"-----",VLOOKUP(LeaveTracker[[#This Row],[Employee Name]],'List of Employees'!$B$4:$H$767,6))</f>
        <v>CASUAL</v>
      </c>
      <c r="G5555" s="24">
        <v>45044</v>
      </c>
      <c r="H5555" s="24">
        <v>45044</v>
      </c>
      <c r="I5555" s="19" t="s">
        <v>81</v>
      </c>
      <c r="K5555" s="57" t="str">
        <f ca="1">LeaveTracker[[#This Row],[Days]]&amp;" "&amp;LeaveTracker[[#This Row],[Type of Leave]]</f>
        <v>1 SL</v>
      </c>
      <c r="L5555" s="23">
        <f ca="1">NETWORKDAYS(LeaveTracker[[#This Row],[Start Date]],LeaveTracker[[#This Row],[End Date]],lstHolidays)</f>
        <v>1</v>
      </c>
      <c r="M5555" s="27"/>
    </row>
    <row r="5556" spans="1:13" ht="30" customHeight="1" x14ac:dyDescent="0.3">
      <c r="A5556" s="27">
        <f t="shared" si="61"/>
        <v>1783</v>
      </c>
      <c r="B5556" s="31">
        <v>45068</v>
      </c>
      <c r="C5556" s="31">
        <v>45062</v>
      </c>
      <c r="D5556" s="19" t="s">
        <v>387</v>
      </c>
      <c r="E5556" s="66" t="str">
        <f>IF(ISBLANK(LeaveTracker[[#This Row],[Employee Name]]),"-----",VLOOKUP(LeaveTracker[[#This Row],[Employee Name]],'List of Employees'!$B$4:$H$767,7))</f>
        <v>ONT</v>
      </c>
      <c r="F5556" s="66" t="str">
        <f>IF(ISBLANK(LeaveTracker[[#This Row],[Employee Name]]),"-----",VLOOKUP(LeaveTracker[[#This Row],[Employee Name]],'List of Employees'!$B$4:$H$767,6))</f>
        <v>PERMANENT</v>
      </c>
      <c r="G5556" s="24">
        <v>45033</v>
      </c>
      <c r="H5556" s="24">
        <v>45036</v>
      </c>
      <c r="I5556" s="19" t="s">
        <v>81</v>
      </c>
      <c r="K5556" s="57" t="str">
        <f ca="1">LeaveTracker[[#This Row],[Days]]&amp;" "&amp;LeaveTracker[[#This Row],[Type of Leave]]</f>
        <v>4 SL</v>
      </c>
      <c r="L5556" s="23">
        <f ca="1">NETWORKDAYS(LeaveTracker[[#This Row],[Start Date]],LeaveTracker[[#This Row],[End Date]],lstHolidays)</f>
        <v>4</v>
      </c>
      <c r="M5556" s="27"/>
    </row>
    <row r="5557" spans="1:13" ht="30" customHeight="1" x14ac:dyDescent="0.3">
      <c r="A5557" s="27">
        <v>1783</v>
      </c>
      <c r="B5557" s="31">
        <v>45068</v>
      </c>
      <c r="C5557" s="31">
        <v>45063</v>
      </c>
      <c r="D5557" s="19" t="s">
        <v>387</v>
      </c>
      <c r="E5557" s="66" t="str">
        <f>IF(ISBLANK(LeaveTracker[[#This Row],[Employee Name]]),"-----",VLOOKUP(LeaveTracker[[#This Row],[Employee Name]],'List of Employees'!$B$4:$H$767,7))</f>
        <v>ONT</v>
      </c>
      <c r="F5557" s="66" t="str">
        <f>IF(ISBLANK(LeaveTracker[[#This Row],[Employee Name]]),"-----",VLOOKUP(LeaveTracker[[#This Row],[Employee Name]],'List of Employees'!$B$4:$H$767,6))</f>
        <v>PERMANENT</v>
      </c>
      <c r="G5557" s="24">
        <v>45040</v>
      </c>
      <c r="H5557" s="24">
        <v>45044</v>
      </c>
      <c r="I5557" s="19" t="s">
        <v>81</v>
      </c>
      <c r="K5557" s="57" t="str">
        <f ca="1">LeaveTracker[[#This Row],[Days]]&amp;" "&amp;LeaveTracker[[#This Row],[Type of Leave]]</f>
        <v>5 SL</v>
      </c>
      <c r="L5557" s="23">
        <f ca="1">NETWORKDAYS(LeaveTracker[[#This Row],[Start Date]],LeaveTracker[[#This Row],[End Date]],lstHolidays)</f>
        <v>5</v>
      </c>
      <c r="M5557" s="27"/>
    </row>
    <row r="5558" spans="1:13" ht="30" customHeight="1" x14ac:dyDescent="0.3">
      <c r="A5558" s="27">
        <f t="shared" si="61"/>
        <v>1784</v>
      </c>
      <c r="B5558" s="31">
        <v>45068</v>
      </c>
      <c r="C5558" s="31">
        <v>45062</v>
      </c>
      <c r="D5558" s="19" t="s">
        <v>387</v>
      </c>
      <c r="E5558" s="66" t="str">
        <f>IF(ISBLANK(LeaveTracker[[#This Row],[Employee Name]]),"-----",VLOOKUP(LeaveTracker[[#This Row],[Employee Name]],'List of Employees'!$B$4:$H$767,7))</f>
        <v>ONT</v>
      </c>
      <c r="F5558" s="66" t="str">
        <f>IF(ISBLANK(LeaveTracker[[#This Row],[Employee Name]]),"-----",VLOOKUP(LeaveTracker[[#This Row],[Employee Name]],'List of Employees'!$B$4:$H$767,6))</f>
        <v>PERMANENT</v>
      </c>
      <c r="G5558" s="24">
        <v>45022</v>
      </c>
      <c r="H5558" s="24">
        <v>45026</v>
      </c>
      <c r="I5558" s="19" t="s">
        <v>81</v>
      </c>
      <c r="K5558" s="57" t="str">
        <f ca="1">LeaveTracker[[#This Row],[Days]]&amp;" "&amp;LeaveTracker[[#This Row],[Type of Leave]]</f>
        <v>3 SL</v>
      </c>
      <c r="L5558" s="23">
        <f ca="1">NETWORKDAYS(LeaveTracker[[#This Row],[Start Date]],LeaveTracker[[#This Row],[End Date]],lstHolidays)</f>
        <v>3</v>
      </c>
      <c r="M5558" s="27"/>
    </row>
    <row r="5559" spans="1:13" ht="30" customHeight="1" x14ac:dyDescent="0.3">
      <c r="A5559" s="27">
        <f t="shared" si="61"/>
        <v>1785</v>
      </c>
      <c r="B5559" s="31">
        <v>45068</v>
      </c>
      <c r="C5559" s="31">
        <v>45056</v>
      </c>
      <c r="D5559" s="19" t="s">
        <v>381</v>
      </c>
      <c r="E5559" s="66" t="str">
        <f>IF(ISBLANK(LeaveTracker[[#This Row],[Employee Name]]),"-----",VLOOKUP(LeaveTracker[[#This Row],[Employee Name]],'List of Employees'!$B$4:$H$767,7))</f>
        <v>ONT</v>
      </c>
      <c r="F5559" s="66" t="str">
        <f>IF(ISBLANK(LeaveTracker[[#This Row],[Employee Name]]),"-----",VLOOKUP(LeaveTracker[[#This Row],[Employee Name]],'List of Employees'!$B$4:$H$767,6))</f>
        <v>PERMANENT</v>
      </c>
      <c r="G5559" s="24">
        <v>45075</v>
      </c>
      <c r="H5559" s="24">
        <v>45076</v>
      </c>
      <c r="I5559" s="19" t="s">
        <v>82</v>
      </c>
      <c r="K5559" s="57" t="str">
        <f ca="1">LeaveTracker[[#This Row],[Days]]&amp;" "&amp;LeaveTracker[[#This Row],[Type of Leave]]</f>
        <v>2 VL</v>
      </c>
      <c r="L5559" s="23">
        <f ca="1">NETWORKDAYS(LeaveTracker[[#This Row],[Start Date]],LeaveTracker[[#This Row],[End Date]],lstHolidays)</f>
        <v>2</v>
      </c>
      <c r="M5559" s="27"/>
    </row>
    <row r="5560" spans="1:13" ht="30" customHeight="1" x14ac:dyDescent="0.3">
      <c r="A5560" s="27">
        <f t="shared" si="61"/>
        <v>1786</v>
      </c>
      <c r="B5560" s="31">
        <v>45068</v>
      </c>
      <c r="C5560" s="31">
        <v>45056</v>
      </c>
      <c r="D5560" s="19" t="s">
        <v>1764</v>
      </c>
      <c r="E5560" s="66" t="str">
        <f>IF(ISBLANK(LeaveTracker[[#This Row],[Employee Name]]),"-----",VLOOKUP(LeaveTracker[[#This Row],[Employee Name]],'List of Employees'!$B$4:$H$767,7))</f>
        <v>ONT</v>
      </c>
      <c r="F5560" s="66" t="str">
        <f>IF(ISBLANK(LeaveTracker[[#This Row],[Employee Name]]),"-----",VLOOKUP(LeaveTracker[[#This Row],[Employee Name]],'List of Employees'!$B$4:$H$767,6))</f>
        <v>CASUAL</v>
      </c>
      <c r="G5560" s="24">
        <v>45075</v>
      </c>
      <c r="H5560" s="24">
        <v>45076</v>
      </c>
      <c r="I5560" s="19" t="s">
        <v>82</v>
      </c>
      <c r="K5560" s="57" t="str">
        <f ca="1">LeaveTracker[[#This Row],[Days]]&amp;" "&amp;LeaveTracker[[#This Row],[Type of Leave]]</f>
        <v>2 VL</v>
      </c>
      <c r="L5560" s="23">
        <f ca="1">NETWORKDAYS(LeaveTracker[[#This Row],[Start Date]],LeaveTracker[[#This Row],[End Date]],lstHolidays)</f>
        <v>2</v>
      </c>
      <c r="M5560" s="27"/>
    </row>
    <row r="5561" spans="1:13" ht="30" customHeight="1" x14ac:dyDescent="0.3">
      <c r="A5561" s="27">
        <f t="shared" si="61"/>
        <v>1787</v>
      </c>
      <c r="B5561" s="31">
        <v>45068</v>
      </c>
      <c r="C5561" s="31">
        <v>45062</v>
      </c>
      <c r="D5561" s="19" t="s">
        <v>1186</v>
      </c>
      <c r="E5561" s="66" t="str">
        <f>IF(ISBLANK(LeaveTracker[[#This Row],[Employee Name]]),"-----",VLOOKUP(LeaveTracker[[#This Row],[Employee Name]],'List of Employees'!$B$4:$H$767,7))</f>
        <v>ONT</v>
      </c>
      <c r="F5561" s="66" t="str">
        <f>IF(ISBLANK(LeaveTracker[[#This Row],[Employee Name]]),"-----",VLOOKUP(LeaveTracker[[#This Row],[Employee Name]],'List of Employees'!$B$4:$H$767,6))</f>
        <v>PERMANENT</v>
      </c>
      <c r="G5561" s="24">
        <v>45033</v>
      </c>
      <c r="H5561" s="24">
        <v>45035</v>
      </c>
      <c r="I5561" s="19" t="s">
        <v>297</v>
      </c>
      <c r="J5561" s="42" t="s">
        <v>1000</v>
      </c>
      <c r="K5561" s="57" t="str">
        <f ca="1">LeaveTracker[[#This Row],[Days]]&amp;" "&amp;LeaveTracker[[#This Row],[Type of Leave]]</f>
        <v>3 OTHER</v>
      </c>
      <c r="L5561" s="23">
        <f ca="1">NETWORKDAYS(LeaveTracker[[#This Row],[Start Date]],LeaveTracker[[#This Row],[End Date]],lstHolidays)</f>
        <v>3</v>
      </c>
      <c r="M5561" s="27"/>
    </row>
    <row r="5562" spans="1:13" ht="30" customHeight="1" x14ac:dyDescent="0.3">
      <c r="A5562" s="27">
        <f t="shared" si="61"/>
        <v>1788</v>
      </c>
      <c r="B5562" s="31">
        <v>45068</v>
      </c>
      <c r="C5562" s="31">
        <v>45055</v>
      </c>
      <c r="D5562" s="19" t="s">
        <v>1781</v>
      </c>
      <c r="E5562" s="66" t="str">
        <f>IF(ISBLANK(LeaveTracker[[#This Row],[Employee Name]]),"-----",VLOOKUP(LeaveTracker[[#This Row],[Employee Name]],'List of Employees'!$B$4:$H$767,7))</f>
        <v>PICNIC GROVE</v>
      </c>
      <c r="F5562" s="66" t="str">
        <f>IF(ISBLANK(LeaveTracker[[#This Row],[Employee Name]]),"-----",VLOOKUP(LeaveTracker[[#This Row],[Employee Name]],'List of Employees'!$B$4:$H$767,6))</f>
        <v>CASUAL</v>
      </c>
      <c r="G5562" s="24">
        <v>45050</v>
      </c>
      <c r="H5562" s="24">
        <v>45052</v>
      </c>
      <c r="I5562" s="19" t="s">
        <v>81</v>
      </c>
      <c r="K5562" s="57" t="str">
        <f>LeaveTracker[[#This Row],[Days]]&amp;" "&amp;LeaveTracker[[#This Row],[Type of Leave]]</f>
        <v>3 SL</v>
      </c>
      <c r="L5562" s="23">
        <v>3</v>
      </c>
      <c r="M5562" s="27"/>
    </row>
    <row r="5563" spans="1:13" ht="30" customHeight="1" x14ac:dyDescent="0.3">
      <c r="A5563" s="27">
        <f t="shared" si="61"/>
        <v>1789</v>
      </c>
      <c r="B5563" s="31">
        <v>45068</v>
      </c>
      <c r="C5563" s="31">
        <v>45054</v>
      </c>
      <c r="D5563" s="19" t="s">
        <v>346</v>
      </c>
      <c r="E5563" s="66" t="str">
        <f>IF(ISBLANK(LeaveTracker[[#This Row],[Employee Name]]),"-----",VLOOKUP(LeaveTracker[[#This Row],[Employee Name]],'List of Employees'!$B$4:$H$767,7))</f>
        <v>PICNIC GROVE</v>
      </c>
      <c r="F5563" s="66" t="str">
        <f>IF(ISBLANK(LeaveTracker[[#This Row],[Employee Name]]),"-----",VLOOKUP(LeaveTracker[[#This Row],[Employee Name]],'List of Employees'!$B$4:$H$767,6))</f>
        <v>PERMANENT</v>
      </c>
      <c r="G5563" s="24">
        <v>45043</v>
      </c>
      <c r="H5563" s="24">
        <v>45048</v>
      </c>
      <c r="I5563" s="19" t="s">
        <v>81</v>
      </c>
      <c r="K5563" s="57" t="str">
        <f>LeaveTracker[[#This Row],[Days]]&amp;" "&amp;LeaveTracker[[#This Row],[Type of Leave]]</f>
        <v>5 SL</v>
      </c>
      <c r="L5563" s="23">
        <v>5</v>
      </c>
      <c r="M5563" s="27"/>
    </row>
    <row r="5564" spans="1:13" ht="30" customHeight="1" x14ac:dyDescent="0.3">
      <c r="A5564" s="27">
        <f t="shared" si="61"/>
        <v>1790</v>
      </c>
      <c r="B5564" s="31">
        <v>45068</v>
      </c>
      <c r="C5564" s="31">
        <v>45049</v>
      </c>
      <c r="D5564" s="19" t="s">
        <v>1866</v>
      </c>
      <c r="E5564" s="66" t="str">
        <f>IF(ISBLANK(LeaveTracker[[#This Row],[Employee Name]]),"-----",VLOOKUP(LeaveTracker[[#This Row],[Employee Name]],'List of Employees'!$B$4:$H$767,7))</f>
        <v>CEO</v>
      </c>
      <c r="F5564" s="66" t="str">
        <f>IF(ISBLANK(LeaveTracker[[#This Row],[Employee Name]]),"-----",VLOOKUP(LeaveTracker[[#This Row],[Employee Name]],'List of Employees'!$B$4:$H$767,6))</f>
        <v>CASUAL</v>
      </c>
      <c r="G5564" s="24">
        <v>45044</v>
      </c>
      <c r="H5564" s="24">
        <v>45044</v>
      </c>
      <c r="I5564" s="19" t="s">
        <v>81</v>
      </c>
      <c r="K5564" s="57" t="str">
        <f ca="1">LeaveTracker[[#This Row],[Days]]&amp;" "&amp;LeaveTracker[[#This Row],[Type of Leave]]</f>
        <v>1 SL</v>
      </c>
      <c r="L5564" s="23">
        <f ca="1">NETWORKDAYS(LeaveTracker[[#This Row],[Start Date]],LeaveTracker[[#This Row],[End Date]],lstHolidays)</f>
        <v>1</v>
      </c>
      <c r="M5564" s="27"/>
    </row>
    <row r="5565" spans="1:13" ht="30" customHeight="1" x14ac:dyDescent="0.3">
      <c r="A5565" s="27">
        <f t="shared" si="61"/>
        <v>1791</v>
      </c>
      <c r="B5565" s="31">
        <v>45068</v>
      </c>
      <c r="C5565" s="31">
        <v>45054</v>
      </c>
      <c r="D5565" s="19" t="s">
        <v>1933</v>
      </c>
      <c r="E5565" s="66" t="str">
        <f>IF(ISBLANK(LeaveTracker[[#This Row],[Employee Name]]),"-----",VLOOKUP(LeaveTracker[[#This Row],[Employee Name]],'List of Employees'!$B$4:$H$767,7))</f>
        <v>GSO</v>
      </c>
      <c r="F5565" s="66" t="str">
        <f>IF(ISBLANK(LeaveTracker[[#This Row],[Employee Name]]),"-----",VLOOKUP(LeaveTracker[[#This Row],[Employee Name]],'List of Employees'!$B$4:$H$767,6))</f>
        <v>CASUAL</v>
      </c>
      <c r="G5565" s="24">
        <v>45061</v>
      </c>
      <c r="H5565" s="24">
        <v>45062</v>
      </c>
      <c r="I5565" s="19" t="s">
        <v>82</v>
      </c>
      <c r="K5565" s="57" t="str">
        <f ca="1">LeaveTracker[[#This Row],[Days]]&amp;" "&amp;LeaveTracker[[#This Row],[Type of Leave]]</f>
        <v>2 VL</v>
      </c>
      <c r="L5565" s="23">
        <f ca="1">NETWORKDAYS(LeaveTracker[[#This Row],[Start Date]],LeaveTracker[[#This Row],[End Date]],lstHolidays)</f>
        <v>2</v>
      </c>
      <c r="M5565" s="27"/>
    </row>
    <row r="5566" spans="1:13" ht="30" customHeight="1" x14ac:dyDescent="0.3">
      <c r="A5566" s="27">
        <f t="shared" si="61"/>
        <v>1792</v>
      </c>
      <c r="B5566" s="31">
        <v>45068</v>
      </c>
      <c r="C5566" s="31">
        <v>45057</v>
      </c>
      <c r="D5566" s="19" t="s">
        <v>121</v>
      </c>
      <c r="E5566" s="66" t="str">
        <f>IF(ISBLANK(LeaveTracker[[#This Row],[Employee Name]]),"-----",VLOOKUP(LeaveTracker[[#This Row],[Employee Name]],'List of Employees'!$B$4:$H$767,7))</f>
        <v>CHARACTER OFFICE</v>
      </c>
      <c r="F5566" s="66" t="str">
        <f>IF(ISBLANK(LeaveTracker[[#This Row],[Employee Name]]),"-----",VLOOKUP(LeaveTracker[[#This Row],[Employee Name]],'List of Employees'!$B$4:$H$767,6))</f>
        <v>PERMANENT</v>
      </c>
      <c r="G5566" s="24">
        <v>45054</v>
      </c>
      <c r="H5566" s="24">
        <v>45056</v>
      </c>
      <c r="I5566" s="19" t="s">
        <v>81</v>
      </c>
      <c r="K5566" s="57" t="str">
        <f ca="1">LeaveTracker[[#This Row],[Days]]&amp;" "&amp;LeaveTracker[[#This Row],[Type of Leave]]</f>
        <v>3 SL</v>
      </c>
      <c r="L5566" s="23">
        <f ca="1">NETWORKDAYS(LeaveTracker[[#This Row],[Start Date]],LeaveTracker[[#This Row],[End Date]],lstHolidays)</f>
        <v>3</v>
      </c>
      <c r="M5566" s="27"/>
    </row>
    <row r="5567" spans="1:13" ht="30" customHeight="1" x14ac:dyDescent="0.3">
      <c r="A5567" s="27">
        <f t="shared" si="61"/>
        <v>1793</v>
      </c>
      <c r="B5567" s="31">
        <v>45068</v>
      </c>
      <c r="C5567" s="31">
        <v>45054</v>
      </c>
      <c r="D5567" s="19" t="s">
        <v>1322</v>
      </c>
      <c r="E5567" s="66" t="str">
        <f>IF(ISBLANK(LeaveTracker[[#This Row],[Employee Name]]),"-----",VLOOKUP(LeaveTracker[[#This Row],[Employee Name]],'List of Employees'!$B$4:$H$767,7))</f>
        <v>CHO</v>
      </c>
      <c r="F5567" s="66" t="str">
        <f>IF(ISBLANK(LeaveTracker[[#This Row],[Employee Name]]),"-----",VLOOKUP(LeaveTracker[[#This Row],[Employee Name]],'List of Employees'!$B$4:$H$767,6))</f>
        <v>PERMANENT</v>
      </c>
      <c r="G5567" s="24">
        <v>45061</v>
      </c>
      <c r="H5567" s="24">
        <v>45062</v>
      </c>
      <c r="I5567" s="19" t="s">
        <v>297</v>
      </c>
      <c r="J5567" s="42" t="s">
        <v>1000</v>
      </c>
      <c r="K5567" s="57" t="str">
        <f ca="1">LeaveTracker[[#This Row],[Days]]&amp;" "&amp;LeaveTracker[[#This Row],[Type of Leave]]</f>
        <v>2 OTHER</v>
      </c>
      <c r="L5567" s="23">
        <f ca="1">NETWORKDAYS(LeaveTracker[[#This Row],[Start Date]],LeaveTracker[[#This Row],[End Date]],lstHolidays)</f>
        <v>2</v>
      </c>
      <c r="M5567" s="27"/>
    </row>
    <row r="5568" spans="1:13" ht="30" customHeight="1" x14ac:dyDescent="0.3">
      <c r="A5568" s="27">
        <f t="shared" si="61"/>
        <v>1794</v>
      </c>
      <c r="B5568" s="31">
        <v>45068</v>
      </c>
      <c r="C5568" s="31">
        <v>45057</v>
      </c>
      <c r="D5568" s="19" t="s">
        <v>1094</v>
      </c>
      <c r="E5568" s="66" t="str">
        <f>IF(ISBLANK(LeaveTracker[[#This Row],[Employee Name]]),"-----",VLOOKUP(LeaveTracker[[#This Row],[Employee Name]],'List of Employees'!$B$4:$H$767,7))</f>
        <v>ADMIN OFFICE</v>
      </c>
      <c r="F5568" s="66" t="str">
        <f>IF(ISBLANK(LeaveTracker[[#This Row],[Employee Name]]),"-----",VLOOKUP(LeaveTracker[[#This Row],[Employee Name]],'List of Employees'!$B$4:$H$767,6))</f>
        <v>PERMANENT</v>
      </c>
      <c r="G5568" s="24">
        <v>45076</v>
      </c>
      <c r="H5568" s="24">
        <v>45076</v>
      </c>
      <c r="I5568" s="19" t="s">
        <v>82</v>
      </c>
      <c r="K5568" s="57" t="str">
        <f ca="1">LeaveTracker[[#This Row],[Days]]&amp;" "&amp;LeaveTracker[[#This Row],[Type of Leave]]</f>
        <v>1 VL</v>
      </c>
      <c r="L5568" s="23">
        <f ca="1">NETWORKDAYS(LeaveTracker[[#This Row],[Start Date]],LeaveTracker[[#This Row],[End Date]],lstHolidays)</f>
        <v>1</v>
      </c>
      <c r="M5568" s="27"/>
    </row>
    <row r="5569" spans="1:13" ht="30" customHeight="1" x14ac:dyDescent="0.3">
      <c r="A5569" s="27">
        <f t="shared" si="61"/>
        <v>1795</v>
      </c>
      <c r="B5569" s="31">
        <v>45068</v>
      </c>
      <c r="C5569" s="31">
        <v>45056</v>
      </c>
      <c r="D5569" s="19" t="s">
        <v>1747</v>
      </c>
      <c r="E5569" s="66" t="str">
        <f>IF(ISBLANK(LeaveTracker[[#This Row],[Employee Name]]),"-----",VLOOKUP(LeaveTracker[[#This Row],[Employee Name]],'List of Employees'!$B$4:$H$767,7))</f>
        <v>BPLO</v>
      </c>
      <c r="F5569" s="66" t="str">
        <f>IF(ISBLANK(LeaveTracker[[#This Row],[Employee Name]]),"-----",VLOOKUP(LeaveTracker[[#This Row],[Employee Name]],'List of Employees'!$B$4:$H$767,6))</f>
        <v>CASUAL</v>
      </c>
      <c r="G5569" s="24">
        <v>45048</v>
      </c>
      <c r="H5569" s="24">
        <v>45050</v>
      </c>
      <c r="I5569" s="19" t="s">
        <v>81</v>
      </c>
      <c r="K5569" s="57" t="str">
        <f ca="1">LeaveTracker[[#This Row],[Days]]&amp;" "&amp;LeaveTracker[[#This Row],[Type of Leave]]</f>
        <v>3 SL</v>
      </c>
      <c r="L5569" s="23">
        <f ca="1">NETWORKDAYS(LeaveTracker[[#This Row],[Start Date]],LeaveTracker[[#This Row],[End Date]],lstHolidays)</f>
        <v>3</v>
      </c>
      <c r="M5569" s="27"/>
    </row>
    <row r="5570" spans="1:13" ht="30" customHeight="1" x14ac:dyDescent="0.3">
      <c r="A5570" s="27">
        <f t="shared" si="61"/>
        <v>1796</v>
      </c>
      <c r="B5570" s="31">
        <v>45068</v>
      </c>
      <c r="C5570" s="31">
        <v>45063</v>
      </c>
      <c r="D5570" s="19" t="s">
        <v>741</v>
      </c>
      <c r="E5570" s="66" t="str">
        <f>IF(ISBLANK(LeaveTracker[[#This Row],[Employee Name]]),"-----",VLOOKUP(LeaveTracker[[#This Row],[Employee Name]],'List of Employees'!$B$4:$H$767,7))</f>
        <v>CSWDO</v>
      </c>
      <c r="F5570" s="66" t="str">
        <f>IF(ISBLANK(LeaveTracker[[#This Row],[Employee Name]]),"-----",VLOOKUP(LeaveTracker[[#This Row],[Employee Name]],'List of Employees'!$B$4:$H$767,6))</f>
        <v>PERMANENT</v>
      </c>
      <c r="G5570" s="24">
        <v>45063</v>
      </c>
      <c r="H5570" s="24">
        <v>45063</v>
      </c>
      <c r="I5570" s="19" t="s">
        <v>297</v>
      </c>
      <c r="J5570" s="42" t="s">
        <v>1000</v>
      </c>
      <c r="K5570" s="57" t="str">
        <f ca="1">LeaveTracker[[#This Row],[Days]]&amp;" "&amp;LeaveTracker[[#This Row],[Type of Leave]]</f>
        <v>1 OTHER</v>
      </c>
      <c r="L5570" s="23">
        <f ca="1">NETWORKDAYS(LeaveTracker[[#This Row],[Start Date]],LeaveTracker[[#This Row],[End Date]],lstHolidays)</f>
        <v>1</v>
      </c>
      <c r="M5570" s="27"/>
    </row>
    <row r="5571" spans="1:13" ht="30" customHeight="1" x14ac:dyDescent="0.3">
      <c r="A5571" s="27">
        <f t="shared" si="61"/>
        <v>1797</v>
      </c>
      <c r="B5571" s="31">
        <v>45068</v>
      </c>
      <c r="C5571" s="31">
        <v>45057</v>
      </c>
      <c r="D5571" s="19" t="s">
        <v>524</v>
      </c>
      <c r="E5571" s="66" t="str">
        <f>IF(ISBLANK(LeaveTracker[[#This Row],[Employee Name]]),"-----",VLOOKUP(LeaveTracker[[#This Row],[Employee Name]],'List of Employees'!$B$4:$H$767,7))</f>
        <v>GSO</v>
      </c>
      <c r="F5571" s="66" t="str">
        <f>IF(ISBLANK(LeaveTracker[[#This Row],[Employee Name]]),"-----",VLOOKUP(LeaveTracker[[#This Row],[Employee Name]],'List of Employees'!$B$4:$H$767,6))</f>
        <v>PERMANENT</v>
      </c>
      <c r="G5571" s="24">
        <v>45056</v>
      </c>
      <c r="H5571" s="24">
        <v>45056</v>
      </c>
      <c r="I5571" s="19" t="s">
        <v>81</v>
      </c>
      <c r="K5571" s="57" t="str">
        <f ca="1">LeaveTracker[[#This Row],[Days]]&amp;" "&amp;LeaveTracker[[#This Row],[Type of Leave]]</f>
        <v>1 SL</v>
      </c>
      <c r="L5571" s="23">
        <f ca="1">NETWORKDAYS(LeaveTracker[[#This Row],[Start Date]],LeaveTracker[[#This Row],[End Date]],lstHolidays)</f>
        <v>1</v>
      </c>
      <c r="M5571" s="27"/>
    </row>
    <row r="5572" spans="1:13" ht="30" customHeight="1" x14ac:dyDescent="0.3">
      <c r="A5572" s="27">
        <f t="shared" si="61"/>
        <v>1798</v>
      </c>
      <c r="B5572" s="31">
        <v>45068</v>
      </c>
      <c r="C5572" s="31">
        <v>45056</v>
      </c>
      <c r="D5572" s="19" t="s">
        <v>2104</v>
      </c>
      <c r="E5572" s="66" t="str">
        <f>IF(ISBLANK(LeaveTracker[[#This Row],[Employee Name]]),"-----",VLOOKUP(LeaveTracker[[#This Row],[Employee Name]],'List of Employees'!$B$4:$H$767,7))</f>
        <v>CEO</v>
      </c>
      <c r="F5572" s="66" t="str">
        <f>IF(ISBLANK(LeaveTracker[[#This Row],[Employee Name]]),"-----",VLOOKUP(LeaveTracker[[#This Row],[Employee Name]],'List of Employees'!$B$4:$H$767,6))</f>
        <v>CASUAL</v>
      </c>
      <c r="G5572" s="24">
        <v>45055</v>
      </c>
      <c r="H5572" s="24">
        <v>45055</v>
      </c>
      <c r="I5572" s="19" t="s">
        <v>81</v>
      </c>
      <c r="K5572" s="57" t="str">
        <f ca="1">LeaveTracker[[#This Row],[Days]]&amp;" "&amp;LeaveTracker[[#This Row],[Type of Leave]]</f>
        <v>1 SL</v>
      </c>
      <c r="L5572" s="23">
        <f ca="1">NETWORKDAYS(LeaveTracker[[#This Row],[Start Date]],LeaveTracker[[#This Row],[End Date]],lstHolidays)</f>
        <v>1</v>
      </c>
      <c r="M5572" s="27"/>
    </row>
    <row r="5573" spans="1:13" ht="30" customHeight="1" x14ac:dyDescent="0.3">
      <c r="A5573" s="27">
        <f t="shared" si="61"/>
        <v>1799</v>
      </c>
      <c r="B5573" s="31">
        <v>45068</v>
      </c>
      <c r="C5573" s="31">
        <v>45055</v>
      </c>
      <c r="D5573" s="19" t="s">
        <v>582</v>
      </c>
      <c r="E5573" s="66" t="str">
        <f>IF(ISBLANK(LeaveTracker[[#This Row],[Employee Name]]),"-----",VLOOKUP(LeaveTracker[[#This Row],[Employee Name]],'List of Employees'!$B$4:$H$767,7))</f>
        <v>CCT</v>
      </c>
      <c r="F5573" s="66" t="str">
        <f>IF(ISBLANK(LeaveTracker[[#This Row],[Employee Name]]),"-----",VLOOKUP(LeaveTracker[[#This Row],[Employee Name]],'List of Employees'!$B$4:$H$767,6))</f>
        <v>PERMANENT</v>
      </c>
      <c r="G5573" s="24">
        <v>45050</v>
      </c>
      <c r="H5573" s="24">
        <v>45051</v>
      </c>
      <c r="I5573" s="19" t="s">
        <v>81</v>
      </c>
      <c r="K5573" s="57" t="str">
        <f ca="1">LeaveTracker[[#This Row],[Days]]&amp;" "&amp;LeaveTracker[[#This Row],[Type of Leave]]</f>
        <v>2 SL</v>
      </c>
      <c r="L5573" s="23">
        <f ca="1">NETWORKDAYS(LeaveTracker[[#This Row],[Start Date]],LeaveTracker[[#This Row],[End Date]],lstHolidays)</f>
        <v>2</v>
      </c>
      <c r="M5573" s="27"/>
    </row>
    <row r="5574" spans="1:13" ht="30" customHeight="1" x14ac:dyDescent="0.3">
      <c r="A5574" s="27">
        <f t="shared" si="61"/>
        <v>1800</v>
      </c>
      <c r="B5574" s="31">
        <v>45068</v>
      </c>
      <c r="C5574" s="31">
        <v>45055</v>
      </c>
      <c r="D5574" s="19" t="s">
        <v>366</v>
      </c>
      <c r="E5574" s="66" t="str">
        <f>IF(ISBLANK(LeaveTracker[[#This Row],[Employee Name]]),"-----",VLOOKUP(LeaveTracker[[#This Row],[Employee Name]],'List of Employees'!$B$4:$H$767,7))</f>
        <v>CCT</v>
      </c>
      <c r="F5574" s="66" t="str">
        <f>IF(ISBLANK(LeaveTracker[[#This Row],[Employee Name]]),"-----",VLOOKUP(LeaveTracker[[#This Row],[Employee Name]],'List of Employees'!$B$4:$H$767,6))</f>
        <v>PERMANENT</v>
      </c>
      <c r="G5574" s="24">
        <v>45054</v>
      </c>
      <c r="H5574" s="24">
        <v>45054</v>
      </c>
      <c r="I5574" s="19" t="s">
        <v>81</v>
      </c>
      <c r="K5574" s="57" t="str">
        <f ca="1">LeaveTracker[[#This Row],[Days]]&amp;" "&amp;LeaveTracker[[#This Row],[Type of Leave]]</f>
        <v>1 SL</v>
      </c>
      <c r="L5574" s="23">
        <f ca="1">NETWORKDAYS(LeaveTracker[[#This Row],[Start Date]],LeaveTracker[[#This Row],[End Date]],lstHolidays)</f>
        <v>1</v>
      </c>
      <c r="M5574" s="27"/>
    </row>
    <row r="5575" spans="1:13" ht="30" customHeight="1" x14ac:dyDescent="0.3">
      <c r="A5575" s="27">
        <f t="shared" si="61"/>
        <v>1801</v>
      </c>
      <c r="B5575" s="31">
        <v>45068</v>
      </c>
      <c r="C5575" s="31">
        <v>45054</v>
      </c>
      <c r="D5575" s="19" t="s">
        <v>2305</v>
      </c>
      <c r="E5575" s="66" t="str">
        <f>IF(ISBLANK(LeaveTracker[[#This Row],[Employee Name]]),"-----",VLOOKUP(LeaveTracker[[#This Row],[Employee Name]],'List of Employees'!$B$4:$H$767,7))</f>
        <v>CROSSING ELEM SCH</v>
      </c>
      <c r="F5575" s="66" t="str">
        <f>IF(ISBLANK(LeaveTracker[[#This Row],[Employee Name]]),"-----",VLOOKUP(LeaveTracker[[#This Row],[Employee Name]],'List of Employees'!$B$4:$H$767,6))</f>
        <v>PERMANENT</v>
      </c>
      <c r="G5575" s="24">
        <v>45048</v>
      </c>
      <c r="H5575" s="24">
        <v>45051</v>
      </c>
      <c r="I5575" s="19" t="s">
        <v>81</v>
      </c>
      <c r="K5575" s="57" t="str">
        <f ca="1">LeaveTracker[[#This Row],[Days]]&amp;" "&amp;LeaveTracker[[#This Row],[Type of Leave]]</f>
        <v>4 SL</v>
      </c>
      <c r="L5575" s="23">
        <f ca="1">NETWORKDAYS(LeaveTracker[[#This Row],[Start Date]],LeaveTracker[[#This Row],[End Date]],lstHolidays)</f>
        <v>4</v>
      </c>
      <c r="M5575" s="27"/>
    </row>
    <row r="5576" spans="1:13" ht="30" customHeight="1" x14ac:dyDescent="0.3">
      <c r="A5576" s="27">
        <f t="shared" si="61"/>
        <v>1802</v>
      </c>
      <c r="B5576" s="31">
        <v>45068</v>
      </c>
      <c r="C5576" s="31">
        <v>45054</v>
      </c>
      <c r="D5576" s="19" t="s">
        <v>2305</v>
      </c>
      <c r="E5576" s="66" t="str">
        <f>IF(ISBLANK(LeaveTracker[[#This Row],[Employee Name]]),"-----",VLOOKUP(LeaveTracker[[#This Row],[Employee Name]],'List of Employees'!$B$4:$H$767,7))</f>
        <v>CROSSING ELEM SCH</v>
      </c>
      <c r="F5576" s="66" t="str">
        <f>IF(ISBLANK(LeaveTracker[[#This Row],[Employee Name]]),"-----",VLOOKUP(LeaveTracker[[#This Row],[Employee Name]],'List of Employees'!$B$4:$H$767,6))</f>
        <v>PERMANENT</v>
      </c>
      <c r="G5576" s="24">
        <v>45040</v>
      </c>
      <c r="H5576" s="24">
        <v>45044</v>
      </c>
      <c r="I5576" s="19" t="s">
        <v>81</v>
      </c>
      <c r="K5576" s="57" t="str">
        <f ca="1">LeaveTracker[[#This Row],[Days]]&amp;" "&amp;LeaveTracker[[#This Row],[Type of Leave]]</f>
        <v>5 SL</v>
      </c>
      <c r="L5576" s="23">
        <f ca="1">NETWORKDAYS(LeaveTracker[[#This Row],[Start Date]],LeaveTracker[[#This Row],[End Date]],lstHolidays)</f>
        <v>5</v>
      </c>
      <c r="M5576" s="27"/>
    </row>
    <row r="5577" spans="1:13" ht="30" customHeight="1" x14ac:dyDescent="0.3">
      <c r="A5577" s="27">
        <f t="shared" si="61"/>
        <v>1803</v>
      </c>
      <c r="B5577" s="31">
        <v>45068</v>
      </c>
      <c r="C5577" s="31">
        <v>45056</v>
      </c>
      <c r="D5577" s="19" t="s">
        <v>723</v>
      </c>
      <c r="E5577" s="66" t="str">
        <f>IF(ISBLANK(LeaveTracker[[#This Row],[Employee Name]]),"-----",VLOOKUP(LeaveTracker[[#This Row],[Employee Name]],'List of Employees'!$B$4:$H$767,7))</f>
        <v>SP</v>
      </c>
      <c r="F5577" s="66" t="str">
        <f>IF(ISBLANK(LeaveTracker[[#This Row],[Employee Name]]),"-----",VLOOKUP(LeaveTracker[[#This Row],[Employee Name]],'List of Employees'!$B$4:$H$767,6))</f>
        <v>PERMANENT</v>
      </c>
      <c r="G5577" s="24">
        <v>45055</v>
      </c>
      <c r="H5577" s="24">
        <v>45055</v>
      </c>
      <c r="I5577" s="19" t="s">
        <v>81</v>
      </c>
      <c r="K5577" s="57" t="str">
        <f ca="1">LeaveTracker[[#This Row],[Days]]&amp;" "&amp;LeaveTracker[[#This Row],[Type of Leave]]</f>
        <v>1 SL</v>
      </c>
      <c r="L5577" s="23">
        <f ca="1">NETWORKDAYS(LeaveTracker[[#This Row],[Start Date]],LeaveTracker[[#This Row],[End Date]],lstHolidays)</f>
        <v>1</v>
      </c>
      <c r="M5577" s="27"/>
    </row>
    <row r="5578" spans="1:13" ht="30" customHeight="1" x14ac:dyDescent="0.3">
      <c r="A5578" s="27">
        <f t="shared" si="61"/>
        <v>1804</v>
      </c>
      <c r="B5578" s="31">
        <v>45068</v>
      </c>
      <c r="C5578" s="31">
        <v>45056</v>
      </c>
      <c r="D5578" s="19" t="s">
        <v>875</v>
      </c>
      <c r="E5578" s="66" t="str">
        <f>IF(ISBLANK(LeaveTracker[[#This Row],[Employee Name]]),"-----",VLOOKUP(LeaveTracker[[#This Row],[Employee Name]],'List of Employees'!$B$4:$H$767,7))</f>
        <v>GSO</v>
      </c>
      <c r="F5578" s="66" t="str">
        <f>IF(ISBLANK(LeaveTracker[[#This Row],[Employee Name]]),"-----",VLOOKUP(LeaveTracker[[#This Row],[Employee Name]],'List of Employees'!$B$4:$H$767,6))</f>
        <v>PERMANENT</v>
      </c>
      <c r="G5578" s="24">
        <v>45064</v>
      </c>
      <c r="H5578" s="24">
        <v>45064</v>
      </c>
      <c r="I5578" s="19" t="s">
        <v>82</v>
      </c>
      <c r="K5578" s="57" t="str">
        <f ca="1">LeaveTracker[[#This Row],[Days]]&amp;" "&amp;LeaveTracker[[#This Row],[Type of Leave]]</f>
        <v>1 VL</v>
      </c>
      <c r="L5578" s="23">
        <f ca="1">NETWORKDAYS(LeaveTracker[[#This Row],[Start Date]],LeaveTracker[[#This Row],[End Date]],lstHolidays)</f>
        <v>1</v>
      </c>
      <c r="M5578" s="27"/>
    </row>
    <row r="5579" spans="1:13" ht="30" customHeight="1" x14ac:dyDescent="0.3">
      <c r="A5579" s="27">
        <f t="shared" si="61"/>
        <v>1805</v>
      </c>
      <c r="B5579" s="31">
        <v>45068</v>
      </c>
      <c r="C5579" s="31">
        <v>45056</v>
      </c>
      <c r="D5579" s="19" t="s">
        <v>1077</v>
      </c>
      <c r="E5579" s="66" t="str">
        <f>IF(ISBLANK(LeaveTracker[[#This Row],[Employee Name]]),"-----",VLOOKUP(LeaveTracker[[#This Row],[Employee Name]],'List of Employees'!$B$4:$H$767,7))</f>
        <v>CTO</v>
      </c>
      <c r="F5579" s="66" t="str">
        <f>IF(ISBLANK(LeaveTracker[[#This Row],[Employee Name]]),"-----",VLOOKUP(LeaveTracker[[#This Row],[Employee Name]],'List of Employees'!$B$4:$H$767,6))</f>
        <v>PERMANENT</v>
      </c>
      <c r="G5579" s="24">
        <v>45055</v>
      </c>
      <c r="H5579" s="24">
        <v>45055</v>
      </c>
      <c r="I5579" s="19" t="s">
        <v>81</v>
      </c>
      <c r="K5579" s="57" t="str">
        <f ca="1">LeaveTracker[[#This Row],[Days]]&amp;" "&amp;LeaveTracker[[#This Row],[Type of Leave]]</f>
        <v>1 SL</v>
      </c>
      <c r="L5579" s="23">
        <f ca="1">NETWORKDAYS(LeaveTracker[[#This Row],[Start Date]],LeaveTracker[[#This Row],[End Date]],lstHolidays)</f>
        <v>1</v>
      </c>
      <c r="M5579" s="27"/>
    </row>
    <row r="5580" spans="1:13" ht="30" customHeight="1" x14ac:dyDescent="0.3">
      <c r="A5580" s="27">
        <f t="shared" si="61"/>
        <v>1806</v>
      </c>
      <c r="B5580" s="31">
        <v>45068</v>
      </c>
      <c r="C5580" s="31">
        <v>45056</v>
      </c>
      <c r="D5580" s="19" t="s">
        <v>617</v>
      </c>
      <c r="E5580" s="66" t="str">
        <f>IF(ISBLANK(LeaveTracker[[#This Row],[Employee Name]]),"-----",VLOOKUP(LeaveTracker[[#This Row],[Employee Name]],'List of Employees'!$B$4:$H$767,7))</f>
        <v>EEO/ CITY MARKET</v>
      </c>
      <c r="F5580" s="66" t="str">
        <f>IF(ISBLANK(LeaveTracker[[#This Row],[Employee Name]]),"-----",VLOOKUP(LeaveTracker[[#This Row],[Employee Name]],'List of Employees'!$B$4:$H$767,6))</f>
        <v>PERMANENT</v>
      </c>
      <c r="G5580" s="24">
        <v>45077</v>
      </c>
      <c r="H5580" s="24">
        <v>45078</v>
      </c>
      <c r="I5580" s="19" t="s">
        <v>82</v>
      </c>
      <c r="K5580" s="57" t="str">
        <f ca="1">LeaveTracker[[#This Row],[Days]]&amp;" "&amp;LeaveTracker[[#This Row],[Type of Leave]]</f>
        <v>2 VL</v>
      </c>
      <c r="L5580" s="23">
        <f ca="1">NETWORKDAYS(LeaveTracker[[#This Row],[Start Date]],LeaveTracker[[#This Row],[End Date]],lstHolidays)</f>
        <v>2</v>
      </c>
      <c r="M5580" s="27"/>
    </row>
    <row r="5581" spans="1:13" ht="30" customHeight="1" x14ac:dyDescent="0.3">
      <c r="A5581" s="27">
        <v>1806</v>
      </c>
      <c r="B5581" s="31">
        <v>45068</v>
      </c>
      <c r="C5581" s="31">
        <v>45056</v>
      </c>
      <c r="D5581" s="19" t="s">
        <v>617</v>
      </c>
      <c r="E5581" s="66" t="str">
        <f>IF(ISBLANK(LeaveTracker[[#This Row],[Employee Name]]),"-----",VLOOKUP(LeaveTracker[[#This Row],[Employee Name]],'List of Employees'!$B$4:$H$767,7))</f>
        <v>EEO/ CITY MARKET</v>
      </c>
      <c r="F5581" s="66" t="str">
        <f>IF(ISBLANK(LeaveTracker[[#This Row],[Employee Name]]),"-----",VLOOKUP(LeaveTracker[[#This Row],[Employee Name]],'List of Employees'!$B$4:$H$767,6))</f>
        <v>PERMANENT</v>
      </c>
      <c r="G5581" s="24">
        <v>45080</v>
      </c>
      <c r="H5581" s="24">
        <v>45080</v>
      </c>
      <c r="I5581" s="19" t="s">
        <v>82</v>
      </c>
      <c r="K5581" s="57" t="str">
        <f>LeaveTracker[[#This Row],[Days]]&amp;" "&amp;LeaveTracker[[#This Row],[Type of Leave]]</f>
        <v>1 VL</v>
      </c>
      <c r="L5581" s="23">
        <v>1</v>
      </c>
      <c r="M5581" s="27"/>
    </row>
    <row r="5582" spans="1:13" ht="30" customHeight="1" x14ac:dyDescent="0.3">
      <c r="A5582" s="27">
        <f t="shared" si="61"/>
        <v>1807</v>
      </c>
      <c r="B5582" s="31">
        <v>45068</v>
      </c>
      <c r="C5582" s="31">
        <v>45056</v>
      </c>
      <c r="D5582" s="19" t="s">
        <v>623</v>
      </c>
      <c r="E5582" s="66" t="str">
        <f>IF(ISBLANK(LeaveTracker[[#This Row],[Employee Name]]),"-----",VLOOKUP(LeaveTracker[[#This Row],[Employee Name]],'List of Employees'!$B$4:$H$767,7))</f>
        <v>EEO/ CITY MARKET</v>
      </c>
      <c r="F5582" s="66" t="str">
        <f>IF(ISBLANK(LeaveTracker[[#This Row],[Employee Name]]),"-----",VLOOKUP(LeaveTracker[[#This Row],[Employee Name]],'List of Employees'!$B$4:$H$767,6))</f>
        <v>PERMANENT</v>
      </c>
      <c r="G5582" s="24">
        <v>45130</v>
      </c>
      <c r="H5582" s="24">
        <v>45150</v>
      </c>
      <c r="I5582" s="19" t="s">
        <v>82</v>
      </c>
      <c r="K5582" s="57" t="str">
        <f ca="1">LeaveTracker[[#This Row],[Days]]&amp;" "&amp;LeaveTracker[[#This Row],[Type of Leave]]</f>
        <v>14 VL</v>
      </c>
      <c r="L5582" s="23">
        <f ca="1">NETWORKDAYS(LeaveTracker[[#This Row],[Start Date]],LeaveTracker[[#This Row],[End Date]],lstHolidays)</f>
        <v>14</v>
      </c>
      <c r="M5582" s="27"/>
    </row>
    <row r="5583" spans="1:13" ht="30" customHeight="1" x14ac:dyDescent="0.3">
      <c r="A5583" s="27">
        <f t="shared" si="61"/>
        <v>1808</v>
      </c>
      <c r="B5583" s="31">
        <v>45068</v>
      </c>
      <c r="C5583" s="31">
        <v>45055</v>
      </c>
      <c r="D5583" s="19" t="s">
        <v>401</v>
      </c>
      <c r="E5583" s="66" t="str">
        <f>IF(ISBLANK(LeaveTracker[[#This Row],[Employee Name]]),"-----",VLOOKUP(LeaveTracker[[#This Row],[Employee Name]],'List of Employees'!$B$4:$H$767,7))</f>
        <v>CSWDO</v>
      </c>
      <c r="F5583" s="66" t="str">
        <f>IF(ISBLANK(LeaveTracker[[#This Row],[Employee Name]]),"-----",VLOOKUP(LeaveTracker[[#This Row],[Employee Name]],'List of Employees'!$B$4:$H$767,6))</f>
        <v>PERMANENT</v>
      </c>
      <c r="G5583" s="24">
        <v>45054</v>
      </c>
      <c r="H5583" s="24">
        <v>45054</v>
      </c>
      <c r="I5583" s="19" t="s">
        <v>81</v>
      </c>
      <c r="K5583" s="57" t="str">
        <f ca="1">LeaveTracker[[#This Row],[Days]]&amp;" "&amp;LeaveTracker[[#This Row],[Type of Leave]]</f>
        <v>1 SL</v>
      </c>
      <c r="L5583" s="23">
        <f ca="1">NETWORKDAYS(LeaveTracker[[#This Row],[Start Date]],LeaveTracker[[#This Row],[End Date]],lstHolidays)</f>
        <v>1</v>
      </c>
      <c r="M5583" s="27"/>
    </row>
    <row r="5584" spans="1:13" ht="30" customHeight="1" x14ac:dyDescent="0.3">
      <c r="A5584" s="27">
        <f t="shared" si="61"/>
        <v>1809</v>
      </c>
      <c r="B5584" s="31">
        <v>45068</v>
      </c>
      <c r="C5584" s="31">
        <v>45054</v>
      </c>
      <c r="D5584" s="19" t="s">
        <v>1264</v>
      </c>
      <c r="E5584" s="66" t="str">
        <f>IF(ISBLANK(LeaveTracker[[#This Row],[Employee Name]]),"-----",VLOOKUP(LeaveTracker[[#This Row],[Employee Name]],'List of Employees'!$B$4:$H$767,7))</f>
        <v>CHO</v>
      </c>
      <c r="F5584" s="66" t="str">
        <f>IF(ISBLANK(LeaveTracker[[#This Row],[Employee Name]]),"-----",VLOOKUP(LeaveTracker[[#This Row],[Employee Name]],'List of Employees'!$B$4:$H$767,6))</f>
        <v>PERMANENT</v>
      </c>
      <c r="G5584" s="24">
        <v>45066</v>
      </c>
      <c r="H5584" s="24">
        <v>45066</v>
      </c>
      <c r="I5584" s="19" t="s">
        <v>297</v>
      </c>
      <c r="J5584" s="42" t="s">
        <v>1000</v>
      </c>
      <c r="K5584" s="57" t="str">
        <f>LeaveTracker[[#This Row],[Days]]&amp;" "&amp;LeaveTracker[[#This Row],[Type of Leave]]</f>
        <v>1 OTHER</v>
      </c>
      <c r="L5584" s="23">
        <v>1</v>
      </c>
      <c r="M5584" s="27"/>
    </row>
    <row r="5585" spans="1:13" ht="30" customHeight="1" x14ac:dyDescent="0.3">
      <c r="A5585" s="27">
        <f t="shared" si="61"/>
        <v>1810</v>
      </c>
      <c r="B5585" s="31">
        <v>45068</v>
      </c>
      <c r="C5585" s="31">
        <v>45054</v>
      </c>
      <c r="D5585" s="19" t="s">
        <v>929</v>
      </c>
      <c r="E5585" s="66">
        <f>IF(ISBLANK(LeaveTracker[[#This Row],[Employee Name]]),"-----",VLOOKUP(LeaveTracker[[#This Row],[Employee Name]],'List of Employees'!$B$4:$H$767,7))</f>
        <v>0</v>
      </c>
      <c r="F5585" s="66" t="str">
        <f>IF(ISBLANK(LeaveTracker[[#This Row],[Employee Name]]),"-----",VLOOKUP(LeaveTracker[[#This Row],[Employee Name]],'List of Employees'!$B$4:$H$767,6))</f>
        <v>JOBCON</v>
      </c>
      <c r="G5585" s="24">
        <v>45041</v>
      </c>
      <c r="H5585" s="24">
        <v>45041</v>
      </c>
      <c r="I5585" s="19" t="s">
        <v>81</v>
      </c>
      <c r="K5585" s="57" t="str">
        <f ca="1">LeaveTracker[[#This Row],[Days]]&amp;" "&amp;LeaveTracker[[#This Row],[Type of Leave]]</f>
        <v>1 SL</v>
      </c>
      <c r="L5585" s="23">
        <f ca="1">NETWORKDAYS(LeaveTracker[[#This Row],[Start Date]],LeaveTracker[[#This Row],[End Date]],lstHolidays)</f>
        <v>1</v>
      </c>
      <c r="M5585" s="27"/>
    </row>
    <row r="5586" spans="1:13" ht="30" customHeight="1" x14ac:dyDescent="0.3">
      <c r="A5586" s="27">
        <f t="shared" si="61"/>
        <v>1811</v>
      </c>
      <c r="B5586" s="31">
        <v>45068</v>
      </c>
      <c r="C5586" s="31">
        <v>45054</v>
      </c>
      <c r="D5586" s="19" t="s">
        <v>1325</v>
      </c>
      <c r="E5586" s="66" t="str">
        <f>IF(ISBLANK(LeaveTracker[[#This Row],[Employee Name]]),"-----",VLOOKUP(LeaveTracker[[#This Row],[Employee Name]],'List of Employees'!$B$4:$H$767,7))</f>
        <v>ONT</v>
      </c>
      <c r="F5586" s="66" t="str">
        <f>IF(ISBLANK(LeaveTracker[[#This Row],[Employee Name]]),"-----",VLOOKUP(LeaveTracker[[#This Row],[Employee Name]],'List of Employees'!$B$4:$H$767,6))</f>
        <v>PERMANENT</v>
      </c>
      <c r="G5586" s="24">
        <v>45064</v>
      </c>
      <c r="H5586" s="24">
        <v>45064</v>
      </c>
      <c r="I5586" s="19" t="s">
        <v>297</v>
      </c>
      <c r="J5586" s="42" t="s">
        <v>1000</v>
      </c>
      <c r="K5586" s="57" t="str">
        <f ca="1">LeaveTracker[[#This Row],[Days]]&amp;" "&amp;LeaveTracker[[#This Row],[Type of Leave]]</f>
        <v>1 OTHER</v>
      </c>
      <c r="L5586" s="23">
        <f ca="1">NETWORKDAYS(LeaveTracker[[#This Row],[Start Date]],LeaveTracker[[#This Row],[End Date]],lstHolidays)</f>
        <v>1</v>
      </c>
      <c r="M5586" s="27"/>
    </row>
    <row r="5587" spans="1:13" ht="30" customHeight="1" x14ac:dyDescent="0.3">
      <c r="A5587" s="27">
        <f t="shared" si="61"/>
        <v>1812</v>
      </c>
      <c r="B5587" s="31">
        <v>45068</v>
      </c>
      <c r="C5587" s="31">
        <v>45055</v>
      </c>
      <c r="D5587" s="19" t="s">
        <v>1031</v>
      </c>
      <c r="E5587" s="66" t="str">
        <f>IF(ISBLANK(LeaveTracker[[#This Row],[Employee Name]]),"-----",VLOOKUP(LeaveTracker[[#This Row],[Employee Name]],'List of Employees'!$B$4:$H$767,7))</f>
        <v>ONT</v>
      </c>
      <c r="F5587" s="66" t="str">
        <f>IF(ISBLANK(LeaveTracker[[#This Row],[Employee Name]]),"-----",VLOOKUP(LeaveTracker[[#This Row],[Employee Name]],'List of Employees'!$B$4:$H$767,6))</f>
        <v>PERMANENT</v>
      </c>
      <c r="G5587" s="24">
        <v>45054</v>
      </c>
      <c r="H5587" s="24">
        <v>45056</v>
      </c>
      <c r="I5587" s="19" t="s">
        <v>81</v>
      </c>
      <c r="K5587" s="57" t="str">
        <f ca="1">LeaveTracker[[#This Row],[Days]]&amp;" "&amp;LeaveTracker[[#This Row],[Type of Leave]]</f>
        <v>3 SL</v>
      </c>
      <c r="L5587" s="23">
        <f ca="1">NETWORKDAYS(LeaveTracker[[#This Row],[Start Date]],LeaveTracker[[#This Row],[End Date]],lstHolidays)</f>
        <v>3</v>
      </c>
      <c r="M5587" s="27"/>
    </row>
    <row r="5588" spans="1:13" ht="30" customHeight="1" x14ac:dyDescent="0.3">
      <c r="A5588" s="27">
        <f t="shared" si="61"/>
        <v>1813</v>
      </c>
      <c r="B5588" s="31">
        <v>45068</v>
      </c>
      <c r="C5588" s="31">
        <v>45056</v>
      </c>
      <c r="D5588" s="19" t="s">
        <v>846</v>
      </c>
      <c r="E5588" s="66" t="str">
        <f>IF(ISBLANK(LeaveTracker[[#This Row],[Employee Name]]),"-----",VLOOKUP(LeaveTracker[[#This Row],[Employee Name]],'List of Employees'!$B$4:$H$767,7))</f>
        <v>MO</v>
      </c>
      <c r="F5588" s="66" t="str">
        <f>IF(ISBLANK(LeaveTracker[[#This Row],[Employee Name]]),"-----",VLOOKUP(LeaveTracker[[#This Row],[Employee Name]],'List of Employees'!$B$4:$H$767,6))</f>
        <v>PERMANENT</v>
      </c>
      <c r="G5588" s="24">
        <v>45055</v>
      </c>
      <c r="H5588" s="24">
        <v>45055</v>
      </c>
      <c r="I5588" s="19" t="s">
        <v>81</v>
      </c>
      <c r="K5588" s="57" t="str">
        <f ca="1">LeaveTracker[[#This Row],[Days]]&amp;" "&amp;LeaveTracker[[#This Row],[Type of Leave]]</f>
        <v>1 SL</v>
      </c>
      <c r="L5588" s="23">
        <f ca="1">NETWORKDAYS(LeaveTracker[[#This Row],[Start Date]],LeaveTracker[[#This Row],[End Date]],lstHolidays)</f>
        <v>1</v>
      </c>
      <c r="M5588" s="27"/>
    </row>
    <row r="5589" spans="1:13" ht="30" customHeight="1" x14ac:dyDescent="0.3">
      <c r="A5589" s="27">
        <f t="shared" si="61"/>
        <v>1814</v>
      </c>
      <c r="B5589" s="31">
        <v>45068</v>
      </c>
      <c r="C5589" s="31">
        <v>45062</v>
      </c>
      <c r="D5589" s="19" t="s">
        <v>1161</v>
      </c>
      <c r="E5589" s="66" t="str">
        <f>IF(ISBLANK(LeaveTracker[[#This Row],[Employee Name]]),"-----",VLOOKUP(LeaveTracker[[#This Row],[Employee Name]],'List of Employees'!$B$4:$H$767,7))</f>
        <v>CSWDO</v>
      </c>
      <c r="F5589" s="66" t="str">
        <f>IF(ISBLANK(LeaveTracker[[#This Row],[Employee Name]]),"-----",VLOOKUP(LeaveTracker[[#This Row],[Employee Name]],'List of Employees'!$B$4:$H$767,6))</f>
        <v>PERMANENT</v>
      </c>
      <c r="G5589" s="24">
        <v>45057</v>
      </c>
      <c r="H5589" s="24">
        <v>45061</v>
      </c>
      <c r="I5589" s="19" t="s">
        <v>81</v>
      </c>
      <c r="K5589" s="57" t="str">
        <f ca="1">LeaveTracker[[#This Row],[Days]]&amp;" "&amp;LeaveTracker[[#This Row],[Type of Leave]]</f>
        <v>3 SL</v>
      </c>
      <c r="L5589" s="23">
        <f ca="1">NETWORKDAYS(LeaveTracker[[#This Row],[Start Date]],LeaveTracker[[#This Row],[End Date]],lstHolidays)</f>
        <v>3</v>
      </c>
      <c r="M5589" s="27"/>
    </row>
    <row r="5590" spans="1:13" ht="30" customHeight="1" x14ac:dyDescent="0.3">
      <c r="A5590" s="27">
        <f t="shared" si="61"/>
        <v>1815</v>
      </c>
      <c r="B5590" s="31">
        <v>45068</v>
      </c>
      <c r="C5590" s="31">
        <v>45061</v>
      </c>
      <c r="D5590" s="19" t="s">
        <v>745</v>
      </c>
      <c r="E5590" s="66" t="str">
        <f>IF(ISBLANK(LeaveTracker[[#This Row],[Employee Name]]),"-----",VLOOKUP(LeaveTracker[[#This Row],[Employee Name]],'List of Employees'!$B$4:$H$767,7))</f>
        <v>CSWDO</v>
      </c>
      <c r="F5590" s="66" t="str">
        <f>IF(ISBLANK(LeaveTracker[[#This Row],[Employee Name]]),"-----",VLOOKUP(LeaveTracker[[#This Row],[Employee Name]],'List of Employees'!$B$4:$H$767,6))</f>
        <v>PERMANENT</v>
      </c>
      <c r="G5590" s="24">
        <v>45058</v>
      </c>
      <c r="H5590" s="24">
        <v>45058</v>
      </c>
      <c r="I5590" s="19" t="s">
        <v>81</v>
      </c>
      <c r="K5590" s="57" t="str">
        <f ca="1">LeaveTracker[[#This Row],[Days]]&amp;" "&amp;LeaveTracker[[#This Row],[Type of Leave]]</f>
        <v>1 SL</v>
      </c>
      <c r="L5590" s="23">
        <f ca="1">NETWORKDAYS(LeaveTracker[[#This Row],[Start Date]],LeaveTracker[[#This Row],[End Date]],lstHolidays)</f>
        <v>1</v>
      </c>
      <c r="M5590" s="27"/>
    </row>
    <row r="5591" spans="1:13" ht="30" customHeight="1" x14ac:dyDescent="0.3">
      <c r="A5591" s="27">
        <f t="shared" si="61"/>
        <v>1816</v>
      </c>
      <c r="B5591" s="31">
        <v>45068</v>
      </c>
      <c r="C5591" s="31">
        <v>45058</v>
      </c>
      <c r="D5591" s="19" t="s">
        <v>2307</v>
      </c>
      <c r="E5591" s="66" t="str">
        <f>IF(ISBLANK(LeaveTracker[[#This Row],[Employee Name]]),"-----",VLOOKUP(LeaveTracker[[#This Row],[Employee Name]],'List of Employees'!$B$4:$H$767,7))</f>
        <v>DA</v>
      </c>
      <c r="F5591" s="66" t="str">
        <f>IF(ISBLANK(LeaveTracker[[#This Row],[Employee Name]]),"-----",VLOOKUP(LeaveTracker[[#This Row],[Employee Name]],'List of Employees'!$B$4:$H$767,6))</f>
        <v>CASUAL</v>
      </c>
      <c r="G5591" s="24">
        <v>45075</v>
      </c>
      <c r="H5591" s="24">
        <v>45079</v>
      </c>
      <c r="I5591" s="19" t="s">
        <v>82</v>
      </c>
      <c r="K5591" s="57" t="str">
        <f ca="1">LeaveTracker[[#This Row],[Days]]&amp;" "&amp;LeaveTracker[[#This Row],[Type of Leave]]</f>
        <v>5 VL</v>
      </c>
      <c r="L5591" s="23">
        <f ca="1">NETWORKDAYS(LeaveTracker[[#This Row],[Start Date]],LeaveTracker[[#This Row],[End Date]],lstHolidays)</f>
        <v>5</v>
      </c>
      <c r="M5591" s="27"/>
    </row>
    <row r="5592" spans="1:13" ht="30" customHeight="1" x14ac:dyDescent="0.3">
      <c r="A5592" s="27">
        <f t="shared" si="61"/>
        <v>1817</v>
      </c>
      <c r="B5592" s="31">
        <v>45068</v>
      </c>
      <c r="C5592" s="31">
        <v>45062</v>
      </c>
      <c r="D5592" s="19" t="s">
        <v>957</v>
      </c>
      <c r="E5592" s="66" t="str">
        <f>IF(ISBLANK(LeaveTracker[[#This Row],[Employee Name]]),"-----",VLOOKUP(LeaveTracker[[#This Row],[Employee Name]],'List of Employees'!$B$4:$H$767,7))</f>
        <v>ASSESSORS OFFICE</v>
      </c>
      <c r="F5592" s="66" t="str">
        <f>IF(ISBLANK(LeaveTracker[[#This Row],[Employee Name]]),"-----",VLOOKUP(LeaveTracker[[#This Row],[Employee Name]],'List of Employees'!$B$4:$H$767,6))</f>
        <v>PERMANENT</v>
      </c>
      <c r="G5592" s="24">
        <v>45061</v>
      </c>
      <c r="H5592" s="24">
        <v>45061</v>
      </c>
      <c r="I5592" s="19" t="s">
        <v>81</v>
      </c>
      <c r="K5592" s="57" t="str">
        <f ca="1">LeaveTracker[[#This Row],[Days]]&amp;" "&amp;LeaveTracker[[#This Row],[Type of Leave]]</f>
        <v>1 SL</v>
      </c>
      <c r="L5592" s="23">
        <f ca="1">NETWORKDAYS(LeaveTracker[[#This Row],[Start Date]],LeaveTracker[[#This Row],[End Date]],lstHolidays)</f>
        <v>1</v>
      </c>
      <c r="M5592" s="27"/>
    </row>
    <row r="5593" spans="1:13" ht="30" customHeight="1" x14ac:dyDescent="0.3">
      <c r="A5593" s="27">
        <f t="shared" si="61"/>
        <v>1818</v>
      </c>
      <c r="B5593" s="31">
        <v>45068</v>
      </c>
      <c r="C5593" s="31">
        <v>45062</v>
      </c>
      <c r="D5593" s="19" t="s">
        <v>472</v>
      </c>
      <c r="E5593" s="66" t="str">
        <f>IF(ISBLANK(LeaveTracker[[#This Row],[Employee Name]]),"-----",VLOOKUP(LeaveTracker[[#This Row],[Employee Name]],'List of Employees'!$B$4:$H$767,7))</f>
        <v>PIO</v>
      </c>
      <c r="F5593" s="66" t="str">
        <f>IF(ISBLANK(LeaveTracker[[#This Row],[Employee Name]]),"-----",VLOOKUP(LeaveTracker[[#This Row],[Employee Name]],'List of Employees'!$B$4:$H$767,6))</f>
        <v>PERMANENT</v>
      </c>
      <c r="G5593" s="24">
        <v>45061</v>
      </c>
      <c r="H5593" s="24">
        <v>45061</v>
      </c>
      <c r="I5593" s="19" t="s">
        <v>81</v>
      </c>
      <c r="K5593" s="57" t="str">
        <f ca="1">LeaveTracker[[#This Row],[Days]]&amp;" "&amp;LeaveTracker[[#This Row],[Type of Leave]]</f>
        <v>1 SL</v>
      </c>
      <c r="L5593" s="23">
        <f ca="1">NETWORKDAYS(LeaveTracker[[#This Row],[Start Date]],LeaveTracker[[#This Row],[End Date]],lstHolidays)</f>
        <v>1</v>
      </c>
      <c r="M5593" s="27"/>
    </row>
    <row r="5594" spans="1:13" ht="30" customHeight="1" x14ac:dyDescent="0.3">
      <c r="A5594" s="27">
        <f t="shared" si="61"/>
        <v>1819</v>
      </c>
      <c r="B5594" s="31">
        <v>45068</v>
      </c>
      <c r="C5594" s="31">
        <v>45062</v>
      </c>
      <c r="D5594" s="19" t="s">
        <v>1014</v>
      </c>
      <c r="E5594" s="66" t="str">
        <f>IF(ISBLANK(LeaveTracker[[#This Row],[Employee Name]]),"-----",VLOOKUP(LeaveTracker[[#This Row],[Employee Name]],'List of Employees'!$B$4:$H$767,7))</f>
        <v>LANDTAX</v>
      </c>
      <c r="F5594" s="66" t="str">
        <f>IF(ISBLANK(LeaveTracker[[#This Row],[Employee Name]]),"-----",VLOOKUP(LeaveTracker[[#This Row],[Employee Name]],'List of Employees'!$B$4:$H$767,6))</f>
        <v>PERMANENT</v>
      </c>
      <c r="G5594" s="24">
        <v>45057</v>
      </c>
      <c r="H5594" s="24">
        <v>45058</v>
      </c>
      <c r="I5594" s="19" t="s">
        <v>81</v>
      </c>
      <c r="K5594" s="57" t="str">
        <f ca="1">LeaveTracker[[#This Row],[Days]]&amp;" "&amp;LeaveTracker[[#This Row],[Type of Leave]]</f>
        <v>2 SL</v>
      </c>
      <c r="L5594" s="23">
        <f ca="1">NETWORKDAYS(LeaveTracker[[#This Row],[Start Date]],LeaveTracker[[#This Row],[End Date]],lstHolidays)</f>
        <v>2</v>
      </c>
      <c r="M5594" s="27"/>
    </row>
    <row r="5595" spans="1:13" ht="30" customHeight="1" x14ac:dyDescent="0.3">
      <c r="A5595" s="27">
        <f t="shared" si="61"/>
        <v>1820</v>
      </c>
      <c r="B5595" s="31">
        <v>45068</v>
      </c>
      <c r="C5595" s="31">
        <v>45062</v>
      </c>
      <c r="D5595" s="19" t="s">
        <v>404</v>
      </c>
      <c r="E5595" s="66" t="str">
        <f>IF(ISBLANK(LeaveTracker[[#This Row],[Employee Name]]),"-----",VLOOKUP(LeaveTracker[[#This Row],[Employee Name]],'List of Employees'!$B$4:$H$767,7))</f>
        <v>CTO</v>
      </c>
      <c r="F5595" s="66" t="str">
        <f>IF(ISBLANK(LeaveTracker[[#This Row],[Employee Name]]),"-----",VLOOKUP(LeaveTracker[[#This Row],[Employee Name]],'List of Employees'!$B$4:$H$767,6))</f>
        <v>PERMANENT</v>
      </c>
      <c r="G5595" s="24">
        <v>45061</v>
      </c>
      <c r="H5595" s="24">
        <v>45061</v>
      </c>
      <c r="I5595" s="19" t="s">
        <v>81</v>
      </c>
      <c r="K5595" s="57" t="str">
        <f ca="1">LeaveTracker[[#This Row],[Days]]&amp;" "&amp;LeaveTracker[[#This Row],[Type of Leave]]</f>
        <v>1 SL</v>
      </c>
      <c r="L5595" s="23">
        <f ca="1">NETWORKDAYS(LeaveTracker[[#This Row],[Start Date]],LeaveTracker[[#This Row],[End Date]],lstHolidays)</f>
        <v>1</v>
      </c>
      <c r="M5595" s="27"/>
    </row>
    <row r="5596" spans="1:13" ht="30" customHeight="1" x14ac:dyDescent="0.3">
      <c r="A5596" s="27">
        <f t="shared" si="61"/>
        <v>1821</v>
      </c>
      <c r="B5596" s="31">
        <v>45068</v>
      </c>
      <c r="C5596" s="31">
        <v>45062</v>
      </c>
      <c r="D5596" s="19" t="s">
        <v>121</v>
      </c>
      <c r="E5596" s="66" t="str">
        <f>IF(ISBLANK(LeaveTracker[[#This Row],[Employee Name]]),"-----",VLOOKUP(LeaveTracker[[#This Row],[Employee Name]],'List of Employees'!$B$4:$H$767,7))</f>
        <v>CHARACTER OFFICE</v>
      </c>
      <c r="F5596" s="66" t="str">
        <f>IF(ISBLANK(LeaveTracker[[#This Row],[Employee Name]]),"-----",VLOOKUP(LeaveTracker[[#This Row],[Employee Name]],'List of Employees'!$B$4:$H$767,6))</f>
        <v>PERMANENT</v>
      </c>
      <c r="G5596" s="24">
        <v>45057</v>
      </c>
      <c r="H5596" s="24">
        <v>45061</v>
      </c>
      <c r="I5596" s="19" t="s">
        <v>81</v>
      </c>
      <c r="K5596" s="57" t="str">
        <f ca="1">LeaveTracker[[#This Row],[Days]]&amp;" "&amp;LeaveTracker[[#This Row],[Type of Leave]]</f>
        <v>3 SL</v>
      </c>
      <c r="L5596" s="23">
        <f ca="1">NETWORKDAYS(LeaveTracker[[#This Row],[Start Date]],LeaveTracker[[#This Row],[End Date]],lstHolidays)</f>
        <v>3</v>
      </c>
      <c r="M5596" s="27"/>
    </row>
    <row r="5597" spans="1:13" ht="30" customHeight="1" x14ac:dyDescent="0.3">
      <c r="A5597" s="27">
        <f t="shared" si="61"/>
        <v>1822</v>
      </c>
      <c r="B5597" s="31">
        <v>45068</v>
      </c>
      <c r="C5597" s="31">
        <v>45061</v>
      </c>
      <c r="D5597" s="19" t="s">
        <v>2137</v>
      </c>
      <c r="E5597" s="66" t="str">
        <f>IF(ISBLANK(LeaveTracker[[#This Row],[Employee Name]]),"-----",VLOOKUP(LeaveTracker[[#This Row],[Employee Name]],'List of Employees'!$B$4:$H$767,7))</f>
        <v>GSO</v>
      </c>
      <c r="F5597" s="66" t="str">
        <f>IF(ISBLANK(LeaveTracker[[#This Row],[Employee Name]]),"-----",VLOOKUP(LeaveTracker[[#This Row],[Employee Name]],'List of Employees'!$B$4:$H$767,6))</f>
        <v>PERMANENT</v>
      </c>
      <c r="G5597" s="24">
        <v>45061</v>
      </c>
      <c r="H5597" s="24">
        <v>45072</v>
      </c>
      <c r="I5597" s="19" t="s">
        <v>81</v>
      </c>
      <c r="K5597" s="57" t="str">
        <f ca="1">LeaveTracker[[#This Row],[Days]]&amp;" "&amp;LeaveTracker[[#This Row],[Type of Leave]]</f>
        <v>10 SL</v>
      </c>
      <c r="L5597" s="23">
        <f ca="1">NETWORKDAYS(LeaveTracker[[#This Row],[Start Date]],LeaveTracker[[#This Row],[End Date]],lstHolidays)</f>
        <v>10</v>
      </c>
      <c r="M5597" s="27"/>
    </row>
    <row r="5598" spans="1:13" ht="30" customHeight="1" x14ac:dyDescent="0.3">
      <c r="A5598" s="27">
        <f t="shared" si="61"/>
        <v>1823</v>
      </c>
      <c r="B5598" s="31">
        <v>45068</v>
      </c>
      <c r="C5598" s="31">
        <v>45054</v>
      </c>
      <c r="D5598" s="19" t="s">
        <v>343</v>
      </c>
      <c r="E5598" s="66" t="str">
        <f>IF(ISBLANK(LeaveTracker[[#This Row],[Employee Name]]),"-----",VLOOKUP(LeaveTracker[[#This Row],[Employee Name]],'List of Employees'!$B$4:$H$767,7))</f>
        <v>ONT</v>
      </c>
      <c r="F5598" s="66" t="str">
        <f>IF(ISBLANK(LeaveTracker[[#This Row],[Employee Name]]),"-----",VLOOKUP(LeaveTracker[[#This Row],[Employee Name]],'List of Employees'!$B$4:$H$767,6))</f>
        <v>PERMANENT</v>
      </c>
      <c r="G5598" s="24">
        <v>45071</v>
      </c>
      <c r="H5598" s="24">
        <v>45075</v>
      </c>
      <c r="I5598" s="19" t="s">
        <v>82</v>
      </c>
      <c r="K5598" s="57" t="str">
        <f ca="1">LeaveTracker[[#This Row],[Days]]&amp;" "&amp;LeaveTracker[[#This Row],[Type of Leave]]</f>
        <v>3 VL</v>
      </c>
      <c r="L5598" s="23">
        <f ca="1">NETWORKDAYS(LeaveTracker[[#This Row],[Start Date]],LeaveTracker[[#This Row],[End Date]],lstHolidays)</f>
        <v>3</v>
      </c>
      <c r="M5598" s="27"/>
    </row>
    <row r="5599" spans="1:13" ht="30" customHeight="1" x14ac:dyDescent="0.3">
      <c r="A5599" s="27">
        <f t="shared" si="61"/>
        <v>1824</v>
      </c>
      <c r="B5599" s="31">
        <v>45068</v>
      </c>
      <c r="C5599" s="31">
        <v>45061</v>
      </c>
      <c r="D5599" s="19" t="s">
        <v>1036</v>
      </c>
      <c r="E5599" s="66" t="str">
        <f>IF(ISBLANK(LeaveTracker[[#This Row],[Employee Name]]),"-----",VLOOKUP(LeaveTracker[[#This Row],[Employee Name]],'List of Employees'!$B$4:$H$767,7))</f>
        <v>ONT</v>
      </c>
      <c r="F5599" s="66" t="str">
        <f>IF(ISBLANK(LeaveTracker[[#This Row],[Employee Name]]),"-----",VLOOKUP(LeaveTracker[[#This Row],[Employee Name]],'List of Employees'!$B$4:$H$767,6))</f>
        <v>PERMANENT</v>
      </c>
      <c r="G5599" s="24">
        <v>45072</v>
      </c>
      <c r="H5599" s="24">
        <v>45072</v>
      </c>
      <c r="I5599" s="19" t="s">
        <v>82</v>
      </c>
      <c r="K5599" s="57" t="str">
        <f ca="1">LeaveTracker[[#This Row],[Days]]&amp;" "&amp;LeaveTracker[[#This Row],[Type of Leave]]</f>
        <v>1 VL</v>
      </c>
      <c r="L5599" s="23">
        <f ca="1">NETWORKDAYS(LeaveTracker[[#This Row],[Start Date]],LeaveTracker[[#This Row],[End Date]],lstHolidays)</f>
        <v>1</v>
      </c>
      <c r="M5599" s="27"/>
    </row>
    <row r="5600" spans="1:13" ht="30" customHeight="1" x14ac:dyDescent="0.3">
      <c r="A5600" s="27">
        <v>1824</v>
      </c>
      <c r="B5600" s="31">
        <v>45068</v>
      </c>
      <c r="C5600" s="31">
        <v>45061</v>
      </c>
      <c r="D5600" s="19" t="s">
        <v>1036</v>
      </c>
      <c r="E5600" s="66" t="str">
        <f>IF(ISBLANK(LeaveTracker[[#This Row],[Employee Name]]),"-----",VLOOKUP(LeaveTracker[[#This Row],[Employee Name]],'List of Employees'!$B$4:$H$767,7))</f>
        <v>ONT</v>
      </c>
      <c r="F5600" s="66" t="str">
        <f>IF(ISBLANK(LeaveTracker[[#This Row],[Employee Name]]),"-----",VLOOKUP(LeaveTracker[[#This Row],[Employee Name]],'List of Employees'!$B$4:$H$767,6))</f>
        <v>PERMANENT</v>
      </c>
      <c r="G5600" s="24">
        <v>45076</v>
      </c>
      <c r="H5600" s="24">
        <v>45076</v>
      </c>
      <c r="I5600" s="19" t="s">
        <v>82</v>
      </c>
      <c r="K5600" s="57" t="str">
        <f ca="1">LeaveTracker[[#This Row],[Days]]&amp;" "&amp;LeaveTracker[[#This Row],[Type of Leave]]</f>
        <v>1 VL</v>
      </c>
      <c r="L5600" s="23">
        <f ca="1">NETWORKDAYS(LeaveTracker[[#This Row],[Start Date]],LeaveTracker[[#This Row],[End Date]],lstHolidays)</f>
        <v>1</v>
      </c>
      <c r="M5600" s="27"/>
    </row>
    <row r="5601" spans="1:13" ht="30" customHeight="1" x14ac:dyDescent="0.3">
      <c r="A5601" s="27">
        <f t="shared" ref="A5601:A5664" si="62">A5600+1</f>
        <v>1825</v>
      </c>
      <c r="B5601" s="31">
        <v>45068</v>
      </c>
      <c r="C5601" s="31">
        <v>45054</v>
      </c>
      <c r="D5601" s="19" t="s">
        <v>1264</v>
      </c>
      <c r="E5601" s="66" t="str">
        <f>IF(ISBLANK(LeaveTracker[[#This Row],[Employee Name]]),"-----",VLOOKUP(LeaveTracker[[#This Row],[Employee Name]],'List of Employees'!$B$4:$H$767,7))</f>
        <v>CHO</v>
      </c>
      <c r="F5601" s="66" t="str">
        <f>IF(ISBLANK(LeaveTracker[[#This Row],[Employee Name]]),"-----",VLOOKUP(LeaveTracker[[#This Row],[Employee Name]],'List of Employees'!$B$4:$H$767,6))</f>
        <v>PERMANENT</v>
      </c>
      <c r="G5601" s="24">
        <v>45067</v>
      </c>
      <c r="H5601" s="24">
        <v>45067</v>
      </c>
      <c r="I5601" s="19" t="s">
        <v>82</v>
      </c>
      <c r="K5601" s="57" t="str">
        <f>LeaveTracker[[#This Row],[Days]]&amp;" "&amp;LeaveTracker[[#This Row],[Type of Leave]]</f>
        <v>1 VL</v>
      </c>
      <c r="L5601" s="23">
        <v>1</v>
      </c>
      <c r="M5601" s="27"/>
    </row>
    <row r="5602" spans="1:13" ht="30" customHeight="1" x14ac:dyDescent="0.3">
      <c r="A5602" s="27">
        <v>1825</v>
      </c>
      <c r="B5602" s="31">
        <v>45068</v>
      </c>
      <c r="C5602" s="31">
        <v>45054</v>
      </c>
      <c r="D5602" s="19" t="s">
        <v>1264</v>
      </c>
      <c r="E5602" s="66" t="str">
        <f>IF(ISBLANK(LeaveTracker[[#This Row],[Employee Name]]),"-----",VLOOKUP(LeaveTracker[[#This Row],[Employee Name]],'List of Employees'!$B$4:$H$767,7))</f>
        <v>CHO</v>
      </c>
      <c r="F5602" s="66" t="str">
        <f>IF(ISBLANK(LeaveTracker[[#This Row],[Employee Name]]),"-----",VLOOKUP(LeaveTracker[[#This Row],[Employee Name]],'List of Employees'!$B$4:$H$767,6))</f>
        <v>PERMANENT</v>
      </c>
      <c r="G5602" s="24">
        <v>45070</v>
      </c>
      <c r="H5602" s="24">
        <v>45070</v>
      </c>
      <c r="I5602" s="19" t="s">
        <v>82</v>
      </c>
      <c r="K5602" s="57" t="str">
        <f ca="1">LeaveTracker[[#This Row],[Days]]&amp;" "&amp;LeaveTracker[[#This Row],[Type of Leave]]</f>
        <v>1 VL</v>
      </c>
      <c r="L5602" s="23">
        <f ca="1">NETWORKDAYS(LeaveTracker[[#This Row],[Start Date]],LeaveTracker[[#This Row],[End Date]],lstHolidays)</f>
        <v>1</v>
      </c>
      <c r="M5602" s="27"/>
    </row>
    <row r="5603" spans="1:13" ht="30" customHeight="1" x14ac:dyDescent="0.3">
      <c r="A5603" s="27">
        <f t="shared" si="62"/>
        <v>1826</v>
      </c>
      <c r="B5603" s="31">
        <v>45068</v>
      </c>
      <c r="C5603" s="31">
        <v>45061</v>
      </c>
      <c r="D5603" s="19" t="s">
        <v>2067</v>
      </c>
      <c r="E5603" s="66" t="str">
        <f>IF(ISBLANK(LeaveTracker[[#This Row],[Employee Name]]),"-----",VLOOKUP(LeaveTracker[[#This Row],[Employee Name]],'List of Employees'!$B$4:$H$767,7))</f>
        <v>OSPITAL NG TAGAYTAY</v>
      </c>
      <c r="F5603" s="66" t="str">
        <f>IF(ISBLANK(LeaveTracker[[#This Row],[Employee Name]]),"-----",VLOOKUP(LeaveTracker[[#This Row],[Employee Name]],'List of Employees'!$B$4:$H$767,6))</f>
        <v>PERMANENT</v>
      </c>
      <c r="G5603" s="24">
        <v>45054</v>
      </c>
      <c r="H5603" s="24">
        <v>45058</v>
      </c>
      <c r="I5603" s="19" t="s">
        <v>81</v>
      </c>
      <c r="K5603" s="57" t="str">
        <f ca="1">LeaveTracker[[#This Row],[Days]]&amp;" "&amp;LeaveTracker[[#This Row],[Type of Leave]]</f>
        <v>5 SL</v>
      </c>
      <c r="L5603" s="23">
        <f ca="1">NETWORKDAYS(LeaveTracker[[#This Row],[Start Date]],LeaveTracker[[#This Row],[End Date]],lstHolidays)</f>
        <v>5</v>
      </c>
      <c r="M5603" s="27"/>
    </row>
    <row r="5604" spans="1:13" ht="30" customHeight="1" x14ac:dyDescent="0.3">
      <c r="A5604" s="27">
        <f t="shared" si="62"/>
        <v>1827</v>
      </c>
      <c r="B5604" s="31">
        <v>45068</v>
      </c>
      <c r="C5604" s="31">
        <v>45054</v>
      </c>
      <c r="D5604" s="19" t="s">
        <v>1950</v>
      </c>
      <c r="E5604" s="66" t="str">
        <f>IF(ISBLANK(LeaveTracker[[#This Row],[Employee Name]]),"-----",VLOOKUP(LeaveTracker[[#This Row],[Employee Name]],'List of Employees'!$B$4:$H$767,7))</f>
        <v>EEO/CITY MARKET</v>
      </c>
      <c r="F5604" s="66" t="str">
        <f>IF(ISBLANK(LeaveTracker[[#This Row],[Employee Name]]),"-----",VLOOKUP(LeaveTracker[[#This Row],[Employee Name]],'List of Employees'!$B$4:$H$767,6))</f>
        <v>CASUAL</v>
      </c>
      <c r="G5604" s="24">
        <v>45051</v>
      </c>
      <c r="H5604" s="24">
        <v>45051</v>
      </c>
      <c r="I5604" s="19" t="s">
        <v>81</v>
      </c>
      <c r="K5604" s="57" t="str">
        <f ca="1">LeaveTracker[[#This Row],[Days]]&amp;" "&amp;LeaveTracker[[#This Row],[Type of Leave]]</f>
        <v>1 SL</v>
      </c>
      <c r="L5604" s="23">
        <f ca="1">NETWORKDAYS(LeaveTracker[[#This Row],[Start Date]],LeaveTracker[[#This Row],[End Date]],lstHolidays)</f>
        <v>1</v>
      </c>
      <c r="M5604" s="27"/>
    </row>
    <row r="5605" spans="1:13" ht="30" customHeight="1" x14ac:dyDescent="0.3">
      <c r="A5605" s="27">
        <f t="shared" si="62"/>
        <v>1828</v>
      </c>
      <c r="B5605" s="31">
        <v>45068</v>
      </c>
      <c r="C5605" s="31">
        <v>45039</v>
      </c>
      <c r="D5605" s="19" t="s">
        <v>1763</v>
      </c>
      <c r="E5605" s="66" t="str">
        <f>IF(ISBLANK(LeaveTracker[[#This Row],[Employee Name]]),"-----",VLOOKUP(LeaveTracker[[#This Row],[Employee Name]],'List of Employees'!$B$4:$H$767,7))</f>
        <v>ONT</v>
      </c>
      <c r="F5605" s="66" t="str">
        <f>IF(ISBLANK(LeaveTracker[[#This Row],[Employee Name]]),"-----",VLOOKUP(LeaveTracker[[#This Row],[Employee Name]],'List of Employees'!$B$4:$H$767,6))</f>
        <v>CASUAL</v>
      </c>
      <c r="G5605" s="24">
        <v>45039</v>
      </c>
      <c r="H5605" s="24">
        <v>45039</v>
      </c>
      <c r="I5605" s="19" t="s">
        <v>81</v>
      </c>
      <c r="K5605" s="57" t="str">
        <f>LeaveTracker[[#This Row],[Days]]&amp;" "&amp;LeaveTracker[[#This Row],[Type of Leave]]</f>
        <v>1 SL</v>
      </c>
      <c r="L5605" s="23">
        <v>1</v>
      </c>
      <c r="M5605" s="27"/>
    </row>
    <row r="5606" spans="1:13" ht="30" customHeight="1" x14ac:dyDescent="0.3">
      <c r="A5606" s="27">
        <v>1828</v>
      </c>
      <c r="B5606" s="31">
        <v>45068</v>
      </c>
      <c r="C5606" s="31">
        <v>45039</v>
      </c>
      <c r="D5606" s="19" t="s">
        <v>1763</v>
      </c>
      <c r="E5606" s="66" t="str">
        <f>IF(ISBLANK(LeaveTracker[[#This Row],[Employee Name]]),"-----",VLOOKUP(LeaveTracker[[#This Row],[Employee Name]],'List of Employees'!$B$4:$H$767,7))</f>
        <v>ONT</v>
      </c>
      <c r="F5606" s="66" t="str">
        <f>IF(ISBLANK(LeaveTracker[[#This Row],[Employee Name]]),"-----",VLOOKUP(LeaveTracker[[#This Row],[Employee Name]],'List of Employees'!$B$4:$H$767,6))</f>
        <v>CASUAL</v>
      </c>
      <c r="G5606" s="24">
        <v>45046</v>
      </c>
      <c r="H5606" s="24">
        <v>45046</v>
      </c>
      <c r="I5606" s="19" t="s">
        <v>81</v>
      </c>
      <c r="K5606" s="57" t="str">
        <f>LeaveTracker[[#This Row],[Days]]&amp;" "&amp;LeaveTracker[[#This Row],[Type of Leave]]</f>
        <v>1 SL</v>
      </c>
      <c r="L5606" s="23">
        <v>1</v>
      </c>
      <c r="M5606" s="27"/>
    </row>
    <row r="5607" spans="1:13" ht="30" customHeight="1" x14ac:dyDescent="0.3">
      <c r="A5607" s="27">
        <f t="shared" si="62"/>
        <v>1829</v>
      </c>
      <c r="B5607" s="31">
        <v>45068</v>
      </c>
      <c r="C5607" s="31">
        <v>45055</v>
      </c>
      <c r="D5607" s="19" t="s">
        <v>1811</v>
      </c>
      <c r="E5607" s="66" t="str">
        <f>IF(ISBLANK(LeaveTracker[[#This Row],[Employee Name]]),"-----",VLOOKUP(LeaveTracker[[#This Row],[Employee Name]],'List of Employees'!$B$4:$H$767,7))</f>
        <v>ONT</v>
      </c>
      <c r="F5607" s="66" t="str">
        <f>IF(ISBLANK(LeaveTracker[[#This Row],[Employee Name]]),"-----",VLOOKUP(LeaveTracker[[#This Row],[Employee Name]],'List of Employees'!$B$4:$H$767,6))</f>
        <v>CASUAL</v>
      </c>
      <c r="G5607" s="24">
        <v>45077</v>
      </c>
      <c r="H5607" s="24">
        <v>45080</v>
      </c>
      <c r="I5607" s="19" t="s">
        <v>82</v>
      </c>
      <c r="K5607" s="57" t="str">
        <f>LeaveTracker[[#This Row],[Days]]&amp;" "&amp;LeaveTracker[[#This Row],[Type of Leave]]</f>
        <v>4 VL</v>
      </c>
      <c r="L5607" s="23">
        <v>4</v>
      </c>
      <c r="M5607" s="27"/>
    </row>
    <row r="5608" spans="1:13" ht="30" customHeight="1" x14ac:dyDescent="0.3">
      <c r="A5608" s="27">
        <v>1829</v>
      </c>
      <c r="B5608" s="31">
        <v>45068</v>
      </c>
      <c r="C5608" s="31">
        <v>45055</v>
      </c>
      <c r="D5608" s="19" t="s">
        <v>1811</v>
      </c>
      <c r="E5608" s="66" t="str">
        <f>IF(ISBLANK(LeaveTracker[[#This Row],[Employee Name]]),"-----",VLOOKUP(LeaveTracker[[#This Row],[Employee Name]],'List of Employees'!$B$4:$H$767,7))</f>
        <v>ONT</v>
      </c>
      <c r="F5608" s="66" t="str">
        <f>IF(ISBLANK(LeaveTracker[[#This Row],[Employee Name]]),"-----",VLOOKUP(LeaveTracker[[#This Row],[Employee Name]],'List of Employees'!$B$4:$H$767,6))</f>
        <v>CASUAL</v>
      </c>
      <c r="G5608" s="24">
        <v>45082</v>
      </c>
      <c r="H5608" s="24">
        <v>45082</v>
      </c>
      <c r="I5608" s="19" t="s">
        <v>82</v>
      </c>
      <c r="K5608" s="57" t="str">
        <f ca="1">LeaveTracker[[#This Row],[Days]]&amp;" "&amp;LeaveTracker[[#This Row],[Type of Leave]]</f>
        <v>1 VL</v>
      </c>
      <c r="L5608" s="23">
        <f ca="1">NETWORKDAYS(LeaveTracker[[#This Row],[Start Date]],LeaveTracker[[#This Row],[End Date]],lstHolidays)</f>
        <v>1</v>
      </c>
      <c r="M5608" s="27"/>
    </row>
    <row r="5609" spans="1:13" ht="30" customHeight="1" x14ac:dyDescent="0.3">
      <c r="A5609" s="27">
        <f t="shared" si="62"/>
        <v>1830</v>
      </c>
      <c r="B5609" s="31">
        <v>45068</v>
      </c>
      <c r="C5609" s="31">
        <v>45055</v>
      </c>
      <c r="D5609" s="19" t="s">
        <v>1811</v>
      </c>
      <c r="E5609" s="66" t="str">
        <f>IF(ISBLANK(LeaveTracker[[#This Row],[Employee Name]]),"-----",VLOOKUP(LeaveTracker[[#This Row],[Employee Name]],'List of Employees'!$B$4:$H$767,7))</f>
        <v>ONT</v>
      </c>
      <c r="F5609" s="66" t="str">
        <f>IF(ISBLANK(LeaveTracker[[#This Row],[Employee Name]]),"-----",VLOOKUP(LeaveTracker[[#This Row],[Employee Name]],'List of Employees'!$B$4:$H$767,6))</f>
        <v>CASUAL</v>
      </c>
      <c r="G5609" s="24">
        <v>45044</v>
      </c>
      <c r="H5609" s="24">
        <v>45044</v>
      </c>
      <c r="I5609" s="19" t="s">
        <v>81</v>
      </c>
      <c r="K5609" s="57" t="str">
        <f ca="1">LeaveTracker[[#This Row],[Days]]&amp;" "&amp;LeaveTracker[[#This Row],[Type of Leave]]</f>
        <v>1 SL</v>
      </c>
      <c r="L5609" s="23">
        <f ca="1">NETWORKDAYS(LeaveTracker[[#This Row],[Start Date]],LeaveTracker[[#This Row],[End Date]],lstHolidays)</f>
        <v>1</v>
      </c>
      <c r="M5609" s="27"/>
    </row>
    <row r="5610" spans="1:13" ht="30" customHeight="1" x14ac:dyDescent="0.3">
      <c r="A5610" s="27">
        <f t="shared" si="62"/>
        <v>1831</v>
      </c>
      <c r="B5610" s="31">
        <v>45068</v>
      </c>
      <c r="C5610" s="31">
        <v>45055</v>
      </c>
      <c r="D5610" s="19" t="s">
        <v>1811</v>
      </c>
      <c r="E5610" s="66" t="str">
        <f>IF(ISBLANK(LeaveTracker[[#This Row],[Employee Name]]),"-----",VLOOKUP(LeaveTracker[[#This Row],[Employee Name]],'List of Employees'!$B$4:$H$767,7))</f>
        <v>ONT</v>
      </c>
      <c r="F5610" s="66" t="str">
        <f>IF(ISBLANK(LeaveTracker[[#This Row],[Employee Name]]),"-----",VLOOKUP(LeaveTracker[[#This Row],[Employee Name]],'List of Employees'!$B$4:$H$767,6))</f>
        <v>CASUAL</v>
      </c>
      <c r="G5610" s="24">
        <v>45025</v>
      </c>
      <c r="H5610" s="24">
        <v>45025</v>
      </c>
      <c r="I5610" s="19" t="s">
        <v>81</v>
      </c>
      <c r="K5610" s="57" t="str">
        <f>LeaveTracker[[#This Row],[Days]]&amp;" "&amp;LeaveTracker[[#This Row],[Type of Leave]]</f>
        <v>1 SL</v>
      </c>
      <c r="L5610" s="23">
        <v>1</v>
      </c>
      <c r="M5610" s="27"/>
    </row>
    <row r="5611" spans="1:13" ht="30" customHeight="1" x14ac:dyDescent="0.3">
      <c r="A5611" s="27">
        <v>1831</v>
      </c>
      <c r="B5611" s="31">
        <v>45068</v>
      </c>
      <c r="C5611" s="31">
        <v>45055</v>
      </c>
      <c r="D5611" s="19" t="s">
        <v>1811</v>
      </c>
      <c r="E5611" s="66" t="str">
        <f>IF(ISBLANK(LeaveTracker[[#This Row],[Employee Name]]),"-----",VLOOKUP(LeaveTracker[[#This Row],[Employee Name]],'List of Employees'!$B$4:$H$767,7))</f>
        <v>ONT</v>
      </c>
      <c r="F5611" s="66" t="str">
        <f>IF(ISBLANK(LeaveTracker[[#This Row],[Employee Name]]),"-----",VLOOKUP(LeaveTracker[[#This Row],[Employee Name]],'List of Employees'!$B$4:$H$767,6))</f>
        <v>CASUAL</v>
      </c>
      <c r="G5611" s="24">
        <v>45032</v>
      </c>
      <c r="H5611" s="24">
        <v>45032</v>
      </c>
      <c r="I5611" s="19" t="s">
        <v>81</v>
      </c>
      <c r="K5611" s="57" t="str">
        <f>LeaveTracker[[#This Row],[Days]]&amp;" "&amp;LeaveTracker[[#This Row],[Type of Leave]]</f>
        <v>1 SL</v>
      </c>
      <c r="L5611" s="23">
        <v>1</v>
      </c>
      <c r="M5611" s="27"/>
    </row>
    <row r="5612" spans="1:13" ht="30" customHeight="1" x14ac:dyDescent="0.3">
      <c r="A5612" s="27">
        <f t="shared" si="62"/>
        <v>1832</v>
      </c>
      <c r="B5612" s="31">
        <v>45068</v>
      </c>
      <c r="C5612" s="31">
        <v>45055</v>
      </c>
      <c r="D5612" s="19" t="s">
        <v>1811</v>
      </c>
      <c r="E5612" s="66" t="str">
        <f>IF(ISBLANK(LeaveTracker[[#This Row],[Employee Name]]),"-----",VLOOKUP(LeaveTracker[[#This Row],[Employee Name]],'List of Employees'!$B$4:$H$767,7))</f>
        <v>ONT</v>
      </c>
      <c r="F5612" s="66" t="str">
        <f>IF(ISBLANK(LeaveTracker[[#This Row],[Employee Name]]),"-----",VLOOKUP(LeaveTracker[[#This Row],[Employee Name]],'List of Employees'!$B$4:$H$767,6))</f>
        <v>CASUAL</v>
      </c>
      <c r="G5612" s="24">
        <v>45017</v>
      </c>
      <c r="H5612" s="24">
        <v>45021</v>
      </c>
      <c r="I5612" s="19" t="s">
        <v>81</v>
      </c>
      <c r="K5612" s="57" t="str">
        <f ca="1">LeaveTracker[[#This Row],[Days]]&amp;" "&amp;LeaveTracker[[#This Row],[Type of Leave]]</f>
        <v>3 SL</v>
      </c>
      <c r="L5612" s="23">
        <f ca="1">NETWORKDAYS(LeaveTracker[[#This Row],[Start Date]],LeaveTracker[[#This Row],[End Date]],lstHolidays)</f>
        <v>3</v>
      </c>
      <c r="M5612" s="27"/>
    </row>
    <row r="5613" spans="1:13" ht="30" customHeight="1" x14ac:dyDescent="0.3">
      <c r="A5613" s="27">
        <v>1832</v>
      </c>
      <c r="B5613" s="31">
        <v>45068</v>
      </c>
      <c r="C5613" s="31">
        <v>45055</v>
      </c>
      <c r="D5613" s="19" t="s">
        <v>1811</v>
      </c>
      <c r="E5613" s="66" t="str">
        <f>IF(ISBLANK(LeaveTracker[[#This Row],[Employee Name]]),"-----",VLOOKUP(LeaveTracker[[#This Row],[Employee Name]],'List of Employees'!$B$4:$H$767,7))</f>
        <v>ONT</v>
      </c>
      <c r="F5613" s="66" t="str">
        <f>IF(ISBLANK(LeaveTracker[[#This Row],[Employee Name]]),"-----",VLOOKUP(LeaveTracker[[#This Row],[Employee Name]],'List of Employees'!$B$4:$H$767,6))</f>
        <v>CASUAL</v>
      </c>
      <c r="G5613" s="24">
        <v>45023</v>
      </c>
      <c r="H5613" s="24">
        <v>45023</v>
      </c>
      <c r="I5613" s="19" t="s">
        <v>81</v>
      </c>
      <c r="K5613" s="57" t="str">
        <f ca="1">LeaveTracker[[#This Row],[Days]]&amp;" "&amp;LeaveTracker[[#This Row],[Type of Leave]]</f>
        <v>1 SL</v>
      </c>
      <c r="L5613" s="23">
        <f ca="1">NETWORKDAYS(LeaveTracker[[#This Row],[Start Date]],LeaveTracker[[#This Row],[End Date]],lstHolidays)</f>
        <v>1</v>
      </c>
      <c r="M5613" s="27"/>
    </row>
    <row r="5614" spans="1:13" ht="30" customHeight="1" x14ac:dyDescent="0.3">
      <c r="A5614" s="27">
        <f t="shared" si="62"/>
        <v>1833</v>
      </c>
      <c r="B5614" s="31">
        <v>45068</v>
      </c>
      <c r="C5614" s="31">
        <v>45058</v>
      </c>
      <c r="D5614" s="19" t="s">
        <v>1935</v>
      </c>
      <c r="E5614" s="66" t="str">
        <f>IF(ISBLANK(LeaveTracker[[#This Row],[Employee Name]]),"-----",VLOOKUP(LeaveTracker[[#This Row],[Employee Name]],'List of Employees'!$B$4:$H$767,7))</f>
        <v>BPLO</v>
      </c>
      <c r="F5614" s="66" t="str">
        <f>IF(ISBLANK(LeaveTracker[[#This Row],[Employee Name]]),"-----",VLOOKUP(LeaveTracker[[#This Row],[Employee Name]],'List of Employees'!$B$4:$H$767,6))</f>
        <v>JOBCON</v>
      </c>
      <c r="G5614" s="24">
        <v>45056</v>
      </c>
      <c r="H5614" s="24">
        <v>45056</v>
      </c>
      <c r="I5614" s="19" t="s">
        <v>297</v>
      </c>
      <c r="J5614" s="42" t="s">
        <v>1877</v>
      </c>
      <c r="K5614" s="57" t="str">
        <f ca="1">LeaveTracker[[#This Row],[Days]]&amp;" "&amp;LeaveTracker[[#This Row],[Type of Leave]]</f>
        <v>1 OTHER</v>
      </c>
      <c r="L5614" s="23">
        <f ca="1">NETWORKDAYS(LeaveTracker[[#This Row],[Start Date]],LeaveTracker[[#This Row],[End Date]],lstHolidays)</f>
        <v>1</v>
      </c>
      <c r="M5614" s="27"/>
    </row>
    <row r="5615" spans="1:13" ht="30" customHeight="1" x14ac:dyDescent="0.3">
      <c r="A5615" s="27">
        <f>A5614+1</f>
        <v>1834</v>
      </c>
      <c r="B5615" s="31">
        <v>45068</v>
      </c>
      <c r="C5615" s="31">
        <v>45058</v>
      </c>
      <c r="D5615" s="19" t="s">
        <v>1935</v>
      </c>
      <c r="E5615" s="66" t="str">
        <f>IF(ISBLANK(LeaveTracker[[#This Row],[Employee Name]]),"-----",VLOOKUP(LeaveTracker[[#This Row],[Employee Name]],'List of Employees'!$B$4:$H$767,7))</f>
        <v>BPLO</v>
      </c>
      <c r="F5615" s="66" t="str">
        <f>IF(ISBLANK(LeaveTracker[[#This Row],[Employee Name]]),"-----",VLOOKUP(LeaveTracker[[#This Row],[Employee Name]],'List of Employees'!$B$4:$H$767,6))</f>
        <v>JOBCON</v>
      </c>
      <c r="G5615" s="24">
        <v>45068</v>
      </c>
      <c r="H5615" s="24">
        <v>45068</v>
      </c>
      <c r="I5615" s="20" t="s">
        <v>297</v>
      </c>
      <c r="J5615" s="42" t="s">
        <v>1877</v>
      </c>
      <c r="K5615" s="57" t="str">
        <f ca="1">LeaveTracker[[#This Row],[Days]]&amp;" "&amp;LeaveTracker[[#This Row],[Type of Leave]]</f>
        <v>1 OTHER</v>
      </c>
      <c r="L5615" s="23">
        <f ca="1">NETWORKDAYS(LeaveTracker[[#This Row],[Start Date]],LeaveTracker[[#This Row],[End Date]],lstHolidays)</f>
        <v>1</v>
      </c>
      <c r="M5615" s="27"/>
    </row>
    <row r="5616" spans="1:13" ht="30" customHeight="1" x14ac:dyDescent="0.3">
      <c r="A5616" s="27">
        <f t="shared" si="62"/>
        <v>1835</v>
      </c>
      <c r="B5616" s="31">
        <v>45068</v>
      </c>
      <c r="C5616" s="31">
        <v>45058</v>
      </c>
      <c r="D5616" s="19" t="s">
        <v>2311</v>
      </c>
      <c r="E5616" s="66" t="str">
        <f>IF(ISBLANK(LeaveTracker[[#This Row],[Employee Name]]),"-----",VLOOKUP(LeaveTracker[[#This Row],[Employee Name]],'List of Employees'!$B$4:$H$767,7))</f>
        <v>BPLO</v>
      </c>
      <c r="F5616" s="66" t="str">
        <f>IF(ISBLANK(LeaveTracker[[#This Row],[Employee Name]]),"-----",VLOOKUP(LeaveTracker[[#This Row],[Employee Name]],'List of Employees'!$B$4:$H$767,6))</f>
        <v>JOBCON</v>
      </c>
      <c r="G5616" s="24">
        <v>45056</v>
      </c>
      <c r="H5616" s="24">
        <v>45058</v>
      </c>
      <c r="I5616" s="20" t="s">
        <v>81</v>
      </c>
      <c r="K5616" s="57" t="str">
        <f ca="1">LeaveTracker[[#This Row],[Days]]&amp;" "&amp;LeaveTracker[[#This Row],[Type of Leave]]</f>
        <v>3 SL</v>
      </c>
      <c r="L5616" s="23">
        <f ca="1">NETWORKDAYS(LeaveTracker[[#This Row],[Start Date]],LeaveTracker[[#This Row],[End Date]],lstHolidays)</f>
        <v>3</v>
      </c>
      <c r="M5616" s="27"/>
    </row>
    <row r="5617" spans="1:13" ht="30" customHeight="1" x14ac:dyDescent="0.3">
      <c r="A5617" s="27">
        <f t="shared" si="62"/>
        <v>1836</v>
      </c>
      <c r="B5617" s="31">
        <v>45068</v>
      </c>
      <c r="C5617" s="31">
        <v>45054</v>
      </c>
      <c r="D5617" s="19" t="s">
        <v>1935</v>
      </c>
      <c r="E5617" s="66" t="str">
        <f>IF(ISBLANK(LeaveTracker[[#This Row],[Employee Name]]),"-----",VLOOKUP(LeaveTracker[[#This Row],[Employee Name]],'List of Employees'!$B$4:$H$767,7))</f>
        <v>BPLO</v>
      </c>
      <c r="F5617" s="66" t="str">
        <f>IF(ISBLANK(LeaveTracker[[#This Row],[Employee Name]]),"-----",VLOOKUP(LeaveTracker[[#This Row],[Employee Name]],'List of Employees'!$B$4:$H$767,6))</f>
        <v>JOBCON</v>
      </c>
      <c r="G5617" s="24">
        <v>45050</v>
      </c>
      <c r="H5617" s="24">
        <v>45052</v>
      </c>
      <c r="I5617" s="20" t="s">
        <v>81</v>
      </c>
      <c r="K5617" s="57" t="str">
        <f ca="1">LeaveTracker[[#This Row],[Days]]&amp;" "&amp;LeaveTracker[[#This Row],[Type of Leave]]</f>
        <v>2 SL</v>
      </c>
      <c r="L5617" s="23">
        <f ca="1">NETWORKDAYS(LeaveTracker[[#This Row],[Start Date]],LeaveTracker[[#This Row],[End Date]],lstHolidays)</f>
        <v>2</v>
      </c>
      <c r="M5617" s="27"/>
    </row>
    <row r="5618" spans="1:13" ht="30" customHeight="1" x14ac:dyDescent="0.3">
      <c r="A5618" s="27">
        <v>1837</v>
      </c>
      <c r="B5618" s="31">
        <v>45068</v>
      </c>
      <c r="C5618" s="31">
        <v>45055</v>
      </c>
      <c r="D5618" s="19" t="s">
        <v>2007</v>
      </c>
      <c r="E5618" s="66" t="str">
        <f>IF(ISBLANK(LeaveTracker[[#This Row],[Employee Name]]),"-----",VLOOKUP(LeaveTracker[[#This Row],[Employee Name]],'List of Employees'!$B$4:$H$767,7))</f>
        <v>EDP</v>
      </c>
      <c r="F5618" s="66" t="str">
        <f>IF(ISBLANK(LeaveTracker[[#This Row],[Employee Name]]),"-----",VLOOKUP(LeaveTracker[[#This Row],[Employee Name]],'List of Employees'!$B$4:$H$767,6))</f>
        <v>CASUAL</v>
      </c>
      <c r="G5618" s="24">
        <v>45051</v>
      </c>
      <c r="H5618" s="24">
        <v>45051</v>
      </c>
      <c r="I5618" s="20" t="s">
        <v>81</v>
      </c>
      <c r="K5618" s="57" t="str">
        <f ca="1">LeaveTracker[[#This Row],[Days]]&amp;" "&amp;LeaveTracker[[#This Row],[Type of Leave]]</f>
        <v>1 SL</v>
      </c>
      <c r="L5618" s="23">
        <f ca="1">NETWORKDAYS(LeaveTracker[[#This Row],[Start Date]],LeaveTracker[[#This Row],[End Date]],lstHolidays)</f>
        <v>1</v>
      </c>
      <c r="M5618" s="27"/>
    </row>
    <row r="5619" spans="1:13" ht="30" customHeight="1" x14ac:dyDescent="0.3">
      <c r="A5619" s="27">
        <v>1837</v>
      </c>
      <c r="B5619" s="31">
        <v>45068</v>
      </c>
      <c r="C5619" s="31">
        <v>45055</v>
      </c>
      <c r="D5619" s="19" t="s">
        <v>2007</v>
      </c>
      <c r="E5619" s="66" t="str">
        <f>IF(ISBLANK(LeaveTracker[[#This Row],[Employee Name]]),"-----",VLOOKUP(LeaveTracker[[#This Row],[Employee Name]],'List of Employees'!$B$4:$H$767,7))</f>
        <v>EDP</v>
      </c>
      <c r="F5619" s="66" t="str">
        <f>IF(ISBLANK(LeaveTracker[[#This Row],[Employee Name]]),"-----",VLOOKUP(LeaveTracker[[#This Row],[Employee Name]],'List of Employees'!$B$4:$H$767,6))</f>
        <v>CASUAL</v>
      </c>
      <c r="G5619" s="24">
        <v>45054</v>
      </c>
      <c r="H5619" s="24">
        <v>45054</v>
      </c>
      <c r="I5619" s="20" t="s">
        <v>81</v>
      </c>
      <c r="K5619" s="57" t="str">
        <f ca="1">LeaveTracker[[#This Row],[Days]]&amp;" "&amp;LeaveTracker[[#This Row],[Type of Leave]]</f>
        <v>1 SL</v>
      </c>
      <c r="L5619" s="23">
        <f ca="1">NETWORKDAYS(LeaveTracker[[#This Row],[Start Date]],LeaveTracker[[#This Row],[End Date]],lstHolidays)</f>
        <v>1</v>
      </c>
      <c r="M5619" s="27"/>
    </row>
    <row r="5620" spans="1:13" ht="30" customHeight="1" x14ac:dyDescent="0.3">
      <c r="A5620" s="27">
        <f t="shared" si="62"/>
        <v>1838</v>
      </c>
      <c r="B5620" s="31">
        <v>45068</v>
      </c>
      <c r="C5620" s="31">
        <v>45056</v>
      </c>
      <c r="D5620" s="19" t="s">
        <v>1800</v>
      </c>
      <c r="E5620" s="66" t="str">
        <f>IF(ISBLANK(LeaveTracker[[#This Row],[Employee Name]]),"-----",VLOOKUP(LeaveTracker[[#This Row],[Employee Name]],'List of Employees'!$B$4:$H$767,7))</f>
        <v>CSWDO</v>
      </c>
      <c r="F5620" s="66" t="str">
        <f>IF(ISBLANK(LeaveTracker[[#This Row],[Employee Name]]),"-----",VLOOKUP(LeaveTracker[[#This Row],[Employee Name]],'List of Employees'!$B$4:$H$767,6))</f>
        <v>CASUAL</v>
      </c>
      <c r="G5620" s="24">
        <v>45056</v>
      </c>
      <c r="H5620" s="24">
        <v>45070</v>
      </c>
      <c r="I5620" s="20" t="s">
        <v>81</v>
      </c>
      <c r="K5620" s="57" t="str">
        <f ca="1">LeaveTracker[[#This Row],[Days]]&amp;" "&amp;LeaveTracker[[#This Row],[Type of Leave]]</f>
        <v>11 SL</v>
      </c>
      <c r="L5620" s="23">
        <f ca="1">NETWORKDAYS(LeaveTracker[[#This Row],[Start Date]],LeaveTracker[[#This Row],[End Date]],lstHolidays)</f>
        <v>11</v>
      </c>
      <c r="M5620" s="27"/>
    </row>
    <row r="5621" spans="1:13" ht="30" customHeight="1" x14ac:dyDescent="0.3">
      <c r="A5621" s="27">
        <f t="shared" si="62"/>
        <v>1839</v>
      </c>
      <c r="B5621" s="31">
        <v>45068</v>
      </c>
      <c r="C5621" s="31">
        <v>45055</v>
      </c>
      <c r="D5621" s="19" t="s">
        <v>1891</v>
      </c>
      <c r="E5621" s="19"/>
      <c r="F5621" s="66" t="str">
        <f>IF(ISBLANK(LeaveTracker[[#This Row],[Employee Name]]),"-----",VLOOKUP(LeaveTracker[[#This Row],[Employee Name]],'List of Employees'!$B$4:$H$767,6))</f>
        <v>CASUAL</v>
      </c>
      <c r="G5621" s="24">
        <v>45051</v>
      </c>
      <c r="H5621" s="24">
        <v>45054</v>
      </c>
      <c r="I5621" s="20" t="s">
        <v>81</v>
      </c>
      <c r="K5621" s="57" t="str">
        <f ca="1">LeaveTracker[[#This Row],[Days]]&amp;" "&amp;LeaveTracker[[#This Row],[Type of Leave]]</f>
        <v>2 SL</v>
      </c>
      <c r="L5621" s="23">
        <f ca="1">NETWORKDAYS(LeaveTracker[[#This Row],[Start Date]],LeaveTracker[[#This Row],[End Date]],lstHolidays)</f>
        <v>2</v>
      </c>
      <c r="M5621" s="27"/>
    </row>
    <row r="5622" spans="1:13" ht="30" customHeight="1" x14ac:dyDescent="0.3">
      <c r="A5622" s="27">
        <v>1840</v>
      </c>
      <c r="B5622" s="31">
        <v>45068</v>
      </c>
      <c r="C5622" s="31">
        <v>45024</v>
      </c>
      <c r="D5622" s="19" t="s">
        <v>1953</v>
      </c>
      <c r="E5622" s="19"/>
      <c r="F5622" s="66" t="str">
        <f>IF(ISBLANK(LeaveTracker[[#This Row],[Employee Name]]),"-----",VLOOKUP(LeaveTracker[[#This Row],[Employee Name]],'List of Employees'!$B$4:$H$767,6))</f>
        <v>CASUAL</v>
      </c>
      <c r="G5622" s="24">
        <v>45064</v>
      </c>
      <c r="H5622" s="24">
        <v>45066</v>
      </c>
      <c r="I5622" s="20" t="s">
        <v>82</v>
      </c>
      <c r="K5622" s="57" t="str">
        <f ca="1">LeaveTracker[[#This Row],[Days]]&amp;" "&amp;LeaveTracker[[#This Row],[Type of Leave]]</f>
        <v>2 VL</v>
      </c>
      <c r="L5622" s="23">
        <f ca="1">NETWORKDAYS(LeaveTracker[[#This Row],[Start Date]],LeaveTracker[[#This Row],[End Date]],lstHolidays)</f>
        <v>2</v>
      </c>
      <c r="M5622" s="27"/>
    </row>
    <row r="5623" spans="1:13" ht="30" customHeight="1" x14ac:dyDescent="0.3">
      <c r="A5623" s="27">
        <v>1840</v>
      </c>
      <c r="B5623" s="31">
        <v>45068</v>
      </c>
      <c r="C5623" s="31">
        <v>45024</v>
      </c>
      <c r="D5623" s="19" t="s">
        <v>1953</v>
      </c>
      <c r="E5623" s="20" t="str">
        <f>IF(ISBLANK(LeaveTracker[[#This Row],[Employee Name]]),"-----",VLOOKUP(LeaveTracker[[#This Row],[Employee Name]],'List of Employees'!$B$4:$H$767,7))</f>
        <v>CENRO</v>
      </c>
      <c r="F5623" s="66" t="str">
        <f>IF(ISBLANK(LeaveTracker[[#This Row],[Employee Name]]),"-----",VLOOKUP(LeaveTracker[[#This Row],[Employee Name]],'List of Employees'!$B$4:$H$767,6))</f>
        <v>CASUAL</v>
      </c>
      <c r="G5623" s="24">
        <v>45070</v>
      </c>
      <c r="H5623" s="24">
        <v>45071</v>
      </c>
      <c r="I5623" s="20" t="s">
        <v>82</v>
      </c>
      <c r="K5623" s="57" t="str">
        <f ca="1">LeaveTracker[[#This Row],[Days]]&amp;" "&amp;LeaveTracker[[#This Row],[Type of Leave]]</f>
        <v>2 VL</v>
      </c>
      <c r="L5623" s="23">
        <f ca="1">NETWORKDAYS(LeaveTracker[[#This Row],[Start Date]],LeaveTracker[[#This Row],[End Date]],lstHolidays)</f>
        <v>2</v>
      </c>
      <c r="M5623" s="27"/>
    </row>
    <row r="5624" spans="1:13" ht="30" customHeight="1" x14ac:dyDescent="0.3">
      <c r="A5624" s="27">
        <v>1840</v>
      </c>
      <c r="B5624" s="31">
        <v>45068</v>
      </c>
      <c r="C5624" s="31">
        <v>45024</v>
      </c>
      <c r="D5624" s="19" t="s">
        <v>1953</v>
      </c>
      <c r="E5624" s="20" t="str">
        <f>IF(ISBLANK(LeaveTracker[[#This Row],[Employee Name]]),"-----",VLOOKUP(LeaveTracker[[#This Row],[Employee Name]],'List of Employees'!$B$4:$H$767,7))</f>
        <v>CENRO</v>
      </c>
      <c r="F5624" s="66" t="str">
        <f>IF(ISBLANK(LeaveTracker[[#This Row],[Employee Name]]),"-----",VLOOKUP(LeaveTracker[[#This Row],[Employee Name]],'List of Employees'!$B$4:$H$767,6))</f>
        <v>CASUAL</v>
      </c>
      <c r="G5624" s="24">
        <v>45073</v>
      </c>
      <c r="H5624" s="24">
        <v>45076</v>
      </c>
      <c r="I5624" s="20" t="s">
        <v>82</v>
      </c>
      <c r="K5624" s="57" t="str">
        <f ca="1">LeaveTracker[[#This Row],[Days]]&amp;" "&amp;LeaveTracker[[#This Row],[Type of Leave]]</f>
        <v>2 VL</v>
      </c>
      <c r="L5624" s="23">
        <f ca="1">NETWORKDAYS(LeaveTracker[[#This Row],[Start Date]],LeaveTracker[[#This Row],[End Date]],lstHolidays)</f>
        <v>2</v>
      </c>
      <c r="M5624" s="27"/>
    </row>
    <row r="5625" spans="1:13" ht="30" customHeight="1" x14ac:dyDescent="0.3">
      <c r="A5625" s="27">
        <f t="shared" si="62"/>
        <v>1841</v>
      </c>
      <c r="B5625" s="31">
        <v>45068</v>
      </c>
      <c r="C5625" s="31">
        <v>45054</v>
      </c>
      <c r="D5625" s="19" t="s">
        <v>1953</v>
      </c>
      <c r="E5625" s="20" t="str">
        <f>IF(ISBLANK(LeaveTracker[[#This Row],[Employee Name]]),"-----",VLOOKUP(LeaveTracker[[#This Row],[Employee Name]],'List of Employees'!$B$4:$H$767,7))</f>
        <v>CENRO</v>
      </c>
      <c r="F5625" s="66" t="str">
        <f>IF(ISBLANK(LeaveTracker[[#This Row],[Employee Name]]),"-----",VLOOKUP(LeaveTracker[[#This Row],[Employee Name]],'List of Employees'!$B$4:$H$767,6))</f>
        <v>CASUAL</v>
      </c>
      <c r="G5625" s="24">
        <v>45050</v>
      </c>
      <c r="H5625" s="24">
        <v>45052</v>
      </c>
      <c r="I5625" s="20" t="s">
        <v>81</v>
      </c>
      <c r="K5625" s="57" t="str">
        <f ca="1">LeaveTracker[[#This Row],[Days]]&amp;" "&amp;LeaveTracker[[#This Row],[Type of Leave]]</f>
        <v>2 SL</v>
      </c>
      <c r="L5625" s="23">
        <f ca="1">NETWORKDAYS(LeaveTracker[[#This Row],[Start Date]],LeaveTracker[[#This Row],[End Date]],lstHolidays)</f>
        <v>2</v>
      </c>
      <c r="M5625" s="27"/>
    </row>
    <row r="5626" spans="1:13" ht="30" customHeight="1" x14ac:dyDescent="0.3">
      <c r="A5626" s="27">
        <f t="shared" si="62"/>
        <v>1842</v>
      </c>
      <c r="B5626" s="31">
        <v>45068</v>
      </c>
      <c r="C5626" s="31">
        <v>45057</v>
      </c>
      <c r="D5626" s="19" t="s">
        <v>1785</v>
      </c>
      <c r="E5626" s="20" t="str">
        <f>IF(ISBLANK(LeaveTracker[[#This Row],[Employee Name]]),"-----",VLOOKUP(LeaveTracker[[#This Row],[Employee Name]],'List of Employees'!$B$4:$H$767,7))</f>
        <v>GSO</v>
      </c>
      <c r="F5626" s="66" t="str">
        <f>IF(ISBLANK(LeaveTracker[[#This Row],[Employee Name]]),"-----",VLOOKUP(LeaveTracker[[#This Row],[Employee Name]],'List of Employees'!$B$4:$H$767,6))</f>
        <v>CASUAL</v>
      </c>
      <c r="G5626" s="24">
        <v>45055</v>
      </c>
      <c r="H5626" s="24">
        <v>45056</v>
      </c>
      <c r="I5626" s="20" t="s">
        <v>81</v>
      </c>
      <c r="K5626" s="57" t="str">
        <f ca="1">LeaveTracker[[#This Row],[Days]]&amp;" "&amp;LeaveTracker[[#This Row],[Type of Leave]]</f>
        <v>2 SL</v>
      </c>
      <c r="L5626" s="23">
        <f ca="1">NETWORKDAYS(LeaveTracker[[#This Row],[Start Date]],LeaveTracker[[#This Row],[End Date]],lstHolidays)</f>
        <v>2</v>
      </c>
      <c r="M5626" s="27"/>
    </row>
    <row r="5627" spans="1:13" ht="30" customHeight="1" x14ac:dyDescent="0.3">
      <c r="A5627" s="27">
        <f t="shared" si="62"/>
        <v>1843</v>
      </c>
      <c r="B5627" s="31">
        <v>45068</v>
      </c>
      <c r="C5627" s="31">
        <v>45048</v>
      </c>
      <c r="D5627" s="19" t="s">
        <v>1858</v>
      </c>
      <c r="E5627" s="20" t="str">
        <f>IF(ISBLANK(LeaveTracker[[#This Row],[Employee Name]]),"-----",VLOOKUP(LeaveTracker[[#This Row],[Employee Name]],'List of Employees'!$B$4:$H$767,7))</f>
        <v>TICC</v>
      </c>
      <c r="F5627" s="66" t="str">
        <f>IF(ISBLANK(LeaveTracker[[#This Row],[Employee Name]]),"-----",VLOOKUP(LeaveTracker[[#This Row],[Employee Name]],'List of Employees'!$B$4:$H$767,6))</f>
        <v>CASUAL</v>
      </c>
      <c r="G5627" s="24">
        <v>45058</v>
      </c>
      <c r="H5627" s="24">
        <v>45062</v>
      </c>
      <c r="I5627" s="20" t="s">
        <v>82</v>
      </c>
      <c r="K5627" s="57" t="str">
        <f ca="1">LeaveTracker[[#This Row],[Days]]&amp;" "&amp;LeaveTracker[[#This Row],[Type of Leave]]</f>
        <v>3 VL</v>
      </c>
      <c r="L5627" s="23">
        <f ca="1">NETWORKDAYS(LeaveTracker[[#This Row],[Start Date]],LeaveTracker[[#This Row],[End Date]],lstHolidays)</f>
        <v>3</v>
      </c>
      <c r="M5627" s="27"/>
    </row>
    <row r="5628" spans="1:13" ht="30" customHeight="1" x14ac:dyDescent="0.3">
      <c r="A5628" s="27">
        <f t="shared" si="62"/>
        <v>1844</v>
      </c>
      <c r="B5628" s="31">
        <v>45068</v>
      </c>
      <c r="C5628" s="31">
        <v>45056</v>
      </c>
      <c r="D5628" s="19" t="s">
        <v>1799</v>
      </c>
      <c r="E5628" s="20" t="str">
        <f>IF(ISBLANK(LeaveTracker[[#This Row],[Employee Name]]),"-----",VLOOKUP(LeaveTracker[[#This Row],[Employee Name]],'List of Employees'!$B$4:$H$767,7))</f>
        <v>HOUSING</v>
      </c>
      <c r="F5628" s="66" t="str">
        <f>IF(ISBLANK(LeaveTracker[[#This Row],[Employee Name]]),"-----",VLOOKUP(LeaveTracker[[#This Row],[Employee Name]],'List of Employees'!$B$4:$H$767,6))</f>
        <v>CASUAL</v>
      </c>
      <c r="G5628" s="24">
        <v>45054</v>
      </c>
      <c r="H5628" s="24">
        <v>45055</v>
      </c>
      <c r="I5628" s="20" t="s">
        <v>81</v>
      </c>
      <c r="K5628" s="57" t="str">
        <f ca="1">LeaveTracker[[#This Row],[Days]]&amp;" "&amp;LeaveTracker[[#This Row],[Type of Leave]]</f>
        <v>2 SL</v>
      </c>
      <c r="L5628" s="23">
        <f ca="1">NETWORKDAYS(LeaveTracker[[#This Row],[Start Date]],LeaveTracker[[#This Row],[End Date]],lstHolidays)</f>
        <v>2</v>
      </c>
      <c r="M5628" s="27"/>
    </row>
    <row r="5629" spans="1:13" ht="30" customHeight="1" x14ac:dyDescent="0.3">
      <c r="A5629" s="27">
        <f t="shared" si="62"/>
        <v>1845</v>
      </c>
      <c r="B5629" s="31">
        <v>45068</v>
      </c>
      <c r="C5629" s="31">
        <v>45051</v>
      </c>
      <c r="D5629" s="19" t="s">
        <v>1799</v>
      </c>
      <c r="E5629" s="20" t="str">
        <f>IF(ISBLANK(LeaveTracker[[#This Row],[Employee Name]]),"-----",VLOOKUP(LeaveTracker[[#This Row],[Employee Name]],'List of Employees'!$B$4:$H$767,7))</f>
        <v>HOUSING</v>
      </c>
      <c r="F5629" s="66" t="str">
        <f>IF(ISBLANK(LeaveTracker[[#This Row],[Employee Name]]),"-----",VLOOKUP(LeaveTracker[[#This Row],[Employee Name]],'List of Employees'!$B$4:$H$767,6))</f>
        <v>CASUAL</v>
      </c>
      <c r="G5629" s="24">
        <v>45048</v>
      </c>
      <c r="H5629" s="24">
        <v>45050</v>
      </c>
      <c r="I5629" s="20" t="s">
        <v>81</v>
      </c>
      <c r="K5629" s="57" t="str">
        <f ca="1">LeaveTracker[[#This Row],[Days]]&amp;" "&amp;LeaveTracker[[#This Row],[Type of Leave]]</f>
        <v>3 SL</v>
      </c>
      <c r="L5629" s="23">
        <f ca="1">NETWORKDAYS(LeaveTracker[[#This Row],[Start Date]],LeaveTracker[[#This Row],[End Date]],lstHolidays)</f>
        <v>3</v>
      </c>
      <c r="M5629" s="27"/>
    </row>
    <row r="5630" spans="1:13" ht="30" customHeight="1" x14ac:dyDescent="0.3">
      <c r="A5630" s="27">
        <f t="shared" si="62"/>
        <v>1846</v>
      </c>
      <c r="B5630" s="31">
        <v>45068</v>
      </c>
      <c r="C5630" s="31">
        <v>45056</v>
      </c>
      <c r="D5630" s="19" t="s">
        <v>1833</v>
      </c>
      <c r="E5630" s="20" t="str">
        <f>IF(ISBLANK(LeaveTracker[[#This Row],[Employee Name]]),"-----",VLOOKUP(LeaveTracker[[#This Row],[Employee Name]],'List of Employees'!$B$4:$H$767,7))</f>
        <v>BIR</v>
      </c>
      <c r="F5630" s="66" t="str">
        <f>IF(ISBLANK(LeaveTracker[[#This Row],[Employee Name]]),"-----",VLOOKUP(LeaveTracker[[#This Row],[Employee Name]],'List of Employees'!$B$4:$H$767,6))</f>
        <v>CASUAL</v>
      </c>
      <c r="G5630" s="24">
        <v>45054</v>
      </c>
      <c r="H5630" s="24">
        <v>45055</v>
      </c>
      <c r="I5630" s="20" t="s">
        <v>81</v>
      </c>
      <c r="K5630" s="57" t="str">
        <f ca="1">LeaveTracker[[#This Row],[Days]]&amp;" "&amp;LeaveTracker[[#This Row],[Type of Leave]]</f>
        <v>2 SL</v>
      </c>
      <c r="L5630" s="23">
        <f ca="1">NETWORKDAYS(LeaveTracker[[#This Row],[Start Date]],LeaveTracker[[#This Row],[End Date]],lstHolidays)</f>
        <v>2</v>
      </c>
      <c r="M5630" s="27"/>
    </row>
    <row r="5631" spans="1:13" ht="30" customHeight="1" x14ac:dyDescent="0.3">
      <c r="A5631" s="27">
        <f t="shared" si="62"/>
        <v>1847</v>
      </c>
      <c r="B5631" s="31">
        <v>45068</v>
      </c>
      <c r="C5631" s="31">
        <v>45061</v>
      </c>
      <c r="D5631" s="19" t="s">
        <v>2313</v>
      </c>
      <c r="E5631" s="20" t="str">
        <f>IF(ISBLANK(LeaveTracker[[#This Row],[Employee Name]]),"-----",VLOOKUP(LeaveTracker[[#This Row],[Employee Name]],'List of Employees'!$B$4:$H$767,7))</f>
        <v>CENRO</v>
      </c>
      <c r="F5631" s="66" t="str">
        <f>IF(ISBLANK(LeaveTracker[[#This Row],[Employee Name]]),"-----",VLOOKUP(LeaveTracker[[#This Row],[Employee Name]],'List of Employees'!$B$4:$H$767,6))</f>
        <v>CASUAL</v>
      </c>
      <c r="G5631" s="24">
        <v>45059</v>
      </c>
      <c r="H5631" s="24">
        <v>45065</v>
      </c>
      <c r="I5631" s="19" t="s">
        <v>77</v>
      </c>
      <c r="K5631" s="57" t="str">
        <f ca="1">LeaveTracker[[#This Row],[Days]]&amp;" "&amp;LeaveTracker[[#This Row],[Type of Leave]]</f>
        <v>5 Paternity</v>
      </c>
      <c r="L5631" s="23">
        <f ca="1">NETWORKDAYS(LeaveTracker[[#This Row],[Start Date]],LeaveTracker[[#This Row],[End Date]],lstHolidays)</f>
        <v>5</v>
      </c>
      <c r="M5631" s="27"/>
    </row>
    <row r="5632" spans="1:13" ht="30" customHeight="1" x14ac:dyDescent="0.3">
      <c r="A5632" s="27">
        <f t="shared" si="62"/>
        <v>1848</v>
      </c>
      <c r="B5632" s="31">
        <v>45068</v>
      </c>
      <c r="C5632" s="31">
        <v>45056</v>
      </c>
      <c r="D5632" s="19" t="s">
        <v>209</v>
      </c>
      <c r="E5632" s="20" t="str">
        <f>IF(ISBLANK(LeaveTracker[[#This Row],[Employee Name]]),"-----",VLOOKUP(LeaveTracker[[#This Row],[Employee Name]],'List of Employees'!$B$4:$H$767,7))</f>
        <v>PDAO</v>
      </c>
      <c r="F5632" s="66" t="str">
        <f>IF(ISBLANK(LeaveTracker[[#This Row],[Employee Name]]),"-----",VLOOKUP(LeaveTracker[[#This Row],[Employee Name]],'List of Employees'!$B$4:$H$767,6))</f>
        <v>PERMANENT</v>
      </c>
      <c r="G5632" s="24">
        <v>45055</v>
      </c>
      <c r="H5632" s="24">
        <v>45055</v>
      </c>
      <c r="I5632" s="20" t="s">
        <v>81</v>
      </c>
      <c r="K5632" s="57" t="str">
        <f ca="1">LeaveTracker[[#This Row],[Days]]&amp;" "&amp;LeaveTracker[[#This Row],[Type of Leave]]</f>
        <v>1 SL</v>
      </c>
      <c r="L5632" s="23">
        <f ca="1">NETWORKDAYS(LeaveTracker[[#This Row],[Start Date]],LeaveTracker[[#This Row],[End Date]],lstHolidays)</f>
        <v>1</v>
      </c>
      <c r="M5632" s="27"/>
    </row>
    <row r="5633" spans="1:13" ht="30" customHeight="1" x14ac:dyDescent="0.3">
      <c r="A5633" s="27">
        <f t="shared" si="62"/>
        <v>1849</v>
      </c>
      <c r="B5633" s="31">
        <v>45068</v>
      </c>
      <c r="C5633" s="31">
        <v>45055</v>
      </c>
      <c r="D5633" s="19" t="s">
        <v>209</v>
      </c>
      <c r="E5633" s="20" t="str">
        <f>IF(ISBLANK(LeaveTracker[[#This Row],[Employee Name]]),"-----",VLOOKUP(LeaveTracker[[#This Row],[Employee Name]],'List of Employees'!$B$4:$H$767,7))</f>
        <v>PDAO</v>
      </c>
      <c r="F5633" s="66" t="str">
        <f>IF(ISBLANK(LeaveTracker[[#This Row],[Employee Name]]),"-----",VLOOKUP(LeaveTracker[[#This Row],[Employee Name]],'List of Employees'!$B$4:$H$767,6))</f>
        <v>PERMANENT</v>
      </c>
      <c r="G5633" s="24">
        <v>45054</v>
      </c>
      <c r="H5633" s="24">
        <v>45054</v>
      </c>
      <c r="I5633" s="19" t="s">
        <v>297</v>
      </c>
      <c r="J5633" s="42" t="s">
        <v>2314</v>
      </c>
      <c r="K5633" s="57" t="str">
        <f ca="1">LeaveTracker[[#This Row],[Days]]&amp;" "&amp;LeaveTracker[[#This Row],[Type of Leave]]</f>
        <v>1 OTHER</v>
      </c>
      <c r="L5633" s="23">
        <f ca="1">NETWORKDAYS(LeaveTracker[[#This Row],[Start Date]],LeaveTracker[[#This Row],[End Date]],lstHolidays)</f>
        <v>1</v>
      </c>
      <c r="M5633" s="27"/>
    </row>
    <row r="5634" spans="1:13" ht="30" customHeight="1" x14ac:dyDescent="0.3">
      <c r="A5634" s="27">
        <f t="shared" si="62"/>
        <v>1850</v>
      </c>
      <c r="B5634" s="31">
        <v>45068</v>
      </c>
      <c r="C5634" s="31">
        <v>45048</v>
      </c>
      <c r="D5634" s="19" t="s">
        <v>209</v>
      </c>
      <c r="E5634" s="20" t="str">
        <f>IF(ISBLANK(LeaveTracker[[#This Row],[Employee Name]]),"-----",VLOOKUP(LeaveTracker[[#This Row],[Employee Name]],'List of Employees'!$B$4:$H$767,7))</f>
        <v>PDAO</v>
      </c>
      <c r="F5634" s="66" t="str">
        <f>IF(ISBLANK(LeaveTracker[[#This Row],[Employee Name]]),"-----",VLOOKUP(LeaveTracker[[#This Row],[Employee Name]],'List of Employees'!$B$4:$H$767,6))</f>
        <v>PERMANENT</v>
      </c>
      <c r="G5634" s="24">
        <v>45044</v>
      </c>
      <c r="H5634" s="24">
        <v>45044</v>
      </c>
      <c r="I5634" s="19" t="s">
        <v>297</v>
      </c>
      <c r="J5634" s="42" t="s">
        <v>2315</v>
      </c>
      <c r="K5634" s="57" t="str">
        <f ca="1">LeaveTracker[[#This Row],[Days]]&amp;" "&amp;LeaveTracker[[#This Row],[Type of Leave]]</f>
        <v>1 OTHER</v>
      </c>
      <c r="L5634" s="23">
        <f ca="1">NETWORKDAYS(LeaveTracker[[#This Row],[Start Date]],LeaveTracker[[#This Row],[End Date]],lstHolidays)</f>
        <v>1</v>
      </c>
      <c r="M5634" s="27"/>
    </row>
    <row r="5635" spans="1:13" ht="30" customHeight="1" x14ac:dyDescent="0.3">
      <c r="A5635" s="27">
        <f t="shared" si="62"/>
        <v>1851</v>
      </c>
      <c r="B5635" s="31">
        <v>45068</v>
      </c>
      <c r="C5635" s="31">
        <v>45061</v>
      </c>
      <c r="D5635" s="19" t="s">
        <v>1918</v>
      </c>
      <c r="E5635" s="20" t="str">
        <f>IF(ISBLANK(LeaveTracker[[#This Row],[Employee Name]]),"-----",VLOOKUP(LeaveTracker[[#This Row],[Employee Name]],'List of Employees'!$B$4:$H$767,7))</f>
        <v>HOUSING</v>
      </c>
      <c r="F5635" s="66" t="str">
        <f>IF(ISBLANK(LeaveTracker[[#This Row],[Employee Name]]),"-----",VLOOKUP(LeaveTracker[[#This Row],[Employee Name]],'List of Employees'!$B$4:$H$767,6))</f>
        <v>CASUAL</v>
      </c>
      <c r="G5635" s="24">
        <v>45069</v>
      </c>
      <c r="H5635" s="24">
        <v>45069</v>
      </c>
      <c r="I5635" s="20" t="s">
        <v>81</v>
      </c>
      <c r="K5635" s="57" t="str">
        <f ca="1">LeaveTracker[[#This Row],[Days]]&amp;" "&amp;LeaveTracker[[#This Row],[Type of Leave]]</f>
        <v>1 SL</v>
      </c>
      <c r="L5635" s="23">
        <f ca="1">NETWORKDAYS(LeaveTracker[[#This Row],[Start Date]],LeaveTracker[[#This Row],[End Date]],lstHolidays)</f>
        <v>1</v>
      </c>
      <c r="M5635" s="27"/>
    </row>
    <row r="5636" spans="1:13" ht="30" customHeight="1" x14ac:dyDescent="0.3">
      <c r="A5636" s="27">
        <f t="shared" si="62"/>
        <v>1852</v>
      </c>
      <c r="B5636" s="31">
        <v>45068</v>
      </c>
      <c r="C5636" s="31">
        <v>45061</v>
      </c>
      <c r="D5636" s="19" t="s">
        <v>1918</v>
      </c>
      <c r="E5636" s="20" t="str">
        <f>IF(ISBLANK(LeaveTracker[[#This Row],[Employee Name]]),"-----",VLOOKUP(LeaveTracker[[#This Row],[Employee Name]],'List of Employees'!$B$4:$H$767,7))</f>
        <v>HOUSING</v>
      </c>
      <c r="F5636" s="66" t="str">
        <f>IF(ISBLANK(LeaveTracker[[#This Row],[Employee Name]]),"-----",VLOOKUP(LeaveTracker[[#This Row],[Employee Name]],'List of Employees'!$B$4:$H$767,6))</f>
        <v>CASUAL</v>
      </c>
      <c r="G5636" s="24">
        <v>45051</v>
      </c>
      <c r="H5636" s="24">
        <v>45051</v>
      </c>
      <c r="I5636" s="20" t="s">
        <v>81</v>
      </c>
      <c r="K5636" s="57" t="str">
        <f ca="1">LeaveTracker[[#This Row],[Days]]&amp;" "&amp;LeaveTracker[[#This Row],[Type of Leave]]</f>
        <v>1 SL</v>
      </c>
      <c r="L5636" s="23">
        <f ca="1">NETWORKDAYS(LeaveTracker[[#This Row],[Start Date]],LeaveTracker[[#This Row],[End Date]],lstHolidays)</f>
        <v>1</v>
      </c>
      <c r="M5636" s="27"/>
    </row>
    <row r="5637" spans="1:13" ht="30" customHeight="1" x14ac:dyDescent="0.3">
      <c r="A5637" s="27">
        <v>1852</v>
      </c>
      <c r="B5637" s="31">
        <v>45068</v>
      </c>
      <c r="C5637" s="31">
        <v>45061</v>
      </c>
      <c r="D5637" s="19" t="s">
        <v>1918</v>
      </c>
      <c r="E5637" s="20" t="str">
        <f>IF(ISBLANK(LeaveTracker[[#This Row],[Employee Name]]),"-----",VLOOKUP(LeaveTracker[[#This Row],[Employee Name]],'List of Employees'!$B$4:$H$767,7))</f>
        <v>HOUSING</v>
      </c>
      <c r="F5637" s="66" t="str">
        <f>IF(ISBLANK(LeaveTracker[[#This Row],[Employee Name]]),"-----",VLOOKUP(LeaveTracker[[#This Row],[Employee Name]],'List of Employees'!$B$4:$H$767,6))</f>
        <v>CASUAL</v>
      </c>
      <c r="G5637" s="24">
        <v>45057</v>
      </c>
      <c r="H5637" s="24">
        <v>45058</v>
      </c>
      <c r="I5637" s="20" t="s">
        <v>81</v>
      </c>
      <c r="K5637" s="57" t="str">
        <f ca="1">LeaveTracker[[#This Row],[Days]]&amp;" "&amp;LeaveTracker[[#This Row],[Type of Leave]]</f>
        <v>2 SL</v>
      </c>
      <c r="L5637" s="23">
        <f ca="1">NETWORKDAYS(LeaveTracker[[#This Row],[Start Date]],LeaveTracker[[#This Row],[End Date]],lstHolidays)</f>
        <v>2</v>
      </c>
      <c r="M5637" s="27"/>
    </row>
    <row r="5638" spans="1:13" ht="30" customHeight="1" x14ac:dyDescent="0.3">
      <c r="A5638" s="27">
        <f t="shared" si="62"/>
        <v>1853</v>
      </c>
      <c r="B5638" s="31">
        <v>45068</v>
      </c>
      <c r="C5638" s="31">
        <v>45064</v>
      </c>
      <c r="D5638" s="19" t="s">
        <v>1787</v>
      </c>
      <c r="E5638" s="20" t="str">
        <f>IF(ISBLANK(LeaveTracker[[#This Row],[Employee Name]]),"-----",VLOOKUP(LeaveTracker[[#This Row],[Employee Name]],'List of Employees'!$B$4:$H$767,7))</f>
        <v>CENRO</v>
      </c>
      <c r="F5638" s="66" t="str">
        <f>IF(ISBLANK(LeaveTracker[[#This Row],[Employee Name]]),"-----",VLOOKUP(LeaveTracker[[#This Row],[Employee Name]],'List of Employees'!$B$4:$H$767,6))</f>
        <v>CASUAL</v>
      </c>
      <c r="G5638" s="24">
        <v>45056</v>
      </c>
      <c r="H5638" s="24">
        <v>45058</v>
      </c>
      <c r="I5638" s="20" t="s">
        <v>81</v>
      </c>
      <c r="K5638" s="57" t="str">
        <f ca="1">LeaveTracker[[#This Row],[Days]]&amp;" "&amp;LeaveTracker[[#This Row],[Type of Leave]]</f>
        <v>3 SL</v>
      </c>
      <c r="L5638" s="23">
        <f ca="1">NETWORKDAYS(LeaveTracker[[#This Row],[Start Date]],LeaveTracker[[#This Row],[End Date]],lstHolidays)</f>
        <v>3</v>
      </c>
      <c r="M5638" s="27"/>
    </row>
    <row r="5639" spans="1:13" ht="30" customHeight="1" x14ac:dyDescent="0.3">
      <c r="A5639" s="27">
        <f t="shared" si="62"/>
        <v>1854</v>
      </c>
      <c r="B5639" s="31">
        <v>45068</v>
      </c>
      <c r="C5639" s="31">
        <v>45063</v>
      </c>
      <c r="D5639" s="19" t="s">
        <v>1881</v>
      </c>
      <c r="E5639" s="20" t="str">
        <f>IF(ISBLANK(LeaveTracker[[#This Row],[Employee Name]]),"-----",VLOOKUP(LeaveTracker[[#This Row],[Employee Name]],'List of Employees'!$B$4:$H$767,7))</f>
        <v>TICC</v>
      </c>
      <c r="F5639" s="66" t="str">
        <f>IF(ISBLANK(LeaveTracker[[#This Row],[Employee Name]]),"-----",VLOOKUP(LeaveTracker[[#This Row],[Employee Name]],'List of Employees'!$B$4:$H$767,6))</f>
        <v>CASUAL</v>
      </c>
      <c r="G5639" s="24">
        <v>45062</v>
      </c>
      <c r="H5639" s="24">
        <v>45062</v>
      </c>
      <c r="I5639" s="20" t="s">
        <v>81</v>
      </c>
      <c r="K5639" s="57" t="str">
        <f ca="1">LeaveTracker[[#This Row],[Days]]&amp;" "&amp;LeaveTracker[[#This Row],[Type of Leave]]</f>
        <v>1 SL</v>
      </c>
      <c r="L5639" s="23">
        <f ca="1">NETWORKDAYS(LeaveTracker[[#This Row],[Start Date]],LeaveTracker[[#This Row],[End Date]],lstHolidays)</f>
        <v>1</v>
      </c>
      <c r="M5639" s="27"/>
    </row>
    <row r="5640" spans="1:13" ht="30" customHeight="1" x14ac:dyDescent="0.3">
      <c r="A5640" s="27">
        <f t="shared" si="62"/>
        <v>1855</v>
      </c>
      <c r="B5640" s="31">
        <v>45068</v>
      </c>
      <c r="C5640" s="31">
        <v>45062</v>
      </c>
      <c r="D5640" s="19" t="s">
        <v>1846</v>
      </c>
      <c r="E5640" s="20" t="str">
        <f>IF(ISBLANK(LeaveTracker[[#This Row],[Employee Name]]),"-----",VLOOKUP(LeaveTracker[[#This Row],[Employee Name]],'List of Employees'!$B$4:$H$767,7))</f>
        <v>TICC</v>
      </c>
      <c r="F5640" s="66" t="str">
        <f>IF(ISBLANK(LeaveTracker[[#This Row],[Employee Name]]),"-----",VLOOKUP(LeaveTracker[[#This Row],[Employee Name]],'List of Employees'!$B$4:$H$767,6))</f>
        <v>CASUAL</v>
      </c>
      <c r="G5640" s="24">
        <v>45061</v>
      </c>
      <c r="H5640" s="24">
        <v>45061</v>
      </c>
      <c r="I5640" s="20" t="s">
        <v>81</v>
      </c>
      <c r="K5640" s="57" t="str">
        <f ca="1">LeaveTracker[[#This Row],[Days]]&amp;" "&amp;LeaveTracker[[#This Row],[Type of Leave]]</f>
        <v>1 SL</v>
      </c>
      <c r="L5640" s="23">
        <f ca="1">NETWORKDAYS(LeaveTracker[[#This Row],[Start Date]],LeaveTracker[[#This Row],[End Date]],lstHolidays)</f>
        <v>1</v>
      </c>
      <c r="M5640" s="27"/>
    </row>
    <row r="5641" spans="1:13" ht="30" customHeight="1" x14ac:dyDescent="0.3">
      <c r="A5641" s="27">
        <f t="shared" si="62"/>
        <v>1856</v>
      </c>
      <c r="B5641" s="31">
        <v>45068</v>
      </c>
      <c r="C5641" s="31">
        <v>45062</v>
      </c>
      <c r="D5641" s="19" t="s">
        <v>1805</v>
      </c>
      <c r="E5641" s="20" t="str">
        <f>IF(ISBLANK(LeaveTracker[[#This Row],[Employee Name]]),"-----",VLOOKUP(LeaveTracker[[#This Row],[Employee Name]],'List of Employees'!$B$4:$H$767,7))</f>
        <v>TICC/TCCH</v>
      </c>
      <c r="F5641" s="66" t="str">
        <f>IF(ISBLANK(LeaveTracker[[#This Row],[Employee Name]]),"-----",VLOOKUP(LeaveTracker[[#This Row],[Employee Name]],'List of Employees'!$B$4:$H$767,6))</f>
        <v>CASUAL</v>
      </c>
      <c r="G5641" s="24">
        <v>45058</v>
      </c>
      <c r="H5641" s="24">
        <v>45061</v>
      </c>
      <c r="I5641" s="20" t="s">
        <v>81</v>
      </c>
      <c r="K5641" s="57" t="str">
        <f ca="1">LeaveTracker[[#This Row],[Days]]&amp;" "&amp;LeaveTracker[[#This Row],[Type of Leave]]</f>
        <v>2 SL</v>
      </c>
      <c r="L5641" s="23">
        <f ca="1">NETWORKDAYS(LeaveTracker[[#This Row],[Start Date]],LeaveTracker[[#This Row],[End Date]],lstHolidays)</f>
        <v>2</v>
      </c>
      <c r="M5641" s="27"/>
    </row>
    <row r="5642" spans="1:13" ht="30" customHeight="1" x14ac:dyDescent="0.3">
      <c r="A5642" s="27">
        <f t="shared" si="62"/>
        <v>1857</v>
      </c>
      <c r="B5642" s="31">
        <v>45068</v>
      </c>
      <c r="C5642" s="31">
        <v>45063</v>
      </c>
      <c r="D5642" s="19" t="s">
        <v>1845</v>
      </c>
      <c r="E5642" s="20" t="str">
        <f>IF(ISBLANK(LeaveTracker[[#This Row],[Employee Name]]),"-----",VLOOKUP(LeaveTracker[[#This Row],[Employee Name]],'List of Employees'!$B$4:$H$767,7))</f>
        <v>TICC</v>
      </c>
      <c r="F5642" s="66" t="str">
        <f>IF(ISBLANK(LeaveTracker[[#This Row],[Employee Name]]),"-----",VLOOKUP(LeaveTracker[[#This Row],[Employee Name]],'List of Employees'!$B$4:$H$767,6))</f>
        <v>CASUAL</v>
      </c>
      <c r="G5642" s="24">
        <v>45071</v>
      </c>
      <c r="H5642" s="24">
        <v>45072</v>
      </c>
      <c r="I5642" s="20" t="s">
        <v>82</v>
      </c>
      <c r="K5642" s="57" t="str">
        <f ca="1">LeaveTracker[[#This Row],[Days]]&amp;" "&amp;LeaveTracker[[#This Row],[Type of Leave]]</f>
        <v>2 VL</v>
      </c>
      <c r="L5642" s="23">
        <f ca="1">NETWORKDAYS(LeaveTracker[[#This Row],[Start Date]],LeaveTracker[[#This Row],[End Date]],lstHolidays)</f>
        <v>2</v>
      </c>
      <c r="M5642" s="27"/>
    </row>
    <row r="5643" spans="1:13" ht="30" customHeight="1" x14ac:dyDescent="0.3">
      <c r="A5643" s="27">
        <f t="shared" si="62"/>
        <v>1858</v>
      </c>
      <c r="B5643" s="31">
        <v>45068</v>
      </c>
      <c r="C5643" s="31">
        <v>45064</v>
      </c>
      <c r="D5643" s="19" t="s">
        <v>1848</v>
      </c>
      <c r="E5643" s="20" t="str">
        <f>IF(ISBLANK(LeaveTracker[[#This Row],[Employee Name]]),"-----",VLOOKUP(LeaveTracker[[#This Row],[Employee Name]],'List of Employees'!$B$4:$H$767,7))</f>
        <v>TCSNHS-ISHS</v>
      </c>
      <c r="F5643" s="66" t="str">
        <f>IF(ISBLANK(LeaveTracker[[#This Row],[Employee Name]]),"-----",VLOOKUP(LeaveTracker[[#This Row],[Employee Name]],'List of Employees'!$B$4:$H$767,6))</f>
        <v>CASUAL</v>
      </c>
      <c r="G5643" s="24">
        <v>45061</v>
      </c>
      <c r="H5643" s="24">
        <v>45062</v>
      </c>
      <c r="I5643" s="20" t="s">
        <v>81</v>
      </c>
      <c r="K5643" s="57" t="str">
        <f ca="1">LeaveTracker[[#This Row],[Days]]&amp;" "&amp;LeaveTracker[[#This Row],[Type of Leave]]</f>
        <v>2 SL</v>
      </c>
      <c r="L5643" s="23">
        <f ca="1">NETWORKDAYS(LeaveTracker[[#This Row],[Start Date]],LeaveTracker[[#This Row],[End Date]],lstHolidays)</f>
        <v>2</v>
      </c>
      <c r="M5643" s="27"/>
    </row>
    <row r="5644" spans="1:13" ht="30" customHeight="1" x14ac:dyDescent="0.3">
      <c r="A5644" s="27">
        <f t="shared" si="62"/>
        <v>1859</v>
      </c>
      <c r="B5644" s="31">
        <v>45068</v>
      </c>
      <c r="C5644" s="31">
        <v>45064</v>
      </c>
      <c r="D5644" s="19" t="s">
        <v>1848</v>
      </c>
      <c r="E5644" s="20" t="str">
        <f>IF(ISBLANK(LeaveTracker[[#This Row],[Employee Name]]),"-----",VLOOKUP(LeaveTracker[[#This Row],[Employee Name]],'List of Employees'!$B$4:$H$767,7))</f>
        <v>TCSNHS-ISHS</v>
      </c>
      <c r="F5644" s="66" t="str">
        <f>IF(ISBLANK(LeaveTracker[[#This Row],[Employee Name]]),"-----",VLOOKUP(LeaveTracker[[#This Row],[Employee Name]],'List of Employees'!$B$4:$H$767,6))</f>
        <v>CASUAL</v>
      </c>
      <c r="G5644" s="24">
        <v>45054</v>
      </c>
      <c r="H5644" s="24">
        <v>45058</v>
      </c>
      <c r="I5644" s="20" t="s">
        <v>81</v>
      </c>
      <c r="K5644" s="57" t="str">
        <f ca="1">LeaveTracker[[#This Row],[Days]]&amp;" "&amp;LeaveTracker[[#This Row],[Type of Leave]]</f>
        <v>5 SL</v>
      </c>
      <c r="L5644" s="23">
        <f ca="1">NETWORKDAYS(LeaveTracker[[#This Row],[Start Date]],LeaveTracker[[#This Row],[End Date]],lstHolidays)</f>
        <v>5</v>
      </c>
      <c r="M5644" s="27"/>
    </row>
    <row r="5645" spans="1:13" ht="30" customHeight="1" x14ac:dyDescent="0.3">
      <c r="A5645" s="27">
        <f t="shared" si="62"/>
        <v>1860</v>
      </c>
      <c r="B5645" s="31">
        <v>45068</v>
      </c>
      <c r="C5645" s="31">
        <v>45061</v>
      </c>
      <c r="D5645" s="19" t="s">
        <v>1860</v>
      </c>
      <c r="E5645" s="20" t="str">
        <f>IF(ISBLANK(LeaveTracker[[#This Row],[Employee Name]]),"-----",VLOOKUP(LeaveTracker[[#This Row],[Employee Name]],'List of Employees'!$B$4:$H$767,7))</f>
        <v>TICC</v>
      </c>
      <c r="F5645" s="66" t="str">
        <f>IF(ISBLANK(LeaveTracker[[#This Row],[Employee Name]]),"-----",VLOOKUP(LeaveTracker[[#This Row],[Employee Name]],'List of Employees'!$B$4:$H$767,6))</f>
        <v>CASUAL</v>
      </c>
      <c r="G5645" s="24">
        <v>45056</v>
      </c>
      <c r="H5645" s="24">
        <v>45056</v>
      </c>
      <c r="I5645" s="20" t="s">
        <v>81</v>
      </c>
      <c r="K5645" s="57" t="str">
        <f ca="1">LeaveTracker[[#This Row],[Days]]&amp;" "&amp;LeaveTracker[[#This Row],[Type of Leave]]</f>
        <v>1 SL</v>
      </c>
      <c r="L5645" s="23">
        <f ca="1">NETWORKDAYS(LeaveTracker[[#This Row],[Start Date]],LeaveTracker[[#This Row],[End Date]],lstHolidays)</f>
        <v>1</v>
      </c>
      <c r="M5645" s="27"/>
    </row>
    <row r="5646" spans="1:13" ht="30" customHeight="1" x14ac:dyDescent="0.3">
      <c r="A5646" s="27">
        <f t="shared" si="62"/>
        <v>1861</v>
      </c>
      <c r="B5646" s="31">
        <v>45068</v>
      </c>
      <c r="C5646" s="31">
        <v>45063</v>
      </c>
      <c r="D5646" s="19" t="s">
        <v>2317</v>
      </c>
      <c r="E5646" s="20" t="str">
        <f>IF(ISBLANK(LeaveTracker[[#This Row],[Employee Name]]),"-----",VLOOKUP(LeaveTracker[[#This Row],[Employee Name]],'List of Employees'!$B$4:$H$767,7))</f>
        <v>CTO</v>
      </c>
      <c r="F5646" s="66" t="str">
        <f>IF(ISBLANK(LeaveTracker[[#This Row],[Employee Name]]),"-----",VLOOKUP(LeaveTracker[[#This Row],[Employee Name]],'List of Employees'!$B$4:$H$767,6))</f>
        <v>CASUAL</v>
      </c>
      <c r="G5646" s="24">
        <v>45072</v>
      </c>
      <c r="H5646" s="24">
        <v>45075</v>
      </c>
      <c r="I5646" s="19" t="s">
        <v>82</v>
      </c>
      <c r="K5646" s="57" t="str">
        <f ca="1">LeaveTracker[[#This Row],[Days]]&amp;" "&amp;LeaveTracker[[#This Row],[Type of Leave]]</f>
        <v>2 VL</v>
      </c>
      <c r="L5646" s="23">
        <f ca="1">NETWORKDAYS(LeaveTracker[[#This Row],[Start Date]],LeaveTracker[[#This Row],[End Date]],lstHolidays)</f>
        <v>2</v>
      </c>
      <c r="M5646" s="27"/>
    </row>
    <row r="5647" spans="1:13" ht="30" customHeight="1" x14ac:dyDescent="0.3">
      <c r="A5647" s="27">
        <f t="shared" si="62"/>
        <v>1862</v>
      </c>
      <c r="B5647" s="31">
        <v>45068</v>
      </c>
      <c r="C5647" s="31">
        <v>45061</v>
      </c>
      <c r="D5647" s="19" t="s">
        <v>2317</v>
      </c>
      <c r="E5647" s="20" t="str">
        <f>IF(ISBLANK(LeaveTracker[[#This Row],[Employee Name]]),"-----",VLOOKUP(LeaveTracker[[#This Row],[Employee Name]],'List of Employees'!$B$4:$H$767,7))</f>
        <v>CTO</v>
      </c>
      <c r="F5647" s="66" t="str">
        <f>IF(ISBLANK(LeaveTracker[[#This Row],[Employee Name]]),"-----",VLOOKUP(LeaveTracker[[#This Row],[Employee Name]],'List of Employees'!$B$4:$H$767,6))</f>
        <v>CASUAL</v>
      </c>
      <c r="G5647" s="24">
        <v>45049</v>
      </c>
      <c r="H5647" s="24">
        <v>45049</v>
      </c>
      <c r="I5647" s="20" t="s">
        <v>81</v>
      </c>
      <c r="K5647" s="57" t="str">
        <f ca="1">LeaveTracker[[#This Row],[Days]]&amp;" "&amp;LeaveTracker[[#This Row],[Type of Leave]]</f>
        <v>1 SL</v>
      </c>
      <c r="L5647" s="23">
        <f ca="1">NETWORKDAYS(LeaveTracker[[#This Row],[Start Date]],LeaveTracker[[#This Row],[End Date]],lstHolidays)</f>
        <v>1</v>
      </c>
      <c r="M5647" s="27"/>
    </row>
    <row r="5648" spans="1:13" ht="30" customHeight="1" x14ac:dyDescent="0.3">
      <c r="A5648" s="27">
        <v>1862</v>
      </c>
      <c r="B5648" s="31">
        <v>45068</v>
      </c>
      <c r="C5648" s="31">
        <v>45061</v>
      </c>
      <c r="D5648" s="19" t="s">
        <v>2317</v>
      </c>
      <c r="E5648" s="20" t="str">
        <f>IF(ISBLANK(LeaveTracker[[#This Row],[Employee Name]]),"-----",VLOOKUP(LeaveTracker[[#This Row],[Employee Name]],'List of Employees'!$B$4:$H$767,7))</f>
        <v>CTO</v>
      </c>
      <c r="F5648" s="66" t="str">
        <f>IF(ISBLANK(LeaveTracker[[#This Row],[Employee Name]]),"-----",VLOOKUP(LeaveTracker[[#This Row],[Employee Name]],'List of Employees'!$B$4:$H$767,6))</f>
        <v>CASUAL</v>
      </c>
      <c r="G5648" s="21">
        <v>45051</v>
      </c>
      <c r="H5648" s="24">
        <v>45051</v>
      </c>
      <c r="I5648" s="20" t="s">
        <v>81</v>
      </c>
      <c r="K5648" s="57" t="str">
        <f ca="1">LeaveTracker[[#This Row],[Days]]&amp;" "&amp;LeaveTracker[[#This Row],[Type of Leave]]</f>
        <v>1 SL</v>
      </c>
      <c r="L5648" s="23">
        <f ca="1">NETWORKDAYS(LeaveTracker[[#This Row],[Start Date]],LeaveTracker[[#This Row],[End Date]],lstHolidays)</f>
        <v>1</v>
      </c>
      <c r="M5648" s="27"/>
    </row>
    <row r="5649" spans="1:13" ht="30" customHeight="1" x14ac:dyDescent="0.3">
      <c r="A5649" s="27">
        <v>1862</v>
      </c>
      <c r="B5649" s="31">
        <v>45068</v>
      </c>
      <c r="C5649" s="31">
        <v>45061</v>
      </c>
      <c r="D5649" s="19" t="s">
        <v>2317</v>
      </c>
      <c r="E5649" s="20" t="str">
        <f>IF(ISBLANK(LeaveTracker[[#This Row],[Employee Name]]),"-----",VLOOKUP(LeaveTracker[[#This Row],[Employee Name]],'List of Employees'!$B$4:$H$767,7))</f>
        <v>CTO</v>
      </c>
      <c r="F5649" s="66" t="str">
        <f>IF(ISBLANK(LeaveTracker[[#This Row],[Employee Name]]),"-----",VLOOKUP(LeaveTracker[[#This Row],[Employee Name]],'List of Employees'!$B$4:$H$767,6))</f>
        <v>CASUAL</v>
      </c>
      <c r="G5649" s="24">
        <v>45054</v>
      </c>
      <c r="H5649" s="24">
        <v>45058</v>
      </c>
      <c r="I5649" s="20" t="s">
        <v>81</v>
      </c>
      <c r="K5649" s="57" t="str">
        <f ca="1">LeaveTracker[[#This Row],[Days]]&amp;" "&amp;LeaveTracker[[#This Row],[Type of Leave]]</f>
        <v>5 SL</v>
      </c>
      <c r="L5649" s="23">
        <f ca="1">NETWORKDAYS(LeaveTracker[[#This Row],[Start Date]],LeaveTracker[[#This Row],[End Date]],lstHolidays)</f>
        <v>5</v>
      </c>
      <c r="M5649" s="27"/>
    </row>
    <row r="5650" spans="1:13" ht="30" customHeight="1" x14ac:dyDescent="0.3">
      <c r="A5650" s="27">
        <f t="shared" si="62"/>
        <v>1863</v>
      </c>
      <c r="B5650" s="31">
        <v>45068</v>
      </c>
      <c r="C5650" s="31">
        <v>45063</v>
      </c>
      <c r="D5650" s="19" t="s">
        <v>2319</v>
      </c>
      <c r="E5650" s="20" t="str">
        <f>IF(ISBLANK(LeaveTracker[[#This Row],[Employee Name]]),"-----",VLOOKUP(LeaveTracker[[#This Row],[Employee Name]],'List of Employees'!$B$4:$H$767,7))</f>
        <v>CEO</v>
      </c>
      <c r="F5650" s="66" t="str">
        <f>IF(ISBLANK(LeaveTracker[[#This Row],[Employee Name]]),"-----",VLOOKUP(LeaveTracker[[#This Row],[Employee Name]],'List of Employees'!$B$4:$H$767,6))</f>
        <v>CASUAL</v>
      </c>
      <c r="G5650" s="24">
        <v>45062</v>
      </c>
      <c r="H5650" s="24">
        <v>45062</v>
      </c>
      <c r="I5650" s="19" t="s">
        <v>297</v>
      </c>
      <c r="J5650" s="42" t="s">
        <v>1000</v>
      </c>
      <c r="K5650" s="57" t="str">
        <f ca="1">LeaveTracker[[#This Row],[Days]]&amp;" "&amp;LeaveTracker[[#This Row],[Type of Leave]]</f>
        <v>1 OTHER</v>
      </c>
      <c r="L5650" s="23">
        <f ca="1">NETWORKDAYS(LeaveTracker[[#This Row],[Start Date]],LeaveTracker[[#This Row],[End Date]],lstHolidays)</f>
        <v>1</v>
      </c>
      <c r="M5650" s="27"/>
    </row>
    <row r="5651" spans="1:13" ht="30" customHeight="1" x14ac:dyDescent="0.3">
      <c r="A5651" s="27">
        <f t="shared" si="62"/>
        <v>1864</v>
      </c>
      <c r="B5651" s="31">
        <v>45068</v>
      </c>
      <c r="C5651" s="31">
        <v>45065</v>
      </c>
      <c r="D5651" s="19" t="s">
        <v>668</v>
      </c>
      <c r="E5651" s="20" t="str">
        <f>IF(ISBLANK(LeaveTracker[[#This Row],[Employee Name]]),"-----",VLOOKUP(LeaveTracker[[#This Row],[Employee Name]],'List of Employees'!$B$4:$H$767,7))</f>
        <v>SP</v>
      </c>
      <c r="F5651" s="66" t="str">
        <f>IF(ISBLANK(LeaveTracker[[#This Row],[Employee Name]]),"-----",VLOOKUP(LeaveTracker[[#This Row],[Employee Name]],'List of Employees'!$B$4:$H$767,6))</f>
        <v>PERMANENT</v>
      </c>
      <c r="G5651" s="24">
        <v>45064</v>
      </c>
      <c r="H5651" s="24">
        <v>45064</v>
      </c>
      <c r="I5651" s="20" t="s">
        <v>81</v>
      </c>
      <c r="K5651" s="57" t="str">
        <f ca="1">LeaveTracker[[#This Row],[Days]]&amp;" "&amp;LeaveTracker[[#This Row],[Type of Leave]]</f>
        <v>1 SL</v>
      </c>
      <c r="L5651" s="23">
        <f ca="1">NETWORKDAYS(LeaveTracker[[#This Row],[Start Date]],LeaveTracker[[#This Row],[End Date]],lstHolidays)</f>
        <v>1</v>
      </c>
      <c r="M5651" s="27"/>
    </row>
    <row r="5652" spans="1:13" ht="30" customHeight="1" x14ac:dyDescent="0.3">
      <c r="A5652" s="27">
        <f t="shared" si="62"/>
        <v>1865</v>
      </c>
      <c r="B5652" s="31">
        <v>45068</v>
      </c>
      <c r="C5652" s="31">
        <v>45064</v>
      </c>
      <c r="D5652" s="19" t="s">
        <v>2007</v>
      </c>
      <c r="E5652" s="20" t="str">
        <f>IF(ISBLANK(LeaveTracker[[#This Row],[Employee Name]]),"-----",VLOOKUP(LeaveTracker[[#This Row],[Employee Name]],'List of Employees'!$B$4:$H$767,7))</f>
        <v>EDP</v>
      </c>
      <c r="F5652" s="66" t="str">
        <f>IF(ISBLANK(LeaveTracker[[#This Row],[Employee Name]]),"-----",VLOOKUP(LeaveTracker[[#This Row],[Employee Name]],'List of Employees'!$B$4:$H$767,6))</f>
        <v>CASUAL</v>
      </c>
      <c r="G5652" s="24">
        <v>45063</v>
      </c>
      <c r="H5652" s="24">
        <v>45063</v>
      </c>
      <c r="I5652" s="20" t="s">
        <v>81</v>
      </c>
      <c r="K5652" s="57" t="str">
        <f ca="1">LeaveTracker[[#This Row],[Days]]&amp;" "&amp;LeaveTracker[[#This Row],[Type of Leave]]</f>
        <v>1 SL</v>
      </c>
      <c r="L5652" s="23">
        <f ca="1">NETWORKDAYS(LeaveTracker[[#This Row],[Start Date]],LeaveTracker[[#This Row],[End Date]],lstHolidays)</f>
        <v>1</v>
      </c>
      <c r="M5652" s="27"/>
    </row>
    <row r="5653" spans="1:13" ht="30" customHeight="1" x14ac:dyDescent="0.3">
      <c r="A5653" s="27">
        <f t="shared" si="62"/>
        <v>1866</v>
      </c>
      <c r="B5653" s="31">
        <v>45068</v>
      </c>
      <c r="C5653" s="31">
        <v>45047</v>
      </c>
      <c r="D5653" s="19" t="s">
        <v>2199</v>
      </c>
      <c r="E5653" s="20" t="str">
        <f>IF(ISBLANK(LeaveTracker[[#This Row],[Employee Name]]),"-----",VLOOKUP(LeaveTracker[[#This Row],[Employee Name]],'List of Employees'!$B$4:$H$767,7))</f>
        <v>CENRO</v>
      </c>
      <c r="F5653" s="66" t="str">
        <f>IF(ISBLANK(LeaveTracker[[#This Row],[Employee Name]]),"-----",VLOOKUP(LeaveTracker[[#This Row],[Employee Name]],'List of Employees'!$B$4:$H$767,6))</f>
        <v>PERMANENT</v>
      </c>
      <c r="G5653" s="24">
        <v>45049</v>
      </c>
      <c r="H5653" s="24">
        <v>45049</v>
      </c>
      <c r="I5653" s="20" t="s">
        <v>82</v>
      </c>
      <c r="K5653" s="57" t="str">
        <f ca="1">LeaveTracker[[#This Row],[Days]]&amp;" "&amp;LeaveTracker[[#This Row],[Type of Leave]]</f>
        <v>1 VL</v>
      </c>
      <c r="L5653" s="23">
        <f ca="1">NETWORKDAYS(LeaveTracker[[#This Row],[Start Date]],LeaveTracker[[#This Row],[End Date]],lstHolidays)</f>
        <v>1</v>
      </c>
      <c r="M5653" s="27"/>
    </row>
    <row r="5654" spans="1:13" ht="30" customHeight="1" x14ac:dyDescent="0.3">
      <c r="A5654" s="27">
        <v>1866</v>
      </c>
      <c r="B5654" s="31">
        <v>45068</v>
      </c>
      <c r="C5654" s="31">
        <v>45047</v>
      </c>
      <c r="D5654" s="19" t="s">
        <v>2199</v>
      </c>
      <c r="E5654" s="20" t="str">
        <f>IF(ISBLANK(LeaveTracker[[#This Row],[Employee Name]]),"-----",VLOOKUP(LeaveTracker[[#This Row],[Employee Name]],'List of Employees'!$B$4:$H$767,7))</f>
        <v>CENRO</v>
      </c>
      <c r="F5654" s="66" t="str">
        <f>IF(ISBLANK(LeaveTracker[[#This Row],[Employee Name]]),"-----",VLOOKUP(LeaveTracker[[#This Row],[Employee Name]],'List of Employees'!$B$4:$H$767,6))</f>
        <v>PERMANENT</v>
      </c>
      <c r="G5654" s="24">
        <v>45051</v>
      </c>
      <c r="H5654" s="21">
        <v>45051</v>
      </c>
      <c r="I5654" s="20" t="s">
        <v>82</v>
      </c>
      <c r="K5654" s="57" t="str">
        <f ca="1">LeaveTracker[[#This Row],[Days]]&amp;" "&amp;LeaveTracker[[#This Row],[Type of Leave]]</f>
        <v>1 VL</v>
      </c>
      <c r="L5654" s="23">
        <f ca="1">NETWORKDAYS(LeaveTracker[[#This Row],[Start Date]],LeaveTracker[[#This Row],[End Date]],lstHolidays)</f>
        <v>1</v>
      </c>
      <c r="M5654" s="27"/>
    </row>
    <row r="5655" spans="1:13" ht="30" customHeight="1" x14ac:dyDescent="0.3">
      <c r="A5655" s="27">
        <v>1866</v>
      </c>
      <c r="B5655" s="31">
        <v>45068</v>
      </c>
      <c r="C5655" s="31">
        <v>45047</v>
      </c>
      <c r="D5655" s="19" t="s">
        <v>2199</v>
      </c>
      <c r="E5655" s="20" t="str">
        <f>IF(ISBLANK(LeaveTracker[[#This Row],[Employee Name]]),"-----",VLOOKUP(LeaveTracker[[#This Row],[Employee Name]],'List of Employees'!$B$4:$H$767,7))</f>
        <v>CENRO</v>
      </c>
      <c r="F5655" s="66" t="str">
        <f>IF(ISBLANK(LeaveTracker[[#This Row],[Employee Name]]),"-----",VLOOKUP(LeaveTracker[[#This Row],[Employee Name]],'List of Employees'!$B$4:$H$767,6))</f>
        <v>PERMANENT</v>
      </c>
      <c r="G5655" s="24">
        <v>45055</v>
      </c>
      <c r="H5655" s="24">
        <v>45055</v>
      </c>
      <c r="I5655" s="20" t="s">
        <v>82</v>
      </c>
      <c r="K5655" s="57" t="str">
        <f ca="1">LeaveTracker[[#This Row],[Days]]&amp;" "&amp;LeaveTracker[[#This Row],[Type of Leave]]</f>
        <v>1 VL</v>
      </c>
      <c r="L5655" s="23">
        <f ca="1">NETWORKDAYS(LeaveTracker[[#This Row],[Start Date]],LeaveTracker[[#This Row],[End Date]],lstHolidays)</f>
        <v>1</v>
      </c>
      <c r="M5655" s="27"/>
    </row>
    <row r="5656" spans="1:13" ht="30" customHeight="1" x14ac:dyDescent="0.3">
      <c r="A5656" s="27">
        <v>1866</v>
      </c>
      <c r="B5656" s="31">
        <v>45068</v>
      </c>
      <c r="C5656" s="31">
        <v>45047</v>
      </c>
      <c r="D5656" s="19" t="s">
        <v>2199</v>
      </c>
      <c r="E5656" s="20" t="str">
        <f>IF(ISBLANK(LeaveTracker[[#This Row],[Employee Name]]),"-----",VLOOKUP(LeaveTracker[[#This Row],[Employee Name]],'List of Employees'!$B$4:$H$767,7))</f>
        <v>CENRO</v>
      </c>
      <c r="F5656" s="66" t="str">
        <f>IF(ISBLANK(LeaveTracker[[#This Row],[Employee Name]]),"-----",VLOOKUP(LeaveTracker[[#This Row],[Employee Name]],'List of Employees'!$B$4:$H$767,6))</f>
        <v>PERMANENT</v>
      </c>
      <c r="G5656" s="24">
        <v>45058</v>
      </c>
      <c r="H5656" s="24">
        <v>45058</v>
      </c>
      <c r="I5656" s="20" t="s">
        <v>82</v>
      </c>
      <c r="K5656" s="57" t="str">
        <f ca="1">LeaveTracker[[#This Row],[Days]]&amp;" "&amp;LeaveTracker[[#This Row],[Type of Leave]]</f>
        <v>1 VL</v>
      </c>
      <c r="L5656" s="23">
        <f ca="1">NETWORKDAYS(LeaveTracker[[#This Row],[Start Date]],LeaveTracker[[#This Row],[End Date]],lstHolidays)</f>
        <v>1</v>
      </c>
      <c r="M5656" s="27"/>
    </row>
    <row r="5657" spans="1:13" ht="30" customHeight="1" x14ac:dyDescent="0.3">
      <c r="A5657" s="27">
        <v>1866</v>
      </c>
      <c r="B5657" s="31">
        <v>45068</v>
      </c>
      <c r="C5657" s="31">
        <v>45047</v>
      </c>
      <c r="D5657" s="19" t="s">
        <v>2199</v>
      </c>
      <c r="E5657" s="20" t="str">
        <f>IF(ISBLANK(LeaveTracker[[#This Row],[Employee Name]]),"-----",VLOOKUP(LeaveTracker[[#This Row],[Employee Name]],'List of Employees'!$B$4:$H$767,7))</f>
        <v>CENRO</v>
      </c>
      <c r="F5657" s="66" t="str">
        <f>IF(ISBLANK(LeaveTracker[[#This Row],[Employee Name]]),"-----",VLOOKUP(LeaveTracker[[#This Row],[Employee Name]],'List of Employees'!$B$4:$H$767,6))</f>
        <v>PERMANENT</v>
      </c>
      <c r="G5657" s="24">
        <v>45063</v>
      </c>
      <c r="H5657" s="24">
        <v>45063</v>
      </c>
      <c r="I5657" s="20" t="s">
        <v>82</v>
      </c>
      <c r="K5657" s="57" t="str">
        <f ca="1">LeaveTracker[[#This Row],[Days]]&amp;" "&amp;LeaveTracker[[#This Row],[Type of Leave]]</f>
        <v>1 VL</v>
      </c>
      <c r="L5657" s="23">
        <f ca="1">NETWORKDAYS(LeaveTracker[[#This Row],[Start Date]],LeaveTracker[[#This Row],[End Date]],lstHolidays)</f>
        <v>1</v>
      </c>
      <c r="M5657" s="27"/>
    </row>
    <row r="5658" spans="1:13" ht="30" customHeight="1" x14ac:dyDescent="0.3">
      <c r="A5658" s="27">
        <v>1866</v>
      </c>
      <c r="B5658" s="31">
        <v>45068</v>
      </c>
      <c r="C5658" s="31">
        <v>45047</v>
      </c>
      <c r="D5658" s="19" t="s">
        <v>2199</v>
      </c>
      <c r="E5658" s="20" t="str">
        <f>IF(ISBLANK(LeaveTracker[[#This Row],[Employee Name]]),"-----",VLOOKUP(LeaveTracker[[#This Row],[Employee Name]],'List of Employees'!$B$4:$H$767,7))</f>
        <v>CENRO</v>
      </c>
      <c r="F5658" s="66" t="str">
        <f>IF(ISBLANK(LeaveTracker[[#This Row],[Employee Name]]),"-----",VLOOKUP(LeaveTracker[[#This Row],[Employee Name]],'List of Employees'!$B$4:$H$767,6))</f>
        <v>PERMANENT</v>
      </c>
      <c r="G5658" s="24">
        <v>45065</v>
      </c>
      <c r="H5658" s="24">
        <v>45065</v>
      </c>
      <c r="I5658" s="20" t="s">
        <v>82</v>
      </c>
      <c r="K5658" s="57" t="str">
        <f ca="1">LeaveTracker[[#This Row],[Days]]&amp;" "&amp;LeaveTracker[[#This Row],[Type of Leave]]</f>
        <v>1 VL</v>
      </c>
      <c r="L5658" s="23">
        <f ca="1">NETWORKDAYS(LeaveTracker[[#This Row],[Start Date]],LeaveTracker[[#This Row],[End Date]],lstHolidays)</f>
        <v>1</v>
      </c>
      <c r="M5658" s="27"/>
    </row>
    <row r="5659" spans="1:13" ht="30" customHeight="1" x14ac:dyDescent="0.3">
      <c r="A5659" s="27">
        <v>1866</v>
      </c>
      <c r="B5659" s="31">
        <v>45068</v>
      </c>
      <c r="C5659" s="31">
        <v>45047</v>
      </c>
      <c r="D5659" s="19" t="s">
        <v>2199</v>
      </c>
      <c r="E5659" s="20" t="str">
        <f>IF(ISBLANK(LeaveTracker[[#This Row],[Employee Name]]),"-----",VLOOKUP(LeaveTracker[[#This Row],[Employee Name]],'List of Employees'!$B$4:$H$767,7))</f>
        <v>CENRO</v>
      </c>
      <c r="F5659" s="66" t="str">
        <f>IF(ISBLANK(LeaveTracker[[#This Row],[Employee Name]]),"-----",VLOOKUP(LeaveTracker[[#This Row],[Employee Name]],'List of Employees'!$B$4:$H$767,6))</f>
        <v>PERMANENT</v>
      </c>
      <c r="G5659" s="24">
        <v>45069</v>
      </c>
      <c r="H5659" s="24">
        <v>45069</v>
      </c>
      <c r="I5659" s="20" t="s">
        <v>82</v>
      </c>
      <c r="K5659" s="57" t="str">
        <f ca="1">LeaveTracker[[#This Row],[Days]]&amp;" "&amp;LeaveTracker[[#This Row],[Type of Leave]]</f>
        <v>1 VL</v>
      </c>
      <c r="L5659" s="23">
        <f ca="1">NETWORKDAYS(LeaveTracker[[#This Row],[Start Date]],LeaveTracker[[#This Row],[End Date]],lstHolidays)</f>
        <v>1</v>
      </c>
      <c r="M5659" s="27"/>
    </row>
    <row r="5660" spans="1:13" ht="30" customHeight="1" x14ac:dyDescent="0.3">
      <c r="A5660" s="27">
        <v>1866</v>
      </c>
      <c r="B5660" s="31">
        <v>45068</v>
      </c>
      <c r="C5660" s="31">
        <v>45047</v>
      </c>
      <c r="D5660" s="19" t="s">
        <v>2199</v>
      </c>
      <c r="E5660" s="20" t="str">
        <f>IF(ISBLANK(LeaveTracker[[#This Row],[Employee Name]]),"-----",VLOOKUP(LeaveTracker[[#This Row],[Employee Name]],'List of Employees'!$B$4:$H$767,7))</f>
        <v>CENRO</v>
      </c>
      <c r="F5660" s="66" t="str">
        <f>IF(ISBLANK(LeaveTracker[[#This Row],[Employee Name]]),"-----",VLOOKUP(LeaveTracker[[#This Row],[Employee Name]],'List of Employees'!$B$4:$H$767,6))</f>
        <v>PERMANENT</v>
      </c>
      <c r="G5660" s="24">
        <v>45072</v>
      </c>
      <c r="H5660" s="24">
        <v>45072</v>
      </c>
      <c r="I5660" s="20" t="s">
        <v>82</v>
      </c>
      <c r="K5660" s="57" t="str">
        <f ca="1">LeaveTracker[[#This Row],[Days]]&amp;" "&amp;LeaveTracker[[#This Row],[Type of Leave]]</f>
        <v>1 VL</v>
      </c>
      <c r="L5660" s="23">
        <f ca="1">NETWORKDAYS(LeaveTracker[[#This Row],[Start Date]],LeaveTracker[[#This Row],[End Date]],lstHolidays)</f>
        <v>1</v>
      </c>
      <c r="M5660" s="27"/>
    </row>
    <row r="5661" spans="1:13" ht="30" customHeight="1" x14ac:dyDescent="0.3">
      <c r="A5661" s="27">
        <f t="shared" si="62"/>
        <v>1867</v>
      </c>
      <c r="B5661" s="31">
        <v>45068</v>
      </c>
      <c r="C5661" s="31">
        <v>45047</v>
      </c>
      <c r="D5661" s="19" t="s">
        <v>2199</v>
      </c>
      <c r="E5661" s="20" t="str">
        <f>IF(ISBLANK(LeaveTracker[[#This Row],[Employee Name]]),"-----",VLOOKUP(LeaveTracker[[#This Row],[Employee Name]],'List of Employees'!$B$4:$H$767,7))</f>
        <v>CENRO</v>
      </c>
      <c r="F5661" s="66" t="str">
        <f>IF(ISBLANK(LeaveTracker[[#This Row],[Employee Name]]),"-----",VLOOKUP(LeaveTracker[[#This Row],[Employee Name]],'List of Employees'!$B$4:$H$767,6))</f>
        <v>PERMANENT</v>
      </c>
      <c r="G5661" s="24">
        <v>45066</v>
      </c>
      <c r="H5661" s="24">
        <v>45066</v>
      </c>
      <c r="I5661" s="20" t="s">
        <v>82</v>
      </c>
      <c r="K5661" s="57" t="str">
        <f>LeaveTracker[[#This Row],[Days]]&amp;" "&amp;LeaveTracker[[#This Row],[Type of Leave]]</f>
        <v>1 VL</v>
      </c>
      <c r="L5661" s="23">
        <v>1</v>
      </c>
      <c r="M5661" s="27"/>
    </row>
    <row r="5662" spans="1:13" ht="30" customHeight="1" x14ac:dyDescent="0.3">
      <c r="A5662" s="27">
        <v>1867</v>
      </c>
      <c r="B5662" s="31">
        <v>45068</v>
      </c>
      <c r="C5662" s="31">
        <v>45047</v>
      </c>
      <c r="D5662" s="19" t="s">
        <v>2199</v>
      </c>
      <c r="E5662" s="20" t="str">
        <f>IF(ISBLANK(LeaveTracker[[#This Row],[Employee Name]]),"-----",VLOOKUP(LeaveTracker[[#This Row],[Employee Name]],'List of Employees'!$B$4:$H$767,7))</f>
        <v>CENRO</v>
      </c>
      <c r="F5662" s="66" t="str">
        <f>IF(ISBLANK(LeaveTracker[[#This Row],[Employee Name]]),"-----",VLOOKUP(LeaveTracker[[#This Row],[Employee Name]],'List of Employees'!$B$4:$H$767,6))</f>
        <v>PERMANENT</v>
      </c>
      <c r="G5662" s="24">
        <v>45074</v>
      </c>
      <c r="H5662" s="24">
        <v>45074</v>
      </c>
      <c r="I5662" s="20" t="s">
        <v>82</v>
      </c>
      <c r="K5662" s="57" t="str">
        <f>LeaveTracker[[#This Row],[Days]]&amp;" "&amp;LeaveTracker[[#This Row],[Type of Leave]]</f>
        <v>1 VL</v>
      </c>
      <c r="L5662" s="23">
        <v>1</v>
      </c>
      <c r="M5662" s="27"/>
    </row>
    <row r="5663" spans="1:13" ht="30" customHeight="1" x14ac:dyDescent="0.3">
      <c r="A5663" s="27">
        <f t="shared" si="62"/>
        <v>1868</v>
      </c>
      <c r="B5663" s="31">
        <v>45068</v>
      </c>
      <c r="C5663" s="31">
        <v>45063</v>
      </c>
      <c r="D5663" s="19" t="s">
        <v>1953</v>
      </c>
      <c r="E5663" s="20" t="str">
        <f>IF(ISBLANK(LeaveTracker[[#This Row],[Employee Name]]),"-----",VLOOKUP(LeaveTracker[[#This Row],[Employee Name]],'List of Employees'!$B$4:$H$767,7))</f>
        <v>CENRO</v>
      </c>
      <c r="F5663" s="66" t="str">
        <f>IF(ISBLANK(LeaveTracker[[#This Row],[Employee Name]]),"-----",VLOOKUP(LeaveTracker[[#This Row],[Employee Name]],'List of Employees'!$B$4:$H$767,6))</f>
        <v>CASUAL</v>
      </c>
      <c r="G5663" s="24">
        <v>45062</v>
      </c>
      <c r="H5663" s="24">
        <v>45062</v>
      </c>
      <c r="I5663" s="20" t="s">
        <v>81</v>
      </c>
      <c r="K5663" s="57" t="str">
        <f ca="1">LeaveTracker[[#This Row],[Days]]&amp;" "&amp;LeaveTracker[[#This Row],[Type of Leave]]</f>
        <v>1 SL</v>
      </c>
      <c r="L5663" s="23">
        <f ca="1">NETWORKDAYS(LeaveTracker[[#This Row],[Start Date]],LeaveTracker[[#This Row],[End Date]],lstHolidays)</f>
        <v>1</v>
      </c>
      <c r="M5663" s="27"/>
    </row>
    <row r="5664" spans="1:13" ht="30" customHeight="1" x14ac:dyDescent="0.3">
      <c r="A5664" s="27">
        <f t="shared" si="62"/>
        <v>1869</v>
      </c>
      <c r="B5664" s="31">
        <v>45068</v>
      </c>
      <c r="C5664" s="31">
        <v>45063</v>
      </c>
      <c r="D5664" s="19" t="s">
        <v>1953</v>
      </c>
      <c r="E5664" s="20" t="str">
        <f>IF(ISBLANK(LeaveTracker[[#This Row],[Employee Name]]),"-----",VLOOKUP(LeaveTracker[[#This Row],[Employee Name]],'List of Employees'!$B$4:$H$767,7))</f>
        <v>CENRO</v>
      </c>
      <c r="F5664" s="66" t="str">
        <f>IF(ISBLANK(LeaveTracker[[#This Row],[Employee Name]]),"-----",VLOOKUP(LeaveTracker[[#This Row],[Employee Name]],'List of Employees'!$B$4:$H$767,6))</f>
        <v>CASUAL</v>
      </c>
      <c r="G5664" s="24">
        <v>45057</v>
      </c>
      <c r="H5664" s="24">
        <v>45059</v>
      </c>
      <c r="I5664" s="20" t="s">
        <v>81</v>
      </c>
      <c r="K5664" s="57" t="str">
        <f ca="1">LeaveTracker[[#This Row],[Days]]&amp;" "&amp;LeaveTracker[[#This Row],[Type of Leave]]</f>
        <v>2 SL</v>
      </c>
      <c r="L5664" s="23">
        <f ca="1">NETWORKDAYS(LeaveTracker[[#This Row],[Start Date]],LeaveTracker[[#This Row],[End Date]],lstHolidays)</f>
        <v>2</v>
      </c>
      <c r="M5664" s="27"/>
    </row>
    <row r="5665" spans="1:13" ht="30" customHeight="1" x14ac:dyDescent="0.3">
      <c r="A5665" s="27">
        <f t="shared" ref="A5665:A5728" si="63">A5664+1</f>
        <v>1870</v>
      </c>
      <c r="B5665" s="31">
        <v>45068</v>
      </c>
      <c r="C5665" s="31">
        <v>45064</v>
      </c>
      <c r="D5665" s="19" t="s">
        <v>1863</v>
      </c>
      <c r="E5665" s="20" t="str">
        <f>IF(ISBLANK(LeaveTracker[[#This Row],[Employee Name]]),"-----",VLOOKUP(LeaveTracker[[#This Row],[Employee Name]],'List of Employees'!$B$4:$H$767,7))</f>
        <v>CENRO</v>
      </c>
      <c r="F5665" s="66" t="str">
        <f>IF(ISBLANK(LeaveTracker[[#This Row],[Employee Name]]),"-----",VLOOKUP(LeaveTracker[[#This Row],[Employee Name]],'List of Employees'!$B$4:$H$767,6))</f>
        <v>CASUAL</v>
      </c>
      <c r="G5665" s="24">
        <v>45059</v>
      </c>
      <c r="H5665" s="24">
        <v>45061</v>
      </c>
      <c r="I5665" s="20" t="s">
        <v>81</v>
      </c>
      <c r="K5665" s="57" t="str">
        <f ca="1">LeaveTracker[[#This Row],[Days]]&amp;" "&amp;LeaveTracker[[#This Row],[Type of Leave]]</f>
        <v>1 SL</v>
      </c>
      <c r="L5665" s="23">
        <f ca="1">NETWORKDAYS(LeaveTracker[[#This Row],[Start Date]],LeaveTracker[[#This Row],[End Date]],lstHolidays)</f>
        <v>1</v>
      </c>
      <c r="M5665" s="27"/>
    </row>
    <row r="5666" spans="1:13" ht="30" customHeight="1" x14ac:dyDescent="0.3">
      <c r="A5666" s="27">
        <f t="shared" si="63"/>
        <v>1871</v>
      </c>
      <c r="B5666" s="31">
        <v>45068</v>
      </c>
      <c r="C5666" s="31">
        <v>45057</v>
      </c>
      <c r="D5666" s="19" t="s">
        <v>732</v>
      </c>
      <c r="E5666" s="20" t="str">
        <f>IF(ISBLANK(LeaveTracker[[#This Row],[Employee Name]]),"-----",VLOOKUP(LeaveTracker[[#This Row],[Employee Name]],'List of Employees'!$B$4:$H$767,7))</f>
        <v>SP</v>
      </c>
      <c r="F5666" s="66" t="str">
        <f>IF(ISBLANK(LeaveTracker[[#This Row],[Employee Name]]),"-----",VLOOKUP(LeaveTracker[[#This Row],[Employee Name]],'List of Employees'!$B$4:$H$767,6))</f>
        <v>PERMANENT</v>
      </c>
      <c r="G5666" s="24">
        <v>45055</v>
      </c>
      <c r="H5666" s="24">
        <v>45056</v>
      </c>
      <c r="I5666" s="20" t="s">
        <v>81</v>
      </c>
      <c r="K5666" s="57" t="str">
        <f ca="1">LeaveTracker[[#This Row],[Days]]&amp;" "&amp;LeaveTracker[[#This Row],[Type of Leave]]</f>
        <v>2 SL</v>
      </c>
      <c r="L5666" s="23">
        <f ca="1">NETWORKDAYS(LeaveTracker[[#This Row],[Start Date]],LeaveTracker[[#This Row],[End Date]],lstHolidays)</f>
        <v>2</v>
      </c>
      <c r="M5666" s="27"/>
    </row>
    <row r="5667" spans="1:13" ht="30" customHeight="1" x14ac:dyDescent="0.3">
      <c r="A5667" s="27">
        <f t="shared" si="63"/>
        <v>1872</v>
      </c>
      <c r="B5667" s="31">
        <v>45068</v>
      </c>
      <c r="C5667" s="31">
        <v>45061</v>
      </c>
      <c r="D5667" s="19" t="s">
        <v>2255</v>
      </c>
      <c r="E5667" s="20" t="str">
        <f>IF(ISBLANK(LeaveTracker[[#This Row],[Employee Name]]),"-----",VLOOKUP(LeaveTracker[[#This Row],[Employee Name]],'List of Employees'!$B$4:$H$767,7))</f>
        <v>OSP</v>
      </c>
      <c r="F5667" s="66" t="str">
        <f>IF(ISBLANK(LeaveTracker[[#This Row],[Employee Name]]),"-----",VLOOKUP(LeaveTracker[[#This Row],[Employee Name]],'List of Employees'!$B$4:$H$767,6))</f>
        <v>PERMANENT</v>
      </c>
      <c r="G5667" s="24">
        <v>45057</v>
      </c>
      <c r="H5667" s="24">
        <v>45058</v>
      </c>
      <c r="I5667" s="20" t="s">
        <v>81</v>
      </c>
      <c r="K5667" s="57" t="str">
        <f ca="1">LeaveTracker[[#This Row],[Days]]&amp;" "&amp;LeaveTracker[[#This Row],[Type of Leave]]</f>
        <v>2 SL</v>
      </c>
      <c r="L5667" s="23">
        <f ca="1">NETWORKDAYS(LeaveTracker[[#This Row],[Start Date]],LeaveTracker[[#This Row],[End Date]],lstHolidays)</f>
        <v>2</v>
      </c>
      <c r="M5667" s="27"/>
    </row>
    <row r="5668" spans="1:13" ht="30" customHeight="1" x14ac:dyDescent="0.3">
      <c r="A5668" s="27">
        <f t="shared" si="63"/>
        <v>1873</v>
      </c>
      <c r="B5668" s="31">
        <v>45068</v>
      </c>
      <c r="C5668" s="31">
        <v>45059</v>
      </c>
      <c r="D5668" s="19" t="s">
        <v>2321</v>
      </c>
      <c r="E5668" s="20" t="str">
        <f>IF(ISBLANK(LeaveTracker[[#This Row],[Employee Name]]),"-----",VLOOKUP(LeaveTracker[[#This Row],[Employee Name]],'List of Employees'!$B$4:$H$767,7))</f>
        <v>SP</v>
      </c>
      <c r="F5668" s="66" t="str">
        <f>IF(ISBLANK(LeaveTracker[[#This Row],[Employee Name]]),"-----",VLOOKUP(LeaveTracker[[#This Row],[Employee Name]],'List of Employees'!$B$4:$H$767,6))</f>
        <v>CASUAL</v>
      </c>
      <c r="G5668" s="24">
        <v>45058</v>
      </c>
      <c r="H5668" s="24">
        <v>45058</v>
      </c>
      <c r="I5668" s="20" t="s">
        <v>81</v>
      </c>
      <c r="K5668" s="57" t="str">
        <f ca="1">LeaveTracker[[#This Row],[Days]]&amp;" "&amp;LeaveTracker[[#This Row],[Type of Leave]]</f>
        <v>1 SL</v>
      </c>
      <c r="L5668" s="23">
        <f ca="1">NETWORKDAYS(LeaveTracker[[#This Row],[Start Date]],LeaveTracker[[#This Row],[End Date]],lstHolidays)</f>
        <v>1</v>
      </c>
      <c r="M5668" s="27"/>
    </row>
    <row r="5669" spans="1:13" ht="30" customHeight="1" x14ac:dyDescent="0.3">
      <c r="A5669" s="27">
        <f t="shared" si="63"/>
        <v>1874</v>
      </c>
      <c r="B5669" s="31">
        <v>45068</v>
      </c>
      <c r="C5669" s="31">
        <v>45061</v>
      </c>
      <c r="D5669" s="19" t="s">
        <v>361</v>
      </c>
      <c r="E5669" s="20" t="str">
        <f>IF(ISBLANK(LeaveTracker[[#This Row],[Employee Name]]),"-----",VLOOKUP(LeaveTracker[[#This Row],[Employee Name]],'List of Employees'!$B$4:$H$767,7))</f>
        <v>SP</v>
      </c>
      <c r="F5669" s="66" t="str">
        <f>IF(ISBLANK(LeaveTracker[[#This Row],[Employee Name]]),"-----",VLOOKUP(LeaveTracker[[#This Row],[Employee Name]],'List of Employees'!$B$4:$H$767,6))</f>
        <v>PERMANENT</v>
      </c>
      <c r="G5669" s="24">
        <v>45057</v>
      </c>
      <c r="H5669" s="24">
        <v>45057</v>
      </c>
      <c r="I5669" s="20" t="s">
        <v>81</v>
      </c>
      <c r="K5669" s="57" t="str">
        <f ca="1">LeaveTracker[[#This Row],[Days]]&amp;" "&amp;LeaveTracker[[#This Row],[Type of Leave]]</f>
        <v>1 SL</v>
      </c>
      <c r="L5669" s="23">
        <f ca="1">NETWORKDAYS(LeaveTracker[[#This Row],[Start Date]],LeaveTracker[[#This Row],[End Date]],lstHolidays)</f>
        <v>1</v>
      </c>
      <c r="M5669" s="27"/>
    </row>
    <row r="5670" spans="1:13" ht="30" customHeight="1" x14ac:dyDescent="0.3">
      <c r="A5670" s="27">
        <f t="shared" si="63"/>
        <v>1875</v>
      </c>
      <c r="B5670" s="31">
        <v>45068</v>
      </c>
      <c r="C5670" s="31">
        <v>45056</v>
      </c>
      <c r="D5670" s="19" t="s">
        <v>727</v>
      </c>
      <c r="E5670" s="20" t="str">
        <f>IF(ISBLANK(LeaveTracker[[#This Row],[Employee Name]]),"-----",VLOOKUP(LeaveTracker[[#This Row],[Employee Name]],'List of Employees'!$B$4:$H$767,7))</f>
        <v>SP</v>
      </c>
      <c r="F5670" s="66" t="str">
        <f>IF(ISBLANK(LeaveTracker[[#This Row],[Employee Name]]),"-----",VLOOKUP(LeaveTracker[[#This Row],[Employee Name]],'List of Employees'!$B$4:$H$767,6))</f>
        <v>PERMANENT</v>
      </c>
      <c r="G5670" s="24">
        <v>45051</v>
      </c>
      <c r="H5670" s="24">
        <v>45055</v>
      </c>
      <c r="I5670" s="20" t="s">
        <v>81</v>
      </c>
      <c r="K5670" s="57" t="str">
        <f ca="1">LeaveTracker[[#This Row],[Days]]&amp;" "&amp;LeaveTracker[[#This Row],[Type of Leave]]</f>
        <v>3 SL</v>
      </c>
      <c r="L5670" s="23">
        <f ca="1">NETWORKDAYS(LeaveTracker[[#This Row],[Start Date]],LeaveTracker[[#This Row],[End Date]],lstHolidays)</f>
        <v>3</v>
      </c>
      <c r="M5670" s="27"/>
    </row>
    <row r="5671" spans="1:13" ht="30" customHeight="1" x14ac:dyDescent="0.3">
      <c r="A5671" s="27">
        <f t="shared" si="63"/>
        <v>1876</v>
      </c>
      <c r="B5671" s="31">
        <v>45068</v>
      </c>
      <c r="C5671" s="31">
        <v>45048</v>
      </c>
      <c r="D5671" s="19" t="s">
        <v>1750</v>
      </c>
      <c r="E5671" s="20" t="str">
        <f>IF(ISBLANK(LeaveTracker[[#This Row],[Employee Name]]),"-----",VLOOKUP(LeaveTracker[[#This Row],[Employee Name]],'List of Employees'!$B$4:$H$767,7))</f>
        <v>SP</v>
      </c>
      <c r="F5671" s="66" t="str">
        <f>IF(ISBLANK(LeaveTracker[[#This Row],[Employee Name]]),"-----",VLOOKUP(LeaveTracker[[#This Row],[Employee Name]],'List of Employees'!$B$4:$H$767,6))</f>
        <v>CASUAL</v>
      </c>
      <c r="G5671" s="24">
        <v>45054</v>
      </c>
      <c r="H5671" s="24">
        <v>45058</v>
      </c>
      <c r="I5671" s="20" t="s">
        <v>82</v>
      </c>
      <c r="K5671" s="57" t="str">
        <f ca="1">LeaveTracker[[#This Row],[Days]]&amp;" "&amp;LeaveTracker[[#This Row],[Type of Leave]]</f>
        <v>5 VL</v>
      </c>
      <c r="L5671" s="23">
        <f ca="1">NETWORKDAYS(LeaveTracker[[#This Row],[Start Date]],LeaveTracker[[#This Row],[End Date]],lstHolidays)</f>
        <v>5</v>
      </c>
      <c r="M5671" s="27"/>
    </row>
    <row r="5672" spans="1:13" ht="30" customHeight="1" x14ac:dyDescent="0.3">
      <c r="A5672" s="27">
        <f t="shared" si="63"/>
        <v>1877</v>
      </c>
      <c r="B5672" s="31">
        <v>45068</v>
      </c>
      <c r="C5672" s="31">
        <v>45054</v>
      </c>
      <c r="D5672" s="19" t="s">
        <v>1750</v>
      </c>
      <c r="E5672" s="20" t="str">
        <f>IF(ISBLANK(LeaveTracker[[#This Row],[Employee Name]]),"-----",VLOOKUP(LeaveTracker[[#This Row],[Employee Name]],'List of Employees'!$B$4:$H$767,7))</f>
        <v>SP</v>
      </c>
      <c r="F5672" s="66" t="str">
        <f>IF(ISBLANK(LeaveTracker[[#This Row],[Employee Name]]),"-----",VLOOKUP(LeaveTracker[[#This Row],[Employee Name]],'List of Employees'!$B$4:$H$767,6))</f>
        <v>CASUAL</v>
      </c>
      <c r="G5672" s="24">
        <v>45036</v>
      </c>
      <c r="H5672" s="24">
        <v>45036</v>
      </c>
      <c r="I5672" s="20" t="s">
        <v>81</v>
      </c>
      <c r="K5672" s="57" t="str">
        <f ca="1">LeaveTracker[[#This Row],[Days]]&amp;" "&amp;LeaveTracker[[#This Row],[Type of Leave]]</f>
        <v>1 SL</v>
      </c>
      <c r="L5672" s="23">
        <f ca="1">NETWORKDAYS(LeaveTracker[[#This Row],[Start Date]],LeaveTracker[[#This Row],[End Date]],lstHolidays)</f>
        <v>1</v>
      </c>
      <c r="M5672" s="27"/>
    </row>
    <row r="5673" spans="1:13" ht="30" customHeight="1" x14ac:dyDescent="0.3">
      <c r="A5673" s="27">
        <v>1877</v>
      </c>
      <c r="B5673" s="31">
        <v>45068</v>
      </c>
      <c r="C5673" s="31">
        <v>45054</v>
      </c>
      <c r="D5673" s="19" t="s">
        <v>1750</v>
      </c>
      <c r="E5673" s="20" t="str">
        <f>IF(ISBLANK(LeaveTracker[[#This Row],[Employee Name]]),"-----",VLOOKUP(LeaveTracker[[#This Row],[Employee Name]],'List of Employees'!$B$4:$H$767,7))</f>
        <v>SP</v>
      </c>
      <c r="F5673" s="66" t="str">
        <f>IF(ISBLANK(LeaveTracker[[#This Row],[Employee Name]]),"-----",VLOOKUP(LeaveTracker[[#This Row],[Employee Name]],'List of Employees'!$B$4:$H$767,6))</f>
        <v>CASUAL</v>
      </c>
      <c r="G5673" s="24">
        <v>45040</v>
      </c>
      <c r="H5673" s="24">
        <v>45044</v>
      </c>
      <c r="I5673" s="20" t="s">
        <v>81</v>
      </c>
      <c r="K5673" s="57" t="str">
        <f ca="1">LeaveTracker[[#This Row],[Days]]&amp;" "&amp;LeaveTracker[[#This Row],[Type of Leave]]</f>
        <v>5 SL</v>
      </c>
      <c r="L5673" s="23">
        <f ca="1">NETWORKDAYS(LeaveTracker[[#This Row],[Start Date]],LeaveTracker[[#This Row],[End Date]],lstHolidays)</f>
        <v>5</v>
      </c>
      <c r="M5673" s="27"/>
    </row>
    <row r="5674" spans="1:13" ht="30" customHeight="1" x14ac:dyDescent="0.3">
      <c r="A5674" s="27">
        <v>1877</v>
      </c>
      <c r="B5674" s="31">
        <v>45068</v>
      </c>
      <c r="C5674" s="31">
        <v>45054</v>
      </c>
      <c r="D5674" s="19" t="s">
        <v>1750</v>
      </c>
      <c r="E5674" s="20" t="str">
        <f>IF(ISBLANK(LeaveTracker[[#This Row],[Employee Name]]),"-----",VLOOKUP(LeaveTracker[[#This Row],[Employee Name]],'List of Employees'!$B$4:$H$767,7))</f>
        <v>SP</v>
      </c>
      <c r="F5674" s="66" t="str">
        <f>IF(ISBLANK(LeaveTracker[[#This Row],[Employee Name]]),"-----",VLOOKUP(LeaveTracker[[#This Row],[Employee Name]],'List of Employees'!$B$4:$H$767,6))</f>
        <v>CASUAL</v>
      </c>
      <c r="G5674" s="24">
        <v>45048</v>
      </c>
      <c r="H5674" s="24">
        <v>45051</v>
      </c>
      <c r="I5674" s="20" t="s">
        <v>81</v>
      </c>
      <c r="K5674" s="57" t="str">
        <f ca="1">LeaveTracker[[#This Row],[Days]]&amp;" "&amp;LeaveTracker[[#This Row],[Type of Leave]]</f>
        <v>4 SL</v>
      </c>
      <c r="L5674" s="23">
        <f ca="1">NETWORKDAYS(LeaveTracker[[#This Row],[Start Date]],LeaveTracker[[#This Row],[End Date]],lstHolidays)</f>
        <v>4</v>
      </c>
      <c r="M5674" s="27"/>
    </row>
    <row r="5675" spans="1:13" ht="30" customHeight="1" x14ac:dyDescent="0.3">
      <c r="A5675" s="27">
        <f t="shared" si="63"/>
        <v>1878</v>
      </c>
      <c r="B5675" s="31">
        <v>45068</v>
      </c>
      <c r="C5675" s="31">
        <v>45054</v>
      </c>
      <c r="D5675" s="19" t="s">
        <v>1820</v>
      </c>
      <c r="E5675" s="20" t="str">
        <f>IF(ISBLANK(LeaveTracker[[#This Row],[Employee Name]]),"-----",VLOOKUP(LeaveTracker[[#This Row],[Employee Name]],'List of Employees'!$B$4:$H$767,7))</f>
        <v>SP</v>
      </c>
      <c r="F5675" s="66" t="str">
        <f>IF(ISBLANK(LeaveTracker[[#This Row],[Employee Name]]),"-----",VLOOKUP(LeaveTracker[[#This Row],[Employee Name]],'List of Employees'!$B$4:$H$767,6))</f>
        <v>CASUAL</v>
      </c>
      <c r="G5675" s="24">
        <v>45057</v>
      </c>
      <c r="H5675" s="24">
        <v>45057</v>
      </c>
      <c r="I5675" s="20" t="s">
        <v>82</v>
      </c>
      <c r="K5675" s="57" t="str">
        <f ca="1">LeaveTracker[[#This Row],[Days]]&amp;" "&amp;LeaveTracker[[#This Row],[Type of Leave]]</f>
        <v>1 VL</v>
      </c>
      <c r="L5675" s="23">
        <f ca="1">NETWORKDAYS(LeaveTracker[[#This Row],[Start Date]],LeaveTracker[[#This Row],[End Date]],lstHolidays)</f>
        <v>1</v>
      </c>
      <c r="M5675" s="27"/>
    </row>
    <row r="5676" spans="1:13" ht="30" customHeight="1" x14ac:dyDescent="0.3">
      <c r="A5676" s="27">
        <v>1878</v>
      </c>
      <c r="B5676" s="31">
        <v>45068</v>
      </c>
      <c r="C5676" s="31">
        <v>45054</v>
      </c>
      <c r="D5676" s="19" t="s">
        <v>1820</v>
      </c>
      <c r="E5676" s="20" t="str">
        <f>IF(ISBLANK(LeaveTracker[[#This Row],[Employee Name]]),"-----",VLOOKUP(LeaveTracker[[#This Row],[Employee Name]],'List of Employees'!$B$4:$H$767,7))</f>
        <v>SP</v>
      </c>
      <c r="F5676" s="66" t="str">
        <f>IF(ISBLANK(LeaveTracker[[#This Row],[Employee Name]]),"-----",VLOOKUP(LeaveTracker[[#This Row],[Employee Name]],'List of Employees'!$B$4:$H$767,6))</f>
        <v>CASUAL</v>
      </c>
      <c r="G5676" s="24">
        <v>45064</v>
      </c>
      <c r="H5676" s="24">
        <v>45065</v>
      </c>
      <c r="I5676" s="20" t="s">
        <v>82</v>
      </c>
      <c r="K5676" s="57" t="str">
        <f ca="1">LeaveTracker[[#This Row],[Days]]&amp;" "&amp;LeaveTracker[[#This Row],[Type of Leave]]</f>
        <v>2 VL</v>
      </c>
      <c r="L5676" s="23">
        <f ca="1">NETWORKDAYS(LeaveTracker[[#This Row],[Start Date]],LeaveTracker[[#This Row],[End Date]],lstHolidays)</f>
        <v>2</v>
      </c>
      <c r="M5676" s="27"/>
    </row>
    <row r="5677" spans="1:13" ht="30" customHeight="1" x14ac:dyDescent="0.3">
      <c r="A5677" s="27">
        <v>1878</v>
      </c>
      <c r="B5677" s="31">
        <v>45068</v>
      </c>
      <c r="C5677" s="31">
        <v>45054</v>
      </c>
      <c r="D5677" s="19" t="s">
        <v>1820</v>
      </c>
      <c r="E5677" s="20" t="str">
        <f>IF(ISBLANK(LeaveTracker[[#This Row],[Employee Name]]),"-----",VLOOKUP(LeaveTracker[[#This Row],[Employee Name]],'List of Employees'!$B$4:$H$767,7))</f>
        <v>SP</v>
      </c>
      <c r="F5677" s="66" t="str">
        <f>IF(ISBLANK(LeaveTracker[[#This Row],[Employee Name]]),"-----",VLOOKUP(LeaveTracker[[#This Row],[Employee Name]],'List of Employees'!$B$4:$H$767,6))</f>
        <v>CASUAL</v>
      </c>
      <c r="G5677" s="24">
        <v>45070</v>
      </c>
      <c r="H5677" s="24">
        <v>45070</v>
      </c>
      <c r="I5677" s="20" t="s">
        <v>82</v>
      </c>
      <c r="K5677" s="57" t="str">
        <f ca="1">LeaveTracker[[#This Row],[Days]]&amp;" "&amp;LeaveTracker[[#This Row],[Type of Leave]]</f>
        <v>1 VL</v>
      </c>
      <c r="L5677" s="23">
        <f ca="1">NETWORKDAYS(LeaveTracker[[#This Row],[Start Date]],LeaveTracker[[#This Row],[End Date]],lstHolidays)</f>
        <v>1</v>
      </c>
      <c r="M5677" s="27"/>
    </row>
    <row r="5678" spans="1:13" ht="30" customHeight="1" x14ac:dyDescent="0.3">
      <c r="A5678" s="27">
        <f t="shared" si="63"/>
        <v>1879</v>
      </c>
      <c r="B5678" s="31">
        <v>45068</v>
      </c>
      <c r="C5678" s="31">
        <v>45054</v>
      </c>
      <c r="D5678" s="19" t="s">
        <v>2321</v>
      </c>
      <c r="E5678" s="20" t="str">
        <f>IF(ISBLANK(LeaveTracker[[#This Row],[Employee Name]]),"-----",VLOOKUP(LeaveTracker[[#This Row],[Employee Name]],'List of Employees'!$B$4:$H$767,7))</f>
        <v>SP</v>
      </c>
      <c r="F5678" s="66" t="str">
        <f>IF(ISBLANK(LeaveTracker[[#This Row],[Employee Name]]),"-----",VLOOKUP(LeaveTracker[[#This Row],[Employee Name]],'List of Employees'!$B$4:$H$767,6))</f>
        <v>CASUAL</v>
      </c>
      <c r="G5678" s="24">
        <v>45061</v>
      </c>
      <c r="H5678" s="24">
        <v>45062</v>
      </c>
      <c r="I5678" s="20" t="s">
        <v>82</v>
      </c>
      <c r="K5678" s="57" t="str">
        <f ca="1">LeaveTracker[[#This Row],[Days]]&amp;" "&amp;LeaveTracker[[#This Row],[Type of Leave]]</f>
        <v>2 VL</v>
      </c>
      <c r="L5678" s="23">
        <f ca="1">NETWORKDAYS(LeaveTracker[[#This Row],[Start Date]],LeaveTracker[[#This Row],[End Date]],lstHolidays)</f>
        <v>2</v>
      </c>
      <c r="M5678" s="27"/>
    </row>
    <row r="5679" spans="1:13" ht="30" customHeight="1" x14ac:dyDescent="0.3">
      <c r="A5679" s="27">
        <f t="shared" si="63"/>
        <v>1880</v>
      </c>
      <c r="B5679" s="31">
        <v>45068</v>
      </c>
      <c r="C5679" s="31">
        <v>45050</v>
      </c>
      <c r="D5679" s="19" t="s">
        <v>361</v>
      </c>
      <c r="E5679" s="20" t="str">
        <f>IF(ISBLANK(LeaveTracker[[#This Row],[Employee Name]]),"-----",VLOOKUP(LeaveTracker[[#This Row],[Employee Name]],'List of Employees'!$B$4:$H$767,7))</f>
        <v>SP</v>
      </c>
      <c r="F5679" s="66" t="str">
        <f>IF(ISBLANK(LeaveTracker[[#This Row],[Employee Name]]),"-----",VLOOKUP(LeaveTracker[[#This Row],[Employee Name]],'List of Employees'!$B$4:$H$767,6))</f>
        <v>PERMANENT</v>
      </c>
      <c r="G5679" s="24">
        <v>45058</v>
      </c>
      <c r="H5679" s="24">
        <v>45058</v>
      </c>
      <c r="I5679" s="20" t="s">
        <v>82</v>
      </c>
      <c r="K5679" s="57" t="str">
        <f ca="1">LeaveTracker[[#This Row],[Days]]&amp;" "&amp;LeaveTracker[[#This Row],[Type of Leave]]</f>
        <v>1 VL</v>
      </c>
      <c r="L5679" s="23">
        <f ca="1">NETWORKDAYS(LeaveTracker[[#This Row],[Start Date]],LeaveTracker[[#This Row],[End Date]],lstHolidays)</f>
        <v>1</v>
      </c>
      <c r="M5679" s="27"/>
    </row>
    <row r="5680" spans="1:13" ht="30" customHeight="1" x14ac:dyDescent="0.3">
      <c r="A5680" s="27">
        <f t="shared" si="63"/>
        <v>1881</v>
      </c>
      <c r="B5680" s="31">
        <v>45068</v>
      </c>
      <c r="C5680" s="31">
        <v>45050</v>
      </c>
      <c r="D5680" s="19" t="s">
        <v>727</v>
      </c>
      <c r="E5680" s="20" t="str">
        <f>IF(ISBLANK(LeaveTracker[[#This Row],[Employee Name]]),"-----",VLOOKUP(LeaveTracker[[#This Row],[Employee Name]],'List of Employees'!$B$4:$H$767,7))</f>
        <v>SP</v>
      </c>
      <c r="F5680" s="66" t="str">
        <f>IF(ISBLANK(LeaveTracker[[#This Row],[Employee Name]]),"-----",VLOOKUP(LeaveTracker[[#This Row],[Employee Name]],'List of Employees'!$B$4:$H$767,6))</f>
        <v>PERMANENT</v>
      </c>
      <c r="G5680" s="24">
        <v>45041</v>
      </c>
      <c r="H5680" s="24">
        <v>45041</v>
      </c>
      <c r="I5680" s="20" t="s">
        <v>81</v>
      </c>
      <c r="K5680" s="57" t="str">
        <f ca="1">LeaveTracker[[#This Row],[Days]]&amp;" "&amp;LeaveTracker[[#This Row],[Type of Leave]]</f>
        <v>1 SL</v>
      </c>
      <c r="L5680" s="23">
        <f ca="1">NETWORKDAYS(LeaveTracker[[#This Row],[Start Date]],LeaveTracker[[#This Row],[End Date]],lstHolidays)</f>
        <v>1</v>
      </c>
      <c r="M5680" s="27"/>
    </row>
    <row r="5681" spans="1:13" ht="30" customHeight="1" x14ac:dyDescent="0.3">
      <c r="A5681" s="27">
        <v>1881</v>
      </c>
      <c r="B5681" s="31">
        <v>45068</v>
      </c>
      <c r="C5681" s="31">
        <v>45050</v>
      </c>
      <c r="D5681" s="19" t="s">
        <v>727</v>
      </c>
      <c r="E5681" s="20" t="str">
        <f>IF(ISBLANK(LeaveTracker[[#This Row],[Employee Name]]),"-----",VLOOKUP(LeaveTracker[[#This Row],[Employee Name]],'List of Employees'!$B$4:$H$767,7))</f>
        <v>SP</v>
      </c>
      <c r="F5681" s="66" t="str">
        <f>IF(ISBLANK(LeaveTracker[[#This Row],[Employee Name]]),"-----",VLOOKUP(LeaveTracker[[#This Row],[Employee Name]],'List of Employees'!$B$4:$H$767,6))</f>
        <v>PERMANENT</v>
      </c>
      <c r="G5681" s="24">
        <v>45043</v>
      </c>
      <c r="H5681" s="24">
        <v>45044</v>
      </c>
      <c r="I5681" s="20" t="s">
        <v>81</v>
      </c>
      <c r="K5681" s="57" t="str">
        <f ca="1">LeaveTracker[[#This Row],[Days]]&amp;" "&amp;LeaveTracker[[#This Row],[Type of Leave]]</f>
        <v>2 SL</v>
      </c>
      <c r="L5681" s="23">
        <f ca="1">NETWORKDAYS(LeaveTracker[[#This Row],[Start Date]],LeaveTracker[[#This Row],[End Date]],lstHolidays)</f>
        <v>2</v>
      </c>
      <c r="M5681" s="27"/>
    </row>
    <row r="5682" spans="1:13" ht="30" customHeight="1" x14ac:dyDescent="0.3">
      <c r="A5682" s="27">
        <f t="shared" si="63"/>
        <v>1882</v>
      </c>
      <c r="B5682" s="31">
        <v>45068</v>
      </c>
      <c r="C5682" s="31">
        <v>45042</v>
      </c>
      <c r="D5682" s="19" t="s">
        <v>727</v>
      </c>
      <c r="E5682" s="20" t="str">
        <f>IF(ISBLANK(LeaveTracker[[#This Row],[Employee Name]]),"-----",VLOOKUP(LeaveTracker[[#This Row],[Employee Name]],'List of Employees'!$B$4:$H$767,7))</f>
        <v>SP</v>
      </c>
      <c r="F5682" s="66" t="str">
        <f>IF(ISBLANK(LeaveTracker[[#This Row],[Employee Name]]),"-----",VLOOKUP(LeaveTracker[[#This Row],[Employee Name]],'List of Employees'!$B$4:$H$767,6))</f>
        <v>PERMANENT</v>
      </c>
      <c r="G5682" s="24">
        <v>45048</v>
      </c>
      <c r="H5682" s="24">
        <v>45049</v>
      </c>
      <c r="I5682" s="20" t="s">
        <v>82</v>
      </c>
      <c r="K5682" s="57" t="str">
        <f ca="1">LeaveTracker[[#This Row],[Days]]&amp;" "&amp;LeaveTracker[[#This Row],[Type of Leave]]</f>
        <v>2 VL</v>
      </c>
      <c r="L5682" s="23">
        <f ca="1">NETWORKDAYS(LeaveTracker[[#This Row],[Start Date]],LeaveTracker[[#This Row],[End Date]],lstHolidays)</f>
        <v>2</v>
      </c>
      <c r="M5682" s="27"/>
    </row>
    <row r="5683" spans="1:13" ht="30" customHeight="1" x14ac:dyDescent="0.3">
      <c r="A5683" s="27">
        <f t="shared" si="63"/>
        <v>1883</v>
      </c>
      <c r="B5683" s="31">
        <v>45068</v>
      </c>
      <c r="C5683" s="31">
        <v>45048</v>
      </c>
      <c r="D5683" s="19" t="s">
        <v>1752</v>
      </c>
      <c r="E5683" s="20" t="str">
        <f>IF(ISBLANK(LeaveTracker[[#This Row],[Employee Name]]),"-----",VLOOKUP(LeaveTracker[[#This Row],[Employee Name]],'List of Employees'!$B$4:$H$767,7))</f>
        <v>SP</v>
      </c>
      <c r="F5683" s="66" t="str">
        <f>IF(ISBLANK(LeaveTracker[[#This Row],[Employee Name]]),"-----",VLOOKUP(LeaveTracker[[#This Row],[Employee Name]],'List of Employees'!$B$4:$H$767,6))</f>
        <v>CASUAL</v>
      </c>
      <c r="G5683" s="24">
        <v>45044</v>
      </c>
      <c r="H5683" s="24">
        <v>45044</v>
      </c>
      <c r="I5683" s="20" t="s">
        <v>81</v>
      </c>
      <c r="K5683" s="57" t="str">
        <f ca="1">LeaveTracker[[#This Row],[Days]]&amp;" "&amp;LeaveTracker[[#This Row],[Type of Leave]]</f>
        <v>1 SL</v>
      </c>
      <c r="L5683" s="23">
        <f ca="1">NETWORKDAYS(LeaveTracker[[#This Row],[Start Date]],LeaveTracker[[#This Row],[End Date]],lstHolidays)</f>
        <v>1</v>
      </c>
      <c r="M5683" s="27"/>
    </row>
    <row r="5684" spans="1:13" ht="30" customHeight="1" x14ac:dyDescent="0.3">
      <c r="A5684" s="27">
        <f t="shared" si="63"/>
        <v>1884</v>
      </c>
      <c r="B5684" s="31">
        <v>45068</v>
      </c>
      <c r="C5684" s="31">
        <v>45033</v>
      </c>
      <c r="D5684" s="19" t="s">
        <v>2219</v>
      </c>
      <c r="E5684" s="20" t="str">
        <f>IF(ISBLANK(LeaveTracker[[#This Row],[Employee Name]]),"-----",VLOOKUP(LeaveTracker[[#This Row],[Employee Name]],'List of Employees'!$B$4:$H$767,7))</f>
        <v>SANGGUNIANG PANLUNGSOD</v>
      </c>
      <c r="F5684" s="66" t="str">
        <f>IF(ISBLANK(LeaveTracker[[#This Row],[Employee Name]]),"-----",VLOOKUP(LeaveTracker[[#This Row],[Employee Name]],'List of Employees'!$B$4:$H$767,6))</f>
        <v>PERMANENT</v>
      </c>
      <c r="G5684" s="24">
        <v>45043</v>
      </c>
      <c r="H5684" s="24">
        <v>45043</v>
      </c>
      <c r="I5684" s="19" t="s">
        <v>297</v>
      </c>
      <c r="J5684" s="42" t="s">
        <v>1000</v>
      </c>
      <c r="K5684" s="57" t="str">
        <f ca="1">LeaveTracker[[#This Row],[Days]]&amp;" "&amp;LeaveTracker[[#This Row],[Type of Leave]]</f>
        <v>1 OTHER</v>
      </c>
      <c r="L5684" s="23">
        <f ca="1">NETWORKDAYS(LeaveTracker[[#This Row],[Start Date]],LeaveTracker[[#This Row],[End Date]],lstHolidays)</f>
        <v>1</v>
      </c>
      <c r="M5684" s="27"/>
    </row>
    <row r="5685" spans="1:13" ht="30" customHeight="1" x14ac:dyDescent="0.3">
      <c r="A5685" s="27">
        <f t="shared" si="63"/>
        <v>1885</v>
      </c>
      <c r="B5685" s="31">
        <v>45068</v>
      </c>
      <c r="C5685" s="31">
        <v>45044</v>
      </c>
      <c r="D5685" s="19" t="s">
        <v>1835</v>
      </c>
      <c r="E5685" s="20" t="str">
        <f>IF(ISBLANK(LeaveTracker[[#This Row],[Employee Name]]),"-----",VLOOKUP(LeaveTracker[[#This Row],[Employee Name]],'List of Employees'!$B$4:$H$767,7))</f>
        <v>VMO/SP</v>
      </c>
      <c r="F5685" s="66" t="str">
        <f>IF(ISBLANK(LeaveTracker[[#This Row],[Employee Name]]),"-----",VLOOKUP(LeaveTracker[[#This Row],[Employee Name]],'List of Employees'!$B$4:$H$767,6))</f>
        <v>CASUAL</v>
      </c>
      <c r="G5685" s="24">
        <v>45042</v>
      </c>
      <c r="H5685" s="24">
        <v>45043</v>
      </c>
      <c r="I5685" s="20" t="s">
        <v>81</v>
      </c>
      <c r="K5685" s="57" t="str">
        <f ca="1">LeaveTracker[[#This Row],[Days]]&amp;" "&amp;LeaveTracker[[#This Row],[Type of Leave]]</f>
        <v>2 SL</v>
      </c>
      <c r="L5685" s="23">
        <f ca="1">NETWORKDAYS(LeaveTracker[[#This Row],[Start Date]],LeaveTracker[[#This Row],[End Date]],lstHolidays)</f>
        <v>2</v>
      </c>
      <c r="M5685" s="27"/>
    </row>
    <row r="5686" spans="1:13" ht="30" customHeight="1" x14ac:dyDescent="0.3">
      <c r="A5686" s="27">
        <f t="shared" si="63"/>
        <v>1886</v>
      </c>
      <c r="B5686" s="31">
        <v>45068</v>
      </c>
      <c r="C5686" s="31">
        <v>45037</v>
      </c>
      <c r="D5686" s="19" t="s">
        <v>1092</v>
      </c>
      <c r="E5686" s="20" t="str">
        <f>IF(ISBLANK(LeaveTracker[[#This Row],[Employee Name]]),"-----",VLOOKUP(LeaveTracker[[#This Row],[Employee Name]],'List of Employees'!$B$4:$H$767,7))</f>
        <v>VMO</v>
      </c>
      <c r="F5686" s="66" t="str">
        <f>IF(ISBLANK(LeaveTracker[[#This Row],[Employee Name]]),"-----",VLOOKUP(LeaveTracker[[#This Row],[Employee Name]],'List of Employees'!$B$4:$H$767,6))</f>
        <v>PERMANENT</v>
      </c>
      <c r="G5686" s="24">
        <v>45035</v>
      </c>
      <c r="H5686" s="24">
        <v>45035</v>
      </c>
      <c r="I5686" s="20" t="s">
        <v>81</v>
      </c>
      <c r="K5686" s="57" t="str">
        <f ca="1">LeaveTracker[[#This Row],[Days]]&amp;" "&amp;LeaveTracker[[#This Row],[Type of Leave]]</f>
        <v>1 SL</v>
      </c>
      <c r="L5686" s="23">
        <f ca="1">NETWORKDAYS(LeaveTracker[[#This Row],[Start Date]],LeaveTracker[[#This Row],[End Date]],lstHolidays)</f>
        <v>1</v>
      </c>
      <c r="M5686" s="27"/>
    </row>
    <row r="5687" spans="1:13" ht="30" customHeight="1" x14ac:dyDescent="0.3">
      <c r="A5687" s="27">
        <f t="shared" si="63"/>
        <v>1887</v>
      </c>
      <c r="B5687" s="31">
        <v>45068</v>
      </c>
      <c r="C5687" s="31">
        <v>45044</v>
      </c>
      <c r="D5687" s="19" t="s">
        <v>361</v>
      </c>
      <c r="E5687" s="20" t="str">
        <f>IF(ISBLANK(LeaveTracker[[#This Row],[Employee Name]]),"-----",VLOOKUP(LeaveTracker[[#This Row],[Employee Name]],'List of Employees'!$B$4:$H$767,7))</f>
        <v>SP</v>
      </c>
      <c r="F5687" s="66" t="str">
        <f>IF(ISBLANK(LeaveTracker[[#This Row],[Employee Name]]),"-----",VLOOKUP(LeaveTracker[[#This Row],[Employee Name]],'List of Employees'!$B$4:$H$767,6))</f>
        <v>PERMANENT</v>
      </c>
      <c r="G5687" s="24">
        <v>45043</v>
      </c>
      <c r="H5687" s="24">
        <v>45043</v>
      </c>
      <c r="I5687" s="20" t="s">
        <v>81</v>
      </c>
      <c r="K5687" s="57" t="str">
        <f ca="1">LeaveTracker[[#This Row],[Days]]&amp;" "&amp;LeaveTracker[[#This Row],[Type of Leave]]</f>
        <v>1 SL</v>
      </c>
      <c r="L5687" s="23">
        <f ca="1">NETWORKDAYS(LeaveTracker[[#This Row],[Start Date]],LeaveTracker[[#This Row],[End Date]],lstHolidays)</f>
        <v>1</v>
      </c>
      <c r="M5687" s="27"/>
    </row>
    <row r="5688" spans="1:13" ht="30" customHeight="1" x14ac:dyDescent="0.3">
      <c r="A5688" s="27">
        <f t="shared" si="63"/>
        <v>1888</v>
      </c>
      <c r="B5688" s="31">
        <v>45068</v>
      </c>
      <c r="C5688" s="31">
        <v>45048</v>
      </c>
      <c r="D5688" s="19" t="s">
        <v>1821</v>
      </c>
      <c r="E5688" s="20" t="str">
        <f>IF(ISBLANK(LeaveTracker[[#This Row],[Employee Name]]),"-----",VLOOKUP(LeaveTracker[[#This Row],[Employee Name]],'List of Employees'!$B$4:$H$767,7))</f>
        <v>SP</v>
      </c>
      <c r="F5688" s="66" t="str">
        <f>IF(ISBLANK(LeaveTracker[[#This Row],[Employee Name]]),"-----",VLOOKUP(LeaveTracker[[#This Row],[Employee Name]],'List of Employees'!$B$4:$H$767,6))</f>
        <v>CASUAL</v>
      </c>
      <c r="G5688" s="24">
        <v>45044</v>
      </c>
      <c r="H5688" s="24">
        <v>45044</v>
      </c>
      <c r="I5688" s="20" t="s">
        <v>81</v>
      </c>
      <c r="K5688" s="57" t="str">
        <f ca="1">LeaveTracker[[#This Row],[Days]]&amp;" "&amp;LeaveTracker[[#This Row],[Type of Leave]]</f>
        <v>1 SL</v>
      </c>
      <c r="L5688" s="23">
        <f ca="1">NETWORKDAYS(LeaveTracker[[#This Row],[Start Date]],LeaveTracker[[#This Row],[End Date]],lstHolidays)</f>
        <v>1</v>
      </c>
      <c r="M5688" s="27"/>
    </row>
    <row r="5689" spans="1:13" ht="30" customHeight="1" x14ac:dyDescent="0.3">
      <c r="A5689" s="27">
        <f t="shared" si="63"/>
        <v>1889</v>
      </c>
      <c r="B5689" s="31">
        <v>45069</v>
      </c>
      <c r="C5689" s="31">
        <v>45065</v>
      </c>
      <c r="D5689" s="19" t="s">
        <v>2313</v>
      </c>
      <c r="E5689" s="20" t="str">
        <f>IF(ISBLANK(LeaveTracker[[#This Row],[Employee Name]]),"-----",VLOOKUP(LeaveTracker[[#This Row],[Employee Name]],'List of Employees'!$B$4:$H$767,7))</f>
        <v>CENRO</v>
      </c>
      <c r="F5689" s="66" t="str">
        <f>IF(ISBLANK(LeaveTracker[[#This Row],[Employee Name]]),"-----",VLOOKUP(LeaveTracker[[#This Row],[Employee Name]],'List of Employees'!$B$4:$H$767,6))</f>
        <v>CASUAL</v>
      </c>
      <c r="G5689" s="24">
        <v>45066</v>
      </c>
      <c r="H5689" s="24">
        <v>45069</v>
      </c>
      <c r="I5689" s="19" t="s">
        <v>297</v>
      </c>
      <c r="J5689" s="42" t="s">
        <v>1000</v>
      </c>
      <c r="K5689" s="57" t="str">
        <f>LeaveTracker[[#This Row],[Days]]&amp;" "&amp;LeaveTracker[[#This Row],[Type of Leave]]</f>
        <v>3 OTHER</v>
      </c>
      <c r="L5689" s="23">
        <v>3</v>
      </c>
      <c r="M5689" s="27"/>
    </row>
    <row r="5690" spans="1:13" ht="30" customHeight="1" x14ac:dyDescent="0.3">
      <c r="A5690" s="27">
        <f t="shared" si="63"/>
        <v>1890</v>
      </c>
      <c r="B5690" s="31">
        <v>45069</v>
      </c>
      <c r="C5690" s="31">
        <v>45068</v>
      </c>
      <c r="D5690" s="19" t="s">
        <v>571</v>
      </c>
      <c r="E5690" s="20" t="str">
        <f>IF(ISBLANK(LeaveTracker[[#This Row],[Employee Name]]),"-----",VLOOKUP(LeaveTracker[[#This Row],[Employee Name]],'List of Employees'!$B$4:$H$767,7))</f>
        <v>CCT</v>
      </c>
      <c r="F5690" s="66" t="str">
        <f>IF(ISBLANK(LeaveTracker[[#This Row],[Employee Name]]),"-----",VLOOKUP(LeaveTracker[[#This Row],[Employee Name]],'List of Employees'!$B$4:$H$767,6))</f>
        <v>PERMANENT</v>
      </c>
      <c r="G5690" s="24">
        <v>45075</v>
      </c>
      <c r="H5690" s="24">
        <v>45075</v>
      </c>
      <c r="I5690" s="19" t="s">
        <v>297</v>
      </c>
      <c r="J5690" s="42" t="s">
        <v>1000</v>
      </c>
      <c r="K5690" s="57" t="str">
        <f ca="1">LeaveTracker[[#This Row],[Days]]&amp;" "&amp;LeaveTracker[[#This Row],[Type of Leave]]</f>
        <v>1 OTHER</v>
      </c>
      <c r="L5690" s="23">
        <f ca="1">NETWORKDAYS(LeaveTracker[[#This Row],[Start Date]],LeaveTracker[[#This Row],[End Date]],lstHolidays)</f>
        <v>1</v>
      </c>
      <c r="M5690" s="27"/>
    </row>
    <row r="5691" spans="1:13" ht="30" customHeight="1" x14ac:dyDescent="0.3">
      <c r="A5691" s="27">
        <f t="shared" si="63"/>
        <v>1891</v>
      </c>
      <c r="B5691" s="31">
        <v>45069</v>
      </c>
      <c r="C5691" s="31">
        <v>45063</v>
      </c>
      <c r="D5691" s="19" t="s">
        <v>1867</v>
      </c>
      <c r="E5691" s="20" t="str">
        <f>IF(ISBLANK(LeaveTracker[[#This Row],[Employee Name]]),"-----",VLOOKUP(LeaveTracker[[#This Row],[Employee Name]],'List of Employees'!$B$4:$H$767,7))</f>
        <v>GSO</v>
      </c>
      <c r="F5691" s="66" t="str">
        <f>IF(ISBLANK(LeaveTracker[[#This Row],[Employee Name]]),"-----",VLOOKUP(LeaveTracker[[#This Row],[Employee Name]],'List of Employees'!$B$4:$H$767,6))</f>
        <v>CASUAL</v>
      </c>
      <c r="G5691" s="24">
        <v>45062</v>
      </c>
      <c r="H5691" s="24">
        <v>45062</v>
      </c>
      <c r="I5691" s="19" t="s">
        <v>297</v>
      </c>
      <c r="J5691" s="42" t="s">
        <v>1000</v>
      </c>
      <c r="K5691" s="57" t="str">
        <f ca="1">LeaveTracker[[#This Row],[Days]]&amp;" "&amp;LeaveTracker[[#This Row],[Type of Leave]]</f>
        <v>1 OTHER</v>
      </c>
      <c r="L5691" s="23">
        <f ca="1">NETWORKDAYS(LeaveTracker[[#This Row],[Start Date]],LeaveTracker[[#This Row],[End Date]],lstHolidays)</f>
        <v>1</v>
      </c>
      <c r="M5691" s="27"/>
    </row>
    <row r="5692" spans="1:13" ht="30" customHeight="1" x14ac:dyDescent="0.3">
      <c r="A5692" s="27">
        <f t="shared" si="63"/>
        <v>1892</v>
      </c>
      <c r="B5692" s="31">
        <v>45069</v>
      </c>
      <c r="C5692" s="31">
        <v>45048</v>
      </c>
      <c r="D5692" s="19" t="s">
        <v>521</v>
      </c>
      <c r="E5692" s="20" t="str">
        <f>IF(ISBLANK(LeaveTracker[[#This Row],[Employee Name]]),"-----",VLOOKUP(LeaveTracker[[#This Row],[Employee Name]],'List of Employees'!$B$4:$H$767,7))</f>
        <v>PIO</v>
      </c>
      <c r="F5692" s="66" t="str">
        <f>IF(ISBLANK(LeaveTracker[[#This Row],[Employee Name]]),"-----",VLOOKUP(LeaveTracker[[#This Row],[Employee Name]],'List of Employees'!$B$4:$H$767,6))</f>
        <v>PERMANENT</v>
      </c>
      <c r="G5692" s="24">
        <v>45070</v>
      </c>
      <c r="H5692" s="24">
        <v>45070</v>
      </c>
      <c r="I5692" s="19" t="s">
        <v>297</v>
      </c>
      <c r="J5692" s="42" t="s">
        <v>273</v>
      </c>
      <c r="K5692" s="57" t="str">
        <f ca="1">LeaveTracker[[#This Row],[Days]]&amp;" "&amp;LeaveTracker[[#This Row],[Type of Leave]]</f>
        <v>1 OTHER</v>
      </c>
      <c r="L5692" s="23">
        <f ca="1">NETWORKDAYS(LeaveTracker[[#This Row],[Start Date]],LeaveTracker[[#This Row],[End Date]],lstHolidays)</f>
        <v>1</v>
      </c>
      <c r="M5692" s="27"/>
    </row>
    <row r="5693" spans="1:13" ht="30" customHeight="1" x14ac:dyDescent="0.3">
      <c r="A5693" s="27">
        <f t="shared" si="63"/>
        <v>1893</v>
      </c>
      <c r="B5693" s="31">
        <v>45069</v>
      </c>
      <c r="C5693" s="31">
        <v>45057</v>
      </c>
      <c r="D5693" s="19" t="s">
        <v>2213</v>
      </c>
      <c r="E5693" s="20" t="str">
        <f>IF(ISBLANK(LeaveTracker[[#This Row],[Employee Name]]),"-----",VLOOKUP(LeaveTracker[[#This Row],[Employee Name]],'List of Employees'!$B$4:$H$767,7))</f>
        <v>PICNIC GROVE</v>
      </c>
      <c r="F5693" s="66" t="str">
        <f>IF(ISBLANK(LeaveTracker[[#This Row],[Employee Name]]),"-----",VLOOKUP(LeaveTracker[[#This Row],[Employee Name]],'List of Employees'!$B$4:$H$767,6))</f>
        <v>CASUAL</v>
      </c>
      <c r="G5693" s="24">
        <v>45093</v>
      </c>
      <c r="H5693" s="24">
        <v>45098</v>
      </c>
      <c r="I5693" s="20" t="s">
        <v>82</v>
      </c>
      <c r="K5693" s="57" t="str">
        <f>LeaveTracker[[#This Row],[Days]]&amp;" "&amp;LeaveTracker[[#This Row],[Type of Leave]]</f>
        <v>6 VL</v>
      </c>
      <c r="L5693" s="23">
        <v>6</v>
      </c>
      <c r="M5693" s="27"/>
    </row>
    <row r="5694" spans="1:13" ht="30" customHeight="1" x14ac:dyDescent="0.3">
      <c r="A5694" s="27">
        <f t="shared" si="63"/>
        <v>1894</v>
      </c>
      <c r="B5694" s="31">
        <v>45069</v>
      </c>
      <c r="C5694" s="31">
        <v>45068</v>
      </c>
      <c r="D5694" s="19" t="s">
        <v>2323</v>
      </c>
      <c r="E5694" s="20" t="str">
        <f>IF(ISBLANK(LeaveTracker[[#This Row],[Employee Name]]),"-----",VLOOKUP(LeaveTracker[[#This Row],[Employee Name]],'List of Employees'!$B$4:$H$767,7))</f>
        <v>HSKB</v>
      </c>
      <c r="F5694" s="66" t="str">
        <f>IF(ISBLANK(LeaveTracker[[#This Row],[Employee Name]]),"-----",VLOOKUP(LeaveTracker[[#This Row],[Employee Name]],'List of Employees'!$B$4:$H$767,6))</f>
        <v>CASUAL</v>
      </c>
      <c r="G5694" s="24">
        <v>45065</v>
      </c>
      <c r="H5694" s="24">
        <v>45067</v>
      </c>
      <c r="I5694" s="20" t="s">
        <v>81</v>
      </c>
      <c r="K5694" s="57" t="str">
        <f>LeaveTracker[[#This Row],[Days]]&amp;" "&amp;LeaveTracker[[#This Row],[Type of Leave]]</f>
        <v>3 SL</v>
      </c>
      <c r="L5694" s="23">
        <v>3</v>
      </c>
      <c r="M5694" s="27"/>
    </row>
    <row r="5695" spans="1:13" ht="30" customHeight="1" x14ac:dyDescent="0.3">
      <c r="A5695" s="27">
        <f t="shared" si="63"/>
        <v>1895</v>
      </c>
      <c r="B5695" s="31">
        <v>45069</v>
      </c>
      <c r="C5695" s="31">
        <v>45065</v>
      </c>
      <c r="D5695" s="19" t="s">
        <v>2313</v>
      </c>
      <c r="E5695" s="20" t="str">
        <f>IF(ISBLANK(LeaveTracker[[#This Row],[Employee Name]]),"-----",VLOOKUP(LeaveTracker[[#This Row],[Employee Name]],'List of Employees'!$B$4:$H$767,7))</f>
        <v>CENRO</v>
      </c>
      <c r="F5695" s="66" t="str">
        <f>IF(ISBLANK(LeaveTracker[[#This Row],[Employee Name]]),"-----",VLOOKUP(LeaveTracker[[#This Row],[Employee Name]],'List of Employees'!$B$4:$H$767,6))</f>
        <v>CASUAL</v>
      </c>
      <c r="G5695" s="24">
        <v>45070</v>
      </c>
      <c r="H5695" s="24">
        <v>45073</v>
      </c>
      <c r="I5695" s="20" t="s">
        <v>82</v>
      </c>
      <c r="K5695" s="57" t="str">
        <f>LeaveTracker[[#This Row],[Days]]&amp;" "&amp;LeaveTracker[[#This Row],[Type of Leave]]</f>
        <v>4 VL</v>
      </c>
      <c r="L5695" s="23">
        <v>4</v>
      </c>
      <c r="M5695" s="27"/>
    </row>
    <row r="5696" spans="1:13" ht="30" customHeight="1" x14ac:dyDescent="0.3">
      <c r="A5696" s="27">
        <f t="shared" si="63"/>
        <v>1896</v>
      </c>
      <c r="B5696" s="31">
        <v>45069</v>
      </c>
      <c r="C5696" s="31">
        <v>45068</v>
      </c>
      <c r="D5696" s="19" t="s">
        <v>1793</v>
      </c>
      <c r="E5696" s="20" t="str">
        <f>IF(ISBLANK(LeaveTracker[[#This Row],[Employee Name]]),"-----",VLOOKUP(LeaveTracker[[#This Row],[Employee Name]],'List of Employees'!$B$4:$H$767,7))</f>
        <v>CENRO</v>
      </c>
      <c r="F5696" s="66" t="str">
        <f>IF(ISBLANK(LeaveTracker[[#This Row],[Employee Name]]),"-----",VLOOKUP(LeaveTracker[[#This Row],[Employee Name]],'List of Employees'!$B$4:$H$767,6))</f>
        <v>CASUAL</v>
      </c>
      <c r="G5696" s="24">
        <v>45066</v>
      </c>
      <c r="H5696" s="24">
        <v>45066</v>
      </c>
      <c r="I5696" s="20" t="s">
        <v>81</v>
      </c>
      <c r="K5696" s="57" t="str">
        <f>LeaveTracker[[#This Row],[Days]]&amp;" "&amp;LeaveTracker[[#This Row],[Type of Leave]]</f>
        <v>1 SL</v>
      </c>
      <c r="L5696" s="23">
        <v>1</v>
      </c>
      <c r="M5696" s="27"/>
    </row>
    <row r="5697" spans="1:13" ht="30" customHeight="1" x14ac:dyDescent="0.3">
      <c r="A5697" s="27">
        <f t="shared" si="63"/>
        <v>1897</v>
      </c>
      <c r="B5697" s="31">
        <v>45069</v>
      </c>
      <c r="C5697" s="31">
        <v>45068</v>
      </c>
      <c r="D5697" s="19" t="s">
        <v>2653</v>
      </c>
      <c r="E5697" s="20" t="str">
        <f>IF(ISBLANK(LeaveTracker[[#This Row],[Employee Name]]),"-----",VLOOKUP(LeaveTracker[[#This Row],[Employee Name]],'List of Employees'!$B$4:$H$767,7))</f>
        <v>GSO</v>
      </c>
      <c r="F5697" s="66" t="str">
        <f>IF(ISBLANK(LeaveTracker[[#This Row],[Employee Name]]),"-----",VLOOKUP(LeaveTracker[[#This Row],[Employee Name]],'List of Employees'!$B$4:$H$767,6))</f>
        <v>CASUAL</v>
      </c>
      <c r="G5697" s="24">
        <v>45063</v>
      </c>
      <c r="H5697" s="24">
        <v>45063</v>
      </c>
      <c r="I5697" s="20" t="s">
        <v>81</v>
      </c>
      <c r="K5697" s="57" t="str">
        <f ca="1">LeaveTracker[[#This Row],[Days]]&amp;" "&amp;LeaveTracker[[#This Row],[Type of Leave]]</f>
        <v>1 SL</v>
      </c>
      <c r="L5697" s="23">
        <f ca="1">NETWORKDAYS(LeaveTracker[[#This Row],[Start Date]],LeaveTracker[[#This Row],[End Date]],lstHolidays)</f>
        <v>1</v>
      </c>
      <c r="M5697" s="27"/>
    </row>
    <row r="5698" spans="1:13" ht="30" customHeight="1" x14ac:dyDescent="0.3">
      <c r="A5698" s="27">
        <v>1897</v>
      </c>
      <c r="B5698" s="31">
        <v>45069</v>
      </c>
      <c r="C5698" s="31">
        <v>45068</v>
      </c>
      <c r="D5698" s="19" t="s">
        <v>2653</v>
      </c>
      <c r="E5698" s="20" t="str">
        <f>IF(ISBLANK(LeaveTracker[[#This Row],[Employee Name]]),"-----",VLOOKUP(LeaveTracker[[#This Row],[Employee Name]],'List of Employees'!$B$4:$H$767,7))</f>
        <v>GSO</v>
      </c>
      <c r="F5698" s="66" t="str">
        <f>IF(ISBLANK(LeaveTracker[[#This Row],[Employee Name]]),"-----",VLOOKUP(LeaveTracker[[#This Row],[Employee Name]],'List of Employees'!$B$4:$H$767,6))</f>
        <v>CASUAL</v>
      </c>
      <c r="G5698" s="24">
        <v>45066</v>
      </c>
      <c r="H5698" s="24">
        <v>45066</v>
      </c>
      <c r="I5698" s="20" t="s">
        <v>81</v>
      </c>
      <c r="K5698" s="57" t="str">
        <f>LeaveTracker[[#This Row],[Days]]&amp;" "&amp;LeaveTracker[[#This Row],[Type of Leave]]</f>
        <v>1 SL</v>
      </c>
      <c r="L5698" s="23">
        <v>1</v>
      </c>
      <c r="M5698" s="27"/>
    </row>
    <row r="5699" spans="1:13" ht="30" customHeight="1" x14ac:dyDescent="0.3">
      <c r="A5699" s="27">
        <f t="shared" si="63"/>
        <v>1898</v>
      </c>
      <c r="B5699" s="31">
        <v>45069</v>
      </c>
      <c r="C5699" s="31">
        <v>45062</v>
      </c>
      <c r="D5699" s="19" t="s">
        <v>1804</v>
      </c>
      <c r="E5699" s="20" t="str">
        <f>IF(ISBLANK(LeaveTracker[[#This Row],[Employee Name]]),"-----",VLOOKUP(LeaveTracker[[#This Row],[Employee Name]],'List of Employees'!$B$4:$H$767,7))</f>
        <v>TICC</v>
      </c>
      <c r="F5699" s="66" t="str">
        <f>IF(ISBLANK(LeaveTracker[[#This Row],[Employee Name]]),"-----",VLOOKUP(LeaveTracker[[#This Row],[Employee Name]],'List of Employees'!$B$4:$H$767,6))</f>
        <v>CASUAL</v>
      </c>
      <c r="G5699" s="24">
        <v>45061</v>
      </c>
      <c r="H5699" s="24">
        <v>45061</v>
      </c>
      <c r="I5699" s="20" t="s">
        <v>81</v>
      </c>
      <c r="K5699" s="57" t="str">
        <f ca="1">LeaveTracker[[#This Row],[Days]]&amp;" "&amp;LeaveTracker[[#This Row],[Type of Leave]]</f>
        <v>1 SL</v>
      </c>
      <c r="L5699" s="23">
        <f ca="1">NETWORKDAYS(LeaveTracker[[#This Row],[Start Date]],LeaveTracker[[#This Row],[End Date]],lstHolidays)</f>
        <v>1</v>
      </c>
      <c r="M5699" s="27"/>
    </row>
    <row r="5700" spans="1:13" ht="30" customHeight="1" x14ac:dyDescent="0.3">
      <c r="A5700" s="27">
        <f t="shared" si="63"/>
        <v>1899</v>
      </c>
      <c r="B5700" s="31">
        <v>45069</v>
      </c>
      <c r="C5700" s="31">
        <v>45068</v>
      </c>
      <c r="D5700" s="19" t="s">
        <v>1825</v>
      </c>
      <c r="E5700" s="20" t="str">
        <f>IF(ISBLANK(LeaveTracker[[#This Row],[Employee Name]]),"-----",VLOOKUP(LeaveTracker[[#This Row],[Employee Name]],'List of Employees'!$B$4:$H$767,7))</f>
        <v>CPDO</v>
      </c>
      <c r="F5700" s="66" t="str">
        <f>IF(ISBLANK(LeaveTracker[[#This Row],[Employee Name]]),"-----",VLOOKUP(LeaveTracker[[#This Row],[Employee Name]],'List of Employees'!$B$4:$H$767,6))</f>
        <v>CASUAL</v>
      </c>
      <c r="G5700" s="24">
        <v>45070</v>
      </c>
      <c r="H5700" s="24">
        <v>45070</v>
      </c>
      <c r="I5700" s="20" t="s">
        <v>82</v>
      </c>
      <c r="K5700" s="57" t="str">
        <f ca="1">LeaveTracker[[#This Row],[Days]]&amp;" "&amp;LeaveTracker[[#This Row],[Type of Leave]]</f>
        <v>1 VL</v>
      </c>
      <c r="L5700" s="23">
        <f ca="1">NETWORKDAYS(LeaveTracker[[#This Row],[Start Date]],LeaveTracker[[#This Row],[End Date]],lstHolidays)</f>
        <v>1</v>
      </c>
      <c r="M5700" s="27"/>
    </row>
    <row r="5701" spans="1:13" ht="30" customHeight="1" x14ac:dyDescent="0.3">
      <c r="A5701" s="27">
        <v>1899</v>
      </c>
      <c r="B5701" s="31">
        <v>45069</v>
      </c>
      <c r="C5701" s="31">
        <v>45068</v>
      </c>
      <c r="D5701" s="19" t="s">
        <v>1825</v>
      </c>
      <c r="E5701" s="20" t="str">
        <f>IF(ISBLANK(LeaveTracker[[#This Row],[Employee Name]]),"-----",VLOOKUP(LeaveTracker[[#This Row],[Employee Name]],'List of Employees'!$B$4:$H$767,7))</f>
        <v>CPDO</v>
      </c>
      <c r="F5701" s="66" t="str">
        <f>IF(ISBLANK(LeaveTracker[[#This Row],[Employee Name]]),"-----",VLOOKUP(LeaveTracker[[#This Row],[Employee Name]],'List of Employees'!$B$4:$H$767,6))</f>
        <v>CASUAL</v>
      </c>
      <c r="G5701" s="24">
        <v>45072</v>
      </c>
      <c r="H5701" s="24">
        <v>45075</v>
      </c>
      <c r="I5701" s="20" t="s">
        <v>82</v>
      </c>
      <c r="K5701" s="57" t="str">
        <f ca="1">LeaveTracker[[#This Row],[Days]]&amp;" "&amp;LeaveTracker[[#This Row],[Type of Leave]]</f>
        <v>2 VL</v>
      </c>
      <c r="L5701" s="23">
        <f ca="1">NETWORKDAYS(LeaveTracker[[#This Row],[Start Date]],LeaveTracker[[#This Row],[End Date]],lstHolidays)</f>
        <v>2</v>
      </c>
      <c r="M5701" s="27"/>
    </row>
    <row r="5702" spans="1:13" ht="30" customHeight="1" x14ac:dyDescent="0.3">
      <c r="A5702" s="27">
        <f t="shared" si="63"/>
        <v>1900</v>
      </c>
      <c r="B5702" s="31">
        <v>45069</v>
      </c>
      <c r="C5702" s="31">
        <v>45063</v>
      </c>
      <c r="D5702" s="19" t="s">
        <v>1067</v>
      </c>
      <c r="E5702" s="20" t="str">
        <f>IF(ISBLANK(LeaveTracker[[#This Row],[Employee Name]]),"-----",VLOOKUP(LeaveTracker[[#This Row],[Employee Name]],'List of Employees'!$B$4:$H$767,7))</f>
        <v>PIO</v>
      </c>
      <c r="F5702" s="66" t="str">
        <f>IF(ISBLANK(LeaveTracker[[#This Row],[Employee Name]]),"-----",VLOOKUP(LeaveTracker[[#This Row],[Employee Name]],'List of Employees'!$B$4:$H$767,6))</f>
        <v>PERMANENT</v>
      </c>
      <c r="G5702" s="24">
        <v>45061</v>
      </c>
      <c r="H5702" s="24">
        <v>45062</v>
      </c>
      <c r="I5702" s="20" t="s">
        <v>81</v>
      </c>
      <c r="K5702" s="57" t="str">
        <f ca="1">LeaveTracker[[#This Row],[Days]]&amp;" "&amp;LeaveTracker[[#This Row],[Type of Leave]]</f>
        <v>2 SL</v>
      </c>
      <c r="L5702" s="23">
        <f ca="1">NETWORKDAYS(LeaveTracker[[#This Row],[Start Date]],LeaveTracker[[#This Row],[End Date]],lstHolidays)</f>
        <v>2</v>
      </c>
      <c r="M5702" s="27"/>
    </row>
    <row r="5703" spans="1:13" ht="30" customHeight="1" x14ac:dyDescent="0.3">
      <c r="A5703" s="27">
        <f t="shared" si="63"/>
        <v>1901</v>
      </c>
      <c r="B5703" s="31">
        <v>45069</v>
      </c>
      <c r="C5703" s="31">
        <v>45068</v>
      </c>
      <c r="D5703" s="19" t="s">
        <v>1866</v>
      </c>
      <c r="E5703" s="20" t="str">
        <f>IF(ISBLANK(LeaveTracker[[#This Row],[Employee Name]]),"-----",VLOOKUP(LeaveTracker[[#This Row],[Employee Name]],'List of Employees'!$B$4:$H$767,7))</f>
        <v>CEO</v>
      </c>
      <c r="F5703" s="66" t="str">
        <f>IF(ISBLANK(LeaveTracker[[#This Row],[Employee Name]]),"-----",VLOOKUP(LeaveTracker[[#This Row],[Employee Name]],'List of Employees'!$B$4:$H$767,6))</f>
        <v>CASUAL</v>
      </c>
      <c r="G5703" s="24">
        <v>45085</v>
      </c>
      <c r="H5703" s="24">
        <v>45086</v>
      </c>
      <c r="I5703" s="19" t="s">
        <v>297</v>
      </c>
      <c r="J5703" s="42" t="s">
        <v>1000</v>
      </c>
      <c r="K5703" s="57" t="str">
        <f ca="1">LeaveTracker[[#This Row],[Days]]&amp;" "&amp;LeaveTracker[[#This Row],[Type of Leave]]</f>
        <v>2 OTHER</v>
      </c>
      <c r="L5703" s="23">
        <f ca="1">NETWORKDAYS(LeaveTracker[[#This Row],[Start Date]],LeaveTracker[[#This Row],[End Date]],lstHolidays)</f>
        <v>2</v>
      </c>
      <c r="M5703" s="27"/>
    </row>
    <row r="5704" spans="1:13" ht="30" customHeight="1" x14ac:dyDescent="0.3">
      <c r="A5704" s="27">
        <f t="shared" si="63"/>
        <v>1902</v>
      </c>
      <c r="B5704" s="31">
        <v>45069</v>
      </c>
      <c r="C5704" s="31">
        <v>45040</v>
      </c>
      <c r="D5704" s="19" t="s">
        <v>1866</v>
      </c>
      <c r="E5704" s="20" t="str">
        <f>IF(ISBLANK(LeaveTracker[[#This Row],[Employee Name]]),"-----",VLOOKUP(LeaveTracker[[#This Row],[Employee Name]],'List of Employees'!$B$4:$H$767,7))</f>
        <v>CEO</v>
      </c>
      <c r="F5704" s="66" t="str">
        <f>IF(ISBLANK(LeaveTracker[[#This Row],[Employee Name]]),"-----",VLOOKUP(LeaveTracker[[#This Row],[Employee Name]],'List of Employees'!$B$4:$H$767,6))</f>
        <v>CASUAL</v>
      </c>
      <c r="G5704" s="24">
        <v>45048</v>
      </c>
      <c r="H5704" s="24">
        <v>45048</v>
      </c>
      <c r="I5704" s="20" t="s">
        <v>82</v>
      </c>
      <c r="K5704" s="57" t="str">
        <f ca="1">LeaveTracker[[#This Row],[Days]]&amp;" "&amp;LeaveTracker[[#This Row],[Type of Leave]]</f>
        <v>1 VL</v>
      </c>
      <c r="L5704" s="23">
        <f ca="1">NETWORKDAYS(LeaveTracker[[#This Row],[Start Date]],LeaveTracker[[#This Row],[End Date]],lstHolidays)</f>
        <v>1</v>
      </c>
      <c r="M5704" s="27"/>
    </row>
    <row r="5705" spans="1:13" ht="30" customHeight="1" x14ac:dyDescent="0.3">
      <c r="A5705" s="27">
        <f t="shared" si="63"/>
        <v>1903</v>
      </c>
      <c r="B5705" s="31">
        <v>45069</v>
      </c>
      <c r="C5705" s="31">
        <v>45065</v>
      </c>
      <c r="D5705" s="19" t="s">
        <v>542</v>
      </c>
      <c r="E5705" s="20" t="str">
        <f>IF(ISBLANK(LeaveTracker[[#This Row],[Employee Name]]),"-----",VLOOKUP(LeaveTracker[[#This Row],[Employee Name]],'List of Employees'!$B$4:$H$767,7))</f>
        <v>LCR</v>
      </c>
      <c r="F5705" s="66" t="str">
        <f>IF(ISBLANK(LeaveTracker[[#This Row],[Employee Name]]),"-----",VLOOKUP(LeaveTracker[[#This Row],[Employee Name]],'List of Employees'!$B$4:$H$767,6))</f>
        <v>PERMANENT</v>
      </c>
      <c r="G5705" s="24">
        <v>45064</v>
      </c>
      <c r="H5705" s="24">
        <v>45064</v>
      </c>
      <c r="I5705" s="20" t="s">
        <v>81</v>
      </c>
      <c r="K5705" s="57" t="str">
        <f ca="1">LeaveTracker[[#This Row],[Days]]&amp;" "&amp;LeaveTracker[[#This Row],[Type of Leave]]</f>
        <v>1 SL</v>
      </c>
      <c r="L5705" s="23">
        <f ca="1">NETWORKDAYS(LeaveTracker[[#This Row],[Start Date]],LeaveTracker[[#This Row],[End Date]],lstHolidays)</f>
        <v>1</v>
      </c>
      <c r="M5705" s="27"/>
    </row>
    <row r="5706" spans="1:13" ht="30" customHeight="1" x14ac:dyDescent="0.3">
      <c r="A5706" s="27">
        <f t="shared" si="63"/>
        <v>1904</v>
      </c>
      <c r="B5706" s="31">
        <v>45069</v>
      </c>
      <c r="C5706" s="31">
        <v>45064</v>
      </c>
      <c r="D5706" s="19" t="s">
        <v>929</v>
      </c>
      <c r="E5706" s="20">
        <f>IF(ISBLANK(LeaveTracker[[#This Row],[Employee Name]]),"-----",VLOOKUP(LeaveTracker[[#This Row],[Employee Name]],'List of Employees'!$B$4:$H$767,7))</f>
        <v>0</v>
      </c>
      <c r="F5706" s="66" t="str">
        <f>IF(ISBLANK(LeaveTracker[[#This Row],[Employee Name]]),"-----",VLOOKUP(LeaveTracker[[#This Row],[Employee Name]],'List of Employees'!$B$4:$H$767,6))</f>
        <v>JOBCON</v>
      </c>
      <c r="G5706" s="24">
        <v>45041</v>
      </c>
      <c r="H5706" s="24">
        <v>45044</v>
      </c>
      <c r="I5706" s="20" t="s">
        <v>81</v>
      </c>
      <c r="K5706" s="57" t="str">
        <f ca="1">LeaveTracker[[#This Row],[Days]]&amp;" "&amp;LeaveTracker[[#This Row],[Type of Leave]]</f>
        <v>4 SL</v>
      </c>
      <c r="L5706" s="23">
        <f ca="1">NETWORKDAYS(LeaveTracker[[#This Row],[Start Date]],LeaveTracker[[#This Row],[End Date]],lstHolidays)</f>
        <v>4</v>
      </c>
      <c r="M5706" s="27"/>
    </row>
    <row r="5707" spans="1:13" ht="30" customHeight="1" x14ac:dyDescent="0.3">
      <c r="A5707" s="27">
        <f t="shared" si="63"/>
        <v>1905</v>
      </c>
      <c r="B5707" s="31">
        <v>45069</v>
      </c>
      <c r="C5707" s="31">
        <v>45063</v>
      </c>
      <c r="D5707" s="19" t="s">
        <v>2325</v>
      </c>
      <c r="E5707" s="20" t="str">
        <f>IF(ISBLANK(LeaveTracker[[#This Row],[Employee Name]]),"-----",VLOOKUP(LeaveTracker[[#This Row],[Employee Name]],'List of Employees'!$B$4:$H$767,7))</f>
        <v>ONT</v>
      </c>
      <c r="F5707" s="66" t="str">
        <f>IF(ISBLANK(LeaveTracker[[#This Row],[Employee Name]]),"-----",VLOOKUP(LeaveTracker[[#This Row],[Employee Name]],'List of Employees'!$B$4:$H$767,6))</f>
        <v>PERMANENT</v>
      </c>
      <c r="G5707" s="24">
        <v>45055</v>
      </c>
      <c r="H5707" s="24">
        <v>45057</v>
      </c>
      <c r="I5707" s="20" t="s">
        <v>81</v>
      </c>
      <c r="K5707" s="57" t="str">
        <f ca="1">LeaveTracker[[#This Row],[Days]]&amp;" "&amp;LeaveTracker[[#This Row],[Type of Leave]]</f>
        <v>3 SL</v>
      </c>
      <c r="L5707" s="23">
        <f ca="1">NETWORKDAYS(LeaveTracker[[#This Row],[Start Date]],LeaveTracker[[#This Row],[End Date]],lstHolidays)</f>
        <v>3</v>
      </c>
      <c r="M5707" s="27"/>
    </row>
    <row r="5708" spans="1:13" ht="30" customHeight="1" x14ac:dyDescent="0.3">
      <c r="A5708" s="27">
        <f t="shared" si="63"/>
        <v>1906</v>
      </c>
      <c r="B5708" s="31">
        <v>45069</v>
      </c>
      <c r="C5708" s="31">
        <v>45063</v>
      </c>
      <c r="D5708" s="19" t="s">
        <v>2325</v>
      </c>
      <c r="E5708" s="20" t="str">
        <f>IF(ISBLANK(LeaveTracker[[#This Row],[Employee Name]]),"-----",VLOOKUP(LeaveTracker[[#This Row],[Employee Name]],'List of Employees'!$B$4:$H$767,7))</f>
        <v>ONT</v>
      </c>
      <c r="F5708" s="66" t="str">
        <f>IF(ISBLANK(LeaveTracker[[#This Row],[Employee Name]]),"-----",VLOOKUP(LeaveTracker[[#This Row],[Employee Name]],'List of Employees'!$B$4:$H$767,6))</f>
        <v>PERMANENT</v>
      </c>
      <c r="G5708" s="24">
        <v>45050</v>
      </c>
      <c r="H5708" s="24">
        <v>45051</v>
      </c>
      <c r="I5708" s="20" t="s">
        <v>81</v>
      </c>
      <c r="K5708" s="57" t="str">
        <f ca="1">LeaveTracker[[#This Row],[Days]]&amp;" "&amp;LeaveTracker[[#This Row],[Type of Leave]]</f>
        <v>2 SL</v>
      </c>
      <c r="L5708" s="23">
        <f ca="1">NETWORKDAYS(LeaveTracker[[#This Row],[Start Date]],LeaveTracker[[#This Row],[End Date]],lstHolidays)</f>
        <v>2</v>
      </c>
      <c r="M5708" s="27"/>
    </row>
    <row r="5709" spans="1:13" ht="30" customHeight="1" x14ac:dyDescent="0.3">
      <c r="A5709" s="27">
        <f t="shared" si="63"/>
        <v>1907</v>
      </c>
      <c r="B5709" s="31">
        <v>45069</v>
      </c>
      <c r="C5709" s="31">
        <v>45063</v>
      </c>
      <c r="D5709" s="19" t="s">
        <v>379</v>
      </c>
      <c r="E5709" s="20" t="str">
        <f>IF(ISBLANK(LeaveTracker[[#This Row],[Employee Name]]),"-----",VLOOKUP(LeaveTracker[[#This Row],[Employee Name]],'List of Employees'!$B$4:$H$767,7))</f>
        <v>CCT</v>
      </c>
      <c r="F5709" s="66" t="str">
        <f>IF(ISBLANK(LeaveTracker[[#This Row],[Employee Name]]),"-----",VLOOKUP(LeaveTracker[[#This Row],[Employee Name]],'List of Employees'!$B$4:$H$767,6))</f>
        <v>PERMANENT</v>
      </c>
      <c r="G5709" s="31">
        <v>45070</v>
      </c>
      <c r="H5709" s="31">
        <v>45070</v>
      </c>
      <c r="I5709" s="19" t="s">
        <v>297</v>
      </c>
      <c r="J5709" s="42" t="s">
        <v>1000</v>
      </c>
      <c r="K5709" s="57" t="str">
        <f ca="1">LeaveTracker[[#This Row],[Days]]&amp;" "&amp;LeaveTracker[[#This Row],[Type of Leave]]</f>
        <v>1 OTHER</v>
      </c>
      <c r="L5709" s="23">
        <f ca="1">NETWORKDAYS(LeaveTracker[[#This Row],[Start Date]],LeaveTracker[[#This Row],[End Date]],lstHolidays)</f>
        <v>1</v>
      </c>
      <c r="M5709" s="27"/>
    </row>
    <row r="5710" spans="1:13" ht="30" customHeight="1" x14ac:dyDescent="0.3">
      <c r="A5710" s="27">
        <f t="shared" si="63"/>
        <v>1908</v>
      </c>
      <c r="B5710" s="31">
        <v>45069</v>
      </c>
      <c r="C5710" s="31">
        <v>45062</v>
      </c>
      <c r="D5710" s="19" t="s">
        <v>577</v>
      </c>
      <c r="E5710" s="20" t="str">
        <f>IF(ISBLANK(LeaveTracker[[#This Row],[Employee Name]]),"-----",VLOOKUP(LeaveTracker[[#This Row],[Employee Name]],'List of Employees'!$B$4:$H$767,7))</f>
        <v>CCT</v>
      </c>
      <c r="F5710" s="66" t="str">
        <f>IF(ISBLANK(LeaveTracker[[#This Row],[Employee Name]]),"-----",VLOOKUP(LeaveTracker[[#This Row],[Employee Name]],'List of Employees'!$B$4:$H$767,6))</f>
        <v>PERMANENT</v>
      </c>
      <c r="G5710" s="24">
        <v>45068</v>
      </c>
      <c r="H5710" s="24">
        <v>45072</v>
      </c>
      <c r="I5710" s="20" t="s">
        <v>82</v>
      </c>
      <c r="K5710" s="57" t="str">
        <f ca="1">LeaveTracker[[#This Row],[Days]]&amp;" "&amp;LeaveTracker[[#This Row],[Type of Leave]]</f>
        <v>5 VL</v>
      </c>
      <c r="L5710" s="23">
        <f ca="1">NETWORKDAYS(LeaveTracker[[#This Row],[Start Date]],LeaveTracker[[#This Row],[End Date]],lstHolidays)</f>
        <v>5</v>
      </c>
      <c r="M5710" s="27"/>
    </row>
    <row r="5711" spans="1:13" ht="30" customHeight="1" x14ac:dyDescent="0.3">
      <c r="A5711" s="27">
        <f t="shared" si="63"/>
        <v>1909</v>
      </c>
      <c r="B5711" s="31">
        <v>45069</v>
      </c>
      <c r="C5711" s="31">
        <v>45065</v>
      </c>
      <c r="D5711" s="19" t="s">
        <v>374</v>
      </c>
      <c r="E5711" s="20" t="str">
        <f>IF(ISBLANK(LeaveTracker[[#This Row],[Employee Name]]),"-----",VLOOKUP(LeaveTracker[[#This Row],[Employee Name]],'List of Employees'!$B$4:$H$767,7))</f>
        <v>CCT</v>
      </c>
      <c r="F5711" s="66" t="str">
        <f>IF(ISBLANK(LeaveTracker[[#This Row],[Employee Name]]),"-----",VLOOKUP(LeaveTracker[[#This Row],[Employee Name]],'List of Employees'!$B$4:$H$767,6))</f>
        <v>PERMANENT</v>
      </c>
      <c r="G5711" s="24">
        <v>45072</v>
      </c>
      <c r="H5711" s="24">
        <v>45072</v>
      </c>
      <c r="I5711" s="20" t="s">
        <v>82</v>
      </c>
      <c r="K5711" s="57" t="str">
        <f ca="1">LeaveTracker[[#This Row],[Days]]&amp;" "&amp;LeaveTracker[[#This Row],[Type of Leave]]</f>
        <v>1 VL</v>
      </c>
      <c r="L5711" s="23">
        <f ca="1">NETWORKDAYS(LeaveTracker[[#This Row],[Start Date]],LeaveTracker[[#This Row],[End Date]],lstHolidays)</f>
        <v>1</v>
      </c>
      <c r="M5711" s="27"/>
    </row>
    <row r="5712" spans="1:13" ht="30" customHeight="1" x14ac:dyDescent="0.3">
      <c r="A5712" s="27">
        <f t="shared" si="63"/>
        <v>1910</v>
      </c>
      <c r="B5712" s="31">
        <v>45069</v>
      </c>
      <c r="C5712" s="31">
        <v>45068</v>
      </c>
      <c r="D5712" s="19" t="s">
        <v>614</v>
      </c>
      <c r="E5712" s="20" t="str">
        <f>IF(ISBLANK(LeaveTracker[[#This Row],[Employee Name]]),"-----",VLOOKUP(LeaveTracker[[#This Row],[Employee Name]],'List of Employees'!$B$4:$H$767,7))</f>
        <v>CBO</v>
      </c>
      <c r="F5712" s="66" t="str">
        <f>IF(ISBLANK(LeaveTracker[[#This Row],[Employee Name]]),"-----",VLOOKUP(LeaveTracker[[#This Row],[Employee Name]],'List of Employees'!$B$4:$H$767,6))</f>
        <v>PERMANENT</v>
      </c>
      <c r="G5712" s="24">
        <v>45075</v>
      </c>
      <c r="H5712" s="24">
        <v>45075</v>
      </c>
      <c r="I5712" s="20" t="s">
        <v>82</v>
      </c>
      <c r="K5712" s="57" t="str">
        <f ca="1">LeaveTracker[[#This Row],[Days]]&amp;" "&amp;LeaveTracker[[#This Row],[Type of Leave]]</f>
        <v>1 VL</v>
      </c>
      <c r="L5712" s="23">
        <f ca="1">NETWORKDAYS(LeaveTracker[[#This Row],[Start Date]],LeaveTracker[[#This Row],[End Date]],lstHolidays)</f>
        <v>1</v>
      </c>
      <c r="M5712" s="27"/>
    </row>
    <row r="5713" spans="1:13" ht="30" customHeight="1" x14ac:dyDescent="0.3">
      <c r="A5713" s="27">
        <f t="shared" si="63"/>
        <v>1911</v>
      </c>
      <c r="B5713" s="31">
        <v>45069</v>
      </c>
      <c r="C5713" s="31">
        <v>45065</v>
      </c>
      <c r="D5713" s="19" t="s">
        <v>361</v>
      </c>
      <c r="E5713" s="20" t="str">
        <f>IF(ISBLANK(LeaveTracker[[#This Row],[Employee Name]]),"-----",VLOOKUP(LeaveTracker[[#This Row],[Employee Name]],'List of Employees'!$B$4:$H$767,7))</f>
        <v>SP</v>
      </c>
      <c r="F5713" s="66" t="str">
        <f>IF(ISBLANK(LeaveTracker[[#This Row],[Employee Name]]),"-----",VLOOKUP(LeaveTracker[[#This Row],[Employee Name]],'List of Employees'!$B$4:$H$767,6))</f>
        <v>PERMANENT</v>
      </c>
      <c r="G5713" s="24">
        <v>45064</v>
      </c>
      <c r="H5713" s="24">
        <v>45064</v>
      </c>
      <c r="I5713" s="20" t="s">
        <v>81</v>
      </c>
      <c r="K5713" s="57" t="str">
        <f ca="1">LeaveTracker[[#This Row],[Days]]&amp;" "&amp;LeaveTracker[[#This Row],[Type of Leave]]</f>
        <v>1 SL</v>
      </c>
      <c r="L5713" s="23">
        <f ca="1">NETWORKDAYS(LeaveTracker[[#This Row],[Start Date]],LeaveTracker[[#This Row],[End Date]],lstHolidays)</f>
        <v>1</v>
      </c>
      <c r="M5713" s="27"/>
    </row>
    <row r="5714" spans="1:13" ht="30" customHeight="1" x14ac:dyDescent="0.3">
      <c r="A5714" s="27">
        <f t="shared" si="63"/>
        <v>1912</v>
      </c>
      <c r="B5714" s="31">
        <v>45069</v>
      </c>
      <c r="C5714" s="31">
        <v>45056</v>
      </c>
      <c r="D5714" s="19" t="s">
        <v>727</v>
      </c>
      <c r="E5714" s="20" t="str">
        <f>IF(ISBLANK(LeaveTracker[[#This Row],[Employee Name]]),"-----",VLOOKUP(LeaveTracker[[#This Row],[Employee Name]],'List of Employees'!$B$4:$H$767,7))</f>
        <v>SP</v>
      </c>
      <c r="F5714" s="66" t="str">
        <f>IF(ISBLANK(LeaveTracker[[#This Row],[Employee Name]]),"-----",VLOOKUP(LeaveTracker[[#This Row],[Employee Name]],'List of Employees'!$B$4:$H$767,6))</f>
        <v>PERMANENT</v>
      </c>
      <c r="G5714" s="24">
        <v>45051</v>
      </c>
      <c r="H5714" s="24">
        <v>45055</v>
      </c>
      <c r="I5714" s="20" t="s">
        <v>81</v>
      </c>
      <c r="K5714" s="57" t="str">
        <f ca="1">LeaveTracker[[#This Row],[Days]]&amp;" "&amp;LeaveTracker[[#This Row],[Type of Leave]]</f>
        <v>3 SL</v>
      </c>
      <c r="L5714" s="23">
        <f ca="1">NETWORKDAYS(LeaveTracker[[#This Row],[Start Date]],LeaveTracker[[#This Row],[End Date]],lstHolidays)</f>
        <v>3</v>
      </c>
      <c r="M5714" s="27"/>
    </row>
    <row r="5715" spans="1:13" ht="30" customHeight="1" x14ac:dyDescent="0.3">
      <c r="A5715" s="27">
        <f t="shared" si="63"/>
        <v>1913</v>
      </c>
      <c r="B5715" s="31">
        <v>45069</v>
      </c>
      <c r="C5715" s="31">
        <v>45068</v>
      </c>
      <c r="D5715" s="19" t="s">
        <v>395</v>
      </c>
      <c r="E5715" s="20" t="str">
        <f>IF(ISBLANK(LeaveTracker[[#This Row],[Employee Name]]),"-----",VLOOKUP(LeaveTracker[[#This Row],[Employee Name]],'List of Employees'!$B$4:$H$767,7))</f>
        <v>CTO</v>
      </c>
      <c r="F5715" s="66" t="str">
        <f>IF(ISBLANK(LeaveTracker[[#This Row],[Employee Name]]),"-----",VLOOKUP(LeaveTracker[[#This Row],[Employee Name]],'List of Employees'!$B$4:$H$767,6))</f>
        <v>PERMANENT</v>
      </c>
      <c r="G5715" s="24">
        <v>45064</v>
      </c>
      <c r="H5715" s="24">
        <v>45065</v>
      </c>
      <c r="I5715" s="20" t="s">
        <v>81</v>
      </c>
      <c r="K5715" s="57" t="str">
        <f ca="1">LeaveTracker[[#This Row],[Days]]&amp;" "&amp;LeaveTracker[[#This Row],[Type of Leave]]</f>
        <v>2 SL</v>
      </c>
      <c r="L5715" s="23">
        <f ca="1">NETWORKDAYS(LeaveTracker[[#This Row],[Start Date]],LeaveTracker[[#This Row],[End Date]],lstHolidays)</f>
        <v>2</v>
      </c>
      <c r="M5715" s="27"/>
    </row>
    <row r="5716" spans="1:13" ht="30" customHeight="1" x14ac:dyDescent="0.3">
      <c r="A5716" s="27">
        <f t="shared" si="63"/>
        <v>1914</v>
      </c>
      <c r="B5716" s="31">
        <v>45069</v>
      </c>
      <c r="C5716" s="31">
        <v>45068</v>
      </c>
      <c r="D5716" s="19" t="s">
        <v>1014</v>
      </c>
      <c r="E5716" s="20" t="str">
        <f>IF(ISBLANK(LeaveTracker[[#This Row],[Employee Name]]),"-----",VLOOKUP(LeaveTracker[[#This Row],[Employee Name]],'List of Employees'!$B$4:$H$767,7))</f>
        <v>LANDTAX</v>
      </c>
      <c r="F5716" s="66" t="str">
        <f>IF(ISBLANK(LeaveTracker[[#This Row],[Employee Name]]),"-----",VLOOKUP(LeaveTracker[[#This Row],[Employee Name]],'List of Employees'!$B$4:$H$767,6))</f>
        <v>PERMANENT</v>
      </c>
      <c r="G5716" s="24">
        <v>45076</v>
      </c>
      <c r="H5716" s="24">
        <v>45076</v>
      </c>
      <c r="I5716" s="20" t="s">
        <v>82</v>
      </c>
      <c r="K5716" s="57" t="str">
        <f ca="1">LeaveTracker[[#This Row],[Days]]&amp;" "&amp;LeaveTracker[[#This Row],[Type of Leave]]</f>
        <v>1 VL</v>
      </c>
      <c r="L5716" s="23">
        <f ca="1">NETWORKDAYS(LeaveTracker[[#This Row],[Start Date]],LeaveTracker[[#This Row],[End Date]],lstHolidays)</f>
        <v>1</v>
      </c>
      <c r="M5716" s="27"/>
    </row>
    <row r="5717" spans="1:13" ht="30" customHeight="1" x14ac:dyDescent="0.3">
      <c r="A5717" s="27">
        <v>1914</v>
      </c>
      <c r="B5717" s="31">
        <v>45069</v>
      </c>
      <c r="C5717" s="31">
        <v>45068</v>
      </c>
      <c r="D5717" s="19" t="s">
        <v>1014</v>
      </c>
      <c r="E5717" s="20" t="str">
        <f>IF(ISBLANK(LeaveTracker[[#This Row],[Employee Name]]),"-----",VLOOKUP(LeaveTracker[[#This Row],[Employee Name]],'List of Employees'!$B$4:$H$767,7))</f>
        <v>LANDTAX</v>
      </c>
      <c r="F5717" s="66" t="str">
        <f>IF(ISBLANK(LeaveTracker[[#This Row],[Employee Name]]),"-----",VLOOKUP(LeaveTracker[[#This Row],[Employee Name]],'List of Employees'!$B$4:$H$767,6))</f>
        <v>PERMANENT</v>
      </c>
      <c r="G5717" s="24">
        <v>45079</v>
      </c>
      <c r="H5717" s="24">
        <v>45085</v>
      </c>
      <c r="I5717" s="20" t="s">
        <v>82</v>
      </c>
      <c r="K5717" s="57" t="str">
        <f ca="1">LeaveTracker[[#This Row],[Days]]&amp;" "&amp;LeaveTracker[[#This Row],[Type of Leave]]</f>
        <v>5 VL</v>
      </c>
      <c r="L5717" s="23">
        <f ca="1">NETWORKDAYS(LeaveTracker[[#This Row],[Start Date]],LeaveTracker[[#This Row],[End Date]],lstHolidays)</f>
        <v>5</v>
      </c>
      <c r="M5717" s="27"/>
    </row>
    <row r="5718" spans="1:13" ht="30" customHeight="1" x14ac:dyDescent="0.3">
      <c r="A5718" s="27">
        <f t="shared" si="63"/>
        <v>1915</v>
      </c>
      <c r="B5718" s="31">
        <v>45069</v>
      </c>
      <c r="C5718" s="31">
        <v>45068</v>
      </c>
      <c r="D5718" s="19" t="s">
        <v>121</v>
      </c>
      <c r="E5718" s="20" t="str">
        <f>IF(ISBLANK(LeaveTracker[[#This Row],[Employee Name]]),"-----",VLOOKUP(LeaveTracker[[#This Row],[Employee Name]],'List of Employees'!$B$4:$H$767,7))</f>
        <v>CHARACTER OFFICE</v>
      </c>
      <c r="F5718" s="66" t="str">
        <f>IF(ISBLANK(LeaveTracker[[#This Row],[Employee Name]]),"-----",VLOOKUP(LeaveTracker[[#This Row],[Employee Name]],'List of Employees'!$B$4:$H$767,6))</f>
        <v>PERMANENT</v>
      </c>
      <c r="G5718" s="24">
        <v>45062</v>
      </c>
      <c r="H5718" s="24">
        <v>45065</v>
      </c>
      <c r="I5718" s="20" t="s">
        <v>81</v>
      </c>
      <c r="K5718" s="57" t="str">
        <f ca="1">LeaveTracker[[#This Row],[Days]]&amp;" "&amp;LeaveTracker[[#This Row],[Type of Leave]]</f>
        <v>4 SL</v>
      </c>
      <c r="L5718" s="23">
        <f ca="1">NETWORKDAYS(LeaveTracker[[#This Row],[Start Date]],LeaveTracker[[#This Row],[End Date]],lstHolidays)</f>
        <v>4</v>
      </c>
      <c r="M5718" s="27"/>
    </row>
    <row r="5719" spans="1:13" ht="30" customHeight="1" x14ac:dyDescent="0.3">
      <c r="A5719" s="27">
        <f t="shared" si="63"/>
        <v>1916</v>
      </c>
      <c r="B5719" s="31">
        <v>45069</v>
      </c>
      <c r="C5719" s="31">
        <v>45068</v>
      </c>
      <c r="D5719" s="19" t="s">
        <v>301</v>
      </c>
      <c r="E5719" s="20" t="str">
        <f>IF(ISBLANK(LeaveTracker[[#This Row],[Employee Name]]),"-----",VLOOKUP(LeaveTracker[[#This Row],[Employee Name]],'List of Employees'!$B$4:$H$767,7))</f>
        <v>TOPS (ADMIN CSU)</v>
      </c>
      <c r="F5719" s="66" t="str">
        <f>IF(ISBLANK(LeaveTracker[[#This Row],[Employee Name]]),"-----",VLOOKUP(LeaveTracker[[#This Row],[Employee Name]],'List of Employees'!$B$4:$H$767,6))</f>
        <v>PERMANENT</v>
      </c>
      <c r="G5719" s="24">
        <v>45070</v>
      </c>
      <c r="H5719" s="24">
        <v>45070</v>
      </c>
      <c r="I5719" s="19" t="s">
        <v>297</v>
      </c>
      <c r="J5719" s="42" t="s">
        <v>1000</v>
      </c>
      <c r="K5719" s="57" t="str">
        <f ca="1">LeaveTracker[[#This Row],[Days]]&amp;" "&amp;LeaveTracker[[#This Row],[Type of Leave]]</f>
        <v>1 OTHER</v>
      </c>
      <c r="L5719" s="23">
        <f ca="1">NETWORKDAYS(LeaveTracker[[#This Row],[Start Date]],LeaveTracker[[#This Row],[End Date]],lstHolidays)</f>
        <v>1</v>
      </c>
      <c r="M5719" s="27"/>
    </row>
    <row r="5720" spans="1:13" ht="30" customHeight="1" x14ac:dyDescent="0.3">
      <c r="A5720" s="27">
        <f t="shared" si="63"/>
        <v>1917</v>
      </c>
      <c r="B5720" s="31">
        <v>45069</v>
      </c>
      <c r="C5720" s="31">
        <v>45065</v>
      </c>
      <c r="D5720" s="19" t="s">
        <v>768</v>
      </c>
      <c r="E5720" s="20" t="str">
        <f>IF(ISBLANK(LeaveTracker[[#This Row],[Employee Name]]),"-----",VLOOKUP(LeaveTracker[[#This Row],[Employee Name]],'List of Employees'!$B$4:$H$767,7))</f>
        <v>CSWDO</v>
      </c>
      <c r="F5720" s="66" t="str">
        <f>IF(ISBLANK(LeaveTracker[[#This Row],[Employee Name]]),"-----",VLOOKUP(LeaveTracker[[#This Row],[Employee Name]],'List of Employees'!$B$4:$H$767,6))</f>
        <v>PERMANENT</v>
      </c>
      <c r="G5720" s="24">
        <v>45069</v>
      </c>
      <c r="H5720" s="24">
        <v>45069</v>
      </c>
      <c r="I5720" s="20" t="s">
        <v>82</v>
      </c>
      <c r="K5720" s="57" t="str">
        <f ca="1">LeaveTracker[[#This Row],[Days]]&amp;" "&amp;LeaveTracker[[#This Row],[Type of Leave]]</f>
        <v>1 VL</v>
      </c>
      <c r="L5720" s="23">
        <f ca="1">NETWORKDAYS(LeaveTracker[[#This Row],[Start Date]],LeaveTracker[[#This Row],[End Date]],lstHolidays)</f>
        <v>1</v>
      </c>
      <c r="M5720" s="27"/>
    </row>
    <row r="5721" spans="1:13" ht="30" customHeight="1" x14ac:dyDescent="0.3">
      <c r="A5721" s="27">
        <f t="shared" si="63"/>
        <v>1918</v>
      </c>
      <c r="B5721" s="31">
        <v>45069</v>
      </c>
      <c r="C5721" s="31">
        <v>45065</v>
      </c>
      <c r="D5721" s="19" t="s">
        <v>768</v>
      </c>
      <c r="E5721" s="20" t="str">
        <f>IF(ISBLANK(LeaveTracker[[#This Row],[Employee Name]]),"-----",VLOOKUP(LeaveTracker[[#This Row],[Employee Name]],'List of Employees'!$B$4:$H$767,7))</f>
        <v>CSWDO</v>
      </c>
      <c r="F5721" s="66" t="str">
        <f>IF(ISBLANK(LeaveTracker[[#This Row],[Employee Name]]),"-----",VLOOKUP(LeaveTracker[[#This Row],[Employee Name]],'List of Employees'!$B$4:$H$767,6))</f>
        <v>PERMANENT</v>
      </c>
      <c r="G5721" s="24">
        <v>45069</v>
      </c>
      <c r="H5721" s="24">
        <v>45069</v>
      </c>
      <c r="I5721" s="20" t="s">
        <v>81</v>
      </c>
      <c r="K5721" s="57" t="str">
        <f ca="1">LeaveTracker[[#This Row],[Days]]&amp;" "&amp;LeaveTracker[[#This Row],[Type of Leave]]</f>
        <v>1 SL</v>
      </c>
      <c r="L5721" s="23">
        <f ca="1">NETWORKDAYS(LeaveTracker[[#This Row],[Start Date]],LeaveTracker[[#This Row],[End Date]],lstHolidays)</f>
        <v>1</v>
      </c>
      <c r="M5721" s="27"/>
    </row>
    <row r="5722" spans="1:13" ht="30" customHeight="1" x14ac:dyDescent="0.3">
      <c r="A5722" s="27">
        <f t="shared" si="63"/>
        <v>1919</v>
      </c>
      <c r="B5722" s="31">
        <v>45069</v>
      </c>
      <c r="C5722" s="31">
        <v>45064</v>
      </c>
      <c r="D5722" s="19" t="s">
        <v>1161</v>
      </c>
      <c r="E5722" s="20" t="str">
        <f>IF(ISBLANK(LeaveTracker[[#This Row],[Employee Name]]),"-----",VLOOKUP(LeaveTracker[[#This Row],[Employee Name]],'List of Employees'!$B$4:$H$767,7))</f>
        <v>CSWDO</v>
      </c>
      <c r="F5722" s="66" t="str">
        <f>IF(ISBLANK(LeaveTracker[[#This Row],[Employee Name]]),"-----",VLOOKUP(LeaveTracker[[#This Row],[Employee Name]],'List of Employees'!$B$4:$H$767,6))</f>
        <v>PERMANENT</v>
      </c>
      <c r="G5722" s="24">
        <v>45071</v>
      </c>
      <c r="H5722" s="24">
        <v>45072</v>
      </c>
      <c r="I5722" s="19" t="s">
        <v>297</v>
      </c>
      <c r="J5722" s="42" t="s">
        <v>1000</v>
      </c>
      <c r="K5722" s="57" t="str">
        <f ca="1">LeaveTracker[[#This Row],[Days]]&amp;" "&amp;LeaveTracker[[#This Row],[Type of Leave]]</f>
        <v>2 OTHER</v>
      </c>
      <c r="L5722" s="23">
        <f ca="1">NETWORKDAYS(LeaveTracker[[#This Row],[Start Date]],LeaveTracker[[#This Row],[End Date]],lstHolidays)</f>
        <v>2</v>
      </c>
      <c r="M5722" s="27"/>
    </row>
    <row r="5723" spans="1:13" ht="30" customHeight="1" x14ac:dyDescent="0.3">
      <c r="A5723" s="27">
        <f t="shared" si="63"/>
        <v>1920</v>
      </c>
      <c r="B5723" s="31">
        <v>45069</v>
      </c>
      <c r="C5723" s="31">
        <v>45056</v>
      </c>
      <c r="D5723" s="19" t="s">
        <v>390</v>
      </c>
      <c r="E5723" s="20" t="str">
        <f>IF(ISBLANK(LeaveTracker[[#This Row],[Employee Name]]),"-----",VLOOKUP(LeaveTracker[[#This Row],[Employee Name]],'List of Employees'!$B$4:$H$767,7))</f>
        <v>CTO</v>
      </c>
      <c r="F5723" s="66" t="str">
        <f>IF(ISBLANK(LeaveTracker[[#This Row],[Employee Name]]),"-----",VLOOKUP(LeaveTracker[[#This Row],[Employee Name]],'List of Employees'!$B$4:$H$767,6))</f>
        <v>PERMANENT</v>
      </c>
      <c r="G5723" s="24">
        <v>45063</v>
      </c>
      <c r="H5723" s="24">
        <v>45072</v>
      </c>
      <c r="I5723" s="20" t="s">
        <v>82</v>
      </c>
      <c r="K5723" s="57" t="str">
        <f ca="1">LeaveTracker[[#This Row],[Days]]&amp;" "&amp;LeaveTracker[[#This Row],[Type of Leave]]</f>
        <v>8 VL</v>
      </c>
      <c r="L5723" s="23">
        <f ca="1">NETWORKDAYS(LeaveTracker[[#This Row],[Start Date]],LeaveTracker[[#This Row],[End Date]],lstHolidays)</f>
        <v>8</v>
      </c>
      <c r="M5723" s="27"/>
    </row>
    <row r="5724" spans="1:13" ht="30" customHeight="1" x14ac:dyDescent="0.3">
      <c r="A5724" s="27">
        <f t="shared" si="63"/>
        <v>1921</v>
      </c>
      <c r="B5724" s="31">
        <v>45069</v>
      </c>
      <c r="C5724" s="31">
        <v>45062</v>
      </c>
      <c r="D5724" s="19" t="s">
        <v>1186</v>
      </c>
      <c r="E5724" s="20" t="str">
        <f>IF(ISBLANK(LeaveTracker[[#This Row],[Employee Name]]),"-----",VLOOKUP(LeaveTracker[[#This Row],[Employee Name]],'List of Employees'!$B$4:$H$767,7))</f>
        <v>ONT</v>
      </c>
      <c r="F5724" s="66" t="str">
        <f>IF(ISBLANK(LeaveTracker[[#This Row],[Employee Name]]),"-----",VLOOKUP(LeaveTracker[[#This Row],[Employee Name]],'List of Employees'!$B$4:$H$767,6))</f>
        <v>PERMANENT</v>
      </c>
      <c r="G5724" s="24">
        <v>45036</v>
      </c>
      <c r="H5724" s="24">
        <v>45036</v>
      </c>
      <c r="I5724" s="20" t="s">
        <v>81</v>
      </c>
      <c r="K5724" s="57" t="str">
        <f ca="1">LeaveTracker[[#This Row],[Days]]&amp;" "&amp;LeaveTracker[[#This Row],[Type of Leave]]</f>
        <v>1 SL</v>
      </c>
      <c r="L5724" s="23">
        <f ca="1">NETWORKDAYS(LeaveTracker[[#This Row],[Start Date]],LeaveTracker[[#This Row],[End Date]],lstHolidays)</f>
        <v>1</v>
      </c>
      <c r="M5724" s="27"/>
    </row>
    <row r="5725" spans="1:13" ht="30" customHeight="1" x14ac:dyDescent="0.3">
      <c r="A5725" s="27">
        <v>1921</v>
      </c>
      <c r="B5725" s="31">
        <v>45069</v>
      </c>
      <c r="C5725" s="31">
        <v>45062</v>
      </c>
      <c r="D5725" s="19" t="s">
        <v>1186</v>
      </c>
      <c r="E5725" s="20" t="str">
        <f>IF(ISBLANK(LeaveTracker[[#This Row],[Employee Name]]),"-----",VLOOKUP(LeaveTracker[[#This Row],[Employee Name]],'List of Employees'!$B$4:$H$767,7))</f>
        <v>ONT</v>
      </c>
      <c r="F5725" s="66" t="str">
        <f>IF(ISBLANK(LeaveTracker[[#This Row],[Employee Name]]),"-----",VLOOKUP(LeaveTracker[[#This Row],[Employee Name]],'List of Employees'!$B$4:$H$767,6))</f>
        <v>PERMANENT</v>
      </c>
      <c r="G5725" s="24">
        <v>45040</v>
      </c>
      <c r="H5725" s="24">
        <v>45044</v>
      </c>
      <c r="I5725" s="20" t="s">
        <v>81</v>
      </c>
      <c r="K5725" s="57" t="str">
        <f ca="1">LeaveTracker[[#This Row],[Days]]&amp;" "&amp;LeaveTracker[[#This Row],[Type of Leave]]</f>
        <v>5 SL</v>
      </c>
      <c r="L5725" s="23">
        <f ca="1">NETWORKDAYS(LeaveTracker[[#This Row],[Start Date]],LeaveTracker[[#This Row],[End Date]],lstHolidays)</f>
        <v>5</v>
      </c>
      <c r="M5725" s="27"/>
    </row>
    <row r="5726" spans="1:13" ht="30" customHeight="1" x14ac:dyDescent="0.3">
      <c r="A5726" s="27">
        <f t="shared" si="63"/>
        <v>1922</v>
      </c>
      <c r="B5726" s="31">
        <v>45069</v>
      </c>
      <c r="C5726" s="31">
        <v>45062</v>
      </c>
      <c r="D5726" s="19" t="s">
        <v>1186</v>
      </c>
      <c r="E5726" s="20" t="str">
        <f>IF(ISBLANK(LeaveTracker[[#This Row],[Employee Name]]),"-----",VLOOKUP(LeaveTracker[[#This Row],[Employee Name]],'List of Employees'!$B$4:$H$767,7))</f>
        <v>ONT</v>
      </c>
      <c r="F5726" s="66" t="str">
        <f>IF(ISBLANK(LeaveTracker[[#This Row],[Employee Name]]),"-----",VLOOKUP(LeaveTracker[[#This Row],[Employee Name]],'List of Employees'!$B$4:$H$767,6))</f>
        <v>PERMANENT</v>
      </c>
      <c r="G5726" s="24">
        <v>45047</v>
      </c>
      <c r="H5726" s="24">
        <v>45061</v>
      </c>
      <c r="I5726" s="20" t="s">
        <v>81</v>
      </c>
      <c r="K5726" s="57" t="str">
        <f ca="1">LeaveTracker[[#This Row],[Days]]&amp;" "&amp;LeaveTracker[[#This Row],[Type of Leave]]</f>
        <v>10 SL</v>
      </c>
      <c r="L5726" s="23">
        <f ca="1">NETWORKDAYS(LeaveTracker[[#This Row],[Start Date]],LeaveTracker[[#This Row],[End Date]],lstHolidays)</f>
        <v>10</v>
      </c>
      <c r="M5726" s="27"/>
    </row>
    <row r="5727" spans="1:13" ht="30" customHeight="1" x14ac:dyDescent="0.3">
      <c r="A5727" s="27">
        <f t="shared" si="63"/>
        <v>1923</v>
      </c>
      <c r="B5727" s="31">
        <v>45069</v>
      </c>
      <c r="C5727" s="31">
        <v>45065</v>
      </c>
      <c r="D5727" s="19" t="s">
        <v>1760</v>
      </c>
      <c r="E5727" s="20" t="str">
        <f>IF(ISBLANK(LeaveTracker[[#This Row],[Employee Name]]),"-----",VLOOKUP(LeaveTracker[[#This Row],[Employee Name]],'List of Employees'!$B$4:$H$767,7))</f>
        <v>GSO</v>
      </c>
      <c r="F5727" s="66" t="str">
        <f>IF(ISBLANK(LeaveTracker[[#This Row],[Employee Name]]),"-----",VLOOKUP(LeaveTracker[[#This Row],[Employee Name]],'List of Employees'!$B$4:$H$767,6))</f>
        <v>CASUAL</v>
      </c>
      <c r="G5727" s="24">
        <v>45072</v>
      </c>
      <c r="H5727" s="24">
        <v>45075</v>
      </c>
      <c r="I5727" s="20" t="s">
        <v>82</v>
      </c>
      <c r="K5727" s="57" t="str">
        <f ca="1">LeaveTracker[[#This Row],[Days]]&amp;" "&amp;LeaveTracker[[#This Row],[Type of Leave]]</f>
        <v>2 VL</v>
      </c>
      <c r="L5727" s="23">
        <f ca="1">NETWORKDAYS(LeaveTracker[[#This Row],[Start Date]],LeaveTracker[[#This Row],[End Date]],lstHolidays)</f>
        <v>2</v>
      </c>
      <c r="M5727" s="27"/>
    </row>
    <row r="5728" spans="1:13" ht="30" customHeight="1" x14ac:dyDescent="0.3">
      <c r="A5728" s="27">
        <f t="shared" si="63"/>
        <v>1924</v>
      </c>
      <c r="B5728" s="31">
        <v>45069</v>
      </c>
      <c r="C5728" s="31">
        <v>45058</v>
      </c>
      <c r="D5728" s="19" t="s">
        <v>2130</v>
      </c>
      <c r="E5728" s="20" t="str">
        <f>IF(ISBLANK(LeaveTracker[[#This Row],[Employee Name]]),"-----",VLOOKUP(LeaveTracker[[#This Row],[Employee Name]],'List of Employees'!$B$4:$H$767,7))</f>
        <v>GSO</v>
      </c>
      <c r="F5728" s="66" t="str">
        <f>IF(ISBLANK(LeaveTracker[[#This Row],[Employee Name]]),"-----",VLOOKUP(LeaveTracker[[#This Row],[Employee Name]],'List of Employees'!$B$4:$H$767,6))</f>
        <v>PERMANENT</v>
      </c>
      <c r="G5728" s="24">
        <v>45068</v>
      </c>
      <c r="H5728" s="24">
        <v>45072</v>
      </c>
      <c r="I5728" s="20" t="s">
        <v>82</v>
      </c>
      <c r="K5728" s="57" t="str">
        <f ca="1">LeaveTracker[[#This Row],[Days]]&amp;" "&amp;LeaveTracker[[#This Row],[Type of Leave]]</f>
        <v>5 VL</v>
      </c>
      <c r="L5728" s="23">
        <f ca="1">NETWORKDAYS(LeaveTracker[[#This Row],[Start Date]],LeaveTracker[[#This Row],[End Date]],lstHolidays)</f>
        <v>5</v>
      </c>
      <c r="M5728" s="27"/>
    </row>
    <row r="5729" spans="1:13" ht="30" customHeight="1" x14ac:dyDescent="0.3">
      <c r="A5729" s="27">
        <f t="shared" ref="A5729:A5790" si="64">A5728+1</f>
        <v>1925</v>
      </c>
      <c r="B5729" s="31">
        <v>45069</v>
      </c>
      <c r="C5729" s="31">
        <v>45063</v>
      </c>
      <c r="D5729" s="19" t="s">
        <v>2130</v>
      </c>
      <c r="E5729" s="20" t="str">
        <f>IF(ISBLANK(LeaveTracker[[#This Row],[Employee Name]]),"-----",VLOOKUP(LeaveTracker[[#This Row],[Employee Name]],'List of Employees'!$B$4:$H$767,7))</f>
        <v>GSO</v>
      </c>
      <c r="F5729" s="66" t="str">
        <f>IF(ISBLANK(LeaveTracker[[#This Row],[Employee Name]]),"-----",VLOOKUP(LeaveTracker[[#This Row],[Employee Name]],'List of Employees'!$B$4:$H$767,6))</f>
        <v>PERMANENT</v>
      </c>
      <c r="G5729" s="24">
        <v>45062</v>
      </c>
      <c r="H5729" s="24">
        <v>45062</v>
      </c>
      <c r="I5729" s="19" t="s">
        <v>297</v>
      </c>
      <c r="J5729" s="42" t="s">
        <v>1000</v>
      </c>
      <c r="K5729" s="57" t="str">
        <f ca="1">LeaveTracker[[#This Row],[Days]]&amp;" "&amp;LeaveTracker[[#This Row],[Type of Leave]]</f>
        <v>1 OTHER</v>
      </c>
      <c r="L5729" s="23">
        <f ca="1">NETWORKDAYS(LeaveTracker[[#This Row],[Start Date]],LeaveTracker[[#This Row],[End Date]],lstHolidays)</f>
        <v>1</v>
      </c>
      <c r="M5729" s="27"/>
    </row>
    <row r="5730" spans="1:13" ht="30" customHeight="1" x14ac:dyDescent="0.3">
      <c r="A5730" s="27">
        <f t="shared" si="64"/>
        <v>1926</v>
      </c>
      <c r="B5730" s="31">
        <v>45069</v>
      </c>
      <c r="C5730" s="31">
        <v>45063</v>
      </c>
      <c r="D5730" s="19" t="s">
        <v>303</v>
      </c>
      <c r="E5730" s="20" t="str">
        <f>IF(ISBLANK(LeaveTracker[[#This Row],[Employee Name]]),"-----",VLOOKUP(LeaveTracker[[#This Row],[Employee Name]],'List of Employees'!$B$4:$H$767,7))</f>
        <v>TOPS (ADMIN CSU)</v>
      </c>
      <c r="F5730" s="66" t="str">
        <f>IF(ISBLANK(LeaveTracker[[#This Row],[Employee Name]]),"-----",VLOOKUP(LeaveTracker[[#This Row],[Employee Name]],'List of Employees'!$B$4:$H$767,6))</f>
        <v>PERMANENT</v>
      </c>
      <c r="G5730" s="24">
        <v>45072</v>
      </c>
      <c r="H5730" s="24">
        <v>45072</v>
      </c>
      <c r="I5730" s="19" t="s">
        <v>297</v>
      </c>
      <c r="J5730" s="42" t="s">
        <v>1000</v>
      </c>
      <c r="K5730" s="57" t="str">
        <f ca="1">LeaveTracker[[#This Row],[Days]]&amp;" "&amp;LeaveTracker[[#This Row],[Type of Leave]]</f>
        <v>1 OTHER</v>
      </c>
      <c r="L5730" s="23">
        <f ca="1">NETWORKDAYS(LeaveTracker[[#This Row],[Start Date]],LeaveTracker[[#This Row],[End Date]],lstHolidays)</f>
        <v>1</v>
      </c>
      <c r="M5730" s="27"/>
    </row>
    <row r="5731" spans="1:13" ht="30" customHeight="1" x14ac:dyDescent="0.3">
      <c r="A5731" s="27">
        <f t="shared" si="64"/>
        <v>1927</v>
      </c>
      <c r="B5731" s="31">
        <v>45069</v>
      </c>
      <c r="C5731" s="31">
        <v>45068</v>
      </c>
      <c r="D5731" s="19" t="s">
        <v>1833</v>
      </c>
      <c r="E5731" s="20" t="str">
        <f>IF(ISBLANK(LeaveTracker[[#This Row],[Employee Name]]),"-----",VLOOKUP(LeaveTracker[[#This Row],[Employee Name]],'List of Employees'!$B$4:$H$767,7))</f>
        <v>BIR</v>
      </c>
      <c r="F5731" s="66" t="str">
        <f>IF(ISBLANK(LeaveTracker[[#This Row],[Employee Name]]),"-----",VLOOKUP(LeaveTracker[[#This Row],[Employee Name]],'List of Employees'!$B$4:$H$767,6))</f>
        <v>CASUAL</v>
      </c>
      <c r="G5731" s="24">
        <v>45061</v>
      </c>
      <c r="H5731" s="24">
        <v>45061</v>
      </c>
      <c r="I5731" s="20" t="s">
        <v>81</v>
      </c>
      <c r="K5731" s="57" t="str">
        <f ca="1">LeaveTracker[[#This Row],[Days]]&amp;" "&amp;LeaveTracker[[#This Row],[Type of Leave]]</f>
        <v>1 SL</v>
      </c>
      <c r="L5731" s="23">
        <f ca="1">NETWORKDAYS(LeaveTracker[[#This Row],[Start Date]],LeaveTracker[[#This Row],[End Date]],lstHolidays)</f>
        <v>1</v>
      </c>
      <c r="M5731" s="27"/>
    </row>
    <row r="5732" spans="1:13" ht="30" customHeight="1" x14ac:dyDescent="0.3">
      <c r="A5732" s="27">
        <v>1927</v>
      </c>
      <c r="B5732" s="31">
        <v>45069</v>
      </c>
      <c r="C5732" s="31">
        <v>45068</v>
      </c>
      <c r="D5732" s="19" t="s">
        <v>1833</v>
      </c>
      <c r="E5732" s="20" t="str">
        <f>IF(ISBLANK(LeaveTracker[[#This Row],[Employee Name]]),"-----",VLOOKUP(LeaveTracker[[#This Row],[Employee Name]],'List of Employees'!$B$4:$H$767,7))</f>
        <v>BIR</v>
      </c>
      <c r="F5732" s="66" t="str">
        <f>IF(ISBLANK(LeaveTracker[[#This Row],[Employee Name]]),"-----",VLOOKUP(LeaveTracker[[#This Row],[Employee Name]],'List of Employees'!$B$4:$H$767,6))</f>
        <v>CASUAL</v>
      </c>
      <c r="G5732" s="24">
        <v>45065</v>
      </c>
      <c r="H5732" s="24">
        <v>45065</v>
      </c>
      <c r="I5732" s="20" t="s">
        <v>81</v>
      </c>
      <c r="K5732" s="57" t="str">
        <f ca="1">LeaveTracker[[#This Row],[Days]]&amp;" "&amp;LeaveTracker[[#This Row],[Type of Leave]]</f>
        <v>1 SL</v>
      </c>
      <c r="L5732" s="23">
        <f ca="1">NETWORKDAYS(LeaveTracker[[#This Row],[Start Date]],LeaveTracker[[#This Row],[End Date]],lstHolidays)</f>
        <v>1</v>
      </c>
      <c r="M5732" s="27"/>
    </row>
    <row r="5733" spans="1:13" ht="30" customHeight="1" x14ac:dyDescent="0.3">
      <c r="A5733" s="27">
        <f t="shared" si="64"/>
        <v>1928</v>
      </c>
      <c r="B5733" s="31">
        <v>45069</v>
      </c>
      <c r="C5733" s="31">
        <v>45055</v>
      </c>
      <c r="D5733" s="19" t="s">
        <v>2119</v>
      </c>
      <c r="E5733" s="20" t="str">
        <f>IF(ISBLANK(LeaveTracker[[#This Row],[Employee Name]]),"-----",VLOOKUP(LeaveTracker[[#This Row],[Employee Name]],'List of Employees'!$B$4:$H$767,7))</f>
        <v>PIO</v>
      </c>
      <c r="F5733" s="66" t="str">
        <f>IF(ISBLANK(LeaveTracker[[#This Row],[Employee Name]]),"-----",VLOOKUP(LeaveTracker[[#This Row],[Employee Name]],'List of Employees'!$B$4:$H$767,6))</f>
        <v>CASUAL</v>
      </c>
      <c r="G5733" s="24">
        <v>45061</v>
      </c>
      <c r="H5733" s="24">
        <v>45061</v>
      </c>
      <c r="I5733" s="20" t="s">
        <v>82</v>
      </c>
      <c r="K5733" s="57" t="str">
        <f ca="1">LeaveTracker[[#This Row],[Days]]&amp;" "&amp;LeaveTracker[[#This Row],[Type of Leave]]</f>
        <v>1 VL</v>
      </c>
      <c r="L5733" s="23">
        <f ca="1">NETWORKDAYS(LeaveTracker[[#This Row],[Start Date]],LeaveTracker[[#This Row],[End Date]],lstHolidays)</f>
        <v>1</v>
      </c>
      <c r="M5733" s="27"/>
    </row>
    <row r="5734" spans="1:13" ht="30" customHeight="1" x14ac:dyDescent="0.3">
      <c r="A5734" s="27">
        <v>1928</v>
      </c>
      <c r="B5734" s="31">
        <v>45069</v>
      </c>
      <c r="C5734" s="31">
        <v>45055</v>
      </c>
      <c r="D5734" s="19" t="s">
        <v>2119</v>
      </c>
      <c r="E5734" s="20" t="str">
        <f>IF(ISBLANK(LeaveTracker[[#This Row],[Employee Name]]),"-----",VLOOKUP(LeaveTracker[[#This Row],[Employee Name]],'List of Employees'!$B$4:$H$767,7))</f>
        <v>PIO</v>
      </c>
      <c r="F5734" s="66" t="str">
        <f>IF(ISBLANK(LeaveTracker[[#This Row],[Employee Name]]),"-----",VLOOKUP(LeaveTracker[[#This Row],[Employee Name]],'List of Employees'!$B$4:$H$767,6))</f>
        <v>CASUAL</v>
      </c>
      <c r="G5734" s="24">
        <v>45063</v>
      </c>
      <c r="H5734" s="24">
        <v>45063</v>
      </c>
      <c r="I5734" s="20" t="s">
        <v>82</v>
      </c>
      <c r="K5734" s="57" t="str">
        <f ca="1">LeaveTracker[[#This Row],[Days]]&amp;" "&amp;LeaveTracker[[#This Row],[Type of Leave]]</f>
        <v>1 VL</v>
      </c>
      <c r="L5734" s="23">
        <f ca="1">NETWORKDAYS(LeaveTracker[[#This Row],[Start Date]],LeaveTracker[[#This Row],[End Date]],lstHolidays)</f>
        <v>1</v>
      </c>
      <c r="M5734" s="27"/>
    </row>
    <row r="5735" spans="1:13" ht="30" customHeight="1" x14ac:dyDescent="0.3">
      <c r="A5735" s="27">
        <f t="shared" si="64"/>
        <v>1929</v>
      </c>
      <c r="B5735" s="31">
        <v>45071</v>
      </c>
      <c r="C5735" s="31">
        <v>45061</v>
      </c>
      <c r="D5735" s="19" t="s">
        <v>2255</v>
      </c>
      <c r="E5735" s="20" t="str">
        <f>IF(ISBLANK(LeaveTracker[[#This Row],[Employee Name]]),"-----",VLOOKUP(LeaveTracker[[#This Row],[Employee Name]],'List of Employees'!$B$4:$H$767,7))</f>
        <v>OSP</v>
      </c>
      <c r="F5735" s="66" t="str">
        <f>IF(ISBLANK(LeaveTracker[[#This Row],[Employee Name]]),"-----",VLOOKUP(LeaveTracker[[#This Row],[Employee Name]],'List of Employees'!$B$4:$H$767,6))</f>
        <v>PERMANENT</v>
      </c>
      <c r="G5735" s="24">
        <v>45068</v>
      </c>
      <c r="H5735" s="24">
        <v>45069</v>
      </c>
      <c r="I5735" s="20" t="s">
        <v>82</v>
      </c>
      <c r="K5735" s="57" t="str">
        <f ca="1">LeaveTracker[[#This Row],[Days]]&amp;" "&amp;LeaveTracker[[#This Row],[Type of Leave]]</f>
        <v>2 VL</v>
      </c>
      <c r="L5735" s="23">
        <f ca="1">NETWORKDAYS(LeaveTracker[[#This Row],[Start Date]],LeaveTracker[[#This Row],[End Date]],lstHolidays)</f>
        <v>2</v>
      </c>
      <c r="M5735" s="27"/>
    </row>
    <row r="5736" spans="1:13" ht="30" customHeight="1" x14ac:dyDescent="0.3">
      <c r="A5736" s="27">
        <f t="shared" si="64"/>
        <v>1930</v>
      </c>
      <c r="B5736" s="31">
        <v>45071</v>
      </c>
      <c r="C5736" s="31">
        <v>45068</v>
      </c>
      <c r="D5736" s="19" t="s">
        <v>1752</v>
      </c>
      <c r="E5736" s="20" t="str">
        <f>IF(ISBLANK(LeaveTracker[[#This Row],[Employee Name]]),"-----",VLOOKUP(LeaveTracker[[#This Row],[Employee Name]],'List of Employees'!$B$4:$H$767,7))</f>
        <v>SP</v>
      </c>
      <c r="F5736" s="66" t="str">
        <f>IF(ISBLANK(LeaveTracker[[#This Row],[Employee Name]]),"-----",VLOOKUP(LeaveTracker[[#This Row],[Employee Name]],'List of Employees'!$B$4:$H$767,6))</f>
        <v>CASUAL</v>
      </c>
      <c r="G5736" s="24">
        <v>45061</v>
      </c>
      <c r="H5736" s="24">
        <v>45065</v>
      </c>
      <c r="I5736" s="20" t="s">
        <v>82</v>
      </c>
      <c r="K5736" s="57" t="str">
        <f ca="1">LeaveTracker[[#This Row],[Days]]&amp;" "&amp;LeaveTracker[[#This Row],[Type of Leave]]</f>
        <v>5 VL</v>
      </c>
      <c r="L5736" s="23">
        <f ca="1">NETWORKDAYS(LeaveTracker[[#This Row],[Start Date]],LeaveTracker[[#This Row],[End Date]],lstHolidays)</f>
        <v>5</v>
      </c>
      <c r="M5736" s="27"/>
    </row>
    <row r="5737" spans="1:13" ht="30" customHeight="1" x14ac:dyDescent="0.3">
      <c r="A5737" s="27">
        <f t="shared" si="64"/>
        <v>1931</v>
      </c>
      <c r="B5737" s="31">
        <v>45071</v>
      </c>
      <c r="C5737" s="31">
        <v>45068</v>
      </c>
      <c r="D5737" s="19" t="s">
        <v>1092</v>
      </c>
      <c r="E5737" s="20" t="str">
        <f>IF(ISBLANK(LeaveTracker[[#This Row],[Employee Name]]),"-----",VLOOKUP(LeaveTracker[[#This Row],[Employee Name]],'List of Employees'!$B$4:$H$767,7))</f>
        <v>VMO</v>
      </c>
      <c r="F5737" s="66" t="str">
        <f>IF(ISBLANK(LeaveTracker[[#This Row],[Employee Name]]),"-----",VLOOKUP(LeaveTracker[[#This Row],[Employee Name]],'List of Employees'!$B$4:$H$767,6))</f>
        <v>PERMANENT</v>
      </c>
      <c r="G5737" s="24">
        <v>45065</v>
      </c>
      <c r="H5737" s="24">
        <v>45065</v>
      </c>
      <c r="I5737" s="20" t="s">
        <v>81</v>
      </c>
      <c r="K5737" s="57" t="str">
        <f ca="1">LeaveTracker[[#This Row],[Days]]&amp;" "&amp;LeaveTracker[[#This Row],[Type of Leave]]</f>
        <v>1 SL</v>
      </c>
      <c r="L5737" s="23">
        <f ca="1">NETWORKDAYS(LeaveTracker[[#This Row],[Start Date]],LeaveTracker[[#This Row],[End Date]],lstHolidays)</f>
        <v>1</v>
      </c>
      <c r="M5737" s="27"/>
    </row>
    <row r="5738" spans="1:13" ht="30" customHeight="1" x14ac:dyDescent="0.3">
      <c r="A5738" s="27">
        <f t="shared" si="64"/>
        <v>1932</v>
      </c>
      <c r="B5738" s="31">
        <v>45071</v>
      </c>
      <c r="C5738" s="31">
        <v>45068</v>
      </c>
      <c r="D5738" s="19" t="s">
        <v>727</v>
      </c>
      <c r="E5738" s="20" t="str">
        <f>IF(ISBLANK(LeaveTracker[[#This Row],[Employee Name]]),"-----",VLOOKUP(LeaveTracker[[#This Row],[Employee Name]],'List of Employees'!$B$4:$H$767,7))</f>
        <v>SP</v>
      </c>
      <c r="F5738" s="66" t="str">
        <f>IF(ISBLANK(LeaveTracker[[#This Row],[Employee Name]]),"-----",VLOOKUP(LeaveTracker[[#This Row],[Employee Name]],'List of Employees'!$B$4:$H$767,6))</f>
        <v>PERMANENT</v>
      </c>
      <c r="G5738" s="24">
        <v>45065</v>
      </c>
      <c r="H5738" s="24">
        <v>45065</v>
      </c>
      <c r="I5738" s="20" t="s">
        <v>81</v>
      </c>
      <c r="K5738" s="57" t="str">
        <f ca="1">LeaveTracker[[#This Row],[Days]]&amp;" "&amp;LeaveTracker[[#This Row],[Type of Leave]]</f>
        <v>1 SL</v>
      </c>
      <c r="L5738" s="23">
        <f ca="1">NETWORKDAYS(LeaveTracker[[#This Row],[Start Date]],LeaveTracker[[#This Row],[End Date]],lstHolidays)</f>
        <v>1</v>
      </c>
      <c r="M5738" s="27"/>
    </row>
    <row r="5739" spans="1:13" ht="30" customHeight="1" x14ac:dyDescent="0.3">
      <c r="A5739" s="27">
        <f t="shared" si="64"/>
        <v>1933</v>
      </c>
      <c r="B5739" s="31">
        <v>45071</v>
      </c>
      <c r="C5739" s="24">
        <v>45066</v>
      </c>
      <c r="D5739" s="19" t="s">
        <v>1779</v>
      </c>
      <c r="E5739" s="20" t="str">
        <f>IF(ISBLANK(LeaveTracker[[#This Row],[Employee Name]]),"-----",VLOOKUP(LeaveTracker[[#This Row],[Employee Name]],'List of Employees'!$B$4:$H$767,7))</f>
        <v>PICNIC GROVE</v>
      </c>
      <c r="F5739" s="66" t="str">
        <f>IF(ISBLANK(LeaveTracker[[#This Row],[Employee Name]]),"-----",VLOOKUP(LeaveTracker[[#This Row],[Employee Name]],'List of Employees'!$B$4:$H$767,6))</f>
        <v>CASUAL</v>
      </c>
      <c r="G5739" s="24">
        <v>45055</v>
      </c>
      <c r="H5739" s="24">
        <v>45064</v>
      </c>
      <c r="I5739" s="20" t="s">
        <v>82</v>
      </c>
      <c r="K5739" s="57" t="str">
        <f ca="1">LeaveTracker[[#This Row],[Days]]&amp;" "&amp;LeaveTracker[[#This Row],[Type of Leave]]</f>
        <v>8 VL</v>
      </c>
      <c r="L5739" s="23">
        <f ca="1">NETWORKDAYS(LeaveTracker[[#This Row],[Start Date]],LeaveTracker[[#This Row],[End Date]],lstHolidays)</f>
        <v>8</v>
      </c>
      <c r="M5739" s="27"/>
    </row>
    <row r="5740" spans="1:13" ht="30" customHeight="1" x14ac:dyDescent="0.3">
      <c r="A5740" s="27">
        <f t="shared" si="64"/>
        <v>1934</v>
      </c>
      <c r="B5740" s="31">
        <v>45071</v>
      </c>
      <c r="C5740" s="31">
        <v>45068</v>
      </c>
      <c r="D5740" s="19" t="s">
        <v>1770</v>
      </c>
      <c r="E5740" s="20" t="str">
        <f>IF(ISBLANK(LeaveTracker[[#This Row],[Employee Name]]),"-----",VLOOKUP(LeaveTracker[[#This Row],[Employee Name]],'List of Employees'!$B$4:$H$767,7))</f>
        <v>SP</v>
      </c>
      <c r="F5740" s="66" t="str">
        <f>IF(ISBLANK(LeaveTracker[[#This Row],[Employee Name]]),"-----",VLOOKUP(LeaveTracker[[#This Row],[Employee Name]],'List of Employees'!$B$4:$H$767,6))</f>
        <v>CASUAL</v>
      </c>
      <c r="G5740" s="24">
        <v>45065</v>
      </c>
      <c r="H5740" s="24">
        <v>45065</v>
      </c>
      <c r="I5740" s="20" t="s">
        <v>81</v>
      </c>
      <c r="K5740" s="57" t="str">
        <f ca="1">LeaveTracker[[#This Row],[Days]]&amp;" "&amp;LeaveTracker[[#This Row],[Type of Leave]]</f>
        <v>1 SL</v>
      </c>
      <c r="L5740" s="23">
        <f ca="1">NETWORKDAYS(LeaveTracker[[#This Row],[Start Date]],LeaveTracker[[#This Row],[End Date]],lstHolidays)</f>
        <v>1</v>
      </c>
      <c r="M5740" s="27"/>
    </row>
    <row r="5741" spans="1:13" ht="30" customHeight="1" x14ac:dyDescent="0.3">
      <c r="A5741" s="27">
        <f t="shared" si="64"/>
        <v>1935</v>
      </c>
      <c r="B5741" s="31">
        <v>45071</v>
      </c>
      <c r="C5741" s="31">
        <v>45068</v>
      </c>
      <c r="D5741" s="19" t="s">
        <v>401</v>
      </c>
      <c r="E5741" s="20" t="str">
        <f>IF(ISBLANK(LeaveTracker[[#This Row],[Employee Name]]),"-----",VLOOKUP(LeaveTracker[[#This Row],[Employee Name]],'List of Employees'!$B$4:$H$767,7))</f>
        <v>CSWDO</v>
      </c>
      <c r="F5741" s="66" t="str">
        <f>IF(ISBLANK(LeaveTracker[[#This Row],[Employee Name]]),"-----",VLOOKUP(LeaveTracker[[#This Row],[Employee Name]],'List of Employees'!$B$4:$H$767,6))</f>
        <v>PERMANENT</v>
      </c>
      <c r="G5741" s="24">
        <v>45064</v>
      </c>
      <c r="H5741" s="24">
        <v>45066</v>
      </c>
      <c r="I5741" s="20" t="s">
        <v>81</v>
      </c>
      <c r="K5741" s="57" t="str">
        <f ca="1">LeaveTracker[[#This Row],[Days]]&amp;" "&amp;LeaveTracker[[#This Row],[Type of Leave]]</f>
        <v>2 SL</v>
      </c>
      <c r="L5741" s="23">
        <f ca="1">NETWORKDAYS(LeaveTracker[[#This Row],[Start Date]],LeaveTracker[[#This Row],[End Date]],lstHolidays)</f>
        <v>2</v>
      </c>
      <c r="M5741" s="27"/>
    </row>
    <row r="5742" spans="1:13" ht="30" customHeight="1" x14ac:dyDescent="0.3">
      <c r="A5742" s="27">
        <f t="shared" si="64"/>
        <v>1936</v>
      </c>
      <c r="B5742" s="31">
        <v>45071</v>
      </c>
      <c r="C5742" s="31">
        <v>45069</v>
      </c>
      <c r="D5742" s="19" t="s">
        <v>719</v>
      </c>
      <c r="E5742" s="20" t="str">
        <f>IF(ISBLANK(LeaveTracker[[#This Row],[Employee Name]]),"-----",VLOOKUP(LeaveTracker[[#This Row],[Employee Name]],'List of Employees'!$B$4:$H$767,7))</f>
        <v>LCR</v>
      </c>
      <c r="F5742" s="66" t="str">
        <f>IF(ISBLANK(LeaveTracker[[#This Row],[Employee Name]]),"-----",VLOOKUP(LeaveTracker[[#This Row],[Employee Name]],'List of Employees'!$B$4:$H$767,6))</f>
        <v>PERMANENT</v>
      </c>
      <c r="G5742" s="24">
        <v>45063</v>
      </c>
      <c r="H5742" s="24">
        <v>45063</v>
      </c>
      <c r="I5742" s="20" t="s">
        <v>81</v>
      </c>
      <c r="K5742" s="57" t="str">
        <f ca="1">LeaveTracker[[#This Row],[Days]]&amp;" "&amp;LeaveTracker[[#This Row],[Type of Leave]]</f>
        <v>1 SL</v>
      </c>
      <c r="L5742" s="23">
        <f ca="1">NETWORKDAYS(LeaveTracker[[#This Row],[Start Date]],LeaveTracker[[#This Row],[End Date]],lstHolidays)</f>
        <v>1</v>
      </c>
      <c r="M5742" s="27"/>
    </row>
    <row r="5743" spans="1:13" ht="30" customHeight="1" x14ac:dyDescent="0.3">
      <c r="A5743" s="27">
        <v>1936</v>
      </c>
      <c r="B5743" s="31">
        <v>45071</v>
      </c>
      <c r="C5743" s="31">
        <v>45069</v>
      </c>
      <c r="D5743" s="19" t="s">
        <v>719</v>
      </c>
      <c r="E5743" s="20" t="str">
        <f>IF(ISBLANK(LeaveTracker[[#This Row],[Employee Name]]),"-----",VLOOKUP(LeaveTracker[[#This Row],[Employee Name]],'List of Employees'!$B$4:$H$767,7))</f>
        <v>LCR</v>
      </c>
      <c r="F5743" s="66" t="str">
        <f>IF(ISBLANK(LeaveTracker[[#This Row],[Employee Name]]),"-----",VLOOKUP(LeaveTracker[[#This Row],[Employee Name]],'List of Employees'!$B$4:$H$767,6))</f>
        <v>PERMANENT</v>
      </c>
      <c r="G5743" s="24">
        <v>45068</v>
      </c>
      <c r="H5743" s="24">
        <v>45068</v>
      </c>
      <c r="I5743" s="20" t="s">
        <v>81</v>
      </c>
      <c r="K5743" s="57" t="str">
        <f ca="1">LeaveTracker[[#This Row],[Days]]&amp;" "&amp;LeaveTracker[[#This Row],[Type of Leave]]</f>
        <v>1 SL</v>
      </c>
      <c r="L5743" s="23">
        <f ca="1">NETWORKDAYS(LeaveTracker[[#This Row],[Start Date]],LeaveTracker[[#This Row],[End Date]],lstHolidays)</f>
        <v>1</v>
      </c>
      <c r="M5743" s="27"/>
    </row>
    <row r="5744" spans="1:13" ht="30" customHeight="1" x14ac:dyDescent="0.3">
      <c r="A5744" s="27">
        <f t="shared" si="64"/>
        <v>1937</v>
      </c>
      <c r="B5744" s="31">
        <v>45071</v>
      </c>
      <c r="C5744" s="31">
        <v>45069</v>
      </c>
      <c r="D5744" s="19" t="s">
        <v>719</v>
      </c>
      <c r="E5744" s="20" t="str">
        <f>IF(ISBLANK(LeaveTracker[[#This Row],[Employee Name]]),"-----",VLOOKUP(LeaveTracker[[#This Row],[Employee Name]],'List of Employees'!$B$4:$H$767,7))</f>
        <v>LCR</v>
      </c>
      <c r="F5744" s="66" t="str">
        <f>IF(ISBLANK(LeaveTracker[[#This Row],[Employee Name]]),"-----",VLOOKUP(LeaveTracker[[#This Row],[Employee Name]],'List of Employees'!$B$4:$H$767,6))</f>
        <v>PERMANENT</v>
      </c>
      <c r="G5744" s="24">
        <v>45072</v>
      </c>
      <c r="H5744" s="24">
        <v>45072</v>
      </c>
      <c r="I5744" s="20" t="s">
        <v>82</v>
      </c>
      <c r="K5744" s="57" t="str">
        <f ca="1">LeaveTracker[[#This Row],[Days]]&amp;" "&amp;LeaveTracker[[#This Row],[Type of Leave]]</f>
        <v>1 VL</v>
      </c>
      <c r="L5744" s="23">
        <f ca="1">NETWORKDAYS(LeaveTracker[[#This Row],[Start Date]],LeaveTracker[[#This Row],[End Date]],lstHolidays)</f>
        <v>1</v>
      </c>
      <c r="M5744" s="27"/>
    </row>
    <row r="5745" spans="1:13" ht="30" customHeight="1" x14ac:dyDescent="0.3">
      <c r="A5745" s="27">
        <f t="shared" si="64"/>
        <v>1938</v>
      </c>
      <c r="B5745" s="31">
        <v>45071</v>
      </c>
      <c r="C5745" s="31">
        <v>45069</v>
      </c>
      <c r="D5745" s="19" t="s">
        <v>719</v>
      </c>
      <c r="E5745" s="20" t="str">
        <f>IF(ISBLANK(LeaveTracker[[#This Row],[Employee Name]]),"-----",VLOOKUP(LeaveTracker[[#This Row],[Employee Name]],'List of Employees'!$B$4:$H$767,7))</f>
        <v>LCR</v>
      </c>
      <c r="F5745" s="66" t="str">
        <f>IF(ISBLANK(LeaveTracker[[#This Row],[Employee Name]]),"-----",VLOOKUP(LeaveTracker[[#This Row],[Employee Name]],'List of Employees'!$B$4:$H$767,6))</f>
        <v>PERMANENT</v>
      </c>
      <c r="G5745" s="24">
        <v>45075</v>
      </c>
      <c r="H5745" s="24">
        <v>45075</v>
      </c>
      <c r="I5745" s="20" t="s">
        <v>82</v>
      </c>
      <c r="K5745" s="57" t="str">
        <f ca="1">LeaveTracker[[#This Row],[Days]]&amp;" "&amp;LeaveTracker[[#This Row],[Type of Leave]]</f>
        <v>1 VL</v>
      </c>
      <c r="L5745" s="23">
        <f ca="1">NETWORKDAYS(LeaveTracker[[#This Row],[Start Date]],LeaveTracker[[#This Row],[End Date]],lstHolidays)</f>
        <v>1</v>
      </c>
      <c r="M5745" s="27"/>
    </row>
    <row r="5746" spans="1:13" ht="30" customHeight="1" x14ac:dyDescent="0.3">
      <c r="A5746" s="27">
        <f t="shared" si="64"/>
        <v>1939</v>
      </c>
      <c r="B5746" s="31">
        <v>45071</v>
      </c>
      <c r="C5746" s="31">
        <v>45063</v>
      </c>
      <c r="D5746" s="19" t="s">
        <v>852</v>
      </c>
      <c r="E5746" s="20" t="str">
        <f>IF(ISBLANK(LeaveTracker[[#This Row],[Employee Name]]),"-----",VLOOKUP(LeaveTracker[[#This Row],[Employee Name]],'List of Employees'!$B$4:$H$767,7))</f>
        <v>LCR</v>
      </c>
      <c r="F5746" s="66" t="str">
        <f>IF(ISBLANK(LeaveTracker[[#This Row],[Employee Name]]),"-----",VLOOKUP(LeaveTracker[[#This Row],[Employee Name]],'List of Employees'!$B$4:$H$767,6))</f>
        <v>PERMANENT</v>
      </c>
      <c r="G5746" s="24">
        <v>45061</v>
      </c>
      <c r="H5746" s="24">
        <v>45061</v>
      </c>
      <c r="I5746" s="20" t="s">
        <v>81</v>
      </c>
      <c r="K5746" s="57" t="str">
        <f ca="1">LeaveTracker[[#This Row],[Days]]&amp;" "&amp;LeaveTracker[[#This Row],[Type of Leave]]</f>
        <v>1 SL</v>
      </c>
      <c r="L5746" s="23">
        <f ca="1">NETWORKDAYS(LeaveTracker[[#This Row],[Start Date]],LeaveTracker[[#This Row],[End Date]],lstHolidays)</f>
        <v>1</v>
      </c>
      <c r="M5746" s="27"/>
    </row>
    <row r="5747" spans="1:13" ht="30" customHeight="1" x14ac:dyDescent="0.3">
      <c r="A5747" s="27">
        <f t="shared" si="64"/>
        <v>1940</v>
      </c>
      <c r="B5747" s="31">
        <v>45071</v>
      </c>
      <c r="C5747" s="31">
        <v>45069</v>
      </c>
      <c r="D5747" s="19" t="s">
        <v>775</v>
      </c>
      <c r="E5747" s="20" t="str">
        <f>IF(ISBLANK(LeaveTracker[[#This Row],[Employee Name]]),"-----",VLOOKUP(LeaveTracker[[#This Row],[Employee Name]],'List of Employees'!$B$4:$H$767,7))</f>
        <v>HRMO</v>
      </c>
      <c r="F5747" s="66" t="str">
        <f>IF(ISBLANK(LeaveTracker[[#This Row],[Employee Name]]),"-----",VLOOKUP(LeaveTracker[[#This Row],[Employee Name]],'List of Employees'!$B$4:$H$767,6))</f>
        <v>PERMANENT</v>
      </c>
      <c r="G5747" s="24">
        <v>45070</v>
      </c>
      <c r="H5747" s="24">
        <v>45070</v>
      </c>
      <c r="I5747" s="19" t="s">
        <v>297</v>
      </c>
      <c r="J5747" s="42" t="s">
        <v>1000</v>
      </c>
      <c r="K5747" s="57" t="str">
        <f ca="1">LeaveTracker[[#This Row],[Days]]&amp;" "&amp;LeaveTracker[[#This Row],[Type of Leave]]</f>
        <v>1 OTHER</v>
      </c>
      <c r="L5747" s="23">
        <f ca="1">NETWORKDAYS(LeaveTracker[[#This Row],[Start Date]],LeaveTracker[[#This Row],[End Date]],lstHolidays)</f>
        <v>1</v>
      </c>
      <c r="M5747" s="27"/>
    </row>
    <row r="5748" spans="1:13" ht="30" customHeight="1" x14ac:dyDescent="0.3">
      <c r="A5748" s="27">
        <f t="shared" si="64"/>
        <v>1941</v>
      </c>
      <c r="B5748" s="31">
        <v>45071</v>
      </c>
      <c r="C5748" s="31">
        <v>45068</v>
      </c>
      <c r="D5748" s="19" t="s">
        <v>823</v>
      </c>
      <c r="E5748" s="20" t="str">
        <f>IF(ISBLANK(LeaveTracker[[#This Row],[Employee Name]]),"-----",VLOOKUP(LeaveTracker[[#This Row],[Employee Name]],'List of Employees'!$B$4:$H$767,7))</f>
        <v>CHO</v>
      </c>
      <c r="F5748" s="66" t="str">
        <f>IF(ISBLANK(LeaveTracker[[#This Row],[Employee Name]]),"-----",VLOOKUP(LeaveTracker[[#This Row],[Employee Name]],'List of Employees'!$B$4:$H$767,6))</f>
        <v>PERMANENT</v>
      </c>
      <c r="G5748" s="24">
        <v>45065</v>
      </c>
      <c r="H5748" s="24">
        <v>45065</v>
      </c>
      <c r="I5748" s="20" t="s">
        <v>81</v>
      </c>
      <c r="K5748" s="57" t="str">
        <f ca="1">LeaveTracker[[#This Row],[Days]]&amp;" "&amp;LeaveTracker[[#This Row],[Type of Leave]]</f>
        <v>1 SL</v>
      </c>
      <c r="L5748" s="23">
        <f ca="1">NETWORKDAYS(LeaveTracker[[#This Row],[Start Date]],LeaveTracker[[#This Row],[End Date]],lstHolidays)</f>
        <v>1</v>
      </c>
      <c r="M5748" s="27"/>
    </row>
    <row r="5749" spans="1:13" ht="30" customHeight="1" x14ac:dyDescent="0.3">
      <c r="A5749" s="27">
        <f t="shared" si="64"/>
        <v>1942</v>
      </c>
      <c r="B5749" s="31">
        <v>45071</v>
      </c>
      <c r="C5749" s="31">
        <v>45068</v>
      </c>
      <c r="D5749" s="19" t="s">
        <v>685</v>
      </c>
      <c r="E5749" s="20">
        <f>IF(ISBLANK(LeaveTracker[[#This Row],[Employee Name]]),"-----",VLOOKUP(LeaveTracker[[#This Row],[Employee Name]],'List of Employees'!$B$4:$H$767,7))</f>
        <v>0</v>
      </c>
      <c r="F5749" s="66" t="str">
        <f>IF(ISBLANK(LeaveTracker[[#This Row],[Employee Name]]),"-----",VLOOKUP(LeaveTracker[[#This Row],[Employee Name]],'List of Employees'!$B$4:$H$767,6))</f>
        <v>JOBCON</v>
      </c>
      <c r="G5749" s="24">
        <v>45075</v>
      </c>
      <c r="H5749" s="24">
        <v>45075</v>
      </c>
      <c r="I5749" s="19" t="s">
        <v>82</v>
      </c>
      <c r="K5749" s="57" t="str">
        <f ca="1">LeaveTracker[[#This Row],[Days]]&amp;" "&amp;LeaveTracker[[#This Row],[Type of Leave]]</f>
        <v>1 VL</v>
      </c>
      <c r="L5749" s="23">
        <f ca="1">NETWORKDAYS(LeaveTracker[[#This Row],[Start Date]],LeaveTracker[[#This Row],[End Date]],lstHolidays)</f>
        <v>1</v>
      </c>
      <c r="M5749" s="27"/>
    </row>
    <row r="5750" spans="1:13" ht="30" customHeight="1" x14ac:dyDescent="0.3">
      <c r="A5750" s="27">
        <f t="shared" si="64"/>
        <v>1943</v>
      </c>
      <c r="B5750" s="31">
        <v>45071</v>
      </c>
      <c r="C5750" s="31">
        <v>45068</v>
      </c>
      <c r="D5750" s="19" t="s">
        <v>819</v>
      </c>
      <c r="E5750" s="20" t="str">
        <f>IF(ISBLANK(LeaveTracker[[#This Row],[Employee Name]]),"-----",VLOOKUP(LeaveTracker[[#This Row],[Employee Name]],'List of Employees'!$B$4:$H$767,7))</f>
        <v>CHO</v>
      </c>
      <c r="F5750" s="66" t="str">
        <f>IF(ISBLANK(LeaveTracker[[#This Row],[Employee Name]]),"-----",VLOOKUP(LeaveTracker[[#This Row],[Employee Name]],'List of Employees'!$B$4:$H$767,6))</f>
        <v>PERMANENT</v>
      </c>
      <c r="G5750" s="24">
        <v>45075</v>
      </c>
      <c r="H5750" s="24">
        <v>45075</v>
      </c>
      <c r="I5750" s="19" t="s">
        <v>82</v>
      </c>
      <c r="K5750" s="57" t="str">
        <f ca="1">LeaveTracker[[#This Row],[Days]]&amp;" "&amp;LeaveTracker[[#This Row],[Type of Leave]]</f>
        <v>1 VL</v>
      </c>
      <c r="L5750" s="23">
        <f ca="1">NETWORKDAYS(LeaveTracker[[#This Row],[Start Date]],LeaveTracker[[#This Row],[End Date]],lstHolidays)</f>
        <v>1</v>
      </c>
      <c r="M5750" s="27"/>
    </row>
    <row r="5751" spans="1:13" ht="30" customHeight="1" x14ac:dyDescent="0.3">
      <c r="A5751" s="27">
        <f t="shared" si="64"/>
        <v>1944</v>
      </c>
      <c r="B5751" s="31">
        <v>45071</v>
      </c>
      <c r="C5751" s="31">
        <v>45069</v>
      </c>
      <c r="D5751" s="19" t="s">
        <v>1881</v>
      </c>
      <c r="E5751" s="20" t="str">
        <f>IF(ISBLANK(LeaveTracker[[#This Row],[Employee Name]]),"-----",VLOOKUP(LeaveTracker[[#This Row],[Employee Name]],'List of Employees'!$B$4:$H$767,7))</f>
        <v>TICC</v>
      </c>
      <c r="F5751" s="66" t="str">
        <f>IF(ISBLANK(LeaveTracker[[#This Row],[Employee Name]]),"-----",VLOOKUP(LeaveTracker[[#This Row],[Employee Name]],'List of Employees'!$B$4:$H$767,6))</f>
        <v>CASUAL</v>
      </c>
      <c r="G5751" s="24">
        <v>45068</v>
      </c>
      <c r="H5751" s="24">
        <v>45068</v>
      </c>
      <c r="I5751" s="20" t="s">
        <v>81</v>
      </c>
      <c r="K5751" s="57" t="str">
        <f ca="1">LeaveTracker[[#This Row],[Days]]&amp;" "&amp;LeaveTracker[[#This Row],[Type of Leave]]</f>
        <v>1 SL</v>
      </c>
      <c r="L5751" s="23">
        <f ca="1">NETWORKDAYS(LeaveTracker[[#This Row],[Start Date]],LeaveTracker[[#This Row],[End Date]],lstHolidays)</f>
        <v>1</v>
      </c>
      <c r="M5751" s="27"/>
    </row>
    <row r="5752" spans="1:13" ht="30" customHeight="1" x14ac:dyDescent="0.3">
      <c r="A5752" s="27">
        <f t="shared" si="64"/>
        <v>1945</v>
      </c>
      <c r="B5752" s="31">
        <v>45071</v>
      </c>
      <c r="C5752" s="31">
        <v>45069</v>
      </c>
      <c r="D5752" s="19" t="s">
        <v>1881</v>
      </c>
      <c r="E5752" s="20" t="str">
        <f>IF(ISBLANK(LeaveTracker[[#This Row],[Employee Name]]),"-----",VLOOKUP(LeaveTracker[[#This Row],[Employee Name]],'List of Employees'!$B$4:$H$767,7))</f>
        <v>TICC</v>
      </c>
      <c r="F5752" s="66" t="str">
        <f>IF(ISBLANK(LeaveTracker[[#This Row],[Employee Name]]),"-----",VLOOKUP(LeaveTracker[[#This Row],[Employee Name]],'List of Employees'!$B$4:$H$767,6))</f>
        <v>CASUAL</v>
      </c>
      <c r="G5752" s="24">
        <v>45075</v>
      </c>
      <c r="H5752" s="24">
        <v>45077</v>
      </c>
      <c r="I5752" s="20" t="s">
        <v>82</v>
      </c>
      <c r="K5752" s="57" t="str">
        <f ca="1">LeaveTracker[[#This Row],[Days]]&amp;" "&amp;LeaveTracker[[#This Row],[Type of Leave]]</f>
        <v>3 VL</v>
      </c>
      <c r="L5752" s="23">
        <f ca="1">NETWORKDAYS(LeaveTracker[[#This Row],[Start Date]],LeaveTracker[[#This Row],[End Date]],lstHolidays)</f>
        <v>3</v>
      </c>
      <c r="M5752" s="27"/>
    </row>
    <row r="5753" spans="1:13" ht="30" customHeight="1" x14ac:dyDescent="0.3">
      <c r="A5753" s="27">
        <f t="shared" si="64"/>
        <v>1946</v>
      </c>
      <c r="B5753" s="31">
        <v>45071</v>
      </c>
      <c r="C5753" s="31">
        <v>45068</v>
      </c>
      <c r="D5753" s="19" t="s">
        <v>241</v>
      </c>
      <c r="E5753" s="20" t="str">
        <f>IF(ISBLANK(LeaveTracker[[#This Row],[Employee Name]]),"-----",VLOOKUP(LeaveTracker[[#This Row],[Employee Name]],'List of Employees'!$B$4:$H$767,7))</f>
        <v>TCCH/TICC</v>
      </c>
      <c r="F5753" s="66" t="str">
        <f>IF(ISBLANK(LeaveTracker[[#This Row],[Employee Name]]),"-----",VLOOKUP(LeaveTracker[[#This Row],[Employee Name]],'List of Employees'!$B$4:$H$767,6))</f>
        <v>PERMANENT</v>
      </c>
      <c r="G5753" s="24">
        <v>45075</v>
      </c>
      <c r="H5753" s="24">
        <v>45079</v>
      </c>
      <c r="I5753" s="20" t="s">
        <v>82</v>
      </c>
      <c r="K5753" s="57" t="str">
        <f ca="1">LeaveTracker[[#This Row],[Days]]&amp;" "&amp;LeaveTracker[[#This Row],[Type of Leave]]</f>
        <v>5 VL</v>
      </c>
      <c r="L5753" s="23">
        <f ca="1">NETWORKDAYS(LeaveTracker[[#This Row],[Start Date]],LeaveTracker[[#This Row],[End Date]],lstHolidays)</f>
        <v>5</v>
      </c>
      <c r="M5753" s="27"/>
    </row>
    <row r="5754" spans="1:13" ht="30" customHeight="1" x14ac:dyDescent="0.3">
      <c r="A5754" s="27">
        <f t="shared" si="64"/>
        <v>1947</v>
      </c>
      <c r="B5754" s="31">
        <v>45071</v>
      </c>
      <c r="C5754" s="31">
        <v>45069</v>
      </c>
      <c r="D5754" s="19" t="s">
        <v>175</v>
      </c>
      <c r="E5754" s="20" t="str">
        <f>IF(ISBLANK(LeaveTracker[[#This Row],[Employee Name]]),"-----",VLOOKUP(LeaveTracker[[#This Row],[Employee Name]],'List of Employees'!$B$4:$H$767,7))</f>
        <v>HRMO</v>
      </c>
      <c r="F5754" s="66" t="str">
        <f>IF(ISBLANK(LeaveTracker[[#This Row],[Employee Name]]),"-----",VLOOKUP(LeaveTracker[[#This Row],[Employee Name]],'List of Employees'!$B$4:$H$767,6))</f>
        <v>PERMANENT</v>
      </c>
      <c r="G5754" s="24">
        <v>45071</v>
      </c>
      <c r="H5754" s="24">
        <v>45071</v>
      </c>
      <c r="I5754" s="19" t="s">
        <v>297</v>
      </c>
      <c r="J5754" s="42" t="s">
        <v>1000</v>
      </c>
      <c r="K5754" s="57" t="str">
        <f ca="1">LeaveTracker[[#This Row],[Days]]&amp;" "&amp;LeaveTracker[[#This Row],[Type of Leave]]</f>
        <v>1 OTHER</v>
      </c>
      <c r="L5754" s="23">
        <f ca="1">NETWORKDAYS(LeaveTracker[[#This Row],[Start Date]],LeaveTracker[[#This Row],[End Date]],lstHolidays)</f>
        <v>1</v>
      </c>
      <c r="M5754" s="27"/>
    </row>
    <row r="5755" spans="1:13" ht="30" customHeight="1" x14ac:dyDescent="0.3">
      <c r="A5755" s="27">
        <f t="shared" si="64"/>
        <v>1948</v>
      </c>
      <c r="B5755" s="31">
        <v>45071</v>
      </c>
      <c r="C5755" s="31">
        <v>45070</v>
      </c>
      <c r="D5755" s="19" t="s">
        <v>668</v>
      </c>
      <c r="E5755" s="20" t="str">
        <f>IF(ISBLANK(LeaveTracker[[#This Row],[Employee Name]]),"-----",VLOOKUP(LeaveTracker[[#This Row],[Employee Name]],'List of Employees'!$B$4:$H$767,7))</f>
        <v>SP</v>
      </c>
      <c r="F5755" s="66" t="str">
        <f>IF(ISBLANK(LeaveTracker[[#This Row],[Employee Name]]),"-----",VLOOKUP(LeaveTracker[[#This Row],[Employee Name]],'List of Employees'!$B$4:$H$767,6))</f>
        <v>PERMANENT</v>
      </c>
      <c r="G5755" s="24">
        <v>45069</v>
      </c>
      <c r="H5755" s="24">
        <v>45069</v>
      </c>
      <c r="I5755" s="20" t="s">
        <v>81</v>
      </c>
      <c r="K5755" s="57" t="str">
        <f ca="1">LeaveTracker[[#This Row],[Days]]&amp;" "&amp;LeaveTracker[[#This Row],[Type of Leave]]</f>
        <v>1 SL</v>
      </c>
      <c r="L5755" s="23">
        <f ca="1">NETWORKDAYS(LeaveTracker[[#This Row],[Start Date]],LeaveTracker[[#This Row],[End Date]],lstHolidays)</f>
        <v>1</v>
      </c>
      <c r="M5755" s="27"/>
    </row>
    <row r="5756" spans="1:13" ht="30" customHeight="1" x14ac:dyDescent="0.3">
      <c r="A5756" s="27">
        <f t="shared" si="64"/>
        <v>1949</v>
      </c>
      <c r="B5756" s="31">
        <v>45071</v>
      </c>
      <c r="C5756" s="31">
        <v>45069</v>
      </c>
      <c r="D5756" s="19" t="s">
        <v>999</v>
      </c>
      <c r="E5756" s="20" t="str">
        <f>IF(ISBLANK(LeaveTracker[[#This Row],[Employee Name]]),"-----",VLOOKUP(LeaveTracker[[#This Row],[Employee Name]],'List of Employees'!$B$4:$H$767,7))</f>
        <v>CEO</v>
      </c>
      <c r="F5756" s="66" t="str">
        <f>IF(ISBLANK(LeaveTracker[[#This Row],[Employee Name]]),"-----",VLOOKUP(LeaveTracker[[#This Row],[Employee Name]],'List of Employees'!$B$4:$H$767,6))</f>
        <v>PERMANENT</v>
      </c>
      <c r="G5756" s="24">
        <v>45077</v>
      </c>
      <c r="H5756" s="24">
        <v>45077</v>
      </c>
      <c r="I5756" s="19" t="s">
        <v>82</v>
      </c>
      <c r="K5756" s="57" t="str">
        <f ca="1">LeaveTracker[[#This Row],[Days]]&amp;" "&amp;LeaveTracker[[#This Row],[Type of Leave]]</f>
        <v>1 VL</v>
      </c>
      <c r="L5756" s="23">
        <f ca="1">NETWORKDAYS(LeaveTracker[[#This Row],[Start Date]],LeaveTracker[[#This Row],[End Date]],lstHolidays)</f>
        <v>1</v>
      </c>
      <c r="M5756" s="27"/>
    </row>
    <row r="5757" spans="1:13" ht="30" customHeight="1" x14ac:dyDescent="0.3">
      <c r="A5757" s="27">
        <v>1949</v>
      </c>
      <c r="B5757" s="31">
        <v>45071</v>
      </c>
      <c r="C5757" s="31">
        <v>45069</v>
      </c>
      <c r="D5757" s="19" t="s">
        <v>999</v>
      </c>
      <c r="E5757" s="20" t="str">
        <f>IF(ISBLANK(LeaveTracker[[#This Row],[Employee Name]]),"-----",VLOOKUP(LeaveTracker[[#This Row],[Employee Name]],'List of Employees'!$B$4:$H$767,7))</f>
        <v>CEO</v>
      </c>
      <c r="F5757" s="66" t="str">
        <f>IF(ISBLANK(LeaveTracker[[#This Row],[Employee Name]]),"-----",VLOOKUP(LeaveTracker[[#This Row],[Employee Name]],'List of Employees'!$B$4:$H$767,6))</f>
        <v>PERMANENT</v>
      </c>
      <c r="G5757" s="24">
        <v>45079</v>
      </c>
      <c r="H5757" s="24">
        <v>45079</v>
      </c>
      <c r="I5757" s="19" t="s">
        <v>82</v>
      </c>
      <c r="K5757" s="57" t="str">
        <f ca="1">LeaveTracker[[#This Row],[Days]]&amp;" "&amp;LeaveTracker[[#This Row],[Type of Leave]]</f>
        <v>1 VL</v>
      </c>
      <c r="L5757" s="23">
        <f ca="1">NETWORKDAYS(LeaveTracker[[#This Row],[Start Date]],LeaveTracker[[#This Row],[End Date]],lstHolidays)</f>
        <v>1</v>
      </c>
      <c r="M5757" s="27"/>
    </row>
    <row r="5758" spans="1:13" ht="30" customHeight="1" x14ac:dyDescent="0.3">
      <c r="A5758" s="27">
        <f t="shared" si="64"/>
        <v>1950</v>
      </c>
      <c r="B5758" s="31">
        <v>45071</v>
      </c>
      <c r="C5758" s="31">
        <v>45069</v>
      </c>
      <c r="D5758" s="19" t="s">
        <v>571</v>
      </c>
      <c r="E5758" s="20" t="str">
        <f>IF(ISBLANK(LeaveTracker[[#This Row],[Employee Name]]),"-----",VLOOKUP(LeaveTracker[[#This Row],[Employee Name]],'List of Employees'!$B$4:$H$767,7))</f>
        <v>CCT</v>
      </c>
      <c r="F5758" s="66" t="str">
        <f>IF(ISBLANK(LeaveTracker[[#This Row],[Employee Name]]),"-----",VLOOKUP(LeaveTracker[[#This Row],[Employee Name]],'List of Employees'!$B$4:$H$767,6))</f>
        <v>PERMANENT</v>
      </c>
      <c r="G5758" s="24">
        <v>45059</v>
      </c>
      <c r="H5758" s="24">
        <v>45062</v>
      </c>
      <c r="I5758" s="20" t="s">
        <v>82</v>
      </c>
      <c r="K5758" s="57">
        <v>4</v>
      </c>
      <c r="L5758" s="23">
        <f ca="1">NETWORKDAYS(LeaveTracker[[#This Row],[Start Date]],LeaveTracker[[#This Row],[End Date]],lstHolidays)</f>
        <v>2</v>
      </c>
      <c r="M5758" s="27"/>
    </row>
    <row r="5759" spans="1:13" ht="30" customHeight="1" x14ac:dyDescent="0.3">
      <c r="A5759" s="27">
        <v>1950</v>
      </c>
      <c r="B5759" s="31">
        <v>45071</v>
      </c>
      <c r="C5759" s="31">
        <v>45069</v>
      </c>
      <c r="D5759" s="19" t="s">
        <v>571</v>
      </c>
      <c r="E5759" s="20" t="str">
        <f>IF(ISBLANK(LeaveTracker[[#This Row],[Employee Name]]),"-----",VLOOKUP(LeaveTracker[[#This Row],[Employee Name]],'List of Employees'!$B$4:$H$767,7))</f>
        <v>CCT</v>
      </c>
      <c r="F5759" s="66" t="str">
        <f>IF(ISBLANK(LeaveTracker[[#This Row],[Employee Name]]),"-----",VLOOKUP(LeaveTracker[[#This Row],[Employee Name]],'List of Employees'!$B$4:$H$767,6))</f>
        <v>PERMANENT</v>
      </c>
      <c r="G5759" s="24">
        <v>45065</v>
      </c>
      <c r="H5759" s="24">
        <v>45065</v>
      </c>
      <c r="I5759" s="20" t="s">
        <v>82</v>
      </c>
      <c r="K5759" s="57" t="str">
        <f ca="1">LeaveTracker[[#This Row],[Days]]&amp;" "&amp;LeaveTracker[[#This Row],[Type of Leave]]</f>
        <v>1 VL</v>
      </c>
      <c r="L5759" s="23">
        <f ca="1">NETWORKDAYS(LeaveTracker[[#This Row],[Start Date]],LeaveTracker[[#This Row],[End Date]],lstHolidays)</f>
        <v>1</v>
      </c>
      <c r="M5759" s="27"/>
    </row>
    <row r="5760" spans="1:13" ht="30" customHeight="1" x14ac:dyDescent="0.3">
      <c r="A5760" s="27">
        <f t="shared" si="64"/>
        <v>1951</v>
      </c>
      <c r="B5760" s="31">
        <v>45071</v>
      </c>
      <c r="C5760" s="31">
        <v>45070</v>
      </c>
      <c r="D5760" s="19" t="s">
        <v>121</v>
      </c>
      <c r="E5760" s="20" t="str">
        <f>IF(ISBLANK(LeaveTracker[[#This Row],[Employee Name]]),"-----",VLOOKUP(LeaveTracker[[#This Row],[Employee Name]],'List of Employees'!$B$4:$H$767,7))</f>
        <v>CHARACTER OFFICE</v>
      </c>
      <c r="F5760" s="66" t="str">
        <f>IF(ISBLANK(LeaveTracker[[#This Row],[Employee Name]]),"-----",VLOOKUP(LeaveTracker[[#This Row],[Employee Name]],'List of Employees'!$B$4:$H$767,6))</f>
        <v>PERMANENT</v>
      </c>
      <c r="G5760" s="24">
        <v>45068</v>
      </c>
      <c r="H5760" s="24">
        <v>45069</v>
      </c>
      <c r="I5760" s="20" t="s">
        <v>81</v>
      </c>
      <c r="K5760" s="57" t="str">
        <f ca="1">LeaveTracker[[#This Row],[Days]]&amp;" "&amp;LeaveTracker[[#This Row],[Type of Leave]]</f>
        <v>2 SL</v>
      </c>
      <c r="L5760" s="23">
        <f ca="1">NETWORKDAYS(LeaveTracker[[#This Row],[Start Date]],LeaveTracker[[#This Row],[End Date]],lstHolidays)</f>
        <v>2</v>
      </c>
      <c r="M5760" s="27"/>
    </row>
    <row r="5761" spans="1:13" ht="30" customHeight="1" x14ac:dyDescent="0.3">
      <c r="A5761" s="27">
        <f t="shared" si="64"/>
        <v>1952</v>
      </c>
      <c r="B5761" s="31">
        <v>45071</v>
      </c>
      <c r="C5761" s="31">
        <v>45070</v>
      </c>
      <c r="D5761" s="19" t="s">
        <v>335</v>
      </c>
      <c r="E5761" s="20" t="str">
        <f>IF(ISBLANK(LeaveTracker[[#This Row],[Employee Name]]),"-----",VLOOKUP(LeaveTracker[[#This Row],[Employee Name]],'List of Employees'!$B$4:$H$767,7))</f>
        <v>COMELEC</v>
      </c>
      <c r="F5761" s="66" t="str">
        <f>IF(ISBLANK(LeaveTracker[[#This Row],[Employee Name]]),"-----",VLOOKUP(LeaveTracker[[#This Row],[Employee Name]],'List of Employees'!$B$4:$H$767,6))</f>
        <v>PERMANENT</v>
      </c>
      <c r="G5761" s="24">
        <v>45082</v>
      </c>
      <c r="H5761" s="24">
        <v>45082</v>
      </c>
      <c r="I5761" s="19" t="s">
        <v>297</v>
      </c>
      <c r="J5761" s="42" t="s">
        <v>1000</v>
      </c>
      <c r="K5761" s="57" t="str">
        <f ca="1">LeaveTracker[[#This Row],[Days]]&amp;" "&amp;LeaveTracker[[#This Row],[Type of Leave]]</f>
        <v>1 OTHER</v>
      </c>
      <c r="L5761" s="23">
        <f ca="1">NETWORKDAYS(LeaveTracker[[#This Row],[Start Date]],LeaveTracker[[#This Row],[End Date]],lstHolidays)</f>
        <v>1</v>
      </c>
      <c r="M5761" s="27"/>
    </row>
    <row r="5762" spans="1:13" ht="30" customHeight="1" x14ac:dyDescent="0.3">
      <c r="A5762" s="27">
        <f t="shared" si="64"/>
        <v>1953</v>
      </c>
      <c r="B5762" s="31">
        <v>45071</v>
      </c>
      <c r="C5762" s="31">
        <v>45070</v>
      </c>
      <c r="D5762" s="19" t="s">
        <v>337</v>
      </c>
      <c r="E5762" s="20" t="str">
        <f>IF(ISBLANK(LeaveTracker[[#This Row],[Employee Name]]),"-----",VLOOKUP(LeaveTracker[[#This Row],[Employee Name]],'List of Employees'!$B$4:$H$767,7))</f>
        <v>COMELEC</v>
      </c>
      <c r="F5762" s="66" t="str">
        <f>IF(ISBLANK(LeaveTracker[[#This Row],[Employee Name]]),"-----",VLOOKUP(LeaveTracker[[#This Row],[Employee Name]],'List of Employees'!$B$4:$H$767,6))</f>
        <v>PERMANENT</v>
      </c>
      <c r="G5762" s="24">
        <v>45068</v>
      </c>
      <c r="H5762" s="24">
        <v>45069</v>
      </c>
      <c r="I5762" s="20" t="s">
        <v>81</v>
      </c>
      <c r="K5762" s="57" t="str">
        <f ca="1">LeaveTracker[[#This Row],[Days]]&amp;" "&amp;LeaveTracker[[#This Row],[Type of Leave]]</f>
        <v>2 SL</v>
      </c>
      <c r="L5762" s="23">
        <f ca="1">NETWORKDAYS(LeaveTracker[[#This Row],[Start Date]],LeaveTracker[[#This Row],[End Date]],lstHolidays)</f>
        <v>2</v>
      </c>
      <c r="M5762" s="27"/>
    </row>
    <row r="5763" spans="1:13" ht="30" customHeight="1" x14ac:dyDescent="0.3">
      <c r="A5763" s="27">
        <f t="shared" si="64"/>
        <v>1954</v>
      </c>
      <c r="B5763" s="31">
        <v>45071</v>
      </c>
      <c r="C5763" s="31">
        <v>45068</v>
      </c>
      <c r="D5763" s="19" t="s">
        <v>254</v>
      </c>
      <c r="E5763" s="20" t="str">
        <f>IF(ISBLANK(LeaveTracker[[#This Row],[Employee Name]]),"-----",VLOOKUP(LeaveTracker[[#This Row],[Employee Name]],'List of Employees'!$B$4:$H$767,7))</f>
        <v>DA</v>
      </c>
      <c r="F5763" s="66" t="str">
        <f>IF(ISBLANK(LeaveTracker[[#This Row],[Employee Name]]),"-----",VLOOKUP(LeaveTracker[[#This Row],[Employee Name]],'List of Employees'!$B$4:$H$767,6))</f>
        <v>PERMANENT</v>
      </c>
      <c r="G5763" s="24">
        <v>45071</v>
      </c>
      <c r="H5763" s="24">
        <v>45072</v>
      </c>
      <c r="I5763" s="20" t="s">
        <v>81</v>
      </c>
      <c r="K5763" s="57" t="str">
        <f ca="1">LeaveTracker[[#This Row],[Days]]&amp;" "&amp;LeaveTracker[[#This Row],[Type of Leave]]</f>
        <v>2 SL</v>
      </c>
      <c r="L5763" s="23">
        <f ca="1">NETWORKDAYS(LeaveTracker[[#This Row],[Start Date]],LeaveTracker[[#This Row],[End Date]],lstHolidays)</f>
        <v>2</v>
      </c>
      <c r="M5763" s="27"/>
    </row>
    <row r="5764" spans="1:13" ht="30" customHeight="1" x14ac:dyDescent="0.3">
      <c r="A5764" s="27">
        <f t="shared" si="64"/>
        <v>1955</v>
      </c>
      <c r="B5764" s="31">
        <v>45071</v>
      </c>
      <c r="C5764" s="31">
        <v>45068</v>
      </c>
      <c r="D5764" s="19" t="s">
        <v>1828</v>
      </c>
      <c r="E5764" s="20" t="str">
        <f>IF(ISBLANK(LeaveTracker[[#This Row],[Employee Name]]),"-----",VLOOKUP(LeaveTracker[[#This Row],[Employee Name]],'List of Employees'!$B$4:$H$767,7))</f>
        <v>EEO/CITY MARKET</v>
      </c>
      <c r="F5764" s="66" t="str">
        <f>IF(ISBLANK(LeaveTracker[[#This Row],[Employee Name]]),"-----",VLOOKUP(LeaveTracker[[#This Row],[Employee Name]],'List of Employees'!$B$4:$H$767,6))</f>
        <v>CASUAL</v>
      </c>
      <c r="G5764" s="24">
        <v>45064</v>
      </c>
      <c r="H5764" s="24">
        <v>45065</v>
      </c>
      <c r="I5764" s="20" t="s">
        <v>81</v>
      </c>
      <c r="K5764" s="57" t="str">
        <f ca="1">LeaveTracker[[#This Row],[Days]]&amp;" "&amp;LeaveTracker[[#This Row],[Type of Leave]]</f>
        <v>2 SL</v>
      </c>
      <c r="L5764" s="23">
        <f ca="1">NETWORKDAYS(LeaveTracker[[#This Row],[Start Date]],LeaveTracker[[#This Row],[End Date]],lstHolidays)</f>
        <v>2</v>
      </c>
      <c r="M5764" s="27"/>
    </row>
    <row r="5765" spans="1:13" ht="30" customHeight="1" x14ac:dyDescent="0.3">
      <c r="A5765" s="27">
        <f t="shared" si="64"/>
        <v>1956</v>
      </c>
      <c r="B5765" s="31">
        <v>45071</v>
      </c>
      <c r="C5765" s="31">
        <v>45068</v>
      </c>
      <c r="D5765" s="19" t="s">
        <v>1751</v>
      </c>
      <c r="E5765" s="20" t="str">
        <f>IF(ISBLANK(LeaveTracker[[#This Row],[Employee Name]]),"-----",VLOOKUP(LeaveTracker[[#This Row],[Employee Name]],'List of Employees'!$B$4:$H$767,7))</f>
        <v>EEO/CITY MARKET</v>
      </c>
      <c r="F5765" s="66" t="str">
        <f>IF(ISBLANK(LeaveTracker[[#This Row],[Employee Name]]),"-----",VLOOKUP(LeaveTracker[[#This Row],[Employee Name]],'List of Employees'!$B$4:$H$767,6))</f>
        <v>CASUAL</v>
      </c>
      <c r="G5765" s="24">
        <v>45075</v>
      </c>
      <c r="H5765" s="24">
        <v>45076</v>
      </c>
      <c r="I5765" s="20" t="s">
        <v>82</v>
      </c>
      <c r="K5765" s="57" t="str">
        <f ca="1">LeaveTracker[[#This Row],[Days]]&amp;" "&amp;LeaveTracker[[#This Row],[Type of Leave]]</f>
        <v>2 VL</v>
      </c>
      <c r="L5765" s="23">
        <f ca="1">NETWORKDAYS(LeaveTracker[[#This Row],[Start Date]],LeaveTracker[[#This Row],[End Date]],lstHolidays)</f>
        <v>2</v>
      </c>
      <c r="M5765" s="27"/>
    </row>
    <row r="5766" spans="1:13" ht="30" customHeight="1" x14ac:dyDescent="0.3">
      <c r="A5766" s="27">
        <f t="shared" si="64"/>
        <v>1957</v>
      </c>
      <c r="B5766" s="31">
        <v>45071</v>
      </c>
      <c r="C5766" s="31">
        <v>45068</v>
      </c>
      <c r="D5766" s="19" t="s">
        <v>1804</v>
      </c>
      <c r="E5766" s="20" t="str">
        <f>IF(ISBLANK(LeaveTracker[[#This Row],[Employee Name]]),"-----",VLOOKUP(LeaveTracker[[#This Row],[Employee Name]],'List of Employees'!$B$4:$H$767,7))</f>
        <v>TICC</v>
      </c>
      <c r="F5766" s="66" t="str">
        <f>IF(ISBLANK(LeaveTracker[[#This Row],[Employee Name]]),"-----",VLOOKUP(LeaveTracker[[#This Row],[Employee Name]],'List of Employees'!$B$4:$H$767,6))</f>
        <v>CASUAL</v>
      </c>
      <c r="G5766" s="24">
        <v>45063</v>
      </c>
      <c r="H5766" s="24">
        <v>45065</v>
      </c>
      <c r="I5766" s="20" t="s">
        <v>81</v>
      </c>
      <c r="K5766" s="57" t="str">
        <f ca="1">LeaveTracker[[#This Row],[Days]]&amp;" "&amp;LeaveTracker[[#This Row],[Type of Leave]]</f>
        <v>3 SL</v>
      </c>
      <c r="L5766" s="23">
        <f ca="1">NETWORKDAYS(LeaveTracker[[#This Row],[Start Date]],LeaveTracker[[#This Row],[End Date]],lstHolidays)</f>
        <v>3</v>
      </c>
      <c r="M5766" s="27"/>
    </row>
    <row r="5767" spans="1:13" ht="30" customHeight="1" x14ac:dyDescent="0.3">
      <c r="A5767" s="27">
        <f t="shared" si="64"/>
        <v>1958</v>
      </c>
      <c r="B5767" s="31">
        <v>45071</v>
      </c>
      <c r="C5767" s="31">
        <v>45068</v>
      </c>
      <c r="D5767" s="19" t="s">
        <v>1799</v>
      </c>
      <c r="E5767" s="20" t="str">
        <f>IF(ISBLANK(LeaveTracker[[#This Row],[Employee Name]]),"-----",VLOOKUP(LeaveTracker[[#This Row],[Employee Name]],'List of Employees'!$B$4:$H$767,7))</f>
        <v>HOUSING</v>
      </c>
      <c r="F5767" s="66" t="str">
        <f>IF(ISBLANK(LeaveTracker[[#This Row],[Employee Name]]),"-----",VLOOKUP(LeaveTracker[[#This Row],[Employee Name]],'List of Employees'!$B$4:$H$767,6))</f>
        <v>CASUAL</v>
      </c>
      <c r="G5767" s="24">
        <v>45063</v>
      </c>
      <c r="H5767" s="24">
        <v>45065</v>
      </c>
      <c r="I5767" s="20" t="s">
        <v>81</v>
      </c>
      <c r="K5767" s="57" t="str">
        <f ca="1">LeaveTracker[[#This Row],[Days]]&amp;" "&amp;LeaveTracker[[#This Row],[Type of Leave]]</f>
        <v>3 SL</v>
      </c>
      <c r="L5767" s="23">
        <f ca="1">NETWORKDAYS(LeaveTracker[[#This Row],[Start Date]],LeaveTracker[[#This Row],[End Date]],lstHolidays)</f>
        <v>3</v>
      </c>
      <c r="M5767" s="27"/>
    </row>
    <row r="5768" spans="1:13" ht="30" customHeight="1" x14ac:dyDescent="0.3">
      <c r="A5768" s="27">
        <f t="shared" si="64"/>
        <v>1959</v>
      </c>
      <c r="B5768" s="31">
        <v>45071</v>
      </c>
      <c r="C5768" s="31">
        <v>45068</v>
      </c>
      <c r="D5768" s="19" t="s">
        <v>1926</v>
      </c>
      <c r="E5768" s="20" t="str">
        <f>IF(ISBLANK(LeaveTracker[[#This Row],[Employee Name]]),"-----",VLOOKUP(LeaveTracker[[#This Row],[Employee Name]],'List of Employees'!$B$4:$H$767,7))</f>
        <v>CTO</v>
      </c>
      <c r="F5768" s="66" t="str">
        <f>IF(ISBLANK(LeaveTracker[[#This Row],[Employee Name]]),"-----",VLOOKUP(LeaveTracker[[#This Row],[Employee Name]],'List of Employees'!$B$4:$H$767,6))</f>
        <v>PERMANENT</v>
      </c>
      <c r="G5768" s="24">
        <v>45064</v>
      </c>
      <c r="H5768" s="24">
        <v>45065</v>
      </c>
      <c r="I5768" s="20" t="s">
        <v>81</v>
      </c>
      <c r="K5768" s="57" t="str">
        <f ca="1">LeaveTracker[[#This Row],[Days]]&amp;" "&amp;LeaveTracker[[#This Row],[Type of Leave]]</f>
        <v>2 SL</v>
      </c>
      <c r="L5768" s="23">
        <f ca="1">NETWORKDAYS(LeaveTracker[[#This Row],[Start Date]],LeaveTracker[[#This Row],[End Date]],lstHolidays)</f>
        <v>2</v>
      </c>
      <c r="M5768" s="27"/>
    </row>
    <row r="5769" spans="1:13" ht="30" customHeight="1" x14ac:dyDescent="0.3">
      <c r="A5769" s="27">
        <f t="shared" si="64"/>
        <v>1960</v>
      </c>
      <c r="B5769" s="31">
        <v>45071</v>
      </c>
      <c r="C5769" s="31">
        <v>45068</v>
      </c>
      <c r="D5769" s="19" t="s">
        <v>1926</v>
      </c>
      <c r="E5769" s="20" t="str">
        <f>IF(ISBLANK(LeaveTracker[[#This Row],[Employee Name]]),"-----",VLOOKUP(LeaveTracker[[#This Row],[Employee Name]],'List of Employees'!$B$4:$H$767,7))</f>
        <v>CTO</v>
      </c>
      <c r="F5769" s="66" t="str">
        <f>IF(ISBLANK(LeaveTracker[[#This Row],[Employee Name]]),"-----",VLOOKUP(LeaveTracker[[#This Row],[Employee Name]],'List of Employees'!$B$4:$H$767,6))</f>
        <v>PERMANENT</v>
      </c>
      <c r="G5769" s="24">
        <v>45070</v>
      </c>
      <c r="H5769" s="24">
        <v>45070</v>
      </c>
      <c r="I5769" s="20" t="s">
        <v>82</v>
      </c>
      <c r="K5769" s="57" t="str">
        <f ca="1">LeaveTracker[[#This Row],[Days]]&amp;" "&amp;LeaveTracker[[#This Row],[Type of Leave]]</f>
        <v>1 VL</v>
      </c>
      <c r="L5769" s="23">
        <f ca="1">NETWORKDAYS(LeaveTracker[[#This Row],[Start Date]],LeaveTracker[[#This Row],[End Date]],lstHolidays)</f>
        <v>1</v>
      </c>
      <c r="M5769" s="27"/>
    </row>
    <row r="5770" spans="1:13" ht="30" customHeight="1" x14ac:dyDescent="0.3">
      <c r="A5770" s="27">
        <v>1960</v>
      </c>
      <c r="B5770" s="31">
        <v>45071</v>
      </c>
      <c r="C5770" s="31">
        <v>45068</v>
      </c>
      <c r="D5770" s="19" t="s">
        <v>1926</v>
      </c>
      <c r="E5770" s="20" t="str">
        <f>IF(ISBLANK(LeaveTracker[[#This Row],[Employee Name]]),"-----",VLOOKUP(LeaveTracker[[#This Row],[Employee Name]],'List of Employees'!$B$4:$H$767,7))</f>
        <v>CTO</v>
      </c>
      <c r="F5770" s="66" t="str">
        <f>IF(ISBLANK(LeaveTracker[[#This Row],[Employee Name]]),"-----",VLOOKUP(LeaveTracker[[#This Row],[Employee Name]],'List of Employees'!$B$4:$H$767,6))</f>
        <v>PERMANENT</v>
      </c>
      <c r="G5770" s="24">
        <v>45076</v>
      </c>
      <c r="H5770" s="24">
        <v>45076</v>
      </c>
      <c r="I5770" s="20" t="s">
        <v>82</v>
      </c>
      <c r="K5770" s="57" t="str">
        <f ca="1">LeaveTracker[[#This Row],[Days]]&amp;" "&amp;LeaveTracker[[#This Row],[Type of Leave]]</f>
        <v>1 VL</v>
      </c>
      <c r="L5770" s="23">
        <f ca="1">NETWORKDAYS(LeaveTracker[[#This Row],[Start Date]],LeaveTracker[[#This Row],[End Date]],lstHolidays)</f>
        <v>1</v>
      </c>
      <c r="M5770" s="27"/>
    </row>
    <row r="5771" spans="1:13" ht="30" customHeight="1" x14ac:dyDescent="0.3">
      <c r="A5771" s="27">
        <f t="shared" si="64"/>
        <v>1961</v>
      </c>
      <c r="B5771" s="31">
        <v>45071</v>
      </c>
      <c r="C5771" s="31">
        <v>45069</v>
      </c>
      <c r="D5771" s="19" t="s">
        <v>1832</v>
      </c>
      <c r="E5771" s="20" t="str">
        <f>IF(ISBLANK(LeaveTracker[[#This Row],[Employee Name]]),"-----",VLOOKUP(LeaveTracker[[#This Row],[Employee Name]],'List of Employees'!$B$4:$H$767,7))</f>
        <v>CENRO</v>
      </c>
      <c r="F5771" s="66" t="str">
        <f>IF(ISBLANK(LeaveTracker[[#This Row],[Employee Name]]),"-----",VLOOKUP(LeaveTracker[[#This Row],[Employee Name]],'List of Employees'!$B$4:$H$767,6))</f>
        <v>CASUAL</v>
      </c>
      <c r="G5771" s="24">
        <v>45068</v>
      </c>
      <c r="H5771" s="24">
        <v>45068</v>
      </c>
      <c r="I5771" s="20" t="s">
        <v>81</v>
      </c>
      <c r="K5771" s="57" t="str">
        <f ca="1">LeaveTracker[[#This Row],[Days]]&amp;" "&amp;LeaveTracker[[#This Row],[Type of Leave]]</f>
        <v>1 SL</v>
      </c>
      <c r="L5771" s="23">
        <f ca="1">NETWORKDAYS(LeaveTracker[[#This Row],[Start Date]],LeaveTracker[[#This Row],[End Date]],lstHolidays)</f>
        <v>1</v>
      </c>
      <c r="M5771" s="27"/>
    </row>
    <row r="5772" spans="1:13" ht="30" customHeight="1" x14ac:dyDescent="0.3">
      <c r="A5772" s="27">
        <f t="shared" si="64"/>
        <v>1962</v>
      </c>
      <c r="B5772" s="31">
        <v>45071</v>
      </c>
      <c r="C5772" s="31">
        <v>45069</v>
      </c>
      <c r="D5772" s="19" t="s">
        <v>1787</v>
      </c>
      <c r="E5772" s="20" t="str">
        <f>IF(ISBLANK(LeaveTracker[[#This Row],[Employee Name]]),"-----",VLOOKUP(LeaveTracker[[#This Row],[Employee Name]],'List of Employees'!$B$4:$H$767,7))</f>
        <v>CENRO</v>
      </c>
      <c r="F5772" s="66" t="str">
        <f>IF(ISBLANK(LeaveTracker[[#This Row],[Employee Name]]),"-----",VLOOKUP(LeaveTracker[[#This Row],[Employee Name]],'List of Employees'!$B$4:$H$767,6))</f>
        <v>CASUAL</v>
      </c>
      <c r="G5772" s="24">
        <v>45065</v>
      </c>
      <c r="H5772" s="24">
        <v>45068</v>
      </c>
      <c r="I5772" s="20" t="s">
        <v>81</v>
      </c>
      <c r="K5772" s="57" t="str">
        <f>LeaveTracker[[#This Row],[Days]]&amp;" "&amp;LeaveTracker[[#This Row],[Type of Leave]]</f>
        <v>3 SL</v>
      </c>
      <c r="L5772" s="23">
        <v>3</v>
      </c>
      <c r="M5772" s="27"/>
    </row>
    <row r="5773" spans="1:13" ht="30" customHeight="1" x14ac:dyDescent="0.3">
      <c r="A5773" s="27">
        <f t="shared" si="64"/>
        <v>1963</v>
      </c>
      <c r="B5773" s="31">
        <v>45071</v>
      </c>
      <c r="C5773" s="31">
        <v>45069</v>
      </c>
      <c r="D5773" s="19" t="s">
        <v>1954</v>
      </c>
      <c r="E5773" s="20" t="str">
        <f>IF(ISBLANK(LeaveTracker[[#This Row],[Employee Name]]),"-----",VLOOKUP(LeaveTracker[[#This Row],[Employee Name]],'List of Employees'!$B$4:$H$767,7))</f>
        <v>CENRO</v>
      </c>
      <c r="F5773" s="66" t="str">
        <f>IF(ISBLANK(LeaveTracker[[#This Row],[Employee Name]]),"-----",VLOOKUP(LeaveTracker[[#This Row],[Employee Name]],'List of Employees'!$B$4:$H$767,6))</f>
        <v>CASUAL</v>
      </c>
      <c r="G5773" s="24">
        <v>45080</v>
      </c>
      <c r="H5773" s="24">
        <v>45084</v>
      </c>
      <c r="I5773" s="20" t="s">
        <v>82</v>
      </c>
      <c r="K5773" s="57" t="str">
        <f>LeaveTracker[[#This Row],[Days]]&amp;" "&amp;LeaveTracker[[#This Row],[Type of Leave]]</f>
        <v>4 VL</v>
      </c>
      <c r="L5773" s="23">
        <v>4</v>
      </c>
      <c r="M5773" s="27"/>
    </row>
    <row r="5774" spans="1:13" ht="30" customHeight="1" x14ac:dyDescent="0.3">
      <c r="A5774" s="27">
        <f t="shared" si="64"/>
        <v>1964</v>
      </c>
      <c r="B5774" s="31">
        <v>45071</v>
      </c>
      <c r="C5774" s="31">
        <v>45069</v>
      </c>
      <c r="D5774" s="19" t="s">
        <v>2141</v>
      </c>
      <c r="E5774" s="20" t="str">
        <f>IF(ISBLANK(LeaveTracker[[#This Row],[Employee Name]]),"-----",VLOOKUP(LeaveTracker[[#This Row],[Employee Name]],'List of Employees'!$B$4:$H$767,7))</f>
        <v>OSPITAL NG TAGAYTAY</v>
      </c>
      <c r="F5774" s="66" t="str">
        <f>IF(ISBLANK(LeaveTracker[[#This Row],[Employee Name]]),"-----",VLOOKUP(LeaveTracker[[#This Row],[Employee Name]],'List of Employees'!$B$4:$H$767,6))</f>
        <v>PERMANENT</v>
      </c>
      <c r="G5774" s="24">
        <v>45078</v>
      </c>
      <c r="H5774" s="24">
        <v>45092</v>
      </c>
      <c r="I5774" s="20" t="s">
        <v>82</v>
      </c>
      <c r="K5774" s="57" t="str">
        <f>LeaveTracker[[#This Row],[Days]]&amp;" "&amp;LeaveTracker[[#This Row],[Type of Leave]]</f>
        <v>10 VL</v>
      </c>
      <c r="L5774" s="23">
        <v>10</v>
      </c>
      <c r="M5774" s="27"/>
    </row>
    <row r="5775" spans="1:13" ht="30" customHeight="1" x14ac:dyDescent="0.3">
      <c r="A5775" s="27">
        <f t="shared" si="64"/>
        <v>1965</v>
      </c>
      <c r="B5775" s="31">
        <v>45071</v>
      </c>
      <c r="C5775" s="31">
        <v>45056</v>
      </c>
      <c r="D5775" s="19" t="s">
        <v>1958</v>
      </c>
      <c r="E5775" s="20" t="str">
        <f>IF(ISBLANK(LeaveTracker[[#This Row],[Employee Name]]),"-----",VLOOKUP(LeaveTracker[[#This Row],[Employee Name]],'List of Employees'!$B$4:$H$767,7))</f>
        <v>CENRO</v>
      </c>
      <c r="F5775" s="66" t="str">
        <f>IF(ISBLANK(LeaveTracker[[#This Row],[Employee Name]]),"-----",VLOOKUP(LeaveTracker[[#This Row],[Employee Name]],'List of Employees'!$B$4:$H$767,6))</f>
        <v>CASUAL</v>
      </c>
      <c r="G5775" s="24">
        <v>45063</v>
      </c>
      <c r="H5775" s="24">
        <v>45070</v>
      </c>
      <c r="I5775" s="20" t="s">
        <v>82</v>
      </c>
      <c r="K5775" s="57" t="str">
        <f>LeaveTracker[[#This Row],[Days]]&amp;" "&amp;LeaveTracker[[#This Row],[Type of Leave]]</f>
        <v>7 VL</v>
      </c>
      <c r="L5775" s="23">
        <v>7</v>
      </c>
      <c r="M5775" s="27"/>
    </row>
    <row r="5776" spans="1:13" ht="30" customHeight="1" x14ac:dyDescent="0.3">
      <c r="A5776" s="27">
        <f t="shared" si="64"/>
        <v>1966</v>
      </c>
      <c r="B5776" s="31">
        <v>45071</v>
      </c>
      <c r="C5776" s="31">
        <v>45071</v>
      </c>
      <c r="D5776" s="19" t="s">
        <v>179</v>
      </c>
      <c r="E5776" s="20" t="str">
        <f>IF(ISBLANK(LeaveTracker[[#This Row],[Employee Name]]),"-----",VLOOKUP(LeaveTracker[[#This Row],[Employee Name]],'List of Employees'!$B$4:$H$767,7))</f>
        <v>DOE</v>
      </c>
      <c r="F5776" s="66" t="str">
        <f>IF(ISBLANK(LeaveTracker[[#This Row],[Employee Name]]),"-----",VLOOKUP(LeaveTracker[[#This Row],[Employee Name]],'List of Employees'!$B$4:$H$767,6))</f>
        <v>PERMANENT</v>
      </c>
      <c r="G5776" s="24">
        <v>45072</v>
      </c>
      <c r="H5776" s="24">
        <v>45072</v>
      </c>
      <c r="I5776" s="19" t="s">
        <v>297</v>
      </c>
      <c r="J5776" s="42" t="s">
        <v>1000</v>
      </c>
      <c r="K5776" s="57" t="str">
        <f ca="1">LeaveTracker[[#This Row],[Days]]&amp;" "&amp;LeaveTracker[[#This Row],[Type of Leave]]</f>
        <v>1 OTHER</v>
      </c>
      <c r="L5776" s="23">
        <f ca="1">NETWORKDAYS(LeaveTracker[[#This Row],[Start Date]],LeaveTracker[[#This Row],[End Date]],lstHolidays)</f>
        <v>1</v>
      </c>
      <c r="M5776" s="27"/>
    </row>
    <row r="5777" spans="1:13" ht="30" customHeight="1" x14ac:dyDescent="0.3">
      <c r="A5777" s="27">
        <f t="shared" si="64"/>
        <v>1967</v>
      </c>
      <c r="B5777" s="31">
        <v>45071</v>
      </c>
      <c r="C5777" s="31">
        <v>45058</v>
      </c>
      <c r="D5777" s="19" t="s">
        <v>179</v>
      </c>
      <c r="E5777" s="20" t="str">
        <f>IF(ISBLANK(LeaveTracker[[#This Row],[Employee Name]]),"-----",VLOOKUP(LeaveTracker[[#This Row],[Employee Name]],'List of Employees'!$B$4:$H$767,7))</f>
        <v>DOE</v>
      </c>
      <c r="F5777" s="66" t="str">
        <f>IF(ISBLANK(LeaveTracker[[#This Row],[Employee Name]]),"-----",VLOOKUP(LeaveTracker[[#This Row],[Employee Name]],'List of Employees'!$B$4:$H$767,6))</f>
        <v>PERMANENT</v>
      </c>
      <c r="G5777" s="24">
        <v>45058</v>
      </c>
      <c r="H5777" s="24">
        <v>45058</v>
      </c>
      <c r="I5777" s="20" t="s">
        <v>82</v>
      </c>
      <c r="K5777" s="57" t="str">
        <f ca="1">LeaveTracker[[#This Row],[Days]]&amp;" "&amp;LeaveTracker[[#This Row],[Type of Leave]]</f>
        <v>1 VL</v>
      </c>
      <c r="L5777" s="23">
        <f ca="1">NETWORKDAYS(LeaveTracker[[#This Row],[Start Date]],LeaveTracker[[#This Row],[End Date]],lstHolidays)</f>
        <v>1</v>
      </c>
      <c r="M5777" s="27"/>
    </row>
    <row r="5778" spans="1:13" ht="30" customHeight="1" x14ac:dyDescent="0.3">
      <c r="A5778" s="27">
        <f t="shared" si="64"/>
        <v>1968</v>
      </c>
      <c r="B5778" s="31">
        <v>45071</v>
      </c>
      <c r="C5778" s="31">
        <v>45063</v>
      </c>
      <c r="D5778" s="19" t="s">
        <v>786</v>
      </c>
      <c r="E5778" s="20" t="str">
        <f>IF(ISBLANK(LeaveTracker[[#This Row],[Employee Name]]),"-----",VLOOKUP(LeaveTracker[[#This Row],[Employee Name]],'List of Employees'!$B$4:$H$767,7))</f>
        <v>DEPED</v>
      </c>
      <c r="F5778" s="66" t="str">
        <f>IF(ISBLANK(LeaveTracker[[#This Row],[Employee Name]]),"-----",VLOOKUP(LeaveTracker[[#This Row],[Employee Name]],'List of Employees'!$B$4:$H$767,6))</f>
        <v>PERMANENT</v>
      </c>
      <c r="G5778" s="24">
        <v>45049</v>
      </c>
      <c r="H5778" s="24">
        <v>45051</v>
      </c>
      <c r="I5778" s="20" t="s">
        <v>81</v>
      </c>
      <c r="K5778" s="57" t="str">
        <f ca="1">LeaveTracker[[#This Row],[Days]]&amp;" "&amp;LeaveTracker[[#This Row],[Type of Leave]]</f>
        <v>3 SL</v>
      </c>
      <c r="L5778" s="23">
        <f ca="1">NETWORKDAYS(LeaveTracker[[#This Row],[Start Date]],LeaveTracker[[#This Row],[End Date]],lstHolidays)</f>
        <v>3</v>
      </c>
      <c r="M5778" s="27"/>
    </row>
    <row r="5779" spans="1:13" ht="30" customHeight="1" x14ac:dyDescent="0.3">
      <c r="A5779" s="27">
        <f t="shared" si="64"/>
        <v>1969</v>
      </c>
      <c r="B5779" s="31">
        <v>45071</v>
      </c>
      <c r="C5779" s="31">
        <v>45055</v>
      </c>
      <c r="D5779" s="19" t="s">
        <v>786</v>
      </c>
      <c r="E5779" s="20" t="str">
        <f>IF(ISBLANK(LeaveTracker[[#This Row],[Employee Name]]),"-----",VLOOKUP(LeaveTracker[[#This Row],[Employee Name]],'List of Employees'!$B$4:$H$767,7))</f>
        <v>DEPED</v>
      </c>
      <c r="F5779" s="66" t="str">
        <f>IF(ISBLANK(LeaveTracker[[#This Row],[Employee Name]]),"-----",VLOOKUP(LeaveTracker[[#This Row],[Employee Name]],'List of Employees'!$B$4:$H$767,6))</f>
        <v>PERMANENT</v>
      </c>
      <c r="G5779" s="24">
        <v>45072</v>
      </c>
      <c r="H5779" s="24">
        <v>45072</v>
      </c>
      <c r="I5779" s="19" t="s">
        <v>297</v>
      </c>
      <c r="J5779" s="42" t="s">
        <v>1000</v>
      </c>
      <c r="K5779" s="57" t="str">
        <f ca="1">LeaveTracker[[#This Row],[Days]]&amp;" "&amp;LeaveTracker[[#This Row],[Type of Leave]]</f>
        <v>1 OTHER</v>
      </c>
      <c r="L5779" s="23">
        <f ca="1">NETWORKDAYS(LeaveTracker[[#This Row],[Start Date]],LeaveTracker[[#This Row],[End Date]],lstHolidays)</f>
        <v>1</v>
      </c>
      <c r="M5779" s="27"/>
    </row>
    <row r="5780" spans="1:13" ht="30" customHeight="1" x14ac:dyDescent="0.3">
      <c r="A5780" s="27">
        <f t="shared" si="64"/>
        <v>1970</v>
      </c>
      <c r="B5780" s="31">
        <v>45071</v>
      </c>
      <c r="C5780" s="31">
        <v>45068</v>
      </c>
      <c r="D5780" s="19" t="s">
        <v>806</v>
      </c>
      <c r="E5780" s="20" t="str">
        <f>IF(ISBLANK(LeaveTracker[[#This Row],[Employee Name]]),"-----",VLOOKUP(LeaveTracker[[#This Row],[Employee Name]],'List of Employees'!$B$4:$H$767,7))</f>
        <v>CHO</v>
      </c>
      <c r="F5780" s="66" t="str">
        <f>IF(ISBLANK(LeaveTracker[[#This Row],[Employee Name]]),"-----",VLOOKUP(LeaveTracker[[#This Row],[Employee Name]],'List of Employees'!$B$4:$H$767,6))</f>
        <v>PERMANENT</v>
      </c>
      <c r="G5780" s="24">
        <v>45048</v>
      </c>
      <c r="H5780" s="24">
        <v>45048</v>
      </c>
      <c r="I5780" s="20" t="s">
        <v>82</v>
      </c>
      <c r="K5780" s="57" t="str">
        <f ca="1">LeaveTracker[[#This Row],[Days]]&amp;" "&amp;LeaveTracker[[#This Row],[Type of Leave]]</f>
        <v>1 VL</v>
      </c>
      <c r="L5780" s="23">
        <f ca="1">NETWORKDAYS(LeaveTracker[[#This Row],[Start Date]],LeaveTracker[[#This Row],[End Date]],lstHolidays)</f>
        <v>1</v>
      </c>
      <c r="M5780" s="27"/>
    </row>
    <row r="5781" spans="1:13" ht="30" customHeight="1" x14ac:dyDescent="0.3">
      <c r="A5781" s="27">
        <v>1970</v>
      </c>
      <c r="B5781" s="31">
        <v>45071</v>
      </c>
      <c r="C5781" s="31">
        <v>45068</v>
      </c>
      <c r="D5781" s="19" t="s">
        <v>806</v>
      </c>
      <c r="E5781" s="20" t="str">
        <f>IF(ISBLANK(LeaveTracker[[#This Row],[Employee Name]]),"-----",VLOOKUP(LeaveTracker[[#This Row],[Employee Name]],'List of Employees'!$B$4:$H$767,7))</f>
        <v>CHO</v>
      </c>
      <c r="F5781" s="66" t="str">
        <f>IF(ISBLANK(LeaveTracker[[#This Row],[Employee Name]]),"-----",VLOOKUP(LeaveTracker[[#This Row],[Employee Name]],'List of Employees'!$B$4:$H$767,6))</f>
        <v>PERMANENT</v>
      </c>
      <c r="G5781" s="24">
        <v>45055</v>
      </c>
      <c r="H5781" s="24">
        <v>45055</v>
      </c>
      <c r="I5781" s="20" t="s">
        <v>82</v>
      </c>
      <c r="K5781" s="57" t="str">
        <f ca="1">LeaveTracker[[#This Row],[Days]]&amp;" "&amp;LeaveTracker[[#This Row],[Type of Leave]]</f>
        <v>1 VL</v>
      </c>
      <c r="L5781" s="23">
        <f ca="1">NETWORKDAYS(LeaveTracker[[#This Row],[Start Date]],LeaveTracker[[#This Row],[End Date]],lstHolidays)</f>
        <v>1</v>
      </c>
      <c r="M5781" s="27"/>
    </row>
    <row r="5782" spans="1:13" ht="30" customHeight="1" x14ac:dyDescent="0.3">
      <c r="A5782" s="27">
        <v>1970</v>
      </c>
      <c r="B5782" s="31">
        <v>45071</v>
      </c>
      <c r="C5782" s="31">
        <v>45068</v>
      </c>
      <c r="D5782" s="19" t="s">
        <v>806</v>
      </c>
      <c r="E5782" s="20" t="str">
        <f>IF(ISBLANK(LeaveTracker[[#This Row],[Employee Name]]),"-----",VLOOKUP(LeaveTracker[[#This Row],[Employee Name]],'List of Employees'!$B$4:$H$767,7))</f>
        <v>CHO</v>
      </c>
      <c r="F5782" s="66" t="str">
        <f>IF(ISBLANK(LeaveTracker[[#This Row],[Employee Name]]),"-----",VLOOKUP(LeaveTracker[[#This Row],[Employee Name]],'List of Employees'!$B$4:$H$767,6))</f>
        <v>PERMANENT</v>
      </c>
      <c r="G5782" s="24">
        <v>45059</v>
      </c>
      <c r="H5782" s="24">
        <v>45061</v>
      </c>
      <c r="I5782" s="20" t="s">
        <v>82</v>
      </c>
      <c r="K5782" s="57" t="str">
        <f>LeaveTracker[[#This Row],[Days]]&amp;" "&amp;LeaveTracker[[#This Row],[Type of Leave]]</f>
        <v>3 VL</v>
      </c>
      <c r="L5782" s="23">
        <v>3</v>
      </c>
      <c r="M5782" s="27"/>
    </row>
    <row r="5783" spans="1:13" ht="30" customHeight="1" x14ac:dyDescent="0.3">
      <c r="A5783" s="27">
        <f t="shared" si="64"/>
        <v>1971</v>
      </c>
      <c r="B5783" s="31">
        <v>45071</v>
      </c>
      <c r="C5783" s="31">
        <v>45055</v>
      </c>
      <c r="D5783" s="19" t="s">
        <v>2059</v>
      </c>
      <c r="E5783" s="20" t="str">
        <f>IF(ISBLANK(LeaveTracker[[#This Row],[Employee Name]]),"-----",VLOOKUP(LeaveTracker[[#This Row],[Employee Name]],'List of Employees'!$B$4:$H$767,7))</f>
        <v>GSO</v>
      </c>
      <c r="F5783" s="66" t="str">
        <f>IF(ISBLANK(LeaveTracker[[#This Row],[Employee Name]]),"-----",VLOOKUP(LeaveTracker[[#This Row],[Employee Name]],'List of Employees'!$B$4:$H$767,6))</f>
        <v>CASUAL</v>
      </c>
      <c r="G5783" s="24">
        <v>45065</v>
      </c>
      <c r="H5783" s="24">
        <v>45065</v>
      </c>
      <c r="I5783" s="19" t="s">
        <v>297</v>
      </c>
      <c r="J5783" s="42" t="s">
        <v>1000</v>
      </c>
      <c r="K5783" s="57" t="str">
        <f ca="1">LeaveTracker[[#This Row],[Days]]&amp;" "&amp;LeaveTracker[[#This Row],[Type of Leave]]</f>
        <v>1 OTHER</v>
      </c>
      <c r="L5783" s="23">
        <f ca="1">NETWORKDAYS(LeaveTracker[[#This Row],[Start Date]],LeaveTracker[[#This Row],[End Date]],lstHolidays)</f>
        <v>1</v>
      </c>
      <c r="M5783" s="27"/>
    </row>
    <row r="5784" spans="1:13" ht="30" customHeight="1" x14ac:dyDescent="0.3">
      <c r="A5784" s="27">
        <f t="shared" si="64"/>
        <v>1972</v>
      </c>
      <c r="B5784" s="31">
        <v>45071</v>
      </c>
      <c r="C5784" s="31">
        <v>45071</v>
      </c>
      <c r="D5784" s="19" t="s">
        <v>230</v>
      </c>
      <c r="E5784" s="20" t="str">
        <f>IF(ISBLANK(LeaveTracker[[#This Row],[Employee Name]]),"-----",VLOOKUP(LeaveTracker[[#This Row],[Employee Name]],'List of Employees'!$B$4:$H$767,7))</f>
        <v>CSWDO</v>
      </c>
      <c r="F5784" s="66" t="str">
        <f>IF(ISBLANK(LeaveTracker[[#This Row],[Employee Name]]),"-----",VLOOKUP(LeaveTracker[[#This Row],[Employee Name]],'List of Employees'!$B$4:$H$767,6))</f>
        <v>PERMANENT</v>
      </c>
      <c r="G5784" s="24">
        <v>45070</v>
      </c>
      <c r="H5784" s="24">
        <v>45070</v>
      </c>
      <c r="I5784" s="20" t="s">
        <v>81</v>
      </c>
      <c r="K5784" s="57" t="str">
        <f ca="1">LeaveTracker[[#This Row],[Days]]&amp;" "&amp;LeaveTracker[[#This Row],[Type of Leave]]</f>
        <v>1 SL</v>
      </c>
      <c r="L5784" s="23">
        <f ca="1">NETWORKDAYS(LeaveTracker[[#This Row],[Start Date]],LeaveTracker[[#This Row],[End Date]],lstHolidays)</f>
        <v>1</v>
      </c>
      <c r="M5784" s="27"/>
    </row>
    <row r="5785" spans="1:13" ht="30" customHeight="1" x14ac:dyDescent="0.3">
      <c r="A5785" s="27">
        <v>1972</v>
      </c>
      <c r="B5785" s="31">
        <v>45071</v>
      </c>
      <c r="C5785" s="31">
        <v>45071</v>
      </c>
      <c r="D5785" s="19" t="s">
        <v>230</v>
      </c>
      <c r="E5785" s="20" t="str">
        <f>IF(ISBLANK(LeaveTracker[[#This Row],[Employee Name]]),"-----",VLOOKUP(LeaveTracker[[#This Row],[Employee Name]],'List of Employees'!$B$4:$H$767,7))</f>
        <v>CSWDO</v>
      </c>
      <c r="F5785" s="66" t="str">
        <f>IF(ISBLANK(LeaveTracker[[#This Row],[Employee Name]]),"-----",VLOOKUP(LeaveTracker[[#This Row],[Employee Name]],'List of Employees'!$B$4:$H$767,6))</f>
        <v>PERMANENT</v>
      </c>
      <c r="G5785" s="24">
        <v>45061</v>
      </c>
      <c r="H5785" s="24">
        <v>45062</v>
      </c>
      <c r="I5785" s="20" t="s">
        <v>81</v>
      </c>
      <c r="K5785" s="57" t="str">
        <f ca="1">LeaveTracker[[#This Row],[Days]]&amp;" "&amp;LeaveTracker[[#This Row],[Type of Leave]]</f>
        <v>2 SL</v>
      </c>
      <c r="L5785" s="23">
        <f ca="1">NETWORKDAYS(LeaveTracker[[#This Row],[Start Date]],LeaveTracker[[#This Row],[End Date]],lstHolidays)</f>
        <v>2</v>
      </c>
      <c r="M5785" s="27"/>
    </row>
    <row r="5786" spans="1:13" ht="30" customHeight="1" x14ac:dyDescent="0.3">
      <c r="A5786" s="27">
        <f t="shared" si="64"/>
        <v>1973</v>
      </c>
      <c r="B5786" s="31">
        <v>45071</v>
      </c>
      <c r="C5786" s="31">
        <v>45071</v>
      </c>
      <c r="D5786" s="19" t="s">
        <v>1932</v>
      </c>
      <c r="E5786" s="20" t="str">
        <f>IF(ISBLANK(LeaveTracker[[#This Row],[Employee Name]]),"-----",VLOOKUP(LeaveTracker[[#This Row],[Employee Name]],'List of Employees'!$B$4:$H$767,7))</f>
        <v>CSWDO</v>
      </c>
      <c r="F5786" s="66" t="str">
        <f>IF(ISBLANK(LeaveTracker[[#This Row],[Employee Name]]),"-----",VLOOKUP(LeaveTracker[[#This Row],[Employee Name]],'List of Employees'!$B$4:$H$767,6))</f>
        <v>CASUAL</v>
      </c>
      <c r="G5786" s="24">
        <v>45069</v>
      </c>
      <c r="H5786" s="24">
        <v>45070</v>
      </c>
      <c r="I5786" s="19" t="s">
        <v>297</v>
      </c>
      <c r="J5786" s="42" t="s">
        <v>1000</v>
      </c>
      <c r="K5786" s="57" t="str">
        <f ca="1">LeaveTracker[[#This Row],[Days]]&amp;" "&amp;LeaveTracker[[#This Row],[Type of Leave]]</f>
        <v>2 OTHER</v>
      </c>
      <c r="L5786" s="23">
        <f ca="1">NETWORKDAYS(LeaveTracker[[#This Row],[Start Date]],LeaveTracker[[#This Row],[End Date]],lstHolidays)</f>
        <v>2</v>
      </c>
      <c r="M5786" s="27"/>
    </row>
    <row r="5787" spans="1:13" ht="30" customHeight="1" x14ac:dyDescent="0.3">
      <c r="A5787" s="27">
        <f t="shared" si="64"/>
        <v>1974</v>
      </c>
      <c r="B5787" s="31">
        <v>45071</v>
      </c>
      <c r="C5787" s="31">
        <v>45068</v>
      </c>
      <c r="D5787" s="19" t="s">
        <v>2327</v>
      </c>
      <c r="E5787" s="20" t="str">
        <f>IF(ISBLANK(LeaveTracker[[#This Row],[Employee Name]]),"-----",VLOOKUP(LeaveTracker[[#This Row],[Employee Name]],'List of Employees'!$B$4:$H$767,7))</f>
        <v>CTO</v>
      </c>
      <c r="F5787" s="66" t="str">
        <f>IF(ISBLANK(LeaveTracker[[#This Row],[Employee Name]]),"-----",VLOOKUP(LeaveTracker[[#This Row],[Employee Name]],'List of Employees'!$B$4:$H$767,6))</f>
        <v>JOBCON</v>
      </c>
      <c r="G5787" s="24">
        <v>45065</v>
      </c>
      <c r="H5787" s="24">
        <v>45065</v>
      </c>
      <c r="I5787" s="19" t="s">
        <v>1019</v>
      </c>
      <c r="J5787" s="42" t="s">
        <v>1877</v>
      </c>
      <c r="K5787" s="57" t="str">
        <f ca="1">LeaveTracker[[#This Row],[Days]]&amp;" "&amp;LeaveTracker[[#This Row],[Type of Leave]]</f>
        <v>1 WITHOUTPAY</v>
      </c>
      <c r="L5787" s="23">
        <f ca="1">NETWORKDAYS(LeaveTracker[[#This Row],[Start Date]],LeaveTracker[[#This Row],[End Date]],lstHolidays)</f>
        <v>1</v>
      </c>
      <c r="M5787" s="27"/>
    </row>
    <row r="5788" spans="1:13" ht="30" customHeight="1" x14ac:dyDescent="0.3">
      <c r="A5788" s="27">
        <f t="shared" si="64"/>
        <v>1975</v>
      </c>
      <c r="B5788" s="31">
        <v>45072</v>
      </c>
      <c r="C5788" s="31">
        <v>45071</v>
      </c>
      <c r="D5788" s="19" t="s">
        <v>2332</v>
      </c>
      <c r="E5788" s="20" t="str">
        <f>IF(ISBLANK(LeaveTracker[[#This Row],[Employee Name]]),"-----",VLOOKUP(LeaveTracker[[#This Row],[Employee Name]],'List of Employees'!$B$4:$H$767,7))</f>
        <v>CPDO</v>
      </c>
      <c r="F5788" s="66" t="str">
        <f>IF(ISBLANK(LeaveTracker[[#This Row],[Employee Name]]),"-----",VLOOKUP(LeaveTracker[[#This Row],[Employee Name]],'List of Employees'!$B$4:$H$767,6))</f>
        <v>PERMANENT</v>
      </c>
      <c r="G5788" s="24">
        <v>45112</v>
      </c>
      <c r="H5788" s="24">
        <v>45114</v>
      </c>
      <c r="I5788" s="20" t="s">
        <v>297</v>
      </c>
      <c r="J5788" s="42" t="s">
        <v>1000</v>
      </c>
      <c r="K5788" s="57" t="str">
        <f ca="1">LeaveTracker[[#This Row],[Days]]&amp;" "&amp;LeaveTracker[[#This Row],[Type of Leave]]</f>
        <v>3 OTHER</v>
      </c>
      <c r="L5788" s="23">
        <f ca="1">NETWORKDAYS(LeaveTracker[[#This Row],[Start Date]],LeaveTracker[[#This Row],[End Date]],lstHolidays)</f>
        <v>3</v>
      </c>
      <c r="M5788" s="27"/>
    </row>
    <row r="5789" spans="1:13" ht="30" customHeight="1" x14ac:dyDescent="0.3">
      <c r="A5789" s="27">
        <f t="shared" si="64"/>
        <v>1976</v>
      </c>
      <c r="B5789" s="31">
        <v>45072</v>
      </c>
      <c r="C5789" s="31">
        <v>45072</v>
      </c>
      <c r="D5789" s="20" t="s">
        <v>2332</v>
      </c>
      <c r="E5789" s="20" t="str">
        <f>IF(ISBLANK(LeaveTracker[[#This Row],[Employee Name]]),"-----",VLOOKUP(LeaveTracker[[#This Row],[Employee Name]],'List of Employees'!$B$4:$H$767,7))</f>
        <v>CPDO</v>
      </c>
      <c r="F5789" s="66" t="str">
        <f>IF(ISBLANK(LeaveTracker[[#This Row],[Employee Name]]),"-----",VLOOKUP(LeaveTracker[[#This Row],[Employee Name]],'List of Employees'!$B$4:$H$767,6))</f>
        <v>PERMANENT</v>
      </c>
      <c r="G5789" s="24">
        <v>45117</v>
      </c>
      <c r="H5789" s="24">
        <v>45121</v>
      </c>
      <c r="I5789" s="20" t="s">
        <v>82</v>
      </c>
      <c r="K5789" s="57" t="str">
        <f ca="1">LeaveTracker[[#This Row],[Days]]&amp;" "&amp;LeaveTracker[[#This Row],[Type of Leave]]</f>
        <v>5 VL</v>
      </c>
      <c r="L5789" s="23">
        <f ca="1">NETWORKDAYS(LeaveTracker[[#This Row],[Start Date]],LeaveTracker[[#This Row],[End Date]],lstHolidays)</f>
        <v>5</v>
      </c>
      <c r="M5789" s="27"/>
    </row>
    <row r="5790" spans="1:13" ht="30" customHeight="1" x14ac:dyDescent="0.3">
      <c r="A5790" s="27">
        <f t="shared" si="64"/>
        <v>1977</v>
      </c>
      <c r="B5790" s="31">
        <v>45072</v>
      </c>
      <c r="C5790" s="31">
        <v>45072</v>
      </c>
      <c r="D5790" s="19" t="s">
        <v>2332</v>
      </c>
      <c r="E5790" s="20" t="str">
        <f>IF(ISBLANK(LeaveTracker[[#This Row],[Employee Name]]),"-----",VLOOKUP(LeaveTracker[[#This Row],[Employee Name]],'List of Employees'!$B$4:$H$767,7))</f>
        <v>CPDO</v>
      </c>
      <c r="F5790" s="66" t="str">
        <f>IF(ISBLANK(LeaveTracker[[#This Row],[Employee Name]]),"-----",VLOOKUP(LeaveTracker[[#This Row],[Employee Name]],'List of Employees'!$B$4:$H$767,6))</f>
        <v>PERMANENT</v>
      </c>
      <c r="G5790" s="24">
        <v>45124</v>
      </c>
      <c r="H5790" s="24">
        <v>45134</v>
      </c>
      <c r="I5790" s="20" t="s">
        <v>82</v>
      </c>
      <c r="K5790" s="57" t="str">
        <f ca="1">LeaveTracker[[#This Row],[Days]]&amp;" "&amp;LeaveTracker[[#This Row],[Type of Leave]]</f>
        <v>8 VL</v>
      </c>
      <c r="L5790" s="23">
        <f ca="1">NETWORKDAYS(LeaveTracker[[#This Row],[Start Date]],LeaveTracker[[#This Row],[End Date]],lstHolidays)</f>
        <v>8</v>
      </c>
      <c r="M5790" s="27"/>
    </row>
    <row r="5791" spans="1:13" ht="30" customHeight="1" x14ac:dyDescent="0.3">
      <c r="A5791" s="27">
        <f>A5790+1</f>
        <v>1978</v>
      </c>
      <c r="B5791" s="31">
        <v>45075</v>
      </c>
      <c r="C5791" s="31">
        <v>45075</v>
      </c>
      <c r="D5791" s="19" t="s">
        <v>2336</v>
      </c>
      <c r="E5791" s="20" t="str">
        <f>IF(ISBLANK(LeaveTracker[[#This Row],[Employee Name]]),"-----",VLOOKUP(LeaveTracker[[#This Row],[Employee Name]],'List of Employees'!$B$4:$H$767,7))</f>
        <v>SP</v>
      </c>
      <c r="F5791" s="66" t="str">
        <f>IF(ISBLANK(LeaveTracker[[#This Row],[Employee Name]]),"-----",VLOOKUP(LeaveTracker[[#This Row],[Employee Name]],'List of Employees'!$B$4:$H$767,6))</f>
        <v>CO-TERM</v>
      </c>
      <c r="G5791" s="24">
        <v>45112</v>
      </c>
      <c r="H5791" s="24">
        <v>45114</v>
      </c>
      <c r="I5791" s="20" t="s">
        <v>297</v>
      </c>
      <c r="J5791" s="42" t="s">
        <v>1000</v>
      </c>
      <c r="K5791" s="57" t="str">
        <f ca="1">LeaveTracker[[#This Row],[Days]]&amp;" "&amp;LeaveTracker[[#This Row],[Type of Leave]]</f>
        <v>3 OTHER</v>
      </c>
      <c r="L5791" s="23">
        <f ca="1">NETWORKDAYS(LeaveTracker[[#This Row],[Start Date]],LeaveTracker[[#This Row],[End Date]],lstHolidays)</f>
        <v>3</v>
      </c>
      <c r="M5791" s="27"/>
    </row>
    <row r="5792" spans="1:13" ht="30" customHeight="1" x14ac:dyDescent="0.3">
      <c r="A5792" s="27">
        <f>A5791+1</f>
        <v>1979</v>
      </c>
      <c r="B5792" s="31">
        <v>45075</v>
      </c>
      <c r="C5792" s="31">
        <v>45075</v>
      </c>
      <c r="D5792" s="19" t="s">
        <v>2336</v>
      </c>
      <c r="E5792" s="20" t="str">
        <f>IF(ISBLANK(LeaveTracker[[#This Row],[Employee Name]]),"-----",VLOOKUP(LeaveTracker[[#This Row],[Employee Name]],'List of Employees'!$B$4:$H$767,7))</f>
        <v>SP</v>
      </c>
      <c r="F5792" s="66" t="str">
        <f>IF(ISBLANK(LeaveTracker[[#This Row],[Employee Name]]),"-----",VLOOKUP(LeaveTracker[[#This Row],[Employee Name]],'List of Employees'!$B$4:$H$767,6))</f>
        <v>CO-TERM</v>
      </c>
      <c r="G5792" s="24">
        <v>45117</v>
      </c>
      <c r="H5792" s="24">
        <v>45121</v>
      </c>
      <c r="I5792" s="20" t="s">
        <v>82</v>
      </c>
      <c r="K5792" s="57" t="str">
        <f ca="1">LeaveTracker[[#This Row],[Days]]&amp;" "&amp;LeaveTracker[[#This Row],[Type of Leave]]</f>
        <v>5 VL</v>
      </c>
      <c r="L5792" s="23">
        <f ca="1">NETWORKDAYS(LeaveTracker[[#This Row],[Start Date]],LeaveTracker[[#This Row],[End Date]],lstHolidays)</f>
        <v>5</v>
      </c>
      <c r="M5792" s="27"/>
    </row>
    <row r="5793" spans="1:13" ht="30" customHeight="1" x14ac:dyDescent="0.3">
      <c r="A5793" s="27">
        <f>A5792+1</f>
        <v>1980</v>
      </c>
      <c r="B5793" s="31">
        <v>45075</v>
      </c>
      <c r="C5793" s="31">
        <v>45075</v>
      </c>
      <c r="D5793" s="19" t="s">
        <v>2336</v>
      </c>
      <c r="E5793" s="20" t="str">
        <f>IF(ISBLANK(LeaveTracker[[#This Row],[Employee Name]]),"-----",VLOOKUP(LeaveTracker[[#This Row],[Employee Name]],'List of Employees'!$B$4:$H$767,7))</f>
        <v>SP</v>
      </c>
      <c r="F5793" s="66" t="str">
        <f>IF(ISBLANK(LeaveTracker[[#This Row],[Employee Name]]),"-----",VLOOKUP(LeaveTracker[[#This Row],[Employee Name]],'List of Employees'!$B$4:$H$767,6))</f>
        <v>CO-TERM</v>
      </c>
      <c r="G5793" s="24">
        <v>45124</v>
      </c>
      <c r="H5793" s="24">
        <v>45134</v>
      </c>
      <c r="I5793" s="20" t="s">
        <v>82</v>
      </c>
      <c r="K5793" s="57" t="str">
        <f ca="1">LeaveTracker[[#This Row],[Days]]&amp;" "&amp;LeaveTracker[[#This Row],[Type of Leave]]</f>
        <v>8 VL</v>
      </c>
      <c r="L5793" s="23">
        <f ca="1">NETWORKDAYS(LeaveTracker[[#This Row],[Start Date]],LeaveTracker[[#This Row],[End Date]],lstHolidays)</f>
        <v>8</v>
      </c>
      <c r="M5793" s="27"/>
    </row>
    <row r="5794" spans="1:13" ht="30" customHeight="1" x14ac:dyDescent="0.3">
      <c r="A5794" s="27">
        <f>A5793+1</f>
        <v>1981</v>
      </c>
      <c r="B5794" s="31">
        <v>45075</v>
      </c>
      <c r="C5794" s="31">
        <v>45014</v>
      </c>
      <c r="D5794" s="19" t="s">
        <v>1924</v>
      </c>
      <c r="E5794" s="20">
        <f>IF(ISBLANK(LeaveTracker[[#This Row],[Employee Name]]),"-----",VLOOKUP(LeaveTracker[[#This Row],[Employee Name]],'List of Employees'!$B$4:$H$767,7))</f>
        <v>0</v>
      </c>
      <c r="F5794" s="66" t="str">
        <f>IF(ISBLANK(LeaveTracker[[#This Row],[Employee Name]]),"-----",VLOOKUP(LeaveTracker[[#This Row],[Employee Name]],'List of Employees'!$B$4:$H$767,6))</f>
        <v>JOBCON</v>
      </c>
      <c r="G5794" s="24">
        <v>45013</v>
      </c>
      <c r="H5794" s="24">
        <v>45013</v>
      </c>
      <c r="I5794" s="19" t="s">
        <v>81</v>
      </c>
      <c r="J5794" s="42" t="s">
        <v>1877</v>
      </c>
      <c r="K5794" s="57" t="str">
        <f ca="1">LeaveTracker[[#This Row],[Days]]&amp;" "&amp;LeaveTracker[[#This Row],[Type of Leave]]</f>
        <v>1 SL</v>
      </c>
      <c r="L5794" s="23">
        <f ca="1">NETWORKDAYS(LeaveTracker[[#This Row],[Start Date]],LeaveTracker[[#This Row],[End Date]],lstHolidays)</f>
        <v>1</v>
      </c>
      <c r="M5794" s="27"/>
    </row>
    <row r="5795" spans="1:13" ht="30" customHeight="1" x14ac:dyDescent="0.3">
      <c r="A5795" s="27">
        <f t="shared" ref="A5795:A5858" si="65">A5794+1</f>
        <v>1982</v>
      </c>
      <c r="B5795" s="31">
        <v>45077</v>
      </c>
      <c r="C5795" s="31">
        <v>45014</v>
      </c>
      <c r="D5795" s="19" t="s">
        <v>1903</v>
      </c>
      <c r="E5795" s="20" t="str">
        <f>IF(ISBLANK(LeaveTracker[[#This Row],[Employee Name]]),"-----",VLOOKUP(LeaveTracker[[#This Row],[Employee Name]],'List of Employees'!$B$4:$H$767,7))</f>
        <v>TCNHS - ISHS</v>
      </c>
      <c r="F5795" s="66" t="str">
        <f>IF(ISBLANK(LeaveTracker[[#This Row],[Employee Name]]),"-----",VLOOKUP(LeaveTracker[[#This Row],[Employee Name]],'List of Employees'!$B$4:$H$767,6))</f>
        <v>CASUAL</v>
      </c>
      <c r="G5795" s="24">
        <v>45013</v>
      </c>
      <c r="H5795" s="24">
        <v>45013</v>
      </c>
      <c r="I5795" s="20" t="s">
        <v>81</v>
      </c>
      <c r="J5795" s="42" t="s">
        <v>1877</v>
      </c>
      <c r="K5795" s="57" t="str">
        <f ca="1">LeaveTracker[[#This Row],[Days]]&amp;" "&amp;LeaveTracker[[#This Row],[Type of Leave]]</f>
        <v>1 SL</v>
      </c>
      <c r="L5795" s="23">
        <f ca="1">NETWORKDAYS(LeaveTracker[[#This Row],[Start Date]],LeaveTracker[[#This Row],[End Date]],lstHolidays)</f>
        <v>1</v>
      </c>
      <c r="M5795" s="27"/>
    </row>
    <row r="5796" spans="1:13" ht="30" customHeight="1" x14ac:dyDescent="0.3">
      <c r="A5796" s="27">
        <f t="shared" si="65"/>
        <v>1983</v>
      </c>
      <c r="B5796" s="31">
        <v>45077</v>
      </c>
      <c r="C5796" s="31">
        <v>45041</v>
      </c>
      <c r="D5796" s="19" t="s">
        <v>1841</v>
      </c>
      <c r="E5796" s="20" t="str">
        <f>IF(ISBLANK(LeaveTracker[[#This Row],[Employee Name]]),"-----",VLOOKUP(LeaveTracker[[#This Row],[Employee Name]],'List of Employees'!$B$4:$H$767,7))</f>
        <v>TCNHS-ISHS</v>
      </c>
      <c r="F5796" s="66" t="str">
        <f>IF(ISBLANK(LeaveTracker[[#This Row],[Employee Name]]),"-----",VLOOKUP(LeaveTracker[[#This Row],[Employee Name]],'List of Employees'!$B$4:$H$767,6))</f>
        <v>CASUAL</v>
      </c>
      <c r="G5796" s="24">
        <v>45029</v>
      </c>
      <c r="H5796" s="24">
        <v>45029</v>
      </c>
      <c r="I5796" s="20" t="s">
        <v>297</v>
      </c>
      <c r="J5796" s="42" t="s">
        <v>1877</v>
      </c>
      <c r="K5796" s="57" t="str">
        <f ca="1">LeaveTracker[[#This Row],[Days]]&amp;" "&amp;LeaveTracker[[#This Row],[Type of Leave]]</f>
        <v>1 OTHER</v>
      </c>
      <c r="L5796" s="23">
        <f ca="1">NETWORKDAYS(LeaveTracker[[#This Row],[Start Date]],LeaveTracker[[#This Row],[End Date]],lstHolidays)</f>
        <v>1</v>
      </c>
      <c r="M5796" s="27"/>
    </row>
    <row r="5797" spans="1:13" ht="30" customHeight="1" x14ac:dyDescent="0.3">
      <c r="A5797" s="27">
        <f t="shared" si="65"/>
        <v>1984</v>
      </c>
      <c r="B5797" s="31">
        <v>45077</v>
      </c>
      <c r="C5797" s="31">
        <v>45027</v>
      </c>
      <c r="D5797" s="19" t="s">
        <v>1841</v>
      </c>
      <c r="E5797" s="20" t="str">
        <f>IF(ISBLANK(LeaveTracker[[#This Row],[Employee Name]]),"-----",VLOOKUP(LeaveTracker[[#This Row],[Employee Name]],'List of Employees'!$B$4:$H$767,7))</f>
        <v>TCNHS-ISHS</v>
      </c>
      <c r="F5797" s="66" t="str">
        <f>IF(ISBLANK(LeaveTracker[[#This Row],[Employee Name]]),"-----",VLOOKUP(LeaveTracker[[#This Row],[Employee Name]],'List of Employees'!$B$4:$H$767,6))</f>
        <v>CASUAL</v>
      </c>
      <c r="G5797" s="24">
        <v>45014</v>
      </c>
      <c r="H5797" s="24">
        <v>45014</v>
      </c>
      <c r="I5797" s="20" t="s">
        <v>81</v>
      </c>
      <c r="J5797" s="42" t="s">
        <v>1877</v>
      </c>
      <c r="K5797" s="57" t="str">
        <f ca="1">LeaveTracker[[#This Row],[Days]]&amp;" "&amp;LeaveTracker[[#This Row],[Type of Leave]]</f>
        <v>1 SL</v>
      </c>
      <c r="L5797" s="23">
        <f ca="1">NETWORKDAYS(LeaveTracker[[#This Row],[Start Date]],LeaveTracker[[#This Row],[End Date]],lstHolidays)</f>
        <v>1</v>
      </c>
      <c r="M5797" s="27"/>
    </row>
    <row r="5798" spans="1:13" ht="30" customHeight="1" x14ac:dyDescent="0.3">
      <c r="A5798" s="27">
        <f t="shared" si="65"/>
        <v>1985</v>
      </c>
      <c r="B5798" s="31">
        <v>45077</v>
      </c>
      <c r="C5798" s="31">
        <v>45077</v>
      </c>
      <c r="D5798" s="19" t="s">
        <v>2242</v>
      </c>
      <c r="E5798" s="20" t="str">
        <f>IF(ISBLANK(LeaveTracker[[#This Row],[Employee Name]]),"-----",VLOOKUP(LeaveTracker[[#This Row],[Employee Name]],'List of Employees'!$B$4:$H$767,7))</f>
        <v>CHO</v>
      </c>
      <c r="F5798" s="66" t="str">
        <f>IF(ISBLANK(LeaveTracker[[#This Row],[Employee Name]]),"-----",VLOOKUP(LeaveTracker[[#This Row],[Employee Name]],'List of Employees'!$B$4:$H$767,6))</f>
        <v>JOBCON</v>
      </c>
      <c r="G5798" s="24">
        <v>45042</v>
      </c>
      <c r="H5798" s="24">
        <v>45042</v>
      </c>
      <c r="I5798" s="20" t="s">
        <v>81</v>
      </c>
      <c r="J5798" s="42" t="s">
        <v>1877</v>
      </c>
      <c r="K5798" s="57" t="str">
        <f ca="1">LeaveTracker[[#This Row],[Days]]&amp;" "&amp;LeaveTracker[[#This Row],[Type of Leave]]</f>
        <v>1 SL</v>
      </c>
      <c r="L5798" s="23">
        <f ca="1">NETWORKDAYS(LeaveTracker[[#This Row],[Start Date]],LeaveTracker[[#This Row],[End Date]],lstHolidays)</f>
        <v>1</v>
      </c>
      <c r="M5798" s="27"/>
    </row>
    <row r="5799" spans="1:13" ht="30" customHeight="1" x14ac:dyDescent="0.3">
      <c r="A5799" s="27">
        <f t="shared" si="65"/>
        <v>1986</v>
      </c>
      <c r="B5799" s="31">
        <v>45077</v>
      </c>
      <c r="C5799" s="31">
        <v>45008</v>
      </c>
      <c r="D5799" s="19" t="s">
        <v>2242</v>
      </c>
      <c r="E5799" s="20" t="str">
        <f>IF(ISBLANK(LeaveTracker[[#This Row],[Employee Name]]),"-----",VLOOKUP(LeaveTracker[[#This Row],[Employee Name]],'List of Employees'!$B$4:$H$767,7))</f>
        <v>CHO</v>
      </c>
      <c r="F5799" s="66" t="str">
        <f>IF(ISBLANK(LeaveTracker[[#This Row],[Employee Name]]),"-----",VLOOKUP(LeaveTracker[[#This Row],[Employee Name]],'List of Employees'!$B$4:$H$767,6))</f>
        <v>JOBCON</v>
      </c>
      <c r="G5799" s="24">
        <v>45008</v>
      </c>
      <c r="H5799" s="24">
        <v>45009</v>
      </c>
      <c r="I5799" s="20" t="s">
        <v>81</v>
      </c>
      <c r="J5799" s="42" t="s">
        <v>1877</v>
      </c>
      <c r="K5799" s="57" t="str">
        <f ca="1">LeaveTracker[[#This Row],[Days]]&amp;" "&amp;LeaveTracker[[#This Row],[Type of Leave]]</f>
        <v>2 SL</v>
      </c>
      <c r="L5799" s="23">
        <f ca="1">NETWORKDAYS(LeaveTracker[[#This Row],[Start Date]],LeaveTracker[[#This Row],[End Date]],lstHolidays)</f>
        <v>2</v>
      </c>
      <c r="M5799" s="27"/>
    </row>
    <row r="5800" spans="1:13" ht="30" customHeight="1" x14ac:dyDescent="0.3">
      <c r="A5800" s="27">
        <f t="shared" si="65"/>
        <v>1987</v>
      </c>
      <c r="B5800" s="31">
        <v>45077</v>
      </c>
      <c r="C5800" s="31">
        <v>45051</v>
      </c>
      <c r="D5800" s="19" t="s">
        <v>2250</v>
      </c>
      <c r="E5800" s="20" t="str">
        <f>IF(ISBLANK(LeaveTracker[[#This Row],[Employee Name]]),"-----",VLOOKUP(LeaveTracker[[#This Row],[Employee Name]],'List of Employees'!$B$4:$H$767,7))</f>
        <v>SHS</v>
      </c>
      <c r="F5800" s="66" t="str">
        <f>IF(ISBLANK(LeaveTracker[[#This Row],[Employee Name]]),"-----",VLOOKUP(LeaveTracker[[#This Row],[Employee Name]],'List of Employees'!$B$4:$H$767,6))</f>
        <v>PERMANENT</v>
      </c>
      <c r="G5800" s="24">
        <v>45066</v>
      </c>
      <c r="H5800" s="24">
        <v>45066</v>
      </c>
      <c r="I5800" s="20" t="s">
        <v>81</v>
      </c>
      <c r="J5800" s="42" t="s">
        <v>1877</v>
      </c>
      <c r="K5800" s="57" t="str">
        <f>LeaveTracker[[#This Row],[Days]]&amp;" "&amp;LeaveTracker[[#This Row],[Type of Leave]]</f>
        <v>1 SL</v>
      </c>
      <c r="L5800" s="23">
        <v>1</v>
      </c>
      <c r="M5800" s="27"/>
    </row>
    <row r="5801" spans="1:13" ht="30" customHeight="1" x14ac:dyDescent="0.3">
      <c r="A5801" s="27">
        <f t="shared" si="65"/>
        <v>1988</v>
      </c>
      <c r="B5801" s="31">
        <v>45077</v>
      </c>
      <c r="C5801" s="31">
        <v>44988</v>
      </c>
      <c r="D5801" s="19" t="s">
        <v>2250</v>
      </c>
      <c r="E5801" s="20" t="str">
        <f>IF(ISBLANK(LeaveTracker[[#This Row],[Employee Name]]),"-----",VLOOKUP(LeaveTracker[[#This Row],[Employee Name]],'List of Employees'!$B$4:$H$767,7))</f>
        <v>SHS</v>
      </c>
      <c r="F5801" s="66" t="str">
        <f>IF(ISBLANK(LeaveTracker[[#This Row],[Employee Name]]),"-----",VLOOKUP(LeaveTracker[[#This Row],[Employee Name]],'List of Employees'!$B$4:$H$767,6))</f>
        <v>PERMANENT</v>
      </c>
      <c r="G5801" s="24">
        <v>44985</v>
      </c>
      <c r="H5801" s="24">
        <v>44985</v>
      </c>
      <c r="I5801" s="20" t="s">
        <v>81</v>
      </c>
      <c r="J5801" s="42" t="s">
        <v>1877</v>
      </c>
      <c r="K5801" s="57" t="str">
        <f>LeaveTracker[[#This Row],[Days]]&amp;" "&amp;LeaveTracker[[#This Row],[Type of Leave]]</f>
        <v>1 SL</v>
      </c>
      <c r="L5801" s="23">
        <v>1</v>
      </c>
      <c r="M5801" s="27"/>
    </row>
    <row r="5802" spans="1:13" ht="30" customHeight="1" x14ac:dyDescent="0.3">
      <c r="A5802" s="27">
        <f t="shared" si="65"/>
        <v>1989</v>
      </c>
      <c r="B5802" s="31">
        <v>45077</v>
      </c>
      <c r="C5802" s="31">
        <v>44996</v>
      </c>
      <c r="D5802" s="19" t="s">
        <v>2250</v>
      </c>
      <c r="E5802" s="20" t="str">
        <f>IF(ISBLANK(LeaveTracker[[#This Row],[Employee Name]]),"-----",VLOOKUP(LeaveTracker[[#This Row],[Employee Name]],'List of Employees'!$B$4:$H$767,7))</f>
        <v>SHS</v>
      </c>
      <c r="F5802" s="66" t="str">
        <f>IF(ISBLANK(LeaveTracker[[#This Row],[Employee Name]]),"-----",VLOOKUP(LeaveTracker[[#This Row],[Employee Name]],'List of Employees'!$B$4:$H$767,6))</f>
        <v>PERMANENT</v>
      </c>
      <c r="G5802" s="24">
        <v>44998</v>
      </c>
      <c r="H5802" s="24">
        <v>44998</v>
      </c>
      <c r="I5802" s="20" t="s">
        <v>81</v>
      </c>
      <c r="J5802" s="42" t="s">
        <v>1877</v>
      </c>
      <c r="K5802" s="57" t="str">
        <f ca="1">LeaveTracker[[#This Row],[Days]]&amp;" "&amp;LeaveTracker[[#This Row],[Type of Leave]]</f>
        <v>1 SL</v>
      </c>
      <c r="L5802" s="23">
        <f ca="1">NETWORKDAYS(LeaveTracker[[#This Row],[Start Date]],LeaveTracker[[#This Row],[End Date]],lstHolidays)</f>
        <v>1</v>
      </c>
      <c r="M5802" s="27"/>
    </row>
    <row r="5803" spans="1:13" ht="30" customHeight="1" x14ac:dyDescent="0.3">
      <c r="A5803" s="27">
        <f t="shared" si="65"/>
        <v>1990</v>
      </c>
      <c r="B5803" s="31">
        <v>45077</v>
      </c>
      <c r="C5803" s="31">
        <v>45058</v>
      </c>
      <c r="D5803" s="19" t="s">
        <v>2337</v>
      </c>
      <c r="E5803" s="19"/>
      <c r="F5803" s="66" t="str">
        <f>IF(ISBLANK(LeaveTracker[[#This Row],[Employee Name]]),"-----",VLOOKUP(LeaveTracker[[#This Row],[Employee Name]],'List of Employees'!$B$4:$H$767,6))</f>
        <v>PERMANENT</v>
      </c>
      <c r="G5803" s="24">
        <v>45056</v>
      </c>
      <c r="H5803" s="24">
        <v>45057</v>
      </c>
      <c r="I5803" s="20" t="s">
        <v>81</v>
      </c>
      <c r="J5803" s="42" t="s">
        <v>1877</v>
      </c>
      <c r="K5803" s="57" t="s">
        <v>2339</v>
      </c>
      <c r="L5803" s="23">
        <v>2</v>
      </c>
      <c r="M5803" s="27"/>
    </row>
    <row r="5804" spans="1:13" ht="30" customHeight="1" x14ac:dyDescent="0.3">
      <c r="A5804" s="27">
        <f t="shared" si="65"/>
        <v>1991</v>
      </c>
      <c r="B5804" s="31">
        <v>45077</v>
      </c>
      <c r="C5804" s="31">
        <v>45062</v>
      </c>
      <c r="D5804" s="19" t="s">
        <v>1903</v>
      </c>
      <c r="E5804" s="20" t="str">
        <f>IF(ISBLANK(LeaveTracker[[#This Row],[Employee Name]]),"-----",VLOOKUP(LeaveTracker[[#This Row],[Employee Name]],'List of Employees'!$B$4:$H$767,7))</f>
        <v>TCNHS - ISHS</v>
      </c>
      <c r="F5804" s="66" t="str">
        <f>IF(ISBLANK(LeaveTracker[[#This Row],[Employee Name]]),"-----",VLOOKUP(LeaveTracker[[#This Row],[Employee Name]],'List of Employees'!$B$4:$H$767,6))</f>
        <v>CASUAL</v>
      </c>
      <c r="G5804" s="24">
        <v>45061</v>
      </c>
      <c r="H5804" s="24">
        <v>45061</v>
      </c>
      <c r="I5804" s="20" t="s">
        <v>81</v>
      </c>
      <c r="J5804" s="42" t="s">
        <v>1877</v>
      </c>
      <c r="K5804" s="57" t="str">
        <f ca="1">LeaveTracker[[#This Row],[Days]]&amp;" "&amp;LeaveTracker[[#This Row],[Type of Leave]]</f>
        <v>1 SL</v>
      </c>
      <c r="L5804" s="23">
        <f ca="1">NETWORKDAYS(LeaveTracker[[#This Row],[Start Date]],LeaveTracker[[#This Row],[End Date]],lstHolidays)</f>
        <v>1</v>
      </c>
      <c r="M5804" s="27"/>
    </row>
    <row r="5805" spans="1:13" ht="30" customHeight="1" x14ac:dyDescent="0.3">
      <c r="A5805" s="27">
        <f t="shared" si="65"/>
        <v>1992</v>
      </c>
      <c r="B5805" s="31">
        <v>45077</v>
      </c>
      <c r="C5805" s="31">
        <v>45102</v>
      </c>
      <c r="D5805" s="19" t="s">
        <v>1835</v>
      </c>
      <c r="E5805" s="20" t="str">
        <f>IF(ISBLANK(LeaveTracker[[#This Row],[Employee Name]]),"-----",VLOOKUP(LeaveTracker[[#This Row],[Employee Name]],'List of Employees'!$B$4:$H$767,7))</f>
        <v>VMO/SP</v>
      </c>
      <c r="F5805" s="66" t="str">
        <f>IF(ISBLANK(LeaveTracker[[#This Row],[Employee Name]]),"-----",VLOOKUP(LeaveTracker[[#This Row],[Employee Name]],'List of Employees'!$B$4:$H$767,6))</f>
        <v>CASUAL</v>
      </c>
      <c r="G5805" s="24">
        <v>45107</v>
      </c>
      <c r="H5805" s="24">
        <v>45108</v>
      </c>
      <c r="I5805" s="20" t="s">
        <v>82</v>
      </c>
      <c r="K5805" s="57" t="str">
        <f ca="1">LeaveTracker[[#This Row],[Days]]&amp;" "&amp;LeaveTracker[[#This Row],[Type of Leave]]</f>
        <v>1 VL</v>
      </c>
      <c r="L5805" s="23">
        <f ca="1">NETWORKDAYS(LeaveTracker[[#This Row],[Start Date]],LeaveTracker[[#This Row],[End Date]],lstHolidays)</f>
        <v>1</v>
      </c>
      <c r="M5805" s="27"/>
    </row>
    <row r="5806" spans="1:13" ht="30" customHeight="1" x14ac:dyDescent="0.3">
      <c r="A5806" s="27">
        <f t="shared" si="65"/>
        <v>1993</v>
      </c>
      <c r="B5806" s="31">
        <v>45077</v>
      </c>
      <c r="C5806" s="31">
        <v>45068</v>
      </c>
      <c r="D5806" s="19" t="s">
        <v>2219</v>
      </c>
      <c r="E5806" s="20" t="str">
        <f>IF(ISBLANK(LeaveTracker[[#This Row],[Employee Name]]),"-----",VLOOKUP(LeaveTracker[[#This Row],[Employee Name]],'List of Employees'!$B$4:$H$767,7))</f>
        <v>SANGGUNIANG PANLUNGSOD</v>
      </c>
      <c r="F5806" s="66" t="str">
        <f>IF(ISBLANK(LeaveTracker[[#This Row],[Employee Name]]),"-----",VLOOKUP(LeaveTracker[[#This Row],[Employee Name]],'List of Employees'!$B$4:$H$767,6))</f>
        <v>PERMANENT</v>
      </c>
      <c r="G5806" s="24">
        <v>45065</v>
      </c>
      <c r="H5806" s="24">
        <v>45065</v>
      </c>
      <c r="I5806" s="20" t="s">
        <v>81</v>
      </c>
      <c r="K5806" s="57" t="str">
        <f ca="1">LeaveTracker[[#This Row],[Days]]&amp;" "&amp;LeaveTracker[[#This Row],[Type of Leave]]</f>
        <v>1 SL</v>
      </c>
      <c r="L5806" s="23">
        <f ca="1">NETWORKDAYS(LeaveTracker[[#This Row],[Start Date]],LeaveTracker[[#This Row],[End Date]],lstHolidays)</f>
        <v>1</v>
      </c>
      <c r="M5806" s="27"/>
    </row>
    <row r="5807" spans="1:13" ht="30" customHeight="1" x14ac:dyDescent="0.3">
      <c r="A5807" s="27">
        <f t="shared" si="65"/>
        <v>1994</v>
      </c>
      <c r="B5807" s="31">
        <v>45077</v>
      </c>
      <c r="C5807" s="31">
        <v>45062</v>
      </c>
      <c r="D5807" s="19" t="s">
        <v>1821</v>
      </c>
      <c r="E5807" s="20" t="str">
        <f>IF(ISBLANK(LeaveTracker[[#This Row],[Employee Name]]),"-----",VLOOKUP(LeaveTracker[[#This Row],[Employee Name]],'List of Employees'!$B$4:$H$767,7))</f>
        <v>SP</v>
      </c>
      <c r="F5807" s="66" t="str">
        <f>IF(ISBLANK(LeaveTracker[[#This Row],[Employee Name]]),"-----",VLOOKUP(LeaveTracker[[#This Row],[Employee Name]],'List of Employees'!$B$4:$H$767,6))</f>
        <v>CASUAL</v>
      </c>
      <c r="G5807" s="24">
        <v>45051</v>
      </c>
      <c r="H5807" s="24">
        <v>45051</v>
      </c>
      <c r="I5807" s="20" t="s">
        <v>81</v>
      </c>
      <c r="K5807" s="57" t="str">
        <f ca="1">LeaveTracker[[#This Row],[Days]]&amp;" "&amp;LeaveTracker[[#This Row],[Type of Leave]]</f>
        <v>1 SL</v>
      </c>
      <c r="L5807" s="23">
        <f ca="1">NETWORKDAYS(LeaveTracker[[#This Row],[Start Date]],LeaveTracker[[#This Row],[End Date]],lstHolidays)</f>
        <v>1</v>
      </c>
      <c r="M5807" s="27"/>
    </row>
    <row r="5808" spans="1:13" ht="30" customHeight="1" x14ac:dyDescent="0.3">
      <c r="A5808" s="27">
        <f t="shared" si="65"/>
        <v>1995</v>
      </c>
      <c r="B5808" s="31">
        <v>45077</v>
      </c>
      <c r="C5808" s="31">
        <v>45062</v>
      </c>
      <c r="D5808" s="19" t="s">
        <v>1821</v>
      </c>
      <c r="E5808" s="20" t="str">
        <f>IF(ISBLANK(LeaveTracker[[#This Row],[Employee Name]]),"-----",VLOOKUP(LeaveTracker[[#This Row],[Employee Name]],'List of Employees'!$B$4:$H$767,7))</f>
        <v>SP</v>
      </c>
      <c r="F5808" s="66" t="str">
        <f>IF(ISBLANK(LeaveTracker[[#This Row],[Employee Name]]),"-----",VLOOKUP(LeaveTracker[[#This Row],[Employee Name]],'List of Employees'!$B$4:$H$767,6))</f>
        <v>CASUAL</v>
      </c>
      <c r="G5808" s="24">
        <v>45061</v>
      </c>
      <c r="H5808" s="24">
        <v>45061</v>
      </c>
      <c r="I5808" s="20" t="s">
        <v>81</v>
      </c>
      <c r="K5808" s="57" t="str">
        <f ca="1">LeaveTracker[[#This Row],[Days]]&amp;" "&amp;LeaveTracker[[#This Row],[Type of Leave]]</f>
        <v>1 SL</v>
      </c>
      <c r="L5808" s="23">
        <f ca="1">NETWORKDAYS(LeaveTracker[[#This Row],[Start Date]],LeaveTracker[[#This Row],[End Date]],lstHolidays)</f>
        <v>1</v>
      </c>
      <c r="M5808" s="27"/>
    </row>
    <row r="5809" spans="1:13" ht="30" customHeight="1" x14ac:dyDescent="0.3">
      <c r="A5809" s="27">
        <f t="shared" si="65"/>
        <v>1996</v>
      </c>
      <c r="B5809" s="31">
        <v>45077</v>
      </c>
      <c r="C5809" s="31">
        <v>45076</v>
      </c>
      <c r="D5809" s="19" t="s">
        <v>1750</v>
      </c>
      <c r="E5809" s="20" t="str">
        <f>IF(ISBLANK(LeaveTracker[[#This Row],[Employee Name]]),"-----",VLOOKUP(LeaveTracker[[#This Row],[Employee Name]],'List of Employees'!$B$4:$H$767,7))</f>
        <v>SP</v>
      </c>
      <c r="F5809" s="66" t="str">
        <f>IF(ISBLANK(LeaveTracker[[#This Row],[Employee Name]]),"-----",VLOOKUP(LeaveTracker[[#This Row],[Employee Name]],'List of Employees'!$B$4:$H$767,6))</f>
        <v>CASUAL</v>
      </c>
      <c r="G5809" s="24">
        <v>45075</v>
      </c>
      <c r="H5809" s="24">
        <v>45075</v>
      </c>
      <c r="I5809" s="20" t="s">
        <v>81</v>
      </c>
      <c r="K5809" s="57" t="str">
        <f ca="1">LeaveTracker[[#This Row],[Days]]&amp;" "&amp;LeaveTracker[[#This Row],[Type of Leave]]</f>
        <v>1 SL</v>
      </c>
      <c r="L5809" s="23">
        <f ca="1">NETWORKDAYS(LeaveTracker[[#This Row],[Start Date]],LeaveTracker[[#This Row],[End Date]],lstHolidays)</f>
        <v>1</v>
      </c>
      <c r="M5809" s="27"/>
    </row>
    <row r="5810" spans="1:13" ht="30" customHeight="1" x14ac:dyDescent="0.3">
      <c r="A5810" s="27">
        <f t="shared" si="65"/>
        <v>1997</v>
      </c>
      <c r="B5810" s="31">
        <v>45077</v>
      </c>
      <c r="C5810" s="31">
        <v>45012</v>
      </c>
      <c r="D5810" s="19" t="s">
        <v>2342</v>
      </c>
      <c r="E5810" s="20">
        <f>IF(ISBLANK(LeaveTracker[[#This Row],[Employee Name]]),"-----",VLOOKUP(LeaveTracker[[#This Row],[Employee Name]],'List of Employees'!$B$4:$H$767,7))</f>
        <v>0</v>
      </c>
      <c r="F5810" s="66" t="str">
        <f>IF(ISBLANK(LeaveTracker[[#This Row],[Employee Name]]),"-----",VLOOKUP(LeaveTracker[[#This Row],[Employee Name]],'List of Employees'!$B$4:$H$767,6))</f>
        <v>PERMANENT</v>
      </c>
      <c r="G5810" s="24">
        <v>45000</v>
      </c>
      <c r="H5810" s="24">
        <v>45000</v>
      </c>
      <c r="I5810" s="20" t="s">
        <v>81</v>
      </c>
      <c r="J5810" s="42" t="s">
        <v>1877</v>
      </c>
      <c r="K5810" s="57" t="str">
        <f ca="1">LeaveTracker[[#This Row],[Days]]&amp;" "&amp;LeaveTracker[[#This Row],[Type of Leave]]</f>
        <v>1 SL</v>
      </c>
      <c r="L5810" s="23">
        <f ca="1">NETWORKDAYS(LeaveTracker[[#This Row],[Start Date]],LeaveTracker[[#This Row],[End Date]],lstHolidays)</f>
        <v>1</v>
      </c>
      <c r="M5810" s="27"/>
    </row>
    <row r="5811" spans="1:13" ht="30" customHeight="1" x14ac:dyDescent="0.3">
      <c r="A5811" s="27">
        <f t="shared" si="65"/>
        <v>1998</v>
      </c>
      <c r="B5811" s="31">
        <v>45077</v>
      </c>
      <c r="C5811" s="31">
        <v>45043</v>
      </c>
      <c r="D5811" s="19" t="s">
        <v>2345</v>
      </c>
      <c r="E5811" s="20" t="str">
        <f>IF(ISBLANK(LeaveTracker[[#This Row],[Employee Name]]),"-----",VLOOKUP(LeaveTracker[[#This Row],[Employee Name]],'List of Employees'!$B$4:$H$767,7))</f>
        <v>SHS</v>
      </c>
      <c r="F5811" s="66" t="str">
        <f>IF(ISBLANK(LeaveTracker[[#This Row],[Employee Name]]),"-----",VLOOKUP(LeaveTracker[[#This Row],[Employee Name]],'List of Employees'!$B$4:$H$767,6))</f>
        <v>PERMANENT</v>
      </c>
      <c r="G5811" s="24">
        <v>45042</v>
      </c>
      <c r="H5811" s="24">
        <v>45042</v>
      </c>
      <c r="I5811" s="20" t="s">
        <v>81</v>
      </c>
      <c r="J5811" s="42" t="s">
        <v>1877</v>
      </c>
      <c r="K5811" s="57" t="str">
        <f ca="1">LeaveTracker[[#This Row],[Days]]&amp;" "&amp;LeaveTracker[[#This Row],[Type of Leave]]</f>
        <v>1 SL</v>
      </c>
      <c r="L5811" s="23">
        <f ca="1">NETWORKDAYS(LeaveTracker[[#This Row],[Start Date]],LeaveTracker[[#This Row],[End Date]],lstHolidays)</f>
        <v>1</v>
      </c>
      <c r="M5811" s="27"/>
    </row>
    <row r="5812" spans="1:13" ht="30" customHeight="1" x14ac:dyDescent="0.3">
      <c r="A5812" s="27">
        <f t="shared" si="65"/>
        <v>1999</v>
      </c>
      <c r="B5812" s="31">
        <v>45077</v>
      </c>
      <c r="C5812" s="31">
        <v>45076</v>
      </c>
      <c r="D5812" s="19" t="s">
        <v>868</v>
      </c>
      <c r="E5812" s="20" t="str">
        <f>IF(ISBLANK(LeaveTracker[[#This Row],[Employee Name]]),"-----",VLOOKUP(LeaveTracker[[#This Row],[Employee Name]],'List of Employees'!$B$4:$H$767,7))</f>
        <v>ACCOUNTING</v>
      </c>
      <c r="F5812" s="66" t="str">
        <f>IF(ISBLANK(LeaveTracker[[#This Row],[Employee Name]]),"-----",VLOOKUP(LeaveTracker[[#This Row],[Employee Name]],'List of Employees'!$B$4:$H$767,6))</f>
        <v>PERMANENT</v>
      </c>
      <c r="G5812" s="24">
        <v>45071</v>
      </c>
      <c r="H5812" s="24">
        <v>45071</v>
      </c>
      <c r="I5812" s="20" t="s">
        <v>81</v>
      </c>
      <c r="K5812" s="57" t="str">
        <f ca="1">LeaveTracker[[#This Row],[Days]]&amp;" "&amp;LeaveTracker[[#This Row],[Type of Leave]]</f>
        <v>1 SL</v>
      </c>
      <c r="L5812" s="23">
        <f ca="1">NETWORKDAYS(LeaveTracker[[#This Row],[Start Date]],LeaveTracker[[#This Row],[End Date]],lstHolidays)</f>
        <v>1</v>
      </c>
      <c r="M5812" s="27"/>
    </row>
    <row r="5813" spans="1:13" ht="30" customHeight="1" x14ac:dyDescent="0.3">
      <c r="A5813" s="27">
        <f t="shared" si="65"/>
        <v>2000</v>
      </c>
      <c r="B5813" s="31">
        <v>45077</v>
      </c>
      <c r="C5813" s="31">
        <v>45075</v>
      </c>
      <c r="D5813" s="19" t="s">
        <v>1089</v>
      </c>
      <c r="E5813" s="20" t="str">
        <f>IF(ISBLANK(LeaveTracker[[#This Row],[Employee Name]]),"-----",VLOOKUP(LeaveTracker[[#This Row],[Employee Name]],'List of Employees'!$B$4:$H$767,7))</f>
        <v>ACCOUNTING</v>
      </c>
      <c r="F5813" s="66" t="str">
        <f>IF(ISBLANK(LeaveTracker[[#This Row],[Employee Name]]),"-----",VLOOKUP(LeaveTracker[[#This Row],[Employee Name]],'List of Employees'!$B$4:$H$767,6))</f>
        <v>PERMANENT</v>
      </c>
      <c r="G5813" s="24">
        <v>45082</v>
      </c>
      <c r="H5813" s="24">
        <v>45082</v>
      </c>
      <c r="I5813" s="19" t="s">
        <v>297</v>
      </c>
      <c r="J5813" s="42" t="s">
        <v>1000</v>
      </c>
      <c r="K5813" s="57" t="str">
        <f ca="1">LeaveTracker[[#This Row],[Days]]&amp;" "&amp;LeaveTracker[[#This Row],[Type of Leave]]</f>
        <v>1 OTHER</v>
      </c>
      <c r="L5813" s="23">
        <f ca="1">NETWORKDAYS(LeaveTracker[[#This Row],[Start Date]],LeaveTracker[[#This Row],[End Date]],lstHolidays)</f>
        <v>1</v>
      </c>
      <c r="M5813" s="27"/>
    </row>
    <row r="5814" spans="1:13" ht="30" customHeight="1" x14ac:dyDescent="0.3">
      <c r="A5814" s="27">
        <f t="shared" si="65"/>
        <v>2001</v>
      </c>
      <c r="B5814" s="31">
        <v>45077</v>
      </c>
      <c r="C5814" s="31">
        <v>45075</v>
      </c>
      <c r="D5814" s="19" t="s">
        <v>1089</v>
      </c>
      <c r="E5814" s="20" t="str">
        <f>IF(ISBLANK(LeaveTracker[[#This Row],[Employee Name]]),"-----",VLOOKUP(LeaveTracker[[#This Row],[Employee Name]],'List of Employees'!$B$4:$H$767,7))</f>
        <v>ACCOUNTING</v>
      </c>
      <c r="F5814" s="66" t="str">
        <f>IF(ISBLANK(LeaveTracker[[#This Row],[Employee Name]]),"-----",VLOOKUP(LeaveTracker[[#This Row],[Employee Name]],'List of Employees'!$B$4:$H$767,6))</f>
        <v>PERMANENT</v>
      </c>
      <c r="G5814" s="24">
        <v>45062</v>
      </c>
      <c r="H5814" s="24">
        <v>45063</v>
      </c>
      <c r="I5814" s="20" t="s">
        <v>81</v>
      </c>
      <c r="K5814" s="57" t="str">
        <f ca="1">LeaveTracker[[#This Row],[Days]]&amp;" "&amp;LeaveTracker[[#This Row],[Type of Leave]]</f>
        <v>2 SL</v>
      </c>
      <c r="L5814" s="23">
        <f ca="1">NETWORKDAYS(LeaveTracker[[#This Row],[Start Date]],LeaveTracker[[#This Row],[End Date]],lstHolidays)</f>
        <v>2</v>
      </c>
      <c r="M5814" s="27"/>
    </row>
    <row r="5815" spans="1:13" ht="30" customHeight="1" x14ac:dyDescent="0.3">
      <c r="A5815" s="27">
        <f t="shared" si="65"/>
        <v>2002</v>
      </c>
      <c r="B5815" s="31">
        <v>45077</v>
      </c>
      <c r="C5815" s="31">
        <v>45075</v>
      </c>
      <c r="D5815" s="19" t="s">
        <v>1829</v>
      </c>
      <c r="E5815" s="20" t="str">
        <f>IF(ISBLANK(LeaveTracker[[#This Row],[Employee Name]]),"-----",VLOOKUP(LeaveTracker[[#This Row],[Employee Name]],'List of Employees'!$B$4:$H$767,7))</f>
        <v>ACCOUNTING</v>
      </c>
      <c r="F5815" s="66" t="str">
        <f>IF(ISBLANK(LeaveTracker[[#This Row],[Employee Name]]),"-----",VLOOKUP(LeaveTracker[[#This Row],[Employee Name]],'List of Employees'!$B$4:$H$767,6))</f>
        <v>CASUAL</v>
      </c>
      <c r="G5815" s="24">
        <v>45056</v>
      </c>
      <c r="H5815" s="24">
        <v>45056</v>
      </c>
      <c r="I5815" s="20" t="s">
        <v>81</v>
      </c>
      <c r="K5815" s="57" t="str">
        <f ca="1">LeaveTracker[[#This Row],[Days]]&amp;" "&amp;LeaveTracker[[#This Row],[Type of Leave]]</f>
        <v>1 SL</v>
      </c>
      <c r="L5815" s="23">
        <f ca="1">NETWORKDAYS(LeaveTracker[[#This Row],[Start Date]],LeaveTracker[[#This Row],[End Date]],lstHolidays)</f>
        <v>1</v>
      </c>
      <c r="M5815" s="27"/>
    </row>
    <row r="5816" spans="1:13" ht="30" customHeight="1" x14ac:dyDescent="0.3">
      <c r="A5816" s="27">
        <f t="shared" si="65"/>
        <v>2003</v>
      </c>
      <c r="B5816" s="31">
        <v>45077</v>
      </c>
      <c r="C5816" s="31">
        <v>45075</v>
      </c>
      <c r="D5816" s="19" t="s">
        <v>1829</v>
      </c>
      <c r="E5816" s="20" t="str">
        <f>IF(ISBLANK(LeaveTracker[[#This Row],[Employee Name]]),"-----",VLOOKUP(LeaveTracker[[#This Row],[Employee Name]],'List of Employees'!$B$4:$H$767,7))</f>
        <v>ACCOUNTING</v>
      </c>
      <c r="F5816" s="66" t="str">
        <f>IF(ISBLANK(LeaveTracker[[#This Row],[Employee Name]]),"-----",VLOOKUP(LeaveTracker[[#This Row],[Employee Name]],'List of Employees'!$B$4:$H$767,6))</f>
        <v>CASUAL</v>
      </c>
      <c r="G5816" s="24">
        <v>45062</v>
      </c>
      <c r="H5816" s="24">
        <v>45065</v>
      </c>
      <c r="I5816" s="20" t="s">
        <v>81</v>
      </c>
      <c r="K5816" s="57" t="str">
        <f ca="1">LeaveTracker[[#This Row],[Days]]&amp;" "&amp;LeaveTracker[[#This Row],[Type of Leave]]</f>
        <v>4 SL</v>
      </c>
      <c r="L5816" s="23">
        <f ca="1">NETWORKDAYS(LeaveTracker[[#This Row],[Start Date]],LeaveTracker[[#This Row],[End Date]],lstHolidays)</f>
        <v>4</v>
      </c>
      <c r="M5816" s="27"/>
    </row>
    <row r="5817" spans="1:13" ht="30" customHeight="1" x14ac:dyDescent="0.3">
      <c r="A5817" s="27">
        <f t="shared" si="65"/>
        <v>2004</v>
      </c>
      <c r="B5817" s="31">
        <v>45077</v>
      </c>
      <c r="C5817" s="31">
        <v>45075</v>
      </c>
      <c r="D5817" s="19" t="s">
        <v>519</v>
      </c>
      <c r="E5817" s="20" t="str">
        <f>IF(ISBLANK(LeaveTracker[[#This Row],[Employee Name]]),"-----",VLOOKUP(LeaveTracker[[#This Row],[Employee Name]],'List of Employees'!$B$4:$H$767,7))</f>
        <v>ACCOUNTING</v>
      </c>
      <c r="F5817" s="66" t="str">
        <f>IF(ISBLANK(LeaveTracker[[#This Row],[Employee Name]]),"-----",VLOOKUP(LeaveTracker[[#This Row],[Employee Name]],'List of Employees'!$B$4:$H$767,6))</f>
        <v>PERMANENT</v>
      </c>
      <c r="G5817" s="24">
        <v>45061</v>
      </c>
      <c r="H5817" s="24">
        <v>45061</v>
      </c>
      <c r="I5817" s="20" t="s">
        <v>81</v>
      </c>
      <c r="K5817" s="57" t="str">
        <f ca="1">LeaveTracker[[#This Row],[Days]]&amp;" "&amp;LeaveTracker[[#This Row],[Type of Leave]]</f>
        <v>1 SL</v>
      </c>
      <c r="L5817" s="23">
        <f ca="1">NETWORKDAYS(LeaveTracker[[#This Row],[Start Date]],LeaveTracker[[#This Row],[End Date]],lstHolidays)</f>
        <v>1</v>
      </c>
      <c r="M5817" s="27"/>
    </row>
    <row r="5818" spans="1:13" ht="30" customHeight="1" x14ac:dyDescent="0.3">
      <c r="A5818" s="27">
        <f t="shared" si="65"/>
        <v>2005</v>
      </c>
      <c r="B5818" s="31">
        <v>45077</v>
      </c>
      <c r="C5818" s="31">
        <v>45077</v>
      </c>
      <c r="D5818" s="19" t="s">
        <v>860</v>
      </c>
      <c r="E5818" s="20" t="str">
        <f>IF(ISBLANK(LeaveTracker[[#This Row],[Employee Name]]),"-----",VLOOKUP(LeaveTracker[[#This Row],[Employee Name]],'List of Employees'!$B$4:$H$767,7))</f>
        <v>ACCOUNTING</v>
      </c>
      <c r="F5818" s="66" t="str">
        <f>IF(ISBLANK(LeaveTracker[[#This Row],[Employee Name]]),"-----",VLOOKUP(LeaveTracker[[#This Row],[Employee Name]],'List of Employees'!$B$4:$H$767,6))</f>
        <v>PERMANENT</v>
      </c>
      <c r="G5818" s="24">
        <v>45085</v>
      </c>
      <c r="H5818" s="24">
        <v>45086</v>
      </c>
      <c r="I5818" s="20" t="s">
        <v>81</v>
      </c>
      <c r="K5818" s="57" t="str">
        <f ca="1">LeaveTracker[[#This Row],[Days]]&amp;" "&amp;LeaveTracker[[#This Row],[Type of Leave]]</f>
        <v>2 SL</v>
      </c>
      <c r="L5818" s="23">
        <f ca="1">NETWORKDAYS(LeaveTracker[[#This Row],[Start Date]],LeaveTracker[[#This Row],[End Date]],lstHolidays)</f>
        <v>2</v>
      </c>
      <c r="M5818" s="27"/>
    </row>
    <row r="5819" spans="1:13" ht="30" customHeight="1" x14ac:dyDescent="0.3">
      <c r="A5819" s="27">
        <f t="shared" si="65"/>
        <v>2006</v>
      </c>
      <c r="B5819" s="31">
        <v>45077</v>
      </c>
      <c r="C5819" s="31">
        <v>45075</v>
      </c>
      <c r="D5819" s="19" t="s">
        <v>860</v>
      </c>
      <c r="E5819" s="20" t="str">
        <f>IF(ISBLANK(LeaveTracker[[#This Row],[Employee Name]]),"-----",VLOOKUP(LeaveTracker[[#This Row],[Employee Name]],'List of Employees'!$B$4:$H$767,7))</f>
        <v>ACCOUNTING</v>
      </c>
      <c r="F5819" s="66" t="str">
        <f>IF(ISBLANK(LeaveTracker[[#This Row],[Employee Name]]),"-----",VLOOKUP(LeaveTracker[[#This Row],[Employee Name]],'List of Employees'!$B$4:$H$767,6))</f>
        <v>PERMANENT</v>
      </c>
      <c r="G5819" s="24">
        <v>45071</v>
      </c>
      <c r="H5819" s="24">
        <v>45072</v>
      </c>
      <c r="I5819" s="20" t="s">
        <v>81</v>
      </c>
      <c r="K5819" s="57" t="str">
        <f ca="1">LeaveTracker[[#This Row],[Days]]&amp;" "&amp;LeaveTracker[[#This Row],[Type of Leave]]</f>
        <v>2 SL</v>
      </c>
      <c r="L5819" s="23">
        <f ca="1">NETWORKDAYS(LeaveTracker[[#This Row],[Start Date]],LeaveTracker[[#This Row],[End Date]],lstHolidays)</f>
        <v>2</v>
      </c>
      <c r="M5819" s="27"/>
    </row>
    <row r="5820" spans="1:13" ht="30" customHeight="1" x14ac:dyDescent="0.3">
      <c r="A5820" s="27">
        <f t="shared" si="65"/>
        <v>2007</v>
      </c>
      <c r="B5820" s="31">
        <v>45077</v>
      </c>
      <c r="C5820" s="31">
        <v>45068</v>
      </c>
      <c r="D5820" s="19" t="s">
        <v>1940</v>
      </c>
      <c r="E5820" s="20" t="str">
        <f>IF(ISBLANK(LeaveTracker[[#This Row],[Employee Name]]),"-----",VLOOKUP(LeaveTracker[[#This Row],[Employee Name]],'List of Employees'!$B$4:$H$767,7))</f>
        <v>SP/VMO</v>
      </c>
      <c r="F5820" s="66" t="str">
        <f>IF(ISBLANK(LeaveTracker[[#This Row],[Employee Name]]),"-----",VLOOKUP(LeaveTracker[[#This Row],[Employee Name]],'List of Employees'!$B$4:$H$767,6))</f>
        <v>CASUAL</v>
      </c>
      <c r="G5820" s="24">
        <v>45064</v>
      </c>
      <c r="H5820" s="24">
        <v>45065</v>
      </c>
      <c r="I5820" s="20" t="s">
        <v>81</v>
      </c>
      <c r="K5820" s="57" t="str">
        <f ca="1">LeaveTracker[[#This Row],[Days]]&amp;" "&amp;LeaveTracker[[#This Row],[Type of Leave]]</f>
        <v>2 SL</v>
      </c>
      <c r="L5820" s="23">
        <f ca="1">NETWORKDAYS(LeaveTracker[[#This Row],[Start Date]],LeaveTracker[[#This Row],[End Date]],lstHolidays)</f>
        <v>2</v>
      </c>
      <c r="M5820" s="27"/>
    </row>
    <row r="5821" spans="1:13" ht="30" customHeight="1" x14ac:dyDescent="0.3">
      <c r="A5821" s="27">
        <f t="shared" si="65"/>
        <v>2008</v>
      </c>
      <c r="B5821" s="31">
        <v>45077</v>
      </c>
      <c r="C5821" s="31">
        <v>45075</v>
      </c>
      <c r="D5821" s="19" t="s">
        <v>1940</v>
      </c>
      <c r="E5821" s="20" t="str">
        <f>IF(ISBLANK(LeaveTracker[[#This Row],[Employee Name]]),"-----",VLOOKUP(LeaveTracker[[#This Row],[Employee Name]],'List of Employees'!$B$4:$H$767,7))</f>
        <v>SP/VMO</v>
      </c>
      <c r="F5821" s="66" t="str">
        <f>IF(ISBLANK(LeaveTracker[[#This Row],[Employee Name]]),"-----",VLOOKUP(LeaveTracker[[#This Row],[Employee Name]],'List of Employees'!$B$4:$H$767,6))</f>
        <v>CASUAL</v>
      </c>
      <c r="G5821" s="24">
        <v>45082</v>
      </c>
      <c r="H5821" s="24">
        <v>45082</v>
      </c>
      <c r="I5821" s="20" t="s">
        <v>81</v>
      </c>
      <c r="K5821" s="57" t="str">
        <f ca="1">LeaveTracker[[#This Row],[Days]]&amp;" "&amp;LeaveTracker[[#This Row],[Type of Leave]]</f>
        <v>1 SL</v>
      </c>
      <c r="L5821" s="23">
        <f ca="1">NETWORKDAYS(LeaveTracker[[#This Row],[Start Date]],LeaveTracker[[#This Row],[End Date]],lstHolidays)</f>
        <v>1</v>
      </c>
      <c r="M5821" s="27"/>
    </row>
    <row r="5822" spans="1:13" ht="30" customHeight="1" x14ac:dyDescent="0.3">
      <c r="A5822" s="27">
        <f t="shared" si="65"/>
        <v>2009</v>
      </c>
      <c r="B5822" s="31">
        <v>45077</v>
      </c>
      <c r="C5822" s="31">
        <v>45065</v>
      </c>
      <c r="D5822" s="19" t="s">
        <v>2014</v>
      </c>
      <c r="E5822" s="20" t="str">
        <f>IF(ISBLANK(LeaveTracker[[#This Row],[Employee Name]]),"-----",VLOOKUP(LeaveTracker[[#This Row],[Employee Name]],'List of Employees'!$B$4:$H$767,7))</f>
        <v>SP</v>
      </c>
      <c r="F5822" s="66" t="str">
        <f>IF(ISBLANK(LeaveTracker[[#This Row],[Employee Name]]),"-----",VLOOKUP(LeaveTracker[[#This Row],[Employee Name]],'List of Employees'!$B$4:$H$767,6))</f>
        <v>CASUAL</v>
      </c>
      <c r="G5822" s="24">
        <v>45072</v>
      </c>
      <c r="H5822" s="24">
        <v>45072</v>
      </c>
      <c r="I5822" s="20" t="s">
        <v>81</v>
      </c>
      <c r="K5822" s="57" t="str">
        <f ca="1">LeaveTracker[[#This Row],[Days]]&amp;" "&amp;LeaveTracker[[#This Row],[Type of Leave]]</f>
        <v>1 SL</v>
      </c>
      <c r="L5822" s="23">
        <f ca="1">NETWORKDAYS(LeaveTracker[[#This Row],[Start Date]],LeaveTracker[[#This Row],[End Date]],lstHolidays)</f>
        <v>1</v>
      </c>
      <c r="M5822" s="27"/>
    </row>
    <row r="5823" spans="1:13" ht="30" customHeight="1" x14ac:dyDescent="0.3">
      <c r="A5823" s="27">
        <f t="shared" si="65"/>
        <v>2010</v>
      </c>
      <c r="B5823" s="31">
        <v>45077</v>
      </c>
      <c r="C5823" s="31">
        <v>45075</v>
      </c>
      <c r="D5823" s="19" t="s">
        <v>1754</v>
      </c>
      <c r="E5823" s="20" t="str">
        <f>IF(ISBLANK(LeaveTracker[[#This Row],[Employee Name]]),"-----",VLOOKUP(LeaveTracker[[#This Row],[Employee Name]],'List of Employees'!$B$4:$H$767,7))</f>
        <v>GSO</v>
      </c>
      <c r="F5823" s="66" t="str">
        <f>IF(ISBLANK(LeaveTracker[[#This Row],[Employee Name]]),"-----",VLOOKUP(LeaveTracker[[#This Row],[Employee Name]],'List of Employees'!$B$4:$H$767,6))</f>
        <v>CASUAL</v>
      </c>
      <c r="G5823" s="24">
        <v>45072</v>
      </c>
      <c r="H5823" s="24">
        <v>45072</v>
      </c>
      <c r="I5823" s="19" t="s">
        <v>297</v>
      </c>
      <c r="J5823" s="42" t="s">
        <v>1000</v>
      </c>
      <c r="K5823" s="57" t="str">
        <f ca="1">LeaveTracker[[#This Row],[Days]]&amp;" "&amp;LeaveTracker[[#This Row],[Type of Leave]]</f>
        <v>1 OTHER</v>
      </c>
      <c r="L5823" s="23">
        <f ca="1">NETWORKDAYS(LeaveTracker[[#This Row],[Start Date]],LeaveTracker[[#This Row],[End Date]],lstHolidays)</f>
        <v>1</v>
      </c>
      <c r="M5823" s="27"/>
    </row>
    <row r="5824" spans="1:13" ht="30" customHeight="1" x14ac:dyDescent="0.3">
      <c r="A5824" s="27">
        <f t="shared" si="65"/>
        <v>2011</v>
      </c>
      <c r="B5824" s="31">
        <v>45077</v>
      </c>
      <c r="C5824" s="31">
        <v>45072</v>
      </c>
      <c r="D5824" s="19" t="s">
        <v>188</v>
      </c>
      <c r="E5824" s="20" t="str">
        <f>IF(ISBLANK(LeaveTracker[[#This Row],[Employee Name]]),"-----",VLOOKUP(LeaveTracker[[#This Row],[Employee Name]],'List of Employees'!$B$4:$H$767,7))</f>
        <v>ONT</v>
      </c>
      <c r="F5824" s="66" t="str">
        <f>IF(ISBLANK(LeaveTracker[[#This Row],[Employee Name]]),"-----",VLOOKUP(LeaveTracker[[#This Row],[Employee Name]],'List of Employees'!$B$4:$H$767,6))</f>
        <v>PERMANENT</v>
      </c>
      <c r="G5824" s="24">
        <v>45082</v>
      </c>
      <c r="H5824" s="24">
        <v>45082</v>
      </c>
      <c r="I5824" s="19" t="s">
        <v>297</v>
      </c>
      <c r="J5824" s="42" t="s">
        <v>1000</v>
      </c>
      <c r="K5824" s="57" t="str">
        <f ca="1">LeaveTracker[[#This Row],[Days]]&amp;" "&amp;LeaveTracker[[#This Row],[Type of Leave]]</f>
        <v>1 OTHER</v>
      </c>
      <c r="L5824" s="23">
        <f ca="1">NETWORKDAYS(LeaveTracker[[#This Row],[Start Date]],LeaveTracker[[#This Row],[End Date]],lstHolidays)</f>
        <v>1</v>
      </c>
      <c r="M5824" s="27"/>
    </row>
    <row r="5825" spans="1:13" ht="30" customHeight="1" x14ac:dyDescent="0.3">
      <c r="A5825" s="27">
        <f t="shared" si="65"/>
        <v>2012</v>
      </c>
      <c r="B5825" s="31">
        <v>45077</v>
      </c>
      <c r="C5825" s="31">
        <v>45072</v>
      </c>
      <c r="D5825" s="19" t="s">
        <v>1041</v>
      </c>
      <c r="E5825" s="20" t="str">
        <f>IF(ISBLANK(LeaveTracker[[#This Row],[Employee Name]]),"-----",VLOOKUP(LeaveTracker[[#This Row],[Employee Name]],'List of Employees'!$B$4:$H$767,7))</f>
        <v>ONT</v>
      </c>
      <c r="F5825" s="66" t="str">
        <f>IF(ISBLANK(LeaveTracker[[#This Row],[Employee Name]]),"-----",VLOOKUP(LeaveTracker[[#This Row],[Employee Name]],'List of Employees'!$B$4:$H$767,6))</f>
        <v>PERMANENT</v>
      </c>
      <c r="G5825" s="24">
        <v>45100</v>
      </c>
      <c r="H5825" s="24">
        <v>45100</v>
      </c>
      <c r="I5825" s="19" t="s">
        <v>297</v>
      </c>
      <c r="J5825" s="42" t="s">
        <v>1000</v>
      </c>
      <c r="K5825" s="57" t="str">
        <f ca="1">LeaveTracker[[#This Row],[Days]]&amp;" "&amp;LeaveTracker[[#This Row],[Type of Leave]]</f>
        <v>1 OTHER</v>
      </c>
      <c r="L5825" s="23">
        <f ca="1">NETWORKDAYS(LeaveTracker[[#This Row],[Start Date]],LeaveTracker[[#This Row],[End Date]],lstHolidays)</f>
        <v>1</v>
      </c>
      <c r="M5825" s="27"/>
    </row>
    <row r="5826" spans="1:13" ht="30" customHeight="1" x14ac:dyDescent="0.3">
      <c r="A5826" s="27">
        <f t="shared" si="65"/>
        <v>2013</v>
      </c>
      <c r="B5826" s="31">
        <v>45077</v>
      </c>
      <c r="C5826" s="31">
        <v>45072</v>
      </c>
      <c r="D5826" s="19" t="s">
        <v>1041</v>
      </c>
      <c r="E5826" s="20" t="str">
        <f>IF(ISBLANK(LeaveTracker[[#This Row],[Employee Name]]),"-----",VLOOKUP(LeaveTracker[[#This Row],[Employee Name]],'List of Employees'!$B$4:$H$767,7))</f>
        <v>ONT</v>
      </c>
      <c r="F5826" s="66" t="str">
        <f>IF(ISBLANK(LeaveTracker[[#This Row],[Employee Name]]),"-----",VLOOKUP(LeaveTracker[[#This Row],[Employee Name]],'List of Employees'!$B$4:$H$767,6))</f>
        <v>PERMANENT</v>
      </c>
      <c r="G5826" s="24">
        <v>45086</v>
      </c>
      <c r="H5826" s="24">
        <v>45086</v>
      </c>
      <c r="I5826" s="19" t="s">
        <v>297</v>
      </c>
      <c r="J5826" s="42" t="s">
        <v>1000</v>
      </c>
      <c r="K5826" s="57" t="str">
        <f ca="1">LeaveTracker[[#This Row],[Days]]&amp;" "&amp;LeaveTracker[[#This Row],[Type of Leave]]</f>
        <v>1 OTHER</v>
      </c>
      <c r="L5826" s="23">
        <f ca="1">NETWORKDAYS(LeaveTracker[[#This Row],[Start Date]],LeaveTracker[[#This Row],[End Date]],lstHolidays)</f>
        <v>1</v>
      </c>
      <c r="M5826" s="27"/>
    </row>
    <row r="5827" spans="1:13" ht="30" customHeight="1" x14ac:dyDescent="0.3">
      <c r="A5827" s="27">
        <f t="shared" si="65"/>
        <v>2014</v>
      </c>
      <c r="B5827" s="31">
        <v>45077</v>
      </c>
      <c r="C5827" s="31">
        <v>45072</v>
      </c>
      <c r="D5827" s="19" t="s">
        <v>1041</v>
      </c>
      <c r="E5827" s="20" t="str">
        <f>IF(ISBLANK(LeaveTracker[[#This Row],[Employee Name]]),"-----",VLOOKUP(LeaveTracker[[#This Row],[Employee Name]],'List of Employees'!$B$4:$H$767,7))</f>
        <v>ONT</v>
      </c>
      <c r="F5827" s="66" t="str">
        <f>IF(ISBLANK(LeaveTracker[[#This Row],[Employee Name]]),"-----",VLOOKUP(LeaveTracker[[#This Row],[Employee Name]],'List of Employees'!$B$4:$H$767,6))</f>
        <v>PERMANENT</v>
      </c>
      <c r="G5827" s="24">
        <v>45068</v>
      </c>
      <c r="H5827" s="24">
        <v>45068</v>
      </c>
      <c r="I5827" s="20" t="s">
        <v>81</v>
      </c>
      <c r="K5827" s="57" t="str">
        <f ca="1">LeaveTracker[[#This Row],[Days]]&amp;" "&amp;LeaveTracker[[#This Row],[Type of Leave]]</f>
        <v>1 SL</v>
      </c>
      <c r="L5827" s="23">
        <f ca="1">NETWORKDAYS(LeaveTracker[[#This Row],[Start Date]],LeaveTracker[[#This Row],[End Date]],lstHolidays)</f>
        <v>1</v>
      </c>
      <c r="M5827" s="27"/>
    </row>
    <row r="5828" spans="1:13" ht="30" customHeight="1" x14ac:dyDescent="0.3">
      <c r="A5828" s="27">
        <f t="shared" si="65"/>
        <v>2015</v>
      </c>
      <c r="B5828" s="31">
        <v>45077</v>
      </c>
      <c r="C5828" s="31">
        <v>45071</v>
      </c>
      <c r="D5828" s="19" t="s">
        <v>546</v>
      </c>
      <c r="E5828" s="20" t="str">
        <f>IF(ISBLANK(LeaveTracker[[#This Row],[Employee Name]]),"-----",VLOOKUP(LeaveTracker[[#This Row],[Employee Name]],'List of Employees'!$B$4:$H$767,7))</f>
        <v>PICNIC GROVE</v>
      </c>
      <c r="F5828" s="66" t="str">
        <f>IF(ISBLANK(LeaveTracker[[#This Row],[Employee Name]]),"-----",VLOOKUP(LeaveTracker[[#This Row],[Employee Name]],'List of Employees'!$B$4:$H$767,6))</f>
        <v>PERMANENT</v>
      </c>
      <c r="G5828" s="24">
        <v>45068</v>
      </c>
      <c r="H5828" s="24">
        <v>45070</v>
      </c>
      <c r="I5828" s="20" t="s">
        <v>81</v>
      </c>
      <c r="K5828" s="57" t="str">
        <f ca="1">LeaveTracker[[#This Row],[Days]]&amp;" "&amp;LeaveTracker[[#This Row],[Type of Leave]]</f>
        <v>3 SL</v>
      </c>
      <c r="L5828" s="23">
        <f ca="1">NETWORKDAYS(LeaveTracker[[#This Row],[Start Date]],LeaveTracker[[#This Row],[End Date]],lstHolidays)</f>
        <v>3</v>
      </c>
      <c r="M5828" s="27"/>
    </row>
    <row r="5829" spans="1:13" ht="30" customHeight="1" x14ac:dyDescent="0.3">
      <c r="A5829" s="27">
        <f t="shared" si="65"/>
        <v>2016</v>
      </c>
      <c r="B5829" s="31">
        <v>45077</v>
      </c>
      <c r="C5829" s="31">
        <v>45070</v>
      </c>
      <c r="D5829" s="19" t="s">
        <v>279</v>
      </c>
      <c r="E5829" s="20" t="str">
        <f>IF(ISBLANK(LeaveTracker[[#This Row],[Employee Name]]),"-----",VLOOKUP(LeaveTracker[[#This Row],[Employee Name]],'List of Employees'!$B$4:$H$767,7))</f>
        <v>PICNIC GROVE</v>
      </c>
      <c r="F5829" s="66" t="str">
        <f>IF(ISBLANK(LeaveTracker[[#This Row],[Employee Name]]),"-----",VLOOKUP(LeaveTracker[[#This Row],[Employee Name]],'List of Employees'!$B$4:$H$767,6))</f>
        <v>PERMANENT</v>
      </c>
      <c r="G5829" s="24">
        <v>45082</v>
      </c>
      <c r="H5829" s="24">
        <v>45086</v>
      </c>
      <c r="I5829" s="20" t="s">
        <v>82</v>
      </c>
      <c r="K5829" s="57" t="str">
        <f ca="1">LeaveTracker[[#This Row],[Days]]&amp;" "&amp;LeaveTracker[[#This Row],[Type of Leave]]</f>
        <v>5 VL</v>
      </c>
      <c r="L5829" s="23">
        <f ca="1">NETWORKDAYS(LeaveTracker[[#This Row],[Start Date]],LeaveTracker[[#This Row],[End Date]],lstHolidays)</f>
        <v>5</v>
      </c>
      <c r="M5829" s="27"/>
    </row>
    <row r="5830" spans="1:13" ht="30" customHeight="1" x14ac:dyDescent="0.3">
      <c r="A5830" s="27">
        <f t="shared" si="65"/>
        <v>2017</v>
      </c>
      <c r="B5830" s="31">
        <v>45077</v>
      </c>
      <c r="C5830" s="31">
        <v>45071</v>
      </c>
      <c r="D5830" s="19" t="s">
        <v>500</v>
      </c>
      <c r="E5830" s="20" t="str">
        <f>IF(ISBLANK(LeaveTracker[[#This Row],[Employee Name]]),"-----",VLOOKUP(LeaveTracker[[#This Row],[Employee Name]],'List of Employees'!$B$4:$H$767,7))</f>
        <v>COOPERATIVE OFFICE</v>
      </c>
      <c r="F5830" s="66" t="str">
        <f>IF(ISBLANK(LeaveTracker[[#This Row],[Employee Name]]),"-----",VLOOKUP(LeaveTracker[[#This Row],[Employee Name]],'List of Employees'!$B$4:$H$767,6))</f>
        <v>PERMANENT</v>
      </c>
      <c r="G5830" s="24">
        <v>45077</v>
      </c>
      <c r="H5830" s="24">
        <v>45079</v>
      </c>
      <c r="I5830" s="19" t="s">
        <v>82</v>
      </c>
      <c r="K5830" s="57" t="str">
        <f ca="1">LeaveTracker[[#This Row],[Days]]&amp;" "&amp;LeaveTracker[[#This Row],[Type of Leave]]</f>
        <v>3 VL</v>
      </c>
      <c r="L5830" s="23">
        <f ca="1">NETWORKDAYS(LeaveTracker[[#This Row],[Start Date]],LeaveTracker[[#This Row],[End Date]],lstHolidays)</f>
        <v>3</v>
      </c>
      <c r="M5830" s="27"/>
    </row>
    <row r="5831" spans="1:13" ht="30" customHeight="1" x14ac:dyDescent="0.3">
      <c r="A5831" s="27">
        <f t="shared" si="65"/>
        <v>2018</v>
      </c>
      <c r="B5831" s="31">
        <v>45077</v>
      </c>
      <c r="C5831" s="31">
        <v>45071</v>
      </c>
      <c r="D5831" s="19" t="s">
        <v>260</v>
      </c>
      <c r="E5831" s="20" t="str">
        <f>IF(ISBLANK(LeaveTracker[[#This Row],[Employee Name]]),"-----",VLOOKUP(LeaveTracker[[#This Row],[Employee Name]],'List of Employees'!$B$4:$H$767,7))</f>
        <v>NUTRITION OFFICE</v>
      </c>
      <c r="F5831" s="66" t="str">
        <f>IF(ISBLANK(LeaveTracker[[#This Row],[Employee Name]]),"-----",VLOOKUP(LeaveTracker[[#This Row],[Employee Name]],'List of Employees'!$B$4:$H$767,6))</f>
        <v>PERMANENT</v>
      </c>
      <c r="G5831" s="24">
        <v>45068</v>
      </c>
      <c r="H5831" s="24">
        <v>45070</v>
      </c>
      <c r="I5831" s="20" t="s">
        <v>81</v>
      </c>
      <c r="K5831" s="57" t="str">
        <f ca="1">LeaveTracker[[#This Row],[Days]]&amp;" "&amp;LeaveTracker[[#This Row],[Type of Leave]]</f>
        <v>3 SL</v>
      </c>
      <c r="L5831" s="23">
        <f ca="1">NETWORKDAYS(LeaveTracker[[#This Row],[Start Date]],LeaveTracker[[#This Row],[End Date]],lstHolidays)</f>
        <v>3</v>
      </c>
      <c r="M5831" s="27"/>
    </row>
    <row r="5832" spans="1:13" ht="30" customHeight="1" x14ac:dyDescent="0.3">
      <c r="A5832" s="27">
        <f t="shared" si="65"/>
        <v>2019</v>
      </c>
      <c r="B5832" s="31">
        <v>45077</v>
      </c>
      <c r="C5832" s="31">
        <v>45071</v>
      </c>
      <c r="D5832" s="19" t="s">
        <v>537</v>
      </c>
      <c r="E5832" s="20" t="str">
        <f>IF(ISBLANK(LeaveTracker[[#This Row],[Employee Name]]),"-----",VLOOKUP(LeaveTracker[[#This Row],[Employee Name]],'List of Employees'!$B$4:$H$767,7))</f>
        <v>LCR</v>
      </c>
      <c r="F5832" s="66" t="str">
        <f>IF(ISBLANK(LeaveTracker[[#This Row],[Employee Name]]),"-----",VLOOKUP(LeaveTracker[[#This Row],[Employee Name]],'List of Employees'!$B$4:$H$767,6))</f>
        <v>PERMANENT</v>
      </c>
      <c r="G5832" s="24">
        <v>45069</v>
      </c>
      <c r="H5832" s="24">
        <v>45069</v>
      </c>
      <c r="I5832" s="19" t="s">
        <v>81</v>
      </c>
      <c r="K5832" s="57" t="str">
        <f ca="1">LeaveTracker[[#This Row],[Days]]&amp;" "&amp;LeaveTracker[[#This Row],[Type of Leave]]</f>
        <v>1 SL</v>
      </c>
      <c r="L5832" s="23">
        <f ca="1">NETWORKDAYS(LeaveTracker[[#This Row],[Start Date]],LeaveTracker[[#This Row],[End Date]],lstHolidays)</f>
        <v>1</v>
      </c>
      <c r="M5832" s="27"/>
    </row>
    <row r="5833" spans="1:13" ht="30" customHeight="1" x14ac:dyDescent="0.3">
      <c r="A5833" s="27">
        <f t="shared" si="65"/>
        <v>2020</v>
      </c>
      <c r="B5833" s="31">
        <v>45077</v>
      </c>
      <c r="C5833" s="31">
        <v>45066</v>
      </c>
      <c r="D5833" s="19" t="s">
        <v>1923</v>
      </c>
      <c r="E5833" s="20" t="str">
        <f>IF(ISBLANK(LeaveTracker[[#This Row],[Employee Name]]),"-----",VLOOKUP(LeaveTracker[[#This Row],[Employee Name]],'List of Employees'!$B$4:$H$767,7))</f>
        <v>PICNIC GROVE</v>
      </c>
      <c r="F5833" s="66" t="str">
        <f>IF(ISBLANK(LeaveTracker[[#This Row],[Employee Name]]),"-----",VLOOKUP(LeaveTracker[[#This Row],[Employee Name]],'List of Employees'!$B$4:$H$767,6))</f>
        <v>CASUAL</v>
      </c>
      <c r="G5833" s="24">
        <v>45056</v>
      </c>
      <c r="H5833" s="24">
        <v>45060</v>
      </c>
      <c r="I5833" s="20" t="s">
        <v>81</v>
      </c>
      <c r="K5833" s="57" t="str">
        <f ca="1">LeaveTracker[[#This Row],[Days]]&amp;" "&amp;LeaveTracker[[#This Row],[Type of Leave]]</f>
        <v>3 SL</v>
      </c>
      <c r="L5833" s="23">
        <f ca="1">NETWORKDAYS(LeaveTracker[[#This Row],[Start Date]],LeaveTracker[[#This Row],[End Date]],lstHolidays)</f>
        <v>3</v>
      </c>
      <c r="M5833" s="27"/>
    </row>
    <row r="5834" spans="1:13" ht="30" customHeight="1" x14ac:dyDescent="0.3">
      <c r="A5834" s="27">
        <f t="shared" si="65"/>
        <v>2021</v>
      </c>
      <c r="B5834" s="31">
        <v>45077</v>
      </c>
      <c r="C5834" s="31">
        <v>45066</v>
      </c>
      <c r="D5834" s="19" t="s">
        <v>1923</v>
      </c>
      <c r="E5834" s="20" t="str">
        <f>IF(ISBLANK(LeaveTracker[[#This Row],[Employee Name]]),"-----",VLOOKUP(LeaveTracker[[#This Row],[Employee Name]],'List of Employees'!$B$4:$H$767,7))</f>
        <v>PICNIC GROVE</v>
      </c>
      <c r="F5834" s="66" t="str">
        <f>IF(ISBLANK(LeaveTracker[[#This Row],[Employee Name]]),"-----",VLOOKUP(LeaveTracker[[#This Row],[Employee Name]],'List of Employees'!$B$4:$H$767,6))</f>
        <v>CASUAL</v>
      </c>
      <c r="G5834" s="24">
        <v>45062</v>
      </c>
      <c r="H5834" s="24">
        <v>45065</v>
      </c>
      <c r="I5834" s="20" t="s">
        <v>81</v>
      </c>
      <c r="K5834" s="57" t="str">
        <f ca="1">LeaveTracker[[#This Row],[Days]]&amp;" "&amp;LeaveTracker[[#This Row],[Type of Leave]]</f>
        <v>4 SL</v>
      </c>
      <c r="L5834" s="23">
        <f ca="1">NETWORKDAYS(LeaveTracker[[#This Row],[Start Date]],LeaveTracker[[#This Row],[End Date]],lstHolidays)</f>
        <v>4</v>
      </c>
      <c r="M5834" s="27"/>
    </row>
    <row r="5835" spans="1:13" ht="30" customHeight="1" x14ac:dyDescent="0.3">
      <c r="A5835" s="27">
        <f t="shared" si="65"/>
        <v>2022</v>
      </c>
      <c r="B5835" s="31">
        <v>45077</v>
      </c>
      <c r="C5835" s="31">
        <v>45075</v>
      </c>
      <c r="D5835" s="19" t="s">
        <v>505</v>
      </c>
      <c r="E5835" s="20" t="str">
        <f>IF(ISBLANK(LeaveTracker[[#This Row],[Employee Name]]),"-----",VLOOKUP(LeaveTracker[[#This Row],[Employee Name]],'List of Employees'!$B$4:$H$767,7))</f>
        <v>ACCOUNTING</v>
      </c>
      <c r="F5835" s="66" t="str">
        <f>IF(ISBLANK(LeaveTracker[[#This Row],[Employee Name]]),"-----",VLOOKUP(LeaveTracker[[#This Row],[Employee Name]],'List of Employees'!$B$4:$H$767,6))</f>
        <v>PERMANENT</v>
      </c>
      <c r="G5835" s="24">
        <v>45061</v>
      </c>
      <c r="H5835" s="24">
        <v>45061</v>
      </c>
      <c r="I5835" s="20" t="s">
        <v>81</v>
      </c>
      <c r="K5835" s="57" t="str">
        <f ca="1">LeaveTracker[[#This Row],[Days]]&amp;" "&amp;LeaveTracker[[#This Row],[Type of Leave]]</f>
        <v>1 SL</v>
      </c>
      <c r="L5835" s="23">
        <f ca="1">NETWORKDAYS(LeaveTracker[[#This Row],[Start Date]],LeaveTracker[[#This Row],[End Date]],lstHolidays)</f>
        <v>1</v>
      </c>
      <c r="M5835" s="27"/>
    </row>
    <row r="5836" spans="1:13" ht="30" customHeight="1" x14ac:dyDescent="0.3">
      <c r="A5836" s="27">
        <f t="shared" si="65"/>
        <v>2023</v>
      </c>
      <c r="B5836" s="31">
        <v>45077</v>
      </c>
      <c r="C5836" s="31">
        <v>45065</v>
      </c>
      <c r="D5836" s="19" t="s">
        <v>1282</v>
      </c>
      <c r="E5836" s="20" t="str">
        <f>IF(ISBLANK(LeaveTracker[[#This Row],[Employee Name]]),"-----",VLOOKUP(LeaveTracker[[#This Row],[Employee Name]],'List of Employees'!$B$4:$H$767,7))</f>
        <v>CTO</v>
      </c>
      <c r="F5836" s="66" t="str">
        <f>IF(ISBLANK(LeaveTracker[[#This Row],[Employee Name]]),"-----",VLOOKUP(LeaveTracker[[#This Row],[Employee Name]],'List of Employees'!$B$4:$H$767,6))</f>
        <v>PERMANENT</v>
      </c>
      <c r="G5836" s="24">
        <v>45072</v>
      </c>
      <c r="H5836" s="24">
        <v>45072</v>
      </c>
      <c r="I5836" s="19" t="s">
        <v>82</v>
      </c>
      <c r="K5836" s="57" t="str">
        <f ca="1">LeaveTracker[[#This Row],[Days]]&amp;" "&amp;LeaveTracker[[#This Row],[Type of Leave]]</f>
        <v>1 VL</v>
      </c>
      <c r="L5836" s="23">
        <f ca="1">NETWORKDAYS(LeaveTracker[[#This Row],[Start Date]],LeaveTracker[[#This Row],[End Date]],lstHolidays)</f>
        <v>1</v>
      </c>
      <c r="M5836" s="27"/>
    </row>
    <row r="5837" spans="1:13" ht="30" customHeight="1" x14ac:dyDescent="0.3">
      <c r="A5837" s="27">
        <f t="shared" si="65"/>
        <v>2024</v>
      </c>
      <c r="B5837" s="31">
        <v>45077</v>
      </c>
      <c r="C5837" s="31">
        <v>45065</v>
      </c>
      <c r="D5837" s="19" t="s">
        <v>1282</v>
      </c>
      <c r="E5837" s="20" t="str">
        <f>IF(ISBLANK(LeaveTracker[[#This Row],[Employee Name]]),"-----",VLOOKUP(LeaveTracker[[#This Row],[Employee Name]],'List of Employees'!$B$4:$H$767,7))</f>
        <v>CTO</v>
      </c>
      <c r="F5837" s="66" t="str">
        <f>IF(ISBLANK(LeaveTracker[[#This Row],[Employee Name]]),"-----",VLOOKUP(LeaveTracker[[#This Row],[Employee Name]],'List of Employees'!$B$4:$H$767,6))</f>
        <v>PERMANENT</v>
      </c>
      <c r="G5837" s="24">
        <v>45076</v>
      </c>
      <c r="H5837" s="24">
        <v>45076</v>
      </c>
      <c r="I5837" s="19" t="s">
        <v>82</v>
      </c>
      <c r="K5837" s="57" t="str">
        <f ca="1">LeaveTracker[[#This Row],[Days]]&amp;" "&amp;LeaveTracker[[#This Row],[Type of Leave]]</f>
        <v>1 VL</v>
      </c>
      <c r="L5837" s="23">
        <f ca="1">NETWORKDAYS(LeaveTracker[[#This Row],[Start Date]],LeaveTracker[[#This Row],[End Date]],lstHolidays)</f>
        <v>1</v>
      </c>
      <c r="M5837" s="27"/>
    </row>
    <row r="5838" spans="1:13" ht="30" customHeight="1" x14ac:dyDescent="0.3">
      <c r="A5838" s="27">
        <f t="shared" si="65"/>
        <v>2025</v>
      </c>
      <c r="B5838" s="31">
        <v>45077</v>
      </c>
      <c r="C5838" s="31">
        <v>45070</v>
      </c>
      <c r="D5838" s="19" t="s">
        <v>1293</v>
      </c>
      <c r="E5838" s="20" t="str">
        <f>IF(ISBLANK(LeaveTracker[[#This Row],[Employee Name]]),"-----",VLOOKUP(LeaveTracker[[#This Row],[Employee Name]],'List of Employees'!$B$4:$H$767,7))</f>
        <v>CTO</v>
      </c>
      <c r="F5838" s="66" t="str">
        <f>IF(ISBLANK(LeaveTracker[[#This Row],[Employee Name]]),"-----",VLOOKUP(LeaveTracker[[#This Row],[Employee Name]],'List of Employees'!$B$4:$H$767,6))</f>
        <v>PERMANENT</v>
      </c>
      <c r="G5838" s="24">
        <v>45076</v>
      </c>
      <c r="H5838" s="24">
        <v>45076</v>
      </c>
      <c r="I5838" s="19" t="s">
        <v>297</v>
      </c>
      <c r="J5838" s="42" t="s">
        <v>1000</v>
      </c>
      <c r="K5838" s="57" t="str">
        <f ca="1">LeaveTracker[[#This Row],[Days]]&amp;" "&amp;LeaveTracker[[#This Row],[Type of Leave]]</f>
        <v>1 OTHER</v>
      </c>
      <c r="L5838" s="23">
        <f ca="1">NETWORKDAYS(LeaveTracker[[#This Row],[Start Date]],LeaveTracker[[#This Row],[End Date]],lstHolidays)</f>
        <v>1</v>
      </c>
      <c r="M5838" s="27"/>
    </row>
    <row r="5839" spans="1:13" ht="30" customHeight="1" x14ac:dyDescent="0.3">
      <c r="A5839" s="27">
        <f t="shared" si="65"/>
        <v>2026</v>
      </c>
      <c r="B5839" s="31">
        <v>45077</v>
      </c>
      <c r="C5839" s="31">
        <v>45072</v>
      </c>
      <c r="D5839" s="19" t="s">
        <v>590</v>
      </c>
      <c r="E5839" s="20" t="str">
        <f>IF(ISBLANK(LeaveTracker[[#This Row],[Employee Name]]),"-----",VLOOKUP(LeaveTracker[[#This Row],[Employee Name]],'List of Employees'!$B$4:$H$767,7))</f>
        <v>MAHOGANY MARKET</v>
      </c>
      <c r="F5839" s="66" t="str">
        <f>IF(ISBLANK(LeaveTracker[[#This Row],[Employee Name]]),"-----",VLOOKUP(LeaveTracker[[#This Row],[Employee Name]],'List of Employees'!$B$4:$H$767,6))</f>
        <v>PERMANENT</v>
      </c>
      <c r="G5839" s="24">
        <v>45077</v>
      </c>
      <c r="H5839" s="24">
        <v>45079</v>
      </c>
      <c r="I5839" s="20" t="s">
        <v>82</v>
      </c>
      <c r="K5839" s="57" t="str">
        <f ca="1">LeaveTracker[[#This Row],[Days]]&amp;" "&amp;LeaveTracker[[#This Row],[Type of Leave]]</f>
        <v>3 VL</v>
      </c>
      <c r="L5839" s="23">
        <f ca="1">NETWORKDAYS(LeaveTracker[[#This Row],[Start Date]],LeaveTracker[[#This Row],[End Date]],lstHolidays)</f>
        <v>3</v>
      </c>
      <c r="M5839" s="27"/>
    </row>
    <row r="5840" spans="1:13" ht="30" customHeight="1" x14ac:dyDescent="0.3">
      <c r="A5840" s="27">
        <f t="shared" si="65"/>
        <v>2027</v>
      </c>
      <c r="B5840" s="31">
        <v>45077</v>
      </c>
      <c r="C5840" s="31">
        <v>45077</v>
      </c>
      <c r="D5840" s="19" t="s">
        <v>600</v>
      </c>
      <c r="E5840" s="20" t="str">
        <f>IF(ISBLANK(LeaveTracker[[#This Row],[Employee Name]]),"-----",VLOOKUP(LeaveTracker[[#This Row],[Employee Name]],'List of Employees'!$B$4:$H$767,7))</f>
        <v>MAHOGANY MARKET</v>
      </c>
      <c r="F5840" s="66" t="str">
        <f>IF(ISBLANK(LeaveTracker[[#This Row],[Employee Name]]),"-----",VLOOKUP(LeaveTracker[[#This Row],[Employee Name]],'List of Employees'!$B$4:$H$767,6))</f>
        <v>PERMANENT</v>
      </c>
      <c r="G5840" s="24">
        <v>45070</v>
      </c>
      <c r="H5840" s="24">
        <v>45070</v>
      </c>
      <c r="I5840" s="19" t="s">
        <v>81</v>
      </c>
      <c r="J5840" s="42" t="s">
        <v>1877</v>
      </c>
      <c r="K5840" s="57" t="str">
        <f ca="1">LeaveTracker[[#This Row],[Days]]&amp;" "&amp;LeaveTracker[[#This Row],[Type of Leave]]</f>
        <v>1 SL</v>
      </c>
      <c r="L5840" s="23">
        <f ca="1">NETWORKDAYS(LeaveTracker[[#This Row],[Start Date]],LeaveTracker[[#This Row],[End Date]],lstHolidays)</f>
        <v>1</v>
      </c>
      <c r="M5840" s="27"/>
    </row>
    <row r="5841" spans="1:13" ht="30" customHeight="1" x14ac:dyDescent="0.3">
      <c r="A5841" s="27">
        <f t="shared" si="65"/>
        <v>2028</v>
      </c>
      <c r="B5841" s="31">
        <v>45077</v>
      </c>
      <c r="C5841" s="31">
        <v>45072</v>
      </c>
      <c r="D5841" s="19" t="s">
        <v>600</v>
      </c>
      <c r="E5841" s="20" t="str">
        <f>IF(ISBLANK(LeaveTracker[[#This Row],[Employee Name]]),"-----",VLOOKUP(LeaveTracker[[#This Row],[Employee Name]],'List of Employees'!$B$4:$H$767,7))</f>
        <v>MAHOGANY MARKET</v>
      </c>
      <c r="F5841" s="66" t="str">
        <f>IF(ISBLANK(LeaveTracker[[#This Row],[Employee Name]]),"-----",VLOOKUP(LeaveTracker[[#This Row],[Employee Name]],'List of Employees'!$B$4:$H$767,6))</f>
        <v>PERMANENT</v>
      </c>
      <c r="G5841" s="24">
        <v>45081</v>
      </c>
      <c r="H5841" s="24">
        <v>45081</v>
      </c>
      <c r="I5841" s="20" t="s">
        <v>297</v>
      </c>
      <c r="J5841" s="42" t="s">
        <v>1000</v>
      </c>
      <c r="K5841" s="57" t="str">
        <f>LeaveTracker[[#This Row],[Days]]&amp;" "&amp;LeaveTracker[[#This Row],[Type of Leave]]</f>
        <v>1 OTHER</v>
      </c>
      <c r="L5841" s="23">
        <v>1</v>
      </c>
      <c r="M5841" s="27"/>
    </row>
    <row r="5842" spans="1:13" ht="30" customHeight="1" x14ac:dyDescent="0.3">
      <c r="A5842" s="27">
        <f t="shared" si="65"/>
        <v>2029</v>
      </c>
      <c r="B5842" s="31">
        <v>45077</v>
      </c>
      <c r="C5842" s="31">
        <v>45072</v>
      </c>
      <c r="D5842" s="19" t="s">
        <v>600</v>
      </c>
      <c r="E5842" s="20" t="str">
        <f>IF(ISBLANK(LeaveTracker[[#This Row],[Employee Name]]),"-----",VLOOKUP(LeaveTracker[[#This Row],[Employee Name]],'List of Employees'!$B$4:$H$767,7))</f>
        <v>MAHOGANY MARKET</v>
      </c>
      <c r="F5842" s="66" t="str">
        <f>IF(ISBLANK(LeaveTracker[[#This Row],[Employee Name]]),"-----",VLOOKUP(LeaveTracker[[#This Row],[Employee Name]],'List of Employees'!$B$4:$H$767,6))</f>
        <v>PERMANENT</v>
      </c>
      <c r="G5842" s="24">
        <v>45082</v>
      </c>
      <c r="H5842" s="24">
        <v>45082</v>
      </c>
      <c r="I5842" s="20" t="s">
        <v>82</v>
      </c>
      <c r="K5842" s="57" t="str">
        <f ca="1">LeaveTracker[[#This Row],[Days]]&amp;" "&amp;LeaveTracker[[#This Row],[Type of Leave]]</f>
        <v>1 VL</v>
      </c>
      <c r="L5842" s="23">
        <f ca="1">NETWORKDAYS(LeaveTracker[[#This Row],[Start Date]],LeaveTracker[[#This Row],[End Date]],lstHolidays)</f>
        <v>1</v>
      </c>
      <c r="M5842" s="27"/>
    </row>
    <row r="5843" spans="1:13" ht="30" customHeight="1" x14ac:dyDescent="0.3">
      <c r="A5843" s="27">
        <f t="shared" si="65"/>
        <v>2030</v>
      </c>
      <c r="B5843" s="31">
        <v>45077</v>
      </c>
      <c r="C5843" s="31">
        <v>45071</v>
      </c>
      <c r="D5843" s="19" t="s">
        <v>264</v>
      </c>
      <c r="E5843" s="20" t="str">
        <f>IF(ISBLANK(LeaveTracker[[#This Row],[Employee Name]]),"-----",VLOOKUP(LeaveTracker[[#This Row],[Employee Name]],'List of Employees'!$B$4:$H$767,7))</f>
        <v>MO</v>
      </c>
      <c r="F5843" s="66" t="str">
        <f>IF(ISBLANK(LeaveTracker[[#This Row],[Employee Name]]),"-----",VLOOKUP(LeaveTracker[[#This Row],[Employee Name]],'List of Employees'!$B$4:$H$767,6))</f>
        <v>PERMANENT</v>
      </c>
      <c r="G5843" s="24">
        <v>45070</v>
      </c>
      <c r="H5843" s="24">
        <v>45070</v>
      </c>
      <c r="I5843" s="20" t="s">
        <v>81</v>
      </c>
      <c r="K5843" s="57" t="str">
        <f ca="1">LeaveTracker[[#This Row],[Days]]&amp;" "&amp;LeaveTracker[[#This Row],[Type of Leave]]</f>
        <v>1 SL</v>
      </c>
      <c r="L5843" s="23">
        <f ca="1">NETWORKDAYS(LeaveTracker[[#This Row],[Start Date]],LeaveTracker[[#This Row],[End Date]],lstHolidays)</f>
        <v>1</v>
      </c>
      <c r="M5843" s="27"/>
    </row>
    <row r="5844" spans="1:13" ht="30" customHeight="1" x14ac:dyDescent="0.3">
      <c r="A5844" s="27">
        <f t="shared" si="65"/>
        <v>2031</v>
      </c>
      <c r="B5844" s="31">
        <v>45077</v>
      </c>
      <c r="C5844" s="31">
        <v>45075</v>
      </c>
      <c r="D5844" s="19" t="s">
        <v>194</v>
      </c>
      <c r="E5844" s="20" t="str">
        <f>IF(ISBLANK(LeaveTracker[[#This Row],[Employee Name]]),"-----",VLOOKUP(LeaveTracker[[#This Row],[Employee Name]],'List of Employees'!$B$4:$H$767,7))</f>
        <v>CCT</v>
      </c>
      <c r="F5844" s="66" t="str">
        <f>IF(ISBLANK(LeaveTracker[[#This Row],[Employee Name]]),"-----",VLOOKUP(LeaveTracker[[#This Row],[Employee Name]],'List of Employees'!$B$4:$H$767,6))</f>
        <v>PERMANENT</v>
      </c>
      <c r="G5844" s="24">
        <v>45071</v>
      </c>
      <c r="H5844" s="24">
        <v>45072</v>
      </c>
      <c r="I5844" s="20" t="s">
        <v>81</v>
      </c>
      <c r="K5844" s="57" t="str">
        <f ca="1">LeaveTracker[[#This Row],[Days]]&amp;" "&amp;LeaveTracker[[#This Row],[Type of Leave]]</f>
        <v>2 SL</v>
      </c>
      <c r="L5844" s="23">
        <f ca="1">NETWORKDAYS(LeaveTracker[[#This Row],[Start Date]],LeaveTracker[[#This Row],[End Date]],lstHolidays)</f>
        <v>2</v>
      </c>
      <c r="M5844" s="27"/>
    </row>
    <row r="5845" spans="1:13" ht="30" customHeight="1" x14ac:dyDescent="0.3">
      <c r="A5845" s="27">
        <f t="shared" si="65"/>
        <v>2032</v>
      </c>
      <c r="B5845" s="31">
        <v>45077</v>
      </c>
      <c r="C5845" s="31">
        <v>45050</v>
      </c>
      <c r="D5845" s="19" t="s">
        <v>1912</v>
      </c>
      <c r="E5845" s="20" t="str">
        <f>IF(ISBLANK(LeaveTracker[[#This Row],[Employee Name]]),"-----",VLOOKUP(LeaveTracker[[#This Row],[Employee Name]],'List of Employees'!$B$4:$H$767,7))</f>
        <v>PICNIC GROVE</v>
      </c>
      <c r="F5845" s="66" t="str">
        <f>IF(ISBLANK(LeaveTracker[[#This Row],[Employee Name]]),"-----",VLOOKUP(LeaveTracker[[#This Row],[Employee Name]],'List of Employees'!$B$4:$H$767,6))</f>
        <v>CASUAL</v>
      </c>
      <c r="G5845" s="24">
        <v>45069</v>
      </c>
      <c r="H5845" s="24">
        <v>45069</v>
      </c>
      <c r="I5845" s="20" t="s">
        <v>81</v>
      </c>
      <c r="K5845" s="57" t="str">
        <f ca="1">LeaveTracker[[#This Row],[Days]]&amp;" "&amp;LeaveTracker[[#This Row],[Type of Leave]]</f>
        <v>1 SL</v>
      </c>
      <c r="L5845" s="23">
        <f ca="1">NETWORKDAYS(LeaveTracker[[#This Row],[Start Date]],LeaveTracker[[#This Row],[End Date]],lstHolidays)</f>
        <v>1</v>
      </c>
      <c r="M5845" s="27"/>
    </row>
    <row r="5846" spans="1:13" ht="30" customHeight="1" x14ac:dyDescent="0.3">
      <c r="A5846" s="27">
        <f t="shared" si="65"/>
        <v>2033</v>
      </c>
      <c r="B5846" s="31">
        <v>45077</v>
      </c>
      <c r="C5846" s="31">
        <v>45076</v>
      </c>
      <c r="D5846" s="19" t="s">
        <v>1765</v>
      </c>
      <c r="E5846" s="20" t="str">
        <f>IF(ISBLANK(LeaveTracker[[#This Row],[Employee Name]]),"-----",VLOOKUP(LeaveTracker[[#This Row],[Employee Name]],'List of Employees'!$B$4:$H$767,7))</f>
        <v>GSO</v>
      </c>
      <c r="F5846" s="66" t="str">
        <f>IF(ISBLANK(LeaveTracker[[#This Row],[Employee Name]]),"-----",VLOOKUP(LeaveTracker[[#This Row],[Employee Name]],'List of Employees'!$B$4:$H$767,6))</f>
        <v>CASUAL</v>
      </c>
      <c r="G5846" s="24">
        <v>45075</v>
      </c>
      <c r="H5846" s="24">
        <v>45075</v>
      </c>
      <c r="I5846" s="20" t="s">
        <v>81</v>
      </c>
      <c r="K5846" s="57" t="str">
        <f ca="1">LeaveTracker[[#This Row],[Days]]&amp;" "&amp;LeaveTracker[[#This Row],[Type of Leave]]</f>
        <v>1 SL</v>
      </c>
      <c r="L5846" s="23">
        <f ca="1">NETWORKDAYS(LeaveTracker[[#This Row],[Start Date]],LeaveTracker[[#This Row],[End Date]],lstHolidays)</f>
        <v>1</v>
      </c>
      <c r="M5846" s="27"/>
    </row>
    <row r="5847" spans="1:13" ht="30" customHeight="1" x14ac:dyDescent="0.3">
      <c r="A5847" s="27">
        <f t="shared" si="65"/>
        <v>2034</v>
      </c>
      <c r="B5847" s="31">
        <v>45077</v>
      </c>
      <c r="C5847" s="31">
        <v>45075</v>
      </c>
      <c r="D5847" s="19" t="s">
        <v>2617</v>
      </c>
      <c r="E5847" s="20" t="str">
        <f>IF(ISBLANK(LeaveTracker[[#This Row],[Employee Name]]),"-----",VLOOKUP(LeaveTracker[[#This Row],[Employee Name]],'List of Employees'!$B$4:$H$767,7))</f>
        <v>CBO</v>
      </c>
      <c r="F5847" s="66" t="str">
        <f>IF(ISBLANK(LeaveTracker[[#This Row],[Employee Name]]),"-----",VLOOKUP(LeaveTracker[[#This Row],[Employee Name]],'List of Employees'!$B$4:$H$767,6))</f>
        <v>PERMANENT</v>
      </c>
      <c r="G5847" s="24">
        <v>45083</v>
      </c>
      <c r="H5847" s="24">
        <v>45083</v>
      </c>
      <c r="I5847" s="20" t="s">
        <v>82</v>
      </c>
      <c r="K5847" s="57" t="str">
        <f ca="1">LeaveTracker[[#This Row],[Days]]&amp;" "&amp;LeaveTracker[[#This Row],[Type of Leave]]</f>
        <v>1 VL</v>
      </c>
      <c r="L5847" s="23">
        <f ca="1">NETWORKDAYS(LeaveTracker[[#This Row],[Start Date]],LeaveTracker[[#This Row],[End Date]],lstHolidays)</f>
        <v>1</v>
      </c>
      <c r="M5847" s="27"/>
    </row>
    <row r="5848" spans="1:13" ht="30" customHeight="1" x14ac:dyDescent="0.3">
      <c r="A5848" s="27">
        <f t="shared" si="65"/>
        <v>2035</v>
      </c>
      <c r="B5848" s="31">
        <v>45077</v>
      </c>
      <c r="C5848" s="31">
        <v>45075</v>
      </c>
      <c r="D5848" s="19" t="s">
        <v>153</v>
      </c>
      <c r="E5848" s="20" t="str">
        <f>IF(ISBLANK(LeaveTracker[[#This Row],[Employee Name]]),"-----",VLOOKUP(LeaveTracker[[#This Row],[Employee Name]],'List of Employees'!$B$4:$H$767,7))</f>
        <v>BPLO</v>
      </c>
      <c r="F5848" s="66" t="str">
        <f>IF(ISBLANK(LeaveTracker[[#This Row],[Employee Name]]),"-----",VLOOKUP(LeaveTracker[[#This Row],[Employee Name]],'List of Employees'!$B$4:$H$767,6))</f>
        <v>PERMANENT</v>
      </c>
      <c r="G5848" s="24">
        <v>45068</v>
      </c>
      <c r="H5848" s="24">
        <v>45072</v>
      </c>
      <c r="I5848" s="20" t="s">
        <v>81</v>
      </c>
      <c r="K5848" s="57" t="str">
        <f ca="1">LeaveTracker[[#This Row],[Days]]&amp;" "&amp;LeaveTracker[[#This Row],[Type of Leave]]</f>
        <v>5 SL</v>
      </c>
      <c r="L5848" s="23">
        <f ca="1">NETWORKDAYS(LeaveTracker[[#This Row],[Start Date]],LeaveTracker[[#This Row],[End Date]],lstHolidays)</f>
        <v>5</v>
      </c>
      <c r="M5848" s="27"/>
    </row>
    <row r="5849" spans="1:13" ht="30" customHeight="1" x14ac:dyDescent="0.3">
      <c r="A5849" s="27">
        <f t="shared" si="65"/>
        <v>2036</v>
      </c>
      <c r="B5849" s="31">
        <v>45077</v>
      </c>
      <c r="C5849" s="31">
        <v>45070</v>
      </c>
      <c r="D5849" s="19" t="s">
        <v>472</v>
      </c>
      <c r="E5849" s="20" t="str">
        <f>IF(ISBLANK(LeaveTracker[[#This Row],[Employee Name]]),"-----",VLOOKUP(LeaveTracker[[#This Row],[Employee Name]],'List of Employees'!$B$4:$H$767,7))</f>
        <v>PIO</v>
      </c>
      <c r="F5849" s="66" t="str">
        <f>IF(ISBLANK(LeaveTracker[[#This Row],[Employee Name]]),"-----",VLOOKUP(LeaveTracker[[#This Row],[Employee Name]],'List of Employees'!$B$4:$H$767,6))</f>
        <v>PERMANENT</v>
      </c>
      <c r="G5849" s="24">
        <v>45068</v>
      </c>
      <c r="H5849" s="24">
        <v>45069</v>
      </c>
      <c r="I5849" s="20" t="s">
        <v>81</v>
      </c>
      <c r="K5849" s="57" t="str">
        <f ca="1">LeaveTracker[[#This Row],[Days]]&amp;" "&amp;LeaveTracker[[#This Row],[Type of Leave]]</f>
        <v>2 SL</v>
      </c>
      <c r="L5849" s="23">
        <f ca="1">NETWORKDAYS(LeaveTracker[[#This Row],[Start Date]],LeaveTracker[[#This Row],[End Date]],lstHolidays)</f>
        <v>2</v>
      </c>
      <c r="M5849" s="27"/>
    </row>
    <row r="5850" spans="1:13" ht="30" customHeight="1" x14ac:dyDescent="0.3">
      <c r="A5850" s="27">
        <f t="shared" si="65"/>
        <v>2037</v>
      </c>
      <c r="B5850" s="31">
        <v>45077</v>
      </c>
      <c r="C5850" s="31">
        <v>45075</v>
      </c>
      <c r="D5850" s="19" t="s">
        <v>690</v>
      </c>
      <c r="E5850" s="20" t="str">
        <f>IF(ISBLANK(LeaveTracker[[#This Row],[Employee Name]]),"-----",VLOOKUP(LeaveTracker[[#This Row],[Employee Name]],'List of Employees'!$B$4:$H$767,7))</f>
        <v>VMO</v>
      </c>
      <c r="F5850" s="66" t="str">
        <f>IF(ISBLANK(LeaveTracker[[#This Row],[Employee Name]]),"-----",VLOOKUP(LeaveTracker[[#This Row],[Employee Name]],'List of Employees'!$B$4:$H$767,6))</f>
        <v>PERMANENT</v>
      </c>
      <c r="G5850" s="24">
        <v>45072</v>
      </c>
      <c r="H5850" s="24">
        <v>45072</v>
      </c>
      <c r="I5850" s="20" t="s">
        <v>81</v>
      </c>
      <c r="K5850" s="57" t="str">
        <f ca="1">LeaveTracker[[#This Row],[Days]]&amp;" "&amp;LeaveTracker[[#This Row],[Type of Leave]]</f>
        <v>1 SL</v>
      </c>
      <c r="L5850" s="23">
        <f ca="1">NETWORKDAYS(LeaveTracker[[#This Row],[Start Date]],LeaveTracker[[#This Row],[End Date]],lstHolidays)</f>
        <v>1</v>
      </c>
      <c r="M5850" s="27"/>
    </row>
    <row r="5851" spans="1:13" ht="30" customHeight="1" x14ac:dyDescent="0.3">
      <c r="A5851" s="27">
        <f t="shared" si="65"/>
        <v>2038</v>
      </c>
      <c r="B5851" s="31">
        <v>45077</v>
      </c>
      <c r="C5851" s="31">
        <v>45075</v>
      </c>
      <c r="D5851" s="19" t="s">
        <v>171</v>
      </c>
      <c r="E5851" s="20" t="str">
        <f>IF(ISBLANK(LeaveTracker[[#This Row],[Employee Name]]),"-----",VLOOKUP(LeaveTracker[[#This Row],[Employee Name]],'List of Employees'!$B$4:$H$767,7))</f>
        <v>HRMO</v>
      </c>
      <c r="F5851" s="66" t="str">
        <f>IF(ISBLANK(LeaveTracker[[#This Row],[Employee Name]]),"-----",VLOOKUP(LeaveTracker[[#This Row],[Employee Name]],'List of Employees'!$B$4:$H$767,6))</f>
        <v>PERMANENT</v>
      </c>
      <c r="G5851" s="24">
        <v>45072</v>
      </c>
      <c r="H5851" s="24">
        <v>45072</v>
      </c>
      <c r="I5851" s="20" t="s">
        <v>81</v>
      </c>
      <c r="K5851" s="57" t="str">
        <f ca="1">LeaveTracker[[#This Row],[Days]]&amp;" "&amp;LeaveTracker[[#This Row],[Type of Leave]]</f>
        <v>1 SL</v>
      </c>
      <c r="L5851" s="23">
        <f ca="1">NETWORKDAYS(LeaveTracker[[#This Row],[Start Date]],LeaveTracker[[#This Row],[End Date]],lstHolidays)</f>
        <v>1</v>
      </c>
      <c r="M5851" s="27"/>
    </row>
    <row r="5852" spans="1:13" ht="30" customHeight="1" x14ac:dyDescent="0.3">
      <c r="A5852" s="27">
        <f t="shared" si="65"/>
        <v>2039</v>
      </c>
      <c r="B5852" s="31">
        <v>45077</v>
      </c>
      <c r="C5852" s="31">
        <v>45072</v>
      </c>
      <c r="D5852" s="19" t="s">
        <v>711</v>
      </c>
      <c r="E5852" s="20" t="str">
        <f>IF(ISBLANK(LeaveTracker[[#This Row],[Employee Name]]),"-----",VLOOKUP(LeaveTracker[[#This Row],[Employee Name]],'List of Employees'!$B$4:$H$767,7))</f>
        <v>CBO</v>
      </c>
      <c r="F5852" s="66" t="str">
        <f>IF(ISBLANK(LeaveTracker[[#This Row],[Employee Name]]),"-----",VLOOKUP(LeaveTracker[[#This Row],[Employee Name]],'List of Employees'!$B$4:$H$767,6))</f>
        <v>PERMANENT</v>
      </c>
      <c r="G5852" s="24">
        <v>45078</v>
      </c>
      <c r="H5852" s="24">
        <v>45078</v>
      </c>
      <c r="I5852" s="19" t="s">
        <v>297</v>
      </c>
      <c r="J5852" s="42" t="s">
        <v>1000</v>
      </c>
      <c r="K5852" s="57" t="str">
        <f ca="1">LeaveTracker[[#This Row],[Days]]&amp;" "&amp;LeaveTracker[[#This Row],[Type of Leave]]</f>
        <v>1 OTHER</v>
      </c>
      <c r="L5852" s="23">
        <f ca="1">NETWORKDAYS(LeaveTracker[[#This Row],[Start Date]],LeaveTracker[[#This Row],[End Date]],lstHolidays)</f>
        <v>1</v>
      </c>
      <c r="M5852" s="27"/>
    </row>
    <row r="5853" spans="1:13" ht="30" customHeight="1" x14ac:dyDescent="0.3">
      <c r="A5853" s="27">
        <f t="shared" si="65"/>
        <v>2040</v>
      </c>
      <c r="B5853" s="31">
        <v>45077</v>
      </c>
      <c r="C5853" s="31">
        <v>45063</v>
      </c>
      <c r="D5853" s="19" t="s">
        <v>621</v>
      </c>
      <c r="E5853" s="20" t="str">
        <f>IF(ISBLANK(LeaveTracker[[#This Row],[Employee Name]]),"-----",VLOOKUP(LeaveTracker[[#This Row],[Employee Name]],'List of Employees'!$B$4:$H$767,7))</f>
        <v>CTO</v>
      </c>
      <c r="F5853" s="66" t="str">
        <f>IF(ISBLANK(LeaveTracker[[#This Row],[Employee Name]]),"-----",VLOOKUP(LeaveTracker[[#This Row],[Employee Name]],'List of Employees'!$B$4:$H$767,6))</f>
        <v>PERMANENT</v>
      </c>
      <c r="G5853" s="24">
        <v>45071</v>
      </c>
      <c r="H5853" s="24">
        <v>45071</v>
      </c>
      <c r="I5853" s="20" t="s">
        <v>82</v>
      </c>
      <c r="K5853" s="57" t="str">
        <f ca="1">LeaveTracker[[#This Row],[Days]]&amp;" "&amp;LeaveTracker[[#This Row],[Type of Leave]]</f>
        <v>1 VL</v>
      </c>
      <c r="L5853" s="23">
        <f ca="1">NETWORKDAYS(LeaveTracker[[#This Row],[Start Date]],LeaveTracker[[#This Row],[End Date]],lstHolidays)</f>
        <v>1</v>
      </c>
      <c r="M5853" s="27"/>
    </row>
    <row r="5854" spans="1:13" ht="30" customHeight="1" x14ac:dyDescent="0.3">
      <c r="A5854" s="27">
        <f t="shared" si="65"/>
        <v>2041</v>
      </c>
      <c r="B5854" s="31">
        <v>45077</v>
      </c>
      <c r="C5854" s="31">
        <v>45063</v>
      </c>
      <c r="D5854" s="19" t="s">
        <v>621</v>
      </c>
      <c r="E5854" s="20" t="str">
        <f>IF(ISBLANK(LeaveTracker[[#This Row],[Employee Name]]),"-----",VLOOKUP(LeaveTracker[[#This Row],[Employee Name]],'List of Employees'!$B$4:$H$767,7))</f>
        <v>CTO</v>
      </c>
      <c r="F5854" s="66" t="str">
        <f>IF(ISBLANK(LeaveTracker[[#This Row],[Employee Name]]),"-----",VLOOKUP(LeaveTracker[[#This Row],[Employee Name]],'List of Employees'!$B$4:$H$767,6))</f>
        <v>PERMANENT</v>
      </c>
      <c r="G5854" s="24">
        <v>45075</v>
      </c>
      <c r="H5854" s="24">
        <v>45075</v>
      </c>
      <c r="I5854" s="20" t="s">
        <v>82</v>
      </c>
      <c r="K5854" s="57" t="str">
        <f ca="1">LeaveTracker[[#This Row],[Days]]&amp;" "&amp;LeaveTracker[[#This Row],[Type of Leave]]</f>
        <v>1 VL</v>
      </c>
      <c r="L5854" s="23">
        <f ca="1">NETWORKDAYS(LeaveTracker[[#This Row],[Start Date]],LeaveTracker[[#This Row],[End Date]],lstHolidays)</f>
        <v>1</v>
      </c>
      <c r="M5854" s="27"/>
    </row>
    <row r="5855" spans="1:13" ht="30" customHeight="1" x14ac:dyDescent="0.3">
      <c r="A5855" s="27">
        <f t="shared" si="65"/>
        <v>2042</v>
      </c>
      <c r="B5855" s="31">
        <v>45077</v>
      </c>
      <c r="C5855" s="31">
        <v>45072</v>
      </c>
      <c r="D5855" s="19" t="s">
        <v>2319</v>
      </c>
      <c r="E5855" s="20" t="str">
        <f>IF(ISBLANK(LeaveTracker[[#This Row],[Employee Name]]),"-----",VLOOKUP(LeaveTracker[[#This Row],[Employee Name]],'List of Employees'!$B$4:$H$767,7))</f>
        <v>CEO</v>
      </c>
      <c r="F5855" s="66" t="str">
        <f>IF(ISBLANK(LeaveTracker[[#This Row],[Employee Name]]),"-----",VLOOKUP(LeaveTracker[[#This Row],[Employee Name]],'List of Employees'!$B$4:$H$767,6))</f>
        <v>CASUAL</v>
      </c>
      <c r="G5855" s="24">
        <v>45071</v>
      </c>
      <c r="H5855" s="24">
        <v>45071</v>
      </c>
      <c r="I5855" s="20" t="s">
        <v>81</v>
      </c>
      <c r="K5855" s="57" t="str">
        <f ca="1">LeaveTracker[[#This Row],[Days]]&amp;" "&amp;LeaveTracker[[#This Row],[Type of Leave]]</f>
        <v>1 SL</v>
      </c>
      <c r="L5855" s="23">
        <f ca="1">NETWORKDAYS(LeaveTracker[[#This Row],[Start Date]],LeaveTracker[[#This Row],[End Date]],lstHolidays)</f>
        <v>1</v>
      </c>
      <c r="M5855" s="27"/>
    </row>
    <row r="5856" spans="1:13" ht="30" customHeight="1" x14ac:dyDescent="0.3">
      <c r="A5856" s="27">
        <f t="shared" si="65"/>
        <v>2043</v>
      </c>
      <c r="B5856" s="31">
        <v>45077</v>
      </c>
      <c r="C5856" s="31">
        <v>45071</v>
      </c>
      <c r="D5856" s="19" t="s">
        <v>1874</v>
      </c>
      <c r="E5856" s="20" t="str">
        <f>IF(ISBLANK(LeaveTracker[[#This Row],[Employee Name]]),"-----",VLOOKUP(LeaveTracker[[#This Row],[Employee Name]],'List of Employees'!$B$4:$H$767,7))</f>
        <v>TOPS-CSU</v>
      </c>
      <c r="F5856" s="66" t="str">
        <f>IF(ISBLANK(LeaveTracker[[#This Row],[Employee Name]]),"-----",VLOOKUP(LeaveTracker[[#This Row],[Employee Name]],'List of Employees'!$B$4:$H$767,6))</f>
        <v>CASUAL</v>
      </c>
      <c r="G5856" s="24">
        <v>45080</v>
      </c>
      <c r="H5856" s="24">
        <v>45081</v>
      </c>
      <c r="I5856" s="20" t="s">
        <v>82</v>
      </c>
      <c r="K5856" s="57" t="str">
        <f>LeaveTracker[[#This Row],[Days]]&amp;" "&amp;LeaveTracker[[#This Row],[Type of Leave]]</f>
        <v>1 VL</v>
      </c>
      <c r="L5856" s="23">
        <v>1</v>
      </c>
      <c r="M5856" s="27"/>
    </row>
    <row r="5857" spans="1:13" ht="30" customHeight="1" x14ac:dyDescent="0.3">
      <c r="A5857" s="27">
        <f t="shared" si="65"/>
        <v>2044</v>
      </c>
      <c r="B5857" s="31">
        <v>45077</v>
      </c>
      <c r="C5857" s="31">
        <v>45068</v>
      </c>
      <c r="D5857" s="19" t="s">
        <v>2347</v>
      </c>
      <c r="E5857" s="20">
        <f>IF(ISBLANK(LeaveTracker[[#This Row],[Employee Name]]),"-----",VLOOKUP(LeaveTracker[[#This Row],[Employee Name]],'List of Employees'!$B$4:$H$767,7))</f>
        <v>0</v>
      </c>
      <c r="F5857" s="66" t="str">
        <f>IF(ISBLANK(LeaveTracker[[#This Row],[Employee Name]]),"-----",VLOOKUP(LeaveTracker[[#This Row],[Employee Name]],'List of Employees'!$B$4:$H$767,6))</f>
        <v>PERMANENT</v>
      </c>
      <c r="G5857" s="24">
        <v>45064</v>
      </c>
      <c r="H5857" s="24">
        <v>45065</v>
      </c>
      <c r="I5857" s="20" t="s">
        <v>81</v>
      </c>
      <c r="K5857" s="57" t="str">
        <f ca="1">LeaveTracker[[#This Row],[Days]]&amp;" "&amp;LeaveTracker[[#This Row],[Type of Leave]]</f>
        <v>2 SL</v>
      </c>
      <c r="L5857" s="23">
        <f ca="1">NETWORKDAYS(LeaveTracker[[#This Row],[Start Date]],LeaveTracker[[#This Row],[End Date]],lstHolidays)</f>
        <v>2</v>
      </c>
      <c r="M5857" s="27"/>
    </row>
    <row r="5858" spans="1:13" ht="30" customHeight="1" x14ac:dyDescent="0.3">
      <c r="A5858" s="27">
        <f t="shared" si="65"/>
        <v>2045</v>
      </c>
      <c r="B5858" s="31">
        <v>45077</v>
      </c>
      <c r="C5858" s="31">
        <v>45073</v>
      </c>
      <c r="D5858" s="19" t="s">
        <v>2347</v>
      </c>
      <c r="E5858" s="20">
        <f>IF(ISBLANK(LeaveTracker[[#This Row],[Employee Name]]),"-----",VLOOKUP(LeaveTracker[[#This Row],[Employee Name]],'List of Employees'!$B$4:$H$767,7))</f>
        <v>0</v>
      </c>
      <c r="F5858" s="66" t="str">
        <f>IF(ISBLANK(LeaveTracker[[#This Row],[Employee Name]]),"-----",VLOOKUP(LeaveTracker[[#This Row],[Employee Name]],'List of Employees'!$B$4:$H$767,6))</f>
        <v>PERMANENT</v>
      </c>
      <c r="G5858" s="24">
        <v>45006</v>
      </c>
      <c r="H5858" s="24">
        <v>45006</v>
      </c>
      <c r="I5858" s="20" t="s">
        <v>81</v>
      </c>
      <c r="K5858" s="57" t="str">
        <f ca="1">LeaveTracker[[#This Row],[Days]]&amp;" "&amp;LeaveTracker[[#This Row],[Type of Leave]]</f>
        <v>1 SL</v>
      </c>
      <c r="L5858" s="23">
        <f ca="1">NETWORKDAYS(LeaveTracker[[#This Row],[Start Date]],LeaveTracker[[#This Row],[End Date]],lstHolidays)</f>
        <v>1</v>
      </c>
      <c r="M5858" s="27"/>
    </row>
    <row r="5859" spans="1:13" ht="30" customHeight="1" x14ac:dyDescent="0.3">
      <c r="A5859" s="27">
        <f t="shared" ref="A5859:A5923" si="66">A5858+1</f>
        <v>2046</v>
      </c>
      <c r="B5859" s="31">
        <v>45077</v>
      </c>
      <c r="C5859" s="31">
        <v>45073</v>
      </c>
      <c r="D5859" s="19" t="s">
        <v>2347</v>
      </c>
      <c r="E5859" s="20">
        <f>IF(ISBLANK(LeaveTracker[[#This Row],[Employee Name]]),"-----",VLOOKUP(LeaveTracker[[#This Row],[Employee Name]],'List of Employees'!$B$4:$H$767,7))</f>
        <v>0</v>
      </c>
      <c r="F5859" s="66" t="str">
        <f>IF(ISBLANK(LeaveTracker[[#This Row],[Employee Name]]),"-----",VLOOKUP(LeaveTracker[[#This Row],[Employee Name]],'List of Employees'!$B$4:$H$767,6))</f>
        <v>PERMANENT</v>
      </c>
      <c r="G5859" s="24">
        <v>45008</v>
      </c>
      <c r="H5859" s="24">
        <v>45009</v>
      </c>
      <c r="I5859" s="20" t="s">
        <v>81</v>
      </c>
      <c r="K5859" s="57" t="str">
        <f ca="1">LeaveTracker[[#This Row],[Days]]&amp;" "&amp;LeaveTracker[[#This Row],[Type of Leave]]</f>
        <v>2 SL</v>
      </c>
      <c r="L5859" s="23">
        <f ca="1">NETWORKDAYS(LeaveTracker[[#This Row],[Start Date]],LeaveTracker[[#This Row],[End Date]],lstHolidays)</f>
        <v>2</v>
      </c>
      <c r="M5859" s="27"/>
    </row>
    <row r="5860" spans="1:13" ht="30" customHeight="1" x14ac:dyDescent="0.3">
      <c r="A5860" s="27">
        <f t="shared" si="66"/>
        <v>2047</v>
      </c>
      <c r="B5860" s="31">
        <v>45077</v>
      </c>
      <c r="C5860" s="31">
        <v>45072</v>
      </c>
      <c r="D5860" s="19" t="s">
        <v>1726</v>
      </c>
      <c r="E5860" s="20" t="str">
        <f>IF(ISBLANK(LeaveTracker[[#This Row],[Employee Name]]),"-----",VLOOKUP(LeaveTracker[[#This Row],[Employee Name]],'List of Employees'!$B$4:$H$767,7))</f>
        <v>TCNHS-ISHS</v>
      </c>
      <c r="F5860" s="66" t="str">
        <f>IF(ISBLANK(LeaveTracker[[#This Row],[Employee Name]]),"-----",VLOOKUP(LeaveTracker[[#This Row],[Employee Name]],'List of Employees'!$B$4:$H$767,6))</f>
        <v>CASUAL</v>
      </c>
      <c r="G5860" s="24">
        <v>45070</v>
      </c>
      <c r="H5860" s="24">
        <v>45070</v>
      </c>
      <c r="I5860" s="20" t="s">
        <v>81</v>
      </c>
      <c r="K5860" s="57" t="str">
        <f ca="1">LeaveTracker[[#This Row],[Days]]&amp;" "&amp;LeaveTracker[[#This Row],[Type of Leave]]</f>
        <v>1 SL</v>
      </c>
      <c r="L5860" s="23">
        <f ca="1">NETWORKDAYS(LeaveTracker[[#This Row],[Start Date]],LeaveTracker[[#This Row],[End Date]],lstHolidays)</f>
        <v>1</v>
      </c>
      <c r="M5860" s="27"/>
    </row>
    <row r="5861" spans="1:13" ht="30" customHeight="1" x14ac:dyDescent="0.3">
      <c r="A5861" s="27">
        <f t="shared" si="66"/>
        <v>2048</v>
      </c>
      <c r="B5861" s="31">
        <v>45077</v>
      </c>
      <c r="C5861" s="31">
        <v>45072</v>
      </c>
      <c r="D5861" s="19" t="s">
        <v>1726</v>
      </c>
      <c r="E5861" s="20" t="str">
        <f>IF(ISBLANK(LeaveTracker[[#This Row],[Employee Name]]),"-----",VLOOKUP(LeaveTracker[[#This Row],[Employee Name]],'List of Employees'!$B$4:$H$767,7))</f>
        <v>TCNHS-ISHS</v>
      </c>
      <c r="F5861" s="66" t="str">
        <f>IF(ISBLANK(LeaveTracker[[#This Row],[Employee Name]]),"-----",VLOOKUP(LeaveTracker[[#This Row],[Employee Name]],'List of Employees'!$B$4:$H$767,6))</f>
        <v>CASUAL</v>
      </c>
      <c r="G5861" s="24">
        <v>45075</v>
      </c>
      <c r="H5861" s="24">
        <v>45076</v>
      </c>
      <c r="I5861" s="20" t="s">
        <v>81</v>
      </c>
      <c r="K5861" s="57" t="str">
        <f ca="1">LeaveTracker[[#This Row],[Days]]&amp;" "&amp;LeaveTracker[[#This Row],[Type of Leave]]</f>
        <v>2 SL</v>
      </c>
      <c r="L5861" s="23">
        <f ca="1">NETWORKDAYS(LeaveTracker[[#This Row],[Start Date]],LeaveTracker[[#This Row],[End Date]],lstHolidays)</f>
        <v>2</v>
      </c>
      <c r="M5861" s="27"/>
    </row>
    <row r="5862" spans="1:13" ht="30" customHeight="1" x14ac:dyDescent="0.3">
      <c r="A5862" s="27">
        <f t="shared" si="66"/>
        <v>2049</v>
      </c>
      <c r="B5862" s="31">
        <v>45077</v>
      </c>
      <c r="C5862" s="31">
        <v>45075</v>
      </c>
      <c r="D5862" s="19" t="s">
        <v>1847</v>
      </c>
      <c r="E5862" s="20" t="str">
        <f>IF(ISBLANK(LeaveTracker[[#This Row],[Employee Name]]),"-----",VLOOKUP(LeaveTracker[[#This Row],[Employee Name]],'List of Employees'!$B$4:$H$767,7))</f>
        <v>GSO</v>
      </c>
      <c r="F5862" s="66" t="str">
        <f>IF(ISBLANK(LeaveTracker[[#This Row],[Employee Name]]),"-----",VLOOKUP(LeaveTracker[[#This Row],[Employee Name]],'List of Employees'!$B$4:$H$767,6))</f>
        <v>CASUAL</v>
      </c>
      <c r="G5862" s="24">
        <v>45072</v>
      </c>
      <c r="H5862" s="24">
        <v>45072</v>
      </c>
      <c r="I5862" s="19" t="s">
        <v>297</v>
      </c>
      <c r="J5862" s="42" t="s">
        <v>1000</v>
      </c>
      <c r="K5862" s="57" t="str">
        <f ca="1">LeaveTracker[[#This Row],[Days]]&amp;" "&amp;LeaveTracker[[#This Row],[Type of Leave]]</f>
        <v>1 OTHER</v>
      </c>
      <c r="L5862" s="23">
        <f ca="1">NETWORKDAYS(LeaveTracker[[#This Row],[Start Date]],LeaveTracker[[#This Row],[End Date]],lstHolidays)</f>
        <v>1</v>
      </c>
      <c r="M5862" s="27"/>
    </row>
    <row r="5863" spans="1:13" ht="30" customHeight="1" x14ac:dyDescent="0.3">
      <c r="A5863" s="27">
        <f t="shared" si="66"/>
        <v>2050</v>
      </c>
      <c r="B5863" s="31">
        <v>45077</v>
      </c>
      <c r="C5863" s="31">
        <v>45070</v>
      </c>
      <c r="D5863" s="19" t="s">
        <v>1823</v>
      </c>
      <c r="E5863" s="20" t="str">
        <f>IF(ISBLANK(LeaveTracker[[#This Row],[Employee Name]]),"-----",VLOOKUP(LeaveTracker[[#This Row],[Employee Name]],'List of Employees'!$B$4:$H$767,7))</f>
        <v>ONT</v>
      </c>
      <c r="F5863" s="66" t="str">
        <f>IF(ISBLANK(LeaveTracker[[#This Row],[Employee Name]]),"-----",VLOOKUP(LeaveTracker[[#This Row],[Employee Name]],'List of Employees'!$B$4:$H$767,6))</f>
        <v>CASUAL</v>
      </c>
      <c r="G5863" s="24">
        <v>45102</v>
      </c>
      <c r="H5863" s="24">
        <v>45102</v>
      </c>
      <c r="I5863" s="19" t="s">
        <v>297</v>
      </c>
      <c r="J5863" s="42" t="s">
        <v>1000</v>
      </c>
      <c r="K5863" s="57" t="str">
        <f>LeaveTracker[[#This Row],[Days]]&amp;" "&amp;LeaveTracker[[#This Row],[Type of Leave]]</f>
        <v>1 OTHER</v>
      </c>
      <c r="L5863" s="23">
        <v>1</v>
      </c>
      <c r="M5863" s="27"/>
    </row>
    <row r="5864" spans="1:13" ht="30" customHeight="1" x14ac:dyDescent="0.3">
      <c r="A5864" s="27">
        <f t="shared" si="66"/>
        <v>2051</v>
      </c>
      <c r="B5864" s="31">
        <v>45077</v>
      </c>
      <c r="C5864" s="31">
        <v>45070</v>
      </c>
      <c r="D5864" s="19" t="s">
        <v>1823</v>
      </c>
      <c r="E5864" s="20" t="str">
        <f>IF(ISBLANK(LeaveTracker[[#This Row],[Employee Name]]),"-----",VLOOKUP(LeaveTracker[[#This Row],[Employee Name]],'List of Employees'!$B$4:$H$767,7))</f>
        <v>ONT</v>
      </c>
      <c r="F5864" s="66" t="str">
        <f>IF(ISBLANK(LeaveTracker[[#This Row],[Employee Name]]),"-----",VLOOKUP(LeaveTracker[[#This Row],[Employee Name]],'List of Employees'!$B$4:$H$767,6))</f>
        <v>CASUAL</v>
      </c>
      <c r="G5864" s="24">
        <v>45078</v>
      </c>
      <c r="H5864" s="24">
        <v>45078</v>
      </c>
      <c r="I5864" s="19" t="s">
        <v>297</v>
      </c>
      <c r="J5864" s="42" t="s">
        <v>1000</v>
      </c>
      <c r="K5864" s="57" t="str">
        <f ca="1">LeaveTracker[[#This Row],[Days]]&amp;" "&amp;LeaveTracker[[#This Row],[Type of Leave]]</f>
        <v>1 OTHER</v>
      </c>
      <c r="L5864" s="23">
        <f ca="1">NETWORKDAYS(LeaveTracker[[#This Row],[Start Date]],LeaveTracker[[#This Row],[End Date]],lstHolidays)</f>
        <v>1</v>
      </c>
      <c r="M5864" s="27"/>
    </row>
    <row r="5865" spans="1:13" ht="30" customHeight="1" x14ac:dyDescent="0.3">
      <c r="A5865" s="27">
        <f t="shared" si="66"/>
        <v>2052</v>
      </c>
      <c r="B5865" s="31">
        <v>45077</v>
      </c>
      <c r="C5865" s="31">
        <v>45071</v>
      </c>
      <c r="D5865" s="19" t="s">
        <v>1811</v>
      </c>
      <c r="E5865" s="20" t="str">
        <f>IF(ISBLANK(LeaveTracker[[#This Row],[Employee Name]]),"-----",VLOOKUP(LeaveTracker[[#This Row],[Employee Name]],'List of Employees'!$B$4:$H$767,7))</f>
        <v>ONT</v>
      </c>
      <c r="F5865" s="66" t="str">
        <f>IF(ISBLANK(LeaveTracker[[#This Row],[Employee Name]]),"-----",VLOOKUP(LeaveTracker[[#This Row],[Employee Name]],'List of Employees'!$B$4:$H$767,6))</f>
        <v>CASUAL</v>
      </c>
      <c r="G5865" s="24">
        <v>45083</v>
      </c>
      <c r="H5865" s="24">
        <v>45087</v>
      </c>
      <c r="I5865" s="20" t="s">
        <v>82</v>
      </c>
      <c r="K5865" s="57" t="str">
        <f>LeaveTracker[[#This Row],[Days]]&amp;" "&amp;LeaveTracker[[#This Row],[Type of Leave]]</f>
        <v>5 VL</v>
      </c>
      <c r="L5865" s="23">
        <v>5</v>
      </c>
      <c r="M5865" s="27"/>
    </row>
    <row r="5866" spans="1:13" ht="30" customHeight="1" x14ac:dyDescent="0.3">
      <c r="A5866" s="27">
        <f t="shared" si="66"/>
        <v>2053</v>
      </c>
      <c r="B5866" s="31">
        <v>45077</v>
      </c>
      <c r="C5866" s="31">
        <v>45065</v>
      </c>
      <c r="D5866" s="19" t="s">
        <v>1803</v>
      </c>
      <c r="E5866" s="20" t="str">
        <f>IF(ISBLANK(LeaveTracker[[#This Row],[Employee Name]]),"-----",VLOOKUP(LeaveTracker[[#This Row],[Employee Name]],'List of Employees'!$B$4:$H$767,7))</f>
        <v>ONT</v>
      </c>
      <c r="F5866" s="66" t="str">
        <f>IF(ISBLANK(LeaveTracker[[#This Row],[Employee Name]]),"-----",VLOOKUP(LeaveTracker[[#This Row],[Employee Name]],'List of Employees'!$B$4:$H$767,6))</f>
        <v>CASUAL</v>
      </c>
      <c r="G5866" s="21">
        <v>45064</v>
      </c>
      <c r="H5866" s="24">
        <v>45064</v>
      </c>
      <c r="I5866" s="20" t="s">
        <v>81</v>
      </c>
      <c r="K5866" s="57" t="str">
        <f ca="1">LeaveTracker[[#This Row],[Days]]&amp;" "&amp;LeaveTracker[[#This Row],[Type of Leave]]</f>
        <v>1 SL</v>
      </c>
      <c r="L5866" s="23">
        <f ca="1">NETWORKDAYS(LeaveTracker[[#This Row],[Start Date]],LeaveTracker[[#This Row],[End Date]],lstHolidays)</f>
        <v>1</v>
      </c>
      <c r="M5866" s="27"/>
    </row>
    <row r="5867" spans="1:13" ht="30" customHeight="1" x14ac:dyDescent="0.3">
      <c r="A5867" s="27">
        <f t="shared" si="66"/>
        <v>2054</v>
      </c>
      <c r="B5867" s="31">
        <v>45077</v>
      </c>
      <c r="C5867" s="31">
        <v>45065</v>
      </c>
      <c r="D5867" s="19" t="s">
        <v>1803</v>
      </c>
      <c r="E5867" s="20" t="str">
        <f>IF(ISBLANK(LeaveTracker[[#This Row],[Employee Name]]),"-----",VLOOKUP(LeaveTracker[[#This Row],[Employee Name]],'List of Employees'!$B$4:$H$767,7))</f>
        <v>ONT</v>
      </c>
      <c r="F5867" s="66" t="str">
        <f>IF(ISBLANK(LeaveTracker[[#This Row],[Employee Name]]),"-----",VLOOKUP(LeaveTracker[[#This Row],[Employee Name]],'List of Employees'!$B$4:$H$767,6))</f>
        <v>CASUAL</v>
      </c>
      <c r="G5867" s="24">
        <v>45075</v>
      </c>
      <c r="H5867" s="24">
        <v>45077</v>
      </c>
      <c r="I5867" s="19" t="s">
        <v>297</v>
      </c>
      <c r="J5867" s="42" t="s">
        <v>1000</v>
      </c>
      <c r="K5867" s="57" t="str">
        <f ca="1">LeaveTracker[[#This Row],[Days]]&amp;" "&amp;LeaveTracker[[#This Row],[Type of Leave]]</f>
        <v>3 OTHER</v>
      </c>
      <c r="L5867" s="23">
        <f ca="1">NETWORKDAYS(LeaveTracker[[#This Row],[Start Date]],LeaveTracker[[#This Row],[End Date]],lstHolidays)</f>
        <v>3</v>
      </c>
      <c r="M5867" s="27"/>
    </row>
    <row r="5868" spans="1:13" ht="30" customHeight="1" x14ac:dyDescent="0.3">
      <c r="A5868" s="27">
        <f t="shared" si="66"/>
        <v>2055</v>
      </c>
      <c r="B5868" s="31">
        <v>45077</v>
      </c>
      <c r="C5868" s="31">
        <v>45071</v>
      </c>
      <c r="D5868" s="19" t="s">
        <v>1776</v>
      </c>
      <c r="E5868" s="20" t="str">
        <f>IF(ISBLANK(LeaveTracker[[#This Row],[Employee Name]]),"-----",VLOOKUP(LeaveTracker[[#This Row],[Employee Name]],'List of Employees'!$B$4:$H$767,7))</f>
        <v>PICNIC GROVE</v>
      </c>
      <c r="F5868" s="66" t="str">
        <f>IF(ISBLANK(LeaveTracker[[#This Row],[Employee Name]]),"-----",VLOOKUP(LeaveTracker[[#This Row],[Employee Name]],'List of Employees'!$B$4:$H$767,6))</f>
        <v>CASUAL</v>
      </c>
      <c r="G5868" s="24">
        <v>45078</v>
      </c>
      <c r="H5868" s="24">
        <v>45092</v>
      </c>
      <c r="I5868" s="20" t="s">
        <v>82</v>
      </c>
      <c r="K5868" s="57" t="str">
        <f ca="1">LeaveTracker[[#This Row],[Days]]&amp;" "&amp;LeaveTracker[[#This Row],[Type of Leave]]</f>
        <v>10 VL</v>
      </c>
      <c r="L5868" s="23">
        <f ca="1">NETWORKDAYS(LeaveTracker[[#This Row],[Start Date]],LeaveTracker[[#This Row],[End Date]],lstHolidays)</f>
        <v>10</v>
      </c>
      <c r="M5868" s="27"/>
    </row>
    <row r="5869" spans="1:13" ht="30" customHeight="1" x14ac:dyDescent="0.3">
      <c r="A5869" s="27">
        <f t="shared" si="66"/>
        <v>2056</v>
      </c>
      <c r="B5869" s="31">
        <v>45077</v>
      </c>
      <c r="C5869" s="31">
        <v>45077</v>
      </c>
      <c r="D5869" s="19" t="s">
        <v>1997</v>
      </c>
      <c r="E5869" s="20" t="str">
        <f>IF(ISBLANK(LeaveTracker[[#This Row],[Employee Name]]),"-----",VLOOKUP(LeaveTracker[[#This Row],[Employee Name]],'List of Employees'!$B$4:$H$767,7))</f>
        <v>HRMO</v>
      </c>
      <c r="F5869" s="66" t="str">
        <f>IF(ISBLANK(LeaveTracker[[#This Row],[Employee Name]]),"-----",VLOOKUP(LeaveTracker[[#This Row],[Employee Name]],'List of Employees'!$B$4:$H$767,6))</f>
        <v>PERMANENT</v>
      </c>
      <c r="G5869" s="24">
        <v>45079</v>
      </c>
      <c r="H5869" s="24">
        <v>45086</v>
      </c>
      <c r="I5869" s="20" t="s">
        <v>82</v>
      </c>
      <c r="K5869" s="57" t="str">
        <f ca="1">LeaveTracker[[#This Row],[Days]]&amp;" "&amp;LeaveTracker[[#This Row],[Type of Leave]]</f>
        <v>6 VL</v>
      </c>
      <c r="L5869" s="23">
        <f ca="1">NETWORKDAYS(LeaveTracker[[#This Row],[Start Date]],LeaveTracker[[#This Row],[End Date]],lstHolidays)</f>
        <v>6</v>
      </c>
      <c r="M5869" s="27"/>
    </row>
    <row r="5870" spans="1:13" ht="30" customHeight="1" x14ac:dyDescent="0.3">
      <c r="A5870" s="27">
        <f t="shared" si="66"/>
        <v>2057</v>
      </c>
      <c r="B5870" s="31">
        <v>45077</v>
      </c>
      <c r="C5870" s="31">
        <v>45069</v>
      </c>
      <c r="D5870" s="19" t="s">
        <v>1891</v>
      </c>
      <c r="E5870" s="20" t="str">
        <f>IF(ISBLANK(LeaveTracker[[#This Row],[Employee Name]]),"-----",VLOOKUP(LeaveTracker[[#This Row],[Employee Name]],'List of Employees'!$B$4:$H$767,7))</f>
        <v>PICNIC GROVE</v>
      </c>
      <c r="F5870" s="66" t="str">
        <f>IF(ISBLANK(LeaveTracker[[#This Row],[Employee Name]]),"-----",VLOOKUP(LeaveTracker[[#This Row],[Employee Name]],'List of Employees'!$B$4:$H$767,6))</f>
        <v>CASUAL</v>
      </c>
      <c r="G5870" s="24">
        <v>45065</v>
      </c>
      <c r="H5870" s="24">
        <v>45068</v>
      </c>
      <c r="I5870" s="20" t="s">
        <v>81</v>
      </c>
      <c r="K5870" s="57" t="str">
        <f>LeaveTracker[[#This Row],[Days]]&amp;" "&amp;LeaveTracker[[#This Row],[Type of Leave]]</f>
        <v>4 SL</v>
      </c>
      <c r="L5870" s="23">
        <v>4</v>
      </c>
      <c r="M5870" s="27"/>
    </row>
    <row r="5871" spans="1:13" ht="30" customHeight="1" x14ac:dyDescent="0.3">
      <c r="A5871" s="27">
        <f t="shared" si="66"/>
        <v>2058</v>
      </c>
      <c r="B5871" s="31">
        <v>45077</v>
      </c>
      <c r="C5871" s="31">
        <v>45076</v>
      </c>
      <c r="D5871" s="19" t="s">
        <v>1781</v>
      </c>
      <c r="E5871" s="20" t="str">
        <f>IF(ISBLANK(LeaveTracker[[#This Row],[Employee Name]]),"-----",VLOOKUP(LeaveTracker[[#This Row],[Employee Name]],'List of Employees'!$B$4:$H$767,7))</f>
        <v>PICNIC GROVE</v>
      </c>
      <c r="F5871" s="66" t="str">
        <f>IF(ISBLANK(LeaveTracker[[#This Row],[Employee Name]]),"-----",VLOOKUP(LeaveTracker[[#This Row],[Employee Name]],'List of Employees'!$B$4:$H$767,6))</f>
        <v>CASUAL</v>
      </c>
      <c r="G5871" s="24">
        <v>45073</v>
      </c>
      <c r="H5871" s="24">
        <v>45075</v>
      </c>
      <c r="I5871" s="20" t="s">
        <v>81</v>
      </c>
      <c r="K5871" s="57" t="str">
        <f>LeaveTracker[[#This Row],[Days]]&amp;" "&amp;LeaveTracker[[#This Row],[Type of Leave]]</f>
        <v>3 SL</v>
      </c>
      <c r="L5871" s="23">
        <v>3</v>
      </c>
      <c r="M5871" s="27"/>
    </row>
    <row r="5872" spans="1:13" ht="30" customHeight="1" x14ac:dyDescent="0.3">
      <c r="A5872" s="27">
        <f t="shared" si="66"/>
        <v>2059</v>
      </c>
      <c r="B5872" s="31">
        <v>45077</v>
      </c>
      <c r="C5872" s="31">
        <v>45076</v>
      </c>
      <c r="D5872" s="19" t="s">
        <v>673</v>
      </c>
      <c r="E5872" s="20" t="str">
        <f>IF(ISBLANK(LeaveTracker[[#This Row],[Employee Name]]),"-----",VLOOKUP(LeaveTracker[[#This Row],[Employee Name]],'List of Employees'!$B$4:$H$767,7))</f>
        <v>PICNIC GROVE</v>
      </c>
      <c r="F5872" s="66" t="str">
        <f>IF(ISBLANK(LeaveTracker[[#This Row],[Employee Name]]),"-----",VLOOKUP(LeaveTracker[[#This Row],[Employee Name]],'List of Employees'!$B$4:$H$767,6))</f>
        <v>PERMANENT</v>
      </c>
      <c r="G5872" s="24">
        <v>45061</v>
      </c>
      <c r="H5872" s="24">
        <v>45065</v>
      </c>
      <c r="I5872" s="20" t="s">
        <v>81</v>
      </c>
      <c r="K5872" s="57" t="str">
        <f ca="1">LeaveTracker[[#This Row],[Days]]&amp;" "&amp;LeaveTracker[[#This Row],[Type of Leave]]</f>
        <v>5 SL</v>
      </c>
      <c r="L5872" s="23">
        <f ca="1">NETWORKDAYS(LeaveTracker[[#This Row],[Start Date]],LeaveTracker[[#This Row],[End Date]],lstHolidays)</f>
        <v>5</v>
      </c>
      <c r="M5872" s="27"/>
    </row>
    <row r="5873" spans="1:13" ht="30" customHeight="1" x14ac:dyDescent="0.3">
      <c r="A5873" s="27">
        <f t="shared" si="66"/>
        <v>2060</v>
      </c>
      <c r="B5873" s="31">
        <v>45077</v>
      </c>
      <c r="C5873" s="31">
        <v>45076</v>
      </c>
      <c r="D5873" s="19" t="s">
        <v>673</v>
      </c>
      <c r="E5873" s="20" t="str">
        <f>IF(ISBLANK(LeaveTracker[[#This Row],[Employee Name]]),"-----",VLOOKUP(LeaveTracker[[#This Row],[Employee Name]],'List of Employees'!$B$4:$H$767,7))</f>
        <v>PICNIC GROVE</v>
      </c>
      <c r="F5873" s="66" t="str">
        <f>IF(ISBLANK(LeaveTracker[[#This Row],[Employee Name]]),"-----",VLOOKUP(LeaveTracker[[#This Row],[Employee Name]],'List of Employees'!$B$4:$H$767,6))</f>
        <v>PERMANENT</v>
      </c>
      <c r="G5873" s="24">
        <v>45068</v>
      </c>
      <c r="H5873" s="24">
        <v>45072</v>
      </c>
      <c r="I5873" s="20" t="s">
        <v>81</v>
      </c>
      <c r="K5873" s="57" t="str">
        <f ca="1">LeaveTracker[[#This Row],[Days]]&amp;" "&amp;LeaveTracker[[#This Row],[Type of Leave]]</f>
        <v>5 SL</v>
      </c>
      <c r="L5873" s="23">
        <f ca="1">NETWORKDAYS(LeaveTracker[[#This Row],[Start Date]],LeaveTracker[[#This Row],[End Date]],lstHolidays)</f>
        <v>5</v>
      </c>
      <c r="M5873" s="27"/>
    </row>
    <row r="5874" spans="1:13" ht="30" customHeight="1" x14ac:dyDescent="0.3">
      <c r="A5874" s="27">
        <f t="shared" si="66"/>
        <v>2061</v>
      </c>
      <c r="B5874" s="31">
        <v>45077</v>
      </c>
      <c r="C5874" s="31">
        <v>45076</v>
      </c>
      <c r="D5874" s="19" t="s">
        <v>2459</v>
      </c>
      <c r="E5874" s="20" t="str">
        <f>IF(ISBLANK(LeaveTracker[[#This Row],[Employee Name]]),"-----",VLOOKUP(LeaveTracker[[#This Row],[Employee Name]],'List of Employees'!$B$4:$H$767,7))</f>
        <v>CCT</v>
      </c>
      <c r="F5874" s="66" t="str">
        <f>IF(ISBLANK(LeaveTracker[[#This Row],[Employee Name]]),"-----",VLOOKUP(LeaveTracker[[#This Row],[Employee Name]],'List of Employees'!$B$4:$H$767,6))</f>
        <v>CASUAL</v>
      </c>
      <c r="G5874" s="24">
        <v>45075</v>
      </c>
      <c r="H5874" s="24">
        <v>45075</v>
      </c>
      <c r="I5874" s="20" t="s">
        <v>81</v>
      </c>
      <c r="K5874" s="57" t="str">
        <f ca="1">LeaveTracker[[#This Row],[Days]]&amp;" "&amp;LeaveTracker[[#This Row],[Type of Leave]]</f>
        <v>1 SL</v>
      </c>
      <c r="L5874" s="23">
        <f ca="1">NETWORKDAYS(LeaveTracker[[#This Row],[Start Date]],LeaveTracker[[#This Row],[End Date]],lstHolidays)</f>
        <v>1</v>
      </c>
      <c r="M5874" s="27"/>
    </row>
    <row r="5875" spans="1:13" ht="30" customHeight="1" x14ac:dyDescent="0.3">
      <c r="A5875" s="27">
        <f t="shared" si="66"/>
        <v>2062</v>
      </c>
      <c r="B5875" s="31">
        <v>45077</v>
      </c>
      <c r="C5875" s="31">
        <v>45076</v>
      </c>
      <c r="D5875" s="19" t="s">
        <v>627</v>
      </c>
      <c r="E5875" s="20" t="str">
        <f>IF(ISBLANK(LeaveTracker[[#This Row],[Employee Name]]),"-----",VLOOKUP(LeaveTracker[[#This Row],[Employee Name]],'List of Employees'!$B$4:$H$767,7))</f>
        <v>CCT</v>
      </c>
      <c r="F5875" s="66" t="str">
        <f>IF(ISBLANK(LeaveTracker[[#This Row],[Employee Name]]),"-----",VLOOKUP(LeaveTracker[[#This Row],[Employee Name]],'List of Employees'!$B$4:$H$767,6))</f>
        <v>PERMANENT</v>
      </c>
      <c r="G5875" s="24">
        <v>45085</v>
      </c>
      <c r="H5875" s="24">
        <v>45085</v>
      </c>
      <c r="I5875" s="19" t="s">
        <v>297</v>
      </c>
      <c r="J5875" s="42" t="s">
        <v>1000</v>
      </c>
      <c r="K5875" s="57" t="str">
        <f ca="1">LeaveTracker[[#This Row],[Days]]&amp;" "&amp;LeaveTracker[[#This Row],[Type of Leave]]</f>
        <v>1 OTHER</v>
      </c>
      <c r="L5875" s="23">
        <f ca="1">NETWORKDAYS(LeaveTracker[[#This Row],[Start Date]],LeaveTracker[[#This Row],[End Date]],lstHolidays)</f>
        <v>1</v>
      </c>
      <c r="M5875" s="27"/>
    </row>
    <row r="5876" spans="1:13" ht="30" customHeight="1" x14ac:dyDescent="0.3">
      <c r="A5876" s="27">
        <f t="shared" si="66"/>
        <v>2063</v>
      </c>
      <c r="B5876" s="31">
        <v>45077</v>
      </c>
      <c r="C5876" s="31">
        <v>45075</v>
      </c>
      <c r="D5876" s="19" t="s">
        <v>1944</v>
      </c>
      <c r="E5876" s="20" t="str">
        <f>IF(ISBLANK(LeaveTracker[[#This Row],[Employee Name]]),"-----",VLOOKUP(LeaveTracker[[#This Row],[Employee Name]],'List of Employees'!$B$4:$H$767,7))</f>
        <v>GSO</v>
      </c>
      <c r="F5876" s="66" t="str">
        <f>IF(ISBLANK(LeaveTracker[[#This Row],[Employee Name]]),"-----",VLOOKUP(LeaveTracker[[#This Row],[Employee Name]],'List of Employees'!$B$4:$H$767,6))</f>
        <v>PERMANENT</v>
      </c>
      <c r="G5876" s="24">
        <v>45076</v>
      </c>
      <c r="H5876" s="24">
        <v>45077</v>
      </c>
      <c r="I5876" s="19" t="s">
        <v>82</v>
      </c>
      <c r="K5876" s="57" t="str">
        <f ca="1">LeaveTracker[[#This Row],[Days]]&amp;" "&amp;LeaveTracker[[#This Row],[Type of Leave]]</f>
        <v>2 VL</v>
      </c>
      <c r="L5876" s="23">
        <f ca="1">NETWORKDAYS(LeaveTracker[[#This Row],[Start Date]],LeaveTracker[[#This Row],[End Date]],lstHolidays)</f>
        <v>2</v>
      </c>
      <c r="M5876" s="27"/>
    </row>
    <row r="5877" spans="1:13" ht="30" customHeight="1" x14ac:dyDescent="0.3">
      <c r="A5877" s="27">
        <f t="shared" si="66"/>
        <v>2064</v>
      </c>
      <c r="B5877" s="31">
        <v>45077</v>
      </c>
      <c r="C5877" s="31">
        <v>45075</v>
      </c>
      <c r="D5877" s="19" t="s">
        <v>1846</v>
      </c>
      <c r="E5877" s="20" t="str">
        <f>IF(ISBLANK(LeaveTracker[[#This Row],[Employee Name]]),"-----",VLOOKUP(LeaveTracker[[#This Row],[Employee Name]],'List of Employees'!$B$4:$H$767,7))</f>
        <v>TICC</v>
      </c>
      <c r="F5877" s="66" t="str">
        <f>IF(ISBLANK(LeaveTracker[[#This Row],[Employee Name]]),"-----",VLOOKUP(LeaveTracker[[#This Row],[Employee Name]],'List of Employees'!$B$4:$H$767,6))</f>
        <v>CASUAL</v>
      </c>
      <c r="G5877" s="24">
        <v>45068</v>
      </c>
      <c r="H5877" s="24">
        <v>45070</v>
      </c>
      <c r="I5877" s="20" t="s">
        <v>81</v>
      </c>
      <c r="K5877" s="57" t="str">
        <f ca="1">LeaveTracker[[#This Row],[Days]]&amp;" "&amp;LeaveTracker[[#This Row],[Type of Leave]]</f>
        <v>3 SL</v>
      </c>
      <c r="L5877" s="23">
        <f ca="1">NETWORKDAYS(LeaveTracker[[#This Row],[Start Date]],LeaveTracker[[#This Row],[End Date]],lstHolidays)</f>
        <v>3</v>
      </c>
      <c r="M5877" s="27"/>
    </row>
    <row r="5878" spans="1:13" ht="30" customHeight="1" x14ac:dyDescent="0.3">
      <c r="A5878" s="27">
        <f t="shared" si="66"/>
        <v>2065</v>
      </c>
      <c r="B5878" s="31">
        <v>45077</v>
      </c>
      <c r="C5878" s="31">
        <v>45075</v>
      </c>
      <c r="D5878" s="19" t="s">
        <v>1881</v>
      </c>
      <c r="E5878" s="20" t="str">
        <f>IF(ISBLANK(LeaveTracker[[#This Row],[Employee Name]]),"-----",VLOOKUP(LeaveTracker[[#This Row],[Employee Name]],'List of Employees'!$B$4:$H$767,7))</f>
        <v>TICC</v>
      </c>
      <c r="F5878" s="66" t="str">
        <f>IF(ISBLANK(LeaveTracker[[#This Row],[Employee Name]]),"-----",VLOOKUP(LeaveTracker[[#This Row],[Employee Name]],'List of Employees'!$B$4:$H$767,6))</f>
        <v>CASUAL</v>
      </c>
      <c r="G5878" s="24">
        <v>45072</v>
      </c>
      <c r="H5878" s="24">
        <v>45072</v>
      </c>
      <c r="I5878" s="20" t="s">
        <v>81</v>
      </c>
      <c r="K5878" s="57" t="str">
        <f ca="1">LeaveTracker[[#This Row],[Days]]&amp;" "&amp;LeaveTracker[[#This Row],[Type of Leave]]</f>
        <v>1 SL</v>
      </c>
      <c r="L5878" s="23">
        <f ca="1">NETWORKDAYS(LeaveTracker[[#This Row],[Start Date]],LeaveTracker[[#This Row],[End Date]],lstHolidays)</f>
        <v>1</v>
      </c>
      <c r="M5878" s="27"/>
    </row>
    <row r="5879" spans="1:13" ht="30" customHeight="1" x14ac:dyDescent="0.3">
      <c r="A5879" s="27">
        <f t="shared" si="66"/>
        <v>2066</v>
      </c>
      <c r="B5879" s="31">
        <v>45077</v>
      </c>
      <c r="C5879" s="31">
        <v>45075</v>
      </c>
      <c r="D5879" s="19" t="s">
        <v>729</v>
      </c>
      <c r="E5879" s="20" t="str">
        <f>IF(ISBLANK(LeaveTracker[[#This Row],[Employee Name]]),"-----",VLOOKUP(LeaveTracker[[#This Row],[Employee Name]],'List of Employees'!$B$4:$H$767,7))</f>
        <v>VMO</v>
      </c>
      <c r="F5879" s="66" t="str">
        <f>IF(ISBLANK(LeaveTracker[[#This Row],[Employee Name]]),"-----",VLOOKUP(LeaveTracker[[#This Row],[Employee Name]],'List of Employees'!$B$4:$H$767,6))</f>
        <v>PERMANENT</v>
      </c>
      <c r="G5879" s="24">
        <v>45070</v>
      </c>
      <c r="H5879" s="24">
        <v>45072</v>
      </c>
      <c r="I5879" s="20" t="s">
        <v>81</v>
      </c>
      <c r="K5879" s="57" t="str">
        <f ca="1">LeaveTracker[[#This Row],[Days]]&amp;" "&amp;LeaveTracker[[#This Row],[Type of Leave]]</f>
        <v>3 SL</v>
      </c>
      <c r="L5879" s="23">
        <f ca="1">NETWORKDAYS(LeaveTracker[[#This Row],[Start Date]],LeaveTracker[[#This Row],[End Date]],lstHolidays)</f>
        <v>3</v>
      </c>
      <c r="M5879" s="27"/>
    </row>
    <row r="5880" spans="1:13" ht="30" customHeight="1" x14ac:dyDescent="0.3">
      <c r="A5880" s="27">
        <f t="shared" si="66"/>
        <v>2067</v>
      </c>
      <c r="B5880" s="31">
        <v>45077</v>
      </c>
      <c r="C5880" s="31">
        <v>45075</v>
      </c>
      <c r="D5880" s="19" t="s">
        <v>395</v>
      </c>
      <c r="E5880" s="20" t="str">
        <f>IF(ISBLANK(LeaveTracker[[#This Row],[Employee Name]]),"-----",VLOOKUP(LeaveTracker[[#This Row],[Employee Name]],'List of Employees'!$B$4:$H$767,7))</f>
        <v>CTO</v>
      </c>
      <c r="F5880" s="66" t="str">
        <f>IF(ISBLANK(LeaveTracker[[#This Row],[Employee Name]]),"-----",VLOOKUP(LeaveTracker[[#This Row],[Employee Name]],'List of Employees'!$B$4:$H$767,6))</f>
        <v>PERMANENT</v>
      </c>
      <c r="G5880" s="21">
        <v>45072</v>
      </c>
      <c r="H5880" s="24">
        <v>45072</v>
      </c>
      <c r="I5880" s="20" t="s">
        <v>81</v>
      </c>
      <c r="K5880" s="57" t="str">
        <f ca="1">LeaveTracker[[#This Row],[Days]]&amp;" "&amp;LeaveTracker[[#This Row],[Type of Leave]]</f>
        <v>1 SL</v>
      </c>
      <c r="L5880" s="23">
        <f ca="1">NETWORKDAYS(LeaveTracker[[#This Row],[Start Date]],LeaveTracker[[#This Row],[End Date]],lstHolidays)</f>
        <v>1</v>
      </c>
      <c r="M5880" s="27"/>
    </row>
    <row r="5881" spans="1:13" ht="30" customHeight="1" x14ac:dyDescent="0.3">
      <c r="A5881" s="27">
        <f t="shared" si="66"/>
        <v>2068</v>
      </c>
      <c r="B5881" s="31">
        <v>45077</v>
      </c>
      <c r="C5881" s="31">
        <v>45076</v>
      </c>
      <c r="D5881" s="19" t="s">
        <v>1088</v>
      </c>
      <c r="E5881" s="20" t="str">
        <f>IF(ISBLANK(LeaveTracker[[#This Row],[Employee Name]]),"-----",VLOOKUP(LeaveTracker[[#This Row],[Employee Name]],'List of Employees'!$B$4:$H$767,7))</f>
        <v>ACCOUNTING</v>
      </c>
      <c r="F5881" s="66" t="str">
        <f>IF(ISBLANK(LeaveTracker[[#This Row],[Employee Name]]),"-----",VLOOKUP(LeaveTracker[[#This Row],[Employee Name]],'List of Employees'!$B$4:$H$767,6))</f>
        <v>PERMANENT</v>
      </c>
      <c r="G5881" s="24">
        <v>45106</v>
      </c>
      <c r="H5881" s="24">
        <v>45106</v>
      </c>
      <c r="I5881" s="20" t="s">
        <v>82</v>
      </c>
      <c r="K5881" s="57" t="str">
        <f ca="1">LeaveTracker[[#This Row],[Days]]&amp;" "&amp;LeaveTracker[[#This Row],[Type of Leave]]</f>
        <v>1 VL</v>
      </c>
      <c r="L5881" s="23">
        <f ca="1">NETWORKDAYS(LeaveTracker[[#This Row],[Start Date]],LeaveTracker[[#This Row],[End Date]],lstHolidays)</f>
        <v>1</v>
      </c>
      <c r="M5881" s="27"/>
    </row>
    <row r="5882" spans="1:13" ht="30" customHeight="1" x14ac:dyDescent="0.3">
      <c r="A5882" s="27">
        <f t="shared" si="66"/>
        <v>2069</v>
      </c>
      <c r="B5882" s="31">
        <v>45077</v>
      </c>
      <c r="C5882" s="31">
        <v>45076</v>
      </c>
      <c r="D5882" s="19" t="s">
        <v>1088</v>
      </c>
      <c r="E5882" s="20" t="str">
        <f>IF(ISBLANK(LeaveTracker[[#This Row],[Employee Name]]),"-----",VLOOKUP(LeaveTracker[[#This Row],[Employee Name]],'List of Employees'!$B$4:$H$767,7))</f>
        <v>ACCOUNTING</v>
      </c>
      <c r="F5882" s="66" t="str">
        <f>IF(ISBLANK(LeaveTracker[[#This Row],[Employee Name]]),"-----",VLOOKUP(LeaveTracker[[#This Row],[Employee Name]],'List of Employees'!$B$4:$H$767,6))</f>
        <v>PERMANENT</v>
      </c>
      <c r="G5882" s="24">
        <v>45107</v>
      </c>
      <c r="H5882" s="24">
        <v>45107</v>
      </c>
      <c r="I5882" s="20" t="s">
        <v>82</v>
      </c>
      <c r="K5882" s="57" t="str">
        <f ca="1">LeaveTracker[[#This Row],[Days]]&amp;" "&amp;LeaveTracker[[#This Row],[Type of Leave]]</f>
        <v>1 VL</v>
      </c>
      <c r="L5882" s="23">
        <f ca="1">NETWORKDAYS(LeaveTracker[[#This Row],[Start Date]],LeaveTracker[[#This Row],[End Date]],lstHolidays)</f>
        <v>1</v>
      </c>
      <c r="M5882" s="27"/>
    </row>
    <row r="5883" spans="1:13" ht="30" customHeight="1" x14ac:dyDescent="0.3">
      <c r="A5883" s="27">
        <f t="shared" si="66"/>
        <v>2070</v>
      </c>
      <c r="B5883" s="31">
        <v>45077</v>
      </c>
      <c r="C5883" s="31">
        <v>45075</v>
      </c>
      <c r="D5883" s="19" t="s">
        <v>2122</v>
      </c>
      <c r="E5883" s="20" t="str">
        <f>IF(ISBLANK(LeaveTracker[[#This Row],[Employee Name]]),"-----",VLOOKUP(LeaveTracker[[#This Row],[Employee Name]],'List of Employees'!$B$4:$H$767,7))</f>
        <v>DA</v>
      </c>
      <c r="F5883" s="66" t="str">
        <f>IF(ISBLANK(LeaveTracker[[#This Row],[Employee Name]]),"-----",VLOOKUP(LeaveTracker[[#This Row],[Employee Name]],'List of Employees'!$B$4:$H$767,6))</f>
        <v>CASUAL</v>
      </c>
      <c r="G5883" s="24">
        <v>45069</v>
      </c>
      <c r="H5883" s="24">
        <v>45071</v>
      </c>
      <c r="I5883" s="20" t="s">
        <v>81</v>
      </c>
      <c r="K5883" s="57" t="str">
        <f ca="1">LeaveTracker[[#This Row],[Days]]&amp;" "&amp;LeaveTracker[[#This Row],[Type of Leave]]</f>
        <v>3 SL</v>
      </c>
      <c r="L5883" s="23">
        <f ca="1">NETWORKDAYS(LeaveTracker[[#This Row],[Start Date]],LeaveTracker[[#This Row],[End Date]],lstHolidays)</f>
        <v>3</v>
      </c>
      <c r="M5883" s="27"/>
    </row>
    <row r="5884" spans="1:13" ht="30" customHeight="1" x14ac:dyDescent="0.3">
      <c r="A5884" s="27">
        <f t="shared" si="66"/>
        <v>2071</v>
      </c>
      <c r="B5884" s="31">
        <v>45077</v>
      </c>
      <c r="C5884" s="31">
        <v>45079</v>
      </c>
      <c r="D5884" s="19" t="s">
        <v>1745</v>
      </c>
      <c r="E5884" s="20" t="str">
        <f>IF(ISBLANK(LeaveTracker[[#This Row],[Employee Name]]),"-----",VLOOKUP(LeaveTracker[[#This Row],[Employee Name]],'List of Employees'!$B$4:$H$767,7))</f>
        <v>AGRICULTURE OFFICE</v>
      </c>
      <c r="F5884" s="66" t="str">
        <f>IF(ISBLANK(LeaveTracker[[#This Row],[Employee Name]]),"-----",VLOOKUP(LeaveTracker[[#This Row],[Employee Name]],'List of Employees'!$B$4:$H$767,6))</f>
        <v>CASUAL</v>
      </c>
      <c r="G5884" s="24">
        <v>45083</v>
      </c>
      <c r="H5884" s="24">
        <v>45083</v>
      </c>
      <c r="I5884" s="20" t="s">
        <v>82</v>
      </c>
      <c r="K5884" s="57" t="str">
        <f ca="1">LeaveTracker[[#This Row],[Days]]&amp;" "&amp;LeaveTracker[[#This Row],[Type of Leave]]</f>
        <v>1 VL</v>
      </c>
      <c r="L5884" s="23">
        <f ca="1">NETWORKDAYS(LeaveTracker[[#This Row],[Start Date]],LeaveTracker[[#This Row],[End Date]],lstHolidays)</f>
        <v>1</v>
      </c>
      <c r="M5884" s="27"/>
    </row>
    <row r="5885" spans="1:13" ht="30" customHeight="1" x14ac:dyDescent="0.3">
      <c r="A5885" s="27">
        <f t="shared" si="66"/>
        <v>2072</v>
      </c>
      <c r="B5885" s="31">
        <v>45077</v>
      </c>
      <c r="C5885" s="31">
        <v>45079</v>
      </c>
      <c r="D5885" s="19" t="s">
        <v>1745</v>
      </c>
      <c r="E5885" s="20" t="str">
        <f>IF(ISBLANK(LeaveTracker[[#This Row],[Employee Name]]),"-----",VLOOKUP(LeaveTracker[[#This Row],[Employee Name]],'List of Employees'!$B$4:$H$767,7))</f>
        <v>AGRICULTURE OFFICE</v>
      </c>
      <c r="F5885" s="66" t="str">
        <f>IF(ISBLANK(LeaveTracker[[#This Row],[Employee Name]]),"-----",VLOOKUP(LeaveTracker[[#This Row],[Employee Name]],'List of Employees'!$B$4:$H$767,6))</f>
        <v>CASUAL</v>
      </c>
      <c r="G5885" s="24">
        <v>45085</v>
      </c>
      <c r="H5885" s="24">
        <v>45086</v>
      </c>
      <c r="I5885" s="20" t="s">
        <v>82</v>
      </c>
      <c r="K5885" s="57" t="str">
        <f ca="1">LeaveTracker[[#This Row],[Days]]&amp;" "&amp;LeaveTracker[[#This Row],[Type of Leave]]</f>
        <v>2 VL</v>
      </c>
      <c r="L5885" s="23">
        <f ca="1">NETWORKDAYS(LeaveTracker[[#This Row],[Start Date]],LeaveTracker[[#This Row],[End Date]],lstHolidays)</f>
        <v>2</v>
      </c>
      <c r="M5885" s="27"/>
    </row>
    <row r="5886" spans="1:13" ht="30" customHeight="1" x14ac:dyDescent="0.3">
      <c r="A5886" s="27">
        <f t="shared" si="66"/>
        <v>2073</v>
      </c>
      <c r="B5886" s="31">
        <v>45077</v>
      </c>
      <c r="C5886" s="31">
        <v>45076</v>
      </c>
      <c r="D5886" s="19" t="s">
        <v>303</v>
      </c>
      <c r="E5886" s="20" t="str">
        <f>IF(ISBLANK(LeaveTracker[[#This Row],[Employee Name]]),"-----",VLOOKUP(LeaveTracker[[#This Row],[Employee Name]],'List of Employees'!$B$4:$H$767,7))</f>
        <v>TOPS (ADMIN CSU)</v>
      </c>
      <c r="F5886" s="66" t="str">
        <f>IF(ISBLANK(LeaveTracker[[#This Row],[Employee Name]]),"-----",VLOOKUP(LeaveTracker[[#This Row],[Employee Name]],'List of Employees'!$B$4:$H$767,6))</f>
        <v>PERMANENT</v>
      </c>
      <c r="G5886" s="24">
        <v>45075</v>
      </c>
      <c r="H5886" s="24">
        <v>45075</v>
      </c>
      <c r="I5886" s="20" t="s">
        <v>81</v>
      </c>
      <c r="K5886" s="57" t="str">
        <f ca="1">LeaveTracker[[#This Row],[Days]]&amp;" "&amp;LeaveTracker[[#This Row],[Type of Leave]]</f>
        <v>1 SL</v>
      </c>
      <c r="L5886" s="23">
        <f ca="1">NETWORKDAYS(LeaveTracker[[#This Row],[Start Date]],LeaveTracker[[#This Row],[End Date]],lstHolidays)</f>
        <v>1</v>
      </c>
      <c r="M5886" s="27"/>
    </row>
    <row r="5887" spans="1:13" ht="30" customHeight="1" x14ac:dyDescent="0.3">
      <c r="A5887" s="27">
        <f t="shared" si="66"/>
        <v>2074</v>
      </c>
      <c r="B5887" s="31">
        <v>45077</v>
      </c>
      <c r="C5887" s="31">
        <v>45076</v>
      </c>
      <c r="D5887" s="19" t="s">
        <v>1219</v>
      </c>
      <c r="E5887" s="20" t="str">
        <f>IF(ISBLANK(LeaveTracker[[#This Row],[Employee Name]]),"-----",VLOOKUP(LeaveTracker[[#This Row],[Employee Name]],'List of Employees'!$B$4:$H$767,7))</f>
        <v>DSWDO</v>
      </c>
      <c r="F5887" s="66" t="str">
        <f>IF(ISBLANK(LeaveTracker[[#This Row],[Employee Name]]),"-----",VLOOKUP(LeaveTracker[[#This Row],[Employee Name]],'List of Employees'!$B$4:$H$767,6))</f>
        <v>PERMANENT</v>
      </c>
      <c r="G5887" s="24">
        <v>45075</v>
      </c>
      <c r="H5887" s="24">
        <v>45075</v>
      </c>
      <c r="I5887" s="20" t="s">
        <v>81</v>
      </c>
      <c r="K5887" s="57" t="str">
        <f ca="1">LeaveTracker[[#This Row],[Days]]&amp;" "&amp;LeaveTracker[[#This Row],[Type of Leave]]</f>
        <v>1 SL</v>
      </c>
      <c r="L5887" s="23">
        <f ca="1">NETWORKDAYS(LeaveTracker[[#This Row],[Start Date]],LeaveTracker[[#This Row],[End Date]],lstHolidays)</f>
        <v>1</v>
      </c>
      <c r="M5887" s="27"/>
    </row>
    <row r="5888" spans="1:13" ht="30" customHeight="1" x14ac:dyDescent="0.3">
      <c r="A5888" s="27">
        <f t="shared" si="66"/>
        <v>2075</v>
      </c>
      <c r="B5888" s="31">
        <v>45077</v>
      </c>
      <c r="C5888" s="31">
        <v>45075</v>
      </c>
      <c r="D5888" s="19" t="s">
        <v>717</v>
      </c>
      <c r="E5888" s="20" t="str">
        <f>IF(ISBLANK(LeaveTracker[[#This Row],[Employee Name]]),"-----",VLOOKUP(LeaveTracker[[#This Row],[Employee Name]],'List of Employees'!$B$4:$H$767,7))</f>
        <v>LCR</v>
      </c>
      <c r="F5888" s="66" t="str">
        <f>IF(ISBLANK(LeaveTracker[[#This Row],[Employee Name]]),"-----",VLOOKUP(LeaveTracker[[#This Row],[Employee Name]],'List of Employees'!$B$4:$H$767,6))</f>
        <v>PERMANENT</v>
      </c>
      <c r="G5888" s="24">
        <v>45072</v>
      </c>
      <c r="H5888" s="24">
        <v>45072</v>
      </c>
      <c r="I5888" s="20" t="s">
        <v>81</v>
      </c>
      <c r="K5888" s="57" t="str">
        <f ca="1">LeaveTracker[[#This Row],[Days]]&amp;" "&amp;LeaveTracker[[#This Row],[Type of Leave]]</f>
        <v>1 SL</v>
      </c>
      <c r="L5888" s="23">
        <f ca="1">NETWORKDAYS(LeaveTracker[[#This Row],[Start Date]],LeaveTracker[[#This Row],[End Date]],lstHolidays)</f>
        <v>1</v>
      </c>
      <c r="M5888" s="27"/>
    </row>
    <row r="5889" spans="1:13" ht="30" customHeight="1" x14ac:dyDescent="0.3">
      <c r="A5889" s="27">
        <f t="shared" si="66"/>
        <v>2076</v>
      </c>
      <c r="B5889" s="31">
        <v>45077</v>
      </c>
      <c r="C5889" s="31">
        <v>45075</v>
      </c>
      <c r="D5889" s="19" t="s">
        <v>1953</v>
      </c>
      <c r="E5889" s="20" t="str">
        <f>IF(ISBLANK(LeaveTracker[[#This Row],[Employee Name]]),"-----",VLOOKUP(LeaveTracker[[#This Row],[Employee Name]],'List of Employees'!$B$4:$H$767,7))</f>
        <v>CENRO</v>
      </c>
      <c r="F5889" s="66" t="str">
        <f>IF(ISBLANK(LeaveTracker[[#This Row],[Employee Name]]),"-----",VLOOKUP(LeaveTracker[[#This Row],[Employee Name]],'List of Employees'!$B$4:$H$767,6))</f>
        <v>CASUAL</v>
      </c>
      <c r="G5889" s="24">
        <v>45084</v>
      </c>
      <c r="H5889" s="24">
        <v>45085</v>
      </c>
      <c r="I5889" s="20" t="s">
        <v>82</v>
      </c>
      <c r="K5889" s="57" t="str">
        <f ca="1">LeaveTracker[[#This Row],[Days]]&amp;" "&amp;LeaveTracker[[#This Row],[Type of Leave]]</f>
        <v>2 VL</v>
      </c>
      <c r="L5889" s="23">
        <f ca="1">NETWORKDAYS(LeaveTracker[[#This Row],[Start Date]],LeaveTracker[[#This Row],[End Date]],lstHolidays)</f>
        <v>2</v>
      </c>
      <c r="M5889" s="27"/>
    </row>
    <row r="5890" spans="1:13" ht="30" customHeight="1" x14ac:dyDescent="0.3">
      <c r="A5890" s="27">
        <f t="shared" si="66"/>
        <v>2077</v>
      </c>
      <c r="B5890" s="31">
        <v>45077</v>
      </c>
      <c r="C5890" s="31">
        <v>45075</v>
      </c>
      <c r="D5890" s="19" t="s">
        <v>1953</v>
      </c>
      <c r="E5890" s="20" t="str">
        <f>IF(ISBLANK(LeaveTracker[[#This Row],[Employee Name]]),"-----",VLOOKUP(LeaveTracker[[#This Row],[Employee Name]],'List of Employees'!$B$4:$H$767,7))</f>
        <v>CENRO</v>
      </c>
      <c r="F5890" s="66" t="str">
        <f>IF(ISBLANK(LeaveTracker[[#This Row],[Employee Name]]),"-----",VLOOKUP(LeaveTracker[[#This Row],[Employee Name]],'List of Employees'!$B$4:$H$767,6))</f>
        <v>CASUAL</v>
      </c>
      <c r="G5890" s="24">
        <v>45087</v>
      </c>
      <c r="H5890" s="24">
        <v>45087</v>
      </c>
      <c r="I5890" s="20" t="s">
        <v>82</v>
      </c>
      <c r="K5890" s="57" t="str">
        <f>LeaveTracker[[#This Row],[Days]]&amp;" "&amp;LeaveTracker[[#This Row],[Type of Leave]]</f>
        <v>1 VL</v>
      </c>
      <c r="L5890" s="23">
        <v>1</v>
      </c>
      <c r="M5890" s="27"/>
    </row>
    <row r="5891" spans="1:13" ht="30" customHeight="1" x14ac:dyDescent="0.3">
      <c r="A5891" s="27">
        <f t="shared" si="66"/>
        <v>2078</v>
      </c>
      <c r="B5891" s="31">
        <v>45077</v>
      </c>
      <c r="C5891" s="31">
        <v>45075</v>
      </c>
      <c r="D5891" s="19" t="s">
        <v>1953</v>
      </c>
      <c r="E5891" s="20" t="str">
        <f>IF(ISBLANK(LeaveTracker[[#This Row],[Employee Name]]),"-----",VLOOKUP(LeaveTracker[[#This Row],[Employee Name]],'List of Employees'!$B$4:$H$767,7))</f>
        <v>CENRO</v>
      </c>
      <c r="F5891" s="66" t="str">
        <f>IF(ISBLANK(LeaveTracker[[#This Row],[Employee Name]]),"-----",VLOOKUP(LeaveTracker[[#This Row],[Employee Name]],'List of Employees'!$B$4:$H$767,6))</f>
        <v>CASUAL</v>
      </c>
      <c r="G5891" s="24">
        <v>45089</v>
      </c>
      <c r="H5891" s="24">
        <v>45089</v>
      </c>
      <c r="I5891" s="20" t="s">
        <v>82</v>
      </c>
      <c r="K5891" s="57" t="str">
        <f>LeaveTracker[[#This Row],[Days]]&amp;" "&amp;LeaveTracker[[#This Row],[Type of Leave]]</f>
        <v>1 VL</v>
      </c>
      <c r="L5891" s="23">
        <v>1</v>
      </c>
      <c r="M5891" s="27"/>
    </row>
    <row r="5892" spans="1:13" ht="30" customHeight="1" x14ac:dyDescent="0.3">
      <c r="A5892" s="27">
        <f t="shared" si="66"/>
        <v>2079</v>
      </c>
      <c r="B5892" s="31">
        <v>45077</v>
      </c>
      <c r="C5892" s="31">
        <v>45075</v>
      </c>
      <c r="D5892" s="19" t="s">
        <v>1953</v>
      </c>
      <c r="E5892" s="20" t="str">
        <f>IF(ISBLANK(LeaveTracker[[#This Row],[Employee Name]]),"-----",VLOOKUP(LeaveTracker[[#This Row],[Employee Name]],'List of Employees'!$B$4:$H$767,7))</f>
        <v>CENRO</v>
      </c>
      <c r="F5892" s="66" t="str">
        <f>IF(ISBLANK(LeaveTracker[[#This Row],[Employee Name]]),"-----",VLOOKUP(LeaveTracker[[#This Row],[Employee Name]],'List of Employees'!$B$4:$H$767,6))</f>
        <v>CASUAL</v>
      </c>
      <c r="G5892" s="24">
        <v>45091</v>
      </c>
      <c r="H5892" s="24">
        <v>45091</v>
      </c>
      <c r="I5892" s="20" t="s">
        <v>82</v>
      </c>
      <c r="K5892" s="57" t="str">
        <f ca="1">LeaveTracker[[#This Row],[Days]]&amp;" "&amp;LeaveTracker[[#This Row],[Type of Leave]]</f>
        <v>1 VL</v>
      </c>
      <c r="L5892" s="23">
        <f ca="1">NETWORKDAYS(LeaveTracker[[#This Row],[Start Date]],LeaveTracker[[#This Row],[End Date]],lstHolidays)</f>
        <v>1</v>
      </c>
      <c r="M5892" s="27"/>
    </row>
    <row r="5893" spans="1:13" ht="30" customHeight="1" x14ac:dyDescent="0.3">
      <c r="A5893" s="27">
        <f t="shared" si="66"/>
        <v>2080</v>
      </c>
      <c r="B5893" s="31">
        <v>45077</v>
      </c>
      <c r="C5893" s="31">
        <v>45076</v>
      </c>
      <c r="D5893" s="19" t="s">
        <v>2179</v>
      </c>
      <c r="E5893" s="20" t="str">
        <f>IF(ISBLANK(LeaveTracker[[#This Row],[Employee Name]]),"-----",VLOOKUP(LeaveTracker[[#This Row],[Employee Name]],'List of Employees'!$B$4:$H$767,7))</f>
        <v>CENRO</v>
      </c>
      <c r="F5893" s="66" t="str">
        <f>IF(ISBLANK(LeaveTracker[[#This Row],[Employee Name]]),"-----",VLOOKUP(LeaveTracker[[#This Row],[Employee Name]],'List of Employees'!$B$4:$H$767,6))</f>
        <v>CASUAL</v>
      </c>
      <c r="G5893" s="24">
        <v>45072</v>
      </c>
      <c r="H5893" s="24">
        <v>45072</v>
      </c>
      <c r="I5893" s="20" t="s">
        <v>297</v>
      </c>
      <c r="J5893" s="42" t="s">
        <v>1000</v>
      </c>
      <c r="K5893" s="57" t="str">
        <f ca="1">LeaveTracker[[#This Row],[Days]]&amp;" "&amp;LeaveTracker[[#This Row],[Type of Leave]]</f>
        <v>1 OTHER</v>
      </c>
      <c r="L5893" s="23">
        <f ca="1">NETWORKDAYS(LeaveTracker[[#This Row],[Start Date]],LeaveTracker[[#This Row],[End Date]],lstHolidays)</f>
        <v>1</v>
      </c>
      <c r="M5893" s="27"/>
    </row>
    <row r="5894" spans="1:13" ht="30" customHeight="1" x14ac:dyDescent="0.3">
      <c r="A5894" s="27">
        <f t="shared" si="66"/>
        <v>2081</v>
      </c>
      <c r="B5894" s="31">
        <v>45077</v>
      </c>
      <c r="C5894" s="31">
        <v>45076</v>
      </c>
      <c r="D5894" s="19" t="s">
        <v>2179</v>
      </c>
      <c r="E5894" s="20" t="str">
        <f>IF(ISBLANK(LeaveTracker[[#This Row],[Employee Name]]),"-----",VLOOKUP(LeaveTracker[[#This Row],[Employee Name]],'List of Employees'!$B$4:$H$767,7))</f>
        <v>CENRO</v>
      </c>
      <c r="F5894" s="66" t="str">
        <f>IF(ISBLANK(LeaveTracker[[#This Row],[Employee Name]]),"-----",VLOOKUP(LeaveTracker[[#This Row],[Employee Name]],'List of Employees'!$B$4:$H$767,6))</f>
        <v>CASUAL</v>
      </c>
      <c r="G5894" s="24">
        <v>45075</v>
      </c>
      <c r="H5894" s="24">
        <v>45075</v>
      </c>
      <c r="I5894" s="20" t="s">
        <v>297</v>
      </c>
      <c r="J5894" s="42" t="s">
        <v>1000</v>
      </c>
      <c r="K5894" s="57" t="str">
        <f ca="1">LeaveTracker[[#This Row],[Days]]&amp;" "&amp;LeaveTracker[[#This Row],[Type of Leave]]</f>
        <v>1 OTHER</v>
      </c>
      <c r="L5894" s="23">
        <f ca="1">NETWORKDAYS(LeaveTracker[[#This Row],[Start Date]],LeaveTracker[[#This Row],[End Date]],lstHolidays)</f>
        <v>1</v>
      </c>
      <c r="M5894" s="27"/>
    </row>
    <row r="5895" spans="1:13" ht="30" customHeight="1" x14ac:dyDescent="0.3">
      <c r="A5895" s="27">
        <f t="shared" si="66"/>
        <v>2082</v>
      </c>
      <c r="B5895" s="31">
        <v>45077</v>
      </c>
      <c r="C5895" s="31">
        <v>45076</v>
      </c>
      <c r="D5895" s="19" t="s">
        <v>2188</v>
      </c>
      <c r="E5895" s="20" t="str">
        <f>IF(ISBLANK(LeaveTracker[[#This Row],[Employee Name]]),"-----",VLOOKUP(LeaveTracker[[#This Row],[Employee Name]],'List of Employees'!$B$4:$H$767,7))</f>
        <v>CENRO</v>
      </c>
      <c r="F5895" s="66" t="str">
        <f>IF(ISBLANK(LeaveTracker[[#This Row],[Employee Name]]),"-----",VLOOKUP(LeaveTracker[[#This Row],[Employee Name]],'List of Employees'!$B$4:$H$767,6))</f>
        <v>CASUAL</v>
      </c>
      <c r="G5895" s="24">
        <v>45072</v>
      </c>
      <c r="H5895" s="24">
        <v>45072</v>
      </c>
      <c r="I5895" s="20" t="s">
        <v>297</v>
      </c>
      <c r="J5895" s="42" t="s">
        <v>1000</v>
      </c>
      <c r="K5895" s="57" t="str">
        <f ca="1">LeaveTracker[[#This Row],[Days]]&amp;" "&amp;LeaveTracker[[#This Row],[Type of Leave]]</f>
        <v>1 OTHER</v>
      </c>
      <c r="L5895" s="23">
        <f ca="1">NETWORKDAYS(LeaveTracker[[#This Row],[Start Date]],LeaveTracker[[#This Row],[End Date]],lstHolidays)</f>
        <v>1</v>
      </c>
      <c r="M5895" s="27"/>
    </row>
    <row r="5896" spans="1:13" ht="30" customHeight="1" x14ac:dyDescent="0.3">
      <c r="A5896" s="27">
        <f t="shared" si="66"/>
        <v>2083</v>
      </c>
      <c r="B5896" s="31">
        <v>45077</v>
      </c>
      <c r="C5896" s="31">
        <v>45076</v>
      </c>
      <c r="D5896" s="19" t="s">
        <v>2188</v>
      </c>
      <c r="E5896" s="20" t="str">
        <f>IF(ISBLANK(LeaveTracker[[#This Row],[Employee Name]]),"-----",VLOOKUP(LeaveTracker[[#This Row],[Employee Name]],'List of Employees'!$B$4:$H$767,7))</f>
        <v>CENRO</v>
      </c>
      <c r="F5896" s="66" t="str">
        <f>IF(ISBLANK(LeaveTracker[[#This Row],[Employee Name]]),"-----",VLOOKUP(LeaveTracker[[#This Row],[Employee Name]],'List of Employees'!$B$4:$H$767,6))</f>
        <v>CASUAL</v>
      </c>
      <c r="G5896" s="24">
        <v>45075</v>
      </c>
      <c r="H5896" s="24">
        <v>45075</v>
      </c>
      <c r="I5896" s="20" t="s">
        <v>297</v>
      </c>
      <c r="J5896" s="42" t="s">
        <v>1000</v>
      </c>
      <c r="K5896" s="57" t="str">
        <f ca="1">LeaveTracker[[#This Row],[Days]]&amp;" "&amp;LeaveTracker[[#This Row],[Type of Leave]]</f>
        <v>1 OTHER</v>
      </c>
      <c r="L5896" s="23">
        <f ca="1">NETWORKDAYS(LeaveTracker[[#This Row],[Start Date]],LeaveTracker[[#This Row],[End Date]],lstHolidays)</f>
        <v>1</v>
      </c>
      <c r="M5896" s="27"/>
    </row>
    <row r="5897" spans="1:13" ht="30" customHeight="1" x14ac:dyDescent="0.3">
      <c r="A5897" s="27">
        <f t="shared" si="66"/>
        <v>2084</v>
      </c>
      <c r="B5897" s="31">
        <v>45077</v>
      </c>
      <c r="C5897" s="31">
        <v>45075</v>
      </c>
      <c r="D5897" s="19" t="s">
        <v>1926</v>
      </c>
      <c r="E5897" s="20" t="str">
        <f>IF(ISBLANK(LeaveTracker[[#This Row],[Employee Name]]),"-----",VLOOKUP(LeaveTracker[[#This Row],[Employee Name]],'List of Employees'!$B$4:$H$767,7))</f>
        <v>CTO</v>
      </c>
      <c r="F5897" s="66" t="str">
        <f>IF(ISBLANK(LeaveTracker[[#This Row],[Employee Name]]),"-----",VLOOKUP(LeaveTracker[[#This Row],[Employee Name]],'List of Employees'!$B$4:$H$767,6))</f>
        <v>PERMANENT</v>
      </c>
      <c r="G5897" s="24">
        <v>45078</v>
      </c>
      <c r="H5897" s="24">
        <v>45078</v>
      </c>
      <c r="I5897" s="20" t="s">
        <v>82</v>
      </c>
      <c r="K5897" s="57" t="str">
        <f ca="1">LeaveTracker[[#This Row],[Days]]&amp;" "&amp;LeaveTracker[[#This Row],[Type of Leave]]</f>
        <v>1 VL</v>
      </c>
      <c r="L5897" s="23">
        <f ca="1">NETWORKDAYS(LeaveTracker[[#This Row],[Start Date]],LeaveTracker[[#This Row],[End Date]],lstHolidays)</f>
        <v>1</v>
      </c>
      <c r="M5897" s="27"/>
    </row>
    <row r="5898" spans="1:13" ht="30" customHeight="1" x14ac:dyDescent="0.3">
      <c r="A5898" s="27">
        <f t="shared" si="66"/>
        <v>2085</v>
      </c>
      <c r="B5898" s="31">
        <v>45077</v>
      </c>
      <c r="C5898" s="31">
        <v>45075</v>
      </c>
      <c r="D5898" s="19" t="s">
        <v>1926</v>
      </c>
      <c r="E5898" s="20" t="str">
        <f>IF(ISBLANK(LeaveTracker[[#This Row],[Employee Name]]),"-----",VLOOKUP(LeaveTracker[[#This Row],[Employee Name]],'List of Employees'!$B$4:$H$767,7))</f>
        <v>CTO</v>
      </c>
      <c r="F5898" s="66" t="str">
        <f>IF(ISBLANK(LeaveTracker[[#This Row],[Employee Name]]),"-----",VLOOKUP(LeaveTracker[[#This Row],[Employee Name]],'List of Employees'!$B$4:$H$767,6))</f>
        <v>PERMANENT</v>
      </c>
      <c r="G5898" s="24">
        <v>45083</v>
      </c>
      <c r="H5898" s="24">
        <v>45083</v>
      </c>
      <c r="I5898" s="20" t="s">
        <v>82</v>
      </c>
      <c r="K5898" s="57" t="str">
        <f ca="1">LeaveTracker[[#This Row],[Days]]&amp;" "&amp;LeaveTracker[[#This Row],[Type of Leave]]</f>
        <v>1 VL</v>
      </c>
      <c r="L5898" s="23">
        <f ca="1">NETWORKDAYS(LeaveTracker[[#This Row],[Start Date]],LeaveTracker[[#This Row],[End Date]],lstHolidays)</f>
        <v>1</v>
      </c>
      <c r="M5898" s="27"/>
    </row>
    <row r="5899" spans="1:13" ht="30" customHeight="1" x14ac:dyDescent="0.3">
      <c r="A5899" s="27">
        <f t="shared" si="66"/>
        <v>2086</v>
      </c>
      <c r="B5899" s="31">
        <v>45077</v>
      </c>
      <c r="C5899" s="31">
        <v>45075</v>
      </c>
      <c r="D5899" s="19" t="s">
        <v>1926</v>
      </c>
      <c r="E5899" s="20" t="str">
        <f>IF(ISBLANK(LeaveTracker[[#This Row],[Employee Name]]),"-----",VLOOKUP(LeaveTracker[[#This Row],[Employee Name]],'List of Employees'!$B$4:$H$767,7))</f>
        <v>CTO</v>
      </c>
      <c r="F5899" s="66" t="str">
        <f>IF(ISBLANK(LeaveTracker[[#This Row],[Employee Name]]),"-----",VLOOKUP(LeaveTracker[[#This Row],[Employee Name]],'List of Employees'!$B$4:$H$767,6))</f>
        <v>PERMANENT</v>
      </c>
      <c r="G5899" s="24">
        <v>45085</v>
      </c>
      <c r="H5899" s="24">
        <v>45085</v>
      </c>
      <c r="I5899" s="20" t="s">
        <v>82</v>
      </c>
      <c r="K5899" s="57" t="str">
        <f ca="1">LeaveTracker[[#This Row],[Days]]&amp;" "&amp;LeaveTracker[[#This Row],[Type of Leave]]</f>
        <v>1 VL</v>
      </c>
      <c r="L5899" s="23">
        <f ca="1">NETWORKDAYS(LeaveTracker[[#This Row],[Start Date]],LeaveTracker[[#This Row],[End Date]],lstHolidays)</f>
        <v>1</v>
      </c>
      <c r="M5899" s="27"/>
    </row>
    <row r="5900" spans="1:13" ht="30" customHeight="1" x14ac:dyDescent="0.3">
      <c r="A5900" s="27">
        <f t="shared" si="66"/>
        <v>2087</v>
      </c>
      <c r="B5900" s="31">
        <v>45077</v>
      </c>
      <c r="C5900" s="31">
        <v>45075</v>
      </c>
      <c r="D5900" s="19" t="s">
        <v>1926</v>
      </c>
      <c r="E5900" s="20" t="str">
        <f>IF(ISBLANK(LeaveTracker[[#This Row],[Employee Name]]),"-----",VLOOKUP(LeaveTracker[[#This Row],[Employee Name]],'List of Employees'!$B$4:$H$767,7))</f>
        <v>CTO</v>
      </c>
      <c r="F5900" s="66" t="str">
        <f>IF(ISBLANK(LeaveTracker[[#This Row],[Employee Name]]),"-----",VLOOKUP(LeaveTracker[[#This Row],[Employee Name]],'List of Employees'!$B$4:$H$767,6))</f>
        <v>PERMANENT</v>
      </c>
      <c r="G5900" s="24">
        <v>45091</v>
      </c>
      <c r="H5900" s="24">
        <v>45091</v>
      </c>
      <c r="I5900" s="20" t="s">
        <v>82</v>
      </c>
      <c r="K5900" s="57" t="str">
        <f ca="1">LeaveTracker[[#This Row],[Days]]&amp;" "&amp;LeaveTracker[[#This Row],[Type of Leave]]</f>
        <v>1 VL</v>
      </c>
      <c r="L5900" s="23">
        <f ca="1">NETWORKDAYS(LeaveTracker[[#This Row],[Start Date]],LeaveTracker[[#This Row],[End Date]],lstHolidays)</f>
        <v>1</v>
      </c>
      <c r="M5900" s="27"/>
    </row>
    <row r="5901" spans="1:13" ht="30" customHeight="1" x14ac:dyDescent="0.3">
      <c r="A5901" s="27">
        <f t="shared" si="66"/>
        <v>2088</v>
      </c>
      <c r="B5901" s="31">
        <v>45077</v>
      </c>
      <c r="C5901" s="31">
        <v>45075</v>
      </c>
      <c r="D5901" s="19" t="s">
        <v>1926</v>
      </c>
      <c r="E5901" s="20" t="str">
        <f>IF(ISBLANK(LeaveTracker[[#This Row],[Employee Name]]),"-----",VLOOKUP(LeaveTracker[[#This Row],[Employee Name]],'List of Employees'!$B$4:$H$767,7))</f>
        <v>CTO</v>
      </c>
      <c r="F5901" s="66" t="str">
        <f>IF(ISBLANK(LeaveTracker[[#This Row],[Employee Name]]),"-----",VLOOKUP(LeaveTracker[[#This Row],[Employee Name]],'List of Employees'!$B$4:$H$767,6))</f>
        <v>PERMANENT</v>
      </c>
      <c r="G5901" s="24">
        <v>45097</v>
      </c>
      <c r="H5901" s="24">
        <v>45097</v>
      </c>
      <c r="I5901" s="20" t="s">
        <v>82</v>
      </c>
      <c r="K5901" s="57" t="str">
        <f ca="1">LeaveTracker[[#This Row],[Days]]&amp;" "&amp;LeaveTracker[[#This Row],[Type of Leave]]</f>
        <v>1 VL</v>
      </c>
      <c r="L5901" s="23">
        <f ca="1">NETWORKDAYS(LeaveTracker[[#This Row],[Start Date]],LeaveTracker[[#This Row],[End Date]],lstHolidays)</f>
        <v>1</v>
      </c>
      <c r="M5901" s="27"/>
    </row>
    <row r="5902" spans="1:13" ht="30" customHeight="1" x14ac:dyDescent="0.3">
      <c r="A5902" s="27">
        <f t="shared" si="66"/>
        <v>2089</v>
      </c>
      <c r="B5902" s="31">
        <v>45077</v>
      </c>
      <c r="C5902" s="31">
        <v>45075</v>
      </c>
      <c r="D5902" s="19" t="s">
        <v>1926</v>
      </c>
      <c r="E5902" s="20" t="str">
        <f>IF(ISBLANK(LeaveTracker[[#This Row],[Employee Name]]),"-----",VLOOKUP(LeaveTracker[[#This Row],[Employee Name]],'List of Employees'!$B$4:$H$767,7))</f>
        <v>CTO</v>
      </c>
      <c r="F5902" s="66" t="str">
        <f>IF(ISBLANK(LeaveTracker[[#This Row],[Employee Name]]),"-----",VLOOKUP(LeaveTracker[[#This Row],[Employee Name]],'List of Employees'!$B$4:$H$767,6))</f>
        <v>PERMANENT</v>
      </c>
      <c r="G5902" s="24">
        <v>45099</v>
      </c>
      <c r="H5902" s="24">
        <v>45099</v>
      </c>
      <c r="I5902" s="20" t="s">
        <v>82</v>
      </c>
      <c r="K5902" s="57" t="str">
        <f ca="1">LeaveTracker[[#This Row],[Days]]&amp;" "&amp;LeaveTracker[[#This Row],[Type of Leave]]</f>
        <v>1 VL</v>
      </c>
      <c r="L5902" s="23">
        <f ca="1">NETWORKDAYS(LeaveTracker[[#This Row],[Start Date]],LeaveTracker[[#This Row],[End Date]],lstHolidays)</f>
        <v>1</v>
      </c>
      <c r="M5902" s="27"/>
    </row>
    <row r="5903" spans="1:13" ht="30" customHeight="1" x14ac:dyDescent="0.3">
      <c r="A5903" s="27">
        <f t="shared" si="66"/>
        <v>2090</v>
      </c>
      <c r="B5903" s="31">
        <v>45077</v>
      </c>
      <c r="C5903" s="31">
        <v>45072</v>
      </c>
      <c r="D5903" s="19" t="s">
        <v>1785</v>
      </c>
      <c r="E5903" s="20" t="str">
        <f>IF(ISBLANK(LeaveTracker[[#This Row],[Employee Name]]),"-----",VLOOKUP(LeaveTracker[[#This Row],[Employee Name]],'List of Employees'!$B$4:$H$767,7))</f>
        <v>GSO</v>
      </c>
      <c r="F5903" s="66" t="str">
        <f>IF(ISBLANK(LeaveTracker[[#This Row],[Employee Name]]),"-----",VLOOKUP(LeaveTracker[[#This Row],[Employee Name]],'List of Employees'!$B$4:$H$767,6))</f>
        <v>CASUAL</v>
      </c>
      <c r="G5903" s="24">
        <v>45078</v>
      </c>
      <c r="H5903" s="24">
        <v>45079</v>
      </c>
      <c r="I5903" s="20" t="s">
        <v>82</v>
      </c>
      <c r="K5903" s="57" t="str">
        <f ca="1">LeaveTracker[[#This Row],[Days]]&amp;" "&amp;LeaveTracker[[#This Row],[Type of Leave]]</f>
        <v>2 VL</v>
      </c>
      <c r="L5903" s="23">
        <f ca="1">NETWORKDAYS(LeaveTracker[[#This Row],[Start Date]],LeaveTracker[[#This Row],[End Date]],lstHolidays)</f>
        <v>2</v>
      </c>
      <c r="M5903" s="27"/>
    </row>
    <row r="5904" spans="1:13" ht="30" customHeight="1" x14ac:dyDescent="0.3">
      <c r="A5904" s="27">
        <f t="shared" si="66"/>
        <v>2091</v>
      </c>
      <c r="B5904" s="31">
        <v>45077</v>
      </c>
      <c r="C5904" s="31">
        <v>45072</v>
      </c>
      <c r="D5904" s="19" t="s">
        <v>1785</v>
      </c>
      <c r="E5904" s="20" t="str">
        <f>IF(ISBLANK(LeaveTracker[[#This Row],[Employee Name]]),"-----",VLOOKUP(LeaveTracker[[#This Row],[Employee Name]],'List of Employees'!$B$4:$H$767,7))</f>
        <v>GSO</v>
      </c>
      <c r="F5904" s="66" t="str">
        <f>IF(ISBLANK(LeaveTracker[[#This Row],[Employee Name]]),"-----",VLOOKUP(LeaveTracker[[#This Row],[Employee Name]],'List of Employees'!$B$4:$H$767,6))</f>
        <v>CASUAL</v>
      </c>
      <c r="G5904" s="24">
        <v>45085</v>
      </c>
      <c r="H5904" s="24">
        <v>45086</v>
      </c>
      <c r="I5904" s="20" t="s">
        <v>82</v>
      </c>
      <c r="K5904" s="57" t="str">
        <f ca="1">LeaveTracker[[#This Row],[Days]]&amp;" "&amp;LeaveTracker[[#This Row],[Type of Leave]]</f>
        <v>2 VL</v>
      </c>
      <c r="L5904" s="23">
        <f ca="1">NETWORKDAYS(LeaveTracker[[#This Row],[Start Date]],LeaveTracker[[#This Row],[End Date]],lstHolidays)</f>
        <v>2</v>
      </c>
      <c r="M5904" s="27"/>
    </row>
    <row r="5905" spans="1:13" ht="30" customHeight="1" x14ac:dyDescent="0.3">
      <c r="A5905" s="27">
        <f t="shared" si="66"/>
        <v>2092</v>
      </c>
      <c r="B5905" s="31">
        <v>45077</v>
      </c>
      <c r="C5905" s="31">
        <v>45072</v>
      </c>
      <c r="D5905" s="20" t="s">
        <v>1785</v>
      </c>
      <c r="E5905" s="20" t="str">
        <f>IF(ISBLANK(LeaveTracker[[#This Row],[Employee Name]]),"-----",VLOOKUP(LeaveTracker[[#This Row],[Employee Name]],'List of Employees'!$B$4:$H$767,7))</f>
        <v>GSO</v>
      </c>
      <c r="F5905" s="66" t="str">
        <f>IF(ISBLANK(LeaveTracker[[#This Row],[Employee Name]]),"-----",VLOOKUP(LeaveTracker[[#This Row],[Employee Name]],'List of Employees'!$B$4:$H$767,6))</f>
        <v>CASUAL</v>
      </c>
      <c r="G5905" s="24">
        <v>45092</v>
      </c>
      <c r="H5905" s="24">
        <v>45093</v>
      </c>
      <c r="I5905" s="20" t="s">
        <v>82</v>
      </c>
      <c r="K5905" s="57" t="str">
        <f ca="1">LeaveTracker[[#This Row],[Days]]&amp;" "&amp;LeaveTracker[[#This Row],[Type of Leave]]</f>
        <v>2 VL</v>
      </c>
      <c r="L5905" s="23">
        <f ca="1">NETWORKDAYS(LeaveTracker[[#This Row],[Start Date]],LeaveTracker[[#This Row],[End Date]],lstHolidays)</f>
        <v>2</v>
      </c>
      <c r="M5905" s="27"/>
    </row>
    <row r="5906" spans="1:13" ht="30" customHeight="1" x14ac:dyDescent="0.3">
      <c r="A5906" s="27">
        <f t="shared" si="66"/>
        <v>2093</v>
      </c>
      <c r="B5906" s="31">
        <v>45077</v>
      </c>
      <c r="C5906" s="31">
        <v>45075</v>
      </c>
      <c r="D5906" s="19" t="s">
        <v>1875</v>
      </c>
      <c r="E5906" s="20" t="str">
        <f>IF(ISBLANK(LeaveTracker[[#This Row],[Employee Name]]),"-----",VLOOKUP(LeaveTracker[[#This Row],[Employee Name]],'List of Employees'!$B$4:$H$767,7))</f>
        <v>CTO-LICENSE</v>
      </c>
      <c r="F5906" s="66" t="str">
        <f>IF(ISBLANK(LeaveTracker[[#This Row],[Employee Name]]),"-----",VLOOKUP(LeaveTracker[[#This Row],[Employee Name]],'List of Employees'!$B$4:$H$767,6))</f>
        <v>CASUAL</v>
      </c>
      <c r="G5906" s="24">
        <v>45071</v>
      </c>
      <c r="H5906" s="24">
        <v>45072</v>
      </c>
      <c r="I5906" s="20" t="s">
        <v>81</v>
      </c>
      <c r="K5906" s="57" t="str">
        <f ca="1">LeaveTracker[[#This Row],[Days]]&amp;" "&amp;LeaveTracker[[#This Row],[Type of Leave]]</f>
        <v>2 SL</v>
      </c>
      <c r="L5906" s="23">
        <f ca="1">NETWORKDAYS(LeaveTracker[[#This Row],[Start Date]],LeaveTracker[[#This Row],[End Date]],lstHolidays)</f>
        <v>2</v>
      </c>
      <c r="M5906" s="27"/>
    </row>
    <row r="5907" spans="1:13" ht="30" customHeight="1" x14ac:dyDescent="0.3">
      <c r="A5907" s="27">
        <f t="shared" si="66"/>
        <v>2094</v>
      </c>
      <c r="B5907" s="31">
        <v>45083</v>
      </c>
      <c r="C5907" s="31">
        <v>45077</v>
      </c>
      <c r="D5907" s="20" t="s">
        <v>2349</v>
      </c>
      <c r="E5907" s="20" t="str">
        <f>IF(ISBLANK(LeaveTracker[[#This Row],[Employee Name]]),"-----",VLOOKUP(LeaveTracker[[#This Row],[Employee Name]],'List of Employees'!$B$4:$H$767,7))</f>
        <v>VMO</v>
      </c>
      <c r="F5907" s="66" t="str">
        <f>IF(ISBLANK(LeaveTracker[[#This Row],[Employee Name]]),"-----",VLOOKUP(LeaveTracker[[#This Row],[Employee Name]],'List of Employees'!$B$4:$H$767,6))</f>
        <v>CASUAL</v>
      </c>
      <c r="G5907" s="24"/>
      <c r="H5907" s="24"/>
      <c r="I5907" s="20" t="s">
        <v>297</v>
      </c>
      <c r="J5907" s="42" t="s">
        <v>688</v>
      </c>
      <c r="K5907" s="57" t="str">
        <f ca="1">LeaveTracker[[#This Row],[Days]]&amp;" "&amp;LeaveTracker[[#This Row],[Type of Leave]]</f>
        <v>0 OTHER</v>
      </c>
      <c r="L5907" s="23">
        <f ca="1">NETWORKDAYS(LeaveTracker[[#This Row],[Start Date]],LeaveTracker[[#This Row],[End Date]],lstHolidays)</f>
        <v>0</v>
      </c>
      <c r="M5907" s="27"/>
    </row>
    <row r="5908" spans="1:13" ht="30" customHeight="1" x14ac:dyDescent="0.3">
      <c r="A5908" s="27">
        <f t="shared" si="66"/>
        <v>2095</v>
      </c>
      <c r="B5908" s="31">
        <v>45083</v>
      </c>
      <c r="C5908" s="31">
        <v>45078</v>
      </c>
      <c r="D5908" s="19" t="s">
        <v>2352</v>
      </c>
      <c r="E5908" s="20" t="str">
        <f>IF(ISBLANK(LeaveTracker[[#This Row],[Employee Name]]),"-----",VLOOKUP(LeaveTracker[[#This Row],[Employee Name]],'List of Employees'!$B$4:$H$767,7))</f>
        <v>TOPS-CSU</v>
      </c>
      <c r="F5908" s="66" t="str">
        <f>IF(ISBLANK(LeaveTracker[[#This Row],[Employee Name]]),"-----",VLOOKUP(LeaveTracker[[#This Row],[Employee Name]],'List of Employees'!$B$4:$H$767,6))</f>
        <v>CASUAL</v>
      </c>
      <c r="G5908" s="24">
        <v>45082</v>
      </c>
      <c r="H5908" s="24">
        <v>45142</v>
      </c>
      <c r="I5908" s="19" t="s">
        <v>82</v>
      </c>
      <c r="K5908" s="57" t="str">
        <f>LeaveTracker[[#This Row],[Days]]&amp;" "&amp;LeaveTracker[[#This Row],[Type of Leave]]</f>
        <v>42 VL</v>
      </c>
      <c r="L5908" s="23">
        <v>42</v>
      </c>
      <c r="M5908" s="27"/>
    </row>
    <row r="5909" spans="1:13" ht="30" customHeight="1" x14ac:dyDescent="0.3">
      <c r="A5909" s="27">
        <f t="shared" si="66"/>
        <v>2096</v>
      </c>
      <c r="B5909" s="31">
        <v>45083</v>
      </c>
      <c r="C5909" s="31">
        <v>45078</v>
      </c>
      <c r="D5909" s="19" t="s">
        <v>1752</v>
      </c>
      <c r="E5909" s="20" t="str">
        <f>IF(ISBLANK(LeaveTracker[[#This Row],[Employee Name]]),"-----",VLOOKUP(LeaveTracker[[#This Row],[Employee Name]],'List of Employees'!$B$4:$H$767,7))</f>
        <v>SP</v>
      </c>
      <c r="F5909" s="66" t="str">
        <f>IF(ISBLANK(LeaveTracker[[#This Row],[Employee Name]]),"-----",VLOOKUP(LeaveTracker[[#This Row],[Employee Name]],'List of Employees'!$B$4:$H$767,6))</f>
        <v>CASUAL</v>
      </c>
      <c r="G5909" s="24">
        <v>45077</v>
      </c>
      <c r="H5909" s="24">
        <v>45077</v>
      </c>
      <c r="I5909" s="19" t="s">
        <v>81</v>
      </c>
      <c r="K5909" s="57" t="str">
        <f ca="1">LeaveTracker[[#This Row],[Days]]&amp;" "&amp;LeaveTracker[[#This Row],[Type of Leave]]</f>
        <v>1 SL</v>
      </c>
      <c r="L5909" s="23">
        <f ca="1">NETWORKDAYS(LeaveTracker[[#This Row],[Start Date]],LeaveTracker[[#This Row],[End Date]],lstHolidays)</f>
        <v>1</v>
      </c>
      <c r="M5909" s="27"/>
    </row>
    <row r="5910" spans="1:13" ht="30" customHeight="1" x14ac:dyDescent="0.3">
      <c r="A5910" s="27">
        <f t="shared" si="66"/>
        <v>2097</v>
      </c>
      <c r="B5910" s="31">
        <v>45083</v>
      </c>
      <c r="C5910" s="31">
        <v>45079</v>
      </c>
      <c r="D5910" s="19" t="s">
        <v>1948</v>
      </c>
      <c r="E5910" s="20" t="str">
        <f>IF(ISBLANK(LeaveTracker[[#This Row],[Employee Name]]),"-----",VLOOKUP(LeaveTracker[[#This Row],[Employee Name]],'List of Employees'!$B$4:$H$767,7))</f>
        <v>CENRO</v>
      </c>
      <c r="F5910" s="66" t="str">
        <f>IF(ISBLANK(LeaveTracker[[#This Row],[Employee Name]]),"-----",VLOOKUP(LeaveTracker[[#This Row],[Employee Name]],'List of Employees'!$B$4:$H$767,6))</f>
        <v>CASUAL</v>
      </c>
      <c r="G5910" s="24">
        <v>45077</v>
      </c>
      <c r="H5910" s="24">
        <v>45078</v>
      </c>
      <c r="I5910" s="19" t="s">
        <v>81</v>
      </c>
      <c r="K5910" s="57" t="str">
        <f ca="1">LeaveTracker[[#This Row],[Days]]&amp;" "&amp;LeaveTracker[[#This Row],[Type of Leave]]</f>
        <v>2 SL</v>
      </c>
      <c r="L5910" s="23">
        <f ca="1">NETWORKDAYS(LeaveTracker[[#This Row],[Start Date]],LeaveTracker[[#This Row],[End Date]],lstHolidays)</f>
        <v>2</v>
      </c>
      <c r="M5910" s="27"/>
    </row>
    <row r="5911" spans="1:13" ht="30" customHeight="1" x14ac:dyDescent="0.3">
      <c r="A5911" s="27">
        <f t="shared" si="66"/>
        <v>2098</v>
      </c>
      <c r="B5911" s="31">
        <v>45083</v>
      </c>
      <c r="C5911" s="31">
        <v>45079</v>
      </c>
      <c r="D5911" s="19" t="s">
        <v>1910</v>
      </c>
      <c r="E5911" s="20" t="str">
        <f>IF(ISBLANK(LeaveTracker[[#This Row],[Employee Name]]),"-----",VLOOKUP(LeaveTracker[[#This Row],[Employee Name]],'List of Employees'!$B$4:$H$767,7))</f>
        <v>CENRO</v>
      </c>
      <c r="F5911" s="66" t="str">
        <f>IF(ISBLANK(LeaveTracker[[#This Row],[Employee Name]]),"-----",VLOOKUP(LeaveTracker[[#This Row],[Employee Name]],'List of Employees'!$B$4:$H$767,6))</f>
        <v>CASUAL</v>
      </c>
      <c r="G5911" s="24">
        <v>45076</v>
      </c>
      <c r="H5911" s="24">
        <v>45077</v>
      </c>
      <c r="I5911" s="19" t="s">
        <v>81</v>
      </c>
      <c r="K5911" s="57" t="str">
        <f ca="1">LeaveTracker[[#This Row],[Days]]&amp;" "&amp;LeaveTracker[[#This Row],[Type of Leave]]</f>
        <v>2 SL</v>
      </c>
      <c r="L5911" s="23">
        <f ca="1">NETWORKDAYS(LeaveTracker[[#This Row],[Start Date]],LeaveTracker[[#This Row],[End Date]],lstHolidays)</f>
        <v>2</v>
      </c>
      <c r="M5911" s="27"/>
    </row>
    <row r="5912" spans="1:13" ht="30" customHeight="1" x14ac:dyDescent="0.3">
      <c r="A5912" s="27">
        <f t="shared" si="66"/>
        <v>2099</v>
      </c>
      <c r="B5912" s="31">
        <v>45083</v>
      </c>
      <c r="C5912" s="31">
        <v>45079</v>
      </c>
      <c r="D5912" s="19" t="s">
        <v>1863</v>
      </c>
      <c r="E5912" s="20" t="str">
        <f>IF(ISBLANK(LeaveTracker[[#This Row],[Employee Name]]),"-----",VLOOKUP(LeaveTracker[[#This Row],[Employee Name]],'List of Employees'!$B$4:$H$767,7))</f>
        <v>CENRO</v>
      </c>
      <c r="F5912" s="66" t="str">
        <f>IF(ISBLANK(LeaveTracker[[#This Row],[Employee Name]]),"-----",VLOOKUP(LeaveTracker[[#This Row],[Employee Name]],'List of Employees'!$B$4:$H$767,6))</f>
        <v>CASUAL</v>
      </c>
      <c r="G5912" s="24">
        <v>45078</v>
      </c>
      <c r="H5912" s="24">
        <v>45078</v>
      </c>
      <c r="I5912" s="20" t="s">
        <v>81</v>
      </c>
      <c r="K5912" s="57" t="str">
        <f ca="1">LeaveTracker[[#This Row],[Days]]&amp;" "&amp;LeaveTracker[[#This Row],[Type of Leave]]</f>
        <v>1 SL</v>
      </c>
      <c r="L5912" s="23">
        <f ca="1">NETWORKDAYS(LeaveTracker[[#This Row],[Start Date]],LeaveTracker[[#This Row],[End Date]],lstHolidays)</f>
        <v>1</v>
      </c>
      <c r="M5912" s="27"/>
    </row>
    <row r="5913" spans="1:13" ht="30" customHeight="1" x14ac:dyDescent="0.3">
      <c r="A5913" s="27">
        <f t="shared" si="66"/>
        <v>2100</v>
      </c>
      <c r="B5913" s="31">
        <v>45083</v>
      </c>
      <c r="C5913" s="31">
        <v>45078</v>
      </c>
      <c r="D5913" s="19" t="s">
        <v>1923</v>
      </c>
      <c r="E5913" s="20" t="str">
        <f>IF(ISBLANK(LeaveTracker[[#This Row],[Employee Name]]),"-----",VLOOKUP(LeaveTracker[[#This Row],[Employee Name]],'List of Employees'!$B$4:$H$767,7))</f>
        <v>PICNIC GROVE</v>
      </c>
      <c r="F5913" s="66" t="str">
        <f>IF(ISBLANK(LeaveTracker[[#This Row],[Employee Name]]),"-----",VLOOKUP(LeaveTracker[[#This Row],[Employee Name]],'List of Employees'!$B$4:$H$767,6))</f>
        <v>CASUAL</v>
      </c>
      <c r="G5913" s="24">
        <v>45068</v>
      </c>
      <c r="H5913" s="24">
        <v>45077</v>
      </c>
      <c r="I5913" s="20" t="s">
        <v>82</v>
      </c>
      <c r="K5913" s="57" t="str">
        <f>LeaveTracker[[#This Row],[Days]]&amp;" "&amp;LeaveTracker[[#This Row],[Type of Leave]]</f>
        <v>10 VL</v>
      </c>
      <c r="L5913" s="23">
        <v>10</v>
      </c>
      <c r="M5913" s="27"/>
    </row>
    <row r="5914" spans="1:13" ht="30" customHeight="1" x14ac:dyDescent="0.3">
      <c r="A5914" s="27">
        <f t="shared" si="66"/>
        <v>2101</v>
      </c>
      <c r="B5914" s="31">
        <v>45083</v>
      </c>
      <c r="C5914" s="31">
        <v>45076</v>
      </c>
      <c r="D5914" s="19" t="s">
        <v>508</v>
      </c>
      <c r="E5914" s="20" t="str">
        <f>IF(ISBLANK(LeaveTracker[[#This Row],[Employee Name]]),"-----",VLOOKUP(LeaveTracker[[#This Row],[Employee Name]],'List of Employees'!$B$4:$H$767,7))</f>
        <v>ACCOUNTING</v>
      </c>
      <c r="F5914" s="66" t="str">
        <f>IF(ISBLANK(LeaveTracker[[#This Row],[Employee Name]]),"-----",VLOOKUP(LeaveTracker[[#This Row],[Employee Name]],'List of Employees'!$B$4:$H$767,6))</f>
        <v>PERMANENT</v>
      </c>
      <c r="G5914" s="24">
        <v>45068</v>
      </c>
      <c r="H5914" s="24">
        <v>45075</v>
      </c>
      <c r="I5914" s="19" t="s">
        <v>297</v>
      </c>
      <c r="J5914" s="42" t="s">
        <v>1936</v>
      </c>
      <c r="K5914" s="57" t="str">
        <f ca="1">LeaveTracker[[#This Row],[Days]]&amp;" "&amp;LeaveTracker[[#This Row],[Type of Leave]]</f>
        <v>6 OTHER</v>
      </c>
      <c r="L5914" s="23">
        <f ca="1">NETWORKDAYS(LeaveTracker[[#This Row],[Start Date]],LeaveTracker[[#This Row],[End Date]],lstHolidays)</f>
        <v>6</v>
      </c>
      <c r="M5914" s="27"/>
    </row>
    <row r="5915" spans="1:13" ht="30" customHeight="1" x14ac:dyDescent="0.3">
      <c r="A5915" s="27">
        <f t="shared" si="66"/>
        <v>2102</v>
      </c>
      <c r="B5915" s="31">
        <v>45083</v>
      </c>
      <c r="C5915" s="31">
        <v>45076</v>
      </c>
      <c r="D5915" s="19" t="s">
        <v>947</v>
      </c>
      <c r="E5915" s="20" t="str">
        <f>IF(ISBLANK(LeaveTracker[[#This Row],[Employee Name]]),"-----",VLOOKUP(LeaveTracker[[#This Row],[Employee Name]],'List of Employees'!$B$4:$H$767,7))</f>
        <v>ACCOUNTING</v>
      </c>
      <c r="F5915" s="66" t="str">
        <f>IF(ISBLANK(LeaveTracker[[#This Row],[Employee Name]]),"-----",VLOOKUP(LeaveTracker[[#This Row],[Employee Name]],'List of Employees'!$B$4:$H$767,6))</f>
        <v>PERMANENT</v>
      </c>
      <c r="G5915" s="24">
        <v>45068</v>
      </c>
      <c r="H5915" s="24">
        <v>45075</v>
      </c>
      <c r="I5915" s="19" t="s">
        <v>297</v>
      </c>
      <c r="J5915" s="42" t="s">
        <v>1936</v>
      </c>
      <c r="K5915" s="57" t="str">
        <f ca="1">LeaveTracker[[#This Row],[Days]]&amp;" "&amp;LeaveTracker[[#This Row],[Type of Leave]]</f>
        <v>6 OTHER</v>
      </c>
      <c r="L5915" s="23">
        <f ca="1">NETWORKDAYS(LeaveTracker[[#This Row],[Start Date]],LeaveTracker[[#This Row],[End Date]],lstHolidays)</f>
        <v>6</v>
      </c>
      <c r="M5915" s="27"/>
    </row>
    <row r="5916" spans="1:13" ht="30" customHeight="1" x14ac:dyDescent="0.3">
      <c r="A5916" s="27">
        <f t="shared" si="66"/>
        <v>2103</v>
      </c>
      <c r="B5916" s="31">
        <v>45083</v>
      </c>
      <c r="C5916" s="31">
        <v>45077</v>
      </c>
      <c r="D5916" s="19" t="s">
        <v>2073</v>
      </c>
      <c r="E5916" s="20" t="str">
        <f>IF(ISBLANK(LeaveTracker[[#This Row],[Employee Name]]),"-----",VLOOKUP(LeaveTracker[[#This Row],[Employee Name]],'List of Employees'!$B$4:$H$767,7))</f>
        <v>LEGAL OFFICE</v>
      </c>
      <c r="F5916" s="66" t="str">
        <f>IF(ISBLANK(LeaveTracker[[#This Row],[Employee Name]]),"-----",VLOOKUP(LeaveTracker[[#This Row],[Employee Name]],'List of Employees'!$B$4:$H$767,6))</f>
        <v>CASUAL</v>
      </c>
      <c r="G5916" s="24">
        <v>45078</v>
      </c>
      <c r="H5916" s="24">
        <v>45079</v>
      </c>
      <c r="I5916" s="19" t="s">
        <v>81</v>
      </c>
      <c r="J5916" s="42" t="s">
        <v>1877</v>
      </c>
      <c r="K5916" s="57" t="str">
        <f ca="1">LeaveTracker[[#This Row],[Days]]&amp;" "&amp;LeaveTracker[[#This Row],[Type of Leave]]</f>
        <v>2 SL</v>
      </c>
      <c r="L5916" s="23">
        <f ca="1">NETWORKDAYS(LeaveTracker[[#This Row],[Start Date]],LeaveTracker[[#This Row],[End Date]],lstHolidays)</f>
        <v>2</v>
      </c>
      <c r="M5916" s="27"/>
    </row>
    <row r="5917" spans="1:13" ht="30" customHeight="1" x14ac:dyDescent="0.3">
      <c r="A5917" s="27">
        <f t="shared" si="66"/>
        <v>2104</v>
      </c>
      <c r="B5917" s="31">
        <v>45083</v>
      </c>
      <c r="C5917" s="31">
        <v>45076</v>
      </c>
      <c r="D5917" s="19" t="s">
        <v>2007</v>
      </c>
      <c r="E5917" s="20" t="str">
        <f>IF(ISBLANK(LeaveTracker[[#This Row],[Employee Name]]),"-----",VLOOKUP(LeaveTracker[[#This Row],[Employee Name]],'List of Employees'!$B$4:$H$767,7))</f>
        <v>EDP</v>
      </c>
      <c r="F5917" s="66" t="str">
        <f>IF(ISBLANK(LeaveTracker[[#This Row],[Employee Name]]),"-----",VLOOKUP(LeaveTracker[[#This Row],[Employee Name]],'List of Employees'!$B$4:$H$767,6))</f>
        <v>CASUAL</v>
      </c>
      <c r="G5917" s="24">
        <v>45076</v>
      </c>
      <c r="H5917" s="24">
        <v>45076</v>
      </c>
      <c r="I5917" s="19" t="s">
        <v>81</v>
      </c>
      <c r="K5917" s="57" t="str">
        <f ca="1">LeaveTracker[[#This Row],[Days]]&amp;" "&amp;LeaveTracker[[#This Row],[Type of Leave]]</f>
        <v>1 SL</v>
      </c>
      <c r="L5917" s="23">
        <f ca="1">NETWORKDAYS(LeaveTracker[[#This Row],[Start Date]],LeaveTracker[[#This Row],[End Date]],lstHolidays)</f>
        <v>1</v>
      </c>
      <c r="M5917" s="27"/>
    </row>
    <row r="5918" spans="1:13" ht="30" customHeight="1" x14ac:dyDescent="0.3">
      <c r="A5918" s="27">
        <f t="shared" si="66"/>
        <v>2105</v>
      </c>
      <c r="B5918" s="31">
        <v>45083</v>
      </c>
      <c r="C5918" s="31">
        <v>45078</v>
      </c>
      <c r="D5918" s="19" t="s">
        <v>1955</v>
      </c>
      <c r="E5918" s="20" t="str">
        <f>IF(ISBLANK(LeaveTracker[[#This Row],[Employee Name]]),"-----",VLOOKUP(LeaveTracker[[#This Row],[Employee Name]],'List of Employees'!$B$4:$H$767,7))</f>
        <v>TERMINAL</v>
      </c>
      <c r="F5918" s="66" t="str">
        <f>IF(ISBLANK(LeaveTracker[[#This Row],[Employee Name]]),"-----",VLOOKUP(LeaveTracker[[#This Row],[Employee Name]],'List of Employees'!$B$4:$H$767,6))</f>
        <v>CASUAL</v>
      </c>
      <c r="G5918" s="24">
        <v>45084</v>
      </c>
      <c r="H5918" s="24">
        <v>45086</v>
      </c>
      <c r="I5918" s="19" t="s">
        <v>82</v>
      </c>
      <c r="K5918" s="57" t="str">
        <f ca="1">LeaveTracker[[#This Row],[Days]]&amp;" "&amp;LeaveTracker[[#This Row],[Type of Leave]]</f>
        <v>3 VL</v>
      </c>
      <c r="L5918" s="23">
        <f ca="1">NETWORKDAYS(LeaveTracker[[#This Row],[Start Date]],LeaveTracker[[#This Row],[End Date]],lstHolidays)</f>
        <v>3</v>
      </c>
      <c r="M5918" s="27"/>
    </row>
    <row r="5919" spans="1:13" ht="30" customHeight="1" x14ac:dyDescent="0.3">
      <c r="A5919" s="27">
        <f t="shared" si="66"/>
        <v>2106</v>
      </c>
      <c r="B5919" s="31">
        <v>45083</v>
      </c>
      <c r="C5919" s="31">
        <v>45078</v>
      </c>
      <c r="D5919" s="19" t="s">
        <v>1955</v>
      </c>
      <c r="E5919" s="20" t="str">
        <f>IF(ISBLANK(LeaveTracker[[#This Row],[Employee Name]]),"-----",VLOOKUP(LeaveTracker[[#This Row],[Employee Name]],'List of Employees'!$B$4:$H$767,7))</f>
        <v>TERMINAL</v>
      </c>
      <c r="F5919" s="66" t="str">
        <f>IF(ISBLANK(LeaveTracker[[#This Row],[Employee Name]]),"-----",VLOOKUP(LeaveTracker[[#This Row],[Employee Name]],'List of Employees'!$B$4:$H$767,6))</f>
        <v>CASUAL</v>
      </c>
      <c r="G5919" s="24">
        <v>45091</v>
      </c>
      <c r="H5919" s="24">
        <v>45093</v>
      </c>
      <c r="I5919" s="19" t="s">
        <v>82</v>
      </c>
      <c r="K5919" s="57" t="str">
        <f ca="1">LeaveTracker[[#This Row],[Days]]&amp;" "&amp;LeaveTracker[[#This Row],[Type of Leave]]</f>
        <v>3 VL</v>
      </c>
      <c r="L5919" s="23">
        <f ca="1">NETWORKDAYS(LeaveTracker[[#This Row],[Start Date]],LeaveTracker[[#This Row],[End Date]],lstHolidays)</f>
        <v>3</v>
      </c>
      <c r="M5919" s="27"/>
    </row>
    <row r="5920" spans="1:13" ht="30" customHeight="1" x14ac:dyDescent="0.3">
      <c r="A5920" s="27">
        <f t="shared" si="66"/>
        <v>2107</v>
      </c>
      <c r="B5920" s="31">
        <v>45083</v>
      </c>
      <c r="C5920" s="31">
        <v>45072</v>
      </c>
      <c r="D5920" s="19" t="s">
        <v>1859</v>
      </c>
      <c r="E5920" s="20" t="str">
        <f>IF(ISBLANK(LeaveTracker[[#This Row],[Employee Name]]),"-----",VLOOKUP(LeaveTracker[[#This Row],[Employee Name]],'List of Employees'!$B$4:$H$767,7))</f>
        <v>TICC</v>
      </c>
      <c r="F5920" s="66" t="str">
        <f>IF(ISBLANK(LeaveTracker[[#This Row],[Employee Name]]),"-----",VLOOKUP(LeaveTracker[[#This Row],[Employee Name]],'List of Employees'!$B$4:$H$767,6))</f>
        <v>CASUAL</v>
      </c>
      <c r="G5920" s="24">
        <v>45099</v>
      </c>
      <c r="H5920" s="24">
        <v>45100</v>
      </c>
      <c r="I5920" s="19" t="s">
        <v>82</v>
      </c>
      <c r="K5920" s="57" t="str">
        <f ca="1">LeaveTracker[[#This Row],[Days]]&amp;" "&amp;LeaveTracker[[#This Row],[Type of Leave]]</f>
        <v>2 VL</v>
      </c>
      <c r="L5920" s="23">
        <f ca="1">NETWORKDAYS(LeaveTracker[[#This Row],[Start Date]],LeaveTracker[[#This Row],[End Date]],lstHolidays)</f>
        <v>2</v>
      </c>
      <c r="M5920" s="27"/>
    </row>
    <row r="5921" spans="1:13" ht="30" customHeight="1" x14ac:dyDescent="0.3">
      <c r="A5921" s="27">
        <f t="shared" si="66"/>
        <v>2108</v>
      </c>
      <c r="B5921" s="31">
        <v>45083</v>
      </c>
      <c r="C5921" s="31">
        <v>45072</v>
      </c>
      <c r="D5921" s="19" t="s">
        <v>1859</v>
      </c>
      <c r="E5921" s="20" t="str">
        <f>IF(ISBLANK(LeaveTracker[[#This Row],[Employee Name]]),"-----",VLOOKUP(LeaveTracker[[#This Row],[Employee Name]],'List of Employees'!$B$4:$H$767,7))</f>
        <v>TICC</v>
      </c>
      <c r="F5921" s="66" t="str">
        <f>IF(ISBLANK(LeaveTracker[[#This Row],[Employee Name]]),"-----",VLOOKUP(LeaveTracker[[#This Row],[Employee Name]],'List of Employees'!$B$4:$H$767,6))</f>
        <v>CASUAL</v>
      </c>
      <c r="G5921" s="24">
        <v>45105</v>
      </c>
      <c r="H5921" s="24">
        <v>45105</v>
      </c>
      <c r="I5921" s="19" t="s">
        <v>82</v>
      </c>
      <c r="K5921" s="57" t="str">
        <f>LeaveTracker[[#This Row],[Days]]&amp;" "&amp;LeaveTracker[[#This Row],[Type of Leave]]</f>
        <v>1 VL</v>
      </c>
      <c r="L5921" s="23">
        <v>1</v>
      </c>
      <c r="M5921" s="27"/>
    </row>
    <row r="5922" spans="1:13" ht="30" customHeight="1" x14ac:dyDescent="0.3">
      <c r="A5922" s="27">
        <f t="shared" si="66"/>
        <v>2109</v>
      </c>
      <c r="B5922" s="31">
        <v>45083</v>
      </c>
      <c r="C5922" s="31">
        <v>45072</v>
      </c>
      <c r="D5922" s="19" t="s">
        <v>1859</v>
      </c>
      <c r="E5922" s="20" t="str">
        <f>IF(ISBLANK(LeaveTracker[[#This Row],[Employee Name]]),"-----",VLOOKUP(LeaveTracker[[#This Row],[Employee Name]],'List of Employees'!$B$4:$H$767,7))</f>
        <v>TICC</v>
      </c>
      <c r="F5922" s="66" t="str">
        <f>IF(ISBLANK(LeaveTracker[[#This Row],[Employee Name]]),"-----",VLOOKUP(LeaveTracker[[#This Row],[Employee Name]],'List of Employees'!$B$4:$H$767,6))</f>
        <v>CASUAL</v>
      </c>
      <c r="G5922" s="24">
        <v>45084</v>
      </c>
      <c r="H5922" s="24">
        <v>45086</v>
      </c>
      <c r="I5922" s="19" t="s">
        <v>82</v>
      </c>
      <c r="K5922" s="57" t="str">
        <f ca="1">LeaveTracker[[#This Row],[Days]]&amp;" "&amp;LeaveTracker[[#This Row],[Type of Leave]]</f>
        <v>3 VL</v>
      </c>
      <c r="L5922" s="23">
        <f ca="1">NETWORKDAYS(LeaveTracker[[#This Row],[Start Date]],LeaveTracker[[#This Row],[End Date]],lstHolidays)</f>
        <v>3</v>
      </c>
      <c r="M5922" s="27"/>
    </row>
    <row r="5923" spans="1:13" ht="30" customHeight="1" x14ac:dyDescent="0.3">
      <c r="A5923" s="27">
        <f t="shared" si="66"/>
        <v>2110</v>
      </c>
      <c r="B5923" s="31">
        <v>45083</v>
      </c>
      <c r="C5923" s="31">
        <v>45072</v>
      </c>
      <c r="D5923" s="19" t="s">
        <v>1859</v>
      </c>
      <c r="E5923" s="20" t="str">
        <f>IF(ISBLANK(LeaveTracker[[#This Row],[Employee Name]]),"-----",VLOOKUP(LeaveTracker[[#This Row],[Employee Name]],'List of Employees'!$B$4:$H$767,7))</f>
        <v>TICC</v>
      </c>
      <c r="F5923" s="66" t="str">
        <f>IF(ISBLANK(LeaveTracker[[#This Row],[Employee Name]]),"-----",VLOOKUP(LeaveTracker[[#This Row],[Employee Name]],'List of Employees'!$B$4:$H$767,6))</f>
        <v>CASUAL</v>
      </c>
      <c r="G5923" s="24">
        <v>45106</v>
      </c>
      <c r="H5923" s="24">
        <v>45106</v>
      </c>
      <c r="I5923" s="19" t="s">
        <v>297</v>
      </c>
      <c r="J5923" s="42" t="s">
        <v>1000</v>
      </c>
      <c r="K5923" s="57" t="str">
        <f ca="1">LeaveTracker[[#This Row],[Days]]&amp;" "&amp;LeaveTracker[[#This Row],[Type of Leave]]</f>
        <v>1 OTHER</v>
      </c>
      <c r="L5923" s="23">
        <f ca="1">NETWORKDAYS(LeaveTracker[[#This Row],[Start Date]],LeaveTracker[[#This Row],[End Date]],lstHolidays)</f>
        <v>1</v>
      </c>
      <c r="M5923" s="27"/>
    </row>
    <row r="5924" spans="1:13" ht="30" customHeight="1" x14ac:dyDescent="0.3">
      <c r="A5924" s="27">
        <f t="shared" ref="A5924:A5987" si="67">A5923+1</f>
        <v>2111</v>
      </c>
      <c r="B5924" s="31">
        <v>45083</v>
      </c>
      <c r="C5924" s="31">
        <v>45070</v>
      </c>
      <c r="D5924" s="19" t="s">
        <v>1880</v>
      </c>
      <c r="E5924" s="20" t="str">
        <f>IF(ISBLANK(LeaveTracker[[#This Row],[Employee Name]]),"-----",VLOOKUP(LeaveTracker[[#This Row],[Employee Name]],'List of Employees'!$B$4:$H$767,7))</f>
        <v>GSO</v>
      </c>
      <c r="F5924" s="66" t="str">
        <f>IF(ISBLANK(LeaveTracker[[#This Row],[Employee Name]]),"-----",VLOOKUP(LeaveTracker[[#This Row],[Employee Name]],'List of Employees'!$B$4:$H$767,6))</f>
        <v>PERMANENT</v>
      </c>
      <c r="G5924" s="24">
        <v>45083</v>
      </c>
      <c r="H5924" s="24">
        <v>45085</v>
      </c>
      <c r="I5924" s="19" t="s">
        <v>82</v>
      </c>
      <c r="K5924" s="57" t="str">
        <f ca="1">LeaveTracker[[#This Row],[Days]]&amp;" "&amp;LeaveTracker[[#This Row],[Type of Leave]]</f>
        <v>3 VL</v>
      </c>
      <c r="L5924" s="23">
        <f ca="1">NETWORKDAYS(LeaveTracker[[#This Row],[Start Date]],LeaveTracker[[#This Row],[End Date]],lstHolidays)</f>
        <v>3</v>
      </c>
      <c r="M5924" s="27"/>
    </row>
    <row r="5925" spans="1:13" ht="30" customHeight="1" x14ac:dyDescent="0.3">
      <c r="A5925" s="27">
        <f t="shared" si="67"/>
        <v>2112</v>
      </c>
      <c r="B5925" s="31">
        <v>45083</v>
      </c>
      <c r="C5925" s="31">
        <v>45076</v>
      </c>
      <c r="D5925" s="19" t="s">
        <v>1845</v>
      </c>
      <c r="E5925" s="20" t="str">
        <f>IF(ISBLANK(LeaveTracker[[#This Row],[Employee Name]]),"-----",VLOOKUP(LeaveTracker[[#This Row],[Employee Name]],'List of Employees'!$B$4:$H$767,7))</f>
        <v>TICC</v>
      </c>
      <c r="F5925" s="66" t="str">
        <f>IF(ISBLANK(LeaveTracker[[#This Row],[Employee Name]]),"-----",VLOOKUP(LeaveTracker[[#This Row],[Employee Name]],'List of Employees'!$B$4:$H$767,6))</f>
        <v>CASUAL</v>
      </c>
      <c r="G5925" s="24">
        <v>45096</v>
      </c>
      <c r="H5925" s="21">
        <v>45097</v>
      </c>
      <c r="I5925" s="19" t="s">
        <v>82</v>
      </c>
      <c r="K5925" s="57" t="str">
        <f ca="1">LeaveTracker[[#This Row],[Days]]&amp;" "&amp;LeaveTracker[[#This Row],[Type of Leave]]</f>
        <v>2 VL</v>
      </c>
      <c r="L5925" s="23">
        <f ca="1">NETWORKDAYS(LeaveTracker[[#This Row],[Start Date]],LeaveTracker[[#This Row],[End Date]],lstHolidays)</f>
        <v>2</v>
      </c>
      <c r="M5925" s="27"/>
    </row>
    <row r="5926" spans="1:13" ht="30" customHeight="1" x14ac:dyDescent="0.3">
      <c r="A5926" s="27">
        <f t="shared" si="67"/>
        <v>2113</v>
      </c>
      <c r="B5926" s="31">
        <v>45083</v>
      </c>
      <c r="C5926" s="31">
        <v>45076</v>
      </c>
      <c r="D5926" s="19" t="s">
        <v>1845</v>
      </c>
      <c r="E5926" s="20" t="str">
        <f>IF(ISBLANK(LeaveTracker[[#This Row],[Employee Name]]),"-----",VLOOKUP(LeaveTracker[[#This Row],[Employee Name]],'List of Employees'!$B$4:$H$767,7))</f>
        <v>TICC</v>
      </c>
      <c r="F5926" s="66" t="str">
        <f>IF(ISBLANK(LeaveTracker[[#This Row],[Employee Name]]),"-----",VLOOKUP(LeaveTracker[[#This Row],[Employee Name]],'List of Employees'!$B$4:$H$767,6))</f>
        <v>CASUAL</v>
      </c>
      <c r="G5926" s="24">
        <v>45084</v>
      </c>
      <c r="H5926" s="24">
        <v>45084</v>
      </c>
      <c r="I5926" s="19" t="s">
        <v>297</v>
      </c>
      <c r="J5926" s="42" t="s">
        <v>1000</v>
      </c>
      <c r="K5926" s="57" t="str">
        <f ca="1">LeaveTracker[[#This Row],[Days]]&amp;" "&amp;LeaveTracker[[#This Row],[Type of Leave]]</f>
        <v>1 OTHER</v>
      </c>
      <c r="L5926" s="23">
        <f ca="1">NETWORKDAYS(LeaveTracker[[#This Row],[Start Date]],LeaveTracker[[#This Row],[End Date]],lstHolidays)</f>
        <v>1</v>
      </c>
      <c r="M5926" s="27"/>
    </row>
    <row r="5927" spans="1:13" ht="30" customHeight="1" x14ac:dyDescent="0.3">
      <c r="A5927" s="27">
        <f t="shared" si="67"/>
        <v>2114</v>
      </c>
      <c r="B5927" s="31">
        <v>45083</v>
      </c>
      <c r="C5927" s="31">
        <v>45078</v>
      </c>
      <c r="D5927" s="19" t="s">
        <v>1949</v>
      </c>
      <c r="E5927" s="20" t="str">
        <f>IF(ISBLANK(LeaveTracker[[#This Row],[Employee Name]]),"-----",VLOOKUP(LeaveTracker[[#This Row],[Employee Name]],'List of Employees'!$B$4:$H$767,7))</f>
        <v>TICC</v>
      </c>
      <c r="F5927" s="66" t="str">
        <f>IF(ISBLANK(LeaveTracker[[#This Row],[Employee Name]]),"-----",VLOOKUP(LeaveTracker[[#This Row],[Employee Name]],'List of Employees'!$B$4:$H$767,6))</f>
        <v>CASUAL</v>
      </c>
      <c r="G5927" s="24">
        <v>45082</v>
      </c>
      <c r="H5927" s="24">
        <v>45084</v>
      </c>
      <c r="I5927" s="19" t="s">
        <v>82</v>
      </c>
      <c r="K5927" s="57" t="str">
        <f ca="1">LeaveTracker[[#This Row],[Days]]&amp;" "&amp;LeaveTracker[[#This Row],[Type of Leave]]</f>
        <v>3 VL</v>
      </c>
      <c r="L5927" s="23">
        <f ca="1">NETWORKDAYS(LeaveTracker[[#This Row],[Start Date]],LeaveTracker[[#This Row],[End Date]],lstHolidays)</f>
        <v>3</v>
      </c>
      <c r="M5927" s="27"/>
    </row>
    <row r="5928" spans="1:13" ht="30" customHeight="1" x14ac:dyDescent="0.3">
      <c r="A5928" s="27">
        <f t="shared" si="67"/>
        <v>2115</v>
      </c>
      <c r="B5928" s="31">
        <v>45083</v>
      </c>
      <c r="C5928" s="31">
        <v>45078</v>
      </c>
      <c r="D5928" s="19" t="s">
        <v>1949</v>
      </c>
      <c r="E5928" s="20" t="str">
        <f>IF(ISBLANK(LeaveTracker[[#This Row],[Employee Name]]),"-----",VLOOKUP(LeaveTracker[[#This Row],[Employee Name]],'List of Employees'!$B$4:$H$767,7))</f>
        <v>TICC</v>
      </c>
      <c r="F5928" s="66" t="str">
        <f>IF(ISBLANK(LeaveTracker[[#This Row],[Employee Name]]),"-----",VLOOKUP(LeaveTracker[[#This Row],[Employee Name]],'List of Employees'!$B$4:$H$767,6))</f>
        <v>CASUAL</v>
      </c>
      <c r="G5928" s="24">
        <v>45085</v>
      </c>
      <c r="H5928" s="24">
        <v>45085</v>
      </c>
      <c r="I5928" s="19" t="s">
        <v>297</v>
      </c>
      <c r="J5928" s="42" t="s">
        <v>1000</v>
      </c>
      <c r="K5928" s="57" t="str">
        <f ca="1">LeaveTracker[[#This Row],[Days]]&amp;" "&amp;LeaveTracker[[#This Row],[Type of Leave]]</f>
        <v>1 OTHER</v>
      </c>
      <c r="L5928" s="23">
        <f ca="1">NETWORKDAYS(LeaveTracker[[#This Row],[Start Date]],LeaveTracker[[#This Row],[End Date]],lstHolidays)</f>
        <v>1</v>
      </c>
      <c r="M5928" s="27"/>
    </row>
    <row r="5929" spans="1:13" ht="30" customHeight="1" x14ac:dyDescent="0.3">
      <c r="A5929" s="27">
        <f t="shared" si="67"/>
        <v>2116</v>
      </c>
      <c r="B5929" s="31">
        <v>45083</v>
      </c>
      <c r="C5929" s="31">
        <v>45076</v>
      </c>
      <c r="D5929" s="19" t="s">
        <v>512</v>
      </c>
      <c r="E5929" s="20" t="str">
        <f>IF(ISBLANK(LeaveTracker[[#This Row],[Employee Name]]),"-----",VLOOKUP(LeaveTracker[[#This Row],[Employee Name]],'List of Employees'!$B$4:$H$767,7))</f>
        <v>ACCOUNTING</v>
      </c>
      <c r="F5929" s="66" t="str">
        <f>IF(ISBLANK(LeaveTracker[[#This Row],[Employee Name]]),"-----",VLOOKUP(LeaveTracker[[#This Row],[Employee Name]],'List of Employees'!$B$4:$H$767,6))</f>
        <v>PERMANENT</v>
      </c>
      <c r="G5929" s="24">
        <v>45075</v>
      </c>
      <c r="H5929" s="24">
        <v>45075</v>
      </c>
      <c r="I5929" s="19" t="s">
        <v>297</v>
      </c>
      <c r="J5929" s="42" t="s">
        <v>1000</v>
      </c>
      <c r="K5929" s="57" t="str">
        <f ca="1">LeaveTracker[[#This Row],[Days]]&amp;" "&amp;LeaveTracker[[#This Row],[Type of Leave]]</f>
        <v>1 OTHER</v>
      </c>
      <c r="L5929" s="23">
        <f ca="1">NETWORKDAYS(LeaveTracker[[#This Row],[Start Date]],LeaveTracker[[#This Row],[End Date]],lstHolidays)</f>
        <v>1</v>
      </c>
      <c r="M5929" s="27"/>
    </row>
    <row r="5930" spans="1:13" ht="30" customHeight="1" x14ac:dyDescent="0.3">
      <c r="A5930" s="27">
        <f t="shared" si="67"/>
        <v>2117</v>
      </c>
      <c r="B5930" s="31">
        <v>45083</v>
      </c>
      <c r="C5930" s="31">
        <v>45076</v>
      </c>
      <c r="D5930" s="19" t="s">
        <v>512</v>
      </c>
      <c r="E5930" s="20" t="str">
        <f>IF(ISBLANK(LeaveTracker[[#This Row],[Employee Name]]),"-----",VLOOKUP(LeaveTracker[[#This Row],[Employee Name]],'List of Employees'!$B$4:$H$767,7))</f>
        <v>ACCOUNTING</v>
      </c>
      <c r="F5930" s="66" t="str">
        <f>IF(ISBLANK(LeaveTracker[[#This Row],[Employee Name]]),"-----",VLOOKUP(LeaveTracker[[#This Row],[Employee Name]],'List of Employees'!$B$4:$H$767,6))</f>
        <v>PERMANENT</v>
      </c>
      <c r="G5930" s="24">
        <v>45061</v>
      </c>
      <c r="H5930" s="24">
        <v>45062</v>
      </c>
      <c r="I5930" s="19" t="s">
        <v>81</v>
      </c>
      <c r="K5930" s="57" t="str">
        <f ca="1">LeaveTracker[[#This Row],[Days]]&amp;" "&amp;LeaveTracker[[#This Row],[Type of Leave]]</f>
        <v>2 SL</v>
      </c>
      <c r="L5930" s="23">
        <f ca="1">NETWORKDAYS(LeaveTracker[[#This Row],[Start Date]],LeaveTracker[[#This Row],[End Date]],lstHolidays)</f>
        <v>2</v>
      </c>
      <c r="M5930" s="27"/>
    </row>
    <row r="5931" spans="1:13" ht="30" customHeight="1" x14ac:dyDescent="0.3">
      <c r="A5931" s="27">
        <f t="shared" si="67"/>
        <v>2118</v>
      </c>
      <c r="B5931" s="31">
        <v>45083</v>
      </c>
      <c r="C5931" s="31">
        <v>45076</v>
      </c>
      <c r="D5931" s="19" t="s">
        <v>1912</v>
      </c>
      <c r="E5931" s="20" t="str">
        <f>IF(ISBLANK(LeaveTracker[[#This Row],[Employee Name]]),"-----",VLOOKUP(LeaveTracker[[#This Row],[Employee Name]],'List of Employees'!$B$4:$H$767,7))</f>
        <v>PICNIC GROVE</v>
      </c>
      <c r="F5931" s="66" t="str">
        <f>IF(ISBLANK(LeaveTracker[[#This Row],[Employee Name]]),"-----",VLOOKUP(LeaveTracker[[#This Row],[Employee Name]],'List of Employees'!$B$4:$H$767,6))</f>
        <v>CASUAL</v>
      </c>
      <c r="G5931" s="24">
        <v>45076</v>
      </c>
      <c r="H5931" s="24">
        <v>45076</v>
      </c>
      <c r="I5931" s="19" t="s">
        <v>81</v>
      </c>
      <c r="K5931" s="57" t="str">
        <f ca="1">LeaveTracker[[#This Row],[Days]]&amp;" "&amp;LeaveTracker[[#This Row],[Type of Leave]]</f>
        <v>1 SL</v>
      </c>
      <c r="L5931" s="23">
        <f ca="1">NETWORKDAYS(LeaveTracker[[#This Row],[Start Date]],LeaveTracker[[#This Row],[End Date]],lstHolidays)</f>
        <v>1</v>
      </c>
      <c r="M5931" s="27"/>
    </row>
    <row r="5932" spans="1:13" ht="30" customHeight="1" x14ac:dyDescent="0.3">
      <c r="A5932" s="27">
        <f t="shared" si="67"/>
        <v>2119</v>
      </c>
      <c r="B5932" s="31">
        <v>45083</v>
      </c>
      <c r="C5932" s="31">
        <v>45072</v>
      </c>
      <c r="D5932" s="19" t="s">
        <v>2653</v>
      </c>
      <c r="E5932" s="20" t="str">
        <f>IF(ISBLANK(LeaveTracker[[#This Row],[Employee Name]]),"-----",VLOOKUP(LeaveTracker[[#This Row],[Employee Name]],'List of Employees'!$B$4:$H$767,7))</f>
        <v>GSO</v>
      </c>
      <c r="F5932" s="66" t="str">
        <f>IF(ISBLANK(LeaveTracker[[#This Row],[Employee Name]]),"-----",VLOOKUP(LeaveTracker[[#This Row],[Employee Name]],'List of Employees'!$B$4:$H$767,6))</f>
        <v>CASUAL</v>
      </c>
      <c r="G5932" s="24">
        <v>45070</v>
      </c>
      <c r="H5932" s="24">
        <v>45071</v>
      </c>
      <c r="I5932" s="19" t="s">
        <v>82</v>
      </c>
      <c r="K5932" s="57" t="str">
        <f ca="1">LeaveTracker[[#This Row],[Days]]&amp;" "&amp;LeaveTracker[[#This Row],[Type of Leave]]</f>
        <v>2 VL</v>
      </c>
      <c r="L5932" s="23">
        <f ca="1">NETWORKDAYS(LeaveTracker[[#This Row],[Start Date]],LeaveTracker[[#This Row],[End Date]],lstHolidays)</f>
        <v>2</v>
      </c>
      <c r="M5932" s="27"/>
    </row>
    <row r="5933" spans="1:13" ht="30" customHeight="1" x14ac:dyDescent="0.3">
      <c r="A5933" s="27">
        <f t="shared" si="67"/>
        <v>2120</v>
      </c>
      <c r="B5933" s="31">
        <v>45083</v>
      </c>
      <c r="C5933" s="31">
        <v>45072</v>
      </c>
      <c r="D5933" s="19" t="s">
        <v>1834</v>
      </c>
      <c r="E5933" s="20" t="str">
        <f>IF(ISBLANK(LeaveTracker[[#This Row],[Employee Name]]),"-----",VLOOKUP(LeaveTracker[[#This Row],[Employee Name]],'List of Employees'!$B$4:$H$767,7))</f>
        <v>CCT</v>
      </c>
      <c r="F5933" s="66" t="str">
        <f>IF(ISBLANK(LeaveTracker[[#This Row],[Employee Name]]),"-----",VLOOKUP(LeaveTracker[[#This Row],[Employee Name]],'List of Employees'!$B$4:$H$767,6))</f>
        <v>CASUAL</v>
      </c>
      <c r="G5933" s="24">
        <v>45071</v>
      </c>
      <c r="H5933" s="24">
        <v>45071</v>
      </c>
      <c r="I5933" s="19" t="s">
        <v>82</v>
      </c>
      <c r="K5933" s="57" t="str">
        <f ca="1">LeaveTracker[[#This Row],[Days]]&amp;" "&amp;LeaveTracker[[#This Row],[Type of Leave]]</f>
        <v>1 VL</v>
      </c>
      <c r="L5933" s="23">
        <f ca="1">NETWORKDAYS(LeaveTracker[[#This Row],[Start Date]],LeaveTracker[[#This Row],[End Date]],lstHolidays)</f>
        <v>1</v>
      </c>
      <c r="M5933" s="27"/>
    </row>
    <row r="5934" spans="1:13" ht="30" customHeight="1" x14ac:dyDescent="0.3">
      <c r="A5934" s="27">
        <f t="shared" si="67"/>
        <v>2121</v>
      </c>
      <c r="B5934" s="31">
        <v>45083</v>
      </c>
      <c r="C5934" s="31">
        <v>45076</v>
      </c>
      <c r="D5934" s="19" t="s">
        <v>1834</v>
      </c>
      <c r="E5934" s="20" t="str">
        <f>IF(ISBLANK(LeaveTracker[[#This Row],[Employee Name]]),"-----",VLOOKUP(LeaveTracker[[#This Row],[Employee Name]],'List of Employees'!$B$4:$H$767,7))</f>
        <v>CCT</v>
      </c>
      <c r="F5934" s="66" t="str">
        <f>IF(ISBLANK(LeaveTracker[[#This Row],[Employee Name]]),"-----",VLOOKUP(LeaveTracker[[#This Row],[Employee Name]],'List of Employees'!$B$4:$H$767,6))</f>
        <v>CASUAL</v>
      </c>
      <c r="G5934" s="24">
        <v>45078</v>
      </c>
      <c r="H5934" s="24">
        <v>45078</v>
      </c>
      <c r="I5934" s="19" t="s">
        <v>81</v>
      </c>
      <c r="K5934" s="57" t="str">
        <f>LeaveTracker[[#This Row],[Days]]&amp;" "&amp;LeaveTracker[[#This Row],[Type of Leave]]</f>
        <v>1 SL</v>
      </c>
      <c r="L5934" s="23">
        <v>1</v>
      </c>
      <c r="M5934" s="27"/>
    </row>
    <row r="5935" spans="1:13" ht="30" customHeight="1" x14ac:dyDescent="0.3">
      <c r="A5935" s="27">
        <f t="shared" si="67"/>
        <v>2122</v>
      </c>
      <c r="B5935" s="31">
        <v>45083</v>
      </c>
      <c r="C5935" s="31">
        <v>45048</v>
      </c>
      <c r="D5935" s="19" t="s">
        <v>1834</v>
      </c>
      <c r="E5935" s="20" t="str">
        <f>IF(ISBLANK(LeaveTracker[[#This Row],[Employee Name]]),"-----",VLOOKUP(LeaveTracker[[#This Row],[Employee Name]],'List of Employees'!$B$4:$H$767,7))</f>
        <v>CCT</v>
      </c>
      <c r="F5935" s="66" t="str">
        <f>IF(ISBLANK(LeaveTracker[[#This Row],[Employee Name]]),"-----",VLOOKUP(LeaveTracker[[#This Row],[Employee Name]],'List of Employees'!$B$4:$H$767,6))</f>
        <v>CASUAL</v>
      </c>
      <c r="G5935" s="24">
        <v>45064</v>
      </c>
      <c r="H5935" s="24">
        <v>45066</v>
      </c>
      <c r="I5935" s="19" t="s">
        <v>81</v>
      </c>
      <c r="K5935" s="57" t="str">
        <f>LeaveTracker[[#This Row],[Days]]&amp;" "&amp;LeaveTracker[[#This Row],[Type of Leave]]</f>
        <v>3 SL</v>
      </c>
      <c r="L5935" s="23">
        <v>3</v>
      </c>
      <c r="M5935" s="27"/>
    </row>
    <row r="5936" spans="1:13" ht="30" customHeight="1" x14ac:dyDescent="0.3">
      <c r="A5936" s="27">
        <f t="shared" si="67"/>
        <v>2123</v>
      </c>
      <c r="B5936" s="31">
        <v>45083</v>
      </c>
      <c r="C5936" s="31">
        <v>45076</v>
      </c>
      <c r="D5936" s="19" t="s">
        <v>1834</v>
      </c>
      <c r="E5936" s="20" t="str">
        <f>IF(ISBLANK(LeaveTracker[[#This Row],[Employee Name]]),"-----",VLOOKUP(LeaveTracker[[#This Row],[Employee Name]],'List of Employees'!$B$4:$H$767,7))</f>
        <v>CCT</v>
      </c>
      <c r="F5936" s="66" t="str">
        <f>IF(ISBLANK(LeaveTracker[[#This Row],[Employee Name]]),"-----",VLOOKUP(LeaveTracker[[#This Row],[Employee Name]],'List of Employees'!$B$4:$H$767,6))</f>
        <v>CASUAL</v>
      </c>
      <c r="G5936" s="24">
        <v>45082</v>
      </c>
      <c r="H5936" s="24">
        <v>45082</v>
      </c>
      <c r="I5936" s="19" t="s">
        <v>81</v>
      </c>
      <c r="K5936" s="57" t="str">
        <f ca="1">LeaveTracker[[#This Row],[Days]]&amp;" "&amp;LeaveTracker[[#This Row],[Type of Leave]]</f>
        <v>1 SL</v>
      </c>
      <c r="L5936" s="23">
        <f ca="1">NETWORKDAYS(LeaveTracker[[#This Row],[Start Date]],LeaveTracker[[#This Row],[End Date]],lstHolidays)</f>
        <v>1</v>
      </c>
      <c r="M5936" s="27"/>
    </row>
    <row r="5937" spans="1:13" ht="30" customHeight="1" x14ac:dyDescent="0.3">
      <c r="A5937" s="27">
        <f t="shared" si="67"/>
        <v>2124</v>
      </c>
      <c r="B5937" s="31">
        <v>45083</v>
      </c>
      <c r="C5937" s="31">
        <v>45075</v>
      </c>
      <c r="D5937" s="19" t="s">
        <v>1958</v>
      </c>
      <c r="E5937" s="20" t="str">
        <f>IF(ISBLANK(LeaveTracker[[#This Row],[Employee Name]]),"-----",VLOOKUP(LeaveTracker[[#This Row],[Employee Name]],'List of Employees'!$B$4:$H$767,7))</f>
        <v>CENRO</v>
      </c>
      <c r="F5937" s="66" t="str">
        <f>IF(ISBLANK(LeaveTracker[[#This Row],[Employee Name]]),"-----",VLOOKUP(LeaveTracker[[#This Row],[Employee Name]],'List of Employees'!$B$4:$H$767,6))</f>
        <v>CASUAL</v>
      </c>
      <c r="G5937" s="24">
        <v>45082</v>
      </c>
      <c r="H5937" s="24">
        <v>45085</v>
      </c>
      <c r="I5937" s="19" t="s">
        <v>82</v>
      </c>
      <c r="K5937" s="57" t="str">
        <f ca="1">LeaveTracker[[#This Row],[Days]]&amp;" "&amp;LeaveTracker[[#This Row],[Type of Leave]]</f>
        <v>4 VL</v>
      </c>
      <c r="L5937" s="23">
        <f ca="1">NETWORKDAYS(LeaveTracker[[#This Row],[Start Date]],LeaveTracker[[#This Row],[End Date]],lstHolidays)</f>
        <v>4</v>
      </c>
      <c r="M5937" s="27"/>
    </row>
    <row r="5938" spans="1:13" ht="30" customHeight="1" x14ac:dyDescent="0.3">
      <c r="A5938" s="27">
        <f t="shared" si="67"/>
        <v>2125</v>
      </c>
      <c r="B5938" s="31">
        <v>45083</v>
      </c>
      <c r="C5938" s="31">
        <v>45077</v>
      </c>
      <c r="D5938" s="19" t="s">
        <v>2205</v>
      </c>
      <c r="E5938" s="20" t="str">
        <f>IF(ISBLANK(LeaveTracker[[#This Row],[Employee Name]]),"-----",VLOOKUP(LeaveTracker[[#This Row],[Employee Name]],'List of Employees'!$B$4:$H$767,7))</f>
        <v>CENRO</v>
      </c>
      <c r="F5938" s="66" t="str">
        <f>IF(ISBLANK(LeaveTracker[[#This Row],[Employee Name]]),"-----",VLOOKUP(LeaveTracker[[#This Row],[Employee Name]],'List of Employees'!$B$4:$H$767,6))</f>
        <v>CASUAL</v>
      </c>
      <c r="G5938" s="24">
        <v>45073</v>
      </c>
      <c r="H5938" s="24">
        <v>45073</v>
      </c>
      <c r="I5938" s="19" t="s">
        <v>81</v>
      </c>
      <c r="K5938" s="57" t="str">
        <f>LeaveTracker[[#This Row],[Days]]&amp;" "&amp;LeaveTracker[[#This Row],[Type of Leave]]</f>
        <v>1 SL</v>
      </c>
      <c r="L5938" s="23">
        <v>1</v>
      </c>
      <c r="M5938" s="27"/>
    </row>
    <row r="5939" spans="1:13" ht="30" customHeight="1" x14ac:dyDescent="0.3">
      <c r="A5939" s="27">
        <f t="shared" si="67"/>
        <v>2126</v>
      </c>
      <c r="B5939" s="31">
        <v>45083</v>
      </c>
      <c r="C5939" s="31">
        <v>45077</v>
      </c>
      <c r="D5939" s="19" t="s">
        <v>2205</v>
      </c>
      <c r="E5939" s="20" t="str">
        <f>IF(ISBLANK(LeaveTracker[[#This Row],[Employee Name]]),"-----",VLOOKUP(LeaveTracker[[#This Row],[Employee Name]],'List of Employees'!$B$4:$H$767,7))</f>
        <v>CENRO</v>
      </c>
      <c r="F5939" s="66" t="str">
        <f>IF(ISBLANK(LeaveTracker[[#This Row],[Employee Name]]),"-----",VLOOKUP(LeaveTracker[[#This Row],[Employee Name]],'List of Employees'!$B$4:$H$767,6))</f>
        <v>CASUAL</v>
      </c>
      <c r="G5939" s="24">
        <v>45075</v>
      </c>
      <c r="H5939" s="24">
        <v>45076</v>
      </c>
      <c r="I5939" s="19" t="s">
        <v>81</v>
      </c>
      <c r="K5939" s="57" t="str">
        <f ca="1">LeaveTracker[[#This Row],[Days]]&amp;" "&amp;LeaveTracker[[#This Row],[Type of Leave]]</f>
        <v>2 SL</v>
      </c>
      <c r="L5939" s="23">
        <f ca="1">NETWORKDAYS(LeaveTracker[[#This Row],[Start Date]],LeaveTracker[[#This Row],[End Date]],lstHolidays)</f>
        <v>2</v>
      </c>
      <c r="M5939" s="27"/>
    </row>
    <row r="5940" spans="1:13" ht="30" customHeight="1" x14ac:dyDescent="0.3">
      <c r="A5940" s="27">
        <f t="shared" si="67"/>
        <v>2127</v>
      </c>
      <c r="B5940" s="31">
        <v>45083</v>
      </c>
      <c r="C5940" s="31">
        <v>45077</v>
      </c>
      <c r="D5940" s="19" t="s">
        <v>1812</v>
      </c>
      <c r="E5940" s="20" t="str">
        <f>IF(ISBLANK(LeaveTracker[[#This Row],[Employee Name]]),"-----",VLOOKUP(LeaveTracker[[#This Row],[Employee Name]],'List of Employees'!$B$4:$H$767,7))</f>
        <v>CSWDO</v>
      </c>
      <c r="F5940" s="66" t="str">
        <f>IF(ISBLANK(LeaveTracker[[#This Row],[Employee Name]]),"-----",VLOOKUP(LeaveTracker[[#This Row],[Employee Name]],'List of Employees'!$B$4:$H$767,6))</f>
        <v>CASUAL</v>
      </c>
      <c r="G5940" s="24">
        <v>45076</v>
      </c>
      <c r="H5940" s="24">
        <v>45076</v>
      </c>
      <c r="I5940" s="19" t="s">
        <v>81</v>
      </c>
      <c r="K5940" s="57" t="str">
        <f ca="1">LeaveTracker[[#This Row],[Days]]&amp;" "&amp;LeaveTracker[[#This Row],[Type of Leave]]</f>
        <v>1 SL</v>
      </c>
      <c r="L5940" s="23">
        <f ca="1">NETWORKDAYS(LeaveTracker[[#This Row],[Start Date]],LeaveTracker[[#This Row],[End Date]],lstHolidays)</f>
        <v>1</v>
      </c>
      <c r="M5940" s="27"/>
    </row>
    <row r="5941" spans="1:13" ht="30" customHeight="1" x14ac:dyDescent="0.3">
      <c r="A5941" s="27">
        <f t="shared" si="67"/>
        <v>2128</v>
      </c>
      <c r="B5941" s="31">
        <v>45083</v>
      </c>
      <c r="C5941" s="31">
        <v>45079</v>
      </c>
      <c r="D5941" s="19" t="s">
        <v>1932</v>
      </c>
      <c r="E5941" s="20" t="str">
        <f>IF(ISBLANK(LeaveTracker[[#This Row],[Employee Name]]),"-----",VLOOKUP(LeaveTracker[[#This Row],[Employee Name]],'List of Employees'!$B$4:$H$767,7))</f>
        <v>CSWDO</v>
      </c>
      <c r="F5941" s="66" t="str">
        <f>IF(ISBLANK(LeaveTracker[[#This Row],[Employee Name]]),"-----",VLOOKUP(LeaveTracker[[#This Row],[Employee Name]],'List of Employees'!$B$4:$H$767,6))</f>
        <v>CASUAL</v>
      </c>
      <c r="G5941" s="24">
        <v>45078</v>
      </c>
      <c r="H5941" s="24">
        <v>45078</v>
      </c>
      <c r="I5941" s="19" t="s">
        <v>81</v>
      </c>
      <c r="K5941" s="57" t="str">
        <f ca="1">LeaveTracker[[#This Row],[Days]]&amp;" "&amp;LeaveTracker[[#This Row],[Type of Leave]]</f>
        <v>1 SL</v>
      </c>
      <c r="L5941" s="23">
        <f ca="1">NETWORKDAYS(LeaveTracker[[#This Row],[Start Date]],LeaveTracker[[#This Row],[End Date]],lstHolidays)</f>
        <v>1</v>
      </c>
      <c r="M5941" s="27"/>
    </row>
    <row r="5942" spans="1:13" ht="30" customHeight="1" x14ac:dyDescent="0.3">
      <c r="A5942" s="27">
        <f t="shared" si="67"/>
        <v>2129</v>
      </c>
      <c r="B5942" s="31">
        <v>45083</v>
      </c>
      <c r="C5942" s="31">
        <v>45083</v>
      </c>
      <c r="D5942" s="19" t="s">
        <v>1800</v>
      </c>
      <c r="E5942" s="20" t="str">
        <f>IF(ISBLANK(LeaveTracker[[#This Row],[Employee Name]]),"-----",VLOOKUP(LeaveTracker[[#This Row],[Employee Name]],'List of Employees'!$B$4:$H$767,7))</f>
        <v>CSWDO</v>
      </c>
      <c r="F5942" s="66" t="str">
        <f>IF(ISBLANK(LeaveTracker[[#This Row],[Employee Name]]),"-----",VLOOKUP(LeaveTracker[[#This Row],[Employee Name]],'List of Employees'!$B$4:$H$767,6))</f>
        <v>CASUAL</v>
      </c>
      <c r="G5942" s="24">
        <v>45077</v>
      </c>
      <c r="H5942" s="24">
        <v>45181</v>
      </c>
      <c r="I5942" s="19" t="s">
        <v>76</v>
      </c>
      <c r="K5942" s="57" t="str">
        <f>LeaveTracker[[#This Row],[Days]]&amp;" "&amp;LeaveTracker[[#This Row],[Type of Leave]]</f>
        <v>105 Maternity</v>
      </c>
      <c r="L5942" s="23">
        <v>105</v>
      </c>
      <c r="M5942" s="27"/>
    </row>
    <row r="5943" spans="1:13" ht="30" customHeight="1" x14ac:dyDescent="0.3">
      <c r="A5943" s="27">
        <f t="shared" si="67"/>
        <v>2130</v>
      </c>
      <c r="B5943" s="31">
        <v>45083</v>
      </c>
      <c r="C5943" s="31" t="s">
        <v>2353</v>
      </c>
      <c r="D5943" s="19" t="s">
        <v>1800</v>
      </c>
      <c r="E5943" s="20" t="str">
        <f>IF(ISBLANK(LeaveTracker[[#This Row],[Employee Name]]),"-----",VLOOKUP(LeaveTracker[[#This Row],[Employee Name]],'List of Employees'!$B$4:$H$767,7))</f>
        <v>CSWDO</v>
      </c>
      <c r="F5943" s="66" t="str">
        <f>IF(ISBLANK(LeaveTracker[[#This Row],[Employee Name]]),"-----",VLOOKUP(LeaveTracker[[#This Row],[Employee Name]],'List of Employees'!$B$4:$H$767,6))</f>
        <v>CASUAL</v>
      </c>
      <c r="G5943" s="24">
        <v>45075</v>
      </c>
      <c r="H5943" s="24">
        <v>45076</v>
      </c>
      <c r="I5943" s="19" t="s">
        <v>81</v>
      </c>
      <c r="K5943" s="57" t="str">
        <f ca="1">LeaveTracker[[#This Row],[Days]]&amp;" "&amp;LeaveTracker[[#This Row],[Type of Leave]]</f>
        <v>2 SL</v>
      </c>
      <c r="L5943" s="23">
        <f ca="1">NETWORKDAYS(LeaveTracker[[#This Row],[Start Date]],LeaveTracker[[#This Row],[End Date]],lstHolidays)</f>
        <v>2</v>
      </c>
      <c r="M5943" s="27"/>
    </row>
    <row r="5944" spans="1:13" ht="30" customHeight="1" x14ac:dyDescent="0.3">
      <c r="A5944" s="27">
        <f t="shared" si="67"/>
        <v>2131</v>
      </c>
      <c r="B5944" s="31">
        <v>45083</v>
      </c>
      <c r="C5944" s="31">
        <v>45079</v>
      </c>
      <c r="D5944" s="19" t="s">
        <v>690</v>
      </c>
      <c r="E5944" s="20" t="str">
        <f>IF(ISBLANK(LeaveTracker[[#This Row],[Employee Name]]),"-----",VLOOKUP(LeaveTracker[[#This Row],[Employee Name]],'List of Employees'!$B$4:$H$767,7))</f>
        <v>VMO</v>
      </c>
      <c r="F5944" s="66" t="str">
        <f>IF(ISBLANK(LeaveTracker[[#This Row],[Employee Name]]),"-----",VLOOKUP(LeaveTracker[[#This Row],[Employee Name]],'List of Employees'!$B$4:$H$767,6))</f>
        <v>PERMANENT</v>
      </c>
      <c r="G5944" s="24">
        <v>45077</v>
      </c>
      <c r="H5944" s="24">
        <v>45077</v>
      </c>
      <c r="I5944" s="19" t="s">
        <v>81</v>
      </c>
      <c r="K5944" s="57" t="str">
        <f ca="1">LeaveTracker[[#This Row],[Days]]&amp;" "&amp;LeaveTracker[[#This Row],[Type of Leave]]</f>
        <v>1 SL</v>
      </c>
      <c r="L5944" s="23">
        <f ca="1">NETWORKDAYS(LeaveTracker[[#This Row],[Start Date]],LeaveTracker[[#This Row],[End Date]],lstHolidays)</f>
        <v>1</v>
      </c>
      <c r="M5944" s="27"/>
    </row>
    <row r="5945" spans="1:13" ht="30" customHeight="1" x14ac:dyDescent="0.3">
      <c r="A5945" s="27">
        <f t="shared" si="67"/>
        <v>2132</v>
      </c>
      <c r="B5945" s="31">
        <v>45083</v>
      </c>
      <c r="C5945" s="31">
        <v>45077</v>
      </c>
      <c r="D5945" s="19" t="s">
        <v>719</v>
      </c>
      <c r="E5945" s="20" t="str">
        <f>IF(ISBLANK(LeaveTracker[[#This Row],[Employee Name]]),"-----",VLOOKUP(LeaveTracker[[#This Row],[Employee Name]],'List of Employees'!$B$4:$H$767,7))</f>
        <v>LCR</v>
      </c>
      <c r="F5945" s="66" t="str">
        <f>IF(ISBLANK(LeaveTracker[[#This Row],[Employee Name]]),"-----",VLOOKUP(LeaveTracker[[#This Row],[Employee Name]],'List of Employees'!$B$4:$H$767,6))</f>
        <v>PERMANENT</v>
      </c>
      <c r="G5945" s="24">
        <v>45076</v>
      </c>
      <c r="H5945" s="24">
        <v>45076</v>
      </c>
      <c r="I5945" s="19" t="s">
        <v>81</v>
      </c>
      <c r="K5945" s="57" t="str">
        <f ca="1">LeaveTracker[[#This Row],[Days]]&amp;" "&amp;LeaveTracker[[#This Row],[Type of Leave]]</f>
        <v>1 SL</v>
      </c>
      <c r="L5945" s="23">
        <f ca="1">NETWORKDAYS(LeaveTracker[[#This Row],[Start Date]],LeaveTracker[[#This Row],[End Date]],lstHolidays)</f>
        <v>1</v>
      </c>
      <c r="M5945" s="27"/>
    </row>
    <row r="5946" spans="1:13" ht="30" customHeight="1" x14ac:dyDescent="0.3">
      <c r="A5946" s="27">
        <f t="shared" si="67"/>
        <v>2133</v>
      </c>
      <c r="B5946" s="31">
        <v>45083</v>
      </c>
      <c r="C5946" s="31">
        <v>45077</v>
      </c>
      <c r="D5946" s="19" t="s">
        <v>719</v>
      </c>
      <c r="E5946" s="20" t="str">
        <f>IF(ISBLANK(LeaveTracker[[#This Row],[Employee Name]]),"-----",VLOOKUP(LeaveTracker[[#This Row],[Employee Name]],'List of Employees'!$B$4:$H$767,7))</f>
        <v>LCR</v>
      </c>
      <c r="F5946" s="66" t="str">
        <f>IF(ISBLANK(LeaveTracker[[#This Row],[Employee Name]]),"-----",VLOOKUP(LeaveTracker[[#This Row],[Employee Name]],'List of Employees'!$B$4:$H$767,6))</f>
        <v>PERMANENT</v>
      </c>
      <c r="G5946" s="24">
        <v>45083</v>
      </c>
      <c r="H5946" s="24">
        <v>45084</v>
      </c>
      <c r="I5946" s="19" t="s">
        <v>82</v>
      </c>
      <c r="K5946" s="57" t="str">
        <f ca="1">LeaveTracker[[#This Row],[Days]]&amp;" "&amp;LeaveTracker[[#This Row],[Type of Leave]]</f>
        <v>2 VL</v>
      </c>
      <c r="L5946" s="23">
        <f ca="1">NETWORKDAYS(LeaveTracker[[#This Row],[Start Date]],LeaveTracker[[#This Row],[End Date]],lstHolidays)</f>
        <v>2</v>
      </c>
      <c r="M5946" s="27"/>
    </row>
    <row r="5947" spans="1:13" ht="30" customHeight="1" x14ac:dyDescent="0.3">
      <c r="A5947" s="27">
        <f t="shared" si="67"/>
        <v>2134</v>
      </c>
      <c r="B5947" s="31">
        <v>45083</v>
      </c>
      <c r="C5947" s="31">
        <v>45075</v>
      </c>
      <c r="D5947" s="19" t="s">
        <v>379</v>
      </c>
      <c r="E5947" s="20" t="str">
        <f>IF(ISBLANK(LeaveTracker[[#This Row],[Employee Name]]),"-----",VLOOKUP(LeaveTracker[[#This Row],[Employee Name]],'List of Employees'!$B$4:$H$767,7))</f>
        <v>CCT</v>
      </c>
      <c r="F5947" s="66" t="str">
        <f>IF(ISBLANK(LeaveTracker[[#This Row],[Employee Name]]),"-----",VLOOKUP(LeaveTracker[[#This Row],[Employee Name]],'List of Employees'!$B$4:$H$767,6))</f>
        <v>PERMANENT</v>
      </c>
      <c r="G5947" s="24">
        <v>45072</v>
      </c>
      <c r="H5947" s="24">
        <v>45072</v>
      </c>
      <c r="I5947" s="19" t="s">
        <v>81</v>
      </c>
      <c r="K5947" s="57" t="str">
        <f ca="1">LeaveTracker[[#This Row],[Days]]&amp;" "&amp;LeaveTracker[[#This Row],[Type of Leave]]</f>
        <v>1 SL</v>
      </c>
      <c r="L5947" s="23">
        <f ca="1">NETWORKDAYS(LeaveTracker[[#This Row],[Start Date]],LeaveTracker[[#This Row],[End Date]],lstHolidays)</f>
        <v>1</v>
      </c>
      <c r="M5947" s="27"/>
    </row>
    <row r="5948" spans="1:13" ht="30" customHeight="1" x14ac:dyDescent="0.3">
      <c r="A5948" s="27">
        <f t="shared" si="67"/>
        <v>2135</v>
      </c>
      <c r="B5948" s="31">
        <v>45083</v>
      </c>
      <c r="C5948" s="31">
        <v>45076</v>
      </c>
      <c r="D5948" s="19" t="s">
        <v>577</v>
      </c>
      <c r="E5948" s="20" t="str">
        <f>IF(ISBLANK(LeaveTracker[[#This Row],[Employee Name]]),"-----",VLOOKUP(LeaveTracker[[#This Row],[Employee Name]],'List of Employees'!$B$4:$H$767,7))</f>
        <v>CCT</v>
      </c>
      <c r="F5948" s="66" t="str">
        <f>IF(ISBLANK(LeaveTracker[[#This Row],[Employee Name]]),"-----",VLOOKUP(LeaveTracker[[#This Row],[Employee Name]],'List of Employees'!$B$4:$H$767,6))</f>
        <v>PERMANENT</v>
      </c>
      <c r="G5948" s="24">
        <v>45063</v>
      </c>
      <c r="H5948" s="24">
        <v>45065</v>
      </c>
      <c r="I5948" s="19" t="s">
        <v>81</v>
      </c>
      <c r="K5948" s="57" t="str">
        <f ca="1">LeaveTracker[[#This Row],[Days]]&amp;" "&amp;LeaveTracker[[#This Row],[Type of Leave]]</f>
        <v>3 SL</v>
      </c>
      <c r="L5948" s="23">
        <f ca="1">NETWORKDAYS(LeaveTracker[[#This Row],[Start Date]],LeaveTracker[[#This Row],[End Date]],lstHolidays)</f>
        <v>3</v>
      </c>
      <c r="M5948" s="27"/>
    </row>
    <row r="5949" spans="1:13" ht="30" customHeight="1" x14ac:dyDescent="0.3">
      <c r="A5949" s="27">
        <f t="shared" si="67"/>
        <v>2136</v>
      </c>
      <c r="B5949" s="31">
        <v>45083</v>
      </c>
      <c r="C5949" s="31">
        <v>45078</v>
      </c>
      <c r="D5949" s="19" t="s">
        <v>366</v>
      </c>
      <c r="E5949" s="20" t="str">
        <f>IF(ISBLANK(LeaveTracker[[#This Row],[Employee Name]]),"-----",VLOOKUP(LeaveTracker[[#This Row],[Employee Name]],'List of Employees'!$B$4:$H$767,7))</f>
        <v>CCT</v>
      </c>
      <c r="F5949" s="66" t="str">
        <f>IF(ISBLANK(LeaveTracker[[#This Row],[Employee Name]]),"-----",VLOOKUP(LeaveTracker[[#This Row],[Employee Name]],'List of Employees'!$B$4:$H$767,6))</f>
        <v>PERMANENT</v>
      </c>
      <c r="G5949" s="24">
        <v>45096</v>
      </c>
      <c r="H5949" s="24">
        <v>45096</v>
      </c>
      <c r="I5949" s="19" t="s">
        <v>297</v>
      </c>
      <c r="J5949" s="42" t="s">
        <v>1000</v>
      </c>
      <c r="K5949" s="57" t="str">
        <f ca="1">LeaveTracker[[#This Row],[Days]]&amp;" "&amp;LeaveTracker[[#This Row],[Type of Leave]]</f>
        <v>1 OTHER</v>
      </c>
      <c r="L5949" s="23">
        <f ca="1">NETWORKDAYS(LeaveTracker[[#This Row],[Start Date]],LeaveTracker[[#This Row],[End Date]],lstHolidays)</f>
        <v>1</v>
      </c>
      <c r="M5949" s="27"/>
    </row>
    <row r="5950" spans="1:13" ht="30" customHeight="1" x14ac:dyDescent="0.3">
      <c r="A5950" s="27">
        <f t="shared" si="67"/>
        <v>2137</v>
      </c>
      <c r="B5950" s="31">
        <v>45083</v>
      </c>
      <c r="C5950" s="31">
        <v>45082</v>
      </c>
      <c r="D5950" s="19" t="s">
        <v>366</v>
      </c>
      <c r="E5950" s="20" t="str">
        <f>IF(ISBLANK(LeaveTracker[[#This Row],[Employee Name]]),"-----",VLOOKUP(LeaveTracker[[#This Row],[Employee Name]],'List of Employees'!$B$4:$H$767,7))</f>
        <v>CCT</v>
      </c>
      <c r="F5950" s="66" t="str">
        <f>IF(ISBLANK(LeaveTracker[[#This Row],[Employee Name]]),"-----",VLOOKUP(LeaveTracker[[#This Row],[Employee Name]],'List of Employees'!$B$4:$H$767,6))</f>
        <v>PERMANENT</v>
      </c>
      <c r="G5950" s="24">
        <v>45079</v>
      </c>
      <c r="H5950" s="24">
        <v>45079</v>
      </c>
      <c r="I5950" s="19" t="s">
        <v>81</v>
      </c>
      <c r="K5950" s="57" t="str">
        <f ca="1">LeaveTracker[[#This Row],[Days]]&amp;" "&amp;LeaveTracker[[#This Row],[Type of Leave]]</f>
        <v>1 SL</v>
      </c>
      <c r="L5950" s="23">
        <f ca="1">NETWORKDAYS(LeaveTracker[[#This Row],[Start Date]],LeaveTracker[[#This Row],[End Date]],lstHolidays)</f>
        <v>1</v>
      </c>
      <c r="M5950" s="27"/>
    </row>
    <row r="5951" spans="1:13" ht="30" customHeight="1" x14ac:dyDescent="0.3">
      <c r="A5951" s="27">
        <f t="shared" si="67"/>
        <v>2138</v>
      </c>
      <c r="B5951" s="31">
        <v>45083</v>
      </c>
      <c r="C5951" s="31">
        <v>45076</v>
      </c>
      <c r="D5951" s="19" t="s">
        <v>2300</v>
      </c>
      <c r="E5951" s="20" t="str">
        <f>IF(ISBLANK(LeaveTracker[[#This Row],[Employee Name]]),"-----",VLOOKUP(LeaveTracker[[#This Row],[Employee Name]],'List of Employees'!$B$4:$H$767,7))</f>
        <v>CCT</v>
      </c>
      <c r="F5951" s="66" t="str">
        <f>IF(ISBLANK(LeaveTracker[[#This Row],[Employee Name]]),"-----",VLOOKUP(LeaveTracker[[#This Row],[Employee Name]],'List of Employees'!$B$4:$H$767,6))</f>
        <v>CASUAL</v>
      </c>
      <c r="G5951" s="24">
        <v>45085</v>
      </c>
      <c r="H5951" s="21">
        <v>45086</v>
      </c>
      <c r="I5951" s="19" t="s">
        <v>82</v>
      </c>
      <c r="K5951" s="57" t="str">
        <f ca="1">LeaveTracker[[#This Row],[Days]]&amp;" "&amp;LeaveTracker[[#This Row],[Type of Leave]]</f>
        <v>2 VL</v>
      </c>
      <c r="L5951" s="23">
        <f ca="1">NETWORKDAYS(LeaveTracker[[#This Row],[Start Date]],LeaveTracker[[#This Row],[End Date]],lstHolidays)</f>
        <v>2</v>
      </c>
      <c r="M5951" s="27"/>
    </row>
    <row r="5952" spans="1:13" ht="30" customHeight="1" x14ac:dyDescent="0.3">
      <c r="A5952" s="27">
        <f t="shared" si="67"/>
        <v>2139</v>
      </c>
      <c r="B5952" s="31">
        <v>45083</v>
      </c>
      <c r="C5952" s="31">
        <v>45077</v>
      </c>
      <c r="D5952" s="19" t="s">
        <v>1022</v>
      </c>
      <c r="E5952" s="20" t="str">
        <f>IF(ISBLANK(LeaveTracker[[#This Row],[Employee Name]]),"-----",VLOOKUP(LeaveTracker[[#This Row],[Employee Name]],'List of Employees'!$B$4:$H$767,7))</f>
        <v>ONT</v>
      </c>
      <c r="F5952" s="66" t="str">
        <f>IF(ISBLANK(LeaveTracker[[#This Row],[Employee Name]]),"-----",VLOOKUP(LeaveTracker[[#This Row],[Employee Name]],'List of Employees'!$B$4:$H$767,6))</f>
        <v>PERMANENT</v>
      </c>
      <c r="G5952" s="24">
        <v>45088</v>
      </c>
      <c r="H5952" s="24">
        <v>45088</v>
      </c>
      <c r="I5952" s="19" t="s">
        <v>297</v>
      </c>
      <c r="J5952" s="42" t="s">
        <v>1000</v>
      </c>
      <c r="K5952" s="57" t="str">
        <f>LeaveTracker[[#This Row],[Days]]&amp;" "&amp;LeaveTracker[[#This Row],[Type of Leave]]</f>
        <v>1 OTHER</v>
      </c>
      <c r="L5952" s="23">
        <v>1</v>
      </c>
      <c r="M5952" s="27"/>
    </row>
    <row r="5953" spans="1:13" ht="30" customHeight="1" x14ac:dyDescent="0.3">
      <c r="A5953" s="27">
        <f t="shared" si="67"/>
        <v>2140</v>
      </c>
      <c r="B5953" s="31">
        <v>45083</v>
      </c>
      <c r="C5953" s="31">
        <v>45077</v>
      </c>
      <c r="D5953" s="19" t="s">
        <v>1022</v>
      </c>
      <c r="E5953" s="20" t="str">
        <f>IF(ISBLANK(LeaveTracker[[#This Row],[Employee Name]]),"-----",VLOOKUP(LeaveTracker[[#This Row],[Employee Name]],'List of Employees'!$B$4:$H$767,7))</f>
        <v>ONT</v>
      </c>
      <c r="F5953" s="66" t="str">
        <f>IF(ISBLANK(LeaveTracker[[#This Row],[Employee Name]]),"-----",VLOOKUP(LeaveTracker[[#This Row],[Employee Name]],'List of Employees'!$B$4:$H$767,6))</f>
        <v>PERMANENT</v>
      </c>
      <c r="G5953" s="24">
        <v>45062</v>
      </c>
      <c r="H5953" s="24">
        <v>45063</v>
      </c>
      <c r="I5953" s="19" t="s">
        <v>81</v>
      </c>
      <c r="K5953" s="57" t="str">
        <f ca="1">LeaveTracker[[#This Row],[Days]]&amp;" "&amp;LeaveTracker[[#This Row],[Type of Leave]]</f>
        <v>2 SL</v>
      </c>
      <c r="L5953" s="23">
        <f ca="1">NETWORKDAYS(LeaveTracker[[#This Row],[Start Date]],LeaveTracker[[#This Row],[End Date]],lstHolidays)</f>
        <v>2</v>
      </c>
      <c r="M5953" s="27"/>
    </row>
    <row r="5954" spans="1:13" ht="30" customHeight="1" x14ac:dyDescent="0.3">
      <c r="A5954" s="27">
        <f t="shared" si="67"/>
        <v>2141</v>
      </c>
      <c r="B5954" s="31">
        <v>45083</v>
      </c>
      <c r="C5954" s="31">
        <v>45078</v>
      </c>
      <c r="D5954" s="19" t="s">
        <v>2356</v>
      </c>
      <c r="E5954" s="20" t="str">
        <f>IF(ISBLANK(LeaveTracker[[#This Row],[Employee Name]]),"-----",VLOOKUP(LeaveTracker[[#This Row],[Employee Name]],'List of Employees'!$B$4:$H$767,7))</f>
        <v>CSWDO</v>
      </c>
      <c r="F5954" s="66" t="str">
        <f>IF(ISBLANK(LeaveTracker[[#This Row],[Employee Name]]),"-----",VLOOKUP(LeaveTracker[[#This Row],[Employee Name]],'List of Employees'!$B$4:$H$767,6))</f>
        <v>PERMANENT</v>
      </c>
      <c r="G5954" s="24">
        <v>45082</v>
      </c>
      <c r="H5954" s="24">
        <v>45082</v>
      </c>
      <c r="I5954" s="19" t="s">
        <v>82</v>
      </c>
      <c r="K5954" s="57" t="str">
        <f ca="1">LeaveTracker[[#This Row],[Days]]&amp;" "&amp;LeaveTracker[[#This Row],[Type of Leave]]</f>
        <v>1 VL</v>
      </c>
      <c r="L5954" s="23">
        <f ca="1">NETWORKDAYS(LeaveTracker[[#This Row],[Start Date]],LeaveTracker[[#This Row],[End Date]],lstHolidays)</f>
        <v>1</v>
      </c>
      <c r="M5954" s="27"/>
    </row>
    <row r="5955" spans="1:13" ht="30" customHeight="1" x14ac:dyDescent="0.3">
      <c r="A5955" s="27">
        <f t="shared" si="67"/>
        <v>2142</v>
      </c>
      <c r="B5955" s="31">
        <v>45083</v>
      </c>
      <c r="C5955" s="31">
        <v>45078</v>
      </c>
      <c r="D5955" s="19" t="s">
        <v>2356</v>
      </c>
      <c r="E5955" s="20" t="str">
        <f>IF(ISBLANK(LeaveTracker[[#This Row],[Employee Name]]),"-----",VLOOKUP(LeaveTracker[[#This Row],[Employee Name]],'List of Employees'!$B$4:$H$767,7))</f>
        <v>CSWDO</v>
      </c>
      <c r="F5955" s="66" t="str">
        <f>IF(ISBLANK(LeaveTracker[[#This Row],[Employee Name]]),"-----",VLOOKUP(LeaveTracker[[#This Row],[Employee Name]],'List of Employees'!$B$4:$H$767,6))</f>
        <v>PERMANENT</v>
      </c>
      <c r="G5955" s="24">
        <v>45093</v>
      </c>
      <c r="H5955" s="24">
        <v>45093</v>
      </c>
      <c r="I5955" s="19" t="s">
        <v>82</v>
      </c>
      <c r="K5955" s="57" t="str">
        <f ca="1">LeaveTracker[[#This Row],[Days]]&amp;" "&amp;LeaveTracker[[#This Row],[Type of Leave]]</f>
        <v>1 VL</v>
      </c>
      <c r="L5955" s="23">
        <f ca="1">NETWORKDAYS(LeaveTracker[[#This Row],[Start Date]],LeaveTracker[[#This Row],[End Date]],lstHolidays)</f>
        <v>1</v>
      </c>
      <c r="M5955" s="27"/>
    </row>
    <row r="5956" spans="1:13" ht="30" customHeight="1" x14ac:dyDescent="0.3">
      <c r="A5956" s="27">
        <f t="shared" si="67"/>
        <v>2143</v>
      </c>
      <c r="B5956" s="31">
        <v>45083</v>
      </c>
      <c r="C5956" s="31">
        <v>45075</v>
      </c>
      <c r="D5956" s="19" t="s">
        <v>401</v>
      </c>
      <c r="E5956" s="20" t="str">
        <f>IF(ISBLANK(LeaveTracker[[#This Row],[Employee Name]]),"-----",VLOOKUP(LeaveTracker[[#This Row],[Employee Name]],'List of Employees'!$B$4:$H$767,7))</f>
        <v>CSWDO</v>
      </c>
      <c r="F5956" s="66" t="str">
        <f>IF(ISBLANK(LeaveTracker[[#This Row],[Employee Name]]),"-----",VLOOKUP(LeaveTracker[[#This Row],[Employee Name]],'List of Employees'!$B$4:$H$767,6))</f>
        <v>PERMANENT</v>
      </c>
      <c r="G5956" s="24">
        <v>45080</v>
      </c>
      <c r="H5956" s="24">
        <v>45080</v>
      </c>
      <c r="I5956" s="19" t="s">
        <v>297</v>
      </c>
      <c r="J5956" s="42" t="s">
        <v>1000</v>
      </c>
      <c r="K5956" s="57" t="str">
        <f>LeaveTracker[[#This Row],[Days]]&amp;" "&amp;LeaveTracker[[#This Row],[Type of Leave]]</f>
        <v>1 OTHER</v>
      </c>
      <c r="L5956" s="23">
        <v>1</v>
      </c>
      <c r="M5956" s="27"/>
    </row>
    <row r="5957" spans="1:13" ht="30" customHeight="1" x14ac:dyDescent="0.3">
      <c r="A5957" s="27">
        <f t="shared" si="67"/>
        <v>2144</v>
      </c>
      <c r="B5957" s="31">
        <v>45083</v>
      </c>
      <c r="C5957" s="31">
        <v>45078</v>
      </c>
      <c r="D5957" s="19" t="s">
        <v>546</v>
      </c>
      <c r="E5957" s="20" t="str">
        <f>IF(ISBLANK(LeaveTracker[[#This Row],[Employee Name]]),"-----",VLOOKUP(LeaveTracker[[#This Row],[Employee Name]],'List of Employees'!$B$4:$H$767,7))</f>
        <v>PICNIC GROVE</v>
      </c>
      <c r="F5957" s="66" t="str">
        <f>IF(ISBLANK(LeaveTracker[[#This Row],[Employee Name]]),"-----",VLOOKUP(LeaveTracker[[#This Row],[Employee Name]],'List of Employees'!$B$4:$H$767,6))</f>
        <v>PERMANENT</v>
      </c>
      <c r="G5957" s="24">
        <v>45075</v>
      </c>
      <c r="H5957" s="24">
        <v>45077</v>
      </c>
      <c r="I5957" s="19" t="s">
        <v>81</v>
      </c>
      <c r="K5957" s="57" t="str">
        <f ca="1">LeaveTracker[[#This Row],[Days]]&amp;" "&amp;LeaveTracker[[#This Row],[Type of Leave]]</f>
        <v>3 SL</v>
      </c>
      <c r="L5957" s="23">
        <f ca="1">NETWORKDAYS(LeaveTracker[[#This Row],[Start Date]],LeaveTracker[[#This Row],[End Date]],lstHolidays)</f>
        <v>3</v>
      </c>
      <c r="M5957" s="27"/>
    </row>
    <row r="5958" spans="1:13" ht="30" customHeight="1" x14ac:dyDescent="0.3">
      <c r="A5958" s="27">
        <f t="shared" si="67"/>
        <v>2145</v>
      </c>
      <c r="B5958" s="31">
        <v>45083</v>
      </c>
      <c r="C5958" s="31">
        <v>45077</v>
      </c>
      <c r="D5958" s="19" t="s">
        <v>540</v>
      </c>
      <c r="E5958" s="20" t="str">
        <f>IF(ISBLANK(LeaveTracker[[#This Row],[Employee Name]]),"-----",VLOOKUP(LeaveTracker[[#This Row],[Employee Name]],'List of Employees'!$B$4:$H$767,7))</f>
        <v>LCR</v>
      </c>
      <c r="F5958" s="66" t="str">
        <f>IF(ISBLANK(LeaveTracker[[#This Row],[Employee Name]]),"-----",VLOOKUP(LeaveTracker[[#This Row],[Employee Name]],'List of Employees'!$B$4:$H$767,6))</f>
        <v>PERMANENT</v>
      </c>
      <c r="G5958" s="24">
        <v>45086</v>
      </c>
      <c r="H5958" s="24">
        <v>45086</v>
      </c>
      <c r="I5958" s="19" t="s">
        <v>297</v>
      </c>
      <c r="J5958" s="42" t="s">
        <v>1000</v>
      </c>
      <c r="K5958" s="57" t="str">
        <f ca="1">LeaveTracker[[#This Row],[Days]]&amp;" "&amp;LeaveTracker[[#This Row],[Type of Leave]]</f>
        <v>1 OTHER</v>
      </c>
      <c r="L5958" s="23">
        <f ca="1">NETWORKDAYS(LeaveTracker[[#This Row],[Start Date]],LeaveTracker[[#This Row],[End Date]],lstHolidays)</f>
        <v>1</v>
      </c>
      <c r="M5958" s="27"/>
    </row>
    <row r="5959" spans="1:13" ht="30" customHeight="1" x14ac:dyDescent="0.3">
      <c r="A5959" s="27">
        <f t="shared" si="67"/>
        <v>2146</v>
      </c>
      <c r="B5959" s="31">
        <v>45083</v>
      </c>
      <c r="C5959" s="31">
        <v>45077</v>
      </c>
      <c r="D5959" s="19" t="s">
        <v>370</v>
      </c>
      <c r="E5959" s="20" t="str">
        <f>IF(ISBLANK(LeaveTracker[[#This Row],[Employee Name]]),"-----",VLOOKUP(LeaveTracker[[#This Row],[Employee Name]],'List of Employees'!$B$4:$H$767,7))</f>
        <v>LIBRARY</v>
      </c>
      <c r="F5959" s="66" t="str">
        <f>IF(ISBLANK(LeaveTracker[[#This Row],[Employee Name]]),"-----",VLOOKUP(LeaveTracker[[#This Row],[Employee Name]],'List of Employees'!$B$4:$H$767,6))</f>
        <v>PERMANENT</v>
      </c>
      <c r="G5959" s="24">
        <v>45061</v>
      </c>
      <c r="H5959" s="24">
        <v>45061</v>
      </c>
      <c r="I5959" s="19" t="s">
        <v>81</v>
      </c>
      <c r="K5959" s="57" t="str">
        <f ca="1">LeaveTracker[[#This Row],[Days]]&amp;" "&amp;LeaveTracker[[#This Row],[Type of Leave]]</f>
        <v>1 SL</v>
      </c>
      <c r="L5959" s="23">
        <f ca="1">NETWORKDAYS(LeaveTracker[[#This Row],[Start Date]],LeaveTracker[[#This Row],[End Date]],lstHolidays)</f>
        <v>1</v>
      </c>
      <c r="M5959" s="27"/>
    </row>
    <row r="5960" spans="1:13" ht="30" customHeight="1" x14ac:dyDescent="0.3">
      <c r="A5960" s="27">
        <f t="shared" si="67"/>
        <v>2147</v>
      </c>
      <c r="B5960" s="31">
        <v>45083</v>
      </c>
      <c r="C5960" s="31">
        <v>45077</v>
      </c>
      <c r="D5960" s="19" t="s">
        <v>370</v>
      </c>
      <c r="E5960" s="20" t="str">
        <f>IF(ISBLANK(LeaveTracker[[#This Row],[Employee Name]]),"-----",VLOOKUP(LeaveTracker[[#This Row],[Employee Name]],'List of Employees'!$B$4:$H$767,7))</f>
        <v>LIBRARY</v>
      </c>
      <c r="F5960" s="66" t="str">
        <f>IF(ISBLANK(LeaveTracker[[#This Row],[Employee Name]]),"-----",VLOOKUP(LeaveTracker[[#This Row],[Employee Name]],'List of Employees'!$B$4:$H$767,6))</f>
        <v>PERMANENT</v>
      </c>
      <c r="G5960" s="24">
        <v>45071</v>
      </c>
      <c r="H5960" s="24">
        <v>45071</v>
      </c>
      <c r="I5960" s="19" t="s">
        <v>81</v>
      </c>
      <c r="K5960" s="57" t="str">
        <f ca="1">LeaveTracker[[#This Row],[Days]]&amp;" "&amp;LeaveTracker[[#This Row],[Type of Leave]]</f>
        <v>1 SL</v>
      </c>
      <c r="L5960" s="23">
        <f ca="1">NETWORKDAYS(LeaveTracker[[#This Row],[Start Date]],LeaveTracker[[#This Row],[End Date]],lstHolidays)</f>
        <v>1</v>
      </c>
      <c r="M5960" s="27"/>
    </row>
    <row r="5961" spans="1:13" ht="30" customHeight="1" x14ac:dyDescent="0.3">
      <c r="A5961" s="27">
        <f t="shared" si="67"/>
        <v>2148</v>
      </c>
      <c r="B5961" s="31">
        <v>45083</v>
      </c>
      <c r="C5961" s="31">
        <v>45077</v>
      </c>
      <c r="D5961" s="19" t="s">
        <v>397</v>
      </c>
      <c r="E5961" s="20" t="str">
        <f>IF(ISBLANK(LeaveTracker[[#This Row],[Employee Name]]),"-----",VLOOKUP(LeaveTracker[[#This Row],[Employee Name]],'List of Employees'!$B$4:$H$767,7))</f>
        <v>CTO</v>
      </c>
      <c r="F5961" s="66" t="str">
        <f>IF(ISBLANK(LeaveTracker[[#This Row],[Employee Name]]),"-----",VLOOKUP(LeaveTracker[[#This Row],[Employee Name]],'List of Employees'!$B$4:$H$767,6))</f>
        <v>PERMANENT</v>
      </c>
      <c r="G5961" s="24">
        <v>45076</v>
      </c>
      <c r="H5961" s="24">
        <v>45076</v>
      </c>
      <c r="I5961" s="19" t="s">
        <v>297</v>
      </c>
      <c r="J5961" s="42" t="s">
        <v>1000</v>
      </c>
      <c r="K5961" s="57" t="str">
        <f ca="1">LeaveTracker[[#This Row],[Days]]&amp;" "&amp;LeaveTracker[[#This Row],[Type of Leave]]</f>
        <v>1 OTHER</v>
      </c>
      <c r="L5961" s="23">
        <f ca="1">NETWORKDAYS(LeaveTracker[[#This Row],[Start Date]],LeaveTracker[[#This Row],[End Date]],lstHolidays)</f>
        <v>1</v>
      </c>
      <c r="M5961" s="27"/>
    </row>
    <row r="5962" spans="1:13" ht="30" customHeight="1" x14ac:dyDescent="0.3">
      <c r="A5962" s="27">
        <f t="shared" si="67"/>
        <v>2149</v>
      </c>
      <c r="B5962" s="31">
        <v>45083</v>
      </c>
      <c r="C5962" s="31">
        <v>45075</v>
      </c>
      <c r="D5962" s="19" t="s">
        <v>563</v>
      </c>
      <c r="E5962" s="20" t="str">
        <f>IF(ISBLANK(LeaveTracker[[#This Row],[Employee Name]]),"-----",VLOOKUP(LeaveTracker[[#This Row],[Employee Name]],'List of Employees'!$B$4:$H$767,7))</f>
        <v>CENRO</v>
      </c>
      <c r="F5962" s="66" t="str">
        <f>IF(ISBLANK(LeaveTracker[[#This Row],[Employee Name]]),"-----",VLOOKUP(LeaveTracker[[#This Row],[Employee Name]],'List of Employees'!$B$4:$H$767,6))</f>
        <v>PERMANENT</v>
      </c>
      <c r="G5962" s="24">
        <v>45048</v>
      </c>
      <c r="H5962" s="24">
        <v>45048</v>
      </c>
      <c r="I5962" s="19" t="s">
        <v>81</v>
      </c>
      <c r="J5962" s="42" t="s">
        <v>1877</v>
      </c>
      <c r="K5962" s="57" t="str">
        <f ca="1">LeaveTracker[[#This Row],[Days]]&amp;" "&amp;LeaveTracker[[#This Row],[Type of Leave]]</f>
        <v>1 SL</v>
      </c>
      <c r="L5962" s="23">
        <f ca="1">NETWORKDAYS(LeaveTracker[[#This Row],[Start Date]],LeaveTracker[[#This Row],[End Date]],lstHolidays)</f>
        <v>1</v>
      </c>
      <c r="M5962" s="27"/>
    </row>
    <row r="5963" spans="1:13" ht="30" customHeight="1" x14ac:dyDescent="0.3">
      <c r="A5963" s="27">
        <f t="shared" si="67"/>
        <v>2150</v>
      </c>
      <c r="B5963" s="31">
        <v>45083</v>
      </c>
      <c r="C5963" s="31">
        <v>45075</v>
      </c>
      <c r="D5963" s="19" t="s">
        <v>563</v>
      </c>
      <c r="E5963" s="20" t="str">
        <f>IF(ISBLANK(LeaveTracker[[#This Row],[Employee Name]]),"-----",VLOOKUP(LeaveTracker[[#This Row],[Employee Name]],'List of Employees'!$B$4:$H$767,7))</f>
        <v>CENRO</v>
      </c>
      <c r="F5963" s="66" t="str">
        <f>IF(ISBLANK(LeaveTracker[[#This Row],[Employee Name]]),"-----",VLOOKUP(LeaveTracker[[#This Row],[Employee Name]],'List of Employees'!$B$4:$H$767,6))</f>
        <v>PERMANENT</v>
      </c>
      <c r="G5963" s="24">
        <v>45050</v>
      </c>
      <c r="H5963" s="24">
        <v>45051</v>
      </c>
      <c r="I5963" s="19" t="s">
        <v>81</v>
      </c>
      <c r="J5963" s="42" t="s">
        <v>1877</v>
      </c>
      <c r="K5963" s="57" t="str">
        <f ca="1">LeaveTracker[[#This Row],[Days]]&amp;" "&amp;LeaveTracker[[#This Row],[Type of Leave]]</f>
        <v>2 SL</v>
      </c>
      <c r="L5963" s="23">
        <f ca="1">NETWORKDAYS(LeaveTracker[[#This Row],[Start Date]],LeaveTracker[[#This Row],[End Date]],lstHolidays)</f>
        <v>2</v>
      </c>
      <c r="M5963" s="27"/>
    </row>
    <row r="5964" spans="1:13" ht="30" customHeight="1" x14ac:dyDescent="0.3">
      <c r="A5964" s="27">
        <f t="shared" si="67"/>
        <v>2151</v>
      </c>
      <c r="B5964" s="31">
        <v>45083</v>
      </c>
      <c r="C5964" s="31">
        <v>45083</v>
      </c>
      <c r="D5964" s="19" t="s">
        <v>563</v>
      </c>
      <c r="E5964" s="20" t="str">
        <f>IF(ISBLANK(LeaveTracker[[#This Row],[Employee Name]]),"-----",VLOOKUP(LeaveTracker[[#This Row],[Employee Name]],'List of Employees'!$B$4:$H$767,7))</f>
        <v>CENRO</v>
      </c>
      <c r="F5964" s="66" t="str">
        <f>IF(ISBLANK(LeaveTracker[[#This Row],[Employee Name]]),"-----",VLOOKUP(LeaveTracker[[#This Row],[Employee Name]],'List of Employees'!$B$4:$H$767,6))</f>
        <v>PERMANENT</v>
      </c>
      <c r="G5964" s="24">
        <v>44956</v>
      </c>
      <c r="H5964" s="21">
        <v>44957</v>
      </c>
      <c r="I5964" s="19" t="s">
        <v>82</v>
      </c>
      <c r="J5964" s="42" t="s">
        <v>1877</v>
      </c>
      <c r="K5964" s="57" t="str">
        <f ca="1">LeaveTracker[[#This Row],[Days]]&amp;" "&amp;LeaveTracker[[#This Row],[Type of Leave]]</f>
        <v>2 VL</v>
      </c>
      <c r="L5964" s="23">
        <f ca="1">NETWORKDAYS(LeaveTracker[[#This Row],[Start Date]],LeaveTracker[[#This Row],[End Date]],lstHolidays)</f>
        <v>2</v>
      </c>
      <c r="M5964" s="27"/>
    </row>
    <row r="5965" spans="1:13" ht="30" customHeight="1" x14ac:dyDescent="0.3">
      <c r="A5965" s="27">
        <f t="shared" si="67"/>
        <v>2152</v>
      </c>
      <c r="B5965" s="31">
        <v>45083</v>
      </c>
      <c r="C5965" s="31">
        <v>45083</v>
      </c>
      <c r="D5965" s="19" t="s">
        <v>563</v>
      </c>
      <c r="E5965" s="20" t="str">
        <f>IF(ISBLANK(LeaveTracker[[#This Row],[Employee Name]]),"-----",VLOOKUP(LeaveTracker[[#This Row],[Employee Name]],'List of Employees'!$B$4:$H$767,7))</f>
        <v>CENRO</v>
      </c>
      <c r="F5965" s="66" t="str">
        <f>IF(ISBLANK(LeaveTracker[[#This Row],[Employee Name]]),"-----",VLOOKUP(LeaveTracker[[#This Row],[Employee Name]],'List of Employees'!$B$4:$H$767,6))</f>
        <v>PERMANENT</v>
      </c>
      <c r="G5965" s="24">
        <v>45019</v>
      </c>
      <c r="H5965" s="24">
        <v>45020</v>
      </c>
      <c r="I5965" s="19" t="s">
        <v>82</v>
      </c>
      <c r="J5965" s="42" t="s">
        <v>1890</v>
      </c>
      <c r="K5965" s="57" t="str">
        <f ca="1">LeaveTracker[[#This Row],[Days]]&amp;" "&amp;LeaveTracker[[#This Row],[Type of Leave]]</f>
        <v>2 VL</v>
      </c>
      <c r="L5965" s="23">
        <f ca="1">NETWORKDAYS(LeaveTracker[[#This Row],[Start Date]],LeaveTracker[[#This Row],[End Date]],lstHolidays)</f>
        <v>2</v>
      </c>
      <c r="M5965" s="27"/>
    </row>
    <row r="5966" spans="1:13" ht="30" customHeight="1" x14ac:dyDescent="0.3">
      <c r="A5966" s="27">
        <f t="shared" si="67"/>
        <v>2153</v>
      </c>
      <c r="B5966" s="31">
        <v>45083</v>
      </c>
      <c r="C5966" s="31">
        <v>45083</v>
      </c>
      <c r="D5966" s="19" t="s">
        <v>563</v>
      </c>
      <c r="E5966" s="20" t="str">
        <f>IF(ISBLANK(LeaveTracker[[#This Row],[Employee Name]]),"-----",VLOOKUP(LeaveTracker[[#This Row],[Employee Name]],'List of Employees'!$B$4:$H$767,7))</f>
        <v>CENRO</v>
      </c>
      <c r="F5966" s="66" t="str">
        <f>IF(ISBLANK(LeaveTracker[[#This Row],[Employee Name]]),"-----",VLOOKUP(LeaveTracker[[#This Row],[Employee Name]],'List of Employees'!$B$4:$H$767,6))</f>
        <v>PERMANENT</v>
      </c>
      <c r="G5966" s="24">
        <v>44966</v>
      </c>
      <c r="H5966" s="24">
        <v>44966</v>
      </c>
      <c r="I5966" s="19" t="s">
        <v>82</v>
      </c>
      <c r="J5966" s="42" t="s">
        <v>1890</v>
      </c>
      <c r="K5966" s="57" t="str">
        <f ca="1">LeaveTracker[[#This Row],[Days]]&amp;" "&amp;LeaveTracker[[#This Row],[Type of Leave]]</f>
        <v>1 VL</v>
      </c>
      <c r="L5966" s="23">
        <f ca="1">NETWORKDAYS(LeaveTracker[[#This Row],[Start Date]],LeaveTracker[[#This Row],[End Date]],lstHolidays)</f>
        <v>1</v>
      </c>
      <c r="M5966" s="27"/>
    </row>
    <row r="5967" spans="1:13" ht="30" customHeight="1" x14ac:dyDescent="0.3">
      <c r="A5967" s="27">
        <f t="shared" si="67"/>
        <v>2154</v>
      </c>
      <c r="B5967" s="31">
        <v>45083</v>
      </c>
      <c r="C5967" s="31">
        <v>45083</v>
      </c>
      <c r="D5967" s="19" t="s">
        <v>563</v>
      </c>
      <c r="E5967" s="20" t="str">
        <f>IF(ISBLANK(LeaveTracker[[#This Row],[Employee Name]]),"-----",VLOOKUP(LeaveTracker[[#This Row],[Employee Name]],'List of Employees'!$B$4:$H$767,7))</f>
        <v>CENRO</v>
      </c>
      <c r="F5967" s="66" t="str">
        <f>IF(ISBLANK(LeaveTracker[[#This Row],[Employee Name]]),"-----",VLOOKUP(LeaveTracker[[#This Row],[Employee Name]],'List of Employees'!$B$4:$H$767,6))</f>
        <v>PERMANENT</v>
      </c>
      <c r="G5967" s="24">
        <v>44972</v>
      </c>
      <c r="H5967" s="24">
        <v>44972</v>
      </c>
      <c r="I5967" s="19" t="s">
        <v>82</v>
      </c>
      <c r="J5967" s="42" t="s">
        <v>1890</v>
      </c>
      <c r="K5967" s="57" t="str">
        <f ca="1">LeaveTracker[[#This Row],[Days]]&amp;" "&amp;LeaveTracker[[#This Row],[Type of Leave]]</f>
        <v>1 VL</v>
      </c>
      <c r="L5967" s="23">
        <f ca="1">NETWORKDAYS(LeaveTracker[[#This Row],[Start Date]],LeaveTracker[[#This Row],[End Date]],lstHolidays)</f>
        <v>1</v>
      </c>
      <c r="M5967" s="27"/>
    </row>
    <row r="5968" spans="1:13" ht="30" customHeight="1" x14ac:dyDescent="0.3">
      <c r="A5968" s="27">
        <f t="shared" si="67"/>
        <v>2155</v>
      </c>
      <c r="B5968" s="31">
        <v>45083</v>
      </c>
      <c r="C5968" s="31">
        <v>45083</v>
      </c>
      <c r="D5968" s="19" t="s">
        <v>563</v>
      </c>
      <c r="E5968" s="20" t="str">
        <f>IF(ISBLANK(LeaveTracker[[#This Row],[Employee Name]]),"-----",VLOOKUP(LeaveTracker[[#This Row],[Employee Name]],'List of Employees'!$B$4:$H$767,7))</f>
        <v>CENRO</v>
      </c>
      <c r="F5968" s="66" t="str">
        <f>IF(ISBLANK(LeaveTracker[[#This Row],[Employee Name]]),"-----",VLOOKUP(LeaveTracker[[#This Row],[Employee Name]],'List of Employees'!$B$4:$H$767,6))</f>
        <v>PERMANENT</v>
      </c>
      <c r="G5968" s="24">
        <v>44984</v>
      </c>
      <c r="H5968" s="24">
        <v>44984</v>
      </c>
      <c r="I5968" s="19" t="s">
        <v>82</v>
      </c>
      <c r="J5968" s="42" t="s">
        <v>1890</v>
      </c>
      <c r="K5968" s="57" t="str">
        <f ca="1">LeaveTracker[[#This Row],[Days]]&amp;" "&amp;LeaveTracker[[#This Row],[Type of Leave]]</f>
        <v>1 VL</v>
      </c>
      <c r="L5968" s="23">
        <f ca="1">NETWORKDAYS(LeaveTracker[[#This Row],[Start Date]],LeaveTracker[[#This Row],[End Date]],lstHolidays)</f>
        <v>1</v>
      </c>
      <c r="M5968" s="27"/>
    </row>
    <row r="5969" spans="1:13" ht="30" customHeight="1" x14ac:dyDescent="0.3">
      <c r="A5969" s="27">
        <f t="shared" si="67"/>
        <v>2156</v>
      </c>
      <c r="B5969" s="31">
        <v>45083</v>
      </c>
      <c r="C5969" s="31">
        <v>45083</v>
      </c>
      <c r="D5969" s="19" t="s">
        <v>563</v>
      </c>
      <c r="E5969" s="20" t="str">
        <f>IF(ISBLANK(LeaveTracker[[#This Row],[Employee Name]]),"-----",VLOOKUP(LeaveTracker[[#This Row],[Employee Name]],'List of Employees'!$B$4:$H$767,7))</f>
        <v>CENRO</v>
      </c>
      <c r="F5969" s="66" t="str">
        <f>IF(ISBLANK(LeaveTracker[[#This Row],[Employee Name]]),"-----",VLOOKUP(LeaveTracker[[#This Row],[Employee Name]],'List of Employees'!$B$4:$H$767,6))</f>
        <v>PERMANENT</v>
      </c>
      <c r="G5969" s="24">
        <v>44991</v>
      </c>
      <c r="H5969" s="24">
        <v>44991</v>
      </c>
      <c r="I5969" s="19" t="s">
        <v>81</v>
      </c>
      <c r="J5969" s="42" t="s">
        <v>1877</v>
      </c>
      <c r="K5969" s="57" t="str">
        <f ca="1">LeaveTracker[[#This Row],[Days]]&amp;" "&amp;LeaveTracker[[#This Row],[Type of Leave]]</f>
        <v>1 SL</v>
      </c>
      <c r="L5969" s="23">
        <f ca="1">NETWORKDAYS(LeaveTracker[[#This Row],[Start Date]],LeaveTracker[[#This Row],[End Date]],lstHolidays)</f>
        <v>1</v>
      </c>
      <c r="M5969" s="27"/>
    </row>
    <row r="5970" spans="1:13" ht="30" customHeight="1" x14ac:dyDescent="0.3">
      <c r="A5970" s="27">
        <f t="shared" si="67"/>
        <v>2157</v>
      </c>
      <c r="B5970" s="31">
        <v>45083</v>
      </c>
      <c r="C5970" s="31">
        <v>45083</v>
      </c>
      <c r="D5970" s="19" t="s">
        <v>563</v>
      </c>
      <c r="E5970" s="20" t="str">
        <f>IF(ISBLANK(LeaveTracker[[#This Row],[Employee Name]]),"-----",VLOOKUP(LeaveTracker[[#This Row],[Employee Name]],'List of Employees'!$B$4:$H$767,7))</f>
        <v>CENRO</v>
      </c>
      <c r="F5970" s="66" t="str">
        <f>IF(ISBLANK(LeaveTracker[[#This Row],[Employee Name]]),"-----",VLOOKUP(LeaveTracker[[#This Row],[Employee Name]],'List of Employees'!$B$4:$H$767,6))</f>
        <v>PERMANENT</v>
      </c>
      <c r="G5970" s="24">
        <v>45001</v>
      </c>
      <c r="H5970" s="24">
        <v>45002</v>
      </c>
      <c r="I5970" s="19" t="s">
        <v>81</v>
      </c>
      <c r="J5970" s="42" t="s">
        <v>1877</v>
      </c>
      <c r="K5970" s="57" t="str">
        <f ca="1">LeaveTracker[[#This Row],[Days]]&amp;" "&amp;LeaveTracker[[#This Row],[Type of Leave]]</f>
        <v>2 SL</v>
      </c>
      <c r="L5970" s="23">
        <f ca="1">NETWORKDAYS(LeaveTracker[[#This Row],[Start Date]],LeaveTracker[[#This Row],[End Date]],lstHolidays)</f>
        <v>2</v>
      </c>
      <c r="M5970" s="27"/>
    </row>
    <row r="5971" spans="1:13" ht="30" customHeight="1" x14ac:dyDescent="0.3">
      <c r="A5971" s="27">
        <f t="shared" si="67"/>
        <v>2158</v>
      </c>
      <c r="B5971" s="31">
        <v>45083</v>
      </c>
      <c r="C5971" s="31">
        <v>45083</v>
      </c>
      <c r="D5971" s="19" t="s">
        <v>563</v>
      </c>
      <c r="E5971" s="20" t="str">
        <f>IF(ISBLANK(LeaveTracker[[#This Row],[Employee Name]]),"-----",VLOOKUP(LeaveTracker[[#This Row],[Employee Name]],'List of Employees'!$B$4:$H$767,7))</f>
        <v>CENRO</v>
      </c>
      <c r="F5971" s="66" t="str">
        <f>IF(ISBLANK(LeaveTracker[[#This Row],[Employee Name]]),"-----",VLOOKUP(LeaveTracker[[#This Row],[Employee Name]],'List of Employees'!$B$4:$H$767,6))</f>
        <v>PERMANENT</v>
      </c>
      <c r="G5971" s="24">
        <v>45005</v>
      </c>
      <c r="H5971" s="24">
        <v>45005</v>
      </c>
      <c r="I5971" s="19" t="s">
        <v>81</v>
      </c>
      <c r="J5971" s="42" t="s">
        <v>1877</v>
      </c>
      <c r="K5971" s="57" t="str">
        <f ca="1">LeaveTracker[[#This Row],[Days]]&amp;" "&amp;LeaveTracker[[#This Row],[Type of Leave]]</f>
        <v>1 SL</v>
      </c>
      <c r="L5971" s="23">
        <f ca="1">NETWORKDAYS(LeaveTracker[[#This Row],[Start Date]],LeaveTracker[[#This Row],[End Date]],lstHolidays)</f>
        <v>1</v>
      </c>
      <c r="M5971" s="27"/>
    </row>
    <row r="5972" spans="1:13" ht="30" customHeight="1" x14ac:dyDescent="0.3">
      <c r="A5972" s="27">
        <f t="shared" si="67"/>
        <v>2159</v>
      </c>
      <c r="B5972" s="31">
        <v>45083</v>
      </c>
      <c r="C5972" s="31">
        <v>45083</v>
      </c>
      <c r="D5972" s="19" t="s">
        <v>563</v>
      </c>
      <c r="E5972" s="20" t="str">
        <f>IF(ISBLANK(LeaveTracker[[#This Row],[Employee Name]]),"-----",VLOOKUP(LeaveTracker[[#This Row],[Employee Name]],'List of Employees'!$B$4:$H$767,7))</f>
        <v>CENRO</v>
      </c>
      <c r="F5972" s="66" t="str">
        <f>IF(ISBLANK(LeaveTracker[[#This Row],[Employee Name]]),"-----",VLOOKUP(LeaveTracker[[#This Row],[Employee Name]],'List of Employees'!$B$4:$H$767,6))</f>
        <v>PERMANENT</v>
      </c>
      <c r="G5972" s="24">
        <v>45013</v>
      </c>
      <c r="H5972" s="24">
        <v>45014</v>
      </c>
      <c r="I5972" s="19" t="s">
        <v>81</v>
      </c>
      <c r="J5972" s="42" t="s">
        <v>1877</v>
      </c>
      <c r="K5972" s="57" t="str">
        <f ca="1">LeaveTracker[[#This Row],[Days]]&amp;" "&amp;LeaveTracker[[#This Row],[Type of Leave]]</f>
        <v>2 SL</v>
      </c>
      <c r="L5972" s="23">
        <f ca="1">NETWORKDAYS(LeaveTracker[[#This Row],[Start Date]],LeaveTracker[[#This Row],[End Date]],lstHolidays)</f>
        <v>2</v>
      </c>
      <c r="M5972" s="27"/>
    </row>
    <row r="5973" spans="1:13" ht="30" customHeight="1" x14ac:dyDescent="0.3">
      <c r="A5973" s="27">
        <f t="shared" si="67"/>
        <v>2160</v>
      </c>
      <c r="B5973" s="31">
        <v>45083</v>
      </c>
      <c r="C5973" s="31">
        <v>45077</v>
      </c>
      <c r="D5973" s="19" t="s">
        <v>563</v>
      </c>
      <c r="E5973" s="20" t="str">
        <f>IF(ISBLANK(LeaveTracker[[#This Row],[Employee Name]]),"-----",VLOOKUP(LeaveTracker[[#This Row],[Employee Name]],'List of Employees'!$B$4:$H$767,7))</f>
        <v>CENRO</v>
      </c>
      <c r="F5973" s="66" t="str">
        <f>IF(ISBLANK(LeaveTracker[[#This Row],[Employee Name]]),"-----",VLOOKUP(LeaveTracker[[#This Row],[Employee Name]],'List of Employees'!$B$4:$H$767,6))</f>
        <v>PERMANENT</v>
      </c>
      <c r="G5973" s="24">
        <v>45057</v>
      </c>
      <c r="H5973" s="24">
        <v>45058</v>
      </c>
      <c r="I5973" s="19" t="s">
        <v>81</v>
      </c>
      <c r="K5973" s="57" t="str">
        <f ca="1">LeaveTracker[[#This Row],[Days]]&amp;" "&amp;LeaveTracker[[#This Row],[Type of Leave]]</f>
        <v>2 SL</v>
      </c>
      <c r="L5973" s="23">
        <f ca="1">NETWORKDAYS(LeaveTracker[[#This Row],[Start Date]],LeaveTracker[[#This Row],[End Date]],lstHolidays)</f>
        <v>2</v>
      </c>
      <c r="M5973" s="27"/>
    </row>
    <row r="5974" spans="1:13" ht="30" customHeight="1" x14ac:dyDescent="0.3">
      <c r="A5974" s="27">
        <f t="shared" si="67"/>
        <v>2161</v>
      </c>
      <c r="B5974" s="31">
        <v>45083</v>
      </c>
      <c r="C5974" s="31">
        <v>45077</v>
      </c>
      <c r="D5974" s="19" t="s">
        <v>563</v>
      </c>
      <c r="E5974" s="20" t="str">
        <f>IF(ISBLANK(LeaveTracker[[#This Row],[Employee Name]]),"-----",VLOOKUP(LeaveTracker[[#This Row],[Employee Name]],'List of Employees'!$B$4:$H$767,7))</f>
        <v>CENRO</v>
      </c>
      <c r="F5974" s="66" t="str">
        <f>IF(ISBLANK(LeaveTracker[[#This Row],[Employee Name]]),"-----",VLOOKUP(LeaveTracker[[#This Row],[Employee Name]],'List of Employees'!$B$4:$H$767,6))</f>
        <v>PERMANENT</v>
      </c>
      <c r="G5974" s="24">
        <v>45061</v>
      </c>
      <c r="H5974" s="24">
        <v>45061</v>
      </c>
      <c r="I5974" s="19" t="s">
        <v>81</v>
      </c>
      <c r="K5974" s="57" t="str">
        <f ca="1">LeaveTracker[[#This Row],[Days]]&amp;" "&amp;LeaveTracker[[#This Row],[Type of Leave]]</f>
        <v>1 SL</v>
      </c>
      <c r="L5974" s="23">
        <f ca="1">NETWORKDAYS(LeaveTracker[[#This Row],[Start Date]],LeaveTracker[[#This Row],[End Date]],lstHolidays)</f>
        <v>1</v>
      </c>
      <c r="M5974" s="27"/>
    </row>
    <row r="5975" spans="1:13" ht="30" customHeight="1" x14ac:dyDescent="0.3">
      <c r="A5975" s="27">
        <f t="shared" si="67"/>
        <v>2162</v>
      </c>
      <c r="B5975" s="31">
        <v>45083</v>
      </c>
      <c r="C5975" s="31">
        <v>45077</v>
      </c>
      <c r="D5975" s="19" t="s">
        <v>354</v>
      </c>
      <c r="E5975" s="20" t="str">
        <f>IF(ISBLANK(LeaveTracker[[#This Row],[Employee Name]]),"-----",VLOOKUP(LeaveTracker[[#This Row],[Employee Name]],'List of Employees'!$B$4:$H$767,7))</f>
        <v>LCR</v>
      </c>
      <c r="F5975" s="66" t="str">
        <f>IF(ISBLANK(LeaveTracker[[#This Row],[Employee Name]]),"-----",VLOOKUP(LeaveTracker[[#This Row],[Employee Name]],'List of Employees'!$B$4:$H$767,6))</f>
        <v>PERMANENT</v>
      </c>
      <c r="G5975" s="24">
        <v>45075</v>
      </c>
      <c r="H5975" s="24">
        <v>45075</v>
      </c>
      <c r="I5975" s="19" t="s">
        <v>81</v>
      </c>
      <c r="K5975" s="57" t="str">
        <f ca="1">LeaveTracker[[#This Row],[Days]]&amp;" "&amp;LeaveTracker[[#This Row],[Type of Leave]]</f>
        <v>1 SL</v>
      </c>
      <c r="L5975" s="23">
        <f ca="1">NETWORKDAYS(LeaveTracker[[#This Row],[Start Date]],LeaveTracker[[#This Row],[End Date]],lstHolidays)</f>
        <v>1</v>
      </c>
      <c r="M5975" s="27"/>
    </row>
    <row r="5976" spans="1:13" ht="30" customHeight="1" x14ac:dyDescent="0.3">
      <c r="A5976" s="27">
        <f t="shared" si="67"/>
        <v>2163</v>
      </c>
      <c r="B5976" s="31">
        <v>45083</v>
      </c>
      <c r="C5976" s="31">
        <v>45079</v>
      </c>
      <c r="D5976" s="19" t="s">
        <v>354</v>
      </c>
      <c r="E5976" s="20" t="str">
        <f>IF(ISBLANK(LeaveTracker[[#This Row],[Employee Name]]),"-----",VLOOKUP(LeaveTracker[[#This Row],[Employee Name]],'List of Employees'!$B$4:$H$767,7))</f>
        <v>LCR</v>
      </c>
      <c r="F5976" s="66" t="str">
        <f>IF(ISBLANK(LeaveTracker[[#This Row],[Employee Name]]),"-----",VLOOKUP(LeaveTracker[[#This Row],[Employee Name]],'List of Employees'!$B$4:$H$767,6))</f>
        <v>PERMANENT</v>
      </c>
      <c r="G5976" s="24">
        <v>45086</v>
      </c>
      <c r="H5976" s="24">
        <v>45086</v>
      </c>
      <c r="I5976" s="20" t="s">
        <v>82</v>
      </c>
      <c r="K5976" s="57" t="str">
        <f ca="1">LeaveTracker[[#This Row],[Days]]&amp;" "&amp;LeaveTracker[[#This Row],[Type of Leave]]</f>
        <v>1 VL</v>
      </c>
      <c r="L5976" s="23">
        <f ca="1">NETWORKDAYS(LeaveTracker[[#This Row],[Start Date]],LeaveTracker[[#This Row],[End Date]],lstHolidays)</f>
        <v>1</v>
      </c>
      <c r="M5976" s="27"/>
    </row>
    <row r="5977" spans="1:13" ht="30" customHeight="1" x14ac:dyDescent="0.3">
      <c r="A5977" s="27">
        <f t="shared" si="67"/>
        <v>2164</v>
      </c>
      <c r="B5977" s="31">
        <v>45083</v>
      </c>
      <c r="C5977" s="31">
        <v>45079</v>
      </c>
      <c r="D5977" s="19" t="s">
        <v>354</v>
      </c>
      <c r="E5977" s="20" t="str">
        <f>IF(ISBLANK(LeaveTracker[[#This Row],[Employee Name]]),"-----",VLOOKUP(LeaveTracker[[#This Row],[Employee Name]],'List of Employees'!$B$4:$H$767,7))</f>
        <v>LCR</v>
      </c>
      <c r="F5977" s="66" t="str">
        <f>IF(ISBLANK(LeaveTracker[[#This Row],[Employee Name]]),"-----",VLOOKUP(LeaveTracker[[#This Row],[Employee Name]],'List of Employees'!$B$4:$H$767,6))</f>
        <v>PERMANENT</v>
      </c>
      <c r="G5977" s="24">
        <v>45085</v>
      </c>
      <c r="H5977" s="24">
        <v>45085</v>
      </c>
      <c r="I5977" s="20" t="s">
        <v>297</v>
      </c>
      <c r="J5977" s="42" t="s">
        <v>1000</v>
      </c>
      <c r="K5977" s="57" t="str">
        <f ca="1">LeaveTracker[[#This Row],[Days]]&amp;" "&amp;LeaveTracker[[#This Row],[Type of Leave]]</f>
        <v>1 OTHER</v>
      </c>
      <c r="L5977" s="23">
        <f ca="1">NETWORKDAYS(LeaveTracker[[#This Row],[Start Date]],LeaveTracker[[#This Row],[End Date]],lstHolidays)</f>
        <v>1</v>
      </c>
      <c r="M5977" s="27"/>
    </row>
    <row r="5978" spans="1:13" ht="30" customHeight="1" x14ac:dyDescent="0.3">
      <c r="A5978" s="27">
        <f t="shared" si="67"/>
        <v>2165</v>
      </c>
      <c r="B5978" s="31">
        <v>45083</v>
      </c>
      <c r="C5978" s="31">
        <v>45077</v>
      </c>
      <c r="D5978" s="19" t="s">
        <v>542</v>
      </c>
      <c r="E5978" s="20" t="str">
        <f>IF(ISBLANK(LeaveTracker[[#This Row],[Employee Name]]),"-----",VLOOKUP(LeaveTracker[[#This Row],[Employee Name]],'List of Employees'!$B$4:$H$767,7))</f>
        <v>LCR</v>
      </c>
      <c r="F5978" s="66" t="str">
        <f>IF(ISBLANK(LeaveTracker[[#This Row],[Employee Name]]),"-----",VLOOKUP(LeaveTracker[[#This Row],[Employee Name]],'List of Employees'!$B$4:$H$767,6))</f>
        <v>PERMANENT</v>
      </c>
      <c r="G5978" s="24">
        <v>45071</v>
      </c>
      <c r="H5978" s="24">
        <v>45071</v>
      </c>
      <c r="I5978" s="19" t="s">
        <v>81</v>
      </c>
      <c r="K5978" s="57" t="str">
        <f ca="1">LeaveTracker[[#This Row],[Days]]&amp;" "&amp;LeaveTracker[[#This Row],[Type of Leave]]</f>
        <v>1 SL</v>
      </c>
      <c r="L5978" s="23">
        <f ca="1">NETWORKDAYS(LeaveTracker[[#This Row],[Start Date]],LeaveTracker[[#This Row],[End Date]],lstHolidays)</f>
        <v>1</v>
      </c>
      <c r="M5978" s="27"/>
    </row>
    <row r="5979" spans="1:13" ht="30" customHeight="1" x14ac:dyDescent="0.3">
      <c r="A5979" s="27">
        <f t="shared" si="67"/>
        <v>2166</v>
      </c>
      <c r="B5979" s="31">
        <v>45083</v>
      </c>
      <c r="C5979" s="31">
        <v>45077</v>
      </c>
      <c r="D5979" s="19" t="s">
        <v>568</v>
      </c>
      <c r="E5979" s="20" t="str">
        <f>IF(ISBLANK(LeaveTracker[[#This Row],[Employee Name]]),"-----",VLOOKUP(LeaveTracker[[#This Row],[Employee Name]],'List of Employees'!$B$4:$H$767,7))</f>
        <v>CENRO</v>
      </c>
      <c r="F5979" s="66" t="str">
        <f>IF(ISBLANK(LeaveTracker[[#This Row],[Employee Name]]),"-----",VLOOKUP(LeaveTracker[[#This Row],[Employee Name]],'List of Employees'!$B$4:$H$767,6))</f>
        <v>PERMANENT</v>
      </c>
      <c r="G5979" s="24">
        <v>45076</v>
      </c>
      <c r="H5979" s="24">
        <v>45076</v>
      </c>
      <c r="I5979" s="19" t="s">
        <v>81</v>
      </c>
      <c r="K5979" s="57" t="str">
        <f ca="1">LeaveTracker[[#This Row],[Days]]&amp;" "&amp;LeaveTracker[[#This Row],[Type of Leave]]</f>
        <v>1 SL</v>
      </c>
      <c r="L5979" s="23">
        <f ca="1">NETWORKDAYS(LeaveTracker[[#This Row],[Start Date]],LeaveTracker[[#This Row],[End Date]],lstHolidays)</f>
        <v>1</v>
      </c>
      <c r="M5979" s="27"/>
    </row>
    <row r="5980" spans="1:13" ht="30" customHeight="1" x14ac:dyDescent="0.3">
      <c r="A5980" s="27">
        <f t="shared" si="67"/>
        <v>2167</v>
      </c>
      <c r="B5980" s="31">
        <v>45083</v>
      </c>
      <c r="C5980" s="31">
        <v>45077</v>
      </c>
      <c r="D5980" s="19" t="s">
        <v>2155</v>
      </c>
      <c r="E5980" s="20" t="str">
        <f>IF(ISBLANK(LeaveTracker[[#This Row],[Employee Name]]),"-----",VLOOKUP(LeaveTracker[[#This Row],[Employee Name]],'List of Employees'!$B$4:$H$767,7))</f>
        <v>DEPED</v>
      </c>
      <c r="F5980" s="66" t="str">
        <f>IF(ISBLANK(LeaveTracker[[#This Row],[Employee Name]]),"-----",VLOOKUP(LeaveTracker[[#This Row],[Employee Name]],'List of Employees'!$B$4:$H$767,6))</f>
        <v>PERMANENT</v>
      </c>
      <c r="G5980" s="24">
        <v>45079</v>
      </c>
      <c r="H5980" s="24">
        <v>45110</v>
      </c>
      <c r="I5980" s="19" t="s">
        <v>81</v>
      </c>
      <c r="K5980" s="57" t="str">
        <f>LeaveTracker[[#This Row],[Days]]&amp;" "&amp;LeaveTracker[[#This Row],[Type of Leave]]</f>
        <v>21 SL</v>
      </c>
      <c r="L5980" s="23">
        <v>21</v>
      </c>
      <c r="M5980" s="27"/>
    </row>
    <row r="5981" spans="1:13" ht="30" customHeight="1" x14ac:dyDescent="0.3">
      <c r="A5981" s="27">
        <f t="shared" si="67"/>
        <v>2168</v>
      </c>
      <c r="B5981" s="31">
        <v>45083</v>
      </c>
      <c r="C5981" s="31">
        <v>45077</v>
      </c>
      <c r="D5981" s="19" t="s">
        <v>2321</v>
      </c>
      <c r="E5981" s="20" t="str">
        <f>IF(ISBLANK(LeaveTracker[[#This Row],[Employee Name]]),"-----",VLOOKUP(LeaveTracker[[#This Row],[Employee Name]],'List of Employees'!$B$4:$H$767,7))</f>
        <v>SP</v>
      </c>
      <c r="F5981" s="66" t="str">
        <f>IF(ISBLANK(LeaveTracker[[#This Row],[Employee Name]]),"-----",VLOOKUP(LeaveTracker[[#This Row],[Employee Name]],'List of Employees'!$B$4:$H$767,6))</f>
        <v>CASUAL</v>
      </c>
      <c r="G5981" s="24">
        <v>45076</v>
      </c>
      <c r="H5981" s="24">
        <v>45076</v>
      </c>
      <c r="I5981" s="19" t="s">
        <v>81</v>
      </c>
      <c r="K5981" s="57" t="str">
        <f ca="1">LeaveTracker[[#This Row],[Days]]&amp;" "&amp;LeaveTracker[[#This Row],[Type of Leave]]</f>
        <v>1 SL</v>
      </c>
      <c r="L5981" s="23">
        <f ca="1">NETWORKDAYS(LeaveTracker[[#This Row],[Start Date]],LeaveTracker[[#This Row],[End Date]],lstHolidays)</f>
        <v>1</v>
      </c>
      <c r="M5981" s="27"/>
    </row>
    <row r="5982" spans="1:13" ht="30" customHeight="1" x14ac:dyDescent="0.3">
      <c r="A5982" s="27">
        <f t="shared" si="67"/>
        <v>2169</v>
      </c>
      <c r="B5982" s="31">
        <v>45083</v>
      </c>
      <c r="C5982" s="31">
        <v>45077</v>
      </c>
      <c r="D5982" s="19" t="s">
        <v>2230</v>
      </c>
      <c r="E5982" s="20" t="str">
        <f>IF(ISBLANK(LeaveTracker[[#This Row],[Employee Name]]),"-----",VLOOKUP(LeaveTracker[[#This Row],[Employee Name]],'List of Employees'!$B$4:$H$767,7))</f>
        <v>TOPS-CSU</v>
      </c>
      <c r="F5982" s="66" t="str">
        <f>IF(ISBLANK(LeaveTracker[[#This Row],[Employee Name]]),"-----",VLOOKUP(LeaveTracker[[#This Row],[Employee Name]],'List of Employees'!$B$4:$H$767,6))</f>
        <v>PERMANENT</v>
      </c>
      <c r="G5982" s="24">
        <v>45082</v>
      </c>
      <c r="H5982" s="24">
        <v>45086</v>
      </c>
      <c r="I5982" s="19" t="s">
        <v>82</v>
      </c>
      <c r="K5982" s="57" t="str">
        <f ca="1">LeaveTracker[[#This Row],[Days]]&amp;" "&amp;LeaveTracker[[#This Row],[Type of Leave]]</f>
        <v>5 VL</v>
      </c>
      <c r="L5982" s="23">
        <f ca="1">NETWORKDAYS(LeaveTracker[[#This Row],[Start Date]],LeaveTracker[[#This Row],[End Date]],lstHolidays)</f>
        <v>5</v>
      </c>
      <c r="M5982" s="27"/>
    </row>
    <row r="5983" spans="1:13" ht="30" customHeight="1" x14ac:dyDescent="0.3">
      <c r="A5983" s="27">
        <f t="shared" si="67"/>
        <v>2170</v>
      </c>
      <c r="B5983" s="31">
        <v>45083</v>
      </c>
      <c r="C5983" s="31">
        <v>45076</v>
      </c>
      <c r="D5983" s="19" t="s">
        <v>322</v>
      </c>
      <c r="E5983" s="20" t="str">
        <f>IF(ISBLANK(LeaveTracker[[#This Row],[Employee Name]]),"-----",VLOOKUP(LeaveTracker[[#This Row],[Employee Name]],'List of Employees'!$B$4:$H$767,7))</f>
        <v>CEO</v>
      </c>
      <c r="F5983" s="66" t="str">
        <f>IF(ISBLANK(LeaveTracker[[#This Row],[Employee Name]]),"-----",VLOOKUP(LeaveTracker[[#This Row],[Employee Name]],'List of Employees'!$B$4:$H$767,6))</f>
        <v>PERMANENT</v>
      </c>
      <c r="G5983" s="24">
        <v>45075</v>
      </c>
      <c r="H5983" s="24">
        <v>45075</v>
      </c>
      <c r="I5983" s="19" t="s">
        <v>81</v>
      </c>
      <c r="K5983" s="57" t="str">
        <f ca="1">LeaveTracker[[#This Row],[Days]]&amp;" "&amp;LeaveTracker[[#This Row],[Type of Leave]]</f>
        <v>1 SL</v>
      </c>
      <c r="L5983" s="23">
        <f ca="1">NETWORKDAYS(LeaveTracker[[#This Row],[Start Date]],LeaveTracker[[#This Row],[End Date]],lstHolidays)</f>
        <v>1</v>
      </c>
      <c r="M5983" s="27"/>
    </row>
    <row r="5984" spans="1:13" ht="30" customHeight="1" x14ac:dyDescent="0.3">
      <c r="A5984" s="27">
        <f t="shared" si="67"/>
        <v>2171</v>
      </c>
      <c r="B5984" s="31">
        <v>45083</v>
      </c>
      <c r="C5984" s="31">
        <v>45077</v>
      </c>
      <c r="D5984" s="19" t="s">
        <v>1933</v>
      </c>
      <c r="E5984" s="20" t="str">
        <f>IF(ISBLANK(LeaveTracker[[#This Row],[Employee Name]]),"-----",VLOOKUP(LeaveTracker[[#This Row],[Employee Name]],'List of Employees'!$B$4:$H$767,7))</f>
        <v>GSO</v>
      </c>
      <c r="F5984" s="66" t="str">
        <f>IF(ISBLANK(LeaveTracker[[#This Row],[Employee Name]]),"-----",VLOOKUP(LeaveTracker[[#This Row],[Employee Name]],'List of Employees'!$B$4:$H$767,6))</f>
        <v>CASUAL</v>
      </c>
      <c r="G5984" s="24">
        <v>45075</v>
      </c>
      <c r="H5984" s="24">
        <v>45076</v>
      </c>
      <c r="I5984" s="19" t="s">
        <v>81</v>
      </c>
      <c r="K5984" s="57" t="str">
        <f ca="1">LeaveTracker[[#This Row],[Days]]&amp;" "&amp;LeaveTracker[[#This Row],[Type of Leave]]</f>
        <v>2 SL</v>
      </c>
      <c r="L5984" s="23">
        <f ca="1">NETWORKDAYS(LeaveTracker[[#This Row],[Start Date]],LeaveTracker[[#This Row],[End Date]],lstHolidays)</f>
        <v>2</v>
      </c>
      <c r="M5984" s="27"/>
    </row>
    <row r="5985" spans="1:13" ht="30" customHeight="1" x14ac:dyDescent="0.3">
      <c r="A5985" s="27">
        <f t="shared" si="67"/>
        <v>2172</v>
      </c>
      <c r="B5985" s="31">
        <v>45083</v>
      </c>
      <c r="C5985" s="31">
        <v>45076</v>
      </c>
      <c r="D5985" s="19" t="s">
        <v>1994</v>
      </c>
      <c r="E5985" s="20" t="str">
        <f>IF(ISBLANK(LeaveTracker[[#This Row],[Employee Name]]),"-----",VLOOKUP(LeaveTracker[[#This Row],[Employee Name]],'List of Employees'!$B$4:$H$767,7))</f>
        <v>HRMO</v>
      </c>
      <c r="F5985" s="66" t="str">
        <f>IF(ISBLANK(LeaveTracker[[#This Row],[Employee Name]]),"-----",VLOOKUP(LeaveTracker[[#This Row],[Employee Name]],'List of Employees'!$B$4:$H$767,6))</f>
        <v>PERMANENT</v>
      </c>
      <c r="G5985" s="24">
        <v>45075</v>
      </c>
      <c r="H5985" s="24">
        <v>45075</v>
      </c>
      <c r="I5985" s="19" t="s">
        <v>82</v>
      </c>
      <c r="K5985" s="57" t="str">
        <f ca="1">LeaveTracker[[#This Row],[Days]]&amp;" "&amp;LeaveTracker[[#This Row],[Type of Leave]]</f>
        <v>1 VL</v>
      </c>
      <c r="L5985" s="23">
        <f ca="1">NETWORKDAYS(LeaveTracker[[#This Row],[Start Date]],LeaveTracker[[#This Row],[End Date]],lstHolidays)</f>
        <v>1</v>
      </c>
      <c r="M5985" s="27"/>
    </row>
    <row r="5986" spans="1:13" ht="30" customHeight="1" x14ac:dyDescent="0.3">
      <c r="A5986" s="27">
        <f t="shared" si="67"/>
        <v>2173</v>
      </c>
      <c r="B5986" s="31">
        <v>45083</v>
      </c>
      <c r="C5986" s="31">
        <v>45075</v>
      </c>
      <c r="D5986" s="19" t="s">
        <v>264</v>
      </c>
      <c r="E5986" s="20" t="str">
        <f>IF(ISBLANK(LeaveTracker[[#This Row],[Employee Name]]),"-----",VLOOKUP(LeaveTracker[[#This Row],[Employee Name]],'List of Employees'!$B$4:$H$767,7))</f>
        <v>MO</v>
      </c>
      <c r="F5986" s="66" t="str">
        <f>IF(ISBLANK(LeaveTracker[[#This Row],[Employee Name]]),"-----",VLOOKUP(LeaveTracker[[#This Row],[Employee Name]],'List of Employees'!$B$4:$H$767,6))</f>
        <v>PERMANENT</v>
      </c>
      <c r="G5986" s="24">
        <v>45085</v>
      </c>
      <c r="H5986" s="24">
        <v>45086</v>
      </c>
      <c r="I5986" s="19" t="s">
        <v>297</v>
      </c>
      <c r="J5986" s="42" t="s">
        <v>1000</v>
      </c>
      <c r="K5986" s="57" t="str">
        <f ca="1">LeaveTracker[[#This Row],[Days]]&amp;" "&amp;LeaveTracker[[#This Row],[Type of Leave]]</f>
        <v>2 OTHER</v>
      </c>
      <c r="L5986" s="23">
        <f ca="1">NETWORKDAYS(LeaveTracker[[#This Row],[Start Date]],LeaveTracker[[#This Row],[End Date]],lstHolidays)</f>
        <v>2</v>
      </c>
      <c r="M5986" s="27"/>
    </row>
    <row r="5987" spans="1:13" ht="30" customHeight="1" x14ac:dyDescent="0.3">
      <c r="A5987" s="27">
        <f t="shared" si="67"/>
        <v>2174</v>
      </c>
      <c r="B5987" s="31">
        <v>45086</v>
      </c>
      <c r="C5987" s="31">
        <v>45083</v>
      </c>
      <c r="D5987" s="19" t="s">
        <v>654</v>
      </c>
      <c r="E5987" s="20" t="str">
        <f>IF(ISBLANK(LeaveTracker[[#This Row],[Employee Name]]),"-----",VLOOKUP(LeaveTracker[[#This Row],[Employee Name]],'List of Employees'!$B$4:$H$767,7))</f>
        <v>ASSESSORS OFFICE</v>
      </c>
      <c r="F5987" s="66" t="str">
        <f>IF(ISBLANK(LeaveTracker[[#This Row],[Employee Name]]),"-----",VLOOKUP(LeaveTracker[[#This Row],[Employee Name]],'List of Employees'!$B$4:$H$767,6))</f>
        <v>PERMANENT</v>
      </c>
      <c r="G5987" s="24">
        <v>45090</v>
      </c>
      <c r="H5987" s="24">
        <v>45093</v>
      </c>
      <c r="I5987" s="19" t="s">
        <v>82</v>
      </c>
      <c r="K5987" s="57" t="str">
        <f ca="1">LeaveTracker[[#This Row],[Days]]&amp;" "&amp;LeaveTracker[[#This Row],[Type of Leave]]</f>
        <v>4 VL</v>
      </c>
      <c r="L5987" s="23">
        <f ca="1">NETWORKDAYS(LeaveTracker[[#This Row],[Start Date]],LeaveTracker[[#This Row],[End Date]],lstHolidays)</f>
        <v>4</v>
      </c>
      <c r="M5987" s="27"/>
    </row>
    <row r="5988" spans="1:13" ht="30" customHeight="1" x14ac:dyDescent="0.3">
      <c r="A5988" s="27">
        <f t="shared" ref="A5988:A6051" si="68">A5987+1</f>
        <v>2175</v>
      </c>
      <c r="B5988" s="31">
        <v>45086</v>
      </c>
      <c r="C5988" s="31">
        <v>45084</v>
      </c>
      <c r="D5988" s="19" t="s">
        <v>711</v>
      </c>
      <c r="E5988" s="20" t="str">
        <f>IF(ISBLANK(LeaveTracker[[#This Row],[Employee Name]]),"-----",VLOOKUP(LeaveTracker[[#This Row],[Employee Name]],'List of Employees'!$B$4:$H$767,7))</f>
        <v>CBO</v>
      </c>
      <c r="F5988" s="66" t="str">
        <f>IF(ISBLANK(LeaveTracker[[#This Row],[Employee Name]]),"-----",VLOOKUP(LeaveTracker[[#This Row],[Employee Name]],'List of Employees'!$B$4:$H$767,6))</f>
        <v>PERMANENT</v>
      </c>
      <c r="G5988" s="24">
        <v>45078</v>
      </c>
      <c r="H5988" s="24">
        <v>45078</v>
      </c>
      <c r="I5988" s="20" t="s">
        <v>82</v>
      </c>
      <c r="K5988" s="57" t="str">
        <f ca="1">LeaveTracker[[#This Row],[Days]]&amp;" "&amp;LeaveTracker[[#This Row],[Type of Leave]]</f>
        <v>1 VL</v>
      </c>
      <c r="L5988" s="23">
        <f ca="1">NETWORKDAYS(LeaveTracker[[#This Row],[Start Date]],LeaveTracker[[#This Row],[End Date]],lstHolidays)</f>
        <v>1</v>
      </c>
      <c r="M5988" s="27"/>
    </row>
    <row r="5989" spans="1:13" ht="30" customHeight="1" x14ac:dyDescent="0.3">
      <c r="A5989" s="27">
        <f t="shared" si="68"/>
        <v>2176</v>
      </c>
      <c r="B5989" s="31">
        <v>45086</v>
      </c>
      <c r="C5989" s="31">
        <v>45085</v>
      </c>
      <c r="D5989" s="19" t="s">
        <v>2137</v>
      </c>
      <c r="E5989" s="20" t="str">
        <f>IF(ISBLANK(LeaveTracker[[#This Row],[Employee Name]]),"-----",VLOOKUP(LeaveTracker[[#This Row],[Employee Name]],'List of Employees'!$B$4:$H$767,7))</f>
        <v>GSO</v>
      </c>
      <c r="F5989" s="66" t="str">
        <f>IF(ISBLANK(LeaveTracker[[#This Row],[Employee Name]]),"-----",VLOOKUP(LeaveTracker[[#This Row],[Employee Name]],'List of Employees'!$B$4:$H$767,6))</f>
        <v>PERMANENT</v>
      </c>
      <c r="G5989" s="24">
        <v>45075</v>
      </c>
      <c r="H5989" s="24">
        <v>45077</v>
      </c>
      <c r="I5989" s="20" t="s">
        <v>81</v>
      </c>
      <c r="K5989" s="57" t="str">
        <f ca="1">LeaveTracker[[#This Row],[Days]]&amp;" "&amp;LeaveTracker[[#This Row],[Type of Leave]]</f>
        <v>3 SL</v>
      </c>
      <c r="L5989" s="23">
        <f ca="1">NETWORKDAYS(LeaveTracker[[#This Row],[Start Date]],LeaveTracker[[#This Row],[End Date]],lstHolidays)</f>
        <v>3</v>
      </c>
      <c r="M5989" s="27"/>
    </row>
    <row r="5990" spans="1:13" ht="30" customHeight="1" x14ac:dyDescent="0.3">
      <c r="A5990" s="27">
        <f t="shared" si="68"/>
        <v>2177</v>
      </c>
      <c r="B5990" s="31">
        <v>45086</v>
      </c>
      <c r="C5990" s="31">
        <v>45085</v>
      </c>
      <c r="D5990" s="19" t="s">
        <v>2137</v>
      </c>
      <c r="E5990" s="20" t="str">
        <f>IF(ISBLANK(LeaveTracker[[#This Row],[Employee Name]]),"-----",VLOOKUP(LeaveTracker[[#This Row],[Employee Name]],'List of Employees'!$B$4:$H$767,7))</f>
        <v>GSO</v>
      </c>
      <c r="F5990" s="66" t="str">
        <f>IF(ISBLANK(LeaveTracker[[#This Row],[Employee Name]]),"-----",VLOOKUP(LeaveTracker[[#This Row],[Employee Name]],'List of Employees'!$B$4:$H$767,6))</f>
        <v>PERMANENT</v>
      </c>
      <c r="G5990" s="31">
        <v>45078</v>
      </c>
      <c r="H5990" s="31">
        <v>45079</v>
      </c>
      <c r="I5990" s="20" t="s">
        <v>81</v>
      </c>
      <c r="K5990" s="57" t="str">
        <f ca="1">LeaveTracker[[#This Row],[Days]]&amp;" "&amp;LeaveTracker[[#This Row],[Type of Leave]]</f>
        <v>2 SL</v>
      </c>
      <c r="L5990" s="23">
        <f ca="1">NETWORKDAYS(LeaveTracker[[#This Row],[Start Date]],LeaveTracker[[#This Row],[End Date]],lstHolidays)</f>
        <v>2</v>
      </c>
      <c r="M5990" s="27"/>
    </row>
    <row r="5991" spans="1:13" ht="30" customHeight="1" x14ac:dyDescent="0.3">
      <c r="A5991" s="27">
        <f t="shared" si="68"/>
        <v>2178</v>
      </c>
      <c r="B5991" s="31">
        <v>45086</v>
      </c>
      <c r="C5991" s="31">
        <v>45082</v>
      </c>
      <c r="D5991" s="19" t="s">
        <v>1834</v>
      </c>
      <c r="E5991" s="20" t="str">
        <f>IF(ISBLANK(LeaveTracker[[#This Row],[Employee Name]]),"-----",VLOOKUP(LeaveTracker[[#This Row],[Employee Name]],'List of Employees'!$B$4:$H$767,7))</f>
        <v>CCT</v>
      </c>
      <c r="F5991" s="66" t="str">
        <f>IF(ISBLANK(LeaveTracker[[#This Row],[Employee Name]]),"-----",VLOOKUP(LeaveTracker[[#This Row],[Employee Name]],'List of Employees'!$B$4:$H$767,6))</f>
        <v>CASUAL</v>
      </c>
      <c r="G5991" s="24">
        <v>45087</v>
      </c>
      <c r="H5991" s="24">
        <v>45087</v>
      </c>
      <c r="I5991" s="20" t="s">
        <v>82</v>
      </c>
      <c r="K5991" s="57" t="str">
        <f>LeaveTracker[[#This Row],[Days]]&amp;" "&amp;LeaveTracker[[#This Row],[Type of Leave]]</f>
        <v>1 VL</v>
      </c>
      <c r="L5991" s="23">
        <v>1</v>
      </c>
      <c r="M5991" s="27"/>
    </row>
    <row r="5992" spans="1:13" ht="30" customHeight="1" x14ac:dyDescent="0.3">
      <c r="A5992" s="27">
        <f t="shared" si="68"/>
        <v>2179</v>
      </c>
      <c r="B5992" s="31">
        <v>45086</v>
      </c>
      <c r="C5992" s="31">
        <v>45082</v>
      </c>
      <c r="D5992" s="19" t="s">
        <v>1834</v>
      </c>
      <c r="E5992" s="20" t="str">
        <f>IF(ISBLANK(LeaveTracker[[#This Row],[Employee Name]]),"-----",VLOOKUP(LeaveTracker[[#This Row],[Employee Name]],'List of Employees'!$B$4:$H$767,7))</f>
        <v>CCT</v>
      </c>
      <c r="F5992" s="66" t="str">
        <f>IF(ISBLANK(LeaveTracker[[#This Row],[Employee Name]]),"-----",VLOOKUP(LeaveTracker[[#This Row],[Employee Name]],'List of Employees'!$B$4:$H$767,6))</f>
        <v>CASUAL</v>
      </c>
      <c r="G5992" s="24">
        <v>45094</v>
      </c>
      <c r="H5992" s="24">
        <v>45094</v>
      </c>
      <c r="I5992" s="20" t="s">
        <v>82</v>
      </c>
      <c r="K5992" s="57" t="str">
        <f>LeaveTracker[[#This Row],[Days]]&amp;" "&amp;LeaveTracker[[#This Row],[Type of Leave]]</f>
        <v>1 VL</v>
      </c>
      <c r="L5992" s="23">
        <v>1</v>
      </c>
      <c r="M5992" s="27"/>
    </row>
    <row r="5993" spans="1:13" ht="30" customHeight="1" x14ac:dyDescent="0.3">
      <c r="A5993" s="27">
        <f t="shared" si="68"/>
        <v>2180</v>
      </c>
      <c r="B5993" s="31">
        <v>45086</v>
      </c>
      <c r="C5993" s="31">
        <v>45082</v>
      </c>
      <c r="D5993" s="19" t="s">
        <v>1834</v>
      </c>
      <c r="E5993" s="20" t="str">
        <f>IF(ISBLANK(LeaveTracker[[#This Row],[Employee Name]]),"-----",VLOOKUP(LeaveTracker[[#This Row],[Employee Name]],'List of Employees'!$B$4:$H$767,7))</f>
        <v>CCT</v>
      </c>
      <c r="F5993" s="66" t="str">
        <f>IF(ISBLANK(LeaveTracker[[#This Row],[Employee Name]]),"-----",VLOOKUP(LeaveTracker[[#This Row],[Employee Name]],'List of Employees'!$B$4:$H$767,6))</f>
        <v>CASUAL</v>
      </c>
      <c r="G5993" s="24">
        <v>45073</v>
      </c>
      <c r="H5993" s="24">
        <v>45073</v>
      </c>
      <c r="I5993" s="20" t="s">
        <v>81</v>
      </c>
      <c r="K5993" s="57" t="str">
        <f>LeaveTracker[[#This Row],[Days]]&amp;" "&amp;LeaveTracker[[#This Row],[Type of Leave]]</f>
        <v>1 SL</v>
      </c>
      <c r="L5993" s="23">
        <v>1</v>
      </c>
      <c r="M5993" s="27"/>
    </row>
    <row r="5994" spans="1:13" ht="30" customHeight="1" x14ac:dyDescent="0.3">
      <c r="A5994" s="27">
        <f t="shared" si="68"/>
        <v>2181</v>
      </c>
      <c r="B5994" s="31">
        <v>45086</v>
      </c>
      <c r="C5994" s="31">
        <v>45082</v>
      </c>
      <c r="D5994" s="19" t="s">
        <v>1834</v>
      </c>
      <c r="E5994" s="20" t="str">
        <f>IF(ISBLANK(LeaveTracker[[#This Row],[Employee Name]]),"-----",VLOOKUP(LeaveTracker[[#This Row],[Employee Name]],'List of Employees'!$B$4:$H$767,7))</f>
        <v>CCT</v>
      </c>
      <c r="F5994" s="66" t="str">
        <f>IF(ISBLANK(LeaveTracker[[#This Row],[Employee Name]]),"-----",VLOOKUP(LeaveTracker[[#This Row],[Employee Name]],'List of Employees'!$B$4:$H$767,6))</f>
        <v>CASUAL</v>
      </c>
      <c r="G5994" s="24">
        <v>45080</v>
      </c>
      <c r="H5994" s="24">
        <v>45080</v>
      </c>
      <c r="I5994" s="20" t="s">
        <v>81</v>
      </c>
      <c r="K5994" s="57" t="str">
        <f>LeaveTracker[[#This Row],[Days]]&amp;" "&amp;LeaveTracker[[#This Row],[Type of Leave]]</f>
        <v>1 SL</v>
      </c>
      <c r="L5994" s="23">
        <v>1</v>
      </c>
      <c r="M5994" s="27"/>
    </row>
    <row r="5995" spans="1:13" ht="30" customHeight="1" x14ac:dyDescent="0.3">
      <c r="A5995" s="27">
        <f t="shared" si="68"/>
        <v>2182</v>
      </c>
      <c r="B5995" s="31">
        <v>45086</v>
      </c>
      <c r="C5995" s="31">
        <v>45082</v>
      </c>
      <c r="D5995" s="19" t="s">
        <v>1834</v>
      </c>
      <c r="E5995" s="20" t="str">
        <f>IF(ISBLANK(LeaveTracker[[#This Row],[Employee Name]]),"-----",VLOOKUP(LeaveTracker[[#This Row],[Employee Name]],'List of Employees'!$B$4:$H$767,7))</f>
        <v>CCT</v>
      </c>
      <c r="F5995" s="66" t="str">
        <f>IF(ISBLANK(LeaveTracker[[#This Row],[Employee Name]]),"-----",VLOOKUP(LeaveTracker[[#This Row],[Employee Name]],'List of Employees'!$B$4:$H$767,6))</f>
        <v>CASUAL</v>
      </c>
      <c r="G5995" s="24">
        <v>45101</v>
      </c>
      <c r="H5995" s="24">
        <v>45101</v>
      </c>
      <c r="I5995" s="20" t="s">
        <v>81</v>
      </c>
      <c r="K5995" s="57" t="str">
        <f>LeaveTracker[[#This Row],[Days]]&amp;" "&amp;LeaveTracker[[#This Row],[Type of Leave]]</f>
        <v>1 SL</v>
      </c>
      <c r="L5995" s="23">
        <v>1</v>
      </c>
      <c r="M5995" s="27"/>
    </row>
    <row r="5996" spans="1:13" ht="30" customHeight="1" x14ac:dyDescent="0.3">
      <c r="A5996" s="27">
        <f t="shared" si="68"/>
        <v>2183</v>
      </c>
      <c r="B5996" s="31">
        <v>45086</v>
      </c>
      <c r="C5996" s="31">
        <v>45083</v>
      </c>
      <c r="D5996" s="19" t="s">
        <v>2188</v>
      </c>
      <c r="E5996" s="20" t="str">
        <f>IF(ISBLANK(LeaveTracker[[#This Row],[Employee Name]]),"-----",VLOOKUP(LeaveTracker[[#This Row],[Employee Name]],'List of Employees'!$B$4:$H$767,7))</f>
        <v>CENRO</v>
      </c>
      <c r="F5996" s="66" t="str">
        <f>IF(ISBLANK(LeaveTracker[[#This Row],[Employee Name]]),"-----",VLOOKUP(LeaveTracker[[#This Row],[Employee Name]],'List of Employees'!$B$4:$H$767,6))</f>
        <v>CASUAL</v>
      </c>
      <c r="G5996" s="24">
        <v>45081</v>
      </c>
      <c r="H5996" s="24">
        <v>45081</v>
      </c>
      <c r="I5996" s="20" t="s">
        <v>81</v>
      </c>
      <c r="K5996" s="57" t="str">
        <f>LeaveTracker[[#This Row],[Days]]&amp;" "&amp;LeaveTracker[[#This Row],[Type of Leave]]</f>
        <v>1 SL</v>
      </c>
      <c r="L5996" s="23">
        <v>1</v>
      </c>
      <c r="M5996" s="27"/>
    </row>
    <row r="5997" spans="1:13" ht="30" customHeight="1" x14ac:dyDescent="0.3">
      <c r="A5997" s="27">
        <f t="shared" si="68"/>
        <v>2184</v>
      </c>
      <c r="B5997" s="31">
        <v>45086</v>
      </c>
      <c r="C5997" s="31">
        <v>45084</v>
      </c>
      <c r="D5997" s="19" t="s">
        <v>2617</v>
      </c>
      <c r="E5997" s="20" t="str">
        <f>IF(ISBLANK(LeaveTracker[[#This Row],[Employee Name]]),"-----",VLOOKUP(LeaveTracker[[#This Row],[Employee Name]],'List of Employees'!$B$4:$H$767,7))</f>
        <v>CBO</v>
      </c>
      <c r="F5997" s="66" t="str">
        <f>IF(ISBLANK(LeaveTracker[[#This Row],[Employee Name]]),"-----",VLOOKUP(LeaveTracker[[#This Row],[Employee Name]],'List of Employees'!$B$4:$H$767,6))</f>
        <v>PERMANENT</v>
      </c>
      <c r="G5997" s="24">
        <v>45082</v>
      </c>
      <c r="H5997" s="24">
        <v>45082</v>
      </c>
      <c r="I5997" s="20" t="s">
        <v>81</v>
      </c>
      <c r="K5997" s="57" t="str">
        <f ca="1">LeaveTracker[[#This Row],[Days]]&amp;" "&amp;LeaveTracker[[#This Row],[Type of Leave]]</f>
        <v>1 SL</v>
      </c>
      <c r="L5997" s="23">
        <f ca="1">NETWORKDAYS(LeaveTracker[[#This Row],[Start Date]],LeaveTracker[[#This Row],[End Date]],lstHolidays)</f>
        <v>1</v>
      </c>
      <c r="M5997" s="27"/>
    </row>
    <row r="5998" spans="1:13" ht="30" customHeight="1" x14ac:dyDescent="0.3">
      <c r="A5998" s="27">
        <f t="shared" si="68"/>
        <v>2185</v>
      </c>
      <c r="B5998" s="31">
        <v>45086</v>
      </c>
      <c r="C5998" s="31">
        <v>45083</v>
      </c>
      <c r="D5998" s="19" t="s">
        <v>1752</v>
      </c>
      <c r="E5998" s="20" t="str">
        <f>IF(ISBLANK(LeaveTracker[[#This Row],[Employee Name]]),"-----",VLOOKUP(LeaveTracker[[#This Row],[Employee Name]],'List of Employees'!$B$4:$H$767,7))</f>
        <v>SP</v>
      </c>
      <c r="F5998" s="66" t="str">
        <f>IF(ISBLANK(LeaveTracker[[#This Row],[Employee Name]]),"-----",VLOOKUP(LeaveTracker[[#This Row],[Employee Name]],'List of Employees'!$B$4:$H$767,6))</f>
        <v>CASUAL</v>
      </c>
      <c r="G5998" s="24">
        <v>45090</v>
      </c>
      <c r="H5998" s="24">
        <v>45091</v>
      </c>
      <c r="I5998" s="20" t="s">
        <v>82</v>
      </c>
      <c r="K5998" s="57" t="str">
        <f ca="1">LeaveTracker[[#This Row],[Days]]&amp;" "&amp;LeaveTracker[[#This Row],[Type of Leave]]</f>
        <v>2 VL</v>
      </c>
      <c r="L5998" s="23">
        <f ca="1">NETWORKDAYS(LeaveTracker[[#This Row],[Start Date]],LeaveTracker[[#This Row],[End Date]],lstHolidays)</f>
        <v>2</v>
      </c>
      <c r="M5998" s="27"/>
    </row>
    <row r="5999" spans="1:13" ht="30" customHeight="1" x14ac:dyDescent="0.3">
      <c r="A5999" s="27">
        <f t="shared" si="68"/>
        <v>2186</v>
      </c>
      <c r="B5999" s="31">
        <v>45086</v>
      </c>
      <c r="C5999" s="31">
        <v>45078</v>
      </c>
      <c r="D5999" s="19" t="s">
        <v>1752</v>
      </c>
      <c r="E5999" s="19"/>
      <c r="F5999" s="66" t="str">
        <f>IF(ISBLANK(LeaveTracker[[#This Row],[Employee Name]]),"-----",VLOOKUP(LeaveTracker[[#This Row],[Employee Name]],'List of Employees'!$B$4:$H$767,6))</f>
        <v>CASUAL</v>
      </c>
      <c r="G5999" s="24">
        <v>45077</v>
      </c>
      <c r="H5999" s="24">
        <v>45077</v>
      </c>
      <c r="I5999" s="20" t="s">
        <v>81</v>
      </c>
      <c r="K5999" s="57" t="str">
        <f ca="1">LeaveTracker[[#This Row],[Days]]&amp;" "&amp;LeaveTracker[[#This Row],[Type of Leave]]</f>
        <v>1 SL</v>
      </c>
      <c r="L5999" s="23">
        <f ca="1">NETWORKDAYS(LeaveTracker[[#This Row],[Start Date]],LeaveTracker[[#This Row],[End Date]],lstHolidays)</f>
        <v>1</v>
      </c>
      <c r="M5999" s="27"/>
    </row>
    <row r="6000" spans="1:13" ht="30" customHeight="1" x14ac:dyDescent="0.3">
      <c r="A6000" s="27">
        <f t="shared" si="68"/>
        <v>2187</v>
      </c>
      <c r="B6000" s="31">
        <v>45086</v>
      </c>
      <c r="C6000" s="31">
        <v>45084</v>
      </c>
      <c r="D6000" s="19" t="s">
        <v>2122</v>
      </c>
      <c r="E6000" s="19"/>
      <c r="F6000" s="66" t="str">
        <f>IF(ISBLANK(LeaveTracker[[#This Row],[Employee Name]]),"-----",VLOOKUP(LeaveTracker[[#This Row],[Employee Name]],'List of Employees'!$B$4:$H$767,6))</f>
        <v>CASUAL</v>
      </c>
      <c r="G6000" s="31">
        <v>45082</v>
      </c>
      <c r="H6000" s="31">
        <v>45083</v>
      </c>
      <c r="I6000" s="20" t="s">
        <v>81</v>
      </c>
      <c r="K6000" s="57" t="str">
        <f ca="1">LeaveTracker[[#This Row],[Days]]&amp;" "&amp;LeaveTracker[[#This Row],[Type of Leave]]</f>
        <v>2 SL</v>
      </c>
      <c r="L6000" s="23">
        <f ca="1">NETWORKDAYS(LeaveTracker[[#This Row],[Start Date]],LeaveTracker[[#This Row],[End Date]],lstHolidays)</f>
        <v>2</v>
      </c>
      <c r="M6000" s="27"/>
    </row>
    <row r="6001" spans="1:13" ht="30" customHeight="1" x14ac:dyDescent="0.3">
      <c r="A6001" s="27">
        <f t="shared" si="68"/>
        <v>2188</v>
      </c>
      <c r="B6001" s="31">
        <v>45086</v>
      </c>
      <c r="C6001" s="31">
        <v>45082</v>
      </c>
      <c r="D6001" s="19" t="s">
        <v>1745</v>
      </c>
      <c r="E6001" s="20" t="str">
        <f>IF(ISBLANK(LeaveTracker[[#This Row],[Employee Name]]),"-----",VLOOKUP(LeaveTracker[[#This Row],[Employee Name]],'List of Employees'!$B$4:$H$767,7))</f>
        <v>AGRICULTURE OFFICE</v>
      </c>
      <c r="F6001" s="66" t="str">
        <f>IF(ISBLANK(LeaveTracker[[#This Row],[Employee Name]]),"-----",VLOOKUP(LeaveTracker[[#This Row],[Employee Name]],'List of Employees'!$B$4:$H$767,6))</f>
        <v>CASUAL</v>
      </c>
      <c r="G6001" s="31">
        <v>45078</v>
      </c>
      <c r="H6001" s="31">
        <v>45079</v>
      </c>
      <c r="I6001" s="20" t="s">
        <v>81</v>
      </c>
      <c r="K6001" s="57" t="str">
        <f ca="1">LeaveTracker[[#This Row],[Days]]&amp;" "&amp;LeaveTracker[[#This Row],[Type of Leave]]</f>
        <v>2 SL</v>
      </c>
      <c r="L6001" s="23">
        <f ca="1">NETWORKDAYS(LeaveTracker[[#This Row],[Start Date]],LeaveTracker[[#This Row],[End Date]],lstHolidays)</f>
        <v>2</v>
      </c>
      <c r="M6001" s="27"/>
    </row>
    <row r="6002" spans="1:13" ht="30" customHeight="1" x14ac:dyDescent="0.3">
      <c r="A6002" s="27">
        <f t="shared" si="68"/>
        <v>2189</v>
      </c>
      <c r="B6002" s="31">
        <v>45086</v>
      </c>
      <c r="C6002" s="31">
        <v>45083</v>
      </c>
      <c r="D6002" s="19" t="s">
        <v>680</v>
      </c>
      <c r="E6002" s="20" t="str">
        <f>IF(ISBLANK(LeaveTracker[[#This Row],[Employee Name]]),"-----",VLOOKUP(LeaveTracker[[#This Row],[Employee Name]],'List of Employees'!$B$4:$H$767,7))</f>
        <v>CEO</v>
      </c>
      <c r="F6002" s="66" t="str">
        <f>IF(ISBLANK(LeaveTracker[[#This Row],[Employee Name]]),"-----",VLOOKUP(LeaveTracker[[#This Row],[Employee Name]],'List of Employees'!$B$4:$H$767,6))</f>
        <v>PERMANENT</v>
      </c>
      <c r="G6002" s="31">
        <v>45082</v>
      </c>
      <c r="H6002" s="31">
        <v>45082</v>
      </c>
      <c r="I6002" s="20" t="s">
        <v>297</v>
      </c>
      <c r="J6002" s="42" t="s">
        <v>1000</v>
      </c>
      <c r="K6002" s="57" t="str">
        <f ca="1">LeaveTracker[[#This Row],[Days]]&amp;" "&amp;LeaveTracker[[#This Row],[Type of Leave]]</f>
        <v>1 OTHER</v>
      </c>
      <c r="L6002" s="23">
        <f ca="1">NETWORKDAYS(LeaveTracker[[#This Row],[Start Date]],LeaveTracker[[#This Row],[End Date]],lstHolidays)</f>
        <v>1</v>
      </c>
      <c r="M6002" s="27"/>
    </row>
    <row r="6003" spans="1:13" ht="30" customHeight="1" x14ac:dyDescent="0.3">
      <c r="A6003" s="27">
        <f t="shared" si="68"/>
        <v>2190</v>
      </c>
      <c r="B6003" s="31">
        <v>45086</v>
      </c>
      <c r="C6003" s="31">
        <v>45083</v>
      </c>
      <c r="D6003" s="19" t="s">
        <v>2179</v>
      </c>
      <c r="E6003" s="20" t="str">
        <f>IF(ISBLANK(LeaveTracker[[#This Row],[Employee Name]]),"-----",VLOOKUP(LeaveTracker[[#This Row],[Employee Name]],'List of Employees'!$B$4:$H$767,7))</f>
        <v>CENRO</v>
      </c>
      <c r="F6003" s="66" t="str">
        <f>IF(ISBLANK(LeaveTracker[[#This Row],[Employee Name]]),"-----",VLOOKUP(LeaveTracker[[#This Row],[Employee Name]],'List of Employees'!$B$4:$H$767,6))</f>
        <v>CASUAL</v>
      </c>
      <c r="G6003" s="31">
        <v>45081</v>
      </c>
      <c r="H6003" s="31">
        <v>45081</v>
      </c>
      <c r="I6003" s="20" t="s">
        <v>81</v>
      </c>
      <c r="K6003" s="57" t="str">
        <f>LeaveTracker[[#This Row],[Days]]&amp;" "&amp;LeaveTracker[[#This Row],[Type of Leave]]</f>
        <v>1 SL</v>
      </c>
      <c r="L6003" s="23">
        <v>1</v>
      </c>
      <c r="M6003" s="27"/>
    </row>
    <row r="6004" spans="1:13" ht="30" customHeight="1" x14ac:dyDescent="0.3">
      <c r="A6004" s="27">
        <f t="shared" si="68"/>
        <v>2191</v>
      </c>
      <c r="B6004" s="31">
        <v>45086</v>
      </c>
      <c r="C6004" s="31">
        <v>45082</v>
      </c>
      <c r="D6004" s="19" t="s">
        <v>2063</v>
      </c>
      <c r="E6004" s="20" t="str">
        <f>IF(ISBLANK(LeaveTracker[[#This Row],[Employee Name]]),"-----",VLOOKUP(LeaveTracker[[#This Row],[Employee Name]],'List of Employees'!$B$4:$H$767,7))</f>
        <v>PIO</v>
      </c>
      <c r="F6004" s="66" t="str">
        <f>IF(ISBLANK(LeaveTracker[[#This Row],[Employee Name]]),"-----",VLOOKUP(LeaveTracker[[#This Row],[Employee Name]],'List of Employees'!$B$4:$H$767,6))</f>
        <v>PERMANENT</v>
      </c>
      <c r="G6004" s="31">
        <v>45090</v>
      </c>
      <c r="H6004" s="31">
        <v>45093</v>
      </c>
      <c r="I6004" s="20" t="s">
        <v>82</v>
      </c>
      <c r="K6004" s="57" t="str">
        <f ca="1">LeaveTracker[[#This Row],[Days]]&amp;" "&amp;LeaveTracker[[#This Row],[Type of Leave]]</f>
        <v>4 VL</v>
      </c>
      <c r="L6004" s="23">
        <f ca="1">NETWORKDAYS(LeaveTracker[[#This Row],[Start Date]],LeaveTracker[[#This Row],[End Date]],lstHolidays)</f>
        <v>4</v>
      </c>
      <c r="M6004" s="27"/>
    </row>
    <row r="6005" spans="1:13" ht="30" customHeight="1" x14ac:dyDescent="0.3">
      <c r="A6005" s="27">
        <f t="shared" si="68"/>
        <v>2192</v>
      </c>
      <c r="B6005" s="31">
        <v>45086</v>
      </c>
      <c r="C6005" s="31">
        <v>45084</v>
      </c>
      <c r="D6005" s="19" t="s">
        <v>1007</v>
      </c>
      <c r="E6005" s="20" t="str">
        <f>IF(ISBLANK(LeaveTracker[[#This Row],[Employee Name]]),"-----",VLOOKUP(LeaveTracker[[#This Row],[Employee Name]],'List of Employees'!$B$4:$H$767,7))</f>
        <v>ACCOUNTING</v>
      </c>
      <c r="F6005" s="66" t="str">
        <f>IF(ISBLANK(LeaveTracker[[#This Row],[Employee Name]]),"-----",VLOOKUP(LeaveTracker[[#This Row],[Employee Name]],'List of Employees'!$B$4:$H$767,6))</f>
        <v>PERMANENT</v>
      </c>
      <c r="G6005" s="31">
        <v>45082</v>
      </c>
      <c r="H6005" s="31">
        <v>45082</v>
      </c>
      <c r="I6005" s="20" t="s">
        <v>81</v>
      </c>
      <c r="K6005" s="57" t="str">
        <f ca="1">LeaveTracker[[#This Row],[Days]]&amp;" "&amp;LeaveTracker[[#This Row],[Type of Leave]]</f>
        <v>1 SL</v>
      </c>
      <c r="L6005" s="23">
        <f ca="1">NETWORKDAYS(LeaveTracker[[#This Row],[Start Date]],LeaveTracker[[#This Row],[End Date]],lstHolidays)</f>
        <v>1</v>
      </c>
      <c r="M6005" s="27"/>
    </row>
    <row r="6006" spans="1:13" ht="30" customHeight="1" x14ac:dyDescent="0.3">
      <c r="A6006" s="27">
        <f t="shared" si="68"/>
        <v>2193</v>
      </c>
      <c r="B6006" s="31">
        <v>45086</v>
      </c>
      <c r="C6006" s="31">
        <v>45082</v>
      </c>
      <c r="D6006" s="19" t="s">
        <v>857</v>
      </c>
      <c r="E6006" s="20" t="str">
        <f>IF(ISBLANK(LeaveTracker[[#This Row],[Employee Name]]),"-----",VLOOKUP(LeaveTracker[[#This Row],[Employee Name]],'List of Employees'!$B$4:$H$767,7))</f>
        <v>ACCOUNTING</v>
      </c>
      <c r="F6006" s="66" t="str">
        <f>IF(ISBLANK(LeaveTracker[[#This Row],[Employee Name]]),"-----",VLOOKUP(LeaveTracker[[#This Row],[Employee Name]],'List of Employees'!$B$4:$H$767,6))</f>
        <v>PERMANENT</v>
      </c>
      <c r="G6006" s="31">
        <v>45090</v>
      </c>
      <c r="H6006" s="31">
        <v>45090</v>
      </c>
      <c r="I6006" s="20" t="s">
        <v>81</v>
      </c>
      <c r="K6006" s="57" t="str">
        <f ca="1">LeaveTracker[[#This Row],[Days]]&amp;" "&amp;LeaveTracker[[#This Row],[Type of Leave]]</f>
        <v>1 SL</v>
      </c>
      <c r="L6006" s="23">
        <f ca="1">NETWORKDAYS(LeaveTracker[[#This Row],[Start Date]],LeaveTracker[[#This Row],[End Date]],lstHolidays)</f>
        <v>1</v>
      </c>
      <c r="M6006" s="27"/>
    </row>
    <row r="6007" spans="1:13" ht="30" customHeight="1" x14ac:dyDescent="0.3">
      <c r="A6007" s="27">
        <f t="shared" si="68"/>
        <v>2194</v>
      </c>
      <c r="B6007" s="31">
        <v>45086</v>
      </c>
      <c r="C6007" s="31">
        <v>45079</v>
      </c>
      <c r="D6007" s="19" t="s">
        <v>518</v>
      </c>
      <c r="E6007" s="20" t="str">
        <f>IF(ISBLANK(LeaveTracker[[#This Row],[Employee Name]]),"-----",VLOOKUP(LeaveTracker[[#This Row],[Employee Name]],'List of Employees'!$B$4:$H$767,7))</f>
        <v>ACCOUNTING</v>
      </c>
      <c r="F6007" s="66" t="str">
        <f>IF(ISBLANK(LeaveTracker[[#This Row],[Employee Name]]),"-----",VLOOKUP(LeaveTracker[[#This Row],[Employee Name]],'List of Employees'!$B$4:$H$767,6))</f>
        <v>PERMANENT</v>
      </c>
      <c r="G6007" s="31">
        <v>45071</v>
      </c>
      <c r="H6007" s="31">
        <v>45071</v>
      </c>
      <c r="I6007" s="20" t="s">
        <v>81</v>
      </c>
      <c r="K6007" s="57" t="str">
        <f ca="1">LeaveTracker[[#This Row],[Days]]&amp;" "&amp;LeaveTracker[[#This Row],[Type of Leave]]</f>
        <v>1 SL</v>
      </c>
      <c r="L6007" s="23">
        <f ca="1">NETWORKDAYS(LeaveTracker[[#This Row],[Start Date]],LeaveTracker[[#This Row],[End Date]],lstHolidays)</f>
        <v>1</v>
      </c>
      <c r="M6007" s="27"/>
    </row>
    <row r="6008" spans="1:13" ht="30" customHeight="1" x14ac:dyDescent="0.3">
      <c r="A6008" s="27">
        <f t="shared" si="68"/>
        <v>2195</v>
      </c>
      <c r="B6008" s="31">
        <v>45086</v>
      </c>
      <c r="C6008" s="31">
        <v>45079</v>
      </c>
      <c r="D6008" s="19" t="s">
        <v>518</v>
      </c>
      <c r="E6008" s="20" t="str">
        <f>IF(ISBLANK(LeaveTracker[[#This Row],[Employee Name]]),"-----",VLOOKUP(LeaveTracker[[#This Row],[Employee Name]],'List of Employees'!$B$4:$H$767,7))</f>
        <v>ACCOUNTING</v>
      </c>
      <c r="F6008" s="66" t="str">
        <f>IF(ISBLANK(LeaveTracker[[#This Row],[Employee Name]]),"-----",VLOOKUP(LeaveTracker[[#This Row],[Employee Name]],'List of Employees'!$B$4:$H$767,6))</f>
        <v>PERMANENT</v>
      </c>
      <c r="G6008" s="31">
        <v>45077</v>
      </c>
      <c r="H6008" s="31">
        <v>45077</v>
      </c>
      <c r="I6008" s="20" t="s">
        <v>81</v>
      </c>
      <c r="K6008" s="57" t="str">
        <f ca="1">LeaveTracker[[#This Row],[Days]]&amp;" "&amp;LeaveTracker[[#This Row],[Type of Leave]]</f>
        <v>1 SL</v>
      </c>
      <c r="L6008" s="23">
        <f ca="1">NETWORKDAYS(LeaveTracker[[#This Row],[Start Date]],LeaveTracker[[#This Row],[End Date]],lstHolidays)</f>
        <v>1</v>
      </c>
      <c r="M6008" s="27"/>
    </row>
    <row r="6009" spans="1:13" ht="30" customHeight="1" x14ac:dyDescent="0.3">
      <c r="A6009" s="27">
        <f t="shared" si="68"/>
        <v>2196</v>
      </c>
      <c r="B6009" s="31">
        <v>45086</v>
      </c>
      <c r="C6009" s="31">
        <v>45083</v>
      </c>
      <c r="D6009" s="19" t="s">
        <v>1740</v>
      </c>
      <c r="E6009" s="20" t="str">
        <f>IF(ISBLANK(LeaveTracker[[#This Row],[Employee Name]]),"-----",VLOOKUP(LeaveTracker[[#This Row],[Employee Name]],'List of Employees'!$B$4:$H$767,7))</f>
        <v>ACCOUNTING</v>
      </c>
      <c r="F6009" s="66" t="str">
        <f>IF(ISBLANK(LeaveTracker[[#This Row],[Employee Name]]),"-----",VLOOKUP(LeaveTracker[[#This Row],[Employee Name]],'List of Employees'!$B$4:$H$767,6))</f>
        <v>CASUAL</v>
      </c>
      <c r="G6009" s="31">
        <v>45082</v>
      </c>
      <c r="H6009" s="31">
        <v>45082</v>
      </c>
      <c r="I6009" s="20" t="s">
        <v>81</v>
      </c>
      <c r="K6009" s="57" t="str">
        <f ca="1">LeaveTracker[[#This Row],[Days]]&amp;" "&amp;LeaveTracker[[#This Row],[Type of Leave]]</f>
        <v>1 SL</v>
      </c>
      <c r="L6009" s="23">
        <f ca="1">NETWORKDAYS(LeaveTracker[[#This Row],[Start Date]],LeaveTracker[[#This Row],[End Date]],lstHolidays)</f>
        <v>1</v>
      </c>
      <c r="M6009" s="27"/>
    </row>
    <row r="6010" spans="1:13" ht="30" customHeight="1" x14ac:dyDescent="0.3">
      <c r="A6010" s="27">
        <f t="shared" si="68"/>
        <v>2197</v>
      </c>
      <c r="B6010" s="31">
        <v>45086</v>
      </c>
      <c r="C6010" s="31">
        <v>45083</v>
      </c>
      <c r="D6010" s="19" t="s">
        <v>860</v>
      </c>
      <c r="E6010" s="20" t="str">
        <f>IF(ISBLANK(LeaveTracker[[#This Row],[Employee Name]]),"-----",VLOOKUP(LeaveTracker[[#This Row],[Employee Name]],'List of Employees'!$B$4:$H$767,7))</f>
        <v>ACCOUNTING</v>
      </c>
      <c r="F6010" s="66" t="str">
        <f>IF(ISBLANK(LeaveTracker[[#This Row],[Employee Name]]),"-----",VLOOKUP(LeaveTracker[[#This Row],[Employee Name]],'List of Employees'!$B$4:$H$767,6))</f>
        <v>PERMANENT</v>
      </c>
      <c r="G6010" s="31">
        <v>45079</v>
      </c>
      <c r="H6010" s="31">
        <v>45079</v>
      </c>
      <c r="I6010" s="20" t="s">
        <v>81</v>
      </c>
      <c r="K6010" s="57" t="str">
        <f ca="1">LeaveTracker[[#This Row],[Days]]&amp;" "&amp;LeaveTracker[[#This Row],[Type of Leave]]</f>
        <v>1 SL</v>
      </c>
      <c r="L6010" s="23">
        <f ca="1">NETWORKDAYS(LeaveTracker[[#This Row],[Start Date]],LeaveTracker[[#This Row],[End Date]],lstHolidays)</f>
        <v>1</v>
      </c>
      <c r="M6010" s="27"/>
    </row>
    <row r="6011" spans="1:13" ht="30" customHeight="1" x14ac:dyDescent="0.3">
      <c r="A6011" s="27">
        <f t="shared" si="68"/>
        <v>2198</v>
      </c>
      <c r="B6011" s="31">
        <v>45086</v>
      </c>
      <c r="C6011" s="31">
        <v>45083</v>
      </c>
      <c r="D6011" s="19" t="s">
        <v>860</v>
      </c>
      <c r="E6011" s="20" t="str">
        <f>IF(ISBLANK(LeaveTracker[[#This Row],[Employee Name]]),"-----",VLOOKUP(LeaveTracker[[#This Row],[Employee Name]],'List of Employees'!$B$4:$H$767,7))</f>
        <v>ACCOUNTING</v>
      </c>
      <c r="F6011" s="66" t="str">
        <f>IF(ISBLANK(LeaveTracker[[#This Row],[Employee Name]]),"-----",VLOOKUP(LeaveTracker[[#This Row],[Employee Name]],'List of Employees'!$B$4:$H$767,6))</f>
        <v>PERMANENT</v>
      </c>
      <c r="G6011" s="31">
        <v>45082</v>
      </c>
      <c r="H6011" s="31">
        <v>45082</v>
      </c>
      <c r="I6011" s="20" t="s">
        <v>81</v>
      </c>
      <c r="K6011" s="57" t="str">
        <f ca="1">LeaveTracker[[#This Row],[Days]]&amp;" "&amp;LeaveTracker[[#This Row],[Type of Leave]]</f>
        <v>1 SL</v>
      </c>
      <c r="L6011" s="23">
        <f ca="1">NETWORKDAYS(LeaveTracker[[#This Row],[Start Date]],LeaveTracker[[#This Row],[End Date]],lstHolidays)</f>
        <v>1</v>
      </c>
      <c r="M6011" s="27"/>
    </row>
    <row r="6012" spans="1:13" ht="30" customHeight="1" x14ac:dyDescent="0.3">
      <c r="A6012" s="27">
        <f t="shared" si="68"/>
        <v>2199</v>
      </c>
      <c r="B6012" s="31">
        <v>45086</v>
      </c>
      <c r="C6012" s="31">
        <v>45083</v>
      </c>
      <c r="D6012" s="19" t="s">
        <v>1945</v>
      </c>
      <c r="E6012" s="20" t="str">
        <f>IF(ISBLANK(LeaveTracker[[#This Row],[Employee Name]]),"-----",VLOOKUP(LeaveTracker[[#This Row],[Employee Name]],'List of Employees'!$B$4:$H$767,7))</f>
        <v>TCIS/CSU</v>
      </c>
      <c r="F6012" s="66" t="str">
        <f>IF(ISBLANK(LeaveTracker[[#This Row],[Employee Name]]),"-----",VLOOKUP(LeaveTracker[[#This Row],[Employee Name]],'List of Employees'!$B$4:$H$767,6))</f>
        <v>CASUAL</v>
      </c>
      <c r="G6012" s="31">
        <v>45078</v>
      </c>
      <c r="H6012" s="31">
        <v>45081</v>
      </c>
      <c r="I6012" s="20" t="s">
        <v>81</v>
      </c>
      <c r="K6012" s="57" t="str">
        <f ca="1">LeaveTracker[[#This Row],[Days]]&amp;" "&amp;LeaveTracker[[#This Row],[Type of Leave]]</f>
        <v>2 SL</v>
      </c>
      <c r="L6012" s="23">
        <f ca="1">NETWORKDAYS(LeaveTracker[[#This Row],[Start Date]],LeaveTracker[[#This Row],[End Date]],lstHolidays)</f>
        <v>2</v>
      </c>
      <c r="M6012" s="27"/>
    </row>
    <row r="6013" spans="1:13" ht="30" customHeight="1" x14ac:dyDescent="0.3">
      <c r="A6013" s="27">
        <f t="shared" si="68"/>
        <v>2200</v>
      </c>
      <c r="B6013" s="31">
        <v>45086</v>
      </c>
      <c r="C6013" s="31">
        <v>45083</v>
      </c>
      <c r="D6013" s="19" t="s">
        <v>1964</v>
      </c>
      <c r="E6013" s="20" t="str">
        <f>IF(ISBLANK(LeaveTracker[[#This Row],[Employee Name]]),"-----",VLOOKUP(LeaveTracker[[#This Row],[Employee Name]],'List of Employees'!$B$4:$H$767,7))</f>
        <v>ONT</v>
      </c>
      <c r="F6013" s="66" t="str">
        <f>IF(ISBLANK(LeaveTracker[[#This Row],[Employee Name]]),"-----",VLOOKUP(LeaveTracker[[#This Row],[Employee Name]],'List of Employees'!$B$4:$H$767,6))</f>
        <v>PERMANENT</v>
      </c>
      <c r="G6013" s="31">
        <v>45078</v>
      </c>
      <c r="H6013" s="31">
        <v>45081</v>
      </c>
      <c r="I6013" s="20" t="s">
        <v>81</v>
      </c>
      <c r="K6013" s="57" t="str">
        <f ca="1">LeaveTracker[[#This Row],[Days]]&amp;" "&amp;LeaveTracker[[#This Row],[Type of Leave]]</f>
        <v>2 SL</v>
      </c>
      <c r="L6013" s="23">
        <f ca="1">NETWORKDAYS(LeaveTracker[[#This Row],[Start Date]],LeaveTracker[[#This Row],[End Date]],lstHolidays)</f>
        <v>2</v>
      </c>
      <c r="M6013" s="27"/>
    </row>
    <row r="6014" spans="1:13" ht="30" customHeight="1" x14ac:dyDescent="0.3">
      <c r="A6014" s="27">
        <f t="shared" si="68"/>
        <v>2201</v>
      </c>
      <c r="B6014" s="31">
        <v>45086</v>
      </c>
      <c r="C6014" s="31">
        <v>45079</v>
      </c>
      <c r="D6014" s="19" t="s">
        <v>381</v>
      </c>
      <c r="E6014" s="20" t="str">
        <f>IF(ISBLANK(LeaveTracker[[#This Row],[Employee Name]]),"-----",VLOOKUP(LeaveTracker[[#This Row],[Employee Name]],'List of Employees'!$B$4:$H$767,7))</f>
        <v>ONT</v>
      </c>
      <c r="F6014" s="66" t="str">
        <f>IF(ISBLANK(LeaveTracker[[#This Row],[Employee Name]]),"-----",VLOOKUP(LeaveTracker[[#This Row],[Employee Name]],'List of Employees'!$B$4:$H$767,6))</f>
        <v>PERMANENT</v>
      </c>
      <c r="G6014" s="31">
        <v>45081</v>
      </c>
      <c r="H6014" s="31">
        <v>45081</v>
      </c>
      <c r="I6014" s="20" t="s">
        <v>82</v>
      </c>
      <c r="K6014" s="57" t="str">
        <f>LeaveTracker[[#This Row],[Days]]&amp;" "&amp;LeaveTracker[[#This Row],[Type of Leave]]</f>
        <v>1 VL</v>
      </c>
      <c r="L6014" s="23">
        <v>1</v>
      </c>
      <c r="M6014" s="27"/>
    </row>
    <row r="6015" spans="1:13" ht="30" customHeight="1" x14ac:dyDescent="0.3">
      <c r="A6015" s="27">
        <f t="shared" si="68"/>
        <v>2202</v>
      </c>
      <c r="B6015" s="31">
        <v>45086</v>
      </c>
      <c r="C6015" s="31">
        <v>45079</v>
      </c>
      <c r="D6015" s="19" t="s">
        <v>381</v>
      </c>
      <c r="E6015" s="20" t="str">
        <f>IF(ISBLANK(LeaveTracker[[#This Row],[Employee Name]]),"-----",VLOOKUP(LeaveTracker[[#This Row],[Employee Name]],'List of Employees'!$B$4:$H$767,7))</f>
        <v>ONT</v>
      </c>
      <c r="F6015" s="66" t="str">
        <f>IF(ISBLANK(LeaveTracker[[#This Row],[Employee Name]]),"-----",VLOOKUP(LeaveTracker[[#This Row],[Employee Name]],'List of Employees'!$B$4:$H$767,6))</f>
        <v>PERMANENT</v>
      </c>
      <c r="G6015" s="31">
        <v>45083</v>
      </c>
      <c r="H6015" s="31">
        <v>45085</v>
      </c>
      <c r="I6015" s="20" t="s">
        <v>82</v>
      </c>
      <c r="K6015" s="57" t="str">
        <f ca="1">LeaveTracker[[#This Row],[Days]]&amp;" "&amp;LeaveTracker[[#This Row],[Type of Leave]]</f>
        <v>3 VL</v>
      </c>
      <c r="L6015" s="23">
        <f ca="1">NETWORKDAYS(LeaveTracker[[#This Row],[Start Date]],LeaveTracker[[#This Row],[End Date]],lstHolidays)</f>
        <v>3</v>
      </c>
      <c r="M6015" s="27"/>
    </row>
    <row r="6016" spans="1:13" ht="30" customHeight="1" x14ac:dyDescent="0.3">
      <c r="A6016" s="27">
        <f t="shared" si="68"/>
        <v>2203</v>
      </c>
      <c r="B6016" s="31">
        <v>45086</v>
      </c>
      <c r="C6016" s="31">
        <v>45079</v>
      </c>
      <c r="D6016" s="19" t="s">
        <v>381</v>
      </c>
      <c r="E6016" s="20" t="str">
        <f>IF(ISBLANK(LeaveTracker[[#This Row],[Employee Name]]),"-----",VLOOKUP(LeaveTracker[[#This Row],[Employee Name]],'List of Employees'!$B$4:$H$767,7))</f>
        <v>ONT</v>
      </c>
      <c r="F6016" s="66" t="str">
        <f>IF(ISBLANK(LeaveTracker[[#This Row],[Employee Name]]),"-----",VLOOKUP(LeaveTracker[[#This Row],[Employee Name]],'List of Employees'!$B$4:$H$767,6))</f>
        <v>PERMANENT</v>
      </c>
      <c r="G6016" s="31">
        <v>45087</v>
      </c>
      <c r="H6016" s="31">
        <v>45088</v>
      </c>
      <c r="I6016" s="20" t="s">
        <v>82</v>
      </c>
      <c r="K6016" s="57" t="str">
        <f>LeaveTracker[[#This Row],[Days]]&amp;" "&amp;LeaveTracker[[#This Row],[Type of Leave]]</f>
        <v>1 VL</v>
      </c>
      <c r="L6016" s="23">
        <v>1</v>
      </c>
      <c r="M6016" s="27"/>
    </row>
    <row r="6017" spans="1:13" ht="30" customHeight="1" x14ac:dyDescent="0.3">
      <c r="A6017" s="27">
        <f t="shared" si="68"/>
        <v>2204</v>
      </c>
      <c r="B6017" s="31">
        <v>45086</v>
      </c>
      <c r="C6017" s="31">
        <v>45079</v>
      </c>
      <c r="D6017" s="19" t="s">
        <v>381</v>
      </c>
      <c r="E6017" s="20" t="str">
        <f>IF(ISBLANK(LeaveTracker[[#This Row],[Employee Name]]),"-----",VLOOKUP(LeaveTracker[[#This Row],[Employee Name]],'List of Employees'!$B$4:$H$767,7))</f>
        <v>ONT</v>
      </c>
      <c r="F6017" s="66" t="str">
        <f>IF(ISBLANK(LeaveTracker[[#This Row],[Employee Name]]),"-----",VLOOKUP(LeaveTracker[[#This Row],[Employee Name]],'List of Employees'!$B$4:$H$767,6))</f>
        <v>PERMANENT</v>
      </c>
      <c r="G6017" s="31">
        <v>45091</v>
      </c>
      <c r="H6017" s="31">
        <v>45091</v>
      </c>
      <c r="I6017" s="20" t="s">
        <v>82</v>
      </c>
      <c r="K6017" s="57" t="str">
        <f ca="1">LeaveTracker[[#This Row],[Days]]&amp;" "&amp;LeaveTracker[[#This Row],[Type of Leave]]</f>
        <v>1 VL</v>
      </c>
      <c r="L6017" s="23">
        <f ca="1">NETWORKDAYS(LeaveTracker[[#This Row],[Start Date]],LeaveTracker[[#This Row],[End Date]],lstHolidays)</f>
        <v>1</v>
      </c>
      <c r="M6017" s="27"/>
    </row>
    <row r="6018" spans="1:13" ht="30" customHeight="1" x14ac:dyDescent="0.3">
      <c r="A6018" s="27">
        <f t="shared" si="68"/>
        <v>2205</v>
      </c>
      <c r="B6018" s="31">
        <v>45086</v>
      </c>
      <c r="C6018" s="31">
        <v>45079</v>
      </c>
      <c r="D6018" s="19" t="s">
        <v>1092</v>
      </c>
      <c r="E6018" s="20" t="str">
        <f>IF(ISBLANK(LeaveTracker[[#This Row],[Employee Name]]),"-----",VLOOKUP(LeaveTracker[[#This Row],[Employee Name]],'List of Employees'!$B$4:$H$767,7))</f>
        <v>VMO</v>
      </c>
      <c r="F6018" s="66" t="str">
        <f>IF(ISBLANK(LeaveTracker[[#This Row],[Employee Name]]),"-----",VLOOKUP(LeaveTracker[[#This Row],[Employee Name]],'List of Employees'!$B$4:$H$767,6))</f>
        <v>PERMANENT</v>
      </c>
      <c r="G6018" s="31">
        <v>45076</v>
      </c>
      <c r="H6018" s="31">
        <v>45078</v>
      </c>
      <c r="I6018" s="20" t="s">
        <v>81</v>
      </c>
      <c r="K6018" s="57" t="str">
        <f ca="1">LeaveTracker[[#This Row],[Days]]&amp;" "&amp;LeaveTracker[[#This Row],[Type of Leave]]</f>
        <v>3 SL</v>
      </c>
      <c r="L6018" s="23">
        <f ca="1">NETWORKDAYS(LeaveTracker[[#This Row],[Start Date]],LeaveTracker[[#This Row],[End Date]],lstHolidays)</f>
        <v>3</v>
      </c>
      <c r="M6018" s="27"/>
    </row>
    <row r="6019" spans="1:13" ht="30" customHeight="1" x14ac:dyDescent="0.3">
      <c r="A6019" s="27">
        <f t="shared" si="68"/>
        <v>2206</v>
      </c>
      <c r="B6019" s="31">
        <v>45086</v>
      </c>
      <c r="C6019" s="31">
        <v>45079</v>
      </c>
      <c r="D6019" s="19" t="s">
        <v>361</v>
      </c>
      <c r="E6019" s="20" t="str">
        <f>IF(ISBLANK(LeaveTracker[[#This Row],[Employee Name]]),"-----",VLOOKUP(LeaveTracker[[#This Row],[Employee Name]],'List of Employees'!$B$4:$H$767,7))</f>
        <v>SP</v>
      </c>
      <c r="F6019" s="66" t="str">
        <f>IF(ISBLANK(LeaveTracker[[#This Row],[Employee Name]]),"-----",VLOOKUP(LeaveTracker[[#This Row],[Employee Name]],'List of Employees'!$B$4:$H$767,6))</f>
        <v>PERMANENT</v>
      </c>
      <c r="G6019" s="31">
        <v>45069</v>
      </c>
      <c r="H6019" s="31">
        <v>45072</v>
      </c>
      <c r="I6019" s="20" t="s">
        <v>82</v>
      </c>
      <c r="K6019" s="57" t="str">
        <f ca="1">LeaveTracker[[#This Row],[Days]]&amp;" "&amp;LeaveTracker[[#This Row],[Type of Leave]]</f>
        <v>4 VL</v>
      </c>
      <c r="L6019" s="23">
        <f ca="1">NETWORKDAYS(LeaveTracker[[#This Row],[Start Date]],LeaveTracker[[#This Row],[End Date]],lstHolidays)</f>
        <v>4</v>
      </c>
      <c r="M6019" s="27"/>
    </row>
    <row r="6020" spans="1:13" ht="30" customHeight="1" x14ac:dyDescent="0.3">
      <c r="A6020" s="27">
        <f t="shared" si="68"/>
        <v>2207</v>
      </c>
      <c r="B6020" s="31">
        <v>45086</v>
      </c>
      <c r="C6020" s="31">
        <v>45079</v>
      </c>
      <c r="D6020" s="19" t="s">
        <v>361</v>
      </c>
      <c r="E6020" s="20" t="str">
        <f>IF(ISBLANK(LeaveTracker[[#This Row],[Employee Name]]),"-----",VLOOKUP(LeaveTracker[[#This Row],[Employee Name]],'List of Employees'!$B$4:$H$767,7))</f>
        <v>SP</v>
      </c>
      <c r="F6020" s="66" t="str">
        <f>IF(ISBLANK(LeaveTracker[[#This Row],[Employee Name]]),"-----",VLOOKUP(LeaveTracker[[#This Row],[Employee Name]],'List of Employees'!$B$4:$H$767,6))</f>
        <v>PERMANENT</v>
      </c>
      <c r="G6020" s="31">
        <v>45075</v>
      </c>
      <c r="H6020" s="31">
        <v>45078</v>
      </c>
      <c r="I6020" s="20" t="s">
        <v>82</v>
      </c>
      <c r="K6020" s="57" t="str">
        <f ca="1">LeaveTracker[[#This Row],[Days]]&amp;" "&amp;LeaveTracker[[#This Row],[Type of Leave]]</f>
        <v>4 VL</v>
      </c>
      <c r="L6020" s="23">
        <f ca="1">NETWORKDAYS(LeaveTracker[[#This Row],[Start Date]],LeaveTracker[[#This Row],[End Date]],lstHolidays)</f>
        <v>4</v>
      </c>
      <c r="M6020" s="27"/>
    </row>
    <row r="6021" spans="1:13" ht="30" customHeight="1" x14ac:dyDescent="0.3">
      <c r="A6021" s="27">
        <f t="shared" si="68"/>
        <v>2208</v>
      </c>
      <c r="B6021" s="31">
        <v>45086</v>
      </c>
      <c r="C6021" s="31">
        <v>45078</v>
      </c>
      <c r="D6021" s="19" t="s">
        <v>723</v>
      </c>
      <c r="E6021" s="20" t="str">
        <f>IF(ISBLANK(LeaveTracker[[#This Row],[Employee Name]]),"-----",VLOOKUP(LeaveTracker[[#This Row],[Employee Name]],'List of Employees'!$B$4:$H$767,7))</f>
        <v>SP</v>
      </c>
      <c r="F6021" s="66" t="str">
        <f>IF(ISBLANK(LeaveTracker[[#This Row],[Employee Name]]),"-----",VLOOKUP(LeaveTracker[[#This Row],[Employee Name]],'List of Employees'!$B$4:$H$767,6))</f>
        <v>PERMANENT</v>
      </c>
      <c r="G6021" s="31">
        <v>45084</v>
      </c>
      <c r="H6021" s="31">
        <v>45084</v>
      </c>
      <c r="I6021" s="20" t="s">
        <v>297</v>
      </c>
      <c r="J6021" s="42" t="s">
        <v>1000</v>
      </c>
      <c r="K6021" s="57" t="str">
        <f ca="1">LeaveTracker[[#This Row],[Days]]&amp;" "&amp;LeaveTracker[[#This Row],[Type of Leave]]</f>
        <v>1 OTHER</v>
      </c>
      <c r="L6021" s="23">
        <f ca="1">NETWORKDAYS(LeaveTracker[[#This Row],[Start Date]],LeaveTracker[[#This Row],[End Date]],lstHolidays)</f>
        <v>1</v>
      </c>
      <c r="M6021" s="27"/>
    </row>
    <row r="6022" spans="1:13" ht="30" customHeight="1" x14ac:dyDescent="0.3">
      <c r="A6022" s="27">
        <f t="shared" si="68"/>
        <v>2209</v>
      </c>
      <c r="B6022" s="31">
        <v>45086</v>
      </c>
      <c r="C6022" s="31">
        <v>45012</v>
      </c>
      <c r="D6022" s="19" t="s">
        <v>1821</v>
      </c>
      <c r="E6022" s="20" t="str">
        <f>IF(ISBLANK(LeaveTracker[[#This Row],[Employee Name]]),"-----",VLOOKUP(LeaveTracker[[#This Row],[Employee Name]],'List of Employees'!$B$4:$H$767,7))</f>
        <v>SP</v>
      </c>
      <c r="F6022" s="66" t="str">
        <f>IF(ISBLANK(LeaveTracker[[#This Row],[Employee Name]]),"-----",VLOOKUP(LeaveTracker[[#This Row],[Employee Name]],'List of Employees'!$B$4:$H$767,6))</f>
        <v>CASUAL</v>
      </c>
      <c r="G6022" s="31">
        <v>45005</v>
      </c>
      <c r="H6022" s="31">
        <v>45006</v>
      </c>
      <c r="I6022" s="20" t="s">
        <v>81</v>
      </c>
      <c r="K6022" s="57" t="str">
        <f ca="1">LeaveTracker[[#This Row],[Days]]&amp;" "&amp;LeaveTracker[[#This Row],[Type of Leave]]</f>
        <v>2 SL</v>
      </c>
      <c r="L6022" s="23">
        <f ca="1">NETWORKDAYS(LeaveTracker[[#This Row],[Start Date]],LeaveTracker[[#This Row],[End Date]],lstHolidays)</f>
        <v>2</v>
      </c>
      <c r="M6022" s="27"/>
    </row>
    <row r="6023" spans="1:13" ht="30" customHeight="1" x14ac:dyDescent="0.3">
      <c r="A6023" s="27">
        <f t="shared" si="68"/>
        <v>2210</v>
      </c>
      <c r="B6023" s="31">
        <v>45086</v>
      </c>
      <c r="C6023" s="31">
        <v>45012</v>
      </c>
      <c r="D6023" s="19" t="s">
        <v>1821</v>
      </c>
      <c r="E6023" s="20" t="str">
        <f>IF(ISBLANK(LeaveTracker[[#This Row],[Employee Name]]),"-----",VLOOKUP(LeaveTracker[[#This Row],[Employee Name]],'List of Employees'!$B$4:$H$767,7))</f>
        <v>SP</v>
      </c>
      <c r="F6023" s="66" t="str">
        <f>IF(ISBLANK(LeaveTracker[[#This Row],[Employee Name]]),"-----",VLOOKUP(LeaveTracker[[#This Row],[Employee Name]],'List of Employees'!$B$4:$H$767,6))</f>
        <v>CASUAL</v>
      </c>
      <c r="G6023" s="31">
        <v>45012</v>
      </c>
      <c r="H6023" s="31">
        <v>45012</v>
      </c>
      <c r="I6023" s="20" t="s">
        <v>81</v>
      </c>
      <c r="K6023" s="57" t="str">
        <f ca="1">LeaveTracker[[#This Row],[Days]]&amp;" "&amp;LeaveTracker[[#This Row],[Type of Leave]]</f>
        <v>1 SL</v>
      </c>
      <c r="L6023" s="23">
        <f ca="1">NETWORKDAYS(LeaveTracker[[#This Row],[Start Date]],LeaveTracker[[#This Row],[End Date]],lstHolidays)</f>
        <v>1</v>
      </c>
      <c r="M6023" s="27"/>
    </row>
    <row r="6024" spans="1:13" ht="30" customHeight="1" x14ac:dyDescent="0.3">
      <c r="A6024" s="27">
        <f t="shared" si="68"/>
        <v>2211</v>
      </c>
      <c r="B6024" s="31">
        <v>45086</v>
      </c>
      <c r="C6024" s="31">
        <v>45082</v>
      </c>
      <c r="D6024" s="19" t="s">
        <v>1821</v>
      </c>
      <c r="E6024" s="20" t="str">
        <f>IF(ISBLANK(LeaveTracker[[#This Row],[Employee Name]]),"-----",VLOOKUP(LeaveTracker[[#This Row],[Employee Name]],'List of Employees'!$B$4:$H$767,7))</f>
        <v>SP</v>
      </c>
      <c r="F6024" s="66" t="str">
        <f>IF(ISBLANK(LeaveTracker[[#This Row],[Employee Name]]),"-----",VLOOKUP(LeaveTracker[[#This Row],[Employee Name]],'List of Employees'!$B$4:$H$767,6))</f>
        <v>CASUAL</v>
      </c>
      <c r="G6024" s="31">
        <v>45072</v>
      </c>
      <c r="H6024" s="31">
        <v>45072</v>
      </c>
      <c r="I6024" s="20" t="s">
        <v>81</v>
      </c>
      <c r="K6024" s="57" t="str">
        <f ca="1">LeaveTracker[[#This Row],[Days]]&amp;" "&amp;LeaveTracker[[#This Row],[Type of Leave]]</f>
        <v>1 SL</v>
      </c>
      <c r="L6024" s="23">
        <f ca="1">NETWORKDAYS(LeaveTracker[[#This Row],[Start Date]],LeaveTracker[[#This Row],[End Date]],lstHolidays)</f>
        <v>1</v>
      </c>
      <c r="M6024" s="27"/>
    </row>
    <row r="6025" spans="1:13" ht="30" customHeight="1" x14ac:dyDescent="0.3">
      <c r="A6025" s="27">
        <f t="shared" si="68"/>
        <v>2212</v>
      </c>
      <c r="B6025" s="31">
        <v>45086</v>
      </c>
      <c r="C6025" s="31">
        <v>45082</v>
      </c>
      <c r="D6025" s="19" t="s">
        <v>1821</v>
      </c>
      <c r="E6025" s="20" t="str">
        <f>IF(ISBLANK(LeaveTracker[[#This Row],[Employee Name]]),"-----",VLOOKUP(LeaveTracker[[#This Row],[Employee Name]],'List of Employees'!$B$4:$H$767,7))</f>
        <v>SP</v>
      </c>
      <c r="F6025" s="66" t="str">
        <f>IF(ISBLANK(LeaveTracker[[#This Row],[Employee Name]]),"-----",VLOOKUP(LeaveTracker[[#This Row],[Employee Name]],'List of Employees'!$B$4:$H$767,6))</f>
        <v>CASUAL</v>
      </c>
      <c r="G6025" s="31">
        <v>45078</v>
      </c>
      <c r="H6025" s="31">
        <v>45079</v>
      </c>
      <c r="I6025" s="20" t="s">
        <v>81</v>
      </c>
      <c r="K6025" s="57" t="str">
        <f ca="1">LeaveTracker[[#This Row],[Days]]&amp;" "&amp;LeaveTracker[[#This Row],[Type of Leave]]</f>
        <v>2 SL</v>
      </c>
      <c r="L6025" s="23">
        <f ca="1">NETWORKDAYS(LeaveTracker[[#This Row],[Start Date]],LeaveTracker[[#This Row],[End Date]],lstHolidays)</f>
        <v>2</v>
      </c>
      <c r="M6025" s="27"/>
    </row>
    <row r="6026" spans="1:13" ht="30" customHeight="1" x14ac:dyDescent="0.3">
      <c r="A6026" s="27">
        <f t="shared" si="68"/>
        <v>2213</v>
      </c>
      <c r="B6026" s="31">
        <v>45086</v>
      </c>
      <c r="C6026" s="31">
        <v>45083</v>
      </c>
      <c r="D6026" s="19" t="s">
        <v>1820</v>
      </c>
      <c r="E6026" s="20" t="str">
        <f>IF(ISBLANK(LeaveTracker[[#This Row],[Employee Name]]),"-----",VLOOKUP(LeaveTracker[[#This Row],[Employee Name]],'List of Employees'!$B$4:$H$767,7))</f>
        <v>SP</v>
      </c>
      <c r="F6026" s="66" t="str">
        <f>IF(ISBLANK(LeaveTracker[[#This Row],[Employee Name]]),"-----",VLOOKUP(LeaveTracker[[#This Row],[Employee Name]],'List of Employees'!$B$4:$H$767,6))</f>
        <v>CASUAL</v>
      </c>
      <c r="G6026" s="31">
        <v>45071</v>
      </c>
      <c r="H6026" s="31">
        <v>45072</v>
      </c>
      <c r="I6026" s="20" t="s">
        <v>81</v>
      </c>
      <c r="K6026" s="57" t="str">
        <f ca="1">LeaveTracker[[#This Row],[Days]]&amp;" "&amp;LeaveTracker[[#This Row],[Type of Leave]]</f>
        <v>2 SL</v>
      </c>
      <c r="L6026" s="23">
        <f ca="1">NETWORKDAYS(LeaveTracker[[#This Row],[Start Date]],LeaveTracker[[#This Row],[End Date]],lstHolidays)</f>
        <v>2</v>
      </c>
      <c r="M6026" s="27"/>
    </row>
    <row r="6027" spans="1:13" ht="30" customHeight="1" x14ac:dyDescent="0.3">
      <c r="A6027" s="27">
        <f t="shared" si="68"/>
        <v>2214</v>
      </c>
      <c r="B6027" s="31">
        <v>45086</v>
      </c>
      <c r="C6027" s="31">
        <v>45083</v>
      </c>
      <c r="D6027" s="19" t="s">
        <v>1820</v>
      </c>
      <c r="E6027" s="20" t="str">
        <f>IF(ISBLANK(LeaveTracker[[#This Row],[Employee Name]]),"-----",VLOOKUP(LeaveTracker[[#This Row],[Employee Name]],'List of Employees'!$B$4:$H$767,7))</f>
        <v>SP</v>
      </c>
      <c r="F6027" s="66" t="str">
        <f>IF(ISBLANK(LeaveTracker[[#This Row],[Employee Name]]),"-----",VLOOKUP(LeaveTracker[[#This Row],[Employee Name]],'List of Employees'!$B$4:$H$767,6))</f>
        <v>CASUAL</v>
      </c>
      <c r="G6027" s="31">
        <v>45075</v>
      </c>
      <c r="H6027" s="31">
        <v>45079</v>
      </c>
      <c r="I6027" s="20" t="s">
        <v>81</v>
      </c>
      <c r="K6027" s="57" t="str">
        <f ca="1">LeaveTracker[[#This Row],[Days]]&amp;" "&amp;LeaveTracker[[#This Row],[Type of Leave]]</f>
        <v>5 SL</v>
      </c>
      <c r="L6027" s="23">
        <f ca="1">NETWORKDAYS(LeaveTracker[[#This Row],[Start Date]],LeaveTracker[[#This Row],[End Date]],lstHolidays)</f>
        <v>5</v>
      </c>
      <c r="M6027" s="27"/>
    </row>
    <row r="6028" spans="1:13" ht="30" customHeight="1" x14ac:dyDescent="0.3">
      <c r="A6028" s="27">
        <f t="shared" si="68"/>
        <v>2215</v>
      </c>
      <c r="B6028" s="31">
        <v>45086</v>
      </c>
      <c r="C6028" s="31">
        <v>45083</v>
      </c>
      <c r="D6028" s="19" t="s">
        <v>1820</v>
      </c>
      <c r="E6028" s="20" t="str">
        <f>IF(ISBLANK(LeaveTracker[[#This Row],[Employee Name]]),"-----",VLOOKUP(LeaveTracker[[#This Row],[Employee Name]],'List of Employees'!$B$4:$H$767,7))</f>
        <v>SP</v>
      </c>
      <c r="F6028" s="66" t="str">
        <f>IF(ISBLANK(LeaveTracker[[#This Row],[Employee Name]]),"-----",VLOOKUP(LeaveTracker[[#This Row],[Employee Name]],'List of Employees'!$B$4:$H$767,6))</f>
        <v>CASUAL</v>
      </c>
      <c r="G6028" s="31">
        <v>45082</v>
      </c>
      <c r="H6028" s="31">
        <v>45082</v>
      </c>
      <c r="I6028" s="20" t="s">
        <v>81</v>
      </c>
      <c r="K6028" s="57" t="str">
        <f ca="1">LeaveTracker[[#This Row],[Days]]&amp;" "&amp;LeaveTracker[[#This Row],[Type of Leave]]</f>
        <v>1 SL</v>
      </c>
      <c r="L6028" s="23">
        <f ca="1">NETWORKDAYS(LeaveTracker[[#This Row],[Start Date]],LeaveTracker[[#This Row],[End Date]],lstHolidays)</f>
        <v>1</v>
      </c>
      <c r="M6028" s="27"/>
    </row>
    <row r="6029" spans="1:13" ht="30" customHeight="1" x14ac:dyDescent="0.3">
      <c r="A6029" s="27">
        <f t="shared" si="68"/>
        <v>2216</v>
      </c>
      <c r="B6029" s="31">
        <v>45086</v>
      </c>
      <c r="D6029" s="19" t="s">
        <v>2255</v>
      </c>
      <c r="E6029" s="20" t="str">
        <f>IF(ISBLANK(LeaveTracker[[#This Row],[Employee Name]]),"-----",VLOOKUP(LeaveTracker[[#This Row],[Employee Name]],'List of Employees'!$B$4:$H$767,7))</f>
        <v>OSP</v>
      </c>
      <c r="F6029" s="66" t="str">
        <f>IF(ISBLANK(LeaveTracker[[#This Row],[Employee Name]]),"-----",VLOOKUP(LeaveTracker[[#This Row],[Employee Name]],'List of Employees'!$B$4:$H$767,6))</f>
        <v>PERMANENT</v>
      </c>
      <c r="G6029" s="31">
        <v>45071</v>
      </c>
      <c r="H6029" s="31">
        <v>45072</v>
      </c>
      <c r="I6029" s="20" t="s">
        <v>81</v>
      </c>
      <c r="K6029" s="57" t="str">
        <f ca="1">LeaveTracker[[#This Row],[Days]]&amp;" "&amp;LeaveTracker[[#This Row],[Type of Leave]]</f>
        <v>2 SL</v>
      </c>
      <c r="L6029" s="23">
        <f ca="1">NETWORKDAYS(LeaveTracker[[#This Row],[Start Date]],LeaveTracker[[#This Row],[End Date]],lstHolidays)</f>
        <v>2</v>
      </c>
      <c r="M6029" s="27"/>
    </row>
    <row r="6030" spans="1:13" ht="30" customHeight="1" x14ac:dyDescent="0.3">
      <c r="A6030" s="27">
        <f t="shared" si="68"/>
        <v>2217</v>
      </c>
      <c r="B6030" s="31">
        <v>45086</v>
      </c>
      <c r="D6030" s="19" t="s">
        <v>2255</v>
      </c>
      <c r="E6030" s="20" t="str">
        <f>IF(ISBLANK(LeaveTracker[[#This Row],[Employee Name]]),"-----",VLOOKUP(LeaveTracker[[#This Row],[Employee Name]],'List of Employees'!$B$4:$H$767,7))</f>
        <v>OSP</v>
      </c>
      <c r="F6030" s="66" t="str">
        <f>IF(ISBLANK(LeaveTracker[[#This Row],[Employee Name]]),"-----",VLOOKUP(LeaveTracker[[#This Row],[Employee Name]],'List of Employees'!$B$4:$H$767,6))</f>
        <v>PERMANENT</v>
      </c>
      <c r="G6030" s="31">
        <v>45075</v>
      </c>
      <c r="H6030" s="31">
        <v>45079</v>
      </c>
      <c r="I6030" s="20" t="s">
        <v>81</v>
      </c>
      <c r="K6030" s="57" t="str">
        <f ca="1">LeaveTracker[[#This Row],[Days]]&amp;" "&amp;LeaveTracker[[#This Row],[Type of Leave]]</f>
        <v>5 SL</v>
      </c>
      <c r="L6030" s="23">
        <f ca="1">NETWORKDAYS(LeaveTracker[[#This Row],[Start Date]],LeaveTracker[[#This Row],[End Date]],lstHolidays)</f>
        <v>5</v>
      </c>
      <c r="M6030" s="27"/>
    </row>
    <row r="6031" spans="1:13" ht="30" customHeight="1" x14ac:dyDescent="0.3">
      <c r="A6031" s="27">
        <f t="shared" si="68"/>
        <v>2218</v>
      </c>
      <c r="B6031" s="31">
        <v>45086</v>
      </c>
      <c r="C6031" s="31">
        <v>45079</v>
      </c>
      <c r="D6031" s="19" t="s">
        <v>1799</v>
      </c>
      <c r="E6031" s="20" t="str">
        <f>IF(ISBLANK(LeaveTracker[[#This Row],[Employee Name]]),"-----",VLOOKUP(LeaveTracker[[#This Row],[Employee Name]],'List of Employees'!$B$4:$H$767,7))</f>
        <v>HOUSING</v>
      </c>
      <c r="F6031" s="66" t="str">
        <f>IF(ISBLANK(LeaveTracker[[#This Row],[Employee Name]]),"-----",VLOOKUP(LeaveTracker[[#This Row],[Employee Name]],'List of Employees'!$B$4:$H$767,6))</f>
        <v>CASUAL</v>
      </c>
      <c r="G6031" s="31">
        <v>45077</v>
      </c>
      <c r="H6031" s="31">
        <v>45078</v>
      </c>
      <c r="I6031" s="20" t="s">
        <v>81</v>
      </c>
      <c r="K6031" s="57" t="str">
        <f ca="1">LeaveTracker[[#This Row],[Days]]&amp;" "&amp;LeaveTracker[[#This Row],[Type of Leave]]</f>
        <v>2 SL</v>
      </c>
      <c r="L6031" s="23">
        <f ca="1">NETWORKDAYS(LeaveTracker[[#This Row],[Start Date]],LeaveTracker[[#This Row],[End Date]],lstHolidays)</f>
        <v>2</v>
      </c>
      <c r="M6031" s="27"/>
    </row>
    <row r="6032" spans="1:13" ht="30" customHeight="1" x14ac:dyDescent="0.3">
      <c r="A6032" s="27">
        <f t="shared" si="68"/>
        <v>2219</v>
      </c>
      <c r="B6032" s="31">
        <v>45086</v>
      </c>
      <c r="C6032" s="31">
        <v>45078</v>
      </c>
      <c r="D6032" s="19" t="s">
        <v>1860</v>
      </c>
      <c r="E6032" s="20" t="str">
        <f>IF(ISBLANK(LeaveTracker[[#This Row],[Employee Name]]),"-----",VLOOKUP(LeaveTracker[[#This Row],[Employee Name]],'List of Employees'!$B$4:$H$767,7))</f>
        <v>TICC</v>
      </c>
      <c r="F6032" s="66" t="str">
        <f>IF(ISBLANK(LeaveTracker[[#This Row],[Employee Name]]),"-----",VLOOKUP(LeaveTracker[[#This Row],[Employee Name]],'List of Employees'!$B$4:$H$767,6))</f>
        <v>CASUAL</v>
      </c>
      <c r="G6032" s="31">
        <v>45071</v>
      </c>
      <c r="H6032" s="31">
        <v>45071</v>
      </c>
      <c r="I6032" s="20" t="s">
        <v>81</v>
      </c>
      <c r="K6032" s="57" t="str">
        <f ca="1">LeaveTracker[[#This Row],[Days]]&amp;" "&amp;LeaveTracker[[#This Row],[Type of Leave]]</f>
        <v>1 SL</v>
      </c>
      <c r="L6032" s="23">
        <f ca="1">NETWORKDAYS(LeaveTracker[[#This Row],[Start Date]],LeaveTracker[[#This Row],[End Date]],lstHolidays)</f>
        <v>1</v>
      </c>
      <c r="M6032" s="27"/>
    </row>
    <row r="6033" spans="1:13" ht="30" customHeight="1" x14ac:dyDescent="0.3">
      <c r="A6033" s="27">
        <f t="shared" si="68"/>
        <v>2220</v>
      </c>
      <c r="B6033" s="31">
        <v>45086</v>
      </c>
      <c r="C6033" s="31">
        <v>45072</v>
      </c>
      <c r="D6033" s="19" t="s">
        <v>596</v>
      </c>
      <c r="E6033" s="20" t="str">
        <f>IF(ISBLANK(LeaveTracker[[#This Row],[Employee Name]]),"-----",VLOOKUP(LeaveTracker[[#This Row],[Employee Name]],'List of Employees'!$B$4:$H$767,7))</f>
        <v>MAHOGANY MARKET</v>
      </c>
      <c r="F6033" s="66" t="str">
        <f>IF(ISBLANK(LeaveTracker[[#This Row],[Employee Name]]),"-----",VLOOKUP(LeaveTracker[[#This Row],[Employee Name]],'List of Employees'!$B$4:$H$767,6))</f>
        <v>PERMANENT</v>
      </c>
      <c r="G6033" s="31">
        <v>45076</v>
      </c>
      <c r="H6033" s="31">
        <v>45076</v>
      </c>
      <c r="I6033" s="20" t="s">
        <v>297</v>
      </c>
      <c r="J6033" s="42" t="s">
        <v>1000</v>
      </c>
      <c r="K6033" s="57" t="str">
        <f ca="1">LeaveTracker[[#This Row],[Days]]&amp;" "&amp;LeaveTracker[[#This Row],[Type of Leave]]</f>
        <v>1 OTHER</v>
      </c>
      <c r="L6033" s="23">
        <f ca="1">NETWORKDAYS(LeaveTracker[[#This Row],[Start Date]],LeaveTracker[[#This Row],[End Date]],lstHolidays)</f>
        <v>1</v>
      </c>
      <c r="M6033" s="27"/>
    </row>
    <row r="6034" spans="1:13" ht="30" customHeight="1" x14ac:dyDescent="0.3">
      <c r="A6034" s="27">
        <f t="shared" si="68"/>
        <v>2221</v>
      </c>
      <c r="B6034" s="31">
        <v>45086</v>
      </c>
      <c r="C6034" s="31">
        <v>45083</v>
      </c>
      <c r="D6034" s="19" t="s">
        <v>1794</v>
      </c>
      <c r="E6034" s="20" t="str">
        <f>IF(ISBLANK(LeaveTracker[[#This Row],[Employee Name]]),"-----",VLOOKUP(LeaveTracker[[#This Row],[Employee Name]],'List of Employees'!$B$4:$H$767,7))</f>
        <v>CENRO</v>
      </c>
      <c r="F6034" s="66" t="str">
        <f>IF(ISBLANK(LeaveTracker[[#This Row],[Employee Name]]),"-----",VLOOKUP(LeaveTracker[[#This Row],[Employee Name]],'List of Employees'!$B$4:$H$767,6))</f>
        <v>CASUAL</v>
      </c>
      <c r="G6034" s="31">
        <v>45082</v>
      </c>
      <c r="H6034" s="31">
        <v>45082</v>
      </c>
      <c r="I6034" s="20" t="s">
        <v>81</v>
      </c>
      <c r="K6034" s="57" t="str">
        <f ca="1">LeaveTracker[[#This Row],[Days]]&amp;" "&amp;LeaveTracker[[#This Row],[Type of Leave]]</f>
        <v>1 SL</v>
      </c>
      <c r="L6034" s="23">
        <f ca="1">NETWORKDAYS(LeaveTracker[[#This Row],[Start Date]],LeaveTracker[[#This Row],[End Date]],lstHolidays)</f>
        <v>1</v>
      </c>
      <c r="M6034" s="27"/>
    </row>
    <row r="6035" spans="1:13" ht="30" customHeight="1" x14ac:dyDescent="0.3">
      <c r="A6035" s="27">
        <f t="shared" si="68"/>
        <v>2222</v>
      </c>
      <c r="B6035" s="31">
        <v>45086</v>
      </c>
      <c r="C6035" s="31">
        <v>45084</v>
      </c>
      <c r="D6035" s="19" t="s">
        <v>2104</v>
      </c>
      <c r="E6035" s="20" t="str">
        <f>IF(ISBLANK(LeaveTracker[[#This Row],[Employee Name]]),"-----",VLOOKUP(LeaveTracker[[#This Row],[Employee Name]],'List of Employees'!$B$4:$H$767,7))</f>
        <v>CEO</v>
      </c>
      <c r="F6035" s="66" t="str">
        <f>IF(ISBLANK(LeaveTracker[[#This Row],[Employee Name]]),"-----",VLOOKUP(LeaveTracker[[#This Row],[Employee Name]],'List of Employees'!$B$4:$H$767,6))</f>
        <v>CASUAL</v>
      </c>
      <c r="G6035" s="31">
        <v>45083</v>
      </c>
      <c r="H6035" s="31">
        <v>45083</v>
      </c>
      <c r="I6035" s="20" t="s">
        <v>297</v>
      </c>
      <c r="J6035" s="42" t="s">
        <v>1000</v>
      </c>
      <c r="K6035" s="57" t="str">
        <f ca="1">LeaveTracker[[#This Row],[Days]]&amp;" "&amp;LeaveTracker[[#This Row],[Type of Leave]]</f>
        <v>1 OTHER</v>
      </c>
      <c r="L6035" s="23">
        <f ca="1">NETWORKDAYS(LeaveTracker[[#This Row],[Start Date]],LeaveTracker[[#This Row],[End Date]],lstHolidays)</f>
        <v>1</v>
      </c>
      <c r="M6035" s="27"/>
    </row>
    <row r="6036" spans="1:13" ht="30" customHeight="1" x14ac:dyDescent="0.3">
      <c r="A6036" s="27">
        <f t="shared" si="68"/>
        <v>2223</v>
      </c>
      <c r="B6036" s="31">
        <v>45086</v>
      </c>
      <c r="C6036" s="31">
        <v>45079</v>
      </c>
      <c r="D6036" s="19" t="s">
        <v>1307</v>
      </c>
      <c r="E6036" s="20" t="str">
        <f>IF(ISBLANK(LeaveTracker[[#This Row],[Employee Name]]),"-----",VLOOKUP(LeaveTracker[[#This Row],[Employee Name]],'List of Employees'!$B$4:$H$767,7))</f>
        <v>CEO</v>
      </c>
      <c r="F6036" s="66" t="str">
        <f>IF(ISBLANK(LeaveTracker[[#This Row],[Employee Name]]),"-----",VLOOKUP(LeaveTracker[[#This Row],[Employee Name]],'List of Employees'!$B$4:$H$767,6))</f>
        <v>PERMANENT</v>
      </c>
      <c r="G6036" s="31">
        <v>45078</v>
      </c>
      <c r="H6036" s="31">
        <v>45078</v>
      </c>
      <c r="I6036" s="20" t="s">
        <v>81</v>
      </c>
      <c r="K6036" s="57" t="str">
        <f ca="1">LeaveTracker[[#This Row],[Days]]&amp;" "&amp;LeaveTracker[[#This Row],[Type of Leave]]</f>
        <v>1 SL</v>
      </c>
      <c r="L6036" s="23">
        <f ca="1">NETWORKDAYS(LeaveTracker[[#This Row],[Start Date]],LeaveTracker[[#This Row],[End Date]],lstHolidays)</f>
        <v>1</v>
      </c>
      <c r="M6036" s="27"/>
    </row>
    <row r="6037" spans="1:13" ht="30" customHeight="1" x14ac:dyDescent="0.3">
      <c r="A6037" s="27">
        <f t="shared" si="68"/>
        <v>2224</v>
      </c>
      <c r="B6037" s="31">
        <v>45086</v>
      </c>
      <c r="C6037" s="31">
        <v>45083</v>
      </c>
      <c r="D6037" s="19" t="s">
        <v>1307</v>
      </c>
      <c r="E6037" s="20" t="str">
        <f>IF(ISBLANK(LeaveTracker[[#This Row],[Employee Name]]),"-----",VLOOKUP(LeaveTracker[[#This Row],[Employee Name]],'List of Employees'!$B$4:$H$767,7))</f>
        <v>CEO</v>
      </c>
      <c r="F6037" s="66" t="str">
        <f>IF(ISBLANK(LeaveTracker[[#This Row],[Employee Name]]),"-----",VLOOKUP(LeaveTracker[[#This Row],[Employee Name]],'List of Employees'!$B$4:$H$767,6))</f>
        <v>PERMANENT</v>
      </c>
      <c r="G6037" s="31">
        <v>45082</v>
      </c>
      <c r="H6037" s="31">
        <v>45082</v>
      </c>
      <c r="I6037" s="20" t="s">
        <v>81</v>
      </c>
      <c r="K6037" s="57" t="str">
        <f ca="1">LeaveTracker[[#This Row],[Days]]&amp;" "&amp;LeaveTracker[[#This Row],[Type of Leave]]</f>
        <v>1 SL</v>
      </c>
      <c r="L6037" s="23">
        <f ca="1">NETWORKDAYS(LeaveTracker[[#This Row],[Start Date]],LeaveTracker[[#This Row],[End Date]],lstHolidays)</f>
        <v>1</v>
      </c>
      <c r="M6037" s="27"/>
    </row>
    <row r="6038" spans="1:13" ht="30" customHeight="1" x14ac:dyDescent="0.3">
      <c r="A6038" s="27">
        <f t="shared" si="68"/>
        <v>2225</v>
      </c>
      <c r="B6038" s="31">
        <v>45086</v>
      </c>
      <c r="C6038" s="31">
        <v>45083</v>
      </c>
      <c r="D6038" s="19" t="s">
        <v>2091</v>
      </c>
      <c r="E6038" s="20" t="str">
        <f>IF(ISBLANK(LeaveTracker[[#This Row],[Employee Name]]),"-----",VLOOKUP(LeaveTracker[[#This Row],[Employee Name]],'List of Employees'!$B$4:$H$767,7))</f>
        <v>CENRO</v>
      </c>
      <c r="F6038" s="66" t="str">
        <f>IF(ISBLANK(LeaveTracker[[#This Row],[Employee Name]]),"-----",VLOOKUP(LeaveTracker[[#This Row],[Employee Name]],'List of Employees'!$B$4:$H$767,6))</f>
        <v>CASUAL</v>
      </c>
      <c r="G6038" s="31">
        <v>45079</v>
      </c>
      <c r="H6038" s="31">
        <v>45080</v>
      </c>
      <c r="I6038" s="20" t="s">
        <v>81</v>
      </c>
      <c r="K6038" s="57" t="str">
        <f ca="1">LeaveTracker[[#This Row],[Days]]&amp;" "&amp;LeaveTracker[[#This Row],[Type of Leave]]</f>
        <v>1 SL</v>
      </c>
      <c r="L6038" s="23">
        <f ca="1">NETWORKDAYS(LeaveTracker[[#This Row],[Start Date]],LeaveTracker[[#This Row],[End Date]],lstHolidays)</f>
        <v>1</v>
      </c>
      <c r="M6038" s="27"/>
    </row>
    <row r="6039" spans="1:13" ht="30" customHeight="1" x14ac:dyDescent="0.3">
      <c r="A6039" s="27">
        <f t="shared" si="68"/>
        <v>2226</v>
      </c>
      <c r="B6039" s="31">
        <v>45086</v>
      </c>
      <c r="D6039" s="19" t="s">
        <v>2199</v>
      </c>
      <c r="E6039" s="20" t="str">
        <f>IF(ISBLANK(LeaveTracker[[#This Row],[Employee Name]]),"-----",VLOOKUP(LeaveTracker[[#This Row],[Employee Name]],'List of Employees'!$B$4:$H$767,7))</f>
        <v>CENRO</v>
      </c>
      <c r="F6039" s="66" t="str">
        <f>IF(ISBLANK(LeaveTracker[[#This Row],[Employee Name]]),"-----",VLOOKUP(LeaveTracker[[#This Row],[Employee Name]],'List of Employees'!$B$4:$H$767,6))</f>
        <v>PERMANENT</v>
      </c>
      <c r="G6039" s="31">
        <v>45083</v>
      </c>
      <c r="H6039" s="31">
        <v>45083</v>
      </c>
      <c r="I6039" s="20" t="s">
        <v>82</v>
      </c>
      <c r="K6039" s="57" t="str">
        <f ca="1">LeaveTracker[[#This Row],[Days]]&amp;" "&amp;LeaveTracker[[#This Row],[Type of Leave]]</f>
        <v>1 VL</v>
      </c>
      <c r="L6039" s="23">
        <f ca="1">NETWORKDAYS(LeaveTracker[[#This Row],[Start Date]],LeaveTracker[[#This Row],[End Date]],lstHolidays)</f>
        <v>1</v>
      </c>
      <c r="M6039" s="27"/>
    </row>
    <row r="6040" spans="1:13" ht="30" customHeight="1" x14ac:dyDescent="0.3">
      <c r="A6040" s="27">
        <f t="shared" si="68"/>
        <v>2227</v>
      </c>
      <c r="B6040" s="31">
        <v>45086</v>
      </c>
      <c r="D6040" s="19" t="s">
        <v>2199</v>
      </c>
      <c r="E6040" s="20" t="str">
        <f>IF(ISBLANK(LeaveTracker[[#This Row],[Employee Name]]),"-----",VLOOKUP(LeaveTracker[[#This Row],[Employee Name]],'List of Employees'!$B$4:$H$767,7))</f>
        <v>CENRO</v>
      </c>
      <c r="F6040" s="66" t="str">
        <f>IF(ISBLANK(LeaveTracker[[#This Row],[Employee Name]]),"-----",VLOOKUP(LeaveTracker[[#This Row],[Employee Name]],'List of Employees'!$B$4:$H$767,6))</f>
        <v>PERMANENT</v>
      </c>
      <c r="G6040" s="31">
        <v>45086</v>
      </c>
      <c r="H6040" s="31">
        <v>45086</v>
      </c>
      <c r="I6040" s="20" t="s">
        <v>82</v>
      </c>
      <c r="K6040" s="57" t="str">
        <f ca="1">LeaveTracker[[#This Row],[Days]]&amp;" "&amp;LeaveTracker[[#This Row],[Type of Leave]]</f>
        <v>1 VL</v>
      </c>
      <c r="L6040" s="23">
        <f ca="1">NETWORKDAYS(LeaveTracker[[#This Row],[Start Date]],LeaveTracker[[#This Row],[End Date]],lstHolidays)</f>
        <v>1</v>
      </c>
      <c r="M6040" s="27"/>
    </row>
    <row r="6041" spans="1:13" ht="30" customHeight="1" x14ac:dyDescent="0.3">
      <c r="A6041" s="27">
        <f t="shared" si="68"/>
        <v>2228</v>
      </c>
      <c r="B6041" s="31">
        <v>45086</v>
      </c>
      <c r="D6041" s="19" t="s">
        <v>2199</v>
      </c>
      <c r="E6041" s="20" t="str">
        <f>IF(ISBLANK(LeaveTracker[[#This Row],[Employee Name]]),"-----",VLOOKUP(LeaveTracker[[#This Row],[Employee Name]],'List of Employees'!$B$4:$H$767,7))</f>
        <v>CENRO</v>
      </c>
      <c r="F6041" s="66" t="str">
        <f>IF(ISBLANK(LeaveTracker[[#This Row],[Employee Name]]),"-----",VLOOKUP(LeaveTracker[[#This Row],[Employee Name]],'List of Employees'!$B$4:$H$767,6))</f>
        <v>PERMANENT</v>
      </c>
      <c r="G6041" s="31">
        <v>45091</v>
      </c>
      <c r="H6041" s="31">
        <v>45091</v>
      </c>
      <c r="I6041" s="20" t="s">
        <v>82</v>
      </c>
      <c r="K6041" s="57" t="str">
        <f ca="1">LeaveTracker[[#This Row],[Days]]&amp;" "&amp;LeaveTracker[[#This Row],[Type of Leave]]</f>
        <v>1 VL</v>
      </c>
      <c r="L6041" s="23">
        <f ca="1">NETWORKDAYS(LeaveTracker[[#This Row],[Start Date]],LeaveTracker[[#This Row],[End Date]],lstHolidays)</f>
        <v>1</v>
      </c>
      <c r="M6041" s="27"/>
    </row>
    <row r="6042" spans="1:13" ht="30" customHeight="1" x14ac:dyDescent="0.3">
      <c r="A6042" s="27">
        <f t="shared" si="68"/>
        <v>2229</v>
      </c>
      <c r="B6042" s="31">
        <v>45086</v>
      </c>
      <c r="D6042" s="19" t="s">
        <v>2199</v>
      </c>
      <c r="E6042" s="20" t="str">
        <f>IF(ISBLANK(LeaveTracker[[#This Row],[Employee Name]]),"-----",VLOOKUP(LeaveTracker[[#This Row],[Employee Name]],'List of Employees'!$B$4:$H$767,7))</f>
        <v>CENRO</v>
      </c>
      <c r="F6042" s="66" t="str">
        <f>IF(ISBLANK(LeaveTracker[[#This Row],[Employee Name]]),"-----",VLOOKUP(LeaveTracker[[#This Row],[Employee Name]],'List of Employees'!$B$4:$H$767,6))</f>
        <v>PERMANENT</v>
      </c>
      <c r="G6042" s="31">
        <v>45093</v>
      </c>
      <c r="H6042" s="31">
        <v>45093</v>
      </c>
      <c r="I6042" s="20" t="s">
        <v>82</v>
      </c>
      <c r="K6042" s="57" t="str">
        <f ca="1">LeaveTracker[[#This Row],[Days]]&amp;" "&amp;LeaveTracker[[#This Row],[Type of Leave]]</f>
        <v>1 VL</v>
      </c>
      <c r="L6042" s="23">
        <f ca="1">NETWORKDAYS(LeaveTracker[[#This Row],[Start Date]],LeaveTracker[[#This Row],[End Date]],lstHolidays)</f>
        <v>1</v>
      </c>
      <c r="M6042" s="27"/>
    </row>
    <row r="6043" spans="1:13" ht="30" customHeight="1" x14ac:dyDescent="0.3">
      <c r="A6043" s="27">
        <f t="shared" si="68"/>
        <v>2230</v>
      </c>
      <c r="B6043" s="31">
        <v>45086</v>
      </c>
      <c r="D6043" s="19" t="s">
        <v>2199</v>
      </c>
      <c r="E6043" s="20" t="str">
        <f>IF(ISBLANK(LeaveTracker[[#This Row],[Employee Name]]),"-----",VLOOKUP(LeaveTracker[[#This Row],[Employee Name]],'List of Employees'!$B$4:$H$767,7))</f>
        <v>CENRO</v>
      </c>
      <c r="F6043" s="66" t="str">
        <f>IF(ISBLANK(LeaveTracker[[#This Row],[Employee Name]]),"-----",VLOOKUP(LeaveTracker[[#This Row],[Employee Name]],'List of Employees'!$B$4:$H$767,6))</f>
        <v>PERMANENT</v>
      </c>
      <c r="G6043" s="31">
        <v>45097</v>
      </c>
      <c r="H6043" s="31">
        <v>45097</v>
      </c>
      <c r="I6043" s="20" t="s">
        <v>82</v>
      </c>
      <c r="K6043" s="57" t="str">
        <f ca="1">LeaveTracker[[#This Row],[Days]]&amp;" "&amp;LeaveTracker[[#This Row],[Type of Leave]]</f>
        <v>1 VL</v>
      </c>
      <c r="L6043" s="23">
        <f ca="1">NETWORKDAYS(LeaveTracker[[#This Row],[Start Date]],LeaveTracker[[#This Row],[End Date]],lstHolidays)</f>
        <v>1</v>
      </c>
      <c r="M6043" s="27"/>
    </row>
    <row r="6044" spans="1:13" ht="30" customHeight="1" x14ac:dyDescent="0.3">
      <c r="A6044" s="27">
        <f t="shared" si="68"/>
        <v>2231</v>
      </c>
      <c r="B6044" s="31">
        <v>45086</v>
      </c>
      <c r="C6044" s="31">
        <v>45083</v>
      </c>
      <c r="D6044" s="19" t="s">
        <v>1899</v>
      </c>
      <c r="E6044" s="20" t="str">
        <f>IF(ISBLANK(LeaveTracker[[#This Row],[Employee Name]]),"-----",VLOOKUP(LeaveTracker[[#This Row],[Employee Name]],'List of Employees'!$B$4:$H$767,7))</f>
        <v>COOP</v>
      </c>
      <c r="F6044" s="66" t="str">
        <f>IF(ISBLANK(LeaveTracker[[#This Row],[Employee Name]]),"-----",VLOOKUP(LeaveTracker[[#This Row],[Employee Name]],'List of Employees'!$B$4:$H$767,6))</f>
        <v>JOBCON</v>
      </c>
      <c r="G6044" s="31">
        <v>45082</v>
      </c>
      <c r="H6044" s="31">
        <v>45082</v>
      </c>
      <c r="I6044" s="20" t="s">
        <v>81</v>
      </c>
      <c r="J6044" s="42" t="s">
        <v>2357</v>
      </c>
      <c r="K6044" s="57" t="str">
        <f ca="1">LeaveTracker[[#This Row],[Days]]&amp;" "&amp;LeaveTracker[[#This Row],[Type of Leave]]</f>
        <v>1 SL</v>
      </c>
      <c r="L6044" s="23">
        <f ca="1">NETWORKDAYS(LeaveTracker[[#This Row],[Start Date]],LeaveTracker[[#This Row],[End Date]],lstHolidays)</f>
        <v>1</v>
      </c>
      <c r="M6044" s="27"/>
    </row>
    <row r="6045" spans="1:13" ht="30" customHeight="1" x14ac:dyDescent="0.3">
      <c r="A6045" s="27">
        <f t="shared" si="68"/>
        <v>2232</v>
      </c>
      <c r="B6045" s="31">
        <v>45086</v>
      </c>
      <c r="C6045" s="31">
        <v>45082</v>
      </c>
      <c r="D6045" s="19" t="s">
        <v>2242</v>
      </c>
      <c r="E6045" s="20" t="str">
        <f>IF(ISBLANK(LeaveTracker[[#This Row],[Employee Name]]),"-----",VLOOKUP(LeaveTracker[[#This Row],[Employee Name]],'List of Employees'!$B$4:$H$767,7))</f>
        <v>CHO</v>
      </c>
      <c r="F6045" s="66" t="str">
        <f>IF(ISBLANK(LeaveTracker[[#This Row],[Employee Name]]),"-----",VLOOKUP(LeaveTracker[[#This Row],[Employee Name]],'List of Employees'!$B$4:$H$767,6))</f>
        <v>JOBCON</v>
      </c>
      <c r="G6045" s="31">
        <v>45079</v>
      </c>
      <c r="H6045" s="31">
        <v>45079</v>
      </c>
      <c r="I6045" s="20" t="s">
        <v>81</v>
      </c>
      <c r="J6045" s="42" t="s">
        <v>2357</v>
      </c>
      <c r="K6045" s="57" t="str">
        <f ca="1">LeaveTracker[[#This Row],[Days]]&amp;" "&amp;LeaveTracker[[#This Row],[Type of Leave]]</f>
        <v>1 SL</v>
      </c>
      <c r="L6045" s="23">
        <f ca="1">NETWORKDAYS(LeaveTracker[[#This Row],[Start Date]],LeaveTracker[[#This Row],[End Date]],lstHolidays)</f>
        <v>1</v>
      </c>
      <c r="M6045" s="27"/>
    </row>
    <row r="6046" spans="1:13" ht="30" customHeight="1" x14ac:dyDescent="0.3">
      <c r="A6046" s="27">
        <f t="shared" si="68"/>
        <v>2233</v>
      </c>
      <c r="B6046" s="31">
        <v>45086</v>
      </c>
      <c r="D6046" s="19" t="s">
        <v>2242</v>
      </c>
      <c r="E6046" s="20" t="str">
        <f>IF(ISBLANK(LeaveTracker[[#This Row],[Employee Name]]),"-----",VLOOKUP(LeaveTracker[[#This Row],[Employee Name]],'List of Employees'!$B$4:$H$767,7))</f>
        <v>CHO</v>
      </c>
      <c r="F6046" s="66" t="str">
        <f>IF(ISBLANK(LeaveTracker[[#This Row],[Employee Name]]),"-----",VLOOKUP(LeaveTracker[[#This Row],[Employee Name]],'List of Employees'!$B$4:$H$767,6))</f>
        <v>JOBCON</v>
      </c>
      <c r="G6046" s="31">
        <v>45072</v>
      </c>
      <c r="H6046" s="31">
        <v>45072</v>
      </c>
      <c r="I6046" s="20" t="s">
        <v>81</v>
      </c>
      <c r="J6046" s="42" t="s">
        <v>2357</v>
      </c>
      <c r="K6046" s="57" t="str">
        <f ca="1">LeaveTracker[[#This Row],[Days]]&amp;" "&amp;LeaveTracker[[#This Row],[Type of Leave]]</f>
        <v>1 SL</v>
      </c>
      <c r="L6046" s="23">
        <f ca="1">NETWORKDAYS(LeaveTracker[[#This Row],[Start Date]],LeaveTracker[[#This Row],[End Date]],lstHolidays)</f>
        <v>1</v>
      </c>
      <c r="M6046" s="27"/>
    </row>
    <row r="6047" spans="1:13" ht="30" customHeight="1" x14ac:dyDescent="0.3">
      <c r="A6047" s="27">
        <f t="shared" si="68"/>
        <v>2234</v>
      </c>
      <c r="B6047" s="31">
        <v>45086</v>
      </c>
      <c r="C6047" s="31">
        <v>45082</v>
      </c>
      <c r="D6047" s="19" t="s">
        <v>303</v>
      </c>
      <c r="E6047" s="20" t="str">
        <f>IF(ISBLANK(LeaveTracker[[#This Row],[Employee Name]]),"-----",VLOOKUP(LeaveTracker[[#This Row],[Employee Name]],'List of Employees'!$B$4:$H$767,7))</f>
        <v>TOPS (ADMIN CSU)</v>
      </c>
      <c r="F6047" s="66" t="str">
        <f>IF(ISBLANK(LeaveTracker[[#This Row],[Employee Name]]),"-----",VLOOKUP(LeaveTracker[[#This Row],[Employee Name]],'List of Employees'!$B$4:$H$767,6))</f>
        <v>PERMANENT</v>
      </c>
      <c r="G6047" s="31">
        <v>45077</v>
      </c>
      <c r="H6047" s="31">
        <v>45077</v>
      </c>
      <c r="I6047" s="20" t="s">
        <v>81</v>
      </c>
      <c r="K6047" s="57" t="str">
        <f ca="1">LeaveTracker[[#This Row],[Days]]&amp;" "&amp;LeaveTracker[[#This Row],[Type of Leave]]</f>
        <v>1 SL</v>
      </c>
      <c r="L6047" s="23">
        <f ca="1">NETWORKDAYS(LeaveTracker[[#This Row],[Start Date]],LeaveTracker[[#This Row],[End Date]],lstHolidays)</f>
        <v>1</v>
      </c>
      <c r="M6047" s="27"/>
    </row>
    <row r="6048" spans="1:13" ht="30" customHeight="1" x14ac:dyDescent="0.3">
      <c r="A6048" s="27">
        <f t="shared" si="68"/>
        <v>2235</v>
      </c>
      <c r="B6048" s="31">
        <v>45086</v>
      </c>
      <c r="C6048" s="31">
        <v>45082</v>
      </c>
      <c r="D6048" s="19" t="s">
        <v>303</v>
      </c>
      <c r="E6048" s="20" t="str">
        <f>IF(ISBLANK(LeaveTracker[[#This Row],[Employee Name]]),"-----",VLOOKUP(LeaveTracker[[#This Row],[Employee Name]],'List of Employees'!$B$4:$H$767,7))</f>
        <v>TOPS (ADMIN CSU)</v>
      </c>
      <c r="F6048" s="66" t="str">
        <f>IF(ISBLANK(LeaveTracker[[#This Row],[Employee Name]]),"-----",VLOOKUP(LeaveTracker[[#This Row],[Employee Name]],'List of Employees'!$B$4:$H$767,6))</f>
        <v>PERMANENT</v>
      </c>
      <c r="G6048" s="31">
        <v>45079</v>
      </c>
      <c r="H6048" s="31">
        <v>45079</v>
      </c>
      <c r="I6048" s="20" t="s">
        <v>81</v>
      </c>
      <c r="K6048" s="57" t="str">
        <f ca="1">LeaveTracker[[#This Row],[Days]]&amp;" "&amp;LeaveTracker[[#This Row],[Type of Leave]]</f>
        <v>1 SL</v>
      </c>
      <c r="L6048" s="23">
        <f ca="1">NETWORKDAYS(LeaveTracker[[#This Row],[Start Date]],LeaveTracker[[#This Row],[End Date]],lstHolidays)</f>
        <v>1</v>
      </c>
      <c r="M6048" s="27"/>
    </row>
    <row r="6049" spans="1:13" ht="30" customHeight="1" x14ac:dyDescent="0.3">
      <c r="A6049" s="27">
        <f t="shared" si="68"/>
        <v>2236</v>
      </c>
      <c r="B6049" s="31">
        <v>45086</v>
      </c>
      <c r="C6049" s="31">
        <v>45082</v>
      </c>
      <c r="D6049" s="19" t="s">
        <v>565</v>
      </c>
      <c r="E6049" s="20" t="str">
        <f>IF(ISBLANK(LeaveTracker[[#This Row],[Employee Name]]),"-----",VLOOKUP(LeaveTracker[[#This Row],[Employee Name]],'List of Employees'!$B$4:$H$767,7))</f>
        <v>CENRO</v>
      </c>
      <c r="F6049" s="66" t="str">
        <f>IF(ISBLANK(LeaveTracker[[#This Row],[Employee Name]]),"-----",VLOOKUP(LeaveTracker[[#This Row],[Employee Name]],'List of Employees'!$B$4:$H$767,6))</f>
        <v>PERMANENT</v>
      </c>
      <c r="G6049" s="31">
        <v>45077</v>
      </c>
      <c r="H6049" s="31">
        <v>45077</v>
      </c>
      <c r="I6049" s="20" t="s">
        <v>82</v>
      </c>
      <c r="K6049" s="57" t="str">
        <f ca="1">LeaveTracker[[#This Row],[Days]]&amp;" "&amp;LeaveTracker[[#This Row],[Type of Leave]]</f>
        <v>1 VL</v>
      </c>
      <c r="L6049" s="23">
        <f ca="1">NETWORKDAYS(LeaveTracker[[#This Row],[Start Date]],LeaveTracker[[#This Row],[End Date]],lstHolidays)</f>
        <v>1</v>
      </c>
      <c r="M6049" s="27"/>
    </row>
    <row r="6050" spans="1:13" ht="30" customHeight="1" x14ac:dyDescent="0.3">
      <c r="A6050" s="27">
        <f t="shared" si="68"/>
        <v>2237</v>
      </c>
      <c r="B6050" s="31">
        <v>45086</v>
      </c>
      <c r="C6050" s="31">
        <v>45082</v>
      </c>
      <c r="D6050" s="19" t="s">
        <v>565</v>
      </c>
      <c r="E6050" s="20" t="str">
        <f>IF(ISBLANK(LeaveTracker[[#This Row],[Employee Name]]),"-----",VLOOKUP(LeaveTracker[[#This Row],[Employee Name]],'List of Employees'!$B$4:$H$767,7))</f>
        <v>CENRO</v>
      </c>
      <c r="F6050" s="66" t="str">
        <f>IF(ISBLANK(LeaveTracker[[#This Row],[Employee Name]]),"-----",VLOOKUP(LeaveTracker[[#This Row],[Employee Name]],'List of Employees'!$B$4:$H$767,6))</f>
        <v>PERMANENT</v>
      </c>
      <c r="G6050" s="31">
        <v>45078</v>
      </c>
      <c r="H6050" s="31">
        <v>45079</v>
      </c>
      <c r="I6050" s="20" t="s">
        <v>82</v>
      </c>
      <c r="K6050" s="57" t="str">
        <f ca="1">LeaveTracker[[#This Row],[Days]]&amp;" "&amp;LeaveTracker[[#This Row],[Type of Leave]]</f>
        <v>2 VL</v>
      </c>
      <c r="L6050" s="23">
        <f ca="1">NETWORKDAYS(LeaveTracker[[#This Row],[Start Date]],LeaveTracker[[#This Row],[End Date]],lstHolidays)</f>
        <v>2</v>
      </c>
      <c r="M6050" s="27"/>
    </row>
    <row r="6051" spans="1:13" ht="30" customHeight="1" x14ac:dyDescent="0.3">
      <c r="A6051" s="27">
        <f t="shared" si="68"/>
        <v>2238</v>
      </c>
      <c r="B6051" s="31">
        <v>45086</v>
      </c>
      <c r="C6051" s="31">
        <v>45082</v>
      </c>
      <c r="D6051" s="19" t="s">
        <v>573</v>
      </c>
      <c r="E6051" s="20" t="str">
        <f>IF(ISBLANK(LeaveTracker[[#This Row],[Employee Name]]),"-----",VLOOKUP(LeaveTracker[[#This Row],[Employee Name]],'List of Employees'!$B$4:$H$767,7))</f>
        <v>CCT</v>
      </c>
      <c r="F6051" s="66" t="str">
        <f>IF(ISBLANK(LeaveTracker[[#This Row],[Employee Name]]),"-----",VLOOKUP(LeaveTracker[[#This Row],[Employee Name]],'List of Employees'!$B$4:$H$767,6))</f>
        <v>PERMANENT</v>
      </c>
      <c r="G6051" s="31">
        <v>45079</v>
      </c>
      <c r="H6051" s="31">
        <v>45079</v>
      </c>
      <c r="I6051" s="20" t="s">
        <v>81</v>
      </c>
      <c r="K6051" s="57" t="str">
        <f ca="1">LeaveTracker[[#This Row],[Days]]&amp;" "&amp;LeaveTracker[[#This Row],[Type of Leave]]</f>
        <v>1 SL</v>
      </c>
      <c r="L6051" s="23">
        <f ca="1">NETWORKDAYS(LeaveTracker[[#This Row],[Start Date]],LeaveTracker[[#This Row],[End Date]],lstHolidays)</f>
        <v>1</v>
      </c>
      <c r="M6051" s="27"/>
    </row>
    <row r="6052" spans="1:13" ht="30" customHeight="1" x14ac:dyDescent="0.3">
      <c r="A6052" s="27">
        <f t="shared" ref="A6052:A6116" si="69">A6051+1</f>
        <v>2239</v>
      </c>
      <c r="B6052" s="31">
        <v>45086</v>
      </c>
      <c r="C6052" s="31">
        <v>45082</v>
      </c>
      <c r="D6052" s="19" t="s">
        <v>503</v>
      </c>
      <c r="E6052" s="20" t="str">
        <f>IF(ISBLANK(LeaveTracker[[#This Row],[Employee Name]]),"-----",VLOOKUP(LeaveTracker[[#This Row],[Employee Name]],'List of Employees'!$B$4:$H$767,7))</f>
        <v>THRDC</v>
      </c>
      <c r="F6052" s="66" t="str">
        <f>IF(ISBLANK(LeaveTracker[[#This Row],[Employee Name]]),"-----",VLOOKUP(LeaveTracker[[#This Row],[Employee Name]],'List of Employees'!$B$4:$H$767,6))</f>
        <v>PERMANENT</v>
      </c>
      <c r="G6052" s="31">
        <v>45079</v>
      </c>
      <c r="H6052" s="31">
        <v>45079</v>
      </c>
      <c r="I6052" s="20" t="s">
        <v>81</v>
      </c>
      <c r="K6052" s="57" t="str">
        <f ca="1">LeaveTracker[[#This Row],[Days]]&amp;" "&amp;LeaveTracker[[#This Row],[Type of Leave]]</f>
        <v>1 SL</v>
      </c>
      <c r="L6052" s="23">
        <f ca="1">NETWORKDAYS(LeaveTracker[[#This Row],[Start Date]],LeaveTracker[[#This Row],[End Date]],lstHolidays)</f>
        <v>1</v>
      </c>
      <c r="M6052" s="27"/>
    </row>
    <row r="6053" spans="1:13" ht="30" customHeight="1" x14ac:dyDescent="0.3">
      <c r="A6053" s="27">
        <f t="shared" si="69"/>
        <v>2240</v>
      </c>
      <c r="B6053" s="31">
        <v>45086</v>
      </c>
      <c r="C6053" s="31">
        <v>45075</v>
      </c>
      <c r="D6053" s="19" t="s">
        <v>379</v>
      </c>
      <c r="E6053" s="20" t="str">
        <f>IF(ISBLANK(LeaveTracker[[#This Row],[Employee Name]]),"-----",VLOOKUP(LeaveTracker[[#This Row],[Employee Name]],'List of Employees'!$B$4:$H$767,7))</f>
        <v>CCT</v>
      </c>
      <c r="F6053" s="66" t="str">
        <f>IF(ISBLANK(LeaveTracker[[#This Row],[Employee Name]]),"-----",VLOOKUP(LeaveTracker[[#This Row],[Employee Name]],'List of Employees'!$B$4:$H$767,6))</f>
        <v>PERMANENT</v>
      </c>
      <c r="G6053" s="31">
        <v>45082</v>
      </c>
      <c r="H6053" s="31">
        <v>45082</v>
      </c>
      <c r="I6053" s="20" t="s">
        <v>297</v>
      </c>
      <c r="J6053" s="42" t="s">
        <v>1000</v>
      </c>
      <c r="K6053" s="57" t="str">
        <f ca="1">LeaveTracker[[#This Row],[Days]]&amp;" "&amp;LeaveTracker[[#This Row],[Type of Leave]]</f>
        <v>1 OTHER</v>
      </c>
      <c r="L6053" s="23">
        <f ca="1">NETWORKDAYS(LeaveTracker[[#This Row],[Start Date]],LeaveTracker[[#This Row],[End Date]],lstHolidays)</f>
        <v>1</v>
      </c>
      <c r="M6053" s="27"/>
    </row>
    <row r="6054" spans="1:13" ht="30" customHeight="1" x14ac:dyDescent="0.3">
      <c r="A6054" s="27">
        <f t="shared" si="69"/>
        <v>2241</v>
      </c>
      <c r="B6054" s="31">
        <v>45086</v>
      </c>
      <c r="C6054" s="31">
        <v>45077</v>
      </c>
      <c r="D6054" s="19" t="s">
        <v>472</v>
      </c>
      <c r="E6054" s="20" t="str">
        <f>IF(ISBLANK(LeaveTracker[[#This Row],[Employee Name]]),"-----",VLOOKUP(LeaveTracker[[#This Row],[Employee Name]],'List of Employees'!$B$4:$H$767,7))</f>
        <v>PIO</v>
      </c>
      <c r="F6054" s="66" t="str">
        <f>IF(ISBLANK(LeaveTracker[[#This Row],[Employee Name]]),"-----",VLOOKUP(LeaveTracker[[#This Row],[Employee Name]],'List of Employees'!$B$4:$H$767,6))</f>
        <v>PERMANENT</v>
      </c>
      <c r="G6054" s="31">
        <v>45075</v>
      </c>
      <c r="H6054" s="31">
        <v>45076</v>
      </c>
      <c r="I6054" s="20" t="s">
        <v>81</v>
      </c>
      <c r="K6054" s="57" t="str">
        <f ca="1">LeaveTracker[[#This Row],[Days]]&amp;" "&amp;LeaveTracker[[#This Row],[Type of Leave]]</f>
        <v>2 SL</v>
      </c>
      <c r="L6054" s="23">
        <f ca="1">NETWORKDAYS(LeaveTracker[[#This Row],[Start Date]],LeaveTracker[[#This Row],[End Date]],lstHolidays)</f>
        <v>2</v>
      </c>
      <c r="M6054" s="27"/>
    </row>
    <row r="6055" spans="1:13" ht="30" customHeight="1" x14ac:dyDescent="0.3">
      <c r="A6055" s="27">
        <f t="shared" si="69"/>
        <v>2242</v>
      </c>
      <c r="B6055" s="31">
        <v>45086</v>
      </c>
      <c r="C6055" s="31">
        <v>45083</v>
      </c>
      <c r="D6055" s="19" t="s">
        <v>472</v>
      </c>
      <c r="E6055" s="20" t="str">
        <f>IF(ISBLANK(LeaveTracker[[#This Row],[Employee Name]]),"-----",VLOOKUP(LeaveTracker[[#This Row],[Employee Name]],'List of Employees'!$B$4:$H$767,7))</f>
        <v>PIO</v>
      </c>
      <c r="F6055" s="66" t="str">
        <f>IF(ISBLANK(LeaveTracker[[#This Row],[Employee Name]]),"-----",VLOOKUP(LeaveTracker[[#This Row],[Employee Name]],'List of Employees'!$B$4:$H$767,6))</f>
        <v>PERMANENT</v>
      </c>
      <c r="G6055" s="31">
        <v>45082</v>
      </c>
      <c r="H6055" s="31">
        <v>45082</v>
      </c>
      <c r="I6055" s="20" t="s">
        <v>81</v>
      </c>
      <c r="K6055" s="57" t="str">
        <f ca="1">LeaveTracker[[#This Row],[Days]]&amp;" "&amp;LeaveTracker[[#This Row],[Type of Leave]]</f>
        <v>1 SL</v>
      </c>
      <c r="L6055" s="23">
        <f ca="1">NETWORKDAYS(LeaveTracker[[#This Row],[Start Date]],LeaveTracker[[#This Row],[End Date]],lstHolidays)</f>
        <v>1</v>
      </c>
      <c r="M6055" s="27"/>
    </row>
    <row r="6056" spans="1:13" ht="30" customHeight="1" x14ac:dyDescent="0.3">
      <c r="A6056" s="27">
        <f t="shared" si="69"/>
        <v>2243</v>
      </c>
      <c r="B6056" s="31">
        <v>45086</v>
      </c>
      <c r="C6056" s="31">
        <v>45082</v>
      </c>
      <c r="D6056" s="19" t="s">
        <v>540</v>
      </c>
      <c r="E6056" s="20" t="str">
        <f>IF(ISBLANK(LeaveTracker[[#This Row],[Employee Name]]),"-----",VLOOKUP(LeaveTracker[[#This Row],[Employee Name]],'List of Employees'!$B$4:$H$767,7))</f>
        <v>LCR</v>
      </c>
      <c r="F6056" s="66" t="str">
        <f>IF(ISBLANK(LeaveTracker[[#This Row],[Employee Name]]),"-----",VLOOKUP(LeaveTracker[[#This Row],[Employee Name]],'List of Employees'!$B$4:$H$767,6))</f>
        <v>PERMANENT</v>
      </c>
      <c r="G6056" s="31">
        <v>45079</v>
      </c>
      <c r="H6056" s="31">
        <v>45079</v>
      </c>
      <c r="I6056" s="20" t="s">
        <v>81</v>
      </c>
      <c r="K6056" s="57" t="str">
        <f ca="1">LeaveTracker[[#This Row],[Days]]&amp;" "&amp;LeaveTracker[[#This Row],[Type of Leave]]</f>
        <v>1 SL</v>
      </c>
      <c r="L6056" s="23">
        <f ca="1">NETWORKDAYS(LeaveTracker[[#This Row],[Start Date]],LeaveTracker[[#This Row],[End Date]],lstHolidays)</f>
        <v>1</v>
      </c>
      <c r="M6056" s="27"/>
    </row>
    <row r="6057" spans="1:13" ht="30" customHeight="1" x14ac:dyDescent="0.3">
      <c r="A6057" s="27">
        <f t="shared" si="69"/>
        <v>2244</v>
      </c>
      <c r="B6057" s="31">
        <v>45086</v>
      </c>
      <c r="C6057" s="31">
        <v>45077</v>
      </c>
      <c r="D6057" s="19" t="s">
        <v>163</v>
      </c>
      <c r="E6057" s="20" t="str">
        <f>IF(ISBLANK(LeaveTracker[[#This Row],[Employee Name]]),"-----",VLOOKUP(LeaveTracker[[#This Row],[Employee Name]],'List of Employees'!$B$4:$H$767,7))</f>
        <v>CHO</v>
      </c>
      <c r="F6057" s="66" t="str">
        <f>IF(ISBLANK(LeaveTracker[[#This Row],[Employee Name]]),"-----",VLOOKUP(LeaveTracker[[#This Row],[Employee Name]],'List of Employees'!$B$4:$H$767,6))</f>
        <v>PERMANENT</v>
      </c>
      <c r="G6057" s="31">
        <v>45069</v>
      </c>
      <c r="H6057" s="31">
        <v>45069</v>
      </c>
      <c r="I6057" s="20" t="s">
        <v>81</v>
      </c>
      <c r="K6057" s="57" t="str">
        <f ca="1">LeaveTracker[[#This Row],[Days]]&amp;" "&amp;LeaveTracker[[#This Row],[Type of Leave]]</f>
        <v>1 SL</v>
      </c>
      <c r="L6057" s="23">
        <f ca="1">NETWORKDAYS(LeaveTracker[[#This Row],[Start Date]],LeaveTracker[[#This Row],[End Date]],lstHolidays)</f>
        <v>1</v>
      </c>
      <c r="M6057" s="27"/>
    </row>
    <row r="6058" spans="1:13" ht="30" customHeight="1" x14ac:dyDescent="0.3">
      <c r="A6058" s="27">
        <f t="shared" si="69"/>
        <v>2245</v>
      </c>
      <c r="B6058" s="31">
        <v>45086</v>
      </c>
      <c r="C6058" s="31">
        <v>45083</v>
      </c>
      <c r="D6058" s="19" t="s">
        <v>537</v>
      </c>
      <c r="E6058" s="20" t="str">
        <f>IF(ISBLANK(LeaveTracker[[#This Row],[Employee Name]]),"-----",VLOOKUP(LeaveTracker[[#This Row],[Employee Name]],'List of Employees'!$B$4:$H$767,7))</f>
        <v>LCR</v>
      </c>
      <c r="F6058" s="66" t="str">
        <f>IF(ISBLANK(LeaveTracker[[#This Row],[Employee Name]]),"-----",VLOOKUP(LeaveTracker[[#This Row],[Employee Name]],'List of Employees'!$B$4:$H$767,6))</f>
        <v>PERMANENT</v>
      </c>
      <c r="G6058" s="31">
        <v>45082</v>
      </c>
      <c r="H6058" s="31">
        <v>45082</v>
      </c>
      <c r="I6058" s="20" t="s">
        <v>81</v>
      </c>
      <c r="K6058" s="57" t="str">
        <f ca="1">LeaveTracker[[#This Row],[Days]]&amp;" "&amp;LeaveTracker[[#This Row],[Type of Leave]]</f>
        <v>1 SL</v>
      </c>
      <c r="L6058" s="23">
        <f ca="1">NETWORKDAYS(LeaveTracker[[#This Row],[Start Date]],LeaveTracker[[#This Row],[End Date]],lstHolidays)</f>
        <v>1</v>
      </c>
      <c r="M6058" s="27"/>
    </row>
    <row r="6059" spans="1:13" ht="30" customHeight="1" x14ac:dyDescent="0.3">
      <c r="A6059" s="27">
        <f t="shared" si="69"/>
        <v>2246</v>
      </c>
      <c r="B6059" s="31">
        <v>45086</v>
      </c>
      <c r="C6059" s="31">
        <v>45082</v>
      </c>
      <c r="D6059" s="19" t="s">
        <v>401</v>
      </c>
      <c r="E6059" s="20" t="str">
        <f>IF(ISBLANK(LeaveTracker[[#This Row],[Employee Name]]),"-----",VLOOKUP(LeaveTracker[[#This Row],[Employee Name]],'List of Employees'!$B$4:$H$767,7))</f>
        <v>CSWDO</v>
      </c>
      <c r="F6059" s="66" t="str">
        <f>IF(ISBLANK(LeaveTracker[[#This Row],[Employee Name]]),"-----",VLOOKUP(LeaveTracker[[#This Row],[Employee Name]],'List of Employees'!$B$4:$H$767,6))</f>
        <v>PERMANENT</v>
      </c>
      <c r="G6059" s="31">
        <v>45080</v>
      </c>
      <c r="H6059" s="31">
        <v>45080</v>
      </c>
      <c r="I6059" s="20" t="s">
        <v>81</v>
      </c>
      <c r="K6059" s="57" t="str">
        <f>LeaveTracker[[#This Row],[Days]]&amp;" "&amp;LeaveTracker[[#This Row],[Type of Leave]]</f>
        <v>1 SL</v>
      </c>
      <c r="L6059" s="23">
        <v>1</v>
      </c>
      <c r="M6059" s="27"/>
    </row>
    <row r="6060" spans="1:13" ht="30" customHeight="1" x14ac:dyDescent="0.3">
      <c r="A6060" s="27">
        <f t="shared" si="69"/>
        <v>2247</v>
      </c>
      <c r="B6060" s="31">
        <v>45086</v>
      </c>
      <c r="C6060" s="31">
        <v>45082</v>
      </c>
      <c r="D6060" s="19" t="s">
        <v>121</v>
      </c>
      <c r="E6060" s="20" t="str">
        <f>IF(ISBLANK(LeaveTracker[[#This Row],[Employee Name]]),"-----",VLOOKUP(LeaveTracker[[#This Row],[Employee Name]],'List of Employees'!$B$4:$H$767,7))</f>
        <v>CHARACTER OFFICE</v>
      </c>
      <c r="F6060" s="66" t="str">
        <f>IF(ISBLANK(LeaveTracker[[#This Row],[Employee Name]]),"-----",VLOOKUP(LeaveTracker[[#This Row],[Employee Name]],'List of Employees'!$B$4:$H$767,6))</f>
        <v>PERMANENT</v>
      </c>
      <c r="G6060" s="31">
        <v>45090</v>
      </c>
      <c r="H6060" s="31">
        <v>45092</v>
      </c>
      <c r="I6060" s="20" t="s">
        <v>82</v>
      </c>
      <c r="K6060" s="57" t="str">
        <f ca="1">LeaveTracker[[#This Row],[Days]]&amp;" "&amp;LeaveTracker[[#This Row],[Type of Leave]]</f>
        <v>3 VL</v>
      </c>
      <c r="L6060" s="23">
        <f ca="1">NETWORKDAYS(LeaveTracker[[#This Row],[Start Date]],LeaveTracker[[#This Row],[End Date]],lstHolidays)</f>
        <v>3</v>
      </c>
      <c r="M6060" s="27"/>
    </row>
    <row r="6061" spans="1:13" ht="30" customHeight="1" x14ac:dyDescent="0.3">
      <c r="A6061" s="27">
        <f t="shared" si="69"/>
        <v>2248</v>
      </c>
      <c r="B6061" s="31">
        <v>45086</v>
      </c>
      <c r="C6061" s="31">
        <v>45082</v>
      </c>
      <c r="D6061" s="19" t="s">
        <v>121</v>
      </c>
      <c r="E6061" s="20" t="str">
        <f>IF(ISBLANK(LeaveTracker[[#This Row],[Employee Name]]),"-----",VLOOKUP(LeaveTracker[[#This Row],[Employee Name]],'List of Employees'!$B$4:$H$767,7))</f>
        <v>CHARACTER OFFICE</v>
      </c>
      <c r="F6061" s="66" t="str">
        <f>IF(ISBLANK(LeaveTracker[[#This Row],[Employee Name]]),"-----",VLOOKUP(LeaveTracker[[#This Row],[Employee Name]],'List of Employees'!$B$4:$H$767,6))</f>
        <v>PERMANENT</v>
      </c>
      <c r="G6061" s="31">
        <v>45078</v>
      </c>
      <c r="H6061" s="31">
        <v>45079</v>
      </c>
      <c r="I6061" s="20" t="s">
        <v>81</v>
      </c>
      <c r="K6061" s="57" t="str">
        <f ca="1">LeaveTracker[[#This Row],[Days]]&amp;" "&amp;LeaveTracker[[#This Row],[Type of Leave]]</f>
        <v>2 SL</v>
      </c>
      <c r="L6061" s="23">
        <f ca="1">NETWORKDAYS(LeaveTracker[[#This Row],[Start Date]],LeaveTracker[[#This Row],[End Date]],lstHolidays)</f>
        <v>2</v>
      </c>
      <c r="M6061" s="27"/>
    </row>
    <row r="6062" spans="1:13" ht="30" customHeight="1" x14ac:dyDescent="0.3">
      <c r="A6062" s="27">
        <f t="shared" si="69"/>
        <v>2249</v>
      </c>
      <c r="B6062" s="31">
        <v>45086</v>
      </c>
      <c r="C6062" s="31">
        <v>45083</v>
      </c>
      <c r="D6062" s="19" t="s">
        <v>171</v>
      </c>
      <c r="E6062" s="20" t="str">
        <f>IF(ISBLANK(LeaveTracker[[#This Row],[Employee Name]]),"-----",VLOOKUP(LeaveTracker[[#This Row],[Employee Name]],'List of Employees'!$B$4:$H$767,7))</f>
        <v>HRMO</v>
      </c>
      <c r="F6062" s="66" t="str">
        <f>IF(ISBLANK(LeaveTracker[[#This Row],[Employee Name]]),"-----",VLOOKUP(LeaveTracker[[#This Row],[Employee Name]],'List of Employees'!$B$4:$H$767,6))</f>
        <v>PERMANENT</v>
      </c>
      <c r="G6062" s="31">
        <v>45082</v>
      </c>
      <c r="H6062" s="31">
        <v>45082</v>
      </c>
      <c r="I6062" s="19"/>
      <c r="K6062" s="57" t="str">
        <f ca="1">LeaveTracker[[#This Row],[Days]]&amp;" "&amp;LeaveTracker[[#This Row],[Type of Leave]]</f>
        <v xml:space="preserve">1 </v>
      </c>
      <c r="L6062" s="23">
        <f ca="1">NETWORKDAYS(LeaveTracker[[#This Row],[Start Date]],LeaveTracker[[#This Row],[End Date]],lstHolidays)</f>
        <v>1</v>
      </c>
      <c r="M6062" s="27"/>
    </row>
    <row r="6063" spans="1:13" ht="30" customHeight="1" x14ac:dyDescent="0.3">
      <c r="A6063" s="27">
        <f t="shared" si="69"/>
        <v>2250</v>
      </c>
      <c r="B6063" s="31">
        <v>45086</v>
      </c>
      <c r="C6063" s="31">
        <v>45075</v>
      </c>
      <c r="D6063" s="19" t="s">
        <v>1944</v>
      </c>
      <c r="E6063" s="20" t="str">
        <f>IF(ISBLANK(LeaveTracker[[#This Row],[Employee Name]]),"-----",VLOOKUP(LeaveTracker[[#This Row],[Employee Name]],'List of Employees'!$B$4:$H$767,7))</f>
        <v>GSO</v>
      </c>
      <c r="F6063" s="66" t="str">
        <f>IF(ISBLANK(LeaveTracker[[#This Row],[Employee Name]]),"-----",VLOOKUP(LeaveTracker[[#This Row],[Employee Name]],'List of Employees'!$B$4:$H$767,6))</f>
        <v>PERMANENT</v>
      </c>
      <c r="G6063" s="31">
        <v>45078</v>
      </c>
      <c r="H6063" s="31">
        <v>45107</v>
      </c>
      <c r="I6063" s="20" t="s">
        <v>81</v>
      </c>
      <c r="K6063" s="57" t="str">
        <f ca="1">LeaveTracker[[#This Row],[Days]]&amp;" "&amp;LeaveTracker[[#This Row],[Type of Leave]]</f>
        <v>20 SL</v>
      </c>
      <c r="L6063" s="23">
        <f ca="1">NETWORKDAYS(LeaveTracker[[#This Row],[Start Date]],LeaveTracker[[#This Row],[End Date]],lstHolidays)</f>
        <v>20</v>
      </c>
      <c r="M6063" s="27"/>
    </row>
    <row r="6064" spans="1:13" ht="30" customHeight="1" x14ac:dyDescent="0.3">
      <c r="A6064" s="27">
        <f t="shared" si="69"/>
        <v>2251</v>
      </c>
      <c r="B6064" s="31">
        <v>45086</v>
      </c>
      <c r="C6064" s="31">
        <v>45075</v>
      </c>
      <c r="D6064" s="19" t="s">
        <v>1857</v>
      </c>
      <c r="E6064" s="20" t="str">
        <f>IF(ISBLANK(LeaveTracker[[#This Row],[Employee Name]]),"-----",VLOOKUP(LeaveTracker[[#This Row],[Employee Name]],'List of Employees'!$B$4:$H$767,7))</f>
        <v>TICC</v>
      </c>
      <c r="F6064" s="66" t="str">
        <f>IF(ISBLANK(LeaveTracker[[#This Row],[Employee Name]]),"-----",VLOOKUP(LeaveTracker[[#This Row],[Employee Name]],'List of Employees'!$B$4:$H$767,6))</f>
        <v>CASUAL</v>
      </c>
      <c r="G6064" s="31">
        <v>45082</v>
      </c>
      <c r="H6064" s="31">
        <v>45082</v>
      </c>
      <c r="I6064" s="20" t="s">
        <v>297</v>
      </c>
      <c r="J6064" s="42" t="s">
        <v>1000</v>
      </c>
      <c r="K6064" s="57" t="str">
        <f ca="1">LeaveTracker[[#This Row],[Days]]&amp;" "&amp;LeaveTracker[[#This Row],[Type of Leave]]</f>
        <v>1 OTHER</v>
      </c>
      <c r="L6064" s="23">
        <f ca="1">NETWORKDAYS(LeaveTracker[[#This Row],[Start Date]],LeaveTracker[[#This Row],[End Date]],lstHolidays)</f>
        <v>1</v>
      </c>
      <c r="M6064" s="27"/>
    </row>
    <row r="6065" spans="1:13" ht="30" customHeight="1" x14ac:dyDescent="0.3">
      <c r="A6065" s="27">
        <f t="shared" si="69"/>
        <v>2252</v>
      </c>
      <c r="B6065" s="31">
        <v>45086</v>
      </c>
      <c r="C6065" s="31">
        <v>45082</v>
      </c>
      <c r="D6065" s="19" t="s">
        <v>2007</v>
      </c>
      <c r="E6065" s="20" t="str">
        <f>IF(ISBLANK(LeaveTracker[[#This Row],[Employee Name]]),"-----",VLOOKUP(LeaveTracker[[#This Row],[Employee Name]],'List of Employees'!$B$4:$H$767,7))</f>
        <v>EDP</v>
      </c>
      <c r="F6065" s="66" t="str">
        <f>IF(ISBLANK(LeaveTracker[[#This Row],[Employee Name]]),"-----",VLOOKUP(LeaveTracker[[#This Row],[Employee Name]],'List of Employees'!$B$4:$H$767,6))</f>
        <v>CASUAL</v>
      </c>
      <c r="G6065" s="31">
        <v>45078</v>
      </c>
      <c r="H6065" s="31">
        <v>45079</v>
      </c>
      <c r="I6065" s="20" t="s">
        <v>81</v>
      </c>
      <c r="K6065" s="57" t="str">
        <f ca="1">LeaveTracker[[#This Row],[Days]]&amp;" "&amp;LeaveTracker[[#This Row],[Type of Leave]]</f>
        <v>2 SL</v>
      </c>
      <c r="L6065" s="23">
        <f ca="1">NETWORKDAYS(LeaveTracker[[#This Row],[Start Date]],LeaveTracker[[#This Row],[End Date]],lstHolidays)</f>
        <v>2</v>
      </c>
      <c r="M6065" s="27"/>
    </row>
    <row r="6066" spans="1:13" ht="30" customHeight="1" x14ac:dyDescent="0.3">
      <c r="A6066" s="27">
        <f t="shared" si="69"/>
        <v>2253</v>
      </c>
      <c r="B6066" s="31">
        <v>45086</v>
      </c>
      <c r="C6066" s="31">
        <v>45080</v>
      </c>
      <c r="D6066" s="19" t="s">
        <v>1828</v>
      </c>
      <c r="E6066" s="20" t="str">
        <f>IF(ISBLANK(LeaveTracker[[#This Row],[Employee Name]]),"-----",VLOOKUP(LeaveTracker[[#This Row],[Employee Name]],'List of Employees'!$B$4:$H$767,7))</f>
        <v>EEO/CITY MARKET</v>
      </c>
      <c r="F6066" s="66" t="str">
        <f>IF(ISBLANK(LeaveTracker[[#This Row],[Employee Name]]),"-----",VLOOKUP(LeaveTracker[[#This Row],[Employee Name]],'List of Employees'!$B$4:$H$767,6))</f>
        <v>CASUAL</v>
      </c>
      <c r="G6066" s="31">
        <v>45078</v>
      </c>
      <c r="H6066" s="31">
        <v>45079</v>
      </c>
      <c r="I6066" s="20" t="s">
        <v>81</v>
      </c>
      <c r="K6066" s="57" t="str">
        <f ca="1">LeaveTracker[[#This Row],[Days]]&amp;" "&amp;LeaveTracker[[#This Row],[Type of Leave]]</f>
        <v>2 SL</v>
      </c>
      <c r="L6066" s="23">
        <f ca="1">NETWORKDAYS(LeaveTracker[[#This Row],[Start Date]],LeaveTracker[[#This Row],[End Date]],lstHolidays)</f>
        <v>2</v>
      </c>
      <c r="M6066" s="27"/>
    </row>
    <row r="6067" spans="1:13" ht="30" customHeight="1" x14ac:dyDescent="0.3">
      <c r="A6067" s="27">
        <f t="shared" si="69"/>
        <v>2254</v>
      </c>
      <c r="B6067" s="31">
        <v>45086</v>
      </c>
      <c r="C6067" s="31">
        <v>45079</v>
      </c>
      <c r="D6067" s="19" t="s">
        <v>1776</v>
      </c>
      <c r="E6067" s="20" t="str">
        <f>IF(ISBLANK(LeaveTracker[[#This Row],[Employee Name]]),"-----",VLOOKUP(LeaveTracker[[#This Row],[Employee Name]],'List of Employees'!$B$4:$H$767,7))</f>
        <v>PICNIC GROVE</v>
      </c>
      <c r="F6067" s="66" t="str">
        <f>IF(ISBLANK(LeaveTracker[[#This Row],[Employee Name]]),"-----",VLOOKUP(LeaveTracker[[#This Row],[Employee Name]],'List of Employees'!$B$4:$H$767,6))</f>
        <v>CASUAL</v>
      </c>
      <c r="G6067" s="31">
        <v>45049</v>
      </c>
      <c r="H6067" s="31">
        <v>45050</v>
      </c>
      <c r="I6067" s="20" t="s">
        <v>81</v>
      </c>
      <c r="K6067" s="57" t="str">
        <f ca="1">LeaveTracker[[#This Row],[Days]]&amp;" "&amp;LeaveTracker[[#This Row],[Type of Leave]]</f>
        <v>2 SL</v>
      </c>
      <c r="L6067" s="23">
        <f ca="1">NETWORKDAYS(LeaveTracker[[#This Row],[Start Date]],LeaveTracker[[#This Row],[End Date]],lstHolidays)</f>
        <v>2</v>
      </c>
      <c r="M6067" s="27"/>
    </row>
    <row r="6068" spans="1:13" ht="30" customHeight="1" x14ac:dyDescent="0.3">
      <c r="A6068" s="27">
        <f t="shared" si="69"/>
        <v>2255</v>
      </c>
      <c r="B6068" s="31">
        <v>45086</v>
      </c>
      <c r="C6068" s="31">
        <v>45079</v>
      </c>
      <c r="D6068" s="19" t="s">
        <v>1776</v>
      </c>
      <c r="E6068" s="20" t="str">
        <f>IF(ISBLANK(LeaveTracker[[#This Row],[Employee Name]]),"-----",VLOOKUP(LeaveTracker[[#This Row],[Employee Name]],'List of Employees'!$B$4:$H$767,7))</f>
        <v>PICNIC GROVE</v>
      </c>
      <c r="F6068" s="66" t="str">
        <f>IF(ISBLANK(LeaveTracker[[#This Row],[Employee Name]]),"-----",VLOOKUP(LeaveTracker[[#This Row],[Employee Name]],'List of Employees'!$B$4:$H$767,6))</f>
        <v>CASUAL</v>
      </c>
      <c r="G6068" s="31">
        <v>45053</v>
      </c>
      <c r="H6068" s="31">
        <v>45053</v>
      </c>
      <c r="I6068" s="20" t="s">
        <v>81</v>
      </c>
      <c r="K6068" s="57" t="str">
        <f>LeaveTracker[[#This Row],[Days]]&amp;" "&amp;LeaveTracker[[#This Row],[Type of Leave]]</f>
        <v>1 SL</v>
      </c>
      <c r="L6068" s="23">
        <v>1</v>
      </c>
      <c r="M6068" s="27"/>
    </row>
    <row r="6069" spans="1:13" ht="30" customHeight="1" x14ac:dyDescent="0.3">
      <c r="A6069" s="27">
        <f t="shared" si="69"/>
        <v>2256</v>
      </c>
      <c r="B6069" s="31">
        <v>45086</v>
      </c>
      <c r="C6069" s="31">
        <v>45079</v>
      </c>
      <c r="D6069" s="19" t="s">
        <v>1776</v>
      </c>
      <c r="E6069" s="20" t="str">
        <f>IF(ISBLANK(LeaveTracker[[#This Row],[Employee Name]]),"-----",VLOOKUP(LeaveTracker[[#This Row],[Employee Name]],'List of Employees'!$B$4:$H$767,7))</f>
        <v>PICNIC GROVE</v>
      </c>
      <c r="F6069" s="66" t="str">
        <f>IF(ISBLANK(LeaveTracker[[#This Row],[Employee Name]]),"-----",VLOOKUP(LeaveTracker[[#This Row],[Employee Name]],'List of Employees'!$B$4:$H$767,6))</f>
        <v>CASUAL</v>
      </c>
      <c r="G6069" s="31">
        <v>45055</v>
      </c>
      <c r="H6069" s="31">
        <v>45055</v>
      </c>
      <c r="I6069" s="20" t="s">
        <v>81</v>
      </c>
      <c r="K6069" s="57" t="str">
        <f ca="1">LeaveTracker[[#This Row],[Days]]&amp;" "&amp;LeaveTracker[[#This Row],[Type of Leave]]</f>
        <v>1 SL</v>
      </c>
      <c r="L6069" s="23">
        <f ca="1">NETWORKDAYS(LeaveTracker[[#This Row],[Start Date]],LeaveTracker[[#This Row],[End Date]],lstHolidays)</f>
        <v>1</v>
      </c>
      <c r="M6069" s="27"/>
    </row>
    <row r="6070" spans="1:13" ht="30" customHeight="1" x14ac:dyDescent="0.3">
      <c r="A6070" s="27">
        <f t="shared" si="69"/>
        <v>2257</v>
      </c>
      <c r="B6070" s="31">
        <v>45086</v>
      </c>
      <c r="C6070" s="31">
        <v>45078</v>
      </c>
      <c r="D6070" s="19" t="s">
        <v>1317</v>
      </c>
      <c r="E6070" s="20" t="str">
        <f>IF(ISBLANK(LeaveTracker[[#This Row],[Employee Name]]),"-----",VLOOKUP(LeaveTracker[[#This Row],[Employee Name]],'List of Employees'!$B$4:$H$767,7))</f>
        <v>CHO</v>
      </c>
      <c r="F6070" s="66" t="str">
        <f>IF(ISBLANK(LeaveTracker[[#This Row],[Employee Name]]),"-----",VLOOKUP(LeaveTracker[[#This Row],[Employee Name]],'List of Employees'!$B$4:$H$767,6))</f>
        <v>PERMANENT</v>
      </c>
      <c r="G6070" s="31">
        <v>45077</v>
      </c>
      <c r="H6070" s="31">
        <v>45077</v>
      </c>
      <c r="I6070" s="20" t="s">
        <v>81</v>
      </c>
      <c r="K6070" s="57" t="str">
        <f ca="1">LeaveTracker[[#This Row],[Days]]&amp;" "&amp;LeaveTracker[[#This Row],[Type of Leave]]</f>
        <v>1 SL</v>
      </c>
      <c r="L6070" s="23">
        <f ca="1">NETWORKDAYS(LeaveTracker[[#This Row],[Start Date]],LeaveTracker[[#This Row],[End Date]],lstHolidays)</f>
        <v>1</v>
      </c>
      <c r="M6070" s="27"/>
    </row>
    <row r="6071" spans="1:13" ht="30" customHeight="1" x14ac:dyDescent="0.3">
      <c r="A6071" s="27">
        <f t="shared" si="69"/>
        <v>2258</v>
      </c>
      <c r="B6071" s="31">
        <v>45086</v>
      </c>
      <c r="C6071" s="31">
        <v>45071</v>
      </c>
      <c r="D6071" s="19" t="s">
        <v>1809</v>
      </c>
      <c r="E6071" s="20" t="str">
        <f>IF(ISBLANK(LeaveTracker[[#This Row],[Employee Name]]),"-----",VLOOKUP(LeaveTracker[[#This Row],[Employee Name]],'List of Employees'!$B$4:$H$767,7))</f>
        <v>CHO</v>
      </c>
      <c r="F6071" s="66" t="str">
        <f>IF(ISBLANK(LeaveTracker[[#This Row],[Employee Name]]),"-----",VLOOKUP(LeaveTracker[[#This Row],[Employee Name]],'List of Employees'!$B$4:$H$767,6))</f>
        <v>CASUAL</v>
      </c>
      <c r="G6071" s="31">
        <v>45070</v>
      </c>
      <c r="H6071" s="31">
        <v>45070</v>
      </c>
      <c r="I6071" s="20" t="s">
        <v>81</v>
      </c>
      <c r="K6071" s="57" t="str">
        <f ca="1">LeaveTracker[[#This Row],[Days]]&amp;" "&amp;LeaveTracker[[#This Row],[Type of Leave]]</f>
        <v>1 SL</v>
      </c>
      <c r="L6071" s="23">
        <f ca="1">NETWORKDAYS(LeaveTracker[[#This Row],[Start Date]],LeaveTracker[[#This Row],[End Date]],lstHolidays)</f>
        <v>1</v>
      </c>
      <c r="M6071" s="27"/>
    </row>
    <row r="6072" spans="1:13" ht="30" customHeight="1" x14ac:dyDescent="0.3">
      <c r="A6072" s="27">
        <f t="shared" si="69"/>
        <v>2259</v>
      </c>
      <c r="B6072" s="31">
        <v>45086</v>
      </c>
      <c r="C6072" s="31">
        <v>45077</v>
      </c>
      <c r="D6072" s="19" t="s">
        <v>1801</v>
      </c>
      <c r="E6072" s="20" t="str">
        <f>IF(ISBLANK(LeaveTracker[[#This Row],[Employee Name]]),"-----",VLOOKUP(LeaveTracker[[#This Row],[Employee Name]],'List of Employees'!$B$4:$H$767,7))</f>
        <v>CHO</v>
      </c>
      <c r="F6072" s="66" t="str">
        <f>IF(ISBLANK(LeaveTracker[[#This Row],[Employee Name]]),"-----",VLOOKUP(LeaveTracker[[#This Row],[Employee Name]],'List of Employees'!$B$4:$H$767,6))</f>
        <v>CASUAL</v>
      </c>
      <c r="G6072" s="31">
        <v>45086</v>
      </c>
      <c r="H6072" s="31">
        <v>45086</v>
      </c>
      <c r="I6072" s="20" t="s">
        <v>297</v>
      </c>
      <c r="K6072" s="57" t="str">
        <f ca="1">LeaveTracker[[#This Row],[Days]]&amp;" "&amp;LeaveTracker[[#This Row],[Type of Leave]]</f>
        <v>1 OTHER</v>
      </c>
      <c r="L6072" s="23">
        <f ca="1">NETWORKDAYS(LeaveTracker[[#This Row],[Start Date]],LeaveTracker[[#This Row],[End Date]],lstHolidays)</f>
        <v>1</v>
      </c>
      <c r="M6072" s="27"/>
    </row>
    <row r="6073" spans="1:13" ht="30" customHeight="1" x14ac:dyDescent="0.3">
      <c r="A6073" s="27">
        <f t="shared" si="69"/>
        <v>2260</v>
      </c>
      <c r="B6073" s="31">
        <v>45086</v>
      </c>
      <c r="C6073" s="31">
        <v>45077</v>
      </c>
      <c r="D6073" s="19" t="s">
        <v>1767</v>
      </c>
      <c r="E6073" s="20" t="str">
        <f>IF(ISBLANK(LeaveTracker[[#This Row],[Employee Name]]),"-----",VLOOKUP(LeaveTracker[[#This Row],[Employee Name]],'List of Employees'!$B$4:$H$767,7))</f>
        <v>CHO</v>
      </c>
      <c r="F6073" s="66" t="str">
        <f>IF(ISBLANK(LeaveTracker[[#This Row],[Employee Name]]),"-----",VLOOKUP(LeaveTracker[[#This Row],[Employee Name]],'List of Employees'!$B$4:$H$767,6))</f>
        <v>CASUAL</v>
      </c>
      <c r="G6073" s="31">
        <v>45076</v>
      </c>
      <c r="H6073" s="31">
        <v>45076</v>
      </c>
      <c r="I6073" s="20" t="s">
        <v>81</v>
      </c>
      <c r="K6073" s="57" t="str">
        <f ca="1">LeaveTracker[[#This Row],[Days]]&amp;" "&amp;LeaveTracker[[#This Row],[Type of Leave]]</f>
        <v>1 SL</v>
      </c>
      <c r="L6073" s="23">
        <f ca="1">NETWORKDAYS(LeaveTracker[[#This Row],[Start Date]],LeaveTracker[[#This Row],[End Date]],lstHolidays)</f>
        <v>1</v>
      </c>
      <c r="M6073" s="27"/>
    </row>
    <row r="6074" spans="1:13" ht="30" customHeight="1" x14ac:dyDescent="0.3">
      <c r="A6074" s="27">
        <f t="shared" si="69"/>
        <v>2261</v>
      </c>
      <c r="B6074" s="31">
        <v>45086</v>
      </c>
      <c r="C6074" s="31">
        <v>45083</v>
      </c>
      <c r="D6074" s="19" t="s">
        <v>1767</v>
      </c>
      <c r="E6074" s="20" t="str">
        <f>IF(ISBLANK(LeaveTracker[[#This Row],[Employee Name]]),"-----",VLOOKUP(LeaveTracker[[#This Row],[Employee Name]],'List of Employees'!$B$4:$H$767,7))</f>
        <v>CHO</v>
      </c>
      <c r="F6074" s="66" t="str">
        <f>IF(ISBLANK(LeaveTracker[[#This Row],[Employee Name]]),"-----",VLOOKUP(LeaveTracker[[#This Row],[Employee Name]],'List of Employees'!$B$4:$H$767,6))</f>
        <v>CASUAL</v>
      </c>
      <c r="G6074" s="31">
        <v>45082</v>
      </c>
      <c r="H6074" s="31">
        <v>45082</v>
      </c>
      <c r="I6074" s="20" t="s">
        <v>81</v>
      </c>
      <c r="K6074" s="57" t="str">
        <f ca="1">LeaveTracker[[#This Row],[Days]]&amp;" "&amp;LeaveTracker[[#This Row],[Type of Leave]]</f>
        <v>1 SL</v>
      </c>
      <c r="L6074" s="23">
        <f ca="1">NETWORKDAYS(LeaveTracker[[#This Row],[Start Date]],LeaveTracker[[#This Row],[End Date]],lstHolidays)</f>
        <v>1</v>
      </c>
      <c r="M6074" s="27"/>
    </row>
    <row r="6075" spans="1:13" ht="30" customHeight="1" x14ac:dyDescent="0.3">
      <c r="A6075" s="27">
        <f t="shared" si="69"/>
        <v>2262</v>
      </c>
      <c r="B6075" s="31">
        <v>45086</v>
      </c>
      <c r="C6075" s="31">
        <v>45075</v>
      </c>
      <c r="D6075" s="19" t="s">
        <v>1799</v>
      </c>
      <c r="E6075" s="20" t="str">
        <f>IF(ISBLANK(LeaveTracker[[#This Row],[Employee Name]]),"-----",VLOOKUP(LeaveTracker[[#This Row],[Employee Name]],'List of Employees'!$B$4:$H$767,7))</f>
        <v>HOUSING</v>
      </c>
      <c r="F6075" s="66" t="str">
        <f>IF(ISBLANK(LeaveTracker[[#This Row],[Employee Name]]),"-----",VLOOKUP(LeaveTracker[[#This Row],[Employee Name]],'List of Employees'!$B$4:$H$767,6))</f>
        <v>CASUAL</v>
      </c>
      <c r="G6075" s="31">
        <v>45070</v>
      </c>
      <c r="H6075" s="31">
        <v>45072</v>
      </c>
      <c r="I6075" s="20" t="s">
        <v>81</v>
      </c>
      <c r="K6075" s="57" t="str">
        <f ca="1">LeaveTracker[[#This Row],[Days]]&amp;" "&amp;LeaveTracker[[#This Row],[Type of Leave]]</f>
        <v>3 SL</v>
      </c>
      <c r="L6075" s="23">
        <f ca="1">NETWORKDAYS(LeaveTracker[[#This Row],[Start Date]],LeaveTracker[[#This Row],[End Date]],lstHolidays)</f>
        <v>3</v>
      </c>
      <c r="M6075" s="27"/>
    </row>
    <row r="6076" spans="1:13" ht="30" customHeight="1" x14ac:dyDescent="0.3">
      <c r="A6076" s="27">
        <f t="shared" si="69"/>
        <v>2263</v>
      </c>
      <c r="B6076" s="31">
        <v>45086</v>
      </c>
      <c r="C6076" s="31">
        <v>45080</v>
      </c>
      <c r="D6076" s="19" t="s">
        <v>1751</v>
      </c>
      <c r="E6076" s="20" t="str">
        <f>IF(ISBLANK(LeaveTracker[[#This Row],[Employee Name]]),"-----",VLOOKUP(LeaveTracker[[#This Row],[Employee Name]],'List of Employees'!$B$4:$H$767,7))</f>
        <v>EEO/CITY MARKET</v>
      </c>
      <c r="F6076" s="66" t="str">
        <f>IF(ISBLANK(LeaveTracker[[#This Row],[Employee Name]]),"-----",VLOOKUP(LeaveTracker[[#This Row],[Employee Name]],'List of Employees'!$B$4:$H$767,6))</f>
        <v>CASUAL</v>
      </c>
      <c r="G6076" s="31">
        <v>45096</v>
      </c>
      <c r="H6076" s="31">
        <v>45097</v>
      </c>
      <c r="I6076" s="20" t="s">
        <v>82</v>
      </c>
      <c r="K6076" s="57" t="str">
        <f ca="1">LeaveTracker[[#This Row],[Days]]&amp;" "&amp;LeaveTracker[[#This Row],[Type of Leave]]</f>
        <v>2 VL</v>
      </c>
      <c r="L6076" s="23">
        <f ca="1">NETWORKDAYS(LeaveTracker[[#This Row],[Start Date]],LeaveTracker[[#This Row],[End Date]],lstHolidays)</f>
        <v>2</v>
      </c>
      <c r="M6076" s="27"/>
    </row>
    <row r="6077" spans="1:13" ht="30" customHeight="1" x14ac:dyDescent="0.3">
      <c r="A6077" s="27">
        <f t="shared" si="69"/>
        <v>2264</v>
      </c>
      <c r="B6077" s="31">
        <v>45086</v>
      </c>
      <c r="C6077" s="31">
        <v>45080</v>
      </c>
      <c r="D6077" s="19" t="s">
        <v>1953</v>
      </c>
      <c r="E6077" s="20" t="str">
        <f>IF(ISBLANK(LeaveTracker[[#This Row],[Employee Name]]),"-----",VLOOKUP(LeaveTracker[[#This Row],[Employee Name]],'List of Employees'!$B$4:$H$767,7))</f>
        <v>CENRO</v>
      </c>
      <c r="F6077" s="66" t="str">
        <f>IF(ISBLANK(LeaveTracker[[#This Row],[Employee Name]]),"-----",VLOOKUP(LeaveTracker[[#This Row],[Employee Name]],'List of Employees'!$B$4:$H$767,6))</f>
        <v>CASUAL</v>
      </c>
      <c r="G6077" s="31">
        <v>45078</v>
      </c>
      <c r="H6077" s="31">
        <v>45078</v>
      </c>
      <c r="I6077" s="20" t="s">
        <v>81</v>
      </c>
      <c r="K6077" s="57" t="str">
        <f ca="1">LeaveTracker[[#This Row],[Days]]&amp;" "&amp;LeaveTracker[[#This Row],[Type of Leave]]</f>
        <v>1 SL</v>
      </c>
      <c r="L6077" s="23">
        <f ca="1">NETWORKDAYS(LeaveTracker[[#This Row],[Start Date]],LeaveTracker[[#This Row],[End Date]],lstHolidays)</f>
        <v>1</v>
      </c>
      <c r="M6077" s="27"/>
    </row>
    <row r="6078" spans="1:13" ht="30" customHeight="1" x14ac:dyDescent="0.3">
      <c r="A6078" s="27">
        <f t="shared" si="69"/>
        <v>2265</v>
      </c>
      <c r="B6078" s="31">
        <v>45086</v>
      </c>
      <c r="C6078" s="31">
        <v>45082</v>
      </c>
      <c r="D6078" s="19" t="s">
        <v>1955</v>
      </c>
      <c r="E6078" s="20" t="str">
        <f>IF(ISBLANK(LeaveTracker[[#This Row],[Employee Name]]),"-----",VLOOKUP(LeaveTracker[[#This Row],[Employee Name]],'List of Employees'!$B$4:$H$767,7))</f>
        <v>TERMINAL</v>
      </c>
      <c r="F6078" s="66" t="str">
        <f>IF(ISBLANK(LeaveTracker[[#This Row],[Employee Name]]),"-----",VLOOKUP(LeaveTracker[[#This Row],[Employee Name]],'List of Employees'!$B$4:$H$767,6))</f>
        <v>CASUAL</v>
      </c>
      <c r="G6078" s="31">
        <v>45079</v>
      </c>
      <c r="H6078" s="31">
        <v>45079</v>
      </c>
      <c r="I6078" s="20" t="s">
        <v>81</v>
      </c>
      <c r="K6078" s="57" t="str">
        <f ca="1">LeaveTracker[[#This Row],[Days]]&amp;" "&amp;LeaveTracker[[#This Row],[Type of Leave]]</f>
        <v>1 SL</v>
      </c>
      <c r="L6078" s="23">
        <f ca="1">NETWORKDAYS(LeaveTracker[[#This Row],[Start Date]],LeaveTracker[[#This Row],[End Date]],lstHolidays)</f>
        <v>1</v>
      </c>
      <c r="M6078" s="27"/>
    </row>
    <row r="6079" spans="1:13" ht="30" customHeight="1" x14ac:dyDescent="0.3">
      <c r="A6079" s="27">
        <f t="shared" si="69"/>
        <v>2266</v>
      </c>
      <c r="B6079" s="31">
        <v>45086</v>
      </c>
      <c r="C6079" s="31">
        <v>45084</v>
      </c>
      <c r="D6079" s="19" t="s">
        <v>2089</v>
      </c>
      <c r="E6079" s="20" t="str">
        <f>IF(ISBLANK(LeaveTracker[[#This Row],[Employee Name]]),"-----",VLOOKUP(LeaveTracker[[#This Row],[Employee Name]],'List of Employees'!$B$4:$H$767,7))</f>
        <v>BPLO</v>
      </c>
      <c r="F6079" s="66" t="str">
        <f>IF(ISBLANK(LeaveTracker[[#This Row],[Employee Name]]),"-----",VLOOKUP(LeaveTracker[[#This Row],[Employee Name]],'List of Employees'!$B$4:$H$767,6))</f>
        <v>CASUAL</v>
      </c>
      <c r="G6079" s="31">
        <v>45082</v>
      </c>
      <c r="H6079" s="31">
        <v>45083</v>
      </c>
      <c r="I6079" s="20" t="s">
        <v>81</v>
      </c>
      <c r="K6079" s="57" t="str">
        <f ca="1">LeaveTracker[[#This Row],[Days]]&amp;" "&amp;LeaveTracker[[#This Row],[Type of Leave]]</f>
        <v>2 SL</v>
      </c>
      <c r="L6079" s="23">
        <f ca="1">NETWORKDAYS(LeaveTracker[[#This Row],[Start Date]],LeaveTracker[[#This Row],[End Date]],lstHolidays)</f>
        <v>2</v>
      </c>
      <c r="M6079" s="27"/>
    </row>
    <row r="6080" spans="1:13" ht="30" customHeight="1" x14ac:dyDescent="0.3">
      <c r="A6080" s="27">
        <f t="shared" si="69"/>
        <v>2267</v>
      </c>
      <c r="B6080" s="31">
        <v>45086</v>
      </c>
      <c r="C6080" s="31">
        <v>45082</v>
      </c>
      <c r="D6080" s="19" t="s">
        <v>1833</v>
      </c>
      <c r="E6080" s="20" t="str">
        <f>IF(ISBLANK(LeaveTracker[[#This Row],[Employee Name]]),"-----",VLOOKUP(LeaveTracker[[#This Row],[Employee Name]],'List of Employees'!$B$4:$H$767,7))</f>
        <v>BIR</v>
      </c>
      <c r="F6080" s="66" t="str">
        <f>IF(ISBLANK(LeaveTracker[[#This Row],[Employee Name]]),"-----",VLOOKUP(LeaveTracker[[#This Row],[Employee Name]],'List of Employees'!$B$4:$H$767,6))</f>
        <v>CASUAL</v>
      </c>
      <c r="G6080" s="31">
        <v>45070</v>
      </c>
      <c r="H6080" s="31">
        <v>45070</v>
      </c>
      <c r="I6080" s="20" t="s">
        <v>297</v>
      </c>
      <c r="K6080" s="57" t="str">
        <f ca="1">LeaveTracker[[#This Row],[Days]]&amp;" "&amp;LeaveTracker[[#This Row],[Type of Leave]]</f>
        <v>1 OTHER</v>
      </c>
      <c r="L6080" s="23">
        <f ca="1">NETWORKDAYS(LeaveTracker[[#This Row],[Start Date]],LeaveTracker[[#This Row],[End Date]],lstHolidays)</f>
        <v>1</v>
      </c>
      <c r="M6080" s="27"/>
    </row>
    <row r="6081" spans="1:13" ht="30" customHeight="1" x14ac:dyDescent="0.3">
      <c r="A6081" s="27">
        <f t="shared" si="69"/>
        <v>2268</v>
      </c>
      <c r="B6081" s="31">
        <v>45086</v>
      </c>
      <c r="C6081" s="31">
        <v>45082</v>
      </c>
      <c r="D6081" s="19" t="s">
        <v>1833</v>
      </c>
      <c r="E6081" s="20" t="str">
        <f>IF(ISBLANK(LeaveTracker[[#This Row],[Employee Name]]),"-----",VLOOKUP(LeaveTracker[[#This Row],[Employee Name]],'List of Employees'!$B$4:$H$767,7))</f>
        <v>BIR</v>
      </c>
      <c r="F6081" s="66" t="str">
        <f>IF(ISBLANK(LeaveTracker[[#This Row],[Employee Name]]),"-----",VLOOKUP(LeaveTracker[[#This Row],[Employee Name]],'List of Employees'!$B$4:$H$767,6))</f>
        <v>CASUAL</v>
      </c>
      <c r="G6081" s="31">
        <v>45076</v>
      </c>
      <c r="H6081" s="31">
        <v>45076</v>
      </c>
      <c r="I6081" s="20" t="s">
        <v>297</v>
      </c>
      <c r="K6081" s="57" t="str">
        <f ca="1">LeaveTracker[[#This Row],[Days]]&amp;" "&amp;LeaveTracker[[#This Row],[Type of Leave]]</f>
        <v>1 OTHER</v>
      </c>
      <c r="L6081" s="23">
        <f ca="1">NETWORKDAYS(LeaveTracker[[#This Row],[Start Date]],LeaveTracker[[#This Row],[End Date]],lstHolidays)</f>
        <v>1</v>
      </c>
      <c r="M6081" s="27"/>
    </row>
    <row r="6082" spans="1:13" ht="30" customHeight="1" x14ac:dyDescent="0.3">
      <c r="A6082" s="27">
        <f t="shared" si="69"/>
        <v>2269</v>
      </c>
      <c r="B6082" s="31">
        <v>45086</v>
      </c>
      <c r="C6082" s="31">
        <v>45082</v>
      </c>
      <c r="D6082" s="19" t="s">
        <v>1833</v>
      </c>
      <c r="E6082" s="20" t="str">
        <f>IF(ISBLANK(LeaveTracker[[#This Row],[Employee Name]]),"-----",VLOOKUP(LeaveTracker[[#This Row],[Employee Name]],'List of Employees'!$B$4:$H$767,7))</f>
        <v>BIR</v>
      </c>
      <c r="F6082" s="66" t="str">
        <f>IF(ISBLANK(LeaveTracker[[#This Row],[Employee Name]]),"-----",VLOOKUP(LeaveTracker[[#This Row],[Employee Name]],'List of Employees'!$B$4:$H$767,6))</f>
        <v>CASUAL</v>
      </c>
      <c r="G6082" s="31">
        <v>45090</v>
      </c>
      <c r="H6082" s="31">
        <v>45093</v>
      </c>
      <c r="I6082" s="20" t="s">
        <v>82</v>
      </c>
      <c r="K6082" s="57" t="str">
        <f ca="1">LeaveTracker[[#This Row],[Days]]&amp;" "&amp;LeaveTracker[[#This Row],[Type of Leave]]</f>
        <v>4 VL</v>
      </c>
      <c r="L6082" s="23">
        <f ca="1">NETWORKDAYS(LeaveTracker[[#This Row],[Start Date]],LeaveTracker[[#This Row],[End Date]],lstHolidays)</f>
        <v>4</v>
      </c>
      <c r="M6082" s="27"/>
    </row>
    <row r="6083" spans="1:13" ht="30" customHeight="1" x14ac:dyDescent="0.3">
      <c r="A6083" s="27">
        <f t="shared" si="69"/>
        <v>2270</v>
      </c>
      <c r="B6083" s="31">
        <v>45086</v>
      </c>
      <c r="C6083" s="31">
        <v>45079</v>
      </c>
      <c r="D6083" s="19" t="s">
        <v>1907</v>
      </c>
      <c r="E6083" s="20" t="str">
        <f>IF(ISBLANK(LeaveTracker[[#This Row],[Employee Name]]),"-----",VLOOKUP(LeaveTracker[[#This Row],[Employee Name]],'List of Employees'!$B$4:$H$767,7))</f>
        <v>INTERNAL</v>
      </c>
      <c r="F6083" s="66" t="str">
        <f>IF(ISBLANK(LeaveTracker[[#This Row],[Employee Name]]),"-----",VLOOKUP(LeaveTracker[[#This Row],[Employee Name]],'List of Employees'!$B$4:$H$767,6))</f>
        <v>CASUAL</v>
      </c>
      <c r="G6083" s="31">
        <v>45078</v>
      </c>
      <c r="H6083" s="31">
        <v>45078</v>
      </c>
      <c r="I6083" s="20" t="s">
        <v>81</v>
      </c>
      <c r="K6083" s="57" t="str">
        <f ca="1">LeaveTracker[[#This Row],[Days]]&amp;" "&amp;LeaveTracker[[#This Row],[Type of Leave]]</f>
        <v>1 SL</v>
      </c>
      <c r="L6083" s="23">
        <f ca="1">NETWORKDAYS(LeaveTracker[[#This Row],[Start Date]],LeaveTracker[[#This Row],[End Date]],lstHolidays)</f>
        <v>1</v>
      </c>
      <c r="M6083" s="27"/>
    </row>
    <row r="6084" spans="1:13" ht="30" customHeight="1" x14ac:dyDescent="0.3">
      <c r="A6084" s="27">
        <f t="shared" si="69"/>
        <v>2271</v>
      </c>
      <c r="B6084" s="31">
        <v>45086</v>
      </c>
      <c r="C6084" s="31">
        <v>45078</v>
      </c>
      <c r="D6084" s="19" t="s">
        <v>1760</v>
      </c>
      <c r="E6084" s="20" t="str">
        <f>IF(ISBLANK(LeaveTracker[[#This Row],[Employee Name]]),"-----",VLOOKUP(LeaveTracker[[#This Row],[Employee Name]],'List of Employees'!$B$4:$H$767,7))</f>
        <v>GSO</v>
      </c>
      <c r="F6084" s="66" t="str">
        <f>IF(ISBLANK(LeaveTracker[[#This Row],[Employee Name]]),"-----",VLOOKUP(LeaveTracker[[#This Row],[Employee Name]],'List of Employees'!$B$4:$H$767,6))</f>
        <v>CASUAL</v>
      </c>
      <c r="G6084" s="31">
        <v>45085</v>
      </c>
      <c r="H6084" s="31">
        <v>45086</v>
      </c>
      <c r="I6084" s="20" t="s">
        <v>82</v>
      </c>
      <c r="K6084" s="57" t="str">
        <f ca="1">LeaveTracker[[#This Row],[Days]]&amp;" "&amp;LeaveTracker[[#This Row],[Type of Leave]]</f>
        <v>2 VL</v>
      </c>
      <c r="L6084" s="23">
        <f ca="1">NETWORKDAYS(LeaveTracker[[#This Row],[Start Date]],LeaveTracker[[#This Row],[End Date]],lstHolidays)</f>
        <v>2</v>
      </c>
      <c r="M6084" s="27"/>
    </row>
    <row r="6085" spans="1:13" ht="30" customHeight="1" x14ac:dyDescent="0.3">
      <c r="A6085" s="27">
        <f t="shared" si="69"/>
        <v>2272</v>
      </c>
      <c r="B6085" s="31">
        <v>45086</v>
      </c>
      <c r="C6085" s="31">
        <v>45078</v>
      </c>
      <c r="D6085" s="19" t="s">
        <v>1859</v>
      </c>
      <c r="E6085" s="20" t="str">
        <f>IF(ISBLANK(LeaveTracker[[#This Row],[Employee Name]]),"-----",VLOOKUP(LeaveTracker[[#This Row],[Employee Name]],'List of Employees'!$B$4:$H$767,7))</f>
        <v>TICC</v>
      </c>
      <c r="F6085" s="66" t="str">
        <f>IF(ISBLANK(LeaveTracker[[#This Row],[Employee Name]]),"-----",VLOOKUP(LeaveTracker[[#This Row],[Employee Name]],'List of Employees'!$B$4:$H$767,6))</f>
        <v>CASUAL</v>
      </c>
      <c r="G6085" s="31">
        <v>45074</v>
      </c>
      <c r="H6085" s="31">
        <v>45074</v>
      </c>
      <c r="I6085" s="20" t="s">
        <v>81</v>
      </c>
      <c r="K6085" s="57" t="str">
        <f>LeaveTracker[[#This Row],[Days]]&amp;" "&amp;LeaveTracker[[#This Row],[Type of Leave]]</f>
        <v>1 SL</v>
      </c>
      <c r="L6085" s="23">
        <v>1</v>
      </c>
      <c r="M6085" s="27"/>
    </row>
    <row r="6086" spans="1:13" ht="30" customHeight="1" x14ac:dyDescent="0.3">
      <c r="A6086" s="27">
        <f t="shared" si="69"/>
        <v>2273</v>
      </c>
      <c r="B6086" s="31">
        <v>45086</v>
      </c>
      <c r="C6086" s="31">
        <v>45075</v>
      </c>
      <c r="D6086" s="19" t="s">
        <v>1848</v>
      </c>
      <c r="E6086" s="20" t="str">
        <f>IF(ISBLANK(LeaveTracker[[#This Row],[Employee Name]]),"-----",VLOOKUP(LeaveTracker[[#This Row],[Employee Name]],'List of Employees'!$B$4:$H$767,7))</f>
        <v>TCSNHS-ISHS</v>
      </c>
      <c r="F6086" s="66" t="str">
        <f>IF(ISBLANK(LeaveTracker[[#This Row],[Employee Name]]),"-----",VLOOKUP(LeaveTracker[[#This Row],[Employee Name]],'List of Employees'!$B$4:$H$767,6))</f>
        <v>CASUAL</v>
      </c>
      <c r="G6086" s="31">
        <v>45077</v>
      </c>
      <c r="H6086" s="31">
        <v>45077</v>
      </c>
      <c r="I6086" s="20" t="s">
        <v>82</v>
      </c>
      <c r="K6086" s="57" t="str">
        <f ca="1">LeaveTracker[[#This Row],[Days]]&amp;" "&amp;LeaveTracker[[#This Row],[Type of Leave]]</f>
        <v>1 VL</v>
      </c>
      <c r="L6086" s="23">
        <f ca="1">NETWORKDAYS(LeaveTracker[[#This Row],[Start Date]],LeaveTracker[[#This Row],[End Date]],lstHolidays)</f>
        <v>1</v>
      </c>
      <c r="M6086" s="27"/>
    </row>
    <row r="6087" spans="1:13" ht="30" customHeight="1" x14ac:dyDescent="0.3">
      <c r="A6087" s="27">
        <f t="shared" si="69"/>
        <v>2274</v>
      </c>
      <c r="B6087" s="31">
        <v>45086</v>
      </c>
      <c r="C6087" s="31">
        <v>45078</v>
      </c>
      <c r="D6087" s="20" t="s">
        <v>1802</v>
      </c>
      <c r="E6087" s="20" t="str">
        <f>IF(ISBLANK(LeaveTracker[[#This Row],[Employee Name]]),"-----",VLOOKUP(LeaveTracker[[#This Row],[Employee Name]],'List of Employees'!$B$4:$H$767,7))</f>
        <v>TCNHS</v>
      </c>
      <c r="F6087" s="66" t="str">
        <f>IF(ISBLANK(LeaveTracker[[#This Row],[Employee Name]]),"-----",VLOOKUP(LeaveTracker[[#This Row],[Employee Name]],'List of Employees'!$B$4:$H$767,6))</f>
        <v>CASUAL</v>
      </c>
      <c r="G6087" s="31">
        <v>45077</v>
      </c>
      <c r="H6087" s="31">
        <v>45077</v>
      </c>
      <c r="I6087" s="20" t="s">
        <v>81</v>
      </c>
      <c r="K6087" s="57" t="str">
        <f ca="1">LeaveTracker[[#This Row],[Days]]&amp;" "&amp;LeaveTracker[[#This Row],[Type of Leave]]</f>
        <v>1 SL</v>
      </c>
      <c r="L6087" s="23">
        <f ca="1">NETWORKDAYS(LeaveTracker[[#This Row],[Start Date]],LeaveTracker[[#This Row],[End Date]],lstHolidays)</f>
        <v>1</v>
      </c>
      <c r="M6087" s="27"/>
    </row>
    <row r="6088" spans="1:13" ht="30" customHeight="1" x14ac:dyDescent="0.3">
      <c r="A6088" s="27">
        <f t="shared" si="69"/>
        <v>2275</v>
      </c>
      <c r="B6088" s="31">
        <v>45086</v>
      </c>
      <c r="C6088" s="31">
        <v>45072</v>
      </c>
      <c r="D6088" s="19" t="s">
        <v>1796</v>
      </c>
      <c r="E6088" s="20" t="str">
        <f>IF(ISBLANK(LeaveTracker[[#This Row],[Employee Name]]),"-----",VLOOKUP(LeaveTracker[[#This Row],[Employee Name]],'List of Employees'!$B$4:$H$767,7))</f>
        <v>TCNHS</v>
      </c>
      <c r="F6088" s="66" t="str">
        <f>IF(ISBLANK(LeaveTracker[[#This Row],[Employee Name]]),"-----",VLOOKUP(LeaveTracker[[#This Row],[Employee Name]],'List of Employees'!$B$4:$H$767,6))</f>
        <v>CASUAL</v>
      </c>
      <c r="G6088" s="31">
        <v>45069</v>
      </c>
      <c r="H6088" s="31">
        <v>45071</v>
      </c>
      <c r="I6088" s="20" t="s">
        <v>81</v>
      </c>
      <c r="K6088" s="57" t="str">
        <f ca="1">LeaveTracker[[#This Row],[Days]]&amp;" "&amp;LeaveTracker[[#This Row],[Type of Leave]]</f>
        <v>3 SL</v>
      </c>
      <c r="L6088" s="23">
        <f ca="1">NETWORKDAYS(LeaveTracker[[#This Row],[Start Date]],LeaveTracker[[#This Row],[End Date]],lstHolidays)</f>
        <v>3</v>
      </c>
      <c r="M6088" s="27"/>
    </row>
    <row r="6089" spans="1:13" ht="30" customHeight="1" x14ac:dyDescent="0.3">
      <c r="A6089" s="27">
        <f t="shared" si="69"/>
        <v>2276</v>
      </c>
      <c r="B6089" s="31">
        <v>45086</v>
      </c>
      <c r="C6089" s="31">
        <v>45075</v>
      </c>
      <c r="D6089" s="19" t="s">
        <v>1796</v>
      </c>
      <c r="E6089" s="20" t="str">
        <f>IF(ISBLANK(LeaveTracker[[#This Row],[Employee Name]]),"-----",VLOOKUP(LeaveTracker[[#This Row],[Employee Name]],'List of Employees'!$B$4:$H$767,7))</f>
        <v>TCNHS</v>
      </c>
      <c r="F6089" s="66" t="str">
        <f>IF(ISBLANK(LeaveTracker[[#This Row],[Employee Name]]),"-----",VLOOKUP(LeaveTracker[[#This Row],[Employee Name]],'List of Employees'!$B$4:$H$767,6))</f>
        <v>CASUAL</v>
      </c>
      <c r="G6089" s="31">
        <v>45072</v>
      </c>
      <c r="H6089" s="31">
        <v>45072</v>
      </c>
      <c r="I6089" s="20" t="s">
        <v>81</v>
      </c>
      <c r="K6089" s="57" t="str">
        <f ca="1">LeaveTracker[[#This Row],[Days]]&amp;" "&amp;LeaveTracker[[#This Row],[Type of Leave]]</f>
        <v>1 SL</v>
      </c>
      <c r="L6089" s="23">
        <f ca="1">NETWORKDAYS(LeaveTracker[[#This Row],[Start Date]],LeaveTracker[[#This Row],[End Date]],lstHolidays)</f>
        <v>1</v>
      </c>
      <c r="M6089" s="27"/>
    </row>
    <row r="6090" spans="1:13" ht="30" customHeight="1" x14ac:dyDescent="0.3">
      <c r="A6090" s="27">
        <f t="shared" si="69"/>
        <v>2277</v>
      </c>
      <c r="B6090" s="31">
        <v>45086</v>
      </c>
      <c r="C6090" s="31">
        <v>45068</v>
      </c>
      <c r="D6090" s="19" t="s">
        <v>1796</v>
      </c>
      <c r="E6090" s="20" t="str">
        <f>IF(ISBLANK(LeaveTracker[[#This Row],[Employee Name]]),"-----",VLOOKUP(LeaveTracker[[#This Row],[Employee Name]],'List of Employees'!$B$4:$H$767,7))</f>
        <v>TCNHS</v>
      </c>
      <c r="F6090" s="66" t="str">
        <f>IF(ISBLANK(LeaveTracker[[#This Row],[Employee Name]]),"-----",VLOOKUP(LeaveTracker[[#This Row],[Employee Name]],'List of Employees'!$B$4:$H$767,6))</f>
        <v>CASUAL</v>
      </c>
      <c r="G6090" s="31">
        <v>45063</v>
      </c>
      <c r="H6090" s="31">
        <v>45063</v>
      </c>
      <c r="I6090" s="20" t="s">
        <v>81</v>
      </c>
      <c r="K6090" s="57" t="str">
        <f ca="1">LeaveTracker[[#This Row],[Days]]&amp;" "&amp;LeaveTracker[[#This Row],[Type of Leave]]</f>
        <v>1 SL</v>
      </c>
      <c r="L6090" s="23">
        <f ca="1">NETWORKDAYS(LeaveTracker[[#This Row],[Start Date]],LeaveTracker[[#This Row],[End Date]],lstHolidays)</f>
        <v>1</v>
      </c>
      <c r="M6090" s="27"/>
    </row>
    <row r="6091" spans="1:13" ht="30" customHeight="1" x14ac:dyDescent="0.3">
      <c r="A6091" s="27">
        <f t="shared" si="69"/>
        <v>2278</v>
      </c>
      <c r="B6091" s="31">
        <v>45086</v>
      </c>
      <c r="C6091" s="31">
        <v>45065</v>
      </c>
      <c r="D6091" s="19" t="s">
        <v>1918</v>
      </c>
      <c r="E6091" s="20" t="str">
        <f>IF(ISBLANK(LeaveTracker[[#This Row],[Employee Name]]),"-----",VLOOKUP(LeaveTracker[[#This Row],[Employee Name]],'List of Employees'!$B$4:$H$767,7))</f>
        <v>HOUSING</v>
      </c>
      <c r="F6091" s="66" t="str">
        <f>IF(ISBLANK(LeaveTracker[[#This Row],[Employee Name]]),"-----",VLOOKUP(LeaveTracker[[#This Row],[Employee Name]],'List of Employees'!$B$4:$H$767,6))</f>
        <v>CASUAL</v>
      </c>
      <c r="G6091" s="31">
        <v>45072</v>
      </c>
      <c r="H6091" s="31">
        <v>45072</v>
      </c>
      <c r="I6091" s="20" t="s">
        <v>297</v>
      </c>
      <c r="J6091" s="42" t="s">
        <v>1000</v>
      </c>
      <c r="K6091" s="57" t="str">
        <f ca="1">LeaveTracker[[#This Row],[Days]]&amp;" "&amp;LeaveTracker[[#This Row],[Type of Leave]]</f>
        <v>1 OTHER</v>
      </c>
      <c r="L6091" s="23">
        <f ca="1">NETWORKDAYS(LeaveTracker[[#This Row],[Start Date]],LeaveTracker[[#This Row],[End Date]],lstHolidays)</f>
        <v>1</v>
      </c>
      <c r="M6091" s="27"/>
    </row>
    <row r="6092" spans="1:13" ht="30" customHeight="1" x14ac:dyDescent="0.3">
      <c r="A6092" s="27">
        <f t="shared" si="69"/>
        <v>2279</v>
      </c>
      <c r="B6092" s="31">
        <v>45086</v>
      </c>
      <c r="C6092" s="31">
        <v>45082</v>
      </c>
      <c r="D6092" s="19" t="s">
        <v>1918</v>
      </c>
      <c r="E6092" s="20" t="str">
        <f>IF(ISBLANK(LeaveTracker[[#This Row],[Employee Name]]),"-----",VLOOKUP(LeaveTracker[[#This Row],[Employee Name]],'List of Employees'!$B$4:$H$767,7))</f>
        <v>HOUSING</v>
      </c>
      <c r="F6092" s="66" t="str">
        <f>IF(ISBLANK(LeaveTracker[[#This Row],[Employee Name]]),"-----",VLOOKUP(LeaveTracker[[#This Row],[Employee Name]],'List of Employees'!$B$4:$H$767,6))</f>
        <v>CASUAL</v>
      </c>
      <c r="G6092" s="31">
        <v>45075</v>
      </c>
      <c r="H6092" s="31">
        <v>45077</v>
      </c>
      <c r="I6092" s="31" t="s">
        <v>81</v>
      </c>
      <c r="K6092" s="57" t="str">
        <f ca="1">LeaveTracker[[#This Row],[Days]]&amp;" "&amp;LeaveTracker[[#This Row],[Type of Leave]]</f>
        <v>3 SL</v>
      </c>
      <c r="L6092" s="23">
        <f ca="1">NETWORKDAYS(LeaveTracker[[#This Row],[Start Date]],LeaveTracker[[#This Row],[End Date]],lstHolidays)</f>
        <v>3</v>
      </c>
      <c r="M6092" s="27"/>
    </row>
    <row r="6093" spans="1:13" ht="30" customHeight="1" x14ac:dyDescent="0.3">
      <c r="A6093" s="27">
        <f t="shared" si="69"/>
        <v>2280</v>
      </c>
      <c r="B6093" s="31">
        <v>45086</v>
      </c>
      <c r="C6093" s="31">
        <v>45072</v>
      </c>
      <c r="D6093" s="19" t="s">
        <v>1772</v>
      </c>
      <c r="E6093" s="20" t="str">
        <f>IF(ISBLANK(LeaveTracker[[#This Row],[Employee Name]]),"-----",VLOOKUP(LeaveTracker[[#This Row],[Employee Name]],'List of Employees'!$B$4:$H$767,7))</f>
        <v>MAHOGANY MARKET</v>
      </c>
      <c r="F6093" s="66" t="str">
        <f>IF(ISBLANK(LeaveTracker[[#This Row],[Employee Name]]),"-----",VLOOKUP(LeaveTracker[[#This Row],[Employee Name]],'List of Employees'!$B$4:$H$767,6))</f>
        <v>CASUAL</v>
      </c>
      <c r="G6093" s="31">
        <v>45071</v>
      </c>
      <c r="H6093" s="31">
        <v>45107</v>
      </c>
      <c r="I6093" s="20" t="s">
        <v>81</v>
      </c>
      <c r="K6093" s="57" t="str">
        <f ca="1">LeaveTracker[[#This Row],[Days]]&amp;" "&amp;LeaveTracker[[#This Row],[Type of Leave]]</f>
        <v>25 SL</v>
      </c>
      <c r="L6093" s="23">
        <f ca="1">NETWORKDAYS(LeaveTracker[[#This Row],[Start Date]],LeaveTracker[[#This Row],[End Date]],lstHolidays)</f>
        <v>25</v>
      </c>
      <c r="M6093" s="27"/>
    </row>
    <row r="6094" spans="1:13" ht="30" customHeight="1" x14ac:dyDescent="0.3">
      <c r="A6094" s="27">
        <f t="shared" si="69"/>
        <v>2281</v>
      </c>
      <c r="B6094" s="31">
        <v>45086</v>
      </c>
      <c r="C6094" s="31">
        <v>45078</v>
      </c>
      <c r="D6094" s="19" t="s">
        <v>1807</v>
      </c>
      <c r="E6094" s="20" t="str">
        <f>IF(ISBLANK(LeaveTracker[[#This Row],[Employee Name]]),"-----",VLOOKUP(LeaveTracker[[#This Row],[Employee Name]],'List of Employees'!$B$4:$H$767,7))</f>
        <v>TICC</v>
      </c>
      <c r="F6094" s="66" t="str">
        <f>IF(ISBLANK(LeaveTracker[[#This Row],[Employee Name]]),"-----",VLOOKUP(LeaveTracker[[#This Row],[Employee Name]],'List of Employees'!$B$4:$H$767,6))</f>
        <v>CASUAL</v>
      </c>
      <c r="G6094" s="31">
        <v>45071</v>
      </c>
      <c r="H6094" s="31">
        <v>45071</v>
      </c>
      <c r="I6094" s="20" t="s">
        <v>81</v>
      </c>
      <c r="K6094" s="57" t="str">
        <f ca="1">LeaveTracker[[#This Row],[Days]]&amp;" "&amp;LeaveTracker[[#This Row],[Type of Leave]]</f>
        <v>1 SL</v>
      </c>
      <c r="L6094" s="23">
        <f ca="1">NETWORKDAYS(LeaveTracker[[#This Row],[Start Date]],LeaveTracker[[#This Row],[End Date]],lstHolidays)</f>
        <v>1</v>
      </c>
      <c r="M6094" s="27"/>
    </row>
    <row r="6095" spans="1:13" ht="30" customHeight="1" x14ac:dyDescent="0.3">
      <c r="A6095" s="27">
        <f t="shared" si="69"/>
        <v>2282</v>
      </c>
      <c r="B6095" s="31">
        <v>45086</v>
      </c>
      <c r="C6095" s="31">
        <v>45079</v>
      </c>
      <c r="D6095" s="19" t="s">
        <v>1786</v>
      </c>
      <c r="E6095" s="20" t="str">
        <f>IF(ISBLANK(LeaveTracker[[#This Row],[Employee Name]]),"-----",VLOOKUP(LeaveTracker[[#This Row],[Employee Name]],'List of Employees'!$B$4:$H$767,7))</f>
        <v>CENRO</v>
      </c>
      <c r="F6095" s="66" t="str">
        <f>IF(ISBLANK(LeaveTracker[[#This Row],[Employee Name]]),"-----",VLOOKUP(LeaveTracker[[#This Row],[Employee Name]],'List of Employees'!$B$4:$H$767,6))</f>
        <v>CASUAL</v>
      </c>
      <c r="G6095" s="31">
        <v>45068</v>
      </c>
      <c r="H6095" s="31">
        <v>45072</v>
      </c>
      <c r="I6095" s="20" t="s">
        <v>81</v>
      </c>
      <c r="K6095" s="57" t="str">
        <f ca="1">LeaveTracker[[#This Row],[Days]]&amp;" "&amp;LeaveTracker[[#This Row],[Type of Leave]]</f>
        <v>5 SL</v>
      </c>
      <c r="L6095" s="23">
        <f ca="1">NETWORKDAYS(LeaveTracker[[#This Row],[Start Date]],LeaveTracker[[#This Row],[End Date]],lstHolidays)</f>
        <v>5</v>
      </c>
      <c r="M6095" s="27"/>
    </row>
    <row r="6096" spans="1:13" ht="30" customHeight="1" x14ac:dyDescent="0.3">
      <c r="A6096" s="27">
        <f t="shared" si="69"/>
        <v>2283</v>
      </c>
      <c r="B6096" s="31">
        <v>45086</v>
      </c>
      <c r="C6096" s="31">
        <v>45075</v>
      </c>
      <c r="D6096" s="19" t="s">
        <v>922</v>
      </c>
      <c r="E6096" s="20" t="str">
        <f>IF(ISBLANK(LeaveTracker[[#This Row],[Employee Name]]),"-----",VLOOKUP(LeaveTracker[[#This Row],[Employee Name]],'List of Employees'!$B$4:$H$767,7))</f>
        <v>TCNHS</v>
      </c>
      <c r="F6096" s="66" t="str">
        <f>IF(ISBLANK(LeaveTracker[[#This Row],[Employee Name]]),"-----",VLOOKUP(LeaveTracker[[#This Row],[Employee Name]],'List of Employees'!$B$4:$H$767,6))</f>
        <v>PERMANENT</v>
      </c>
      <c r="G6096" s="31">
        <v>45071</v>
      </c>
      <c r="H6096" s="31">
        <v>45072</v>
      </c>
      <c r="I6096" s="20" t="s">
        <v>81</v>
      </c>
      <c r="K6096" s="57" t="str">
        <f ca="1">LeaveTracker[[#This Row],[Days]]&amp;" "&amp;LeaveTracker[[#This Row],[Type of Leave]]</f>
        <v>2 SL</v>
      </c>
      <c r="L6096" s="23">
        <f ca="1">NETWORKDAYS(LeaveTracker[[#This Row],[Start Date]],LeaveTracker[[#This Row],[End Date]],lstHolidays)</f>
        <v>2</v>
      </c>
      <c r="M6096" s="27"/>
    </row>
    <row r="6097" spans="1:13" ht="30" customHeight="1" x14ac:dyDescent="0.3">
      <c r="A6097" s="27">
        <f t="shared" si="69"/>
        <v>2284</v>
      </c>
      <c r="B6097" s="31">
        <v>45086</v>
      </c>
      <c r="C6097" s="31">
        <v>45078</v>
      </c>
      <c r="D6097" s="19" t="s">
        <v>1726</v>
      </c>
      <c r="E6097" s="20" t="str">
        <f>IF(ISBLANK(LeaveTracker[[#This Row],[Employee Name]]),"-----",VLOOKUP(LeaveTracker[[#This Row],[Employee Name]],'List of Employees'!$B$4:$H$767,7))</f>
        <v>TCNHS-ISHS</v>
      </c>
      <c r="F6097" s="66" t="str">
        <f>IF(ISBLANK(LeaveTracker[[#This Row],[Employee Name]]),"-----",VLOOKUP(LeaveTracker[[#This Row],[Employee Name]],'List of Employees'!$B$4:$H$767,6))</f>
        <v>CASUAL</v>
      </c>
      <c r="G6097" s="31">
        <v>45077</v>
      </c>
      <c r="H6097" s="31">
        <v>45077</v>
      </c>
      <c r="I6097" s="20" t="s">
        <v>81</v>
      </c>
      <c r="K6097" s="57" t="str">
        <f ca="1">LeaveTracker[[#This Row],[Days]]&amp;" "&amp;LeaveTracker[[#This Row],[Type of Leave]]</f>
        <v>1 SL</v>
      </c>
      <c r="L6097" s="23">
        <f ca="1">NETWORKDAYS(LeaveTracker[[#This Row],[Start Date]],LeaveTracker[[#This Row],[End Date]],lstHolidays)</f>
        <v>1</v>
      </c>
      <c r="M6097" s="27"/>
    </row>
    <row r="6098" spans="1:13" ht="30" customHeight="1" x14ac:dyDescent="0.3">
      <c r="A6098" s="27">
        <f t="shared" si="69"/>
        <v>2285</v>
      </c>
      <c r="B6098" s="31">
        <v>45086</v>
      </c>
      <c r="C6098" s="31">
        <v>45077</v>
      </c>
      <c r="D6098" s="19" t="s">
        <v>2321</v>
      </c>
      <c r="E6098" s="20" t="str">
        <f>IF(ISBLANK(LeaveTracker[[#This Row],[Employee Name]]),"-----",VLOOKUP(LeaveTracker[[#This Row],[Employee Name]],'List of Employees'!$B$4:$H$767,7))</f>
        <v>SP</v>
      </c>
      <c r="F6098" s="66" t="str">
        <f>IF(ISBLANK(LeaveTracker[[#This Row],[Employee Name]]),"-----",VLOOKUP(LeaveTracker[[#This Row],[Employee Name]],'List of Employees'!$B$4:$H$767,6))</f>
        <v>CASUAL</v>
      </c>
      <c r="G6098" s="31">
        <v>45076</v>
      </c>
      <c r="H6098" s="31">
        <v>45076</v>
      </c>
      <c r="I6098" s="20" t="s">
        <v>81</v>
      </c>
      <c r="K6098" s="57" t="str">
        <f ca="1">LeaveTracker[[#This Row],[Days]]&amp;" "&amp;LeaveTracker[[#This Row],[Type of Leave]]</f>
        <v>1 SL</v>
      </c>
      <c r="L6098" s="23">
        <f ca="1">NETWORKDAYS(LeaveTracker[[#This Row],[Start Date]],LeaveTracker[[#This Row],[End Date]],lstHolidays)</f>
        <v>1</v>
      </c>
      <c r="M6098" s="27"/>
    </row>
    <row r="6099" spans="1:13" ht="30" customHeight="1" x14ac:dyDescent="0.3">
      <c r="A6099" s="27">
        <f t="shared" si="69"/>
        <v>2286</v>
      </c>
      <c r="B6099" s="31">
        <v>45086</v>
      </c>
      <c r="C6099" s="31">
        <v>45084</v>
      </c>
      <c r="D6099" s="19" t="s">
        <v>2321</v>
      </c>
      <c r="E6099" s="20" t="str">
        <f>IF(ISBLANK(LeaveTracker[[#This Row],[Employee Name]]),"-----",VLOOKUP(LeaveTracker[[#This Row],[Employee Name]],'List of Employees'!$B$4:$H$767,7))</f>
        <v>SP</v>
      </c>
      <c r="F6099" s="66" t="str">
        <f>IF(ISBLANK(LeaveTracker[[#This Row],[Employee Name]]),"-----",VLOOKUP(LeaveTracker[[#This Row],[Employee Name]],'List of Employees'!$B$4:$H$767,6))</f>
        <v>CASUAL</v>
      </c>
      <c r="G6099" s="24">
        <v>45090</v>
      </c>
      <c r="H6099" s="24">
        <v>45090</v>
      </c>
      <c r="I6099" s="20" t="s">
        <v>82</v>
      </c>
      <c r="K6099" s="57" t="str">
        <f ca="1">LeaveTracker[[#This Row],[Days]]&amp;" "&amp;LeaveTracker[[#This Row],[Type of Leave]]</f>
        <v>1 VL</v>
      </c>
      <c r="L6099" s="23">
        <f ca="1">NETWORKDAYS(LeaveTracker[[#This Row],[Start Date]],LeaveTracker[[#This Row],[End Date]],lstHolidays)</f>
        <v>1</v>
      </c>
      <c r="M6099" s="27"/>
    </row>
    <row r="6100" spans="1:13" ht="30" customHeight="1" x14ac:dyDescent="0.3">
      <c r="A6100" s="27">
        <f t="shared" si="69"/>
        <v>2287</v>
      </c>
      <c r="B6100" s="31">
        <v>45086</v>
      </c>
      <c r="C6100" s="31">
        <v>45084</v>
      </c>
      <c r="D6100" s="19" t="s">
        <v>2321</v>
      </c>
      <c r="E6100" s="20" t="str">
        <f>IF(ISBLANK(LeaveTracker[[#This Row],[Employee Name]]),"-----",VLOOKUP(LeaveTracker[[#This Row],[Employee Name]],'List of Employees'!$B$4:$H$767,7))</f>
        <v>SP</v>
      </c>
      <c r="F6100" s="66" t="str">
        <f>IF(ISBLANK(LeaveTracker[[#This Row],[Employee Name]]),"-----",VLOOKUP(LeaveTracker[[#This Row],[Employee Name]],'List of Employees'!$B$4:$H$767,6))</f>
        <v>CASUAL</v>
      </c>
      <c r="G6100" s="24">
        <v>45097</v>
      </c>
      <c r="H6100" s="24">
        <v>45097</v>
      </c>
      <c r="I6100" s="20" t="s">
        <v>82</v>
      </c>
      <c r="K6100" s="57" t="str">
        <f ca="1">LeaveTracker[[#This Row],[Days]]&amp;" "&amp;LeaveTracker[[#This Row],[Type of Leave]]</f>
        <v>1 VL</v>
      </c>
      <c r="L6100" s="23">
        <f ca="1">NETWORKDAYS(LeaveTracker[[#This Row],[Start Date]],LeaveTracker[[#This Row],[End Date]],lstHolidays)</f>
        <v>1</v>
      </c>
      <c r="M6100" s="27"/>
    </row>
    <row r="6101" spans="1:13" ht="30" customHeight="1" x14ac:dyDescent="0.3">
      <c r="A6101" s="27">
        <f t="shared" si="69"/>
        <v>2288</v>
      </c>
      <c r="B6101" s="31">
        <v>45086</v>
      </c>
      <c r="C6101" s="31">
        <v>45084</v>
      </c>
      <c r="D6101" s="19" t="s">
        <v>2255</v>
      </c>
      <c r="E6101" s="20" t="str">
        <f>IF(ISBLANK(LeaveTracker[[#This Row],[Employee Name]]),"-----",VLOOKUP(LeaveTracker[[#This Row],[Employee Name]],'List of Employees'!$B$4:$H$767,7))</f>
        <v>OSP</v>
      </c>
      <c r="F6101" s="66" t="str">
        <f>IF(ISBLANK(LeaveTracker[[#This Row],[Employee Name]]),"-----",VLOOKUP(LeaveTracker[[#This Row],[Employee Name]],'List of Employees'!$B$4:$H$767,6))</f>
        <v>PERMANENT</v>
      </c>
      <c r="G6101" s="24">
        <v>45090</v>
      </c>
      <c r="H6101" s="24">
        <v>45090</v>
      </c>
      <c r="I6101" s="20" t="s">
        <v>82</v>
      </c>
      <c r="K6101" s="57" t="str">
        <f ca="1">LeaveTracker[[#This Row],[Days]]&amp;" "&amp;LeaveTracker[[#This Row],[Type of Leave]]</f>
        <v>1 VL</v>
      </c>
      <c r="L6101" s="23">
        <f ca="1">NETWORKDAYS(LeaveTracker[[#This Row],[Start Date]],LeaveTracker[[#This Row],[End Date]],lstHolidays)</f>
        <v>1</v>
      </c>
      <c r="M6101" s="27"/>
    </row>
    <row r="6102" spans="1:13" ht="30" customHeight="1" x14ac:dyDescent="0.3">
      <c r="A6102" s="27">
        <f t="shared" si="69"/>
        <v>2289</v>
      </c>
      <c r="B6102" s="31">
        <v>45086</v>
      </c>
      <c r="C6102" s="31">
        <v>45084</v>
      </c>
      <c r="D6102" s="19" t="s">
        <v>1736</v>
      </c>
      <c r="E6102" s="20">
        <f>IF(ISBLANK(LeaveTracker[[#This Row],[Employee Name]]),"-----",VLOOKUP(LeaveTracker[[#This Row],[Employee Name]],'List of Employees'!$B$4:$H$767,7))</f>
        <v>0</v>
      </c>
      <c r="F6102" s="66" t="str">
        <f>IF(ISBLANK(LeaveTracker[[#This Row],[Employee Name]]),"-----",VLOOKUP(LeaveTracker[[#This Row],[Employee Name]],'List of Employees'!$B$4:$H$767,6))</f>
        <v>CASUAL</v>
      </c>
      <c r="G6102" s="24">
        <v>45077</v>
      </c>
      <c r="H6102" s="24">
        <v>45077</v>
      </c>
      <c r="I6102" s="20" t="s">
        <v>81</v>
      </c>
      <c r="K6102" s="57" t="str">
        <f ca="1">LeaveTracker[[#This Row],[Days]]&amp;" "&amp;LeaveTracker[[#This Row],[Type of Leave]]</f>
        <v>1 SL</v>
      </c>
      <c r="L6102" s="23">
        <f ca="1">NETWORKDAYS(LeaveTracker[[#This Row],[Start Date]],LeaveTracker[[#This Row],[End Date]],lstHolidays)</f>
        <v>1</v>
      </c>
      <c r="M6102" s="27"/>
    </row>
    <row r="6103" spans="1:13" ht="30" customHeight="1" x14ac:dyDescent="0.3">
      <c r="A6103" s="27">
        <f t="shared" si="69"/>
        <v>2290</v>
      </c>
      <c r="B6103" s="31">
        <v>45086</v>
      </c>
      <c r="C6103" s="31">
        <v>45084</v>
      </c>
      <c r="D6103" s="19" t="s">
        <v>1736</v>
      </c>
      <c r="E6103" s="20">
        <f>IF(ISBLANK(LeaveTracker[[#This Row],[Employee Name]]),"-----",VLOOKUP(LeaveTracker[[#This Row],[Employee Name]],'List of Employees'!$B$4:$H$767,7))</f>
        <v>0</v>
      </c>
      <c r="F6103" s="66" t="str">
        <f>IF(ISBLANK(LeaveTracker[[#This Row],[Employee Name]]),"-----",VLOOKUP(LeaveTracker[[#This Row],[Employee Name]],'List of Employees'!$B$4:$H$767,6))</f>
        <v>CASUAL</v>
      </c>
      <c r="G6103" s="24">
        <v>45083</v>
      </c>
      <c r="H6103" s="24">
        <v>45083</v>
      </c>
      <c r="I6103" s="20" t="s">
        <v>81</v>
      </c>
      <c r="K6103" s="57" t="str">
        <f ca="1">LeaveTracker[[#This Row],[Days]]&amp;" "&amp;LeaveTracker[[#This Row],[Type of Leave]]</f>
        <v>1 SL</v>
      </c>
      <c r="L6103" s="23">
        <f ca="1">NETWORKDAYS(LeaveTracker[[#This Row],[Start Date]],LeaveTracker[[#This Row],[End Date]],lstHolidays)</f>
        <v>1</v>
      </c>
      <c r="M6103" s="27"/>
    </row>
    <row r="6104" spans="1:13" ht="30" customHeight="1" x14ac:dyDescent="0.3">
      <c r="A6104" s="27">
        <f t="shared" si="69"/>
        <v>2291</v>
      </c>
      <c r="B6104" s="31">
        <v>45086</v>
      </c>
      <c r="C6104" s="31">
        <v>45078</v>
      </c>
      <c r="D6104" s="19" t="s">
        <v>2361</v>
      </c>
      <c r="E6104" s="20" t="str">
        <f>IF(ISBLANK(LeaveTracker[[#This Row],[Employee Name]]),"-----",VLOOKUP(LeaveTracker[[#This Row],[Employee Name]],'List of Employees'!$B$4:$H$767,7))</f>
        <v>SPED</v>
      </c>
      <c r="F6104" s="66" t="str">
        <f>IF(ISBLANK(LeaveTracker[[#This Row],[Employee Name]]),"-----",VLOOKUP(LeaveTracker[[#This Row],[Employee Name]],'List of Employees'!$B$4:$H$767,6))</f>
        <v>PERMANENT</v>
      </c>
      <c r="G6104" s="24">
        <v>45082</v>
      </c>
      <c r="H6104" s="24">
        <v>45086</v>
      </c>
      <c r="I6104" s="20" t="s">
        <v>297</v>
      </c>
      <c r="K6104" s="57" t="str">
        <f ca="1">LeaveTracker[[#This Row],[Days]]&amp;" "&amp;LeaveTracker[[#This Row],[Type of Leave]]</f>
        <v>5 OTHER</v>
      </c>
      <c r="L6104" s="23">
        <f ca="1">NETWORKDAYS(LeaveTracker[[#This Row],[Start Date]],LeaveTracker[[#This Row],[End Date]],lstHolidays)</f>
        <v>5</v>
      </c>
      <c r="M6104" s="27"/>
    </row>
    <row r="6105" spans="1:13" ht="30" customHeight="1" x14ac:dyDescent="0.3">
      <c r="A6105" s="27">
        <f t="shared" si="69"/>
        <v>2292</v>
      </c>
      <c r="B6105" s="31">
        <v>45086</v>
      </c>
      <c r="C6105" s="31">
        <v>45044</v>
      </c>
      <c r="D6105" s="19" t="s">
        <v>2361</v>
      </c>
      <c r="E6105" s="20" t="str">
        <f>IF(ISBLANK(LeaveTracker[[#This Row],[Employee Name]]),"-----",VLOOKUP(LeaveTracker[[#This Row],[Employee Name]],'List of Employees'!$B$4:$H$767,7))</f>
        <v>SPED</v>
      </c>
      <c r="F6105" s="66" t="str">
        <f>IF(ISBLANK(LeaveTracker[[#This Row],[Employee Name]]),"-----",VLOOKUP(LeaveTracker[[#This Row],[Employee Name]],'List of Employees'!$B$4:$H$767,6))</f>
        <v>PERMANENT</v>
      </c>
      <c r="G6105" s="24">
        <v>45077</v>
      </c>
      <c r="H6105" s="24">
        <v>45079</v>
      </c>
      <c r="I6105" s="20" t="s">
        <v>297</v>
      </c>
      <c r="J6105" s="42" t="s">
        <v>1000</v>
      </c>
      <c r="K6105" s="57" t="str">
        <f ca="1">LeaveTracker[[#This Row],[Days]]&amp;" "&amp;LeaveTracker[[#This Row],[Type of Leave]]</f>
        <v>3 OTHER</v>
      </c>
      <c r="L6105" s="23">
        <f ca="1">NETWORKDAYS(LeaveTracker[[#This Row],[Start Date]],LeaveTracker[[#This Row],[End Date]],lstHolidays)</f>
        <v>3</v>
      </c>
      <c r="M6105" s="27"/>
    </row>
    <row r="6106" spans="1:13" ht="30" customHeight="1" x14ac:dyDescent="0.3">
      <c r="A6106" s="27">
        <f t="shared" si="69"/>
        <v>2293</v>
      </c>
      <c r="B6106" s="31">
        <v>45086</v>
      </c>
      <c r="C6106" s="31">
        <v>45079</v>
      </c>
      <c r="D6106" s="19" t="s">
        <v>2363</v>
      </c>
      <c r="E6106" s="20" t="str">
        <f>IF(ISBLANK(LeaveTracker[[#This Row],[Employee Name]]),"-----",VLOOKUP(LeaveTracker[[#This Row],[Employee Name]],'List of Employees'!$B$4:$H$767,7))</f>
        <v>PICNIC GROVE</v>
      </c>
      <c r="F6106" s="66" t="str">
        <f>IF(ISBLANK(LeaveTracker[[#This Row],[Employee Name]]),"-----",VLOOKUP(LeaveTracker[[#This Row],[Employee Name]],'List of Employees'!$B$4:$H$767,6))</f>
        <v>PERMANENT</v>
      </c>
      <c r="G6106" s="24">
        <v>45072</v>
      </c>
      <c r="H6106" s="24">
        <v>45072</v>
      </c>
      <c r="I6106" s="20" t="s">
        <v>81</v>
      </c>
      <c r="K6106" s="57" t="str">
        <f ca="1">LeaveTracker[[#This Row],[Days]]&amp;" "&amp;LeaveTracker[[#This Row],[Type of Leave]]</f>
        <v>1 SL</v>
      </c>
      <c r="L6106" s="23">
        <f ca="1">NETWORKDAYS(LeaveTracker[[#This Row],[Start Date]],LeaveTracker[[#This Row],[End Date]],lstHolidays)</f>
        <v>1</v>
      </c>
      <c r="M6106" s="27"/>
    </row>
    <row r="6107" spans="1:13" ht="30" customHeight="1" x14ac:dyDescent="0.3">
      <c r="A6107" s="27">
        <f t="shared" si="69"/>
        <v>2294</v>
      </c>
      <c r="B6107" s="31">
        <v>45086</v>
      </c>
      <c r="C6107" s="31">
        <v>45084</v>
      </c>
      <c r="D6107" s="19" t="s">
        <v>2366</v>
      </c>
      <c r="E6107" s="20" t="str">
        <f>IF(ISBLANK(LeaveTracker[[#This Row],[Employee Name]]),"-----",VLOOKUP(LeaveTracker[[#This Row],[Employee Name]],'List of Employees'!$B$4:$H$767,7))</f>
        <v xml:space="preserve">OFFICE OF THE SANGGUNIANG PANLUNGSOD </v>
      </c>
      <c r="F6107" s="66" t="str">
        <f>IF(ISBLANK(LeaveTracker[[#This Row],[Employee Name]]),"-----",VLOOKUP(LeaveTracker[[#This Row],[Employee Name]],'List of Employees'!$B$4:$H$767,6))</f>
        <v>PERMANENT</v>
      </c>
      <c r="G6107" s="24">
        <v>45090</v>
      </c>
      <c r="H6107" s="24">
        <v>45090</v>
      </c>
      <c r="I6107" s="20" t="s">
        <v>82</v>
      </c>
      <c r="K6107" s="57" t="str">
        <f ca="1">LeaveTracker[[#This Row],[Days]]&amp;" "&amp;LeaveTracker[[#This Row],[Type of Leave]]</f>
        <v>1 VL</v>
      </c>
      <c r="L6107" s="23">
        <f ca="1">NETWORKDAYS(LeaveTracker[[#This Row],[Start Date]],LeaveTracker[[#This Row],[End Date]],lstHolidays)</f>
        <v>1</v>
      </c>
      <c r="M6107" s="27"/>
    </row>
    <row r="6108" spans="1:13" ht="30" customHeight="1" x14ac:dyDescent="0.3">
      <c r="A6108" s="27">
        <f t="shared" si="69"/>
        <v>2295</v>
      </c>
      <c r="B6108" s="31">
        <v>45090</v>
      </c>
      <c r="C6108" s="31">
        <v>45086</v>
      </c>
      <c r="D6108" s="19" t="s">
        <v>723</v>
      </c>
      <c r="E6108" s="20" t="str">
        <f>IF(ISBLANK(LeaveTracker[[#This Row],[Employee Name]]),"-----",VLOOKUP(LeaveTracker[[#This Row],[Employee Name]],'List of Employees'!$B$4:$H$767,7))</f>
        <v>SP</v>
      </c>
      <c r="F6108" s="66" t="str">
        <f>IF(ISBLANK(LeaveTracker[[#This Row],[Employee Name]]),"-----",VLOOKUP(LeaveTracker[[#This Row],[Employee Name]],'List of Employees'!$B$4:$H$767,6))</f>
        <v>PERMANENT</v>
      </c>
      <c r="G6108" s="24">
        <v>45085</v>
      </c>
      <c r="H6108" s="24">
        <v>45085</v>
      </c>
      <c r="I6108" s="20" t="s">
        <v>81</v>
      </c>
      <c r="K6108" s="57" t="str">
        <f ca="1">LeaveTracker[[#This Row],[Days]]&amp;" "&amp;LeaveTracker[[#This Row],[Type of Leave]]</f>
        <v>1 SL</v>
      </c>
      <c r="L6108" s="23">
        <f ca="1">NETWORKDAYS(LeaveTracker[[#This Row],[Start Date]],LeaveTracker[[#This Row],[End Date]],lstHolidays)</f>
        <v>1</v>
      </c>
      <c r="M6108" s="27"/>
    </row>
    <row r="6109" spans="1:13" ht="30" customHeight="1" x14ac:dyDescent="0.3">
      <c r="A6109" s="27">
        <f t="shared" si="69"/>
        <v>2296</v>
      </c>
      <c r="B6109" s="31">
        <v>45090</v>
      </c>
      <c r="C6109" s="31">
        <v>45090</v>
      </c>
      <c r="D6109" s="19" t="s">
        <v>303</v>
      </c>
      <c r="E6109" s="20" t="str">
        <f>IF(ISBLANK(LeaveTracker[[#This Row],[Employee Name]]),"-----",VLOOKUP(LeaveTracker[[#This Row],[Employee Name]],'List of Employees'!$B$4:$H$767,7))</f>
        <v>TOPS (ADMIN CSU)</v>
      </c>
      <c r="F6109" s="66" t="str">
        <f>IF(ISBLANK(LeaveTracker[[#This Row],[Employee Name]]),"-----",VLOOKUP(LeaveTracker[[#This Row],[Employee Name]],'List of Employees'!$B$4:$H$767,6))</f>
        <v>PERMANENT</v>
      </c>
      <c r="G6109" s="24">
        <v>45085</v>
      </c>
      <c r="H6109" s="24">
        <v>45086</v>
      </c>
      <c r="I6109" s="19"/>
      <c r="K6109" s="57" t="str">
        <f ca="1">LeaveTracker[[#This Row],[Days]]&amp;" "&amp;LeaveTracker[[#This Row],[Type of Leave]]</f>
        <v xml:space="preserve">2 </v>
      </c>
      <c r="L6109" s="23">
        <f ca="1">NETWORKDAYS(LeaveTracker[[#This Row],[Start Date]],LeaveTracker[[#This Row],[End Date]],lstHolidays)</f>
        <v>2</v>
      </c>
      <c r="M6109" s="27"/>
    </row>
    <row r="6110" spans="1:13" ht="30" customHeight="1" x14ac:dyDescent="0.3">
      <c r="A6110" s="27">
        <f t="shared" si="69"/>
        <v>2297</v>
      </c>
      <c r="B6110" s="31">
        <v>45090</v>
      </c>
      <c r="C6110" s="31">
        <v>45082</v>
      </c>
      <c r="D6110" s="19" t="s">
        <v>2246</v>
      </c>
      <c r="E6110" s="20">
        <f>IF(ISBLANK(LeaveTracker[[#This Row],[Employee Name]]),"-----",VLOOKUP(LeaveTracker[[#This Row],[Employee Name]],'List of Employees'!$B$4:$H$767,7))</f>
        <v>0</v>
      </c>
      <c r="F6110" s="66" t="str">
        <f>IF(ISBLANK(LeaveTracker[[#This Row],[Employee Name]]),"-----",VLOOKUP(LeaveTracker[[#This Row],[Employee Name]],'List of Employees'!$B$4:$H$767,6))</f>
        <v>PERMANENT</v>
      </c>
      <c r="G6110" s="49">
        <v>44710</v>
      </c>
      <c r="H6110" s="49">
        <v>44710</v>
      </c>
      <c r="I6110" s="20" t="s">
        <v>81</v>
      </c>
      <c r="J6110" s="42" t="s">
        <v>2357</v>
      </c>
      <c r="K6110" s="57" t="str">
        <f>LeaveTracker[[#This Row],[Days]]&amp;" "&amp;LeaveTracker[[#This Row],[Type of Leave]]</f>
        <v>1 SL</v>
      </c>
      <c r="L6110" s="23">
        <v>1</v>
      </c>
      <c r="M6110" s="27"/>
    </row>
    <row r="6111" spans="1:13" ht="30" customHeight="1" x14ac:dyDescent="0.3">
      <c r="A6111" s="27">
        <f t="shared" si="69"/>
        <v>2298</v>
      </c>
      <c r="B6111" s="31">
        <v>45090</v>
      </c>
      <c r="C6111" s="31">
        <v>45083</v>
      </c>
      <c r="D6111" s="19" t="s">
        <v>2250</v>
      </c>
      <c r="E6111" s="20" t="str">
        <f>IF(ISBLANK(LeaveTracker[[#This Row],[Employee Name]]),"-----",VLOOKUP(LeaveTracker[[#This Row],[Employee Name]],'List of Employees'!$B$4:$H$767,7))</f>
        <v>SHS</v>
      </c>
      <c r="F6111" s="66" t="str">
        <f>IF(ISBLANK(LeaveTracker[[#This Row],[Employee Name]]),"-----",VLOOKUP(LeaveTracker[[#This Row],[Employee Name]],'List of Employees'!$B$4:$H$767,6))</f>
        <v>PERMANENT</v>
      </c>
      <c r="G6111" s="31">
        <v>45082</v>
      </c>
      <c r="H6111" s="31">
        <v>45082</v>
      </c>
      <c r="I6111" s="20" t="s">
        <v>81</v>
      </c>
      <c r="K6111" s="57" t="str">
        <f ca="1">LeaveTracker[[#This Row],[Days]]&amp;" "&amp;LeaveTracker[[#This Row],[Type of Leave]]</f>
        <v>1 SL</v>
      </c>
      <c r="L6111" s="23">
        <f ca="1">NETWORKDAYS(LeaveTracker[[#This Row],[Start Date]],LeaveTracker[[#This Row],[End Date]],lstHolidays)</f>
        <v>1</v>
      </c>
      <c r="M6111" s="27"/>
    </row>
    <row r="6112" spans="1:13" ht="30" customHeight="1" x14ac:dyDescent="0.3">
      <c r="A6112" s="27">
        <f t="shared" si="69"/>
        <v>2299</v>
      </c>
      <c r="B6112" s="31">
        <v>45090</v>
      </c>
      <c r="C6112" s="31">
        <v>45083</v>
      </c>
      <c r="D6112" s="19" t="s">
        <v>2250</v>
      </c>
      <c r="E6112" s="20" t="str">
        <f>IF(ISBLANK(LeaveTracker[[#This Row],[Employee Name]]),"-----",VLOOKUP(LeaveTracker[[#This Row],[Employee Name]],'List of Employees'!$B$4:$H$767,7))</f>
        <v>SHS</v>
      </c>
      <c r="F6112" s="66" t="str">
        <f>IF(ISBLANK(LeaveTracker[[#This Row],[Employee Name]]),"-----",VLOOKUP(LeaveTracker[[#This Row],[Employee Name]],'List of Employees'!$B$4:$H$767,6))</f>
        <v>PERMANENT</v>
      </c>
      <c r="G6112" s="55">
        <v>44713</v>
      </c>
      <c r="H6112" s="55">
        <v>44713</v>
      </c>
      <c r="I6112" s="20" t="s">
        <v>81</v>
      </c>
      <c r="J6112" s="42" t="s">
        <v>2357</v>
      </c>
      <c r="K6112" s="57" t="str">
        <f ca="1">LeaveTracker[[#This Row],[Days]]&amp;" "&amp;LeaveTracker[[#This Row],[Type of Leave]]</f>
        <v>1 SL</v>
      </c>
      <c r="L6112" s="23">
        <f ca="1">NETWORKDAYS(LeaveTracker[[#This Row],[Start Date]],LeaveTracker[[#This Row],[End Date]],lstHolidays)</f>
        <v>1</v>
      </c>
      <c r="M6112" s="27"/>
    </row>
    <row r="6113" spans="1:13" ht="30" customHeight="1" x14ac:dyDescent="0.3">
      <c r="A6113" s="27">
        <f t="shared" si="69"/>
        <v>2300</v>
      </c>
      <c r="B6113" s="31">
        <v>45090</v>
      </c>
      <c r="C6113" s="31">
        <v>45090</v>
      </c>
      <c r="D6113" s="19" t="s">
        <v>668</v>
      </c>
      <c r="E6113" s="20" t="str">
        <f>IF(ISBLANK(LeaveTracker[[#This Row],[Employee Name]]),"-----",VLOOKUP(LeaveTracker[[#This Row],[Employee Name]],'List of Employees'!$B$4:$H$767,7))</f>
        <v>SP</v>
      </c>
      <c r="F6113" s="66" t="str">
        <f>IF(ISBLANK(LeaveTracker[[#This Row],[Employee Name]]),"-----",VLOOKUP(LeaveTracker[[#This Row],[Employee Name]],'List of Employees'!$B$4:$H$767,6))</f>
        <v>PERMANENT</v>
      </c>
      <c r="G6113" s="24">
        <v>45086</v>
      </c>
      <c r="H6113" s="24">
        <v>45086</v>
      </c>
      <c r="I6113" s="20" t="s">
        <v>81</v>
      </c>
      <c r="K6113" s="57" t="str">
        <f ca="1">LeaveTracker[[#This Row],[Days]]&amp;" "&amp;LeaveTracker[[#This Row],[Type of Leave]]</f>
        <v>1 SL</v>
      </c>
      <c r="L6113" s="23">
        <f ca="1">NETWORKDAYS(LeaveTracker[[#This Row],[Start Date]],LeaveTracker[[#This Row],[End Date]],lstHolidays)</f>
        <v>1</v>
      </c>
      <c r="M6113" s="27"/>
    </row>
    <row r="6114" spans="1:13" ht="30" customHeight="1" x14ac:dyDescent="0.3">
      <c r="A6114" s="27">
        <f t="shared" si="69"/>
        <v>2301</v>
      </c>
      <c r="B6114" s="31">
        <v>45090</v>
      </c>
      <c r="C6114" s="31">
        <v>45090</v>
      </c>
      <c r="D6114" s="19" t="s">
        <v>1770</v>
      </c>
      <c r="E6114" s="20" t="str">
        <f>IF(ISBLANK(LeaveTracker[[#This Row],[Employee Name]]),"-----",VLOOKUP(LeaveTracker[[#This Row],[Employee Name]],'List of Employees'!$B$4:$H$767,7))</f>
        <v>SP</v>
      </c>
      <c r="F6114" s="66" t="str">
        <f>IF(ISBLANK(LeaveTracker[[#This Row],[Employee Name]]),"-----",VLOOKUP(LeaveTracker[[#This Row],[Employee Name]],'List of Employees'!$B$4:$H$767,6))</f>
        <v>CASUAL</v>
      </c>
      <c r="G6114" s="24">
        <v>45099</v>
      </c>
      <c r="H6114" s="24">
        <v>45100</v>
      </c>
      <c r="I6114" s="20" t="s">
        <v>297</v>
      </c>
      <c r="J6114" s="42" t="s">
        <v>1000</v>
      </c>
      <c r="K6114" s="57" t="str">
        <f ca="1">LeaveTracker[[#This Row],[Days]]&amp;" "&amp;LeaveTracker[[#This Row],[Type of Leave]]</f>
        <v>2 OTHER</v>
      </c>
      <c r="L6114" s="23">
        <f ca="1">NETWORKDAYS(LeaveTracker[[#This Row],[Start Date]],LeaveTracker[[#This Row],[End Date]],lstHolidays)</f>
        <v>2</v>
      </c>
      <c r="M6114" s="27"/>
    </row>
    <row r="6115" spans="1:13" ht="30" customHeight="1" x14ac:dyDescent="0.3">
      <c r="A6115" s="27">
        <f t="shared" si="69"/>
        <v>2302</v>
      </c>
      <c r="B6115" s="31">
        <v>45090</v>
      </c>
      <c r="C6115" s="31">
        <v>45086</v>
      </c>
      <c r="D6115" s="19" t="s">
        <v>1907</v>
      </c>
      <c r="E6115" s="20" t="str">
        <f>IF(ISBLANK(LeaveTracker[[#This Row],[Employee Name]]),"-----",VLOOKUP(LeaveTracker[[#This Row],[Employee Name]],'List of Employees'!$B$4:$H$767,7))</f>
        <v>INTERNAL</v>
      </c>
      <c r="F6115" s="66" t="str">
        <f>IF(ISBLANK(LeaveTracker[[#This Row],[Employee Name]]),"-----",VLOOKUP(LeaveTracker[[#This Row],[Employee Name]],'List of Employees'!$B$4:$H$767,6))</f>
        <v>CASUAL</v>
      </c>
      <c r="G6115" s="31">
        <v>45084</v>
      </c>
      <c r="H6115" s="31">
        <v>45084</v>
      </c>
      <c r="I6115" s="20" t="s">
        <v>81</v>
      </c>
      <c r="K6115" s="57" t="str">
        <f ca="1">LeaveTracker[[#This Row],[Days]]&amp;" "&amp;LeaveTracker[[#This Row],[Type of Leave]]</f>
        <v>1 SL</v>
      </c>
      <c r="L6115" s="23">
        <f ca="1">NETWORKDAYS(LeaveTracker[[#This Row],[Start Date]],LeaveTracker[[#This Row],[End Date]],lstHolidays)</f>
        <v>1</v>
      </c>
      <c r="M6115" s="27"/>
    </row>
    <row r="6116" spans="1:13" ht="30" customHeight="1" x14ac:dyDescent="0.3">
      <c r="A6116" s="27">
        <f t="shared" si="69"/>
        <v>2303</v>
      </c>
      <c r="B6116" s="31">
        <v>45090</v>
      </c>
      <c r="C6116" s="31">
        <v>45090</v>
      </c>
      <c r="D6116" s="19" t="s">
        <v>1075</v>
      </c>
      <c r="E6116" s="20" t="str">
        <f>IF(ISBLANK(LeaveTracker[[#This Row],[Employee Name]]),"-----",VLOOKUP(LeaveTracker[[#This Row],[Employee Name]],'List of Employees'!$B$4:$H$767,7))</f>
        <v>CTO</v>
      </c>
      <c r="F6116" s="66" t="str">
        <f>IF(ISBLANK(LeaveTracker[[#This Row],[Employee Name]]),"-----",VLOOKUP(LeaveTracker[[#This Row],[Employee Name]],'List of Employees'!$B$4:$H$767,6))</f>
        <v>PERMANENT</v>
      </c>
      <c r="G6116" s="24">
        <v>45083</v>
      </c>
      <c r="H6116" s="24">
        <v>45083</v>
      </c>
      <c r="I6116" s="20" t="s">
        <v>81</v>
      </c>
      <c r="K6116" s="57" t="str">
        <f ca="1">LeaveTracker[[#This Row],[Days]]&amp;" "&amp;LeaveTracker[[#This Row],[Type of Leave]]</f>
        <v>1 SL</v>
      </c>
      <c r="L6116" s="23">
        <f ca="1">NETWORKDAYS(LeaveTracker[[#This Row],[Start Date]],LeaveTracker[[#This Row],[End Date]],lstHolidays)</f>
        <v>1</v>
      </c>
      <c r="M6116" s="27"/>
    </row>
    <row r="6117" spans="1:13" ht="30" customHeight="1" x14ac:dyDescent="0.3">
      <c r="A6117" s="27">
        <f t="shared" ref="A6117:A6180" si="70">A6116+1</f>
        <v>2304</v>
      </c>
      <c r="B6117" s="31">
        <v>45090</v>
      </c>
      <c r="C6117" s="31">
        <v>45090</v>
      </c>
      <c r="D6117" s="19" t="s">
        <v>1075</v>
      </c>
      <c r="E6117" s="20" t="str">
        <f>IF(ISBLANK(LeaveTracker[[#This Row],[Employee Name]]),"-----",VLOOKUP(LeaveTracker[[#This Row],[Employee Name]],'List of Employees'!$B$4:$H$767,7))</f>
        <v>CTO</v>
      </c>
      <c r="F6117" s="66" t="str">
        <f>IF(ISBLANK(LeaveTracker[[#This Row],[Employee Name]]),"-----",VLOOKUP(LeaveTracker[[#This Row],[Employee Name]],'List of Employees'!$B$4:$H$767,6))</f>
        <v>PERMANENT</v>
      </c>
      <c r="G6117" s="24">
        <v>45086</v>
      </c>
      <c r="H6117" s="24">
        <v>45086</v>
      </c>
      <c r="I6117" s="20" t="s">
        <v>81</v>
      </c>
      <c r="K6117" s="57" t="str">
        <f ca="1">LeaveTracker[[#This Row],[Days]]&amp;" "&amp;LeaveTracker[[#This Row],[Type of Leave]]</f>
        <v>1 SL</v>
      </c>
      <c r="L6117" s="23">
        <f ca="1">NETWORKDAYS(LeaveTracker[[#This Row],[Start Date]],LeaveTracker[[#This Row],[End Date]],lstHolidays)</f>
        <v>1</v>
      </c>
      <c r="M6117" s="27"/>
    </row>
    <row r="6118" spans="1:13" ht="30" customHeight="1" x14ac:dyDescent="0.3">
      <c r="A6118" s="27">
        <f t="shared" si="70"/>
        <v>2305</v>
      </c>
      <c r="B6118" s="31">
        <v>45090</v>
      </c>
      <c r="C6118" s="31">
        <v>45090</v>
      </c>
      <c r="D6118" s="19" t="s">
        <v>1075</v>
      </c>
      <c r="E6118" s="20" t="str">
        <f>IF(ISBLANK(LeaveTracker[[#This Row],[Employee Name]]),"-----",VLOOKUP(LeaveTracker[[#This Row],[Employee Name]],'List of Employees'!$B$4:$H$767,7))</f>
        <v>CTO</v>
      </c>
      <c r="F6118" s="66" t="str">
        <f>IF(ISBLANK(LeaveTracker[[#This Row],[Employee Name]]),"-----",VLOOKUP(LeaveTracker[[#This Row],[Employee Name]],'List of Employees'!$B$4:$H$767,6))</f>
        <v>PERMANENT</v>
      </c>
      <c r="G6118" s="24">
        <v>45105</v>
      </c>
      <c r="H6118" s="24">
        <v>45105</v>
      </c>
      <c r="I6118" s="20" t="s">
        <v>297</v>
      </c>
      <c r="J6118" s="42" t="s">
        <v>1000</v>
      </c>
      <c r="K6118" s="57" t="str">
        <f>LeaveTracker[[#This Row],[Days]]&amp;" "&amp;LeaveTracker[[#This Row],[Type of Leave]]</f>
        <v>1 OTHER</v>
      </c>
      <c r="L6118" s="23">
        <v>1</v>
      </c>
      <c r="M6118" s="27"/>
    </row>
    <row r="6119" spans="1:13" ht="30" customHeight="1" x14ac:dyDescent="0.3">
      <c r="A6119" s="27">
        <f t="shared" si="70"/>
        <v>2306</v>
      </c>
      <c r="B6119" s="31">
        <v>45090</v>
      </c>
      <c r="C6119" s="31">
        <v>45090</v>
      </c>
      <c r="D6119" s="19" t="s">
        <v>1075</v>
      </c>
      <c r="E6119" s="20" t="str">
        <f>IF(ISBLANK(LeaveTracker[[#This Row],[Employee Name]]),"-----",VLOOKUP(LeaveTracker[[#This Row],[Employee Name]],'List of Employees'!$B$4:$H$767,7))</f>
        <v>CTO</v>
      </c>
      <c r="F6119" s="66" t="str">
        <f>IF(ISBLANK(LeaveTracker[[#This Row],[Employee Name]]),"-----",VLOOKUP(LeaveTracker[[#This Row],[Employee Name]],'List of Employees'!$B$4:$H$767,6))</f>
        <v>PERMANENT</v>
      </c>
      <c r="G6119" s="24">
        <v>45107</v>
      </c>
      <c r="H6119" s="24">
        <v>45107</v>
      </c>
      <c r="I6119" s="20" t="s">
        <v>297</v>
      </c>
      <c r="J6119" s="42" t="s">
        <v>1000</v>
      </c>
      <c r="K6119" s="57" t="str">
        <f ca="1">LeaveTracker[[#This Row],[Days]]&amp;" "&amp;LeaveTracker[[#This Row],[Type of Leave]]</f>
        <v>1 OTHER</v>
      </c>
      <c r="L6119" s="23">
        <f ca="1">NETWORKDAYS(LeaveTracker[[#This Row],[Start Date]],LeaveTracker[[#This Row],[End Date]],lstHolidays)</f>
        <v>1</v>
      </c>
      <c r="M6119" s="27"/>
    </row>
    <row r="6120" spans="1:13" ht="30" customHeight="1" x14ac:dyDescent="0.3">
      <c r="A6120" s="27">
        <f t="shared" si="70"/>
        <v>2307</v>
      </c>
      <c r="B6120" s="31">
        <v>45090</v>
      </c>
      <c r="C6120" s="31">
        <v>45086</v>
      </c>
      <c r="D6120" s="19" t="s">
        <v>2007</v>
      </c>
      <c r="E6120" s="20" t="str">
        <f>IF(ISBLANK(LeaveTracker[[#This Row],[Employee Name]]),"-----",VLOOKUP(LeaveTracker[[#This Row],[Employee Name]],'List of Employees'!$B$4:$H$767,7))</f>
        <v>EDP</v>
      </c>
      <c r="F6120" s="66" t="str">
        <f>IF(ISBLANK(LeaveTracker[[#This Row],[Employee Name]]),"-----",VLOOKUP(LeaveTracker[[#This Row],[Employee Name]],'List of Employees'!$B$4:$H$767,6))</f>
        <v>CASUAL</v>
      </c>
      <c r="G6120" s="24">
        <v>45083</v>
      </c>
      <c r="H6120" s="31">
        <v>45084</v>
      </c>
      <c r="I6120" s="20" t="s">
        <v>81</v>
      </c>
      <c r="K6120" s="57" t="str">
        <f ca="1">LeaveTracker[[#This Row],[Days]]&amp;" "&amp;LeaveTracker[[#This Row],[Type of Leave]]</f>
        <v>2 SL</v>
      </c>
      <c r="L6120" s="23">
        <f ca="1">NETWORKDAYS(LeaveTracker[[#This Row],[Start Date]],LeaveTracker[[#This Row],[End Date]],lstHolidays)</f>
        <v>2</v>
      </c>
      <c r="M6120" s="27"/>
    </row>
    <row r="6121" spans="1:13" ht="30" customHeight="1" x14ac:dyDescent="0.3">
      <c r="A6121" s="27">
        <f t="shared" si="70"/>
        <v>2308</v>
      </c>
      <c r="B6121" s="31">
        <v>45090</v>
      </c>
      <c r="C6121" s="31">
        <v>45090</v>
      </c>
      <c r="D6121" s="19" t="s">
        <v>406</v>
      </c>
      <c r="E6121" s="20" t="str">
        <f>IF(ISBLANK(LeaveTracker[[#This Row],[Employee Name]]),"-----",VLOOKUP(LeaveTracker[[#This Row],[Employee Name]],'List of Employees'!$B$4:$H$767,7))</f>
        <v>CTO</v>
      </c>
      <c r="F6121" s="66" t="str">
        <f>IF(ISBLANK(LeaveTracker[[#This Row],[Employee Name]]),"-----",VLOOKUP(LeaveTracker[[#This Row],[Employee Name]],'List of Employees'!$B$4:$H$767,6))</f>
        <v>PERMANENT</v>
      </c>
      <c r="G6121" s="31">
        <v>45091</v>
      </c>
      <c r="H6121" s="31">
        <v>45091</v>
      </c>
      <c r="I6121" s="20" t="s">
        <v>297</v>
      </c>
      <c r="K6121" s="57" t="str">
        <f ca="1">LeaveTracker[[#This Row],[Days]]&amp;" "&amp;LeaveTracker[[#This Row],[Type of Leave]]</f>
        <v>1 OTHER</v>
      </c>
      <c r="L6121" s="23">
        <f ca="1">NETWORKDAYS(LeaveTracker[[#This Row],[Start Date]],LeaveTracker[[#This Row],[End Date]],lstHolidays)</f>
        <v>1</v>
      </c>
      <c r="M6121" s="27"/>
    </row>
    <row r="6122" spans="1:13" ht="30" customHeight="1" x14ac:dyDescent="0.3">
      <c r="A6122" s="27">
        <f t="shared" si="70"/>
        <v>2309</v>
      </c>
      <c r="B6122" s="31">
        <v>45090</v>
      </c>
      <c r="C6122" s="31">
        <v>45086</v>
      </c>
      <c r="D6122" s="19" t="s">
        <v>614</v>
      </c>
      <c r="E6122" s="20" t="str">
        <f>IF(ISBLANK(LeaveTracker[[#This Row],[Employee Name]]),"-----",VLOOKUP(LeaveTracker[[#This Row],[Employee Name]],'List of Employees'!$B$4:$H$767,7))</f>
        <v>CBO</v>
      </c>
      <c r="F6122" s="66" t="str">
        <f>IF(ISBLANK(LeaveTracker[[#This Row],[Employee Name]]),"-----",VLOOKUP(LeaveTracker[[#This Row],[Employee Name]],'List of Employees'!$B$4:$H$767,6))</f>
        <v>PERMANENT</v>
      </c>
      <c r="G6122" s="31">
        <v>45085</v>
      </c>
      <c r="H6122" s="31">
        <v>45085</v>
      </c>
      <c r="I6122" s="20" t="s">
        <v>81</v>
      </c>
      <c r="K6122" s="57" t="str">
        <f ca="1">LeaveTracker[[#This Row],[Days]]&amp;" "&amp;LeaveTracker[[#This Row],[Type of Leave]]</f>
        <v>1 SL</v>
      </c>
      <c r="L6122" s="23">
        <f ca="1">NETWORKDAYS(LeaveTracker[[#This Row],[Start Date]],LeaveTracker[[#This Row],[End Date]],lstHolidays)</f>
        <v>1</v>
      </c>
      <c r="M6122" s="27"/>
    </row>
    <row r="6123" spans="1:13" ht="30" customHeight="1" x14ac:dyDescent="0.3">
      <c r="A6123" s="27">
        <f t="shared" si="70"/>
        <v>2310</v>
      </c>
      <c r="B6123" s="31">
        <v>45090</v>
      </c>
      <c r="C6123" s="31">
        <v>45089</v>
      </c>
      <c r="D6123" s="19" t="s">
        <v>2283</v>
      </c>
      <c r="E6123" s="20" t="str">
        <f>IF(ISBLANK(LeaveTracker[[#This Row],[Employee Name]]),"-----",VLOOKUP(LeaveTracker[[#This Row],[Employee Name]],'List of Employees'!$B$4:$H$767,7))</f>
        <v>OSPITAL NG TAGAYTAY</v>
      </c>
      <c r="F6123" s="66" t="str">
        <f>IF(ISBLANK(LeaveTracker[[#This Row],[Employee Name]]),"-----",VLOOKUP(LeaveTracker[[#This Row],[Employee Name]],'List of Employees'!$B$4:$H$767,6))</f>
        <v>CASUAL</v>
      </c>
      <c r="G6123" s="31">
        <v>45093</v>
      </c>
      <c r="H6123" s="31">
        <v>45093</v>
      </c>
      <c r="I6123" s="20" t="s">
        <v>82</v>
      </c>
      <c r="K6123" s="57" t="str">
        <f ca="1">LeaveTracker[[#This Row],[Days]]&amp;" "&amp;LeaveTracker[[#This Row],[Type of Leave]]</f>
        <v>1 VL</v>
      </c>
      <c r="L6123" s="23">
        <f ca="1">NETWORKDAYS(LeaveTracker[[#This Row],[Start Date]],LeaveTracker[[#This Row],[End Date]],lstHolidays)</f>
        <v>1</v>
      </c>
      <c r="M6123" s="27"/>
    </row>
    <row r="6124" spans="1:13" ht="30" customHeight="1" x14ac:dyDescent="0.3">
      <c r="A6124" s="27">
        <f t="shared" si="70"/>
        <v>2311</v>
      </c>
      <c r="B6124" s="31">
        <v>45090</v>
      </c>
      <c r="C6124" s="31">
        <v>45089</v>
      </c>
      <c r="D6124" s="19" t="s">
        <v>2283</v>
      </c>
      <c r="E6124" s="20" t="str">
        <f>IF(ISBLANK(LeaveTracker[[#This Row],[Employee Name]]),"-----",VLOOKUP(LeaveTracker[[#This Row],[Employee Name]],'List of Employees'!$B$4:$H$767,7))</f>
        <v>OSPITAL NG TAGAYTAY</v>
      </c>
      <c r="F6124" s="66" t="str">
        <f>IF(ISBLANK(LeaveTracker[[#This Row],[Employee Name]]),"-----",VLOOKUP(LeaveTracker[[#This Row],[Employee Name]],'List of Employees'!$B$4:$H$767,6))</f>
        <v>CASUAL</v>
      </c>
      <c r="G6124" s="31">
        <v>45096</v>
      </c>
      <c r="H6124" s="31">
        <v>45100</v>
      </c>
      <c r="I6124" s="20" t="s">
        <v>82</v>
      </c>
      <c r="K6124" s="57" t="str">
        <f ca="1">LeaveTracker[[#This Row],[Days]]&amp;" "&amp;LeaveTracker[[#This Row],[Type of Leave]]</f>
        <v>5 VL</v>
      </c>
      <c r="L6124" s="23">
        <f ca="1">NETWORKDAYS(LeaveTracker[[#This Row],[Start Date]],LeaveTracker[[#This Row],[End Date]],lstHolidays)</f>
        <v>5</v>
      </c>
      <c r="M6124" s="27"/>
    </row>
    <row r="6125" spans="1:13" ht="30" customHeight="1" x14ac:dyDescent="0.3">
      <c r="A6125" s="27">
        <f t="shared" si="70"/>
        <v>2312</v>
      </c>
      <c r="B6125" s="31">
        <v>45090</v>
      </c>
      <c r="C6125" s="31">
        <v>45089</v>
      </c>
      <c r="D6125" s="19" t="s">
        <v>2283</v>
      </c>
      <c r="E6125" s="20" t="str">
        <f>IF(ISBLANK(LeaveTracker[[#This Row],[Employee Name]]),"-----",VLOOKUP(LeaveTracker[[#This Row],[Employee Name]],'List of Employees'!$B$4:$H$767,7))</f>
        <v>OSPITAL NG TAGAYTAY</v>
      </c>
      <c r="F6125" s="66" t="str">
        <f>IF(ISBLANK(LeaveTracker[[#This Row],[Employee Name]]),"-----",VLOOKUP(LeaveTracker[[#This Row],[Employee Name]],'List of Employees'!$B$4:$H$767,6))</f>
        <v>CASUAL</v>
      </c>
      <c r="G6125" s="31">
        <v>45103</v>
      </c>
      <c r="H6125" s="31">
        <v>45104</v>
      </c>
      <c r="I6125" s="20" t="s">
        <v>82</v>
      </c>
      <c r="K6125" s="57" t="str">
        <f ca="1">LeaveTracker[[#This Row],[Days]]&amp;" "&amp;LeaveTracker[[#This Row],[Type of Leave]]</f>
        <v>2 VL</v>
      </c>
      <c r="L6125" s="23">
        <f ca="1">NETWORKDAYS(LeaveTracker[[#This Row],[Start Date]],LeaveTracker[[#This Row],[End Date]],lstHolidays)</f>
        <v>2</v>
      </c>
      <c r="M6125" s="27"/>
    </row>
    <row r="6126" spans="1:13" ht="30" customHeight="1" x14ac:dyDescent="0.3">
      <c r="A6126" s="27">
        <f t="shared" si="70"/>
        <v>2313</v>
      </c>
      <c r="B6126" s="31">
        <v>45090</v>
      </c>
      <c r="C6126" s="31">
        <v>45089</v>
      </c>
      <c r="D6126" s="19" t="s">
        <v>2283</v>
      </c>
      <c r="E6126" s="20" t="str">
        <f>IF(ISBLANK(LeaveTracker[[#This Row],[Employee Name]]),"-----",VLOOKUP(LeaveTracker[[#This Row],[Employee Name]],'List of Employees'!$B$4:$H$767,7))</f>
        <v>OSPITAL NG TAGAYTAY</v>
      </c>
      <c r="F6126" s="66" t="str">
        <f>IF(ISBLANK(LeaveTracker[[#This Row],[Employee Name]]),"-----",VLOOKUP(LeaveTracker[[#This Row],[Employee Name]],'List of Employees'!$B$4:$H$767,6))</f>
        <v>CASUAL</v>
      </c>
      <c r="G6126" s="31">
        <v>45106</v>
      </c>
      <c r="H6126" s="31">
        <v>45107</v>
      </c>
      <c r="I6126" s="20" t="s">
        <v>82</v>
      </c>
      <c r="K6126" s="57" t="str">
        <f ca="1">LeaveTracker[[#This Row],[Days]]&amp;" "&amp;LeaveTracker[[#This Row],[Type of Leave]]</f>
        <v>2 VL</v>
      </c>
      <c r="L6126" s="23">
        <f ca="1">NETWORKDAYS(LeaveTracker[[#This Row],[Start Date]],LeaveTracker[[#This Row],[End Date]],lstHolidays)</f>
        <v>2</v>
      </c>
      <c r="M6126" s="27"/>
    </row>
    <row r="6127" spans="1:13" ht="30" customHeight="1" x14ac:dyDescent="0.3">
      <c r="A6127" s="27">
        <f t="shared" si="70"/>
        <v>2314</v>
      </c>
      <c r="B6127" s="31">
        <v>45090</v>
      </c>
      <c r="C6127" s="31">
        <v>45089</v>
      </c>
      <c r="D6127" s="19" t="s">
        <v>2283</v>
      </c>
      <c r="E6127" s="20" t="str">
        <f>IF(ISBLANK(LeaveTracker[[#This Row],[Employee Name]]),"-----",VLOOKUP(LeaveTracker[[#This Row],[Employee Name]],'List of Employees'!$B$4:$H$767,7))</f>
        <v>OSPITAL NG TAGAYTAY</v>
      </c>
      <c r="F6127" s="66" t="str">
        <f>IF(ISBLANK(LeaveTracker[[#This Row],[Employee Name]]),"-----",VLOOKUP(LeaveTracker[[#This Row],[Employee Name]],'List of Employees'!$B$4:$H$767,6))</f>
        <v>CASUAL</v>
      </c>
      <c r="G6127" s="24">
        <v>45110</v>
      </c>
      <c r="H6127" s="24">
        <v>45114</v>
      </c>
      <c r="I6127" s="20" t="s">
        <v>82</v>
      </c>
      <c r="K6127" s="57" t="str">
        <f ca="1">LeaveTracker[[#This Row],[Days]]&amp;" "&amp;LeaveTracker[[#This Row],[Type of Leave]]</f>
        <v>5 VL</v>
      </c>
      <c r="L6127" s="23">
        <f ca="1">NETWORKDAYS(LeaveTracker[[#This Row],[Start Date]],LeaveTracker[[#This Row],[End Date]],lstHolidays)</f>
        <v>5</v>
      </c>
      <c r="M6127" s="27"/>
    </row>
    <row r="6128" spans="1:13" ht="30" customHeight="1" x14ac:dyDescent="0.3">
      <c r="A6128" s="27">
        <f t="shared" si="70"/>
        <v>2315</v>
      </c>
      <c r="B6128" s="31">
        <v>45090</v>
      </c>
      <c r="C6128" s="31">
        <v>45089</v>
      </c>
      <c r="D6128" s="19" t="s">
        <v>2283</v>
      </c>
      <c r="E6128" s="20" t="str">
        <f>IF(ISBLANK(LeaveTracker[[#This Row],[Employee Name]]),"-----",VLOOKUP(LeaveTracker[[#This Row],[Employee Name]],'List of Employees'!$B$4:$H$767,7))</f>
        <v>OSPITAL NG TAGAYTAY</v>
      </c>
      <c r="F6128" s="66" t="str">
        <f>IF(ISBLANK(LeaveTracker[[#This Row],[Employee Name]]),"-----",VLOOKUP(LeaveTracker[[#This Row],[Employee Name]],'List of Employees'!$B$4:$H$767,6))</f>
        <v>CASUAL</v>
      </c>
      <c r="G6128" s="24">
        <v>45117</v>
      </c>
      <c r="H6128" s="21">
        <v>45121</v>
      </c>
      <c r="I6128" s="20" t="s">
        <v>82</v>
      </c>
      <c r="K6128" s="57" t="str">
        <f ca="1">LeaveTracker[[#This Row],[Days]]&amp;" "&amp;LeaveTracker[[#This Row],[Type of Leave]]</f>
        <v>5 VL</v>
      </c>
      <c r="L6128" s="23">
        <f ca="1">NETWORKDAYS(LeaveTracker[[#This Row],[Start Date]],LeaveTracker[[#This Row],[End Date]],lstHolidays)</f>
        <v>5</v>
      </c>
      <c r="M6128" s="27"/>
    </row>
    <row r="6129" spans="1:13" ht="30" customHeight="1" x14ac:dyDescent="0.3">
      <c r="A6129" s="27">
        <f t="shared" si="70"/>
        <v>2316</v>
      </c>
      <c r="B6129" s="31">
        <v>45090</v>
      </c>
      <c r="C6129" s="31">
        <v>45084</v>
      </c>
      <c r="D6129" s="19" t="s">
        <v>947</v>
      </c>
      <c r="E6129" s="20" t="str">
        <f>IF(ISBLANK(LeaveTracker[[#This Row],[Employee Name]]),"-----",VLOOKUP(LeaveTracker[[#This Row],[Employee Name]],'List of Employees'!$B$4:$H$767,7))</f>
        <v>ACCOUNTING</v>
      </c>
      <c r="F6129" s="66" t="str">
        <f>IF(ISBLANK(LeaveTracker[[#This Row],[Employee Name]]),"-----",VLOOKUP(LeaveTracker[[#This Row],[Employee Name]],'List of Employees'!$B$4:$H$767,6))</f>
        <v>PERMANENT</v>
      </c>
      <c r="G6129" s="31">
        <v>45084</v>
      </c>
      <c r="H6129" s="31">
        <v>45084</v>
      </c>
      <c r="I6129" s="20" t="s">
        <v>81</v>
      </c>
      <c r="K6129" s="57" t="str">
        <f ca="1">LeaveTracker[[#This Row],[Days]]&amp;" "&amp;LeaveTracker[[#This Row],[Type of Leave]]</f>
        <v>1 SL</v>
      </c>
      <c r="L6129" s="23">
        <f ca="1">NETWORKDAYS(LeaveTracker[[#This Row],[Start Date]],LeaveTracker[[#This Row],[End Date]],lstHolidays)</f>
        <v>1</v>
      </c>
      <c r="M6129" s="27"/>
    </row>
    <row r="6130" spans="1:13" ht="30" customHeight="1" x14ac:dyDescent="0.3">
      <c r="A6130" s="27">
        <f t="shared" si="70"/>
        <v>2317</v>
      </c>
      <c r="B6130" s="31">
        <v>45090</v>
      </c>
      <c r="C6130" s="31">
        <v>45085</v>
      </c>
      <c r="D6130" s="19" t="s">
        <v>565</v>
      </c>
      <c r="E6130" s="20" t="str">
        <f>IF(ISBLANK(LeaveTracker[[#This Row],[Employee Name]]),"-----",VLOOKUP(LeaveTracker[[#This Row],[Employee Name]],'List of Employees'!$B$4:$H$767,7))</f>
        <v>CENRO</v>
      </c>
      <c r="F6130" s="66" t="str">
        <f>IF(ISBLANK(LeaveTracker[[#This Row],[Employee Name]]),"-----",VLOOKUP(LeaveTracker[[#This Row],[Employee Name]],'List of Employees'!$B$4:$H$767,6))</f>
        <v>PERMANENT</v>
      </c>
      <c r="G6130" s="31">
        <v>45083</v>
      </c>
      <c r="H6130" s="31">
        <v>45084</v>
      </c>
      <c r="I6130" s="20" t="s">
        <v>81</v>
      </c>
      <c r="K6130" s="57" t="str">
        <f ca="1">LeaveTracker[[#This Row],[Days]]&amp;" "&amp;LeaveTracker[[#This Row],[Type of Leave]]</f>
        <v>2 SL</v>
      </c>
      <c r="L6130" s="23">
        <f ca="1">NETWORKDAYS(LeaveTracker[[#This Row],[Start Date]],LeaveTracker[[#This Row],[End Date]],lstHolidays)</f>
        <v>2</v>
      </c>
      <c r="M6130" s="27"/>
    </row>
    <row r="6131" spans="1:13" ht="30" customHeight="1" x14ac:dyDescent="0.3">
      <c r="A6131" s="27">
        <f t="shared" si="70"/>
        <v>2318</v>
      </c>
      <c r="B6131" s="31">
        <v>45090</v>
      </c>
      <c r="C6131" s="31">
        <v>45085</v>
      </c>
      <c r="D6131" s="19" t="s">
        <v>1067</v>
      </c>
      <c r="E6131" s="20" t="str">
        <f>IF(ISBLANK(LeaveTracker[[#This Row],[Employee Name]]),"-----",VLOOKUP(LeaveTracker[[#This Row],[Employee Name]],'List of Employees'!$B$4:$H$767,7))</f>
        <v>PIO</v>
      </c>
      <c r="F6131" s="66" t="str">
        <f>IF(ISBLANK(LeaveTracker[[#This Row],[Employee Name]]),"-----",VLOOKUP(LeaveTracker[[#This Row],[Employee Name]],'List of Employees'!$B$4:$H$767,6))</f>
        <v>PERMANENT</v>
      </c>
      <c r="G6131" s="31">
        <v>45084</v>
      </c>
      <c r="H6131" s="31">
        <v>45084</v>
      </c>
      <c r="I6131" s="20" t="s">
        <v>81</v>
      </c>
      <c r="K6131" s="57" t="str">
        <f ca="1">LeaveTracker[[#This Row],[Days]]&amp;" "&amp;LeaveTracker[[#This Row],[Type of Leave]]</f>
        <v>1 SL</v>
      </c>
      <c r="L6131" s="23">
        <f ca="1">NETWORKDAYS(LeaveTracker[[#This Row],[Start Date]],LeaveTracker[[#This Row],[End Date]],lstHolidays)</f>
        <v>1</v>
      </c>
      <c r="M6131" s="27"/>
    </row>
    <row r="6132" spans="1:13" ht="30" customHeight="1" x14ac:dyDescent="0.3">
      <c r="A6132" s="27">
        <f t="shared" si="70"/>
        <v>2319</v>
      </c>
      <c r="B6132" s="31">
        <v>45090</v>
      </c>
      <c r="C6132" s="31">
        <v>45083</v>
      </c>
      <c r="D6132" s="19" t="s">
        <v>1067</v>
      </c>
      <c r="E6132" s="20" t="str">
        <f>IF(ISBLANK(LeaveTracker[[#This Row],[Employee Name]]),"-----",VLOOKUP(LeaveTracker[[#This Row],[Employee Name]],'List of Employees'!$B$4:$H$767,7))</f>
        <v>PIO</v>
      </c>
      <c r="F6132" s="66" t="str">
        <f>IF(ISBLANK(LeaveTracker[[#This Row],[Employee Name]]),"-----",VLOOKUP(LeaveTracker[[#This Row],[Employee Name]],'List of Employees'!$B$4:$H$767,6))</f>
        <v>PERMANENT</v>
      </c>
      <c r="G6132" s="31">
        <v>45082</v>
      </c>
      <c r="H6132" s="31">
        <v>45082</v>
      </c>
      <c r="I6132" s="20" t="s">
        <v>81</v>
      </c>
      <c r="K6132" s="57" t="str">
        <f ca="1">LeaveTracker[[#This Row],[Days]]&amp;" "&amp;LeaveTracker[[#This Row],[Type of Leave]]</f>
        <v>1 SL</v>
      </c>
      <c r="L6132" s="23">
        <f ca="1">NETWORKDAYS(LeaveTracker[[#This Row],[Start Date]],LeaveTracker[[#This Row],[End Date]],lstHolidays)</f>
        <v>1</v>
      </c>
      <c r="M6132" s="27"/>
    </row>
    <row r="6133" spans="1:13" ht="30" customHeight="1" x14ac:dyDescent="0.3">
      <c r="A6133" s="27">
        <f t="shared" si="70"/>
        <v>2320</v>
      </c>
      <c r="B6133" s="31">
        <v>45090</v>
      </c>
      <c r="C6133" s="31">
        <v>45085</v>
      </c>
      <c r="D6133" s="19" t="s">
        <v>406</v>
      </c>
      <c r="E6133" s="20" t="str">
        <f>IF(ISBLANK(LeaveTracker[[#This Row],[Employee Name]]),"-----",VLOOKUP(LeaveTracker[[#This Row],[Employee Name]],'List of Employees'!$B$4:$H$767,7))</f>
        <v>CTO</v>
      </c>
      <c r="F6133" s="66" t="str">
        <f>IF(ISBLANK(LeaveTracker[[#This Row],[Employee Name]]),"-----",VLOOKUP(LeaveTracker[[#This Row],[Employee Name]],'List of Employees'!$B$4:$H$767,6))</f>
        <v>PERMANENT</v>
      </c>
      <c r="G6133" s="31">
        <v>45092</v>
      </c>
      <c r="H6133" s="31">
        <v>45092</v>
      </c>
      <c r="I6133" s="20" t="s">
        <v>297</v>
      </c>
      <c r="J6133" s="42" t="s">
        <v>1000</v>
      </c>
      <c r="K6133" s="57" t="str">
        <f ca="1">LeaveTracker[[#This Row],[Days]]&amp;" "&amp;LeaveTracker[[#This Row],[Type of Leave]]</f>
        <v>1 OTHER</v>
      </c>
      <c r="L6133" s="23">
        <f ca="1">NETWORKDAYS(LeaveTracker[[#This Row],[Start Date]],LeaveTracker[[#This Row],[End Date]],lstHolidays)</f>
        <v>1</v>
      </c>
      <c r="M6133" s="27"/>
    </row>
    <row r="6134" spans="1:13" ht="30" customHeight="1" x14ac:dyDescent="0.3">
      <c r="A6134" s="27">
        <f t="shared" si="70"/>
        <v>2321</v>
      </c>
      <c r="B6134" s="31">
        <v>45090</v>
      </c>
      <c r="C6134" s="31">
        <v>45085</v>
      </c>
      <c r="D6134" s="19" t="s">
        <v>657</v>
      </c>
      <c r="E6134" s="20" t="str">
        <f>IF(ISBLANK(LeaveTracker[[#This Row],[Employee Name]]),"-----",VLOOKUP(LeaveTracker[[#This Row],[Employee Name]],'List of Employees'!$B$4:$H$767,7))</f>
        <v>CTO</v>
      </c>
      <c r="F6134" s="66" t="str">
        <f>IF(ISBLANK(LeaveTracker[[#This Row],[Employee Name]]),"-----",VLOOKUP(LeaveTracker[[#This Row],[Employee Name]],'List of Employees'!$B$4:$H$767,6))</f>
        <v>PERMANENT</v>
      </c>
      <c r="G6134" s="31">
        <v>45097</v>
      </c>
      <c r="H6134" s="31">
        <v>45097</v>
      </c>
      <c r="I6134" s="20" t="s">
        <v>297</v>
      </c>
      <c r="J6134" s="42" t="s">
        <v>1000</v>
      </c>
      <c r="K6134" s="57" t="str">
        <f ca="1">LeaveTracker[[#This Row],[Days]]&amp;" "&amp;LeaveTracker[[#This Row],[Type of Leave]]</f>
        <v>1 OTHER</v>
      </c>
      <c r="L6134" s="23">
        <f ca="1">NETWORKDAYS(LeaveTracker[[#This Row],[Start Date]],LeaveTracker[[#This Row],[End Date]],lstHolidays)</f>
        <v>1</v>
      </c>
      <c r="M6134" s="27"/>
    </row>
    <row r="6135" spans="1:13" ht="30" customHeight="1" x14ac:dyDescent="0.3">
      <c r="A6135" s="27">
        <f t="shared" si="70"/>
        <v>2322</v>
      </c>
      <c r="B6135" s="31">
        <v>45090</v>
      </c>
      <c r="C6135" s="31">
        <v>45086</v>
      </c>
      <c r="D6135" s="19" t="s">
        <v>2016</v>
      </c>
      <c r="E6135" s="20" t="str">
        <f>IF(ISBLANK(LeaveTracker[[#This Row],[Employee Name]]),"-----",VLOOKUP(LeaveTracker[[#This Row],[Employee Name]],'List of Employees'!$B$4:$H$767,7))</f>
        <v>CSWDO</v>
      </c>
      <c r="F6135" s="66" t="str">
        <f>IF(ISBLANK(LeaveTracker[[#This Row],[Employee Name]]),"-----",VLOOKUP(LeaveTracker[[#This Row],[Employee Name]],'List of Employees'!$B$4:$H$767,6))</f>
        <v>PERMANENT</v>
      </c>
      <c r="G6135" s="31">
        <v>45099</v>
      </c>
      <c r="H6135" s="31">
        <v>45099</v>
      </c>
      <c r="I6135" s="20" t="s">
        <v>297</v>
      </c>
      <c r="J6135" s="42" t="s">
        <v>1000</v>
      </c>
      <c r="K6135" s="57" t="str">
        <f ca="1">LeaveTracker[[#This Row],[Days]]&amp;" "&amp;LeaveTracker[[#This Row],[Type of Leave]]</f>
        <v>1 OTHER</v>
      </c>
      <c r="L6135" s="23">
        <f ca="1">NETWORKDAYS(LeaveTracker[[#This Row],[Start Date]],LeaveTracker[[#This Row],[End Date]],lstHolidays)</f>
        <v>1</v>
      </c>
      <c r="M6135" s="27"/>
    </row>
    <row r="6136" spans="1:13" ht="30" customHeight="1" x14ac:dyDescent="0.3">
      <c r="A6136" s="27">
        <f t="shared" si="70"/>
        <v>2323</v>
      </c>
      <c r="B6136" s="31">
        <v>45090</v>
      </c>
      <c r="C6136" s="31">
        <v>45072</v>
      </c>
      <c r="D6136" s="19" t="s">
        <v>901</v>
      </c>
      <c r="E6136" s="20" t="str">
        <f>IF(ISBLANK(LeaveTracker[[#This Row],[Employee Name]]),"-----",VLOOKUP(LeaveTracker[[#This Row],[Employee Name]],'List of Employees'!$B$4:$H$767,7))</f>
        <v>CEO</v>
      </c>
      <c r="F6136" s="66" t="str">
        <f>IF(ISBLANK(LeaveTracker[[#This Row],[Employee Name]]),"-----",VLOOKUP(LeaveTracker[[#This Row],[Employee Name]],'List of Employees'!$B$4:$H$767,6))</f>
        <v>PERMANENT</v>
      </c>
      <c r="G6136" s="31">
        <v>45071</v>
      </c>
      <c r="H6136" s="31">
        <v>45071</v>
      </c>
      <c r="I6136" s="20" t="s">
        <v>81</v>
      </c>
      <c r="K6136" s="57" t="str">
        <f ca="1">LeaveTracker[[#This Row],[Days]]&amp;" "&amp;LeaveTracker[[#This Row],[Type of Leave]]</f>
        <v>1 SL</v>
      </c>
      <c r="L6136" s="23">
        <f ca="1">NETWORKDAYS(LeaveTracker[[#This Row],[Start Date]],LeaveTracker[[#This Row],[End Date]],lstHolidays)</f>
        <v>1</v>
      </c>
      <c r="M6136" s="27"/>
    </row>
    <row r="6137" spans="1:13" ht="30" customHeight="1" x14ac:dyDescent="0.3">
      <c r="A6137" s="27">
        <f t="shared" si="70"/>
        <v>2324</v>
      </c>
      <c r="B6137" s="31">
        <v>45090</v>
      </c>
      <c r="C6137" s="31">
        <v>45077</v>
      </c>
      <c r="D6137" s="19" t="s">
        <v>901</v>
      </c>
      <c r="E6137" s="20" t="str">
        <f>IF(ISBLANK(LeaveTracker[[#This Row],[Employee Name]]),"-----",VLOOKUP(LeaveTracker[[#This Row],[Employee Name]],'List of Employees'!$B$4:$H$767,7))</f>
        <v>CEO</v>
      </c>
      <c r="F6137" s="66" t="str">
        <f>IF(ISBLANK(LeaveTracker[[#This Row],[Employee Name]]),"-----",VLOOKUP(LeaveTracker[[#This Row],[Employee Name]],'List of Employees'!$B$4:$H$767,6))</f>
        <v>PERMANENT</v>
      </c>
      <c r="G6137" s="31">
        <v>45076</v>
      </c>
      <c r="H6137" s="31">
        <v>45076</v>
      </c>
      <c r="I6137" s="20" t="s">
        <v>297</v>
      </c>
      <c r="J6137" s="42" t="s">
        <v>1000</v>
      </c>
      <c r="K6137" s="57" t="str">
        <f ca="1">LeaveTracker[[#This Row],[Days]]&amp;" "&amp;LeaveTracker[[#This Row],[Type of Leave]]</f>
        <v>1 OTHER</v>
      </c>
      <c r="L6137" s="23">
        <f ca="1">NETWORKDAYS(LeaveTracker[[#This Row],[Start Date]],LeaveTracker[[#This Row],[End Date]],lstHolidays)</f>
        <v>1</v>
      </c>
      <c r="M6137" s="27"/>
    </row>
    <row r="6138" spans="1:13" ht="30" customHeight="1" x14ac:dyDescent="0.3">
      <c r="A6138" s="27">
        <f t="shared" si="70"/>
        <v>2325</v>
      </c>
      <c r="B6138" s="31">
        <v>45090</v>
      </c>
      <c r="C6138" s="31">
        <v>45065</v>
      </c>
      <c r="D6138" s="19" t="s">
        <v>901</v>
      </c>
      <c r="E6138" s="20" t="str">
        <f>IF(ISBLANK(LeaveTracker[[#This Row],[Employee Name]]),"-----",VLOOKUP(LeaveTracker[[#This Row],[Employee Name]],'List of Employees'!$B$4:$H$767,7))</f>
        <v>CEO</v>
      </c>
      <c r="F6138" s="66" t="str">
        <f>IF(ISBLANK(LeaveTracker[[#This Row],[Employee Name]]),"-----",VLOOKUP(LeaveTracker[[#This Row],[Employee Name]],'List of Employees'!$B$4:$H$767,6))</f>
        <v>PERMANENT</v>
      </c>
      <c r="G6138" s="31">
        <v>45064</v>
      </c>
      <c r="H6138" s="31">
        <v>45064</v>
      </c>
      <c r="I6138" s="20" t="s">
        <v>297</v>
      </c>
      <c r="K6138" s="57" t="str">
        <f ca="1">LeaveTracker[[#This Row],[Days]]&amp;" "&amp;LeaveTracker[[#This Row],[Type of Leave]]</f>
        <v>1 OTHER</v>
      </c>
      <c r="L6138" s="23">
        <f ca="1">NETWORKDAYS(LeaveTracker[[#This Row],[Start Date]],LeaveTracker[[#This Row],[End Date]],lstHolidays)</f>
        <v>1</v>
      </c>
      <c r="M6138" s="27"/>
    </row>
    <row r="6139" spans="1:13" ht="30" customHeight="1" x14ac:dyDescent="0.3">
      <c r="A6139" s="27">
        <f t="shared" si="70"/>
        <v>2326</v>
      </c>
      <c r="B6139" s="31">
        <v>45090</v>
      </c>
      <c r="C6139" s="31">
        <v>45084</v>
      </c>
      <c r="D6139" s="19" t="s">
        <v>617</v>
      </c>
      <c r="E6139" s="20" t="str">
        <f>IF(ISBLANK(LeaveTracker[[#This Row],[Employee Name]]),"-----",VLOOKUP(LeaveTracker[[#This Row],[Employee Name]],'List of Employees'!$B$4:$H$767,7))</f>
        <v>EEO/ CITY MARKET</v>
      </c>
      <c r="F6139" s="66" t="str">
        <f>IF(ISBLANK(LeaveTracker[[#This Row],[Employee Name]]),"-----",VLOOKUP(LeaveTracker[[#This Row],[Employee Name]],'List of Employees'!$B$4:$H$767,6))</f>
        <v>PERMANENT</v>
      </c>
      <c r="G6139" s="31">
        <v>45082</v>
      </c>
      <c r="H6139" s="31">
        <v>45083</v>
      </c>
      <c r="I6139" s="20" t="s">
        <v>81</v>
      </c>
      <c r="K6139" s="57" t="str">
        <f ca="1">LeaveTracker[[#This Row],[Days]]&amp;" "&amp;LeaveTracker[[#This Row],[Type of Leave]]</f>
        <v>2 SL</v>
      </c>
      <c r="L6139" s="23">
        <f ca="1">NETWORKDAYS(LeaveTracker[[#This Row],[Start Date]],LeaveTracker[[#This Row],[End Date]],lstHolidays)</f>
        <v>2</v>
      </c>
      <c r="M6139" s="27"/>
    </row>
    <row r="6140" spans="1:13" ht="30" customHeight="1" x14ac:dyDescent="0.3">
      <c r="A6140" s="27">
        <f t="shared" si="70"/>
        <v>2327</v>
      </c>
      <c r="B6140" s="31">
        <v>45090</v>
      </c>
      <c r="C6140" s="31">
        <v>45084</v>
      </c>
      <c r="D6140" s="19" t="s">
        <v>549</v>
      </c>
      <c r="E6140" s="20" t="str">
        <f>IF(ISBLANK(LeaveTracker[[#This Row],[Employee Name]]),"-----",VLOOKUP(LeaveTracker[[#This Row],[Employee Name]],'List of Employees'!$B$4:$H$767,7))</f>
        <v>EEO/ CITY MARKET</v>
      </c>
      <c r="F6140" s="66" t="str">
        <f>IF(ISBLANK(LeaveTracker[[#This Row],[Employee Name]]),"-----",VLOOKUP(LeaveTracker[[#This Row],[Employee Name]],'List of Employees'!$B$4:$H$767,6))</f>
        <v>PERMANENT</v>
      </c>
      <c r="G6140" s="31">
        <v>45083</v>
      </c>
      <c r="H6140" s="31">
        <v>45083</v>
      </c>
      <c r="I6140" s="20" t="s">
        <v>81</v>
      </c>
      <c r="K6140" s="57" t="str">
        <f ca="1">LeaveTracker[[#This Row],[Days]]&amp;" "&amp;LeaveTracker[[#This Row],[Type of Leave]]</f>
        <v>1 SL</v>
      </c>
      <c r="L6140" s="23">
        <f ca="1">NETWORKDAYS(LeaveTracker[[#This Row],[Start Date]],LeaveTracker[[#This Row],[End Date]],lstHolidays)</f>
        <v>1</v>
      </c>
      <c r="M6140" s="27"/>
    </row>
    <row r="6141" spans="1:13" ht="30" customHeight="1" x14ac:dyDescent="0.3">
      <c r="A6141" s="27">
        <f t="shared" si="70"/>
        <v>2328</v>
      </c>
      <c r="B6141" s="31">
        <v>45090</v>
      </c>
      <c r="C6141" s="31">
        <v>45085</v>
      </c>
      <c r="D6141" s="19" t="s">
        <v>875</v>
      </c>
      <c r="E6141" s="20" t="str">
        <f>IF(ISBLANK(LeaveTracker[[#This Row],[Employee Name]]),"-----",VLOOKUP(LeaveTracker[[#This Row],[Employee Name]],'List of Employees'!$B$4:$H$767,7))</f>
        <v>GSO</v>
      </c>
      <c r="F6141" s="66" t="str">
        <f>IF(ISBLANK(LeaveTracker[[#This Row],[Employee Name]]),"-----",VLOOKUP(LeaveTracker[[#This Row],[Employee Name]],'List of Employees'!$B$4:$H$767,6))</f>
        <v>PERMANENT</v>
      </c>
      <c r="G6141" s="31">
        <v>45096</v>
      </c>
      <c r="H6141" s="31">
        <v>45098</v>
      </c>
      <c r="I6141" s="20" t="s">
        <v>82</v>
      </c>
      <c r="K6141" s="57" t="str">
        <f ca="1">LeaveTracker[[#This Row],[Days]]&amp;" "&amp;LeaveTracker[[#This Row],[Type of Leave]]</f>
        <v>3 VL</v>
      </c>
      <c r="L6141" s="23">
        <f ca="1">NETWORKDAYS(LeaveTracker[[#This Row],[Start Date]],LeaveTracker[[#This Row],[End Date]],lstHolidays)</f>
        <v>3</v>
      </c>
      <c r="M6141" s="27"/>
    </row>
    <row r="6142" spans="1:13" ht="30" customHeight="1" x14ac:dyDescent="0.3">
      <c r="A6142" s="27">
        <f t="shared" si="70"/>
        <v>2329</v>
      </c>
      <c r="B6142" s="31">
        <v>45090</v>
      </c>
      <c r="C6142" s="31">
        <v>45085</v>
      </c>
      <c r="D6142" s="19" t="s">
        <v>1754</v>
      </c>
      <c r="E6142" s="20" t="str">
        <f>IF(ISBLANK(LeaveTracker[[#This Row],[Employee Name]]),"-----",VLOOKUP(LeaveTracker[[#This Row],[Employee Name]],'List of Employees'!$B$4:$H$767,7))</f>
        <v>GSO</v>
      </c>
      <c r="F6142" s="66" t="str">
        <f>IF(ISBLANK(LeaveTracker[[#This Row],[Employee Name]]),"-----",VLOOKUP(LeaveTracker[[#This Row],[Employee Name]],'List of Employees'!$B$4:$H$767,6))</f>
        <v>CASUAL</v>
      </c>
      <c r="G6142" s="31">
        <v>45084</v>
      </c>
      <c r="H6142" s="31">
        <v>45084</v>
      </c>
      <c r="I6142" s="20" t="s">
        <v>297</v>
      </c>
      <c r="J6142" s="42" t="s">
        <v>1000</v>
      </c>
      <c r="K6142" s="57" t="str">
        <f ca="1">LeaveTracker[[#This Row],[Days]]&amp;" "&amp;LeaveTracker[[#This Row],[Type of Leave]]</f>
        <v>1 OTHER</v>
      </c>
      <c r="L6142" s="23">
        <f ca="1">NETWORKDAYS(LeaveTracker[[#This Row],[Start Date]],LeaveTracker[[#This Row],[End Date]],lstHolidays)</f>
        <v>1</v>
      </c>
      <c r="M6142" s="27"/>
    </row>
    <row r="6143" spans="1:13" ht="30" customHeight="1" x14ac:dyDescent="0.3">
      <c r="A6143" s="27">
        <f t="shared" si="70"/>
        <v>2330</v>
      </c>
      <c r="B6143" s="31">
        <v>45090</v>
      </c>
      <c r="C6143" s="31">
        <v>45086</v>
      </c>
      <c r="D6143" s="19" t="s">
        <v>957</v>
      </c>
      <c r="E6143" s="20" t="str">
        <f>IF(ISBLANK(LeaveTracker[[#This Row],[Employee Name]]),"-----",VLOOKUP(LeaveTracker[[#This Row],[Employee Name]],'List of Employees'!$B$4:$H$767,7))</f>
        <v>ASSESSORS OFFICE</v>
      </c>
      <c r="F6143" s="66" t="str">
        <f>IF(ISBLANK(LeaveTracker[[#This Row],[Employee Name]]),"-----",VLOOKUP(LeaveTracker[[#This Row],[Employee Name]],'List of Employees'!$B$4:$H$767,6))</f>
        <v>PERMANENT</v>
      </c>
      <c r="G6143" s="24">
        <v>45068</v>
      </c>
      <c r="H6143" s="24">
        <v>45092</v>
      </c>
      <c r="I6143" s="20" t="s">
        <v>81</v>
      </c>
      <c r="K6143" s="57" t="str">
        <f ca="1">LeaveTracker[[#This Row],[Days]]&amp;" "&amp;LeaveTracker[[#This Row],[Type of Leave]]</f>
        <v>18 SL</v>
      </c>
      <c r="L6143" s="23">
        <f ca="1">NETWORKDAYS(LeaveTracker[[#This Row],[Start Date]],LeaveTracker[[#This Row],[End Date]],lstHolidays)</f>
        <v>18</v>
      </c>
      <c r="M6143" s="27"/>
    </row>
    <row r="6144" spans="1:13" ht="30" customHeight="1" x14ac:dyDescent="0.3">
      <c r="A6144" s="27">
        <f t="shared" si="70"/>
        <v>2331</v>
      </c>
      <c r="B6144" s="31">
        <v>45090</v>
      </c>
      <c r="C6144" s="31">
        <v>45085</v>
      </c>
      <c r="D6144" s="19" t="s">
        <v>1089</v>
      </c>
      <c r="E6144" s="20" t="str">
        <f>IF(ISBLANK(LeaveTracker[[#This Row],[Employee Name]]),"-----",VLOOKUP(LeaveTracker[[#This Row],[Employee Name]],'List of Employees'!$B$4:$H$767,7))</f>
        <v>ACCOUNTING</v>
      </c>
      <c r="F6144" s="66" t="str">
        <f>IF(ISBLANK(LeaveTracker[[#This Row],[Employee Name]]),"-----",VLOOKUP(LeaveTracker[[#This Row],[Employee Name]],'List of Employees'!$B$4:$H$767,6))</f>
        <v>PERMANENT</v>
      </c>
      <c r="G6144" s="24">
        <v>45056</v>
      </c>
      <c r="H6144" s="24">
        <v>45056</v>
      </c>
      <c r="I6144" s="20" t="s">
        <v>81</v>
      </c>
      <c r="K6144" s="57" t="str">
        <f ca="1">LeaveTracker[[#This Row],[Days]]&amp;" "&amp;LeaveTracker[[#This Row],[Type of Leave]]</f>
        <v>1 SL</v>
      </c>
      <c r="L6144" s="23">
        <f ca="1">NETWORKDAYS(LeaveTracker[[#This Row],[Start Date]],LeaveTracker[[#This Row],[End Date]],lstHolidays)</f>
        <v>1</v>
      </c>
      <c r="M6144" s="27"/>
    </row>
    <row r="6145" spans="1:13" ht="30" customHeight="1" x14ac:dyDescent="0.3">
      <c r="A6145" s="27">
        <f t="shared" si="70"/>
        <v>2332</v>
      </c>
      <c r="B6145" s="31">
        <v>45090</v>
      </c>
      <c r="C6145" s="31">
        <v>45085</v>
      </c>
      <c r="D6145" s="19" t="s">
        <v>1089</v>
      </c>
      <c r="E6145" s="20" t="str">
        <f>IF(ISBLANK(LeaveTracker[[#This Row],[Employee Name]]),"-----",VLOOKUP(LeaveTracker[[#This Row],[Employee Name]],'List of Employees'!$B$4:$H$767,7))</f>
        <v>ACCOUNTING</v>
      </c>
      <c r="F6145" s="66" t="str">
        <f>IF(ISBLANK(LeaveTracker[[#This Row],[Employee Name]]),"-----",VLOOKUP(LeaveTracker[[#This Row],[Employee Name]],'List of Employees'!$B$4:$H$767,6))</f>
        <v>PERMANENT</v>
      </c>
      <c r="G6145" s="24">
        <v>45093</v>
      </c>
      <c r="H6145" s="24">
        <v>45093</v>
      </c>
      <c r="I6145" s="20" t="s">
        <v>82</v>
      </c>
      <c r="K6145" s="57" t="str">
        <f ca="1">LeaveTracker[[#This Row],[Days]]&amp;" "&amp;LeaveTracker[[#This Row],[Type of Leave]]</f>
        <v>1 VL</v>
      </c>
      <c r="L6145" s="23">
        <f ca="1">NETWORKDAYS(LeaveTracker[[#This Row],[Start Date]],LeaveTracker[[#This Row],[End Date]],lstHolidays)</f>
        <v>1</v>
      </c>
      <c r="M6145" s="27"/>
    </row>
    <row r="6146" spans="1:13" ht="30" customHeight="1" x14ac:dyDescent="0.3">
      <c r="A6146" s="27">
        <f t="shared" si="70"/>
        <v>2333</v>
      </c>
      <c r="B6146" s="31">
        <v>45090</v>
      </c>
      <c r="C6146" s="31">
        <v>45086</v>
      </c>
      <c r="D6146" s="19" t="s">
        <v>627</v>
      </c>
      <c r="E6146" s="20" t="str">
        <f>IF(ISBLANK(LeaveTracker[[#This Row],[Employee Name]]),"-----",VLOOKUP(LeaveTracker[[#This Row],[Employee Name]],'List of Employees'!$B$4:$H$767,7))</f>
        <v>CCT</v>
      </c>
      <c r="F6146" s="66" t="str">
        <f>IF(ISBLANK(LeaveTracker[[#This Row],[Employee Name]]),"-----",VLOOKUP(LeaveTracker[[#This Row],[Employee Name]],'List of Employees'!$B$4:$H$767,6))</f>
        <v>PERMANENT</v>
      </c>
      <c r="G6146" s="24">
        <v>45091</v>
      </c>
      <c r="H6146" s="24">
        <v>45091</v>
      </c>
      <c r="I6146" s="20" t="s">
        <v>297</v>
      </c>
      <c r="K6146" s="57" t="str">
        <f ca="1">LeaveTracker[[#This Row],[Days]]&amp;" "&amp;LeaveTracker[[#This Row],[Type of Leave]]</f>
        <v>1 OTHER</v>
      </c>
      <c r="L6146" s="23">
        <f ca="1">NETWORKDAYS(LeaveTracker[[#This Row],[Start Date]],LeaveTracker[[#This Row],[End Date]],lstHolidays)</f>
        <v>1</v>
      </c>
      <c r="M6146" s="27"/>
    </row>
    <row r="6147" spans="1:13" ht="30" customHeight="1" x14ac:dyDescent="0.3">
      <c r="A6147" s="27">
        <f t="shared" si="70"/>
        <v>2334</v>
      </c>
      <c r="B6147" s="31">
        <v>45090</v>
      </c>
      <c r="C6147" s="31">
        <v>45086</v>
      </c>
      <c r="D6147" s="19" t="s">
        <v>714</v>
      </c>
      <c r="E6147" s="20" t="str">
        <f>IF(ISBLANK(LeaveTracker[[#This Row],[Employee Name]]),"-----",VLOOKUP(LeaveTracker[[#This Row],[Employee Name]],'List of Employees'!$B$4:$H$767,7))</f>
        <v>LCR</v>
      </c>
      <c r="F6147" s="66" t="str">
        <f>IF(ISBLANK(LeaveTracker[[#This Row],[Employee Name]]),"-----",VLOOKUP(LeaveTracker[[#This Row],[Employee Name]],'List of Employees'!$B$4:$H$767,6))</f>
        <v>PERMANENT</v>
      </c>
      <c r="G6147" s="31">
        <v>45083</v>
      </c>
      <c r="H6147" s="31">
        <v>45084</v>
      </c>
      <c r="I6147" s="20" t="s">
        <v>81</v>
      </c>
      <c r="K6147" s="57" t="str">
        <f ca="1">LeaveTracker[[#This Row],[Days]]&amp;" "&amp;LeaveTracker[[#This Row],[Type of Leave]]</f>
        <v>2 SL</v>
      </c>
      <c r="L6147" s="23">
        <f ca="1">NETWORKDAYS(LeaveTracker[[#This Row],[Start Date]],LeaveTracker[[#This Row],[End Date]],lstHolidays)</f>
        <v>2</v>
      </c>
      <c r="M6147" s="27"/>
    </row>
    <row r="6148" spans="1:13" ht="30" customHeight="1" x14ac:dyDescent="0.3">
      <c r="A6148" s="27">
        <f t="shared" si="70"/>
        <v>2335</v>
      </c>
      <c r="B6148" s="31">
        <v>45090</v>
      </c>
      <c r="C6148" s="31">
        <v>45084</v>
      </c>
      <c r="D6148" s="19" t="s">
        <v>421</v>
      </c>
      <c r="E6148" s="20" t="str">
        <f>IF(ISBLANK(LeaveTracker[[#This Row],[Employee Name]]),"-----",VLOOKUP(LeaveTracker[[#This Row],[Employee Name]],'List of Employees'!$B$4:$H$767,7))</f>
        <v>CTO</v>
      </c>
      <c r="F6148" s="66" t="str">
        <f>IF(ISBLANK(LeaveTracker[[#This Row],[Employee Name]]),"-----",VLOOKUP(LeaveTracker[[#This Row],[Employee Name]],'List of Employees'!$B$4:$H$767,6))</f>
        <v>PERMANENT</v>
      </c>
      <c r="G6148" s="31">
        <v>45082</v>
      </c>
      <c r="H6148" s="31">
        <v>45083</v>
      </c>
      <c r="I6148" s="20" t="s">
        <v>81</v>
      </c>
      <c r="K6148" s="57" t="str">
        <f ca="1">LeaveTracker[[#This Row],[Days]]&amp;" "&amp;LeaveTracker[[#This Row],[Type of Leave]]</f>
        <v>2 SL</v>
      </c>
      <c r="L6148" s="23">
        <f ca="1">NETWORKDAYS(LeaveTracker[[#This Row],[Start Date]],LeaveTracker[[#This Row],[End Date]],lstHolidays)</f>
        <v>2</v>
      </c>
      <c r="M6148" s="27"/>
    </row>
    <row r="6149" spans="1:13" ht="30" customHeight="1" x14ac:dyDescent="0.3">
      <c r="A6149" s="27">
        <f t="shared" si="70"/>
        <v>2336</v>
      </c>
      <c r="B6149" s="31">
        <v>45090</v>
      </c>
      <c r="C6149" s="31">
        <v>45078</v>
      </c>
      <c r="D6149" s="19" t="s">
        <v>487</v>
      </c>
      <c r="E6149" s="20" t="str">
        <f>IF(ISBLANK(LeaveTracker[[#This Row],[Employee Name]]),"-----",VLOOKUP(LeaveTracker[[#This Row],[Employee Name]],'List of Employees'!$B$4:$H$767,7))</f>
        <v>THRDC</v>
      </c>
      <c r="F6149" s="66" t="str">
        <f>IF(ISBLANK(LeaveTracker[[#This Row],[Employee Name]]),"-----",VLOOKUP(LeaveTracker[[#This Row],[Employee Name]],'List of Employees'!$B$4:$H$767,6))</f>
        <v>PERMANENT</v>
      </c>
      <c r="G6149" s="24">
        <v>45071</v>
      </c>
      <c r="H6149" s="24">
        <v>45071</v>
      </c>
      <c r="I6149" s="20" t="s">
        <v>81</v>
      </c>
      <c r="K6149" s="57" t="str">
        <f ca="1">LeaveTracker[[#This Row],[Days]]&amp;" "&amp;LeaveTracker[[#This Row],[Type of Leave]]</f>
        <v>1 SL</v>
      </c>
      <c r="L6149" s="23">
        <f ca="1">NETWORKDAYS(LeaveTracker[[#This Row],[Start Date]],LeaveTracker[[#This Row],[End Date]],lstHolidays)</f>
        <v>1</v>
      </c>
      <c r="M6149" s="27"/>
    </row>
    <row r="6150" spans="1:13" ht="30" customHeight="1" x14ac:dyDescent="0.3">
      <c r="A6150" s="27">
        <f t="shared" si="70"/>
        <v>2337</v>
      </c>
      <c r="B6150" s="31">
        <v>45090</v>
      </c>
      <c r="C6150" s="31">
        <v>45078</v>
      </c>
      <c r="D6150" s="19" t="s">
        <v>487</v>
      </c>
      <c r="E6150" s="20" t="str">
        <f>IF(ISBLANK(LeaveTracker[[#This Row],[Employee Name]]),"-----",VLOOKUP(LeaveTracker[[#This Row],[Employee Name]],'List of Employees'!$B$4:$H$767,7))</f>
        <v>THRDC</v>
      </c>
      <c r="F6150" s="66" t="str">
        <f>IF(ISBLANK(LeaveTracker[[#This Row],[Employee Name]]),"-----",VLOOKUP(LeaveTracker[[#This Row],[Employee Name]],'List of Employees'!$B$4:$H$767,6))</f>
        <v>PERMANENT</v>
      </c>
      <c r="G6150" s="24">
        <v>45077</v>
      </c>
      <c r="H6150" s="24">
        <v>45077</v>
      </c>
      <c r="I6150" s="20" t="s">
        <v>81</v>
      </c>
      <c r="K6150" s="57" t="str">
        <f ca="1">LeaveTracker[[#This Row],[Days]]&amp;" "&amp;LeaveTracker[[#This Row],[Type of Leave]]</f>
        <v>1 SL</v>
      </c>
      <c r="L6150" s="23">
        <f ca="1">NETWORKDAYS(LeaveTracker[[#This Row],[Start Date]],LeaveTracker[[#This Row],[End Date]],lstHolidays)</f>
        <v>1</v>
      </c>
      <c r="M6150" s="27"/>
    </row>
    <row r="6151" spans="1:13" ht="30" customHeight="1" x14ac:dyDescent="0.3">
      <c r="A6151" s="27">
        <f t="shared" si="70"/>
        <v>2338</v>
      </c>
      <c r="B6151" s="31">
        <v>45090</v>
      </c>
      <c r="C6151" s="31">
        <v>45090</v>
      </c>
      <c r="D6151" s="19" t="s">
        <v>1901</v>
      </c>
      <c r="E6151" s="20" t="str">
        <f>IF(ISBLANK(LeaveTracker[[#This Row],[Employee Name]]),"-----",VLOOKUP(LeaveTracker[[#This Row],[Employee Name]],'List of Employees'!$B$4:$H$767,7))</f>
        <v>CENRO</v>
      </c>
      <c r="F6151" s="66" t="str">
        <f>IF(ISBLANK(LeaveTracker[[#This Row],[Employee Name]]),"-----",VLOOKUP(LeaveTracker[[#This Row],[Employee Name]],'List of Employees'!$B$4:$H$767,6))</f>
        <v>CASUAL</v>
      </c>
      <c r="G6151" s="31">
        <v>45088</v>
      </c>
      <c r="H6151" s="31">
        <v>45089</v>
      </c>
      <c r="I6151" s="20" t="s">
        <v>81</v>
      </c>
      <c r="K6151" s="57" t="str">
        <f>LeaveTracker[[#This Row],[Days]]&amp;" "&amp;LeaveTracker[[#This Row],[Type of Leave]]</f>
        <v>2 SL</v>
      </c>
      <c r="L6151" s="23">
        <v>2</v>
      </c>
      <c r="M6151" s="27"/>
    </row>
    <row r="6152" spans="1:13" ht="30" customHeight="1" x14ac:dyDescent="0.3">
      <c r="A6152" s="27">
        <f t="shared" si="70"/>
        <v>2339</v>
      </c>
      <c r="B6152" s="31">
        <v>45090</v>
      </c>
      <c r="C6152" s="31">
        <v>45089</v>
      </c>
      <c r="D6152" s="19" t="s">
        <v>2188</v>
      </c>
      <c r="E6152" s="20" t="str">
        <f>IF(ISBLANK(LeaveTracker[[#This Row],[Employee Name]]),"-----",VLOOKUP(LeaveTracker[[#This Row],[Employee Name]],'List of Employees'!$B$4:$H$767,7))</f>
        <v>CENRO</v>
      </c>
      <c r="F6152" s="66" t="str">
        <f>IF(ISBLANK(LeaveTracker[[#This Row],[Employee Name]]),"-----",VLOOKUP(LeaveTracker[[#This Row],[Employee Name]],'List of Employees'!$B$4:$H$767,6))</f>
        <v>CASUAL</v>
      </c>
      <c r="G6152" s="31">
        <v>45085</v>
      </c>
      <c r="H6152" s="31">
        <v>45085</v>
      </c>
      <c r="I6152" s="20" t="s">
        <v>81</v>
      </c>
      <c r="K6152" s="57" t="str">
        <f ca="1">LeaveTracker[[#This Row],[Days]]&amp;" "&amp;LeaveTracker[[#This Row],[Type of Leave]]</f>
        <v>1 SL</v>
      </c>
      <c r="L6152" s="23">
        <f ca="1">NETWORKDAYS(LeaveTracker[[#This Row],[Start Date]],LeaveTracker[[#This Row],[End Date]],lstHolidays)</f>
        <v>1</v>
      </c>
      <c r="M6152" s="27"/>
    </row>
    <row r="6153" spans="1:13" ht="30" customHeight="1" x14ac:dyDescent="0.3">
      <c r="A6153" s="27">
        <f t="shared" si="70"/>
        <v>2340</v>
      </c>
      <c r="B6153" s="31">
        <v>45090</v>
      </c>
      <c r="C6153" s="31">
        <v>45085</v>
      </c>
      <c r="D6153" s="19" t="s">
        <v>1717</v>
      </c>
      <c r="E6153" s="20" t="str">
        <f>IF(ISBLANK(LeaveTracker[[#This Row],[Employee Name]]),"-----",VLOOKUP(LeaveTracker[[#This Row],[Employee Name]],'List of Employees'!$B$4:$H$767,7))</f>
        <v>LEGAL</v>
      </c>
      <c r="F6153" s="66" t="str">
        <f>IF(ISBLANK(LeaveTracker[[#This Row],[Employee Name]]),"-----",VLOOKUP(LeaveTracker[[#This Row],[Employee Name]],'List of Employees'!$B$4:$H$767,6))</f>
        <v>CASUAL</v>
      </c>
      <c r="G6153" s="24">
        <v>45053</v>
      </c>
      <c r="H6153" s="24">
        <v>45053</v>
      </c>
      <c r="I6153" s="20" t="s">
        <v>81</v>
      </c>
      <c r="K6153" s="57" t="str">
        <f>LeaveTracker[[#This Row],[Days]]&amp;" "&amp;LeaveTracker[[#This Row],[Type of Leave]]</f>
        <v>1 SL</v>
      </c>
      <c r="L6153" s="23">
        <v>1</v>
      </c>
      <c r="M6153" s="27"/>
    </row>
    <row r="6154" spans="1:13" ht="30" customHeight="1" x14ac:dyDescent="0.3">
      <c r="A6154" s="27">
        <f t="shared" si="70"/>
        <v>2341</v>
      </c>
      <c r="B6154" s="31">
        <v>45090</v>
      </c>
      <c r="C6154" s="31">
        <v>45079</v>
      </c>
      <c r="D6154" s="19" t="s">
        <v>1731</v>
      </c>
      <c r="E6154" s="20" t="str">
        <f>IF(ISBLANK(LeaveTracker[[#This Row],[Employee Name]]),"-----",VLOOKUP(LeaveTracker[[#This Row],[Employee Name]],'List of Employees'!$B$4:$H$767,7))</f>
        <v>LCR</v>
      </c>
      <c r="F6154" s="66" t="str">
        <f>IF(ISBLANK(LeaveTracker[[#This Row],[Employee Name]]),"-----",VLOOKUP(LeaveTracker[[#This Row],[Employee Name]],'List of Employees'!$B$4:$H$767,6))</f>
        <v>CASUAL</v>
      </c>
      <c r="G6154" s="31">
        <v>45078</v>
      </c>
      <c r="H6154" s="31">
        <v>45078</v>
      </c>
      <c r="I6154" s="20" t="s">
        <v>81</v>
      </c>
      <c r="K6154" s="57" t="str">
        <f ca="1">LeaveTracker[[#This Row],[Days]]&amp;" "&amp;LeaveTracker[[#This Row],[Type of Leave]]</f>
        <v>1 SL</v>
      </c>
      <c r="L6154" s="23">
        <f ca="1">NETWORKDAYS(LeaveTracker[[#This Row],[Start Date]],LeaveTracker[[#This Row],[End Date]],lstHolidays)</f>
        <v>1</v>
      </c>
      <c r="M6154" s="27"/>
    </row>
    <row r="6155" spans="1:13" ht="30" customHeight="1" x14ac:dyDescent="0.3">
      <c r="A6155" s="27">
        <f t="shared" si="70"/>
        <v>2342</v>
      </c>
      <c r="B6155" s="31">
        <v>45090</v>
      </c>
      <c r="C6155" s="31">
        <v>45085</v>
      </c>
      <c r="D6155" s="19" t="s">
        <v>1834</v>
      </c>
      <c r="E6155" s="20" t="str">
        <f>IF(ISBLANK(LeaveTracker[[#This Row],[Employee Name]]),"-----",VLOOKUP(LeaveTracker[[#This Row],[Employee Name]],'List of Employees'!$B$4:$H$767,7))</f>
        <v>CCT</v>
      </c>
      <c r="F6155" s="66" t="str">
        <f>IF(ISBLANK(LeaveTracker[[#This Row],[Employee Name]]),"-----",VLOOKUP(LeaveTracker[[#This Row],[Employee Name]],'List of Employees'!$B$4:$H$767,6))</f>
        <v>CASUAL</v>
      </c>
      <c r="G6155" s="31">
        <v>45089</v>
      </c>
      <c r="H6155" s="31">
        <v>45089</v>
      </c>
      <c r="I6155" s="20" t="s">
        <v>82</v>
      </c>
      <c r="K6155" s="57" t="str">
        <f>LeaveTracker[[#This Row],[Days]]&amp;" "&amp;LeaveTracker[[#This Row],[Type of Leave]]</f>
        <v>1 VL</v>
      </c>
      <c r="L6155" s="23">
        <v>1</v>
      </c>
      <c r="M6155" s="27"/>
    </row>
    <row r="6156" spans="1:13" ht="30" customHeight="1" x14ac:dyDescent="0.3">
      <c r="A6156" s="27">
        <f t="shared" si="70"/>
        <v>2343</v>
      </c>
      <c r="B6156" s="31">
        <v>45090</v>
      </c>
      <c r="C6156" s="31">
        <v>45085</v>
      </c>
      <c r="D6156" s="19" t="s">
        <v>1834</v>
      </c>
      <c r="E6156" s="20" t="str">
        <f>IF(ISBLANK(LeaveTracker[[#This Row],[Employee Name]]),"-----",VLOOKUP(LeaveTracker[[#This Row],[Employee Name]],'List of Employees'!$B$4:$H$767,7))</f>
        <v>CCT</v>
      </c>
      <c r="F6156" s="66" t="str">
        <f>IF(ISBLANK(LeaveTracker[[#This Row],[Employee Name]]),"-----",VLOOKUP(LeaveTracker[[#This Row],[Employee Name]],'List of Employees'!$B$4:$H$767,6))</f>
        <v>CASUAL</v>
      </c>
      <c r="G6156" s="31">
        <v>45098</v>
      </c>
      <c r="H6156" s="31">
        <v>45100</v>
      </c>
      <c r="I6156" s="20" t="s">
        <v>82</v>
      </c>
      <c r="K6156" s="57" t="str">
        <f ca="1">LeaveTracker[[#This Row],[Days]]&amp;" "&amp;LeaveTracker[[#This Row],[Type of Leave]]</f>
        <v>3 VL</v>
      </c>
      <c r="L6156" s="23">
        <f ca="1">NETWORKDAYS(LeaveTracker[[#This Row],[Start Date]],LeaveTracker[[#This Row],[End Date]],lstHolidays)</f>
        <v>3</v>
      </c>
      <c r="M6156" s="27"/>
    </row>
    <row r="6157" spans="1:13" ht="30" customHeight="1" x14ac:dyDescent="0.3">
      <c r="A6157" s="27">
        <f t="shared" si="70"/>
        <v>2344</v>
      </c>
      <c r="B6157" s="31">
        <v>45090</v>
      </c>
      <c r="C6157" s="31">
        <v>45085</v>
      </c>
      <c r="D6157" s="19" t="s">
        <v>1834</v>
      </c>
      <c r="E6157" s="20" t="str">
        <f>IF(ISBLANK(LeaveTracker[[#This Row],[Employee Name]]),"-----",VLOOKUP(LeaveTracker[[#This Row],[Employee Name]],'List of Employees'!$B$4:$H$767,7))</f>
        <v>CCT</v>
      </c>
      <c r="F6157" s="66" t="str">
        <f>IF(ISBLANK(LeaveTracker[[#This Row],[Employee Name]]),"-----",VLOOKUP(LeaveTracker[[#This Row],[Employee Name]],'List of Employees'!$B$4:$H$767,6))</f>
        <v>CASUAL</v>
      </c>
      <c r="G6157" s="31">
        <v>45106</v>
      </c>
      <c r="H6157" s="31">
        <v>45107</v>
      </c>
      <c r="I6157" s="20" t="s">
        <v>82</v>
      </c>
      <c r="K6157" s="57" t="str">
        <f ca="1">LeaveTracker[[#This Row],[Days]]&amp;" "&amp;LeaveTracker[[#This Row],[Type of Leave]]</f>
        <v>2 VL</v>
      </c>
      <c r="L6157" s="23">
        <f ca="1">NETWORKDAYS(LeaveTracker[[#This Row],[Start Date]],LeaveTracker[[#This Row],[End Date]],lstHolidays)</f>
        <v>2</v>
      </c>
      <c r="M6157" s="27"/>
    </row>
    <row r="6158" spans="1:13" ht="30" customHeight="1" x14ac:dyDescent="0.3">
      <c r="A6158" s="27">
        <f t="shared" si="70"/>
        <v>2345</v>
      </c>
      <c r="B6158" s="31">
        <v>45090</v>
      </c>
      <c r="C6158" s="31">
        <v>45086</v>
      </c>
      <c r="D6158" s="19" t="s">
        <v>1784</v>
      </c>
      <c r="E6158" s="20" t="str">
        <f>IF(ISBLANK(LeaveTracker[[#This Row],[Employee Name]]),"-----",VLOOKUP(LeaveTracker[[#This Row],[Employee Name]],'List of Employees'!$B$4:$H$767,7))</f>
        <v>CENRO</v>
      </c>
      <c r="F6158" s="66" t="str">
        <f>IF(ISBLANK(LeaveTracker[[#This Row],[Employee Name]]),"-----",VLOOKUP(LeaveTracker[[#This Row],[Employee Name]],'List of Employees'!$B$4:$H$767,6))</f>
        <v>CASUAL</v>
      </c>
      <c r="G6158" s="31">
        <v>45085</v>
      </c>
      <c r="H6158" s="31">
        <v>45085</v>
      </c>
      <c r="I6158" s="20" t="s">
        <v>81</v>
      </c>
      <c r="K6158" s="57" t="str">
        <f ca="1">LeaveTracker[[#This Row],[Days]]&amp;" "&amp;LeaveTracker[[#This Row],[Type of Leave]]</f>
        <v>1 SL</v>
      </c>
      <c r="L6158" s="23">
        <f ca="1">NETWORKDAYS(LeaveTracker[[#This Row],[Start Date]],LeaveTracker[[#This Row],[End Date]],lstHolidays)</f>
        <v>1</v>
      </c>
      <c r="M6158" s="27"/>
    </row>
    <row r="6159" spans="1:13" ht="30" customHeight="1" x14ac:dyDescent="0.3">
      <c r="A6159" s="27">
        <f t="shared" si="70"/>
        <v>2346</v>
      </c>
      <c r="B6159" s="31">
        <v>45090</v>
      </c>
      <c r="C6159" s="31">
        <v>45084</v>
      </c>
      <c r="D6159" s="19" t="s">
        <v>1865</v>
      </c>
      <c r="E6159" s="20" t="str">
        <f>IF(ISBLANK(LeaveTracker[[#This Row],[Employee Name]]),"-----",VLOOKUP(LeaveTracker[[#This Row],[Employee Name]],'List of Employees'!$B$4:$H$767,7))</f>
        <v>CSWDO</v>
      </c>
      <c r="F6159" s="66" t="str">
        <f>IF(ISBLANK(LeaveTracker[[#This Row],[Employee Name]]),"-----",VLOOKUP(LeaveTracker[[#This Row],[Employee Name]],'List of Employees'!$B$4:$H$767,6))</f>
        <v>CASUAL</v>
      </c>
      <c r="G6159" s="31">
        <v>45083</v>
      </c>
      <c r="H6159" s="31">
        <v>45083</v>
      </c>
      <c r="I6159" s="20" t="s">
        <v>81</v>
      </c>
      <c r="K6159" s="57" t="str">
        <f ca="1">LeaveTracker[[#This Row],[Days]]&amp;" "&amp;LeaveTracker[[#This Row],[Type of Leave]]</f>
        <v>1 SL</v>
      </c>
      <c r="L6159" s="23">
        <f ca="1">NETWORKDAYS(LeaveTracker[[#This Row],[Start Date]],LeaveTracker[[#This Row],[End Date]],lstHolidays)</f>
        <v>1</v>
      </c>
      <c r="M6159" s="27"/>
    </row>
    <row r="6160" spans="1:13" ht="30" customHeight="1" x14ac:dyDescent="0.3">
      <c r="A6160" s="27">
        <f t="shared" si="70"/>
        <v>2347</v>
      </c>
      <c r="B6160" s="31">
        <v>45090</v>
      </c>
      <c r="C6160" s="31">
        <v>45086</v>
      </c>
      <c r="D6160" s="19" t="s">
        <v>1799</v>
      </c>
      <c r="E6160" s="20" t="str">
        <f>IF(ISBLANK(LeaveTracker[[#This Row],[Employee Name]]),"-----",VLOOKUP(LeaveTracker[[#This Row],[Employee Name]],'List of Employees'!$B$4:$H$767,7))</f>
        <v>HOUSING</v>
      </c>
      <c r="F6160" s="66" t="str">
        <f>IF(ISBLANK(LeaveTracker[[#This Row],[Employee Name]]),"-----",VLOOKUP(LeaveTracker[[#This Row],[Employee Name]],'List of Employees'!$B$4:$H$767,6))</f>
        <v>CASUAL</v>
      </c>
      <c r="G6160" s="31">
        <v>45083</v>
      </c>
      <c r="H6160" s="31">
        <v>45085</v>
      </c>
      <c r="I6160" s="20" t="s">
        <v>81</v>
      </c>
      <c r="K6160" s="57" t="str">
        <f ca="1">LeaveTracker[[#This Row],[Days]]&amp;" "&amp;LeaveTracker[[#This Row],[Type of Leave]]</f>
        <v>3 SL</v>
      </c>
      <c r="L6160" s="23">
        <f ca="1">NETWORKDAYS(LeaveTracker[[#This Row],[Start Date]],LeaveTracker[[#This Row],[End Date]],lstHolidays)</f>
        <v>3</v>
      </c>
      <c r="M6160" s="27"/>
    </row>
    <row r="6161" spans="1:13" ht="30" customHeight="1" x14ac:dyDescent="0.3">
      <c r="A6161" s="27">
        <f t="shared" si="70"/>
        <v>2348</v>
      </c>
      <c r="B6161" s="31">
        <v>45090</v>
      </c>
      <c r="C6161" s="55">
        <v>45078</v>
      </c>
      <c r="D6161" s="19" t="s">
        <v>1744</v>
      </c>
      <c r="E6161" s="20" t="str">
        <f>IF(ISBLANK(LeaveTracker[[#This Row],[Employee Name]]),"-----",VLOOKUP(LeaveTracker[[#This Row],[Employee Name]],'List of Employees'!$B$4:$H$767,7))</f>
        <v>MAHOGANY MARKET</v>
      </c>
      <c r="F6161" s="66" t="str">
        <f>IF(ISBLANK(LeaveTracker[[#This Row],[Employee Name]]),"-----",VLOOKUP(LeaveTracker[[#This Row],[Employee Name]],'List of Employees'!$B$4:$H$767,6))</f>
        <v>CASUAL</v>
      </c>
      <c r="G6161" s="49">
        <v>45077</v>
      </c>
      <c r="H6161" s="49">
        <v>45077</v>
      </c>
      <c r="I6161" s="20" t="s">
        <v>81</v>
      </c>
      <c r="K6161" s="57" t="str">
        <f ca="1">LeaveTracker[[#This Row],[Days]]&amp;" "&amp;LeaveTracker[[#This Row],[Type of Leave]]</f>
        <v>1 SL</v>
      </c>
      <c r="L6161" s="23">
        <f ca="1">NETWORKDAYS(LeaveTracker[[#This Row],[Start Date]],LeaveTracker[[#This Row],[End Date]],lstHolidays)</f>
        <v>1</v>
      </c>
      <c r="M6161" s="27"/>
    </row>
    <row r="6162" spans="1:13" ht="30" customHeight="1" x14ac:dyDescent="0.3">
      <c r="A6162" s="27">
        <f t="shared" si="70"/>
        <v>2349</v>
      </c>
      <c r="B6162" s="31">
        <v>45090</v>
      </c>
      <c r="C6162" s="31">
        <v>45086</v>
      </c>
      <c r="D6162" s="19" t="s">
        <v>1744</v>
      </c>
      <c r="E6162" s="20" t="str">
        <f>IF(ISBLANK(LeaveTracker[[#This Row],[Employee Name]]),"-----",VLOOKUP(LeaveTracker[[#This Row],[Employee Name]],'List of Employees'!$B$4:$H$767,7))</f>
        <v>MAHOGANY MARKET</v>
      </c>
      <c r="F6162" s="66" t="str">
        <f>IF(ISBLANK(LeaveTracker[[#This Row],[Employee Name]]),"-----",VLOOKUP(LeaveTracker[[#This Row],[Employee Name]],'List of Employees'!$B$4:$H$767,6))</f>
        <v>CASUAL</v>
      </c>
      <c r="G6162" s="31">
        <v>45084</v>
      </c>
      <c r="H6162" s="31">
        <v>45085</v>
      </c>
      <c r="I6162" s="20" t="s">
        <v>81</v>
      </c>
      <c r="K6162" s="57" t="str">
        <f ca="1">LeaveTracker[[#This Row],[Days]]&amp;" "&amp;LeaveTracker[[#This Row],[Type of Leave]]</f>
        <v>2 SL</v>
      </c>
      <c r="L6162" s="23">
        <f ca="1">NETWORKDAYS(LeaveTracker[[#This Row],[Start Date]],LeaveTracker[[#This Row],[End Date]],lstHolidays)</f>
        <v>2</v>
      </c>
      <c r="M6162" s="27"/>
    </row>
    <row r="6163" spans="1:13" ht="30" customHeight="1" x14ac:dyDescent="0.3">
      <c r="A6163" s="27">
        <f t="shared" si="70"/>
        <v>2350</v>
      </c>
      <c r="B6163" s="31">
        <v>45090</v>
      </c>
      <c r="C6163" s="31">
        <v>45086</v>
      </c>
      <c r="D6163" s="19" t="s">
        <v>1762</v>
      </c>
      <c r="E6163" s="20" t="str">
        <f>IF(ISBLANK(LeaveTracker[[#This Row],[Employee Name]]),"-----",VLOOKUP(LeaveTracker[[#This Row],[Employee Name]],'List of Employees'!$B$4:$H$767,7))</f>
        <v>CENRO</v>
      </c>
      <c r="F6163" s="66" t="str">
        <f>IF(ISBLANK(LeaveTracker[[#This Row],[Employee Name]]),"-----",VLOOKUP(LeaveTracker[[#This Row],[Employee Name]],'List of Employees'!$B$4:$H$767,6))</f>
        <v>CASUAL</v>
      </c>
      <c r="G6163" s="31">
        <v>45084</v>
      </c>
      <c r="H6163" s="31">
        <v>45085</v>
      </c>
      <c r="I6163" s="20" t="s">
        <v>81</v>
      </c>
      <c r="K6163" s="57" t="str">
        <f ca="1">LeaveTracker[[#This Row],[Days]]&amp;" "&amp;LeaveTracker[[#This Row],[Type of Leave]]</f>
        <v>2 SL</v>
      </c>
      <c r="L6163" s="23">
        <f ca="1">NETWORKDAYS(LeaveTracker[[#This Row],[Start Date]],LeaveTracker[[#This Row],[End Date]],lstHolidays)</f>
        <v>2</v>
      </c>
      <c r="M6163" s="27"/>
    </row>
    <row r="6164" spans="1:13" ht="30" customHeight="1" x14ac:dyDescent="0.3">
      <c r="A6164" s="27">
        <f t="shared" si="70"/>
        <v>2351</v>
      </c>
      <c r="B6164" s="31">
        <v>45090</v>
      </c>
      <c r="C6164" s="31">
        <v>45090</v>
      </c>
      <c r="D6164" s="19" t="s">
        <v>1789</v>
      </c>
      <c r="E6164" s="20" t="str">
        <f>IF(ISBLANK(LeaveTracker[[#This Row],[Employee Name]]),"-----",VLOOKUP(LeaveTracker[[#This Row],[Employee Name]],'List of Employees'!$B$4:$H$767,7))</f>
        <v>CENRO</v>
      </c>
      <c r="F6164" s="66" t="str">
        <f>IF(ISBLANK(LeaveTracker[[#This Row],[Employee Name]]),"-----",VLOOKUP(LeaveTracker[[#This Row],[Employee Name]],'List of Employees'!$B$4:$H$767,6))</f>
        <v>CASUAL</v>
      </c>
      <c r="G6164" s="24">
        <v>45098</v>
      </c>
      <c r="H6164" s="24">
        <v>45099</v>
      </c>
      <c r="I6164" s="20" t="s">
        <v>82</v>
      </c>
      <c r="K6164" s="57" t="str">
        <f ca="1">LeaveTracker[[#This Row],[Days]]&amp;" "&amp;LeaveTracker[[#This Row],[Type of Leave]]</f>
        <v>2 VL</v>
      </c>
      <c r="L6164" s="23">
        <f ca="1">NETWORKDAYS(LeaveTracker[[#This Row],[Start Date]],LeaveTracker[[#This Row],[End Date]],lstHolidays)</f>
        <v>2</v>
      </c>
      <c r="M6164" s="27"/>
    </row>
    <row r="6165" spans="1:13" ht="30" customHeight="1" x14ac:dyDescent="0.3">
      <c r="A6165" s="27">
        <f t="shared" si="70"/>
        <v>2352</v>
      </c>
      <c r="B6165" s="31">
        <v>45090</v>
      </c>
      <c r="C6165" s="31">
        <v>45089</v>
      </c>
      <c r="D6165" s="19" t="s">
        <v>2179</v>
      </c>
      <c r="E6165" s="20" t="str">
        <f>IF(ISBLANK(LeaveTracker[[#This Row],[Employee Name]]),"-----",VLOOKUP(LeaveTracker[[#This Row],[Employee Name]],'List of Employees'!$B$4:$H$767,7))</f>
        <v>CENRO</v>
      </c>
      <c r="F6165" s="66" t="str">
        <f>IF(ISBLANK(LeaveTracker[[#This Row],[Employee Name]]),"-----",VLOOKUP(LeaveTracker[[#This Row],[Employee Name]],'List of Employees'!$B$4:$H$767,6))</f>
        <v>CASUAL</v>
      </c>
      <c r="G6165" s="24">
        <v>45085</v>
      </c>
      <c r="H6165" s="24">
        <v>45085</v>
      </c>
      <c r="I6165" s="20" t="s">
        <v>81</v>
      </c>
      <c r="K6165" s="57" t="str">
        <f ca="1">LeaveTracker[[#This Row],[Days]]&amp;" "&amp;LeaveTracker[[#This Row],[Type of Leave]]</f>
        <v>1 SL</v>
      </c>
      <c r="L6165" s="23">
        <f ca="1">NETWORKDAYS(LeaveTracker[[#This Row],[Start Date]],LeaveTracker[[#This Row],[End Date]],lstHolidays)</f>
        <v>1</v>
      </c>
      <c r="M6165" s="27"/>
    </row>
    <row r="6166" spans="1:13" ht="30" customHeight="1" x14ac:dyDescent="0.3">
      <c r="A6166" s="27">
        <f t="shared" si="70"/>
        <v>2353</v>
      </c>
      <c r="B6166" s="31">
        <v>45090</v>
      </c>
      <c r="C6166" s="31">
        <v>45090</v>
      </c>
      <c r="D6166" s="19" t="s">
        <v>1794</v>
      </c>
      <c r="E6166" s="20" t="str">
        <f>IF(ISBLANK(LeaveTracker[[#This Row],[Employee Name]]),"-----",VLOOKUP(LeaveTracker[[#This Row],[Employee Name]],'List of Employees'!$B$4:$H$767,7))</f>
        <v>CENRO</v>
      </c>
      <c r="F6166" s="66" t="str">
        <f>IF(ISBLANK(LeaveTracker[[#This Row],[Employee Name]]),"-----",VLOOKUP(LeaveTracker[[#This Row],[Employee Name]],'List of Employees'!$B$4:$H$767,6))</f>
        <v>CASUAL</v>
      </c>
      <c r="G6166" s="24">
        <v>45096</v>
      </c>
      <c r="H6166" s="24">
        <v>45096</v>
      </c>
      <c r="I6166" s="20" t="s">
        <v>297</v>
      </c>
      <c r="J6166" s="42" t="s">
        <v>1000</v>
      </c>
      <c r="K6166" s="57" t="str">
        <f ca="1">LeaveTracker[[#This Row],[Days]]&amp;" "&amp;LeaveTracker[[#This Row],[Type of Leave]]</f>
        <v>1 OTHER</v>
      </c>
      <c r="L6166" s="23">
        <f ca="1">NETWORKDAYS(LeaveTracker[[#This Row],[Start Date]],LeaveTracker[[#This Row],[End Date]],lstHolidays)</f>
        <v>1</v>
      </c>
      <c r="M6166" s="27"/>
    </row>
    <row r="6167" spans="1:13" ht="30" customHeight="1" x14ac:dyDescent="0.3">
      <c r="A6167" s="27">
        <f t="shared" si="70"/>
        <v>2354</v>
      </c>
      <c r="B6167" s="31">
        <v>45090</v>
      </c>
      <c r="C6167" s="31">
        <v>45084</v>
      </c>
      <c r="D6167" s="19" t="s">
        <v>1187</v>
      </c>
      <c r="E6167" s="20" t="str">
        <f>IF(ISBLANK(LeaveTracker[[#This Row],[Employee Name]]),"-----",VLOOKUP(LeaveTracker[[#This Row],[Employee Name]],'List of Employees'!$B$4:$H$767,7))</f>
        <v>BUDGET</v>
      </c>
      <c r="F6167" s="66" t="str">
        <f>IF(ISBLANK(LeaveTracker[[#This Row],[Employee Name]]),"-----",VLOOKUP(LeaveTracker[[#This Row],[Employee Name]],'List of Employees'!$B$4:$H$767,6))</f>
        <v>PERMANENT</v>
      </c>
      <c r="G6167" s="24"/>
      <c r="H6167" s="24"/>
      <c r="I6167" s="19" t="s">
        <v>297</v>
      </c>
      <c r="J6167" s="42" t="s">
        <v>1936</v>
      </c>
      <c r="K6167" s="57" t="str">
        <f ca="1">LeaveTracker[[#This Row],[Days]]&amp;" "&amp;LeaveTracker[[#This Row],[Type of Leave]]</f>
        <v>0 OTHER</v>
      </c>
      <c r="L6167" s="23">
        <f ca="1">NETWORKDAYS(LeaveTracker[[#This Row],[Start Date]],LeaveTracker[[#This Row],[End Date]],lstHolidays)</f>
        <v>0</v>
      </c>
      <c r="M6167" s="27"/>
    </row>
    <row r="6168" spans="1:13" ht="30" customHeight="1" x14ac:dyDescent="0.3">
      <c r="A6168" s="27">
        <f t="shared" si="70"/>
        <v>2355</v>
      </c>
      <c r="B6168" s="31">
        <v>45093</v>
      </c>
      <c r="C6168" s="31">
        <v>45093</v>
      </c>
      <c r="D6168" s="19" t="s">
        <v>692</v>
      </c>
      <c r="E6168" s="20" t="str">
        <f>IF(ISBLANK(LeaveTracker[[#This Row],[Employee Name]]),"-----",VLOOKUP(LeaveTracker[[#This Row],[Employee Name]],'List of Employees'!$B$4:$H$767,7))</f>
        <v>PICNIC GROVE</v>
      </c>
      <c r="F6168" s="66" t="str">
        <f>IF(ISBLANK(LeaveTracker[[#This Row],[Employee Name]]),"-----",VLOOKUP(LeaveTracker[[#This Row],[Employee Name]],'List of Employees'!$B$4:$H$767,6))</f>
        <v>PERMANENT</v>
      </c>
      <c r="G6168" s="24"/>
      <c r="H6168" s="24"/>
      <c r="I6168" s="20" t="s">
        <v>297</v>
      </c>
      <c r="J6168" s="42" t="s">
        <v>688</v>
      </c>
      <c r="K6168" s="57" t="str">
        <f ca="1">LeaveTracker[[#This Row],[Days]]&amp;" "&amp;LeaveTracker[[#This Row],[Type of Leave]]</f>
        <v>0 OTHER</v>
      </c>
      <c r="L6168" s="23">
        <f ca="1">NETWORKDAYS(LeaveTracker[[#This Row],[Start Date]],LeaveTracker[[#This Row],[End Date]],lstHolidays)</f>
        <v>0</v>
      </c>
      <c r="M6168" s="27"/>
    </row>
    <row r="6169" spans="1:13" ht="30" customHeight="1" x14ac:dyDescent="0.3">
      <c r="A6169" s="27">
        <f t="shared" si="70"/>
        <v>2356</v>
      </c>
      <c r="B6169" s="31">
        <v>45093</v>
      </c>
      <c r="C6169" s="31">
        <v>45085</v>
      </c>
      <c r="D6169" s="19" t="s">
        <v>1935</v>
      </c>
      <c r="E6169" s="20" t="str">
        <f>IF(ISBLANK(LeaveTracker[[#This Row],[Employee Name]]),"-----",VLOOKUP(LeaveTracker[[#This Row],[Employee Name]],'List of Employees'!$B$4:$H$767,7))</f>
        <v>BPLO</v>
      </c>
      <c r="F6169" s="66" t="str">
        <f>IF(ISBLANK(LeaveTracker[[#This Row],[Employee Name]]),"-----",VLOOKUP(LeaveTracker[[#This Row],[Employee Name]],'List of Employees'!$B$4:$H$767,6))</f>
        <v>JOBCON</v>
      </c>
      <c r="G6169" s="24">
        <v>45084</v>
      </c>
      <c r="H6169" s="24">
        <v>45084</v>
      </c>
      <c r="I6169" s="20" t="s">
        <v>81</v>
      </c>
      <c r="K6169" s="57" t="str">
        <f ca="1">LeaveTracker[[#This Row],[Days]]&amp;" "&amp;LeaveTracker[[#This Row],[Type of Leave]]</f>
        <v>1 SL</v>
      </c>
      <c r="L6169" s="23">
        <f ca="1">NETWORKDAYS(LeaveTracker[[#This Row],[Start Date]],LeaveTracker[[#This Row],[End Date]],lstHolidays)</f>
        <v>1</v>
      </c>
      <c r="M6169" s="27"/>
    </row>
    <row r="6170" spans="1:13" ht="30" customHeight="1" x14ac:dyDescent="0.3">
      <c r="A6170" s="27">
        <f t="shared" si="70"/>
        <v>2357</v>
      </c>
      <c r="B6170" s="31">
        <v>45093</v>
      </c>
      <c r="C6170" s="31">
        <v>45085</v>
      </c>
      <c r="D6170" s="19" t="s">
        <v>1935</v>
      </c>
      <c r="E6170" s="20" t="str">
        <f>IF(ISBLANK(LeaveTracker[[#This Row],[Employee Name]]),"-----",VLOOKUP(LeaveTracker[[#This Row],[Employee Name]],'List of Employees'!$B$4:$H$767,7))</f>
        <v>BPLO</v>
      </c>
      <c r="F6170" s="66" t="str">
        <f>IF(ISBLANK(LeaveTracker[[#This Row],[Employee Name]]),"-----",VLOOKUP(LeaveTracker[[#This Row],[Employee Name]],'List of Employees'!$B$4:$H$767,6))</f>
        <v>JOBCON</v>
      </c>
      <c r="G6170" s="31">
        <v>45090</v>
      </c>
      <c r="H6170" s="31">
        <v>45090</v>
      </c>
      <c r="I6170" s="20" t="s">
        <v>81</v>
      </c>
      <c r="K6170" s="57" t="str">
        <f ca="1">LeaveTracker[[#This Row],[Days]]&amp;" "&amp;LeaveTracker[[#This Row],[Type of Leave]]</f>
        <v>1 SL</v>
      </c>
      <c r="L6170" s="23">
        <f ca="1">NETWORKDAYS(LeaveTracker[[#This Row],[Start Date]],LeaveTracker[[#This Row],[End Date]],lstHolidays)</f>
        <v>1</v>
      </c>
      <c r="M6170" s="27"/>
    </row>
    <row r="6171" spans="1:13" ht="30" customHeight="1" x14ac:dyDescent="0.3">
      <c r="A6171" s="27">
        <f t="shared" si="70"/>
        <v>2358</v>
      </c>
      <c r="B6171" s="31">
        <v>45093</v>
      </c>
      <c r="C6171" s="31">
        <v>45090</v>
      </c>
      <c r="D6171" s="19" t="s">
        <v>2368</v>
      </c>
      <c r="E6171" s="20" t="str">
        <f>IF(ISBLANK(LeaveTracker[[#This Row],[Employee Name]]),"-----",VLOOKUP(LeaveTracker[[#This Row],[Employee Name]],'List of Employees'!$B$4:$H$767,7))</f>
        <v>CHO</v>
      </c>
      <c r="F6171" s="66" t="str">
        <f>IF(ISBLANK(LeaveTracker[[#This Row],[Employee Name]]),"-----",VLOOKUP(LeaveTracker[[#This Row],[Employee Name]],'List of Employees'!$B$4:$H$767,6))</f>
        <v>JOBCON</v>
      </c>
      <c r="G6171" s="24">
        <v>45075</v>
      </c>
      <c r="H6171" s="24">
        <v>45079</v>
      </c>
      <c r="I6171" s="20" t="s">
        <v>297</v>
      </c>
      <c r="K6171" s="57" t="str">
        <f ca="1">LeaveTracker[[#This Row],[Days]]&amp;" "&amp;LeaveTracker[[#This Row],[Type of Leave]]</f>
        <v>5 OTHER</v>
      </c>
      <c r="L6171" s="23">
        <f ca="1">NETWORKDAYS(LeaveTracker[[#This Row],[Start Date]],LeaveTracker[[#This Row],[End Date]],lstHolidays)</f>
        <v>5</v>
      </c>
      <c r="M6171" s="27"/>
    </row>
    <row r="6172" spans="1:13" ht="30" customHeight="1" x14ac:dyDescent="0.3">
      <c r="A6172" s="27">
        <f t="shared" si="70"/>
        <v>2359</v>
      </c>
      <c r="B6172" s="31">
        <v>45093</v>
      </c>
      <c r="C6172" s="31">
        <v>45091</v>
      </c>
      <c r="D6172" s="19" t="s">
        <v>2371</v>
      </c>
      <c r="E6172" s="20" t="str">
        <f>IF(ISBLANK(LeaveTracker[[#This Row],[Employee Name]]),"-----",VLOOKUP(LeaveTracker[[#This Row],[Employee Name]],'List of Employees'!$B$4:$H$767,7))</f>
        <v>CHO</v>
      </c>
      <c r="F6172" s="66" t="str">
        <f>IF(ISBLANK(LeaveTracker[[#This Row],[Employee Name]]),"-----",VLOOKUP(LeaveTracker[[#This Row],[Employee Name]],'List of Employees'!$B$4:$H$767,6))</f>
        <v>JOBCON</v>
      </c>
      <c r="G6172" s="24">
        <v>45086</v>
      </c>
      <c r="H6172" s="24">
        <v>45090</v>
      </c>
      <c r="I6172" s="20" t="s">
        <v>297</v>
      </c>
      <c r="K6172" s="57" t="str">
        <f ca="1">LeaveTracker[[#This Row],[Days]]&amp;" "&amp;LeaveTracker[[#This Row],[Type of Leave]]</f>
        <v>2 OTHER</v>
      </c>
      <c r="L6172" s="23">
        <f ca="1">NETWORKDAYS(LeaveTracker[[#This Row],[Start Date]],LeaveTracker[[#This Row],[End Date]],lstHolidays)</f>
        <v>2</v>
      </c>
      <c r="M6172" s="27"/>
    </row>
    <row r="6173" spans="1:13" ht="30" customHeight="1" x14ac:dyDescent="0.3">
      <c r="A6173" s="27">
        <f t="shared" si="70"/>
        <v>2360</v>
      </c>
      <c r="B6173" s="31">
        <v>45093</v>
      </c>
      <c r="C6173" s="31">
        <v>45085</v>
      </c>
      <c r="D6173" s="19" t="s">
        <v>1994</v>
      </c>
      <c r="E6173" s="20" t="str">
        <f>IF(ISBLANK(LeaveTracker[[#This Row],[Employee Name]]),"-----",VLOOKUP(LeaveTracker[[#This Row],[Employee Name]],'List of Employees'!$B$4:$H$767,7))</f>
        <v>HRMO</v>
      </c>
      <c r="F6173" s="66" t="str">
        <f>IF(ISBLANK(LeaveTracker[[#This Row],[Employee Name]]),"-----",VLOOKUP(LeaveTracker[[#This Row],[Employee Name]],'List of Employees'!$B$4:$H$767,6))</f>
        <v>PERMANENT</v>
      </c>
      <c r="G6173" s="24">
        <v>45082</v>
      </c>
      <c r="H6173" s="24">
        <v>45084</v>
      </c>
      <c r="I6173" s="20" t="s">
        <v>81</v>
      </c>
      <c r="K6173" s="57" t="str">
        <f ca="1">LeaveTracker[[#This Row],[Days]]&amp;" "&amp;LeaveTracker[[#This Row],[Type of Leave]]</f>
        <v>3 SL</v>
      </c>
      <c r="L6173" s="23">
        <f ca="1">NETWORKDAYS(LeaveTracker[[#This Row],[Start Date]],LeaveTracker[[#This Row],[End Date]],lstHolidays)</f>
        <v>3</v>
      </c>
      <c r="M6173" s="27"/>
    </row>
    <row r="6174" spans="1:13" ht="30" customHeight="1" x14ac:dyDescent="0.3">
      <c r="A6174" s="27">
        <f t="shared" si="70"/>
        <v>2361</v>
      </c>
      <c r="B6174" s="31">
        <v>45093</v>
      </c>
      <c r="C6174" s="31">
        <v>45084</v>
      </c>
      <c r="D6174" s="19" t="s">
        <v>852</v>
      </c>
      <c r="E6174" s="20" t="str">
        <f>IF(ISBLANK(LeaveTracker[[#This Row],[Employee Name]]),"-----",VLOOKUP(LeaveTracker[[#This Row],[Employee Name]],'List of Employees'!$B$4:$H$767,7))</f>
        <v>LCR</v>
      </c>
      <c r="F6174" s="66" t="str">
        <f>IF(ISBLANK(LeaveTracker[[#This Row],[Employee Name]]),"-----",VLOOKUP(LeaveTracker[[#This Row],[Employee Name]],'List of Employees'!$B$4:$H$767,6))</f>
        <v>PERMANENT</v>
      </c>
      <c r="G6174" s="24">
        <v>45082</v>
      </c>
      <c r="H6174" s="24">
        <v>45083</v>
      </c>
      <c r="I6174" s="20" t="s">
        <v>81</v>
      </c>
      <c r="K6174" s="57" t="str">
        <f ca="1">LeaveTracker[[#This Row],[Days]]&amp;" "&amp;LeaveTracker[[#This Row],[Type of Leave]]</f>
        <v>2 SL</v>
      </c>
      <c r="L6174" s="23">
        <f ca="1">NETWORKDAYS(LeaveTracker[[#This Row],[Start Date]],LeaveTracker[[#This Row],[End Date]],lstHolidays)</f>
        <v>2</v>
      </c>
      <c r="M6174" s="27"/>
    </row>
    <row r="6175" spans="1:13" ht="30" customHeight="1" x14ac:dyDescent="0.3">
      <c r="A6175" s="27">
        <f t="shared" si="70"/>
        <v>2362</v>
      </c>
      <c r="B6175" s="31">
        <v>45093</v>
      </c>
      <c r="C6175" s="31">
        <v>45084</v>
      </c>
      <c r="D6175" s="19" t="s">
        <v>1264</v>
      </c>
      <c r="E6175" s="20" t="str">
        <f>IF(ISBLANK(LeaveTracker[[#This Row],[Employee Name]]),"-----",VLOOKUP(LeaveTracker[[#This Row],[Employee Name]],'List of Employees'!$B$4:$H$767,7))</f>
        <v>CHO</v>
      </c>
      <c r="F6175" s="66" t="str">
        <f>IF(ISBLANK(LeaveTracker[[#This Row],[Employee Name]]),"-----",VLOOKUP(LeaveTracker[[#This Row],[Employee Name]],'List of Employees'!$B$4:$H$767,6))</f>
        <v>PERMANENT</v>
      </c>
      <c r="G6175" s="24">
        <v>45078</v>
      </c>
      <c r="H6175" s="24">
        <v>45079</v>
      </c>
      <c r="I6175" s="20" t="s">
        <v>81</v>
      </c>
      <c r="K6175" s="57" t="str">
        <f ca="1">LeaveTracker[[#This Row],[Days]]&amp;" "&amp;LeaveTracker[[#This Row],[Type of Leave]]</f>
        <v>2 SL</v>
      </c>
      <c r="L6175" s="23">
        <f ca="1">NETWORKDAYS(LeaveTracker[[#This Row],[Start Date]],LeaveTracker[[#This Row],[End Date]],lstHolidays)</f>
        <v>2</v>
      </c>
      <c r="M6175" s="27"/>
    </row>
    <row r="6176" spans="1:13" ht="30" customHeight="1" x14ac:dyDescent="0.3">
      <c r="A6176" s="27">
        <f t="shared" si="70"/>
        <v>2363</v>
      </c>
      <c r="B6176" s="31">
        <v>45093</v>
      </c>
      <c r="C6176" s="31">
        <v>45084</v>
      </c>
      <c r="D6176" s="19" t="s">
        <v>1264</v>
      </c>
      <c r="E6176" s="20" t="str">
        <f>IF(ISBLANK(LeaveTracker[[#This Row],[Employee Name]]),"-----",VLOOKUP(LeaveTracker[[#This Row],[Employee Name]],'List of Employees'!$B$4:$H$767,7))</f>
        <v>CHO</v>
      </c>
      <c r="F6176" s="66" t="str">
        <f>IF(ISBLANK(LeaveTracker[[#This Row],[Employee Name]]),"-----",VLOOKUP(LeaveTracker[[#This Row],[Employee Name]],'List of Employees'!$B$4:$H$767,6))</f>
        <v>PERMANENT</v>
      </c>
      <c r="G6176" s="24">
        <v>45082</v>
      </c>
      <c r="H6176" s="24">
        <v>45082</v>
      </c>
      <c r="I6176" s="20" t="s">
        <v>81</v>
      </c>
      <c r="K6176" s="57" t="str">
        <f ca="1">LeaveTracker[[#This Row],[Days]]&amp;" "&amp;LeaveTracker[[#This Row],[Type of Leave]]</f>
        <v>1 SL</v>
      </c>
      <c r="L6176" s="23">
        <f ca="1">NETWORKDAYS(LeaveTracker[[#This Row],[Start Date]],LeaveTracker[[#This Row],[End Date]],lstHolidays)</f>
        <v>1</v>
      </c>
      <c r="M6176" s="27"/>
    </row>
    <row r="6177" spans="1:13" ht="30" customHeight="1" x14ac:dyDescent="0.3">
      <c r="A6177" s="27">
        <f t="shared" si="70"/>
        <v>2364</v>
      </c>
      <c r="B6177" s="31">
        <v>45093</v>
      </c>
      <c r="C6177" s="31">
        <v>45087</v>
      </c>
      <c r="D6177" s="19" t="s">
        <v>2138</v>
      </c>
      <c r="E6177" s="20" t="str">
        <f>IF(ISBLANK(LeaveTracker[[#This Row],[Employee Name]]),"-----",VLOOKUP(LeaveTracker[[#This Row],[Employee Name]],'List of Employees'!$B$4:$H$767,7))</f>
        <v>OSPITAL NG TAGAYTAY</v>
      </c>
      <c r="F6177" s="66" t="str">
        <f>IF(ISBLANK(LeaveTracker[[#This Row],[Employee Name]]),"-----",VLOOKUP(LeaveTracker[[#This Row],[Employee Name]],'List of Employees'!$B$4:$H$767,6))</f>
        <v>PERMANENT</v>
      </c>
      <c r="G6177" s="24">
        <v>45086</v>
      </c>
      <c r="H6177" s="24">
        <v>45086</v>
      </c>
      <c r="I6177" s="20" t="s">
        <v>81</v>
      </c>
      <c r="K6177" s="57" t="str">
        <f ca="1">LeaveTracker[[#This Row],[Days]]&amp;" "&amp;LeaveTracker[[#This Row],[Type of Leave]]</f>
        <v>1 SL</v>
      </c>
      <c r="L6177" s="23">
        <f ca="1">NETWORKDAYS(LeaveTracker[[#This Row],[Start Date]],LeaveTracker[[#This Row],[End Date]],lstHolidays)</f>
        <v>1</v>
      </c>
      <c r="M6177" s="27"/>
    </row>
    <row r="6178" spans="1:13" ht="30" customHeight="1" x14ac:dyDescent="0.3">
      <c r="A6178" s="27">
        <f t="shared" si="70"/>
        <v>2365</v>
      </c>
      <c r="B6178" s="31">
        <v>45093</v>
      </c>
      <c r="C6178" s="31">
        <v>45089</v>
      </c>
      <c r="D6178" s="19" t="s">
        <v>769</v>
      </c>
      <c r="E6178" s="20" t="str">
        <f>IF(ISBLANK(LeaveTracker[[#This Row],[Employee Name]]),"-----",VLOOKUP(LeaveTracker[[#This Row],[Employee Name]],'List of Employees'!$B$4:$H$767,7))</f>
        <v>ONT</v>
      </c>
      <c r="F6178" s="66" t="str">
        <f>IF(ISBLANK(LeaveTracker[[#This Row],[Employee Name]]),"-----",VLOOKUP(LeaveTracker[[#This Row],[Employee Name]],'List of Employees'!$B$4:$H$767,6))</f>
        <v>PERMANENT</v>
      </c>
      <c r="G6178" s="24">
        <v>45085</v>
      </c>
      <c r="H6178" s="24">
        <v>45085</v>
      </c>
      <c r="I6178" s="20" t="s">
        <v>81</v>
      </c>
      <c r="K6178" s="57" t="str">
        <f ca="1">LeaveTracker[[#This Row],[Days]]&amp;" "&amp;LeaveTracker[[#This Row],[Type of Leave]]</f>
        <v>1 SL</v>
      </c>
      <c r="L6178" s="23">
        <f ca="1">NETWORKDAYS(LeaveTracker[[#This Row],[Start Date]],LeaveTracker[[#This Row],[End Date]],lstHolidays)</f>
        <v>1</v>
      </c>
      <c r="M6178" s="27"/>
    </row>
    <row r="6179" spans="1:13" ht="30" customHeight="1" x14ac:dyDescent="0.3">
      <c r="A6179" s="27">
        <f t="shared" si="70"/>
        <v>2366</v>
      </c>
      <c r="B6179" s="31">
        <v>45093</v>
      </c>
      <c r="C6179" s="31">
        <v>45090</v>
      </c>
      <c r="D6179" s="19" t="s">
        <v>136</v>
      </c>
      <c r="E6179" s="20" t="str">
        <f>IF(ISBLANK(LeaveTracker[[#This Row],[Employee Name]]),"-----",VLOOKUP(LeaveTracker[[#This Row],[Employee Name]],'List of Employees'!$B$4:$H$767,7))</f>
        <v>CHO</v>
      </c>
      <c r="F6179" s="66" t="str">
        <f>IF(ISBLANK(LeaveTracker[[#This Row],[Employee Name]]),"-----",VLOOKUP(LeaveTracker[[#This Row],[Employee Name]],'List of Employees'!$B$4:$H$767,6))</f>
        <v>PERMANENT</v>
      </c>
      <c r="G6179" s="24">
        <v>45086</v>
      </c>
      <c r="H6179" s="24">
        <v>45086</v>
      </c>
      <c r="I6179" s="20" t="s">
        <v>81</v>
      </c>
      <c r="K6179" s="57" t="str">
        <f ca="1">LeaveTracker[[#This Row],[Days]]&amp;" "&amp;LeaveTracker[[#This Row],[Type of Leave]]</f>
        <v>1 SL</v>
      </c>
      <c r="L6179" s="23">
        <f ca="1">NETWORKDAYS(LeaveTracker[[#This Row],[Start Date]],LeaveTracker[[#This Row],[End Date]],lstHolidays)</f>
        <v>1</v>
      </c>
      <c r="M6179" s="27"/>
    </row>
    <row r="6180" spans="1:13" ht="30" customHeight="1" x14ac:dyDescent="0.3">
      <c r="A6180" s="27">
        <f t="shared" si="70"/>
        <v>2367</v>
      </c>
      <c r="B6180" s="31">
        <v>45093</v>
      </c>
      <c r="C6180" s="31">
        <v>45085</v>
      </c>
      <c r="D6180" s="19" t="s">
        <v>116</v>
      </c>
      <c r="E6180" s="20" t="str">
        <f>IF(ISBLANK(LeaveTracker[[#This Row],[Employee Name]]),"-----",VLOOKUP(LeaveTracker[[#This Row],[Employee Name]],'List of Employees'!$B$4:$H$767,7))</f>
        <v>CHARACTER OFFICE</v>
      </c>
      <c r="F6180" s="66" t="str">
        <f>IF(ISBLANK(LeaveTracker[[#This Row],[Employee Name]]),"-----",VLOOKUP(LeaveTracker[[#This Row],[Employee Name]],'List of Employees'!$B$4:$H$767,6))</f>
        <v>PERMANENT</v>
      </c>
      <c r="G6180" s="24">
        <v>45084</v>
      </c>
      <c r="H6180" s="24">
        <v>45084</v>
      </c>
      <c r="I6180" s="20" t="s">
        <v>81</v>
      </c>
      <c r="K6180" s="57" t="str">
        <f ca="1">LeaveTracker[[#This Row],[Days]]&amp;" "&amp;LeaveTracker[[#This Row],[Type of Leave]]</f>
        <v>1 SL</v>
      </c>
      <c r="L6180" s="23">
        <f ca="1">NETWORKDAYS(LeaveTracker[[#This Row],[Start Date]],LeaveTracker[[#This Row],[End Date]],lstHolidays)</f>
        <v>1</v>
      </c>
      <c r="M6180" s="27"/>
    </row>
    <row r="6181" spans="1:13" ht="30" customHeight="1" x14ac:dyDescent="0.3">
      <c r="A6181" s="27">
        <f t="shared" ref="A6181:A6244" si="71">A6180+1</f>
        <v>2368</v>
      </c>
      <c r="B6181" s="31">
        <v>45093</v>
      </c>
      <c r="C6181" s="24">
        <v>45090</v>
      </c>
      <c r="D6181" s="19" t="s">
        <v>623</v>
      </c>
      <c r="E6181" s="20" t="str">
        <f>IF(ISBLANK(LeaveTracker[[#This Row],[Employee Name]]),"-----",VLOOKUP(LeaveTracker[[#This Row],[Employee Name]],'List of Employees'!$B$4:$H$767,7))</f>
        <v>EEO/ CITY MARKET</v>
      </c>
      <c r="F6181" s="66" t="str">
        <f>IF(ISBLANK(LeaveTracker[[#This Row],[Employee Name]]),"-----",VLOOKUP(LeaveTracker[[#This Row],[Employee Name]],'List of Employees'!$B$4:$H$767,6))</f>
        <v>PERMANENT</v>
      </c>
      <c r="G6181" s="24">
        <v>45087</v>
      </c>
      <c r="H6181" s="21">
        <v>45087</v>
      </c>
      <c r="I6181" s="20" t="s">
        <v>81</v>
      </c>
      <c r="K6181" s="57" t="str">
        <f>LeaveTracker[[#This Row],[Days]]&amp;" "&amp;LeaveTracker[[#This Row],[Type of Leave]]</f>
        <v>1 SL</v>
      </c>
      <c r="L6181" s="23">
        <v>1</v>
      </c>
      <c r="M6181" s="27"/>
    </row>
    <row r="6182" spans="1:13" ht="30" customHeight="1" x14ac:dyDescent="0.3">
      <c r="A6182" s="27">
        <f t="shared" si="71"/>
        <v>2369</v>
      </c>
      <c r="B6182" s="31">
        <v>45093</v>
      </c>
      <c r="C6182" s="31">
        <v>45090</v>
      </c>
      <c r="D6182" s="19" t="s">
        <v>379</v>
      </c>
      <c r="E6182" s="20" t="str">
        <f>IF(ISBLANK(LeaveTracker[[#This Row],[Employee Name]]),"-----",VLOOKUP(LeaveTracker[[#This Row],[Employee Name]],'List of Employees'!$B$4:$H$767,7))</f>
        <v>CCT</v>
      </c>
      <c r="F6182" s="66" t="str">
        <f>IF(ISBLANK(LeaveTracker[[#This Row],[Employee Name]]),"-----",VLOOKUP(LeaveTracker[[#This Row],[Employee Name]],'List of Employees'!$B$4:$H$767,6))</f>
        <v>PERMANENT</v>
      </c>
      <c r="G6182" s="24">
        <v>45098</v>
      </c>
      <c r="H6182" s="24">
        <v>45114</v>
      </c>
      <c r="I6182" s="20" t="s">
        <v>82</v>
      </c>
      <c r="K6182" s="57" t="str">
        <f ca="1">LeaveTracker[[#This Row],[Days]]&amp;" "&amp;LeaveTracker[[#This Row],[Type of Leave]]</f>
        <v>12 VL</v>
      </c>
      <c r="L6182" s="23">
        <f ca="1">NETWORKDAYS(LeaveTracker[[#This Row],[Start Date]],LeaveTracker[[#This Row],[End Date]],lstHolidays)</f>
        <v>12</v>
      </c>
      <c r="M6182" s="27"/>
    </row>
    <row r="6183" spans="1:13" ht="30" customHeight="1" x14ac:dyDescent="0.3">
      <c r="A6183" s="27">
        <f t="shared" si="71"/>
        <v>2370</v>
      </c>
      <c r="B6183" s="31">
        <v>45093</v>
      </c>
      <c r="C6183" s="31">
        <v>45091</v>
      </c>
      <c r="D6183" s="19" t="s">
        <v>370</v>
      </c>
      <c r="E6183" s="20" t="str">
        <f>IF(ISBLANK(LeaveTracker[[#This Row],[Employee Name]]),"-----",VLOOKUP(LeaveTracker[[#This Row],[Employee Name]],'List of Employees'!$B$4:$H$767,7))</f>
        <v>LIBRARY</v>
      </c>
      <c r="F6183" s="66" t="str">
        <f>IF(ISBLANK(LeaveTracker[[#This Row],[Employee Name]]),"-----",VLOOKUP(LeaveTracker[[#This Row],[Employee Name]],'List of Employees'!$B$4:$H$767,6))</f>
        <v>PERMANENT</v>
      </c>
      <c r="G6183" s="24">
        <v>45097</v>
      </c>
      <c r="H6183" s="21">
        <v>45097</v>
      </c>
      <c r="I6183" s="20" t="s">
        <v>82</v>
      </c>
      <c r="K6183" s="57" t="str">
        <f ca="1">LeaveTracker[[#This Row],[Days]]&amp;" "&amp;LeaveTracker[[#This Row],[Type of Leave]]</f>
        <v>1 VL</v>
      </c>
      <c r="L6183" s="23">
        <f ca="1">NETWORKDAYS(LeaveTracker[[#This Row],[Start Date]],LeaveTracker[[#This Row],[End Date]],lstHolidays)</f>
        <v>1</v>
      </c>
      <c r="M6183" s="27"/>
    </row>
    <row r="6184" spans="1:13" ht="30" customHeight="1" x14ac:dyDescent="0.3">
      <c r="A6184" s="27">
        <f t="shared" si="71"/>
        <v>2371</v>
      </c>
      <c r="B6184" s="31">
        <v>45093</v>
      </c>
      <c r="C6184" s="31">
        <v>45090</v>
      </c>
      <c r="D6184" s="19" t="s">
        <v>481</v>
      </c>
      <c r="E6184" s="20" t="str">
        <f>IF(ISBLANK(LeaveTracker[[#This Row],[Employee Name]]),"-----",VLOOKUP(LeaveTracker[[#This Row],[Employee Name]],'List of Employees'!$B$4:$H$767,7))</f>
        <v>COOPERATIVE OFFICE</v>
      </c>
      <c r="F6184" s="66" t="str">
        <f>IF(ISBLANK(LeaveTracker[[#This Row],[Employee Name]]),"-----",VLOOKUP(LeaveTracker[[#This Row],[Employee Name]],'List of Employees'!$B$4:$H$767,6))</f>
        <v>PERMANENT</v>
      </c>
      <c r="G6184" s="24">
        <v>45091</v>
      </c>
      <c r="H6184" s="24">
        <v>45091</v>
      </c>
      <c r="I6184" s="20" t="s">
        <v>82</v>
      </c>
      <c r="K6184" s="57" t="str">
        <f ca="1">LeaveTracker[[#This Row],[Days]]&amp;" "&amp;LeaveTracker[[#This Row],[Type of Leave]]</f>
        <v>1 VL</v>
      </c>
      <c r="L6184" s="23">
        <f ca="1">NETWORKDAYS(LeaveTracker[[#This Row],[Start Date]],LeaveTracker[[#This Row],[End Date]],lstHolidays)</f>
        <v>1</v>
      </c>
      <c r="M6184" s="27"/>
    </row>
    <row r="6185" spans="1:13" ht="30" customHeight="1" x14ac:dyDescent="0.3">
      <c r="A6185" s="27">
        <f t="shared" si="71"/>
        <v>2372</v>
      </c>
      <c r="B6185" s="31">
        <v>45093</v>
      </c>
      <c r="C6185" s="31">
        <v>45084</v>
      </c>
      <c r="D6185" s="19" t="s">
        <v>830</v>
      </c>
      <c r="E6185" s="20" t="str">
        <f>IF(ISBLANK(LeaveTracker[[#This Row],[Employee Name]]),"-----",VLOOKUP(LeaveTracker[[#This Row],[Employee Name]],'List of Employees'!$B$4:$H$767,7))</f>
        <v>CTO</v>
      </c>
      <c r="F6185" s="66" t="str">
        <f>IF(ISBLANK(LeaveTracker[[#This Row],[Employee Name]]),"-----",VLOOKUP(LeaveTracker[[#This Row],[Employee Name]],'List of Employees'!$B$4:$H$767,6))</f>
        <v>PERMANENT</v>
      </c>
      <c r="G6185" s="24">
        <v>45083</v>
      </c>
      <c r="H6185" s="24">
        <v>45083</v>
      </c>
      <c r="I6185" s="20" t="s">
        <v>81</v>
      </c>
      <c r="K6185" s="57" t="str">
        <f ca="1">LeaveTracker[[#This Row],[Days]]&amp;" "&amp;LeaveTracker[[#This Row],[Type of Leave]]</f>
        <v>1 SL</v>
      </c>
      <c r="L6185" s="23">
        <f ca="1">NETWORKDAYS(LeaveTracker[[#This Row],[Start Date]],LeaveTracker[[#This Row],[End Date]],lstHolidays)</f>
        <v>1</v>
      </c>
      <c r="M6185" s="27"/>
    </row>
    <row r="6186" spans="1:13" ht="30" customHeight="1" x14ac:dyDescent="0.3">
      <c r="A6186" s="27">
        <f t="shared" si="71"/>
        <v>2373</v>
      </c>
      <c r="B6186" s="31">
        <v>45093</v>
      </c>
      <c r="C6186" s="31">
        <v>45090</v>
      </c>
      <c r="D6186" s="19" t="s">
        <v>1994</v>
      </c>
      <c r="E6186" s="20" t="str">
        <f>IF(ISBLANK(LeaveTracker[[#This Row],[Employee Name]]),"-----",VLOOKUP(LeaveTracker[[#This Row],[Employee Name]],'List of Employees'!$B$4:$H$767,7))</f>
        <v>HRMO</v>
      </c>
      <c r="F6186" s="66" t="str">
        <f>IF(ISBLANK(LeaveTracker[[#This Row],[Employee Name]]),"-----",VLOOKUP(LeaveTracker[[#This Row],[Employee Name]],'List of Employees'!$B$4:$H$767,6))</f>
        <v>PERMANENT</v>
      </c>
      <c r="G6186" s="24">
        <v>45086</v>
      </c>
      <c r="H6186" s="24">
        <v>45086</v>
      </c>
      <c r="I6186" s="20" t="s">
        <v>81</v>
      </c>
      <c r="K6186" s="57" t="str">
        <f ca="1">LeaveTracker[[#This Row],[Days]]&amp;" "&amp;LeaveTracker[[#This Row],[Type of Leave]]</f>
        <v>1 SL</v>
      </c>
      <c r="L6186" s="23">
        <f ca="1">NETWORKDAYS(LeaveTracker[[#This Row],[Start Date]],LeaveTracker[[#This Row],[End Date]],lstHolidays)</f>
        <v>1</v>
      </c>
      <c r="M6186" s="27"/>
    </row>
    <row r="6187" spans="1:13" ht="30" customHeight="1" x14ac:dyDescent="0.3">
      <c r="A6187" s="27">
        <f t="shared" si="71"/>
        <v>2374</v>
      </c>
      <c r="B6187" s="31">
        <v>45093</v>
      </c>
      <c r="C6187" s="31">
        <v>45092</v>
      </c>
      <c r="D6187" s="19" t="s">
        <v>1994</v>
      </c>
      <c r="E6187" s="20" t="str">
        <f>IF(ISBLANK(LeaveTracker[[#This Row],[Employee Name]]),"-----",VLOOKUP(LeaveTracker[[#This Row],[Employee Name]],'List of Employees'!$B$4:$H$767,7))</f>
        <v>HRMO</v>
      </c>
      <c r="F6187" s="66" t="str">
        <f>IF(ISBLANK(LeaveTracker[[#This Row],[Employee Name]]),"-----",VLOOKUP(LeaveTracker[[#This Row],[Employee Name]],'List of Employees'!$B$4:$H$767,6))</f>
        <v>PERMANENT</v>
      </c>
      <c r="G6187" s="24">
        <v>45091</v>
      </c>
      <c r="H6187" s="24">
        <v>45091</v>
      </c>
      <c r="I6187" s="20" t="s">
        <v>81</v>
      </c>
      <c r="K6187" s="57" t="str">
        <f ca="1">LeaveTracker[[#This Row],[Days]]&amp;" "&amp;LeaveTracker[[#This Row],[Type of Leave]]</f>
        <v>1 SL</v>
      </c>
      <c r="L6187" s="23">
        <f ca="1">NETWORKDAYS(LeaveTracker[[#This Row],[Start Date]],LeaveTracker[[#This Row],[End Date]],lstHolidays)</f>
        <v>1</v>
      </c>
      <c r="M6187" s="27"/>
    </row>
    <row r="6188" spans="1:13" ht="30" customHeight="1" x14ac:dyDescent="0.3">
      <c r="A6188" s="27">
        <f t="shared" si="71"/>
        <v>2375</v>
      </c>
      <c r="B6188" s="31">
        <v>45093</v>
      </c>
      <c r="C6188" s="31">
        <v>45090</v>
      </c>
      <c r="D6188" s="19" t="s">
        <v>463</v>
      </c>
      <c r="E6188" s="20" t="str">
        <f>IF(ISBLANK(LeaveTracker[[#This Row],[Employee Name]]),"-----",VLOOKUP(LeaveTracker[[#This Row],[Employee Name]],'List of Employees'!$B$4:$H$767,7))</f>
        <v>ASSESSORS OFFICE</v>
      </c>
      <c r="F6188" s="66" t="str">
        <f>IF(ISBLANK(LeaveTracker[[#This Row],[Employee Name]]),"-----",VLOOKUP(LeaveTracker[[#This Row],[Employee Name]],'List of Employees'!$B$4:$H$767,6))</f>
        <v>PERMANENT</v>
      </c>
      <c r="G6188" s="24">
        <v>45085</v>
      </c>
      <c r="H6188" s="24">
        <v>45086</v>
      </c>
      <c r="I6188" s="20" t="s">
        <v>81</v>
      </c>
      <c r="K6188" s="57" t="str">
        <f ca="1">LeaveTracker[[#This Row],[Days]]&amp;" "&amp;LeaveTracker[[#This Row],[Type of Leave]]</f>
        <v>2 SL</v>
      </c>
      <c r="L6188" s="23">
        <f ca="1">NETWORKDAYS(LeaveTracker[[#This Row],[Start Date]],LeaveTracker[[#This Row],[End Date]],lstHolidays)</f>
        <v>2</v>
      </c>
      <c r="M6188" s="27"/>
    </row>
    <row r="6189" spans="1:13" ht="30" customHeight="1" x14ac:dyDescent="0.3">
      <c r="A6189" s="27">
        <f t="shared" si="71"/>
        <v>2376</v>
      </c>
      <c r="B6189" s="31">
        <v>45093</v>
      </c>
      <c r="C6189" s="31">
        <v>45091</v>
      </c>
      <c r="D6189" s="19" t="s">
        <v>708</v>
      </c>
      <c r="E6189" s="20" t="str">
        <f>IF(ISBLANK(LeaveTracker[[#This Row],[Employee Name]]),"-----",VLOOKUP(LeaveTracker[[#This Row],[Employee Name]],'List of Employees'!$B$4:$H$767,7))</f>
        <v>CBO</v>
      </c>
      <c r="F6189" s="66" t="str">
        <f>IF(ISBLANK(LeaveTracker[[#This Row],[Employee Name]]),"-----",VLOOKUP(LeaveTracker[[#This Row],[Employee Name]],'List of Employees'!$B$4:$H$767,6))</f>
        <v>PERMANENT</v>
      </c>
      <c r="G6189" s="24">
        <v>45090</v>
      </c>
      <c r="H6189" s="24">
        <v>45090</v>
      </c>
      <c r="I6189" s="20" t="s">
        <v>81</v>
      </c>
      <c r="K6189" s="57" t="str">
        <f ca="1">LeaveTracker[[#This Row],[Days]]&amp;" "&amp;LeaveTracker[[#This Row],[Type of Leave]]</f>
        <v>1 SL</v>
      </c>
      <c r="L6189" s="23">
        <f ca="1">NETWORKDAYS(LeaveTracker[[#This Row],[Start Date]],LeaveTracker[[#This Row],[End Date]],lstHolidays)</f>
        <v>1</v>
      </c>
      <c r="M6189" s="27"/>
    </row>
    <row r="6190" spans="1:13" ht="30" customHeight="1" x14ac:dyDescent="0.3">
      <c r="A6190" s="27">
        <f t="shared" si="71"/>
        <v>2377</v>
      </c>
      <c r="B6190" s="31">
        <v>45093</v>
      </c>
      <c r="C6190" s="31">
        <v>45091</v>
      </c>
      <c r="D6190" s="19" t="s">
        <v>611</v>
      </c>
      <c r="E6190" s="20" t="str">
        <f>IF(ISBLANK(LeaveTracker[[#This Row],[Employee Name]]),"-----",VLOOKUP(LeaveTracker[[#This Row],[Employee Name]],'List of Employees'!$B$4:$H$767,7))</f>
        <v>CBO</v>
      </c>
      <c r="F6190" s="66" t="str">
        <f>IF(ISBLANK(LeaveTracker[[#This Row],[Employee Name]]),"-----",VLOOKUP(LeaveTracker[[#This Row],[Employee Name]],'List of Employees'!$B$4:$H$767,6))</f>
        <v>PERMANENT</v>
      </c>
      <c r="G6190" s="24">
        <v>45090</v>
      </c>
      <c r="H6190" s="24">
        <v>45090</v>
      </c>
      <c r="I6190" s="20" t="s">
        <v>81</v>
      </c>
      <c r="K6190" s="57" t="str">
        <f ca="1">LeaveTracker[[#This Row],[Days]]&amp;" "&amp;LeaveTracker[[#This Row],[Type of Leave]]</f>
        <v>1 SL</v>
      </c>
      <c r="L6190" s="23">
        <f ca="1">NETWORKDAYS(LeaveTracker[[#This Row],[Start Date]],LeaveTracker[[#This Row],[End Date]],lstHolidays)</f>
        <v>1</v>
      </c>
      <c r="M6190" s="27"/>
    </row>
    <row r="6191" spans="1:13" ht="30" customHeight="1" x14ac:dyDescent="0.3">
      <c r="A6191" s="27">
        <f t="shared" si="71"/>
        <v>2378</v>
      </c>
      <c r="B6191" s="31">
        <v>45093</v>
      </c>
      <c r="C6191" s="31">
        <v>45092</v>
      </c>
      <c r="D6191" s="19" t="s">
        <v>2111</v>
      </c>
      <c r="E6191" s="20" t="str">
        <f>IF(ISBLANK(LeaveTracker[[#This Row],[Employee Name]]),"-----",VLOOKUP(LeaveTracker[[#This Row],[Employee Name]],'List of Employees'!$B$4:$H$767,7))</f>
        <v>CPDO</v>
      </c>
      <c r="F6191" s="66" t="str">
        <f>IF(ISBLANK(LeaveTracker[[#This Row],[Employee Name]]),"-----",VLOOKUP(LeaveTracker[[#This Row],[Employee Name]],'List of Employees'!$B$4:$H$767,6))</f>
        <v>PERMANENT</v>
      </c>
      <c r="G6191" s="24">
        <v>45091</v>
      </c>
      <c r="H6191" s="24">
        <v>45092</v>
      </c>
      <c r="I6191" s="20" t="s">
        <v>81</v>
      </c>
      <c r="K6191" s="57" t="str">
        <f ca="1">LeaveTracker[[#This Row],[Days]]&amp;" "&amp;LeaveTracker[[#This Row],[Type of Leave]]</f>
        <v>2 SL</v>
      </c>
      <c r="L6191" s="23">
        <f ca="1">NETWORKDAYS(LeaveTracker[[#This Row],[Start Date]],LeaveTracker[[#This Row],[End Date]],lstHolidays)</f>
        <v>2</v>
      </c>
      <c r="M6191" s="27"/>
    </row>
    <row r="6192" spans="1:13" ht="30" customHeight="1" x14ac:dyDescent="0.3">
      <c r="A6192" s="27">
        <f t="shared" si="71"/>
        <v>2379</v>
      </c>
      <c r="B6192" s="31">
        <v>45093</v>
      </c>
      <c r="C6192" s="31">
        <v>45091</v>
      </c>
      <c r="D6192" s="19" t="s">
        <v>2002</v>
      </c>
      <c r="E6192" s="20" t="str">
        <f>IF(ISBLANK(LeaveTracker[[#This Row],[Employee Name]]),"-----",VLOOKUP(LeaveTracker[[#This Row],[Employee Name]],'List of Employees'!$B$4:$H$767,7))</f>
        <v>ACCOUNTING</v>
      </c>
      <c r="F6192" s="66" t="str">
        <f>IF(ISBLANK(LeaveTracker[[#This Row],[Employee Name]]),"-----",VLOOKUP(LeaveTracker[[#This Row],[Employee Name]],'List of Employees'!$B$4:$H$767,6))</f>
        <v>PERMANENT</v>
      </c>
      <c r="G6192" s="24">
        <v>45090</v>
      </c>
      <c r="H6192" s="24">
        <v>45090</v>
      </c>
      <c r="I6192" s="20" t="s">
        <v>297</v>
      </c>
      <c r="J6192" s="42" t="s">
        <v>1000</v>
      </c>
      <c r="K6192" s="57" t="str">
        <f ca="1">LeaveTracker[[#This Row],[Days]]&amp;" "&amp;LeaveTracker[[#This Row],[Type of Leave]]</f>
        <v>1 OTHER</v>
      </c>
      <c r="L6192" s="23">
        <f ca="1">NETWORKDAYS(LeaveTracker[[#This Row],[Start Date]],LeaveTracker[[#This Row],[End Date]],lstHolidays)</f>
        <v>1</v>
      </c>
      <c r="M6192" s="27"/>
    </row>
    <row r="6193" spans="1:13" ht="30" customHeight="1" x14ac:dyDescent="0.3">
      <c r="A6193" s="27">
        <f t="shared" si="71"/>
        <v>2380</v>
      </c>
      <c r="B6193" s="31">
        <v>45093</v>
      </c>
      <c r="C6193" s="31">
        <v>45079</v>
      </c>
      <c r="D6193" s="19" t="s">
        <v>518</v>
      </c>
      <c r="E6193" s="20" t="str">
        <f>IF(ISBLANK(LeaveTracker[[#This Row],[Employee Name]]),"-----",VLOOKUP(LeaveTracker[[#This Row],[Employee Name]],'List of Employees'!$B$4:$H$767,7))</f>
        <v>ACCOUNTING</v>
      </c>
      <c r="F6193" s="66" t="str">
        <f>IF(ISBLANK(LeaveTracker[[#This Row],[Employee Name]]),"-----",VLOOKUP(LeaveTracker[[#This Row],[Employee Name]],'List of Employees'!$B$4:$H$767,6))</f>
        <v>PERMANENT</v>
      </c>
      <c r="G6193" s="24">
        <v>45084</v>
      </c>
      <c r="H6193" s="24">
        <v>45084</v>
      </c>
      <c r="I6193" s="20" t="s">
        <v>81</v>
      </c>
      <c r="K6193" s="57" t="str">
        <f ca="1">LeaveTracker[[#This Row],[Days]]&amp;" "&amp;LeaveTracker[[#This Row],[Type of Leave]]</f>
        <v>1 SL</v>
      </c>
      <c r="L6193" s="23">
        <f ca="1">NETWORKDAYS(LeaveTracker[[#This Row],[Start Date]],LeaveTracker[[#This Row],[End Date]],lstHolidays)</f>
        <v>1</v>
      </c>
      <c r="M6193" s="27"/>
    </row>
    <row r="6194" spans="1:13" ht="30" customHeight="1" x14ac:dyDescent="0.3">
      <c r="A6194" s="27">
        <f t="shared" si="71"/>
        <v>2381</v>
      </c>
      <c r="B6194" s="31">
        <v>45093</v>
      </c>
      <c r="C6194" s="31">
        <v>45092</v>
      </c>
      <c r="D6194" s="19" t="s">
        <v>872</v>
      </c>
      <c r="E6194" s="20" t="str">
        <f>IF(ISBLANK(LeaveTracker[[#This Row],[Employee Name]]),"-----",VLOOKUP(LeaveTracker[[#This Row],[Employee Name]],'List of Employees'!$B$4:$H$767,7))</f>
        <v>GSO</v>
      </c>
      <c r="F6194" s="66" t="str">
        <f>IF(ISBLANK(LeaveTracker[[#This Row],[Employee Name]]),"-----",VLOOKUP(LeaveTracker[[#This Row],[Employee Name]],'List of Employees'!$B$4:$H$767,6))</f>
        <v>PERMANENT</v>
      </c>
      <c r="G6194" s="24">
        <v>45093</v>
      </c>
      <c r="H6194" s="24">
        <v>45093</v>
      </c>
      <c r="I6194" s="20" t="s">
        <v>297</v>
      </c>
      <c r="J6194" s="42" t="s">
        <v>1000</v>
      </c>
      <c r="K6194" s="57" t="str">
        <f ca="1">LeaveTracker[[#This Row],[Days]]&amp;" "&amp;LeaveTracker[[#This Row],[Type of Leave]]</f>
        <v>1 OTHER</v>
      </c>
      <c r="L6194" s="23">
        <f ca="1">NETWORKDAYS(LeaveTracker[[#This Row],[Start Date]],LeaveTracker[[#This Row],[End Date]],lstHolidays)</f>
        <v>1</v>
      </c>
      <c r="M6194" s="27"/>
    </row>
    <row r="6195" spans="1:13" ht="30" customHeight="1" x14ac:dyDescent="0.3">
      <c r="A6195" s="27">
        <f t="shared" si="71"/>
        <v>2382</v>
      </c>
      <c r="B6195" s="31">
        <v>45093</v>
      </c>
      <c r="C6195" s="31">
        <v>45092</v>
      </c>
      <c r="D6195" s="19" t="s">
        <v>690</v>
      </c>
      <c r="E6195" s="20" t="str">
        <f>IF(ISBLANK(LeaveTracker[[#This Row],[Employee Name]]),"-----",VLOOKUP(LeaveTracker[[#This Row],[Employee Name]],'List of Employees'!$B$4:$H$767,7))</f>
        <v>VMO</v>
      </c>
      <c r="F6195" s="66" t="str">
        <f>IF(ISBLANK(LeaveTracker[[#This Row],[Employee Name]]),"-----",VLOOKUP(LeaveTracker[[#This Row],[Employee Name]],'List of Employees'!$B$4:$H$767,6))</f>
        <v>PERMANENT</v>
      </c>
      <c r="G6195" s="24">
        <v>45090</v>
      </c>
      <c r="H6195" s="24">
        <v>45091</v>
      </c>
      <c r="I6195" s="20" t="s">
        <v>81</v>
      </c>
      <c r="K6195" s="57" t="str">
        <f ca="1">LeaveTracker[[#This Row],[Days]]&amp;" "&amp;LeaveTracker[[#This Row],[Type of Leave]]</f>
        <v>2 SL</v>
      </c>
      <c r="L6195" s="23">
        <f ca="1">NETWORKDAYS(LeaveTracker[[#This Row],[Start Date]],LeaveTracker[[#This Row],[End Date]],lstHolidays)</f>
        <v>2</v>
      </c>
      <c r="M6195" s="27"/>
    </row>
    <row r="6196" spans="1:13" ht="30" customHeight="1" x14ac:dyDescent="0.3">
      <c r="A6196" s="27">
        <f t="shared" si="71"/>
        <v>2383</v>
      </c>
      <c r="B6196" s="31">
        <v>45093</v>
      </c>
      <c r="C6196" s="31">
        <v>45086</v>
      </c>
      <c r="D6196" s="19" t="s">
        <v>734</v>
      </c>
      <c r="E6196" s="20" t="str">
        <f>IF(ISBLANK(LeaveTracker[[#This Row],[Employee Name]]),"-----",VLOOKUP(LeaveTracker[[#This Row],[Employee Name]],'List of Employees'!$B$4:$H$767,7))</f>
        <v>CSWDO</v>
      </c>
      <c r="F6196" s="66" t="str">
        <f>IF(ISBLANK(LeaveTracker[[#This Row],[Employee Name]]),"-----",VLOOKUP(LeaveTracker[[#This Row],[Employee Name]],'List of Employees'!$B$4:$H$767,6))</f>
        <v>PERMANENT</v>
      </c>
      <c r="G6196" s="24">
        <v>45092</v>
      </c>
      <c r="H6196" s="24">
        <v>45093</v>
      </c>
      <c r="I6196" s="20" t="s">
        <v>297</v>
      </c>
      <c r="J6196" s="42" t="s">
        <v>1000</v>
      </c>
      <c r="K6196" s="57" t="str">
        <f ca="1">LeaveTracker[[#This Row],[Days]]&amp;" "&amp;LeaveTracker[[#This Row],[Type of Leave]]</f>
        <v>2 OTHER</v>
      </c>
      <c r="L6196" s="23">
        <f ca="1">NETWORKDAYS(LeaveTracker[[#This Row],[Start Date]],LeaveTracker[[#This Row],[End Date]],lstHolidays)</f>
        <v>2</v>
      </c>
      <c r="M6196" s="27"/>
    </row>
    <row r="6197" spans="1:13" ht="30" customHeight="1" x14ac:dyDescent="0.3">
      <c r="A6197" s="27">
        <f t="shared" si="71"/>
        <v>2384</v>
      </c>
      <c r="B6197" s="31">
        <v>45093</v>
      </c>
      <c r="C6197" s="31">
        <v>45049</v>
      </c>
      <c r="D6197" s="19" t="s">
        <v>505</v>
      </c>
      <c r="E6197" s="20" t="str">
        <f>IF(ISBLANK(LeaveTracker[[#This Row],[Employee Name]]),"-----",VLOOKUP(LeaveTracker[[#This Row],[Employee Name]],'List of Employees'!$B$4:$H$767,7))</f>
        <v>ACCOUNTING</v>
      </c>
      <c r="F6197" s="66" t="str">
        <f>IF(ISBLANK(LeaveTracker[[#This Row],[Employee Name]]),"-----",VLOOKUP(LeaveTracker[[#This Row],[Employee Name]],'List of Employees'!$B$4:$H$767,6))</f>
        <v>PERMANENT</v>
      </c>
      <c r="G6197" s="24">
        <v>45044</v>
      </c>
      <c r="H6197" s="24">
        <v>45044</v>
      </c>
      <c r="I6197" s="20" t="s">
        <v>81</v>
      </c>
      <c r="K6197" s="57" t="str">
        <f ca="1">LeaveTracker[[#This Row],[Days]]&amp;" "&amp;LeaveTracker[[#This Row],[Type of Leave]]</f>
        <v>1 SL</v>
      </c>
      <c r="L6197" s="23">
        <f ca="1">NETWORKDAYS(LeaveTracker[[#This Row],[Start Date]],LeaveTracker[[#This Row],[End Date]],lstHolidays)</f>
        <v>1</v>
      </c>
      <c r="M6197" s="27"/>
    </row>
    <row r="6198" spans="1:13" ht="30" customHeight="1" x14ac:dyDescent="0.3">
      <c r="A6198" s="27">
        <f t="shared" si="71"/>
        <v>2385</v>
      </c>
      <c r="B6198" s="31">
        <v>45093</v>
      </c>
      <c r="C6198" s="31">
        <v>45091</v>
      </c>
      <c r="D6198" s="19" t="s">
        <v>1787</v>
      </c>
      <c r="E6198" s="20" t="str">
        <f>IF(ISBLANK(LeaveTracker[[#This Row],[Employee Name]]),"-----",VLOOKUP(LeaveTracker[[#This Row],[Employee Name]],'List of Employees'!$B$4:$H$767,7))</f>
        <v>CENRO</v>
      </c>
      <c r="F6198" s="66" t="str">
        <f>IF(ISBLANK(LeaveTracker[[#This Row],[Employee Name]]),"-----",VLOOKUP(LeaveTracker[[#This Row],[Employee Name]],'List of Employees'!$B$4:$H$767,6))</f>
        <v>CASUAL</v>
      </c>
      <c r="G6198" s="24">
        <v>45090</v>
      </c>
      <c r="H6198" s="24">
        <v>45090</v>
      </c>
      <c r="I6198" s="20" t="s">
        <v>81</v>
      </c>
      <c r="K6198" s="57" t="str">
        <f ca="1">LeaveTracker[[#This Row],[Days]]&amp;" "&amp;LeaveTracker[[#This Row],[Type of Leave]]</f>
        <v>1 SL</v>
      </c>
      <c r="L6198" s="23">
        <f ca="1">NETWORKDAYS(LeaveTracker[[#This Row],[Start Date]],LeaveTracker[[#This Row],[End Date]],lstHolidays)</f>
        <v>1</v>
      </c>
      <c r="M6198" s="27"/>
    </row>
    <row r="6199" spans="1:13" ht="30" customHeight="1" x14ac:dyDescent="0.3">
      <c r="A6199" s="27">
        <f t="shared" si="71"/>
        <v>2386</v>
      </c>
      <c r="B6199" s="31">
        <v>45093</v>
      </c>
      <c r="C6199" s="31">
        <v>45091</v>
      </c>
      <c r="D6199" s="19" t="s">
        <v>1053</v>
      </c>
      <c r="E6199" s="20" t="str">
        <f>IF(ISBLANK(LeaveTracker[[#This Row],[Employee Name]]),"-----",VLOOKUP(LeaveTracker[[#This Row],[Employee Name]],'List of Employees'!$B$4:$H$767,7))</f>
        <v>CTO</v>
      </c>
      <c r="F6199" s="66" t="str">
        <f>IF(ISBLANK(LeaveTracker[[#This Row],[Employee Name]]),"-----",VLOOKUP(LeaveTracker[[#This Row],[Employee Name]],'List of Employees'!$B$4:$H$767,6))</f>
        <v>PERMANENT</v>
      </c>
      <c r="G6199" s="24">
        <v>45097</v>
      </c>
      <c r="H6199" s="24">
        <v>45097</v>
      </c>
      <c r="I6199" s="20" t="s">
        <v>297</v>
      </c>
      <c r="K6199" s="57" t="str">
        <f ca="1">LeaveTracker[[#This Row],[Days]]&amp;" "&amp;LeaveTracker[[#This Row],[Type of Leave]]</f>
        <v>1 OTHER</v>
      </c>
      <c r="L6199" s="23">
        <f ca="1">NETWORKDAYS(LeaveTracker[[#This Row],[Start Date]],LeaveTracker[[#This Row],[End Date]],lstHolidays)</f>
        <v>1</v>
      </c>
      <c r="M6199" s="27"/>
    </row>
    <row r="6200" spans="1:13" ht="30" customHeight="1" x14ac:dyDescent="0.3">
      <c r="A6200" s="27">
        <f t="shared" si="71"/>
        <v>2387</v>
      </c>
      <c r="B6200" s="31">
        <v>45093</v>
      </c>
      <c r="C6200" s="31">
        <v>45091</v>
      </c>
      <c r="D6200" s="19" t="s">
        <v>611</v>
      </c>
      <c r="E6200" s="20" t="str">
        <f>IF(ISBLANK(LeaveTracker[[#This Row],[Employee Name]]),"-----",VLOOKUP(LeaveTracker[[#This Row],[Employee Name]],'List of Employees'!$B$4:$H$767,7))</f>
        <v>CBO</v>
      </c>
      <c r="F6200" s="66" t="str">
        <f>IF(ISBLANK(LeaveTracker[[#This Row],[Employee Name]]),"-----",VLOOKUP(LeaveTracker[[#This Row],[Employee Name]],'List of Employees'!$B$4:$H$767,6))</f>
        <v>PERMANENT</v>
      </c>
      <c r="G6200" s="24">
        <v>45100</v>
      </c>
      <c r="H6200" s="24">
        <v>45100</v>
      </c>
      <c r="I6200" s="20" t="s">
        <v>81</v>
      </c>
      <c r="K6200" s="57" t="str">
        <f ca="1">LeaveTracker[[#This Row],[Days]]&amp;" "&amp;LeaveTracker[[#This Row],[Type of Leave]]</f>
        <v>1 SL</v>
      </c>
      <c r="L6200" s="23">
        <f ca="1">NETWORKDAYS(LeaveTracker[[#This Row],[Start Date]],LeaveTracker[[#This Row],[End Date]],lstHolidays)</f>
        <v>1</v>
      </c>
      <c r="M6200" s="27"/>
    </row>
    <row r="6201" spans="1:13" ht="30" customHeight="1" x14ac:dyDescent="0.3">
      <c r="A6201" s="27">
        <f t="shared" si="71"/>
        <v>2388</v>
      </c>
      <c r="B6201" s="31">
        <v>45093</v>
      </c>
      <c r="C6201" s="31">
        <v>45090</v>
      </c>
      <c r="D6201" s="19" t="s">
        <v>476</v>
      </c>
      <c r="E6201" s="20" t="str">
        <f>IF(ISBLANK(LeaveTracker[[#This Row],[Employee Name]]),"-----",VLOOKUP(LeaveTracker[[#This Row],[Employee Name]],'List of Employees'!$B$4:$H$767,7))</f>
        <v>ADMIN OFFICE</v>
      </c>
      <c r="F6201" s="66" t="str">
        <f>IF(ISBLANK(LeaveTracker[[#This Row],[Employee Name]]),"-----",VLOOKUP(LeaveTracker[[#This Row],[Employee Name]],'List of Employees'!$B$4:$H$767,6))</f>
        <v>PERMANENT</v>
      </c>
      <c r="G6201" s="24">
        <v>45085</v>
      </c>
      <c r="H6201" s="24">
        <v>45085</v>
      </c>
      <c r="I6201" s="20" t="s">
        <v>81</v>
      </c>
      <c r="K6201" s="57" t="str">
        <f ca="1">LeaveTracker[[#This Row],[Days]]&amp;" "&amp;LeaveTracker[[#This Row],[Type of Leave]]</f>
        <v>1 SL</v>
      </c>
      <c r="L6201" s="23">
        <f ca="1">NETWORKDAYS(LeaveTracker[[#This Row],[Start Date]],LeaveTracker[[#This Row],[End Date]],lstHolidays)</f>
        <v>1</v>
      </c>
      <c r="M6201" s="27"/>
    </row>
    <row r="6202" spans="1:13" ht="30" customHeight="1" x14ac:dyDescent="0.3">
      <c r="A6202" s="27">
        <f t="shared" si="71"/>
        <v>2389</v>
      </c>
      <c r="B6202" s="31">
        <v>45093</v>
      </c>
      <c r="C6202" s="31">
        <v>45093</v>
      </c>
      <c r="D6202" s="19" t="s">
        <v>1049</v>
      </c>
      <c r="E6202" s="20" t="str">
        <f>IF(ISBLANK(LeaveTracker[[#This Row],[Employee Name]]),"-----",VLOOKUP(LeaveTracker[[#This Row],[Employee Name]],'List of Employees'!$B$4:$H$767,7))</f>
        <v>GSO</v>
      </c>
      <c r="F6202" s="66" t="str">
        <f>IF(ISBLANK(LeaveTracker[[#This Row],[Employee Name]]),"-----",VLOOKUP(LeaveTracker[[#This Row],[Employee Name]],'List of Employees'!$B$4:$H$767,6))</f>
        <v>PERMANENT</v>
      </c>
      <c r="G6202" s="24">
        <v>45119</v>
      </c>
      <c r="H6202" s="24">
        <v>45121</v>
      </c>
      <c r="I6202" s="20" t="s">
        <v>82</v>
      </c>
      <c r="K6202" s="57" t="str">
        <f ca="1">LeaveTracker[[#This Row],[Days]]&amp;" "&amp;LeaveTracker[[#This Row],[Type of Leave]]</f>
        <v>3 VL</v>
      </c>
      <c r="L6202" s="23">
        <f ca="1">NETWORKDAYS(LeaveTracker[[#This Row],[Start Date]],LeaveTracker[[#This Row],[End Date]],lstHolidays)</f>
        <v>3</v>
      </c>
      <c r="M6202" s="27"/>
    </row>
    <row r="6203" spans="1:13" ht="30" customHeight="1" x14ac:dyDescent="0.3">
      <c r="A6203" s="27">
        <f t="shared" si="71"/>
        <v>2390</v>
      </c>
      <c r="B6203" s="31">
        <v>45093</v>
      </c>
      <c r="C6203" s="31">
        <v>45091</v>
      </c>
      <c r="D6203" s="19" t="s">
        <v>527</v>
      </c>
      <c r="E6203" s="20" t="str">
        <f>IF(ISBLANK(LeaveTracker[[#This Row],[Employee Name]]),"-----",VLOOKUP(LeaveTracker[[#This Row],[Employee Name]],'List of Employees'!$B$4:$H$767,7))</f>
        <v>TIPID IMPOK</v>
      </c>
      <c r="F6203" s="66" t="str">
        <f>IF(ISBLANK(LeaveTracker[[#This Row],[Employee Name]]),"-----",VLOOKUP(LeaveTracker[[#This Row],[Employee Name]],'List of Employees'!$B$4:$H$767,6))</f>
        <v>PERMANENT</v>
      </c>
      <c r="G6203" s="24">
        <v>45086</v>
      </c>
      <c r="H6203" s="24">
        <v>45086</v>
      </c>
      <c r="I6203" s="20" t="s">
        <v>81</v>
      </c>
      <c r="K6203" s="57" t="str">
        <f ca="1">LeaveTracker[[#This Row],[Days]]&amp;" "&amp;LeaveTracker[[#This Row],[Type of Leave]]</f>
        <v>1 SL</v>
      </c>
      <c r="L6203" s="23">
        <f ca="1">NETWORKDAYS(LeaveTracker[[#This Row],[Start Date]],LeaveTracker[[#This Row],[End Date]],lstHolidays)</f>
        <v>1</v>
      </c>
      <c r="M6203" s="27"/>
    </row>
    <row r="6204" spans="1:13" ht="30" customHeight="1" x14ac:dyDescent="0.3">
      <c r="A6204" s="27">
        <f t="shared" si="71"/>
        <v>2391</v>
      </c>
      <c r="B6204" s="31">
        <v>45093</v>
      </c>
      <c r="C6204" s="31">
        <v>45086</v>
      </c>
      <c r="D6204" s="19" t="s">
        <v>1868</v>
      </c>
      <c r="E6204" s="20" t="str">
        <f>IF(ISBLANK(LeaveTracker[[#This Row],[Employee Name]]),"-----",VLOOKUP(LeaveTracker[[#This Row],[Employee Name]],'List of Employees'!$B$4:$H$767,7))</f>
        <v>CHO</v>
      </c>
      <c r="F6204" s="66" t="str">
        <f>IF(ISBLANK(LeaveTracker[[#This Row],[Employee Name]]),"-----",VLOOKUP(LeaveTracker[[#This Row],[Employee Name]],'List of Employees'!$B$4:$H$767,6))</f>
        <v>CASUAL</v>
      </c>
      <c r="G6204" s="24">
        <v>45079</v>
      </c>
      <c r="H6204" s="24">
        <v>45079</v>
      </c>
      <c r="I6204" s="20" t="s">
        <v>81</v>
      </c>
      <c r="K6204" s="57" t="str">
        <f ca="1">LeaveTracker[[#This Row],[Days]]&amp;" "&amp;LeaveTracker[[#This Row],[Type of Leave]]</f>
        <v>1 SL</v>
      </c>
      <c r="L6204" s="23">
        <f ca="1">NETWORKDAYS(LeaveTracker[[#This Row],[Start Date]],LeaveTracker[[#This Row],[End Date]],lstHolidays)</f>
        <v>1</v>
      </c>
      <c r="M6204" s="27"/>
    </row>
    <row r="6205" spans="1:13" ht="30" customHeight="1" x14ac:dyDescent="0.3">
      <c r="A6205" s="27">
        <f t="shared" si="71"/>
        <v>2392</v>
      </c>
      <c r="B6205" s="31">
        <v>45093</v>
      </c>
      <c r="C6205" s="31">
        <v>45086</v>
      </c>
      <c r="D6205" s="19" t="s">
        <v>1868</v>
      </c>
      <c r="E6205" s="20" t="str">
        <f>IF(ISBLANK(LeaveTracker[[#This Row],[Employee Name]]),"-----",VLOOKUP(LeaveTracker[[#This Row],[Employee Name]],'List of Employees'!$B$4:$H$767,7))</f>
        <v>CHO</v>
      </c>
      <c r="F6205" s="66" t="str">
        <f>IF(ISBLANK(LeaveTracker[[#This Row],[Employee Name]]),"-----",VLOOKUP(LeaveTracker[[#This Row],[Employee Name]],'List of Employees'!$B$4:$H$767,6))</f>
        <v>CASUAL</v>
      </c>
      <c r="G6205" s="24">
        <v>45068</v>
      </c>
      <c r="H6205" s="24">
        <v>45068</v>
      </c>
      <c r="I6205" s="20" t="s">
        <v>81</v>
      </c>
      <c r="K6205" s="57" t="str">
        <f ca="1">LeaveTracker[[#This Row],[Days]]&amp;" "&amp;LeaveTracker[[#This Row],[Type of Leave]]</f>
        <v>1 SL</v>
      </c>
      <c r="L6205" s="23">
        <f ca="1">NETWORKDAYS(LeaveTracker[[#This Row],[Start Date]],LeaveTracker[[#This Row],[End Date]],lstHolidays)</f>
        <v>1</v>
      </c>
      <c r="M6205" s="27"/>
    </row>
    <row r="6206" spans="1:13" ht="30" customHeight="1" x14ac:dyDescent="0.3">
      <c r="A6206" s="27">
        <f t="shared" si="71"/>
        <v>2393</v>
      </c>
      <c r="B6206" s="31">
        <v>45093</v>
      </c>
      <c r="C6206" s="31">
        <v>45090</v>
      </c>
      <c r="D6206" s="19" t="s">
        <v>2175</v>
      </c>
      <c r="E6206" s="20" t="str">
        <f>IF(ISBLANK(LeaveTracker[[#This Row],[Employee Name]]),"-----",VLOOKUP(LeaveTracker[[#This Row],[Employee Name]],'List of Employees'!$B$4:$H$767,7))</f>
        <v>HALL OF JUSTICE</v>
      </c>
      <c r="F6206" s="66" t="str">
        <f>IF(ISBLANK(LeaveTracker[[#This Row],[Employee Name]]),"-----",VLOOKUP(LeaveTracker[[#This Row],[Employee Name]],'List of Employees'!$B$4:$H$767,6))</f>
        <v>CASUAL</v>
      </c>
      <c r="G6206" s="24">
        <v>45090</v>
      </c>
      <c r="H6206" s="24">
        <v>45090</v>
      </c>
      <c r="I6206" s="20" t="s">
        <v>81</v>
      </c>
      <c r="K6206" s="57" t="str">
        <f ca="1">LeaveTracker[[#This Row],[Days]]&amp;" "&amp;LeaveTracker[[#This Row],[Type of Leave]]</f>
        <v>1 SL</v>
      </c>
      <c r="L6206" s="23">
        <f ca="1">NETWORKDAYS(LeaveTracker[[#This Row],[Start Date]],LeaveTracker[[#This Row],[End Date]],lstHolidays)</f>
        <v>1</v>
      </c>
      <c r="M6206" s="27"/>
    </row>
    <row r="6207" spans="1:13" ht="30" customHeight="1" x14ac:dyDescent="0.3">
      <c r="A6207" s="27">
        <f t="shared" si="71"/>
        <v>2394</v>
      </c>
      <c r="B6207" s="31">
        <v>45093</v>
      </c>
      <c r="C6207" s="31">
        <v>45090</v>
      </c>
      <c r="D6207" s="19" t="s">
        <v>2175</v>
      </c>
      <c r="E6207" s="20" t="str">
        <f>IF(ISBLANK(LeaveTracker[[#This Row],[Employee Name]]),"-----",VLOOKUP(LeaveTracker[[#This Row],[Employee Name]],'List of Employees'!$B$4:$H$767,7))</f>
        <v>HALL OF JUSTICE</v>
      </c>
      <c r="F6207" s="66" t="str">
        <f>IF(ISBLANK(LeaveTracker[[#This Row],[Employee Name]]),"-----",VLOOKUP(LeaveTracker[[#This Row],[Employee Name]],'List of Employees'!$B$4:$H$767,6))</f>
        <v>CASUAL</v>
      </c>
      <c r="G6207" s="24">
        <v>45085</v>
      </c>
      <c r="H6207" s="24">
        <v>45086</v>
      </c>
      <c r="I6207" s="20" t="s">
        <v>81</v>
      </c>
      <c r="K6207" s="57" t="str">
        <f ca="1">LeaveTracker[[#This Row],[Days]]&amp;" "&amp;LeaveTracker[[#This Row],[Type of Leave]]</f>
        <v>2 SL</v>
      </c>
      <c r="L6207" s="23">
        <f ca="1">NETWORKDAYS(LeaveTracker[[#This Row],[Start Date]],LeaveTracker[[#This Row],[End Date]],lstHolidays)</f>
        <v>2</v>
      </c>
      <c r="M6207" s="27"/>
    </row>
    <row r="6208" spans="1:13" ht="30" customHeight="1" x14ac:dyDescent="0.3">
      <c r="A6208" s="27">
        <f t="shared" si="71"/>
        <v>2395</v>
      </c>
      <c r="B6208" s="31">
        <v>45093</v>
      </c>
      <c r="C6208" s="31">
        <v>45086</v>
      </c>
      <c r="D6208" s="19" t="s">
        <v>1860</v>
      </c>
      <c r="E6208" s="20" t="str">
        <f>IF(ISBLANK(LeaveTracker[[#This Row],[Employee Name]]),"-----",VLOOKUP(LeaveTracker[[#This Row],[Employee Name]],'List of Employees'!$B$4:$H$767,7))</f>
        <v>TICC</v>
      </c>
      <c r="F6208" s="66" t="str">
        <f>IF(ISBLANK(LeaveTracker[[#This Row],[Employee Name]]),"-----",VLOOKUP(LeaveTracker[[#This Row],[Employee Name]],'List of Employees'!$B$4:$H$767,6))</f>
        <v>CASUAL</v>
      </c>
      <c r="G6208" s="24">
        <v>45117</v>
      </c>
      <c r="H6208" s="24">
        <v>45117</v>
      </c>
      <c r="I6208" s="20" t="s">
        <v>297</v>
      </c>
      <c r="J6208" s="42" t="s">
        <v>1000</v>
      </c>
      <c r="K6208" s="57" t="str">
        <f ca="1">LeaveTracker[[#This Row],[Days]]&amp;" "&amp;LeaveTracker[[#This Row],[Type of Leave]]</f>
        <v>1 OTHER</v>
      </c>
      <c r="L6208" s="23">
        <f ca="1">NETWORKDAYS(LeaveTracker[[#This Row],[Start Date]],LeaveTracker[[#This Row],[End Date]],lstHolidays)</f>
        <v>1</v>
      </c>
      <c r="M6208" s="27"/>
    </row>
    <row r="6209" spans="1:13" ht="30" customHeight="1" x14ac:dyDescent="0.3">
      <c r="A6209" s="27">
        <f t="shared" si="71"/>
        <v>2396</v>
      </c>
      <c r="B6209" s="31">
        <v>45093</v>
      </c>
      <c r="C6209" s="31">
        <v>45086</v>
      </c>
      <c r="D6209" s="19" t="s">
        <v>1845</v>
      </c>
      <c r="E6209" s="20" t="str">
        <f>IF(ISBLANK(LeaveTracker[[#This Row],[Employee Name]]),"-----",VLOOKUP(LeaveTracker[[#This Row],[Employee Name]],'List of Employees'!$B$4:$H$767,7))</f>
        <v>TICC</v>
      </c>
      <c r="F6209" s="66" t="str">
        <f>IF(ISBLANK(LeaveTracker[[#This Row],[Employee Name]]),"-----",VLOOKUP(LeaveTracker[[#This Row],[Employee Name]],'List of Employees'!$B$4:$H$767,6))</f>
        <v>CASUAL</v>
      </c>
      <c r="G6209" s="24">
        <v>45085</v>
      </c>
      <c r="H6209" s="24">
        <v>45085</v>
      </c>
      <c r="I6209" s="20" t="s">
        <v>81</v>
      </c>
      <c r="K6209" s="57" t="str">
        <f ca="1">LeaveTracker[[#This Row],[Days]]&amp;" "&amp;LeaveTracker[[#This Row],[Type of Leave]]</f>
        <v>1 SL</v>
      </c>
      <c r="L6209" s="23">
        <f ca="1">NETWORKDAYS(LeaveTracker[[#This Row],[Start Date]],LeaveTracker[[#This Row],[End Date]],lstHolidays)</f>
        <v>1</v>
      </c>
      <c r="M6209" s="27"/>
    </row>
    <row r="6210" spans="1:13" ht="30" customHeight="1" x14ac:dyDescent="0.3">
      <c r="A6210" s="27">
        <f t="shared" si="71"/>
        <v>2397</v>
      </c>
      <c r="B6210" s="31">
        <v>45093</v>
      </c>
      <c r="C6210" s="31">
        <v>45083</v>
      </c>
      <c r="D6210" s="19" t="s">
        <v>1858</v>
      </c>
      <c r="E6210" s="20" t="str">
        <f>IF(ISBLANK(LeaveTracker[[#This Row],[Employee Name]]),"-----",VLOOKUP(LeaveTracker[[#This Row],[Employee Name]],'List of Employees'!$B$4:$H$767,7))</f>
        <v>TICC</v>
      </c>
      <c r="F6210" s="66" t="str">
        <f>IF(ISBLANK(LeaveTracker[[#This Row],[Employee Name]]),"-----",VLOOKUP(LeaveTracker[[#This Row],[Employee Name]],'List of Employees'!$B$4:$H$767,6))</f>
        <v>CASUAL</v>
      </c>
      <c r="G6210" s="24">
        <v>45096</v>
      </c>
      <c r="H6210" s="24">
        <v>45096</v>
      </c>
      <c r="I6210" s="20" t="s">
        <v>82</v>
      </c>
      <c r="K6210" s="57" t="str">
        <f ca="1">LeaveTracker[[#This Row],[Days]]&amp;" "&amp;LeaveTracker[[#This Row],[Type of Leave]]</f>
        <v>1 VL</v>
      </c>
      <c r="L6210" s="23">
        <f ca="1">NETWORKDAYS(LeaveTracker[[#This Row],[Start Date]],LeaveTracker[[#This Row],[End Date]],lstHolidays)</f>
        <v>1</v>
      </c>
      <c r="M6210" s="27"/>
    </row>
    <row r="6211" spans="1:13" ht="30" customHeight="1" x14ac:dyDescent="0.3">
      <c r="A6211" s="27">
        <f t="shared" si="71"/>
        <v>2398</v>
      </c>
      <c r="B6211" s="31">
        <v>45093</v>
      </c>
      <c r="C6211" s="31">
        <v>45083</v>
      </c>
      <c r="D6211" s="19" t="s">
        <v>1858</v>
      </c>
      <c r="E6211" s="20" t="str">
        <f>IF(ISBLANK(LeaveTracker[[#This Row],[Employee Name]]),"-----",VLOOKUP(LeaveTracker[[#This Row],[Employee Name]],'List of Employees'!$B$4:$H$767,7))</f>
        <v>TICC</v>
      </c>
      <c r="F6211" s="66" t="str">
        <f>IF(ISBLANK(LeaveTracker[[#This Row],[Employee Name]]),"-----",VLOOKUP(LeaveTracker[[#This Row],[Employee Name]],'List of Employees'!$B$4:$H$767,6))</f>
        <v>CASUAL</v>
      </c>
      <c r="G6211" s="24">
        <v>45103</v>
      </c>
      <c r="H6211" s="24">
        <v>45103</v>
      </c>
      <c r="I6211" s="20" t="s">
        <v>82</v>
      </c>
      <c r="K6211" s="57" t="str">
        <f ca="1">LeaveTracker[[#This Row],[Days]]&amp;" "&amp;LeaveTracker[[#This Row],[Type of Leave]]</f>
        <v>1 VL</v>
      </c>
      <c r="L6211" s="23">
        <f ca="1">NETWORKDAYS(LeaveTracker[[#This Row],[Start Date]],LeaveTracker[[#This Row],[End Date]],lstHolidays)</f>
        <v>1</v>
      </c>
      <c r="M6211" s="27"/>
    </row>
    <row r="6212" spans="1:13" ht="30" customHeight="1" x14ac:dyDescent="0.3">
      <c r="A6212" s="27">
        <f t="shared" si="71"/>
        <v>2399</v>
      </c>
      <c r="B6212" s="31">
        <v>45093</v>
      </c>
      <c r="C6212" s="31">
        <v>45066</v>
      </c>
      <c r="D6212" s="19" t="s">
        <v>2007</v>
      </c>
      <c r="E6212" s="20" t="str">
        <f>IF(ISBLANK(LeaveTracker[[#This Row],[Employee Name]]),"-----",VLOOKUP(LeaveTracker[[#This Row],[Employee Name]],'List of Employees'!$B$4:$H$767,7))</f>
        <v>EDP</v>
      </c>
      <c r="F6212" s="66" t="str">
        <f>IF(ISBLANK(LeaveTracker[[#This Row],[Employee Name]]),"-----",VLOOKUP(LeaveTracker[[#This Row],[Employee Name]],'List of Employees'!$B$4:$H$767,6))</f>
        <v>CASUAL</v>
      </c>
      <c r="G6212" s="24">
        <v>45076</v>
      </c>
      <c r="H6212" s="24">
        <v>45076</v>
      </c>
      <c r="I6212" s="20" t="s">
        <v>81</v>
      </c>
      <c r="K6212" s="57" t="str">
        <f ca="1">LeaveTracker[[#This Row],[Days]]&amp;" "&amp;LeaveTracker[[#This Row],[Type of Leave]]</f>
        <v>1 SL</v>
      </c>
      <c r="L6212" s="23">
        <f ca="1">NETWORKDAYS(LeaveTracker[[#This Row],[Start Date]],LeaveTracker[[#This Row],[End Date]],lstHolidays)</f>
        <v>1</v>
      </c>
      <c r="M6212" s="27"/>
    </row>
    <row r="6213" spans="1:13" ht="30" customHeight="1" x14ac:dyDescent="0.3">
      <c r="A6213" s="27">
        <f t="shared" si="71"/>
        <v>2400</v>
      </c>
      <c r="B6213" s="31">
        <v>45093</v>
      </c>
      <c r="C6213" s="31">
        <v>45087</v>
      </c>
      <c r="D6213" s="19" t="s">
        <v>1818</v>
      </c>
      <c r="E6213" s="20" t="str">
        <f>IF(ISBLANK(LeaveTracker[[#This Row],[Employee Name]]),"-----",VLOOKUP(LeaveTracker[[#This Row],[Employee Name]],'List of Employees'!$B$4:$H$767,7))</f>
        <v>EEO/CITY MARKET</v>
      </c>
      <c r="F6213" s="66" t="str">
        <f>IF(ISBLANK(LeaveTracker[[#This Row],[Employee Name]]),"-----",VLOOKUP(LeaveTracker[[#This Row],[Employee Name]],'List of Employees'!$B$4:$H$767,6))</f>
        <v>CASUAL</v>
      </c>
      <c r="G6213" s="24">
        <v>45084</v>
      </c>
      <c r="H6213" s="21">
        <v>45084</v>
      </c>
      <c r="I6213" s="20" t="s">
        <v>81</v>
      </c>
      <c r="K6213" s="57" t="str">
        <f ca="1">LeaveTracker[[#This Row],[Days]]&amp;" "&amp;LeaveTracker[[#This Row],[Type of Leave]]</f>
        <v>1 SL</v>
      </c>
      <c r="L6213" s="23">
        <f ca="1">NETWORKDAYS(LeaveTracker[[#This Row],[Start Date]],LeaveTracker[[#This Row],[End Date]],lstHolidays)</f>
        <v>1</v>
      </c>
      <c r="M6213" s="27"/>
    </row>
    <row r="6214" spans="1:13" ht="30" customHeight="1" x14ac:dyDescent="0.3">
      <c r="A6214" s="27">
        <f t="shared" si="71"/>
        <v>2401</v>
      </c>
      <c r="B6214" s="31">
        <v>45093</v>
      </c>
      <c r="C6214" s="31">
        <v>45091</v>
      </c>
      <c r="D6214" s="19" t="s">
        <v>1760</v>
      </c>
      <c r="E6214" s="20" t="str">
        <f>IF(ISBLANK(LeaveTracker[[#This Row],[Employee Name]]),"-----",VLOOKUP(LeaveTracker[[#This Row],[Employee Name]],'List of Employees'!$B$4:$H$767,7))</f>
        <v>GSO</v>
      </c>
      <c r="F6214" s="66" t="str">
        <f>IF(ISBLANK(LeaveTracker[[#This Row],[Employee Name]]),"-----",VLOOKUP(LeaveTracker[[#This Row],[Employee Name]],'List of Employees'!$B$4:$H$767,6))</f>
        <v>CASUAL</v>
      </c>
      <c r="G6214" s="24">
        <v>45099</v>
      </c>
      <c r="H6214" s="24">
        <v>45100</v>
      </c>
      <c r="I6214" s="20" t="s">
        <v>82</v>
      </c>
      <c r="K6214" s="57" t="str">
        <f ca="1">LeaveTracker[[#This Row],[Days]]&amp;" "&amp;LeaveTracker[[#This Row],[Type of Leave]]</f>
        <v>2 VL</v>
      </c>
      <c r="L6214" s="23">
        <f ca="1">NETWORKDAYS(LeaveTracker[[#This Row],[Start Date]],LeaveTracker[[#This Row],[End Date]],lstHolidays)</f>
        <v>2</v>
      </c>
      <c r="M6214" s="27"/>
    </row>
    <row r="6215" spans="1:13" ht="30" customHeight="1" x14ac:dyDescent="0.3">
      <c r="A6215" s="27">
        <f t="shared" si="71"/>
        <v>2402</v>
      </c>
      <c r="B6215" s="31">
        <v>45093</v>
      </c>
      <c r="C6215" s="31">
        <v>45089</v>
      </c>
      <c r="D6215" s="19" t="s">
        <v>1813</v>
      </c>
      <c r="E6215" s="20" t="str">
        <f>IF(ISBLANK(LeaveTracker[[#This Row],[Employee Name]]),"-----",VLOOKUP(LeaveTracker[[#This Row],[Employee Name]],'List of Employees'!$B$4:$H$767,7))</f>
        <v>CHO</v>
      </c>
      <c r="F6215" s="66" t="str">
        <f>IF(ISBLANK(LeaveTracker[[#This Row],[Employee Name]]),"-----",VLOOKUP(LeaveTracker[[#This Row],[Employee Name]],'List of Employees'!$B$4:$H$767,6))</f>
        <v>CASUAL</v>
      </c>
      <c r="G6215" s="24">
        <v>45084</v>
      </c>
      <c r="H6215" s="21">
        <v>45084</v>
      </c>
      <c r="I6215" s="20" t="s">
        <v>297</v>
      </c>
      <c r="K6215" s="57" t="str">
        <f ca="1">LeaveTracker[[#This Row],[Days]]&amp;" "&amp;LeaveTracker[[#This Row],[Type of Leave]]</f>
        <v>1 OTHER</v>
      </c>
      <c r="L6215" s="23">
        <f ca="1">NETWORKDAYS(LeaveTracker[[#This Row],[Start Date]],LeaveTracker[[#This Row],[End Date]],lstHolidays)</f>
        <v>1</v>
      </c>
      <c r="M6215" s="27"/>
    </row>
    <row r="6216" spans="1:13" ht="30" customHeight="1" x14ac:dyDescent="0.3">
      <c r="A6216" s="27">
        <f t="shared" si="71"/>
        <v>2403</v>
      </c>
      <c r="B6216" s="31">
        <v>45093</v>
      </c>
      <c r="C6216" s="31">
        <v>45089</v>
      </c>
      <c r="D6216" s="19" t="s">
        <v>1813</v>
      </c>
      <c r="E6216" s="20" t="str">
        <f>IF(ISBLANK(LeaveTracker[[#This Row],[Employee Name]]),"-----",VLOOKUP(LeaveTracker[[#This Row],[Employee Name]],'List of Employees'!$B$4:$H$767,7))</f>
        <v>CHO</v>
      </c>
      <c r="F6216" s="66" t="str">
        <f>IF(ISBLANK(LeaveTracker[[#This Row],[Employee Name]]),"-----",VLOOKUP(LeaveTracker[[#This Row],[Employee Name]],'List of Employees'!$B$4:$H$767,6))</f>
        <v>CASUAL</v>
      </c>
      <c r="G6216" s="24">
        <v>45087</v>
      </c>
      <c r="H6216" s="24">
        <v>45087</v>
      </c>
      <c r="I6216" s="20" t="s">
        <v>297</v>
      </c>
      <c r="K6216" s="57" t="str">
        <f>LeaveTracker[[#This Row],[Days]]&amp;" "&amp;LeaveTracker[[#This Row],[Type of Leave]]</f>
        <v>1 OTHER</v>
      </c>
      <c r="L6216" s="23">
        <v>1</v>
      </c>
      <c r="M6216" s="27"/>
    </row>
    <row r="6217" spans="1:13" ht="30" customHeight="1" x14ac:dyDescent="0.3">
      <c r="A6217" s="27">
        <f t="shared" si="71"/>
        <v>2404</v>
      </c>
      <c r="B6217" s="31">
        <v>45093</v>
      </c>
      <c r="C6217" s="31">
        <v>45086</v>
      </c>
      <c r="D6217" s="19" t="s">
        <v>1734</v>
      </c>
      <c r="E6217" s="20" t="str">
        <f>IF(ISBLANK(LeaveTracker[[#This Row],[Employee Name]]),"-----",VLOOKUP(LeaveTracker[[#This Row],[Employee Name]],'List of Employees'!$B$4:$H$767,7))</f>
        <v>ONT</v>
      </c>
      <c r="F6217" s="66" t="str">
        <f>IF(ISBLANK(LeaveTracker[[#This Row],[Employee Name]]),"-----",VLOOKUP(LeaveTracker[[#This Row],[Employee Name]],'List of Employees'!$B$4:$H$767,6))</f>
        <v>CASUAL</v>
      </c>
      <c r="G6217" s="24">
        <v>45079</v>
      </c>
      <c r="H6217" s="24">
        <v>45079</v>
      </c>
      <c r="I6217" s="20" t="s">
        <v>81</v>
      </c>
      <c r="K6217" s="57" t="str">
        <f ca="1">LeaveTracker[[#This Row],[Days]]&amp;" "&amp;LeaveTracker[[#This Row],[Type of Leave]]</f>
        <v>1 SL</v>
      </c>
      <c r="L6217" s="23">
        <f ca="1">NETWORKDAYS(LeaveTracker[[#This Row],[Start Date]],LeaveTracker[[#This Row],[End Date]],lstHolidays)</f>
        <v>1</v>
      </c>
      <c r="M6217" s="27"/>
    </row>
    <row r="6218" spans="1:13" ht="30" customHeight="1" x14ac:dyDescent="0.3">
      <c r="A6218" s="27">
        <f t="shared" si="71"/>
        <v>2405</v>
      </c>
      <c r="B6218" s="31">
        <v>45093</v>
      </c>
      <c r="C6218" s="31">
        <v>45086</v>
      </c>
      <c r="D6218" s="19" t="s">
        <v>1734</v>
      </c>
      <c r="E6218" s="20" t="str">
        <f>IF(ISBLANK(LeaveTracker[[#This Row],[Employee Name]]),"-----",VLOOKUP(LeaveTracker[[#This Row],[Employee Name]],'List of Employees'!$B$4:$H$767,7))</f>
        <v>ONT</v>
      </c>
      <c r="F6218" s="66" t="str">
        <f>IF(ISBLANK(LeaveTracker[[#This Row],[Employee Name]]),"-----",VLOOKUP(LeaveTracker[[#This Row],[Employee Name]],'List of Employees'!$B$4:$H$767,6))</f>
        <v>CASUAL</v>
      </c>
      <c r="G6218" s="24">
        <v>45081</v>
      </c>
      <c r="H6218" s="24">
        <v>45081</v>
      </c>
      <c r="I6218" s="20" t="s">
        <v>81</v>
      </c>
      <c r="K6218" s="57" t="str">
        <f>LeaveTracker[[#This Row],[Days]]&amp;" "&amp;LeaveTracker[[#This Row],[Type of Leave]]</f>
        <v>1 SL</v>
      </c>
      <c r="L6218" s="23">
        <v>1</v>
      </c>
      <c r="M6218" s="27"/>
    </row>
    <row r="6219" spans="1:13" ht="30" customHeight="1" x14ac:dyDescent="0.3">
      <c r="A6219" s="27">
        <f t="shared" si="71"/>
        <v>2406</v>
      </c>
      <c r="B6219" s="31">
        <v>45093</v>
      </c>
      <c r="C6219" s="31">
        <v>45086</v>
      </c>
      <c r="D6219" s="19" t="s">
        <v>1734</v>
      </c>
      <c r="E6219" s="20" t="str">
        <f>IF(ISBLANK(LeaveTracker[[#This Row],[Employee Name]]),"-----",VLOOKUP(LeaveTracker[[#This Row],[Employee Name]],'List of Employees'!$B$4:$H$767,7))</f>
        <v>ONT</v>
      </c>
      <c r="F6219" s="66" t="str">
        <f>IF(ISBLANK(LeaveTracker[[#This Row],[Employee Name]]),"-----",VLOOKUP(LeaveTracker[[#This Row],[Employee Name]],'List of Employees'!$B$4:$H$767,6))</f>
        <v>CASUAL</v>
      </c>
      <c r="G6219" s="24">
        <v>45083</v>
      </c>
      <c r="H6219" s="24">
        <v>45083</v>
      </c>
      <c r="I6219" s="20" t="s">
        <v>81</v>
      </c>
      <c r="K6219" s="57" t="str">
        <f ca="1">LeaveTracker[[#This Row],[Days]]&amp;" "&amp;LeaveTracker[[#This Row],[Type of Leave]]</f>
        <v>1 SL</v>
      </c>
      <c r="L6219" s="23">
        <f ca="1">NETWORKDAYS(LeaveTracker[[#This Row],[Start Date]],LeaveTracker[[#This Row],[End Date]],lstHolidays)</f>
        <v>1</v>
      </c>
      <c r="M6219" s="27"/>
    </row>
    <row r="6220" spans="1:13" ht="30" customHeight="1" x14ac:dyDescent="0.3">
      <c r="A6220" s="27">
        <f t="shared" si="71"/>
        <v>2407</v>
      </c>
      <c r="B6220" s="31">
        <v>45093</v>
      </c>
      <c r="C6220" s="31">
        <v>45091</v>
      </c>
      <c r="D6220" s="19" t="s">
        <v>1805</v>
      </c>
      <c r="E6220" s="20" t="str">
        <f>IF(ISBLANK(LeaveTracker[[#This Row],[Employee Name]]),"-----",VLOOKUP(LeaveTracker[[#This Row],[Employee Name]],'List of Employees'!$B$4:$H$767,7))</f>
        <v>TICC/TCCH</v>
      </c>
      <c r="F6220" s="66" t="str">
        <f>IF(ISBLANK(LeaveTracker[[#This Row],[Employee Name]]),"-----",VLOOKUP(LeaveTracker[[#This Row],[Employee Name]],'List of Employees'!$B$4:$H$767,6))</f>
        <v>CASUAL</v>
      </c>
      <c r="G6220" s="24">
        <v>45090</v>
      </c>
      <c r="H6220" s="24">
        <v>45090</v>
      </c>
      <c r="I6220" s="20" t="s">
        <v>82</v>
      </c>
      <c r="K6220" s="57" t="str">
        <f ca="1">LeaveTracker[[#This Row],[Days]]&amp;" "&amp;LeaveTracker[[#This Row],[Type of Leave]]</f>
        <v>1 VL</v>
      </c>
      <c r="L6220" s="23">
        <f ca="1">NETWORKDAYS(LeaveTracker[[#This Row],[Start Date]],LeaveTracker[[#This Row],[End Date]],lstHolidays)</f>
        <v>1</v>
      </c>
      <c r="M6220" s="27"/>
    </row>
    <row r="6221" spans="1:13" ht="30" customHeight="1" x14ac:dyDescent="0.3">
      <c r="A6221" s="27">
        <f t="shared" si="71"/>
        <v>2408</v>
      </c>
      <c r="B6221" s="31">
        <v>45093</v>
      </c>
      <c r="C6221" s="31">
        <v>45092</v>
      </c>
      <c r="D6221" s="19" t="s">
        <v>1825</v>
      </c>
      <c r="E6221" s="20" t="str">
        <f>IF(ISBLANK(LeaveTracker[[#This Row],[Employee Name]]),"-----",VLOOKUP(LeaveTracker[[#This Row],[Employee Name]],'List of Employees'!$B$4:$H$767,7))</f>
        <v>CPDO</v>
      </c>
      <c r="F6221" s="66" t="str">
        <f>IF(ISBLANK(LeaveTracker[[#This Row],[Employee Name]]),"-----",VLOOKUP(LeaveTracker[[#This Row],[Employee Name]],'List of Employees'!$B$4:$H$767,6))</f>
        <v>CASUAL</v>
      </c>
      <c r="G6221" s="24">
        <v>45093</v>
      </c>
      <c r="H6221" s="24">
        <v>45093</v>
      </c>
      <c r="I6221" s="20" t="s">
        <v>82</v>
      </c>
      <c r="K6221" s="57" t="str">
        <f ca="1">LeaveTracker[[#This Row],[Days]]&amp;" "&amp;LeaveTracker[[#This Row],[Type of Leave]]</f>
        <v>1 VL</v>
      </c>
      <c r="L6221" s="23">
        <f ca="1">NETWORKDAYS(LeaveTracker[[#This Row],[Start Date]],LeaveTracker[[#This Row],[End Date]],lstHolidays)</f>
        <v>1</v>
      </c>
      <c r="M6221" s="27"/>
    </row>
    <row r="6222" spans="1:13" ht="30" customHeight="1" x14ac:dyDescent="0.3">
      <c r="A6222" s="27">
        <f t="shared" si="71"/>
        <v>2409</v>
      </c>
      <c r="B6222" s="31">
        <v>45093</v>
      </c>
      <c r="C6222" s="31">
        <v>45092</v>
      </c>
      <c r="D6222" s="19" t="s">
        <v>1825</v>
      </c>
      <c r="E6222" s="20" t="str">
        <f>IF(ISBLANK(LeaveTracker[[#This Row],[Employee Name]]),"-----",VLOOKUP(LeaveTracker[[#This Row],[Employee Name]],'List of Employees'!$B$4:$H$767,7))</f>
        <v>CPDO</v>
      </c>
      <c r="F6222" s="66" t="str">
        <f>IF(ISBLANK(LeaveTracker[[#This Row],[Employee Name]]),"-----",VLOOKUP(LeaveTracker[[#This Row],[Employee Name]],'List of Employees'!$B$4:$H$767,6))</f>
        <v>CASUAL</v>
      </c>
      <c r="G6222" s="21">
        <v>45104</v>
      </c>
      <c r="H6222" s="24">
        <v>45104</v>
      </c>
      <c r="I6222" s="20" t="s">
        <v>82</v>
      </c>
      <c r="K6222" s="57" t="str">
        <f ca="1">LeaveTracker[[#This Row],[Days]]&amp;" "&amp;LeaveTracker[[#This Row],[Type of Leave]]</f>
        <v>1 VL</v>
      </c>
      <c r="L6222" s="23">
        <f ca="1">NETWORKDAYS(LeaveTracker[[#This Row],[Start Date]],LeaveTracker[[#This Row],[End Date]],lstHolidays)</f>
        <v>1</v>
      </c>
      <c r="M6222" s="27"/>
    </row>
    <row r="6223" spans="1:13" ht="30" customHeight="1" x14ac:dyDescent="0.3">
      <c r="A6223" s="27">
        <f t="shared" si="71"/>
        <v>2410</v>
      </c>
      <c r="B6223" s="31">
        <v>45093</v>
      </c>
      <c r="C6223" s="31">
        <v>45086</v>
      </c>
      <c r="D6223" s="19" t="s">
        <v>1740</v>
      </c>
      <c r="E6223" s="20" t="str">
        <f>IF(ISBLANK(LeaveTracker[[#This Row],[Employee Name]]),"-----",VLOOKUP(LeaveTracker[[#This Row],[Employee Name]],'List of Employees'!$B$4:$H$767,7))</f>
        <v>ACCOUNTING</v>
      </c>
      <c r="F6223" s="66" t="str">
        <f>IF(ISBLANK(LeaveTracker[[#This Row],[Employee Name]]),"-----",VLOOKUP(LeaveTracker[[#This Row],[Employee Name]],'List of Employees'!$B$4:$H$767,6))</f>
        <v>CASUAL</v>
      </c>
      <c r="G6223" s="24">
        <v>45104</v>
      </c>
      <c r="H6223" s="24">
        <v>45104</v>
      </c>
      <c r="I6223" s="20" t="s">
        <v>297</v>
      </c>
      <c r="J6223" s="42" t="s">
        <v>1000</v>
      </c>
      <c r="K6223" s="57" t="str">
        <f ca="1">LeaveTracker[[#This Row],[Days]]&amp;" "&amp;LeaveTracker[[#This Row],[Type of Leave]]</f>
        <v>1 OTHER</v>
      </c>
      <c r="L6223" s="23">
        <f ca="1">NETWORKDAYS(LeaveTracker[[#This Row],[Start Date]],LeaveTracker[[#This Row],[End Date]],lstHolidays)</f>
        <v>1</v>
      </c>
      <c r="M6223" s="27"/>
    </row>
    <row r="6224" spans="1:13" ht="30" customHeight="1" x14ac:dyDescent="0.3">
      <c r="A6224" s="27">
        <f t="shared" si="71"/>
        <v>2411</v>
      </c>
      <c r="B6224" s="31">
        <v>45093</v>
      </c>
      <c r="C6224" s="31">
        <v>45068</v>
      </c>
      <c r="D6224" s="19" t="s">
        <v>2373</v>
      </c>
      <c r="E6224" s="20" t="str">
        <f>IF(ISBLANK(LeaveTracker[[#This Row],[Employee Name]]),"-----",VLOOKUP(LeaveTracker[[#This Row],[Employee Name]],'List of Employees'!$B$4:$H$767,7))</f>
        <v>LCR</v>
      </c>
      <c r="F6224" s="66" t="str">
        <f>IF(ISBLANK(LeaveTracker[[#This Row],[Employee Name]]),"-----",VLOOKUP(LeaveTracker[[#This Row],[Employee Name]],'List of Employees'!$B$4:$H$767,6))</f>
        <v>CASUAL</v>
      </c>
      <c r="G6224" s="24">
        <v>45068</v>
      </c>
      <c r="H6224" s="24">
        <v>45127</v>
      </c>
      <c r="I6224" s="20" t="s">
        <v>297</v>
      </c>
      <c r="K6224" s="57" t="str">
        <f ca="1">LeaveTracker[[#This Row],[Days]]&amp;" "&amp;LeaveTracker[[#This Row],[Type of Leave]]</f>
        <v>42 OTHER</v>
      </c>
      <c r="L6224" s="23">
        <f ca="1">NETWORKDAYS(LeaveTracker[[#This Row],[Start Date]],LeaveTracker[[#This Row],[End Date]],lstHolidays)</f>
        <v>42</v>
      </c>
      <c r="M6224" s="27"/>
    </row>
    <row r="6225" spans="1:13" ht="30" customHeight="1" x14ac:dyDescent="0.3">
      <c r="A6225" s="27">
        <f t="shared" si="71"/>
        <v>2412</v>
      </c>
      <c r="B6225" s="31">
        <v>45093</v>
      </c>
      <c r="C6225" s="31">
        <v>45084</v>
      </c>
      <c r="D6225" s="19" t="s">
        <v>1881</v>
      </c>
      <c r="E6225" s="20" t="str">
        <f>IF(ISBLANK(LeaveTracker[[#This Row],[Employee Name]]),"-----",VLOOKUP(LeaveTracker[[#This Row],[Employee Name]],'List of Employees'!$B$4:$H$767,7))</f>
        <v>TICC</v>
      </c>
      <c r="F6225" s="66" t="str">
        <f>IF(ISBLANK(LeaveTracker[[#This Row],[Employee Name]]),"-----",VLOOKUP(LeaveTracker[[#This Row],[Employee Name]],'List of Employees'!$B$4:$H$767,6))</f>
        <v>CASUAL</v>
      </c>
      <c r="G6225" s="24">
        <v>45103</v>
      </c>
      <c r="H6225" s="24">
        <v>45104</v>
      </c>
      <c r="I6225" s="20" t="s">
        <v>82</v>
      </c>
      <c r="K6225" s="57" t="str">
        <f ca="1">LeaveTracker[[#This Row],[Days]]&amp;" "&amp;LeaveTracker[[#This Row],[Type of Leave]]</f>
        <v>2 VL</v>
      </c>
      <c r="L6225" s="23">
        <f ca="1">NETWORKDAYS(LeaveTracker[[#This Row],[Start Date]],LeaveTracker[[#This Row],[End Date]],lstHolidays)</f>
        <v>2</v>
      </c>
      <c r="M6225" s="27"/>
    </row>
    <row r="6226" spans="1:13" ht="30" customHeight="1" x14ac:dyDescent="0.3">
      <c r="A6226" s="27">
        <f t="shared" si="71"/>
        <v>2413</v>
      </c>
      <c r="B6226" s="31">
        <v>45093</v>
      </c>
      <c r="C6226" s="31">
        <v>45084</v>
      </c>
      <c r="D6226" s="19" t="s">
        <v>1881</v>
      </c>
      <c r="E6226" s="20" t="str">
        <f>IF(ISBLANK(LeaveTracker[[#This Row],[Employee Name]]),"-----",VLOOKUP(LeaveTracker[[#This Row],[Employee Name]],'List of Employees'!$B$4:$H$767,7))</f>
        <v>TICC</v>
      </c>
      <c r="F6226" s="66" t="str">
        <f>IF(ISBLANK(LeaveTracker[[#This Row],[Employee Name]]),"-----",VLOOKUP(LeaveTracker[[#This Row],[Employee Name]],'List of Employees'!$B$4:$H$767,6))</f>
        <v>CASUAL</v>
      </c>
      <c r="G6226" s="24">
        <v>45106</v>
      </c>
      <c r="H6226" s="21">
        <v>45107</v>
      </c>
      <c r="I6226" s="20" t="s">
        <v>82</v>
      </c>
      <c r="K6226" s="57" t="str">
        <f ca="1">LeaveTracker[[#This Row],[Days]]&amp;" "&amp;LeaveTracker[[#This Row],[Type of Leave]]</f>
        <v>2 VL</v>
      </c>
      <c r="L6226" s="23">
        <f ca="1">NETWORKDAYS(LeaveTracker[[#This Row],[Start Date]],LeaveTracker[[#This Row],[End Date]],lstHolidays)</f>
        <v>2</v>
      </c>
      <c r="M6226" s="27"/>
    </row>
    <row r="6227" spans="1:13" ht="30" customHeight="1" x14ac:dyDescent="0.3">
      <c r="A6227" s="27">
        <f t="shared" si="71"/>
        <v>2414</v>
      </c>
      <c r="B6227" s="31">
        <v>45093</v>
      </c>
      <c r="C6227" s="31">
        <v>45082</v>
      </c>
      <c r="D6227" s="19" t="s">
        <v>241</v>
      </c>
      <c r="E6227" s="20" t="str">
        <f>IF(ISBLANK(LeaveTracker[[#This Row],[Employee Name]]),"-----",VLOOKUP(LeaveTracker[[#This Row],[Employee Name]],'List of Employees'!$B$4:$H$767,7))</f>
        <v>TCCH/TICC</v>
      </c>
      <c r="F6227" s="66" t="str">
        <f>IF(ISBLANK(LeaveTracker[[#This Row],[Employee Name]]),"-----",VLOOKUP(LeaveTracker[[#This Row],[Employee Name]],'List of Employees'!$B$4:$H$767,6))</f>
        <v>PERMANENT</v>
      </c>
      <c r="G6227" s="24">
        <v>45103</v>
      </c>
      <c r="H6227" s="24">
        <v>45104</v>
      </c>
      <c r="I6227" s="20" t="s">
        <v>82</v>
      </c>
      <c r="K6227" s="57" t="str">
        <f ca="1">LeaveTracker[[#This Row],[Days]]&amp;" "&amp;LeaveTracker[[#This Row],[Type of Leave]]</f>
        <v>2 VL</v>
      </c>
      <c r="L6227" s="23">
        <f ca="1">NETWORKDAYS(LeaveTracker[[#This Row],[Start Date]],LeaveTracker[[#This Row],[End Date]],lstHolidays)</f>
        <v>2</v>
      </c>
      <c r="M6227" s="27"/>
    </row>
    <row r="6228" spans="1:13" ht="30" customHeight="1" x14ac:dyDescent="0.3">
      <c r="A6228" s="27">
        <f t="shared" si="71"/>
        <v>2415</v>
      </c>
      <c r="B6228" s="31">
        <v>45093</v>
      </c>
      <c r="C6228" s="31">
        <v>45082</v>
      </c>
      <c r="D6228" s="19" t="s">
        <v>241</v>
      </c>
      <c r="E6228" s="20" t="str">
        <f>IF(ISBLANK(LeaveTracker[[#This Row],[Employee Name]]),"-----",VLOOKUP(LeaveTracker[[#This Row],[Employee Name]],'List of Employees'!$B$4:$H$767,7))</f>
        <v>TCCH/TICC</v>
      </c>
      <c r="F6228" s="66" t="str">
        <f>IF(ISBLANK(LeaveTracker[[#This Row],[Employee Name]]),"-----",VLOOKUP(LeaveTracker[[#This Row],[Employee Name]],'List of Employees'!$B$4:$H$767,6))</f>
        <v>PERMANENT</v>
      </c>
      <c r="G6228" s="24">
        <v>45106</v>
      </c>
      <c r="H6228" s="21">
        <v>45107</v>
      </c>
      <c r="I6228" s="20" t="s">
        <v>82</v>
      </c>
      <c r="K6228" s="57" t="str">
        <f ca="1">LeaveTracker[[#This Row],[Days]]&amp;" "&amp;LeaveTracker[[#This Row],[Type of Leave]]</f>
        <v>2 VL</v>
      </c>
      <c r="L6228" s="23">
        <f ca="1">NETWORKDAYS(LeaveTracker[[#This Row],[Start Date]],LeaveTracker[[#This Row],[End Date]],lstHolidays)</f>
        <v>2</v>
      </c>
      <c r="M6228" s="27"/>
    </row>
    <row r="6229" spans="1:13" ht="30" customHeight="1" x14ac:dyDescent="0.3">
      <c r="A6229" s="27">
        <f t="shared" si="71"/>
        <v>2416</v>
      </c>
      <c r="B6229" s="31">
        <v>45093</v>
      </c>
      <c r="C6229" s="31">
        <v>45093</v>
      </c>
      <c r="D6229" s="19" t="s">
        <v>2122</v>
      </c>
      <c r="E6229" s="20" t="str">
        <f>IF(ISBLANK(LeaveTracker[[#This Row],[Employee Name]]),"-----",VLOOKUP(LeaveTracker[[#This Row],[Employee Name]],'List of Employees'!$B$4:$H$767,7))</f>
        <v>DA</v>
      </c>
      <c r="F6229" s="66" t="str">
        <f>IF(ISBLANK(LeaveTracker[[#This Row],[Employee Name]]),"-----",VLOOKUP(LeaveTracker[[#This Row],[Employee Name]],'List of Employees'!$B$4:$H$767,6))</f>
        <v>CASUAL</v>
      </c>
      <c r="G6229" s="24">
        <v>45090</v>
      </c>
      <c r="H6229" s="24">
        <v>45092</v>
      </c>
      <c r="I6229" s="20" t="s">
        <v>82</v>
      </c>
      <c r="K6229" s="57" t="str">
        <f ca="1">LeaveTracker[[#This Row],[Days]]&amp;" "&amp;LeaveTracker[[#This Row],[Type of Leave]]</f>
        <v>3 VL</v>
      </c>
      <c r="L6229" s="23">
        <f ca="1">NETWORKDAYS(LeaveTracker[[#This Row],[Start Date]],LeaveTracker[[#This Row],[End Date]],lstHolidays)</f>
        <v>3</v>
      </c>
      <c r="M6229" s="27"/>
    </row>
    <row r="6230" spans="1:13" ht="30" customHeight="1" x14ac:dyDescent="0.3">
      <c r="A6230" s="27">
        <f t="shared" si="71"/>
        <v>2417</v>
      </c>
      <c r="B6230" s="31">
        <v>45093</v>
      </c>
      <c r="C6230" s="31">
        <v>45069</v>
      </c>
      <c r="D6230" s="19" t="s">
        <v>1100</v>
      </c>
      <c r="E6230" s="20" t="str">
        <f>IF(ISBLANK(LeaveTracker[[#This Row],[Employee Name]]),"-----",VLOOKUP(LeaveTracker[[#This Row],[Employee Name]],'List of Employees'!$B$4:$H$767,7))</f>
        <v>CPDO</v>
      </c>
      <c r="F6230" s="66" t="str">
        <f>IF(ISBLANK(LeaveTracker[[#This Row],[Employee Name]]),"-----",VLOOKUP(LeaveTracker[[#This Row],[Employee Name]],'List of Employees'!$B$4:$H$767,6))</f>
        <v>PERMANENT</v>
      </c>
      <c r="G6230" s="24">
        <v>45077</v>
      </c>
      <c r="H6230" s="24">
        <v>45077</v>
      </c>
      <c r="I6230" s="20" t="s">
        <v>297</v>
      </c>
      <c r="J6230" s="42" t="s">
        <v>1000</v>
      </c>
      <c r="K6230" s="57" t="str">
        <f ca="1">LeaveTracker[[#This Row],[Days]]&amp;" "&amp;LeaveTracker[[#This Row],[Type of Leave]]</f>
        <v>1 OTHER</v>
      </c>
      <c r="L6230" s="23">
        <f ca="1">NETWORKDAYS(LeaveTracker[[#This Row],[Start Date]],LeaveTracker[[#This Row],[End Date]],lstHolidays)</f>
        <v>1</v>
      </c>
      <c r="M6230" s="27"/>
    </row>
    <row r="6231" spans="1:13" ht="30" customHeight="1" x14ac:dyDescent="0.3">
      <c r="A6231" s="27">
        <f t="shared" si="71"/>
        <v>2418</v>
      </c>
      <c r="B6231" s="31">
        <v>45093</v>
      </c>
      <c r="C6231" s="31">
        <v>45075</v>
      </c>
      <c r="D6231" s="19" t="s">
        <v>1100</v>
      </c>
      <c r="E6231" s="20" t="str">
        <f>IF(ISBLANK(LeaveTracker[[#This Row],[Employee Name]]),"-----",VLOOKUP(LeaveTracker[[#This Row],[Employee Name]],'List of Employees'!$B$4:$H$767,7))</f>
        <v>CPDO</v>
      </c>
      <c r="F6231" s="66" t="str">
        <f>IF(ISBLANK(LeaveTracker[[#This Row],[Employee Name]]),"-----",VLOOKUP(LeaveTracker[[#This Row],[Employee Name]],'List of Employees'!$B$4:$H$767,6))</f>
        <v>PERMANENT</v>
      </c>
      <c r="G6231" s="24">
        <v>45082</v>
      </c>
      <c r="H6231" s="24">
        <v>45082</v>
      </c>
      <c r="I6231" s="20" t="s">
        <v>81</v>
      </c>
      <c r="K6231" s="57" t="str">
        <f ca="1">LeaveTracker[[#This Row],[Days]]&amp;" "&amp;LeaveTracker[[#This Row],[Type of Leave]]</f>
        <v>1 SL</v>
      </c>
      <c r="L6231" s="23">
        <f ca="1">NETWORKDAYS(LeaveTracker[[#This Row],[Start Date]],LeaveTracker[[#This Row],[End Date]],lstHolidays)</f>
        <v>1</v>
      </c>
      <c r="M6231" s="27"/>
    </row>
    <row r="6232" spans="1:13" ht="30" customHeight="1" x14ac:dyDescent="0.3">
      <c r="A6232" s="27">
        <f t="shared" si="71"/>
        <v>2419</v>
      </c>
      <c r="B6232" s="31">
        <v>45093</v>
      </c>
      <c r="C6232" s="31">
        <v>45093</v>
      </c>
      <c r="D6232" s="19" t="s">
        <v>264</v>
      </c>
      <c r="E6232" s="20" t="str">
        <f>IF(ISBLANK(LeaveTracker[[#This Row],[Employee Name]]),"-----",VLOOKUP(LeaveTracker[[#This Row],[Employee Name]],'List of Employees'!$B$4:$H$767,7))</f>
        <v>MO</v>
      </c>
      <c r="F6232" s="66" t="str">
        <f>IF(ISBLANK(LeaveTracker[[#This Row],[Employee Name]]),"-----",VLOOKUP(LeaveTracker[[#This Row],[Employee Name]],'List of Employees'!$B$4:$H$767,6))</f>
        <v>PERMANENT</v>
      </c>
      <c r="G6232" s="24"/>
      <c r="H6232" s="24"/>
      <c r="I6232" s="20" t="s">
        <v>297</v>
      </c>
      <c r="J6232" s="42" t="s">
        <v>688</v>
      </c>
      <c r="K6232" s="57" t="str">
        <f ca="1">LeaveTracker[[#This Row],[Days]]&amp;" "&amp;LeaveTracker[[#This Row],[Type of Leave]]</f>
        <v>0 OTHER</v>
      </c>
      <c r="L6232" s="23">
        <f ca="1">NETWORKDAYS(LeaveTracker[[#This Row],[Start Date]],LeaveTracker[[#This Row],[End Date]],lstHolidays)</f>
        <v>0</v>
      </c>
      <c r="M6232" s="27"/>
    </row>
    <row r="6233" spans="1:13" ht="30" customHeight="1" x14ac:dyDescent="0.3">
      <c r="A6233" s="27">
        <f t="shared" si="71"/>
        <v>2420</v>
      </c>
      <c r="B6233" s="31">
        <v>45103</v>
      </c>
      <c r="C6233" s="31">
        <v>45097</v>
      </c>
      <c r="D6233" s="19" t="s">
        <v>527</v>
      </c>
      <c r="E6233" s="20" t="str">
        <f>IF(ISBLANK(LeaveTracker[[#This Row],[Employee Name]]),"-----",VLOOKUP(LeaveTracker[[#This Row],[Employee Name]],'List of Employees'!$B$4:$H$767,7))</f>
        <v>TIPID IMPOK</v>
      </c>
      <c r="F6233" s="66" t="str">
        <f>IF(ISBLANK(LeaveTracker[[#This Row],[Employee Name]]),"-----",VLOOKUP(LeaveTracker[[#This Row],[Employee Name]],'List of Employees'!$B$4:$H$767,6))</f>
        <v>PERMANENT</v>
      </c>
      <c r="G6233" s="24">
        <v>45096</v>
      </c>
      <c r="H6233" s="24">
        <v>45096</v>
      </c>
      <c r="I6233" s="20" t="s">
        <v>81</v>
      </c>
      <c r="K6233" s="57" t="str">
        <f ca="1">LeaveTracker[[#This Row],[Days]]&amp;" "&amp;LeaveTracker[[#This Row],[Type of Leave]]</f>
        <v>1 SL</v>
      </c>
      <c r="L6233" s="23">
        <f ca="1">NETWORKDAYS(LeaveTracker[[#This Row],[Start Date]],LeaveTracker[[#This Row],[End Date]],lstHolidays)</f>
        <v>1</v>
      </c>
      <c r="M6233" s="27"/>
    </row>
    <row r="6234" spans="1:13" ht="30" customHeight="1" x14ac:dyDescent="0.3">
      <c r="A6234" s="27">
        <f t="shared" si="71"/>
        <v>2421</v>
      </c>
      <c r="B6234" s="31">
        <v>45103</v>
      </c>
      <c r="C6234" s="31">
        <v>45099</v>
      </c>
      <c r="D6234" s="19" t="s">
        <v>582</v>
      </c>
      <c r="E6234" s="20" t="str">
        <f>IF(ISBLANK(LeaveTracker[[#This Row],[Employee Name]]),"-----",VLOOKUP(LeaveTracker[[#This Row],[Employee Name]],'List of Employees'!$B$4:$H$767,7))</f>
        <v>CCT</v>
      </c>
      <c r="F6234" s="66" t="str">
        <f>IF(ISBLANK(LeaveTracker[[#This Row],[Employee Name]]),"-----",VLOOKUP(LeaveTracker[[#This Row],[Employee Name]],'List of Employees'!$B$4:$H$767,6))</f>
        <v>PERMANENT</v>
      </c>
      <c r="G6234" s="24">
        <v>45097</v>
      </c>
      <c r="H6234" s="24">
        <v>45097</v>
      </c>
      <c r="I6234" s="20" t="s">
        <v>82</v>
      </c>
      <c r="K6234" s="57" t="str">
        <f ca="1">LeaveTracker[[#This Row],[Days]]&amp;" "&amp;LeaveTracker[[#This Row],[Type of Leave]]</f>
        <v>1 VL</v>
      </c>
      <c r="L6234" s="23">
        <f ca="1">NETWORKDAYS(LeaveTracker[[#This Row],[Start Date]],LeaveTracker[[#This Row],[End Date]],lstHolidays)</f>
        <v>1</v>
      </c>
      <c r="M6234" s="27"/>
    </row>
    <row r="6235" spans="1:13" ht="30" customHeight="1" x14ac:dyDescent="0.3">
      <c r="A6235" s="27">
        <f t="shared" si="71"/>
        <v>2422</v>
      </c>
      <c r="B6235" s="31">
        <v>45103</v>
      </c>
      <c r="C6235" s="31">
        <v>45099</v>
      </c>
      <c r="D6235" s="19" t="s">
        <v>582</v>
      </c>
      <c r="E6235" s="20" t="str">
        <f>IF(ISBLANK(LeaveTracker[[#This Row],[Employee Name]]),"-----",VLOOKUP(LeaveTracker[[#This Row],[Employee Name]],'List of Employees'!$B$4:$H$767,7))</f>
        <v>CCT</v>
      </c>
      <c r="F6235" s="66" t="str">
        <f>IF(ISBLANK(LeaveTracker[[#This Row],[Employee Name]]),"-----",VLOOKUP(LeaveTracker[[#This Row],[Employee Name]],'List of Employees'!$B$4:$H$767,6))</f>
        <v>PERMANENT</v>
      </c>
      <c r="G6235" s="24">
        <v>45104</v>
      </c>
      <c r="H6235" s="24">
        <v>45104</v>
      </c>
      <c r="I6235" s="20" t="s">
        <v>82</v>
      </c>
      <c r="K6235" s="57" t="str">
        <f ca="1">LeaveTracker[[#This Row],[Days]]&amp;" "&amp;LeaveTracker[[#This Row],[Type of Leave]]</f>
        <v>1 VL</v>
      </c>
      <c r="L6235" s="23">
        <f ca="1">NETWORKDAYS(LeaveTracker[[#This Row],[Start Date]],LeaveTracker[[#This Row],[End Date]],lstHolidays)</f>
        <v>1</v>
      </c>
      <c r="M6235" s="27"/>
    </row>
    <row r="6236" spans="1:13" ht="30" customHeight="1" x14ac:dyDescent="0.3">
      <c r="A6236" s="27">
        <f t="shared" si="71"/>
        <v>2423</v>
      </c>
      <c r="B6236" s="31">
        <v>45103</v>
      </c>
      <c r="C6236" s="31">
        <v>45079</v>
      </c>
      <c r="D6236" s="19" t="s">
        <v>582</v>
      </c>
      <c r="E6236" s="20" t="str">
        <f>IF(ISBLANK(LeaveTracker[[#This Row],[Employee Name]]),"-----",VLOOKUP(LeaveTracker[[#This Row],[Employee Name]],'List of Employees'!$B$4:$H$767,7))</f>
        <v>CCT</v>
      </c>
      <c r="F6236" s="66" t="str">
        <f>IF(ISBLANK(LeaveTracker[[#This Row],[Employee Name]]),"-----",VLOOKUP(LeaveTracker[[#This Row],[Employee Name]],'List of Employees'!$B$4:$H$767,6))</f>
        <v>PERMANENT</v>
      </c>
      <c r="G6236" s="24">
        <v>45077</v>
      </c>
      <c r="H6236" s="24">
        <v>45077</v>
      </c>
      <c r="I6236" s="20" t="s">
        <v>81</v>
      </c>
      <c r="K6236" s="57" t="str">
        <f ca="1">LeaveTracker[[#This Row],[Days]]&amp;" "&amp;LeaveTracker[[#This Row],[Type of Leave]]</f>
        <v>1 SL</v>
      </c>
      <c r="L6236" s="23">
        <f ca="1">NETWORKDAYS(LeaveTracker[[#This Row],[Start Date]],LeaveTracker[[#This Row],[End Date]],lstHolidays)</f>
        <v>1</v>
      </c>
      <c r="M6236" s="27"/>
    </row>
    <row r="6237" spans="1:13" ht="30" customHeight="1" x14ac:dyDescent="0.3">
      <c r="A6237" s="27">
        <f t="shared" si="71"/>
        <v>2424</v>
      </c>
      <c r="B6237" s="31">
        <v>45103</v>
      </c>
      <c r="C6237" s="31">
        <v>45099</v>
      </c>
      <c r="D6237" s="19" t="s">
        <v>1829</v>
      </c>
      <c r="E6237" s="20" t="str">
        <f>IF(ISBLANK(LeaveTracker[[#This Row],[Employee Name]]),"-----",VLOOKUP(LeaveTracker[[#This Row],[Employee Name]],'List of Employees'!$B$4:$H$767,7))</f>
        <v>ACCOUNTING</v>
      </c>
      <c r="F6237" s="66" t="str">
        <f>IF(ISBLANK(LeaveTracker[[#This Row],[Employee Name]]),"-----",VLOOKUP(LeaveTracker[[#This Row],[Employee Name]],'List of Employees'!$B$4:$H$767,6))</f>
        <v>CASUAL</v>
      </c>
      <c r="G6237" s="24">
        <v>45090</v>
      </c>
      <c r="H6237" s="24">
        <v>45090</v>
      </c>
      <c r="I6237" s="20" t="s">
        <v>81</v>
      </c>
      <c r="K6237" s="57" t="str">
        <f ca="1">LeaveTracker[[#This Row],[Days]]&amp;" "&amp;LeaveTracker[[#This Row],[Type of Leave]]</f>
        <v>1 SL</v>
      </c>
      <c r="L6237" s="23">
        <f ca="1">NETWORKDAYS(LeaveTracker[[#This Row],[Start Date]],LeaveTracker[[#This Row],[End Date]],lstHolidays)</f>
        <v>1</v>
      </c>
      <c r="M6237" s="27"/>
    </row>
    <row r="6238" spans="1:13" ht="30" customHeight="1" x14ac:dyDescent="0.3">
      <c r="A6238" s="27">
        <f t="shared" si="71"/>
        <v>2425</v>
      </c>
      <c r="B6238" s="31">
        <v>45103</v>
      </c>
      <c r="C6238" s="31">
        <v>45093</v>
      </c>
      <c r="D6238" s="19" t="s">
        <v>1873</v>
      </c>
      <c r="E6238" s="20" t="str">
        <f>IF(ISBLANK(LeaveTracker[[#This Row],[Employee Name]]),"-----",VLOOKUP(LeaveTracker[[#This Row],[Employee Name]],'List of Employees'!$B$4:$H$767,7))</f>
        <v>CHO</v>
      </c>
      <c r="F6238" s="66" t="str">
        <f>IF(ISBLANK(LeaveTracker[[#This Row],[Employee Name]]),"-----",VLOOKUP(LeaveTracker[[#This Row],[Employee Name]],'List of Employees'!$B$4:$H$767,6))</f>
        <v>CASUAL</v>
      </c>
      <c r="G6238" s="24">
        <v>45104</v>
      </c>
      <c r="H6238" s="24">
        <v>45104</v>
      </c>
      <c r="I6238" s="20" t="s">
        <v>82</v>
      </c>
      <c r="K6238" s="57" t="str">
        <f ca="1">LeaveTracker[[#This Row],[Days]]&amp;" "&amp;LeaveTracker[[#This Row],[Type of Leave]]</f>
        <v>1 VL</v>
      </c>
      <c r="L6238" s="23">
        <f ca="1">NETWORKDAYS(LeaveTracker[[#This Row],[Start Date]],LeaveTracker[[#This Row],[End Date]],lstHolidays)</f>
        <v>1</v>
      </c>
      <c r="M6238" s="27"/>
    </row>
    <row r="6239" spans="1:13" ht="30" customHeight="1" x14ac:dyDescent="0.3">
      <c r="A6239" s="27">
        <f t="shared" si="71"/>
        <v>2426</v>
      </c>
      <c r="B6239" s="31">
        <v>45103</v>
      </c>
      <c r="C6239" s="31">
        <v>45093</v>
      </c>
      <c r="D6239" s="19" t="s">
        <v>2273</v>
      </c>
      <c r="E6239" s="20" t="str">
        <f>IF(ISBLANK(LeaveTracker[[#This Row],[Employee Name]]),"-----",VLOOKUP(LeaveTracker[[#This Row],[Employee Name]],'List of Employees'!$B$4:$H$767,7))</f>
        <v>PEOPLE'S PARK</v>
      </c>
      <c r="F6239" s="66" t="str">
        <f>IF(ISBLANK(LeaveTracker[[#This Row],[Employee Name]]),"-----",VLOOKUP(LeaveTracker[[#This Row],[Employee Name]],'List of Employees'!$B$4:$H$767,6))</f>
        <v>PERMANENT</v>
      </c>
      <c r="G6239" s="24">
        <v>45099</v>
      </c>
      <c r="H6239" s="24">
        <v>45103</v>
      </c>
      <c r="I6239" s="20" t="s">
        <v>82</v>
      </c>
      <c r="K6239" s="57" t="str">
        <f ca="1">LeaveTracker[[#This Row],[Days]]&amp;" "&amp;LeaveTracker[[#This Row],[Type of Leave]]</f>
        <v>3 VL</v>
      </c>
      <c r="L6239" s="23">
        <f ca="1">NETWORKDAYS(LeaveTracker[[#This Row],[Start Date]],LeaveTracker[[#This Row],[End Date]],lstHolidays)</f>
        <v>3</v>
      </c>
      <c r="M6239" s="27"/>
    </row>
    <row r="6240" spans="1:13" ht="30" customHeight="1" x14ac:dyDescent="0.3">
      <c r="A6240" s="27">
        <f t="shared" si="71"/>
        <v>2427</v>
      </c>
      <c r="B6240" s="31">
        <v>45103</v>
      </c>
      <c r="C6240" s="31">
        <v>45099</v>
      </c>
      <c r="D6240" s="19" t="s">
        <v>421</v>
      </c>
      <c r="E6240" s="20" t="str">
        <f>IF(ISBLANK(LeaveTracker[[#This Row],[Employee Name]]),"-----",VLOOKUP(LeaveTracker[[#This Row],[Employee Name]],'List of Employees'!$B$4:$H$767,7))</f>
        <v>CTO</v>
      </c>
      <c r="F6240" s="66" t="str">
        <f>IF(ISBLANK(LeaveTracker[[#This Row],[Employee Name]]),"-----",VLOOKUP(LeaveTracker[[#This Row],[Employee Name]],'List of Employees'!$B$4:$H$767,6))</f>
        <v>PERMANENT</v>
      </c>
      <c r="G6240" s="24">
        <v>45096</v>
      </c>
      <c r="H6240" s="24">
        <v>45097</v>
      </c>
      <c r="I6240" s="20" t="s">
        <v>81</v>
      </c>
      <c r="K6240" s="57" t="str">
        <f ca="1">LeaveTracker[[#This Row],[Days]]&amp;" "&amp;LeaveTracker[[#This Row],[Type of Leave]]</f>
        <v>2 SL</v>
      </c>
      <c r="L6240" s="23">
        <f ca="1">NETWORKDAYS(LeaveTracker[[#This Row],[Start Date]],LeaveTracker[[#This Row],[End Date]],lstHolidays)</f>
        <v>2</v>
      </c>
      <c r="M6240" s="27"/>
    </row>
    <row r="6241" spans="1:13" ht="30" customHeight="1" x14ac:dyDescent="0.3">
      <c r="A6241" s="27">
        <f t="shared" si="71"/>
        <v>2428</v>
      </c>
      <c r="B6241" s="31">
        <v>45103</v>
      </c>
      <c r="C6241" s="31">
        <v>45099</v>
      </c>
      <c r="D6241" s="19" t="s">
        <v>421</v>
      </c>
      <c r="E6241" s="20" t="str">
        <f>IF(ISBLANK(LeaveTracker[[#This Row],[Employee Name]]),"-----",VLOOKUP(LeaveTracker[[#This Row],[Employee Name]],'List of Employees'!$B$4:$H$767,7))</f>
        <v>CTO</v>
      </c>
      <c r="F6241" s="66" t="str">
        <f>IF(ISBLANK(LeaveTracker[[#This Row],[Employee Name]]),"-----",VLOOKUP(LeaveTracker[[#This Row],[Employee Name]],'List of Employees'!$B$4:$H$767,6))</f>
        <v>PERMANENT</v>
      </c>
      <c r="G6241" s="24">
        <v>45103</v>
      </c>
      <c r="H6241" s="24">
        <v>45104</v>
      </c>
      <c r="I6241" s="20" t="s">
        <v>82</v>
      </c>
      <c r="K6241" s="57" t="str">
        <f ca="1">LeaveTracker[[#This Row],[Days]]&amp;" "&amp;LeaveTracker[[#This Row],[Type of Leave]]</f>
        <v>2 VL</v>
      </c>
      <c r="L6241" s="23">
        <f ca="1">NETWORKDAYS(LeaveTracker[[#This Row],[Start Date]],LeaveTracker[[#This Row],[End Date]],lstHolidays)</f>
        <v>2</v>
      </c>
      <c r="M6241" s="27"/>
    </row>
    <row r="6242" spans="1:13" ht="30" customHeight="1" x14ac:dyDescent="0.3">
      <c r="A6242" s="27">
        <f t="shared" si="71"/>
        <v>2429</v>
      </c>
      <c r="B6242" s="31">
        <v>45103</v>
      </c>
      <c r="C6242" s="31">
        <v>45090</v>
      </c>
      <c r="D6242" s="19" t="s">
        <v>875</v>
      </c>
      <c r="E6242" s="20" t="str">
        <f>IF(ISBLANK(LeaveTracker[[#This Row],[Employee Name]]),"-----",VLOOKUP(LeaveTracker[[#This Row],[Employee Name]],'List of Employees'!$B$4:$H$767,7))</f>
        <v>GSO</v>
      </c>
      <c r="F6242" s="66" t="str">
        <f>IF(ISBLANK(LeaveTracker[[#This Row],[Employee Name]]),"-----",VLOOKUP(LeaveTracker[[#This Row],[Employee Name]],'List of Employees'!$B$4:$H$767,6))</f>
        <v>PERMANENT</v>
      </c>
      <c r="G6242" s="24">
        <v>45086</v>
      </c>
      <c r="H6242" s="24">
        <v>45086</v>
      </c>
      <c r="I6242" s="20" t="s">
        <v>81</v>
      </c>
      <c r="K6242" s="57" t="str">
        <f ca="1">LeaveTracker[[#This Row],[Days]]&amp;" "&amp;LeaveTracker[[#This Row],[Type of Leave]]</f>
        <v>1 SL</v>
      </c>
      <c r="L6242" s="23">
        <f ca="1">NETWORKDAYS(LeaveTracker[[#This Row],[Start Date]],LeaveTracker[[#This Row],[End Date]],lstHolidays)</f>
        <v>1</v>
      </c>
      <c r="M6242" s="27"/>
    </row>
    <row r="6243" spans="1:13" ht="30" customHeight="1" x14ac:dyDescent="0.3">
      <c r="A6243" s="27">
        <f t="shared" si="71"/>
        <v>2430</v>
      </c>
      <c r="B6243" s="31">
        <v>45103</v>
      </c>
      <c r="C6243" s="31">
        <v>45096</v>
      </c>
      <c r="D6243" s="19" t="s">
        <v>1757</v>
      </c>
      <c r="E6243" s="20" t="str">
        <f>IF(ISBLANK(LeaveTracker[[#This Row],[Employee Name]]),"-----",VLOOKUP(LeaveTracker[[#This Row],[Employee Name]],'List of Employees'!$B$4:$H$767,7))</f>
        <v>LIBRARY</v>
      </c>
      <c r="F6243" s="66" t="str">
        <f>IF(ISBLANK(LeaveTracker[[#This Row],[Employee Name]]),"-----",VLOOKUP(LeaveTracker[[#This Row],[Employee Name]],'List of Employees'!$B$4:$H$767,6))</f>
        <v>CASUAL</v>
      </c>
      <c r="G6243" s="24">
        <v>45092</v>
      </c>
      <c r="H6243" s="24">
        <v>45092</v>
      </c>
      <c r="I6243" s="20" t="s">
        <v>81</v>
      </c>
      <c r="K6243" s="57" t="str">
        <f ca="1">LeaveTracker[[#This Row],[Days]]&amp;" "&amp;LeaveTracker[[#This Row],[Type of Leave]]</f>
        <v>1 SL</v>
      </c>
      <c r="L6243" s="23">
        <f ca="1">NETWORKDAYS(LeaveTracker[[#This Row],[Start Date]],LeaveTracker[[#This Row],[End Date]],lstHolidays)</f>
        <v>1</v>
      </c>
      <c r="M6243" s="27"/>
    </row>
    <row r="6244" spans="1:13" ht="30" customHeight="1" x14ac:dyDescent="0.3">
      <c r="A6244" s="27">
        <f t="shared" si="71"/>
        <v>2431</v>
      </c>
      <c r="B6244" s="31">
        <v>45103</v>
      </c>
      <c r="C6244" s="31">
        <v>45096</v>
      </c>
      <c r="D6244" s="19" t="s">
        <v>1757</v>
      </c>
      <c r="E6244" s="20" t="str">
        <f>IF(ISBLANK(LeaveTracker[[#This Row],[Employee Name]]),"-----",VLOOKUP(LeaveTracker[[#This Row],[Employee Name]],'List of Employees'!$B$4:$H$767,7))</f>
        <v>LIBRARY</v>
      </c>
      <c r="F6244" s="66" t="str">
        <f>IF(ISBLANK(LeaveTracker[[#This Row],[Employee Name]]),"-----",VLOOKUP(LeaveTracker[[#This Row],[Employee Name]],'List of Employees'!$B$4:$H$767,6))</f>
        <v>CASUAL</v>
      </c>
      <c r="G6244" s="24">
        <v>45104</v>
      </c>
      <c r="H6244" s="24">
        <v>45104</v>
      </c>
      <c r="I6244" s="20" t="s">
        <v>82</v>
      </c>
      <c r="K6244" s="57" t="str">
        <f ca="1">LeaveTracker[[#This Row],[Days]]&amp;" "&amp;LeaveTracker[[#This Row],[Type of Leave]]</f>
        <v>1 VL</v>
      </c>
      <c r="L6244" s="23">
        <f ca="1">NETWORKDAYS(LeaveTracker[[#This Row],[Start Date]],LeaveTracker[[#This Row],[End Date]],lstHolidays)</f>
        <v>1</v>
      </c>
      <c r="M6244" s="27"/>
    </row>
    <row r="6245" spans="1:13" ht="30" customHeight="1" x14ac:dyDescent="0.3">
      <c r="A6245" s="27">
        <f t="shared" ref="A6245:A6308" si="72">A6244+1</f>
        <v>2432</v>
      </c>
      <c r="B6245" s="31">
        <v>45103</v>
      </c>
      <c r="C6245" s="31">
        <v>45099</v>
      </c>
      <c r="D6245" s="19" t="s">
        <v>1783</v>
      </c>
      <c r="E6245" s="20" t="str">
        <f>IF(ISBLANK(LeaveTracker[[#This Row],[Employee Name]]),"-----",VLOOKUP(LeaveTracker[[#This Row],[Employee Name]],'List of Employees'!$B$4:$H$767,7))</f>
        <v>CTO-LICENSE</v>
      </c>
      <c r="F6245" s="66" t="str">
        <f>IF(ISBLANK(LeaveTracker[[#This Row],[Employee Name]]),"-----",VLOOKUP(LeaveTracker[[#This Row],[Employee Name]],'List of Employees'!$B$4:$H$767,6))</f>
        <v>CASUAL</v>
      </c>
      <c r="G6245" s="24">
        <v>45097</v>
      </c>
      <c r="H6245" s="24">
        <v>45097</v>
      </c>
      <c r="I6245" s="20" t="s">
        <v>81</v>
      </c>
      <c r="K6245" s="57" t="str">
        <f ca="1">LeaveTracker[[#This Row],[Days]]&amp;" "&amp;LeaveTracker[[#This Row],[Type of Leave]]</f>
        <v>1 SL</v>
      </c>
      <c r="L6245" s="23">
        <f ca="1">NETWORKDAYS(LeaveTracker[[#This Row],[Start Date]],LeaveTracker[[#This Row],[End Date]],lstHolidays)</f>
        <v>1</v>
      </c>
      <c r="M6245" s="27"/>
    </row>
    <row r="6246" spans="1:13" ht="30" customHeight="1" x14ac:dyDescent="0.3">
      <c r="A6246" s="27">
        <f t="shared" si="72"/>
        <v>2433</v>
      </c>
      <c r="B6246" s="31">
        <v>45103</v>
      </c>
      <c r="C6246" s="31">
        <v>45099</v>
      </c>
      <c r="D6246" s="19" t="s">
        <v>1057</v>
      </c>
      <c r="E6246" s="20" t="str">
        <f>IF(ISBLANK(LeaveTracker[[#This Row],[Employee Name]]),"-----",VLOOKUP(LeaveTracker[[#This Row],[Employee Name]],'List of Employees'!$B$4:$H$767,7))</f>
        <v>CTO</v>
      </c>
      <c r="F6246" s="66" t="str">
        <f>IF(ISBLANK(LeaveTracker[[#This Row],[Employee Name]]),"-----",VLOOKUP(LeaveTracker[[#This Row],[Employee Name]],'List of Employees'!$B$4:$H$767,6))</f>
        <v>PERMANENT</v>
      </c>
      <c r="G6246" s="24">
        <v>45096</v>
      </c>
      <c r="H6246" s="24">
        <v>45097</v>
      </c>
      <c r="I6246" s="20" t="s">
        <v>81</v>
      </c>
      <c r="K6246" s="57" t="str">
        <f ca="1">LeaveTracker[[#This Row],[Days]]&amp;" "&amp;LeaveTracker[[#This Row],[Type of Leave]]</f>
        <v>2 SL</v>
      </c>
      <c r="L6246" s="23">
        <f ca="1">NETWORKDAYS(LeaveTracker[[#This Row],[Start Date]],LeaveTracker[[#This Row],[End Date]],lstHolidays)</f>
        <v>2</v>
      </c>
      <c r="M6246" s="27"/>
    </row>
    <row r="6247" spans="1:13" ht="30" customHeight="1" x14ac:dyDescent="0.3">
      <c r="A6247" s="27">
        <f t="shared" si="72"/>
        <v>2434</v>
      </c>
      <c r="B6247" s="31">
        <v>45103</v>
      </c>
      <c r="C6247" s="31">
        <v>45097</v>
      </c>
      <c r="D6247" s="19" t="s">
        <v>395</v>
      </c>
      <c r="E6247" s="20" t="str">
        <f>IF(ISBLANK(LeaveTracker[[#This Row],[Employee Name]]),"-----",VLOOKUP(LeaveTracker[[#This Row],[Employee Name]],'List of Employees'!$B$4:$H$767,7))</f>
        <v>CTO</v>
      </c>
      <c r="F6247" s="66" t="str">
        <f>IF(ISBLANK(LeaveTracker[[#This Row],[Employee Name]]),"-----",VLOOKUP(LeaveTracker[[#This Row],[Employee Name]],'List of Employees'!$B$4:$H$767,6))</f>
        <v>PERMANENT</v>
      </c>
      <c r="G6247" s="24">
        <v>45096</v>
      </c>
      <c r="H6247" s="24">
        <v>45096</v>
      </c>
      <c r="I6247" s="20" t="s">
        <v>81</v>
      </c>
      <c r="K6247" s="57" t="str">
        <f ca="1">LeaveTracker[[#This Row],[Days]]&amp;" "&amp;LeaveTracker[[#This Row],[Type of Leave]]</f>
        <v>1 SL</v>
      </c>
      <c r="L6247" s="23">
        <f ca="1">NETWORKDAYS(LeaveTracker[[#This Row],[Start Date]],LeaveTracker[[#This Row],[End Date]],lstHolidays)</f>
        <v>1</v>
      </c>
      <c r="M6247" s="27"/>
    </row>
    <row r="6248" spans="1:13" ht="30" customHeight="1" x14ac:dyDescent="0.3">
      <c r="A6248" s="27">
        <f t="shared" si="72"/>
        <v>2435</v>
      </c>
      <c r="B6248" s="31">
        <v>45103</v>
      </c>
      <c r="C6248" s="31">
        <v>45096</v>
      </c>
      <c r="D6248" s="19" t="s">
        <v>397</v>
      </c>
      <c r="E6248" s="20" t="str">
        <f>IF(ISBLANK(LeaveTracker[[#This Row],[Employee Name]]),"-----",VLOOKUP(LeaveTracker[[#This Row],[Employee Name]],'List of Employees'!$B$4:$H$767,7))</f>
        <v>CTO</v>
      </c>
      <c r="F6248" s="66" t="str">
        <f>IF(ISBLANK(LeaveTracker[[#This Row],[Employee Name]]),"-----",VLOOKUP(LeaveTracker[[#This Row],[Employee Name]],'List of Employees'!$B$4:$H$767,6))</f>
        <v>PERMANENT</v>
      </c>
      <c r="G6248" s="24">
        <v>45093</v>
      </c>
      <c r="H6248" s="24">
        <v>45093</v>
      </c>
      <c r="I6248" s="20" t="s">
        <v>81</v>
      </c>
      <c r="K6248" s="57" t="str">
        <f ca="1">LeaveTracker[[#This Row],[Days]]&amp;" "&amp;LeaveTracker[[#This Row],[Type of Leave]]</f>
        <v>1 SL</v>
      </c>
      <c r="L6248" s="23">
        <f ca="1">NETWORKDAYS(LeaveTracker[[#This Row],[Start Date]],LeaveTracker[[#This Row],[End Date]],lstHolidays)</f>
        <v>1</v>
      </c>
      <c r="M6248" s="27"/>
    </row>
    <row r="6249" spans="1:13" ht="30" customHeight="1" x14ac:dyDescent="0.3">
      <c r="A6249" s="27">
        <f t="shared" si="72"/>
        <v>2436</v>
      </c>
      <c r="B6249" s="31">
        <v>45103</v>
      </c>
      <c r="C6249" s="31">
        <v>45096</v>
      </c>
      <c r="D6249" s="19" t="s">
        <v>1746</v>
      </c>
      <c r="E6249" s="20" t="str">
        <f>IF(ISBLANK(LeaveTracker[[#This Row],[Employee Name]]),"-----",VLOOKUP(LeaveTracker[[#This Row],[Employee Name]],'List of Employees'!$B$4:$H$767,7))</f>
        <v>BPLO</v>
      </c>
      <c r="F6249" s="66" t="str">
        <f>IF(ISBLANK(LeaveTracker[[#This Row],[Employee Name]]),"-----",VLOOKUP(LeaveTracker[[#This Row],[Employee Name]],'List of Employees'!$B$4:$H$767,6))</f>
        <v>CASUAL</v>
      </c>
      <c r="G6249" s="24">
        <v>45082</v>
      </c>
      <c r="H6249" s="24">
        <v>45093</v>
      </c>
      <c r="I6249" s="20" t="s">
        <v>81</v>
      </c>
      <c r="K6249" s="57" t="str">
        <f ca="1">LeaveTracker[[#This Row],[Days]]&amp;" "&amp;LeaveTracker[[#This Row],[Type of Leave]]</f>
        <v>9 SL</v>
      </c>
      <c r="L6249" s="23">
        <f ca="1">NETWORKDAYS(LeaveTracker[[#This Row],[Start Date]],LeaveTracker[[#This Row],[End Date]],lstHolidays)</f>
        <v>9</v>
      </c>
      <c r="M6249" s="27"/>
    </row>
    <row r="6250" spans="1:13" ht="30" customHeight="1" x14ac:dyDescent="0.3">
      <c r="A6250" s="27">
        <f t="shared" si="72"/>
        <v>2437</v>
      </c>
      <c r="B6250" s="31">
        <v>45103</v>
      </c>
      <c r="C6250" s="31">
        <v>45091</v>
      </c>
      <c r="D6250" s="19" t="s">
        <v>1953</v>
      </c>
      <c r="E6250" s="20" t="str">
        <f>IF(ISBLANK(LeaveTracker[[#This Row],[Employee Name]]),"-----",VLOOKUP(LeaveTracker[[#This Row],[Employee Name]],'List of Employees'!$B$4:$H$767,7))</f>
        <v>CENRO</v>
      </c>
      <c r="F6250" s="66" t="str">
        <f>IF(ISBLANK(LeaveTracker[[#This Row],[Employee Name]]),"-----",VLOOKUP(LeaveTracker[[#This Row],[Employee Name]],'List of Employees'!$B$4:$H$767,6))</f>
        <v>CASUAL</v>
      </c>
      <c r="G6250" s="24">
        <v>45098</v>
      </c>
      <c r="H6250" s="24">
        <v>45099</v>
      </c>
      <c r="I6250" s="20" t="s">
        <v>82</v>
      </c>
      <c r="K6250" s="57" t="str">
        <f ca="1">LeaveTracker[[#This Row],[Days]]&amp;" "&amp;LeaveTracker[[#This Row],[Type of Leave]]</f>
        <v>2 VL</v>
      </c>
      <c r="L6250" s="23">
        <f ca="1">NETWORKDAYS(LeaveTracker[[#This Row],[Start Date]],LeaveTracker[[#This Row],[End Date]],lstHolidays)</f>
        <v>2</v>
      </c>
      <c r="M6250" s="27"/>
    </row>
    <row r="6251" spans="1:13" ht="30" customHeight="1" x14ac:dyDescent="0.3">
      <c r="A6251" s="27">
        <f t="shared" si="72"/>
        <v>2438</v>
      </c>
      <c r="B6251" s="31">
        <v>45103</v>
      </c>
      <c r="C6251" s="31">
        <v>45091</v>
      </c>
      <c r="D6251" s="19" t="s">
        <v>1953</v>
      </c>
      <c r="E6251" s="20" t="str">
        <f>IF(ISBLANK(LeaveTracker[[#This Row],[Employee Name]]),"-----",VLOOKUP(LeaveTracker[[#This Row],[Employee Name]],'List of Employees'!$B$4:$H$767,7))</f>
        <v>CENRO</v>
      </c>
      <c r="F6251" s="66" t="str">
        <f>IF(ISBLANK(LeaveTracker[[#This Row],[Employee Name]]),"-----",VLOOKUP(LeaveTracker[[#This Row],[Employee Name]],'List of Employees'!$B$4:$H$767,6))</f>
        <v>CASUAL</v>
      </c>
      <c r="G6251" s="24">
        <v>45105</v>
      </c>
      <c r="H6251" s="24">
        <v>45106</v>
      </c>
      <c r="I6251" s="20" t="s">
        <v>82</v>
      </c>
      <c r="K6251" s="57" t="str">
        <f ca="1">LeaveTracker[[#This Row],[Days]]&amp;" "&amp;LeaveTracker[[#This Row],[Type of Leave]]</f>
        <v>1 VL</v>
      </c>
      <c r="L6251" s="23">
        <f ca="1">NETWORKDAYS(LeaveTracker[[#This Row],[Start Date]],LeaveTracker[[#This Row],[End Date]],lstHolidays)</f>
        <v>1</v>
      </c>
      <c r="M6251" s="27"/>
    </row>
    <row r="6252" spans="1:13" ht="30" customHeight="1" x14ac:dyDescent="0.3">
      <c r="A6252" s="27">
        <f t="shared" si="72"/>
        <v>2439</v>
      </c>
      <c r="B6252" s="31">
        <v>45103</v>
      </c>
      <c r="C6252" s="31">
        <v>45096</v>
      </c>
      <c r="D6252" s="19" t="s">
        <v>1907</v>
      </c>
      <c r="E6252" s="20" t="str">
        <f>IF(ISBLANK(LeaveTracker[[#This Row],[Employee Name]]),"-----",VLOOKUP(LeaveTracker[[#This Row],[Employee Name]],'List of Employees'!$B$4:$H$767,7))</f>
        <v>INTERNAL</v>
      </c>
      <c r="F6252" s="66" t="str">
        <f>IF(ISBLANK(LeaveTracker[[#This Row],[Employee Name]]),"-----",VLOOKUP(LeaveTracker[[#This Row],[Employee Name]],'List of Employees'!$B$4:$H$767,6))</f>
        <v>CASUAL</v>
      </c>
      <c r="G6252" s="24">
        <v>45099</v>
      </c>
      <c r="H6252" s="24">
        <v>45100</v>
      </c>
      <c r="I6252" s="20" t="s">
        <v>82</v>
      </c>
      <c r="K6252" s="57" t="str">
        <f ca="1">LeaveTracker[[#This Row],[Days]]&amp;" "&amp;LeaveTracker[[#This Row],[Type of Leave]]</f>
        <v>2 VL</v>
      </c>
      <c r="L6252" s="23">
        <f ca="1">NETWORKDAYS(LeaveTracker[[#This Row],[Start Date]],LeaveTracker[[#This Row],[End Date]],lstHolidays)</f>
        <v>2</v>
      </c>
      <c r="M6252" s="27"/>
    </row>
    <row r="6253" spans="1:13" ht="30" customHeight="1" x14ac:dyDescent="0.3">
      <c r="A6253" s="27">
        <f t="shared" si="72"/>
        <v>2440</v>
      </c>
      <c r="B6253" s="31">
        <v>45103</v>
      </c>
      <c r="C6253" s="31">
        <v>45096</v>
      </c>
      <c r="D6253" s="19" t="s">
        <v>1907</v>
      </c>
      <c r="E6253" s="20" t="str">
        <f>IF(ISBLANK(LeaveTracker[[#This Row],[Employee Name]]),"-----",VLOOKUP(LeaveTracker[[#This Row],[Employee Name]],'List of Employees'!$B$4:$H$767,7))</f>
        <v>INTERNAL</v>
      </c>
      <c r="F6253" s="66" t="str">
        <f>IF(ISBLANK(LeaveTracker[[#This Row],[Employee Name]]),"-----",VLOOKUP(LeaveTracker[[#This Row],[Employee Name]],'List of Employees'!$B$4:$H$767,6))</f>
        <v>CASUAL</v>
      </c>
      <c r="G6253" s="24">
        <v>45103</v>
      </c>
      <c r="H6253" s="24">
        <v>45104</v>
      </c>
      <c r="I6253" s="20" t="s">
        <v>82</v>
      </c>
      <c r="K6253" s="57" t="str">
        <f ca="1">LeaveTracker[[#This Row],[Days]]&amp;" "&amp;LeaveTracker[[#This Row],[Type of Leave]]</f>
        <v>2 VL</v>
      </c>
      <c r="L6253" s="23">
        <f ca="1">NETWORKDAYS(LeaveTracker[[#This Row],[Start Date]],LeaveTracker[[#This Row],[End Date]],lstHolidays)</f>
        <v>2</v>
      </c>
      <c r="M6253" s="27"/>
    </row>
    <row r="6254" spans="1:13" ht="30" customHeight="1" x14ac:dyDescent="0.3">
      <c r="A6254" s="27">
        <f t="shared" si="72"/>
        <v>2441</v>
      </c>
      <c r="B6254" s="31">
        <v>45103</v>
      </c>
      <c r="C6254" s="31">
        <v>45096</v>
      </c>
      <c r="D6254" s="19" t="s">
        <v>1907</v>
      </c>
      <c r="E6254" s="20" t="str">
        <f>IF(ISBLANK(LeaveTracker[[#This Row],[Employee Name]]),"-----",VLOOKUP(LeaveTracker[[#This Row],[Employee Name]],'List of Employees'!$B$4:$H$767,7))</f>
        <v>INTERNAL</v>
      </c>
      <c r="F6254" s="66" t="str">
        <f>IF(ISBLANK(LeaveTracker[[#This Row],[Employee Name]]),"-----",VLOOKUP(LeaveTracker[[#This Row],[Employee Name]],'List of Employees'!$B$4:$H$767,6))</f>
        <v>CASUAL</v>
      </c>
      <c r="G6254" s="24">
        <v>45106</v>
      </c>
      <c r="H6254" s="24">
        <v>45107</v>
      </c>
      <c r="I6254" s="20" t="s">
        <v>82</v>
      </c>
      <c r="K6254" s="57" t="str">
        <f ca="1">LeaveTracker[[#This Row],[Days]]&amp;" "&amp;LeaveTracker[[#This Row],[Type of Leave]]</f>
        <v>2 VL</v>
      </c>
      <c r="L6254" s="23">
        <f ca="1">NETWORKDAYS(LeaveTracker[[#This Row],[Start Date]],LeaveTracker[[#This Row],[End Date]],lstHolidays)</f>
        <v>2</v>
      </c>
      <c r="M6254" s="27"/>
    </row>
    <row r="6255" spans="1:13" ht="30" customHeight="1" x14ac:dyDescent="0.3">
      <c r="A6255" s="27">
        <f t="shared" si="72"/>
        <v>2442</v>
      </c>
      <c r="B6255" s="31">
        <v>45103</v>
      </c>
      <c r="C6255" s="31">
        <v>45096</v>
      </c>
      <c r="D6255" s="19" t="s">
        <v>1867</v>
      </c>
      <c r="E6255" s="20" t="str">
        <f>IF(ISBLANK(LeaveTracker[[#This Row],[Employee Name]]),"-----",VLOOKUP(LeaveTracker[[#This Row],[Employee Name]],'List of Employees'!$B$4:$H$767,7))</f>
        <v>GSO</v>
      </c>
      <c r="F6255" s="66" t="str">
        <f>IF(ISBLANK(LeaveTracker[[#This Row],[Employee Name]]),"-----",VLOOKUP(LeaveTracker[[#This Row],[Employee Name]],'List of Employees'!$B$4:$H$767,6))</f>
        <v>CASUAL</v>
      </c>
      <c r="G6255" s="24">
        <v>45093</v>
      </c>
      <c r="H6255" s="24">
        <v>45093</v>
      </c>
      <c r="I6255" s="20" t="s">
        <v>297</v>
      </c>
      <c r="J6255" s="42" t="s">
        <v>1000</v>
      </c>
      <c r="K6255" s="57" t="str">
        <f ca="1">LeaveTracker[[#This Row],[Days]]&amp;" "&amp;LeaveTracker[[#This Row],[Type of Leave]]</f>
        <v>1 OTHER</v>
      </c>
      <c r="L6255" s="23">
        <f ca="1">NETWORKDAYS(LeaveTracker[[#This Row],[Start Date]],LeaveTracker[[#This Row],[End Date]],lstHolidays)</f>
        <v>1</v>
      </c>
      <c r="M6255" s="27"/>
    </row>
    <row r="6256" spans="1:13" ht="30" customHeight="1" x14ac:dyDescent="0.3">
      <c r="A6256" s="27">
        <f t="shared" si="72"/>
        <v>2443</v>
      </c>
      <c r="B6256" s="31">
        <v>45103</v>
      </c>
      <c r="C6256" s="31">
        <v>45096</v>
      </c>
      <c r="D6256" s="19" t="s">
        <v>1933</v>
      </c>
      <c r="E6256" s="20" t="str">
        <f>IF(ISBLANK(LeaveTracker[[#This Row],[Employee Name]]),"-----",VLOOKUP(LeaveTracker[[#This Row],[Employee Name]],'List of Employees'!$B$4:$H$767,7))</f>
        <v>GSO</v>
      </c>
      <c r="F6256" s="66" t="str">
        <f>IF(ISBLANK(LeaveTracker[[#This Row],[Employee Name]]),"-----",VLOOKUP(LeaveTracker[[#This Row],[Employee Name]],'List of Employees'!$B$4:$H$767,6))</f>
        <v>CASUAL</v>
      </c>
      <c r="G6256" s="24">
        <v>45093</v>
      </c>
      <c r="H6256" s="21">
        <v>45093</v>
      </c>
      <c r="I6256" s="20" t="s">
        <v>81</v>
      </c>
      <c r="K6256" s="57" t="str">
        <f ca="1">LeaveTracker[[#This Row],[Days]]&amp;" "&amp;LeaveTracker[[#This Row],[Type of Leave]]</f>
        <v>1 SL</v>
      </c>
      <c r="L6256" s="23">
        <f ca="1">NETWORKDAYS(LeaveTracker[[#This Row],[Start Date]],LeaveTracker[[#This Row],[End Date]],lstHolidays)</f>
        <v>1</v>
      </c>
      <c r="M6256" s="27"/>
    </row>
    <row r="6257" spans="1:13" ht="30" customHeight="1" x14ac:dyDescent="0.3">
      <c r="A6257" s="27">
        <f t="shared" si="72"/>
        <v>2444</v>
      </c>
      <c r="B6257" s="31">
        <v>45103</v>
      </c>
      <c r="C6257" s="31">
        <v>45092</v>
      </c>
      <c r="D6257" s="19" t="s">
        <v>381</v>
      </c>
      <c r="E6257" s="20" t="str">
        <f>IF(ISBLANK(LeaveTracker[[#This Row],[Employee Name]]),"-----",VLOOKUP(LeaveTracker[[#This Row],[Employee Name]],'List of Employees'!$B$4:$H$767,7))</f>
        <v>ONT</v>
      </c>
      <c r="F6257" s="66" t="str">
        <f>IF(ISBLANK(LeaveTracker[[#This Row],[Employee Name]]),"-----",VLOOKUP(LeaveTracker[[#This Row],[Employee Name]],'List of Employees'!$B$4:$H$767,6))</f>
        <v>PERMANENT</v>
      </c>
      <c r="G6257" s="24">
        <v>45086</v>
      </c>
      <c r="H6257" s="24">
        <v>45086</v>
      </c>
      <c r="I6257" s="21" t="s">
        <v>81</v>
      </c>
      <c r="K6257" s="57" t="str">
        <f ca="1">LeaveTracker[[#This Row],[Days]]&amp;" "&amp;LeaveTracker[[#This Row],[Type of Leave]]</f>
        <v>1 SL</v>
      </c>
      <c r="L6257" s="23">
        <f ca="1">NETWORKDAYS(LeaveTracker[[#This Row],[Start Date]],LeaveTracker[[#This Row],[End Date]],lstHolidays)</f>
        <v>1</v>
      </c>
      <c r="M6257" s="27"/>
    </row>
    <row r="6258" spans="1:13" ht="30" customHeight="1" x14ac:dyDescent="0.3">
      <c r="A6258" s="27">
        <f t="shared" si="72"/>
        <v>2445</v>
      </c>
      <c r="B6258" s="31">
        <v>45103</v>
      </c>
      <c r="C6258" s="31">
        <v>45092</v>
      </c>
      <c r="D6258" s="19" t="s">
        <v>381</v>
      </c>
      <c r="E6258" s="20" t="str">
        <f>IF(ISBLANK(LeaveTracker[[#This Row],[Employee Name]]),"-----",VLOOKUP(LeaveTracker[[#This Row],[Employee Name]],'List of Employees'!$B$4:$H$767,7))</f>
        <v>ONT</v>
      </c>
      <c r="F6258" s="66" t="str">
        <f>IF(ISBLANK(LeaveTracker[[#This Row],[Employee Name]]),"-----",VLOOKUP(LeaveTracker[[#This Row],[Employee Name]],'List of Employees'!$B$4:$H$767,6))</f>
        <v>PERMANENT</v>
      </c>
      <c r="G6258" s="24">
        <v>45090</v>
      </c>
      <c r="H6258" s="24">
        <v>45090</v>
      </c>
      <c r="I6258" s="21" t="s">
        <v>81</v>
      </c>
      <c r="K6258" s="57" t="str">
        <f ca="1">LeaveTracker[[#This Row],[Days]]&amp;" "&amp;LeaveTracker[[#This Row],[Type of Leave]]</f>
        <v>1 SL</v>
      </c>
      <c r="L6258" s="23">
        <f ca="1">NETWORKDAYS(LeaveTracker[[#This Row],[Start Date]],LeaveTracker[[#This Row],[End Date]],lstHolidays)</f>
        <v>1</v>
      </c>
      <c r="M6258" s="27"/>
    </row>
    <row r="6259" spans="1:13" ht="30" customHeight="1" x14ac:dyDescent="0.3">
      <c r="A6259" s="27">
        <f t="shared" si="72"/>
        <v>2446</v>
      </c>
      <c r="B6259" s="31">
        <v>45103</v>
      </c>
      <c r="C6259" s="31">
        <v>45092</v>
      </c>
      <c r="D6259" s="19" t="s">
        <v>381</v>
      </c>
      <c r="E6259" s="20" t="str">
        <f>IF(ISBLANK(LeaveTracker[[#This Row],[Employee Name]]),"-----",VLOOKUP(LeaveTracker[[#This Row],[Employee Name]],'List of Employees'!$B$4:$H$767,7))</f>
        <v>ONT</v>
      </c>
      <c r="F6259" s="66" t="str">
        <f>IF(ISBLANK(LeaveTracker[[#This Row],[Employee Name]]),"-----",VLOOKUP(LeaveTracker[[#This Row],[Employee Name]],'List of Employees'!$B$4:$H$767,6))</f>
        <v>PERMANENT</v>
      </c>
      <c r="G6259" s="21">
        <v>45092</v>
      </c>
      <c r="H6259" s="24">
        <v>45092</v>
      </c>
      <c r="I6259" s="21" t="s">
        <v>81</v>
      </c>
      <c r="K6259" s="57" t="str">
        <f ca="1">LeaveTracker[[#This Row],[Days]]&amp;" "&amp;LeaveTracker[[#This Row],[Type of Leave]]</f>
        <v>1 SL</v>
      </c>
      <c r="L6259" s="23">
        <f ca="1">NETWORKDAYS(LeaveTracker[[#This Row],[Start Date]],LeaveTracker[[#This Row],[End Date]],lstHolidays)</f>
        <v>1</v>
      </c>
      <c r="M6259" s="27"/>
    </row>
    <row r="6260" spans="1:13" ht="30" customHeight="1" x14ac:dyDescent="0.3">
      <c r="A6260" s="27">
        <f t="shared" si="72"/>
        <v>2447</v>
      </c>
      <c r="B6260" s="31">
        <v>45103</v>
      </c>
      <c r="C6260" s="31">
        <v>45093</v>
      </c>
      <c r="D6260" s="19" t="s">
        <v>1916</v>
      </c>
      <c r="E6260" s="20" t="str">
        <f>IF(ISBLANK(LeaveTracker[[#This Row],[Employee Name]]),"-----",VLOOKUP(LeaveTracker[[#This Row],[Employee Name]],'List of Employees'!$B$4:$H$767,7))</f>
        <v>ONT</v>
      </c>
      <c r="F6260" s="66" t="str">
        <f>IF(ISBLANK(LeaveTracker[[#This Row],[Employee Name]]),"-----",VLOOKUP(LeaveTracker[[#This Row],[Employee Name]],'List of Employees'!$B$4:$H$767,6))</f>
        <v>CASUAL</v>
      </c>
      <c r="G6260" s="24">
        <v>45102</v>
      </c>
      <c r="H6260" s="24">
        <v>45102</v>
      </c>
      <c r="I6260" s="20" t="s">
        <v>297</v>
      </c>
      <c r="J6260" s="42" t="s">
        <v>1000</v>
      </c>
      <c r="K6260" s="57" t="str">
        <f>LeaveTracker[[#This Row],[Days]]&amp;" "&amp;LeaveTracker[[#This Row],[Type of Leave]]</f>
        <v>1 OTHER</v>
      </c>
      <c r="L6260" s="23">
        <v>1</v>
      </c>
      <c r="M6260" s="27"/>
    </row>
    <row r="6261" spans="1:13" ht="30" customHeight="1" x14ac:dyDescent="0.3">
      <c r="A6261" s="27">
        <f t="shared" si="72"/>
        <v>2448</v>
      </c>
      <c r="B6261" s="31">
        <v>45103</v>
      </c>
      <c r="C6261" s="31">
        <v>45096</v>
      </c>
      <c r="D6261" s="19" t="s">
        <v>1041</v>
      </c>
      <c r="E6261" s="20" t="str">
        <f>IF(ISBLANK(LeaveTracker[[#This Row],[Employee Name]]),"-----",VLOOKUP(LeaveTracker[[#This Row],[Employee Name]],'List of Employees'!$B$4:$H$767,7))</f>
        <v>ONT</v>
      </c>
      <c r="F6261" s="66" t="str">
        <f>IF(ISBLANK(LeaveTracker[[#This Row],[Employee Name]]),"-----",VLOOKUP(LeaveTracker[[#This Row],[Employee Name]],'List of Employees'!$B$4:$H$767,6))</f>
        <v>PERMANENT</v>
      </c>
      <c r="G6261" s="24">
        <v>45104</v>
      </c>
      <c r="H6261" s="21">
        <v>45104</v>
      </c>
      <c r="I6261" s="20" t="s">
        <v>297</v>
      </c>
      <c r="J6261" s="42" t="s">
        <v>1000</v>
      </c>
      <c r="K6261" s="57" t="str">
        <f ca="1">LeaveTracker[[#This Row],[Days]]&amp;" "&amp;LeaveTracker[[#This Row],[Type of Leave]]</f>
        <v>1 OTHER</v>
      </c>
      <c r="L6261" s="23">
        <f ca="1">NETWORKDAYS(LeaveTracker[[#This Row],[Start Date]],LeaveTracker[[#This Row],[End Date]],lstHolidays)</f>
        <v>1</v>
      </c>
      <c r="M6261" s="27"/>
    </row>
    <row r="6262" spans="1:13" ht="30" customHeight="1" x14ac:dyDescent="0.3">
      <c r="A6262" s="27">
        <f t="shared" si="72"/>
        <v>2449</v>
      </c>
      <c r="B6262" s="31">
        <v>45103</v>
      </c>
      <c r="C6262" s="31">
        <v>45096</v>
      </c>
      <c r="D6262" s="19" t="s">
        <v>1041</v>
      </c>
      <c r="E6262" s="20" t="str">
        <f>IF(ISBLANK(LeaveTracker[[#This Row],[Employee Name]]),"-----",VLOOKUP(LeaveTracker[[#This Row],[Employee Name]],'List of Employees'!$B$4:$H$767,7))</f>
        <v>ONT</v>
      </c>
      <c r="F6262" s="66" t="str">
        <f>IF(ISBLANK(LeaveTracker[[#This Row],[Employee Name]]),"-----",VLOOKUP(LeaveTracker[[#This Row],[Employee Name]],'List of Employees'!$B$4:$H$767,6))</f>
        <v>PERMANENT</v>
      </c>
      <c r="G6262" s="24">
        <v>45091</v>
      </c>
      <c r="H6262" s="24">
        <v>45092</v>
      </c>
      <c r="I6262" s="20" t="s">
        <v>81</v>
      </c>
      <c r="K6262" s="57" t="str">
        <f ca="1">LeaveTracker[[#This Row],[Days]]&amp;" "&amp;LeaveTracker[[#This Row],[Type of Leave]]</f>
        <v>2 SL</v>
      </c>
      <c r="L6262" s="23">
        <f ca="1">NETWORKDAYS(LeaveTracker[[#This Row],[Start Date]],LeaveTracker[[#This Row],[End Date]],lstHolidays)</f>
        <v>2</v>
      </c>
      <c r="M6262" s="27"/>
    </row>
    <row r="6263" spans="1:13" ht="30" customHeight="1" x14ac:dyDescent="0.3">
      <c r="A6263" s="27">
        <f t="shared" si="72"/>
        <v>2450</v>
      </c>
      <c r="B6263" s="31">
        <v>45103</v>
      </c>
      <c r="C6263" s="31">
        <v>45097</v>
      </c>
      <c r="D6263" s="19" t="s">
        <v>1813</v>
      </c>
      <c r="E6263" s="20" t="str">
        <f>IF(ISBLANK(LeaveTracker[[#This Row],[Employee Name]]),"-----",VLOOKUP(LeaveTracker[[#This Row],[Employee Name]],'List of Employees'!$B$4:$H$767,7))</f>
        <v>CHO</v>
      </c>
      <c r="F6263" s="66" t="str">
        <f>IF(ISBLANK(LeaveTracker[[#This Row],[Employee Name]]),"-----",VLOOKUP(LeaveTracker[[#This Row],[Employee Name]],'List of Employees'!$B$4:$H$767,6))</f>
        <v>CASUAL</v>
      </c>
      <c r="G6263" s="24">
        <v>45082</v>
      </c>
      <c r="H6263" s="24">
        <v>45083</v>
      </c>
      <c r="I6263" s="20" t="s">
        <v>82</v>
      </c>
      <c r="K6263" s="57" t="str">
        <f ca="1">LeaveTracker[[#This Row],[Days]]&amp;" "&amp;LeaveTracker[[#This Row],[Type of Leave]]</f>
        <v>2 VL</v>
      </c>
      <c r="L6263" s="23">
        <f ca="1">NETWORKDAYS(LeaveTracker[[#This Row],[Start Date]],LeaveTracker[[#This Row],[End Date]],lstHolidays)</f>
        <v>2</v>
      </c>
      <c r="M6263" s="27"/>
    </row>
    <row r="6264" spans="1:13" ht="30" customHeight="1" x14ac:dyDescent="0.3">
      <c r="A6264" s="27">
        <f t="shared" si="72"/>
        <v>2451</v>
      </c>
      <c r="B6264" s="31">
        <v>45103</v>
      </c>
      <c r="C6264" s="31">
        <v>45097</v>
      </c>
      <c r="D6264" s="19" t="s">
        <v>2186</v>
      </c>
      <c r="E6264" s="20" t="str">
        <f>IF(ISBLANK(LeaveTracker[[#This Row],[Employee Name]]),"-----",VLOOKUP(LeaveTracker[[#This Row],[Employee Name]],'List of Employees'!$B$4:$H$767,7))</f>
        <v>OSPITAL NG TAGAYTAY</v>
      </c>
      <c r="F6264" s="66" t="str">
        <f>IF(ISBLANK(LeaveTracker[[#This Row],[Employee Name]]),"-----",VLOOKUP(LeaveTracker[[#This Row],[Employee Name]],'List of Employees'!$B$4:$H$767,6))</f>
        <v>PERMANENT</v>
      </c>
      <c r="G6264" s="24">
        <v>45108</v>
      </c>
      <c r="H6264" s="24">
        <v>45108</v>
      </c>
      <c r="I6264" s="20" t="s">
        <v>82</v>
      </c>
      <c r="K6264" s="57" t="str">
        <f>LeaveTracker[[#This Row],[Days]]&amp;" "&amp;LeaveTracker[[#This Row],[Type of Leave]]</f>
        <v>1 VL</v>
      </c>
      <c r="L6264" s="23">
        <v>1</v>
      </c>
      <c r="M6264" s="27"/>
    </row>
    <row r="6265" spans="1:13" ht="30" customHeight="1" x14ac:dyDescent="0.3">
      <c r="A6265" s="27">
        <f t="shared" si="72"/>
        <v>2452</v>
      </c>
      <c r="B6265" s="31">
        <v>45103</v>
      </c>
      <c r="C6265" s="31">
        <v>45097</v>
      </c>
      <c r="D6265" s="19" t="s">
        <v>1952</v>
      </c>
      <c r="E6265" s="20" t="str">
        <f>IF(ISBLANK(LeaveTracker[[#This Row],[Employee Name]]),"-----",VLOOKUP(LeaveTracker[[#This Row],[Employee Name]],'List of Employees'!$B$4:$H$767,7))</f>
        <v>ONT</v>
      </c>
      <c r="F6265" s="66" t="str">
        <f>IF(ISBLANK(LeaveTracker[[#This Row],[Employee Name]]),"-----",VLOOKUP(LeaveTracker[[#This Row],[Employee Name]],'List of Employees'!$B$4:$H$767,6))</f>
        <v>PERMANENT</v>
      </c>
      <c r="G6265" s="24">
        <v>45108</v>
      </c>
      <c r="H6265" s="24">
        <v>45108</v>
      </c>
      <c r="I6265" s="20" t="s">
        <v>82</v>
      </c>
      <c r="K6265" s="57" t="str">
        <f>LeaveTracker[[#This Row],[Days]]&amp;" "&amp;LeaveTracker[[#This Row],[Type of Leave]]</f>
        <v>1 VL</v>
      </c>
      <c r="L6265" s="23">
        <v>1</v>
      </c>
      <c r="M6265" s="27"/>
    </row>
    <row r="6266" spans="1:13" ht="30" customHeight="1" x14ac:dyDescent="0.3">
      <c r="A6266" s="27">
        <f t="shared" si="72"/>
        <v>2453</v>
      </c>
      <c r="B6266" s="31">
        <v>45103</v>
      </c>
      <c r="C6266" s="31">
        <v>45096</v>
      </c>
      <c r="D6266" s="19" t="s">
        <v>2007</v>
      </c>
      <c r="E6266" s="20" t="str">
        <f>IF(ISBLANK(LeaveTracker[[#This Row],[Employee Name]]),"-----",VLOOKUP(LeaveTracker[[#This Row],[Employee Name]],'List of Employees'!$B$4:$H$767,7))</f>
        <v>EDP</v>
      </c>
      <c r="F6266" s="66" t="str">
        <f>IF(ISBLANK(LeaveTracker[[#This Row],[Employee Name]]),"-----",VLOOKUP(LeaveTracker[[#This Row],[Employee Name]],'List of Employees'!$B$4:$H$767,6))</f>
        <v>CASUAL</v>
      </c>
      <c r="G6266" s="24">
        <v>45092</v>
      </c>
      <c r="H6266" s="24">
        <v>45093</v>
      </c>
      <c r="I6266" s="20" t="s">
        <v>81</v>
      </c>
      <c r="K6266" s="57" t="str">
        <f ca="1">LeaveTracker[[#This Row],[Days]]&amp;" "&amp;LeaveTracker[[#This Row],[Type of Leave]]</f>
        <v>2 SL</v>
      </c>
      <c r="L6266" s="23">
        <f ca="1">NETWORKDAYS(LeaveTracker[[#This Row],[Start Date]],LeaveTracker[[#This Row],[End Date]],lstHolidays)</f>
        <v>2</v>
      </c>
      <c r="M6266" s="27"/>
    </row>
    <row r="6267" spans="1:13" ht="30" customHeight="1" x14ac:dyDescent="0.3">
      <c r="A6267" s="27">
        <f t="shared" si="72"/>
        <v>2454</v>
      </c>
      <c r="B6267" s="31">
        <v>45103</v>
      </c>
      <c r="C6267" s="31">
        <v>45093</v>
      </c>
      <c r="D6267" s="19" t="s">
        <v>1918</v>
      </c>
      <c r="E6267" s="20" t="str">
        <f>IF(ISBLANK(LeaveTracker[[#This Row],[Employee Name]]),"-----",VLOOKUP(LeaveTracker[[#This Row],[Employee Name]],'List of Employees'!$B$4:$H$767,7))</f>
        <v>HOUSING</v>
      </c>
      <c r="F6267" s="66" t="str">
        <f>IF(ISBLANK(LeaveTracker[[#This Row],[Employee Name]]),"-----",VLOOKUP(LeaveTracker[[#This Row],[Employee Name]],'List of Employees'!$B$4:$H$767,6))</f>
        <v>CASUAL</v>
      </c>
      <c r="G6267" s="24">
        <v>45090</v>
      </c>
      <c r="H6267" s="24">
        <v>45091</v>
      </c>
      <c r="I6267" s="20" t="s">
        <v>81</v>
      </c>
      <c r="K6267" s="57" t="str">
        <f ca="1">LeaveTracker[[#This Row],[Days]]&amp;" "&amp;LeaveTracker[[#This Row],[Type of Leave]]</f>
        <v>2 SL</v>
      </c>
      <c r="L6267" s="23">
        <f ca="1">NETWORKDAYS(LeaveTracker[[#This Row],[Start Date]],LeaveTracker[[#This Row],[End Date]],lstHolidays)</f>
        <v>2</v>
      </c>
      <c r="M6267" s="27"/>
    </row>
    <row r="6268" spans="1:13" ht="30" customHeight="1" x14ac:dyDescent="0.3">
      <c r="A6268" s="27">
        <f t="shared" si="72"/>
        <v>2455</v>
      </c>
      <c r="B6268" s="31">
        <v>45103</v>
      </c>
      <c r="C6268" s="31">
        <v>45096</v>
      </c>
      <c r="D6268" s="19" t="s">
        <v>1817</v>
      </c>
      <c r="E6268" s="20" t="str">
        <f>IF(ISBLANK(LeaveTracker[[#This Row],[Employee Name]]),"-----",VLOOKUP(LeaveTracker[[#This Row],[Employee Name]],'List of Employees'!$B$4:$H$767,7))</f>
        <v>EEO/CITY MARKET</v>
      </c>
      <c r="F6268" s="66" t="str">
        <f>IF(ISBLANK(LeaveTracker[[#This Row],[Employee Name]]),"-----",VLOOKUP(LeaveTracker[[#This Row],[Employee Name]],'List of Employees'!$B$4:$H$767,6))</f>
        <v>CASUAL</v>
      </c>
      <c r="G6268" s="24">
        <v>45092</v>
      </c>
      <c r="H6268" s="24">
        <v>45092</v>
      </c>
      <c r="I6268" s="20" t="s">
        <v>81</v>
      </c>
      <c r="K6268" s="57" t="str">
        <f ca="1">LeaveTracker[[#This Row],[Days]]&amp;" "&amp;LeaveTracker[[#This Row],[Type of Leave]]</f>
        <v>1 SL</v>
      </c>
      <c r="L6268" s="23">
        <f ca="1">NETWORKDAYS(LeaveTracker[[#This Row],[Start Date]],LeaveTracker[[#This Row],[End Date]],lstHolidays)</f>
        <v>1</v>
      </c>
      <c r="M6268" s="27"/>
    </row>
    <row r="6269" spans="1:13" ht="30" customHeight="1" x14ac:dyDescent="0.3">
      <c r="A6269" s="27">
        <f t="shared" si="72"/>
        <v>2456</v>
      </c>
      <c r="B6269" s="31">
        <v>45103</v>
      </c>
      <c r="C6269" s="31">
        <v>45096</v>
      </c>
      <c r="D6269" s="19" t="s">
        <v>1828</v>
      </c>
      <c r="E6269" s="20" t="str">
        <f>IF(ISBLANK(LeaveTracker[[#This Row],[Employee Name]]),"-----",VLOOKUP(LeaveTracker[[#This Row],[Employee Name]],'List of Employees'!$B$4:$H$767,7))</f>
        <v>EEO/CITY MARKET</v>
      </c>
      <c r="F6269" s="66" t="str">
        <f>IF(ISBLANK(LeaveTracker[[#This Row],[Employee Name]]),"-----",VLOOKUP(LeaveTracker[[#This Row],[Employee Name]],'List of Employees'!$B$4:$H$767,6))</f>
        <v>CASUAL</v>
      </c>
      <c r="G6269" s="24">
        <v>45095</v>
      </c>
      <c r="H6269" s="24">
        <v>45095</v>
      </c>
      <c r="I6269" s="20" t="s">
        <v>81</v>
      </c>
      <c r="K6269" s="57" t="str">
        <f>LeaveTracker[[#This Row],[Days]]&amp;" "&amp;LeaveTracker[[#This Row],[Type of Leave]]</f>
        <v>1 SL</v>
      </c>
      <c r="L6269" s="23">
        <v>1</v>
      </c>
      <c r="M6269" s="27"/>
    </row>
    <row r="6270" spans="1:13" ht="30" customHeight="1" x14ac:dyDescent="0.3">
      <c r="A6270" s="27">
        <f t="shared" si="72"/>
        <v>2457</v>
      </c>
      <c r="B6270" s="31">
        <v>45103</v>
      </c>
      <c r="C6270" s="31">
        <v>45096</v>
      </c>
      <c r="D6270" s="19" t="s">
        <v>1799</v>
      </c>
      <c r="E6270" s="20" t="str">
        <f>IF(ISBLANK(LeaveTracker[[#This Row],[Employee Name]]),"-----",VLOOKUP(LeaveTracker[[#This Row],[Employee Name]],'List of Employees'!$B$4:$H$767,7))</f>
        <v>HOUSING</v>
      </c>
      <c r="F6270" s="66" t="str">
        <f>IF(ISBLANK(LeaveTracker[[#This Row],[Employee Name]]),"-----",VLOOKUP(LeaveTracker[[#This Row],[Employee Name]],'List of Employees'!$B$4:$H$767,6))</f>
        <v>CASUAL</v>
      </c>
      <c r="G6270" s="24">
        <v>45092</v>
      </c>
      <c r="H6270" s="24">
        <v>45093</v>
      </c>
      <c r="I6270" s="20" t="s">
        <v>81</v>
      </c>
      <c r="K6270" s="57" t="str">
        <f ca="1">LeaveTracker[[#This Row],[Days]]&amp;" "&amp;LeaveTracker[[#This Row],[Type of Leave]]</f>
        <v>2 SL</v>
      </c>
      <c r="L6270" s="23">
        <f ca="1">NETWORKDAYS(LeaveTracker[[#This Row],[Start Date]],LeaveTracker[[#This Row],[End Date]],lstHolidays)</f>
        <v>2</v>
      </c>
      <c r="M6270" s="27"/>
    </row>
    <row r="6271" spans="1:13" ht="30" customHeight="1" x14ac:dyDescent="0.3">
      <c r="A6271" s="27">
        <f t="shared" si="72"/>
        <v>2458</v>
      </c>
      <c r="B6271" s="31">
        <v>45103</v>
      </c>
      <c r="C6271" s="31">
        <v>45093</v>
      </c>
      <c r="D6271" s="19" t="s">
        <v>860</v>
      </c>
      <c r="E6271" s="20" t="str">
        <f>IF(ISBLANK(LeaveTracker[[#This Row],[Employee Name]]),"-----",VLOOKUP(LeaveTracker[[#This Row],[Employee Name]],'List of Employees'!$B$4:$H$767,7))</f>
        <v>ACCOUNTING</v>
      </c>
      <c r="F6271" s="66" t="str">
        <f>IF(ISBLANK(LeaveTracker[[#This Row],[Employee Name]]),"-----",VLOOKUP(LeaveTracker[[#This Row],[Employee Name]],'List of Employees'!$B$4:$H$767,6))</f>
        <v>PERMANENT</v>
      </c>
      <c r="G6271" s="24">
        <v>45092</v>
      </c>
      <c r="H6271" s="24">
        <v>45092</v>
      </c>
      <c r="I6271" s="20" t="s">
        <v>81</v>
      </c>
      <c r="K6271" s="57" t="str">
        <f ca="1">LeaveTracker[[#This Row],[Days]]&amp;" "&amp;LeaveTracker[[#This Row],[Type of Leave]]</f>
        <v>1 SL</v>
      </c>
      <c r="L6271" s="23">
        <f ca="1">NETWORKDAYS(LeaveTracker[[#This Row],[Start Date]],LeaveTracker[[#This Row],[End Date]],lstHolidays)</f>
        <v>1</v>
      </c>
      <c r="M6271" s="27"/>
    </row>
    <row r="6272" spans="1:13" ht="30" customHeight="1" x14ac:dyDescent="0.3">
      <c r="A6272" s="27">
        <f t="shared" si="72"/>
        <v>2459</v>
      </c>
      <c r="B6272" s="31">
        <v>45103</v>
      </c>
      <c r="C6272" s="31">
        <v>45093</v>
      </c>
      <c r="D6272" s="19" t="s">
        <v>1080</v>
      </c>
      <c r="E6272" s="20" t="str">
        <f>IF(ISBLANK(LeaveTracker[[#This Row],[Employee Name]]),"-----",VLOOKUP(LeaveTracker[[#This Row],[Employee Name]],'List of Employees'!$B$4:$H$767,7))</f>
        <v>ACCOUNTING</v>
      </c>
      <c r="F6272" s="66" t="str">
        <f>IF(ISBLANK(LeaveTracker[[#This Row],[Employee Name]]),"-----",VLOOKUP(LeaveTracker[[#This Row],[Employee Name]],'List of Employees'!$B$4:$H$767,6))</f>
        <v>PERMANENT</v>
      </c>
      <c r="G6272" s="24">
        <v>45085</v>
      </c>
      <c r="H6272" s="24">
        <v>45086</v>
      </c>
      <c r="I6272" s="20" t="s">
        <v>81</v>
      </c>
      <c r="K6272" s="57" t="str">
        <f ca="1">LeaveTracker[[#This Row],[Days]]&amp;" "&amp;LeaveTracker[[#This Row],[Type of Leave]]</f>
        <v>2 SL</v>
      </c>
      <c r="L6272" s="23">
        <f ca="1">NETWORKDAYS(LeaveTracker[[#This Row],[Start Date]],LeaveTracker[[#This Row],[End Date]],lstHolidays)</f>
        <v>2</v>
      </c>
      <c r="M6272" s="27"/>
    </row>
    <row r="6273" spans="1:13" ht="30" customHeight="1" x14ac:dyDescent="0.3">
      <c r="A6273" s="27">
        <f t="shared" si="72"/>
        <v>2460</v>
      </c>
      <c r="B6273" s="31">
        <v>45103</v>
      </c>
      <c r="C6273" s="31">
        <v>45097</v>
      </c>
      <c r="D6273" s="19" t="s">
        <v>1891</v>
      </c>
      <c r="E6273" s="20" t="str">
        <f>IF(ISBLANK(LeaveTracker[[#This Row],[Employee Name]]),"-----",VLOOKUP(LeaveTracker[[#This Row],[Employee Name]],'List of Employees'!$B$4:$H$767,7))</f>
        <v>PICNIC GROVE</v>
      </c>
      <c r="F6273" s="66" t="str">
        <f>IF(ISBLANK(LeaveTracker[[#This Row],[Employee Name]]),"-----",VLOOKUP(LeaveTracker[[#This Row],[Employee Name]],'List of Employees'!$B$4:$H$767,6))</f>
        <v>CASUAL</v>
      </c>
      <c r="G6273" s="24">
        <v>45093</v>
      </c>
      <c r="H6273" s="24">
        <v>45096</v>
      </c>
      <c r="I6273" s="20" t="s">
        <v>81</v>
      </c>
      <c r="K6273" s="57" t="str">
        <f ca="1">LeaveTracker[[#This Row],[Days]]&amp;" "&amp;LeaveTracker[[#This Row],[Type of Leave]]</f>
        <v>2 SL</v>
      </c>
      <c r="L6273" s="23">
        <f ca="1">NETWORKDAYS(LeaveTracker[[#This Row],[Start Date]],LeaveTracker[[#This Row],[End Date]],lstHolidays)</f>
        <v>2</v>
      </c>
      <c r="M6273" s="27"/>
    </row>
    <row r="6274" spans="1:13" ht="30" customHeight="1" x14ac:dyDescent="0.3">
      <c r="A6274" s="27">
        <f t="shared" si="72"/>
        <v>2461</v>
      </c>
      <c r="B6274" s="31">
        <v>45103</v>
      </c>
      <c r="C6274" s="31">
        <v>45093</v>
      </c>
      <c r="D6274" s="19" t="s">
        <v>2002</v>
      </c>
      <c r="E6274" s="20" t="str">
        <f>IF(ISBLANK(LeaveTracker[[#This Row],[Employee Name]]),"-----",VLOOKUP(LeaveTracker[[#This Row],[Employee Name]],'List of Employees'!$B$4:$H$767,7))</f>
        <v>ACCOUNTING</v>
      </c>
      <c r="F6274" s="66" t="str">
        <f>IF(ISBLANK(LeaveTracker[[#This Row],[Employee Name]]),"-----",VLOOKUP(LeaveTracker[[#This Row],[Employee Name]],'List of Employees'!$B$4:$H$767,6))</f>
        <v>PERMANENT</v>
      </c>
      <c r="G6274" s="24">
        <v>45099</v>
      </c>
      <c r="H6274" s="24">
        <v>45099</v>
      </c>
      <c r="I6274" s="20" t="s">
        <v>297</v>
      </c>
      <c r="J6274" s="42" t="s">
        <v>1000</v>
      </c>
      <c r="K6274" s="57" t="str">
        <f ca="1">LeaveTracker[[#This Row],[Days]]&amp;" "&amp;LeaveTracker[[#This Row],[Type of Leave]]</f>
        <v>1 OTHER</v>
      </c>
      <c r="L6274" s="23">
        <f ca="1">NETWORKDAYS(LeaveTracker[[#This Row],[Start Date]],LeaveTracker[[#This Row],[End Date]],lstHolidays)</f>
        <v>1</v>
      </c>
      <c r="M6274" s="27"/>
    </row>
    <row r="6275" spans="1:13" ht="30" customHeight="1" x14ac:dyDescent="0.3">
      <c r="A6275" s="27">
        <f t="shared" si="72"/>
        <v>2462</v>
      </c>
      <c r="B6275" s="31">
        <v>45103</v>
      </c>
      <c r="C6275" s="31">
        <v>45096</v>
      </c>
      <c r="D6275" s="19" t="s">
        <v>865</v>
      </c>
      <c r="E6275" s="20" t="str">
        <f>IF(ISBLANK(LeaveTracker[[#This Row],[Employee Name]]),"-----",VLOOKUP(LeaveTracker[[#This Row],[Employee Name]],'List of Employees'!$B$4:$H$767,7))</f>
        <v>ACCOUNTING</v>
      </c>
      <c r="F6275" s="66" t="str">
        <f>IF(ISBLANK(LeaveTracker[[#This Row],[Employee Name]]),"-----",VLOOKUP(LeaveTracker[[#This Row],[Employee Name]],'List of Employees'!$B$4:$H$767,6))</f>
        <v>PERMANENT</v>
      </c>
      <c r="G6275" s="24">
        <v>45092</v>
      </c>
      <c r="H6275" s="24">
        <v>45092</v>
      </c>
      <c r="I6275" s="20" t="s">
        <v>81</v>
      </c>
      <c r="K6275" s="57" t="str">
        <f ca="1">LeaveTracker[[#This Row],[Days]]&amp;" "&amp;LeaveTracker[[#This Row],[Type of Leave]]</f>
        <v>1 SL</v>
      </c>
      <c r="L6275" s="23">
        <f ca="1">NETWORKDAYS(LeaveTracker[[#This Row],[Start Date]],LeaveTracker[[#This Row],[End Date]],lstHolidays)</f>
        <v>1</v>
      </c>
      <c r="M6275" s="27"/>
    </row>
    <row r="6276" spans="1:13" ht="30" customHeight="1" x14ac:dyDescent="0.3">
      <c r="A6276" s="27">
        <f t="shared" si="72"/>
        <v>2463</v>
      </c>
      <c r="B6276" s="31">
        <v>45103</v>
      </c>
      <c r="C6276" s="31">
        <v>45097</v>
      </c>
      <c r="D6276" s="19" t="s">
        <v>711</v>
      </c>
      <c r="E6276" s="20" t="str">
        <f>IF(ISBLANK(LeaveTracker[[#This Row],[Employee Name]]),"-----",VLOOKUP(LeaveTracker[[#This Row],[Employee Name]],'List of Employees'!$B$4:$H$767,7))</f>
        <v>CBO</v>
      </c>
      <c r="F6276" s="66" t="str">
        <f>IF(ISBLANK(LeaveTracker[[#This Row],[Employee Name]]),"-----",VLOOKUP(LeaveTracker[[#This Row],[Employee Name]],'List of Employees'!$B$4:$H$767,6))</f>
        <v>PERMANENT</v>
      </c>
      <c r="G6276" s="24">
        <v>45096</v>
      </c>
      <c r="H6276" s="21">
        <v>45096</v>
      </c>
      <c r="I6276" s="20" t="s">
        <v>81</v>
      </c>
      <c r="K6276" s="57" t="str">
        <f ca="1">LeaveTracker[[#This Row],[Days]]&amp;" "&amp;LeaveTracker[[#This Row],[Type of Leave]]</f>
        <v>1 SL</v>
      </c>
      <c r="L6276" s="23">
        <f ca="1">NETWORKDAYS(LeaveTracker[[#This Row],[Start Date]],LeaveTracker[[#This Row],[End Date]],lstHolidays)</f>
        <v>1</v>
      </c>
      <c r="M6276" s="27"/>
    </row>
    <row r="6277" spans="1:13" ht="30" customHeight="1" x14ac:dyDescent="0.3">
      <c r="A6277" s="27">
        <f t="shared" si="72"/>
        <v>2464</v>
      </c>
      <c r="B6277" s="31">
        <v>45103</v>
      </c>
      <c r="C6277" s="31">
        <v>45097</v>
      </c>
      <c r="D6277" s="19" t="s">
        <v>1801</v>
      </c>
      <c r="E6277" s="20" t="str">
        <f>IF(ISBLANK(LeaveTracker[[#This Row],[Employee Name]]),"-----",VLOOKUP(LeaveTracker[[#This Row],[Employee Name]],'List of Employees'!$B$4:$H$767,7))</f>
        <v>CHO</v>
      </c>
      <c r="F6277" s="66" t="str">
        <f>IF(ISBLANK(LeaveTracker[[#This Row],[Employee Name]]),"-----",VLOOKUP(LeaveTracker[[#This Row],[Employee Name]],'List of Employees'!$B$4:$H$767,6))</f>
        <v>CASUAL</v>
      </c>
      <c r="G6277" s="24">
        <v>45096</v>
      </c>
      <c r="H6277" s="24">
        <v>45096</v>
      </c>
      <c r="I6277" s="20" t="s">
        <v>297</v>
      </c>
      <c r="K6277" s="57" t="str">
        <f ca="1">LeaveTracker[[#This Row],[Days]]&amp;" "&amp;LeaveTracker[[#This Row],[Type of Leave]]</f>
        <v>1 OTHER</v>
      </c>
      <c r="L6277" s="23">
        <f ca="1">NETWORKDAYS(LeaveTracker[[#This Row],[Start Date]],LeaveTracker[[#This Row],[End Date]],lstHolidays)</f>
        <v>1</v>
      </c>
      <c r="M6277" s="27"/>
    </row>
    <row r="6278" spans="1:13" ht="30" customHeight="1" x14ac:dyDescent="0.3">
      <c r="A6278" s="27">
        <f t="shared" si="72"/>
        <v>2465</v>
      </c>
      <c r="B6278" s="31">
        <v>45103</v>
      </c>
      <c r="C6278" s="31">
        <v>45093</v>
      </c>
      <c r="D6278" s="19" t="s">
        <v>690</v>
      </c>
      <c r="E6278" s="20" t="str">
        <f>IF(ISBLANK(LeaveTracker[[#This Row],[Employee Name]]),"-----",VLOOKUP(LeaveTracker[[#This Row],[Employee Name]],'List of Employees'!$B$4:$H$767,7))</f>
        <v>VMO</v>
      </c>
      <c r="F6278" s="66" t="str">
        <f>IF(ISBLANK(LeaveTracker[[#This Row],[Employee Name]]),"-----",VLOOKUP(LeaveTracker[[#This Row],[Employee Name]],'List of Employees'!$B$4:$H$767,6))</f>
        <v>PERMANENT</v>
      </c>
      <c r="G6278" s="24">
        <v>45096</v>
      </c>
      <c r="H6278" s="24">
        <v>45096</v>
      </c>
      <c r="I6278" s="20" t="s">
        <v>82</v>
      </c>
      <c r="K6278" s="57" t="str">
        <f ca="1">LeaveTracker[[#This Row],[Days]]&amp;" "&amp;LeaveTracker[[#This Row],[Type of Leave]]</f>
        <v>1 VL</v>
      </c>
      <c r="L6278" s="23">
        <f ca="1">NETWORKDAYS(LeaveTracker[[#This Row],[Start Date]],LeaveTracker[[#This Row],[End Date]],lstHolidays)</f>
        <v>1</v>
      </c>
      <c r="M6278" s="27"/>
    </row>
    <row r="6279" spans="1:13" ht="30" customHeight="1" x14ac:dyDescent="0.3">
      <c r="A6279" s="27">
        <f t="shared" si="72"/>
        <v>2466</v>
      </c>
      <c r="B6279" s="31">
        <v>45103</v>
      </c>
      <c r="C6279" s="31">
        <v>45093</v>
      </c>
      <c r="D6279" s="19" t="s">
        <v>690</v>
      </c>
      <c r="E6279" s="20" t="str">
        <f>IF(ISBLANK(LeaveTracker[[#This Row],[Employee Name]]),"-----",VLOOKUP(LeaveTracker[[#This Row],[Employee Name]],'List of Employees'!$B$4:$H$767,7))</f>
        <v>VMO</v>
      </c>
      <c r="F6279" s="66" t="str">
        <f>IF(ISBLANK(LeaveTracker[[#This Row],[Employee Name]]),"-----",VLOOKUP(LeaveTracker[[#This Row],[Employee Name]],'List of Employees'!$B$4:$H$767,6))</f>
        <v>PERMANENT</v>
      </c>
      <c r="G6279" s="24">
        <v>45098</v>
      </c>
      <c r="H6279" s="24">
        <v>45098</v>
      </c>
      <c r="I6279" s="20" t="s">
        <v>82</v>
      </c>
      <c r="K6279" s="57" t="str">
        <f ca="1">LeaveTracker[[#This Row],[Days]]&amp;" "&amp;LeaveTracker[[#This Row],[Type of Leave]]</f>
        <v>1 VL</v>
      </c>
      <c r="L6279" s="23">
        <f ca="1">NETWORKDAYS(LeaveTracker[[#This Row],[Start Date]],LeaveTracker[[#This Row],[End Date]],lstHolidays)</f>
        <v>1</v>
      </c>
      <c r="M6279" s="27"/>
    </row>
    <row r="6280" spans="1:13" ht="30" customHeight="1" x14ac:dyDescent="0.3">
      <c r="A6280" s="27">
        <f t="shared" si="72"/>
        <v>2467</v>
      </c>
      <c r="B6280" s="31">
        <v>45103</v>
      </c>
      <c r="C6280" s="31">
        <v>45093</v>
      </c>
      <c r="D6280" s="19" t="s">
        <v>690</v>
      </c>
      <c r="E6280" s="20" t="str">
        <f>IF(ISBLANK(LeaveTracker[[#This Row],[Employee Name]]),"-----",VLOOKUP(LeaveTracker[[#This Row],[Employee Name]],'List of Employees'!$B$4:$H$767,7))</f>
        <v>VMO</v>
      </c>
      <c r="F6280" s="66" t="str">
        <f>IF(ISBLANK(LeaveTracker[[#This Row],[Employee Name]]),"-----",VLOOKUP(LeaveTracker[[#This Row],[Employee Name]],'List of Employees'!$B$4:$H$767,6))</f>
        <v>PERMANENT</v>
      </c>
      <c r="G6280" s="24">
        <v>45100</v>
      </c>
      <c r="H6280" s="24">
        <v>45100</v>
      </c>
      <c r="I6280" s="20" t="s">
        <v>82</v>
      </c>
      <c r="K6280" s="57" t="str">
        <f ca="1">LeaveTracker[[#This Row],[Days]]&amp;" "&amp;LeaveTracker[[#This Row],[Type of Leave]]</f>
        <v>1 VL</v>
      </c>
      <c r="L6280" s="23">
        <f ca="1">NETWORKDAYS(LeaveTracker[[#This Row],[Start Date]],LeaveTracker[[#This Row],[End Date]],lstHolidays)</f>
        <v>1</v>
      </c>
      <c r="M6280" s="27"/>
    </row>
    <row r="6281" spans="1:13" ht="30" customHeight="1" x14ac:dyDescent="0.3">
      <c r="A6281" s="27">
        <f t="shared" si="72"/>
        <v>2468</v>
      </c>
      <c r="B6281" s="31">
        <v>45103</v>
      </c>
      <c r="C6281" s="31">
        <v>45093</v>
      </c>
      <c r="D6281" s="19" t="s">
        <v>690</v>
      </c>
      <c r="E6281" s="20" t="str">
        <f>IF(ISBLANK(LeaveTracker[[#This Row],[Employee Name]]),"-----",VLOOKUP(LeaveTracker[[#This Row],[Employee Name]],'List of Employees'!$B$4:$H$767,7))</f>
        <v>VMO</v>
      </c>
      <c r="F6281" s="66" t="str">
        <f>IF(ISBLANK(LeaveTracker[[#This Row],[Employee Name]]),"-----",VLOOKUP(LeaveTracker[[#This Row],[Employee Name]],'List of Employees'!$B$4:$H$767,6))</f>
        <v>PERMANENT</v>
      </c>
      <c r="G6281" s="24">
        <v>45106</v>
      </c>
      <c r="H6281" s="24">
        <v>45106</v>
      </c>
      <c r="I6281" s="20" t="s">
        <v>82</v>
      </c>
      <c r="K6281" s="57" t="str">
        <f ca="1">LeaveTracker[[#This Row],[Days]]&amp;" "&amp;LeaveTracker[[#This Row],[Type of Leave]]</f>
        <v>1 VL</v>
      </c>
      <c r="L6281" s="23">
        <f ca="1">NETWORKDAYS(LeaveTracker[[#This Row],[Start Date]],LeaveTracker[[#This Row],[End Date]],lstHolidays)</f>
        <v>1</v>
      </c>
      <c r="M6281" s="27"/>
    </row>
    <row r="6282" spans="1:13" ht="30" customHeight="1" x14ac:dyDescent="0.3">
      <c r="A6282" s="27">
        <f t="shared" si="72"/>
        <v>2469</v>
      </c>
      <c r="B6282" s="31">
        <v>45103</v>
      </c>
      <c r="C6282" s="31">
        <v>45084</v>
      </c>
      <c r="D6282" s="19" t="s">
        <v>1007</v>
      </c>
      <c r="E6282" s="20" t="str">
        <f>IF(ISBLANK(LeaveTracker[[#This Row],[Employee Name]]),"-----",VLOOKUP(LeaveTracker[[#This Row],[Employee Name]],'List of Employees'!$B$4:$H$767,7))</f>
        <v>ACCOUNTING</v>
      </c>
      <c r="F6282" s="66" t="str">
        <f>IF(ISBLANK(LeaveTracker[[#This Row],[Employee Name]]),"-----",VLOOKUP(LeaveTracker[[#This Row],[Employee Name]],'List of Employees'!$B$4:$H$767,6))</f>
        <v>PERMANENT</v>
      </c>
      <c r="G6282" s="24">
        <v>45107</v>
      </c>
      <c r="H6282" s="24">
        <v>45107</v>
      </c>
      <c r="I6282" s="20" t="s">
        <v>297</v>
      </c>
      <c r="J6282" s="42" t="s">
        <v>1000</v>
      </c>
      <c r="K6282" s="57" t="str">
        <f ca="1">LeaveTracker[[#This Row],[Days]]&amp;" "&amp;LeaveTracker[[#This Row],[Type of Leave]]</f>
        <v>1 OTHER</v>
      </c>
      <c r="L6282" s="23">
        <f ca="1">NETWORKDAYS(LeaveTracker[[#This Row],[Start Date]],LeaveTracker[[#This Row],[End Date]],lstHolidays)</f>
        <v>1</v>
      </c>
      <c r="M6282" s="27"/>
    </row>
    <row r="6283" spans="1:13" ht="30" customHeight="1" x14ac:dyDescent="0.3">
      <c r="A6283" s="27">
        <f t="shared" si="72"/>
        <v>2470</v>
      </c>
      <c r="B6283" s="31">
        <v>45103</v>
      </c>
      <c r="C6283" s="31">
        <v>45096</v>
      </c>
      <c r="D6283" s="19" t="s">
        <v>2211</v>
      </c>
      <c r="E6283" s="20" t="str">
        <f>IF(ISBLANK(LeaveTracker[[#This Row],[Employee Name]]),"-----",VLOOKUP(LeaveTracker[[#This Row],[Employee Name]],'List of Employees'!$B$4:$H$767,7))</f>
        <v>ASSESSORS OFFICE</v>
      </c>
      <c r="F6283" s="66" t="str">
        <f>IF(ISBLANK(LeaveTracker[[#This Row],[Employee Name]]),"-----",VLOOKUP(LeaveTracker[[#This Row],[Employee Name]],'List of Employees'!$B$4:$H$767,6))</f>
        <v>PERMANENT</v>
      </c>
      <c r="G6283" s="24">
        <v>45093</v>
      </c>
      <c r="H6283" s="24">
        <v>45093</v>
      </c>
      <c r="I6283" s="20" t="s">
        <v>81</v>
      </c>
      <c r="K6283" s="57" t="str">
        <f ca="1">LeaveTracker[[#This Row],[Days]]&amp;" "&amp;LeaveTracker[[#This Row],[Type of Leave]]</f>
        <v>1 SL</v>
      </c>
      <c r="L6283" s="23">
        <f ca="1">NETWORKDAYS(LeaveTracker[[#This Row],[Start Date]],LeaveTracker[[#This Row],[End Date]],lstHolidays)</f>
        <v>1</v>
      </c>
      <c r="M6283" s="27"/>
    </row>
    <row r="6284" spans="1:13" ht="30" customHeight="1" x14ac:dyDescent="0.3">
      <c r="A6284" s="27">
        <f t="shared" si="72"/>
        <v>2471</v>
      </c>
      <c r="B6284" s="31">
        <v>45103</v>
      </c>
      <c r="C6284" s="31">
        <v>45092</v>
      </c>
      <c r="D6284" s="19" t="s">
        <v>846</v>
      </c>
      <c r="E6284" s="20" t="str">
        <f>IF(ISBLANK(LeaveTracker[[#This Row],[Employee Name]]),"-----",VLOOKUP(LeaveTracker[[#This Row],[Employee Name]],'List of Employees'!$B$4:$H$767,7))</f>
        <v>MO</v>
      </c>
      <c r="F6284" s="66" t="str">
        <f>IF(ISBLANK(LeaveTracker[[#This Row],[Employee Name]]),"-----",VLOOKUP(LeaveTracker[[#This Row],[Employee Name]],'List of Employees'!$B$4:$H$767,6))</f>
        <v>PERMANENT</v>
      </c>
      <c r="G6284" s="24">
        <v>45090</v>
      </c>
      <c r="H6284" s="24">
        <v>45091</v>
      </c>
      <c r="I6284" s="20" t="s">
        <v>81</v>
      </c>
      <c r="K6284" s="57" t="str">
        <f ca="1">LeaveTracker[[#This Row],[Days]]&amp;" "&amp;LeaveTracker[[#This Row],[Type of Leave]]</f>
        <v>2 SL</v>
      </c>
      <c r="L6284" s="23">
        <f ca="1">NETWORKDAYS(LeaveTracker[[#This Row],[Start Date]],LeaveTracker[[#This Row],[End Date]],lstHolidays)</f>
        <v>2</v>
      </c>
      <c r="M6284" s="27"/>
    </row>
    <row r="6285" spans="1:13" ht="30" customHeight="1" x14ac:dyDescent="0.3">
      <c r="A6285" s="27">
        <f t="shared" si="72"/>
        <v>2472</v>
      </c>
      <c r="B6285" s="31">
        <v>45103</v>
      </c>
      <c r="C6285" s="31">
        <v>45096</v>
      </c>
      <c r="D6285" s="19" t="s">
        <v>776</v>
      </c>
      <c r="E6285" s="20" t="str">
        <f>IF(ISBLANK(LeaveTracker[[#This Row],[Employee Name]]),"-----",VLOOKUP(LeaveTracker[[#This Row],[Employee Name]],'List of Employees'!$B$4:$H$767,7))</f>
        <v>AGRICULTURE OFFICE</v>
      </c>
      <c r="F6285" s="66" t="str">
        <f>IF(ISBLANK(LeaveTracker[[#This Row],[Employee Name]]),"-----",VLOOKUP(LeaveTracker[[#This Row],[Employee Name]],'List of Employees'!$B$4:$H$767,6))</f>
        <v>PERMANENT</v>
      </c>
      <c r="G6285" s="24">
        <v>45091</v>
      </c>
      <c r="H6285" s="24">
        <v>45093</v>
      </c>
      <c r="I6285" s="20" t="s">
        <v>81</v>
      </c>
      <c r="K6285" s="57" t="str">
        <f ca="1">LeaveTracker[[#This Row],[Days]]&amp;" "&amp;LeaveTracker[[#This Row],[Type of Leave]]</f>
        <v>3 SL</v>
      </c>
      <c r="L6285" s="23">
        <f ca="1">NETWORKDAYS(LeaveTracker[[#This Row],[Start Date]],LeaveTracker[[#This Row],[End Date]],lstHolidays)</f>
        <v>3</v>
      </c>
      <c r="M6285" s="27"/>
    </row>
    <row r="6286" spans="1:13" ht="30" customHeight="1" x14ac:dyDescent="0.3">
      <c r="A6286" s="27">
        <f t="shared" si="72"/>
        <v>2473</v>
      </c>
      <c r="B6286" s="31">
        <v>45103</v>
      </c>
      <c r="C6286" s="31">
        <v>45096</v>
      </c>
      <c r="D6286" s="19" t="s">
        <v>1994</v>
      </c>
      <c r="E6286" s="20" t="str">
        <f>IF(ISBLANK(LeaveTracker[[#This Row],[Employee Name]]),"-----",VLOOKUP(LeaveTracker[[#This Row],[Employee Name]],'List of Employees'!$B$4:$H$767,7))</f>
        <v>HRMO</v>
      </c>
      <c r="F6286" s="66" t="str">
        <f>IF(ISBLANK(LeaveTracker[[#This Row],[Employee Name]]),"-----",VLOOKUP(LeaveTracker[[#This Row],[Employee Name]],'List of Employees'!$B$4:$H$767,6))</f>
        <v>PERMANENT</v>
      </c>
      <c r="G6286" s="24">
        <v>45092</v>
      </c>
      <c r="H6286" s="24">
        <v>45092</v>
      </c>
      <c r="I6286" s="20" t="s">
        <v>81</v>
      </c>
      <c r="K6286" s="57" t="str">
        <f ca="1">LeaveTracker[[#This Row],[Days]]&amp;" "&amp;LeaveTracker[[#This Row],[Type of Leave]]</f>
        <v>1 SL</v>
      </c>
      <c r="L6286" s="23">
        <f ca="1">NETWORKDAYS(LeaveTracker[[#This Row],[Start Date]],LeaveTracker[[#This Row],[End Date]],lstHolidays)</f>
        <v>1</v>
      </c>
      <c r="M6286" s="27"/>
    </row>
    <row r="6287" spans="1:13" ht="30" customHeight="1" x14ac:dyDescent="0.3">
      <c r="A6287" s="27">
        <f t="shared" si="72"/>
        <v>2474</v>
      </c>
      <c r="B6287" s="31">
        <v>45103</v>
      </c>
      <c r="C6287" s="31">
        <v>45096</v>
      </c>
      <c r="D6287" s="19" t="s">
        <v>121</v>
      </c>
      <c r="E6287" s="20" t="str">
        <f>IF(ISBLANK(LeaveTracker[[#This Row],[Employee Name]]),"-----",VLOOKUP(LeaveTracker[[#This Row],[Employee Name]],'List of Employees'!$B$4:$H$767,7))</f>
        <v>CHARACTER OFFICE</v>
      </c>
      <c r="F6287" s="66" t="str">
        <f>IF(ISBLANK(LeaveTracker[[#This Row],[Employee Name]]),"-----",VLOOKUP(LeaveTracker[[#This Row],[Employee Name]],'List of Employees'!$B$4:$H$767,6))</f>
        <v>PERMANENT</v>
      </c>
      <c r="G6287" s="24">
        <v>45093</v>
      </c>
      <c r="H6287" s="24">
        <v>45093</v>
      </c>
      <c r="I6287" s="20" t="s">
        <v>81</v>
      </c>
      <c r="K6287" s="57" t="str">
        <f ca="1">LeaveTracker[[#This Row],[Days]]&amp;" "&amp;LeaveTracker[[#This Row],[Type of Leave]]</f>
        <v>1 SL</v>
      </c>
      <c r="L6287" s="23">
        <f ca="1">NETWORKDAYS(LeaveTracker[[#This Row],[Start Date]],LeaveTracker[[#This Row],[End Date]],lstHolidays)</f>
        <v>1</v>
      </c>
      <c r="M6287" s="27"/>
    </row>
    <row r="6288" spans="1:13" ht="30" customHeight="1" x14ac:dyDescent="0.3">
      <c r="A6288" s="27">
        <f t="shared" si="72"/>
        <v>2475</v>
      </c>
      <c r="B6288" s="31">
        <v>45103</v>
      </c>
      <c r="C6288" s="31">
        <v>45096</v>
      </c>
      <c r="D6288" s="19" t="s">
        <v>623</v>
      </c>
      <c r="E6288" s="20" t="str">
        <f>IF(ISBLANK(LeaveTracker[[#This Row],[Employee Name]]),"-----",VLOOKUP(LeaveTracker[[#This Row],[Employee Name]],'List of Employees'!$B$4:$H$767,7))</f>
        <v>EEO/ CITY MARKET</v>
      </c>
      <c r="F6288" s="66" t="str">
        <f>IF(ISBLANK(LeaveTracker[[#This Row],[Employee Name]]),"-----",VLOOKUP(LeaveTracker[[#This Row],[Employee Name]],'List of Employees'!$B$4:$H$767,6))</f>
        <v>PERMANENT</v>
      </c>
      <c r="G6288" s="24">
        <v>45094</v>
      </c>
      <c r="H6288" s="24">
        <v>45094</v>
      </c>
      <c r="I6288" s="20" t="s">
        <v>81</v>
      </c>
      <c r="K6288" s="57" t="str">
        <f>LeaveTracker[[#This Row],[Days]]&amp;" "&amp;LeaveTracker[[#This Row],[Type of Leave]]</f>
        <v>1 SL</v>
      </c>
      <c r="L6288" s="23">
        <v>1</v>
      </c>
      <c r="M6288" s="27"/>
    </row>
    <row r="6289" spans="1:13" ht="30" customHeight="1" x14ac:dyDescent="0.3">
      <c r="A6289" s="27">
        <f t="shared" si="72"/>
        <v>2476</v>
      </c>
      <c r="B6289" s="31">
        <v>45103</v>
      </c>
      <c r="C6289" s="31">
        <v>45093</v>
      </c>
      <c r="D6289" s="19" t="s">
        <v>1011</v>
      </c>
      <c r="E6289" s="20" t="str">
        <f>IF(ISBLANK(LeaveTracker[[#This Row],[Employee Name]]),"-----",VLOOKUP(LeaveTracker[[#This Row],[Employee Name]],'List of Employees'!$B$4:$H$767,7))</f>
        <v>CSWDO</v>
      </c>
      <c r="F6289" s="66" t="str">
        <f>IF(ISBLANK(LeaveTracker[[#This Row],[Employee Name]]),"-----",VLOOKUP(LeaveTracker[[#This Row],[Employee Name]],'List of Employees'!$B$4:$H$767,6))</f>
        <v>PERMANENT</v>
      </c>
      <c r="G6289" s="24">
        <v>45092</v>
      </c>
      <c r="H6289" s="24">
        <v>45092</v>
      </c>
      <c r="I6289" s="20" t="s">
        <v>81</v>
      </c>
      <c r="K6289" s="57" t="str">
        <f ca="1">LeaveTracker[[#This Row],[Days]]&amp;" "&amp;LeaveTracker[[#This Row],[Type of Leave]]</f>
        <v>1 SL</v>
      </c>
      <c r="L6289" s="23">
        <f ca="1">NETWORKDAYS(LeaveTracker[[#This Row],[Start Date]],LeaveTracker[[#This Row],[End Date]],lstHolidays)</f>
        <v>1</v>
      </c>
      <c r="M6289" s="27"/>
    </row>
    <row r="6290" spans="1:13" ht="30" customHeight="1" x14ac:dyDescent="0.3">
      <c r="A6290" s="27">
        <f t="shared" si="72"/>
        <v>2477</v>
      </c>
      <c r="B6290" s="31">
        <v>45104</v>
      </c>
      <c r="C6290" s="31">
        <v>45099</v>
      </c>
      <c r="D6290" s="19" t="s">
        <v>571</v>
      </c>
      <c r="E6290" s="20" t="str">
        <f>IF(ISBLANK(LeaveTracker[[#This Row],[Employee Name]]),"-----",VLOOKUP(LeaveTracker[[#This Row],[Employee Name]],'List of Employees'!$B$4:$H$767,7))</f>
        <v>CCT</v>
      </c>
      <c r="F6290" s="66" t="str">
        <f>IF(ISBLANK(LeaveTracker[[#This Row],[Employee Name]]),"-----",VLOOKUP(LeaveTracker[[#This Row],[Employee Name]],'List of Employees'!$B$4:$H$767,6))</f>
        <v>PERMANENT</v>
      </c>
      <c r="G6290" s="24">
        <v>45097</v>
      </c>
      <c r="H6290" s="24">
        <v>45097</v>
      </c>
      <c r="I6290" s="20" t="s">
        <v>81</v>
      </c>
      <c r="K6290" s="57" t="str">
        <f ca="1">LeaveTracker[[#This Row],[Days]]&amp;" "&amp;LeaveTracker[[#This Row],[Type of Leave]]</f>
        <v>1 SL</v>
      </c>
      <c r="L6290" s="23">
        <f ca="1">NETWORKDAYS(LeaveTracker[[#This Row],[Start Date]],LeaveTracker[[#This Row],[End Date]],lstHolidays)</f>
        <v>1</v>
      </c>
      <c r="M6290" s="27"/>
    </row>
    <row r="6291" spans="1:13" ht="30" customHeight="1" x14ac:dyDescent="0.3">
      <c r="A6291" s="27">
        <f t="shared" si="72"/>
        <v>2478</v>
      </c>
      <c r="B6291" s="31">
        <v>45104</v>
      </c>
      <c r="C6291" s="31">
        <v>45099</v>
      </c>
      <c r="D6291" s="19" t="s">
        <v>1077</v>
      </c>
      <c r="E6291" s="20" t="str">
        <f>IF(ISBLANK(LeaveTracker[[#This Row],[Employee Name]]),"-----",VLOOKUP(LeaveTracker[[#This Row],[Employee Name]],'List of Employees'!$B$4:$H$767,7))</f>
        <v>CTO</v>
      </c>
      <c r="F6291" s="66" t="str">
        <f>IF(ISBLANK(LeaveTracker[[#This Row],[Employee Name]]),"-----",VLOOKUP(LeaveTracker[[#This Row],[Employee Name]],'List of Employees'!$B$4:$H$767,6))</f>
        <v>PERMANENT</v>
      </c>
      <c r="G6291" s="24">
        <v>45104</v>
      </c>
      <c r="H6291" s="24">
        <v>45104</v>
      </c>
      <c r="I6291" s="20" t="s">
        <v>297</v>
      </c>
      <c r="K6291" s="57" t="str">
        <f ca="1">LeaveTracker[[#This Row],[Days]]&amp;" "&amp;LeaveTracker[[#This Row],[Type of Leave]]</f>
        <v>1 OTHER</v>
      </c>
      <c r="L6291" s="23">
        <f ca="1">NETWORKDAYS(LeaveTracker[[#This Row],[Start Date]],LeaveTracker[[#This Row],[End Date]],lstHolidays)</f>
        <v>1</v>
      </c>
      <c r="M6291" s="27"/>
    </row>
    <row r="6292" spans="1:13" ht="30" customHeight="1" x14ac:dyDescent="0.3">
      <c r="A6292" s="27">
        <f t="shared" si="72"/>
        <v>2479</v>
      </c>
      <c r="B6292" s="31">
        <v>45104</v>
      </c>
      <c r="C6292" s="31">
        <v>45096</v>
      </c>
      <c r="D6292" s="19" t="s">
        <v>1927</v>
      </c>
      <c r="E6292" s="20" t="str">
        <f>IF(ISBLANK(LeaveTracker[[#This Row],[Employee Name]]),"-----",VLOOKUP(LeaveTracker[[#This Row],[Employee Name]],'List of Employees'!$B$4:$H$767,7))</f>
        <v>CSU</v>
      </c>
      <c r="F6292" s="66" t="str">
        <f>IF(ISBLANK(LeaveTracker[[#This Row],[Employee Name]]),"-----",VLOOKUP(LeaveTracker[[#This Row],[Employee Name]],'List of Employees'!$B$4:$H$767,6))</f>
        <v>CASUAL</v>
      </c>
      <c r="G6292" s="24">
        <v>45093</v>
      </c>
      <c r="H6292" s="24">
        <v>45093</v>
      </c>
      <c r="I6292" s="20" t="s">
        <v>81</v>
      </c>
      <c r="K6292" s="57" t="str">
        <f ca="1">LeaveTracker[[#This Row],[Days]]&amp;" "&amp;LeaveTracker[[#This Row],[Type of Leave]]</f>
        <v>1 SL</v>
      </c>
      <c r="L6292" s="23">
        <f ca="1">NETWORKDAYS(LeaveTracker[[#This Row],[Start Date]],LeaveTracker[[#This Row],[End Date]],lstHolidays)</f>
        <v>1</v>
      </c>
      <c r="M6292" s="27"/>
    </row>
    <row r="6293" spans="1:13" ht="30" customHeight="1" x14ac:dyDescent="0.3">
      <c r="A6293" s="27">
        <f t="shared" si="72"/>
        <v>2480</v>
      </c>
      <c r="B6293" s="31">
        <v>45104</v>
      </c>
      <c r="C6293" s="31">
        <v>45099</v>
      </c>
      <c r="D6293" s="19" t="s">
        <v>2261</v>
      </c>
      <c r="E6293" s="20" t="str">
        <f>IF(ISBLANK(LeaveTracker[[#This Row],[Employee Name]]),"-----",VLOOKUP(LeaveTracker[[#This Row],[Employee Name]],'List of Employees'!$B$4:$H$767,7))</f>
        <v>PICNIC GROVE</v>
      </c>
      <c r="F6293" s="66" t="str">
        <f>IF(ISBLANK(LeaveTracker[[#This Row],[Employee Name]]),"-----",VLOOKUP(LeaveTracker[[#This Row],[Employee Name]],'List of Employees'!$B$4:$H$767,6))</f>
        <v>CASUAL</v>
      </c>
      <c r="G6293" s="24">
        <v>45123</v>
      </c>
      <c r="H6293" s="24">
        <v>45138</v>
      </c>
      <c r="I6293" s="20" t="s">
        <v>82</v>
      </c>
      <c r="K6293" s="57" t="str">
        <f ca="1">LeaveTracker[[#This Row],[Days]]&amp;" "&amp;LeaveTracker[[#This Row],[Type of Leave]]</f>
        <v>10 VL</v>
      </c>
      <c r="L6293" s="23">
        <f ca="1">NETWORKDAYS(LeaveTracker[[#This Row],[Start Date]],LeaveTracker[[#This Row],[End Date]],lstHolidays)</f>
        <v>10</v>
      </c>
      <c r="M6293" s="27"/>
    </row>
    <row r="6294" spans="1:13" ht="30" customHeight="1" x14ac:dyDescent="0.3">
      <c r="A6294" s="27">
        <f t="shared" si="72"/>
        <v>2481</v>
      </c>
      <c r="B6294" s="31">
        <v>45104</v>
      </c>
      <c r="C6294" s="31">
        <v>45098</v>
      </c>
      <c r="D6294" s="19" t="s">
        <v>2216</v>
      </c>
      <c r="E6294" s="20" t="str">
        <f>IF(ISBLANK(LeaveTracker[[#This Row],[Employee Name]]),"-----",VLOOKUP(LeaveTracker[[#This Row],[Employee Name]],'List of Employees'!$B$4:$H$767,7))</f>
        <v>PICNIC GROVE</v>
      </c>
      <c r="F6294" s="66" t="str">
        <f>IF(ISBLANK(LeaveTracker[[#This Row],[Employee Name]]),"-----",VLOOKUP(LeaveTracker[[#This Row],[Employee Name]],'List of Employees'!$B$4:$H$767,6))</f>
        <v>CASUAL</v>
      </c>
      <c r="G6294" s="24">
        <v>45124</v>
      </c>
      <c r="H6294" s="24">
        <v>45128</v>
      </c>
      <c r="I6294" s="20" t="s">
        <v>82</v>
      </c>
      <c r="K6294" s="57" t="str">
        <f ca="1">LeaveTracker[[#This Row],[Days]]&amp;" "&amp;LeaveTracker[[#This Row],[Type of Leave]]</f>
        <v>5 VL</v>
      </c>
      <c r="L6294" s="23">
        <f ca="1">NETWORKDAYS(LeaveTracker[[#This Row],[Start Date]],LeaveTracker[[#This Row],[End Date]],lstHolidays)</f>
        <v>5</v>
      </c>
      <c r="M6294" s="27"/>
    </row>
    <row r="6295" spans="1:13" ht="30" customHeight="1" x14ac:dyDescent="0.3">
      <c r="A6295" s="27">
        <f t="shared" si="72"/>
        <v>2482</v>
      </c>
      <c r="B6295" s="31">
        <v>45104</v>
      </c>
      <c r="C6295" s="31">
        <v>45098</v>
      </c>
      <c r="D6295" s="19" t="s">
        <v>2216</v>
      </c>
      <c r="E6295" s="20" t="str">
        <f>IF(ISBLANK(LeaveTracker[[#This Row],[Employee Name]]),"-----",VLOOKUP(LeaveTracker[[#This Row],[Employee Name]],'List of Employees'!$B$4:$H$767,7))</f>
        <v>PICNIC GROVE</v>
      </c>
      <c r="F6295" s="66" t="str">
        <f>IF(ISBLANK(LeaveTracker[[#This Row],[Employee Name]]),"-----",VLOOKUP(LeaveTracker[[#This Row],[Employee Name]],'List of Employees'!$B$4:$H$767,6))</f>
        <v>CASUAL</v>
      </c>
      <c r="G6295" s="24">
        <v>45131</v>
      </c>
      <c r="H6295" s="24">
        <v>45135</v>
      </c>
      <c r="I6295" s="20" t="s">
        <v>82</v>
      </c>
      <c r="K6295" s="57" t="str">
        <f ca="1">LeaveTracker[[#This Row],[Days]]&amp;" "&amp;LeaveTracker[[#This Row],[Type of Leave]]</f>
        <v>4 VL</v>
      </c>
      <c r="L6295" s="23">
        <f ca="1">NETWORKDAYS(LeaveTracker[[#This Row],[Start Date]],LeaveTracker[[#This Row],[End Date]],lstHolidays)</f>
        <v>4</v>
      </c>
      <c r="M6295" s="27"/>
    </row>
    <row r="6296" spans="1:13" ht="30" customHeight="1" x14ac:dyDescent="0.3">
      <c r="A6296" s="27">
        <f t="shared" si="72"/>
        <v>2483</v>
      </c>
      <c r="B6296" s="31">
        <v>45104</v>
      </c>
      <c r="C6296" s="31">
        <v>45098</v>
      </c>
      <c r="D6296" s="19" t="s">
        <v>2216</v>
      </c>
      <c r="E6296" s="20" t="str">
        <f>IF(ISBLANK(LeaveTracker[[#This Row],[Employee Name]]),"-----",VLOOKUP(LeaveTracker[[#This Row],[Employee Name]],'List of Employees'!$B$4:$H$767,7))</f>
        <v>PICNIC GROVE</v>
      </c>
      <c r="F6296" s="66" t="str">
        <f>IF(ISBLANK(LeaveTracker[[#This Row],[Employee Name]]),"-----",VLOOKUP(LeaveTracker[[#This Row],[Employee Name]],'List of Employees'!$B$4:$H$767,6))</f>
        <v>CASUAL</v>
      </c>
      <c r="G6296" s="21">
        <v>45138</v>
      </c>
      <c r="H6296" s="21">
        <v>45138</v>
      </c>
      <c r="I6296" s="20" t="s">
        <v>82</v>
      </c>
      <c r="K6296" s="57" t="str">
        <f ca="1">LeaveTracker[[#This Row],[Days]]&amp;" "&amp;LeaveTracker[[#This Row],[Type of Leave]]</f>
        <v>1 VL</v>
      </c>
      <c r="L6296" s="23">
        <f ca="1">NETWORKDAYS(LeaveTracker[[#This Row],[Start Date]],LeaveTracker[[#This Row],[End Date]],lstHolidays)</f>
        <v>1</v>
      </c>
      <c r="M6296" s="27"/>
    </row>
    <row r="6297" spans="1:13" ht="30" customHeight="1" x14ac:dyDescent="0.3">
      <c r="A6297" s="27">
        <f t="shared" si="72"/>
        <v>2484</v>
      </c>
      <c r="B6297" s="31">
        <v>45104</v>
      </c>
      <c r="C6297" s="31">
        <v>45100</v>
      </c>
      <c r="D6297" s="19" t="s">
        <v>1875</v>
      </c>
      <c r="E6297" s="20" t="str">
        <f>IF(ISBLANK(LeaveTracker[[#This Row],[Employee Name]]),"-----",VLOOKUP(LeaveTracker[[#This Row],[Employee Name]],'List of Employees'!$B$4:$H$767,7))</f>
        <v>CTO-LICENSE</v>
      </c>
      <c r="F6297" s="66" t="str">
        <f>IF(ISBLANK(LeaveTracker[[#This Row],[Employee Name]]),"-----",VLOOKUP(LeaveTracker[[#This Row],[Employee Name]],'List of Employees'!$B$4:$H$767,6))</f>
        <v>CASUAL</v>
      </c>
      <c r="G6297" s="24">
        <v>45076</v>
      </c>
      <c r="H6297" s="24">
        <v>45077</v>
      </c>
      <c r="I6297" s="20" t="s">
        <v>81</v>
      </c>
      <c r="K6297" s="57" t="str">
        <f ca="1">LeaveTracker[[#This Row],[Days]]&amp;" "&amp;LeaveTracker[[#This Row],[Type of Leave]]</f>
        <v>2 SL</v>
      </c>
      <c r="L6297" s="23">
        <f ca="1">NETWORKDAYS(LeaveTracker[[#This Row],[Start Date]],LeaveTracker[[#This Row],[End Date]],lstHolidays)</f>
        <v>2</v>
      </c>
      <c r="M6297" s="27"/>
    </row>
    <row r="6298" spans="1:13" ht="30" customHeight="1" x14ac:dyDescent="0.3">
      <c r="A6298" s="27">
        <f t="shared" si="72"/>
        <v>2485</v>
      </c>
      <c r="B6298" s="31">
        <v>45104</v>
      </c>
      <c r="C6298" s="31">
        <v>45100</v>
      </c>
      <c r="D6298" s="19" t="s">
        <v>1875</v>
      </c>
      <c r="E6298" s="20" t="str">
        <f>IF(ISBLANK(LeaveTracker[[#This Row],[Employee Name]]),"-----",VLOOKUP(LeaveTracker[[#This Row],[Employee Name]],'List of Employees'!$B$4:$H$767,7))</f>
        <v>CTO-LICENSE</v>
      </c>
      <c r="F6298" s="66" t="str">
        <f>IF(ISBLANK(LeaveTracker[[#This Row],[Employee Name]]),"-----",VLOOKUP(LeaveTracker[[#This Row],[Employee Name]],'List of Employees'!$B$4:$H$767,6))</f>
        <v>CASUAL</v>
      </c>
      <c r="G6298" s="24">
        <v>45078</v>
      </c>
      <c r="H6298" s="24">
        <v>45079</v>
      </c>
      <c r="I6298" s="20" t="s">
        <v>81</v>
      </c>
      <c r="K6298" s="57" t="str">
        <f ca="1">LeaveTracker[[#This Row],[Days]]&amp;" "&amp;LeaveTracker[[#This Row],[Type of Leave]]</f>
        <v>2 SL</v>
      </c>
      <c r="L6298" s="23">
        <f ca="1">NETWORKDAYS(LeaveTracker[[#This Row],[Start Date]],LeaveTracker[[#This Row],[End Date]],lstHolidays)</f>
        <v>2</v>
      </c>
      <c r="M6298" s="27"/>
    </row>
    <row r="6299" spans="1:13" ht="30" customHeight="1" x14ac:dyDescent="0.3">
      <c r="A6299" s="27">
        <f t="shared" si="72"/>
        <v>2486</v>
      </c>
      <c r="B6299" s="31">
        <v>45104</v>
      </c>
      <c r="C6299" s="31">
        <v>45100</v>
      </c>
      <c r="D6299" s="19" t="s">
        <v>1875</v>
      </c>
      <c r="E6299" s="20" t="str">
        <f>IF(ISBLANK(LeaveTracker[[#This Row],[Employee Name]]),"-----",VLOOKUP(LeaveTracker[[#This Row],[Employee Name]],'List of Employees'!$B$4:$H$767,7))</f>
        <v>CTO-LICENSE</v>
      </c>
      <c r="F6299" s="66" t="str">
        <f>IF(ISBLANK(LeaveTracker[[#This Row],[Employee Name]]),"-----",VLOOKUP(LeaveTracker[[#This Row],[Employee Name]],'List of Employees'!$B$4:$H$767,6))</f>
        <v>CASUAL</v>
      </c>
      <c r="G6299" s="24">
        <v>45082</v>
      </c>
      <c r="H6299" s="24">
        <v>45086</v>
      </c>
      <c r="I6299" s="20" t="s">
        <v>81</v>
      </c>
      <c r="K6299" s="57" t="str">
        <f ca="1">LeaveTracker[[#This Row],[Days]]&amp;" "&amp;LeaveTracker[[#This Row],[Type of Leave]]</f>
        <v>5 SL</v>
      </c>
      <c r="L6299" s="23">
        <f ca="1">NETWORKDAYS(LeaveTracker[[#This Row],[Start Date]],LeaveTracker[[#This Row],[End Date]],lstHolidays)</f>
        <v>5</v>
      </c>
      <c r="M6299" s="27"/>
    </row>
    <row r="6300" spans="1:13" ht="30" customHeight="1" x14ac:dyDescent="0.3">
      <c r="A6300" s="27">
        <f t="shared" si="72"/>
        <v>2487</v>
      </c>
      <c r="B6300" s="31">
        <v>45104</v>
      </c>
      <c r="C6300" s="31">
        <v>45100</v>
      </c>
      <c r="D6300" s="19" t="s">
        <v>1875</v>
      </c>
      <c r="E6300" s="20" t="str">
        <f>IF(ISBLANK(LeaveTracker[[#This Row],[Employee Name]]),"-----",VLOOKUP(LeaveTracker[[#This Row],[Employee Name]],'List of Employees'!$B$4:$H$767,7))</f>
        <v>CTO-LICENSE</v>
      </c>
      <c r="F6300" s="66" t="str">
        <f>IF(ISBLANK(LeaveTracker[[#This Row],[Employee Name]]),"-----",VLOOKUP(LeaveTracker[[#This Row],[Employee Name]],'List of Employees'!$B$4:$H$767,6))</f>
        <v>CASUAL</v>
      </c>
      <c r="G6300" s="24">
        <v>45090</v>
      </c>
      <c r="H6300" s="24">
        <v>45093</v>
      </c>
      <c r="I6300" s="20" t="s">
        <v>81</v>
      </c>
      <c r="K6300" s="57" t="str">
        <f ca="1">LeaveTracker[[#This Row],[Days]]&amp;" "&amp;LeaveTracker[[#This Row],[Type of Leave]]</f>
        <v>4 SL</v>
      </c>
      <c r="L6300" s="23">
        <f ca="1">NETWORKDAYS(LeaveTracker[[#This Row],[Start Date]],LeaveTracker[[#This Row],[End Date]],lstHolidays)</f>
        <v>4</v>
      </c>
      <c r="M6300" s="27"/>
    </row>
    <row r="6301" spans="1:13" ht="30" customHeight="1" x14ac:dyDescent="0.3">
      <c r="A6301" s="27">
        <f t="shared" si="72"/>
        <v>2488</v>
      </c>
      <c r="B6301" s="31">
        <v>45104</v>
      </c>
      <c r="C6301" s="31">
        <v>45100</v>
      </c>
      <c r="D6301" s="19" t="s">
        <v>1875</v>
      </c>
      <c r="E6301" s="20" t="str">
        <f>IF(ISBLANK(LeaveTracker[[#This Row],[Employee Name]]),"-----",VLOOKUP(LeaveTracker[[#This Row],[Employee Name]],'List of Employees'!$B$4:$H$767,7))</f>
        <v>CTO-LICENSE</v>
      </c>
      <c r="F6301" s="66" t="str">
        <f>IF(ISBLANK(LeaveTracker[[#This Row],[Employee Name]]),"-----",VLOOKUP(LeaveTracker[[#This Row],[Employee Name]],'List of Employees'!$B$4:$H$767,6))</f>
        <v>CASUAL</v>
      </c>
      <c r="G6301" s="24">
        <v>45096</v>
      </c>
      <c r="H6301" s="24">
        <v>45097</v>
      </c>
      <c r="I6301" s="20" t="s">
        <v>81</v>
      </c>
      <c r="K6301" s="57" t="str">
        <f ca="1">LeaveTracker[[#This Row],[Days]]&amp;" "&amp;LeaveTracker[[#This Row],[Type of Leave]]</f>
        <v>2 SL</v>
      </c>
      <c r="L6301" s="23">
        <f ca="1">NETWORKDAYS(LeaveTracker[[#This Row],[Start Date]],LeaveTracker[[#This Row],[End Date]],lstHolidays)</f>
        <v>2</v>
      </c>
      <c r="M6301" s="27"/>
    </row>
    <row r="6302" spans="1:13" ht="30" customHeight="1" x14ac:dyDescent="0.3">
      <c r="A6302" s="27">
        <f t="shared" si="72"/>
        <v>2489</v>
      </c>
      <c r="B6302" s="31">
        <v>45104</v>
      </c>
      <c r="C6302" s="31">
        <v>45100</v>
      </c>
      <c r="D6302" s="19" t="s">
        <v>1875</v>
      </c>
      <c r="E6302" s="20" t="str">
        <f>IF(ISBLANK(LeaveTracker[[#This Row],[Employee Name]]),"-----",VLOOKUP(LeaveTracker[[#This Row],[Employee Name]],'List of Employees'!$B$4:$H$767,7))</f>
        <v>CTO-LICENSE</v>
      </c>
      <c r="F6302" s="66" t="str">
        <f>IF(ISBLANK(LeaveTracker[[#This Row],[Employee Name]]),"-----",VLOOKUP(LeaveTracker[[#This Row],[Employee Name]],'List of Employees'!$B$4:$H$767,6))</f>
        <v>CASUAL</v>
      </c>
      <c r="G6302" s="24">
        <v>45099</v>
      </c>
      <c r="H6302" s="24">
        <v>45099</v>
      </c>
      <c r="I6302" s="20" t="s">
        <v>81</v>
      </c>
      <c r="K6302" s="57" t="str">
        <f ca="1">LeaveTracker[[#This Row],[Days]]&amp;" "&amp;LeaveTracker[[#This Row],[Type of Leave]]</f>
        <v>1 SL</v>
      </c>
      <c r="L6302" s="23">
        <f ca="1">NETWORKDAYS(LeaveTracker[[#This Row],[Start Date]],LeaveTracker[[#This Row],[End Date]],lstHolidays)</f>
        <v>1</v>
      </c>
      <c r="M6302" s="27"/>
    </row>
    <row r="6303" spans="1:13" ht="30" customHeight="1" x14ac:dyDescent="0.3">
      <c r="A6303" s="27">
        <f t="shared" si="72"/>
        <v>2490</v>
      </c>
      <c r="B6303" s="31">
        <v>45104</v>
      </c>
      <c r="C6303" s="31">
        <v>45097</v>
      </c>
      <c r="D6303" s="19" t="s">
        <v>1731</v>
      </c>
      <c r="E6303" s="20" t="str">
        <f>IF(ISBLANK(LeaveTracker[[#This Row],[Employee Name]]),"-----",VLOOKUP(LeaveTracker[[#This Row],[Employee Name]],'List of Employees'!$B$4:$H$767,7))</f>
        <v>LCR</v>
      </c>
      <c r="F6303" s="66" t="str">
        <f>IF(ISBLANK(LeaveTracker[[#This Row],[Employee Name]]),"-----",VLOOKUP(LeaveTracker[[#This Row],[Employee Name]],'List of Employees'!$B$4:$H$767,6))</f>
        <v>CASUAL</v>
      </c>
      <c r="G6303" s="24">
        <v>45096</v>
      </c>
      <c r="H6303" s="24">
        <v>45096</v>
      </c>
      <c r="I6303" s="20" t="s">
        <v>297</v>
      </c>
      <c r="K6303" s="57" t="str">
        <f ca="1">LeaveTracker[[#This Row],[Days]]&amp;" "&amp;LeaveTracker[[#This Row],[Type of Leave]]</f>
        <v>1 OTHER</v>
      </c>
      <c r="L6303" s="23">
        <f ca="1">NETWORKDAYS(LeaveTracker[[#This Row],[Start Date]],LeaveTracker[[#This Row],[End Date]],lstHolidays)</f>
        <v>1</v>
      </c>
      <c r="M6303" s="27"/>
    </row>
    <row r="6304" spans="1:13" ht="30" customHeight="1" x14ac:dyDescent="0.3">
      <c r="A6304" s="27">
        <f t="shared" si="72"/>
        <v>2491</v>
      </c>
      <c r="B6304" s="31">
        <v>45104</v>
      </c>
      <c r="C6304" s="31">
        <v>45100</v>
      </c>
      <c r="D6304" s="19" t="s">
        <v>2175</v>
      </c>
      <c r="E6304" s="20" t="str">
        <f>IF(ISBLANK(LeaveTracker[[#This Row],[Employee Name]]),"-----",VLOOKUP(LeaveTracker[[#This Row],[Employee Name]],'List of Employees'!$B$4:$H$767,7))</f>
        <v>HALL OF JUSTICE</v>
      </c>
      <c r="F6304" s="66" t="str">
        <f>IF(ISBLANK(LeaveTracker[[#This Row],[Employee Name]]),"-----",VLOOKUP(LeaveTracker[[#This Row],[Employee Name]],'List of Employees'!$B$4:$H$767,6))</f>
        <v>CASUAL</v>
      </c>
      <c r="G6304" s="24">
        <v>45097</v>
      </c>
      <c r="H6304" s="24">
        <v>45097</v>
      </c>
      <c r="I6304" s="20" t="s">
        <v>81</v>
      </c>
      <c r="K6304" s="57" t="str">
        <f ca="1">LeaveTracker[[#This Row],[Days]]&amp;" "&amp;LeaveTracker[[#This Row],[Type of Leave]]</f>
        <v>1 SL</v>
      </c>
      <c r="L6304" s="23">
        <f ca="1">NETWORKDAYS(LeaveTracker[[#This Row],[Start Date]],LeaveTracker[[#This Row],[End Date]],lstHolidays)</f>
        <v>1</v>
      </c>
      <c r="M6304" s="27"/>
    </row>
    <row r="6305" spans="1:13" ht="30" customHeight="1" x14ac:dyDescent="0.3">
      <c r="A6305" s="27">
        <f t="shared" si="72"/>
        <v>2492</v>
      </c>
      <c r="B6305" s="31">
        <v>45104</v>
      </c>
      <c r="C6305" s="31">
        <v>45091</v>
      </c>
      <c r="D6305" s="19" t="s">
        <v>2175</v>
      </c>
      <c r="E6305" s="20" t="str">
        <f>IF(ISBLANK(LeaveTracker[[#This Row],[Employee Name]]),"-----",VLOOKUP(LeaveTracker[[#This Row],[Employee Name]],'List of Employees'!$B$4:$H$767,7))</f>
        <v>HALL OF JUSTICE</v>
      </c>
      <c r="F6305" s="66" t="str">
        <f>IF(ISBLANK(LeaveTracker[[#This Row],[Employee Name]]),"-----",VLOOKUP(LeaveTracker[[#This Row],[Employee Name]],'List of Employees'!$B$4:$H$767,6))</f>
        <v>CASUAL</v>
      </c>
      <c r="G6305" s="24">
        <v>45090</v>
      </c>
      <c r="H6305" s="21">
        <v>45090</v>
      </c>
      <c r="I6305" s="20" t="s">
        <v>81</v>
      </c>
      <c r="K6305" s="57" t="str">
        <f ca="1">LeaveTracker[[#This Row],[Days]]&amp;" "&amp;LeaveTracker[[#This Row],[Type of Leave]]</f>
        <v>1 SL</v>
      </c>
      <c r="L6305" s="23">
        <f ca="1">NETWORKDAYS(LeaveTracker[[#This Row],[Start Date]],LeaveTracker[[#This Row],[End Date]],lstHolidays)</f>
        <v>1</v>
      </c>
      <c r="M6305" s="27"/>
    </row>
    <row r="6306" spans="1:13" ht="30" customHeight="1" x14ac:dyDescent="0.3">
      <c r="A6306" s="27">
        <f t="shared" si="72"/>
        <v>2493</v>
      </c>
      <c r="B6306" s="31">
        <v>45104</v>
      </c>
      <c r="C6306" s="31">
        <v>45091</v>
      </c>
      <c r="D6306" s="19" t="s">
        <v>2175</v>
      </c>
      <c r="E6306" s="20" t="str">
        <f>IF(ISBLANK(LeaveTracker[[#This Row],[Employee Name]]),"-----",VLOOKUP(LeaveTracker[[#This Row],[Employee Name]],'List of Employees'!$B$4:$H$767,7))</f>
        <v>HALL OF JUSTICE</v>
      </c>
      <c r="F6306" s="66" t="str">
        <f>IF(ISBLANK(LeaveTracker[[#This Row],[Employee Name]]),"-----",VLOOKUP(LeaveTracker[[#This Row],[Employee Name]],'List of Employees'!$B$4:$H$767,6))</f>
        <v>CASUAL</v>
      </c>
      <c r="G6306" s="24">
        <v>45085</v>
      </c>
      <c r="H6306" s="24">
        <v>45086</v>
      </c>
      <c r="I6306" s="20" t="s">
        <v>81</v>
      </c>
      <c r="K6306" s="57" t="str">
        <f ca="1">LeaveTracker[[#This Row],[Days]]&amp;" "&amp;LeaveTracker[[#This Row],[Type of Leave]]</f>
        <v>2 SL</v>
      </c>
      <c r="L6306" s="23">
        <f ca="1">NETWORKDAYS(LeaveTracker[[#This Row],[Start Date]],LeaveTracker[[#This Row],[End Date]],lstHolidays)</f>
        <v>2</v>
      </c>
      <c r="M6306" s="27"/>
    </row>
    <row r="6307" spans="1:13" ht="30" customHeight="1" x14ac:dyDescent="0.3">
      <c r="A6307" s="27">
        <f t="shared" si="72"/>
        <v>2494</v>
      </c>
      <c r="B6307" s="31">
        <v>45104</v>
      </c>
      <c r="C6307" s="31">
        <v>45095</v>
      </c>
      <c r="D6307" s="19" t="s">
        <v>2377</v>
      </c>
      <c r="E6307" s="20">
        <f>IF(ISBLANK(LeaveTracker[[#This Row],[Employee Name]]),"-----",VLOOKUP(LeaveTracker[[#This Row],[Employee Name]],'List of Employees'!$B$4:$H$767,7))</f>
        <v>0</v>
      </c>
      <c r="F6307" s="66" t="str">
        <f>IF(ISBLANK(LeaveTracker[[#This Row],[Employee Name]]),"-----",VLOOKUP(LeaveTracker[[#This Row],[Employee Name]],'List of Employees'!$B$4:$H$767,6))</f>
        <v>PERMANENT</v>
      </c>
      <c r="G6307" s="24">
        <v>45139</v>
      </c>
      <c r="H6307" s="24">
        <v>45169</v>
      </c>
      <c r="I6307" s="20" t="s">
        <v>82</v>
      </c>
      <c r="J6307" s="42" t="s">
        <v>2378</v>
      </c>
      <c r="K6307" s="57" t="str">
        <f ca="1">LeaveTracker[[#This Row],[Days]]&amp;" "&amp;LeaveTracker[[#This Row],[Type of Leave]]</f>
        <v>23 VL</v>
      </c>
      <c r="L6307" s="23">
        <f ca="1">NETWORKDAYS(LeaveTracker[[#This Row],[Start Date]],LeaveTracker[[#This Row],[End Date]],lstHolidays)</f>
        <v>23</v>
      </c>
      <c r="M6307" s="27"/>
    </row>
    <row r="6308" spans="1:13" ht="30" customHeight="1" x14ac:dyDescent="0.3">
      <c r="A6308" s="27">
        <f t="shared" si="72"/>
        <v>2495</v>
      </c>
      <c r="B6308" s="31">
        <v>45104</v>
      </c>
      <c r="C6308" s="31">
        <v>45095</v>
      </c>
      <c r="D6308" s="19" t="s">
        <v>2377</v>
      </c>
      <c r="E6308" s="20">
        <f>IF(ISBLANK(LeaveTracker[[#This Row],[Employee Name]]),"-----",VLOOKUP(LeaveTracker[[#This Row],[Employee Name]],'List of Employees'!$B$4:$H$767,7))</f>
        <v>0</v>
      </c>
      <c r="F6308" s="66" t="str">
        <f>IF(ISBLANK(LeaveTracker[[#This Row],[Employee Name]]),"-----",VLOOKUP(LeaveTracker[[#This Row],[Employee Name]],'List of Employees'!$B$4:$H$767,6))</f>
        <v>PERMANENT</v>
      </c>
      <c r="G6308" s="24">
        <v>45119</v>
      </c>
      <c r="H6308" s="24">
        <v>45120</v>
      </c>
      <c r="I6308" s="20" t="s">
        <v>82</v>
      </c>
      <c r="J6308" s="42" t="s">
        <v>2378</v>
      </c>
      <c r="K6308" s="57" t="str">
        <f ca="1">LeaveTracker[[#This Row],[Days]]&amp;" "&amp;LeaveTracker[[#This Row],[Type of Leave]]</f>
        <v>2 VL</v>
      </c>
      <c r="L6308" s="23">
        <f ca="1">NETWORKDAYS(LeaveTracker[[#This Row],[Start Date]],LeaveTracker[[#This Row],[End Date]],lstHolidays)</f>
        <v>2</v>
      </c>
      <c r="M6308" s="27"/>
    </row>
    <row r="6309" spans="1:13" ht="30" customHeight="1" x14ac:dyDescent="0.3">
      <c r="A6309" s="27">
        <f t="shared" ref="A6309:A6372" si="73">A6308+1</f>
        <v>2496</v>
      </c>
      <c r="B6309" s="31">
        <v>45104</v>
      </c>
      <c r="C6309" s="31">
        <v>45099</v>
      </c>
      <c r="D6309" s="19" t="s">
        <v>2007</v>
      </c>
      <c r="E6309" s="20" t="str">
        <f>IF(ISBLANK(LeaveTracker[[#This Row],[Employee Name]]),"-----",VLOOKUP(LeaveTracker[[#This Row],[Employee Name]],'List of Employees'!$B$4:$H$767,7))</f>
        <v>EDP</v>
      </c>
      <c r="F6309" s="66" t="str">
        <f>IF(ISBLANK(LeaveTracker[[#This Row],[Employee Name]]),"-----",VLOOKUP(LeaveTracker[[#This Row],[Employee Name]],'List of Employees'!$B$4:$H$767,6))</f>
        <v>CASUAL</v>
      </c>
      <c r="G6309" s="24">
        <v>45097</v>
      </c>
      <c r="H6309" s="24">
        <v>45097</v>
      </c>
      <c r="I6309" s="20" t="s">
        <v>81</v>
      </c>
      <c r="K6309" s="57" t="str">
        <f ca="1">LeaveTracker[[#This Row],[Days]]&amp;" "&amp;LeaveTracker[[#This Row],[Type of Leave]]</f>
        <v>1 SL</v>
      </c>
      <c r="L6309" s="23">
        <f ca="1">NETWORKDAYS(LeaveTracker[[#This Row],[Start Date]],LeaveTracker[[#This Row],[End Date]],lstHolidays)</f>
        <v>1</v>
      </c>
      <c r="M6309" s="27"/>
    </row>
    <row r="6310" spans="1:13" ht="30" customHeight="1" x14ac:dyDescent="0.3">
      <c r="A6310" s="27">
        <f t="shared" si="73"/>
        <v>2497</v>
      </c>
      <c r="B6310" s="31">
        <v>45104</v>
      </c>
      <c r="C6310" s="31">
        <v>45097</v>
      </c>
      <c r="D6310" s="19" t="s">
        <v>922</v>
      </c>
      <c r="E6310" s="20" t="str">
        <f>IF(ISBLANK(LeaveTracker[[#This Row],[Employee Name]]),"-----",VLOOKUP(LeaveTracker[[#This Row],[Employee Name]],'List of Employees'!$B$4:$H$767,7))</f>
        <v>TCNHS</v>
      </c>
      <c r="F6310" s="66" t="str">
        <f>IF(ISBLANK(LeaveTracker[[#This Row],[Employee Name]]),"-----",VLOOKUP(LeaveTracker[[#This Row],[Employee Name]],'List of Employees'!$B$4:$H$767,6))</f>
        <v>PERMANENT</v>
      </c>
      <c r="G6310" s="24">
        <v>45103</v>
      </c>
      <c r="H6310" s="24">
        <v>45104</v>
      </c>
      <c r="I6310" s="20" t="s">
        <v>297</v>
      </c>
      <c r="K6310" s="57" t="str">
        <f ca="1">LeaveTracker[[#This Row],[Days]]&amp;" "&amp;LeaveTracker[[#This Row],[Type of Leave]]</f>
        <v>2 OTHER</v>
      </c>
      <c r="L6310" s="23">
        <f ca="1">NETWORKDAYS(LeaveTracker[[#This Row],[Start Date]],LeaveTracker[[#This Row],[End Date]],lstHolidays)</f>
        <v>2</v>
      </c>
      <c r="M6310" s="27"/>
    </row>
    <row r="6311" spans="1:13" ht="30" customHeight="1" x14ac:dyDescent="0.3">
      <c r="A6311" s="27">
        <f t="shared" si="73"/>
        <v>2498</v>
      </c>
      <c r="B6311" s="31">
        <v>45104</v>
      </c>
      <c r="C6311" s="31">
        <v>45097</v>
      </c>
      <c r="D6311" s="19" t="s">
        <v>922</v>
      </c>
      <c r="E6311" s="20" t="str">
        <f>IF(ISBLANK(LeaveTracker[[#This Row],[Employee Name]]),"-----",VLOOKUP(LeaveTracker[[#This Row],[Employee Name]],'List of Employees'!$B$4:$H$767,7))</f>
        <v>TCNHS</v>
      </c>
      <c r="F6311" s="66" t="str">
        <f>IF(ISBLANK(LeaveTracker[[#This Row],[Employee Name]]),"-----",VLOOKUP(LeaveTracker[[#This Row],[Employee Name]],'List of Employees'!$B$4:$H$767,6))</f>
        <v>PERMANENT</v>
      </c>
      <c r="G6311" s="24">
        <v>45107</v>
      </c>
      <c r="H6311" s="24">
        <v>45107</v>
      </c>
      <c r="I6311" s="20" t="s">
        <v>297</v>
      </c>
      <c r="K6311" s="57" t="str">
        <f ca="1">LeaveTracker[[#This Row],[Days]]&amp;" "&amp;LeaveTracker[[#This Row],[Type of Leave]]</f>
        <v>1 OTHER</v>
      </c>
      <c r="L6311" s="23">
        <f ca="1">NETWORKDAYS(LeaveTracker[[#This Row],[Start Date]],LeaveTracker[[#This Row],[End Date]],lstHolidays)</f>
        <v>1</v>
      </c>
      <c r="M6311" s="27"/>
    </row>
    <row r="6312" spans="1:13" ht="30" customHeight="1" x14ac:dyDescent="0.3">
      <c r="A6312" s="27">
        <f t="shared" si="73"/>
        <v>2499</v>
      </c>
      <c r="B6312" s="31">
        <v>45104</v>
      </c>
      <c r="C6312" s="31">
        <v>45097</v>
      </c>
      <c r="D6312" s="19" t="s">
        <v>846</v>
      </c>
      <c r="E6312" s="20" t="str">
        <f>IF(ISBLANK(LeaveTracker[[#This Row],[Employee Name]]),"-----",VLOOKUP(LeaveTracker[[#This Row],[Employee Name]],'List of Employees'!$B$4:$H$767,7))</f>
        <v>MO</v>
      </c>
      <c r="F6312" s="66" t="str">
        <f>IF(ISBLANK(LeaveTracker[[#This Row],[Employee Name]]),"-----",VLOOKUP(LeaveTracker[[#This Row],[Employee Name]],'List of Employees'!$B$4:$H$767,6))</f>
        <v>PERMANENT</v>
      </c>
      <c r="G6312" s="24">
        <v>45096</v>
      </c>
      <c r="H6312" s="24">
        <v>45096</v>
      </c>
      <c r="I6312" s="20" t="s">
        <v>81</v>
      </c>
      <c r="K6312" s="57" t="str">
        <f ca="1">LeaveTracker[[#This Row],[Days]]&amp;" "&amp;LeaveTracker[[#This Row],[Type of Leave]]</f>
        <v>1 SL</v>
      </c>
      <c r="L6312" s="23">
        <f ca="1">NETWORKDAYS(LeaveTracker[[#This Row],[Start Date]],LeaveTracker[[#This Row],[End Date]],lstHolidays)</f>
        <v>1</v>
      </c>
      <c r="M6312" s="27"/>
    </row>
    <row r="6313" spans="1:13" ht="30" customHeight="1" x14ac:dyDescent="0.3">
      <c r="A6313" s="27">
        <f t="shared" si="73"/>
        <v>2500</v>
      </c>
      <c r="B6313" s="31">
        <v>45104</v>
      </c>
      <c r="C6313" s="31">
        <v>45094</v>
      </c>
      <c r="D6313" s="19" t="s">
        <v>1846</v>
      </c>
      <c r="E6313" s="20" t="str">
        <f>IF(ISBLANK(LeaveTracker[[#This Row],[Employee Name]]),"-----",VLOOKUP(LeaveTracker[[#This Row],[Employee Name]],'List of Employees'!$B$4:$H$767,7))</f>
        <v>TICC</v>
      </c>
      <c r="F6313" s="66" t="str">
        <f>IF(ISBLANK(LeaveTracker[[#This Row],[Employee Name]]),"-----",VLOOKUP(LeaveTracker[[#This Row],[Employee Name]],'List of Employees'!$B$4:$H$767,6))</f>
        <v>CASUAL</v>
      </c>
      <c r="G6313" s="24">
        <v>45091</v>
      </c>
      <c r="H6313" s="24">
        <v>45092</v>
      </c>
      <c r="I6313" s="20" t="s">
        <v>81</v>
      </c>
      <c r="K6313" s="57" t="str">
        <f ca="1">LeaveTracker[[#This Row],[Days]]&amp;" "&amp;LeaveTracker[[#This Row],[Type of Leave]]</f>
        <v>2 SL</v>
      </c>
      <c r="L6313" s="23">
        <f ca="1">NETWORKDAYS(LeaveTracker[[#This Row],[Start Date]],LeaveTracker[[#This Row],[End Date]],lstHolidays)</f>
        <v>2</v>
      </c>
      <c r="M6313" s="27"/>
    </row>
    <row r="6314" spans="1:13" ht="30" customHeight="1" x14ac:dyDescent="0.3">
      <c r="A6314" s="27">
        <f t="shared" si="73"/>
        <v>2501</v>
      </c>
      <c r="B6314" s="31">
        <v>45104</v>
      </c>
      <c r="C6314" s="31">
        <v>45094</v>
      </c>
      <c r="D6314" s="19" t="s">
        <v>1846</v>
      </c>
      <c r="E6314" s="20" t="str">
        <f>IF(ISBLANK(LeaveTracker[[#This Row],[Employee Name]]),"-----",VLOOKUP(LeaveTracker[[#This Row],[Employee Name]],'List of Employees'!$B$4:$H$767,7))</f>
        <v>TICC</v>
      </c>
      <c r="F6314" s="66" t="str">
        <f>IF(ISBLANK(LeaveTracker[[#This Row],[Employee Name]]),"-----",VLOOKUP(LeaveTracker[[#This Row],[Employee Name]],'List of Employees'!$B$4:$H$767,6))</f>
        <v>CASUAL</v>
      </c>
      <c r="G6314" s="24">
        <v>45100</v>
      </c>
      <c r="H6314" s="24">
        <v>45100</v>
      </c>
      <c r="I6314" s="20" t="s">
        <v>82</v>
      </c>
      <c r="K6314" s="57" t="str">
        <f ca="1">LeaveTracker[[#This Row],[Days]]&amp;" "&amp;LeaveTracker[[#This Row],[Type of Leave]]</f>
        <v>1 VL</v>
      </c>
      <c r="L6314" s="23">
        <f ca="1">NETWORKDAYS(LeaveTracker[[#This Row],[Start Date]],LeaveTracker[[#This Row],[End Date]],lstHolidays)</f>
        <v>1</v>
      </c>
      <c r="M6314" s="27"/>
    </row>
    <row r="6315" spans="1:13" ht="30" customHeight="1" x14ac:dyDescent="0.3">
      <c r="A6315" s="27">
        <f t="shared" si="73"/>
        <v>2502</v>
      </c>
      <c r="B6315" s="31">
        <v>45104</v>
      </c>
      <c r="C6315" s="31">
        <v>45094</v>
      </c>
      <c r="D6315" s="19" t="s">
        <v>1846</v>
      </c>
      <c r="E6315" s="20" t="str">
        <f>IF(ISBLANK(LeaveTracker[[#This Row],[Employee Name]]),"-----",VLOOKUP(LeaveTracker[[#This Row],[Employee Name]],'List of Employees'!$B$4:$H$767,7))</f>
        <v>TICC</v>
      </c>
      <c r="F6315" s="66" t="str">
        <f>IF(ISBLANK(LeaveTracker[[#This Row],[Employee Name]]),"-----",VLOOKUP(LeaveTracker[[#This Row],[Employee Name]],'List of Employees'!$B$4:$H$767,6))</f>
        <v>CASUAL</v>
      </c>
      <c r="G6315" s="24">
        <v>45103</v>
      </c>
      <c r="H6315" s="24">
        <v>45104</v>
      </c>
      <c r="I6315" s="20" t="s">
        <v>82</v>
      </c>
      <c r="K6315" s="57" t="str">
        <f ca="1">LeaveTracker[[#This Row],[Days]]&amp;" "&amp;LeaveTracker[[#This Row],[Type of Leave]]</f>
        <v>2 VL</v>
      </c>
      <c r="L6315" s="23">
        <f ca="1">NETWORKDAYS(LeaveTracker[[#This Row],[Start Date]],LeaveTracker[[#This Row],[End Date]],lstHolidays)</f>
        <v>2</v>
      </c>
      <c r="M6315" s="27"/>
    </row>
    <row r="6316" spans="1:13" ht="30" customHeight="1" x14ac:dyDescent="0.3">
      <c r="A6316" s="27">
        <f t="shared" si="73"/>
        <v>2503</v>
      </c>
      <c r="B6316" s="31">
        <v>45104</v>
      </c>
      <c r="C6316" s="31">
        <v>45094</v>
      </c>
      <c r="D6316" s="19" t="s">
        <v>1859</v>
      </c>
      <c r="E6316" s="20" t="str">
        <f>IF(ISBLANK(LeaveTracker[[#This Row],[Employee Name]]),"-----",VLOOKUP(LeaveTracker[[#This Row],[Employee Name]],'List of Employees'!$B$4:$H$767,7))</f>
        <v>TICC</v>
      </c>
      <c r="F6316" s="66" t="str">
        <f>IF(ISBLANK(LeaveTracker[[#This Row],[Employee Name]]),"-----",VLOOKUP(LeaveTracker[[#This Row],[Employee Name]],'List of Employees'!$B$4:$H$767,6))</f>
        <v>CASUAL</v>
      </c>
      <c r="G6316" s="24">
        <v>45087</v>
      </c>
      <c r="H6316" s="24">
        <v>45087</v>
      </c>
      <c r="I6316" s="20" t="s">
        <v>81</v>
      </c>
      <c r="K6316" s="57" t="str">
        <f>LeaveTracker[[#This Row],[Days]]&amp;" "&amp;LeaveTracker[[#This Row],[Type of Leave]]</f>
        <v>1 SL</v>
      </c>
      <c r="L6316" s="23">
        <v>1</v>
      </c>
      <c r="M6316" s="27"/>
    </row>
    <row r="6317" spans="1:13" ht="30" customHeight="1" x14ac:dyDescent="0.3">
      <c r="A6317" s="27">
        <f t="shared" si="73"/>
        <v>2504</v>
      </c>
      <c r="B6317" s="31">
        <v>45104</v>
      </c>
      <c r="C6317" s="31">
        <v>45099</v>
      </c>
      <c r="D6317" s="19" t="s">
        <v>1807</v>
      </c>
      <c r="E6317" s="20" t="str">
        <f>IF(ISBLANK(LeaveTracker[[#This Row],[Employee Name]]),"-----",VLOOKUP(LeaveTracker[[#This Row],[Employee Name]],'List of Employees'!$B$4:$H$767,7))</f>
        <v>TICC</v>
      </c>
      <c r="F6317" s="66" t="str">
        <f>IF(ISBLANK(LeaveTracker[[#This Row],[Employee Name]]),"-----",VLOOKUP(LeaveTracker[[#This Row],[Employee Name]],'List of Employees'!$B$4:$H$767,6))</f>
        <v>CASUAL</v>
      </c>
      <c r="G6317" s="24">
        <v>45096</v>
      </c>
      <c r="H6317" s="24">
        <v>45097</v>
      </c>
      <c r="I6317" s="20" t="s">
        <v>81</v>
      </c>
      <c r="K6317" s="57" t="str">
        <f ca="1">LeaveTracker[[#This Row],[Days]]&amp;" "&amp;LeaveTracker[[#This Row],[Type of Leave]]</f>
        <v>2 SL</v>
      </c>
      <c r="L6317" s="23">
        <f ca="1">NETWORKDAYS(LeaveTracker[[#This Row],[Start Date]],LeaveTracker[[#This Row],[End Date]],lstHolidays)</f>
        <v>2</v>
      </c>
      <c r="M6317" s="27"/>
    </row>
    <row r="6318" spans="1:13" ht="30" customHeight="1" x14ac:dyDescent="0.3">
      <c r="A6318" s="27">
        <f t="shared" si="73"/>
        <v>2505</v>
      </c>
      <c r="B6318" s="31">
        <v>45104</v>
      </c>
      <c r="C6318" s="31">
        <v>45100</v>
      </c>
      <c r="D6318" s="19" t="s">
        <v>1949</v>
      </c>
      <c r="E6318" s="20" t="str">
        <f>IF(ISBLANK(LeaveTracker[[#This Row],[Employee Name]]),"-----",VLOOKUP(LeaveTracker[[#This Row],[Employee Name]],'List of Employees'!$B$4:$H$767,7))</f>
        <v>TICC</v>
      </c>
      <c r="F6318" s="66" t="str">
        <f>IF(ISBLANK(LeaveTracker[[#This Row],[Employee Name]]),"-----",VLOOKUP(LeaveTracker[[#This Row],[Employee Name]],'List of Employees'!$B$4:$H$767,6))</f>
        <v>CASUAL</v>
      </c>
      <c r="G6318" s="24">
        <v>45112</v>
      </c>
      <c r="H6318" s="24">
        <v>45114</v>
      </c>
      <c r="I6318" s="20" t="s">
        <v>82</v>
      </c>
      <c r="K6318" s="57" t="str">
        <f ca="1">LeaveTracker[[#This Row],[Days]]&amp;" "&amp;LeaveTracker[[#This Row],[Type of Leave]]</f>
        <v>3 VL</v>
      </c>
      <c r="L6318" s="23">
        <f ca="1">NETWORKDAYS(LeaveTracker[[#This Row],[Start Date]],LeaveTracker[[#This Row],[End Date]],lstHolidays)</f>
        <v>3</v>
      </c>
      <c r="M6318" s="27"/>
    </row>
    <row r="6319" spans="1:13" ht="30" customHeight="1" x14ac:dyDescent="0.3">
      <c r="A6319" s="27">
        <f t="shared" si="73"/>
        <v>2506</v>
      </c>
      <c r="B6319" s="31">
        <v>45104</v>
      </c>
      <c r="C6319" s="31">
        <v>45099</v>
      </c>
      <c r="D6319" s="19" t="s">
        <v>830</v>
      </c>
      <c r="E6319" s="20" t="str">
        <f>IF(ISBLANK(LeaveTracker[[#This Row],[Employee Name]]),"-----",VLOOKUP(LeaveTracker[[#This Row],[Employee Name]],'List of Employees'!$B$4:$H$767,7))</f>
        <v>CTO</v>
      </c>
      <c r="F6319" s="66" t="str">
        <f>IF(ISBLANK(LeaveTracker[[#This Row],[Employee Name]]),"-----",VLOOKUP(LeaveTracker[[#This Row],[Employee Name]],'List of Employees'!$B$4:$H$767,6))</f>
        <v>PERMANENT</v>
      </c>
      <c r="G6319" s="24">
        <v>45120</v>
      </c>
      <c r="H6319" s="24">
        <v>45120</v>
      </c>
      <c r="I6319" s="20" t="s">
        <v>297</v>
      </c>
      <c r="J6319" s="42" t="s">
        <v>1000</v>
      </c>
      <c r="K6319" s="57" t="str">
        <f ca="1">LeaveTracker[[#This Row],[Days]]&amp;" "&amp;LeaveTracker[[#This Row],[Type of Leave]]</f>
        <v>1 OTHER</v>
      </c>
      <c r="L6319" s="23">
        <f ca="1">NETWORKDAYS(LeaveTracker[[#This Row],[Start Date]],LeaveTracker[[#This Row],[End Date]],lstHolidays)</f>
        <v>1</v>
      </c>
      <c r="M6319" s="27"/>
    </row>
    <row r="6320" spans="1:13" ht="30" customHeight="1" x14ac:dyDescent="0.3">
      <c r="A6320" s="27">
        <f t="shared" si="73"/>
        <v>2507</v>
      </c>
      <c r="B6320" s="31">
        <v>45104</v>
      </c>
      <c r="C6320" s="31">
        <v>45100</v>
      </c>
      <c r="D6320" s="19" t="s">
        <v>1799</v>
      </c>
      <c r="E6320" s="20" t="str">
        <f>IF(ISBLANK(LeaveTracker[[#This Row],[Employee Name]]),"-----",VLOOKUP(LeaveTracker[[#This Row],[Employee Name]],'List of Employees'!$B$4:$H$767,7))</f>
        <v>HOUSING</v>
      </c>
      <c r="F6320" s="66" t="str">
        <f>IF(ISBLANK(LeaveTracker[[#This Row],[Employee Name]]),"-----",VLOOKUP(LeaveTracker[[#This Row],[Employee Name]],'List of Employees'!$B$4:$H$767,6))</f>
        <v>CASUAL</v>
      </c>
      <c r="G6320" s="24">
        <v>45110</v>
      </c>
      <c r="H6320" s="24">
        <v>45112</v>
      </c>
      <c r="I6320" s="20" t="s">
        <v>82</v>
      </c>
      <c r="K6320" s="57" t="str">
        <f ca="1">LeaveTracker[[#This Row],[Days]]&amp;" "&amp;LeaveTracker[[#This Row],[Type of Leave]]</f>
        <v>3 VL</v>
      </c>
      <c r="L6320" s="23">
        <f ca="1">NETWORKDAYS(LeaveTracker[[#This Row],[Start Date]],LeaveTracker[[#This Row],[End Date]],lstHolidays)</f>
        <v>3</v>
      </c>
      <c r="M6320" s="27"/>
    </row>
    <row r="6321" spans="1:13" ht="30" customHeight="1" x14ac:dyDescent="0.3">
      <c r="A6321" s="27">
        <f t="shared" si="73"/>
        <v>2508</v>
      </c>
      <c r="B6321" s="31">
        <v>45104</v>
      </c>
      <c r="C6321" s="31">
        <v>45100</v>
      </c>
      <c r="D6321" s="19" t="s">
        <v>1799</v>
      </c>
      <c r="E6321" s="20" t="str">
        <f>IF(ISBLANK(LeaveTracker[[#This Row],[Employee Name]]),"-----",VLOOKUP(LeaveTracker[[#This Row],[Employee Name]],'List of Employees'!$B$4:$H$767,7))</f>
        <v>HOUSING</v>
      </c>
      <c r="F6321" s="66" t="str">
        <f>IF(ISBLANK(LeaveTracker[[#This Row],[Employee Name]]),"-----",VLOOKUP(LeaveTracker[[#This Row],[Employee Name]],'List of Employees'!$B$4:$H$767,6))</f>
        <v>CASUAL</v>
      </c>
      <c r="G6321" s="24">
        <v>45097</v>
      </c>
      <c r="H6321" s="24">
        <v>45097</v>
      </c>
      <c r="I6321" s="20" t="s">
        <v>81</v>
      </c>
      <c r="K6321" s="57" t="str">
        <f ca="1">LeaveTracker[[#This Row],[Days]]&amp;" "&amp;LeaveTracker[[#This Row],[Type of Leave]]</f>
        <v>1 SL</v>
      </c>
      <c r="L6321" s="23">
        <f ca="1">NETWORKDAYS(LeaveTracker[[#This Row],[Start Date]],LeaveTracker[[#This Row],[End Date]],lstHolidays)</f>
        <v>1</v>
      </c>
      <c r="M6321" s="27"/>
    </row>
    <row r="6322" spans="1:13" ht="30" customHeight="1" x14ac:dyDescent="0.3">
      <c r="A6322" s="27">
        <f t="shared" si="73"/>
        <v>2509</v>
      </c>
      <c r="B6322" s="31">
        <v>45104</v>
      </c>
      <c r="C6322" s="31">
        <v>45100</v>
      </c>
      <c r="D6322" s="19" t="s">
        <v>1799</v>
      </c>
      <c r="E6322" s="20" t="str">
        <f>IF(ISBLANK(LeaveTracker[[#This Row],[Employee Name]]),"-----",VLOOKUP(LeaveTracker[[#This Row],[Employee Name]],'List of Employees'!$B$4:$H$767,7))</f>
        <v>HOUSING</v>
      </c>
      <c r="F6322" s="66" t="str">
        <f>IF(ISBLANK(LeaveTracker[[#This Row],[Employee Name]]),"-----",VLOOKUP(LeaveTracker[[#This Row],[Employee Name]],'List of Employees'!$B$4:$H$767,6))</f>
        <v>CASUAL</v>
      </c>
      <c r="G6322" s="24">
        <v>45099</v>
      </c>
      <c r="H6322" s="24">
        <v>45099</v>
      </c>
      <c r="I6322" s="20" t="s">
        <v>81</v>
      </c>
      <c r="K6322" s="57" t="str">
        <f ca="1">LeaveTracker[[#This Row],[Days]]&amp;" "&amp;LeaveTracker[[#This Row],[Type of Leave]]</f>
        <v>1 SL</v>
      </c>
      <c r="L6322" s="23">
        <f ca="1">NETWORKDAYS(LeaveTracker[[#This Row],[Start Date]],LeaveTracker[[#This Row],[End Date]],lstHolidays)</f>
        <v>1</v>
      </c>
      <c r="M6322" s="27"/>
    </row>
    <row r="6323" spans="1:13" ht="30" customHeight="1" x14ac:dyDescent="0.3">
      <c r="A6323" s="27">
        <f t="shared" si="73"/>
        <v>2510</v>
      </c>
      <c r="B6323" s="31">
        <v>45104</v>
      </c>
      <c r="C6323" s="31">
        <v>45086</v>
      </c>
      <c r="D6323" s="19" t="s">
        <v>2383</v>
      </c>
      <c r="E6323" s="20" t="str">
        <f>IF(ISBLANK(LeaveTracker[[#This Row],[Employee Name]]),"-----",VLOOKUP(LeaveTracker[[#This Row],[Employee Name]],'List of Employees'!$B$4:$H$767,7))</f>
        <v>SHS</v>
      </c>
      <c r="F6323" s="66" t="str">
        <f>IF(ISBLANK(LeaveTracker[[#This Row],[Employee Name]]),"-----",VLOOKUP(LeaveTracker[[#This Row],[Employee Name]],'List of Employees'!$B$4:$H$767,6))</f>
        <v>PERMANENT</v>
      </c>
      <c r="G6323" s="24">
        <v>45085</v>
      </c>
      <c r="H6323" s="24">
        <v>45085</v>
      </c>
      <c r="I6323" s="20" t="s">
        <v>81</v>
      </c>
      <c r="K6323" s="57" t="str">
        <f ca="1">LeaveTracker[[#This Row],[Days]]&amp;" "&amp;LeaveTracker[[#This Row],[Type of Leave]]</f>
        <v>1 SL</v>
      </c>
      <c r="L6323" s="23">
        <f ca="1">NETWORKDAYS(LeaveTracker[[#This Row],[Start Date]],LeaveTracker[[#This Row],[End Date]],lstHolidays)</f>
        <v>1</v>
      </c>
      <c r="M6323" s="27"/>
    </row>
    <row r="6324" spans="1:13" ht="30" customHeight="1" x14ac:dyDescent="0.3">
      <c r="A6324" s="27">
        <f t="shared" si="73"/>
        <v>2511</v>
      </c>
      <c r="B6324" s="31">
        <v>45104</v>
      </c>
      <c r="C6324" s="31">
        <v>45085</v>
      </c>
      <c r="D6324" s="19" t="s">
        <v>1924</v>
      </c>
      <c r="E6324" s="20">
        <f>IF(ISBLANK(LeaveTracker[[#This Row],[Employee Name]]),"-----",VLOOKUP(LeaveTracker[[#This Row],[Employee Name]],'List of Employees'!$B$4:$H$767,7))</f>
        <v>0</v>
      </c>
      <c r="F6324" s="66" t="str">
        <f>IF(ISBLANK(LeaveTracker[[#This Row],[Employee Name]]),"-----",VLOOKUP(LeaveTracker[[#This Row],[Employee Name]],'List of Employees'!$B$4:$H$767,6))</f>
        <v>JOBCON</v>
      </c>
      <c r="G6324" s="24">
        <v>45084</v>
      </c>
      <c r="H6324" s="24">
        <v>45084</v>
      </c>
      <c r="I6324" s="20" t="s">
        <v>81</v>
      </c>
      <c r="J6324" s="42" t="s">
        <v>2357</v>
      </c>
      <c r="K6324" s="57" t="str">
        <f ca="1">LeaveTracker[[#This Row],[Days]]&amp;" "&amp;LeaveTracker[[#This Row],[Type of Leave]]</f>
        <v>1 SL</v>
      </c>
      <c r="L6324" s="23">
        <f ca="1">NETWORKDAYS(LeaveTracker[[#This Row],[Start Date]],LeaveTracker[[#This Row],[End Date]],lstHolidays)</f>
        <v>1</v>
      </c>
      <c r="M6324" s="27"/>
    </row>
    <row r="6325" spans="1:13" ht="30" customHeight="1" x14ac:dyDescent="0.3">
      <c r="A6325" s="27">
        <f t="shared" si="73"/>
        <v>2512</v>
      </c>
      <c r="B6325" s="31">
        <v>45104</v>
      </c>
      <c r="C6325" s="31">
        <v>45103</v>
      </c>
      <c r="D6325" s="19" t="s">
        <v>370</v>
      </c>
      <c r="E6325" s="20" t="str">
        <f>IF(ISBLANK(LeaveTracker[[#This Row],[Employee Name]]),"-----",VLOOKUP(LeaveTracker[[#This Row],[Employee Name]],'List of Employees'!$B$4:$H$767,7))</f>
        <v>LIBRARY</v>
      </c>
      <c r="F6325" s="66" t="str">
        <f>IF(ISBLANK(LeaveTracker[[#This Row],[Employee Name]]),"-----",VLOOKUP(LeaveTracker[[#This Row],[Employee Name]],'List of Employees'!$B$4:$H$767,6))</f>
        <v>PERMANENT</v>
      </c>
      <c r="G6325" s="24">
        <v>45100</v>
      </c>
      <c r="H6325" s="24">
        <v>45101</v>
      </c>
      <c r="I6325" s="20" t="s">
        <v>81</v>
      </c>
      <c r="K6325" s="57" t="str">
        <f ca="1">LeaveTracker[[#This Row],[Days]]&amp;" "&amp;LeaveTracker[[#This Row],[Type of Leave]]</f>
        <v>1 SL</v>
      </c>
      <c r="L6325" s="23">
        <f ca="1">NETWORKDAYS(LeaveTracker[[#This Row],[Start Date]],LeaveTracker[[#This Row],[End Date]],lstHolidays)</f>
        <v>1</v>
      </c>
      <c r="M6325" s="27"/>
    </row>
    <row r="6326" spans="1:13" ht="30" customHeight="1" x14ac:dyDescent="0.3">
      <c r="A6326" s="27">
        <f t="shared" si="73"/>
        <v>2513</v>
      </c>
      <c r="B6326" s="31">
        <v>45104</v>
      </c>
      <c r="C6326" s="31">
        <v>45103</v>
      </c>
      <c r="D6326" s="19" t="s">
        <v>834</v>
      </c>
      <c r="E6326" s="20" t="str">
        <f>IF(ISBLANK(LeaveTracker[[#This Row],[Employee Name]]),"-----",VLOOKUP(LeaveTracker[[#This Row],[Employee Name]],'List of Employees'!$B$4:$H$767,7))</f>
        <v>CTO</v>
      </c>
      <c r="F6326" s="66" t="str">
        <f>IF(ISBLANK(LeaveTracker[[#This Row],[Employee Name]]),"-----",VLOOKUP(LeaveTracker[[#This Row],[Employee Name]],'List of Employees'!$B$4:$H$767,6))</f>
        <v>PERMANENT</v>
      </c>
      <c r="G6326" s="24">
        <v>45112</v>
      </c>
      <c r="H6326" s="24">
        <v>45114</v>
      </c>
      <c r="I6326" s="20" t="s">
        <v>82</v>
      </c>
      <c r="K6326" s="57" t="str">
        <f ca="1">LeaveTracker[[#This Row],[Days]]&amp;" "&amp;LeaveTracker[[#This Row],[Type of Leave]]</f>
        <v>3 VL</v>
      </c>
      <c r="L6326" s="23">
        <f ca="1">NETWORKDAYS(LeaveTracker[[#This Row],[Start Date]],LeaveTracker[[#This Row],[End Date]],lstHolidays)</f>
        <v>3</v>
      </c>
      <c r="M6326" s="27"/>
    </row>
    <row r="6327" spans="1:13" ht="30" customHeight="1" x14ac:dyDescent="0.3">
      <c r="A6327" s="27">
        <f t="shared" si="73"/>
        <v>2514</v>
      </c>
      <c r="B6327" s="31">
        <v>45104</v>
      </c>
      <c r="C6327" s="31">
        <v>45103</v>
      </c>
      <c r="D6327" s="19" t="s">
        <v>406</v>
      </c>
      <c r="E6327" s="20" t="str">
        <f>IF(ISBLANK(LeaveTracker[[#This Row],[Employee Name]]),"-----",VLOOKUP(LeaveTracker[[#This Row],[Employee Name]],'List of Employees'!$B$4:$H$767,7))</f>
        <v>CTO</v>
      </c>
      <c r="F6327" s="66" t="str">
        <f>IF(ISBLANK(LeaveTracker[[#This Row],[Employee Name]]),"-----",VLOOKUP(LeaveTracker[[#This Row],[Employee Name]],'List of Employees'!$B$4:$H$767,6))</f>
        <v>PERMANENT</v>
      </c>
      <c r="G6327" s="24">
        <v>45107</v>
      </c>
      <c r="H6327" s="24">
        <v>45107</v>
      </c>
      <c r="I6327" s="20" t="s">
        <v>297</v>
      </c>
      <c r="K6327" s="57" t="str">
        <f ca="1">LeaveTracker[[#This Row],[Days]]&amp;" "&amp;LeaveTracker[[#This Row],[Type of Leave]]</f>
        <v>1 OTHER</v>
      </c>
      <c r="L6327" s="23">
        <f ca="1">NETWORKDAYS(LeaveTracker[[#This Row],[Start Date]],LeaveTracker[[#This Row],[End Date]],lstHolidays)</f>
        <v>1</v>
      </c>
      <c r="M6327" s="27"/>
    </row>
    <row r="6328" spans="1:13" ht="30" customHeight="1" x14ac:dyDescent="0.3">
      <c r="A6328" s="27">
        <f t="shared" si="73"/>
        <v>2515</v>
      </c>
      <c r="B6328" s="31">
        <v>45104</v>
      </c>
      <c r="C6328" s="31">
        <v>45096</v>
      </c>
      <c r="D6328" s="19" t="s">
        <v>727</v>
      </c>
      <c r="E6328" s="20" t="str">
        <f>IF(ISBLANK(LeaveTracker[[#This Row],[Employee Name]]),"-----",VLOOKUP(LeaveTracker[[#This Row],[Employee Name]],'List of Employees'!$B$4:$H$767,7))</f>
        <v>SP</v>
      </c>
      <c r="F6328" s="66" t="str">
        <f>IF(ISBLANK(LeaveTracker[[#This Row],[Employee Name]]),"-----",VLOOKUP(LeaveTracker[[#This Row],[Employee Name]],'List of Employees'!$B$4:$H$767,6))</f>
        <v>PERMANENT</v>
      </c>
      <c r="G6328" s="24">
        <v>45104</v>
      </c>
      <c r="H6328" s="24">
        <v>45104</v>
      </c>
      <c r="I6328" s="20" t="s">
        <v>297</v>
      </c>
      <c r="J6328" s="42" t="s">
        <v>1000</v>
      </c>
      <c r="K6328" s="57" t="str">
        <f ca="1">LeaveTracker[[#This Row],[Days]]&amp;" "&amp;LeaveTracker[[#This Row],[Type of Leave]]</f>
        <v>1 OTHER</v>
      </c>
      <c r="L6328" s="23">
        <f ca="1">NETWORKDAYS(LeaveTracker[[#This Row],[Start Date]],LeaveTracker[[#This Row],[End Date]],lstHolidays)</f>
        <v>1</v>
      </c>
      <c r="M6328" s="27"/>
    </row>
    <row r="6329" spans="1:13" ht="30" customHeight="1" x14ac:dyDescent="0.3">
      <c r="A6329" s="27">
        <f t="shared" si="73"/>
        <v>2516</v>
      </c>
      <c r="B6329" s="31">
        <v>45104</v>
      </c>
      <c r="C6329" s="24">
        <v>45086</v>
      </c>
      <c r="D6329" s="19" t="s">
        <v>1820</v>
      </c>
      <c r="E6329" s="20" t="str">
        <f>IF(ISBLANK(LeaveTracker[[#This Row],[Employee Name]]),"-----",VLOOKUP(LeaveTracker[[#This Row],[Employee Name]],'List of Employees'!$B$4:$H$767,7))</f>
        <v>SP</v>
      </c>
      <c r="F6329" s="66" t="str">
        <f>IF(ISBLANK(LeaveTracker[[#This Row],[Employee Name]]),"-----",VLOOKUP(LeaveTracker[[#This Row],[Employee Name]],'List of Employees'!$B$4:$H$767,6))</f>
        <v>CASUAL</v>
      </c>
      <c r="G6329" s="24">
        <v>45086</v>
      </c>
      <c r="H6329" s="24">
        <v>45086</v>
      </c>
      <c r="I6329" s="20" t="s">
        <v>297</v>
      </c>
      <c r="K6329" s="57" t="str">
        <f ca="1">LeaveTracker[[#This Row],[Days]]&amp;" "&amp;LeaveTracker[[#This Row],[Type of Leave]]</f>
        <v>1 OTHER</v>
      </c>
      <c r="L6329" s="23">
        <f ca="1">NETWORKDAYS(LeaveTracker[[#This Row],[Start Date]],LeaveTracker[[#This Row],[End Date]],lstHolidays)</f>
        <v>1</v>
      </c>
      <c r="M6329" s="27"/>
    </row>
    <row r="6330" spans="1:13" ht="30" customHeight="1" x14ac:dyDescent="0.3">
      <c r="A6330" s="27">
        <f t="shared" si="73"/>
        <v>2517</v>
      </c>
      <c r="B6330" s="31">
        <v>45104</v>
      </c>
      <c r="C6330" s="24">
        <v>45086</v>
      </c>
      <c r="D6330" s="19" t="s">
        <v>1820</v>
      </c>
      <c r="E6330" s="20" t="str">
        <f>IF(ISBLANK(LeaveTracker[[#This Row],[Employee Name]]),"-----",VLOOKUP(LeaveTracker[[#This Row],[Employee Name]],'List of Employees'!$B$4:$H$767,7))</f>
        <v>SP</v>
      </c>
      <c r="F6330" s="66" t="str">
        <f>IF(ISBLANK(LeaveTracker[[#This Row],[Employee Name]]),"-----",VLOOKUP(LeaveTracker[[#This Row],[Employee Name]],'List of Employees'!$B$4:$H$767,6))</f>
        <v>CASUAL</v>
      </c>
      <c r="G6330" s="24">
        <v>45093</v>
      </c>
      <c r="H6330" s="24">
        <v>45093</v>
      </c>
      <c r="I6330" s="20" t="s">
        <v>297</v>
      </c>
      <c r="K6330" s="57" t="str">
        <f ca="1">LeaveTracker[[#This Row],[Days]]&amp;" "&amp;LeaveTracker[[#This Row],[Type of Leave]]</f>
        <v>1 OTHER</v>
      </c>
      <c r="L6330" s="23">
        <f ca="1">NETWORKDAYS(LeaveTracker[[#This Row],[Start Date]],LeaveTracker[[#This Row],[End Date]],lstHolidays)</f>
        <v>1</v>
      </c>
      <c r="M6330" s="27"/>
    </row>
    <row r="6331" spans="1:13" ht="30" customHeight="1" x14ac:dyDescent="0.3">
      <c r="A6331" s="27">
        <f t="shared" si="73"/>
        <v>2518</v>
      </c>
      <c r="B6331" s="31">
        <v>45104</v>
      </c>
      <c r="C6331" s="24">
        <v>45086</v>
      </c>
      <c r="D6331" s="19" t="s">
        <v>1820</v>
      </c>
      <c r="E6331" s="20" t="str">
        <f>IF(ISBLANK(LeaveTracker[[#This Row],[Employee Name]]),"-----",VLOOKUP(LeaveTracker[[#This Row],[Employee Name]],'List of Employees'!$B$4:$H$767,7))</f>
        <v>SP</v>
      </c>
      <c r="F6331" s="66" t="str">
        <f>IF(ISBLANK(LeaveTracker[[#This Row],[Employee Name]]),"-----",VLOOKUP(LeaveTracker[[#This Row],[Employee Name]],'List of Employees'!$B$4:$H$767,6))</f>
        <v>CASUAL</v>
      </c>
      <c r="G6331" s="24">
        <v>45097</v>
      </c>
      <c r="H6331" s="24">
        <v>45097</v>
      </c>
      <c r="I6331" s="20" t="s">
        <v>297</v>
      </c>
      <c r="K6331" s="57" t="str">
        <f ca="1">LeaveTracker[[#This Row],[Days]]&amp;" "&amp;LeaveTracker[[#This Row],[Type of Leave]]</f>
        <v>1 OTHER</v>
      </c>
      <c r="L6331" s="23">
        <f ca="1">NETWORKDAYS(LeaveTracker[[#This Row],[Start Date]],LeaveTracker[[#This Row],[End Date]],lstHolidays)</f>
        <v>1</v>
      </c>
      <c r="M6331" s="27"/>
    </row>
    <row r="6332" spans="1:13" ht="30" customHeight="1" x14ac:dyDescent="0.3">
      <c r="A6332" s="27">
        <f t="shared" si="73"/>
        <v>2519</v>
      </c>
      <c r="B6332" s="31">
        <v>45104</v>
      </c>
      <c r="C6332" s="24">
        <v>45086</v>
      </c>
      <c r="D6332" s="19" t="s">
        <v>1820</v>
      </c>
      <c r="E6332" s="20" t="str">
        <f>IF(ISBLANK(LeaveTracker[[#This Row],[Employee Name]]),"-----",VLOOKUP(LeaveTracker[[#This Row],[Employee Name]],'List of Employees'!$B$4:$H$767,7))</f>
        <v>SP</v>
      </c>
      <c r="F6332" s="66" t="str">
        <f>IF(ISBLANK(LeaveTracker[[#This Row],[Employee Name]]),"-----",VLOOKUP(LeaveTracker[[#This Row],[Employee Name]],'List of Employees'!$B$4:$H$767,6))</f>
        <v>CASUAL</v>
      </c>
      <c r="G6332" s="24">
        <v>45099</v>
      </c>
      <c r="H6332" s="24">
        <v>45099</v>
      </c>
      <c r="I6332" s="20" t="s">
        <v>297</v>
      </c>
      <c r="K6332" s="57" t="str">
        <f ca="1">LeaveTracker[[#This Row],[Days]]&amp;" "&amp;LeaveTracker[[#This Row],[Type of Leave]]</f>
        <v>1 OTHER</v>
      </c>
      <c r="L6332" s="23">
        <f ca="1">NETWORKDAYS(LeaveTracker[[#This Row],[Start Date]],LeaveTracker[[#This Row],[End Date]],lstHolidays)</f>
        <v>1</v>
      </c>
      <c r="M6332" s="27"/>
    </row>
    <row r="6333" spans="1:13" ht="30" customHeight="1" x14ac:dyDescent="0.3">
      <c r="A6333" s="27">
        <f t="shared" si="73"/>
        <v>2520</v>
      </c>
      <c r="B6333" s="31">
        <v>45104</v>
      </c>
      <c r="C6333" s="31">
        <v>45096</v>
      </c>
      <c r="D6333" s="19" t="s">
        <v>826</v>
      </c>
      <c r="E6333" s="20" t="str">
        <f>IF(ISBLANK(LeaveTracker[[#This Row],[Employee Name]]),"-----",VLOOKUP(LeaveTracker[[#This Row],[Employee Name]],'List of Employees'!$B$4:$H$767,7))</f>
        <v>CHO</v>
      </c>
      <c r="F6333" s="66" t="str">
        <f>IF(ISBLANK(LeaveTracker[[#This Row],[Employee Name]]),"-----",VLOOKUP(LeaveTracker[[#This Row],[Employee Name]],'List of Employees'!$B$4:$H$767,6))</f>
        <v>PERMANENT</v>
      </c>
      <c r="G6333" s="24">
        <v>45106</v>
      </c>
      <c r="H6333" s="24">
        <v>45107</v>
      </c>
      <c r="I6333" s="20" t="s">
        <v>82</v>
      </c>
      <c r="K6333" s="57" t="str">
        <f ca="1">LeaveTracker[[#This Row],[Days]]&amp;" "&amp;LeaveTracker[[#This Row],[Type of Leave]]</f>
        <v>2 VL</v>
      </c>
      <c r="L6333" s="23">
        <f ca="1">NETWORKDAYS(LeaveTracker[[#This Row],[Start Date]],LeaveTracker[[#This Row],[End Date]],lstHolidays)</f>
        <v>2</v>
      </c>
      <c r="M6333" s="27"/>
    </row>
    <row r="6334" spans="1:13" ht="30" customHeight="1" x14ac:dyDescent="0.3">
      <c r="A6334" s="27">
        <f t="shared" si="73"/>
        <v>2521</v>
      </c>
      <c r="B6334" s="31">
        <v>45104</v>
      </c>
      <c r="C6334" s="31">
        <v>45100</v>
      </c>
      <c r="D6334" s="19" t="s">
        <v>823</v>
      </c>
      <c r="E6334" s="20" t="str">
        <f>IF(ISBLANK(LeaveTracker[[#This Row],[Employee Name]]),"-----",VLOOKUP(LeaveTracker[[#This Row],[Employee Name]],'List of Employees'!$B$4:$H$767,7))</f>
        <v>CHO</v>
      </c>
      <c r="F6334" s="66" t="str">
        <f>IF(ISBLANK(LeaveTracker[[#This Row],[Employee Name]]),"-----",VLOOKUP(LeaveTracker[[#This Row],[Employee Name]],'List of Employees'!$B$4:$H$767,6))</f>
        <v>PERMANENT</v>
      </c>
      <c r="G6334" s="24">
        <v>45096</v>
      </c>
      <c r="H6334" s="24">
        <v>45099</v>
      </c>
      <c r="I6334" s="20" t="s">
        <v>81</v>
      </c>
      <c r="K6334" s="57" t="str">
        <f ca="1">LeaveTracker[[#This Row],[Days]]&amp;" "&amp;LeaveTracker[[#This Row],[Type of Leave]]</f>
        <v>4 SL</v>
      </c>
      <c r="L6334" s="23">
        <f ca="1">NETWORKDAYS(LeaveTracker[[#This Row],[Start Date]],LeaveTracker[[#This Row],[End Date]],lstHolidays)</f>
        <v>4</v>
      </c>
      <c r="M6334" s="27"/>
    </row>
    <row r="6335" spans="1:13" ht="30" customHeight="1" x14ac:dyDescent="0.3">
      <c r="A6335" s="27">
        <f t="shared" si="73"/>
        <v>2522</v>
      </c>
      <c r="B6335" s="31">
        <v>45104</v>
      </c>
      <c r="C6335" s="31">
        <v>45106</v>
      </c>
      <c r="D6335" s="19" t="s">
        <v>1785</v>
      </c>
      <c r="E6335" s="20" t="str">
        <f>IF(ISBLANK(LeaveTracker[[#This Row],[Employee Name]]),"-----",VLOOKUP(LeaveTracker[[#This Row],[Employee Name]],'List of Employees'!$B$4:$H$767,7))</f>
        <v>GSO</v>
      </c>
      <c r="F6335" s="66" t="str">
        <f>IF(ISBLANK(LeaveTracker[[#This Row],[Employee Name]]),"-----",VLOOKUP(LeaveTracker[[#This Row],[Employee Name]],'List of Employees'!$B$4:$H$767,6))</f>
        <v>CASUAL</v>
      </c>
      <c r="G6335" s="24">
        <v>45113</v>
      </c>
      <c r="H6335" s="24">
        <v>45114</v>
      </c>
      <c r="I6335" s="20" t="s">
        <v>82</v>
      </c>
      <c r="K6335" s="57" t="str">
        <f ca="1">LeaveTracker[[#This Row],[Days]]&amp;" "&amp;LeaveTracker[[#This Row],[Type of Leave]]</f>
        <v>2 VL</v>
      </c>
      <c r="L6335" s="23">
        <f ca="1">NETWORKDAYS(LeaveTracker[[#This Row],[Start Date]],LeaveTracker[[#This Row],[End Date]],lstHolidays)</f>
        <v>2</v>
      </c>
      <c r="M6335" s="27"/>
    </row>
    <row r="6336" spans="1:13" ht="30" customHeight="1" x14ac:dyDescent="0.3">
      <c r="A6336" s="27">
        <f t="shared" si="73"/>
        <v>2523</v>
      </c>
      <c r="B6336" s="31">
        <v>45104</v>
      </c>
      <c r="C6336" s="31">
        <v>45106</v>
      </c>
      <c r="D6336" s="19" t="s">
        <v>1785</v>
      </c>
      <c r="E6336" s="20" t="str">
        <f>IF(ISBLANK(LeaveTracker[[#This Row],[Employee Name]]),"-----",VLOOKUP(LeaveTracker[[#This Row],[Employee Name]],'List of Employees'!$B$4:$H$767,7))</f>
        <v>GSO</v>
      </c>
      <c r="F6336" s="66" t="str">
        <f>IF(ISBLANK(LeaveTracker[[#This Row],[Employee Name]]),"-----",VLOOKUP(LeaveTracker[[#This Row],[Employee Name]],'List of Employees'!$B$4:$H$767,6))</f>
        <v>CASUAL</v>
      </c>
      <c r="G6336" s="24">
        <v>45120</v>
      </c>
      <c r="H6336" s="24">
        <v>45121</v>
      </c>
      <c r="I6336" s="20" t="s">
        <v>82</v>
      </c>
      <c r="K6336" s="57" t="str">
        <f ca="1">LeaveTracker[[#This Row],[Days]]&amp;" "&amp;LeaveTracker[[#This Row],[Type of Leave]]</f>
        <v>2 VL</v>
      </c>
      <c r="L6336" s="23">
        <f ca="1">NETWORKDAYS(LeaveTracker[[#This Row],[Start Date]],LeaveTracker[[#This Row],[End Date]],lstHolidays)</f>
        <v>2</v>
      </c>
      <c r="M6336" s="27"/>
    </row>
    <row r="6337" spans="1:13" ht="30" customHeight="1" x14ac:dyDescent="0.3">
      <c r="A6337" s="27">
        <f t="shared" si="73"/>
        <v>2524</v>
      </c>
      <c r="B6337" s="31">
        <v>45104</v>
      </c>
      <c r="C6337" s="31">
        <v>45106</v>
      </c>
      <c r="D6337" s="19" t="s">
        <v>1785</v>
      </c>
      <c r="E6337" s="20" t="str">
        <f>IF(ISBLANK(LeaveTracker[[#This Row],[Employee Name]]),"-----",VLOOKUP(LeaveTracker[[#This Row],[Employee Name]],'List of Employees'!$B$4:$H$767,7))</f>
        <v>GSO</v>
      </c>
      <c r="F6337" s="66" t="str">
        <f>IF(ISBLANK(LeaveTracker[[#This Row],[Employee Name]]),"-----",VLOOKUP(LeaveTracker[[#This Row],[Employee Name]],'List of Employees'!$B$4:$H$767,6))</f>
        <v>CASUAL</v>
      </c>
      <c r="G6337" s="24">
        <v>45127</v>
      </c>
      <c r="H6337" s="24">
        <v>45128</v>
      </c>
      <c r="I6337" s="20" t="s">
        <v>82</v>
      </c>
      <c r="K6337" s="57" t="str">
        <f ca="1">LeaveTracker[[#This Row],[Days]]&amp;" "&amp;LeaveTracker[[#This Row],[Type of Leave]]</f>
        <v>2 VL</v>
      </c>
      <c r="L6337" s="23">
        <f ca="1">NETWORKDAYS(LeaveTracker[[#This Row],[Start Date]],LeaveTracker[[#This Row],[End Date]],lstHolidays)</f>
        <v>2</v>
      </c>
      <c r="M6337" s="27"/>
    </row>
    <row r="6338" spans="1:13" ht="30" customHeight="1" x14ac:dyDescent="0.3">
      <c r="A6338" s="27">
        <f t="shared" si="73"/>
        <v>2525</v>
      </c>
      <c r="B6338" s="31">
        <v>45104</v>
      </c>
      <c r="C6338" s="31">
        <v>45106</v>
      </c>
      <c r="D6338" s="19" t="s">
        <v>1785</v>
      </c>
      <c r="E6338" s="20" t="str">
        <f>IF(ISBLANK(LeaveTracker[[#This Row],[Employee Name]]),"-----",VLOOKUP(LeaveTracker[[#This Row],[Employee Name]],'List of Employees'!$B$4:$H$767,7))</f>
        <v>GSO</v>
      </c>
      <c r="F6338" s="66" t="str">
        <f>IF(ISBLANK(LeaveTracker[[#This Row],[Employee Name]]),"-----",VLOOKUP(LeaveTracker[[#This Row],[Employee Name]],'List of Employees'!$B$4:$H$767,6))</f>
        <v>CASUAL</v>
      </c>
      <c r="G6338" s="24">
        <v>45134</v>
      </c>
      <c r="H6338" s="24">
        <v>45135</v>
      </c>
      <c r="I6338" s="20" t="s">
        <v>82</v>
      </c>
      <c r="K6338" s="57" t="str">
        <f ca="1">LeaveTracker[[#This Row],[Days]]&amp;" "&amp;LeaveTracker[[#This Row],[Type of Leave]]</f>
        <v>2 VL</v>
      </c>
      <c r="L6338" s="23">
        <f ca="1">NETWORKDAYS(LeaveTracker[[#This Row],[Start Date]],LeaveTracker[[#This Row],[End Date]],lstHolidays)</f>
        <v>2</v>
      </c>
      <c r="M6338" s="27"/>
    </row>
    <row r="6339" spans="1:13" ht="30" customHeight="1" x14ac:dyDescent="0.3">
      <c r="A6339" s="27">
        <f t="shared" si="73"/>
        <v>2526</v>
      </c>
      <c r="B6339" s="31">
        <v>45104</v>
      </c>
      <c r="C6339" s="31">
        <v>45091</v>
      </c>
      <c r="D6339" s="19" t="s">
        <v>2385</v>
      </c>
      <c r="E6339" s="20">
        <f>IF(ISBLANK(LeaveTracker[[#This Row],[Employee Name]]),"-----",VLOOKUP(LeaveTracker[[#This Row],[Employee Name]],'List of Employees'!$B$4:$H$767,7))</f>
        <v>0</v>
      </c>
      <c r="F6339" s="66" t="str">
        <f>IF(ISBLANK(LeaveTracker[[#This Row],[Employee Name]]),"-----",VLOOKUP(LeaveTracker[[#This Row],[Employee Name]],'List of Employees'!$B$4:$H$767,6))</f>
        <v>PERMANENT</v>
      </c>
      <c r="G6339" s="24">
        <v>45090</v>
      </c>
      <c r="H6339" s="24">
        <v>45090</v>
      </c>
      <c r="I6339" s="20" t="s">
        <v>81</v>
      </c>
      <c r="K6339" s="57" t="str">
        <f ca="1">LeaveTracker[[#This Row],[Days]]&amp;" "&amp;LeaveTracker[[#This Row],[Type of Leave]]</f>
        <v>1 SL</v>
      </c>
      <c r="L6339" s="23">
        <f ca="1">NETWORKDAYS(LeaveTracker[[#This Row],[Start Date]],LeaveTracker[[#This Row],[End Date]],lstHolidays)</f>
        <v>1</v>
      </c>
      <c r="M6339" s="27"/>
    </row>
    <row r="6340" spans="1:13" ht="30" customHeight="1" x14ac:dyDescent="0.3">
      <c r="A6340" s="27">
        <f t="shared" si="73"/>
        <v>2527</v>
      </c>
      <c r="B6340" s="31">
        <v>45110</v>
      </c>
      <c r="C6340" s="31">
        <v>45110</v>
      </c>
      <c r="D6340" s="19" t="s">
        <v>522</v>
      </c>
      <c r="E6340" s="20" t="str">
        <f>IF(ISBLANK(LeaveTracker[[#This Row],[Employee Name]]),"-----",VLOOKUP(LeaveTracker[[#This Row],[Employee Name]],'List of Employees'!$B$4:$H$767,7))</f>
        <v>HRMO</v>
      </c>
      <c r="F6340" s="66" t="str">
        <f>IF(ISBLANK(LeaveTracker[[#This Row],[Employee Name]]),"-----",VLOOKUP(LeaveTracker[[#This Row],[Employee Name]],'List of Employees'!$B$4:$H$767,6))</f>
        <v>PERMANENT</v>
      </c>
      <c r="G6340" s="24">
        <v>45128</v>
      </c>
      <c r="H6340" s="24">
        <v>45128</v>
      </c>
      <c r="I6340" s="19" t="s">
        <v>297</v>
      </c>
      <c r="J6340" s="42" t="s">
        <v>1000</v>
      </c>
      <c r="K6340" s="57" t="str">
        <f ca="1">LeaveTracker[[#This Row],[Days]]&amp;" "&amp;LeaveTracker[[#This Row],[Type of Leave]]</f>
        <v>1 OTHER</v>
      </c>
      <c r="L6340" s="23">
        <f ca="1">NETWORKDAYS(LeaveTracker[[#This Row],[Start Date]],LeaveTracker[[#This Row],[End Date]],lstHolidays)</f>
        <v>1</v>
      </c>
      <c r="M6340" s="27"/>
    </row>
    <row r="6341" spans="1:13" ht="30" customHeight="1" x14ac:dyDescent="0.3">
      <c r="A6341" s="27">
        <f t="shared" si="73"/>
        <v>2528</v>
      </c>
      <c r="B6341" s="31">
        <v>45110</v>
      </c>
      <c r="C6341" s="31">
        <v>45106</v>
      </c>
      <c r="D6341" s="19" t="s">
        <v>1863</v>
      </c>
      <c r="E6341" s="20" t="str">
        <f>IF(ISBLANK(LeaveTracker[[#This Row],[Employee Name]]),"-----",VLOOKUP(LeaveTracker[[#This Row],[Employee Name]],'List of Employees'!$B$4:$H$767,7))</f>
        <v>CENRO</v>
      </c>
      <c r="F6341" s="66" t="str">
        <f>IF(ISBLANK(LeaveTracker[[#This Row],[Employee Name]]),"-----",VLOOKUP(LeaveTracker[[#This Row],[Employee Name]],'List of Employees'!$B$4:$H$767,6))</f>
        <v>CASUAL</v>
      </c>
      <c r="G6341" s="24">
        <v>45105</v>
      </c>
      <c r="H6341" s="24">
        <v>45105</v>
      </c>
      <c r="I6341" s="20" t="s">
        <v>81</v>
      </c>
      <c r="K6341" s="57" t="str">
        <f>LeaveTracker[[#This Row],[Days]]&amp;" "&amp;LeaveTracker[[#This Row],[Type of Leave]]</f>
        <v>1 SL</v>
      </c>
      <c r="L6341" s="23">
        <v>1</v>
      </c>
      <c r="M6341" s="27"/>
    </row>
    <row r="6342" spans="1:13" ht="30" customHeight="1" x14ac:dyDescent="0.3">
      <c r="A6342" s="27">
        <f t="shared" si="73"/>
        <v>2529</v>
      </c>
      <c r="B6342" s="31">
        <v>45110</v>
      </c>
      <c r="C6342" s="31">
        <v>45106</v>
      </c>
      <c r="D6342" s="19" t="s">
        <v>2188</v>
      </c>
      <c r="E6342" s="20" t="str">
        <f>IF(ISBLANK(LeaveTracker[[#This Row],[Employee Name]]),"-----",VLOOKUP(LeaveTracker[[#This Row],[Employee Name]],'List of Employees'!$B$4:$H$767,7))</f>
        <v>CENRO</v>
      </c>
      <c r="F6342" s="66" t="str">
        <f>IF(ISBLANK(LeaveTracker[[#This Row],[Employee Name]]),"-----",VLOOKUP(LeaveTracker[[#This Row],[Employee Name]],'List of Employees'!$B$4:$H$767,6))</f>
        <v>CASUAL</v>
      </c>
      <c r="G6342" s="24">
        <v>45113</v>
      </c>
      <c r="H6342" s="24">
        <v>45114</v>
      </c>
      <c r="I6342" s="20" t="s">
        <v>82</v>
      </c>
      <c r="K6342" s="57" t="str">
        <f ca="1">LeaveTracker[[#This Row],[Days]]&amp;" "&amp;LeaveTracker[[#This Row],[Type of Leave]]</f>
        <v>2 VL</v>
      </c>
      <c r="L6342" s="23">
        <f ca="1">NETWORKDAYS(LeaveTracker[[#This Row],[Start Date]],LeaveTracker[[#This Row],[End Date]],lstHolidays)</f>
        <v>2</v>
      </c>
      <c r="M6342" s="27"/>
    </row>
    <row r="6343" spans="1:13" ht="30" customHeight="1" x14ac:dyDescent="0.3">
      <c r="A6343" s="27">
        <f t="shared" si="73"/>
        <v>2530</v>
      </c>
      <c r="B6343" s="31">
        <v>45110</v>
      </c>
      <c r="C6343" s="31">
        <v>45106</v>
      </c>
      <c r="D6343" s="19" t="s">
        <v>2179</v>
      </c>
      <c r="E6343" s="20" t="str">
        <f>IF(ISBLANK(LeaveTracker[[#This Row],[Employee Name]]),"-----",VLOOKUP(LeaveTracker[[#This Row],[Employee Name]],'List of Employees'!$B$4:$H$767,7))</f>
        <v>CENRO</v>
      </c>
      <c r="F6343" s="66" t="str">
        <f>IF(ISBLANK(LeaveTracker[[#This Row],[Employee Name]]),"-----",VLOOKUP(LeaveTracker[[#This Row],[Employee Name]],'List of Employees'!$B$4:$H$767,6))</f>
        <v>CASUAL</v>
      </c>
      <c r="G6343" s="24">
        <v>45113</v>
      </c>
      <c r="H6343" s="24">
        <v>45114</v>
      </c>
      <c r="I6343" s="20" t="s">
        <v>82</v>
      </c>
      <c r="K6343" s="57" t="str">
        <f ca="1">LeaveTracker[[#This Row],[Days]]&amp;" "&amp;LeaveTracker[[#This Row],[Type of Leave]]</f>
        <v>2 VL</v>
      </c>
      <c r="L6343" s="23">
        <f ca="1">NETWORKDAYS(LeaveTracker[[#This Row],[Start Date]],LeaveTracker[[#This Row],[End Date]],lstHolidays)</f>
        <v>2</v>
      </c>
      <c r="M6343" s="27"/>
    </row>
    <row r="6344" spans="1:13" ht="30" customHeight="1" x14ac:dyDescent="0.3">
      <c r="A6344" s="27">
        <f t="shared" si="73"/>
        <v>2531</v>
      </c>
      <c r="B6344" s="31">
        <v>45110</v>
      </c>
      <c r="C6344" s="31">
        <v>45104</v>
      </c>
      <c r="D6344" s="19" t="s">
        <v>1787</v>
      </c>
      <c r="E6344" s="20" t="str">
        <f>IF(ISBLANK(LeaveTracker[[#This Row],[Employee Name]]),"-----",VLOOKUP(LeaveTracker[[#This Row],[Employee Name]],'List of Employees'!$B$4:$H$767,7))</f>
        <v>CENRO</v>
      </c>
      <c r="F6344" s="66" t="str">
        <f>IF(ISBLANK(LeaveTracker[[#This Row],[Employee Name]]),"-----",VLOOKUP(LeaveTracker[[#This Row],[Employee Name]],'List of Employees'!$B$4:$H$767,6))</f>
        <v>CASUAL</v>
      </c>
      <c r="G6344" s="24">
        <v>45111</v>
      </c>
      <c r="H6344" s="24">
        <v>45112</v>
      </c>
      <c r="I6344" s="20" t="s">
        <v>82</v>
      </c>
      <c r="K6344" s="57" t="str">
        <f ca="1">LeaveTracker[[#This Row],[Days]]&amp;" "&amp;LeaveTracker[[#This Row],[Type of Leave]]</f>
        <v>2 VL</v>
      </c>
      <c r="L6344" s="23">
        <f ca="1">NETWORKDAYS(LeaveTracker[[#This Row],[Start Date]],LeaveTracker[[#This Row],[End Date]],lstHolidays)</f>
        <v>2</v>
      </c>
      <c r="M6344" s="27"/>
    </row>
    <row r="6345" spans="1:13" ht="30" customHeight="1" x14ac:dyDescent="0.3">
      <c r="A6345" s="27">
        <f t="shared" si="73"/>
        <v>2532</v>
      </c>
      <c r="B6345" s="31">
        <v>45110</v>
      </c>
      <c r="C6345" s="31">
        <v>45103</v>
      </c>
      <c r="D6345" s="19" t="s">
        <v>1953</v>
      </c>
      <c r="E6345" s="20" t="str">
        <f>IF(ISBLANK(LeaveTracker[[#This Row],[Employee Name]]),"-----",VLOOKUP(LeaveTracker[[#This Row],[Employee Name]],'List of Employees'!$B$4:$H$767,7))</f>
        <v>CENRO</v>
      </c>
      <c r="F6345" s="66" t="str">
        <f>IF(ISBLANK(LeaveTracker[[#This Row],[Employee Name]]),"-----",VLOOKUP(LeaveTracker[[#This Row],[Employee Name]],'List of Employees'!$B$4:$H$767,6))</f>
        <v>CASUAL</v>
      </c>
      <c r="G6345" s="21">
        <v>45111</v>
      </c>
      <c r="H6345" s="21">
        <v>45111</v>
      </c>
      <c r="I6345" s="20" t="s">
        <v>82</v>
      </c>
      <c r="K6345" s="57" t="str">
        <f ca="1">LeaveTracker[[#This Row],[Days]]&amp;" "&amp;LeaveTracker[[#This Row],[Type of Leave]]</f>
        <v>1 VL</v>
      </c>
      <c r="L6345" s="23">
        <f ca="1">NETWORKDAYS(LeaveTracker[[#This Row],[Start Date]],LeaveTracker[[#This Row],[End Date]],lstHolidays)</f>
        <v>1</v>
      </c>
      <c r="M6345" s="27"/>
    </row>
    <row r="6346" spans="1:13" ht="30" customHeight="1" x14ac:dyDescent="0.3">
      <c r="A6346" s="27">
        <f t="shared" si="73"/>
        <v>2533</v>
      </c>
      <c r="B6346" s="31">
        <v>45110</v>
      </c>
      <c r="C6346" s="31">
        <v>45103</v>
      </c>
      <c r="D6346" s="19" t="s">
        <v>1953</v>
      </c>
      <c r="E6346" s="20" t="str">
        <f>IF(ISBLANK(LeaveTracker[[#This Row],[Employee Name]]),"-----",VLOOKUP(LeaveTracker[[#This Row],[Employee Name]],'List of Employees'!$B$4:$H$767,7))</f>
        <v>CENRO</v>
      </c>
      <c r="F6346" s="66" t="str">
        <f>IF(ISBLANK(LeaveTracker[[#This Row],[Employee Name]]),"-----",VLOOKUP(LeaveTracker[[#This Row],[Employee Name]],'List of Employees'!$B$4:$H$767,6))</f>
        <v>CASUAL</v>
      </c>
      <c r="G6346" s="24">
        <v>45113</v>
      </c>
      <c r="H6346" s="24">
        <v>45113</v>
      </c>
      <c r="I6346" s="20" t="s">
        <v>82</v>
      </c>
      <c r="K6346" s="57" t="str">
        <f ca="1">LeaveTracker[[#This Row],[Days]]&amp;" "&amp;LeaveTracker[[#This Row],[Type of Leave]]</f>
        <v>1 VL</v>
      </c>
      <c r="L6346" s="23">
        <f ca="1">NETWORKDAYS(LeaveTracker[[#This Row],[Start Date]],LeaveTracker[[#This Row],[End Date]],lstHolidays)</f>
        <v>1</v>
      </c>
      <c r="M6346" s="27"/>
    </row>
    <row r="6347" spans="1:13" ht="30" customHeight="1" x14ac:dyDescent="0.3">
      <c r="A6347" s="27">
        <f t="shared" si="73"/>
        <v>2534</v>
      </c>
      <c r="B6347" s="31">
        <v>45110</v>
      </c>
      <c r="C6347" s="31">
        <v>45103</v>
      </c>
      <c r="D6347" s="19" t="s">
        <v>1953</v>
      </c>
      <c r="E6347" s="20" t="str">
        <f>IF(ISBLANK(LeaveTracker[[#This Row],[Employee Name]]),"-----",VLOOKUP(LeaveTracker[[#This Row],[Employee Name]],'List of Employees'!$B$4:$H$767,7))</f>
        <v>CENRO</v>
      </c>
      <c r="F6347" s="66" t="str">
        <f>IF(ISBLANK(LeaveTracker[[#This Row],[Employee Name]]),"-----",VLOOKUP(LeaveTracker[[#This Row],[Employee Name]],'List of Employees'!$B$4:$H$767,6))</f>
        <v>CASUAL</v>
      </c>
      <c r="G6347" s="24">
        <v>45115</v>
      </c>
      <c r="H6347" s="24">
        <v>45115</v>
      </c>
      <c r="I6347" s="20" t="s">
        <v>82</v>
      </c>
      <c r="K6347" s="57" t="str">
        <f>LeaveTracker[[#This Row],[Days]]&amp;" "&amp;LeaveTracker[[#This Row],[Type of Leave]]</f>
        <v>1 VL</v>
      </c>
      <c r="L6347" s="23">
        <v>1</v>
      </c>
      <c r="M6347" s="27"/>
    </row>
    <row r="6348" spans="1:13" ht="30" customHeight="1" x14ac:dyDescent="0.3">
      <c r="A6348" s="27">
        <f t="shared" si="73"/>
        <v>2535</v>
      </c>
      <c r="B6348" s="31">
        <v>45110</v>
      </c>
      <c r="C6348" s="31">
        <v>45103</v>
      </c>
      <c r="D6348" s="19" t="s">
        <v>1953</v>
      </c>
      <c r="E6348" s="20" t="str">
        <f>IF(ISBLANK(LeaveTracker[[#This Row],[Employee Name]]),"-----",VLOOKUP(LeaveTracker[[#This Row],[Employee Name]],'List of Employees'!$B$4:$H$767,7))</f>
        <v>CENRO</v>
      </c>
      <c r="F6348" s="66" t="str">
        <f>IF(ISBLANK(LeaveTracker[[#This Row],[Employee Name]]),"-----",VLOOKUP(LeaveTracker[[#This Row],[Employee Name]],'List of Employees'!$B$4:$H$767,6))</f>
        <v>CASUAL</v>
      </c>
      <c r="G6348" s="24">
        <v>45119</v>
      </c>
      <c r="H6348" s="24">
        <v>45120</v>
      </c>
      <c r="I6348" s="20" t="s">
        <v>82</v>
      </c>
      <c r="K6348" s="57" t="str">
        <f ca="1">LeaveTracker[[#This Row],[Days]]&amp;" "&amp;LeaveTracker[[#This Row],[Type of Leave]]</f>
        <v>2 VL</v>
      </c>
      <c r="L6348" s="23">
        <f ca="1">NETWORKDAYS(LeaveTracker[[#This Row],[Start Date]],LeaveTracker[[#This Row],[End Date]],lstHolidays)</f>
        <v>2</v>
      </c>
      <c r="M6348" s="27"/>
    </row>
    <row r="6349" spans="1:13" ht="30" customHeight="1" x14ac:dyDescent="0.3">
      <c r="A6349" s="27">
        <f t="shared" si="73"/>
        <v>2536</v>
      </c>
      <c r="B6349" s="31">
        <v>45110</v>
      </c>
      <c r="C6349" s="31">
        <v>45100</v>
      </c>
      <c r="D6349" s="19" t="s">
        <v>1922</v>
      </c>
      <c r="E6349" s="20" t="str">
        <f>IF(ISBLANK(LeaveTracker[[#This Row],[Employee Name]]),"-----",VLOOKUP(LeaveTracker[[#This Row],[Employee Name]],'List of Employees'!$B$4:$H$767,7))</f>
        <v>CENRO</v>
      </c>
      <c r="F6349" s="66" t="str">
        <f>IF(ISBLANK(LeaveTracker[[#This Row],[Employee Name]]),"-----",VLOOKUP(LeaveTracker[[#This Row],[Employee Name]],'List of Employees'!$B$4:$H$767,6))</f>
        <v>CASUAL</v>
      </c>
      <c r="G6349" s="24">
        <v>45092</v>
      </c>
      <c r="H6349" s="24">
        <v>45093</v>
      </c>
      <c r="I6349" s="20" t="s">
        <v>81</v>
      </c>
      <c r="K6349" s="57" t="str">
        <f ca="1">LeaveTracker[[#This Row],[Days]]&amp;" "&amp;LeaveTracker[[#This Row],[Type of Leave]]</f>
        <v>2 SL</v>
      </c>
      <c r="L6349" s="23">
        <f ca="1">NETWORKDAYS(LeaveTracker[[#This Row],[Start Date]],LeaveTracker[[#This Row],[End Date]],lstHolidays)</f>
        <v>2</v>
      </c>
      <c r="M6349" s="27"/>
    </row>
    <row r="6350" spans="1:13" ht="30" customHeight="1" x14ac:dyDescent="0.3">
      <c r="A6350" s="27">
        <f t="shared" si="73"/>
        <v>2537</v>
      </c>
      <c r="B6350" s="31">
        <v>45110</v>
      </c>
      <c r="C6350" s="31">
        <v>45097</v>
      </c>
      <c r="D6350" s="19" t="s">
        <v>2653</v>
      </c>
      <c r="E6350" s="20" t="str">
        <f>IF(ISBLANK(LeaveTracker[[#This Row],[Employee Name]]),"-----",VLOOKUP(LeaveTracker[[#This Row],[Employee Name]],'List of Employees'!$B$4:$H$767,7))</f>
        <v>GSO</v>
      </c>
      <c r="F6350" s="66" t="str">
        <f>IF(ISBLANK(LeaveTracker[[#This Row],[Employee Name]]),"-----",VLOOKUP(LeaveTracker[[#This Row],[Employee Name]],'List of Employees'!$B$4:$H$767,6))</f>
        <v>CASUAL</v>
      </c>
      <c r="G6350" s="24">
        <v>45094</v>
      </c>
      <c r="H6350" s="24">
        <v>45094</v>
      </c>
      <c r="I6350" s="20" t="s">
        <v>81</v>
      </c>
      <c r="K6350" s="57" t="str">
        <f>LeaveTracker[[#This Row],[Days]]&amp;" "&amp;LeaveTracker[[#This Row],[Type of Leave]]</f>
        <v>1 SL</v>
      </c>
      <c r="L6350" s="23">
        <v>1</v>
      </c>
      <c r="M6350" s="27"/>
    </row>
    <row r="6351" spans="1:13" ht="30" customHeight="1" x14ac:dyDescent="0.3">
      <c r="A6351" s="27">
        <f t="shared" si="73"/>
        <v>2538</v>
      </c>
      <c r="B6351" s="31">
        <v>45110</v>
      </c>
      <c r="C6351" s="31">
        <v>45097</v>
      </c>
      <c r="D6351" s="19" t="s">
        <v>2653</v>
      </c>
      <c r="E6351" s="20" t="str">
        <f>IF(ISBLANK(LeaveTracker[[#This Row],[Employee Name]]),"-----",VLOOKUP(LeaveTracker[[#This Row],[Employee Name]],'List of Employees'!$B$4:$H$767,7))</f>
        <v>GSO</v>
      </c>
      <c r="F6351" s="66" t="str">
        <f>IF(ISBLANK(LeaveTracker[[#This Row],[Employee Name]]),"-----",VLOOKUP(LeaveTracker[[#This Row],[Employee Name]],'List of Employees'!$B$4:$H$767,6))</f>
        <v>CASUAL</v>
      </c>
      <c r="G6351" s="24">
        <v>45096</v>
      </c>
      <c r="H6351" s="24">
        <v>45096</v>
      </c>
      <c r="I6351" s="20" t="s">
        <v>81</v>
      </c>
      <c r="K6351" s="57" t="str">
        <f ca="1">LeaveTracker[[#This Row],[Days]]&amp;" "&amp;LeaveTracker[[#This Row],[Type of Leave]]</f>
        <v>1 SL</v>
      </c>
      <c r="L6351" s="23">
        <f ca="1">NETWORKDAYS(LeaveTracker[[#This Row],[Start Date]],LeaveTracker[[#This Row],[End Date]],lstHolidays)</f>
        <v>1</v>
      </c>
      <c r="M6351" s="27"/>
    </row>
    <row r="6352" spans="1:13" ht="30" customHeight="1" x14ac:dyDescent="0.3">
      <c r="A6352" s="27">
        <f t="shared" si="73"/>
        <v>2539</v>
      </c>
      <c r="B6352" s="31">
        <v>45110</v>
      </c>
      <c r="C6352" s="31">
        <v>45107</v>
      </c>
      <c r="D6352" s="19" t="s">
        <v>2175</v>
      </c>
      <c r="E6352" s="20" t="str">
        <f>IF(ISBLANK(LeaveTracker[[#This Row],[Employee Name]]),"-----",VLOOKUP(LeaveTracker[[#This Row],[Employee Name]],'List of Employees'!$B$4:$H$767,7))</f>
        <v>HALL OF JUSTICE</v>
      </c>
      <c r="F6352" s="66" t="str">
        <f>IF(ISBLANK(LeaveTracker[[#This Row],[Employee Name]]),"-----",VLOOKUP(LeaveTracker[[#This Row],[Employee Name]],'List of Employees'!$B$4:$H$767,6))</f>
        <v>CASUAL</v>
      </c>
      <c r="G6352" s="24">
        <v>45106</v>
      </c>
      <c r="H6352" s="24">
        <v>45106</v>
      </c>
      <c r="I6352" s="20" t="s">
        <v>81</v>
      </c>
      <c r="K6352" s="57" t="str">
        <f ca="1">LeaveTracker[[#This Row],[Days]]&amp;" "&amp;LeaveTracker[[#This Row],[Type of Leave]]</f>
        <v>1 SL</v>
      </c>
      <c r="L6352" s="23">
        <f ca="1">NETWORKDAYS(LeaveTracker[[#This Row],[Start Date]],LeaveTracker[[#This Row],[End Date]],lstHolidays)</f>
        <v>1</v>
      </c>
      <c r="M6352" s="27"/>
    </row>
    <row r="6353" spans="1:13" ht="30" customHeight="1" x14ac:dyDescent="0.3">
      <c r="A6353" s="27">
        <f t="shared" si="73"/>
        <v>2540</v>
      </c>
      <c r="B6353" s="31">
        <v>45110</v>
      </c>
      <c r="C6353" s="31">
        <v>45107</v>
      </c>
      <c r="D6353" s="19" t="s">
        <v>2175</v>
      </c>
      <c r="E6353" s="20" t="str">
        <f>IF(ISBLANK(LeaveTracker[[#This Row],[Employee Name]]),"-----",VLOOKUP(LeaveTracker[[#This Row],[Employee Name]],'List of Employees'!$B$4:$H$767,7))</f>
        <v>HALL OF JUSTICE</v>
      </c>
      <c r="F6353" s="66" t="str">
        <f>IF(ISBLANK(LeaveTracker[[#This Row],[Employee Name]]),"-----",VLOOKUP(LeaveTracker[[#This Row],[Employee Name]],'List of Employees'!$B$4:$H$767,6))</f>
        <v>CASUAL</v>
      </c>
      <c r="G6353" s="24">
        <v>45117</v>
      </c>
      <c r="H6353" s="24">
        <v>45121</v>
      </c>
      <c r="I6353" s="20" t="s">
        <v>82</v>
      </c>
      <c r="K6353" s="57" t="str">
        <f ca="1">LeaveTracker[[#This Row],[Days]]&amp;" "&amp;LeaveTracker[[#This Row],[Type of Leave]]</f>
        <v>5 VL</v>
      </c>
      <c r="L6353" s="23">
        <f ca="1">NETWORKDAYS(LeaveTracker[[#This Row],[Start Date]],LeaveTracker[[#This Row],[End Date]],lstHolidays)</f>
        <v>5</v>
      </c>
      <c r="M6353" s="27"/>
    </row>
    <row r="6354" spans="1:13" ht="30" customHeight="1" x14ac:dyDescent="0.3">
      <c r="A6354" s="27">
        <f t="shared" si="73"/>
        <v>2541</v>
      </c>
      <c r="B6354" s="31">
        <v>45110</v>
      </c>
      <c r="C6354" s="31">
        <v>45090</v>
      </c>
      <c r="D6354" s="19" t="s">
        <v>2386</v>
      </c>
      <c r="E6354" s="20">
        <f>IF(ISBLANK(LeaveTracker[[#This Row],[Employee Name]]),"-----",VLOOKUP(LeaveTracker[[#This Row],[Employee Name]],'List of Employees'!$B$4:$H$767,7))</f>
        <v>0</v>
      </c>
      <c r="F6354" s="66" t="str">
        <f>IF(ISBLANK(LeaveTracker[[#This Row],[Employee Name]]),"-----",VLOOKUP(LeaveTracker[[#This Row],[Employee Name]],'List of Employees'!$B$4:$H$767,6))</f>
        <v>CASUAL</v>
      </c>
      <c r="G6354" s="24">
        <v>45096</v>
      </c>
      <c r="H6354" s="24">
        <v>45100</v>
      </c>
      <c r="I6354" s="20" t="s">
        <v>82</v>
      </c>
      <c r="K6354" s="57" t="str">
        <f ca="1">LeaveTracker[[#This Row],[Days]]&amp;" "&amp;LeaveTracker[[#This Row],[Type of Leave]]</f>
        <v>5 VL</v>
      </c>
      <c r="L6354" s="23">
        <f ca="1">NETWORKDAYS(LeaveTracker[[#This Row],[Start Date]],LeaveTracker[[#This Row],[End Date]],lstHolidays)</f>
        <v>5</v>
      </c>
      <c r="M6354" s="27"/>
    </row>
    <row r="6355" spans="1:13" ht="30" customHeight="1" x14ac:dyDescent="0.3">
      <c r="A6355" s="27">
        <f t="shared" si="73"/>
        <v>2542</v>
      </c>
      <c r="B6355" s="31">
        <v>45110</v>
      </c>
      <c r="C6355" s="31">
        <v>45104</v>
      </c>
      <c r="D6355" s="19" t="s">
        <v>1744</v>
      </c>
      <c r="E6355" s="20" t="str">
        <f>IF(ISBLANK(LeaveTracker[[#This Row],[Employee Name]]),"-----",VLOOKUP(LeaveTracker[[#This Row],[Employee Name]],'List of Employees'!$B$4:$H$767,7))</f>
        <v>MAHOGANY MARKET</v>
      </c>
      <c r="F6355" s="66" t="str">
        <f>IF(ISBLANK(LeaveTracker[[#This Row],[Employee Name]]),"-----",VLOOKUP(LeaveTracker[[#This Row],[Employee Name]],'List of Employees'!$B$4:$H$767,6))</f>
        <v>CASUAL</v>
      </c>
      <c r="G6355" s="24">
        <v>45103</v>
      </c>
      <c r="H6355" s="24">
        <v>45103</v>
      </c>
      <c r="I6355" s="20" t="s">
        <v>81</v>
      </c>
      <c r="K6355" s="57" t="str">
        <f ca="1">LeaveTracker[[#This Row],[Days]]&amp;" "&amp;LeaveTracker[[#This Row],[Type of Leave]]</f>
        <v>1 SL</v>
      </c>
      <c r="L6355" s="23">
        <f ca="1">NETWORKDAYS(LeaveTracker[[#This Row],[Start Date]],LeaveTracker[[#This Row],[End Date]],lstHolidays)</f>
        <v>1</v>
      </c>
      <c r="M6355" s="27"/>
    </row>
    <row r="6356" spans="1:13" ht="30" customHeight="1" x14ac:dyDescent="0.3">
      <c r="A6356" s="27">
        <f t="shared" si="73"/>
        <v>2543</v>
      </c>
      <c r="B6356" s="31">
        <v>45110</v>
      </c>
      <c r="C6356" s="31">
        <v>45103</v>
      </c>
      <c r="D6356" s="19" t="s">
        <v>594</v>
      </c>
      <c r="E6356" s="20" t="str">
        <f>IF(ISBLANK(LeaveTracker[[#This Row],[Employee Name]]),"-----",VLOOKUP(LeaveTracker[[#This Row],[Employee Name]],'List of Employees'!$B$4:$H$767,7))</f>
        <v>MAHOGANY MARKET</v>
      </c>
      <c r="F6356" s="66" t="str">
        <f>IF(ISBLANK(LeaveTracker[[#This Row],[Employee Name]]),"-----",VLOOKUP(LeaveTracker[[#This Row],[Employee Name]],'List of Employees'!$B$4:$H$767,6))</f>
        <v>PERMANENT</v>
      </c>
      <c r="G6356" s="24">
        <v>45110</v>
      </c>
      <c r="H6356" s="24">
        <v>45114</v>
      </c>
      <c r="I6356" s="20" t="s">
        <v>82</v>
      </c>
      <c r="K6356" s="57" t="str">
        <f ca="1">LeaveTracker[[#This Row],[Days]]&amp;" "&amp;LeaveTracker[[#This Row],[Type of Leave]]</f>
        <v>5 VL</v>
      </c>
      <c r="L6356" s="23">
        <f ca="1">NETWORKDAYS(LeaveTracker[[#This Row],[Start Date]],LeaveTracker[[#This Row],[End Date]],lstHolidays)</f>
        <v>5</v>
      </c>
      <c r="M6356" s="27"/>
    </row>
    <row r="6357" spans="1:13" ht="30" customHeight="1" x14ac:dyDescent="0.3">
      <c r="A6357" s="27">
        <f t="shared" si="73"/>
        <v>2544</v>
      </c>
      <c r="B6357" s="31">
        <v>45110</v>
      </c>
      <c r="C6357" s="31">
        <v>45103</v>
      </c>
      <c r="D6357" s="19" t="s">
        <v>594</v>
      </c>
      <c r="E6357" s="20" t="str">
        <f>IF(ISBLANK(LeaveTracker[[#This Row],[Employee Name]]),"-----",VLOOKUP(LeaveTracker[[#This Row],[Employee Name]],'List of Employees'!$B$4:$H$767,7))</f>
        <v>MAHOGANY MARKET</v>
      </c>
      <c r="F6357" s="66" t="str">
        <f>IF(ISBLANK(LeaveTracker[[#This Row],[Employee Name]]),"-----",VLOOKUP(LeaveTracker[[#This Row],[Employee Name]],'List of Employees'!$B$4:$H$767,6))</f>
        <v>PERMANENT</v>
      </c>
      <c r="G6357" s="24">
        <v>45117</v>
      </c>
      <c r="H6357" s="24">
        <v>45121</v>
      </c>
      <c r="I6357" s="20" t="s">
        <v>82</v>
      </c>
      <c r="K6357" s="57" t="str">
        <f ca="1">LeaveTracker[[#This Row],[Days]]&amp;" "&amp;LeaveTracker[[#This Row],[Type of Leave]]</f>
        <v>5 VL</v>
      </c>
      <c r="L6357" s="23">
        <f ca="1">NETWORKDAYS(LeaveTracker[[#This Row],[Start Date]],LeaveTracker[[#This Row],[End Date]],lstHolidays)</f>
        <v>5</v>
      </c>
      <c r="M6357" s="27"/>
    </row>
    <row r="6358" spans="1:13" ht="30" customHeight="1" x14ac:dyDescent="0.3">
      <c r="A6358" s="27">
        <f t="shared" si="73"/>
        <v>2545</v>
      </c>
      <c r="B6358" s="31">
        <v>45110</v>
      </c>
      <c r="C6358" s="31">
        <v>45096</v>
      </c>
      <c r="D6358" s="19" t="s">
        <v>1812</v>
      </c>
      <c r="E6358" s="20" t="str">
        <f>IF(ISBLANK(LeaveTracker[[#This Row],[Employee Name]]),"-----",VLOOKUP(LeaveTracker[[#This Row],[Employee Name]],'List of Employees'!$B$4:$H$767,7))</f>
        <v>CSWDO</v>
      </c>
      <c r="F6358" s="66" t="str">
        <f>IF(ISBLANK(LeaveTracker[[#This Row],[Employee Name]]),"-----",VLOOKUP(LeaveTracker[[#This Row],[Employee Name]],'List of Employees'!$B$4:$H$767,6))</f>
        <v>CASUAL</v>
      </c>
      <c r="G6358" s="24">
        <v>45104</v>
      </c>
      <c r="H6358" s="24">
        <v>45104</v>
      </c>
      <c r="I6358" s="20" t="s">
        <v>82</v>
      </c>
      <c r="K6358" s="57" t="str">
        <f ca="1">LeaveTracker[[#This Row],[Days]]&amp;" "&amp;LeaveTracker[[#This Row],[Type of Leave]]</f>
        <v>1 VL</v>
      </c>
      <c r="L6358" s="23">
        <f ca="1">NETWORKDAYS(LeaveTracker[[#This Row],[Start Date]],LeaveTracker[[#This Row],[End Date]],lstHolidays)</f>
        <v>1</v>
      </c>
      <c r="M6358" s="27"/>
    </row>
    <row r="6359" spans="1:13" ht="30" customHeight="1" x14ac:dyDescent="0.3">
      <c r="A6359" s="27">
        <f t="shared" si="73"/>
        <v>2546</v>
      </c>
      <c r="B6359" s="31">
        <v>45110</v>
      </c>
      <c r="C6359" s="31">
        <v>45096</v>
      </c>
      <c r="D6359" s="19" t="s">
        <v>1812</v>
      </c>
      <c r="E6359" s="20" t="str">
        <f>IF(ISBLANK(LeaveTracker[[#This Row],[Employee Name]]),"-----",VLOOKUP(LeaveTracker[[#This Row],[Employee Name]],'List of Employees'!$B$4:$H$767,7))</f>
        <v>CSWDO</v>
      </c>
      <c r="F6359" s="66" t="str">
        <f>IF(ISBLANK(LeaveTracker[[#This Row],[Employee Name]]),"-----",VLOOKUP(LeaveTracker[[#This Row],[Employee Name]],'List of Employees'!$B$4:$H$767,6))</f>
        <v>CASUAL</v>
      </c>
      <c r="G6359" s="24">
        <v>45106</v>
      </c>
      <c r="H6359" s="24">
        <v>45107</v>
      </c>
      <c r="I6359" s="20" t="s">
        <v>82</v>
      </c>
      <c r="K6359" s="57" t="str">
        <f ca="1">LeaveTracker[[#This Row],[Days]]&amp;" "&amp;LeaveTracker[[#This Row],[Type of Leave]]</f>
        <v>2 VL</v>
      </c>
      <c r="L6359" s="23">
        <f ca="1">NETWORKDAYS(LeaveTracker[[#This Row],[Start Date]],LeaveTracker[[#This Row],[End Date]],lstHolidays)</f>
        <v>2</v>
      </c>
      <c r="M6359" s="27"/>
    </row>
    <row r="6360" spans="1:13" ht="30" customHeight="1" x14ac:dyDescent="0.3">
      <c r="A6360" s="27">
        <f t="shared" si="73"/>
        <v>2547</v>
      </c>
      <c r="B6360" s="31">
        <v>45110</v>
      </c>
      <c r="C6360" s="31">
        <v>45099</v>
      </c>
      <c r="D6360" s="19" t="s">
        <v>1747</v>
      </c>
      <c r="E6360" s="20" t="str">
        <f>IF(ISBLANK(LeaveTracker[[#This Row],[Employee Name]]),"-----",VLOOKUP(LeaveTracker[[#This Row],[Employee Name]],'List of Employees'!$B$4:$H$767,7))</f>
        <v>BPLO</v>
      </c>
      <c r="F6360" s="66" t="str">
        <f>IF(ISBLANK(LeaveTracker[[#This Row],[Employee Name]]),"-----",VLOOKUP(LeaveTracker[[#This Row],[Employee Name]],'List of Employees'!$B$4:$H$767,6))</f>
        <v>CASUAL</v>
      </c>
      <c r="G6360" s="24">
        <v>45096</v>
      </c>
      <c r="H6360" s="24">
        <v>45097</v>
      </c>
      <c r="I6360" s="20" t="s">
        <v>81</v>
      </c>
      <c r="K6360" s="57" t="str">
        <f ca="1">LeaveTracker[[#This Row],[Days]]&amp;" "&amp;LeaveTracker[[#This Row],[Type of Leave]]</f>
        <v>2 SL</v>
      </c>
      <c r="L6360" s="23">
        <f ca="1">NETWORKDAYS(LeaveTracker[[#This Row],[Start Date]],LeaveTracker[[#This Row],[End Date]],lstHolidays)</f>
        <v>2</v>
      </c>
      <c r="M6360" s="27"/>
    </row>
    <row r="6361" spans="1:13" ht="30" customHeight="1" x14ac:dyDescent="0.3">
      <c r="A6361" s="27">
        <f t="shared" si="73"/>
        <v>2548</v>
      </c>
      <c r="B6361" s="31">
        <v>45110</v>
      </c>
      <c r="C6361" s="31">
        <v>45103</v>
      </c>
      <c r="D6361" s="19" t="s">
        <v>1865</v>
      </c>
      <c r="E6361" s="20" t="str">
        <f>IF(ISBLANK(LeaveTracker[[#This Row],[Employee Name]]),"-----",VLOOKUP(LeaveTracker[[#This Row],[Employee Name]],'List of Employees'!$B$4:$H$767,7))</f>
        <v>CSWDO</v>
      </c>
      <c r="F6361" s="66" t="str">
        <f>IF(ISBLANK(LeaveTracker[[#This Row],[Employee Name]]),"-----",VLOOKUP(LeaveTracker[[#This Row],[Employee Name]],'List of Employees'!$B$4:$H$767,6))</f>
        <v>CASUAL</v>
      </c>
      <c r="G6361" s="24">
        <v>45086</v>
      </c>
      <c r="H6361" s="24">
        <v>45086</v>
      </c>
      <c r="I6361" s="20" t="s">
        <v>82</v>
      </c>
      <c r="K6361" s="57" t="str">
        <f ca="1">LeaveTracker[[#This Row],[Days]]&amp;" "&amp;LeaveTracker[[#This Row],[Type of Leave]]</f>
        <v>1 VL</v>
      </c>
      <c r="L6361" s="23">
        <f ca="1">NETWORKDAYS(LeaveTracker[[#This Row],[Start Date]],LeaveTracker[[#This Row],[End Date]],lstHolidays)</f>
        <v>1</v>
      </c>
      <c r="M6361" s="27"/>
    </row>
    <row r="6362" spans="1:13" ht="30" customHeight="1" x14ac:dyDescent="0.3">
      <c r="A6362" s="27">
        <f t="shared" si="73"/>
        <v>2549</v>
      </c>
      <c r="B6362" s="31">
        <v>45110</v>
      </c>
      <c r="C6362" s="31">
        <v>45103</v>
      </c>
      <c r="D6362" s="19" t="s">
        <v>1865</v>
      </c>
      <c r="E6362" s="20" t="str">
        <f>IF(ISBLANK(LeaveTracker[[#This Row],[Employee Name]]),"-----",VLOOKUP(LeaveTracker[[#This Row],[Employee Name]],'List of Employees'!$B$4:$H$767,7))</f>
        <v>CSWDO</v>
      </c>
      <c r="F6362" s="66" t="str">
        <f>IF(ISBLANK(LeaveTracker[[#This Row],[Employee Name]]),"-----",VLOOKUP(LeaveTracker[[#This Row],[Employee Name]],'List of Employees'!$B$4:$H$767,6))</f>
        <v>CASUAL</v>
      </c>
      <c r="G6362" s="24">
        <v>45090</v>
      </c>
      <c r="H6362" s="24">
        <v>45093</v>
      </c>
      <c r="I6362" s="20" t="s">
        <v>82</v>
      </c>
      <c r="K6362" s="57" t="str">
        <f ca="1">LeaveTracker[[#This Row],[Days]]&amp;" "&amp;LeaveTracker[[#This Row],[Type of Leave]]</f>
        <v>4 VL</v>
      </c>
      <c r="L6362" s="23">
        <f ca="1">NETWORKDAYS(LeaveTracker[[#This Row],[Start Date]],LeaveTracker[[#This Row],[End Date]],lstHolidays)</f>
        <v>4</v>
      </c>
      <c r="M6362" s="27"/>
    </row>
    <row r="6363" spans="1:13" ht="30" customHeight="1" x14ac:dyDescent="0.3">
      <c r="A6363" s="27">
        <f t="shared" si="73"/>
        <v>2550</v>
      </c>
      <c r="B6363" s="31">
        <v>45110</v>
      </c>
      <c r="C6363" s="31">
        <v>45103</v>
      </c>
      <c r="D6363" s="19" t="s">
        <v>1865</v>
      </c>
      <c r="E6363" s="20" t="str">
        <f>IF(ISBLANK(LeaveTracker[[#This Row],[Employee Name]]),"-----",VLOOKUP(LeaveTracker[[#This Row],[Employee Name]],'List of Employees'!$B$4:$H$767,7))</f>
        <v>CSWDO</v>
      </c>
      <c r="F6363" s="66" t="str">
        <f>IF(ISBLANK(LeaveTracker[[#This Row],[Employee Name]]),"-----",VLOOKUP(LeaveTracker[[#This Row],[Employee Name]],'List of Employees'!$B$4:$H$767,6))</f>
        <v>CASUAL</v>
      </c>
      <c r="G6363" s="24">
        <v>45096</v>
      </c>
      <c r="H6363" s="24">
        <v>45100</v>
      </c>
      <c r="I6363" s="20" t="s">
        <v>82</v>
      </c>
      <c r="K6363" s="57" t="str">
        <f ca="1">LeaveTracker[[#This Row],[Days]]&amp;" "&amp;LeaveTracker[[#This Row],[Type of Leave]]</f>
        <v>5 VL</v>
      </c>
      <c r="L6363" s="23">
        <f ca="1">NETWORKDAYS(LeaveTracker[[#This Row],[Start Date]],LeaveTracker[[#This Row],[End Date]],lstHolidays)</f>
        <v>5</v>
      </c>
      <c r="M6363" s="27"/>
    </row>
    <row r="6364" spans="1:13" ht="30" customHeight="1" x14ac:dyDescent="0.3">
      <c r="A6364" s="27">
        <f t="shared" si="73"/>
        <v>2551</v>
      </c>
      <c r="B6364" s="31">
        <v>45110</v>
      </c>
      <c r="C6364" s="31">
        <v>45100</v>
      </c>
      <c r="D6364" s="19" t="s">
        <v>768</v>
      </c>
      <c r="E6364" s="20" t="str">
        <f>IF(ISBLANK(LeaveTracker[[#This Row],[Employee Name]]),"-----",VLOOKUP(LeaveTracker[[#This Row],[Employee Name]],'List of Employees'!$B$4:$H$767,7))</f>
        <v>CSWDO</v>
      </c>
      <c r="F6364" s="66" t="str">
        <f>IF(ISBLANK(LeaveTracker[[#This Row],[Employee Name]]),"-----",VLOOKUP(LeaveTracker[[#This Row],[Employee Name]],'List of Employees'!$B$4:$H$767,6))</f>
        <v>PERMANENT</v>
      </c>
      <c r="G6364" s="24">
        <v>45118</v>
      </c>
      <c r="H6364" s="24">
        <v>45118</v>
      </c>
      <c r="I6364" s="20" t="s">
        <v>82</v>
      </c>
      <c r="K6364" s="57" t="str">
        <f ca="1">LeaveTracker[[#This Row],[Days]]&amp;" "&amp;LeaveTracker[[#This Row],[Type of Leave]]</f>
        <v>1 VL</v>
      </c>
      <c r="L6364" s="23">
        <f ca="1">NETWORKDAYS(LeaveTracker[[#This Row],[Start Date]],LeaveTracker[[#This Row],[End Date]],lstHolidays)</f>
        <v>1</v>
      </c>
      <c r="M6364" s="27"/>
    </row>
    <row r="6365" spans="1:13" ht="30" customHeight="1" x14ac:dyDescent="0.3">
      <c r="A6365" s="27">
        <f t="shared" si="73"/>
        <v>2552</v>
      </c>
      <c r="B6365" s="31">
        <v>45110</v>
      </c>
      <c r="C6365" s="31">
        <v>45100</v>
      </c>
      <c r="D6365" s="19" t="s">
        <v>768</v>
      </c>
      <c r="E6365" s="20" t="str">
        <f>IF(ISBLANK(LeaveTracker[[#This Row],[Employee Name]]),"-----",VLOOKUP(LeaveTracker[[#This Row],[Employee Name]],'List of Employees'!$B$4:$H$767,7))</f>
        <v>CSWDO</v>
      </c>
      <c r="F6365" s="66" t="str">
        <f>IF(ISBLANK(LeaveTracker[[#This Row],[Employee Name]]),"-----",VLOOKUP(LeaveTracker[[#This Row],[Employee Name]],'List of Employees'!$B$4:$H$767,6))</f>
        <v>PERMANENT</v>
      </c>
      <c r="G6365" s="24">
        <v>45121</v>
      </c>
      <c r="H6365" s="24">
        <v>45121</v>
      </c>
      <c r="I6365" s="20" t="s">
        <v>82</v>
      </c>
      <c r="K6365" s="57" t="str">
        <f ca="1">LeaveTracker[[#This Row],[Days]]&amp;" "&amp;LeaveTracker[[#This Row],[Type of Leave]]</f>
        <v>1 VL</v>
      </c>
      <c r="L6365" s="23">
        <f ca="1">NETWORKDAYS(LeaveTracker[[#This Row],[Start Date]],LeaveTracker[[#This Row],[End Date]],lstHolidays)</f>
        <v>1</v>
      </c>
      <c r="M6365" s="27"/>
    </row>
    <row r="6366" spans="1:13" ht="30" customHeight="1" x14ac:dyDescent="0.3">
      <c r="A6366" s="27">
        <f t="shared" si="73"/>
        <v>2553</v>
      </c>
      <c r="B6366" s="31">
        <v>45110</v>
      </c>
      <c r="C6366" s="31">
        <v>45100</v>
      </c>
      <c r="D6366" s="19" t="s">
        <v>1011</v>
      </c>
      <c r="E6366" s="20" t="str">
        <f>IF(ISBLANK(LeaveTracker[[#This Row],[Employee Name]]),"-----",VLOOKUP(LeaveTracker[[#This Row],[Employee Name]],'List of Employees'!$B$4:$H$767,7))</f>
        <v>CSWDO</v>
      </c>
      <c r="F6366" s="66" t="str">
        <f>IF(ISBLANK(LeaveTracker[[#This Row],[Employee Name]]),"-----",VLOOKUP(LeaveTracker[[#This Row],[Employee Name]],'List of Employees'!$B$4:$H$767,6))</f>
        <v>PERMANENT</v>
      </c>
      <c r="G6366" s="24">
        <v>45121</v>
      </c>
      <c r="H6366" s="24">
        <v>45121</v>
      </c>
      <c r="I6366" s="20" t="s">
        <v>297</v>
      </c>
      <c r="J6366" s="42" t="s">
        <v>1000</v>
      </c>
      <c r="K6366" s="57" t="str">
        <f ca="1">LeaveTracker[[#This Row],[Days]]&amp;" "&amp;LeaveTracker[[#This Row],[Type of Leave]]</f>
        <v>1 OTHER</v>
      </c>
      <c r="L6366" s="23">
        <f ca="1">NETWORKDAYS(LeaveTracker[[#This Row],[Start Date]],LeaveTracker[[#This Row],[End Date]],lstHolidays)</f>
        <v>1</v>
      </c>
      <c r="M6366" s="27"/>
    </row>
    <row r="6367" spans="1:13" ht="30" customHeight="1" x14ac:dyDescent="0.3">
      <c r="A6367" s="27">
        <f t="shared" si="73"/>
        <v>2554</v>
      </c>
      <c r="B6367" s="31">
        <v>45110</v>
      </c>
      <c r="C6367" s="31">
        <v>45099</v>
      </c>
      <c r="D6367" s="19" t="s">
        <v>1223</v>
      </c>
      <c r="E6367" s="20">
        <f>IF(ISBLANK(LeaveTracker[[#This Row],[Employee Name]]),"-----",VLOOKUP(LeaveTracker[[#This Row],[Employee Name]],'List of Employees'!$B$4:$H$767,7))</f>
        <v>0</v>
      </c>
      <c r="F6367" s="66" t="str">
        <f>IF(ISBLANK(LeaveTracker[[#This Row],[Employee Name]]),"-----",VLOOKUP(LeaveTracker[[#This Row],[Employee Name]],'List of Employees'!$B$4:$H$767,6))</f>
        <v>PERMANENT</v>
      </c>
      <c r="G6367" s="24">
        <v>45100</v>
      </c>
      <c r="H6367" s="24">
        <v>45100</v>
      </c>
      <c r="I6367" s="20" t="s">
        <v>82</v>
      </c>
      <c r="K6367" s="57" t="str">
        <f ca="1">LeaveTracker[[#This Row],[Days]]&amp;" "&amp;LeaveTracker[[#This Row],[Type of Leave]]</f>
        <v>1 VL</v>
      </c>
      <c r="L6367" s="23">
        <f ca="1">NETWORKDAYS(LeaveTracker[[#This Row],[Start Date]],LeaveTracker[[#This Row],[End Date]],lstHolidays)</f>
        <v>1</v>
      </c>
      <c r="M6367" s="27"/>
    </row>
    <row r="6368" spans="1:13" ht="30" customHeight="1" x14ac:dyDescent="0.3">
      <c r="A6368" s="27">
        <f t="shared" si="73"/>
        <v>2555</v>
      </c>
      <c r="B6368" s="31">
        <v>45110</v>
      </c>
      <c r="C6368" s="31">
        <v>45099</v>
      </c>
      <c r="D6368" s="19" t="s">
        <v>1223</v>
      </c>
      <c r="E6368" s="20">
        <f>IF(ISBLANK(LeaveTracker[[#This Row],[Employee Name]]),"-----",VLOOKUP(LeaveTracker[[#This Row],[Employee Name]],'List of Employees'!$B$4:$H$767,7))</f>
        <v>0</v>
      </c>
      <c r="F6368" s="66" t="str">
        <f>IF(ISBLANK(LeaveTracker[[#This Row],[Employee Name]]),"-----",VLOOKUP(LeaveTracker[[#This Row],[Employee Name]],'List of Employees'!$B$4:$H$767,6))</f>
        <v>PERMANENT</v>
      </c>
      <c r="G6368" s="24">
        <v>45103</v>
      </c>
      <c r="H6368" s="24">
        <v>45103</v>
      </c>
      <c r="I6368" s="20" t="s">
        <v>82</v>
      </c>
      <c r="K6368" s="57" t="str">
        <f ca="1">LeaveTracker[[#This Row],[Days]]&amp;" "&amp;LeaveTracker[[#This Row],[Type of Leave]]</f>
        <v>1 VL</v>
      </c>
      <c r="L6368" s="23">
        <f ca="1">NETWORKDAYS(LeaveTracker[[#This Row],[Start Date]],LeaveTracker[[#This Row],[End Date]],lstHolidays)</f>
        <v>1</v>
      </c>
      <c r="M6368" s="27"/>
    </row>
    <row r="6369" spans="1:13" ht="30" customHeight="1" x14ac:dyDescent="0.3">
      <c r="A6369" s="27">
        <f t="shared" si="73"/>
        <v>2556</v>
      </c>
      <c r="B6369" s="31">
        <v>45110</v>
      </c>
      <c r="C6369" s="31">
        <v>45097</v>
      </c>
      <c r="D6369" s="19" t="s">
        <v>1084</v>
      </c>
      <c r="E6369" s="20" t="str">
        <f>IF(ISBLANK(LeaveTracker[[#This Row],[Employee Name]]),"-----",VLOOKUP(LeaveTracker[[#This Row],[Employee Name]],'List of Employees'!$B$4:$H$767,7))</f>
        <v>MO</v>
      </c>
      <c r="F6369" s="66" t="str">
        <f>IF(ISBLANK(LeaveTracker[[#This Row],[Employee Name]]),"-----",VLOOKUP(LeaveTracker[[#This Row],[Employee Name]],'List of Employees'!$B$4:$H$767,6))</f>
        <v>PERMANENT</v>
      </c>
      <c r="G6369" s="24">
        <v>45106</v>
      </c>
      <c r="H6369" s="24">
        <v>45107</v>
      </c>
      <c r="I6369" s="20" t="s">
        <v>82</v>
      </c>
      <c r="K6369" s="57" t="str">
        <f ca="1">LeaveTracker[[#This Row],[Days]]&amp;" "&amp;LeaveTracker[[#This Row],[Type of Leave]]</f>
        <v>2 VL</v>
      </c>
      <c r="L6369" s="23">
        <f ca="1">NETWORKDAYS(LeaveTracker[[#This Row],[Start Date]],LeaveTracker[[#This Row],[End Date]],lstHolidays)</f>
        <v>2</v>
      </c>
      <c r="M6369" s="27"/>
    </row>
    <row r="6370" spans="1:13" ht="30" customHeight="1" x14ac:dyDescent="0.3">
      <c r="A6370" s="27">
        <f t="shared" si="73"/>
        <v>2557</v>
      </c>
      <c r="B6370" s="31">
        <v>45110</v>
      </c>
      <c r="C6370" s="31">
        <v>45099</v>
      </c>
      <c r="D6370" s="19" t="s">
        <v>2240</v>
      </c>
      <c r="E6370" s="20">
        <f>IF(ISBLANK(LeaveTracker[[#This Row],[Employee Name]]),"-----",VLOOKUP(LeaveTracker[[#This Row],[Employee Name]],'List of Employees'!$B$4:$H$767,7))</f>
        <v>0</v>
      </c>
      <c r="F6370" s="66" t="str">
        <f>IF(ISBLANK(LeaveTracker[[#This Row],[Employee Name]]),"-----",VLOOKUP(LeaveTracker[[#This Row],[Employee Name]],'List of Employees'!$B$4:$H$767,6))</f>
        <v>PERMANENT</v>
      </c>
      <c r="G6370" s="24">
        <v>45103</v>
      </c>
      <c r="H6370" s="24">
        <v>45103</v>
      </c>
      <c r="I6370" s="20" t="s">
        <v>81</v>
      </c>
      <c r="J6370" s="42" t="s">
        <v>2387</v>
      </c>
      <c r="K6370" s="57" t="str">
        <f ca="1">LeaveTracker[[#This Row],[Days]]&amp;" "&amp;LeaveTracker[[#This Row],[Type of Leave]]</f>
        <v>1 SL</v>
      </c>
      <c r="L6370" s="23">
        <f ca="1">NETWORKDAYS(LeaveTracker[[#This Row],[Start Date]],LeaveTracker[[#This Row],[End Date]],lstHolidays)</f>
        <v>1</v>
      </c>
      <c r="M6370" s="27"/>
    </row>
    <row r="6371" spans="1:13" ht="30" customHeight="1" x14ac:dyDescent="0.3">
      <c r="A6371" s="27">
        <f t="shared" si="73"/>
        <v>2558</v>
      </c>
      <c r="B6371" s="31">
        <v>45110</v>
      </c>
      <c r="C6371" s="31">
        <v>45102</v>
      </c>
      <c r="D6371" s="19" t="s">
        <v>1220</v>
      </c>
      <c r="E6371" s="20" t="str">
        <f>IF(ISBLANK(LeaveTracker[[#This Row],[Employee Name]]),"-----",VLOOKUP(LeaveTracker[[#This Row],[Employee Name]],'List of Employees'!$B$4:$H$767,7))</f>
        <v>PICNIC GROVE</v>
      </c>
      <c r="F6371" s="66" t="str">
        <f>IF(ISBLANK(LeaveTracker[[#This Row],[Employee Name]]),"-----",VLOOKUP(LeaveTracker[[#This Row],[Employee Name]],'List of Employees'!$B$4:$H$767,6))</f>
        <v>PERMANENT</v>
      </c>
      <c r="G6371" s="24">
        <v>45109</v>
      </c>
      <c r="H6371" s="24">
        <v>45109</v>
      </c>
      <c r="I6371" s="20" t="s">
        <v>297</v>
      </c>
      <c r="J6371" s="42" t="s">
        <v>1000</v>
      </c>
      <c r="K6371" s="57" t="str">
        <f>LeaveTracker[[#This Row],[Days]]&amp;" "&amp;LeaveTracker[[#This Row],[Type of Leave]]</f>
        <v>1 OTHER</v>
      </c>
      <c r="L6371" s="23">
        <v>1</v>
      </c>
      <c r="M6371" s="27"/>
    </row>
    <row r="6372" spans="1:13" ht="30" customHeight="1" x14ac:dyDescent="0.3">
      <c r="A6372" s="27">
        <f t="shared" si="73"/>
        <v>2559</v>
      </c>
      <c r="B6372" s="31">
        <v>45110</v>
      </c>
      <c r="C6372" s="31">
        <v>45102</v>
      </c>
      <c r="D6372" s="19" t="s">
        <v>2390</v>
      </c>
      <c r="E6372" s="20">
        <f>IF(ISBLANK(LeaveTracker[[#This Row],[Employee Name]]),"-----",VLOOKUP(LeaveTracker[[#This Row],[Employee Name]],'List of Employees'!$B$4:$H$767,7))</f>
        <v>0</v>
      </c>
      <c r="F6372" s="66" t="str">
        <f>IF(ISBLANK(LeaveTracker[[#This Row],[Employee Name]]),"-----",VLOOKUP(LeaveTracker[[#This Row],[Employee Name]],'List of Employees'!$B$4:$H$767,6))</f>
        <v>PERMANENT</v>
      </c>
      <c r="G6372" s="24">
        <v>45123</v>
      </c>
      <c r="H6372" s="24">
        <v>45123</v>
      </c>
      <c r="I6372" s="20" t="s">
        <v>82</v>
      </c>
      <c r="K6372" s="57" t="str">
        <f>LeaveTracker[[#This Row],[Days]]&amp;" "&amp;LeaveTracker[[#This Row],[Type of Leave]]</f>
        <v>1 VL</v>
      </c>
      <c r="L6372" s="23">
        <v>1</v>
      </c>
      <c r="M6372" s="27"/>
    </row>
    <row r="6373" spans="1:13" ht="30" customHeight="1" x14ac:dyDescent="0.3">
      <c r="A6373" s="27">
        <f t="shared" ref="A6373:A6436" si="74">A6372+1</f>
        <v>2560</v>
      </c>
      <c r="B6373" s="31">
        <v>45110</v>
      </c>
      <c r="C6373" s="31">
        <v>45102</v>
      </c>
      <c r="D6373" s="19" t="s">
        <v>2390</v>
      </c>
      <c r="E6373" s="20">
        <f>IF(ISBLANK(LeaveTracker[[#This Row],[Employee Name]]),"-----",VLOOKUP(LeaveTracker[[#This Row],[Employee Name]],'List of Employees'!$B$4:$H$767,7))</f>
        <v>0</v>
      </c>
      <c r="F6373" s="66" t="str">
        <f>IF(ISBLANK(LeaveTracker[[#This Row],[Employee Name]]),"-----",VLOOKUP(LeaveTracker[[#This Row],[Employee Name]],'List of Employees'!$B$4:$H$767,6))</f>
        <v>PERMANENT</v>
      </c>
      <c r="G6373" s="24">
        <v>45125</v>
      </c>
      <c r="H6373" s="24">
        <v>45126</v>
      </c>
      <c r="I6373" s="20" t="s">
        <v>82</v>
      </c>
      <c r="K6373" s="57" t="str">
        <f ca="1">LeaveTracker[[#This Row],[Days]]&amp;" "&amp;LeaveTracker[[#This Row],[Type of Leave]]</f>
        <v>2 VL</v>
      </c>
      <c r="L6373" s="23">
        <f ca="1">NETWORKDAYS(LeaveTracker[[#This Row],[Start Date]],LeaveTracker[[#This Row],[End Date]],lstHolidays)</f>
        <v>2</v>
      </c>
      <c r="M6373" s="27"/>
    </row>
    <row r="6374" spans="1:13" ht="30" customHeight="1" x14ac:dyDescent="0.3">
      <c r="A6374" s="27">
        <f t="shared" si="74"/>
        <v>2561</v>
      </c>
      <c r="B6374" s="31">
        <v>45110</v>
      </c>
      <c r="C6374" s="31">
        <v>45102</v>
      </c>
      <c r="D6374" s="19" t="s">
        <v>2390</v>
      </c>
      <c r="E6374" s="20">
        <f>IF(ISBLANK(LeaveTracker[[#This Row],[Employee Name]]),"-----",VLOOKUP(LeaveTracker[[#This Row],[Employee Name]],'List of Employees'!$B$4:$H$767,7))</f>
        <v>0</v>
      </c>
      <c r="F6374" s="66" t="str">
        <f>IF(ISBLANK(LeaveTracker[[#This Row],[Employee Name]]),"-----",VLOOKUP(LeaveTracker[[#This Row],[Employee Name]],'List of Employees'!$B$4:$H$767,6))</f>
        <v>PERMANENT</v>
      </c>
      <c r="G6374" s="24">
        <v>45129</v>
      </c>
      <c r="H6374" s="24">
        <v>45130</v>
      </c>
      <c r="I6374" s="20" t="s">
        <v>82</v>
      </c>
      <c r="K6374" s="57" t="str">
        <f>LeaveTracker[[#This Row],[Days]]&amp;" "&amp;LeaveTracker[[#This Row],[Type of Leave]]</f>
        <v>1 VL</v>
      </c>
      <c r="L6374" s="23">
        <v>1</v>
      </c>
      <c r="M6374" s="27"/>
    </row>
    <row r="6375" spans="1:13" ht="30" customHeight="1" x14ac:dyDescent="0.3">
      <c r="A6375" s="27">
        <f t="shared" si="74"/>
        <v>2562</v>
      </c>
      <c r="B6375" s="31">
        <v>45110</v>
      </c>
      <c r="C6375" s="31">
        <v>45102</v>
      </c>
      <c r="D6375" s="19" t="s">
        <v>2390</v>
      </c>
      <c r="E6375" s="20">
        <f>IF(ISBLANK(LeaveTracker[[#This Row],[Employee Name]]),"-----",VLOOKUP(LeaveTracker[[#This Row],[Employee Name]],'List of Employees'!$B$4:$H$767,7))</f>
        <v>0</v>
      </c>
      <c r="F6375" s="66" t="str">
        <f>IF(ISBLANK(LeaveTracker[[#This Row],[Employee Name]]),"-----",VLOOKUP(LeaveTracker[[#This Row],[Employee Name]],'List of Employees'!$B$4:$H$767,6))</f>
        <v>PERMANENT</v>
      </c>
      <c r="G6375" s="24">
        <v>45132</v>
      </c>
      <c r="H6375" s="24">
        <v>45133</v>
      </c>
      <c r="I6375" s="20" t="s">
        <v>82</v>
      </c>
      <c r="K6375" s="57" t="str">
        <f ca="1">LeaveTracker[[#This Row],[Days]]&amp;" "&amp;LeaveTracker[[#This Row],[Type of Leave]]</f>
        <v>2 VL</v>
      </c>
      <c r="L6375" s="23">
        <f ca="1">NETWORKDAYS(LeaveTracker[[#This Row],[Start Date]],LeaveTracker[[#This Row],[End Date]],lstHolidays)</f>
        <v>2</v>
      </c>
      <c r="M6375" s="27"/>
    </row>
    <row r="6376" spans="1:13" ht="30" customHeight="1" x14ac:dyDescent="0.3">
      <c r="A6376" s="27">
        <f t="shared" si="74"/>
        <v>2563</v>
      </c>
      <c r="B6376" s="31">
        <v>45110</v>
      </c>
      <c r="C6376" s="31">
        <v>45102</v>
      </c>
      <c r="D6376" s="19" t="s">
        <v>2390</v>
      </c>
      <c r="E6376" s="20">
        <f>IF(ISBLANK(LeaveTracker[[#This Row],[Employee Name]]),"-----",VLOOKUP(LeaveTracker[[#This Row],[Employee Name]],'List of Employees'!$B$4:$H$767,7))</f>
        <v>0</v>
      </c>
      <c r="F6376" s="66" t="str">
        <f>IF(ISBLANK(LeaveTracker[[#This Row],[Employee Name]]),"-----",VLOOKUP(LeaveTracker[[#This Row],[Employee Name]],'List of Employees'!$B$4:$H$767,6))</f>
        <v>PERMANENT</v>
      </c>
      <c r="G6376" s="24">
        <v>45136</v>
      </c>
      <c r="H6376" s="24">
        <v>45137</v>
      </c>
      <c r="I6376" s="20" t="s">
        <v>82</v>
      </c>
      <c r="K6376" s="57" t="str">
        <f>LeaveTracker[[#This Row],[Days]]&amp;" "&amp;LeaveTracker[[#This Row],[Type of Leave]]</f>
        <v>1 VL</v>
      </c>
      <c r="L6376" s="23">
        <v>1</v>
      </c>
      <c r="M6376" s="27"/>
    </row>
    <row r="6377" spans="1:13" ht="30" customHeight="1" x14ac:dyDescent="0.3">
      <c r="A6377" s="27">
        <f t="shared" si="74"/>
        <v>2564</v>
      </c>
      <c r="B6377" s="31">
        <v>45110</v>
      </c>
      <c r="C6377" s="31">
        <v>45097</v>
      </c>
      <c r="D6377" s="19" t="s">
        <v>1781</v>
      </c>
      <c r="E6377" s="20" t="str">
        <f>IF(ISBLANK(LeaveTracker[[#This Row],[Employee Name]]),"-----",VLOOKUP(LeaveTracker[[#This Row],[Employee Name]],'List of Employees'!$B$4:$H$767,7))</f>
        <v>PICNIC GROVE</v>
      </c>
      <c r="F6377" s="66" t="str">
        <f>IF(ISBLANK(LeaveTracker[[#This Row],[Employee Name]]),"-----",VLOOKUP(LeaveTracker[[#This Row],[Employee Name]],'List of Employees'!$B$4:$H$767,6))</f>
        <v>CASUAL</v>
      </c>
      <c r="G6377" s="24">
        <v>45087</v>
      </c>
      <c r="H6377" s="24">
        <v>45088</v>
      </c>
      <c r="I6377" s="20" t="s">
        <v>81</v>
      </c>
      <c r="K6377" s="57" t="str">
        <f>LeaveTracker[[#This Row],[Days]]&amp;" "&amp;LeaveTracker[[#This Row],[Type of Leave]]</f>
        <v>1 SL</v>
      </c>
      <c r="L6377" s="23">
        <v>1</v>
      </c>
      <c r="M6377" s="27"/>
    </row>
    <row r="6378" spans="1:13" ht="30" customHeight="1" x14ac:dyDescent="0.3">
      <c r="A6378" s="27">
        <f t="shared" si="74"/>
        <v>2565</v>
      </c>
      <c r="B6378" s="31">
        <v>45110</v>
      </c>
      <c r="C6378" s="31">
        <v>45097</v>
      </c>
      <c r="D6378" s="19" t="s">
        <v>1781</v>
      </c>
      <c r="E6378" s="20" t="str">
        <f>IF(ISBLANK(LeaveTracker[[#This Row],[Employee Name]]),"-----",VLOOKUP(LeaveTracker[[#This Row],[Employee Name]],'List of Employees'!$B$4:$H$767,7))</f>
        <v>PICNIC GROVE</v>
      </c>
      <c r="F6378" s="66" t="str">
        <f>IF(ISBLANK(LeaveTracker[[#This Row],[Employee Name]]),"-----",VLOOKUP(LeaveTracker[[#This Row],[Employee Name]],'List of Employees'!$B$4:$H$767,6))</f>
        <v>CASUAL</v>
      </c>
      <c r="G6378" s="24">
        <v>45095</v>
      </c>
      <c r="H6378" s="24">
        <v>45096</v>
      </c>
      <c r="I6378" s="20" t="s">
        <v>81</v>
      </c>
      <c r="K6378" s="57" t="str">
        <f ca="1">LeaveTracker[[#This Row],[Days]]&amp;" "&amp;LeaveTracker[[#This Row],[Type of Leave]]</f>
        <v>1 SL</v>
      </c>
      <c r="L6378" s="23">
        <f ca="1">NETWORKDAYS(LeaveTracker[[#This Row],[Start Date]],LeaveTracker[[#This Row],[End Date]],lstHolidays)</f>
        <v>1</v>
      </c>
      <c r="M6378" s="27"/>
    </row>
    <row r="6379" spans="1:13" ht="30" customHeight="1" x14ac:dyDescent="0.3">
      <c r="A6379" s="27">
        <f t="shared" si="74"/>
        <v>2566</v>
      </c>
      <c r="B6379" s="31">
        <v>45110</v>
      </c>
      <c r="C6379" s="31">
        <v>45104</v>
      </c>
      <c r="D6379" s="19" t="s">
        <v>2097</v>
      </c>
      <c r="E6379" s="20" t="str">
        <f>IF(ISBLANK(LeaveTracker[[#This Row],[Employee Name]]),"-----",VLOOKUP(LeaveTracker[[#This Row],[Employee Name]],'List of Employees'!$B$4:$H$767,7))</f>
        <v>PICNIC GROVE</v>
      </c>
      <c r="F6379" s="66" t="str">
        <f>IF(ISBLANK(LeaveTracker[[#This Row],[Employee Name]]),"-----",VLOOKUP(LeaveTracker[[#This Row],[Employee Name]],'List of Employees'!$B$4:$H$767,6))</f>
        <v>CASUAL</v>
      </c>
      <c r="G6379" s="24">
        <v>45095</v>
      </c>
      <c r="H6379" s="24">
        <v>45098</v>
      </c>
      <c r="I6379" s="20" t="s">
        <v>81</v>
      </c>
      <c r="K6379" s="57" t="str">
        <f ca="1">LeaveTracker[[#This Row],[Days]]&amp;" "&amp;LeaveTracker[[#This Row],[Type of Leave]]</f>
        <v>3 SL</v>
      </c>
      <c r="L6379" s="23">
        <f ca="1">NETWORKDAYS(LeaveTracker[[#This Row],[Start Date]],LeaveTracker[[#This Row],[End Date]],lstHolidays)</f>
        <v>3</v>
      </c>
      <c r="M6379" s="27"/>
    </row>
    <row r="6380" spans="1:13" ht="30" customHeight="1" x14ac:dyDescent="0.3">
      <c r="A6380" s="27">
        <f t="shared" si="74"/>
        <v>2567</v>
      </c>
      <c r="B6380" s="31">
        <v>45110</v>
      </c>
      <c r="C6380" s="31">
        <v>45106</v>
      </c>
      <c r="D6380" s="19" t="s">
        <v>582</v>
      </c>
      <c r="E6380" s="20" t="str">
        <f>IF(ISBLANK(LeaveTracker[[#This Row],[Employee Name]]),"-----",VLOOKUP(LeaveTracker[[#This Row],[Employee Name]],'List of Employees'!$B$4:$H$767,7))</f>
        <v>CCT</v>
      </c>
      <c r="F6380" s="66" t="str">
        <f>IF(ISBLANK(LeaveTracker[[#This Row],[Employee Name]]),"-----",VLOOKUP(LeaveTracker[[#This Row],[Employee Name]],'List of Employees'!$B$4:$H$767,6))</f>
        <v>PERMANENT</v>
      </c>
      <c r="G6380" s="24">
        <v>45112</v>
      </c>
      <c r="H6380" s="24">
        <v>45112</v>
      </c>
      <c r="I6380" s="20" t="s">
        <v>297</v>
      </c>
      <c r="J6380" s="42" t="s">
        <v>1000</v>
      </c>
      <c r="K6380" s="57" t="str">
        <f ca="1">LeaveTracker[[#This Row],[Days]]&amp;" "&amp;LeaveTracker[[#This Row],[Type of Leave]]</f>
        <v>1 OTHER</v>
      </c>
      <c r="L6380" s="23">
        <f ca="1">NETWORKDAYS(LeaveTracker[[#This Row],[Start Date]],LeaveTracker[[#This Row],[End Date]],lstHolidays)</f>
        <v>1</v>
      </c>
      <c r="M6380" s="27"/>
    </row>
    <row r="6381" spans="1:13" ht="30" customHeight="1" x14ac:dyDescent="0.3">
      <c r="A6381" s="27">
        <f t="shared" si="74"/>
        <v>2568</v>
      </c>
      <c r="B6381" s="31">
        <v>45110</v>
      </c>
      <c r="C6381" s="31">
        <v>45103</v>
      </c>
      <c r="D6381" s="19" t="s">
        <v>577</v>
      </c>
      <c r="E6381" s="20" t="str">
        <f>IF(ISBLANK(LeaveTracker[[#This Row],[Employee Name]]),"-----",VLOOKUP(LeaveTracker[[#This Row],[Employee Name]],'List of Employees'!$B$4:$H$767,7))</f>
        <v>CCT</v>
      </c>
      <c r="F6381" s="66" t="str">
        <f>IF(ISBLANK(LeaveTracker[[#This Row],[Employee Name]]),"-----",VLOOKUP(LeaveTracker[[#This Row],[Employee Name]],'List of Employees'!$B$4:$H$767,6))</f>
        <v>PERMANENT</v>
      </c>
      <c r="G6381" s="24">
        <v>45111</v>
      </c>
      <c r="H6381" s="24">
        <v>45111</v>
      </c>
      <c r="I6381" s="20" t="s">
        <v>297</v>
      </c>
      <c r="J6381" s="42" t="s">
        <v>1000</v>
      </c>
      <c r="K6381" s="57" t="str">
        <f ca="1">LeaveTracker[[#This Row],[Days]]&amp;" "&amp;LeaveTracker[[#This Row],[Type of Leave]]</f>
        <v>1 OTHER</v>
      </c>
      <c r="L6381" s="23">
        <f ca="1">NETWORKDAYS(LeaveTracker[[#This Row],[Start Date]],LeaveTracker[[#This Row],[End Date]],lstHolidays)</f>
        <v>1</v>
      </c>
      <c r="M6381" s="27"/>
    </row>
    <row r="6382" spans="1:13" ht="30" customHeight="1" x14ac:dyDescent="0.3">
      <c r="A6382" s="27">
        <f t="shared" si="74"/>
        <v>2569</v>
      </c>
      <c r="B6382" s="31">
        <v>45110</v>
      </c>
      <c r="C6382" s="31">
        <v>45103</v>
      </c>
      <c r="D6382" s="19" t="s">
        <v>577</v>
      </c>
      <c r="E6382" s="20" t="str">
        <f>IF(ISBLANK(LeaveTracker[[#This Row],[Employee Name]]),"-----",VLOOKUP(LeaveTracker[[#This Row],[Employee Name]],'List of Employees'!$B$4:$H$767,7))</f>
        <v>CCT</v>
      </c>
      <c r="F6382" s="66" t="str">
        <f>IF(ISBLANK(LeaveTracker[[#This Row],[Employee Name]]),"-----",VLOOKUP(LeaveTracker[[#This Row],[Employee Name]],'List of Employees'!$B$4:$H$767,6))</f>
        <v>PERMANENT</v>
      </c>
      <c r="G6382" s="24">
        <v>45100</v>
      </c>
      <c r="H6382" s="24">
        <v>45100</v>
      </c>
      <c r="I6382" s="20" t="s">
        <v>81</v>
      </c>
      <c r="K6382" s="57" t="str">
        <f ca="1">LeaveTracker[[#This Row],[Days]]&amp;" "&amp;LeaveTracker[[#This Row],[Type of Leave]]</f>
        <v>1 SL</v>
      </c>
      <c r="L6382" s="23">
        <f ca="1">NETWORKDAYS(LeaveTracker[[#This Row],[Start Date]],LeaveTracker[[#This Row],[End Date]],lstHolidays)</f>
        <v>1</v>
      </c>
      <c r="M6382" s="27"/>
    </row>
    <row r="6383" spans="1:13" ht="30" customHeight="1" x14ac:dyDescent="0.3">
      <c r="A6383" s="27">
        <f t="shared" si="74"/>
        <v>2570</v>
      </c>
      <c r="B6383" s="31">
        <v>45110</v>
      </c>
      <c r="C6383" s="31">
        <v>45103</v>
      </c>
      <c r="D6383" s="19" t="s">
        <v>1760</v>
      </c>
      <c r="E6383" s="20" t="str">
        <f>IF(ISBLANK(LeaveTracker[[#This Row],[Employee Name]]),"-----",VLOOKUP(LeaveTracker[[#This Row],[Employee Name]],'List of Employees'!$B$4:$H$767,7))</f>
        <v>GSO</v>
      </c>
      <c r="F6383" s="66" t="str">
        <f>IF(ISBLANK(LeaveTracker[[#This Row],[Employee Name]]),"-----",VLOOKUP(LeaveTracker[[#This Row],[Employee Name]],'List of Employees'!$B$4:$H$767,6))</f>
        <v>CASUAL</v>
      </c>
      <c r="G6383" s="24">
        <v>45110</v>
      </c>
      <c r="H6383" s="24">
        <v>45112</v>
      </c>
      <c r="I6383" s="20" t="s">
        <v>82</v>
      </c>
      <c r="K6383" s="57" t="str">
        <f ca="1">LeaveTracker[[#This Row],[Days]]&amp;" "&amp;LeaveTracker[[#This Row],[Type of Leave]]</f>
        <v>3 VL</v>
      </c>
      <c r="L6383" s="23">
        <f ca="1">NETWORKDAYS(LeaveTracker[[#This Row],[Start Date]],LeaveTracker[[#This Row],[End Date]],lstHolidays)</f>
        <v>3</v>
      </c>
      <c r="M6383" s="27"/>
    </row>
    <row r="6384" spans="1:13" ht="30" customHeight="1" x14ac:dyDescent="0.3">
      <c r="A6384" s="27">
        <f t="shared" si="74"/>
        <v>2571</v>
      </c>
      <c r="B6384" s="31">
        <v>45110</v>
      </c>
      <c r="C6384" s="31">
        <v>45104</v>
      </c>
      <c r="D6384" s="19" t="s">
        <v>1867</v>
      </c>
      <c r="E6384" s="20" t="str">
        <f>IF(ISBLANK(LeaveTracker[[#This Row],[Employee Name]]),"-----",VLOOKUP(LeaveTracker[[#This Row],[Employee Name]],'List of Employees'!$B$4:$H$767,7))</f>
        <v>GSO</v>
      </c>
      <c r="F6384" s="66" t="str">
        <f>IF(ISBLANK(LeaveTracker[[#This Row],[Employee Name]]),"-----",VLOOKUP(LeaveTracker[[#This Row],[Employee Name]],'List of Employees'!$B$4:$H$767,6))</f>
        <v>CASUAL</v>
      </c>
      <c r="G6384" s="24">
        <v>45100</v>
      </c>
      <c r="H6384" s="24">
        <v>45100</v>
      </c>
      <c r="I6384" s="19"/>
      <c r="K6384" s="57" t="str">
        <f ca="1">LeaveTracker[[#This Row],[Days]]&amp;" "&amp;LeaveTracker[[#This Row],[Type of Leave]]</f>
        <v xml:space="preserve">1 </v>
      </c>
      <c r="L6384" s="23">
        <f ca="1">NETWORKDAYS(LeaveTracker[[#This Row],[Start Date]],LeaveTracker[[#This Row],[End Date]],lstHolidays)</f>
        <v>1</v>
      </c>
      <c r="M6384" s="27"/>
    </row>
    <row r="6385" spans="1:13" ht="30" customHeight="1" x14ac:dyDescent="0.3">
      <c r="A6385" s="27">
        <f t="shared" si="74"/>
        <v>2572</v>
      </c>
      <c r="B6385" s="31">
        <v>45110</v>
      </c>
      <c r="C6385" s="31">
        <v>45104</v>
      </c>
      <c r="D6385" s="19" t="s">
        <v>1867</v>
      </c>
      <c r="E6385" s="20" t="str">
        <f>IF(ISBLANK(LeaveTracker[[#This Row],[Employee Name]]),"-----",VLOOKUP(LeaveTracker[[#This Row],[Employee Name]],'List of Employees'!$B$4:$H$767,7))</f>
        <v>GSO</v>
      </c>
      <c r="F6385" s="66" t="str">
        <f>IF(ISBLANK(LeaveTracker[[#This Row],[Employee Name]]),"-----",VLOOKUP(LeaveTracker[[#This Row],[Employee Name]],'List of Employees'!$B$4:$H$767,6))</f>
        <v>CASUAL</v>
      </c>
      <c r="G6385" s="24">
        <v>45103</v>
      </c>
      <c r="H6385" s="24">
        <v>45103</v>
      </c>
      <c r="I6385" s="19"/>
      <c r="K6385" s="57" t="str">
        <f ca="1">LeaveTracker[[#This Row],[Days]]&amp;" "&amp;LeaveTracker[[#This Row],[Type of Leave]]</f>
        <v xml:space="preserve">1 </v>
      </c>
      <c r="L6385" s="23">
        <f ca="1">NETWORKDAYS(LeaveTracker[[#This Row],[Start Date]],LeaveTracker[[#This Row],[End Date]],lstHolidays)</f>
        <v>1</v>
      </c>
      <c r="M6385" s="27"/>
    </row>
    <row r="6386" spans="1:13" ht="30" customHeight="1" x14ac:dyDescent="0.3">
      <c r="A6386" s="27">
        <f t="shared" si="74"/>
        <v>2573</v>
      </c>
      <c r="B6386" s="31">
        <v>45110</v>
      </c>
      <c r="C6386" s="31">
        <v>45104</v>
      </c>
      <c r="D6386" s="19" t="s">
        <v>2065</v>
      </c>
      <c r="E6386" s="20" t="str">
        <f>IF(ISBLANK(LeaveTracker[[#This Row],[Employee Name]]),"-----",VLOOKUP(LeaveTracker[[#This Row],[Employee Name]],'List of Employees'!$B$4:$H$767,7))</f>
        <v>CPDO</v>
      </c>
      <c r="F6386" s="66" t="str">
        <f>IF(ISBLANK(LeaveTracker[[#This Row],[Employee Name]]),"-----",VLOOKUP(LeaveTracker[[#This Row],[Employee Name]],'List of Employees'!$B$4:$H$767,6))</f>
        <v>CASUAL</v>
      </c>
      <c r="G6386" s="24">
        <v>45117</v>
      </c>
      <c r="H6386" s="24">
        <v>45121</v>
      </c>
      <c r="I6386" s="20" t="s">
        <v>82</v>
      </c>
      <c r="K6386" s="57" t="str">
        <f ca="1">LeaveTracker[[#This Row],[Days]]&amp;" "&amp;LeaveTracker[[#This Row],[Type of Leave]]</f>
        <v>5 VL</v>
      </c>
      <c r="L6386" s="23">
        <f ca="1">NETWORKDAYS(LeaveTracker[[#This Row],[Start Date]],LeaveTracker[[#This Row],[End Date]],lstHolidays)</f>
        <v>5</v>
      </c>
      <c r="M6386" s="27"/>
    </row>
    <row r="6387" spans="1:13" ht="30" customHeight="1" x14ac:dyDescent="0.3">
      <c r="A6387" s="27">
        <f t="shared" si="74"/>
        <v>2574</v>
      </c>
      <c r="B6387" s="31">
        <v>45110</v>
      </c>
      <c r="C6387" s="31">
        <v>45104</v>
      </c>
      <c r="D6387" s="19" t="s">
        <v>2065</v>
      </c>
      <c r="E6387" s="20" t="str">
        <f>IF(ISBLANK(LeaveTracker[[#This Row],[Employee Name]]),"-----",VLOOKUP(LeaveTracker[[#This Row],[Employee Name]],'List of Employees'!$B$4:$H$767,7))</f>
        <v>CPDO</v>
      </c>
      <c r="F6387" s="66" t="str">
        <f>IF(ISBLANK(LeaveTracker[[#This Row],[Employee Name]]),"-----",VLOOKUP(LeaveTracker[[#This Row],[Employee Name]],'List of Employees'!$B$4:$H$767,6))</f>
        <v>CASUAL</v>
      </c>
      <c r="G6387" s="21">
        <v>45124</v>
      </c>
      <c r="H6387" s="24">
        <v>45128</v>
      </c>
      <c r="I6387" s="20" t="s">
        <v>82</v>
      </c>
      <c r="K6387" s="57" t="str">
        <f ca="1">LeaveTracker[[#This Row],[Days]]&amp;" "&amp;LeaveTracker[[#This Row],[Type of Leave]]</f>
        <v>5 VL</v>
      </c>
      <c r="L6387" s="23">
        <f ca="1">NETWORKDAYS(LeaveTracker[[#This Row],[Start Date]],LeaveTracker[[#This Row],[End Date]],lstHolidays)</f>
        <v>5</v>
      </c>
      <c r="M6387" s="27"/>
    </row>
    <row r="6388" spans="1:13" ht="30" customHeight="1" x14ac:dyDescent="0.3">
      <c r="A6388" s="27">
        <f t="shared" si="74"/>
        <v>2575</v>
      </c>
      <c r="B6388" s="31">
        <v>45110</v>
      </c>
      <c r="C6388" s="31">
        <v>45104</v>
      </c>
      <c r="D6388" s="19" t="s">
        <v>2065</v>
      </c>
      <c r="E6388" s="20" t="str">
        <f>IF(ISBLANK(LeaveTracker[[#This Row],[Employee Name]]),"-----",VLOOKUP(LeaveTracker[[#This Row],[Employee Name]],'List of Employees'!$B$4:$H$767,7))</f>
        <v>CPDO</v>
      </c>
      <c r="F6388" s="66" t="str">
        <f>IF(ISBLANK(LeaveTracker[[#This Row],[Employee Name]]),"-----",VLOOKUP(LeaveTracker[[#This Row],[Employee Name]],'List of Employees'!$B$4:$H$767,6))</f>
        <v>CASUAL</v>
      </c>
      <c r="G6388" s="24">
        <v>45131</v>
      </c>
      <c r="H6388" s="24">
        <v>45138</v>
      </c>
      <c r="I6388" s="20" t="s">
        <v>82</v>
      </c>
      <c r="K6388" s="57" t="str">
        <f ca="1">LeaveTracker[[#This Row],[Days]]&amp;" "&amp;LeaveTracker[[#This Row],[Type of Leave]]</f>
        <v>5 VL</v>
      </c>
      <c r="L6388" s="23">
        <f ca="1">NETWORKDAYS(LeaveTracker[[#This Row],[Start Date]],LeaveTracker[[#This Row],[End Date]],lstHolidays)</f>
        <v>5</v>
      </c>
      <c r="M6388" s="27"/>
    </row>
    <row r="6389" spans="1:13" ht="30" customHeight="1" x14ac:dyDescent="0.3">
      <c r="A6389" s="27">
        <f t="shared" si="74"/>
        <v>2576</v>
      </c>
      <c r="B6389" s="31">
        <v>45110</v>
      </c>
      <c r="C6389" s="31">
        <v>45103</v>
      </c>
      <c r="D6389" s="19" t="s">
        <v>1805</v>
      </c>
      <c r="E6389" s="20" t="str">
        <f>IF(ISBLANK(LeaveTracker[[#This Row],[Employee Name]]),"-----",VLOOKUP(LeaveTracker[[#This Row],[Employee Name]],'List of Employees'!$B$4:$H$767,7))</f>
        <v>TICC/TCCH</v>
      </c>
      <c r="F6389" s="66" t="str">
        <f>IF(ISBLANK(LeaveTracker[[#This Row],[Employee Name]]),"-----",VLOOKUP(LeaveTracker[[#This Row],[Employee Name]],'List of Employees'!$B$4:$H$767,6))</f>
        <v>CASUAL</v>
      </c>
      <c r="G6389" s="24">
        <v>45099</v>
      </c>
      <c r="H6389" s="24">
        <v>45099</v>
      </c>
      <c r="I6389" s="20" t="s">
        <v>81</v>
      </c>
      <c r="K6389" s="57" t="str">
        <f ca="1">LeaveTracker[[#This Row],[Days]]&amp;" "&amp;LeaveTracker[[#This Row],[Type of Leave]]</f>
        <v>1 SL</v>
      </c>
      <c r="L6389" s="23">
        <f ca="1">NETWORKDAYS(LeaveTracker[[#This Row],[Start Date]],LeaveTracker[[#This Row],[End Date]],lstHolidays)</f>
        <v>1</v>
      </c>
      <c r="M6389" s="27"/>
    </row>
    <row r="6390" spans="1:13" ht="30" customHeight="1" x14ac:dyDescent="0.3">
      <c r="A6390" s="27">
        <f t="shared" si="74"/>
        <v>2577</v>
      </c>
      <c r="B6390" s="31">
        <v>45110</v>
      </c>
      <c r="C6390" s="31">
        <v>45103</v>
      </c>
      <c r="D6390" s="19" t="s">
        <v>723</v>
      </c>
      <c r="E6390" s="20" t="str">
        <f>IF(ISBLANK(LeaveTracker[[#This Row],[Employee Name]]),"-----",VLOOKUP(LeaveTracker[[#This Row],[Employee Name]],'List of Employees'!$B$4:$H$767,7))</f>
        <v>SP</v>
      </c>
      <c r="F6390" s="66" t="str">
        <f>IF(ISBLANK(LeaveTracker[[#This Row],[Employee Name]]),"-----",VLOOKUP(LeaveTracker[[#This Row],[Employee Name]],'List of Employees'!$B$4:$H$767,6))</f>
        <v>PERMANENT</v>
      </c>
      <c r="G6390" s="24">
        <v>45100</v>
      </c>
      <c r="H6390" s="24">
        <v>45100</v>
      </c>
      <c r="I6390" s="20" t="s">
        <v>81</v>
      </c>
      <c r="K6390" s="57" t="str">
        <f ca="1">LeaveTracker[[#This Row],[Days]]&amp;" "&amp;LeaveTracker[[#This Row],[Type of Leave]]</f>
        <v>1 SL</v>
      </c>
      <c r="L6390" s="23">
        <f ca="1">NETWORKDAYS(LeaveTracker[[#This Row],[Start Date]],LeaveTracker[[#This Row],[End Date]],lstHolidays)</f>
        <v>1</v>
      </c>
      <c r="M6390" s="27"/>
    </row>
    <row r="6391" spans="1:13" ht="30" customHeight="1" x14ac:dyDescent="0.3">
      <c r="A6391" s="27">
        <f t="shared" si="74"/>
        <v>2578</v>
      </c>
      <c r="B6391" s="31">
        <v>45110</v>
      </c>
      <c r="C6391" s="31">
        <v>45126</v>
      </c>
      <c r="D6391" s="19" t="s">
        <v>2385</v>
      </c>
      <c r="E6391" s="20">
        <f>IF(ISBLANK(LeaveTracker[[#This Row],[Employee Name]]),"-----",VLOOKUP(LeaveTracker[[#This Row],[Employee Name]],'List of Employees'!$B$4:$H$767,7))</f>
        <v>0</v>
      </c>
      <c r="F6391" s="66" t="str">
        <f>IF(ISBLANK(LeaveTracker[[#This Row],[Employee Name]]),"-----",VLOOKUP(LeaveTracker[[#This Row],[Employee Name]],'List of Employees'!$B$4:$H$767,6))</f>
        <v>PERMANENT</v>
      </c>
      <c r="G6391" s="24">
        <v>45100</v>
      </c>
      <c r="H6391" s="24">
        <v>45105</v>
      </c>
      <c r="I6391" s="20" t="s">
        <v>82</v>
      </c>
      <c r="K6391" s="57" t="str">
        <f ca="1">LeaveTracker[[#This Row],[Days]]&amp;" "&amp;LeaveTracker[[#This Row],[Type of Leave]]</f>
        <v>3 VL</v>
      </c>
      <c r="L6391" s="23">
        <f ca="1">NETWORKDAYS(LeaveTracker[[#This Row],[Start Date]],LeaveTracker[[#This Row],[End Date]],lstHolidays)</f>
        <v>3</v>
      </c>
      <c r="M6391" s="27"/>
    </row>
    <row r="6392" spans="1:13" ht="30" customHeight="1" x14ac:dyDescent="0.3">
      <c r="A6392" s="27">
        <f t="shared" si="74"/>
        <v>2579</v>
      </c>
      <c r="B6392" s="31">
        <v>45110</v>
      </c>
      <c r="C6392" s="31">
        <v>45103</v>
      </c>
      <c r="D6392" s="19" t="s">
        <v>1862</v>
      </c>
      <c r="E6392" s="20" t="str">
        <f>IF(ISBLANK(LeaveTracker[[#This Row],[Employee Name]]),"-----",VLOOKUP(LeaveTracker[[#This Row],[Employee Name]],'List of Employees'!$B$4:$H$767,7))</f>
        <v>MO</v>
      </c>
      <c r="F6392" s="66" t="str">
        <f>IF(ISBLANK(LeaveTracker[[#This Row],[Employee Name]]),"-----",VLOOKUP(LeaveTracker[[#This Row],[Employee Name]],'List of Employees'!$B$4:$H$767,6))</f>
        <v>CASUAL</v>
      </c>
      <c r="G6392" s="24">
        <v>45107</v>
      </c>
      <c r="H6392" s="24">
        <v>45107</v>
      </c>
      <c r="I6392" s="20" t="s">
        <v>297</v>
      </c>
      <c r="J6392" s="42" t="s">
        <v>1000</v>
      </c>
      <c r="K6392" s="57" t="str">
        <f ca="1">LeaveTracker[[#This Row],[Days]]&amp;" "&amp;LeaveTracker[[#This Row],[Type of Leave]]</f>
        <v>1 OTHER</v>
      </c>
      <c r="L6392" s="23">
        <f ca="1">NETWORKDAYS(LeaveTracker[[#This Row],[Start Date]],LeaveTracker[[#This Row],[End Date]],lstHolidays)</f>
        <v>1</v>
      </c>
      <c r="M6392" s="27"/>
    </row>
    <row r="6393" spans="1:13" ht="30" customHeight="1" x14ac:dyDescent="0.3">
      <c r="A6393" s="27">
        <f t="shared" si="74"/>
        <v>2580</v>
      </c>
      <c r="B6393" s="31">
        <v>45110</v>
      </c>
      <c r="C6393" s="31">
        <v>45106</v>
      </c>
      <c r="D6393" s="19" t="s">
        <v>1810</v>
      </c>
      <c r="E6393" s="20" t="str">
        <f>IF(ISBLANK(LeaveTracker[[#This Row],[Employee Name]]),"-----",VLOOKUP(LeaveTracker[[#This Row],[Employee Name]],'List of Employees'!$B$4:$H$767,7))</f>
        <v>ONT</v>
      </c>
      <c r="F6393" s="66" t="str">
        <f>IF(ISBLANK(LeaveTracker[[#This Row],[Employee Name]]),"-----",VLOOKUP(LeaveTracker[[#This Row],[Employee Name]],'List of Employees'!$B$4:$H$767,6))</f>
        <v>CASUAL</v>
      </c>
      <c r="G6393" s="24">
        <v>45139</v>
      </c>
      <c r="H6393" s="24">
        <v>45149</v>
      </c>
      <c r="I6393" s="20" t="s">
        <v>82</v>
      </c>
      <c r="K6393" s="57" t="str">
        <f ca="1">LeaveTracker[[#This Row],[Days]]&amp;" "&amp;LeaveTracker[[#This Row],[Type of Leave]]</f>
        <v>9 VL</v>
      </c>
      <c r="L6393" s="23">
        <f ca="1">NETWORKDAYS(LeaveTracker[[#This Row],[Start Date]],LeaveTracker[[#This Row],[End Date]],lstHolidays)</f>
        <v>9</v>
      </c>
      <c r="M6393" s="27"/>
    </row>
    <row r="6394" spans="1:13" ht="30" customHeight="1" x14ac:dyDescent="0.3">
      <c r="A6394" s="27">
        <f t="shared" si="74"/>
        <v>2581</v>
      </c>
      <c r="B6394" s="31">
        <v>45110</v>
      </c>
      <c r="C6394" s="31">
        <v>45104</v>
      </c>
      <c r="D6394" s="19" t="s">
        <v>505</v>
      </c>
      <c r="E6394" s="20" t="str">
        <f>IF(ISBLANK(LeaveTracker[[#This Row],[Employee Name]]),"-----",VLOOKUP(LeaveTracker[[#This Row],[Employee Name]],'List of Employees'!$B$4:$H$767,7))</f>
        <v>ACCOUNTING</v>
      </c>
      <c r="F6394" s="66" t="str">
        <f>IF(ISBLANK(LeaveTracker[[#This Row],[Employee Name]]),"-----",VLOOKUP(LeaveTracker[[#This Row],[Employee Name]],'List of Employees'!$B$4:$H$767,6))</f>
        <v>PERMANENT</v>
      </c>
      <c r="G6394" s="24">
        <v>45099</v>
      </c>
      <c r="H6394" s="24">
        <v>45100</v>
      </c>
      <c r="I6394" s="20" t="s">
        <v>81</v>
      </c>
      <c r="K6394" s="57" t="str">
        <f ca="1">LeaveTracker[[#This Row],[Days]]&amp;" "&amp;LeaveTracker[[#This Row],[Type of Leave]]</f>
        <v>2 SL</v>
      </c>
      <c r="L6394" s="23">
        <f ca="1">NETWORKDAYS(LeaveTracker[[#This Row],[Start Date]],LeaveTracker[[#This Row],[End Date]],lstHolidays)</f>
        <v>2</v>
      </c>
      <c r="M6394" s="27"/>
    </row>
    <row r="6395" spans="1:13" ht="30" customHeight="1" x14ac:dyDescent="0.3">
      <c r="A6395" s="27">
        <f t="shared" si="74"/>
        <v>2582</v>
      </c>
      <c r="B6395" s="31">
        <v>45110</v>
      </c>
      <c r="D6395" s="19" t="s">
        <v>947</v>
      </c>
      <c r="E6395" s="20" t="str">
        <f>IF(ISBLANK(LeaveTracker[[#This Row],[Employee Name]]),"-----",VLOOKUP(LeaveTracker[[#This Row],[Employee Name]],'List of Employees'!$B$4:$H$767,7))</f>
        <v>ACCOUNTING</v>
      </c>
      <c r="F6395" s="66" t="str">
        <f>IF(ISBLANK(LeaveTracker[[#This Row],[Employee Name]]),"-----",VLOOKUP(LeaveTracker[[#This Row],[Employee Name]],'List of Employees'!$B$4:$H$767,6))</f>
        <v>PERMANENT</v>
      </c>
      <c r="G6395" s="24">
        <v>45100</v>
      </c>
      <c r="H6395" s="24">
        <v>45100</v>
      </c>
      <c r="I6395" s="20" t="s">
        <v>2391</v>
      </c>
      <c r="K6395" s="57" t="str">
        <f ca="1">LeaveTracker[[#This Row],[Days]]&amp;" "&amp;LeaveTracker[[#This Row],[Type of Leave]]</f>
        <v xml:space="preserve">1 SL </v>
      </c>
      <c r="L6395" s="23">
        <f ca="1">NETWORKDAYS(LeaveTracker[[#This Row],[Start Date]],LeaveTracker[[#This Row],[End Date]],lstHolidays)</f>
        <v>1</v>
      </c>
      <c r="M6395" s="27"/>
    </row>
    <row r="6396" spans="1:13" ht="30" customHeight="1" x14ac:dyDescent="0.3">
      <c r="A6396" s="27">
        <f t="shared" si="74"/>
        <v>2583</v>
      </c>
      <c r="B6396" s="31">
        <v>45110</v>
      </c>
      <c r="C6396" s="31">
        <v>45104</v>
      </c>
      <c r="D6396" s="19" t="s">
        <v>868</v>
      </c>
      <c r="E6396" s="20" t="str">
        <f>IF(ISBLANK(LeaveTracker[[#This Row],[Employee Name]]),"-----",VLOOKUP(LeaveTracker[[#This Row],[Employee Name]],'List of Employees'!$B$4:$H$767,7))</f>
        <v>ACCOUNTING</v>
      </c>
      <c r="F6396" s="66" t="str">
        <f>IF(ISBLANK(LeaveTracker[[#This Row],[Employee Name]]),"-----",VLOOKUP(LeaveTracker[[#This Row],[Employee Name]],'List of Employees'!$B$4:$H$767,6))</f>
        <v>PERMANENT</v>
      </c>
      <c r="G6396" s="24">
        <v>45096</v>
      </c>
      <c r="H6396" s="24">
        <v>45096</v>
      </c>
      <c r="I6396" s="20" t="s">
        <v>81</v>
      </c>
      <c r="K6396" s="57" t="str">
        <f ca="1">LeaveTracker[[#This Row],[Days]]&amp;" "&amp;LeaveTracker[[#This Row],[Type of Leave]]</f>
        <v>1 SL</v>
      </c>
      <c r="L6396" s="23">
        <f ca="1">NETWORKDAYS(LeaveTracker[[#This Row],[Start Date]],LeaveTracker[[#This Row],[End Date]],lstHolidays)</f>
        <v>1</v>
      </c>
      <c r="M6396" s="27"/>
    </row>
    <row r="6397" spans="1:13" ht="30" customHeight="1" x14ac:dyDescent="0.3">
      <c r="A6397" s="27">
        <f t="shared" si="74"/>
        <v>2584</v>
      </c>
      <c r="B6397" s="31">
        <v>45110</v>
      </c>
      <c r="C6397" s="31">
        <v>45104</v>
      </c>
      <c r="D6397" s="19" t="s">
        <v>1031</v>
      </c>
      <c r="E6397" s="20" t="str">
        <f>IF(ISBLANK(LeaveTracker[[#This Row],[Employee Name]]),"-----",VLOOKUP(LeaveTracker[[#This Row],[Employee Name]],'List of Employees'!$B$4:$H$767,7))</f>
        <v>ONT</v>
      </c>
      <c r="F6397" s="66" t="str">
        <f>IF(ISBLANK(LeaveTracker[[#This Row],[Employee Name]]),"-----",VLOOKUP(LeaveTracker[[#This Row],[Employee Name]],'List of Employees'!$B$4:$H$767,6))</f>
        <v>PERMANENT</v>
      </c>
      <c r="G6397" s="24">
        <v>45101</v>
      </c>
      <c r="H6397" s="24">
        <v>45101</v>
      </c>
      <c r="I6397" s="20" t="s">
        <v>2392</v>
      </c>
      <c r="K6397" s="57" t="str">
        <f>LeaveTracker[[#This Row],[Days]]&amp;" "&amp;LeaveTracker[[#This Row],[Type of Leave]]</f>
        <v xml:space="preserve">1 OTHER </v>
      </c>
      <c r="L6397" s="23">
        <v>1</v>
      </c>
      <c r="M6397" s="27"/>
    </row>
    <row r="6398" spans="1:13" ht="30" customHeight="1" x14ac:dyDescent="0.3">
      <c r="A6398" s="27">
        <f t="shared" si="74"/>
        <v>2585</v>
      </c>
      <c r="B6398" s="31">
        <v>45110</v>
      </c>
      <c r="C6398" s="31">
        <v>45104</v>
      </c>
      <c r="D6398" s="19" t="s">
        <v>1031</v>
      </c>
      <c r="E6398" s="20" t="str">
        <f>IF(ISBLANK(LeaveTracker[[#This Row],[Employee Name]]),"-----",VLOOKUP(LeaveTracker[[#This Row],[Employee Name]],'List of Employees'!$B$4:$H$767,7))</f>
        <v>ONT</v>
      </c>
      <c r="F6398" s="66" t="str">
        <f>IF(ISBLANK(LeaveTracker[[#This Row],[Employee Name]]),"-----",VLOOKUP(LeaveTracker[[#This Row],[Employee Name]],'List of Employees'!$B$4:$H$767,6))</f>
        <v>PERMANENT</v>
      </c>
      <c r="G6398" s="24">
        <v>45104</v>
      </c>
      <c r="H6398" s="24">
        <v>45104</v>
      </c>
      <c r="I6398" s="20" t="s">
        <v>297</v>
      </c>
      <c r="K6398" s="57" t="str">
        <f ca="1">LeaveTracker[[#This Row],[Days]]&amp;" "&amp;LeaveTracker[[#This Row],[Type of Leave]]</f>
        <v>1 OTHER</v>
      </c>
      <c r="L6398" s="23">
        <f ca="1">NETWORKDAYS(LeaveTracker[[#This Row],[Start Date]],LeaveTracker[[#This Row],[End Date]],lstHolidays)</f>
        <v>1</v>
      </c>
      <c r="M6398" s="27"/>
    </row>
    <row r="6399" spans="1:13" ht="30" customHeight="1" x14ac:dyDescent="0.3">
      <c r="A6399" s="27">
        <f t="shared" si="74"/>
        <v>2586</v>
      </c>
      <c r="B6399" s="31">
        <v>45110</v>
      </c>
      <c r="C6399" s="31">
        <v>45103</v>
      </c>
      <c r="D6399" s="19" t="s">
        <v>205</v>
      </c>
      <c r="E6399" s="20" t="str">
        <f>IF(ISBLANK(LeaveTracker[[#This Row],[Employee Name]]),"-----",VLOOKUP(LeaveTracker[[#This Row],[Employee Name]],'List of Employees'!$B$4:$H$767,7))</f>
        <v>ONT</v>
      </c>
      <c r="F6399" s="66" t="str">
        <f>IF(ISBLANK(LeaveTracker[[#This Row],[Employee Name]]),"-----",VLOOKUP(LeaveTracker[[#This Row],[Employee Name]],'List of Employees'!$B$4:$H$767,6))</f>
        <v>PERMANENT</v>
      </c>
      <c r="G6399" s="24">
        <v>45114</v>
      </c>
      <c r="H6399" s="24">
        <v>45114</v>
      </c>
      <c r="I6399" s="20" t="s">
        <v>81</v>
      </c>
      <c r="K6399" s="57" t="str">
        <f ca="1">LeaveTracker[[#This Row],[Days]]&amp;" "&amp;LeaveTracker[[#This Row],[Type of Leave]]</f>
        <v>1 SL</v>
      </c>
      <c r="L6399" s="23">
        <f ca="1">NETWORKDAYS(LeaveTracker[[#This Row],[Start Date]],LeaveTracker[[#This Row],[End Date]],lstHolidays)</f>
        <v>1</v>
      </c>
      <c r="M6399" s="27"/>
    </row>
    <row r="6400" spans="1:13" ht="30" customHeight="1" x14ac:dyDescent="0.3">
      <c r="A6400" s="27">
        <f t="shared" si="74"/>
        <v>2587</v>
      </c>
      <c r="B6400" s="31">
        <v>45110</v>
      </c>
      <c r="C6400" s="31">
        <v>45103</v>
      </c>
      <c r="D6400" s="19" t="s">
        <v>205</v>
      </c>
      <c r="E6400" s="20" t="str">
        <f>IF(ISBLANK(LeaveTracker[[#This Row],[Employee Name]]),"-----",VLOOKUP(LeaveTracker[[#This Row],[Employee Name]],'List of Employees'!$B$4:$H$767,7))</f>
        <v>ONT</v>
      </c>
      <c r="F6400" s="66" t="str">
        <f>IF(ISBLANK(LeaveTracker[[#This Row],[Employee Name]]),"-----",VLOOKUP(LeaveTracker[[#This Row],[Employee Name]],'List of Employees'!$B$4:$H$767,6))</f>
        <v>PERMANENT</v>
      </c>
      <c r="G6400" s="24">
        <v>45115</v>
      </c>
      <c r="H6400" s="24">
        <v>45117</v>
      </c>
      <c r="I6400" s="20" t="s">
        <v>82</v>
      </c>
      <c r="K6400" s="57" t="str">
        <f ca="1">LeaveTracker[[#This Row],[Days]]&amp;" "&amp;LeaveTracker[[#This Row],[Type of Leave]]</f>
        <v>1 VL</v>
      </c>
      <c r="L6400" s="23">
        <f ca="1">NETWORKDAYS(LeaveTracker[[#This Row],[Start Date]],LeaveTracker[[#This Row],[End Date]],lstHolidays)</f>
        <v>1</v>
      </c>
      <c r="M6400" s="27"/>
    </row>
    <row r="6401" spans="1:13" ht="30" customHeight="1" x14ac:dyDescent="0.3">
      <c r="A6401" s="27">
        <f t="shared" si="74"/>
        <v>2588</v>
      </c>
      <c r="B6401" s="31">
        <v>45110</v>
      </c>
      <c r="C6401" s="31">
        <v>45084</v>
      </c>
      <c r="D6401" s="19" t="s">
        <v>1752</v>
      </c>
      <c r="E6401" s="20" t="str">
        <f>IF(ISBLANK(LeaveTracker[[#This Row],[Employee Name]]),"-----",VLOOKUP(LeaveTracker[[#This Row],[Employee Name]],'List of Employees'!$B$4:$H$767,7))</f>
        <v>SP</v>
      </c>
      <c r="F6401" s="66" t="str">
        <f>IF(ISBLANK(LeaveTracker[[#This Row],[Employee Name]]),"-----",VLOOKUP(LeaveTracker[[#This Row],[Employee Name]],'List of Employees'!$B$4:$H$767,6))</f>
        <v>CASUAL</v>
      </c>
      <c r="G6401" s="24">
        <v>45103</v>
      </c>
      <c r="H6401" s="24">
        <v>45103</v>
      </c>
      <c r="I6401" s="20" t="s">
        <v>81</v>
      </c>
      <c r="K6401" s="57" t="str">
        <f ca="1">LeaveTracker[[#This Row],[Days]]&amp;" "&amp;LeaveTracker[[#This Row],[Type of Leave]]</f>
        <v>1 SL</v>
      </c>
      <c r="L6401" s="23">
        <f ca="1">NETWORKDAYS(LeaveTracker[[#This Row],[Start Date]],LeaveTracker[[#This Row],[End Date]],lstHolidays)</f>
        <v>1</v>
      </c>
      <c r="M6401" s="27"/>
    </row>
    <row r="6402" spans="1:13" ht="30" customHeight="1" x14ac:dyDescent="0.3">
      <c r="A6402" s="27">
        <f t="shared" si="74"/>
        <v>2589</v>
      </c>
      <c r="B6402" s="31">
        <v>45110</v>
      </c>
      <c r="C6402" s="31">
        <v>45106</v>
      </c>
      <c r="D6402" s="19" t="s">
        <v>1736</v>
      </c>
      <c r="E6402" s="20">
        <f>IF(ISBLANK(LeaveTracker[[#This Row],[Employee Name]]),"-----",VLOOKUP(LeaveTracker[[#This Row],[Employee Name]],'List of Employees'!$B$4:$H$767,7))</f>
        <v>0</v>
      </c>
      <c r="F6402" s="66" t="str">
        <f>IF(ISBLANK(LeaveTracker[[#This Row],[Employee Name]]),"-----",VLOOKUP(LeaveTracker[[#This Row],[Employee Name]],'List of Employees'!$B$4:$H$767,6))</f>
        <v>CASUAL</v>
      </c>
      <c r="G6402" s="24">
        <v>45099</v>
      </c>
      <c r="H6402" s="24">
        <v>45099</v>
      </c>
      <c r="I6402" s="20" t="s">
        <v>81</v>
      </c>
      <c r="K6402" s="57" t="str">
        <f ca="1">LeaveTracker[[#This Row],[Days]]&amp;" "&amp;LeaveTracker[[#This Row],[Type of Leave]]</f>
        <v>1 SL</v>
      </c>
      <c r="L6402" s="23">
        <f ca="1">NETWORKDAYS(LeaveTracker[[#This Row],[Start Date]],LeaveTracker[[#This Row],[End Date]],lstHolidays)</f>
        <v>1</v>
      </c>
      <c r="M6402" s="27"/>
    </row>
    <row r="6403" spans="1:13" ht="30" customHeight="1" x14ac:dyDescent="0.3">
      <c r="A6403" s="27">
        <f t="shared" si="74"/>
        <v>2590</v>
      </c>
      <c r="B6403" s="31">
        <v>45110</v>
      </c>
      <c r="C6403" s="31">
        <v>45106</v>
      </c>
      <c r="D6403" s="19" t="s">
        <v>1736</v>
      </c>
      <c r="E6403" s="20">
        <f>IF(ISBLANK(LeaveTracker[[#This Row],[Employee Name]]),"-----",VLOOKUP(LeaveTracker[[#This Row],[Employee Name]],'List of Employees'!$B$4:$H$767,7))</f>
        <v>0</v>
      </c>
      <c r="F6403" s="66" t="str">
        <f>IF(ISBLANK(LeaveTracker[[#This Row],[Employee Name]]),"-----",VLOOKUP(LeaveTracker[[#This Row],[Employee Name]],'List of Employees'!$B$4:$H$767,6))</f>
        <v>CASUAL</v>
      </c>
      <c r="G6403" s="24">
        <v>45103</v>
      </c>
      <c r="H6403" s="24">
        <v>45104</v>
      </c>
      <c r="I6403" s="20" t="s">
        <v>81</v>
      </c>
      <c r="K6403" s="57" t="str">
        <f ca="1">LeaveTracker[[#This Row],[Days]]&amp;" "&amp;LeaveTracker[[#This Row],[Type of Leave]]</f>
        <v>2 SL</v>
      </c>
      <c r="L6403" s="23">
        <f ca="1">NETWORKDAYS(LeaveTracker[[#This Row],[Start Date]],LeaveTracker[[#This Row],[End Date]],lstHolidays)</f>
        <v>2</v>
      </c>
      <c r="M6403" s="27"/>
    </row>
    <row r="6404" spans="1:13" ht="30" customHeight="1" x14ac:dyDescent="0.3">
      <c r="A6404" s="27">
        <f t="shared" si="74"/>
        <v>2591</v>
      </c>
      <c r="B6404" s="31">
        <v>45110</v>
      </c>
      <c r="C6404" s="31">
        <v>45099</v>
      </c>
      <c r="D6404" s="19" t="s">
        <v>1830</v>
      </c>
      <c r="E6404" s="20" t="str">
        <f>IF(ISBLANK(LeaveTracker[[#This Row],[Employee Name]]),"-----",VLOOKUP(LeaveTracker[[#This Row],[Employee Name]],'List of Employees'!$B$4:$H$767,7))</f>
        <v>ONT</v>
      </c>
      <c r="F6404" s="66" t="str">
        <f>IF(ISBLANK(LeaveTracker[[#This Row],[Employee Name]]),"-----",VLOOKUP(LeaveTracker[[#This Row],[Employee Name]],'List of Employees'!$B$4:$H$767,6))</f>
        <v>CASUAL</v>
      </c>
      <c r="G6404" s="24">
        <v>45112</v>
      </c>
      <c r="H6404" s="24">
        <v>45112</v>
      </c>
      <c r="I6404" s="20" t="s">
        <v>297</v>
      </c>
      <c r="K6404" s="57" t="str">
        <f ca="1">LeaveTracker[[#This Row],[Days]]&amp;" "&amp;LeaveTracker[[#This Row],[Type of Leave]]</f>
        <v>1 OTHER</v>
      </c>
      <c r="L6404" s="23">
        <f ca="1">NETWORKDAYS(LeaveTracker[[#This Row],[Start Date]],LeaveTracker[[#This Row],[End Date]],lstHolidays)</f>
        <v>1</v>
      </c>
      <c r="M6404" s="27"/>
    </row>
    <row r="6405" spans="1:13" ht="30" customHeight="1" x14ac:dyDescent="0.3">
      <c r="A6405" s="27">
        <f t="shared" si="74"/>
        <v>2592</v>
      </c>
      <c r="B6405" s="31">
        <v>45110</v>
      </c>
      <c r="C6405" s="31">
        <v>45100</v>
      </c>
      <c r="D6405" s="19" t="s">
        <v>540</v>
      </c>
      <c r="E6405" s="20" t="str">
        <f>IF(ISBLANK(LeaveTracker[[#This Row],[Employee Name]]),"-----",VLOOKUP(LeaveTracker[[#This Row],[Employee Name]],'List of Employees'!$B$4:$H$767,7))</f>
        <v>LCR</v>
      </c>
      <c r="F6405" s="66" t="str">
        <f>IF(ISBLANK(LeaveTracker[[#This Row],[Employee Name]]),"-----",VLOOKUP(LeaveTracker[[#This Row],[Employee Name]],'List of Employees'!$B$4:$H$767,6))</f>
        <v>PERMANENT</v>
      </c>
      <c r="G6405" s="24">
        <v>45097</v>
      </c>
      <c r="H6405" s="24">
        <v>45097</v>
      </c>
      <c r="I6405" s="20" t="s">
        <v>81</v>
      </c>
      <c r="K6405" s="57" t="str">
        <f ca="1">LeaveTracker[[#This Row],[Days]]&amp;" "&amp;LeaveTracker[[#This Row],[Type of Leave]]</f>
        <v>1 SL</v>
      </c>
      <c r="L6405" s="23">
        <f ca="1">NETWORKDAYS(LeaveTracker[[#This Row],[Start Date]],LeaveTracker[[#This Row],[End Date]],lstHolidays)</f>
        <v>1</v>
      </c>
      <c r="M6405" s="27"/>
    </row>
    <row r="6406" spans="1:13" ht="30" customHeight="1" x14ac:dyDescent="0.3">
      <c r="A6406" s="27">
        <f t="shared" si="74"/>
        <v>2593</v>
      </c>
      <c r="B6406" s="31">
        <v>45110</v>
      </c>
      <c r="C6406" s="31">
        <v>45103</v>
      </c>
      <c r="D6406" s="19" t="s">
        <v>1919</v>
      </c>
      <c r="E6406" s="20" t="str">
        <f>IF(ISBLANK(LeaveTracker[[#This Row],[Employee Name]]),"-----",VLOOKUP(LeaveTracker[[#This Row],[Employee Name]],'List of Employees'!$B$4:$H$767,7))</f>
        <v>CPDO</v>
      </c>
      <c r="F6406" s="66" t="str">
        <f>IF(ISBLANK(LeaveTracker[[#This Row],[Employee Name]]),"-----",VLOOKUP(LeaveTracker[[#This Row],[Employee Name]],'List of Employees'!$B$4:$H$767,6))</f>
        <v>PERMANENT</v>
      </c>
      <c r="G6406" s="24">
        <v>45110</v>
      </c>
      <c r="H6406" s="24">
        <v>45114</v>
      </c>
      <c r="I6406" s="20" t="s">
        <v>82</v>
      </c>
      <c r="K6406" s="57" t="str">
        <f ca="1">LeaveTracker[[#This Row],[Days]]&amp;" "&amp;LeaveTracker[[#This Row],[Type of Leave]]</f>
        <v>5 VL</v>
      </c>
      <c r="L6406" s="23">
        <f ca="1">NETWORKDAYS(LeaveTracker[[#This Row],[Start Date]],LeaveTracker[[#This Row],[End Date]],lstHolidays)</f>
        <v>5</v>
      </c>
      <c r="M6406" s="27"/>
    </row>
    <row r="6407" spans="1:13" ht="30" customHeight="1" x14ac:dyDescent="0.3">
      <c r="A6407" s="27">
        <f t="shared" si="74"/>
        <v>2594</v>
      </c>
      <c r="B6407" s="31">
        <v>45110</v>
      </c>
      <c r="C6407" s="31">
        <v>45103</v>
      </c>
      <c r="D6407" s="19" t="s">
        <v>1919</v>
      </c>
      <c r="E6407" s="20" t="str">
        <f>IF(ISBLANK(LeaveTracker[[#This Row],[Employee Name]]),"-----",VLOOKUP(LeaveTracker[[#This Row],[Employee Name]],'List of Employees'!$B$4:$H$767,7))</f>
        <v>CPDO</v>
      </c>
      <c r="F6407" s="66" t="str">
        <f>IF(ISBLANK(LeaveTracker[[#This Row],[Employee Name]]),"-----",VLOOKUP(LeaveTracker[[#This Row],[Employee Name]],'List of Employees'!$B$4:$H$767,6))</f>
        <v>PERMANENT</v>
      </c>
      <c r="G6407" s="24">
        <v>45117</v>
      </c>
      <c r="H6407" s="24">
        <v>45121</v>
      </c>
      <c r="I6407" s="20" t="s">
        <v>82</v>
      </c>
      <c r="K6407" s="57" t="str">
        <f ca="1">LeaveTracker[[#This Row],[Days]]&amp;" "&amp;LeaveTracker[[#This Row],[Type of Leave]]</f>
        <v>5 VL</v>
      </c>
      <c r="L6407" s="23">
        <f ca="1">NETWORKDAYS(LeaveTracker[[#This Row],[Start Date]],LeaveTracker[[#This Row],[End Date]],lstHolidays)</f>
        <v>5</v>
      </c>
      <c r="M6407" s="27"/>
    </row>
    <row r="6408" spans="1:13" ht="30" customHeight="1" x14ac:dyDescent="0.3">
      <c r="A6408" s="27">
        <f t="shared" si="74"/>
        <v>2595</v>
      </c>
      <c r="B6408" s="31">
        <v>45110</v>
      </c>
      <c r="C6408" s="31">
        <v>45096</v>
      </c>
      <c r="D6408" s="19" t="s">
        <v>1293</v>
      </c>
      <c r="E6408" s="20" t="str">
        <f>IF(ISBLANK(LeaveTracker[[#This Row],[Employee Name]]),"-----",VLOOKUP(LeaveTracker[[#This Row],[Employee Name]],'List of Employees'!$B$4:$H$767,7))</f>
        <v>CTO</v>
      </c>
      <c r="F6408" s="66" t="str">
        <f>IF(ISBLANK(LeaveTracker[[#This Row],[Employee Name]]),"-----",VLOOKUP(LeaveTracker[[#This Row],[Employee Name]],'List of Employees'!$B$4:$H$767,6))</f>
        <v>PERMANENT</v>
      </c>
      <c r="G6408" s="24">
        <v>45104</v>
      </c>
      <c r="H6408" s="24">
        <v>45104</v>
      </c>
      <c r="I6408" s="20" t="s">
        <v>297</v>
      </c>
      <c r="K6408" s="57" t="str">
        <f ca="1">LeaveTracker[[#This Row],[Days]]&amp;" "&amp;LeaveTracker[[#This Row],[Type of Leave]]</f>
        <v>1 OTHER</v>
      </c>
      <c r="L6408" s="23">
        <f ca="1">NETWORKDAYS(LeaveTracker[[#This Row],[Start Date]],LeaveTracker[[#This Row],[End Date]],lstHolidays)</f>
        <v>1</v>
      </c>
      <c r="M6408" s="27"/>
    </row>
    <row r="6409" spans="1:13" ht="30" customHeight="1" x14ac:dyDescent="0.3">
      <c r="A6409" s="27">
        <f t="shared" si="74"/>
        <v>2596</v>
      </c>
      <c r="B6409" s="31">
        <v>45110</v>
      </c>
      <c r="C6409" s="31">
        <v>45103</v>
      </c>
      <c r="D6409" s="19" t="s">
        <v>941</v>
      </c>
      <c r="E6409" s="20" t="str">
        <f>IF(ISBLANK(LeaveTracker[[#This Row],[Employee Name]]),"-----",VLOOKUP(LeaveTracker[[#This Row],[Employee Name]],'List of Employees'!$B$4:$H$767,7))</f>
        <v>EEO/ CITY MARKET</v>
      </c>
      <c r="F6409" s="66" t="str">
        <f>IF(ISBLANK(LeaveTracker[[#This Row],[Employee Name]]),"-----",VLOOKUP(LeaveTracker[[#This Row],[Employee Name]],'List of Employees'!$B$4:$H$767,6))</f>
        <v>PERMANENT</v>
      </c>
      <c r="G6409" s="21">
        <v>45106</v>
      </c>
      <c r="H6409" s="24">
        <v>45107</v>
      </c>
      <c r="I6409" s="20" t="s">
        <v>297</v>
      </c>
      <c r="J6409" s="42" t="s">
        <v>1000</v>
      </c>
      <c r="K6409" s="57" t="str">
        <f ca="1">LeaveTracker[[#This Row],[Days]]&amp;" "&amp;LeaveTracker[[#This Row],[Type of Leave]]</f>
        <v>2 OTHER</v>
      </c>
      <c r="L6409" s="23">
        <f ca="1">NETWORKDAYS(LeaveTracker[[#This Row],[Start Date]],LeaveTracker[[#This Row],[End Date]],lstHolidays)</f>
        <v>2</v>
      </c>
      <c r="M6409" s="27"/>
    </row>
    <row r="6410" spans="1:13" ht="30" customHeight="1" x14ac:dyDescent="0.3">
      <c r="A6410" s="27">
        <f t="shared" si="74"/>
        <v>2597</v>
      </c>
      <c r="B6410" s="31">
        <v>45110</v>
      </c>
      <c r="C6410" s="31">
        <v>45101</v>
      </c>
      <c r="D6410" s="19" t="s">
        <v>1751</v>
      </c>
      <c r="E6410" s="20" t="str">
        <f>IF(ISBLANK(LeaveTracker[[#This Row],[Employee Name]]),"-----",VLOOKUP(LeaveTracker[[#This Row],[Employee Name]],'List of Employees'!$B$4:$H$767,7))</f>
        <v>EEO/CITY MARKET</v>
      </c>
      <c r="F6410" s="66" t="str">
        <f>IF(ISBLANK(LeaveTracker[[#This Row],[Employee Name]]),"-----",VLOOKUP(LeaveTracker[[#This Row],[Employee Name]],'List of Employees'!$B$4:$H$767,6))</f>
        <v>CASUAL</v>
      </c>
      <c r="G6410" s="24">
        <v>45100</v>
      </c>
      <c r="H6410" s="24">
        <v>45100</v>
      </c>
      <c r="I6410" s="20" t="s">
        <v>81</v>
      </c>
      <c r="K6410" s="57" t="str">
        <f ca="1">LeaveTracker[[#This Row],[Days]]&amp;" "&amp;LeaveTracker[[#This Row],[Type of Leave]]</f>
        <v>1 SL</v>
      </c>
      <c r="L6410" s="23">
        <f ca="1">NETWORKDAYS(LeaveTracker[[#This Row],[Start Date]],LeaveTracker[[#This Row],[End Date]],lstHolidays)</f>
        <v>1</v>
      </c>
      <c r="M6410" s="27"/>
    </row>
    <row r="6411" spans="1:13" ht="30" customHeight="1" x14ac:dyDescent="0.3">
      <c r="A6411" s="27">
        <f t="shared" si="74"/>
        <v>2598</v>
      </c>
      <c r="B6411" s="31">
        <v>45110</v>
      </c>
      <c r="C6411" s="31">
        <v>45099</v>
      </c>
      <c r="D6411" s="19" t="s">
        <v>335</v>
      </c>
      <c r="E6411" s="20" t="str">
        <f>IF(ISBLANK(LeaveTracker[[#This Row],[Employee Name]]),"-----",VLOOKUP(LeaveTracker[[#This Row],[Employee Name]],'List of Employees'!$B$4:$H$767,7))</f>
        <v>COMELEC</v>
      </c>
      <c r="F6411" s="66" t="str">
        <f>IF(ISBLANK(LeaveTracker[[#This Row],[Employee Name]]),"-----",VLOOKUP(LeaveTracker[[#This Row],[Employee Name]],'List of Employees'!$B$4:$H$767,6))</f>
        <v>PERMANENT</v>
      </c>
      <c r="G6411" s="24">
        <v>45091</v>
      </c>
      <c r="H6411" s="24">
        <v>45093</v>
      </c>
      <c r="I6411" s="20" t="s">
        <v>81</v>
      </c>
      <c r="K6411" s="57" t="str">
        <f ca="1">LeaveTracker[[#This Row],[Days]]&amp;" "&amp;LeaveTracker[[#This Row],[Type of Leave]]</f>
        <v>3 SL</v>
      </c>
      <c r="L6411" s="23">
        <f ca="1">NETWORKDAYS(LeaveTracker[[#This Row],[Start Date]],LeaveTracker[[#This Row],[End Date]],lstHolidays)</f>
        <v>3</v>
      </c>
      <c r="M6411" s="27"/>
    </row>
    <row r="6412" spans="1:13" ht="30" customHeight="1" x14ac:dyDescent="0.3">
      <c r="A6412" s="27">
        <f t="shared" si="74"/>
        <v>2599</v>
      </c>
      <c r="B6412" s="31">
        <v>45110</v>
      </c>
      <c r="C6412" s="31">
        <v>45103</v>
      </c>
      <c r="D6412" s="19" t="s">
        <v>335</v>
      </c>
      <c r="E6412" s="20" t="str">
        <f>IF(ISBLANK(LeaveTracker[[#This Row],[Employee Name]]),"-----",VLOOKUP(LeaveTracker[[#This Row],[Employee Name]],'List of Employees'!$B$4:$H$767,7))</f>
        <v>COMELEC</v>
      </c>
      <c r="F6412" s="66" t="str">
        <f>IF(ISBLANK(LeaveTracker[[#This Row],[Employee Name]]),"-----",VLOOKUP(LeaveTracker[[#This Row],[Employee Name]],'List of Employees'!$B$4:$H$767,6))</f>
        <v>PERMANENT</v>
      </c>
      <c r="G6412" s="21">
        <v>45096</v>
      </c>
      <c r="H6412" s="24">
        <v>45097</v>
      </c>
      <c r="I6412" s="20" t="s">
        <v>81</v>
      </c>
      <c r="K6412" s="57" t="str">
        <f ca="1">LeaveTracker[[#This Row],[Days]]&amp;" "&amp;LeaveTracker[[#This Row],[Type of Leave]]</f>
        <v>2 SL</v>
      </c>
      <c r="L6412" s="23">
        <f ca="1">NETWORKDAYS(LeaveTracker[[#This Row],[Start Date]],LeaveTracker[[#This Row],[End Date]],lstHolidays)</f>
        <v>2</v>
      </c>
      <c r="M6412" s="27"/>
    </row>
    <row r="6413" spans="1:13" ht="30" customHeight="1" x14ac:dyDescent="0.3">
      <c r="A6413" s="27">
        <f t="shared" si="74"/>
        <v>2600</v>
      </c>
      <c r="B6413" s="31">
        <v>45110</v>
      </c>
      <c r="C6413" s="31">
        <v>45103</v>
      </c>
      <c r="D6413" s="19" t="s">
        <v>529</v>
      </c>
      <c r="E6413" s="20" t="str">
        <f>IF(ISBLANK(LeaveTracker[[#This Row],[Employee Name]]),"-----",VLOOKUP(LeaveTracker[[#This Row],[Employee Name]],'List of Employees'!$B$4:$H$767,7))</f>
        <v>GSO</v>
      </c>
      <c r="F6413" s="66" t="str">
        <f>IF(ISBLANK(LeaveTracker[[#This Row],[Employee Name]]),"-----",VLOOKUP(LeaveTracker[[#This Row],[Employee Name]],'List of Employees'!$B$4:$H$767,6))</f>
        <v>PERMANENT</v>
      </c>
      <c r="G6413" s="24">
        <v>45100</v>
      </c>
      <c r="H6413" s="24">
        <v>45100</v>
      </c>
      <c r="I6413" s="20" t="s">
        <v>81</v>
      </c>
      <c r="K6413" s="57" t="str">
        <f ca="1">LeaveTracker[[#This Row],[Days]]&amp;" "&amp;LeaveTracker[[#This Row],[Type of Leave]]</f>
        <v>1 SL</v>
      </c>
      <c r="L6413" s="23">
        <f ca="1">NETWORKDAYS(LeaveTracker[[#This Row],[Start Date]],LeaveTracker[[#This Row],[End Date]],lstHolidays)</f>
        <v>1</v>
      </c>
      <c r="M6413" s="27"/>
    </row>
    <row r="6414" spans="1:13" ht="30" customHeight="1" x14ac:dyDescent="0.3">
      <c r="A6414" s="27">
        <f t="shared" si="74"/>
        <v>2601</v>
      </c>
      <c r="B6414" s="31">
        <v>45110</v>
      </c>
      <c r="C6414" s="31">
        <v>45104</v>
      </c>
      <c r="D6414" s="19" t="s">
        <v>179</v>
      </c>
      <c r="E6414" s="20" t="str">
        <f>IF(ISBLANK(LeaveTracker[[#This Row],[Employee Name]]),"-----",VLOOKUP(LeaveTracker[[#This Row],[Employee Name]],'List of Employees'!$B$4:$H$767,7))</f>
        <v>DOE</v>
      </c>
      <c r="F6414" s="66" t="str">
        <f>IF(ISBLANK(LeaveTracker[[#This Row],[Employee Name]]),"-----",VLOOKUP(LeaveTracker[[#This Row],[Employee Name]],'List of Employees'!$B$4:$H$767,6))</f>
        <v>PERMANENT</v>
      </c>
      <c r="G6414" s="24">
        <v>45110</v>
      </c>
      <c r="H6414" s="24">
        <v>45112</v>
      </c>
      <c r="I6414" s="20" t="s">
        <v>82</v>
      </c>
      <c r="K6414" s="57" t="str">
        <f ca="1">LeaveTracker[[#This Row],[Days]]&amp;" "&amp;LeaveTracker[[#This Row],[Type of Leave]]</f>
        <v>3 VL</v>
      </c>
      <c r="L6414" s="23">
        <f ca="1">NETWORKDAYS(LeaveTracker[[#This Row],[Start Date]],LeaveTracker[[#This Row],[End Date]],lstHolidays)</f>
        <v>3</v>
      </c>
      <c r="M6414" s="27"/>
    </row>
    <row r="6415" spans="1:13" ht="30" customHeight="1" x14ac:dyDescent="0.3">
      <c r="A6415" s="27">
        <f t="shared" si="74"/>
        <v>2602</v>
      </c>
      <c r="B6415" s="31">
        <v>45110</v>
      </c>
      <c r="C6415" s="31">
        <v>45106</v>
      </c>
      <c r="D6415" s="19" t="s">
        <v>1745</v>
      </c>
      <c r="E6415" s="20" t="str">
        <f>IF(ISBLANK(LeaveTracker[[#This Row],[Employee Name]]),"-----",VLOOKUP(LeaveTracker[[#This Row],[Employee Name]],'List of Employees'!$B$4:$H$767,7))</f>
        <v>AGRICULTURE OFFICE</v>
      </c>
      <c r="F6415" s="66" t="str">
        <f>IF(ISBLANK(LeaveTracker[[#This Row],[Employee Name]]),"-----",VLOOKUP(LeaveTracker[[#This Row],[Employee Name]],'List of Employees'!$B$4:$H$767,6))</f>
        <v>CASUAL</v>
      </c>
      <c r="G6415" s="24">
        <v>45103</v>
      </c>
      <c r="H6415" s="24">
        <v>45104</v>
      </c>
      <c r="I6415" s="20" t="s">
        <v>81</v>
      </c>
      <c r="K6415" s="57" t="str">
        <f ca="1">LeaveTracker[[#This Row],[Days]]&amp;" "&amp;LeaveTracker[[#This Row],[Type of Leave]]</f>
        <v>2 SL</v>
      </c>
      <c r="L6415" s="23">
        <f ca="1">NETWORKDAYS(LeaveTracker[[#This Row],[Start Date]],LeaveTracker[[#This Row],[End Date]],lstHolidays)</f>
        <v>2</v>
      </c>
      <c r="M6415" s="27"/>
    </row>
    <row r="6416" spans="1:13" ht="30" customHeight="1" x14ac:dyDescent="0.3">
      <c r="A6416" s="27">
        <f t="shared" si="74"/>
        <v>2603</v>
      </c>
      <c r="B6416" s="31">
        <v>45110</v>
      </c>
      <c r="C6416" s="31">
        <v>45106</v>
      </c>
      <c r="D6416" s="19" t="s">
        <v>2319</v>
      </c>
      <c r="E6416" s="20" t="str">
        <f>IF(ISBLANK(LeaveTracker[[#This Row],[Employee Name]]),"-----",VLOOKUP(LeaveTracker[[#This Row],[Employee Name]],'List of Employees'!$B$4:$H$767,7))</f>
        <v>CEO</v>
      </c>
      <c r="F6416" s="66" t="str">
        <f>IF(ISBLANK(LeaveTracker[[#This Row],[Employee Name]]),"-----",VLOOKUP(LeaveTracker[[#This Row],[Employee Name]],'List of Employees'!$B$4:$H$767,6))</f>
        <v>CASUAL</v>
      </c>
      <c r="G6416" s="24">
        <v>45104</v>
      </c>
      <c r="H6416" s="24">
        <v>45104</v>
      </c>
      <c r="I6416" s="20" t="s">
        <v>81</v>
      </c>
      <c r="K6416" s="57" t="str">
        <f ca="1">LeaveTracker[[#This Row],[Days]]&amp;" "&amp;LeaveTracker[[#This Row],[Type of Leave]]</f>
        <v>1 SL</v>
      </c>
      <c r="L6416" s="23">
        <f ca="1">NETWORKDAYS(LeaveTracker[[#This Row],[Start Date]],LeaveTracker[[#This Row],[End Date]],lstHolidays)</f>
        <v>1</v>
      </c>
      <c r="M6416" s="27"/>
    </row>
    <row r="6417" spans="1:13" ht="30" customHeight="1" x14ac:dyDescent="0.3">
      <c r="A6417" s="27">
        <f t="shared" si="74"/>
        <v>2604</v>
      </c>
      <c r="B6417" s="31">
        <v>45110</v>
      </c>
      <c r="C6417" s="31">
        <v>45106</v>
      </c>
      <c r="D6417" s="19" t="s">
        <v>540</v>
      </c>
      <c r="E6417" s="20" t="str">
        <f>IF(ISBLANK(LeaveTracker[[#This Row],[Employee Name]]),"-----",VLOOKUP(LeaveTracker[[#This Row],[Employee Name]],'List of Employees'!$B$4:$H$767,7))</f>
        <v>LCR</v>
      </c>
      <c r="F6417" s="66" t="str">
        <f>IF(ISBLANK(LeaveTracker[[#This Row],[Employee Name]]),"-----",VLOOKUP(LeaveTracker[[#This Row],[Employee Name]],'List of Employees'!$B$4:$H$767,6))</f>
        <v>PERMANENT</v>
      </c>
      <c r="G6417" s="24">
        <v>45117</v>
      </c>
      <c r="H6417" s="24">
        <v>45117</v>
      </c>
      <c r="I6417" s="20" t="s">
        <v>297</v>
      </c>
      <c r="J6417" s="42" t="s">
        <v>1000</v>
      </c>
      <c r="K6417" s="57" t="str">
        <f ca="1">LeaveTracker[[#This Row],[Days]]&amp;" "&amp;LeaveTracker[[#This Row],[Type of Leave]]</f>
        <v>1 OTHER</v>
      </c>
      <c r="L6417" s="23">
        <f ca="1">NETWORKDAYS(LeaveTracker[[#This Row],[Start Date]],LeaveTracker[[#This Row],[End Date]],lstHolidays)</f>
        <v>1</v>
      </c>
      <c r="M6417" s="27"/>
    </row>
    <row r="6418" spans="1:13" ht="30" customHeight="1" x14ac:dyDescent="0.3">
      <c r="A6418" s="27">
        <f t="shared" si="74"/>
        <v>2605</v>
      </c>
      <c r="B6418" s="31">
        <v>45110</v>
      </c>
      <c r="C6418" s="31">
        <v>45106</v>
      </c>
      <c r="D6418" s="19" t="s">
        <v>732</v>
      </c>
      <c r="E6418" s="20" t="str">
        <f>IF(ISBLANK(LeaveTracker[[#This Row],[Employee Name]]),"-----",VLOOKUP(LeaveTracker[[#This Row],[Employee Name]],'List of Employees'!$B$4:$H$767,7))</f>
        <v>SP</v>
      </c>
      <c r="F6418" s="66" t="str">
        <f>IF(ISBLANK(LeaveTracker[[#This Row],[Employee Name]]),"-----",VLOOKUP(LeaveTracker[[#This Row],[Employee Name]],'List of Employees'!$B$4:$H$767,6))</f>
        <v>PERMANENT</v>
      </c>
      <c r="G6418" s="24">
        <v>45103</v>
      </c>
      <c r="H6418" s="24">
        <v>45104</v>
      </c>
      <c r="I6418" s="20" t="s">
        <v>81</v>
      </c>
      <c r="K6418" s="57" t="str">
        <f ca="1">LeaveTracker[[#This Row],[Days]]&amp;" "&amp;LeaveTracker[[#This Row],[Type of Leave]]</f>
        <v>2 SL</v>
      </c>
      <c r="L6418" s="23">
        <f ca="1">NETWORKDAYS(LeaveTracker[[#This Row],[Start Date]],LeaveTracker[[#This Row],[End Date]],lstHolidays)</f>
        <v>2</v>
      </c>
      <c r="M6418" s="27"/>
    </row>
    <row r="6419" spans="1:13" ht="30" customHeight="1" x14ac:dyDescent="0.3">
      <c r="A6419" s="27">
        <f t="shared" si="74"/>
        <v>2606</v>
      </c>
      <c r="B6419" s="31">
        <v>45110</v>
      </c>
      <c r="C6419" s="31">
        <v>45106</v>
      </c>
      <c r="D6419" s="19" t="s">
        <v>542</v>
      </c>
      <c r="E6419" s="20" t="str">
        <f>IF(ISBLANK(LeaveTracker[[#This Row],[Employee Name]]),"-----",VLOOKUP(LeaveTracker[[#This Row],[Employee Name]],'List of Employees'!$B$4:$H$767,7))</f>
        <v>LCR</v>
      </c>
      <c r="F6419" s="66" t="str">
        <f>IF(ISBLANK(LeaveTracker[[#This Row],[Employee Name]]),"-----",VLOOKUP(LeaveTracker[[#This Row],[Employee Name]],'List of Employees'!$B$4:$H$767,6))</f>
        <v>PERMANENT</v>
      </c>
      <c r="G6419" s="24">
        <v>45104</v>
      </c>
      <c r="H6419" s="24">
        <v>45104</v>
      </c>
      <c r="I6419" s="20" t="s">
        <v>81</v>
      </c>
      <c r="K6419" s="57" t="str">
        <f ca="1">LeaveTracker[[#This Row],[Days]]&amp;" "&amp;LeaveTracker[[#This Row],[Type of Leave]]</f>
        <v>1 SL</v>
      </c>
      <c r="L6419" s="23">
        <f ca="1">NETWORKDAYS(LeaveTracker[[#This Row],[Start Date]],LeaveTracker[[#This Row],[End Date]],lstHolidays)</f>
        <v>1</v>
      </c>
      <c r="M6419" s="27"/>
    </row>
    <row r="6420" spans="1:13" ht="30" customHeight="1" x14ac:dyDescent="0.3">
      <c r="A6420" s="27">
        <f t="shared" si="74"/>
        <v>2607</v>
      </c>
      <c r="B6420" s="31">
        <v>45110</v>
      </c>
      <c r="C6420" s="31">
        <v>45106</v>
      </c>
      <c r="D6420" s="19" t="s">
        <v>354</v>
      </c>
      <c r="E6420" s="20" t="str">
        <f>IF(ISBLANK(LeaveTracker[[#This Row],[Employee Name]]),"-----",VLOOKUP(LeaveTracker[[#This Row],[Employee Name]],'List of Employees'!$B$4:$H$767,7))</f>
        <v>LCR</v>
      </c>
      <c r="F6420" s="66" t="str">
        <f>IF(ISBLANK(LeaveTracker[[#This Row],[Employee Name]]),"-----",VLOOKUP(LeaveTracker[[#This Row],[Employee Name]],'List of Employees'!$B$4:$H$767,6))</f>
        <v>PERMANENT</v>
      </c>
      <c r="G6420" s="24">
        <v>45103</v>
      </c>
      <c r="H6420" s="24">
        <v>45104</v>
      </c>
      <c r="I6420" s="20" t="s">
        <v>81</v>
      </c>
      <c r="K6420" s="57" t="str">
        <f ca="1">LeaveTracker[[#This Row],[Days]]&amp;" "&amp;LeaveTracker[[#This Row],[Type of Leave]]</f>
        <v>2 SL</v>
      </c>
      <c r="L6420" s="23">
        <f ca="1">NETWORKDAYS(LeaveTracker[[#This Row],[Start Date]],LeaveTracker[[#This Row],[End Date]],lstHolidays)</f>
        <v>2</v>
      </c>
      <c r="M6420" s="27"/>
    </row>
    <row r="6421" spans="1:13" ht="30" customHeight="1" x14ac:dyDescent="0.3">
      <c r="A6421" s="27">
        <f t="shared" si="74"/>
        <v>2608</v>
      </c>
      <c r="B6421" s="31">
        <v>45110</v>
      </c>
      <c r="C6421" s="31">
        <v>45096</v>
      </c>
      <c r="D6421" s="19" t="s">
        <v>1304</v>
      </c>
      <c r="E6421" s="20" t="str">
        <f>IF(ISBLANK(LeaveTracker[[#This Row],[Employee Name]]),"-----",VLOOKUP(LeaveTracker[[#This Row],[Employee Name]],'List of Employees'!$B$4:$H$767,7))</f>
        <v>CTO</v>
      </c>
      <c r="F6421" s="66" t="str">
        <f>IF(ISBLANK(LeaveTracker[[#This Row],[Employee Name]]),"-----",VLOOKUP(LeaveTracker[[#This Row],[Employee Name]],'List of Employees'!$B$4:$H$767,6))</f>
        <v>PERMANENT</v>
      </c>
      <c r="G6421" s="24">
        <v>45100</v>
      </c>
      <c r="H6421" s="24">
        <v>45103</v>
      </c>
      <c r="I6421" s="20" t="s">
        <v>81</v>
      </c>
      <c r="K6421" s="57" t="str">
        <f ca="1">LeaveTracker[[#This Row],[Days]]&amp;" "&amp;LeaveTracker[[#This Row],[Type of Leave]]</f>
        <v>2 SL</v>
      </c>
      <c r="L6421" s="23">
        <f ca="1">NETWORKDAYS(LeaveTracker[[#This Row],[Start Date]],LeaveTracker[[#This Row],[End Date]],lstHolidays)</f>
        <v>2</v>
      </c>
      <c r="M6421" s="27"/>
    </row>
    <row r="6422" spans="1:13" ht="30" customHeight="1" x14ac:dyDescent="0.3">
      <c r="A6422" s="27">
        <f t="shared" si="74"/>
        <v>2609</v>
      </c>
      <c r="B6422" s="31">
        <v>45110</v>
      </c>
      <c r="C6422" s="31">
        <v>45104</v>
      </c>
      <c r="D6422" s="19" t="s">
        <v>393</v>
      </c>
      <c r="E6422" s="20" t="str">
        <f>IF(ISBLANK(LeaveTracker[[#This Row],[Employee Name]]),"-----",VLOOKUP(LeaveTracker[[#This Row],[Employee Name]],'List of Employees'!$B$4:$H$767,7))</f>
        <v>CTO</v>
      </c>
      <c r="F6422" s="66" t="str">
        <f>IF(ISBLANK(LeaveTracker[[#This Row],[Employee Name]]),"-----",VLOOKUP(LeaveTracker[[#This Row],[Employee Name]],'List of Employees'!$B$4:$H$767,6))</f>
        <v>PERMANENT</v>
      </c>
      <c r="G6422" s="24">
        <v>45103</v>
      </c>
      <c r="H6422" s="24">
        <v>45103</v>
      </c>
      <c r="I6422" s="20" t="s">
        <v>297</v>
      </c>
      <c r="J6422" s="42" t="s">
        <v>1000</v>
      </c>
      <c r="K6422" s="57" t="str">
        <f ca="1">LeaveTracker[[#This Row],[Days]]&amp;" "&amp;LeaveTracker[[#This Row],[Type of Leave]]</f>
        <v>1 OTHER</v>
      </c>
      <c r="L6422" s="23">
        <f ca="1">NETWORKDAYS(LeaveTracker[[#This Row],[Start Date]],LeaveTracker[[#This Row],[End Date]],lstHolidays)</f>
        <v>1</v>
      </c>
      <c r="M6422" s="27"/>
    </row>
    <row r="6423" spans="1:13" ht="30" customHeight="1" x14ac:dyDescent="0.3">
      <c r="A6423" s="27">
        <f t="shared" si="74"/>
        <v>2610</v>
      </c>
      <c r="B6423" s="31">
        <v>45110</v>
      </c>
      <c r="C6423" s="31">
        <v>45090</v>
      </c>
      <c r="D6423" s="19" t="s">
        <v>470</v>
      </c>
      <c r="E6423" s="20" t="str">
        <f>IF(ISBLANK(LeaveTracker[[#This Row],[Employee Name]]),"-----",VLOOKUP(LeaveTracker[[#This Row],[Employee Name]],'List of Employees'!$B$4:$H$767,7))</f>
        <v>PIO</v>
      </c>
      <c r="F6423" s="66" t="str">
        <f>IF(ISBLANK(LeaveTracker[[#This Row],[Employee Name]]),"-----",VLOOKUP(LeaveTracker[[#This Row],[Employee Name]],'List of Employees'!$B$4:$H$767,6))</f>
        <v>PERMANENT</v>
      </c>
      <c r="G6423" s="24">
        <v>45097</v>
      </c>
      <c r="H6423" s="24">
        <v>45097</v>
      </c>
      <c r="I6423" s="20" t="s">
        <v>297</v>
      </c>
      <c r="J6423" s="42" t="s">
        <v>1000</v>
      </c>
      <c r="K6423" s="57" t="str">
        <f ca="1">LeaveTracker[[#This Row],[Days]]&amp;" "&amp;LeaveTracker[[#This Row],[Type of Leave]]</f>
        <v>1 OTHER</v>
      </c>
      <c r="L6423" s="23">
        <f ca="1">NETWORKDAYS(LeaveTracker[[#This Row],[Start Date]],LeaveTracker[[#This Row],[End Date]],lstHolidays)</f>
        <v>1</v>
      </c>
      <c r="M6423" s="27"/>
    </row>
    <row r="6424" spans="1:13" ht="30" customHeight="1" x14ac:dyDescent="0.3">
      <c r="A6424" s="27">
        <f t="shared" si="74"/>
        <v>2611</v>
      </c>
      <c r="B6424" s="31">
        <v>45110</v>
      </c>
      <c r="C6424" s="31">
        <v>45137</v>
      </c>
      <c r="D6424" s="19" t="s">
        <v>1833</v>
      </c>
      <c r="E6424" s="20" t="str">
        <f>IF(ISBLANK(LeaveTracker[[#This Row],[Employee Name]]),"-----",VLOOKUP(LeaveTracker[[#This Row],[Employee Name]],'List of Employees'!$B$4:$H$767,7))</f>
        <v>BIR</v>
      </c>
      <c r="F6424" s="66" t="str">
        <f>IF(ISBLANK(LeaveTracker[[#This Row],[Employee Name]]),"-----",VLOOKUP(LeaveTracker[[#This Row],[Employee Name]],'List of Employees'!$B$4:$H$767,6))</f>
        <v>CASUAL</v>
      </c>
      <c r="G6424" s="24">
        <v>45096</v>
      </c>
      <c r="H6424" s="24">
        <v>45096</v>
      </c>
      <c r="I6424" s="20" t="s">
        <v>81</v>
      </c>
      <c r="K6424" s="57" t="str">
        <f ca="1">LeaveTracker[[#This Row],[Days]]&amp;" "&amp;LeaveTracker[[#This Row],[Type of Leave]]</f>
        <v>1 SL</v>
      </c>
      <c r="L6424" s="23">
        <f ca="1">NETWORKDAYS(LeaveTracker[[#This Row],[Start Date]],LeaveTracker[[#This Row],[End Date]],lstHolidays)</f>
        <v>1</v>
      </c>
      <c r="M6424" s="27"/>
    </row>
    <row r="6425" spans="1:13" ht="30" customHeight="1" x14ac:dyDescent="0.3">
      <c r="A6425" s="27">
        <f t="shared" si="74"/>
        <v>2612</v>
      </c>
      <c r="B6425" s="31">
        <v>45110</v>
      </c>
      <c r="C6425" s="31">
        <v>45137</v>
      </c>
      <c r="D6425" s="19" t="s">
        <v>1833</v>
      </c>
      <c r="E6425" s="20" t="str">
        <f>IF(ISBLANK(LeaveTracker[[#This Row],[Employee Name]]),"-----",VLOOKUP(LeaveTracker[[#This Row],[Employee Name]],'List of Employees'!$B$4:$H$767,7))</f>
        <v>BIR</v>
      </c>
      <c r="F6425" s="66" t="str">
        <f>IF(ISBLANK(LeaveTracker[[#This Row],[Employee Name]]),"-----",VLOOKUP(LeaveTracker[[#This Row],[Employee Name]],'List of Employees'!$B$4:$H$767,6))</f>
        <v>CASUAL</v>
      </c>
      <c r="G6425" s="24">
        <v>45104</v>
      </c>
      <c r="H6425" s="24">
        <v>45104</v>
      </c>
      <c r="I6425" s="20" t="s">
        <v>81</v>
      </c>
      <c r="K6425" s="57" t="str">
        <f ca="1">LeaveTracker[[#This Row],[Days]]&amp;" "&amp;LeaveTracker[[#This Row],[Type of Leave]]</f>
        <v>1 SL</v>
      </c>
      <c r="L6425" s="23">
        <f ca="1">NETWORKDAYS(LeaveTracker[[#This Row],[Start Date]],LeaveTracker[[#This Row],[End Date]],lstHolidays)</f>
        <v>1</v>
      </c>
      <c r="M6425" s="27"/>
    </row>
    <row r="6426" spans="1:13" ht="30" customHeight="1" x14ac:dyDescent="0.3">
      <c r="A6426" s="27">
        <f t="shared" si="74"/>
        <v>2613</v>
      </c>
      <c r="B6426" s="31">
        <v>45110</v>
      </c>
      <c r="C6426" s="31">
        <v>45104</v>
      </c>
      <c r="D6426" s="19" t="s">
        <v>1925</v>
      </c>
      <c r="E6426" s="20" t="str">
        <f>IF(ISBLANK(LeaveTracker[[#This Row],[Employee Name]]),"-----",VLOOKUP(LeaveTracker[[#This Row],[Employee Name]],'List of Employees'!$B$4:$H$767,7))</f>
        <v>CHO</v>
      </c>
      <c r="F6426" s="66" t="str">
        <f>IF(ISBLANK(LeaveTracker[[#This Row],[Employee Name]]),"-----",VLOOKUP(LeaveTracker[[#This Row],[Employee Name]],'List of Employees'!$B$4:$H$767,6))</f>
        <v>CASUAL</v>
      </c>
      <c r="G6426" s="24">
        <v>45112</v>
      </c>
      <c r="H6426" s="24">
        <v>45112</v>
      </c>
      <c r="I6426" s="20" t="s">
        <v>82</v>
      </c>
      <c r="K6426" s="57" t="str">
        <f ca="1">LeaveTracker[[#This Row],[Days]]&amp;" "&amp;LeaveTracker[[#This Row],[Type of Leave]]</f>
        <v>1 VL</v>
      </c>
      <c r="L6426" s="23">
        <f ca="1">NETWORKDAYS(LeaveTracker[[#This Row],[Start Date]],LeaveTracker[[#This Row],[End Date]],lstHolidays)</f>
        <v>1</v>
      </c>
      <c r="M6426" s="27"/>
    </row>
    <row r="6427" spans="1:13" ht="30" customHeight="1" x14ac:dyDescent="0.3">
      <c r="A6427" s="27">
        <f t="shared" si="74"/>
        <v>2614</v>
      </c>
      <c r="B6427" s="31">
        <v>45110</v>
      </c>
      <c r="C6427" s="31">
        <v>45103</v>
      </c>
      <c r="D6427" s="19" t="s">
        <v>163</v>
      </c>
      <c r="E6427" s="20" t="str">
        <f>IF(ISBLANK(LeaveTracker[[#This Row],[Employee Name]]),"-----",VLOOKUP(LeaveTracker[[#This Row],[Employee Name]],'List of Employees'!$B$4:$H$767,7))</f>
        <v>CHO</v>
      </c>
      <c r="F6427" s="66" t="str">
        <f>IF(ISBLANK(LeaveTracker[[#This Row],[Employee Name]]),"-----",VLOOKUP(LeaveTracker[[#This Row],[Employee Name]],'List of Employees'!$B$4:$H$767,6))</f>
        <v>PERMANENT</v>
      </c>
      <c r="G6427" s="24">
        <v>45097</v>
      </c>
      <c r="H6427" s="24">
        <v>45097</v>
      </c>
      <c r="I6427" s="20" t="s">
        <v>81</v>
      </c>
      <c r="K6427" s="57" t="str">
        <f ca="1">LeaveTracker[[#This Row],[Days]]&amp;" "&amp;LeaveTracker[[#This Row],[Type of Leave]]</f>
        <v>1 SL</v>
      </c>
      <c r="L6427" s="23">
        <f ca="1">NETWORKDAYS(LeaveTracker[[#This Row],[Start Date]],LeaveTracker[[#This Row],[End Date]],lstHolidays)</f>
        <v>1</v>
      </c>
      <c r="M6427" s="27"/>
    </row>
    <row r="6428" spans="1:13" ht="30" customHeight="1" x14ac:dyDescent="0.3">
      <c r="A6428" s="27">
        <f t="shared" si="74"/>
        <v>2615</v>
      </c>
      <c r="B6428" s="31">
        <v>45110</v>
      </c>
      <c r="C6428" s="31">
        <v>45106</v>
      </c>
      <c r="D6428" s="19" t="s">
        <v>136</v>
      </c>
      <c r="E6428" s="20" t="str">
        <f>IF(ISBLANK(LeaveTracker[[#This Row],[Employee Name]]),"-----",VLOOKUP(LeaveTracker[[#This Row],[Employee Name]],'List of Employees'!$B$4:$H$767,7))</f>
        <v>CHO</v>
      </c>
      <c r="F6428" s="66" t="str">
        <f>IF(ISBLANK(LeaveTracker[[#This Row],[Employee Name]]),"-----",VLOOKUP(LeaveTracker[[#This Row],[Employee Name]],'List of Employees'!$B$4:$H$767,6))</f>
        <v>PERMANENT</v>
      </c>
      <c r="G6428" s="24">
        <v>45104</v>
      </c>
      <c r="H6428" s="24">
        <v>45104</v>
      </c>
      <c r="I6428" s="20" t="s">
        <v>81</v>
      </c>
      <c r="K6428" s="57" t="str">
        <f ca="1">LeaveTracker[[#This Row],[Days]]&amp;" "&amp;LeaveTracker[[#This Row],[Type of Leave]]</f>
        <v>1 SL</v>
      </c>
      <c r="L6428" s="23">
        <f ca="1">NETWORKDAYS(LeaveTracker[[#This Row],[Start Date]],LeaveTracker[[#This Row],[End Date]],lstHolidays)</f>
        <v>1</v>
      </c>
      <c r="M6428" s="27"/>
    </row>
    <row r="6429" spans="1:13" ht="30" customHeight="1" x14ac:dyDescent="0.3">
      <c r="A6429" s="27">
        <f t="shared" si="74"/>
        <v>2616</v>
      </c>
      <c r="B6429" s="31">
        <v>45110</v>
      </c>
      <c r="C6429" s="31">
        <v>45103</v>
      </c>
      <c r="D6429" s="19" t="s">
        <v>2252</v>
      </c>
      <c r="E6429" s="20" t="str">
        <f>IF(ISBLANK(LeaveTracker[[#This Row],[Employee Name]]),"-----",VLOOKUP(LeaveTracker[[#This Row],[Employee Name]],'List of Employees'!$B$4:$H$767,7))</f>
        <v>CHO</v>
      </c>
      <c r="F6429" s="66" t="str">
        <f>IF(ISBLANK(LeaveTracker[[#This Row],[Employee Name]]),"-----",VLOOKUP(LeaveTracker[[#This Row],[Employee Name]],'List of Employees'!$B$4:$H$767,6))</f>
        <v>PERMANENT</v>
      </c>
      <c r="G6429" s="24">
        <v>45100</v>
      </c>
      <c r="H6429" s="24">
        <v>45100</v>
      </c>
      <c r="I6429" s="20" t="s">
        <v>81</v>
      </c>
      <c r="K6429" s="57" t="str">
        <f ca="1">LeaveTracker[[#This Row],[Days]]&amp;" "&amp;LeaveTracker[[#This Row],[Type of Leave]]</f>
        <v>1 SL</v>
      </c>
      <c r="L6429" s="23">
        <f ca="1">NETWORKDAYS(LeaveTracker[[#This Row],[Start Date]],LeaveTracker[[#This Row],[End Date]],lstHolidays)</f>
        <v>1</v>
      </c>
      <c r="M6429" s="27"/>
    </row>
    <row r="6430" spans="1:13" ht="30" customHeight="1" x14ac:dyDescent="0.3">
      <c r="A6430" s="27">
        <f t="shared" si="74"/>
        <v>2617</v>
      </c>
      <c r="B6430" s="31">
        <v>45110</v>
      </c>
      <c r="C6430" s="31">
        <v>45106</v>
      </c>
      <c r="D6430" s="19" t="s">
        <v>529</v>
      </c>
      <c r="E6430" s="20" t="str">
        <f>IF(ISBLANK(LeaveTracker[[#This Row],[Employee Name]]),"-----",VLOOKUP(LeaveTracker[[#This Row],[Employee Name]],'List of Employees'!$B$4:$H$767,7))</f>
        <v>GSO</v>
      </c>
      <c r="F6430" s="66" t="str">
        <f>IF(ISBLANK(LeaveTracker[[#This Row],[Employee Name]]),"-----",VLOOKUP(LeaveTracker[[#This Row],[Employee Name]],'List of Employees'!$B$4:$H$767,6))</f>
        <v>PERMANENT</v>
      </c>
      <c r="G6430" s="24">
        <v>45104</v>
      </c>
      <c r="H6430" s="24">
        <v>45104</v>
      </c>
      <c r="I6430" s="20" t="s">
        <v>81</v>
      </c>
      <c r="K6430" s="57" t="str">
        <f ca="1">LeaveTracker[[#This Row],[Days]]&amp;" "&amp;LeaveTracker[[#This Row],[Type of Leave]]</f>
        <v>1 SL</v>
      </c>
      <c r="L6430" s="23">
        <f ca="1">NETWORKDAYS(LeaveTracker[[#This Row],[Start Date]],LeaveTracker[[#This Row],[End Date]],lstHolidays)</f>
        <v>1</v>
      </c>
      <c r="M6430" s="27"/>
    </row>
    <row r="6431" spans="1:13" ht="30" customHeight="1" x14ac:dyDescent="0.3">
      <c r="A6431" s="27">
        <f t="shared" si="74"/>
        <v>2618</v>
      </c>
      <c r="B6431" s="31">
        <v>45110</v>
      </c>
      <c r="C6431" s="31">
        <v>45106</v>
      </c>
      <c r="D6431" s="19" t="s">
        <v>470</v>
      </c>
      <c r="E6431" s="20" t="str">
        <f>IF(ISBLANK(LeaveTracker[[#This Row],[Employee Name]]),"-----",VLOOKUP(LeaveTracker[[#This Row],[Employee Name]],'List of Employees'!$B$4:$H$767,7))</f>
        <v>PIO</v>
      </c>
      <c r="F6431" s="66" t="str">
        <f>IF(ISBLANK(LeaveTracker[[#This Row],[Employee Name]]),"-----",VLOOKUP(LeaveTracker[[#This Row],[Employee Name]],'List of Employees'!$B$4:$H$767,6))</f>
        <v>PERMANENT</v>
      </c>
      <c r="G6431" s="24">
        <v>45103</v>
      </c>
      <c r="H6431" s="24">
        <v>45103</v>
      </c>
      <c r="I6431" s="20" t="s">
        <v>81</v>
      </c>
      <c r="K6431" s="57" t="str">
        <f ca="1">LeaveTracker[[#This Row],[Days]]&amp;" "&amp;LeaveTracker[[#This Row],[Type of Leave]]</f>
        <v>1 SL</v>
      </c>
      <c r="L6431" s="23">
        <f ca="1">NETWORKDAYS(LeaveTracker[[#This Row],[Start Date]],LeaveTracker[[#This Row],[End Date]],lstHolidays)</f>
        <v>1</v>
      </c>
      <c r="M6431" s="27"/>
    </row>
    <row r="6432" spans="1:13" ht="30" customHeight="1" x14ac:dyDescent="0.3">
      <c r="A6432" s="27">
        <f t="shared" si="74"/>
        <v>2619</v>
      </c>
      <c r="B6432" s="31">
        <v>45110</v>
      </c>
      <c r="C6432" s="31">
        <v>45106</v>
      </c>
      <c r="D6432" s="19" t="s">
        <v>472</v>
      </c>
      <c r="E6432" s="20" t="str">
        <f>IF(ISBLANK(LeaveTracker[[#This Row],[Employee Name]]),"-----",VLOOKUP(LeaveTracker[[#This Row],[Employee Name]],'List of Employees'!$B$4:$H$767,7))</f>
        <v>PIO</v>
      </c>
      <c r="F6432" s="66" t="str">
        <f>IF(ISBLANK(LeaveTracker[[#This Row],[Employee Name]]),"-----",VLOOKUP(LeaveTracker[[#This Row],[Employee Name]],'List of Employees'!$B$4:$H$767,6))</f>
        <v>PERMANENT</v>
      </c>
      <c r="G6432" s="24">
        <v>45103</v>
      </c>
      <c r="H6432" s="24">
        <v>45104</v>
      </c>
      <c r="I6432" s="20" t="s">
        <v>81</v>
      </c>
      <c r="K6432" s="57" t="str">
        <f ca="1">LeaveTracker[[#This Row],[Days]]&amp;" "&amp;LeaveTracker[[#This Row],[Type of Leave]]</f>
        <v>2 SL</v>
      </c>
      <c r="L6432" s="23">
        <f ca="1">NETWORKDAYS(LeaveTracker[[#This Row],[Start Date]],LeaveTracker[[#This Row],[End Date]],lstHolidays)</f>
        <v>2</v>
      </c>
      <c r="M6432" s="27"/>
    </row>
    <row r="6433" spans="1:13" ht="30" customHeight="1" x14ac:dyDescent="0.3">
      <c r="A6433" s="27">
        <f t="shared" si="74"/>
        <v>2620</v>
      </c>
      <c r="B6433" s="31">
        <v>45110</v>
      </c>
      <c r="C6433" s="31">
        <v>45106</v>
      </c>
      <c r="D6433" s="19" t="s">
        <v>1046</v>
      </c>
      <c r="E6433" s="20" t="str">
        <f>IF(ISBLANK(LeaveTracker[[#This Row],[Employee Name]]),"-----",VLOOKUP(LeaveTracker[[#This Row],[Employee Name]],'List of Employees'!$B$4:$H$767,7))</f>
        <v>PIO</v>
      </c>
      <c r="F6433" s="66" t="str">
        <f>IF(ISBLANK(LeaveTracker[[#This Row],[Employee Name]]),"-----",VLOOKUP(LeaveTracker[[#This Row],[Employee Name]],'List of Employees'!$B$4:$H$767,6))</f>
        <v>PERMANENT</v>
      </c>
      <c r="G6433" s="24">
        <v>45104</v>
      </c>
      <c r="H6433" s="24">
        <v>45104</v>
      </c>
      <c r="I6433" s="20" t="s">
        <v>81</v>
      </c>
      <c r="K6433" s="57" t="str">
        <f ca="1">LeaveTracker[[#This Row],[Days]]&amp;" "&amp;LeaveTracker[[#This Row],[Type of Leave]]</f>
        <v>1 SL</v>
      </c>
      <c r="L6433" s="23">
        <f ca="1">NETWORKDAYS(LeaveTracker[[#This Row],[Start Date]],LeaveTracker[[#This Row],[End Date]],lstHolidays)</f>
        <v>1</v>
      </c>
      <c r="M6433" s="27"/>
    </row>
    <row r="6434" spans="1:13" ht="30" customHeight="1" x14ac:dyDescent="0.3">
      <c r="A6434" s="27">
        <f t="shared" si="74"/>
        <v>2621</v>
      </c>
      <c r="B6434" s="31">
        <v>45110</v>
      </c>
      <c r="C6434" s="31">
        <v>45103</v>
      </c>
      <c r="D6434" s="19" t="s">
        <v>1067</v>
      </c>
      <c r="E6434" s="20" t="str">
        <f>IF(ISBLANK(LeaveTracker[[#This Row],[Employee Name]]),"-----",VLOOKUP(LeaveTracker[[#This Row],[Employee Name]],'List of Employees'!$B$4:$H$767,7))</f>
        <v>PIO</v>
      </c>
      <c r="F6434" s="66" t="str">
        <f>IF(ISBLANK(LeaveTracker[[#This Row],[Employee Name]]),"-----",VLOOKUP(LeaveTracker[[#This Row],[Employee Name]],'List of Employees'!$B$4:$H$767,6))</f>
        <v>PERMANENT</v>
      </c>
      <c r="G6434" s="24">
        <v>45100</v>
      </c>
      <c r="H6434" s="24">
        <v>45100</v>
      </c>
      <c r="I6434" s="20" t="s">
        <v>81</v>
      </c>
      <c r="K6434" s="57" t="str">
        <f ca="1">LeaveTracker[[#This Row],[Days]]&amp;" "&amp;LeaveTracker[[#This Row],[Type of Leave]]</f>
        <v>1 SL</v>
      </c>
      <c r="L6434" s="23">
        <f ca="1">NETWORKDAYS(LeaveTracker[[#This Row],[Start Date]],LeaveTracker[[#This Row],[End Date]],lstHolidays)</f>
        <v>1</v>
      </c>
      <c r="M6434" s="27"/>
    </row>
    <row r="6435" spans="1:13" ht="30" customHeight="1" x14ac:dyDescent="0.3">
      <c r="A6435" s="27">
        <f t="shared" si="74"/>
        <v>2622</v>
      </c>
      <c r="B6435" s="31">
        <v>45110</v>
      </c>
      <c r="C6435" s="31">
        <v>45099</v>
      </c>
      <c r="D6435" s="19" t="s">
        <v>1067</v>
      </c>
      <c r="E6435" s="20" t="str">
        <f>IF(ISBLANK(LeaveTracker[[#This Row],[Employee Name]]),"-----",VLOOKUP(LeaveTracker[[#This Row],[Employee Name]],'List of Employees'!$B$4:$H$767,7))</f>
        <v>PIO</v>
      </c>
      <c r="F6435" s="66" t="str">
        <f>IF(ISBLANK(LeaveTracker[[#This Row],[Employee Name]]),"-----",VLOOKUP(LeaveTracker[[#This Row],[Employee Name]],'List of Employees'!$B$4:$H$767,6))</f>
        <v>PERMANENT</v>
      </c>
      <c r="G6435" s="24">
        <v>45097</v>
      </c>
      <c r="H6435" s="24">
        <v>45097</v>
      </c>
      <c r="I6435" s="20" t="s">
        <v>297</v>
      </c>
      <c r="J6435" s="42" t="s">
        <v>1000</v>
      </c>
      <c r="K6435" s="57" t="str">
        <f ca="1">LeaveTracker[[#This Row],[Days]]&amp;" "&amp;LeaveTracker[[#This Row],[Type of Leave]]</f>
        <v>1 OTHER</v>
      </c>
      <c r="L6435" s="23">
        <f ca="1">NETWORKDAYS(LeaveTracker[[#This Row],[Start Date]],LeaveTracker[[#This Row],[End Date]],lstHolidays)</f>
        <v>1</v>
      </c>
      <c r="M6435" s="27"/>
    </row>
    <row r="6436" spans="1:13" ht="30" customHeight="1" x14ac:dyDescent="0.3">
      <c r="A6436" s="27">
        <f t="shared" si="74"/>
        <v>2623</v>
      </c>
      <c r="B6436" s="31">
        <v>45110</v>
      </c>
      <c r="C6436" s="31">
        <v>45106</v>
      </c>
      <c r="D6436" s="19" t="s">
        <v>322</v>
      </c>
      <c r="E6436" s="20" t="str">
        <f>IF(ISBLANK(LeaveTracker[[#This Row],[Employee Name]]),"-----",VLOOKUP(LeaveTracker[[#This Row],[Employee Name]],'List of Employees'!$B$4:$H$767,7))</f>
        <v>CEO</v>
      </c>
      <c r="F6436" s="66" t="str">
        <f>IF(ISBLANK(LeaveTracker[[#This Row],[Employee Name]]),"-----",VLOOKUP(LeaveTracker[[#This Row],[Employee Name]],'List of Employees'!$B$4:$H$767,6))</f>
        <v>PERMANENT</v>
      </c>
      <c r="G6436" s="24">
        <v>45104</v>
      </c>
      <c r="H6436" s="24">
        <v>45104</v>
      </c>
      <c r="I6436" s="20" t="s">
        <v>81</v>
      </c>
      <c r="K6436" s="57" t="str">
        <f ca="1">LeaveTracker[[#This Row],[Days]]&amp;" "&amp;LeaveTracker[[#This Row],[Type of Leave]]</f>
        <v>1 SL</v>
      </c>
      <c r="L6436" s="23">
        <f ca="1">NETWORKDAYS(LeaveTracker[[#This Row],[Start Date]],LeaveTracker[[#This Row],[End Date]],lstHolidays)</f>
        <v>1</v>
      </c>
      <c r="M6436" s="27"/>
    </row>
    <row r="6437" spans="1:13" ht="30" customHeight="1" x14ac:dyDescent="0.3">
      <c r="A6437" s="27">
        <f t="shared" ref="A6437:A6500" si="75">A6436+1</f>
        <v>2624</v>
      </c>
      <c r="B6437" s="31">
        <v>45110</v>
      </c>
      <c r="C6437" s="31">
        <v>45106</v>
      </c>
      <c r="D6437" s="19" t="s">
        <v>417</v>
      </c>
      <c r="E6437" s="20" t="str">
        <f>IF(ISBLANK(LeaveTracker[[#This Row],[Employee Name]]),"-----",VLOOKUP(LeaveTracker[[#This Row],[Employee Name]],'List of Employees'!$B$4:$H$767,7))</f>
        <v>CTO</v>
      </c>
      <c r="F6437" s="66" t="str">
        <f>IF(ISBLANK(LeaveTracker[[#This Row],[Employee Name]]),"-----",VLOOKUP(LeaveTracker[[#This Row],[Employee Name]],'List of Employees'!$B$4:$H$767,6))</f>
        <v>PERMANENT</v>
      </c>
      <c r="G6437" s="24">
        <v>45103</v>
      </c>
      <c r="H6437" s="24">
        <v>45104</v>
      </c>
      <c r="I6437" s="20" t="s">
        <v>81</v>
      </c>
      <c r="K6437" s="57" t="str">
        <f ca="1">LeaveTracker[[#This Row],[Days]]&amp;" "&amp;LeaveTracker[[#This Row],[Type of Leave]]</f>
        <v>2 SL</v>
      </c>
      <c r="L6437" s="23">
        <f ca="1">NETWORKDAYS(LeaveTracker[[#This Row],[Start Date]],LeaveTracker[[#This Row],[End Date]],lstHolidays)</f>
        <v>2</v>
      </c>
      <c r="M6437" s="27"/>
    </row>
    <row r="6438" spans="1:13" ht="30" customHeight="1" x14ac:dyDescent="0.3">
      <c r="A6438" s="27">
        <f t="shared" si="75"/>
        <v>2625</v>
      </c>
      <c r="B6438" s="31">
        <v>45110</v>
      </c>
      <c r="C6438" s="31">
        <v>45107</v>
      </c>
      <c r="D6438" s="19" t="s">
        <v>627</v>
      </c>
      <c r="E6438" s="20" t="str">
        <f>IF(ISBLANK(LeaveTracker[[#This Row],[Employee Name]]),"-----",VLOOKUP(LeaveTracker[[#This Row],[Employee Name]],'List of Employees'!$B$4:$H$767,7))</f>
        <v>CCT</v>
      </c>
      <c r="F6438" s="66" t="str">
        <f>IF(ISBLANK(LeaveTracker[[#This Row],[Employee Name]]),"-----",VLOOKUP(LeaveTracker[[#This Row],[Employee Name]],'List of Employees'!$B$4:$H$767,6))</f>
        <v>PERMANENT</v>
      </c>
      <c r="G6438" s="21">
        <v>45117</v>
      </c>
      <c r="H6438" s="24">
        <v>45117</v>
      </c>
      <c r="I6438" s="20" t="s">
        <v>297</v>
      </c>
      <c r="J6438" s="42" t="s">
        <v>1000</v>
      </c>
      <c r="K6438" s="57" t="str">
        <f ca="1">LeaveTracker[[#This Row],[Days]]&amp;" "&amp;LeaveTracker[[#This Row],[Type of Leave]]</f>
        <v>1 OTHER</v>
      </c>
      <c r="L6438" s="23">
        <f ca="1">NETWORKDAYS(LeaveTracker[[#This Row],[Start Date]],LeaveTracker[[#This Row],[End Date]],lstHolidays)</f>
        <v>1</v>
      </c>
      <c r="M6438" s="27"/>
    </row>
    <row r="6439" spans="1:13" ht="30" customHeight="1" x14ac:dyDescent="0.3">
      <c r="A6439" s="27">
        <f t="shared" si="75"/>
        <v>2626</v>
      </c>
      <c r="B6439" s="31">
        <v>45110</v>
      </c>
      <c r="C6439" s="31">
        <v>45107</v>
      </c>
      <c r="D6439" s="19" t="s">
        <v>1915</v>
      </c>
      <c r="E6439" s="20" t="str">
        <f>IF(ISBLANK(LeaveTracker[[#This Row],[Employee Name]]),"-----",VLOOKUP(LeaveTracker[[#This Row],[Employee Name]],'List of Employees'!$B$4:$H$767,7))</f>
        <v>FIRE DEPARTMENT</v>
      </c>
      <c r="F6439" s="66" t="str">
        <f>IF(ISBLANK(LeaveTracker[[#This Row],[Employee Name]]),"-----",VLOOKUP(LeaveTracker[[#This Row],[Employee Name]],'List of Employees'!$B$4:$H$767,6))</f>
        <v>CASUAL</v>
      </c>
      <c r="G6439" s="24">
        <v>45113</v>
      </c>
      <c r="H6439" s="24">
        <v>45115</v>
      </c>
      <c r="I6439" s="20" t="s">
        <v>82</v>
      </c>
      <c r="K6439" s="57" t="str">
        <f ca="1">LeaveTracker[[#This Row],[Days]]&amp;" "&amp;LeaveTracker[[#This Row],[Type of Leave]]</f>
        <v>2 VL</v>
      </c>
      <c r="L6439" s="23">
        <f ca="1">NETWORKDAYS(LeaveTracker[[#This Row],[Start Date]],LeaveTracker[[#This Row],[End Date]],lstHolidays)</f>
        <v>2</v>
      </c>
      <c r="M6439" s="27"/>
    </row>
    <row r="6440" spans="1:13" ht="30" customHeight="1" x14ac:dyDescent="0.3">
      <c r="A6440" s="27">
        <f t="shared" si="75"/>
        <v>2627</v>
      </c>
      <c r="B6440" s="31">
        <v>45110</v>
      </c>
      <c r="C6440" s="31">
        <v>45107</v>
      </c>
      <c r="D6440" s="19" t="s">
        <v>1915</v>
      </c>
      <c r="E6440" s="20" t="str">
        <f>IF(ISBLANK(LeaveTracker[[#This Row],[Employee Name]]),"-----",VLOOKUP(LeaveTracker[[#This Row],[Employee Name]],'List of Employees'!$B$4:$H$767,7))</f>
        <v>FIRE DEPARTMENT</v>
      </c>
      <c r="F6440" s="66" t="str">
        <f>IF(ISBLANK(LeaveTracker[[#This Row],[Employee Name]]),"-----",VLOOKUP(LeaveTracker[[#This Row],[Employee Name]],'List of Employees'!$B$4:$H$767,6))</f>
        <v>CASUAL</v>
      </c>
      <c r="G6440" s="24">
        <v>45119</v>
      </c>
      <c r="H6440" s="24">
        <v>45121</v>
      </c>
      <c r="I6440" s="20" t="s">
        <v>82</v>
      </c>
      <c r="K6440" s="57" t="str">
        <f ca="1">LeaveTracker[[#This Row],[Days]]&amp;" "&amp;LeaveTracker[[#This Row],[Type of Leave]]</f>
        <v>3 VL</v>
      </c>
      <c r="L6440" s="23">
        <f ca="1">NETWORKDAYS(LeaveTracker[[#This Row],[Start Date]],LeaveTracker[[#This Row],[End Date]],lstHolidays)</f>
        <v>3</v>
      </c>
      <c r="M6440" s="27"/>
    </row>
    <row r="6441" spans="1:13" ht="30" customHeight="1" x14ac:dyDescent="0.3">
      <c r="A6441" s="27">
        <f t="shared" si="75"/>
        <v>2628</v>
      </c>
      <c r="B6441" s="31">
        <v>45110</v>
      </c>
      <c r="C6441" s="31">
        <v>45107</v>
      </c>
      <c r="D6441" s="19" t="s">
        <v>1915</v>
      </c>
      <c r="E6441" s="20" t="str">
        <f>IF(ISBLANK(LeaveTracker[[#This Row],[Employee Name]]),"-----",VLOOKUP(LeaveTracker[[#This Row],[Employee Name]],'List of Employees'!$B$4:$H$767,7))</f>
        <v>FIRE DEPARTMENT</v>
      </c>
      <c r="F6441" s="66" t="str">
        <f>IF(ISBLANK(LeaveTracker[[#This Row],[Employee Name]]),"-----",VLOOKUP(LeaveTracker[[#This Row],[Employee Name]],'List of Employees'!$B$4:$H$767,6))</f>
        <v>CASUAL</v>
      </c>
      <c r="G6441" s="24">
        <v>45125</v>
      </c>
      <c r="H6441" s="24">
        <v>45127</v>
      </c>
      <c r="I6441" s="20" t="s">
        <v>82</v>
      </c>
      <c r="K6441" s="57" t="str">
        <f ca="1">LeaveTracker[[#This Row],[Days]]&amp;" "&amp;LeaveTracker[[#This Row],[Type of Leave]]</f>
        <v>3 VL</v>
      </c>
      <c r="L6441" s="23">
        <f ca="1">NETWORKDAYS(LeaveTracker[[#This Row],[Start Date]],LeaveTracker[[#This Row],[End Date]],lstHolidays)</f>
        <v>3</v>
      </c>
      <c r="M6441" s="27"/>
    </row>
    <row r="6442" spans="1:13" ht="30" customHeight="1" x14ac:dyDescent="0.3">
      <c r="A6442" s="27">
        <f t="shared" si="75"/>
        <v>2629</v>
      </c>
      <c r="B6442" s="31">
        <v>45110</v>
      </c>
      <c r="C6442" s="31">
        <v>45107</v>
      </c>
      <c r="D6442" s="19" t="s">
        <v>1915</v>
      </c>
      <c r="E6442" s="20" t="str">
        <f>IF(ISBLANK(LeaveTracker[[#This Row],[Employee Name]]),"-----",VLOOKUP(LeaveTracker[[#This Row],[Employee Name]],'List of Employees'!$B$4:$H$767,7))</f>
        <v>FIRE DEPARTMENT</v>
      </c>
      <c r="F6442" s="66" t="str">
        <f>IF(ISBLANK(LeaveTracker[[#This Row],[Employee Name]]),"-----",VLOOKUP(LeaveTracker[[#This Row],[Employee Name]],'List of Employees'!$B$4:$H$767,6))</f>
        <v>CASUAL</v>
      </c>
      <c r="G6442" s="24">
        <v>45131</v>
      </c>
      <c r="H6442" s="24">
        <v>45133</v>
      </c>
      <c r="I6442" s="20" t="s">
        <v>82</v>
      </c>
      <c r="K6442" s="57" t="str">
        <f ca="1">LeaveTracker[[#This Row],[Days]]&amp;" "&amp;LeaveTracker[[#This Row],[Type of Leave]]</f>
        <v>2 VL</v>
      </c>
      <c r="L6442" s="23">
        <f ca="1">NETWORKDAYS(LeaveTracker[[#This Row],[Start Date]],LeaveTracker[[#This Row],[End Date]],lstHolidays)</f>
        <v>2</v>
      </c>
      <c r="M6442" s="27"/>
    </row>
    <row r="6443" spans="1:13" ht="30" customHeight="1" x14ac:dyDescent="0.3">
      <c r="A6443" s="27">
        <f t="shared" si="75"/>
        <v>2630</v>
      </c>
      <c r="B6443" s="31">
        <v>45110</v>
      </c>
      <c r="C6443" s="31">
        <v>45107</v>
      </c>
      <c r="D6443" s="19" t="s">
        <v>1915</v>
      </c>
      <c r="E6443" s="20" t="str">
        <f>IF(ISBLANK(LeaveTracker[[#This Row],[Employee Name]]),"-----",VLOOKUP(LeaveTracker[[#This Row],[Employee Name]],'List of Employees'!$B$4:$H$767,7))</f>
        <v>FIRE DEPARTMENT</v>
      </c>
      <c r="F6443" s="66" t="str">
        <f>IF(ISBLANK(LeaveTracker[[#This Row],[Employee Name]]),"-----",VLOOKUP(LeaveTracker[[#This Row],[Employee Name]],'List of Employees'!$B$4:$H$767,6))</f>
        <v>CASUAL</v>
      </c>
      <c r="G6443" s="24">
        <v>45137</v>
      </c>
      <c r="H6443" s="24">
        <v>45139</v>
      </c>
      <c r="I6443" s="20" t="s">
        <v>82</v>
      </c>
      <c r="K6443" s="57" t="str">
        <f ca="1">LeaveTracker[[#This Row],[Days]]&amp;" "&amp;LeaveTracker[[#This Row],[Type of Leave]]</f>
        <v>2 VL</v>
      </c>
      <c r="L6443" s="23">
        <f ca="1">NETWORKDAYS(LeaveTracker[[#This Row],[Start Date]],LeaveTracker[[#This Row],[End Date]],lstHolidays)</f>
        <v>2</v>
      </c>
      <c r="M6443" s="27"/>
    </row>
    <row r="6444" spans="1:13" ht="30" customHeight="1" x14ac:dyDescent="0.3">
      <c r="A6444" s="27">
        <f t="shared" si="75"/>
        <v>2631</v>
      </c>
      <c r="B6444" s="31">
        <v>45110</v>
      </c>
      <c r="C6444" s="31">
        <v>45103</v>
      </c>
      <c r="D6444" s="19" t="s">
        <v>111</v>
      </c>
      <c r="E6444" s="20" t="str">
        <f>IF(ISBLANK(LeaveTracker[[#This Row],[Employee Name]]),"-----",VLOOKUP(LeaveTracker[[#This Row],[Employee Name]],'List of Employees'!$B$4:$H$767,7))</f>
        <v>ONT</v>
      </c>
      <c r="F6444" s="66" t="str">
        <f>IF(ISBLANK(LeaveTracker[[#This Row],[Employee Name]]),"-----",VLOOKUP(LeaveTracker[[#This Row],[Employee Name]],'List of Employees'!$B$4:$H$767,6))</f>
        <v>PERMANENT</v>
      </c>
      <c r="G6444" s="24">
        <v>45097</v>
      </c>
      <c r="H6444" s="24">
        <v>45097</v>
      </c>
      <c r="I6444" s="20" t="s">
        <v>81</v>
      </c>
      <c r="K6444" s="57" t="str">
        <f ca="1">LeaveTracker[[#This Row],[Days]]&amp;" "&amp;LeaveTracker[[#This Row],[Type of Leave]]</f>
        <v>1 SL</v>
      </c>
      <c r="L6444" s="23">
        <f ca="1">NETWORKDAYS(LeaveTracker[[#This Row],[Start Date]],LeaveTracker[[#This Row],[End Date]],lstHolidays)</f>
        <v>1</v>
      </c>
      <c r="M6444" s="27"/>
    </row>
    <row r="6445" spans="1:13" ht="30" customHeight="1" x14ac:dyDescent="0.3">
      <c r="A6445" s="27">
        <f t="shared" si="75"/>
        <v>2632</v>
      </c>
      <c r="B6445" s="31">
        <v>45110</v>
      </c>
      <c r="C6445" s="31">
        <v>45106</v>
      </c>
      <c r="D6445" s="19" t="s">
        <v>2321</v>
      </c>
      <c r="E6445" s="20" t="str">
        <f>IF(ISBLANK(LeaveTracker[[#This Row],[Employee Name]]),"-----",VLOOKUP(LeaveTracker[[#This Row],[Employee Name]],'List of Employees'!$B$4:$H$767,7))</f>
        <v>SP</v>
      </c>
      <c r="F6445" s="66" t="str">
        <f>IF(ISBLANK(LeaveTracker[[#This Row],[Employee Name]]),"-----",VLOOKUP(LeaveTracker[[#This Row],[Employee Name]],'List of Employees'!$B$4:$H$767,6))</f>
        <v>CASUAL</v>
      </c>
      <c r="G6445" s="24">
        <v>45113</v>
      </c>
      <c r="H6445" s="24">
        <v>45114</v>
      </c>
      <c r="I6445" s="20" t="s">
        <v>82</v>
      </c>
      <c r="K6445" s="57" t="str">
        <f ca="1">LeaveTracker[[#This Row],[Days]]&amp;" "&amp;LeaveTracker[[#This Row],[Type of Leave]]</f>
        <v>2 VL</v>
      </c>
      <c r="L6445" s="23">
        <f ca="1">NETWORKDAYS(LeaveTracker[[#This Row],[Start Date]],LeaveTracker[[#This Row],[End Date]],lstHolidays)</f>
        <v>2</v>
      </c>
      <c r="M6445" s="27"/>
    </row>
    <row r="6446" spans="1:13" ht="30" customHeight="1" x14ac:dyDescent="0.3">
      <c r="A6446" s="27">
        <f t="shared" si="75"/>
        <v>2633</v>
      </c>
      <c r="B6446" s="31">
        <v>45110</v>
      </c>
      <c r="C6446" s="31">
        <v>45106</v>
      </c>
      <c r="D6446" s="19" t="s">
        <v>1796</v>
      </c>
      <c r="E6446" s="20" t="str">
        <f>IF(ISBLANK(LeaveTracker[[#This Row],[Employee Name]]),"-----",VLOOKUP(LeaveTracker[[#This Row],[Employee Name]],'List of Employees'!$B$4:$H$767,7))</f>
        <v>TCNHS</v>
      </c>
      <c r="F6446" s="66" t="str">
        <f>IF(ISBLANK(LeaveTracker[[#This Row],[Employee Name]]),"-----",VLOOKUP(LeaveTracker[[#This Row],[Employee Name]],'List of Employees'!$B$4:$H$767,6))</f>
        <v>CASUAL</v>
      </c>
      <c r="G6446" s="24">
        <v>45097</v>
      </c>
      <c r="H6446" s="24">
        <v>45097</v>
      </c>
      <c r="I6446" s="20" t="s">
        <v>81</v>
      </c>
      <c r="K6446" s="57" t="str">
        <f ca="1">LeaveTracker[[#This Row],[Days]]&amp;" "&amp;LeaveTracker[[#This Row],[Type of Leave]]</f>
        <v>1 SL</v>
      </c>
      <c r="L6446" s="23">
        <f ca="1">NETWORKDAYS(LeaveTracker[[#This Row],[Start Date]],LeaveTracker[[#This Row],[End Date]],lstHolidays)</f>
        <v>1</v>
      </c>
      <c r="M6446" s="27"/>
    </row>
    <row r="6447" spans="1:13" ht="30" customHeight="1" x14ac:dyDescent="0.3">
      <c r="A6447" s="27">
        <f t="shared" si="75"/>
        <v>2634</v>
      </c>
      <c r="B6447" s="31">
        <v>45111</v>
      </c>
      <c r="C6447" s="31">
        <v>45106</v>
      </c>
      <c r="D6447" s="19" t="s">
        <v>1796</v>
      </c>
      <c r="E6447" s="20" t="str">
        <f>IF(ISBLANK(LeaveTracker[[#This Row],[Employee Name]]),"-----",VLOOKUP(LeaveTracker[[#This Row],[Employee Name]],'List of Employees'!$B$4:$H$767,7))</f>
        <v>TCNHS</v>
      </c>
      <c r="F6447" s="66" t="str">
        <f>IF(ISBLANK(LeaveTracker[[#This Row],[Employee Name]]),"-----",VLOOKUP(LeaveTracker[[#This Row],[Employee Name]],'List of Employees'!$B$4:$H$767,6))</f>
        <v>CASUAL</v>
      </c>
      <c r="G6447" s="24">
        <v>45103</v>
      </c>
      <c r="H6447" s="24">
        <v>45103</v>
      </c>
      <c r="I6447" s="20" t="s">
        <v>81</v>
      </c>
      <c r="K6447" s="57" t="str">
        <f ca="1">LeaveTracker[[#This Row],[Days]]&amp;" "&amp;LeaveTracker[[#This Row],[Type of Leave]]</f>
        <v>1 SL</v>
      </c>
      <c r="L6447" s="23">
        <f ca="1">NETWORKDAYS(LeaveTracker[[#This Row],[Start Date]],LeaveTracker[[#This Row],[End Date]],lstHolidays)</f>
        <v>1</v>
      </c>
      <c r="M6447" s="27"/>
    </row>
    <row r="6448" spans="1:13" ht="30" customHeight="1" x14ac:dyDescent="0.3">
      <c r="A6448" s="27">
        <f t="shared" si="75"/>
        <v>2635</v>
      </c>
      <c r="B6448" s="31">
        <v>45111</v>
      </c>
      <c r="C6448" s="31">
        <v>45108</v>
      </c>
      <c r="D6448" s="19" t="s">
        <v>1778</v>
      </c>
      <c r="E6448" s="20" t="str">
        <f>IF(ISBLANK(LeaveTracker[[#This Row],[Employee Name]]),"-----",VLOOKUP(LeaveTracker[[#This Row],[Employee Name]],'List of Employees'!$B$4:$H$767,7))</f>
        <v>EEO/CITY MARKET</v>
      </c>
      <c r="F6448" s="66" t="str">
        <f>IF(ISBLANK(LeaveTracker[[#This Row],[Employee Name]]),"-----",VLOOKUP(LeaveTracker[[#This Row],[Employee Name]],'List of Employees'!$B$4:$H$767,6))</f>
        <v>CASUAL</v>
      </c>
      <c r="G6448" s="24">
        <v>45106</v>
      </c>
      <c r="H6448" s="24">
        <v>45106</v>
      </c>
      <c r="I6448" s="20" t="s">
        <v>81</v>
      </c>
      <c r="K6448" s="57" t="str">
        <f ca="1">LeaveTracker[[#This Row],[Days]]&amp;" "&amp;LeaveTracker[[#This Row],[Type of Leave]]</f>
        <v>1 SL</v>
      </c>
      <c r="L6448" s="23">
        <f ca="1">NETWORKDAYS(LeaveTracker[[#This Row],[Start Date]],LeaveTracker[[#This Row],[End Date]],lstHolidays)</f>
        <v>1</v>
      </c>
      <c r="M6448" s="27"/>
    </row>
    <row r="6449" spans="1:13" ht="30" customHeight="1" x14ac:dyDescent="0.3">
      <c r="A6449" s="27">
        <f t="shared" si="75"/>
        <v>2636</v>
      </c>
      <c r="B6449" s="31">
        <v>45111</v>
      </c>
      <c r="C6449" s="31">
        <v>45108</v>
      </c>
      <c r="D6449" s="19" t="s">
        <v>1828</v>
      </c>
      <c r="E6449" s="20" t="str">
        <f>IF(ISBLANK(LeaveTracker[[#This Row],[Employee Name]]),"-----",VLOOKUP(LeaveTracker[[#This Row],[Employee Name]],'List of Employees'!$B$4:$H$767,7))</f>
        <v>EEO/CITY MARKET</v>
      </c>
      <c r="F6449" s="66" t="str">
        <f>IF(ISBLANK(LeaveTracker[[#This Row],[Employee Name]]),"-----",VLOOKUP(LeaveTracker[[#This Row],[Employee Name]],'List of Employees'!$B$4:$H$767,6))</f>
        <v>CASUAL</v>
      </c>
      <c r="G6449" s="24">
        <v>45102</v>
      </c>
      <c r="H6449" s="24">
        <v>45102</v>
      </c>
      <c r="I6449" s="20" t="s">
        <v>81</v>
      </c>
      <c r="K6449" s="57" t="str">
        <f>LeaveTracker[[#This Row],[Days]]&amp;" "&amp;LeaveTracker[[#This Row],[Type of Leave]]</f>
        <v>1 SL</v>
      </c>
      <c r="L6449" s="23">
        <v>1</v>
      </c>
      <c r="M6449" s="27"/>
    </row>
    <row r="6450" spans="1:13" ht="30" customHeight="1" x14ac:dyDescent="0.3">
      <c r="A6450" s="27">
        <f t="shared" si="75"/>
        <v>2637</v>
      </c>
      <c r="B6450" s="31">
        <v>45111</v>
      </c>
      <c r="C6450" s="31">
        <v>45108</v>
      </c>
      <c r="D6450" s="19" t="s">
        <v>1828</v>
      </c>
      <c r="E6450" s="20" t="str">
        <f>IF(ISBLANK(LeaveTracker[[#This Row],[Employee Name]]),"-----",VLOOKUP(LeaveTracker[[#This Row],[Employee Name]],'List of Employees'!$B$4:$H$767,7))</f>
        <v>EEO/CITY MARKET</v>
      </c>
      <c r="F6450" s="66" t="str">
        <f>IF(ISBLANK(LeaveTracker[[#This Row],[Employee Name]]),"-----",VLOOKUP(LeaveTracker[[#This Row],[Employee Name]],'List of Employees'!$B$4:$H$767,6))</f>
        <v>CASUAL</v>
      </c>
      <c r="G6450" s="24">
        <v>45106</v>
      </c>
      <c r="H6450" s="24">
        <v>45106</v>
      </c>
      <c r="I6450" s="20" t="s">
        <v>81</v>
      </c>
      <c r="K6450" s="57" t="str">
        <f ca="1">LeaveTracker[[#This Row],[Days]]&amp;" "&amp;LeaveTracker[[#This Row],[Type of Leave]]</f>
        <v>1 SL</v>
      </c>
      <c r="L6450" s="23">
        <f ca="1">NETWORKDAYS(LeaveTracker[[#This Row],[Start Date]],LeaveTracker[[#This Row],[End Date]],lstHolidays)</f>
        <v>1</v>
      </c>
      <c r="M6450" s="27"/>
    </row>
    <row r="6451" spans="1:13" ht="30" customHeight="1" x14ac:dyDescent="0.3">
      <c r="A6451" s="27">
        <f t="shared" si="75"/>
        <v>2638</v>
      </c>
      <c r="B6451" s="31">
        <v>45111</v>
      </c>
      <c r="C6451" s="31">
        <v>45104</v>
      </c>
      <c r="D6451" s="19" t="s">
        <v>1896</v>
      </c>
      <c r="E6451" s="20" t="str">
        <f>IF(ISBLANK(LeaveTracker[[#This Row],[Employee Name]]),"-----",VLOOKUP(LeaveTracker[[#This Row],[Employee Name]],'List of Employees'!$B$4:$H$767,7))</f>
        <v>MAHOGANY MARKET</v>
      </c>
      <c r="F6451" s="66" t="str">
        <f>IF(ISBLANK(LeaveTracker[[#This Row],[Employee Name]]),"-----",VLOOKUP(LeaveTracker[[#This Row],[Employee Name]],'List of Employees'!$B$4:$H$767,6))</f>
        <v>CASUAL</v>
      </c>
      <c r="G6451" s="24">
        <v>45093</v>
      </c>
      <c r="H6451" s="24">
        <v>45093</v>
      </c>
      <c r="I6451" s="20" t="s">
        <v>81</v>
      </c>
      <c r="K6451" s="57" t="str">
        <f ca="1">LeaveTracker[[#This Row],[Days]]&amp;" "&amp;LeaveTracker[[#This Row],[Type of Leave]]</f>
        <v>1 SL</v>
      </c>
      <c r="L6451" s="23">
        <f ca="1">NETWORKDAYS(LeaveTracker[[#This Row],[Start Date]],LeaveTracker[[#This Row],[End Date]],lstHolidays)</f>
        <v>1</v>
      </c>
      <c r="M6451" s="27"/>
    </row>
    <row r="6452" spans="1:13" ht="30" customHeight="1" x14ac:dyDescent="0.3">
      <c r="A6452" s="27">
        <f t="shared" si="75"/>
        <v>2639</v>
      </c>
      <c r="B6452" s="31">
        <v>45111</v>
      </c>
      <c r="C6452" s="31">
        <v>45104</v>
      </c>
      <c r="D6452" s="19" t="s">
        <v>1896</v>
      </c>
      <c r="E6452" s="20" t="str">
        <f>IF(ISBLANK(LeaveTracker[[#This Row],[Employee Name]]),"-----",VLOOKUP(LeaveTracker[[#This Row],[Employee Name]],'List of Employees'!$B$4:$H$767,7))</f>
        <v>MAHOGANY MARKET</v>
      </c>
      <c r="F6452" s="66" t="str">
        <f>IF(ISBLANK(LeaveTracker[[#This Row],[Employee Name]]),"-----",VLOOKUP(LeaveTracker[[#This Row],[Employee Name]],'List of Employees'!$B$4:$H$767,6))</f>
        <v>CASUAL</v>
      </c>
      <c r="G6452" s="24">
        <v>45100</v>
      </c>
      <c r="H6452" s="24">
        <v>45100</v>
      </c>
      <c r="I6452" s="20" t="s">
        <v>81</v>
      </c>
      <c r="K6452" s="57" t="str">
        <f ca="1">LeaveTracker[[#This Row],[Days]]&amp;" "&amp;LeaveTracker[[#This Row],[Type of Leave]]</f>
        <v>1 SL</v>
      </c>
      <c r="L6452" s="23">
        <f ca="1">NETWORKDAYS(LeaveTracker[[#This Row],[Start Date]],LeaveTracker[[#This Row],[End Date]],lstHolidays)</f>
        <v>1</v>
      </c>
      <c r="M6452" s="27"/>
    </row>
    <row r="6453" spans="1:13" ht="30" customHeight="1" x14ac:dyDescent="0.3">
      <c r="A6453" s="27">
        <f t="shared" si="75"/>
        <v>2640</v>
      </c>
      <c r="B6453" s="31">
        <v>45111</v>
      </c>
      <c r="C6453" s="31">
        <v>45110</v>
      </c>
      <c r="D6453" s="19" t="s">
        <v>1744</v>
      </c>
      <c r="E6453" s="20" t="str">
        <f>IF(ISBLANK(LeaveTracker[[#This Row],[Employee Name]]),"-----",VLOOKUP(LeaveTracker[[#This Row],[Employee Name]],'List of Employees'!$B$4:$H$767,7))</f>
        <v>MAHOGANY MARKET</v>
      </c>
      <c r="F6453" s="66" t="str">
        <f>IF(ISBLANK(LeaveTracker[[#This Row],[Employee Name]]),"-----",VLOOKUP(LeaveTracker[[#This Row],[Employee Name]],'List of Employees'!$B$4:$H$767,6))</f>
        <v>CASUAL</v>
      </c>
      <c r="G6453" s="24">
        <v>45120</v>
      </c>
      <c r="H6453" s="24">
        <v>45120</v>
      </c>
      <c r="I6453" s="20" t="s">
        <v>297</v>
      </c>
      <c r="J6453" s="42" t="s">
        <v>1000</v>
      </c>
      <c r="K6453" s="57" t="str">
        <f ca="1">LeaveTracker[[#This Row],[Days]]&amp;" "&amp;LeaveTracker[[#This Row],[Type of Leave]]</f>
        <v>1 OTHER</v>
      </c>
      <c r="L6453" s="23">
        <f ca="1">NETWORKDAYS(LeaveTracker[[#This Row],[Start Date]],LeaveTracker[[#This Row],[End Date]],lstHolidays)</f>
        <v>1</v>
      </c>
      <c r="M6453" s="27"/>
    </row>
    <row r="6454" spans="1:13" ht="30" customHeight="1" x14ac:dyDescent="0.3">
      <c r="A6454" s="27">
        <f t="shared" si="75"/>
        <v>2641</v>
      </c>
      <c r="B6454" s="31">
        <v>45111</v>
      </c>
      <c r="C6454" s="31">
        <v>45110</v>
      </c>
      <c r="D6454" s="19" t="s">
        <v>1832</v>
      </c>
      <c r="E6454" s="20" t="str">
        <f>IF(ISBLANK(LeaveTracker[[#This Row],[Employee Name]]),"-----",VLOOKUP(LeaveTracker[[#This Row],[Employee Name]],'List of Employees'!$B$4:$H$767,7))</f>
        <v>CENRO</v>
      </c>
      <c r="F6454" s="66" t="str">
        <f>IF(ISBLANK(LeaveTracker[[#This Row],[Employee Name]]),"-----",VLOOKUP(LeaveTracker[[#This Row],[Employee Name]],'List of Employees'!$B$4:$H$767,6))</f>
        <v>CASUAL</v>
      </c>
      <c r="G6454" s="24">
        <v>45107</v>
      </c>
      <c r="H6454" s="24">
        <v>45107</v>
      </c>
      <c r="I6454" s="20" t="s">
        <v>81</v>
      </c>
      <c r="K6454" s="57" t="str">
        <f ca="1">LeaveTracker[[#This Row],[Days]]&amp;" "&amp;LeaveTracker[[#This Row],[Type of Leave]]</f>
        <v>1 SL</v>
      </c>
      <c r="L6454" s="23">
        <f ca="1">NETWORKDAYS(LeaveTracker[[#This Row],[Start Date]],LeaveTracker[[#This Row],[End Date]],lstHolidays)</f>
        <v>1</v>
      </c>
      <c r="M6454" s="27"/>
    </row>
    <row r="6455" spans="1:13" ht="30" customHeight="1" x14ac:dyDescent="0.3">
      <c r="A6455" s="27">
        <f t="shared" si="75"/>
        <v>2642</v>
      </c>
      <c r="B6455" s="31">
        <v>45111</v>
      </c>
      <c r="C6455" s="31">
        <v>45110</v>
      </c>
      <c r="D6455" s="19" t="s">
        <v>1832</v>
      </c>
      <c r="E6455" s="20" t="str">
        <f>IF(ISBLANK(LeaveTracker[[#This Row],[Employee Name]]),"-----",VLOOKUP(LeaveTracker[[#This Row],[Employee Name]],'List of Employees'!$B$4:$H$767,7))</f>
        <v>CENRO</v>
      </c>
      <c r="F6455" s="66" t="str">
        <f>IF(ISBLANK(LeaveTracker[[#This Row],[Employee Name]]),"-----",VLOOKUP(LeaveTracker[[#This Row],[Employee Name]],'List of Employees'!$B$4:$H$767,6))</f>
        <v>CASUAL</v>
      </c>
      <c r="G6455" s="24">
        <v>45108</v>
      </c>
      <c r="H6455" s="24">
        <v>45108</v>
      </c>
      <c r="I6455" s="20" t="s">
        <v>81</v>
      </c>
      <c r="K6455" s="57" t="str">
        <f>LeaveTracker[[#This Row],[Days]]&amp;" "&amp;LeaveTracker[[#This Row],[Type of Leave]]</f>
        <v>1 SL</v>
      </c>
      <c r="L6455" s="23">
        <v>1</v>
      </c>
      <c r="M6455" s="27"/>
    </row>
    <row r="6456" spans="1:13" ht="30" customHeight="1" x14ac:dyDescent="0.3">
      <c r="A6456" s="27">
        <f t="shared" si="75"/>
        <v>2643</v>
      </c>
      <c r="B6456" s="31">
        <v>45111</v>
      </c>
      <c r="C6456" s="24">
        <v>45115</v>
      </c>
      <c r="D6456" s="19" t="s">
        <v>1954</v>
      </c>
      <c r="E6456" s="20" t="str">
        <f>IF(ISBLANK(LeaveTracker[[#This Row],[Employee Name]]),"-----",VLOOKUP(LeaveTracker[[#This Row],[Employee Name]],'List of Employees'!$B$4:$H$767,7))</f>
        <v>CENRO</v>
      </c>
      <c r="F6456" s="66" t="str">
        <f>IF(ISBLANK(LeaveTracker[[#This Row],[Employee Name]]),"-----",VLOOKUP(LeaveTracker[[#This Row],[Employee Name]],'List of Employees'!$B$4:$H$767,6))</f>
        <v>CASUAL</v>
      </c>
      <c r="G6456" s="24">
        <v>45115</v>
      </c>
      <c r="H6456" s="24">
        <v>45115</v>
      </c>
      <c r="I6456" s="20" t="s">
        <v>82</v>
      </c>
      <c r="K6456" s="57" t="str">
        <f>LeaveTracker[[#This Row],[Days]]&amp;" "&amp;LeaveTracker[[#This Row],[Type of Leave]]</f>
        <v>1 VL</v>
      </c>
      <c r="L6456" s="23">
        <v>1</v>
      </c>
      <c r="M6456" s="27"/>
    </row>
    <row r="6457" spans="1:13" ht="30" customHeight="1" x14ac:dyDescent="0.3">
      <c r="A6457" s="27">
        <f t="shared" si="75"/>
        <v>2644</v>
      </c>
      <c r="B6457" s="31">
        <v>45111</v>
      </c>
      <c r="C6457" s="24">
        <v>45115</v>
      </c>
      <c r="D6457" s="19" t="s">
        <v>1954</v>
      </c>
      <c r="E6457" s="20" t="str">
        <f>IF(ISBLANK(LeaveTracker[[#This Row],[Employee Name]]),"-----",VLOOKUP(LeaveTracker[[#This Row],[Employee Name]],'List of Employees'!$B$4:$H$767,7))</f>
        <v>CENRO</v>
      </c>
      <c r="F6457" s="66" t="str">
        <f>IF(ISBLANK(LeaveTracker[[#This Row],[Employee Name]]),"-----",VLOOKUP(LeaveTracker[[#This Row],[Employee Name]],'List of Employees'!$B$4:$H$767,6))</f>
        <v>CASUAL</v>
      </c>
      <c r="G6457" s="24">
        <v>45117</v>
      </c>
      <c r="H6457" s="24">
        <v>45119</v>
      </c>
      <c r="I6457" s="20" t="s">
        <v>82</v>
      </c>
      <c r="K6457" s="57" t="str">
        <f ca="1">LeaveTracker[[#This Row],[Days]]&amp;" "&amp;LeaveTracker[[#This Row],[Type of Leave]]</f>
        <v>3 VL</v>
      </c>
      <c r="L6457" s="23">
        <f ca="1">NETWORKDAYS(LeaveTracker[[#This Row],[Start Date]],LeaveTracker[[#This Row],[End Date]],lstHolidays)</f>
        <v>3</v>
      </c>
      <c r="M6457" s="27"/>
    </row>
    <row r="6458" spans="1:13" ht="30" customHeight="1" x14ac:dyDescent="0.3">
      <c r="A6458" s="27">
        <f t="shared" si="75"/>
        <v>2645</v>
      </c>
      <c r="B6458" s="31">
        <v>45111</v>
      </c>
      <c r="C6458" s="31">
        <v>45103</v>
      </c>
      <c r="D6458" s="19" t="s">
        <v>1926</v>
      </c>
      <c r="E6458" s="20" t="str">
        <f>IF(ISBLANK(LeaveTracker[[#This Row],[Employee Name]]),"-----",VLOOKUP(LeaveTracker[[#This Row],[Employee Name]],'List of Employees'!$B$4:$H$767,7))</f>
        <v>CTO</v>
      </c>
      <c r="F6458" s="66" t="str">
        <f>IF(ISBLANK(LeaveTracker[[#This Row],[Employee Name]]),"-----",VLOOKUP(LeaveTracker[[#This Row],[Employee Name]],'List of Employees'!$B$4:$H$767,6))</f>
        <v>PERMANENT</v>
      </c>
      <c r="G6458" s="24">
        <v>45114</v>
      </c>
      <c r="H6458" s="24">
        <v>45114</v>
      </c>
      <c r="I6458" s="20" t="s">
        <v>82</v>
      </c>
      <c r="K6458" s="57" t="str">
        <f ca="1">LeaveTracker[[#This Row],[Days]]&amp;" "&amp;LeaveTracker[[#This Row],[Type of Leave]]</f>
        <v>1 VL</v>
      </c>
      <c r="L6458" s="23">
        <f ca="1">NETWORKDAYS(LeaveTracker[[#This Row],[Start Date]],LeaveTracker[[#This Row],[End Date]],lstHolidays)</f>
        <v>1</v>
      </c>
      <c r="M6458" s="27"/>
    </row>
    <row r="6459" spans="1:13" ht="30" customHeight="1" x14ac:dyDescent="0.3">
      <c r="A6459" s="27">
        <f t="shared" si="75"/>
        <v>2646</v>
      </c>
      <c r="B6459" s="31">
        <v>45111</v>
      </c>
      <c r="C6459" s="31">
        <v>45103</v>
      </c>
      <c r="D6459" s="19" t="s">
        <v>1926</v>
      </c>
      <c r="E6459" s="20" t="str">
        <f>IF(ISBLANK(LeaveTracker[[#This Row],[Employee Name]]),"-----",VLOOKUP(LeaveTracker[[#This Row],[Employee Name]],'List of Employees'!$B$4:$H$767,7))</f>
        <v>CTO</v>
      </c>
      <c r="F6459" s="66" t="str">
        <f>IF(ISBLANK(LeaveTracker[[#This Row],[Employee Name]]),"-----",VLOOKUP(LeaveTracker[[#This Row],[Employee Name]],'List of Employees'!$B$4:$H$767,6))</f>
        <v>PERMANENT</v>
      </c>
      <c r="G6459" s="24">
        <v>45118</v>
      </c>
      <c r="H6459" s="24">
        <v>45118</v>
      </c>
      <c r="I6459" s="20" t="s">
        <v>82</v>
      </c>
      <c r="K6459" s="57" t="str">
        <f ca="1">LeaveTracker[[#This Row],[Days]]&amp;" "&amp;LeaveTracker[[#This Row],[Type of Leave]]</f>
        <v>1 VL</v>
      </c>
      <c r="L6459" s="23">
        <f ca="1">NETWORKDAYS(LeaveTracker[[#This Row],[Start Date]],LeaveTracker[[#This Row],[End Date]],lstHolidays)</f>
        <v>1</v>
      </c>
      <c r="M6459" s="27"/>
    </row>
    <row r="6460" spans="1:13" ht="30" customHeight="1" x14ac:dyDescent="0.3">
      <c r="A6460" s="27">
        <f t="shared" si="75"/>
        <v>2647</v>
      </c>
      <c r="B6460" s="31">
        <v>45111</v>
      </c>
      <c r="C6460" s="31">
        <v>45103</v>
      </c>
      <c r="D6460" s="19" t="s">
        <v>1926</v>
      </c>
      <c r="E6460" s="20" t="str">
        <f>IF(ISBLANK(LeaveTracker[[#This Row],[Employee Name]]),"-----",VLOOKUP(LeaveTracker[[#This Row],[Employee Name]],'List of Employees'!$B$4:$H$767,7))</f>
        <v>CTO</v>
      </c>
      <c r="F6460" s="66" t="str">
        <f>IF(ISBLANK(LeaveTracker[[#This Row],[Employee Name]]),"-----",VLOOKUP(LeaveTracker[[#This Row],[Employee Name]],'List of Employees'!$B$4:$H$767,6))</f>
        <v>PERMANENT</v>
      </c>
      <c r="G6460" s="24">
        <v>45121</v>
      </c>
      <c r="H6460" s="24">
        <v>45121</v>
      </c>
      <c r="I6460" s="20" t="s">
        <v>82</v>
      </c>
      <c r="K6460" s="57" t="str">
        <f ca="1">LeaveTracker[[#This Row],[Days]]&amp;" "&amp;LeaveTracker[[#This Row],[Type of Leave]]</f>
        <v>1 VL</v>
      </c>
      <c r="L6460" s="23">
        <f ca="1">NETWORKDAYS(LeaveTracker[[#This Row],[Start Date]],LeaveTracker[[#This Row],[End Date]],lstHolidays)</f>
        <v>1</v>
      </c>
      <c r="M6460" s="27"/>
    </row>
    <row r="6461" spans="1:13" ht="30" customHeight="1" x14ac:dyDescent="0.3">
      <c r="A6461" s="27">
        <f t="shared" si="75"/>
        <v>2648</v>
      </c>
      <c r="B6461" s="31">
        <v>45111</v>
      </c>
      <c r="C6461" s="31">
        <v>45103</v>
      </c>
      <c r="D6461" s="19" t="s">
        <v>1926</v>
      </c>
      <c r="E6461" s="20" t="str">
        <f>IF(ISBLANK(LeaveTracker[[#This Row],[Employee Name]]),"-----",VLOOKUP(LeaveTracker[[#This Row],[Employee Name]],'List of Employees'!$B$4:$H$767,7))</f>
        <v>CTO</v>
      </c>
      <c r="F6461" s="66" t="str">
        <f>IF(ISBLANK(LeaveTracker[[#This Row],[Employee Name]]),"-----",VLOOKUP(LeaveTracker[[#This Row],[Employee Name]],'List of Employees'!$B$4:$H$767,6))</f>
        <v>PERMANENT</v>
      </c>
      <c r="G6461" s="24">
        <v>45128</v>
      </c>
      <c r="H6461" s="24">
        <v>45128</v>
      </c>
      <c r="I6461" s="20" t="s">
        <v>82</v>
      </c>
      <c r="K6461" s="57" t="str">
        <f ca="1">LeaveTracker[[#This Row],[Days]]&amp;" "&amp;LeaveTracker[[#This Row],[Type of Leave]]</f>
        <v>1 VL</v>
      </c>
      <c r="L6461" s="23">
        <f ca="1">NETWORKDAYS(LeaveTracker[[#This Row],[Start Date]],LeaveTracker[[#This Row],[End Date]],lstHolidays)</f>
        <v>1</v>
      </c>
      <c r="M6461" s="27"/>
    </row>
    <row r="6462" spans="1:13" ht="30" customHeight="1" x14ac:dyDescent="0.3">
      <c r="A6462" s="27">
        <f t="shared" si="75"/>
        <v>2649</v>
      </c>
      <c r="B6462" s="31">
        <v>45111</v>
      </c>
      <c r="C6462" s="31">
        <v>45103</v>
      </c>
      <c r="D6462" s="19" t="s">
        <v>1926</v>
      </c>
      <c r="E6462" s="20" t="str">
        <f>IF(ISBLANK(LeaveTracker[[#This Row],[Employee Name]]),"-----",VLOOKUP(LeaveTracker[[#This Row],[Employee Name]],'List of Employees'!$B$4:$H$767,7))</f>
        <v>CTO</v>
      </c>
      <c r="F6462" s="66" t="str">
        <f>IF(ISBLANK(LeaveTracker[[#This Row],[Employee Name]]),"-----",VLOOKUP(LeaveTracker[[#This Row],[Employee Name]],'List of Employees'!$B$4:$H$767,6))</f>
        <v>PERMANENT</v>
      </c>
      <c r="G6462" s="24">
        <v>45132</v>
      </c>
      <c r="H6462" s="24">
        <v>45132</v>
      </c>
      <c r="I6462" s="20" t="s">
        <v>82</v>
      </c>
      <c r="K6462" s="57" t="str">
        <f ca="1">LeaveTracker[[#This Row],[Days]]&amp;" "&amp;LeaveTracker[[#This Row],[Type of Leave]]</f>
        <v>1 VL</v>
      </c>
      <c r="L6462" s="23">
        <f ca="1">NETWORKDAYS(LeaveTracker[[#This Row],[Start Date]],LeaveTracker[[#This Row],[End Date]],lstHolidays)</f>
        <v>1</v>
      </c>
      <c r="M6462" s="27"/>
    </row>
    <row r="6463" spans="1:13" ht="30" customHeight="1" x14ac:dyDescent="0.3">
      <c r="A6463" s="27">
        <f t="shared" si="75"/>
        <v>2650</v>
      </c>
      <c r="B6463" s="31">
        <v>45111</v>
      </c>
      <c r="C6463" s="31">
        <v>45103</v>
      </c>
      <c r="D6463" s="19" t="s">
        <v>1926</v>
      </c>
      <c r="E6463" s="20" t="str">
        <f>IF(ISBLANK(LeaveTracker[[#This Row],[Employee Name]]),"-----",VLOOKUP(LeaveTracker[[#This Row],[Employee Name]],'List of Employees'!$B$4:$H$767,7))</f>
        <v>CTO</v>
      </c>
      <c r="F6463" s="66" t="str">
        <f>IF(ISBLANK(LeaveTracker[[#This Row],[Employee Name]]),"-----",VLOOKUP(LeaveTracker[[#This Row],[Employee Name]],'List of Employees'!$B$4:$H$767,6))</f>
        <v>PERMANENT</v>
      </c>
      <c r="G6463" s="24">
        <v>45135</v>
      </c>
      <c r="H6463" s="24">
        <v>45135</v>
      </c>
      <c r="I6463" s="20" t="s">
        <v>82</v>
      </c>
      <c r="K6463" s="57" t="str">
        <f ca="1">LeaveTracker[[#This Row],[Days]]&amp;" "&amp;LeaveTracker[[#This Row],[Type of Leave]]</f>
        <v>1 VL</v>
      </c>
      <c r="L6463" s="23">
        <f ca="1">NETWORKDAYS(LeaveTracker[[#This Row],[Start Date]],LeaveTracker[[#This Row],[End Date]],lstHolidays)</f>
        <v>1</v>
      </c>
      <c r="M6463" s="27"/>
    </row>
    <row r="6464" spans="1:13" ht="30" customHeight="1" x14ac:dyDescent="0.3">
      <c r="A6464" s="27">
        <f t="shared" si="75"/>
        <v>2651</v>
      </c>
      <c r="B6464" s="31">
        <v>45111</v>
      </c>
      <c r="C6464" s="31">
        <v>45104</v>
      </c>
      <c r="D6464" s="19" t="s">
        <v>2199</v>
      </c>
      <c r="E6464" s="20" t="str">
        <f>IF(ISBLANK(LeaveTracker[[#This Row],[Employee Name]]),"-----",VLOOKUP(LeaveTracker[[#This Row],[Employee Name]],'List of Employees'!$B$4:$H$767,7))</f>
        <v>CENRO</v>
      </c>
      <c r="F6464" s="66" t="str">
        <f>IF(ISBLANK(LeaveTracker[[#This Row],[Employee Name]]),"-----",VLOOKUP(LeaveTracker[[#This Row],[Employee Name]],'List of Employees'!$B$4:$H$767,6))</f>
        <v>PERMANENT</v>
      </c>
      <c r="G6464" s="24">
        <v>45112</v>
      </c>
      <c r="H6464" s="24">
        <v>45112</v>
      </c>
      <c r="I6464" s="20" t="s">
        <v>82</v>
      </c>
      <c r="K6464" s="57" t="str">
        <f ca="1">LeaveTracker[[#This Row],[Days]]&amp;" "&amp;LeaveTracker[[#This Row],[Type of Leave]]</f>
        <v>1 VL</v>
      </c>
      <c r="L6464" s="23">
        <f ca="1">NETWORKDAYS(LeaveTracker[[#This Row],[Start Date]],LeaveTracker[[#This Row],[End Date]],lstHolidays)</f>
        <v>1</v>
      </c>
      <c r="M6464" s="27"/>
    </row>
    <row r="6465" spans="1:13" ht="30" customHeight="1" x14ac:dyDescent="0.3">
      <c r="A6465" s="27">
        <f t="shared" si="75"/>
        <v>2652</v>
      </c>
      <c r="B6465" s="31">
        <v>45111</v>
      </c>
      <c r="C6465" s="31">
        <v>45104</v>
      </c>
      <c r="D6465" s="19" t="s">
        <v>2199</v>
      </c>
      <c r="E6465" s="20" t="str">
        <f>IF(ISBLANK(LeaveTracker[[#This Row],[Employee Name]]),"-----",VLOOKUP(LeaveTracker[[#This Row],[Employee Name]],'List of Employees'!$B$4:$H$767,7))</f>
        <v>CENRO</v>
      </c>
      <c r="F6465" s="66" t="str">
        <f>IF(ISBLANK(LeaveTracker[[#This Row],[Employee Name]]),"-----",VLOOKUP(LeaveTracker[[#This Row],[Employee Name]],'List of Employees'!$B$4:$H$767,6))</f>
        <v>PERMANENT</v>
      </c>
      <c r="G6465" s="24">
        <v>45114</v>
      </c>
      <c r="H6465" s="24">
        <v>45114</v>
      </c>
      <c r="I6465" s="20" t="s">
        <v>82</v>
      </c>
      <c r="K6465" s="57" t="str">
        <f ca="1">LeaveTracker[[#This Row],[Days]]&amp;" "&amp;LeaveTracker[[#This Row],[Type of Leave]]</f>
        <v>1 VL</v>
      </c>
      <c r="L6465" s="23">
        <f ca="1">NETWORKDAYS(LeaveTracker[[#This Row],[Start Date]],LeaveTracker[[#This Row],[End Date]],lstHolidays)</f>
        <v>1</v>
      </c>
      <c r="M6465" s="27"/>
    </row>
    <row r="6466" spans="1:13" ht="30" customHeight="1" x14ac:dyDescent="0.3">
      <c r="A6466" s="27">
        <f t="shared" si="75"/>
        <v>2653</v>
      </c>
      <c r="B6466" s="31">
        <v>45111</v>
      </c>
      <c r="C6466" s="31">
        <v>45104</v>
      </c>
      <c r="D6466" s="19" t="s">
        <v>2199</v>
      </c>
      <c r="E6466" s="20" t="str">
        <f>IF(ISBLANK(LeaveTracker[[#This Row],[Employee Name]]),"-----",VLOOKUP(LeaveTracker[[#This Row],[Employee Name]],'List of Employees'!$B$4:$H$767,7))</f>
        <v>CENRO</v>
      </c>
      <c r="F6466" s="66" t="str">
        <f>IF(ISBLANK(LeaveTracker[[#This Row],[Employee Name]]),"-----",VLOOKUP(LeaveTracker[[#This Row],[Employee Name]],'List of Employees'!$B$4:$H$767,6))</f>
        <v>PERMANENT</v>
      </c>
      <c r="G6466" s="24">
        <v>45118</v>
      </c>
      <c r="H6466" s="24">
        <v>45118</v>
      </c>
      <c r="I6466" s="20" t="s">
        <v>82</v>
      </c>
      <c r="K6466" s="57" t="str">
        <f ca="1">LeaveTracker[[#This Row],[Days]]&amp;" "&amp;LeaveTracker[[#This Row],[Type of Leave]]</f>
        <v>1 VL</v>
      </c>
      <c r="L6466" s="23">
        <f ca="1">NETWORKDAYS(LeaveTracker[[#This Row],[Start Date]],LeaveTracker[[#This Row],[End Date]],lstHolidays)</f>
        <v>1</v>
      </c>
      <c r="M6466" s="27"/>
    </row>
    <row r="6467" spans="1:13" ht="30" customHeight="1" x14ac:dyDescent="0.3">
      <c r="A6467" s="27">
        <f t="shared" si="75"/>
        <v>2654</v>
      </c>
      <c r="B6467" s="31">
        <v>45111</v>
      </c>
      <c r="C6467" s="31">
        <v>45104</v>
      </c>
      <c r="D6467" s="19" t="s">
        <v>2199</v>
      </c>
      <c r="E6467" s="20" t="str">
        <f>IF(ISBLANK(LeaveTracker[[#This Row],[Employee Name]]),"-----",VLOOKUP(LeaveTracker[[#This Row],[Employee Name]],'List of Employees'!$B$4:$H$767,7))</f>
        <v>CENRO</v>
      </c>
      <c r="F6467" s="66" t="str">
        <f>IF(ISBLANK(LeaveTracker[[#This Row],[Employee Name]]),"-----",VLOOKUP(LeaveTracker[[#This Row],[Employee Name]],'List of Employees'!$B$4:$H$767,6))</f>
        <v>PERMANENT</v>
      </c>
      <c r="G6467" s="24">
        <v>45121</v>
      </c>
      <c r="H6467" s="24">
        <v>45121</v>
      </c>
      <c r="I6467" s="20" t="s">
        <v>82</v>
      </c>
      <c r="K6467" s="57" t="str">
        <f ca="1">LeaveTracker[[#This Row],[Days]]&amp;" "&amp;LeaveTracker[[#This Row],[Type of Leave]]</f>
        <v>1 VL</v>
      </c>
      <c r="L6467" s="23">
        <f ca="1">NETWORKDAYS(LeaveTracker[[#This Row],[Start Date]],LeaveTracker[[#This Row],[End Date]],lstHolidays)</f>
        <v>1</v>
      </c>
      <c r="M6467" s="27"/>
    </row>
    <row r="6468" spans="1:13" ht="30" customHeight="1" x14ac:dyDescent="0.3">
      <c r="A6468" s="27">
        <f t="shared" si="75"/>
        <v>2655</v>
      </c>
      <c r="B6468" s="31">
        <v>45111</v>
      </c>
      <c r="C6468" s="31">
        <v>45104</v>
      </c>
      <c r="D6468" s="19" t="s">
        <v>2199</v>
      </c>
      <c r="E6468" s="20" t="str">
        <f>IF(ISBLANK(LeaveTracker[[#This Row],[Employee Name]]),"-----",VLOOKUP(LeaveTracker[[#This Row],[Employee Name]],'List of Employees'!$B$4:$H$767,7))</f>
        <v>CENRO</v>
      </c>
      <c r="F6468" s="66" t="str">
        <f>IF(ISBLANK(LeaveTracker[[#This Row],[Employee Name]]),"-----",VLOOKUP(LeaveTracker[[#This Row],[Employee Name]],'List of Employees'!$B$4:$H$767,6))</f>
        <v>PERMANENT</v>
      </c>
      <c r="G6468" s="24">
        <v>45125</v>
      </c>
      <c r="H6468" s="24">
        <v>45125</v>
      </c>
      <c r="I6468" s="20" t="s">
        <v>82</v>
      </c>
      <c r="K6468" s="57" t="str">
        <f ca="1">LeaveTracker[[#This Row],[Days]]&amp;" "&amp;LeaveTracker[[#This Row],[Type of Leave]]</f>
        <v>1 VL</v>
      </c>
      <c r="L6468" s="23">
        <f ca="1">NETWORKDAYS(LeaveTracker[[#This Row],[Start Date]],LeaveTracker[[#This Row],[End Date]],lstHolidays)</f>
        <v>1</v>
      </c>
      <c r="M6468" s="27"/>
    </row>
    <row r="6469" spans="1:13" ht="30" customHeight="1" x14ac:dyDescent="0.3">
      <c r="A6469" s="27">
        <f t="shared" si="75"/>
        <v>2656</v>
      </c>
      <c r="B6469" s="31">
        <v>45111</v>
      </c>
      <c r="C6469" s="31">
        <v>45104</v>
      </c>
      <c r="D6469" s="19" t="s">
        <v>2199</v>
      </c>
      <c r="E6469" s="20" t="str">
        <f>IF(ISBLANK(LeaveTracker[[#This Row],[Employee Name]]),"-----",VLOOKUP(LeaveTracker[[#This Row],[Employee Name]],'List of Employees'!$B$4:$H$767,7))</f>
        <v>CENRO</v>
      </c>
      <c r="F6469" s="66" t="str">
        <f>IF(ISBLANK(LeaveTracker[[#This Row],[Employee Name]]),"-----",VLOOKUP(LeaveTracker[[#This Row],[Employee Name]],'List of Employees'!$B$4:$H$767,6))</f>
        <v>PERMANENT</v>
      </c>
      <c r="G6469" s="24">
        <v>45128</v>
      </c>
      <c r="H6469" s="24">
        <v>45128</v>
      </c>
      <c r="I6469" s="20" t="s">
        <v>82</v>
      </c>
      <c r="K6469" s="57" t="str">
        <f ca="1">LeaveTracker[[#This Row],[Days]]&amp;" "&amp;LeaveTracker[[#This Row],[Type of Leave]]</f>
        <v>1 VL</v>
      </c>
      <c r="L6469" s="23">
        <f ca="1">NETWORKDAYS(LeaveTracker[[#This Row],[Start Date]],LeaveTracker[[#This Row],[End Date]],lstHolidays)</f>
        <v>1</v>
      </c>
      <c r="M6469" s="27"/>
    </row>
    <row r="6470" spans="1:13" ht="30" customHeight="1" x14ac:dyDescent="0.3">
      <c r="A6470" s="27">
        <f t="shared" si="75"/>
        <v>2657</v>
      </c>
      <c r="B6470" s="31">
        <v>45111</v>
      </c>
      <c r="C6470" s="31">
        <v>45104</v>
      </c>
      <c r="D6470" s="19" t="s">
        <v>2199</v>
      </c>
      <c r="E6470" s="20" t="str">
        <f>IF(ISBLANK(LeaveTracker[[#This Row],[Employee Name]]),"-----",VLOOKUP(LeaveTracker[[#This Row],[Employee Name]],'List of Employees'!$B$4:$H$767,7))</f>
        <v>CENRO</v>
      </c>
      <c r="F6470" s="66" t="str">
        <f>IF(ISBLANK(LeaveTracker[[#This Row],[Employee Name]]),"-----",VLOOKUP(LeaveTracker[[#This Row],[Employee Name]],'List of Employees'!$B$4:$H$767,6))</f>
        <v>PERMANENT</v>
      </c>
      <c r="G6470" s="24">
        <v>45132</v>
      </c>
      <c r="H6470" s="24">
        <v>45132</v>
      </c>
      <c r="I6470" s="20" t="s">
        <v>82</v>
      </c>
      <c r="K6470" s="57" t="str">
        <f ca="1">LeaveTracker[[#This Row],[Days]]&amp;" "&amp;LeaveTracker[[#This Row],[Type of Leave]]</f>
        <v>1 VL</v>
      </c>
      <c r="L6470" s="23">
        <f ca="1">NETWORKDAYS(LeaveTracker[[#This Row],[Start Date]],LeaveTracker[[#This Row],[End Date]],lstHolidays)</f>
        <v>1</v>
      </c>
      <c r="M6470" s="27"/>
    </row>
    <row r="6471" spans="1:13" ht="30" customHeight="1" x14ac:dyDescent="0.3">
      <c r="A6471" s="27">
        <f t="shared" si="75"/>
        <v>2658</v>
      </c>
      <c r="B6471" s="31">
        <v>45111</v>
      </c>
      <c r="C6471" s="31">
        <v>45104</v>
      </c>
      <c r="D6471" s="19" t="s">
        <v>2199</v>
      </c>
      <c r="E6471" s="20" t="str">
        <f>IF(ISBLANK(LeaveTracker[[#This Row],[Employee Name]]),"-----",VLOOKUP(LeaveTracker[[#This Row],[Employee Name]],'List of Employees'!$B$4:$H$767,7))</f>
        <v>CENRO</v>
      </c>
      <c r="F6471" s="66" t="str">
        <f>IF(ISBLANK(LeaveTracker[[#This Row],[Employee Name]]),"-----",VLOOKUP(LeaveTracker[[#This Row],[Employee Name]],'List of Employees'!$B$4:$H$767,6))</f>
        <v>PERMANENT</v>
      </c>
      <c r="G6471" s="24">
        <v>45135</v>
      </c>
      <c r="H6471" s="21">
        <v>45135</v>
      </c>
      <c r="I6471" s="20" t="s">
        <v>82</v>
      </c>
      <c r="K6471" s="57" t="str">
        <f ca="1">LeaveTracker[[#This Row],[Days]]&amp;" "&amp;LeaveTracker[[#This Row],[Type of Leave]]</f>
        <v>1 VL</v>
      </c>
      <c r="L6471" s="23">
        <f ca="1">NETWORKDAYS(LeaveTracker[[#This Row],[Start Date]],LeaveTracker[[#This Row],[End Date]],lstHolidays)</f>
        <v>1</v>
      </c>
      <c r="M6471" s="27"/>
    </row>
    <row r="6472" spans="1:13" ht="30" customHeight="1" x14ac:dyDescent="0.3">
      <c r="A6472" s="27">
        <f t="shared" si="75"/>
        <v>2659</v>
      </c>
      <c r="B6472" s="31">
        <v>45111</v>
      </c>
      <c r="C6472" s="31">
        <v>45107</v>
      </c>
      <c r="D6472" s="19" t="s">
        <v>2617</v>
      </c>
      <c r="E6472" s="20" t="str">
        <f>IF(ISBLANK(LeaveTracker[[#This Row],[Employee Name]]),"-----",VLOOKUP(LeaveTracker[[#This Row],[Employee Name]],'List of Employees'!$B$4:$H$767,7))</f>
        <v>CBO</v>
      </c>
      <c r="F6472" s="66" t="str">
        <f>IF(ISBLANK(LeaveTracker[[#This Row],[Employee Name]]),"-----",VLOOKUP(LeaveTracker[[#This Row],[Employee Name]],'List of Employees'!$B$4:$H$767,6))</f>
        <v>PERMANENT</v>
      </c>
      <c r="G6472" s="24">
        <v>45110</v>
      </c>
      <c r="H6472" s="24">
        <v>45110</v>
      </c>
      <c r="I6472" s="20" t="s">
        <v>297</v>
      </c>
      <c r="J6472" s="42" t="s">
        <v>1000</v>
      </c>
      <c r="K6472" s="57" t="str">
        <f ca="1">LeaveTracker[[#This Row],[Days]]&amp;" "&amp;LeaveTracker[[#This Row],[Type of Leave]]</f>
        <v>1 OTHER</v>
      </c>
      <c r="L6472" s="23">
        <f ca="1">NETWORKDAYS(LeaveTracker[[#This Row],[Start Date]],LeaveTracker[[#This Row],[End Date]],lstHolidays)</f>
        <v>1</v>
      </c>
      <c r="M6472" s="27"/>
    </row>
    <row r="6473" spans="1:13" ht="30" customHeight="1" x14ac:dyDescent="0.3">
      <c r="A6473" s="27">
        <f t="shared" si="75"/>
        <v>2660</v>
      </c>
      <c r="B6473" s="31">
        <v>45111</v>
      </c>
      <c r="C6473" s="31">
        <v>45110</v>
      </c>
      <c r="D6473" s="19" t="s">
        <v>1876</v>
      </c>
      <c r="E6473" s="20" t="str">
        <f>IF(ISBLANK(LeaveTracker[[#This Row],[Employee Name]]),"-----",VLOOKUP(LeaveTracker[[#This Row],[Employee Name]],'List of Employees'!$B$4:$H$767,7))</f>
        <v>CTO</v>
      </c>
      <c r="F6473" s="66" t="str">
        <f>IF(ISBLANK(LeaveTracker[[#This Row],[Employee Name]]),"-----",VLOOKUP(LeaveTracker[[#This Row],[Employee Name]],'List of Employees'!$B$4:$H$767,6))</f>
        <v>JOBCON</v>
      </c>
      <c r="G6473" s="24">
        <v>45100</v>
      </c>
      <c r="H6473" s="24">
        <v>45100</v>
      </c>
      <c r="I6473" s="20" t="s">
        <v>81</v>
      </c>
      <c r="K6473" s="57" t="str">
        <f ca="1">LeaveTracker[[#This Row],[Days]]&amp;" "&amp;LeaveTracker[[#This Row],[Type of Leave]]</f>
        <v>1 SL</v>
      </c>
      <c r="L6473" s="23">
        <f ca="1">NETWORKDAYS(LeaveTracker[[#This Row],[Start Date]],LeaveTracker[[#This Row],[End Date]],lstHolidays)</f>
        <v>1</v>
      </c>
      <c r="M6473" s="27"/>
    </row>
    <row r="6474" spans="1:13" ht="30" customHeight="1" x14ac:dyDescent="0.3">
      <c r="A6474" s="27">
        <f t="shared" si="75"/>
        <v>2661</v>
      </c>
      <c r="B6474" s="31">
        <v>45111</v>
      </c>
      <c r="C6474" s="31">
        <v>45110</v>
      </c>
      <c r="D6474" s="19" t="s">
        <v>1876</v>
      </c>
      <c r="E6474" s="20" t="str">
        <f>IF(ISBLANK(LeaveTracker[[#This Row],[Employee Name]]),"-----",VLOOKUP(LeaveTracker[[#This Row],[Employee Name]],'List of Employees'!$B$4:$H$767,7))</f>
        <v>CTO</v>
      </c>
      <c r="F6474" s="66" t="str">
        <f>IF(ISBLANK(LeaveTracker[[#This Row],[Employee Name]]),"-----",VLOOKUP(LeaveTracker[[#This Row],[Employee Name]],'List of Employees'!$B$4:$H$767,6))</f>
        <v>JOBCON</v>
      </c>
      <c r="G6474" s="24">
        <v>45107</v>
      </c>
      <c r="H6474" s="24">
        <v>45107</v>
      </c>
      <c r="I6474" s="20" t="s">
        <v>81</v>
      </c>
      <c r="K6474" s="57" t="str">
        <f ca="1">LeaveTracker[[#This Row],[Days]]&amp;" "&amp;LeaveTracker[[#This Row],[Type of Leave]]</f>
        <v>1 SL</v>
      </c>
      <c r="L6474" s="23">
        <f ca="1">NETWORKDAYS(LeaveTracker[[#This Row],[Start Date]],LeaveTracker[[#This Row],[End Date]],lstHolidays)</f>
        <v>1</v>
      </c>
      <c r="M6474" s="27"/>
    </row>
    <row r="6475" spans="1:13" ht="30" customHeight="1" x14ac:dyDescent="0.3">
      <c r="A6475" s="27">
        <f t="shared" si="75"/>
        <v>2662</v>
      </c>
      <c r="B6475" s="31">
        <v>45111</v>
      </c>
      <c r="C6475" s="31">
        <v>45100</v>
      </c>
      <c r="D6475" s="19" t="s">
        <v>2219</v>
      </c>
      <c r="E6475" s="20" t="str">
        <f>IF(ISBLANK(LeaveTracker[[#This Row],[Employee Name]]),"-----",VLOOKUP(LeaveTracker[[#This Row],[Employee Name]],'List of Employees'!$B$4:$H$767,7))</f>
        <v>SANGGUNIANG PANLUNGSOD</v>
      </c>
      <c r="F6475" s="66" t="str">
        <f>IF(ISBLANK(LeaveTracker[[#This Row],[Employee Name]]),"-----",VLOOKUP(LeaveTracker[[#This Row],[Employee Name]],'List of Employees'!$B$4:$H$767,6))</f>
        <v>PERMANENT</v>
      </c>
      <c r="G6475" s="24">
        <v>45097</v>
      </c>
      <c r="H6475" s="24">
        <v>45097</v>
      </c>
      <c r="I6475" s="20" t="s">
        <v>81</v>
      </c>
      <c r="K6475" s="57" t="str">
        <f ca="1">LeaveTracker[[#This Row],[Days]]&amp;" "&amp;LeaveTracker[[#This Row],[Type of Leave]]</f>
        <v>1 SL</v>
      </c>
      <c r="L6475" s="23">
        <f ca="1">NETWORKDAYS(LeaveTracker[[#This Row],[Start Date]],LeaveTracker[[#This Row],[End Date]],lstHolidays)</f>
        <v>1</v>
      </c>
      <c r="M6475" s="27"/>
    </row>
    <row r="6476" spans="1:13" ht="30" customHeight="1" x14ac:dyDescent="0.3">
      <c r="A6476" s="27">
        <f t="shared" si="75"/>
        <v>2663</v>
      </c>
      <c r="B6476" s="31">
        <v>45111</v>
      </c>
      <c r="C6476" s="31">
        <v>45100</v>
      </c>
      <c r="D6476" s="19" t="s">
        <v>2219</v>
      </c>
      <c r="E6476" s="20" t="str">
        <f>IF(ISBLANK(LeaveTracker[[#This Row],[Employee Name]]),"-----",VLOOKUP(LeaveTracker[[#This Row],[Employee Name]],'List of Employees'!$B$4:$H$767,7))</f>
        <v>SANGGUNIANG PANLUNGSOD</v>
      </c>
      <c r="F6476" s="66" t="str">
        <f>IF(ISBLANK(LeaveTracker[[#This Row],[Employee Name]]),"-----",VLOOKUP(LeaveTracker[[#This Row],[Employee Name]],'List of Employees'!$B$4:$H$767,6))</f>
        <v>PERMANENT</v>
      </c>
      <c r="G6476" s="24">
        <v>45099</v>
      </c>
      <c r="H6476" s="24">
        <v>45099</v>
      </c>
      <c r="I6476" s="20" t="s">
        <v>81</v>
      </c>
      <c r="K6476" s="57" t="str">
        <f ca="1">LeaveTracker[[#This Row],[Days]]&amp;" "&amp;LeaveTracker[[#This Row],[Type of Leave]]</f>
        <v>1 SL</v>
      </c>
      <c r="L6476" s="23">
        <f ca="1">NETWORKDAYS(LeaveTracker[[#This Row],[Start Date]],LeaveTracker[[#This Row],[End Date]],lstHolidays)</f>
        <v>1</v>
      </c>
      <c r="M6476" s="27"/>
    </row>
    <row r="6477" spans="1:13" ht="30" customHeight="1" x14ac:dyDescent="0.3">
      <c r="A6477" s="27">
        <f t="shared" si="75"/>
        <v>2664</v>
      </c>
      <c r="B6477" s="31">
        <v>45111</v>
      </c>
      <c r="C6477" s="31">
        <v>45096</v>
      </c>
      <c r="D6477" s="19" t="s">
        <v>727</v>
      </c>
      <c r="E6477" s="20" t="str">
        <f>IF(ISBLANK(LeaveTracker[[#This Row],[Employee Name]]),"-----",VLOOKUP(LeaveTracker[[#This Row],[Employee Name]],'List of Employees'!$B$4:$H$767,7))</f>
        <v>SP</v>
      </c>
      <c r="F6477" s="66" t="str">
        <f>IF(ISBLANK(LeaveTracker[[#This Row],[Employee Name]]),"-----",VLOOKUP(LeaveTracker[[#This Row],[Employee Name]],'List of Employees'!$B$4:$H$767,6))</f>
        <v>PERMANENT</v>
      </c>
      <c r="G6477" s="24">
        <v>45104</v>
      </c>
      <c r="H6477" s="24">
        <v>45104</v>
      </c>
      <c r="I6477" s="20" t="s">
        <v>297</v>
      </c>
      <c r="J6477" s="42" t="s">
        <v>1000</v>
      </c>
      <c r="K6477" s="57" t="str">
        <f ca="1">LeaveTracker[[#This Row],[Days]]&amp;" "&amp;LeaveTracker[[#This Row],[Type of Leave]]</f>
        <v>1 OTHER</v>
      </c>
      <c r="L6477" s="23">
        <f ca="1">NETWORKDAYS(LeaveTracker[[#This Row],[Start Date]],LeaveTracker[[#This Row],[End Date]],lstHolidays)</f>
        <v>1</v>
      </c>
      <c r="M6477" s="27"/>
    </row>
    <row r="6478" spans="1:13" ht="30" customHeight="1" x14ac:dyDescent="0.3">
      <c r="A6478" s="27">
        <f t="shared" si="75"/>
        <v>2665</v>
      </c>
      <c r="B6478" s="31">
        <v>45111</v>
      </c>
      <c r="C6478" s="31">
        <v>45104</v>
      </c>
      <c r="D6478" s="19" t="s">
        <v>837</v>
      </c>
      <c r="E6478" s="20" t="str">
        <f>IF(ISBLANK(LeaveTracker[[#This Row],[Employee Name]]),"-----",VLOOKUP(LeaveTracker[[#This Row],[Employee Name]],'List of Employees'!$B$4:$H$767,7))</f>
        <v>CEO</v>
      </c>
      <c r="F6478" s="66" t="str">
        <f>IF(ISBLANK(LeaveTracker[[#This Row],[Employee Name]]),"-----",VLOOKUP(LeaveTracker[[#This Row],[Employee Name]],'List of Employees'!$B$4:$H$767,6))</f>
        <v>PERMANENT</v>
      </c>
      <c r="G6478" s="24">
        <v>45103</v>
      </c>
      <c r="H6478" s="24">
        <v>45103</v>
      </c>
      <c r="I6478" s="20" t="s">
        <v>297</v>
      </c>
      <c r="J6478" s="42" t="s">
        <v>1000</v>
      </c>
      <c r="K6478" s="57" t="str">
        <f ca="1">LeaveTracker[[#This Row],[Days]]&amp;" "&amp;LeaveTracker[[#This Row],[Type of Leave]]</f>
        <v>1 OTHER</v>
      </c>
      <c r="L6478" s="23">
        <f ca="1">NETWORKDAYS(LeaveTracker[[#This Row],[Start Date]],LeaveTracker[[#This Row],[End Date]],lstHolidays)</f>
        <v>1</v>
      </c>
      <c r="M6478" s="27"/>
    </row>
    <row r="6479" spans="1:13" ht="30" customHeight="1" x14ac:dyDescent="0.3">
      <c r="A6479" s="27">
        <f t="shared" si="75"/>
        <v>2666</v>
      </c>
      <c r="B6479" s="31">
        <v>45111</v>
      </c>
      <c r="C6479" s="31">
        <v>45110</v>
      </c>
      <c r="D6479" s="19" t="s">
        <v>2065</v>
      </c>
      <c r="E6479" s="20" t="str">
        <f>IF(ISBLANK(LeaveTracker[[#This Row],[Employee Name]]),"-----",VLOOKUP(LeaveTracker[[#This Row],[Employee Name]],'List of Employees'!$B$4:$H$767,7))</f>
        <v>CPDO</v>
      </c>
      <c r="F6479" s="66" t="str">
        <f>IF(ISBLANK(LeaveTracker[[#This Row],[Employee Name]]),"-----",VLOOKUP(LeaveTracker[[#This Row],[Employee Name]],'List of Employees'!$B$4:$H$767,6))</f>
        <v>CASUAL</v>
      </c>
      <c r="G6479" s="24">
        <v>45106</v>
      </c>
      <c r="H6479" s="24">
        <v>45107</v>
      </c>
      <c r="I6479" s="20" t="s">
        <v>81</v>
      </c>
      <c r="K6479" s="57" t="str">
        <f ca="1">LeaveTracker[[#This Row],[Days]]&amp;" "&amp;LeaveTracker[[#This Row],[Type of Leave]]</f>
        <v>2 SL</v>
      </c>
      <c r="L6479" s="23">
        <f ca="1">NETWORKDAYS(LeaveTracker[[#This Row],[Start Date]],LeaveTracker[[#This Row],[End Date]],lstHolidays)</f>
        <v>2</v>
      </c>
      <c r="M6479" s="27"/>
    </row>
    <row r="6480" spans="1:13" ht="30" customHeight="1" x14ac:dyDescent="0.3">
      <c r="A6480" s="27">
        <f t="shared" si="75"/>
        <v>2667</v>
      </c>
      <c r="B6480" s="31">
        <v>45111</v>
      </c>
      <c r="C6480" s="31">
        <v>45106</v>
      </c>
      <c r="D6480" s="19" t="s">
        <v>1757</v>
      </c>
      <c r="E6480" s="20" t="str">
        <f>IF(ISBLANK(LeaveTracker[[#This Row],[Employee Name]]),"-----",VLOOKUP(LeaveTracker[[#This Row],[Employee Name]],'List of Employees'!$B$4:$H$767,7))</f>
        <v>LIBRARY</v>
      </c>
      <c r="F6480" s="66" t="str">
        <f>IF(ISBLANK(LeaveTracker[[#This Row],[Employee Name]]),"-----",VLOOKUP(LeaveTracker[[#This Row],[Employee Name]],'List of Employees'!$B$4:$H$767,6))</f>
        <v>CASUAL</v>
      </c>
      <c r="G6480" s="24">
        <v>45114</v>
      </c>
      <c r="H6480" s="24">
        <v>45114</v>
      </c>
      <c r="I6480" s="19"/>
      <c r="K6480" s="57" t="str">
        <f ca="1">LeaveTracker[[#This Row],[Days]]&amp;" "&amp;LeaveTracker[[#This Row],[Type of Leave]]</f>
        <v xml:space="preserve">1 </v>
      </c>
      <c r="L6480" s="23">
        <f ca="1">NETWORKDAYS(LeaveTracker[[#This Row],[Start Date]],LeaveTracker[[#This Row],[End Date]],lstHolidays)</f>
        <v>1</v>
      </c>
      <c r="M6480" s="27"/>
    </row>
    <row r="6481" spans="1:13" ht="30" customHeight="1" x14ac:dyDescent="0.3">
      <c r="A6481" s="27">
        <f t="shared" si="75"/>
        <v>2668</v>
      </c>
      <c r="B6481" s="31">
        <v>45111</v>
      </c>
      <c r="C6481" s="31">
        <v>45106</v>
      </c>
      <c r="D6481" s="19" t="s">
        <v>1757</v>
      </c>
      <c r="E6481" s="20" t="str">
        <f>IF(ISBLANK(LeaveTracker[[#This Row],[Employee Name]]),"-----",VLOOKUP(LeaveTracker[[#This Row],[Employee Name]],'List of Employees'!$B$4:$H$767,7))</f>
        <v>LIBRARY</v>
      </c>
      <c r="F6481" s="66" t="str">
        <f>IF(ISBLANK(LeaveTracker[[#This Row],[Employee Name]]),"-----",VLOOKUP(LeaveTracker[[#This Row],[Employee Name]],'List of Employees'!$B$4:$H$767,6))</f>
        <v>CASUAL</v>
      </c>
      <c r="G6481" s="24">
        <v>45121</v>
      </c>
      <c r="H6481" s="24">
        <v>45121</v>
      </c>
      <c r="I6481" s="20" t="s">
        <v>81</v>
      </c>
      <c r="K6481" s="57" t="str">
        <f ca="1">LeaveTracker[[#This Row],[Days]]&amp;" "&amp;LeaveTracker[[#This Row],[Type of Leave]]</f>
        <v>1 SL</v>
      </c>
      <c r="L6481" s="23">
        <f ca="1">NETWORKDAYS(LeaveTracker[[#This Row],[Start Date]],LeaveTracker[[#This Row],[End Date]],lstHolidays)</f>
        <v>1</v>
      </c>
      <c r="M6481" s="27"/>
    </row>
    <row r="6482" spans="1:13" ht="30" customHeight="1" x14ac:dyDescent="0.3">
      <c r="A6482" s="27">
        <f t="shared" si="75"/>
        <v>2669</v>
      </c>
      <c r="B6482" s="31">
        <v>45111</v>
      </c>
      <c r="C6482" s="31">
        <v>45110</v>
      </c>
      <c r="D6482" s="19" t="s">
        <v>1865</v>
      </c>
      <c r="E6482" s="20" t="str">
        <f>IF(ISBLANK(LeaveTracker[[#This Row],[Employee Name]]),"-----",VLOOKUP(LeaveTracker[[#This Row],[Employee Name]],'List of Employees'!$B$4:$H$767,7))</f>
        <v>CSWDO</v>
      </c>
      <c r="F6482" s="66" t="str">
        <f>IF(ISBLANK(LeaveTracker[[#This Row],[Employee Name]]),"-----",VLOOKUP(LeaveTracker[[#This Row],[Employee Name]],'List of Employees'!$B$4:$H$767,6))</f>
        <v>CASUAL</v>
      </c>
      <c r="G6482" s="24">
        <v>45117</v>
      </c>
      <c r="H6482" s="24">
        <v>45117</v>
      </c>
      <c r="I6482" s="20" t="s">
        <v>297</v>
      </c>
      <c r="J6482" s="42" t="s">
        <v>1000</v>
      </c>
      <c r="K6482" s="57" t="str">
        <f ca="1">LeaveTracker[[#This Row],[Days]]&amp;" "&amp;LeaveTracker[[#This Row],[Type of Leave]]</f>
        <v>1 OTHER</v>
      </c>
      <c r="L6482" s="23">
        <f ca="1">NETWORKDAYS(LeaveTracker[[#This Row],[Start Date]],LeaveTracker[[#This Row],[End Date]],lstHolidays)</f>
        <v>1</v>
      </c>
      <c r="M6482" s="27"/>
    </row>
    <row r="6483" spans="1:13" ht="30" customHeight="1" x14ac:dyDescent="0.3">
      <c r="A6483" s="27">
        <f t="shared" si="75"/>
        <v>2670</v>
      </c>
      <c r="B6483" s="31">
        <v>45111</v>
      </c>
      <c r="C6483" s="31">
        <v>45110</v>
      </c>
      <c r="D6483" s="19" t="s">
        <v>2130</v>
      </c>
      <c r="E6483" s="20" t="str">
        <f>IF(ISBLANK(LeaveTracker[[#This Row],[Employee Name]]),"-----",VLOOKUP(LeaveTracker[[#This Row],[Employee Name]],'List of Employees'!$B$4:$H$767,7))</f>
        <v>GSO</v>
      </c>
      <c r="F6483" s="66" t="str">
        <f>IF(ISBLANK(LeaveTracker[[#This Row],[Employee Name]]),"-----",VLOOKUP(LeaveTracker[[#This Row],[Employee Name]],'List of Employees'!$B$4:$H$767,6))</f>
        <v>PERMANENT</v>
      </c>
      <c r="G6483" s="24">
        <v>45106</v>
      </c>
      <c r="H6483" s="24">
        <v>45106</v>
      </c>
      <c r="I6483" s="20" t="s">
        <v>81</v>
      </c>
      <c r="K6483" s="57" t="str">
        <f ca="1">LeaveTracker[[#This Row],[Days]]&amp;" "&amp;LeaveTracker[[#This Row],[Type of Leave]]</f>
        <v>1 SL</v>
      </c>
      <c r="L6483" s="23">
        <f ca="1">NETWORKDAYS(LeaveTracker[[#This Row],[Start Date]],LeaveTracker[[#This Row],[End Date]],lstHolidays)</f>
        <v>1</v>
      </c>
      <c r="M6483" s="27"/>
    </row>
    <row r="6484" spans="1:13" ht="30" customHeight="1" x14ac:dyDescent="0.3">
      <c r="A6484" s="27">
        <f t="shared" si="75"/>
        <v>2671</v>
      </c>
      <c r="B6484" s="31">
        <v>45111</v>
      </c>
      <c r="C6484" s="31">
        <v>45110</v>
      </c>
      <c r="D6484" s="19" t="s">
        <v>872</v>
      </c>
      <c r="E6484" s="20" t="str">
        <f>IF(ISBLANK(LeaveTracker[[#This Row],[Employee Name]]),"-----",VLOOKUP(LeaveTracker[[#This Row],[Employee Name]],'List of Employees'!$B$4:$H$767,7))</f>
        <v>GSO</v>
      </c>
      <c r="F6484" s="66" t="str">
        <f>IF(ISBLANK(LeaveTracker[[#This Row],[Employee Name]]),"-----",VLOOKUP(LeaveTracker[[#This Row],[Employee Name]],'List of Employees'!$B$4:$H$767,6))</f>
        <v>PERMANENT</v>
      </c>
      <c r="G6484" s="24">
        <v>45107</v>
      </c>
      <c r="H6484" s="24">
        <v>45107</v>
      </c>
      <c r="I6484" s="20" t="s">
        <v>81</v>
      </c>
      <c r="K6484" s="57" t="str">
        <f ca="1">LeaveTracker[[#This Row],[Days]]&amp;" "&amp;LeaveTracker[[#This Row],[Type of Leave]]</f>
        <v>1 SL</v>
      </c>
      <c r="L6484" s="23">
        <f ca="1">NETWORKDAYS(LeaveTracker[[#This Row],[Start Date]],LeaveTracker[[#This Row],[End Date]],lstHolidays)</f>
        <v>1</v>
      </c>
      <c r="M6484" s="27"/>
    </row>
    <row r="6485" spans="1:13" ht="30" customHeight="1" x14ac:dyDescent="0.3">
      <c r="A6485" s="27">
        <f t="shared" si="75"/>
        <v>2672</v>
      </c>
      <c r="B6485" s="31">
        <v>45111</v>
      </c>
      <c r="C6485" s="31">
        <v>45110</v>
      </c>
      <c r="D6485" s="19" t="s">
        <v>1867</v>
      </c>
      <c r="E6485" s="20" t="str">
        <f>IF(ISBLANK(LeaveTracker[[#This Row],[Employee Name]]),"-----",VLOOKUP(LeaveTracker[[#This Row],[Employee Name]],'List of Employees'!$B$4:$H$767,7))</f>
        <v>GSO</v>
      </c>
      <c r="F6485" s="66" t="str">
        <f>IF(ISBLANK(LeaveTracker[[#This Row],[Employee Name]]),"-----",VLOOKUP(LeaveTracker[[#This Row],[Employee Name]],'List of Employees'!$B$4:$H$767,6))</f>
        <v>CASUAL</v>
      </c>
      <c r="G6485" s="24">
        <v>45107</v>
      </c>
      <c r="H6485" s="24">
        <v>45107</v>
      </c>
      <c r="I6485" s="20" t="s">
        <v>81</v>
      </c>
      <c r="K6485" s="57" t="str">
        <f ca="1">LeaveTracker[[#This Row],[Days]]&amp;" "&amp;LeaveTracker[[#This Row],[Type of Leave]]</f>
        <v>1 SL</v>
      </c>
      <c r="L6485" s="23">
        <f ca="1">NETWORKDAYS(LeaveTracker[[#This Row],[Start Date]],LeaveTracker[[#This Row],[End Date]],lstHolidays)</f>
        <v>1</v>
      </c>
      <c r="M6485" s="27"/>
    </row>
    <row r="6486" spans="1:13" ht="30" customHeight="1" x14ac:dyDescent="0.3">
      <c r="A6486" s="27">
        <f t="shared" si="75"/>
        <v>2673</v>
      </c>
      <c r="B6486" s="31">
        <v>45111</v>
      </c>
      <c r="C6486" s="31">
        <v>45106</v>
      </c>
      <c r="D6486" s="19" t="s">
        <v>1867</v>
      </c>
      <c r="E6486" s="20" t="str">
        <f>IF(ISBLANK(LeaveTracker[[#This Row],[Employee Name]]),"-----",VLOOKUP(LeaveTracker[[#This Row],[Employee Name]],'List of Employees'!$B$4:$H$767,7))</f>
        <v>GSO</v>
      </c>
      <c r="F6486" s="66" t="str">
        <f>IF(ISBLANK(LeaveTracker[[#This Row],[Employee Name]]),"-----",VLOOKUP(LeaveTracker[[#This Row],[Employee Name]],'List of Employees'!$B$4:$H$767,6))</f>
        <v>CASUAL</v>
      </c>
      <c r="G6486" s="24">
        <v>45113</v>
      </c>
      <c r="H6486" s="24">
        <v>45114</v>
      </c>
      <c r="I6486" s="20" t="s">
        <v>82</v>
      </c>
      <c r="K6486" s="57" t="str">
        <f ca="1">LeaveTracker[[#This Row],[Days]]&amp;" "&amp;LeaveTracker[[#This Row],[Type of Leave]]</f>
        <v>2 VL</v>
      </c>
      <c r="L6486" s="23">
        <f ca="1">NETWORKDAYS(LeaveTracker[[#This Row],[Start Date]],LeaveTracker[[#This Row],[End Date]],lstHolidays)</f>
        <v>2</v>
      </c>
      <c r="M6486" s="27"/>
    </row>
    <row r="6487" spans="1:13" ht="30" customHeight="1" x14ac:dyDescent="0.3">
      <c r="A6487" s="27">
        <f t="shared" si="75"/>
        <v>2674</v>
      </c>
      <c r="B6487" s="31">
        <v>45111</v>
      </c>
      <c r="C6487" s="31">
        <v>45110</v>
      </c>
      <c r="D6487" s="19" t="s">
        <v>875</v>
      </c>
      <c r="E6487" s="20" t="str">
        <f>IF(ISBLANK(LeaveTracker[[#This Row],[Employee Name]]),"-----",VLOOKUP(LeaveTracker[[#This Row],[Employee Name]],'List of Employees'!$B$4:$H$767,7))</f>
        <v>GSO</v>
      </c>
      <c r="F6487" s="66" t="str">
        <f>IF(ISBLANK(LeaveTracker[[#This Row],[Employee Name]]),"-----",VLOOKUP(LeaveTracker[[#This Row],[Employee Name]],'List of Employees'!$B$4:$H$767,6))</f>
        <v>PERMANENT</v>
      </c>
      <c r="G6487" s="24">
        <v>45146</v>
      </c>
      <c r="H6487" s="24">
        <v>45148</v>
      </c>
      <c r="I6487" s="20" t="s">
        <v>82</v>
      </c>
      <c r="K6487" s="57" t="str">
        <f ca="1">LeaveTracker[[#This Row],[Days]]&amp;" "&amp;LeaveTracker[[#This Row],[Type of Leave]]</f>
        <v>3 VL</v>
      </c>
      <c r="L6487" s="23">
        <f ca="1">NETWORKDAYS(LeaveTracker[[#This Row],[Start Date]],LeaveTracker[[#This Row],[End Date]],lstHolidays)</f>
        <v>3</v>
      </c>
      <c r="M6487" s="27"/>
    </row>
    <row r="6488" spans="1:13" ht="30" customHeight="1" x14ac:dyDescent="0.3">
      <c r="A6488" s="27">
        <f t="shared" si="75"/>
        <v>2675</v>
      </c>
      <c r="B6488" s="31">
        <v>45111</v>
      </c>
      <c r="C6488" s="31">
        <v>45110</v>
      </c>
      <c r="D6488" s="19" t="s">
        <v>552</v>
      </c>
      <c r="E6488" s="20" t="str">
        <f>IF(ISBLANK(LeaveTracker[[#This Row],[Employee Name]]),"-----",VLOOKUP(LeaveTracker[[#This Row],[Employee Name]],'List of Employees'!$B$4:$H$767,7))</f>
        <v>CENRO</v>
      </c>
      <c r="F6488" s="66" t="str">
        <f>IF(ISBLANK(LeaveTracker[[#This Row],[Employee Name]]),"-----",VLOOKUP(LeaveTracker[[#This Row],[Employee Name]],'List of Employees'!$B$4:$H$767,6))</f>
        <v>PERMANENT</v>
      </c>
      <c r="G6488" s="24">
        <v>45104</v>
      </c>
      <c r="H6488" s="24">
        <v>45104</v>
      </c>
      <c r="I6488" s="20" t="s">
        <v>81</v>
      </c>
      <c r="K6488" s="57" t="str">
        <f ca="1">LeaveTracker[[#This Row],[Days]]&amp;" "&amp;LeaveTracker[[#This Row],[Type of Leave]]</f>
        <v>1 SL</v>
      </c>
      <c r="L6488" s="23">
        <f ca="1">NETWORKDAYS(LeaveTracker[[#This Row],[Start Date]],LeaveTracker[[#This Row],[End Date]],lstHolidays)</f>
        <v>1</v>
      </c>
      <c r="M6488" s="27"/>
    </row>
    <row r="6489" spans="1:13" ht="30" customHeight="1" x14ac:dyDescent="0.3">
      <c r="A6489" s="27">
        <f t="shared" si="75"/>
        <v>2676</v>
      </c>
      <c r="B6489" s="31">
        <v>45111</v>
      </c>
      <c r="C6489" s="31">
        <v>45110</v>
      </c>
      <c r="D6489" s="19" t="s">
        <v>552</v>
      </c>
      <c r="E6489" s="20" t="str">
        <f>IF(ISBLANK(LeaveTracker[[#This Row],[Employee Name]]),"-----",VLOOKUP(LeaveTracker[[#This Row],[Employee Name]],'List of Employees'!$B$4:$H$767,7))</f>
        <v>CENRO</v>
      </c>
      <c r="F6489" s="66" t="str">
        <f>IF(ISBLANK(LeaveTracker[[#This Row],[Employee Name]]),"-----",VLOOKUP(LeaveTracker[[#This Row],[Employee Name]],'List of Employees'!$B$4:$H$767,6))</f>
        <v>PERMANENT</v>
      </c>
      <c r="G6489" s="24">
        <v>45106</v>
      </c>
      <c r="H6489" s="24">
        <v>45107</v>
      </c>
      <c r="I6489" s="20" t="s">
        <v>81</v>
      </c>
      <c r="K6489" s="57" t="str">
        <f ca="1">LeaveTracker[[#This Row],[Days]]&amp;" "&amp;LeaveTracker[[#This Row],[Type of Leave]]</f>
        <v>2 SL</v>
      </c>
      <c r="L6489" s="23">
        <f ca="1">NETWORKDAYS(LeaveTracker[[#This Row],[Start Date]],LeaveTracker[[#This Row],[End Date]],lstHolidays)</f>
        <v>2</v>
      </c>
      <c r="M6489" s="27"/>
    </row>
    <row r="6490" spans="1:13" ht="30" customHeight="1" x14ac:dyDescent="0.3">
      <c r="A6490" s="27">
        <f t="shared" si="75"/>
        <v>2677</v>
      </c>
      <c r="B6490" s="31">
        <v>45111</v>
      </c>
      <c r="C6490" s="31">
        <v>45110</v>
      </c>
      <c r="D6490" s="19" t="s">
        <v>568</v>
      </c>
      <c r="E6490" s="20" t="str">
        <f>IF(ISBLANK(LeaveTracker[[#This Row],[Employee Name]]),"-----",VLOOKUP(LeaveTracker[[#This Row],[Employee Name]],'List of Employees'!$B$4:$H$767,7))</f>
        <v>CENRO</v>
      </c>
      <c r="F6490" s="66" t="str">
        <f>IF(ISBLANK(LeaveTracker[[#This Row],[Employee Name]]),"-----",VLOOKUP(LeaveTracker[[#This Row],[Employee Name]],'List of Employees'!$B$4:$H$767,6))</f>
        <v>PERMANENT</v>
      </c>
      <c r="G6490" s="24">
        <v>45106</v>
      </c>
      <c r="H6490" s="24">
        <v>45107</v>
      </c>
      <c r="I6490" s="20" t="s">
        <v>81</v>
      </c>
      <c r="K6490" s="57" t="str">
        <f ca="1">LeaveTracker[[#This Row],[Days]]&amp;" "&amp;LeaveTracker[[#This Row],[Type of Leave]]</f>
        <v>2 SL</v>
      </c>
      <c r="L6490" s="23">
        <f ca="1">NETWORKDAYS(LeaveTracker[[#This Row],[Start Date]],LeaveTracker[[#This Row],[End Date]],lstHolidays)</f>
        <v>2</v>
      </c>
      <c r="M6490" s="27"/>
    </row>
    <row r="6491" spans="1:13" ht="30" customHeight="1" x14ac:dyDescent="0.3">
      <c r="A6491" s="27">
        <f t="shared" si="75"/>
        <v>2678</v>
      </c>
      <c r="B6491" s="31">
        <v>45111</v>
      </c>
      <c r="C6491" s="31">
        <v>45107</v>
      </c>
      <c r="D6491" s="19" t="s">
        <v>563</v>
      </c>
      <c r="E6491" s="20" t="str">
        <f>IF(ISBLANK(LeaveTracker[[#This Row],[Employee Name]]),"-----",VLOOKUP(LeaveTracker[[#This Row],[Employee Name]],'List of Employees'!$B$4:$H$767,7))</f>
        <v>CENRO</v>
      </c>
      <c r="F6491" s="66" t="str">
        <f>IF(ISBLANK(LeaveTracker[[#This Row],[Employee Name]]),"-----",VLOOKUP(LeaveTracker[[#This Row],[Employee Name]],'List of Employees'!$B$4:$H$767,6))</f>
        <v>PERMANENT</v>
      </c>
      <c r="G6491" s="24">
        <v>45100</v>
      </c>
      <c r="H6491" s="24">
        <v>45100</v>
      </c>
      <c r="I6491" s="20" t="s">
        <v>81</v>
      </c>
      <c r="K6491" s="57" t="str">
        <f ca="1">LeaveTracker[[#This Row],[Days]]&amp;" "&amp;LeaveTracker[[#This Row],[Type of Leave]]</f>
        <v>1 SL</v>
      </c>
      <c r="L6491" s="23">
        <f ca="1">NETWORKDAYS(LeaveTracker[[#This Row],[Start Date]],LeaveTracker[[#This Row],[End Date]],lstHolidays)</f>
        <v>1</v>
      </c>
      <c r="M6491" s="27"/>
    </row>
    <row r="6492" spans="1:13" ht="30" customHeight="1" x14ac:dyDescent="0.3">
      <c r="A6492" s="27">
        <f t="shared" si="75"/>
        <v>2679</v>
      </c>
      <c r="B6492" s="31">
        <v>45111</v>
      </c>
      <c r="C6492" s="31">
        <v>45107</v>
      </c>
      <c r="D6492" s="19" t="s">
        <v>563</v>
      </c>
      <c r="E6492" s="20" t="str">
        <f>IF(ISBLANK(LeaveTracker[[#This Row],[Employee Name]]),"-----",VLOOKUP(LeaveTracker[[#This Row],[Employee Name]],'List of Employees'!$B$4:$H$767,7))</f>
        <v>CENRO</v>
      </c>
      <c r="F6492" s="66" t="str">
        <f>IF(ISBLANK(LeaveTracker[[#This Row],[Employee Name]]),"-----",VLOOKUP(LeaveTracker[[#This Row],[Employee Name]],'List of Employees'!$B$4:$H$767,6))</f>
        <v>PERMANENT</v>
      </c>
      <c r="G6492" s="24">
        <v>45103</v>
      </c>
      <c r="H6492" s="24">
        <v>45103</v>
      </c>
      <c r="I6492" s="20" t="s">
        <v>81</v>
      </c>
      <c r="K6492" s="57" t="str">
        <f ca="1">LeaveTracker[[#This Row],[Days]]&amp;" "&amp;LeaveTracker[[#This Row],[Type of Leave]]</f>
        <v>1 SL</v>
      </c>
      <c r="L6492" s="23">
        <f ca="1">NETWORKDAYS(LeaveTracker[[#This Row],[Start Date]],LeaveTracker[[#This Row],[End Date]],lstHolidays)</f>
        <v>1</v>
      </c>
      <c r="M6492" s="27"/>
    </row>
    <row r="6493" spans="1:13" ht="30" customHeight="1" x14ac:dyDescent="0.3">
      <c r="A6493" s="27">
        <f t="shared" si="75"/>
        <v>2680</v>
      </c>
      <c r="B6493" s="31">
        <v>45111</v>
      </c>
      <c r="C6493" s="31">
        <v>45110</v>
      </c>
      <c r="D6493" s="19" t="s">
        <v>846</v>
      </c>
      <c r="E6493" s="20" t="str">
        <f>IF(ISBLANK(LeaveTracker[[#This Row],[Employee Name]]),"-----",VLOOKUP(LeaveTracker[[#This Row],[Employee Name]],'List of Employees'!$B$4:$H$767,7))</f>
        <v>MO</v>
      </c>
      <c r="F6493" s="66" t="str">
        <f>IF(ISBLANK(LeaveTracker[[#This Row],[Employee Name]]),"-----",VLOOKUP(LeaveTracker[[#This Row],[Employee Name]],'List of Employees'!$B$4:$H$767,6))</f>
        <v>PERMANENT</v>
      </c>
      <c r="G6493" s="24">
        <v>45111</v>
      </c>
      <c r="H6493" s="24">
        <v>45113</v>
      </c>
      <c r="I6493" s="20" t="s">
        <v>82</v>
      </c>
      <c r="K6493" s="57" t="str">
        <f ca="1">LeaveTracker[[#This Row],[Days]]&amp;" "&amp;LeaveTracker[[#This Row],[Type of Leave]]</f>
        <v>3 VL</v>
      </c>
      <c r="L6493" s="23">
        <f ca="1">NETWORKDAYS(LeaveTracker[[#This Row],[Start Date]],LeaveTracker[[#This Row],[End Date]],lstHolidays)</f>
        <v>3</v>
      </c>
      <c r="M6493" s="27"/>
    </row>
    <row r="6494" spans="1:13" ht="30" customHeight="1" x14ac:dyDescent="0.3">
      <c r="A6494" s="27">
        <f t="shared" si="75"/>
        <v>2681</v>
      </c>
      <c r="B6494" s="31">
        <v>45111</v>
      </c>
      <c r="C6494" s="31">
        <v>45107</v>
      </c>
      <c r="D6494" s="19" t="s">
        <v>846</v>
      </c>
      <c r="E6494" s="20" t="str">
        <f>IF(ISBLANK(LeaveTracker[[#This Row],[Employee Name]]),"-----",VLOOKUP(LeaveTracker[[#This Row],[Employee Name]],'List of Employees'!$B$4:$H$767,7))</f>
        <v>MO</v>
      </c>
      <c r="F6494" s="66" t="str">
        <f>IF(ISBLANK(LeaveTracker[[#This Row],[Employee Name]]),"-----",VLOOKUP(LeaveTracker[[#This Row],[Employee Name]],'List of Employees'!$B$4:$H$767,6))</f>
        <v>PERMANENT</v>
      </c>
      <c r="G6494" s="24">
        <v>45104</v>
      </c>
      <c r="H6494" s="24">
        <v>45104</v>
      </c>
      <c r="I6494" s="20" t="s">
        <v>81</v>
      </c>
      <c r="K6494" s="57" t="str">
        <f ca="1">LeaveTracker[[#This Row],[Days]]&amp;" "&amp;LeaveTracker[[#This Row],[Type of Leave]]</f>
        <v>1 SL</v>
      </c>
      <c r="L6494" s="23">
        <f ca="1">NETWORKDAYS(LeaveTracker[[#This Row],[Start Date]],LeaveTracker[[#This Row],[End Date]],lstHolidays)</f>
        <v>1</v>
      </c>
      <c r="M6494" s="27"/>
    </row>
    <row r="6495" spans="1:13" ht="30" customHeight="1" x14ac:dyDescent="0.3">
      <c r="A6495" s="27">
        <f t="shared" si="75"/>
        <v>2682</v>
      </c>
      <c r="B6495" s="31">
        <v>45111</v>
      </c>
      <c r="C6495" s="31">
        <v>45107</v>
      </c>
      <c r="D6495" s="19" t="s">
        <v>846</v>
      </c>
      <c r="E6495" s="20" t="str">
        <f>IF(ISBLANK(LeaveTracker[[#This Row],[Employee Name]]),"-----",VLOOKUP(LeaveTracker[[#This Row],[Employee Name]],'List of Employees'!$B$4:$H$767,7))</f>
        <v>MO</v>
      </c>
      <c r="F6495" s="66" t="str">
        <f>IF(ISBLANK(LeaveTracker[[#This Row],[Employee Name]]),"-----",VLOOKUP(LeaveTracker[[#This Row],[Employee Name]],'List of Employees'!$B$4:$H$767,6))</f>
        <v>PERMANENT</v>
      </c>
      <c r="G6495" s="24">
        <v>45106</v>
      </c>
      <c r="H6495" s="24">
        <v>45106</v>
      </c>
      <c r="I6495" s="20" t="s">
        <v>81</v>
      </c>
      <c r="K6495" s="57" t="str">
        <f ca="1">LeaveTracker[[#This Row],[Days]]&amp;" "&amp;LeaveTracker[[#This Row],[Type of Leave]]</f>
        <v>1 SL</v>
      </c>
      <c r="L6495" s="23">
        <f ca="1">NETWORKDAYS(LeaveTracker[[#This Row],[Start Date]],LeaveTracker[[#This Row],[End Date]],lstHolidays)</f>
        <v>1</v>
      </c>
      <c r="M6495" s="27"/>
    </row>
    <row r="6496" spans="1:13" ht="30" customHeight="1" x14ac:dyDescent="0.3">
      <c r="A6496" s="27">
        <f t="shared" si="75"/>
        <v>2683</v>
      </c>
      <c r="B6496" s="31">
        <v>45111</v>
      </c>
      <c r="C6496" s="31">
        <v>45110</v>
      </c>
      <c r="D6496" s="19" t="s">
        <v>421</v>
      </c>
      <c r="E6496" s="20" t="str">
        <f>IF(ISBLANK(LeaveTracker[[#This Row],[Employee Name]]),"-----",VLOOKUP(LeaveTracker[[#This Row],[Employee Name]],'List of Employees'!$B$4:$H$767,7))</f>
        <v>CTO</v>
      </c>
      <c r="F6496" s="66" t="str">
        <f>IF(ISBLANK(LeaveTracker[[#This Row],[Employee Name]]),"-----",VLOOKUP(LeaveTracker[[#This Row],[Employee Name]],'List of Employees'!$B$4:$H$767,6))</f>
        <v>PERMANENT</v>
      </c>
      <c r="G6496" s="24">
        <v>45106</v>
      </c>
      <c r="H6496" s="24">
        <v>45107</v>
      </c>
      <c r="I6496" s="20" t="s">
        <v>81</v>
      </c>
      <c r="K6496" s="57" t="str">
        <f ca="1">LeaveTracker[[#This Row],[Days]]&amp;" "&amp;LeaveTracker[[#This Row],[Type of Leave]]</f>
        <v>2 SL</v>
      </c>
      <c r="L6496" s="23">
        <f ca="1">NETWORKDAYS(LeaveTracker[[#This Row],[Start Date]],LeaveTracker[[#This Row],[End Date]],lstHolidays)</f>
        <v>2</v>
      </c>
      <c r="M6496" s="27"/>
    </row>
    <row r="6497" spans="1:13" ht="30" customHeight="1" x14ac:dyDescent="0.3">
      <c r="A6497" s="27">
        <f t="shared" si="75"/>
        <v>2684</v>
      </c>
      <c r="B6497" s="31">
        <v>45111</v>
      </c>
      <c r="C6497" s="31">
        <v>45107</v>
      </c>
      <c r="D6497" s="19" t="s">
        <v>831</v>
      </c>
      <c r="E6497" s="20" t="str">
        <f>IF(ISBLANK(LeaveTracker[[#This Row],[Employee Name]]),"-----",VLOOKUP(LeaveTracker[[#This Row],[Employee Name]],'List of Employees'!$B$4:$H$767,7))</f>
        <v>CTO</v>
      </c>
      <c r="F6497" s="66" t="str">
        <f>IF(ISBLANK(LeaveTracker[[#This Row],[Employee Name]]),"-----",VLOOKUP(LeaveTracker[[#This Row],[Employee Name]],'List of Employees'!$B$4:$H$767,6))</f>
        <v>PERMANENT</v>
      </c>
      <c r="G6497" s="24">
        <v>45103</v>
      </c>
      <c r="H6497" s="24">
        <v>45104</v>
      </c>
      <c r="I6497" s="20" t="s">
        <v>81</v>
      </c>
      <c r="K6497" s="57" t="str">
        <f ca="1">LeaveTracker[[#This Row],[Days]]&amp;" "&amp;LeaveTracker[[#This Row],[Type of Leave]]</f>
        <v>2 SL</v>
      </c>
      <c r="L6497" s="23">
        <f ca="1">NETWORKDAYS(LeaveTracker[[#This Row],[Start Date]],LeaveTracker[[#This Row],[End Date]],lstHolidays)</f>
        <v>2</v>
      </c>
      <c r="M6497" s="27"/>
    </row>
    <row r="6498" spans="1:13" ht="30" customHeight="1" x14ac:dyDescent="0.3">
      <c r="A6498" s="27">
        <f t="shared" si="75"/>
        <v>2685</v>
      </c>
      <c r="B6498" s="31">
        <v>45111</v>
      </c>
      <c r="C6498" s="31">
        <v>45107</v>
      </c>
      <c r="D6498" s="19" t="s">
        <v>831</v>
      </c>
      <c r="E6498" s="20" t="str">
        <f>IF(ISBLANK(LeaveTracker[[#This Row],[Employee Name]]),"-----",VLOOKUP(LeaveTracker[[#This Row],[Employee Name]],'List of Employees'!$B$4:$H$767,7))</f>
        <v>CTO</v>
      </c>
      <c r="F6498" s="66" t="str">
        <f>IF(ISBLANK(LeaveTracker[[#This Row],[Employee Name]]),"-----",VLOOKUP(LeaveTracker[[#This Row],[Employee Name]],'List of Employees'!$B$4:$H$767,6))</f>
        <v>PERMANENT</v>
      </c>
      <c r="G6498" s="24">
        <v>45106</v>
      </c>
      <c r="H6498" s="24">
        <v>45106</v>
      </c>
      <c r="I6498" s="20" t="s">
        <v>81</v>
      </c>
      <c r="K6498" s="57" t="str">
        <f ca="1">LeaveTracker[[#This Row],[Days]]&amp;" "&amp;LeaveTracker[[#This Row],[Type of Leave]]</f>
        <v>1 SL</v>
      </c>
      <c r="L6498" s="23">
        <f ca="1">NETWORKDAYS(LeaveTracker[[#This Row],[Start Date]],LeaveTracker[[#This Row],[End Date]],lstHolidays)</f>
        <v>1</v>
      </c>
      <c r="M6498" s="27"/>
    </row>
    <row r="6499" spans="1:13" ht="30" customHeight="1" x14ac:dyDescent="0.3">
      <c r="A6499" s="27">
        <f t="shared" si="75"/>
        <v>2686</v>
      </c>
      <c r="B6499" s="31">
        <v>45111</v>
      </c>
      <c r="C6499" s="31">
        <v>45110</v>
      </c>
      <c r="D6499" s="19" t="s">
        <v>1053</v>
      </c>
      <c r="E6499" s="20" t="str">
        <f>IF(ISBLANK(LeaveTracker[[#This Row],[Employee Name]]),"-----",VLOOKUP(LeaveTracker[[#This Row],[Employee Name]],'List of Employees'!$B$4:$H$767,7))</f>
        <v>CTO</v>
      </c>
      <c r="F6499" s="66" t="str">
        <f>IF(ISBLANK(LeaveTracker[[#This Row],[Employee Name]]),"-----",VLOOKUP(LeaveTracker[[#This Row],[Employee Name]],'List of Employees'!$B$4:$H$767,6))</f>
        <v>PERMANENT</v>
      </c>
      <c r="G6499" s="24">
        <v>45104</v>
      </c>
      <c r="H6499" s="24">
        <v>45104</v>
      </c>
      <c r="I6499" s="20" t="s">
        <v>81</v>
      </c>
      <c r="K6499" s="57" t="str">
        <f ca="1">LeaveTracker[[#This Row],[Days]]&amp;" "&amp;LeaveTracker[[#This Row],[Type of Leave]]</f>
        <v>1 SL</v>
      </c>
      <c r="L6499" s="23">
        <f ca="1">NETWORKDAYS(LeaveTracker[[#This Row],[Start Date]],LeaveTracker[[#This Row],[End Date]],lstHolidays)</f>
        <v>1</v>
      </c>
      <c r="M6499" s="27"/>
    </row>
    <row r="6500" spans="1:13" ht="30" customHeight="1" x14ac:dyDescent="0.3">
      <c r="A6500" s="27">
        <f t="shared" si="75"/>
        <v>2687</v>
      </c>
      <c r="B6500" s="31">
        <v>45111</v>
      </c>
      <c r="C6500" s="31">
        <v>45110</v>
      </c>
      <c r="D6500" s="19" t="s">
        <v>1053</v>
      </c>
      <c r="E6500" s="20" t="str">
        <f>IF(ISBLANK(LeaveTracker[[#This Row],[Employee Name]]),"-----",VLOOKUP(LeaveTracker[[#This Row],[Employee Name]],'List of Employees'!$B$4:$H$767,7))</f>
        <v>CTO</v>
      </c>
      <c r="F6500" s="66" t="str">
        <f>IF(ISBLANK(LeaveTracker[[#This Row],[Employee Name]]),"-----",VLOOKUP(LeaveTracker[[#This Row],[Employee Name]],'List of Employees'!$B$4:$H$767,6))</f>
        <v>PERMANENT</v>
      </c>
      <c r="G6500" s="24">
        <v>45107</v>
      </c>
      <c r="H6500" s="24">
        <v>45107</v>
      </c>
      <c r="I6500" s="20" t="s">
        <v>81</v>
      </c>
      <c r="K6500" s="57" t="str">
        <f ca="1">LeaveTracker[[#This Row],[Days]]&amp;" "&amp;LeaveTracker[[#This Row],[Type of Leave]]</f>
        <v>1 SL</v>
      </c>
      <c r="L6500" s="23">
        <f ca="1">NETWORKDAYS(LeaveTracker[[#This Row],[Start Date]],LeaveTracker[[#This Row],[End Date]],lstHolidays)</f>
        <v>1</v>
      </c>
      <c r="M6500" s="27"/>
    </row>
    <row r="6501" spans="1:13" ht="30" customHeight="1" x14ac:dyDescent="0.3">
      <c r="A6501" s="27">
        <f t="shared" ref="A6501:A6564" si="76">A6500+1</f>
        <v>2688</v>
      </c>
      <c r="B6501" s="31">
        <v>45111</v>
      </c>
      <c r="C6501" s="31">
        <v>45110</v>
      </c>
      <c r="D6501" s="19" t="s">
        <v>127</v>
      </c>
      <c r="E6501" s="20" t="str">
        <f>IF(ISBLANK(LeaveTracker[[#This Row],[Employee Name]]),"-----",VLOOKUP(LeaveTracker[[#This Row],[Employee Name]],'List of Employees'!$B$4:$H$767,7))</f>
        <v>MO</v>
      </c>
      <c r="F6501" s="66" t="str">
        <f>IF(ISBLANK(LeaveTracker[[#This Row],[Employee Name]]),"-----",VLOOKUP(LeaveTracker[[#This Row],[Employee Name]],'List of Employees'!$B$4:$H$767,6))</f>
        <v>PERMANENT</v>
      </c>
      <c r="G6501" s="24">
        <v>45103</v>
      </c>
      <c r="H6501" s="24">
        <v>45104</v>
      </c>
      <c r="I6501" s="20" t="s">
        <v>81</v>
      </c>
      <c r="K6501" s="57" t="str">
        <f ca="1">LeaveTracker[[#This Row],[Days]]&amp;" "&amp;LeaveTracker[[#This Row],[Type of Leave]]</f>
        <v>2 SL</v>
      </c>
      <c r="L6501" s="23">
        <f ca="1">NETWORKDAYS(LeaveTracker[[#This Row],[Start Date]],LeaveTracker[[#This Row],[End Date]],lstHolidays)</f>
        <v>2</v>
      </c>
      <c r="M6501" s="27"/>
    </row>
    <row r="6502" spans="1:13" ht="30" customHeight="1" x14ac:dyDescent="0.3">
      <c r="A6502" s="27">
        <f t="shared" si="76"/>
        <v>2689</v>
      </c>
      <c r="B6502" s="31">
        <v>45111</v>
      </c>
      <c r="C6502" s="31">
        <v>45110</v>
      </c>
      <c r="D6502" s="19" t="s">
        <v>127</v>
      </c>
      <c r="E6502" s="20" t="str">
        <f>IF(ISBLANK(LeaveTracker[[#This Row],[Employee Name]]),"-----",VLOOKUP(LeaveTracker[[#This Row],[Employee Name]],'List of Employees'!$B$4:$H$767,7))</f>
        <v>MO</v>
      </c>
      <c r="F6502" s="66" t="str">
        <f>IF(ISBLANK(LeaveTracker[[#This Row],[Employee Name]]),"-----",VLOOKUP(LeaveTracker[[#This Row],[Employee Name]],'List of Employees'!$B$4:$H$767,6))</f>
        <v>PERMANENT</v>
      </c>
      <c r="G6502" s="24">
        <v>45106</v>
      </c>
      <c r="H6502" s="24">
        <v>45107</v>
      </c>
      <c r="I6502" s="20" t="s">
        <v>81</v>
      </c>
      <c r="K6502" s="57" t="str">
        <f ca="1">LeaveTracker[[#This Row],[Days]]&amp;" "&amp;LeaveTracker[[#This Row],[Type of Leave]]</f>
        <v>2 SL</v>
      </c>
      <c r="L6502" s="23">
        <f ca="1">NETWORKDAYS(LeaveTracker[[#This Row],[Start Date]],LeaveTracker[[#This Row],[End Date]],lstHolidays)</f>
        <v>2</v>
      </c>
      <c r="M6502" s="27"/>
    </row>
    <row r="6503" spans="1:13" ht="30" customHeight="1" x14ac:dyDescent="0.3">
      <c r="A6503" s="27">
        <f t="shared" si="76"/>
        <v>2690</v>
      </c>
      <c r="B6503" s="31">
        <v>45111</v>
      </c>
      <c r="C6503" s="31">
        <v>45103</v>
      </c>
      <c r="D6503" s="19" t="s">
        <v>1279</v>
      </c>
      <c r="E6503" s="20" t="str">
        <f>IF(ISBLANK(LeaveTracker[[#This Row],[Employee Name]]),"-----",VLOOKUP(LeaveTracker[[#This Row],[Employee Name]],'List of Employees'!$B$4:$H$767,7))</f>
        <v>MO</v>
      </c>
      <c r="F6503" s="66" t="str">
        <f>IF(ISBLANK(LeaveTracker[[#This Row],[Employee Name]]),"-----",VLOOKUP(LeaveTracker[[#This Row],[Employee Name]],'List of Employees'!$B$4:$H$767,6))</f>
        <v>PERMANENT</v>
      </c>
      <c r="G6503" s="24">
        <v>45100</v>
      </c>
      <c r="H6503" s="24">
        <v>45100</v>
      </c>
      <c r="I6503" s="20" t="s">
        <v>297</v>
      </c>
      <c r="J6503" s="42" t="s">
        <v>1000</v>
      </c>
      <c r="K6503" s="57" t="str">
        <f ca="1">LeaveTracker[[#This Row],[Days]]&amp;" "&amp;LeaveTracker[[#This Row],[Type of Leave]]</f>
        <v>1 OTHER</v>
      </c>
      <c r="L6503" s="23">
        <f ca="1">NETWORKDAYS(LeaveTracker[[#This Row],[Start Date]],LeaveTracker[[#This Row],[End Date]],lstHolidays)</f>
        <v>1</v>
      </c>
      <c r="M6503" s="27"/>
    </row>
    <row r="6504" spans="1:13" ht="30" customHeight="1" x14ac:dyDescent="0.3">
      <c r="A6504" s="27">
        <f t="shared" si="76"/>
        <v>2691</v>
      </c>
      <c r="B6504" s="31">
        <v>45111</v>
      </c>
      <c r="C6504" s="31">
        <v>45110</v>
      </c>
      <c r="D6504" s="19" t="s">
        <v>1796</v>
      </c>
      <c r="E6504" s="20" t="str">
        <f>IF(ISBLANK(LeaveTracker[[#This Row],[Employee Name]]),"-----",VLOOKUP(LeaveTracker[[#This Row],[Employee Name]],'List of Employees'!$B$4:$H$767,7))</f>
        <v>TCNHS</v>
      </c>
      <c r="F6504" s="66" t="str">
        <f>IF(ISBLANK(LeaveTracker[[#This Row],[Employee Name]]),"-----",VLOOKUP(LeaveTracker[[#This Row],[Employee Name]],'List of Employees'!$B$4:$H$767,6))</f>
        <v>CASUAL</v>
      </c>
      <c r="G6504" s="24">
        <v>45104</v>
      </c>
      <c r="H6504" s="24">
        <v>45104</v>
      </c>
      <c r="I6504" s="20" t="s">
        <v>81</v>
      </c>
      <c r="K6504" s="57" t="str">
        <f ca="1">LeaveTracker[[#This Row],[Days]]&amp;" "&amp;LeaveTracker[[#This Row],[Type of Leave]]</f>
        <v>1 SL</v>
      </c>
      <c r="L6504" s="23">
        <f ca="1">NETWORKDAYS(LeaveTracker[[#This Row],[Start Date]],LeaveTracker[[#This Row],[End Date]],lstHolidays)</f>
        <v>1</v>
      </c>
      <c r="M6504" s="27"/>
    </row>
    <row r="6505" spans="1:13" ht="30" customHeight="1" x14ac:dyDescent="0.3">
      <c r="A6505" s="27">
        <f t="shared" si="76"/>
        <v>2692</v>
      </c>
      <c r="B6505" s="31">
        <v>45111</v>
      </c>
      <c r="C6505" s="31">
        <v>45110</v>
      </c>
      <c r="D6505" s="19" t="s">
        <v>1796</v>
      </c>
      <c r="E6505" s="20" t="str">
        <f>IF(ISBLANK(LeaveTracker[[#This Row],[Employee Name]]),"-----",VLOOKUP(LeaveTracker[[#This Row],[Employee Name]],'List of Employees'!$B$4:$H$767,7))</f>
        <v>TCNHS</v>
      </c>
      <c r="F6505" s="66" t="str">
        <f>IF(ISBLANK(LeaveTracker[[#This Row],[Employee Name]]),"-----",VLOOKUP(LeaveTracker[[#This Row],[Employee Name]],'List of Employees'!$B$4:$H$767,6))</f>
        <v>CASUAL</v>
      </c>
      <c r="G6505" s="24">
        <v>45107</v>
      </c>
      <c r="H6505" s="24">
        <v>45107</v>
      </c>
      <c r="I6505" s="20" t="s">
        <v>81</v>
      </c>
      <c r="K6505" s="57" t="str">
        <f ca="1">LeaveTracker[[#This Row],[Days]]&amp;" "&amp;LeaveTracker[[#This Row],[Type of Leave]]</f>
        <v>1 SL</v>
      </c>
      <c r="L6505" s="23">
        <f ca="1">NETWORKDAYS(LeaveTracker[[#This Row],[Start Date]],LeaveTracker[[#This Row],[End Date]],lstHolidays)</f>
        <v>1</v>
      </c>
      <c r="M6505" s="27"/>
    </row>
    <row r="6506" spans="1:13" ht="30" customHeight="1" x14ac:dyDescent="0.3">
      <c r="A6506" s="27">
        <f t="shared" si="76"/>
        <v>2693</v>
      </c>
      <c r="B6506" s="31">
        <v>45111</v>
      </c>
      <c r="C6506" s="31">
        <v>45110</v>
      </c>
      <c r="D6506" s="19" t="s">
        <v>711</v>
      </c>
      <c r="E6506" s="20" t="str">
        <f>IF(ISBLANK(LeaveTracker[[#This Row],[Employee Name]]),"-----",VLOOKUP(LeaveTracker[[#This Row],[Employee Name]],'List of Employees'!$B$4:$H$767,7))</f>
        <v>CBO</v>
      </c>
      <c r="F6506" s="66" t="str">
        <f>IF(ISBLANK(LeaveTracker[[#This Row],[Employee Name]]),"-----",VLOOKUP(LeaveTracker[[#This Row],[Employee Name]],'List of Employees'!$B$4:$H$767,6))</f>
        <v>PERMANENT</v>
      </c>
      <c r="G6506" s="24">
        <v>45107</v>
      </c>
      <c r="H6506" s="24">
        <v>45107</v>
      </c>
      <c r="I6506" s="20" t="s">
        <v>81</v>
      </c>
      <c r="K6506" s="57" t="str">
        <f ca="1">LeaveTracker[[#This Row],[Days]]&amp;" "&amp;LeaveTracker[[#This Row],[Type of Leave]]</f>
        <v>1 SL</v>
      </c>
      <c r="L6506" s="23">
        <f ca="1">NETWORKDAYS(LeaveTracker[[#This Row],[Start Date]],LeaveTracker[[#This Row],[End Date]],lstHolidays)</f>
        <v>1</v>
      </c>
      <c r="M6506" s="27"/>
    </row>
    <row r="6507" spans="1:13" ht="30" customHeight="1" x14ac:dyDescent="0.3">
      <c r="A6507" s="27">
        <f t="shared" si="76"/>
        <v>2694</v>
      </c>
      <c r="B6507" s="31">
        <v>45111</v>
      </c>
      <c r="C6507" s="31">
        <v>45110</v>
      </c>
      <c r="D6507" s="19" t="s">
        <v>1846</v>
      </c>
      <c r="E6507" s="20" t="str">
        <f>IF(ISBLANK(LeaveTracker[[#This Row],[Employee Name]]),"-----",VLOOKUP(LeaveTracker[[#This Row],[Employee Name]],'List of Employees'!$B$4:$H$767,7))</f>
        <v>TICC</v>
      </c>
      <c r="F6507" s="66" t="str">
        <f>IF(ISBLANK(LeaveTracker[[#This Row],[Employee Name]]),"-----",VLOOKUP(LeaveTracker[[#This Row],[Employee Name]],'List of Employees'!$B$4:$H$767,6))</f>
        <v>CASUAL</v>
      </c>
      <c r="G6507" s="24">
        <v>45105</v>
      </c>
      <c r="H6507" s="24">
        <v>45107</v>
      </c>
      <c r="I6507" s="20" t="s">
        <v>81</v>
      </c>
      <c r="K6507" s="57" t="str">
        <f ca="1">LeaveTracker[[#This Row],[Days]]&amp;" "&amp;LeaveTracker[[#This Row],[Type of Leave]]</f>
        <v>2 SL</v>
      </c>
      <c r="L6507" s="23">
        <f ca="1">NETWORKDAYS(LeaveTracker[[#This Row],[Start Date]],LeaveTracker[[#This Row],[End Date]],lstHolidays)</f>
        <v>2</v>
      </c>
      <c r="M6507" s="27"/>
    </row>
    <row r="6508" spans="1:13" ht="30" customHeight="1" x14ac:dyDescent="0.3">
      <c r="A6508" s="27">
        <f t="shared" si="76"/>
        <v>2695</v>
      </c>
      <c r="B6508" s="31">
        <v>45111</v>
      </c>
      <c r="C6508" s="31">
        <v>45110</v>
      </c>
      <c r="D6508" s="19" t="s">
        <v>1805</v>
      </c>
      <c r="E6508" s="20" t="str">
        <f>IF(ISBLANK(LeaveTracker[[#This Row],[Employee Name]]),"-----",VLOOKUP(LeaveTracker[[#This Row],[Employee Name]],'List of Employees'!$B$4:$H$767,7))</f>
        <v>TICC/TCCH</v>
      </c>
      <c r="F6508" s="66" t="str">
        <f>IF(ISBLANK(LeaveTracker[[#This Row],[Employee Name]]),"-----",VLOOKUP(LeaveTracker[[#This Row],[Employee Name]],'List of Employees'!$B$4:$H$767,6))</f>
        <v>CASUAL</v>
      </c>
      <c r="G6508" s="24">
        <v>45116</v>
      </c>
      <c r="H6508" s="24">
        <v>45116</v>
      </c>
      <c r="I6508" s="20" t="s">
        <v>82</v>
      </c>
      <c r="K6508" s="57" t="str">
        <f>LeaveTracker[[#This Row],[Days]]&amp;" "&amp;LeaveTracker[[#This Row],[Type of Leave]]</f>
        <v>1 VL</v>
      </c>
      <c r="L6508" s="23">
        <v>1</v>
      </c>
      <c r="M6508" s="27"/>
    </row>
    <row r="6509" spans="1:13" ht="30" customHeight="1" x14ac:dyDescent="0.3">
      <c r="A6509" s="27">
        <f t="shared" si="76"/>
        <v>2696</v>
      </c>
      <c r="B6509" s="31">
        <v>45111</v>
      </c>
      <c r="C6509" s="31">
        <v>45095</v>
      </c>
      <c r="D6509" s="19" t="s">
        <v>911</v>
      </c>
      <c r="E6509" s="20" t="str">
        <f>IF(ISBLANK(LeaveTracker[[#This Row],[Employee Name]]),"-----",VLOOKUP(LeaveTracker[[#This Row],[Employee Name]],'List of Employees'!$B$4:$H$767,7))</f>
        <v>CPDO</v>
      </c>
      <c r="F6509" s="66" t="str">
        <f>IF(ISBLANK(LeaveTracker[[#This Row],[Employee Name]]),"-----",VLOOKUP(LeaveTracker[[#This Row],[Employee Name]],'List of Employees'!$B$4:$H$767,6))</f>
        <v>PERMANENT</v>
      </c>
      <c r="G6509" s="24">
        <v>45093</v>
      </c>
      <c r="H6509" s="24">
        <v>45093</v>
      </c>
      <c r="I6509" s="20" t="s">
        <v>297</v>
      </c>
      <c r="J6509" s="42" t="s">
        <v>1000</v>
      </c>
      <c r="K6509" s="57" t="str">
        <f ca="1">LeaveTracker[[#This Row],[Days]]&amp;" "&amp;LeaveTracker[[#This Row],[Type of Leave]]</f>
        <v>1 OTHER</v>
      </c>
      <c r="L6509" s="23">
        <f ca="1">NETWORKDAYS(LeaveTracker[[#This Row],[Start Date]],LeaveTracker[[#This Row],[End Date]],lstHolidays)</f>
        <v>1</v>
      </c>
      <c r="M6509" s="27"/>
    </row>
    <row r="6510" spans="1:13" ht="30" customHeight="1" x14ac:dyDescent="0.3">
      <c r="A6510" s="27">
        <f t="shared" si="76"/>
        <v>2697</v>
      </c>
      <c r="B6510" s="31">
        <v>45111</v>
      </c>
      <c r="C6510" s="31">
        <v>45107</v>
      </c>
      <c r="D6510" s="19" t="s">
        <v>906</v>
      </c>
      <c r="E6510" s="20" t="str">
        <f>IF(ISBLANK(LeaveTracker[[#This Row],[Employee Name]]),"-----",VLOOKUP(LeaveTracker[[#This Row],[Employee Name]],'List of Employees'!$B$4:$H$767,7))</f>
        <v>CPDO</v>
      </c>
      <c r="F6510" s="66" t="str">
        <f>IF(ISBLANK(LeaveTracker[[#This Row],[Employee Name]]),"-----",VLOOKUP(LeaveTracker[[#This Row],[Employee Name]],'List of Employees'!$B$4:$H$767,6))</f>
        <v>PERMANENT</v>
      </c>
      <c r="G6510" s="24">
        <v>45112</v>
      </c>
      <c r="H6510" s="24">
        <v>45112</v>
      </c>
      <c r="I6510" s="20" t="s">
        <v>297</v>
      </c>
      <c r="J6510" s="42" t="s">
        <v>1000</v>
      </c>
      <c r="K6510" s="57" t="str">
        <f ca="1">LeaveTracker[[#This Row],[Days]]&amp;" "&amp;LeaveTracker[[#This Row],[Type of Leave]]</f>
        <v>1 OTHER</v>
      </c>
      <c r="L6510" s="23">
        <f ca="1">NETWORKDAYS(LeaveTracker[[#This Row],[Start Date]],LeaveTracker[[#This Row],[End Date]],lstHolidays)</f>
        <v>1</v>
      </c>
      <c r="M6510" s="27"/>
    </row>
    <row r="6511" spans="1:13" ht="30" customHeight="1" x14ac:dyDescent="0.3">
      <c r="A6511" s="27">
        <f t="shared" si="76"/>
        <v>2698</v>
      </c>
      <c r="B6511" s="31">
        <v>45111</v>
      </c>
      <c r="C6511" s="31">
        <v>45110</v>
      </c>
      <c r="D6511" s="19" t="s">
        <v>1790</v>
      </c>
      <c r="E6511" s="20" t="str">
        <f>IF(ISBLANK(LeaveTracker[[#This Row],[Employee Name]]),"-----",VLOOKUP(LeaveTracker[[#This Row],[Employee Name]],'List of Employees'!$B$4:$H$767,7))</f>
        <v>CENRO</v>
      </c>
      <c r="F6511" s="66" t="str">
        <f>IF(ISBLANK(LeaveTracker[[#This Row],[Employee Name]]),"-----",VLOOKUP(LeaveTracker[[#This Row],[Employee Name]],'List of Employees'!$B$4:$H$767,6))</f>
        <v>CASUAL</v>
      </c>
      <c r="G6511" s="24">
        <v>45117</v>
      </c>
      <c r="H6511" s="24">
        <v>45119</v>
      </c>
      <c r="I6511" s="20" t="s">
        <v>82</v>
      </c>
      <c r="K6511" s="57" t="str">
        <f ca="1">LeaveTracker[[#This Row],[Days]]&amp;" "&amp;LeaveTracker[[#This Row],[Type of Leave]]</f>
        <v>3 VL</v>
      </c>
      <c r="L6511" s="23">
        <f ca="1">NETWORKDAYS(LeaveTracker[[#This Row],[Start Date]],LeaveTracker[[#This Row],[End Date]],lstHolidays)</f>
        <v>3</v>
      </c>
      <c r="M6511" s="27"/>
    </row>
    <row r="6512" spans="1:13" ht="30" customHeight="1" x14ac:dyDescent="0.3">
      <c r="A6512" s="27">
        <f t="shared" si="76"/>
        <v>2699</v>
      </c>
      <c r="B6512" s="31">
        <v>45111</v>
      </c>
      <c r="C6512" s="31">
        <v>45108</v>
      </c>
      <c r="D6512" s="19" t="s">
        <v>1859</v>
      </c>
      <c r="E6512" s="20" t="str">
        <f>IF(ISBLANK(LeaveTracker[[#This Row],[Employee Name]]),"-----",VLOOKUP(LeaveTracker[[#This Row],[Employee Name]],'List of Employees'!$B$4:$H$767,7))</f>
        <v>TICC</v>
      </c>
      <c r="F6512" s="66" t="str">
        <f>IF(ISBLANK(LeaveTracker[[#This Row],[Employee Name]]),"-----",VLOOKUP(LeaveTracker[[#This Row],[Employee Name]],'List of Employees'!$B$4:$H$767,6))</f>
        <v>CASUAL</v>
      </c>
      <c r="G6512" s="24">
        <v>45119</v>
      </c>
      <c r="H6512" s="24">
        <v>45121</v>
      </c>
      <c r="I6512" s="20" t="s">
        <v>82</v>
      </c>
      <c r="K6512" s="57" t="str">
        <f ca="1">LeaveTracker[[#This Row],[Days]]&amp;" "&amp;LeaveTracker[[#This Row],[Type of Leave]]</f>
        <v>3 VL</v>
      </c>
      <c r="L6512" s="23">
        <f ca="1">NETWORKDAYS(LeaveTracker[[#This Row],[Start Date]],LeaveTracker[[#This Row],[End Date]],lstHolidays)</f>
        <v>3</v>
      </c>
      <c r="M6512" s="27"/>
    </row>
    <row r="6513" spans="1:13" ht="30" customHeight="1" x14ac:dyDescent="0.3">
      <c r="A6513" s="27">
        <f t="shared" si="76"/>
        <v>2700</v>
      </c>
      <c r="B6513" s="31">
        <v>45111</v>
      </c>
      <c r="C6513" s="31">
        <v>45110</v>
      </c>
      <c r="D6513" s="19" t="s">
        <v>1860</v>
      </c>
      <c r="E6513" s="20" t="str">
        <f>IF(ISBLANK(LeaveTracker[[#This Row],[Employee Name]]),"-----",VLOOKUP(LeaveTracker[[#This Row],[Employee Name]],'List of Employees'!$B$4:$H$767,7))</f>
        <v>TICC</v>
      </c>
      <c r="F6513" s="66" t="str">
        <f>IF(ISBLANK(LeaveTracker[[#This Row],[Employee Name]]),"-----",VLOOKUP(LeaveTracker[[#This Row],[Employee Name]],'List of Employees'!$B$4:$H$767,6))</f>
        <v>CASUAL</v>
      </c>
      <c r="G6513" s="24">
        <v>45125</v>
      </c>
      <c r="H6513" s="24">
        <v>45125</v>
      </c>
      <c r="I6513" s="20" t="s">
        <v>82</v>
      </c>
      <c r="K6513" s="57" t="str">
        <f ca="1">LeaveTracker[[#This Row],[Days]]&amp;" "&amp;LeaveTracker[[#This Row],[Type of Leave]]</f>
        <v>1 VL</v>
      </c>
      <c r="L6513" s="23">
        <f ca="1">NETWORKDAYS(LeaveTracker[[#This Row],[Start Date]],LeaveTracker[[#This Row],[End Date]],lstHolidays)</f>
        <v>1</v>
      </c>
      <c r="M6513" s="27"/>
    </row>
    <row r="6514" spans="1:13" ht="30" customHeight="1" x14ac:dyDescent="0.3">
      <c r="A6514" s="27">
        <f t="shared" si="76"/>
        <v>2701</v>
      </c>
      <c r="B6514" s="31">
        <v>45111</v>
      </c>
      <c r="C6514" s="31">
        <v>45110</v>
      </c>
      <c r="D6514" s="19" t="s">
        <v>1860</v>
      </c>
      <c r="E6514" s="20" t="str">
        <f>IF(ISBLANK(LeaveTracker[[#This Row],[Employee Name]]),"-----",VLOOKUP(LeaveTracker[[#This Row],[Employee Name]],'List of Employees'!$B$4:$H$767,7))</f>
        <v>TICC</v>
      </c>
      <c r="F6514" s="66" t="str">
        <f>IF(ISBLANK(LeaveTracker[[#This Row],[Employee Name]]),"-----",VLOOKUP(LeaveTracker[[#This Row],[Employee Name]],'List of Employees'!$B$4:$H$767,6))</f>
        <v>CASUAL</v>
      </c>
      <c r="G6514" s="24">
        <v>45126</v>
      </c>
      <c r="H6514" s="24">
        <v>45126</v>
      </c>
      <c r="I6514" s="20" t="s">
        <v>297</v>
      </c>
      <c r="J6514" s="42" t="s">
        <v>1000</v>
      </c>
      <c r="K6514" s="57" t="str">
        <f ca="1">LeaveTracker[[#This Row],[Days]]&amp;" "&amp;LeaveTracker[[#This Row],[Type of Leave]]</f>
        <v>1 OTHER</v>
      </c>
      <c r="L6514" s="23">
        <f ca="1">NETWORKDAYS(LeaveTracker[[#This Row],[Start Date]],LeaveTracker[[#This Row],[End Date]],lstHolidays)</f>
        <v>1</v>
      </c>
      <c r="M6514" s="27"/>
    </row>
    <row r="6515" spans="1:13" ht="30" customHeight="1" x14ac:dyDescent="0.3">
      <c r="A6515" s="27">
        <f t="shared" si="76"/>
        <v>2702</v>
      </c>
      <c r="B6515" s="31">
        <v>45111</v>
      </c>
      <c r="C6515" s="31">
        <v>45110</v>
      </c>
      <c r="D6515" s="19" t="s">
        <v>1881</v>
      </c>
      <c r="E6515" s="20" t="str">
        <f>IF(ISBLANK(LeaveTracker[[#This Row],[Employee Name]]),"-----",VLOOKUP(LeaveTracker[[#This Row],[Employee Name]],'List of Employees'!$B$4:$H$767,7))</f>
        <v>TICC</v>
      </c>
      <c r="F6515" s="66" t="str">
        <f>IF(ISBLANK(LeaveTracker[[#This Row],[Employee Name]]),"-----",VLOOKUP(LeaveTracker[[#This Row],[Employee Name]],'List of Employees'!$B$4:$H$767,6))</f>
        <v>CASUAL</v>
      </c>
      <c r="G6515" s="24">
        <v>45119</v>
      </c>
      <c r="H6515" s="24">
        <v>45121</v>
      </c>
      <c r="I6515" s="20" t="s">
        <v>82</v>
      </c>
      <c r="K6515" s="57" t="str">
        <f ca="1">LeaveTracker[[#This Row],[Days]]&amp;" "&amp;LeaveTracker[[#This Row],[Type of Leave]]</f>
        <v>3 VL</v>
      </c>
      <c r="L6515" s="23">
        <f ca="1">NETWORKDAYS(LeaveTracker[[#This Row],[Start Date]],LeaveTracker[[#This Row],[End Date]],lstHolidays)</f>
        <v>3</v>
      </c>
      <c r="M6515" s="27"/>
    </row>
    <row r="6516" spans="1:13" ht="30" customHeight="1" x14ac:dyDescent="0.3">
      <c r="A6516" s="27">
        <f t="shared" si="76"/>
        <v>2703</v>
      </c>
      <c r="B6516" s="31">
        <v>45111</v>
      </c>
      <c r="C6516" s="31">
        <v>45110</v>
      </c>
      <c r="D6516" s="19" t="s">
        <v>711</v>
      </c>
      <c r="E6516" s="20" t="str">
        <f>IF(ISBLANK(LeaveTracker[[#This Row],[Employee Name]]),"-----",VLOOKUP(LeaveTracker[[#This Row],[Employee Name]],'List of Employees'!$B$4:$H$767,7))</f>
        <v>CBO</v>
      </c>
      <c r="F6516" s="66" t="str">
        <f>IF(ISBLANK(LeaveTracker[[#This Row],[Employee Name]]),"-----",VLOOKUP(LeaveTracker[[#This Row],[Employee Name]],'List of Employees'!$B$4:$H$767,6))</f>
        <v>PERMANENT</v>
      </c>
      <c r="G6516" s="24">
        <v>45146</v>
      </c>
      <c r="H6516" s="24">
        <v>45148</v>
      </c>
      <c r="I6516" s="20" t="s">
        <v>82</v>
      </c>
      <c r="K6516" s="57" t="str">
        <f ca="1">LeaveTracker[[#This Row],[Days]]&amp;" "&amp;LeaveTracker[[#This Row],[Type of Leave]]</f>
        <v>3 VL</v>
      </c>
      <c r="L6516" s="23">
        <f ca="1">NETWORKDAYS(LeaveTracker[[#This Row],[Start Date]],LeaveTracker[[#This Row],[End Date]],lstHolidays)</f>
        <v>3</v>
      </c>
      <c r="M6516" s="27"/>
    </row>
    <row r="6517" spans="1:13" ht="30" customHeight="1" x14ac:dyDescent="0.3">
      <c r="A6517" s="27">
        <f t="shared" si="76"/>
        <v>2704</v>
      </c>
      <c r="B6517" s="31">
        <v>45111</v>
      </c>
      <c r="C6517" s="31">
        <v>45110</v>
      </c>
      <c r="D6517" s="19" t="s">
        <v>608</v>
      </c>
      <c r="E6517" s="20" t="str">
        <f>IF(ISBLANK(LeaveTracker[[#This Row],[Employee Name]]),"-----",VLOOKUP(LeaveTracker[[#This Row],[Employee Name]],'List of Employees'!$B$4:$H$767,7))</f>
        <v>CBO</v>
      </c>
      <c r="F6517" s="66" t="str">
        <f>IF(ISBLANK(LeaveTracker[[#This Row],[Employee Name]]),"-----",VLOOKUP(LeaveTracker[[#This Row],[Employee Name]],'List of Employees'!$B$4:$H$767,6))</f>
        <v>PERMANENT</v>
      </c>
      <c r="G6517" s="24">
        <v>45146</v>
      </c>
      <c r="H6517" s="24">
        <v>45148</v>
      </c>
      <c r="I6517" s="20" t="s">
        <v>82</v>
      </c>
      <c r="K6517" s="57" t="str">
        <f ca="1">LeaveTracker[[#This Row],[Days]]&amp;" "&amp;LeaveTracker[[#This Row],[Type of Leave]]</f>
        <v>3 VL</v>
      </c>
      <c r="L6517" s="23">
        <f ca="1">NETWORKDAYS(LeaveTracker[[#This Row],[Start Date]],LeaveTracker[[#This Row],[End Date]],lstHolidays)</f>
        <v>3</v>
      </c>
      <c r="M6517" s="27"/>
    </row>
    <row r="6518" spans="1:13" ht="30" customHeight="1" x14ac:dyDescent="0.3">
      <c r="A6518" s="27">
        <f t="shared" si="76"/>
        <v>2705</v>
      </c>
      <c r="B6518" s="31">
        <v>45111</v>
      </c>
      <c r="C6518" s="31">
        <v>45110</v>
      </c>
      <c r="D6518" s="19" t="s">
        <v>611</v>
      </c>
      <c r="E6518" s="20" t="str">
        <f>IF(ISBLANK(LeaveTracker[[#This Row],[Employee Name]]),"-----",VLOOKUP(LeaveTracker[[#This Row],[Employee Name]],'List of Employees'!$B$4:$H$767,7))</f>
        <v>CBO</v>
      </c>
      <c r="F6518" s="66" t="str">
        <f>IF(ISBLANK(LeaveTracker[[#This Row],[Employee Name]]),"-----",VLOOKUP(LeaveTracker[[#This Row],[Employee Name]],'List of Employees'!$B$4:$H$767,6))</f>
        <v>PERMANENT</v>
      </c>
      <c r="G6518" s="24">
        <v>45146</v>
      </c>
      <c r="H6518" s="24">
        <v>45148</v>
      </c>
      <c r="I6518" s="20" t="s">
        <v>82</v>
      </c>
      <c r="K6518" s="57" t="str">
        <f ca="1">LeaveTracker[[#This Row],[Days]]&amp;" "&amp;LeaveTracker[[#This Row],[Type of Leave]]</f>
        <v>3 VL</v>
      </c>
      <c r="L6518" s="23">
        <f ca="1">NETWORKDAYS(LeaveTracker[[#This Row],[Start Date]],LeaveTracker[[#This Row],[End Date]],lstHolidays)</f>
        <v>3</v>
      </c>
      <c r="M6518" s="27"/>
    </row>
    <row r="6519" spans="1:13" ht="30" customHeight="1" x14ac:dyDescent="0.3">
      <c r="A6519" s="27">
        <f t="shared" si="76"/>
        <v>2706</v>
      </c>
      <c r="B6519" s="31">
        <v>45111</v>
      </c>
      <c r="C6519" s="31">
        <v>45110</v>
      </c>
      <c r="D6519" s="19" t="s">
        <v>614</v>
      </c>
      <c r="E6519" s="20" t="str">
        <f>IF(ISBLANK(LeaveTracker[[#This Row],[Employee Name]]),"-----",VLOOKUP(LeaveTracker[[#This Row],[Employee Name]],'List of Employees'!$B$4:$H$767,7))</f>
        <v>CBO</v>
      </c>
      <c r="F6519" s="66" t="str">
        <f>IF(ISBLANK(LeaveTracker[[#This Row],[Employee Name]]),"-----",VLOOKUP(LeaveTracker[[#This Row],[Employee Name]],'List of Employees'!$B$4:$H$767,6))</f>
        <v>PERMANENT</v>
      </c>
      <c r="G6519" s="24">
        <v>45146</v>
      </c>
      <c r="H6519" s="24">
        <v>45148</v>
      </c>
      <c r="I6519" s="20" t="s">
        <v>82</v>
      </c>
      <c r="K6519" s="57" t="str">
        <f ca="1">LeaveTracker[[#This Row],[Days]]&amp;" "&amp;LeaveTracker[[#This Row],[Type of Leave]]</f>
        <v>3 VL</v>
      </c>
      <c r="L6519" s="23">
        <f ca="1">NETWORKDAYS(LeaveTracker[[#This Row],[Start Date]],LeaveTracker[[#This Row],[End Date]],lstHolidays)</f>
        <v>3</v>
      </c>
      <c r="M6519" s="27"/>
    </row>
    <row r="6520" spans="1:13" ht="30" customHeight="1" x14ac:dyDescent="0.3">
      <c r="A6520" s="27">
        <f t="shared" si="76"/>
        <v>2707</v>
      </c>
      <c r="B6520" s="31">
        <v>45111</v>
      </c>
      <c r="C6520" s="31">
        <v>45110</v>
      </c>
      <c r="D6520" s="19" t="s">
        <v>2617</v>
      </c>
      <c r="E6520" s="20" t="str">
        <f>IF(ISBLANK(LeaveTracker[[#This Row],[Employee Name]]),"-----",VLOOKUP(LeaveTracker[[#This Row],[Employee Name]],'List of Employees'!$B$4:$H$767,7))</f>
        <v>CBO</v>
      </c>
      <c r="F6520" s="66" t="str">
        <f>IF(ISBLANK(LeaveTracker[[#This Row],[Employee Name]]),"-----",VLOOKUP(LeaveTracker[[#This Row],[Employee Name]],'List of Employees'!$B$4:$H$767,6))</f>
        <v>PERMANENT</v>
      </c>
      <c r="G6520" s="24">
        <v>45146</v>
      </c>
      <c r="H6520" s="24">
        <v>45148</v>
      </c>
      <c r="I6520" s="20" t="s">
        <v>82</v>
      </c>
      <c r="K6520" s="57" t="str">
        <f ca="1">LeaveTracker[[#This Row],[Days]]&amp;" "&amp;LeaveTracker[[#This Row],[Type of Leave]]</f>
        <v>3 VL</v>
      </c>
      <c r="L6520" s="23">
        <f ca="1">NETWORKDAYS(LeaveTracker[[#This Row],[Start Date]],LeaveTracker[[#This Row],[End Date]],lstHolidays)</f>
        <v>3</v>
      </c>
      <c r="M6520" s="27"/>
    </row>
    <row r="6521" spans="1:13" ht="30" customHeight="1" x14ac:dyDescent="0.3">
      <c r="A6521" s="27">
        <f t="shared" si="76"/>
        <v>2708</v>
      </c>
      <c r="B6521" s="31">
        <v>45111</v>
      </c>
      <c r="C6521" s="31">
        <v>45110</v>
      </c>
      <c r="D6521" s="19" t="s">
        <v>1261</v>
      </c>
      <c r="E6521" s="20" t="str">
        <f>IF(ISBLANK(LeaveTracker[[#This Row],[Employee Name]]),"-----",VLOOKUP(LeaveTracker[[#This Row],[Employee Name]],'List of Employees'!$B$4:$H$767,7))</f>
        <v>BUDGET</v>
      </c>
      <c r="F6521" s="66" t="str">
        <f>IF(ISBLANK(LeaveTracker[[#This Row],[Employee Name]]),"-----",VLOOKUP(LeaveTracker[[#This Row],[Employee Name]],'List of Employees'!$B$4:$H$767,6))</f>
        <v>PERMANENT</v>
      </c>
      <c r="G6521" s="24">
        <v>45146</v>
      </c>
      <c r="H6521" s="24">
        <v>45148</v>
      </c>
      <c r="I6521" s="20" t="s">
        <v>82</v>
      </c>
      <c r="K6521" s="57" t="str">
        <f ca="1">LeaveTracker[[#This Row],[Days]]&amp;" "&amp;LeaveTracker[[#This Row],[Type of Leave]]</f>
        <v>3 VL</v>
      </c>
      <c r="L6521" s="23">
        <f ca="1">NETWORKDAYS(LeaveTracker[[#This Row],[Start Date]],LeaveTracker[[#This Row],[End Date]],lstHolidays)</f>
        <v>3</v>
      </c>
      <c r="M6521" s="27"/>
    </row>
    <row r="6522" spans="1:13" ht="30" customHeight="1" x14ac:dyDescent="0.3">
      <c r="A6522" s="27">
        <f t="shared" si="76"/>
        <v>2709</v>
      </c>
      <c r="B6522" s="31">
        <v>45111</v>
      </c>
      <c r="C6522" s="31">
        <v>45111</v>
      </c>
      <c r="D6522" s="19" t="s">
        <v>251</v>
      </c>
      <c r="E6522" s="20" t="str">
        <f>IF(ISBLANK(LeaveTracker[[#This Row],[Employee Name]]),"-----",VLOOKUP(LeaveTracker[[#This Row],[Employee Name]],'List of Employees'!$B$4:$H$767,7))</f>
        <v>TCCH/TICC</v>
      </c>
      <c r="F6522" s="66" t="str">
        <f>IF(ISBLANK(LeaveTracker[[#This Row],[Employee Name]]),"-----",VLOOKUP(LeaveTracker[[#This Row],[Employee Name]],'List of Employees'!$B$4:$H$767,6))</f>
        <v>PERMANENT</v>
      </c>
      <c r="G6522" s="21">
        <v>45118</v>
      </c>
      <c r="H6522" s="24">
        <v>45118</v>
      </c>
      <c r="I6522" s="20" t="s">
        <v>297</v>
      </c>
      <c r="J6522" s="42" t="s">
        <v>1000</v>
      </c>
      <c r="K6522" s="57" t="str">
        <f ca="1">LeaveTracker[[#This Row],[Days]]&amp;" "&amp;LeaveTracker[[#This Row],[Type of Leave]]</f>
        <v>1 OTHER</v>
      </c>
      <c r="L6522" s="23">
        <f ca="1">NETWORKDAYS(LeaveTracker[[#This Row],[Start Date]],LeaveTracker[[#This Row],[End Date]],lstHolidays)</f>
        <v>1</v>
      </c>
      <c r="M6522" s="27"/>
    </row>
    <row r="6523" spans="1:13" ht="30" customHeight="1" x14ac:dyDescent="0.3">
      <c r="A6523" s="27">
        <f t="shared" si="76"/>
        <v>2710</v>
      </c>
      <c r="B6523" s="31">
        <v>45111</v>
      </c>
      <c r="C6523" s="31">
        <v>45111</v>
      </c>
      <c r="D6523" s="19" t="s">
        <v>251</v>
      </c>
      <c r="E6523" s="20" t="str">
        <f>IF(ISBLANK(LeaveTracker[[#This Row],[Employee Name]]),"-----",VLOOKUP(LeaveTracker[[#This Row],[Employee Name]],'List of Employees'!$B$4:$H$767,7))</f>
        <v>TCCH/TICC</v>
      </c>
      <c r="F6523" s="66" t="str">
        <f>IF(ISBLANK(LeaveTracker[[#This Row],[Employee Name]]),"-----",VLOOKUP(LeaveTracker[[#This Row],[Employee Name]],'List of Employees'!$B$4:$H$767,6))</f>
        <v>PERMANENT</v>
      </c>
      <c r="G6523" s="24">
        <v>45128</v>
      </c>
      <c r="H6523" s="24">
        <v>45128</v>
      </c>
      <c r="I6523" s="20" t="s">
        <v>297</v>
      </c>
      <c r="J6523" s="42" t="s">
        <v>1000</v>
      </c>
      <c r="K6523" s="57" t="str">
        <f ca="1">LeaveTracker[[#This Row],[Days]]&amp;" "&amp;LeaveTracker[[#This Row],[Type of Leave]]</f>
        <v>1 OTHER</v>
      </c>
      <c r="L6523" s="23">
        <f ca="1">NETWORKDAYS(LeaveTracker[[#This Row],[Start Date]],LeaveTracker[[#This Row],[End Date]],lstHolidays)</f>
        <v>1</v>
      </c>
      <c r="M6523" s="27"/>
    </row>
    <row r="6524" spans="1:13" ht="30" customHeight="1" x14ac:dyDescent="0.3">
      <c r="A6524" s="27">
        <f t="shared" si="76"/>
        <v>2711</v>
      </c>
      <c r="B6524" s="31">
        <v>45111</v>
      </c>
      <c r="C6524" s="31">
        <v>45108</v>
      </c>
      <c r="D6524" s="19" t="s">
        <v>546</v>
      </c>
      <c r="E6524" s="20" t="str">
        <f>IF(ISBLANK(LeaveTracker[[#This Row],[Employee Name]]),"-----",VLOOKUP(LeaveTracker[[#This Row],[Employee Name]],'List of Employees'!$B$4:$H$767,7))</f>
        <v>PICNIC GROVE</v>
      </c>
      <c r="F6524" s="66" t="str">
        <f>IF(ISBLANK(LeaveTracker[[#This Row],[Employee Name]]),"-----",VLOOKUP(LeaveTracker[[#This Row],[Employee Name]],'List of Employees'!$B$4:$H$767,6))</f>
        <v>PERMANENT</v>
      </c>
      <c r="G6524" s="24">
        <v>45083</v>
      </c>
      <c r="H6524" s="24">
        <v>45086</v>
      </c>
      <c r="I6524" s="20" t="s">
        <v>81</v>
      </c>
      <c r="K6524" s="57" t="str">
        <f ca="1">LeaveTracker[[#This Row],[Days]]&amp;" "&amp;LeaveTracker[[#This Row],[Type of Leave]]</f>
        <v>4 SL</v>
      </c>
      <c r="L6524" s="23">
        <f ca="1">NETWORKDAYS(LeaveTracker[[#This Row],[Start Date]],LeaveTracker[[#This Row],[End Date]],lstHolidays)</f>
        <v>4</v>
      </c>
      <c r="M6524" s="27"/>
    </row>
    <row r="6525" spans="1:13" ht="30" customHeight="1" x14ac:dyDescent="0.3">
      <c r="A6525" s="27">
        <f t="shared" si="76"/>
        <v>2712</v>
      </c>
      <c r="B6525" s="31">
        <v>45111</v>
      </c>
      <c r="C6525" s="31">
        <v>45108</v>
      </c>
      <c r="D6525" s="19" t="s">
        <v>546</v>
      </c>
      <c r="E6525" s="20" t="str">
        <f>IF(ISBLANK(LeaveTracker[[#This Row],[Employee Name]]),"-----",VLOOKUP(LeaveTracker[[#This Row],[Employee Name]],'List of Employees'!$B$4:$H$767,7))</f>
        <v>PICNIC GROVE</v>
      </c>
      <c r="F6525" s="66" t="str">
        <f>IF(ISBLANK(LeaveTracker[[#This Row],[Employee Name]]),"-----",VLOOKUP(LeaveTracker[[#This Row],[Employee Name]],'List of Employees'!$B$4:$H$767,6))</f>
        <v>PERMANENT</v>
      </c>
      <c r="G6525" s="24">
        <v>45090</v>
      </c>
      <c r="H6525" s="24">
        <v>45093</v>
      </c>
      <c r="I6525" s="20" t="s">
        <v>81</v>
      </c>
      <c r="K6525" s="57" t="str">
        <f ca="1">LeaveTracker[[#This Row],[Days]]&amp;" "&amp;LeaveTracker[[#This Row],[Type of Leave]]</f>
        <v>4 SL</v>
      </c>
      <c r="L6525" s="23">
        <f ca="1">NETWORKDAYS(LeaveTracker[[#This Row],[Start Date]],LeaveTracker[[#This Row],[End Date]],lstHolidays)</f>
        <v>4</v>
      </c>
      <c r="M6525" s="27"/>
    </row>
    <row r="6526" spans="1:13" ht="30" customHeight="1" x14ac:dyDescent="0.3">
      <c r="A6526" s="27">
        <f t="shared" si="76"/>
        <v>2713</v>
      </c>
      <c r="B6526" s="31">
        <v>45111</v>
      </c>
      <c r="C6526" s="31">
        <v>45108</v>
      </c>
      <c r="D6526" s="19" t="s">
        <v>546</v>
      </c>
      <c r="E6526" s="20" t="str">
        <f>IF(ISBLANK(LeaveTracker[[#This Row],[Employee Name]]),"-----",VLOOKUP(LeaveTracker[[#This Row],[Employee Name]],'List of Employees'!$B$4:$H$767,7))</f>
        <v>PICNIC GROVE</v>
      </c>
      <c r="F6526" s="66" t="str">
        <f>IF(ISBLANK(LeaveTracker[[#This Row],[Employee Name]]),"-----",VLOOKUP(LeaveTracker[[#This Row],[Employee Name]],'List of Employees'!$B$4:$H$767,6))</f>
        <v>PERMANENT</v>
      </c>
      <c r="G6526" s="24">
        <v>45096</v>
      </c>
      <c r="H6526" s="24">
        <v>45100</v>
      </c>
      <c r="I6526" s="20" t="s">
        <v>81</v>
      </c>
      <c r="K6526" s="57" t="str">
        <f ca="1">LeaveTracker[[#This Row],[Days]]&amp;" "&amp;LeaveTracker[[#This Row],[Type of Leave]]</f>
        <v>5 SL</v>
      </c>
      <c r="L6526" s="23">
        <f ca="1">NETWORKDAYS(LeaveTracker[[#This Row],[Start Date]],LeaveTracker[[#This Row],[End Date]],lstHolidays)</f>
        <v>5</v>
      </c>
      <c r="M6526" s="27"/>
    </row>
    <row r="6527" spans="1:13" ht="30" customHeight="1" x14ac:dyDescent="0.3">
      <c r="A6527" s="27">
        <f t="shared" si="76"/>
        <v>2714</v>
      </c>
      <c r="B6527" s="31">
        <v>45111</v>
      </c>
      <c r="C6527" s="31">
        <v>45108</v>
      </c>
      <c r="D6527" s="19" t="s">
        <v>546</v>
      </c>
      <c r="E6527" s="20" t="str">
        <f>IF(ISBLANK(LeaveTracker[[#This Row],[Employee Name]]),"-----",VLOOKUP(LeaveTracker[[#This Row],[Employee Name]],'List of Employees'!$B$4:$H$767,7))</f>
        <v>PICNIC GROVE</v>
      </c>
      <c r="F6527" s="66" t="str">
        <f>IF(ISBLANK(LeaveTracker[[#This Row],[Employee Name]]),"-----",VLOOKUP(LeaveTracker[[#This Row],[Employee Name]],'List of Employees'!$B$4:$H$767,6))</f>
        <v>PERMANENT</v>
      </c>
      <c r="G6527" s="24">
        <v>45103</v>
      </c>
      <c r="H6527" s="24">
        <v>45104</v>
      </c>
      <c r="I6527" s="20" t="s">
        <v>81</v>
      </c>
      <c r="K6527" s="57" t="str">
        <f ca="1">LeaveTracker[[#This Row],[Days]]&amp;" "&amp;LeaveTracker[[#This Row],[Type of Leave]]</f>
        <v>2 SL</v>
      </c>
      <c r="L6527" s="23">
        <f ca="1">NETWORKDAYS(LeaveTracker[[#This Row],[Start Date]],LeaveTracker[[#This Row],[End Date]],lstHolidays)</f>
        <v>2</v>
      </c>
      <c r="M6527" s="27"/>
    </row>
    <row r="6528" spans="1:13" ht="30" customHeight="1" x14ac:dyDescent="0.3">
      <c r="A6528" s="27">
        <f t="shared" si="76"/>
        <v>2715</v>
      </c>
      <c r="B6528" s="31">
        <v>45111</v>
      </c>
      <c r="C6528" s="31">
        <v>45108</v>
      </c>
      <c r="D6528" s="19" t="s">
        <v>546</v>
      </c>
      <c r="E6528" s="20" t="str">
        <f>IF(ISBLANK(LeaveTracker[[#This Row],[Employee Name]]),"-----",VLOOKUP(LeaveTracker[[#This Row],[Employee Name]],'List of Employees'!$B$4:$H$767,7))</f>
        <v>PICNIC GROVE</v>
      </c>
      <c r="F6528" s="66" t="str">
        <f>IF(ISBLANK(LeaveTracker[[#This Row],[Employee Name]]),"-----",VLOOKUP(LeaveTracker[[#This Row],[Employee Name]],'List of Employees'!$B$4:$H$767,6))</f>
        <v>PERMANENT</v>
      </c>
      <c r="G6528" s="24">
        <v>45106</v>
      </c>
      <c r="H6528" s="24">
        <v>45107</v>
      </c>
      <c r="I6528" s="20" t="s">
        <v>81</v>
      </c>
      <c r="K6528" s="57" t="str">
        <f ca="1">LeaveTracker[[#This Row],[Days]]&amp;" "&amp;LeaveTracker[[#This Row],[Type of Leave]]</f>
        <v>2 SL</v>
      </c>
      <c r="L6528" s="23">
        <f ca="1">NETWORKDAYS(LeaveTracker[[#This Row],[Start Date]],LeaveTracker[[#This Row],[End Date]],lstHolidays)</f>
        <v>2</v>
      </c>
      <c r="M6528" s="27"/>
    </row>
    <row r="6529" spans="1:13" ht="30" customHeight="1" x14ac:dyDescent="0.3">
      <c r="A6529" s="27">
        <f t="shared" si="76"/>
        <v>2716</v>
      </c>
      <c r="B6529" s="31">
        <v>45111</v>
      </c>
      <c r="C6529" s="31">
        <v>45110</v>
      </c>
      <c r="D6529" s="19" t="s">
        <v>2137</v>
      </c>
      <c r="E6529" s="20" t="str">
        <f>IF(ISBLANK(LeaveTracker[[#This Row],[Employee Name]]),"-----",VLOOKUP(LeaveTracker[[#This Row],[Employee Name]],'List of Employees'!$B$4:$H$767,7))</f>
        <v>GSO</v>
      </c>
      <c r="F6529" s="66" t="str">
        <f>IF(ISBLANK(LeaveTracker[[#This Row],[Employee Name]]),"-----",VLOOKUP(LeaveTracker[[#This Row],[Employee Name]],'List of Employees'!$B$4:$H$767,6))</f>
        <v>PERMANENT</v>
      </c>
      <c r="G6529" s="24">
        <v>45100</v>
      </c>
      <c r="H6529" s="24">
        <v>45107</v>
      </c>
      <c r="I6529" s="20" t="s">
        <v>82</v>
      </c>
      <c r="K6529" s="57" t="str">
        <f ca="1">LeaveTracker[[#This Row],[Days]]&amp;" "&amp;LeaveTracker[[#This Row],[Type of Leave]]</f>
        <v>5 VL</v>
      </c>
      <c r="L6529" s="23">
        <f ca="1">NETWORKDAYS(LeaveTracker[[#This Row],[Start Date]],LeaveTracker[[#This Row],[End Date]],lstHolidays)</f>
        <v>5</v>
      </c>
      <c r="M6529" s="27"/>
    </row>
    <row r="6530" spans="1:13" ht="30" customHeight="1" x14ac:dyDescent="0.3">
      <c r="A6530" s="27">
        <f t="shared" si="76"/>
        <v>2717</v>
      </c>
      <c r="B6530" s="31">
        <v>45111</v>
      </c>
      <c r="C6530" s="31">
        <v>45110</v>
      </c>
      <c r="D6530" s="19" t="s">
        <v>1022</v>
      </c>
      <c r="E6530" s="20" t="str">
        <f>IF(ISBLANK(LeaveTracker[[#This Row],[Employee Name]]),"-----",VLOOKUP(LeaveTracker[[#This Row],[Employee Name]],'List of Employees'!$B$4:$H$767,7))</f>
        <v>ONT</v>
      </c>
      <c r="F6530" s="66" t="str">
        <f>IF(ISBLANK(LeaveTracker[[#This Row],[Employee Name]]),"-----",VLOOKUP(LeaveTracker[[#This Row],[Employee Name]],'List of Employees'!$B$4:$H$767,6))</f>
        <v>PERMANENT</v>
      </c>
      <c r="G6530" s="24">
        <v>45124</v>
      </c>
      <c r="H6530" s="24">
        <v>45124</v>
      </c>
      <c r="I6530" s="20" t="s">
        <v>82</v>
      </c>
      <c r="K6530" s="57" t="str">
        <f ca="1">LeaveTracker[[#This Row],[Days]]&amp;" "&amp;LeaveTracker[[#This Row],[Type of Leave]]</f>
        <v>1 VL</v>
      </c>
      <c r="L6530" s="23">
        <f ca="1">NETWORKDAYS(LeaveTracker[[#This Row],[Start Date]],LeaveTracker[[#This Row],[End Date]],lstHolidays)</f>
        <v>1</v>
      </c>
      <c r="M6530" s="27"/>
    </row>
    <row r="6531" spans="1:13" ht="30" customHeight="1" x14ac:dyDescent="0.3">
      <c r="A6531" s="27">
        <f t="shared" si="76"/>
        <v>2718</v>
      </c>
      <c r="B6531" s="31">
        <v>45111</v>
      </c>
      <c r="C6531" s="31">
        <v>45103</v>
      </c>
      <c r="D6531" s="19" t="s">
        <v>1935</v>
      </c>
      <c r="E6531" s="20" t="str">
        <f>IF(ISBLANK(LeaveTracker[[#This Row],[Employee Name]]),"-----",VLOOKUP(LeaveTracker[[#This Row],[Employee Name]],'List of Employees'!$B$4:$H$767,7))</f>
        <v>BPLO</v>
      </c>
      <c r="F6531" s="66" t="str">
        <f>IF(ISBLANK(LeaveTracker[[#This Row],[Employee Name]]),"-----",VLOOKUP(LeaveTracker[[#This Row],[Employee Name]],'List of Employees'!$B$4:$H$767,6))</f>
        <v>JOBCON</v>
      </c>
      <c r="G6531" s="24">
        <v>45099</v>
      </c>
      <c r="H6531" s="24">
        <v>45100</v>
      </c>
      <c r="I6531" s="20" t="s">
        <v>81</v>
      </c>
      <c r="J6531" s="42" t="s">
        <v>2357</v>
      </c>
      <c r="K6531" s="57" t="str">
        <f ca="1">LeaveTracker[[#This Row],[Days]]&amp;" "&amp;LeaveTracker[[#This Row],[Type of Leave]]</f>
        <v>2 SL</v>
      </c>
      <c r="L6531" s="23">
        <f ca="1">NETWORKDAYS(LeaveTracker[[#This Row],[Start Date]],LeaveTracker[[#This Row],[End Date]],lstHolidays)</f>
        <v>2</v>
      </c>
      <c r="M6531" s="27"/>
    </row>
    <row r="6532" spans="1:13" ht="30" customHeight="1" x14ac:dyDescent="0.3">
      <c r="A6532" s="27">
        <f t="shared" si="76"/>
        <v>2719</v>
      </c>
      <c r="B6532" s="31">
        <v>45126</v>
      </c>
      <c r="C6532" s="31">
        <v>45112</v>
      </c>
      <c r="D6532" s="19" t="s">
        <v>1826</v>
      </c>
      <c r="E6532" s="20" t="str">
        <f>IF(ISBLANK(LeaveTracker[[#This Row],[Employee Name]]),"-----",VLOOKUP(LeaveTracker[[#This Row],[Employee Name]],'List of Employees'!$B$4:$H$767,7))</f>
        <v>CSWDO</v>
      </c>
      <c r="F6532" s="66" t="str">
        <f>IF(ISBLANK(LeaveTracker[[#This Row],[Employee Name]]),"-----",VLOOKUP(LeaveTracker[[#This Row],[Employee Name]],'List of Employees'!$B$4:$H$767,6))</f>
        <v>CASUAL</v>
      </c>
      <c r="G6532" s="24"/>
      <c r="H6532" s="24"/>
      <c r="I6532" s="19" t="s">
        <v>297</v>
      </c>
      <c r="J6532" s="42" t="s">
        <v>688</v>
      </c>
      <c r="K6532" s="57" t="str">
        <f ca="1">LeaveTracker[[#This Row],[Days]]&amp;" "&amp;LeaveTracker[[#This Row],[Type of Leave]]</f>
        <v>0 OTHER</v>
      </c>
      <c r="L6532" s="23">
        <f ca="1">NETWORKDAYS(LeaveTracker[[#This Row],[Start Date]],LeaveTracker[[#This Row],[End Date]],lstHolidays)</f>
        <v>0</v>
      </c>
      <c r="M6532" s="27"/>
    </row>
    <row r="6533" spans="1:13" ht="30" customHeight="1" x14ac:dyDescent="0.3">
      <c r="A6533" s="27">
        <f t="shared" si="76"/>
        <v>2720</v>
      </c>
      <c r="B6533" s="31">
        <v>45126</v>
      </c>
      <c r="C6533" s="31">
        <v>45099</v>
      </c>
      <c r="D6533" s="19" t="s">
        <v>2089</v>
      </c>
      <c r="E6533" s="20" t="str">
        <f>IF(ISBLANK(LeaveTracker[[#This Row],[Employee Name]]),"-----",VLOOKUP(LeaveTracker[[#This Row],[Employee Name]],'List of Employees'!$B$4:$H$767,7))</f>
        <v>BPLO</v>
      </c>
      <c r="F6533" s="66" t="str">
        <f>IF(ISBLANK(LeaveTracker[[#This Row],[Employee Name]]),"-----",VLOOKUP(LeaveTracker[[#This Row],[Employee Name]],'List of Employees'!$B$4:$H$767,6))</f>
        <v>CASUAL</v>
      </c>
      <c r="G6533" s="24">
        <v>45103</v>
      </c>
      <c r="H6533" s="24">
        <v>45124</v>
      </c>
      <c r="I6533" s="19" t="s">
        <v>82</v>
      </c>
      <c r="K6533" s="57" t="str">
        <f ca="1">LeaveTracker[[#This Row],[Days]]&amp;" "&amp;LeaveTracker[[#This Row],[Type of Leave]]</f>
        <v>15 VL</v>
      </c>
      <c r="L6533" s="23">
        <f ca="1">NETWORKDAYS(LeaveTracker[[#This Row],[Start Date]],LeaveTracker[[#This Row],[End Date]],lstHolidays)</f>
        <v>15</v>
      </c>
      <c r="M6533" s="27"/>
    </row>
    <row r="6534" spans="1:13" ht="30" customHeight="1" x14ac:dyDescent="0.3">
      <c r="A6534" s="27">
        <f t="shared" si="76"/>
        <v>2721</v>
      </c>
      <c r="B6534" s="31">
        <v>45126</v>
      </c>
      <c r="C6534" s="31">
        <v>45113</v>
      </c>
      <c r="D6534" s="19" t="s">
        <v>1944</v>
      </c>
      <c r="E6534" s="20" t="str">
        <f>IF(ISBLANK(LeaveTracker[[#This Row],[Employee Name]]),"-----",VLOOKUP(LeaveTracker[[#This Row],[Employee Name]],'List of Employees'!$B$4:$H$767,7))</f>
        <v>GSO</v>
      </c>
      <c r="F6534" s="66" t="str">
        <f>IF(ISBLANK(LeaveTracker[[#This Row],[Employee Name]]),"-----",VLOOKUP(LeaveTracker[[#This Row],[Employee Name]],'List of Employees'!$B$4:$H$767,6))</f>
        <v>PERMANENT</v>
      </c>
      <c r="G6534" s="24">
        <v>45078</v>
      </c>
      <c r="H6534" s="24">
        <v>45093</v>
      </c>
      <c r="I6534" s="20" t="s">
        <v>81</v>
      </c>
      <c r="K6534" s="57" t="str">
        <f ca="1">LeaveTracker[[#This Row],[Days]]&amp;" "&amp;LeaveTracker[[#This Row],[Type of Leave]]</f>
        <v>11 SL</v>
      </c>
      <c r="L6534" s="23">
        <f ca="1">NETWORKDAYS(LeaveTracker[[#This Row],[Start Date]],LeaveTracker[[#This Row],[End Date]],lstHolidays)</f>
        <v>11</v>
      </c>
      <c r="M6534" s="27"/>
    </row>
    <row r="6535" spans="1:13" ht="30" customHeight="1" x14ac:dyDescent="0.3">
      <c r="A6535" s="27">
        <f t="shared" si="76"/>
        <v>2722</v>
      </c>
      <c r="B6535" s="31">
        <v>45126</v>
      </c>
      <c r="C6535" s="31">
        <v>45114</v>
      </c>
      <c r="D6535" s="19" t="s">
        <v>1161</v>
      </c>
      <c r="E6535" s="20" t="str">
        <f>IF(ISBLANK(LeaveTracker[[#This Row],[Employee Name]]),"-----",VLOOKUP(LeaveTracker[[#This Row],[Employee Name]],'List of Employees'!$B$4:$H$767,7))</f>
        <v>CSWDO</v>
      </c>
      <c r="F6535" s="66" t="str">
        <f>IF(ISBLANK(LeaveTracker[[#This Row],[Employee Name]]),"-----",VLOOKUP(LeaveTracker[[#This Row],[Employee Name]],'List of Employees'!$B$4:$H$767,6))</f>
        <v>PERMANENT</v>
      </c>
      <c r="G6535" s="24">
        <v>45118</v>
      </c>
      <c r="H6535" s="24">
        <v>45118</v>
      </c>
      <c r="I6535" s="20" t="s">
        <v>82</v>
      </c>
      <c r="K6535" s="57" t="str">
        <f ca="1">LeaveTracker[[#This Row],[Days]]&amp;" "&amp;LeaveTracker[[#This Row],[Type of Leave]]</f>
        <v>1 VL</v>
      </c>
      <c r="L6535" s="23">
        <f ca="1">NETWORKDAYS(LeaveTracker[[#This Row],[Start Date]],LeaveTracker[[#This Row],[End Date]],lstHolidays)</f>
        <v>1</v>
      </c>
      <c r="M6535" s="27"/>
    </row>
    <row r="6536" spans="1:13" ht="30" customHeight="1" x14ac:dyDescent="0.3">
      <c r="A6536" s="27">
        <f t="shared" si="76"/>
        <v>2723</v>
      </c>
      <c r="B6536" s="31">
        <v>45126</v>
      </c>
      <c r="C6536" s="31">
        <v>45112</v>
      </c>
      <c r="D6536" s="19" t="s">
        <v>745</v>
      </c>
      <c r="E6536" s="20" t="str">
        <f>IF(ISBLANK(LeaveTracker[[#This Row],[Employee Name]]),"-----",VLOOKUP(LeaveTracker[[#This Row],[Employee Name]],'List of Employees'!$B$4:$H$767,7))</f>
        <v>CSWDO</v>
      </c>
      <c r="F6536" s="66" t="str">
        <f>IF(ISBLANK(LeaveTracker[[#This Row],[Employee Name]]),"-----",VLOOKUP(LeaveTracker[[#This Row],[Employee Name]],'List of Employees'!$B$4:$H$767,6))</f>
        <v>PERMANENT</v>
      </c>
      <c r="G6536" s="24">
        <v>45111</v>
      </c>
      <c r="H6536" s="24">
        <v>45111</v>
      </c>
      <c r="I6536" s="20" t="s">
        <v>81</v>
      </c>
      <c r="K6536" s="57" t="str">
        <f ca="1">LeaveTracker[[#This Row],[Days]]&amp;" "&amp;LeaveTracker[[#This Row],[Type of Leave]]</f>
        <v>1 SL</v>
      </c>
      <c r="L6536" s="23">
        <f ca="1">NETWORKDAYS(LeaveTracker[[#This Row],[Start Date]],LeaveTracker[[#This Row],[End Date]],lstHolidays)</f>
        <v>1</v>
      </c>
      <c r="M6536" s="27"/>
    </row>
    <row r="6537" spans="1:13" ht="30" customHeight="1" x14ac:dyDescent="0.3">
      <c r="A6537" s="27">
        <f t="shared" si="76"/>
        <v>2724</v>
      </c>
      <c r="B6537" s="31">
        <v>45126</v>
      </c>
      <c r="C6537" s="31">
        <v>45114</v>
      </c>
      <c r="D6537" s="19" t="s">
        <v>1014</v>
      </c>
      <c r="E6537" s="20" t="str">
        <f>IF(ISBLANK(LeaveTracker[[#This Row],[Employee Name]]),"-----",VLOOKUP(LeaveTracker[[#This Row],[Employee Name]],'List of Employees'!$B$4:$H$767,7))</f>
        <v>LANDTAX</v>
      </c>
      <c r="F6537" s="66" t="str">
        <f>IF(ISBLANK(LeaveTracker[[#This Row],[Employee Name]]),"-----",VLOOKUP(LeaveTracker[[#This Row],[Employee Name]],'List of Employees'!$B$4:$H$767,6))</f>
        <v>PERMANENT</v>
      </c>
      <c r="G6537" s="24">
        <v>45100</v>
      </c>
      <c r="H6537" s="24">
        <v>45100</v>
      </c>
      <c r="I6537" s="20" t="s">
        <v>81</v>
      </c>
      <c r="K6537" s="57" t="str">
        <f ca="1">LeaveTracker[[#This Row],[Days]]&amp;" "&amp;LeaveTracker[[#This Row],[Type of Leave]]</f>
        <v>1 SL</v>
      </c>
      <c r="L6537" s="23">
        <f ca="1">NETWORKDAYS(LeaveTracker[[#This Row],[Start Date]],LeaveTracker[[#This Row],[End Date]],lstHolidays)</f>
        <v>1</v>
      </c>
      <c r="M6537" s="27"/>
    </row>
    <row r="6538" spans="1:13" ht="30" customHeight="1" x14ac:dyDescent="0.3">
      <c r="A6538" s="27">
        <v>2724</v>
      </c>
      <c r="B6538" s="31">
        <v>45126</v>
      </c>
      <c r="C6538" s="31">
        <v>45114</v>
      </c>
      <c r="D6538" s="19" t="s">
        <v>1014</v>
      </c>
      <c r="E6538" s="20" t="str">
        <f>IF(ISBLANK(LeaveTracker[[#This Row],[Employee Name]]),"-----",VLOOKUP(LeaveTracker[[#This Row],[Employee Name]],'List of Employees'!$B$4:$H$767,7))</f>
        <v>LANDTAX</v>
      </c>
      <c r="F6538" s="66" t="str">
        <f>IF(ISBLANK(LeaveTracker[[#This Row],[Employee Name]]),"-----",VLOOKUP(LeaveTracker[[#This Row],[Employee Name]],'List of Employees'!$B$4:$H$767,6))</f>
        <v>PERMANENT</v>
      </c>
      <c r="G6538" s="24">
        <v>45104</v>
      </c>
      <c r="H6538" s="24">
        <v>45104</v>
      </c>
      <c r="I6538" s="20" t="s">
        <v>81</v>
      </c>
      <c r="K6538" s="57" t="str">
        <f ca="1">LeaveTracker[[#This Row],[Days]]&amp;" "&amp;LeaveTracker[[#This Row],[Type of Leave]]</f>
        <v>1 SL</v>
      </c>
      <c r="L6538" s="23">
        <f ca="1">NETWORKDAYS(LeaveTracker[[#This Row],[Start Date]],LeaveTracker[[#This Row],[End Date]],lstHolidays)</f>
        <v>1</v>
      </c>
      <c r="M6538" s="27"/>
    </row>
    <row r="6539" spans="1:13" ht="30" customHeight="1" x14ac:dyDescent="0.3">
      <c r="A6539" s="27">
        <f t="shared" si="76"/>
        <v>2725</v>
      </c>
      <c r="B6539" s="31">
        <v>45126</v>
      </c>
      <c r="C6539" s="31">
        <v>45114</v>
      </c>
      <c r="D6539" s="19" t="s">
        <v>708</v>
      </c>
      <c r="E6539" s="20" t="str">
        <f>IF(ISBLANK(LeaveTracker[[#This Row],[Employee Name]]),"-----",VLOOKUP(LeaveTracker[[#This Row],[Employee Name]],'List of Employees'!$B$4:$H$767,7))</f>
        <v>CBO</v>
      </c>
      <c r="F6539" s="66" t="str">
        <f>IF(ISBLANK(LeaveTracker[[#This Row],[Employee Name]]),"-----",VLOOKUP(LeaveTracker[[#This Row],[Employee Name]],'List of Employees'!$B$4:$H$767,6))</f>
        <v>PERMANENT</v>
      </c>
      <c r="G6539" s="24">
        <v>45113</v>
      </c>
      <c r="H6539" s="24">
        <v>45113</v>
      </c>
      <c r="I6539" s="20" t="s">
        <v>81</v>
      </c>
      <c r="K6539" s="57" t="str">
        <f ca="1">LeaveTracker[[#This Row],[Days]]&amp;" "&amp;LeaveTracker[[#This Row],[Type of Leave]]</f>
        <v>1 SL</v>
      </c>
      <c r="L6539" s="23">
        <f ca="1">NETWORKDAYS(LeaveTracker[[#This Row],[Start Date]],LeaveTracker[[#This Row],[End Date]],lstHolidays)</f>
        <v>1</v>
      </c>
      <c r="M6539" s="27"/>
    </row>
    <row r="6540" spans="1:13" ht="30" customHeight="1" x14ac:dyDescent="0.3">
      <c r="A6540" s="27">
        <f t="shared" si="76"/>
        <v>2726</v>
      </c>
      <c r="B6540" s="31">
        <v>45126</v>
      </c>
      <c r="C6540" s="31">
        <v>45113</v>
      </c>
      <c r="D6540" s="19" t="s">
        <v>508</v>
      </c>
      <c r="E6540" s="20" t="str">
        <f>IF(ISBLANK(LeaveTracker[[#This Row],[Employee Name]]),"-----",VLOOKUP(LeaveTracker[[#This Row],[Employee Name]],'List of Employees'!$B$4:$H$767,7))</f>
        <v>ACCOUNTING</v>
      </c>
      <c r="F6540" s="66" t="str">
        <f>IF(ISBLANK(LeaveTracker[[#This Row],[Employee Name]]),"-----",VLOOKUP(LeaveTracker[[#This Row],[Employee Name]],'List of Employees'!$B$4:$H$767,6))</f>
        <v>PERMANENT</v>
      </c>
      <c r="G6540" s="24">
        <v>45121</v>
      </c>
      <c r="H6540" s="24">
        <v>45121</v>
      </c>
      <c r="I6540" s="20" t="s">
        <v>82</v>
      </c>
      <c r="K6540" s="57" t="str">
        <f ca="1">LeaveTracker[[#This Row],[Days]]&amp;" "&amp;LeaveTracker[[#This Row],[Type of Leave]]</f>
        <v>1 VL</v>
      </c>
      <c r="L6540" s="23">
        <f ca="1">NETWORKDAYS(LeaveTracker[[#This Row],[Start Date]],LeaveTracker[[#This Row],[End Date]],lstHolidays)</f>
        <v>1</v>
      </c>
      <c r="M6540" s="27"/>
    </row>
    <row r="6541" spans="1:13" ht="30" customHeight="1" x14ac:dyDescent="0.3">
      <c r="A6541" s="27">
        <f t="shared" si="76"/>
        <v>2727</v>
      </c>
      <c r="B6541" s="31">
        <v>45127</v>
      </c>
      <c r="C6541" s="31">
        <v>45113</v>
      </c>
      <c r="D6541" s="19" t="s">
        <v>1760</v>
      </c>
      <c r="E6541" s="20" t="str">
        <f>IF(ISBLANK(LeaveTracker[[#This Row],[Employee Name]]),"-----",VLOOKUP(LeaveTracker[[#This Row],[Employee Name]],'List of Employees'!$B$4:$H$767,7))</f>
        <v>GSO</v>
      </c>
      <c r="F6541" s="66" t="str">
        <f>IF(ISBLANK(LeaveTracker[[#This Row],[Employee Name]]),"-----",VLOOKUP(LeaveTracker[[#This Row],[Employee Name]],'List of Employees'!$B$4:$H$767,6))</f>
        <v>CASUAL</v>
      </c>
      <c r="G6541" s="24">
        <v>45107</v>
      </c>
      <c r="H6541" s="24">
        <v>45107</v>
      </c>
      <c r="I6541" s="20" t="s">
        <v>81</v>
      </c>
      <c r="K6541" s="57" t="str">
        <f ca="1">LeaveTracker[[#This Row],[Days]]&amp;" "&amp;LeaveTracker[[#This Row],[Type of Leave]]</f>
        <v>1 SL</v>
      </c>
      <c r="L6541" s="23">
        <f ca="1">NETWORKDAYS(LeaveTracker[[#This Row],[Start Date]],LeaveTracker[[#This Row],[End Date]],lstHolidays)</f>
        <v>1</v>
      </c>
      <c r="M6541" s="27"/>
    </row>
    <row r="6542" spans="1:13" ht="30" customHeight="1" x14ac:dyDescent="0.3">
      <c r="A6542" s="27">
        <f t="shared" si="76"/>
        <v>2728</v>
      </c>
      <c r="B6542" s="31">
        <v>45126</v>
      </c>
      <c r="C6542" s="31">
        <v>45110</v>
      </c>
      <c r="D6542" s="19" t="s">
        <v>1815</v>
      </c>
      <c r="E6542" s="20" t="str">
        <f>IF(ISBLANK(LeaveTracker[[#This Row],[Employee Name]]),"-----",VLOOKUP(LeaveTracker[[#This Row],[Employee Name]],'List of Employees'!$B$4:$H$767,7))</f>
        <v>DSWDO</v>
      </c>
      <c r="F6542" s="66" t="str">
        <f>IF(ISBLANK(LeaveTracker[[#This Row],[Employee Name]]),"-----",VLOOKUP(LeaveTracker[[#This Row],[Employee Name]],'List of Employees'!$B$4:$H$767,6))</f>
        <v>PERMANENT</v>
      </c>
      <c r="G6542" s="24">
        <v>45121</v>
      </c>
      <c r="H6542" s="24">
        <v>45121</v>
      </c>
      <c r="I6542" s="20" t="s">
        <v>82</v>
      </c>
      <c r="K6542" s="57" t="str">
        <f ca="1">LeaveTracker[[#This Row],[Days]]&amp;" "&amp;LeaveTracker[[#This Row],[Type of Leave]]</f>
        <v>1 VL</v>
      </c>
      <c r="L6542" s="23">
        <f ca="1">NETWORKDAYS(LeaveTracker[[#This Row],[Start Date]],LeaveTracker[[#This Row],[End Date]],lstHolidays)</f>
        <v>1</v>
      </c>
      <c r="M6542" s="27"/>
    </row>
    <row r="6543" spans="1:13" ht="30" customHeight="1" x14ac:dyDescent="0.3">
      <c r="A6543" s="27">
        <f t="shared" si="76"/>
        <v>2729</v>
      </c>
      <c r="B6543" s="31">
        <v>45126</v>
      </c>
      <c r="C6543" s="31">
        <v>45113</v>
      </c>
      <c r="D6543" s="19" t="s">
        <v>395</v>
      </c>
      <c r="E6543" s="20" t="str">
        <f>IF(ISBLANK(LeaveTracker[[#This Row],[Employee Name]]),"-----",VLOOKUP(LeaveTracker[[#This Row],[Employee Name]],'List of Employees'!$B$4:$H$767,7))</f>
        <v>CTO</v>
      </c>
      <c r="F6543" s="66" t="str">
        <f>IF(ISBLANK(LeaveTracker[[#This Row],[Employee Name]]),"-----",VLOOKUP(LeaveTracker[[#This Row],[Employee Name]],'List of Employees'!$B$4:$H$767,6))</f>
        <v>PERMANENT</v>
      </c>
      <c r="G6543" s="24">
        <v>45110</v>
      </c>
      <c r="H6543" s="24">
        <v>45110</v>
      </c>
      <c r="I6543" s="20" t="s">
        <v>81</v>
      </c>
      <c r="K6543" s="57" t="str">
        <f ca="1">LeaveTracker[[#This Row],[Days]]&amp;" "&amp;LeaveTracker[[#This Row],[Type of Leave]]</f>
        <v>1 SL</v>
      </c>
      <c r="L6543" s="23">
        <f ca="1">NETWORKDAYS(LeaveTracker[[#This Row],[Start Date]],LeaveTracker[[#This Row],[End Date]],lstHolidays)</f>
        <v>1</v>
      </c>
      <c r="M6543" s="27"/>
    </row>
    <row r="6544" spans="1:13" ht="30" customHeight="1" x14ac:dyDescent="0.3">
      <c r="A6544" s="27">
        <f t="shared" si="76"/>
        <v>2730</v>
      </c>
      <c r="B6544" s="31">
        <v>45126</v>
      </c>
      <c r="C6544" s="31">
        <v>45096</v>
      </c>
      <c r="D6544" s="19" t="s">
        <v>1866</v>
      </c>
      <c r="E6544" s="20" t="str">
        <f>IF(ISBLANK(LeaveTracker[[#This Row],[Employee Name]]),"-----",VLOOKUP(LeaveTracker[[#This Row],[Employee Name]],'List of Employees'!$B$4:$H$767,7))</f>
        <v>CEO</v>
      </c>
      <c r="F6544" s="66" t="str">
        <f>IF(ISBLANK(LeaveTracker[[#This Row],[Employee Name]]),"-----",VLOOKUP(LeaveTracker[[#This Row],[Employee Name]],'List of Employees'!$B$4:$H$767,6))</f>
        <v>CASUAL</v>
      </c>
      <c r="G6544" s="24">
        <v>45093</v>
      </c>
      <c r="H6544" s="24">
        <v>45093</v>
      </c>
      <c r="I6544" s="20" t="s">
        <v>81</v>
      </c>
      <c r="K6544" s="57" t="str">
        <f ca="1">LeaveTracker[[#This Row],[Days]]&amp;" "&amp;LeaveTracker[[#This Row],[Type of Leave]]</f>
        <v>1 SL</v>
      </c>
      <c r="L6544" s="23">
        <f ca="1">NETWORKDAYS(LeaveTracker[[#This Row],[Start Date]],LeaveTracker[[#This Row],[End Date]],lstHolidays)</f>
        <v>1</v>
      </c>
      <c r="M6544" s="27"/>
    </row>
    <row r="6545" spans="1:13" ht="30" customHeight="1" x14ac:dyDescent="0.3">
      <c r="A6545" s="27">
        <f t="shared" si="76"/>
        <v>2731</v>
      </c>
      <c r="B6545" s="31">
        <v>45126</v>
      </c>
      <c r="C6545" s="31">
        <v>45113</v>
      </c>
      <c r="D6545" s="19" t="s">
        <v>387</v>
      </c>
      <c r="E6545" s="20" t="str">
        <f>IF(ISBLANK(LeaveTracker[[#This Row],[Employee Name]]),"-----",VLOOKUP(LeaveTracker[[#This Row],[Employee Name]],'List of Employees'!$B$4:$H$767,7))</f>
        <v>ONT</v>
      </c>
      <c r="F6545" s="66" t="str">
        <f>IF(ISBLANK(LeaveTracker[[#This Row],[Employee Name]]),"-----",VLOOKUP(LeaveTracker[[#This Row],[Employee Name]],'List of Employees'!$B$4:$H$767,6))</f>
        <v>PERMANENT</v>
      </c>
      <c r="G6545" s="24">
        <v>45135</v>
      </c>
      <c r="H6545" s="24">
        <v>45136</v>
      </c>
      <c r="I6545" s="19" t="s">
        <v>82</v>
      </c>
      <c r="K6545" s="57" t="str">
        <f>LeaveTracker[[#This Row],[Days]]&amp;" "&amp;LeaveTracker[[#This Row],[Type of Leave]]</f>
        <v>2 VL</v>
      </c>
      <c r="L6545" s="23">
        <v>2</v>
      </c>
      <c r="M6545" s="27"/>
    </row>
    <row r="6546" spans="1:13" ht="30" customHeight="1" x14ac:dyDescent="0.3">
      <c r="A6546" s="27">
        <v>2731</v>
      </c>
      <c r="B6546" s="31">
        <v>45126</v>
      </c>
      <c r="C6546" s="31">
        <v>45113</v>
      </c>
      <c r="D6546" s="19" t="s">
        <v>387</v>
      </c>
      <c r="E6546" s="20" t="str">
        <f>IF(ISBLANK(LeaveTracker[[#This Row],[Employee Name]]),"-----",VLOOKUP(LeaveTracker[[#This Row],[Employee Name]],'List of Employees'!$B$4:$H$767,7))</f>
        <v>ONT</v>
      </c>
      <c r="F6546" s="66" t="str">
        <f>IF(ISBLANK(LeaveTracker[[#This Row],[Employee Name]]),"-----",VLOOKUP(LeaveTracker[[#This Row],[Employee Name]],'List of Employees'!$B$4:$H$767,6))</f>
        <v>PERMANENT</v>
      </c>
      <c r="G6546" s="24">
        <v>45138</v>
      </c>
      <c r="H6546" s="24">
        <v>45138</v>
      </c>
      <c r="I6546" s="20" t="s">
        <v>82</v>
      </c>
      <c r="K6546" s="57" t="str">
        <f ca="1">LeaveTracker[[#This Row],[Days]]&amp;" "&amp;LeaveTracker[[#This Row],[Type of Leave]]</f>
        <v>1 VL</v>
      </c>
      <c r="L6546" s="23">
        <f ca="1">NETWORKDAYS(LeaveTracker[[#This Row],[Start Date]],LeaveTracker[[#This Row],[End Date]],lstHolidays)</f>
        <v>1</v>
      </c>
      <c r="M6546" s="27"/>
    </row>
    <row r="6547" spans="1:13" ht="30" customHeight="1" x14ac:dyDescent="0.3">
      <c r="A6547" s="27">
        <f t="shared" si="76"/>
        <v>2732</v>
      </c>
      <c r="B6547" s="31">
        <v>45126</v>
      </c>
      <c r="C6547" s="31">
        <v>45114</v>
      </c>
      <c r="D6547" s="19" t="s">
        <v>116</v>
      </c>
      <c r="E6547" s="20" t="str">
        <f>IF(ISBLANK(LeaveTracker[[#This Row],[Employee Name]]),"-----",VLOOKUP(LeaveTracker[[#This Row],[Employee Name]],'List of Employees'!$B$4:$H$767,7))</f>
        <v>CHARACTER OFFICE</v>
      </c>
      <c r="F6547" s="66" t="str">
        <f>IF(ISBLANK(LeaveTracker[[#This Row],[Employee Name]]),"-----",VLOOKUP(LeaveTracker[[#This Row],[Employee Name]],'List of Employees'!$B$4:$H$767,6))</f>
        <v>PERMANENT</v>
      </c>
      <c r="G6547" s="24">
        <v>45113</v>
      </c>
      <c r="H6547" s="24">
        <v>45113</v>
      </c>
      <c r="I6547" s="20" t="s">
        <v>81</v>
      </c>
      <c r="K6547" s="57" t="str">
        <f ca="1">LeaveTracker[[#This Row],[Days]]&amp;" "&amp;LeaveTracker[[#This Row],[Type of Leave]]</f>
        <v>1 SL</v>
      </c>
      <c r="L6547" s="23">
        <f ca="1">NETWORKDAYS(LeaveTracker[[#This Row],[Start Date]],LeaveTracker[[#This Row],[End Date]],lstHolidays)</f>
        <v>1</v>
      </c>
      <c r="M6547" s="27"/>
    </row>
    <row r="6548" spans="1:13" ht="30" customHeight="1" x14ac:dyDescent="0.3">
      <c r="A6548" s="27">
        <f t="shared" si="76"/>
        <v>2733</v>
      </c>
      <c r="B6548" s="31">
        <v>45126</v>
      </c>
      <c r="C6548" s="31">
        <v>45110</v>
      </c>
      <c r="D6548" s="19" t="s">
        <v>104</v>
      </c>
      <c r="E6548" s="20" t="str">
        <f>IF(ISBLANK(LeaveTracker[[#This Row],[Employee Name]]),"-----",VLOOKUP(LeaveTracker[[#This Row],[Employee Name]],'List of Employees'!$B$4:$H$767,7))</f>
        <v>CSWDO</v>
      </c>
      <c r="F6548" s="66" t="str">
        <f>IF(ISBLANK(LeaveTracker[[#This Row],[Employee Name]]),"-----",VLOOKUP(LeaveTracker[[#This Row],[Employee Name]],'List of Employees'!$B$4:$H$767,6))</f>
        <v>PERMANENT</v>
      </c>
      <c r="G6548" s="24">
        <v>45106</v>
      </c>
      <c r="H6548" s="24">
        <v>45106</v>
      </c>
      <c r="I6548" s="20" t="s">
        <v>81</v>
      </c>
      <c r="K6548" s="57" t="str">
        <f ca="1">LeaveTracker[[#This Row],[Days]]&amp;" "&amp;LeaveTracker[[#This Row],[Type of Leave]]</f>
        <v>1 SL</v>
      </c>
      <c r="L6548" s="23">
        <f ca="1">NETWORKDAYS(LeaveTracker[[#This Row],[Start Date]],LeaveTracker[[#This Row],[End Date]],lstHolidays)</f>
        <v>1</v>
      </c>
      <c r="M6548" s="27"/>
    </row>
    <row r="6549" spans="1:13" ht="30" customHeight="1" x14ac:dyDescent="0.3">
      <c r="A6549" s="27">
        <f t="shared" si="76"/>
        <v>2734</v>
      </c>
      <c r="B6549" s="31">
        <v>45126</v>
      </c>
      <c r="C6549" s="31">
        <v>45100</v>
      </c>
      <c r="D6549" s="19" t="s">
        <v>2273</v>
      </c>
      <c r="E6549" s="20" t="str">
        <f>IF(ISBLANK(LeaveTracker[[#This Row],[Employee Name]]),"-----",VLOOKUP(LeaveTracker[[#This Row],[Employee Name]],'List of Employees'!$B$4:$H$767,7))</f>
        <v>PEOPLE'S PARK</v>
      </c>
      <c r="F6549" s="66" t="str">
        <f>IF(ISBLANK(LeaveTracker[[#This Row],[Employee Name]]),"-----",VLOOKUP(LeaveTracker[[#This Row],[Employee Name]],'List of Employees'!$B$4:$H$767,6))</f>
        <v>PERMANENT</v>
      </c>
      <c r="G6549" s="24">
        <v>45095</v>
      </c>
      <c r="H6549" s="24">
        <v>45097</v>
      </c>
      <c r="I6549" s="20" t="s">
        <v>81</v>
      </c>
      <c r="K6549" s="57" t="str">
        <f>LeaveTracker[[#This Row],[Days]]&amp;" "&amp;LeaveTracker[[#This Row],[Type of Leave]]</f>
        <v>3 SL</v>
      </c>
      <c r="L6549" s="23">
        <v>3</v>
      </c>
      <c r="M6549" s="27"/>
    </row>
    <row r="6550" spans="1:13" ht="30" customHeight="1" x14ac:dyDescent="0.3">
      <c r="A6550" s="27">
        <f t="shared" si="76"/>
        <v>2735</v>
      </c>
      <c r="B6550" s="31">
        <v>45126</v>
      </c>
      <c r="C6550" s="31">
        <v>45113</v>
      </c>
      <c r="D6550" s="19" t="s">
        <v>2394</v>
      </c>
      <c r="E6550" s="20" t="str">
        <f>IF(ISBLANK(LeaveTracker[[#This Row],[Employee Name]]),"-----",VLOOKUP(LeaveTracker[[#This Row],[Employee Name]],'List of Employees'!$B$4:$H$767,7))</f>
        <v>MAHOGANY MARKET</v>
      </c>
      <c r="F6550" s="66" t="str">
        <f>IF(ISBLANK(LeaveTracker[[#This Row],[Employee Name]]),"-----",VLOOKUP(LeaveTracker[[#This Row],[Employee Name]],'List of Employees'!$B$4:$H$767,6))</f>
        <v>JOBCON</v>
      </c>
      <c r="G6550" s="24">
        <v>45110</v>
      </c>
      <c r="H6550" s="24">
        <v>45110</v>
      </c>
      <c r="I6550" s="19" t="s">
        <v>1019</v>
      </c>
      <c r="K6550" s="57" t="str">
        <f ca="1">LeaveTracker[[#This Row],[Days]]&amp;" "&amp;LeaveTracker[[#This Row],[Type of Leave]]</f>
        <v>1 WITHOUTPAY</v>
      </c>
      <c r="L6550" s="23">
        <f ca="1">NETWORKDAYS(LeaveTracker[[#This Row],[Start Date]],LeaveTracker[[#This Row],[End Date]],lstHolidays)</f>
        <v>1</v>
      </c>
      <c r="M6550" s="27"/>
    </row>
    <row r="6551" spans="1:13" ht="30" customHeight="1" x14ac:dyDescent="0.3">
      <c r="A6551" s="27">
        <v>2735</v>
      </c>
      <c r="B6551" s="31">
        <v>45126</v>
      </c>
      <c r="C6551" s="31">
        <v>45113</v>
      </c>
      <c r="D6551" s="19" t="s">
        <v>2394</v>
      </c>
      <c r="E6551" s="20" t="str">
        <f>IF(ISBLANK(LeaveTracker[[#This Row],[Employee Name]]),"-----",VLOOKUP(LeaveTracker[[#This Row],[Employee Name]],'List of Employees'!$B$4:$H$767,7))</f>
        <v>MAHOGANY MARKET</v>
      </c>
      <c r="F6551" s="66" t="str">
        <f>IF(ISBLANK(LeaveTracker[[#This Row],[Employee Name]]),"-----",VLOOKUP(LeaveTracker[[#This Row],[Employee Name]],'List of Employees'!$B$4:$H$767,6))</f>
        <v>JOBCON</v>
      </c>
      <c r="G6551" s="24">
        <v>45112</v>
      </c>
      <c r="H6551" s="24">
        <v>45112</v>
      </c>
      <c r="I6551" s="19" t="s">
        <v>1019</v>
      </c>
      <c r="K6551" s="57" t="str">
        <f ca="1">LeaveTracker[[#This Row],[Days]]&amp;" "&amp;LeaveTracker[[#This Row],[Type of Leave]]</f>
        <v>1 WITHOUTPAY</v>
      </c>
      <c r="L6551" s="23">
        <f ca="1">NETWORKDAYS(LeaveTracker[[#This Row],[Start Date]],LeaveTracker[[#This Row],[End Date]],lstHolidays)</f>
        <v>1</v>
      </c>
      <c r="M6551" s="27"/>
    </row>
    <row r="6552" spans="1:13" ht="30" customHeight="1" x14ac:dyDescent="0.3">
      <c r="A6552" s="27">
        <f t="shared" si="76"/>
        <v>2736</v>
      </c>
      <c r="B6552" s="31">
        <v>45126</v>
      </c>
      <c r="C6552" s="31">
        <v>45113</v>
      </c>
      <c r="D6552" s="19" t="s">
        <v>608</v>
      </c>
      <c r="E6552" s="20" t="str">
        <f>IF(ISBLANK(LeaveTracker[[#This Row],[Employee Name]]),"-----",VLOOKUP(LeaveTracker[[#This Row],[Employee Name]],'List of Employees'!$B$4:$H$767,7))</f>
        <v>CBO</v>
      </c>
      <c r="F6552" s="66" t="str">
        <f>IF(ISBLANK(LeaveTracker[[#This Row],[Employee Name]]),"-----",VLOOKUP(LeaveTracker[[#This Row],[Employee Name]],'List of Employees'!$B$4:$H$767,6))</f>
        <v>PERMANENT</v>
      </c>
      <c r="G6552" s="24">
        <v>45112</v>
      </c>
      <c r="H6552" s="24">
        <v>45112</v>
      </c>
      <c r="I6552" s="20" t="s">
        <v>81</v>
      </c>
      <c r="K6552" s="57" t="str">
        <f ca="1">LeaveTracker[[#This Row],[Days]]&amp;" "&amp;LeaveTracker[[#This Row],[Type of Leave]]</f>
        <v>1 SL</v>
      </c>
      <c r="L6552" s="23">
        <f ca="1">NETWORKDAYS(LeaveTracker[[#This Row],[Start Date]],LeaveTracker[[#This Row],[End Date]],lstHolidays)</f>
        <v>1</v>
      </c>
      <c r="M6552" s="27"/>
    </row>
    <row r="6553" spans="1:13" ht="30" customHeight="1" x14ac:dyDescent="0.3">
      <c r="A6553" s="27">
        <f t="shared" si="76"/>
        <v>2737</v>
      </c>
      <c r="B6553" s="31">
        <v>45126</v>
      </c>
      <c r="C6553" s="31">
        <v>45113</v>
      </c>
      <c r="D6553" s="19" t="s">
        <v>2617</v>
      </c>
      <c r="E6553" s="20" t="str">
        <f>IF(ISBLANK(LeaveTracker[[#This Row],[Employee Name]]),"-----",VLOOKUP(LeaveTracker[[#This Row],[Employee Name]],'List of Employees'!$B$4:$H$767,7))</f>
        <v>CBO</v>
      </c>
      <c r="F6553" s="66" t="str">
        <f>IF(ISBLANK(LeaveTracker[[#This Row],[Employee Name]]),"-----",VLOOKUP(LeaveTracker[[#This Row],[Employee Name]],'List of Employees'!$B$4:$H$767,6))</f>
        <v>PERMANENT</v>
      </c>
      <c r="G6553" s="24">
        <v>45112</v>
      </c>
      <c r="H6553" s="24">
        <v>45112</v>
      </c>
      <c r="I6553" s="20" t="s">
        <v>81</v>
      </c>
      <c r="K6553" s="57" t="str">
        <f ca="1">LeaveTracker[[#This Row],[Days]]&amp;" "&amp;LeaveTracker[[#This Row],[Type of Leave]]</f>
        <v>1 SL</v>
      </c>
      <c r="L6553" s="23">
        <f ca="1">NETWORKDAYS(LeaveTracker[[#This Row],[Start Date]],LeaveTracker[[#This Row],[End Date]],lstHolidays)</f>
        <v>1</v>
      </c>
      <c r="M6553" s="27"/>
    </row>
    <row r="6554" spans="1:13" ht="30" customHeight="1" x14ac:dyDescent="0.3">
      <c r="A6554" s="27">
        <f t="shared" si="76"/>
        <v>2738</v>
      </c>
      <c r="B6554" s="31">
        <v>45126</v>
      </c>
      <c r="C6554" s="31">
        <v>45106</v>
      </c>
      <c r="D6554" s="19" t="s">
        <v>582</v>
      </c>
      <c r="E6554" s="20" t="str">
        <f>IF(ISBLANK(LeaveTracker[[#This Row],[Employee Name]]),"-----",VLOOKUP(LeaveTracker[[#This Row],[Employee Name]],'List of Employees'!$B$4:$H$767,7))</f>
        <v>CCT</v>
      </c>
      <c r="F6554" s="66" t="str">
        <f>IF(ISBLANK(LeaveTracker[[#This Row],[Employee Name]]),"-----",VLOOKUP(LeaveTracker[[#This Row],[Employee Name]],'List of Employees'!$B$4:$H$767,6))</f>
        <v>PERMANENT</v>
      </c>
      <c r="G6554" s="24">
        <v>45110</v>
      </c>
      <c r="H6554" s="24">
        <v>45110</v>
      </c>
      <c r="I6554" s="20" t="s">
        <v>81</v>
      </c>
      <c r="K6554" s="57" t="str">
        <f ca="1">LeaveTracker[[#This Row],[Days]]&amp;" "&amp;LeaveTracker[[#This Row],[Type of Leave]]</f>
        <v>1 SL</v>
      </c>
      <c r="L6554" s="23">
        <f ca="1">NETWORKDAYS(LeaveTracker[[#This Row],[Start Date]],LeaveTracker[[#This Row],[End Date]],lstHolidays)</f>
        <v>1</v>
      </c>
      <c r="M6554" s="27"/>
    </row>
    <row r="6555" spans="1:13" ht="30" customHeight="1" x14ac:dyDescent="0.3">
      <c r="A6555" s="27">
        <v>2738</v>
      </c>
      <c r="B6555" s="31">
        <v>45126</v>
      </c>
      <c r="C6555" s="31">
        <v>45106</v>
      </c>
      <c r="D6555" s="19" t="s">
        <v>582</v>
      </c>
      <c r="E6555" s="20" t="str">
        <f>IF(ISBLANK(LeaveTracker[[#This Row],[Employee Name]]),"-----",VLOOKUP(LeaveTracker[[#This Row],[Employee Name]],'List of Employees'!$B$4:$H$767,7))</f>
        <v>CCT</v>
      </c>
      <c r="F6555" s="66" t="str">
        <f>IF(ISBLANK(LeaveTracker[[#This Row],[Employee Name]]),"-----",VLOOKUP(LeaveTracker[[#This Row],[Employee Name]],'List of Employees'!$B$4:$H$767,6))</f>
        <v>PERMANENT</v>
      </c>
      <c r="G6555" s="24">
        <v>45121</v>
      </c>
      <c r="H6555" s="24">
        <v>45121</v>
      </c>
      <c r="I6555" s="20" t="s">
        <v>82</v>
      </c>
      <c r="K6555" s="57" t="str">
        <f ca="1">LeaveTracker[[#This Row],[Days]]&amp;" "&amp;LeaveTracker[[#This Row],[Type of Leave]]</f>
        <v>1 VL</v>
      </c>
      <c r="L6555" s="23">
        <f ca="1">NETWORKDAYS(LeaveTracker[[#This Row],[Start Date]],LeaveTracker[[#This Row],[End Date]],lstHolidays)</f>
        <v>1</v>
      </c>
      <c r="M6555" s="27"/>
    </row>
    <row r="6556" spans="1:13" ht="30" customHeight="1" x14ac:dyDescent="0.3">
      <c r="A6556" s="27">
        <f t="shared" si="76"/>
        <v>2739</v>
      </c>
      <c r="B6556" s="31">
        <v>45126</v>
      </c>
      <c r="C6556" s="31">
        <v>45112</v>
      </c>
      <c r="D6556" s="19" t="s">
        <v>366</v>
      </c>
      <c r="E6556" s="20" t="str">
        <f>IF(ISBLANK(LeaveTracker[[#This Row],[Employee Name]]),"-----",VLOOKUP(LeaveTracker[[#This Row],[Employee Name]],'List of Employees'!$B$4:$H$767,7))</f>
        <v>CCT</v>
      </c>
      <c r="F6556" s="66" t="str">
        <f>IF(ISBLANK(LeaveTracker[[#This Row],[Employee Name]]),"-----",VLOOKUP(LeaveTracker[[#This Row],[Employee Name]],'List of Employees'!$B$4:$H$767,6))</f>
        <v>PERMANENT</v>
      </c>
      <c r="G6556" s="24">
        <v>45111</v>
      </c>
      <c r="H6556" s="24">
        <v>45111</v>
      </c>
      <c r="I6556" s="20" t="s">
        <v>81</v>
      </c>
      <c r="K6556" s="57" t="str">
        <f ca="1">LeaveTracker[[#This Row],[Days]]&amp;" "&amp;LeaveTracker[[#This Row],[Type of Leave]]</f>
        <v>1 SL</v>
      </c>
      <c r="L6556" s="23">
        <f ca="1">NETWORKDAYS(LeaveTracker[[#This Row],[Start Date]],LeaveTracker[[#This Row],[End Date]],lstHolidays)</f>
        <v>1</v>
      </c>
      <c r="M6556" s="27"/>
    </row>
    <row r="6557" spans="1:13" ht="30" customHeight="1" x14ac:dyDescent="0.3">
      <c r="A6557" s="27">
        <f t="shared" si="76"/>
        <v>2740</v>
      </c>
      <c r="B6557" s="31">
        <v>45126</v>
      </c>
      <c r="C6557" s="31">
        <v>45111</v>
      </c>
      <c r="D6557" s="19" t="s">
        <v>621</v>
      </c>
      <c r="E6557" s="20" t="str">
        <f>IF(ISBLANK(LeaveTracker[[#This Row],[Employee Name]]),"-----",VLOOKUP(LeaveTracker[[#This Row],[Employee Name]],'List of Employees'!$B$4:$H$767,7))</f>
        <v>CTO</v>
      </c>
      <c r="F6557" s="66" t="str">
        <f>IF(ISBLANK(LeaveTracker[[#This Row],[Employee Name]]),"-----",VLOOKUP(LeaveTracker[[#This Row],[Employee Name]],'List of Employees'!$B$4:$H$767,6))</f>
        <v>PERMANENT</v>
      </c>
      <c r="G6557" s="24">
        <v>45110</v>
      </c>
      <c r="H6557" s="24">
        <v>45110</v>
      </c>
      <c r="I6557" s="20" t="s">
        <v>81</v>
      </c>
      <c r="K6557" s="57" t="str">
        <f ca="1">LeaveTracker[[#This Row],[Days]]&amp;" "&amp;LeaveTracker[[#This Row],[Type of Leave]]</f>
        <v>1 SL</v>
      </c>
      <c r="L6557" s="23">
        <f ca="1">NETWORKDAYS(LeaveTracker[[#This Row],[Start Date]],LeaveTracker[[#This Row],[End Date]],lstHolidays)</f>
        <v>1</v>
      </c>
      <c r="M6557" s="27"/>
    </row>
    <row r="6558" spans="1:13" ht="30" customHeight="1" x14ac:dyDescent="0.3">
      <c r="A6558" s="27">
        <f t="shared" si="76"/>
        <v>2741</v>
      </c>
      <c r="B6558" s="31">
        <v>45126</v>
      </c>
      <c r="C6558" s="31">
        <v>45107</v>
      </c>
      <c r="D6558" s="19" t="s">
        <v>2111</v>
      </c>
      <c r="E6558" s="20" t="str">
        <f>IF(ISBLANK(LeaveTracker[[#This Row],[Employee Name]]),"-----",VLOOKUP(LeaveTracker[[#This Row],[Employee Name]],'List of Employees'!$B$4:$H$767,7))</f>
        <v>CPDO</v>
      </c>
      <c r="F6558" s="66" t="str">
        <f>IF(ISBLANK(LeaveTracker[[#This Row],[Employee Name]]),"-----",VLOOKUP(LeaveTracker[[#This Row],[Employee Name]],'List of Employees'!$B$4:$H$767,6))</f>
        <v>PERMANENT</v>
      </c>
      <c r="G6558" s="24">
        <v>45106</v>
      </c>
      <c r="H6558" s="24">
        <v>45106</v>
      </c>
      <c r="I6558" s="20" t="s">
        <v>81</v>
      </c>
      <c r="K6558" s="57" t="str">
        <f ca="1">LeaveTracker[[#This Row],[Days]]&amp;" "&amp;LeaveTracker[[#This Row],[Type of Leave]]</f>
        <v>1 SL</v>
      </c>
      <c r="L6558" s="23">
        <f ca="1">NETWORKDAYS(LeaveTracker[[#This Row],[Start Date]],LeaveTracker[[#This Row],[End Date]],lstHolidays)</f>
        <v>1</v>
      </c>
      <c r="M6558" s="27"/>
    </row>
    <row r="6559" spans="1:13" ht="30" customHeight="1" x14ac:dyDescent="0.3">
      <c r="A6559" s="27">
        <f t="shared" si="76"/>
        <v>2742</v>
      </c>
      <c r="B6559" s="31">
        <v>45126</v>
      </c>
      <c r="C6559" s="31">
        <v>45096</v>
      </c>
      <c r="D6559" s="19" t="s">
        <v>727</v>
      </c>
      <c r="E6559" s="20" t="str">
        <f>IF(ISBLANK(LeaveTracker[[#This Row],[Employee Name]]),"-----",VLOOKUP(LeaveTracker[[#This Row],[Employee Name]],'List of Employees'!$B$4:$H$767,7))</f>
        <v>SP</v>
      </c>
      <c r="F6559" s="66" t="str">
        <f>IF(ISBLANK(LeaveTracker[[#This Row],[Employee Name]]),"-----",VLOOKUP(LeaveTracker[[#This Row],[Employee Name]],'List of Employees'!$B$4:$H$767,6))</f>
        <v>PERMANENT</v>
      </c>
      <c r="G6559" s="24">
        <v>45104</v>
      </c>
      <c r="H6559" s="24">
        <v>45104</v>
      </c>
      <c r="I6559" s="19" t="s">
        <v>297</v>
      </c>
      <c r="J6559" s="42" t="s">
        <v>1000</v>
      </c>
      <c r="K6559" s="57" t="str">
        <f ca="1">LeaveTracker[[#This Row],[Days]]&amp;" "&amp;LeaveTracker[[#This Row],[Type of Leave]]</f>
        <v>1 OTHER</v>
      </c>
      <c r="L6559" s="23">
        <f ca="1">NETWORKDAYS(LeaveTracker[[#This Row],[Start Date]],LeaveTracker[[#This Row],[End Date]],lstHolidays)</f>
        <v>1</v>
      </c>
      <c r="M6559" s="27"/>
    </row>
    <row r="6560" spans="1:13" ht="30" customHeight="1" x14ac:dyDescent="0.3">
      <c r="A6560" s="27">
        <f t="shared" si="76"/>
        <v>2743</v>
      </c>
      <c r="B6560" s="31">
        <v>45126</v>
      </c>
      <c r="C6560" s="31">
        <v>45111</v>
      </c>
      <c r="D6560" s="19" t="s">
        <v>1926</v>
      </c>
      <c r="E6560" s="20" t="str">
        <f>IF(ISBLANK(LeaveTracker[[#This Row],[Employee Name]]),"-----",VLOOKUP(LeaveTracker[[#This Row],[Employee Name]],'List of Employees'!$B$4:$H$767,7))</f>
        <v>CTO</v>
      </c>
      <c r="F6560" s="66" t="str">
        <f>IF(ISBLANK(LeaveTracker[[#This Row],[Employee Name]]),"-----",VLOOKUP(LeaveTracker[[#This Row],[Employee Name]],'List of Employees'!$B$4:$H$767,6))</f>
        <v>PERMANENT</v>
      </c>
      <c r="G6560" s="24">
        <v>45110</v>
      </c>
      <c r="H6560" s="24">
        <v>45110</v>
      </c>
      <c r="I6560" s="20" t="s">
        <v>81</v>
      </c>
      <c r="K6560" s="57" t="str">
        <f ca="1">LeaveTracker[[#This Row],[Days]]&amp;" "&amp;LeaveTracker[[#This Row],[Type of Leave]]</f>
        <v>1 SL</v>
      </c>
      <c r="L6560" s="23">
        <f ca="1">NETWORKDAYS(LeaveTracker[[#This Row],[Start Date]],LeaveTracker[[#This Row],[End Date]],lstHolidays)</f>
        <v>1</v>
      </c>
      <c r="M6560" s="27"/>
    </row>
    <row r="6561" spans="1:13" ht="30" customHeight="1" x14ac:dyDescent="0.3">
      <c r="A6561" s="27">
        <f t="shared" si="76"/>
        <v>2744</v>
      </c>
      <c r="B6561" s="31">
        <v>45126</v>
      </c>
      <c r="C6561" s="31">
        <v>45112</v>
      </c>
      <c r="D6561" s="19" t="s">
        <v>1867</v>
      </c>
      <c r="E6561" s="20" t="str">
        <f>IF(ISBLANK(LeaveTracker[[#This Row],[Employee Name]]),"-----",VLOOKUP(LeaveTracker[[#This Row],[Employee Name]],'List of Employees'!$B$4:$H$767,7))</f>
        <v>GSO</v>
      </c>
      <c r="F6561" s="66" t="str">
        <f>IF(ISBLANK(LeaveTracker[[#This Row],[Employee Name]]),"-----",VLOOKUP(LeaveTracker[[#This Row],[Employee Name]],'List of Employees'!$B$4:$H$767,6))</f>
        <v>CASUAL</v>
      </c>
      <c r="G6561" s="24">
        <v>45120</v>
      </c>
      <c r="H6561" s="24">
        <v>45121</v>
      </c>
      <c r="I6561" s="20" t="s">
        <v>82</v>
      </c>
      <c r="K6561" s="57" t="str">
        <f ca="1">LeaveTracker[[#This Row],[Days]]&amp;" "&amp;LeaveTracker[[#This Row],[Type of Leave]]</f>
        <v>2 VL</v>
      </c>
      <c r="L6561" s="23">
        <f ca="1">NETWORKDAYS(LeaveTracker[[#This Row],[Start Date]],LeaveTracker[[#This Row],[End Date]],lstHolidays)</f>
        <v>2</v>
      </c>
      <c r="M6561" s="27"/>
    </row>
    <row r="6562" spans="1:13" ht="30" customHeight="1" x14ac:dyDescent="0.3">
      <c r="A6562" s="27">
        <f t="shared" si="76"/>
        <v>2745</v>
      </c>
      <c r="B6562" s="31">
        <v>45126</v>
      </c>
      <c r="C6562" s="31">
        <v>45114</v>
      </c>
      <c r="D6562" s="19" t="s">
        <v>2327</v>
      </c>
      <c r="E6562" s="20" t="str">
        <f>IF(ISBLANK(LeaveTracker[[#This Row],[Employee Name]]),"-----",VLOOKUP(LeaveTracker[[#This Row],[Employee Name]],'List of Employees'!$B$4:$H$767,7))</f>
        <v>CTO</v>
      </c>
      <c r="F6562" s="66" t="str">
        <f>IF(ISBLANK(LeaveTracker[[#This Row],[Employee Name]]),"-----",VLOOKUP(LeaveTracker[[#This Row],[Employee Name]],'List of Employees'!$B$4:$H$767,6))</f>
        <v>JOBCON</v>
      </c>
      <c r="G6562" s="24">
        <v>45119</v>
      </c>
      <c r="H6562" s="24">
        <v>45119</v>
      </c>
      <c r="I6562" s="19" t="s">
        <v>1019</v>
      </c>
      <c r="K6562" s="57" t="str">
        <f ca="1">LeaveTracker[[#This Row],[Days]]&amp;" "&amp;LeaveTracker[[#This Row],[Type of Leave]]</f>
        <v>1 WITHOUTPAY</v>
      </c>
      <c r="L6562" s="23">
        <f ca="1">NETWORKDAYS(LeaveTracker[[#This Row],[Start Date]],LeaveTracker[[#This Row],[End Date]],lstHolidays)</f>
        <v>1</v>
      </c>
      <c r="M6562" s="27"/>
    </row>
    <row r="6563" spans="1:13" ht="30" customHeight="1" x14ac:dyDescent="0.3">
      <c r="A6563" s="27">
        <f t="shared" si="76"/>
        <v>2746</v>
      </c>
      <c r="B6563" s="31">
        <v>45126</v>
      </c>
      <c r="C6563" s="31">
        <v>45103</v>
      </c>
      <c r="D6563" s="19" t="s">
        <v>727</v>
      </c>
      <c r="E6563" s="20" t="str">
        <f>IF(ISBLANK(LeaveTracker[[#This Row],[Employee Name]]),"-----",VLOOKUP(LeaveTracker[[#This Row],[Employee Name]],'List of Employees'!$B$4:$H$767,7))</f>
        <v>SP</v>
      </c>
      <c r="F6563" s="66" t="str">
        <f>IF(ISBLANK(LeaveTracker[[#This Row],[Employee Name]]),"-----",VLOOKUP(LeaveTracker[[#This Row],[Employee Name]],'List of Employees'!$B$4:$H$767,6))</f>
        <v>PERMANENT</v>
      </c>
      <c r="G6563" s="24">
        <v>45103</v>
      </c>
      <c r="H6563" s="24">
        <v>45103</v>
      </c>
      <c r="I6563" s="20" t="s">
        <v>81</v>
      </c>
      <c r="K6563" s="57" t="str">
        <f ca="1">LeaveTracker[[#This Row],[Days]]&amp;" "&amp;LeaveTracker[[#This Row],[Type of Leave]]</f>
        <v>1 SL</v>
      </c>
      <c r="L6563" s="23">
        <f ca="1">NETWORKDAYS(LeaveTracker[[#This Row],[Start Date]],LeaveTracker[[#This Row],[End Date]],lstHolidays)</f>
        <v>1</v>
      </c>
      <c r="M6563" s="27"/>
    </row>
    <row r="6564" spans="1:13" ht="30" customHeight="1" x14ac:dyDescent="0.3">
      <c r="A6564" s="27">
        <f t="shared" si="76"/>
        <v>2747</v>
      </c>
      <c r="B6564" s="31">
        <v>45126</v>
      </c>
      <c r="C6564" s="31">
        <v>45113</v>
      </c>
      <c r="D6564" s="19" t="s">
        <v>404</v>
      </c>
      <c r="E6564" s="20" t="str">
        <f>IF(ISBLANK(LeaveTracker[[#This Row],[Employee Name]]),"-----",VLOOKUP(LeaveTracker[[#This Row],[Employee Name]],'List of Employees'!$B$4:$H$767,7))</f>
        <v>CTO</v>
      </c>
      <c r="F6564" s="66" t="str">
        <f>IF(ISBLANK(LeaveTracker[[#This Row],[Employee Name]]),"-----",VLOOKUP(LeaveTracker[[#This Row],[Employee Name]],'List of Employees'!$B$4:$H$767,6))</f>
        <v>PERMANENT</v>
      </c>
      <c r="G6564" s="24">
        <v>45118</v>
      </c>
      <c r="H6564" s="24">
        <v>45118</v>
      </c>
      <c r="I6564" s="19" t="s">
        <v>297</v>
      </c>
      <c r="J6564" s="42" t="s">
        <v>1000</v>
      </c>
      <c r="K6564" s="57" t="str">
        <f ca="1">LeaveTracker[[#This Row],[Days]]&amp;" "&amp;LeaveTracker[[#This Row],[Type of Leave]]</f>
        <v>1 OTHER</v>
      </c>
      <c r="L6564" s="23">
        <f ca="1">NETWORKDAYS(LeaveTracker[[#This Row],[Start Date]],LeaveTracker[[#This Row],[End Date]],lstHolidays)</f>
        <v>1</v>
      </c>
      <c r="M6564" s="27"/>
    </row>
    <row r="6565" spans="1:13" ht="30" customHeight="1" x14ac:dyDescent="0.3">
      <c r="A6565" s="27">
        <f t="shared" ref="A6565:A6628" si="77">A6564+1</f>
        <v>2748</v>
      </c>
      <c r="B6565" s="31">
        <v>45126</v>
      </c>
      <c r="C6565" s="31">
        <v>45117</v>
      </c>
      <c r="D6565" s="19" t="s">
        <v>1293</v>
      </c>
      <c r="E6565" s="20" t="str">
        <f>IF(ISBLANK(LeaveTracker[[#This Row],[Employee Name]]),"-----",VLOOKUP(LeaveTracker[[#This Row],[Employee Name]],'List of Employees'!$B$4:$H$767,7))</f>
        <v>CTO</v>
      </c>
      <c r="F6565" s="66" t="str">
        <f>IF(ISBLANK(LeaveTracker[[#This Row],[Employee Name]]),"-----",VLOOKUP(LeaveTracker[[#This Row],[Employee Name]],'List of Employees'!$B$4:$H$767,6))</f>
        <v>PERMANENT</v>
      </c>
      <c r="G6565" s="24">
        <v>45118</v>
      </c>
      <c r="H6565" s="24">
        <v>45118</v>
      </c>
      <c r="I6565" s="19" t="s">
        <v>82</v>
      </c>
      <c r="K6565" s="57" t="str">
        <f ca="1">LeaveTracker[[#This Row],[Days]]&amp;" "&amp;LeaveTracker[[#This Row],[Type of Leave]]</f>
        <v>1 VL</v>
      </c>
      <c r="L6565" s="23">
        <f ca="1">NETWORKDAYS(LeaveTracker[[#This Row],[Start Date]],LeaveTracker[[#This Row],[End Date]],lstHolidays)</f>
        <v>1</v>
      </c>
      <c r="M6565" s="27"/>
    </row>
    <row r="6566" spans="1:13" ht="30" customHeight="1" x14ac:dyDescent="0.3">
      <c r="A6566" s="27">
        <f t="shared" si="77"/>
        <v>2749</v>
      </c>
      <c r="B6566" s="31">
        <v>45126</v>
      </c>
      <c r="C6566" s="31">
        <v>45126</v>
      </c>
      <c r="D6566" s="19" t="s">
        <v>2385</v>
      </c>
      <c r="E6566" s="20">
        <f>IF(ISBLANK(LeaveTracker[[#This Row],[Employee Name]]),"-----",VLOOKUP(LeaveTracker[[#This Row],[Employee Name]],'List of Employees'!$B$4:$H$767,7))</f>
        <v>0</v>
      </c>
      <c r="F6566" s="66" t="str">
        <f>IF(ISBLANK(LeaveTracker[[#This Row],[Employee Name]]),"-----",VLOOKUP(LeaveTracker[[#This Row],[Employee Name]],'List of Employees'!$B$4:$H$767,6))</f>
        <v>PERMANENT</v>
      </c>
      <c r="G6566" s="24">
        <v>45100</v>
      </c>
      <c r="H6566" s="24">
        <v>45105</v>
      </c>
      <c r="I6566" s="20" t="s">
        <v>82</v>
      </c>
      <c r="K6566" s="57" t="str">
        <f>LeaveTracker[[#This Row],[Days]]&amp;" "&amp;LeaveTracker[[#This Row],[Type of Leave]]</f>
        <v>4 VL</v>
      </c>
      <c r="L6566" s="23">
        <v>4</v>
      </c>
      <c r="M6566" s="27"/>
    </row>
    <row r="6567" spans="1:13" ht="30" customHeight="1" x14ac:dyDescent="0.3">
      <c r="A6567" s="27">
        <f t="shared" si="77"/>
        <v>2750</v>
      </c>
      <c r="B6567" s="31">
        <v>45126</v>
      </c>
      <c r="C6567" s="31">
        <v>45107</v>
      </c>
      <c r="D6567" s="19" t="s">
        <v>1820</v>
      </c>
      <c r="E6567" s="20" t="str">
        <f>IF(ISBLANK(LeaveTracker[[#This Row],[Employee Name]]),"-----",VLOOKUP(LeaveTracker[[#This Row],[Employee Name]],'List of Employees'!$B$4:$H$767,7))</f>
        <v>SP</v>
      </c>
      <c r="F6567" s="66" t="str">
        <f>IF(ISBLANK(LeaveTracker[[#This Row],[Employee Name]]),"-----",VLOOKUP(LeaveTracker[[#This Row],[Employee Name]],'List of Employees'!$B$4:$H$767,6))</f>
        <v>CASUAL</v>
      </c>
      <c r="G6567" s="24">
        <v>45110</v>
      </c>
      <c r="H6567" s="24">
        <v>45110</v>
      </c>
      <c r="I6567" s="20" t="s">
        <v>82</v>
      </c>
      <c r="K6567" s="57" t="str">
        <f ca="1">LeaveTracker[[#This Row],[Days]]&amp;" "&amp;LeaveTracker[[#This Row],[Type of Leave]]</f>
        <v>1 VL</v>
      </c>
      <c r="L6567" s="23">
        <f ca="1">NETWORKDAYS(LeaveTracker[[#This Row],[Start Date]],LeaveTracker[[#This Row],[End Date]],lstHolidays)</f>
        <v>1</v>
      </c>
      <c r="M6567" s="27"/>
    </row>
    <row r="6568" spans="1:13" ht="30" customHeight="1" x14ac:dyDescent="0.3">
      <c r="A6568" s="27">
        <v>2750</v>
      </c>
      <c r="B6568" s="31">
        <v>45126</v>
      </c>
      <c r="C6568" s="31">
        <v>45107</v>
      </c>
      <c r="D6568" s="19" t="s">
        <v>1820</v>
      </c>
      <c r="E6568" s="20" t="str">
        <f>IF(ISBLANK(LeaveTracker[[#This Row],[Employee Name]]),"-----",VLOOKUP(LeaveTracker[[#This Row],[Employee Name]],'List of Employees'!$B$4:$H$767,7))</f>
        <v>SP</v>
      </c>
      <c r="F6568" s="66" t="str">
        <f>IF(ISBLANK(LeaveTracker[[#This Row],[Employee Name]]),"-----",VLOOKUP(LeaveTracker[[#This Row],[Employee Name]],'List of Employees'!$B$4:$H$767,6))</f>
        <v>CASUAL</v>
      </c>
      <c r="G6568" s="24">
        <v>45113</v>
      </c>
      <c r="H6568" s="24">
        <v>45113</v>
      </c>
      <c r="I6568" s="20" t="s">
        <v>82</v>
      </c>
      <c r="K6568" s="57" t="str">
        <f ca="1">LeaveTracker[[#This Row],[Days]]&amp;" "&amp;LeaveTracker[[#This Row],[Type of Leave]]</f>
        <v>1 VL</v>
      </c>
      <c r="L6568" s="23">
        <f ca="1">NETWORKDAYS(LeaveTracker[[#This Row],[Start Date]],LeaveTracker[[#This Row],[End Date]],lstHolidays)</f>
        <v>1</v>
      </c>
      <c r="M6568" s="27"/>
    </row>
    <row r="6569" spans="1:13" ht="30" customHeight="1" x14ac:dyDescent="0.3">
      <c r="A6569" s="27">
        <v>2750</v>
      </c>
      <c r="B6569" s="31">
        <v>45126</v>
      </c>
      <c r="C6569" s="31">
        <v>45107</v>
      </c>
      <c r="D6569" s="19" t="s">
        <v>1820</v>
      </c>
      <c r="E6569" s="20" t="str">
        <f>IF(ISBLANK(LeaveTracker[[#This Row],[Employee Name]]),"-----",VLOOKUP(LeaveTracker[[#This Row],[Employee Name]],'List of Employees'!$B$4:$H$767,7))</f>
        <v>SP</v>
      </c>
      <c r="F6569" s="66" t="str">
        <f>IF(ISBLANK(LeaveTracker[[#This Row],[Employee Name]]),"-----",VLOOKUP(LeaveTracker[[#This Row],[Employee Name]],'List of Employees'!$B$4:$H$767,6))</f>
        <v>CASUAL</v>
      </c>
      <c r="G6569" s="24">
        <v>45117</v>
      </c>
      <c r="H6569" s="24">
        <v>45117</v>
      </c>
      <c r="I6569" s="20" t="s">
        <v>82</v>
      </c>
      <c r="K6569" s="57" t="str">
        <f ca="1">LeaveTracker[[#This Row],[Days]]&amp;" "&amp;LeaveTracker[[#This Row],[Type of Leave]]</f>
        <v>1 VL</v>
      </c>
      <c r="L6569" s="23">
        <f ca="1">NETWORKDAYS(LeaveTracker[[#This Row],[Start Date]],LeaveTracker[[#This Row],[End Date]],lstHolidays)</f>
        <v>1</v>
      </c>
      <c r="M6569" s="27"/>
    </row>
    <row r="6570" spans="1:13" ht="30" customHeight="1" x14ac:dyDescent="0.3">
      <c r="A6570" s="27">
        <f t="shared" si="77"/>
        <v>2751</v>
      </c>
      <c r="B6570" s="31">
        <v>45126</v>
      </c>
      <c r="C6570" s="31">
        <v>45117</v>
      </c>
      <c r="D6570" s="19" t="s">
        <v>1918</v>
      </c>
      <c r="E6570" s="20" t="str">
        <f>IF(ISBLANK(LeaveTracker[[#This Row],[Employee Name]]),"-----",VLOOKUP(LeaveTracker[[#This Row],[Employee Name]],'List of Employees'!$B$4:$H$767,7))</f>
        <v>HOUSING</v>
      </c>
      <c r="F6570" s="66" t="str">
        <f>IF(ISBLANK(LeaveTracker[[#This Row],[Employee Name]]),"-----",VLOOKUP(LeaveTracker[[#This Row],[Employee Name]],'List of Employees'!$B$4:$H$767,6))</f>
        <v>CASUAL</v>
      </c>
      <c r="G6570" s="24">
        <v>45111</v>
      </c>
      <c r="H6570" s="24">
        <v>45111</v>
      </c>
      <c r="I6570" s="20" t="s">
        <v>81</v>
      </c>
      <c r="K6570" s="57" t="str">
        <f ca="1">LeaveTracker[[#This Row],[Days]]&amp;" "&amp;LeaveTracker[[#This Row],[Type of Leave]]</f>
        <v>1 SL</v>
      </c>
      <c r="L6570" s="23">
        <f ca="1">NETWORKDAYS(LeaveTracker[[#This Row],[Start Date]],LeaveTracker[[#This Row],[End Date]],lstHolidays)</f>
        <v>1</v>
      </c>
      <c r="M6570" s="27"/>
    </row>
    <row r="6571" spans="1:13" ht="30" customHeight="1" x14ac:dyDescent="0.3">
      <c r="A6571" s="27">
        <f t="shared" si="77"/>
        <v>2752</v>
      </c>
      <c r="B6571" s="31">
        <v>45126</v>
      </c>
      <c r="C6571" s="31">
        <v>45113</v>
      </c>
      <c r="D6571" s="19" t="s">
        <v>732</v>
      </c>
      <c r="E6571" s="20" t="str">
        <f>IF(ISBLANK(LeaveTracker[[#This Row],[Employee Name]]),"-----",VLOOKUP(LeaveTracker[[#This Row],[Employee Name]],'List of Employees'!$B$4:$H$767,7))</f>
        <v>SP</v>
      </c>
      <c r="F6571" s="66" t="str">
        <f>IF(ISBLANK(LeaveTracker[[#This Row],[Employee Name]]),"-----",VLOOKUP(LeaveTracker[[#This Row],[Employee Name]],'List of Employees'!$B$4:$H$767,6))</f>
        <v>PERMANENT</v>
      </c>
      <c r="G6571" s="24">
        <v>45120</v>
      </c>
      <c r="H6571" s="24">
        <v>45121</v>
      </c>
      <c r="I6571" s="20" t="s">
        <v>82</v>
      </c>
      <c r="K6571" s="57" t="str">
        <f ca="1">LeaveTracker[[#This Row],[Days]]&amp;" "&amp;LeaveTracker[[#This Row],[Type of Leave]]</f>
        <v>2 VL</v>
      </c>
      <c r="L6571" s="23">
        <f ca="1">NETWORKDAYS(LeaveTracker[[#This Row],[Start Date]],LeaveTracker[[#This Row],[End Date]],lstHolidays)</f>
        <v>2</v>
      </c>
      <c r="M6571" s="27"/>
    </row>
    <row r="6572" spans="1:13" ht="30" customHeight="1" x14ac:dyDescent="0.3">
      <c r="A6572" s="27">
        <f t="shared" si="77"/>
        <v>2753</v>
      </c>
      <c r="B6572" s="31">
        <v>45126</v>
      </c>
      <c r="C6572" s="31">
        <v>45110</v>
      </c>
      <c r="D6572" s="19" t="s">
        <v>668</v>
      </c>
      <c r="E6572" s="20" t="str">
        <f>IF(ISBLANK(LeaveTracker[[#This Row],[Employee Name]]),"-----",VLOOKUP(LeaveTracker[[#This Row],[Employee Name]],'List of Employees'!$B$4:$H$767,7))</f>
        <v>SP</v>
      </c>
      <c r="F6572" s="66" t="str">
        <f>IF(ISBLANK(LeaveTracker[[#This Row],[Employee Name]]),"-----",VLOOKUP(LeaveTracker[[#This Row],[Employee Name]],'List of Employees'!$B$4:$H$767,6))</f>
        <v>PERMANENT</v>
      </c>
      <c r="G6572" s="24">
        <v>45107</v>
      </c>
      <c r="H6572" s="24">
        <v>45107</v>
      </c>
      <c r="I6572" s="20" t="s">
        <v>81</v>
      </c>
      <c r="K6572" s="57" t="str">
        <f ca="1">LeaveTracker[[#This Row],[Days]]&amp;" "&amp;LeaveTracker[[#This Row],[Type of Leave]]</f>
        <v>1 SL</v>
      </c>
      <c r="L6572" s="23">
        <f ca="1">NETWORKDAYS(LeaveTracker[[#This Row],[Start Date]],LeaveTracker[[#This Row],[End Date]],lstHolidays)</f>
        <v>1</v>
      </c>
      <c r="M6572" s="27"/>
    </row>
    <row r="6573" spans="1:13" ht="30" customHeight="1" x14ac:dyDescent="0.3">
      <c r="A6573" s="27">
        <f t="shared" si="77"/>
        <v>2754</v>
      </c>
      <c r="B6573" s="31">
        <v>45126</v>
      </c>
      <c r="C6573" s="31">
        <v>45110</v>
      </c>
      <c r="D6573" s="19" t="s">
        <v>1770</v>
      </c>
      <c r="E6573" s="20" t="str">
        <f>IF(ISBLANK(LeaveTracker[[#This Row],[Employee Name]]),"-----",VLOOKUP(LeaveTracker[[#This Row],[Employee Name]],'List of Employees'!$B$4:$H$767,7))</f>
        <v>SP</v>
      </c>
      <c r="F6573" s="66" t="str">
        <f>IF(ISBLANK(LeaveTracker[[#This Row],[Employee Name]]),"-----",VLOOKUP(LeaveTracker[[#This Row],[Employee Name]],'List of Employees'!$B$4:$H$767,6))</f>
        <v>CASUAL</v>
      </c>
      <c r="G6573" s="24">
        <v>45117</v>
      </c>
      <c r="H6573" s="24">
        <v>45117</v>
      </c>
      <c r="I6573" s="20" t="s">
        <v>82</v>
      </c>
      <c r="K6573" s="57" t="str">
        <f ca="1">LeaveTracker[[#This Row],[Days]]&amp;" "&amp;LeaveTracker[[#This Row],[Type of Leave]]</f>
        <v>1 VL</v>
      </c>
      <c r="L6573" s="23">
        <f ca="1">NETWORKDAYS(LeaveTracker[[#This Row],[Start Date]],LeaveTracker[[#This Row],[End Date]],lstHolidays)</f>
        <v>1</v>
      </c>
      <c r="M6573" s="27"/>
    </row>
    <row r="6574" spans="1:13" ht="30" customHeight="1" x14ac:dyDescent="0.3">
      <c r="A6574" s="27">
        <f t="shared" si="77"/>
        <v>2755</v>
      </c>
      <c r="B6574" s="31">
        <v>45126</v>
      </c>
      <c r="C6574" s="31">
        <v>45106</v>
      </c>
      <c r="D6574" s="19" t="s">
        <v>1770</v>
      </c>
      <c r="E6574" s="20" t="str">
        <f>IF(ISBLANK(LeaveTracker[[#This Row],[Employee Name]]),"-----",VLOOKUP(LeaveTracker[[#This Row],[Employee Name]],'List of Employees'!$B$4:$H$767,7))</f>
        <v>SP</v>
      </c>
      <c r="F6574" s="66" t="str">
        <f>IF(ISBLANK(LeaveTracker[[#This Row],[Employee Name]]),"-----",VLOOKUP(LeaveTracker[[#This Row],[Employee Name]],'List of Employees'!$B$4:$H$767,6))</f>
        <v>CASUAL</v>
      </c>
      <c r="G6574" s="24">
        <v>45104</v>
      </c>
      <c r="H6574" s="24">
        <v>45104</v>
      </c>
      <c r="I6574" s="20" t="s">
        <v>81</v>
      </c>
      <c r="K6574" s="57" t="str">
        <f ca="1">LeaveTracker[[#This Row],[Days]]&amp;" "&amp;LeaveTracker[[#This Row],[Type of Leave]]</f>
        <v>1 SL</v>
      </c>
      <c r="L6574" s="23">
        <f ca="1">NETWORKDAYS(LeaveTracker[[#This Row],[Start Date]],LeaveTracker[[#This Row],[End Date]],lstHolidays)</f>
        <v>1</v>
      </c>
      <c r="M6574" s="27"/>
    </row>
    <row r="6575" spans="1:13" ht="30" customHeight="1" x14ac:dyDescent="0.3">
      <c r="A6575" s="27">
        <f t="shared" si="77"/>
        <v>2756</v>
      </c>
      <c r="B6575" s="31">
        <v>45126</v>
      </c>
      <c r="C6575" s="31">
        <v>45110</v>
      </c>
      <c r="D6575" s="19" t="s">
        <v>1821</v>
      </c>
      <c r="E6575" s="20" t="str">
        <f>IF(ISBLANK(LeaveTracker[[#This Row],[Employee Name]]),"-----",VLOOKUP(LeaveTracker[[#This Row],[Employee Name]],'List of Employees'!$B$4:$H$767,7))</f>
        <v>SP</v>
      </c>
      <c r="F6575" s="66" t="str">
        <f>IF(ISBLANK(LeaveTracker[[#This Row],[Employee Name]]),"-----",VLOOKUP(LeaveTracker[[#This Row],[Employee Name]],'List of Employees'!$B$4:$H$767,6))</f>
        <v>CASUAL</v>
      </c>
      <c r="G6575" s="24">
        <v>45100</v>
      </c>
      <c r="H6575" s="24">
        <v>45100</v>
      </c>
      <c r="I6575" s="20" t="s">
        <v>81</v>
      </c>
      <c r="K6575" s="57" t="str">
        <f ca="1">LeaveTracker[[#This Row],[Days]]&amp;" "&amp;LeaveTracker[[#This Row],[Type of Leave]]</f>
        <v>1 SL</v>
      </c>
      <c r="L6575" s="23">
        <f ca="1">NETWORKDAYS(LeaveTracker[[#This Row],[Start Date]],LeaveTracker[[#This Row],[End Date]],lstHolidays)</f>
        <v>1</v>
      </c>
      <c r="M6575" s="27"/>
    </row>
    <row r="6576" spans="1:13" ht="30" customHeight="1" x14ac:dyDescent="0.3">
      <c r="A6576" s="27">
        <v>2756</v>
      </c>
      <c r="B6576" s="31">
        <v>45126</v>
      </c>
      <c r="C6576" s="31">
        <v>45111</v>
      </c>
      <c r="D6576" s="19" t="s">
        <v>1821</v>
      </c>
      <c r="E6576" s="20" t="str">
        <f>IF(ISBLANK(LeaveTracker[[#This Row],[Employee Name]]),"-----",VLOOKUP(LeaveTracker[[#This Row],[Employee Name]],'List of Employees'!$B$4:$H$767,7))</f>
        <v>SP</v>
      </c>
      <c r="F6576" s="66" t="str">
        <f>IF(ISBLANK(LeaveTracker[[#This Row],[Employee Name]]),"-----",VLOOKUP(LeaveTracker[[#This Row],[Employee Name]],'List of Employees'!$B$4:$H$767,6))</f>
        <v>CASUAL</v>
      </c>
      <c r="G6576" s="24">
        <v>45103</v>
      </c>
      <c r="H6576" s="24">
        <v>45104</v>
      </c>
      <c r="I6576" s="20" t="s">
        <v>81</v>
      </c>
      <c r="K6576" s="57" t="str">
        <f ca="1">LeaveTracker[[#This Row],[Days]]&amp;" "&amp;LeaveTracker[[#This Row],[Type of Leave]]</f>
        <v>2 SL</v>
      </c>
      <c r="L6576" s="23">
        <f ca="1">NETWORKDAYS(LeaveTracker[[#This Row],[Start Date]],LeaveTracker[[#This Row],[End Date]],lstHolidays)</f>
        <v>2</v>
      </c>
      <c r="M6576" s="27"/>
    </row>
    <row r="6577" spans="1:13" ht="30" customHeight="1" x14ac:dyDescent="0.3">
      <c r="A6577" s="27">
        <f t="shared" si="77"/>
        <v>2757</v>
      </c>
      <c r="B6577" s="31">
        <v>45126</v>
      </c>
      <c r="C6577" s="31">
        <v>45112</v>
      </c>
      <c r="D6577" s="19" t="s">
        <v>442</v>
      </c>
      <c r="E6577" s="20" t="str">
        <f>IF(ISBLANK(LeaveTracker[[#This Row],[Employee Name]]),"-----",VLOOKUP(LeaveTracker[[#This Row],[Employee Name]],'List of Employees'!$B$4:$H$767,7))</f>
        <v>GSO</v>
      </c>
      <c r="F6577" s="66" t="str">
        <f>IF(ISBLANK(LeaveTracker[[#This Row],[Employee Name]]),"-----",VLOOKUP(LeaveTracker[[#This Row],[Employee Name]],'List of Employees'!$B$4:$H$767,6))</f>
        <v>PERMANENT</v>
      </c>
      <c r="G6577" s="24">
        <v>45050</v>
      </c>
      <c r="H6577" s="24">
        <v>45050</v>
      </c>
      <c r="I6577" s="20" t="s">
        <v>81</v>
      </c>
      <c r="K6577" s="57" t="str">
        <f ca="1">LeaveTracker[[#This Row],[Days]]&amp;" "&amp;LeaveTracker[[#This Row],[Type of Leave]]</f>
        <v>1 SL</v>
      </c>
      <c r="L6577" s="23">
        <f ca="1">NETWORKDAYS(LeaveTracker[[#This Row],[Start Date]],LeaveTracker[[#This Row],[End Date]],lstHolidays)</f>
        <v>1</v>
      </c>
      <c r="M6577" s="27"/>
    </row>
    <row r="6578" spans="1:13" ht="30" customHeight="1" x14ac:dyDescent="0.3">
      <c r="A6578" s="27">
        <f t="shared" si="77"/>
        <v>2758</v>
      </c>
      <c r="B6578" s="31">
        <v>45126</v>
      </c>
      <c r="C6578" s="31">
        <v>45112</v>
      </c>
      <c r="D6578" s="19" t="s">
        <v>2122</v>
      </c>
      <c r="E6578" s="20" t="str">
        <f>IF(ISBLANK(LeaveTracker[[#This Row],[Employee Name]]),"-----",VLOOKUP(LeaveTracker[[#This Row],[Employee Name]],'List of Employees'!$B$4:$H$767,7))</f>
        <v>DA</v>
      </c>
      <c r="F6578" s="66" t="str">
        <f>IF(ISBLANK(LeaveTracker[[#This Row],[Employee Name]]),"-----",VLOOKUP(LeaveTracker[[#This Row],[Employee Name]],'List of Employees'!$B$4:$H$767,6))</f>
        <v>CASUAL</v>
      </c>
      <c r="G6578" s="24">
        <v>45110</v>
      </c>
      <c r="H6578" s="24">
        <v>45111</v>
      </c>
      <c r="I6578" s="20" t="s">
        <v>81</v>
      </c>
      <c r="K6578" s="57" t="str">
        <f ca="1">LeaveTracker[[#This Row],[Days]]&amp;" "&amp;LeaveTracker[[#This Row],[Type of Leave]]</f>
        <v>2 SL</v>
      </c>
      <c r="L6578" s="23">
        <f ca="1">NETWORKDAYS(LeaveTracker[[#This Row],[Start Date]],LeaveTracker[[#This Row],[End Date]],lstHolidays)</f>
        <v>2</v>
      </c>
      <c r="M6578" s="27"/>
    </row>
    <row r="6579" spans="1:13" ht="30" customHeight="1" x14ac:dyDescent="0.3">
      <c r="A6579" s="27">
        <f t="shared" si="77"/>
        <v>2759</v>
      </c>
      <c r="B6579" s="31">
        <v>45126</v>
      </c>
      <c r="C6579" s="31">
        <v>45112</v>
      </c>
      <c r="D6579" s="19" t="s">
        <v>826</v>
      </c>
      <c r="E6579" s="20" t="str">
        <f>IF(ISBLANK(LeaveTracker[[#This Row],[Employee Name]]),"-----",VLOOKUP(LeaveTracker[[#This Row],[Employee Name]],'List of Employees'!$B$4:$H$767,7))</f>
        <v>CHO</v>
      </c>
      <c r="F6579" s="66" t="str">
        <f>IF(ISBLANK(LeaveTracker[[#This Row],[Employee Name]]),"-----",VLOOKUP(LeaveTracker[[#This Row],[Employee Name]],'List of Employees'!$B$4:$H$767,6))</f>
        <v>PERMANENT</v>
      </c>
      <c r="G6579" s="24">
        <v>45110</v>
      </c>
      <c r="H6579" s="24">
        <v>45110</v>
      </c>
      <c r="I6579" s="20" t="s">
        <v>81</v>
      </c>
      <c r="K6579" s="57" t="str">
        <f ca="1">LeaveTracker[[#This Row],[Days]]&amp;" "&amp;LeaveTracker[[#This Row],[Type of Leave]]</f>
        <v>1 SL</v>
      </c>
      <c r="L6579" s="23">
        <f ca="1">NETWORKDAYS(LeaveTracker[[#This Row],[Start Date]],LeaveTracker[[#This Row],[End Date]],lstHolidays)</f>
        <v>1</v>
      </c>
      <c r="M6579" s="27"/>
    </row>
    <row r="6580" spans="1:13" ht="30" customHeight="1" x14ac:dyDescent="0.3">
      <c r="A6580" s="27">
        <f t="shared" si="77"/>
        <v>2760</v>
      </c>
      <c r="B6580" s="31">
        <v>45126</v>
      </c>
      <c r="C6580" s="31">
        <v>45112</v>
      </c>
      <c r="D6580" s="19" t="s">
        <v>1027</v>
      </c>
      <c r="E6580" s="20" t="str">
        <f>IF(ISBLANK(LeaveTracker[[#This Row],[Employee Name]]),"-----",VLOOKUP(LeaveTracker[[#This Row],[Employee Name]],'List of Employees'!$B$4:$H$767,7))</f>
        <v>CHO</v>
      </c>
      <c r="F6580" s="66" t="str">
        <f>IF(ISBLANK(LeaveTracker[[#This Row],[Employee Name]]),"-----",VLOOKUP(LeaveTracker[[#This Row],[Employee Name]],'List of Employees'!$B$4:$H$767,6))</f>
        <v>CASUAL</v>
      </c>
      <c r="G6580" s="24">
        <v>45119</v>
      </c>
      <c r="H6580" s="24">
        <v>45119</v>
      </c>
      <c r="I6580" s="20" t="s">
        <v>82</v>
      </c>
      <c r="K6580" s="57" t="str">
        <f ca="1">LeaveTracker[[#This Row],[Days]]&amp;" "&amp;LeaveTracker[[#This Row],[Type of Leave]]</f>
        <v>1 VL</v>
      </c>
      <c r="L6580" s="23">
        <f ca="1">NETWORKDAYS(LeaveTracker[[#This Row],[Start Date]],LeaveTracker[[#This Row],[End Date]],lstHolidays)</f>
        <v>1</v>
      </c>
      <c r="M6580" s="27"/>
    </row>
    <row r="6581" spans="1:13" ht="30" customHeight="1" x14ac:dyDescent="0.3">
      <c r="A6581" s="27">
        <f t="shared" si="77"/>
        <v>2761</v>
      </c>
      <c r="B6581" s="31">
        <v>45126</v>
      </c>
      <c r="C6581" s="31">
        <v>45110</v>
      </c>
      <c r="D6581" s="19" t="s">
        <v>1809</v>
      </c>
      <c r="E6581" s="20" t="str">
        <f>IF(ISBLANK(LeaveTracker[[#This Row],[Employee Name]]),"-----",VLOOKUP(LeaveTracker[[#This Row],[Employee Name]],'List of Employees'!$B$4:$H$767,7))</f>
        <v>CHO</v>
      </c>
      <c r="F6581" s="66" t="str">
        <f>IF(ISBLANK(LeaveTracker[[#This Row],[Employee Name]]),"-----",VLOOKUP(LeaveTracker[[#This Row],[Employee Name]],'List of Employees'!$B$4:$H$767,6))</f>
        <v>CASUAL</v>
      </c>
      <c r="G6581" s="24">
        <v>45117</v>
      </c>
      <c r="H6581" s="24">
        <v>45117</v>
      </c>
      <c r="I6581" s="20" t="s">
        <v>82</v>
      </c>
      <c r="K6581" s="57" t="str">
        <f ca="1">LeaveTracker[[#This Row],[Days]]&amp;" "&amp;LeaveTracker[[#This Row],[Type of Leave]]</f>
        <v>1 VL</v>
      </c>
      <c r="L6581" s="23">
        <f ca="1">NETWORKDAYS(LeaveTracker[[#This Row],[Start Date]],LeaveTracker[[#This Row],[End Date]],lstHolidays)</f>
        <v>1</v>
      </c>
      <c r="M6581" s="27"/>
    </row>
    <row r="6582" spans="1:13" ht="30" customHeight="1" x14ac:dyDescent="0.3">
      <c r="A6582" s="27">
        <f t="shared" si="77"/>
        <v>2762</v>
      </c>
      <c r="B6582" s="31">
        <v>45126</v>
      </c>
      <c r="C6582" s="31">
        <v>45111</v>
      </c>
      <c r="D6582" s="19" t="s">
        <v>1938</v>
      </c>
      <c r="E6582" s="20" t="str">
        <f>IF(ISBLANK(LeaveTracker[[#This Row],[Employee Name]]),"-----",VLOOKUP(LeaveTracker[[#This Row],[Employee Name]],'List of Employees'!$B$4:$H$767,7))</f>
        <v>CHO</v>
      </c>
      <c r="F6582" s="66" t="str">
        <f>IF(ISBLANK(LeaveTracker[[#This Row],[Employee Name]]),"-----",VLOOKUP(LeaveTracker[[#This Row],[Employee Name]],'List of Employees'!$B$4:$H$767,6))</f>
        <v>CASUAL</v>
      </c>
      <c r="G6582" s="24">
        <v>45124</v>
      </c>
      <c r="H6582" s="24">
        <v>45127</v>
      </c>
      <c r="I6582" s="20" t="s">
        <v>82</v>
      </c>
      <c r="K6582" s="57" t="str">
        <f ca="1">LeaveTracker[[#This Row],[Days]]&amp;" "&amp;LeaveTracker[[#This Row],[Type of Leave]]</f>
        <v>4 VL</v>
      </c>
      <c r="L6582" s="23">
        <f ca="1">NETWORKDAYS(LeaveTracker[[#This Row],[Start Date]],LeaveTracker[[#This Row],[End Date]],lstHolidays)</f>
        <v>4</v>
      </c>
      <c r="M6582" s="27"/>
    </row>
    <row r="6583" spans="1:13" ht="30" customHeight="1" x14ac:dyDescent="0.3">
      <c r="A6583" s="27">
        <f t="shared" si="77"/>
        <v>2763</v>
      </c>
      <c r="B6583" s="31">
        <v>45126</v>
      </c>
      <c r="C6583" s="31">
        <v>45112</v>
      </c>
      <c r="D6583" s="19" t="s">
        <v>842</v>
      </c>
      <c r="E6583" s="20" t="str">
        <f>IF(ISBLANK(LeaveTracker[[#This Row],[Employee Name]]),"-----",VLOOKUP(LeaveTracker[[#This Row],[Employee Name]],'List of Employees'!$B$4:$H$767,7))</f>
        <v>CCT</v>
      </c>
      <c r="F6583" s="66" t="str">
        <f>IF(ISBLANK(LeaveTracker[[#This Row],[Employee Name]]),"-----",VLOOKUP(LeaveTracker[[#This Row],[Employee Name]],'List of Employees'!$B$4:$H$767,6))</f>
        <v>PERMANENT</v>
      </c>
      <c r="G6583" s="24">
        <v>45117</v>
      </c>
      <c r="H6583" s="24">
        <v>45117</v>
      </c>
      <c r="I6583" s="19" t="s">
        <v>297</v>
      </c>
      <c r="J6583" s="42" t="s">
        <v>1000</v>
      </c>
      <c r="K6583" s="57" t="str">
        <f ca="1">LeaveTracker[[#This Row],[Days]]&amp;" "&amp;LeaveTracker[[#This Row],[Type of Leave]]</f>
        <v>1 OTHER</v>
      </c>
      <c r="L6583" s="23">
        <f ca="1">NETWORKDAYS(LeaveTracker[[#This Row],[Start Date]],LeaveTracker[[#This Row],[End Date]],lstHolidays)</f>
        <v>1</v>
      </c>
      <c r="M6583" s="27"/>
    </row>
    <row r="6584" spans="1:13" ht="30" customHeight="1" x14ac:dyDescent="0.3">
      <c r="A6584" s="27">
        <f t="shared" si="77"/>
        <v>2764</v>
      </c>
      <c r="B6584" s="31">
        <v>45126</v>
      </c>
      <c r="C6584" s="31">
        <v>45113</v>
      </c>
      <c r="D6584" s="19" t="s">
        <v>395</v>
      </c>
      <c r="E6584" s="20" t="str">
        <f>IF(ISBLANK(LeaveTracker[[#This Row],[Employee Name]]),"-----",VLOOKUP(LeaveTracker[[#This Row],[Employee Name]],'List of Employees'!$B$4:$H$767,7))</f>
        <v>CTO</v>
      </c>
      <c r="F6584" s="66" t="str">
        <f>IF(ISBLANK(LeaveTracker[[#This Row],[Employee Name]]),"-----",VLOOKUP(LeaveTracker[[#This Row],[Employee Name]],'List of Employees'!$B$4:$H$767,6))</f>
        <v>PERMANENT</v>
      </c>
      <c r="G6584" s="24">
        <v>45121</v>
      </c>
      <c r="H6584" s="24">
        <v>45121</v>
      </c>
      <c r="I6584" s="19" t="s">
        <v>297</v>
      </c>
      <c r="J6584" s="42" t="s">
        <v>1000</v>
      </c>
      <c r="K6584" s="57" t="str">
        <f ca="1">LeaveTracker[[#This Row],[Days]]&amp;" "&amp;LeaveTracker[[#This Row],[Type of Leave]]</f>
        <v>1 OTHER</v>
      </c>
      <c r="L6584" s="23">
        <f ca="1">NETWORKDAYS(LeaveTracker[[#This Row],[Start Date]],LeaveTracker[[#This Row],[End Date]],lstHolidays)</f>
        <v>1</v>
      </c>
      <c r="M6584" s="27"/>
    </row>
    <row r="6585" spans="1:13" ht="30" customHeight="1" x14ac:dyDescent="0.3">
      <c r="A6585" s="27">
        <f t="shared" si="77"/>
        <v>2765</v>
      </c>
      <c r="B6585" s="31">
        <v>45126</v>
      </c>
      <c r="C6585" s="31">
        <v>45056</v>
      </c>
      <c r="D6585" s="19" t="s">
        <v>277</v>
      </c>
      <c r="E6585" s="20" t="str">
        <f>IF(ISBLANK(LeaveTracker[[#This Row],[Employee Name]]),"-----",VLOOKUP(LeaveTracker[[#This Row],[Employee Name]],'List of Employees'!$B$4:$H$767,7))</f>
        <v>PICNIC GROVE</v>
      </c>
      <c r="F6585" s="66" t="str">
        <f>IF(ISBLANK(LeaveTracker[[#This Row],[Employee Name]]),"-----",VLOOKUP(LeaveTracker[[#This Row],[Employee Name]],'List of Employees'!$B$4:$H$767,6))</f>
        <v>PERMANENT</v>
      </c>
      <c r="G6585" s="24">
        <v>45048</v>
      </c>
      <c r="H6585" s="24">
        <v>45055</v>
      </c>
      <c r="I6585" s="19" t="s">
        <v>297</v>
      </c>
      <c r="J6585" s="42" t="s">
        <v>2395</v>
      </c>
      <c r="K6585" s="57" t="str">
        <f ca="1">LeaveTracker[[#This Row],[Days]]&amp;" "&amp;LeaveTracker[[#This Row],[Type of Leave]]</f>
        <v>6 OTHER</v>
      </c>
      <c r="L6585" s="23">
        <f ca="1">NETWORKDAYS(LeaveTracker[[#This Row],[Start Date]],LeaveTracker[[#This Row],[End Date]],lstHolidays)</f>
        <v>6</v>
      </c>
      <c r="M6585" s="27"/>
    </row>
    <row r="6586" spans="1:13" ht="30" customHeight="1" x14ac:dyDescent="0.3">
      <c r="A6586" s="27">
        <f t="shared" si="77"/>
        <v>2766</v>
      </c>
      <c r="B6586" s="31">
        <v>45126</v>
      </c>
      <c r="C6586" s="31">
        <v>45110</v>
      </c>
      <c r="D6586" s="19" t="s">
        <v>1815</v>
      </c>
      <c r="E6586" s="20" t="str">
        <f>IF(ISBLANK(LeaveTracker[[#This Row],[Employee Name]]),"-----",VLOOKUP(LeaveTracker[[#This Row],[Employee Name]],'List of Employees'!$B$4:$H$767,7))</f>
        <v>DSWDO</v>
      </c>
      <c r="F6586" s="66" t="str">
        <f>IF(ISBLANK(LeaveTracker[[#This Row],[Employee Name]]),"-----",VLOOKUP(LeaveTracker[[#This Row],[Employee Name]],'List of Employees'!$B$4:$H$767,6))</f>
        <v>PERMANENT</v>
      </c>
      <c r="G6586" s="24">
        <v>45120</v>
      </c>
      <c r="H6586" s="24">
        <v>45120</v>
      </c>
      <c r="I6586" s="19" t="s">
        <v>297</v>
      </c>
      <c r="J6586" s="42" t="s">
        <v>1000</v>
      </c>
      <c r="K6586" s="57" t="str">
        <f ca="1">LeaveTracker[[#This Row],[Days]]&amp;" "&amp;LeaveTracker[[#This Row],[Type of Leave]]</f>
        <v>1 OTHER</v>
      </c>
      <c r="L6586" s="23">
        <f ca="1">NETWORKDAYS(LeaveTracker[[#This Row],[Start Date]],LeaveTracker[[#This Row],[End Date]],lstHolidays)</f>
        <v>1</v>
      </c>
      <c r="M6586" s="27"/>
    </row>
    <row r="6587" spans="1:13" ht="30" customHeight="1" x14ac:dyDescent="0.3">
      <c r="A6587" s="27">
        <f t="shared" si="77"/>
        <v>2767</v>
      </c>
      <c r="B6587" s="31">
        <v>45126</v>
      </c>
      <c r="C6587" s="31">
        <v>45112</v>
      </c>
      <c r="D6587" s="19" t="s">
        <v>957</v>
      </c>
      <c r="E6587" s="20" t="str">
        <f>IF(ISBLANK(LeaveTracker[[#This Row],[Employee Name]]),"-----",VLOOKUP(LeaveTracker[[#This Row],[Employee Name]],'List of Employees'!$B$4:$H$767,7))</f>
        <v>ASSESSORS OFFICE</v>
      </c>
      <c r="F6587" s="66" t="str">
        <f>IF(ISBLANK(LeaveTracker[[#This Row],[Employee Name]]),"-----",VLOOKUP(LeaveTracker[[#This Row],[Employee Name]],'List of Employees'!$B$4:$H$767,6))</f>
        <v>PERMANENT</v>
      </c>
      <c r="G6587" s="24">
        <v>45093</v>
      </c>
      <c r="H6587" s="24">
        <v>45121</v>
      </c>
      <c r="I6587" s="20" t="s">
        <v>81</v>
      </c>
      <c r="K6587" s="57" t="str">
        <f ca="1">LeaveTracker[[#This Row],[Days]]&amp;" "&amp;LeaveTracker[[#This Row],[Type of Leave]]</f>
        <v>20 SL</v>
      </c>
      <c r="L6587" s="23">
        <f ca="1">NETWORKDAYS(LeaveTracker[[#This Row],[Start Date]],LeaveTracker[[#This Row],[End Date]],lstHolidays)</f>
        <v>20</v>
      </c>
      <c r="M6587" s="27"/>
    </row>
    <row r="6588" spans="1:13" ht="30" customHeight="1" x14ac:dyDescent="0.3">
      <c r="A6588" s="27">
        <f t="shared" si="77"/>
        <v>2768</v>
      </c>
      <c r="B6588" s="31">
        <v>45126</v>
      </c>
      <c r="C6588" s="31">
        <v>45106</v>
      </c>
      <c r="D6588" s="19" t="s">
        <v>2014</v>
      </c>
      <c r="E6588" s="20" t="str">
        <f>IF(ISBLANK(LeaveTracker[[#This Row],[Employee Name]]),"-----",VLOOKUP(LeaveTracker[[#This Row],[Employee Name]],'List of Employees'!$B$4:$H$767,7))</f>
        <v>SP</v>
      </c>
      <c r="F6588" s="66" t="str">
        <f>IF(ISBLANK(LeaveTracker[[#This Row],[Employee Name]]),"-----",VLOOKUP(LeaveTracker[[#This Row],[Employee Name]],'List of Employees'!$B$4:$H$767,6))</f>
        <v>CASUAL</v>
      </c>
      <c r="G6588" s="24">
        <v>45117</v>
      </c>
      <c r="H6588" s="24">
        <v>45117</v>
      </c>
      <c r="I6588" s="20" t="s">
        <v>82</v>
      </c>
      <c r="K6588" s="57" t="str">
        <f ca="1">LeaveTracker[[#This Row],[Days]]&amp;" "&amp;LeaveTracker[[#This Row],[Type of Leave]]</f>
        <v>1 VL</v>
      </c>
      <c r="L6588" s="23">
        <f ca="1">NETWORKDAYS(LeaveTracker[[#This Row],[Start Date]],LeaveTracker[[#This Row],[End Date]],lstHolidays)</f>
        <v>1</v>
      </c>
      <c r="M6588" s="27"/>
    </row>
    <row r="6589" spans="1:13" ht="30" customHeight="1" x14ac:dyDescent="0.3">
      <c r="A6589" s="27">
        <f t="shared" si="77"/>
        <v>2769</v>
      </c>
      <c r="B6589" s="31">
        <v>45126</v>
      </c>
      <c r="C6589" s="31">
        <v>45114</v>
      </c>
      <c r="D6589" s="19" t="s">
        <v>245</v>
      </c>
      <c r="E6589" s="20" t="str">
        <f>IF(ISBLANK(LeaveTracker[[#This Row],[Employee Name]]),"-----",VLOOKUP(LeaveTracker[[#This Row],[Employee Name]],'List of Employees'!$B$4:$H$767,7))</f>
        <v>TCCH/TICC</v>
      </c>
      <c r="F6589" s="66" t="str">
        <f>IF(ISBLANK(LeaveTracker[[#This Row],[Employee Name]]),"-----",VLOOKUP(LeaveTracker[[#This Row],[Employee Name]],'List of Employees'!$B$4:$H$767,6))</f>
        <v>PERMANENT</v>
      </c>
      <c r="G6589" s="24">
        <v>45106</v>
      </c>
      <c r="H6589" s="24">
        <v>45107</v>
      </c>
      <c r="I6589" s="20" t="s">
        <v>81</v>
      </c>
      <c r="K6589" s="57" t="str">
        <f ca="1">LeaveTracker[[#This Row],[Days]]&amp;" "&amp;LeaveTracker[[#This Row],[Type of Leave]]</f>
        <v>2 SL</v>
      </c>
      <c r="L6589" s="23">
        <f ca="1">NETWORKDAYS(LeaveTracker[[#This Row],[Start Date]],LeaveTracker[[#This Row],[End Date]],lstHolidays)</f>
        <v>2</v>
      </c>
      <c r="M6589" s="27"/>
    </row>
    <row r="6590" spans="1:13" ht="30" customHeight="1" x14ac:dyDescent="0.3">
      <c r="A6590" s="27">
        <f t="shared" si="77"/>
        <v>2770</v>
      </c>
      <c r="B6590" s="31">
        <v>45126</v>
      </c>
      <c r="C6590" s="31">
        <v>45114</v>
      </c>
      <c r="D6590" s="19" t="s">
        <v>289</v>
      </c>
      <c r="E6590" s="20" t="str">
        <f>IF(ISBLANK(LeaveTracker[[#This Row],[Employee Name]]),"-----",VLOOKUP(LeaveTracker[[#This Row],[Employee Name]],'List of Employees'!$B$4:$H$767,7))</f>
        <v>CENRO</v>
      </c>
      <c r="F6590" s="66" t="str">
        <f>IF(ISBLANK(LeaveTracker[[#This Row],[Employee Name]]),"-----",VLOOKUP(LeaveTracker[[#This Row],[Employee Name]],'List of Employees'!$B$4:$H$767,6))</f>
        <v>PERMANENT</v>
      </c>
      <c r="G6590" s="24">
        <v>45112</v>
      </c>
      <c r="H6590" s="24">
        <v>45112</v>
      </c>
      <c r="I6590" s="20" t="s">
        <v>81</v>
      </c>
      <c r="K6590" s="57" t="str">
        <f ca="1">LeaveTracker[[#This Row],[Days]]&amp;" "&amp;LeaveTracker[[#This Row],[Type of Leave]]</f>
        <v>1 SL</v>
      </c>
      <c r="L6590" s="23">
        <f ca="1">NETWORKDAYS(LeaveTracker[[#This Row],[Start Date]],LeaveTracker[[#This Row],[End Date]],lstHolidays)</f>
        <v>1</v>
      </c>
      <c r="M6590" s="27"/>
    </row>
    <row r="6591" spans="1:13" ht="30" customHeight="1" x14ac:dyDescent="0.3">
      <c r="A6591" s="27">
        <f t="shared" si="77"/>
        <v>2771</v>
      </c>
      <c r="B6591" s="31">
        <v>45126</v>
      </c>
      <c r="C6591" s="31">
        <v>45113</v>
      </c>
      <c r="D6591" s="19" t="s">
        <v>1786</v>
      </c>
      <c r="E6591" s="20" t="str">
        <f>IF(ISBLANK(LeaveTracker[[#This Row],[Employee Name]]),"-----",VLOOKUP(LeaveTracker[[#This Row],[Employee Name]],'List of Employees'!$B$4:$H$767,7))</f>
        <v>CENRO</v>
      </c>
      <c r="F6591" s="66" t="str">
        <f>IF(ISBLANK(LeaveTracker[[#This Row],[Employee Name]]),"-----",VLOOKUP(LeaveTracker[[#This Row],[Employee Name]],'List of Employees'!$B$4:$H$767,6))</f>
        <v>CASUAL</v>
      </c>
      <c r="G6591" s="24">
        <v>45117</v>
      </c>
      <c r="H6591" s="24">
        <v>45119</v>
      </c>
      <c r="I6591" s="19" t="s">
        <v>297</v>
      </c>
      <c r="J6591" s="42" t="s">
        <v>1000</v>
      </c>
      <c r="K6591" s="57" t="str">
        <f ca="1">LeaveTracker[[#This Row],[Days]]&amp;" "&amp;LeaveTracker[[#This Row],[Type of Leave]]</f>
        <v>3 OTHER</v>
      </c>
      <c r="L6591" s="23">
        <f ca="1">NETWORKDAYS(LeaveTracker[[#This Row],[Start Date]],LeaveTracker[[#This Row],[End Date]],lstHolidays)</f>
        <v>3</v>
      </c>
      <c r="M6591" s="27"/>
    </row>
    <row r="6592" spans="1:13" ht="30" customHeight="1" x14ac:dyDescent="0.3">
      <c r="A6592" s="27">
        <f t="shared" si="77"/>
        <v>2772</v>
      </c>
      <c r="B6592" s="31">
        <v>45126</v>
      </c>
      <c r="C6592" s="31">
        <v>45114</v>
      </c>
      <c r="D6592" s="19" t="s">
        <v>1845</v>
      </c>
      <c r="E6592" s="20" t="str">
        <f>IF(ISBLANK(LeaveTracker[[#This Row],[Employee Name]]),"-----",VLOOKUP(LeaveTracker[[#This Row],[Employee Name]],'List of Employees'!$B$4:$H$767,7))</f>
        <v>TICC</v>
      </c>
      <c r="F6592" s="66" t="str">
        <f>IF(ISBLANK(LeaveTracker[[#This Row],[Employee Name]]),"-----",VLOOKUP(LeaveTracker[[#This Row],[Employee Name]],'List of Employees'!$B$4:$H$767,6))</f>
        <v>CASUAL</v>
      </c>
      <c r="G6592" s="24">
        <v>45113</v>
      </c>
      <c r="H6592" s="24">
        <v>45113</v>
      </c>
      <c r="I6592" s="19" t="s">
        <v>81</v>
      </c>
      <c r="K6592" s="57" t="str">
        <f ca="1">LeaveTracker[[#This Row],[Days]]&amp;" "&amp;LeaveTracker[[#This Row],[Type of Leave]]</f>
        <v>1 SL</v>
      </c>
      <c r="L6592" s="23">
        <f ca="1">NETWORKDAYS(LeaveTracker[[#This Row],[Start Date]],LeaveTracker[[#This Row],[End Date]],lstHolidays)</f>
        <v>1</v>
      </c>
      <c r="M6592" s="27"/>
    </row>
    <row r="6593" spans="1:13" ht="30" customHeight="1" x14ac:dyDescent="0.3">
      <c r="A6593" s="27">
        <f t="shared" si="77"/>
        <v>2773</v>
      </c>
      <c r="B6593" s="31">
        <v>45126</v>
      </c>
      <c r="C6593" s="31">
        <v>45112</v>
      </c>
      <c r="D6593" s="19" t="s">
        <v>1788</v>
      </c>
      <c r="E6593" s="20" t="str">
        <f>IF(ISBLANK(LeaveTracker[[#This Row],[Employee Name]]),"-----",VLOOKUP(LeaveTracker[[#This Row],[Employee Name]],'List of Employees'!$B$4:$H$767,7))</f>
        <v>CENRO</v>
      </c>
      <c r="F6593" s="66" t="str">
        <f>IF(ISBLANK(LeaveTracker[[#This Row],[Employee Name]]),"-----",VLOOKUP(LeaveTracker[[#This Row],[Employee Name]],'List of Employees'!$B$4:$H$767,6))</f>
        <v>CASUAL</v>
      </c>
      <c r="G6593" s="24">
        <v>45110</v>
      </c>
      <c r="H6593" s="24">
        <v>45111</v>
      </c>
      <c r="I6593" s="20" t="s">
        <v>81</v>
      </c>
      <c r="K6593" s="57" t="str">
        <f ca="1">LeaveTracker[[#This Row],[Days]]&amp;" "&amp;LeaveTracker[[#This Row],[Type of Leave]]</f>
        <v>2 SL</v>
      </c>
      <c r="L6593" s="23">
        <f ca="1">NETWORKDAYS(LeaveTracker[[#This Row],[Start Date]],LeaveTracker[[#This Row],[End Date]],lstHolidays)</f>
        <v>2</v>
      </c>
      <c r="M6593" s="27"/>
    </row>
    <row r="6594" spans="1:13" ht="30" customHeight="1" x14ac:dyDescent="0.3">
      <c r="A6594" s="27">
        <f t="shared" si="77"/>
        <v>2774</v>
      </c>
      <c r="B6594" s="31">
        <v>45126</v>
      </c>
      <c r="C6594" s="31">
        <v>45112</v>
      </c>
      <c r="D6594" s="19" t="s">
        <v>1762</v>
      </c>
      <c r="E6594" s="20" t="str">
        <f>IF(ISBLANK(LeaveTracker[[#This Row],[Employee Name]]),"-----",VLOOKUP(LeaveTracker[[#This Row],[Employee Name]],'List of Employees'!$B$4:$H$767,7))</f>
        <v>CENRO</v>
      </c>
      <c r="F6594" s="66" t="str">
        <f>IF(ISBLANK(LeaveTracker[[#This Row],[Employee Name]]),"-----",VLOOKUP(LeaveTracker[[#This Row],[Employee Name]],'List of Employees'!$B$4:$H$767,6))</f>
        <v>CASUAL</v>
      </c>
      <c r="G6594" s="24">
        <v>45119</v>
      </c>
      <c r="H6594" s="24">
        <v>45119</v>
      </c>
      <c r="I6594" s="20" t="s">
        <v>82</v>
      </c>
      <c r="K6594" s="57" t="str">
        <f ca="1">LeaveTracker[[#This Row],[Days]]&amp;" "&amp;LeaveTracker[[#This Row],[Type of Leave]]</f>
        <v>1 VL</v>
      </c>
      <c r="L6594" s="23">
        <f ca="1">NETWORKDAYS(LeaveTracker[[#This Row],[Start Date]],LeaveTracker[[#This Row],[End Date]],lstHolidays)</f>
        <v>1</v>
      </c>
      <c r="M6594" s="27"/>
    </row>
    <row r="6595" spans="1:13" ht="30" customHeight="1" x14ac:dyDescent="0.3">
      <c r="A6595" s="27">
        <f t="shared" si="77"/>
        <v>2775</v>
      </c>
      <c r="B6595" s="31">
        <v>45126</v>
      </c>
      <c r="C6595" s="31">
        <v>45113</v>
      </c>
      <c r="D6595" s="19" t="s">
        <v>1784</v>
      </c>
      <c r="E6595" s="20" t="str">
        <f>IF(ISBLANK(LeaveTracker[[#This Row],[Employee Name]]),"-----",VLOOKUP(LeaveTracker[[#This Row],[Employee Name]],'List of Employees'!$B$4:$H$767,7))</f>
        <v>CENRO</v>
      </c>
      <c r="F6595" s="66" t="str">
        <f>IF(ISBLANK(LeaveTracker[[#This Row],[Employee Name]]),"-----",VLOOKUP(LeaveTracker[[#This Row],[Employee Name]],'List of Employees'!$B$4:$H$767,6))</f>
        <v>CASUAL</v>
      </c>
      <c r="G6595" s="24">
        <v>45115</v>
      </c>
      <c r="H6595" s="24">
        <v>45115</v>
      </c>
      <c r="I6595" s="19" t="s">
        <v>297</v>
      </c>
      <c r="J6595" s="42" t="s">
        <v>1000</v>
      </c>
      <c r="K6595" s="57" t="str">
        <f>LeaveTracker[[#This Row],[Days]]&amp;" "&amp;LeaveTracker[[#This Row],[Type of Leave]]</f>
        <v>1 OTHER</v>
      </c>
      <c r="L6595" s="23">
        <v>1</v>
      </c>
      <c r="M6595" s="27"/>
    </row>
    <row r="6596" spans="1:13" ht="30" customHeight="1" x14ac:dyDescent="0.3">
      <c r="A6596" s="27">
        <f t="shared" si="77"/>
        <v>2776</v>
      </c>
      <c r="B6596" s="31">
        <v>45126</v>
      </c>
      <c r="C6596" s="31">
        <v>45113</v>
      </c>
      <c r="D6596" s="19" t="s">
        <v>1784</v>
      </c>
      <c r="E6596" s="20" t="str">
        <f>IF(ISBLANK(LeaveTracker[[#This Row],[Employee Name]]),"-----",VLOOKUP(LeaveTracker[[#This Row],[Employee Name]],'List of Employees'!$B$4:$H$767,7))</f>
        <v>CENRO</v>
      </c>
      <c r="F6596" s="66" t="str">
        <f>IF(ISBLANK(LeaveTracker[[#This Row],[Employee Name]]),"-----",VLOOKUP(LeaveTracker[[#This Row],[Employee Name]],'List of Employees'!$B$4:$H$767,6))</f>
        <v>CASUAL</v>
      </c>
      <c r="G6596" s="24">
        <v>45111</v>
      </c>
      <c r="H6596" s="24">
        <v>45112</v>
      </c>
      <c r="I6596" s="20" t="s">
        <v>81</v>
      </c>
      <c r="K6596" s="57" t="str">
        <f ca="1">LeaveTracker[[#This Row],[Days]]&amp;" "&amp;LeaveTracker[[#This Row],[Type of Leave]]</f>
        <v>2 SL</v>
      </c>
      <c r="L6596" s="23">
        <f ca="1">NETWORKDAYS(LeaveTracker[[#This Row],[Start Date]],LeaveTracker[[#This Row],[End Date]],lstHolidays)</f>
        <v>2</v>
      </c>
      <c r="M6596" s="27"/>
    </row>
    <row r="6597" spans="1:13" ht="30" customHeight="1" x14ac:dyDescent="0.3">
      <c r="A6597" s="27">
        <f t="shared" si="77"/>
        <v>2777</v>
      </c>
      <c r="B6597" s="31">
        <v>45126</v>
      </c>
      <c r="C6597" s="31">
        <v>45114</v>
      </c>
      <c r="D6597" s="19" t="s">
        <v>2653</v>
      </c>
      <c r="E6597" s="20" t="str">
        <f>IF(ISBLANK(LeaveTracker[[#This Row],[Employee Name]]),"-----",VLOOKUP(LeaveTracker[[#This Row],[Employee Name]],'List of Employees'!$B$4:$H$767,7))</f>
        <v>GSO</v>
      </c>
      <c r="F6597" s="66" t="str">
        <f>IF(ISBLANK(LeaveTracker[[#This Row],[Employee Name]]),"-----",VLOOKUP(LeaveTracker[[#This Row],[Employee Name]],'List of Employees'!$B$4:$H$767,6))</f>
        <v>CASUAL</v>
      </c>
      <c r="G6597" s="24">
        <v>45110</v>
      </c>
      <c r="H6597" s="24">
        <v>45110</v>
      </c>
      <c r="I6597" s="20" t="s">
        <v>81</v>
      </c>
      <c r="K6597" s="57" t="str">
        <f ca="1">LeaveTracker[[#This Row],[Days]]&amp;" "&amp;LeaveTracker[[#This Row],[Type of Leave]]</f>
        <v>1 SL</v>
      </c>
      <c r="L6597" s="23">
        <f ca="1">NETWORKDAYS(LeaveTracker[[#This Row],[Start Date]],LeaveTracker[[#This Row],[End Date]],lstHolidays)</f>
        <v>1</v>
      </c>
      <c r="M6597" s="27"/>
    </row>
    <row r="6598" spans="1:13" ht="30" customHeight="1" x14ac:dyDescent="0.3">
      <c r="A6598" s="27">
        <v>2777</v>
      </c>
      <c r="B6598" s="31">
        <v>45126</v>
      </c>
      <c r="C6598" s="31">
        <v>45114</v>
      </c>
      <c r="D6598" s="19" t="s">
        <v>2653</v>
      </c>
      <c r="E6598" s="20" t="str">
        <f>IF(ISBLANK(LeaveTracker[[#This Row],[Employee Name]]),"-----",VLOOKUP(LeaveTracker[[#This Row],[Employee Name]],'List of Employees'!$B$4:$H$767,7))</f>
        <v>GSO</v>
      </c>
      <c r="F6598" s="66" t="str">
        <f>IF(ISBLANK(LeaveTracker[[#This Row],[Employee Name]]),"-----",VLOOKUP(LeaveTracker[[#This Row],[Employee Name]],'List of Employees'!$B$4:$H$767,6))</f>
        <v>CASUAL</v>
      </c>
      <c r="G6598" s="24">
        <v>45113</v>
      </c>
      <c r="H6598" s="24">
        <v>45113</v>
      </c>
      <c r="I6598" s="20" t="s">
        <v>81</v>
      </c>
      <c r="K6598" s="57" t="str">
        <f ca="1">LeaveTracker[[#This Row],[Days]]&amp;" "&amp;LeaveTracker[[#This Row],[Type of Leave]]</f>
        <v>1 SL</v>
      </c>
      <c r="L6598" s="23">
        <f ca="1">NETWORKDAYS(LeaveTracker[[#This Row],[Start Date]],LeaveTracker[[#This Row],[End Date]],lstHolidays)</f>
        <v>1</v>
      </c>
      <c r="M6598" s="27"/>
    </row>
    <row r="6599" spans="1:13" ht="30" customHeight="1" x14ac:dyDescent="0.3">
      <c r="A6599" s="27">
        <f t="shared" si="77"/>
        <v>2778</v>
      </c>
      <c r="B6599" s="31">
        <v>45126</v>
      </c>
      <c r="C6599" s="31">
        <v>45114</v>
      </c>
      <c r="D6599" s="19" t="s">
        <v>434</v>
      </c>
      <c r="E6599" s="20" t="str">
        <f>IF(ISBLANK(LeaveTracker[[#This Row],[Employee Name]]),"-----",VLOOKUP(LeaveTracker[[#This Row],[Employee Name]],'List of Employees'!$B$4:$H$767,7))</f>
        <v>INTERNAL</v>
      </c>
      <c r="F6599" s="66" t="str">
        <f>IF(ISBLANK(LeaveTracker[[#This Row],[Employee Name]]),"-----",VLOOKUP(LeaveTracker[[#This Row],[Employee Name]],'List of Employees'!$B$4:$H$767,6))</f>
        <v>PERMANENT</v>
      </c>
      <c r="G6599" s="24">
        <v>45113</v>
      </c>
      <c r="H6599" s="24">
        <v>45113</v>
      </c>
      <c r="I6599" s="19" t="s">
        <v>297</v>
      </c>
      <c r="J6599" s="42" t="s">
        <v>1000</v>
      </c>
      <c r="K6599" s="57" t="str">
        <f ca="1">LeaveTracker[[#This Row],[Days]]&amp;" "&amp;LeaveTracker[[#This Row],[Type of Leave]]</f>
        <v>1 OTHER</v>
      </c>
      <c r="L6599" s="23">
        <f ca="1">NETWORKDAYS(LeaveTracker[[#This Row],[Start Date]],LeaveTracker[[#This Row],[End Date]],lstHolidays)</f>
        <v>1</v>
      </c>
      <c r="M6599" s="27"/>
    </row>
    <row r="6600" spans="1:13" ht="30" customHeight="1" x14ac:dyDescent="0.3">
      <c r="A6600" s="27">
        <v>2778</v>
      </c>
      <c r="B6600" s="31">
        <v>45126</v>
      </c>
      <c r="C6600" s="31">
        <v>45114</v>
      </c>
      <c r="D6600" s="19" t="s">
        <v>434</v>
      </c>
      <c r="E6600" s="20" t="str">
        <f>IF(ISBLANK(LeaveTracker[[#This Row],[Employee Name]]),"-----",VLOOKUP(LeaveTracker[[#This Row],[Employee Name]],'List of Employees'!$B$4:$H$767,7))</f>
        <v>INTERNAL</v>
      </c>
      <c r="F6600" s="66" t="str">
        <f>IF(ISBLANK(LeaveTracker[[#This Row],[Employee Name]]),"-----",VLOOKUP(LeaveTracker[[#This Row],[Employee Name]],'List of Employees'!$B$4:$H$767,6))</f>
        <v>PERMANENT</v>
      </c>
      <c r="G6600" s="24">
        <v>45117</v>
      </c>
      <c r="H6600" s="24">
        <v>45117</v>
      </c>
      <c r="I6600" s="19" t="s">
        <v>297</v>
      </c>
      <c r="J6600" s="42" t="s">
        <v>1000</v>
      </c>
      <c r="K6600" s="57" t="str">
        <f ca="1">LeaveTracker[[#This Row],[Days]]&amp;" "&amp;LeaveTracker[[#This Row],[Type of Leave]]</f>
        <v>1 OTHER</v>
      </c>
      <c r="L6600" s="23">
        <f ca="1">NETWORKDAYS(LeaveTracker[[#This Row],[Start Date]],LeaveTracker[[#This Row],[End Date]],lstHolidays)</f>
        <v>1</v>
      </c>
      <c r="M6600" s="27"/>
    </row>
    <row r="6601" spans="1:13" ht="30" customHeight="1" x14ac:dyDescent="0.3">
      <c r="A6601" s="27">
        <f t="shared" si="77"/>
        <v>2779</v>
      </c>
      <c r="B6601" s="31">
        <v>45126</v>
      </c>
      <c r="C6601" s="31">
        <v>45114</v>
      </c>
      <c r="D6601" s="19" t="s">
        <v>434</v>
      </c>
      <c r="E6601" s="20" t="str">
        <f>IF(ISBLANK(LeaveTracker[[#This Row],[Employee Name]]),"-----",VLOOKUP(LeaveTracker[[#This Row],[Employee Name]],'List of Employees'!$B$4:$H$767,7))</f>
        <v>INTERNAL</v>
      </c>
      <c r="F6601" s="66" t="str">
        <f>IF(ISBLANK(LeaveTracker[[#This Row],[Employee Name]]),"-----",VLOOKUP(LeaveTracker[[#This Row],[Employee Name]],'List of Employees'!$B$4:$H$767,6))</f>
        <v>PERMANENT</v>
      </c>
      <c r="G6601" s="24">
        <v>45110</v>
      </c>
      <c r="H6601" s="24">
        <v>45112</v>
      </c>
      <c r="I6601" s="20" t="s">
        <v>81</v>
      </c>
      <c r="K6601" s="57" t="str">
        <f ca="1">LeaveTracker[[#This Row],[Days]]&amp;" "&amp;LeaveTracker[[#This Row],[Type of Leave]]</f>
        <v>3 SL</v>
      </c>
      <c r="L6601" s="23">
        <f ca="1">NETWORKDAYS(LeaveTracker[[#This Row],[Start Date]],LeaveTracker[[#This Row],[End Date]],lstHolidays)</f>
        <v>3</v>
      </c>
      <c r="M6601" s="27"/>
    </row>
    <row r="6602" spans="1:13" ht="30" customHeight="1" x14ac:dyDescent="0.3">
      <c r="A6602" s="27">
        <f t="shared" si="77"/>
        <v>2780</v>
      </c>
      <c r="B6602" s="31">
        <v>45126</v>
      </c>
      <c r="C6602" s="31">
        <v>45118</v>
      </c>
      <c r="D6602" s="19" t="s">
        <v>608</v>
      </c>
      <c r="E6602" s="20" t="str">
        <f>IF(ISBLANK(LeaveTracker[[#This Row],[Employee Name]]),"-----",VLOOKUP(LeaveTracker[[#This Row],[Employee Name]],'List of Employees'!$B$4:$H$767,7))</f>
        <v>CBO</v>
      </c>
      <c r="F6602" s="66" t="str">
        <f>IF(ISBLANK(LeaveTracker[[#This Row],[Employee Name]]),"-----",VLOOKUP(LeaveTracker[[#This Row],[Employee Name]],'List of Employees'!$B$4:$H$767,6))</f>
        <v>PERMANENT</v>
      </c>
      <c r="G6602" s="24">
        <v>45117</v>
      </c>
      <c r="H6602" s="24">
        <v>45117</v>
      </c>
      <c r="I6602" s="20" t="s">
        <v>81</v>
      </c>
      <c r="K6602" s="57" t="str">
        <f ca="1">LeaveTracker[[#This Row],[Days]]&amp;" "&amp;LeaveTracker[[#This Row],[Type of Leave]]</f>
        <v>1 SL</v>
      </c>
      <c r="L6602" s="23">
        <f ca="1">NETWORKDAYS(LeaveTracker[[#This Row],[Start Date]],LeaveTracker[[#This Row],[End Date]],lstHolidays)</f>
        <v>1</v>
      </c>
      <c r="M6602" s="27"/>
    </row>
    <row r="6603" spans="1:13" ht="30" customHeight="1" x14ac:dyDescent="0.3">
      <c r="A6603" s="27">
        <f t="shared" si="77"/>
        <v>2781</v>
      </c>
      <c r="B6603" s="31">
        <v>45126</v>
      </c>
      <c r="C6603" s="31">
        <v>45113</v>
      </c>
      <c r="D6603" s="19" t="s">
        <v>1186</v>
      </c>
      <c r="E6603" s="20" t="str">
        <f>IF(ISBLANK(LeaveTracker[[#This Row],[Employee Name]]),"-----",VLOOKUP(LeaveTracker[[#This Row],[Employee Name]],'List of Employees'!$B$4:$H$767,7))</f>
        <v>ONT</v>
      </c>
      <c r="F6603" s="66" t="str">
        <f>IF(ISBLANK(LeaveTracker[[#This Row],[Employee Name]]),"-----",VLOOKUP(LeaveTracker[[#This Row],[Employee Name]],'List of Employees'!$B$4:$H$767,6))</f>
        <v>PERMANENT</v>
      </c>
      <c r="G6603" s="24">
        <v>45124</v>
      </c>
      <c r="H6603" s="24">
        <v>45124</v>
      </c>
      <c r="I6603" s="20" t="s">
        <v>82</v>
      </c>
      <c r="K6603" s="57" t="str">
        <f ca="1">LeaveTracker[[#This Row],[Days]]&amp;" "&amp;LeaveTracker[[#This Row],[Type of Leave]]</f>
        <v>1 VL</v>
      </c>
      <c r="L6603" s="23">
        <f ca="1">NETWORKDAYS(LeaveTracker[[#This Row],[Start Date]],LeaveTracker[[#This Row],[End Date]],lstHolidays)</f>
        <v>1</v>
      </c>
      <c r="M6603" s="27"/>
    </row>
    <row r="6604" spans="1:13" ht="30" customHeight="1" x14ac:dyDescent="0.3">
      <c r="A6604" s="27">
        <f t="shared" si="77"/>
        <v>2782</v>
      </c>
      <c r="B6604" s="31">
        <v>45126</v>
      </c>
      <c r="C6604" s="31">
        <v>45114</v>
      </c>
      <c r="D6604" s="19" t="s">
        <v>690</v>
      </c>
      <c r="E6604" s="20" t="str">
        <f>IF(ISBLANK(LeaveTracker[[#This Row],[Employee Name]]),"-----",VLOOKUP(LeaveTracker[[#This Row],[Employee Name]],'List of Employees'!$B$4:$H$767,7))</f>
        <v>VMO</v>
      </c>
      <c r="F6604" s="66" t="str">
        <f>IF(ISBLANK(LeaveTracker[[#This Row],[Employee Name]]),"-----",VLOOKUP(LeaveTracker[[#This Row],[Employee Name]],'List of Employees'!$B$4:$H$767,6))</f>
        <v>PERMANENT</v>
      </c>
      <c r="G6604" s="24">
        <v>45121</v>
      </c>
      <c r="H6604" s="24">
        <v>45121</v>
      </c>
      <c r="I6604" s="19" t="s">
        <v>297</v>
      </c>
      <c r="J6604" s="42" t="s">
        <v>1000</v>
      </c>
      <c r="K6604" s="57" t="str">
        <f ca="1">LeaveTracker[[#This Row],[Days]]&amp;" "&amp;LeaveTracker[[#This Row],[Type of Leave]]</f>
        <v>1 OTHER</v>
      </c>
      <c r="L6604" s="23">
        <f ca="1">NETWORKDAYS(LeaveTracker[[#This Row],[Start Date]],LeaveTracker[[#This Row],[End Date]],lstHolidays)</f>
        <v>1</v>
      </c>
      <c r="M6604" s="27"/>
    </row>
    <row r="6605" spans="1:13" ht="30" customHeight="1" x14ac:dyDescent="0.3">
      <c r="A6605" s="27">
        <f t="shared" si="77"/>
        <v>2783</v>
      </c>
      <c r="B6605" s="31">
        <v>45126</v>
      </c>
      <c r="C6605" s="31">
        <v>45114</v>
      </c>
      <c r="D6605" s="19" t="s">
        <v>734</v>
      </c>
      <c r="E6605" s="20" t="str">
        <f>IF(ISBLANK(LeaveTracker[[#This Row],[Employee Name]]),"-----",VLOOKUP(LeaveTracker[[#This Row],[Employee Name]],'List of Employees'!$B$4:$H$767,7))</f>
        <v>CSWDO</v>
      </c>
      <c r="F6605" s="66" t="str">
        <f>IF(ISBLANK(LeaveTracker[[#This Row],[Employee Name]]),"-----",VLOOKUP(LeaveTracker[[#This Row],[Employee Name]],'List of Employees'!$B$4:$H$767,6))</f>
        <v>PERMANENT</v>
      </c>
      <c r="G6605" s="24">
        <v>45121</v>
      </c>
      <c r="H6605" s="24">
        <v>45121</v>
      </c>
      <c r="I6605" s="19" t="s">
        <v>297</v>
      </c>
      <c r="J6605" s="42" t="s">
        <v>1000</v>
      </c>
      <c r="K6605" s="57" t="str">
        <f ca="1">LeaveTracker[[#This Row],[Days]]&amp;" "&amp;LeaveTracker[[#This Row],[Type of Leave]]</f>
        <v>1 OTHER</v>
      </c>
      <c r="L6605" s="23">
        <f ca="1">NETWORKDAYS(LeaveTracker[[#This Row],[Start Date]],LeaveTracker[[#This Row],[End Date]],lstHolidays)</f>
        <v>1</v>
      </c>
      <c r="M6605" s="27"/>
    </row>
    <row r="6606" spans="1:13" ht="30" customHeight="1" x14ac:dyDescent="0.3">
      <c r="A6606" s="27">
        <f t="shared" si="77"/>
        <v>2784</v>
      </c>
      <c r="B6606" s="31">
        <v>45126</v>
      </c>
      <c r="C6606" s="31">
        <v>45112</v>
      </c>
      <c r="D6606" s="19" t="s">
        <v>617</v>
      </c>
      <c r="E6606" s="20" t="str">
        <f>IF(ISBLANK(LeaveTracker[[#This Row],[Employee Name]]),"-----",VLOOKUP(LeaveTracker[[#This Row],[Employee Name]],'List of Employees'!$B$4:$H$767,7))</f>
        <v>EEO/ CITY MARKET</v>
      </c>
      <c r="F6606" s="66" t="str">
        <f>IF(ISBLANK(LeaveTracker[[#This Row],[Employee Name]]),"-----",VLOOKUP(LeaveTracker[[#This Row],[Employee Name]],'List of Employees'!$B$4:$H$767,6))</f>
        <v>PERMANENT</v>
      </c>
      <c r="G6606" s="24">
        <v>45129</v>
      </c>
      <c r="H6606" s="24">
        <v>45129</v>
      </c>
      <c r="I6606" s="20" t="s">
        <v>82</v>
      </c>
      <c r="K6606" s="57" t="str">
        <f>LeaveTracker[[#This Row],[Days]]&amp;" "&amp;LeaveTracker[[#This Row],[Type of Leave]]</f>
        <v>1 VL</v>
      </c>
      <c r="L6606" s="23">
        <v>1</v>
      </c>
      <c r="M6606" s="27"/>
    </row>
    <row r="6607" spans="1:13" ht="30" customHeight="1" x14ac:dyDescent="0.3">
      <c r="A6607" s="27">
        <v>2784</v>
      </c>
      <c r="B6607" s="31">
        <v>45126</v>
      </c>
      <c r="C6607" s="31">
        <v>45112</v>
      </c>
      <c r="D6607" s="19" t="s">
        <v>617</v>
      </c>
      <c r="E6607" s="20" t="str">
        <f>IF(ISBLANK(LeaveTracker[[#This Row],[Employee Name]]),"-----",VLOOKUP(LeaveTracker[[#This Row],[Employee Name]],'List of Employees'!$B$4:$H$767,7))</f>
        <v>EEO/ CITY MARKET</v>
      </c>
      <c r="F6607" s="66" t="str">
        <f>IF(ISBLANK(LeaveTracker[[#This Row],[Employee Name]]),"-----",VLOOKUP(LeaveTracker[[#This Row],[Employee Name]],'List of Employees'!$B$4:$H$767,6))</f>
        <v>PERMANENT</v>
      </c>
      <c r="G6607" s="24">
        <v>45131</v>
      </c>
      <c r="H6607" s="24">
        <v>45131</v>
      </c>
      <c r="I6607" s="20" t="s">
        <v>82</v>
      </c>
      <c r="K6607" s="57" t="str">
        <f>LeaveTracker[[#This Row],[Days]]&amp;" "&amp;LeaveTracker[[#This Row],[Type of Leave]]</f>
        <v>1 VL</v>
      </c>
      <c r="L6607" s="23">
        <v>1</v>
      </c>
      <c r="M6607" s="27"/>
    </row>
    <row r="6608" spans="1:13" ht="30" customHeight="1" x14ac:dyDescent="0.3">
      <c r="A6608" s="27">
        <f t="shared" si="77"/>
        <v>2785</v>
      </c>
      <c r="B6608" s="31">
        <v>45126</v>
      </c>
      <c r="C6608" s="31">
        <v>45114</v>
      </c>
      <c r="D6608" s="19" t="s">
        <v>414</v>
      </c>
      <c r="E6608" s="20" t="str">
        <f>IF(ISBLANK(LeaveTracker[[#This Row],[Employee Name]]),"-----",VLOOKUP(LeaveTracker[[#This Row],[Employee Name]],'List of Employees'!$B$4:$H$767,7))</f>
        <v>CTO</v>
      </c>
      <c r="F6608" s="66" t="str">
        <f>IF(ISBLANK(LeaveTracker[[#This Row],[Employee Name]]),"-----",VLOOKUP(LeaveTracker[[#This Row],[Employee Name]],'List of Employees'!$B$4:$H$767,6))</f>
        <v>PERMANENT</v>
      </c>
      <c r="G6608" s="24">
        <v>45120</v>
      </c>
      <c r="H6608" s="24">
        <v>45121</v>
      </c>
      <c r="I6608" s="20" t="s">
        <v>82</v>
      </c>
      <c r="K6608" s="57" t="str">
        <f ca="1">LeaveTracker[[#This Row],[Days]]&amp;" "&amp;LeaveTracker[[#This Row],[Type of Leave]]</f>
        <v>2 VL</v>
      </c>
      <c r="L6608" s="23">
        <f ca="1">NETWORKDAYS(LeaveTracker[[#This Row],[Start Date]],LeaveTracker[[#This Row],[End Date]],lstHolidays)</f>
        <v>2</v>
      </c>
      <c r="M6608" s="27"/>
    </row>
    <row r="6609" spans="1:13" ht="30" customHeight="1" x14ac:dyDescent="0.3">
      <c r="A6609" s="27">
        <f t="shared" si="77"/>
        <v>2786</v>
      </c>
      <c r="B6609" s="31">
        <v>45126</v>
      </c>
      <c r="C6609" s="31">
        <v>45111</v>
      </c>
      <c r="D6609" s="19" t="s">
        <v>717</v>
      </c>
      <c r="E6609" s="20" t="str">
        <f>IF(ISBLANK(LeaveTracker[[#This Row],[Employee Name]]),"-----",VLOOKUP(LeaveTracker[[#This Row],[Employee Name]],'List of Employees'!$B$4:$H$767,7))</f>
        <v>LCR</v>
      </c>
      <c r="F6609" s="66" t="str">
        <f>IF(ISBLANK(LeaveTracker[[#This Row],[Employee Name]]),"-----",VLOOKUP(LeaveTracker[[#This Row],[Employee Name]],'List of Employees'!$B$4:$H$767,6))</f>
        <v>PERMANENT</v>
      </c>
      <c r="G6609" s="24">
        <v>45117</v>
      </c>
      <c r="H6609" s="24">
        <v>45117</v>
      </c>
      <c r="I6609" s="19" t="s">
        <v>297</v>
      </c>
      <c r="J6609" s="42" t="s">
        <v>1000</v>
      </c>
      <c r="K6609" s="57" t="str">
        <f ca="1">LeaveTracker[[#This Row],[Days]]&amp;" "&amp;LeaveTracker[[#This Row],[Type of Leave]]</f>
        <v>1 OTHER</v>
      </c>
      <c r="L6609" s="23">
        <f ca="1">NETWORKDAYS(LeaveTracker[[#This Row],[Start Date]],LeaveTracker[[#This Row],[End Date]],lstHolidays)</f>
        <v>1</v>
      </c>
      <c r="M6609" s="27"/>
    </row>
    <row r="6610" spans="1:13" ht="30" customHeight="1" x14ac:dyDescent="0.3">
      <c r="A6610" s="27">
        <f t="shared" si="77"/>
        <v>2787</v>
      </c>
      <c r="B6610" s="31">
        <v>45126</v>
      </c>
      <c r="C6610" s="31">
        <v>45111</v>
      </c>
      <c r="D6610" s="19" t="s">
        <v>621</v>
      </c>
      <c r="E6610" s="20" t="str">
        <f>IF(ISBLANK(LeaveTracker[[#This Row],[Employee Name]]),"-----",VLOOKUP(LeaveTracker[[#This Row],[Employee Name]],'List of Employees'!$B$4:$H$767,7))</f>
        <v>CTO</v>
      </c>
      <c r="F6610" s="66" t="str">
        <f>IF(ISBLANK(LeaveTracker[[#This Row],[Employee Name]]),"-----",VLOOKUP(LeaveTracker[[#This Row],[Employee Name]],'List of Employees'!$B$4:$H$767,6))</f>
        <v>PERMANENT</v>
      </c>
      <c r="G6610" s="24">
        <v>45126</v>
      </c>
      <c r="H6610" s="24">
        <v>45126</v>
      </c>
      <c r="I6610" s="19" t="s">
        <v>297</v>
      </c>
      <c r="J6610" s="42" t="s">
        <v>1000</v>
      </c>
      <c r="K6610" s="57" t="str">
        <f ca="1">LeaveTracker[[#This Row],[Days]]&amp;" "&amp;LeaveTracker[[#This Row],[Type of Leave]]</f>
        <v>1 OTHER</v>
      </c>
      <c r="L6610" s="23">
        <f ca="1">NETWORKDAYS(LeaveTracker[[#This Row],[Start Date]],LeaveTracker[[#This Row],[End Date]],lstHolidays)</f>
        <v>1</v>
      </c>
      <c r="M6610" s="27"/>
    </row>
    <row r="6611" spans="1:13" ht="30" customHeight="1" x14ac:dyDescent="0.3">
      <c r="A6611" s="27">
        <f t="shared" si="77"/>
        <v>2788</v>
      </c>
      <c r="B6611" s="31">
        <v>45126</v>
      </c>
      <c r="C6611" s="31">
        <v>45114</v>
      </c>
      <c r="D6611" s="19" t="s">
        <v>2211</v>
      </c>
      <c r="E6611" s="20" t="str">
        <f>IF(ISBLANK(LeaveTracker[[#This Row],[Employee Name]]),"-----",VLOOKUP(LeaveTracker[[#This Row],[Employee Name]],'List of Employees'!$B$4:$H$767,7))</f>
        <v>ASSESSORS OFFICE</v>
      </c>
      <c r="F6611" s="66" t="str">
        <f>IF(ISBLANK(LeaveTracker[[#This Row],[Employee Name]]),"-----",VLOOKUP(LeaveTracker[[#This Row],[Employee Name]],'List of Employees'!$B$4:$H$767,6))</f>
        <v>PERMANENT</v>
      </c>
      <c r="G6611" s="24">
        <v>45121</v>
      </c>
      <c r="H6611" s="24">
        <v>45121</v>
      </c>
      <c r="I6611" s="19" t="s">
        <v>297</v>
      </c>
      <c r="J6611" s="42" t="s">
        <v>1000</v>
      </c>
      <c r="K6611" s="57" t="str">
        <f ca="1">LeaveTracker[[#This Row],[Days]]&amp;" "&amp;LeaveTracker[[#This Row],[Type of Leave]]</f>
        <v>1 OTHER</v>
      </c>
      <c r="L6611" s="23">
        <f ca="1">NETWORKDAYS(LeaveTracker[[#This Row],[Start Date]],LeaveTracker[[#This Row],[End Date]],lstHolidays)</f>
        <v>1</v>
      </c>
      <c r="M6611" s="27"/>
    </row>
    <row r="6612" spans="1:13" ht="30" customHeight="1" x14ac:dyDescent="0.3">
      <c r="A6612" s="27">
        <f t="shared" si="77"/>
        <v>2789</v>
      </c>
      <c r="B6612" s="31">
        <v>45126</v>
      </c>
      <c r="C6612" s="31">
        <v>45113</v>
      </c>
      <c r="D6612" s="19" t="s">
        <v>194</v>
      </c>
      <c r="E6612" s="20" t="str">
        <f>IF(ISBLANK(LeaveTracker[[#This Row],[Employee Name]]),"-----",VLOOKUP(LeaveTracker[[#This Row],[Employee Name]],'List of Employees'!$B$4:$H$767,7))</f>
        <v>CCT</v>
      </c>
      <c r="F6612" s="66" t="str">
        <f>IF(ISBLANK(LeaveTracker[[#This Row],[Employee Name]]),"-----",VLOOKUP(LeaveTracker[[#This Row],[Employee Name]],'List of Employees'!$B$4:$H$767,6))</f>
        <v>PERMANENT</v>
      </c>
      <c r="G6612" s="24">
        <v>45121</v>
      </c>
      <c r="H6612" s="24">
        <v>45121</v>
      </c>
      <c r="I6612" s="19" t="s">
        <v>297</v>
      </c>
      <c r="J6612" s="42" t="s">
        <v>1000</v>
      </c>
      <c r="K6612" s="57" t="str">
        <f ca="1">LeaveTracker[[#This Row],[Days]]&amp;" "&amp;LeaveTracker[[#This Row],[Type of Leave]]</f>
        <v>1 OTHER</v>
      </c>
      <c r="L6612" s="23">
        <f ca="1">NETWORKDAYS(LeaveTracker[[#This Row],[Start Date]],LeaveTracker[[#This Row],[End Date]],lstHolidays)</f>
        <v>1</v>
      </c>
      <c r="M6612" s="27"/>
    </row>
    <row r="6613" spans="1:13" ht="30" customHeight="1" x14ac:dyDescent="0.3">
      <c r="A6613" s="27">
        <f t="shared" si="77"/>
        <v>2790</v>
      </c>
      <c r="B6613" s="31">
        <v>45126</v>
      </c>
      <c r="C6613" s="31">
        <v>45112</v>
      </c>
      <c r="D6613" s="19" t="s">
        <v>374</v>
      </c>
      <c r="E6613" s="20" t="str">
        <f>IF(ISBLANK(LeaveTracker[[#This Row],[Employee Name]]),"-----",VLOOKUP(LeaveTracker[[#This Row],[Employee Name]],'List of Employees'!$B$4:$H$767,7))</f>
        <v>CCT</v>
      </c>
      <c r="F6613" s="66" t="str">
        <f>IF(ISBLANK(LeaveTracker[[#This Row],[Employee Name]]),"-----",VLOOKUP(LeaveTracker[[#This Row],[Employee Name]],'List of Employees'!$B$4:$H$767,6))</f>
        <v>PERMANENT</v>
      </c>
      <c r="G6613" s="24">
        <v>45119</v>
      </c>
      <c r="H6613" s="24">
        <v>45119</v>
      </c>
      <c r="I6613" s="19" t="s">
        <v>297</v>
      </c>
      <c r="J6613" s="42" t="s">
        <v>1000</v>
      </c>
      <c r="K6613" s="57" t="str">
        <f ca="1">LeaveTracker[[#This Row],[Days]]&amp;" "&amp;LeaveTracker[[#This Row],[Type of Leave]]</f>
        <v>1 OTHER</v>
      </c>
      <c r="L6613" s="23">
        <f ca="1">NETWORKDAYS(LeaveTracker[[#This Row],[Start Date]],LeaveTracker[[#This Row],[End Date]],lstHolidays)</f>
        <v>1</v>
      </c>
      <c r="M6613" s="27"/>
    </row>
    <row r="6614" spans="1:13" ht="30" customHeight="1" x14ac:dyDescent="0.3">
      <c r="A6614" s="27">
        <f t="shared" si="77"/>
        <v>2791</v>
      </c>
      <c r="B6614" s="31">
        <v>45126</v>
      </c>
      <c r="C6614" s="31">
        <v>45117</v>
      </c>
      <c r="D6614" s="19" t="s">
        <v>1834</v>
      </c>
      <c r="E6614" s="20" t="str">
        <f>IF(ISBLANK(LeaveTracker[[#This Row],[Employee Name]]),"-----",VLOOKUP(LeaveTracker[[#This Row],[Employee Name]],'List of Employees'!$B$4:$H$767,7))</f>
        <v>CCT</v>
      </c>
      <c r="F6614" s="66" t="str">
        <f>IF(ISBLANK(LeaveTracker[[#This Row],[Employee Name]]),"-----",VLOOKUP(LeaveTracker[[#This Row],[Employee Name]],'List of Employees'!$B$4:$H$767,6))</f>
        <v>CASUAL</v>
      </c>
      <c r="G6614" s="24">
        <v>45115</v>
      </c>
      <c r="H6614" s="24">
        <v>45115</v>
      </c>
      <c r="I6614" s="20" t="s">
        <v>81</v>
      </c>
      <c r="K6614" s="57" t="str">
        <f>LeaveTracker[[#This Row],[Days]]&amp;" "&amp;LeaveTracker[[#This Row],[Type of Leave]]</f>
        <v>1 SL</v>
      </c>
      <c r="L6614" s="23">
        <v>1</v>
      </c>
      <c r="M6614" s="27"/>
    </row>
    <row r="6615" spans="1:13" ht="30" customHeight="1" x14ac:dyDescent="0.3">
      <c r="A6615" s="27">
        <f t="shared" si="77"/>
        <v>2792</v>
      </c>
      <c r="B6615" s="31">
        <v>45126</v>
      </c>
      <c r="C6615" s="31">
        <v>45117</v>
      </c>
      <c r="D6615" s="19" t="s">
        <v>1834</v>
      </c>
      <c r="E6615" s="20" t="str">
        <f>IF(ISBLANK(LeaveTracker[[#This Row],[Employee Name]]),"-----",VLOOKUP(LeaveTracker[[#This Row],[Employee Name]],'List of Employees'!$B$4:$H$767,7))</f>
        <v>CCT</v>
      </c>
      <c r="F6615" s="66" t="str">
        <f>IF(ISBLANK(LeaveTracker[[#This Row],[Employee Name]]),"-----",VLOOKUP(LeaveTracker[[#This Row],[Employee Name]],'List of Employees'!$B$4:$H$767,6))</f>
        <v>CASUAL</v>
      </c>
      <c r="G6615" s="24">
        <v>45104</v>
      </c>
      <c r="H6615" s="24">
        <v>45104</v>
      </c>
      <c r="I6615" s="20" t="s">
        <v>81</v>
      </c>
      <c r="K6615" s="57" t="str">
        <f ca="1">LeaveTracker[[#This Row],[Days]]&amp;" "&amp;LeaveTracker[[#This Row],[Type of Leave]]</f>
        <v>1 SL</v>
      </c>
      <c r="L6615" s="23">
        <f ca="1">NETWORKDAYS(LeaveTracker[[#This Row],[Start Date]],LeaveTracker[[#This Row],[End Date]],lstHolidays)</f>
        <v>1</v>
      </c>
      <c r="M6615" s="27"/>
    </row>
    <row r="6616" spans="1:13" ht="30" customHeight="1" x14ac:dyDescent="0.3">
      <c r="A6616" s="27">
        <f t="shared" si="77"/>
        <v>2793</v>
      </c>
      <c r="B6616" s="31">
        <v>45126</v>
      </c>
      <c r="C6616" s="31">
        <v>45118</v>
      </c>
      <c r="D6616" s="19" t="s">
        <v>2319</v>
      </c>
      <c r="E6616" s="20" t="str">
        <f>IF(ISBLANK(LeaveTracker[[#This Row],[Employee Name]]),"-----",VLOOKUP(LeaveTracker[[#This Row],[Employee Name]],'List of Employees'!$B$4:$H$767,7))</f>
        <v>CEO</v>
      </c>
      <c r="F6616" s="66" t="str">
        <f>IF(ISBLANK(LeaveTracker[[#This Row],[Employee Name]]),"-----",VLOOKUP(LeaveTracker[[#This Row],[Employee Name]],'List of Employees'!$B$4:$H$767,6))</f>
        <v>CASUAL</v>
      </c>
      <c r="G6616" s="24">
        <v>45117</v>
      </c>
      <c r="H6616" s="24">
        <v>45117</v>
      </c>
      <c r="I6616" s="20" t="s">
        <v>81</v>
      </c>
      <c r="K6616" s="57" t="str">
        <f ca="1">LeaveTracker[[#This Row],[Days]]&amp;" "&amp;LeaveTracker[[#This Row],[Type of Leave]]</f>
        <v>1 SL</v>
      </c>
      <c r="L6616" s="23">
        <f ca="1">NETWORKDAYS(LeaveTracker[[#This Row],[Start Date]],LeaveTracker[[#This Row],[End Date]],lstHolidays)</f>
        <v>1</v>
      </c>
      <c r="M6616" s="27"/>
    </row>
    <row r="6617" spans="1:13" ht="30" customHeight="1" x14ac:dyDescent="0.3">
      <c r="A6617" s="27">
        <f t="shared" si="77"/>
        <v>2794</v>
      </c>
      <c r="B6617" s="31">
        <v>45126</v>
      </c>
      <c r="C6617" s="31">
        <v>45117</v>
      </c>
      <c r="D6617" s="19" t="s">
        <v>1307</v>
      </c>
      <c r="E6617" s="20" t="str">
        <f>IF(ISBLANK(LeaveTracker[[#This Row],[Employee Name]]),"-----",VLOOKUP(LeaveTracker[[#This Row],[Employee Name]],'List of Employees'!$B$4:$H$767,7))</f>
        <v>CEO</v>
      </c>
      <c r="F6617" s="66" t="str">
        <f>IF(ISBLANK(LeaveTracker[[#This Row],[Employee Name]]),"-----",VLOOKUP(LeaveTracker[[#This Row],[Employee Name]],'List of Employees'!$B$4:$H$767,6))</f>
        <v>PERMANENT</v>
      </c>
      <c r="G6617" s="24">
        <v>45112</v>
      </c>
      <c r="H6617" s="24">
        <v>45114</v>
      </c>
      <c r="I6617" s="20" t="s">
        <v>81</v>
      </c>
      <c r="K6617" s="57" t="str">
        <f ca="1">LeaveTracker[[#This Row],[Days]]&amp;" "&amp;LeaveTracker[[#This Row],[Type of Leave]]</f>
        <v>3 SL</v>
      </c>
      <c r="L6617" s="23">
        <f ca="1">NETWORKDAYS(LeaveTracker[[#This Row],[Start Date]],LeaveTracker[[#This Row],[End Date]],lstHolidays)</f>
        <v>3</v>
      </c>
      <c r="M6617" s="27"/>
    </row>
    <row r="6618" spans="1:13" ht="30" customHeight="1" x14ac:dyDescent="0.3">
      <c r="A6618" s="27">
        <f t="shared" si="77"/>
        <v>2795</v>
      </c>
      <c r="B6618" s="31">
        <v>45126</v>
      </c>
      <c r="C6618" s="31">
        <v>45117</v>
      </c>
      <c r="D6618" s="19" t="s">
        <v>496</v>
      </c>
      <c r="E6618" s="20" t="str">
        <f>IF(ISBLANK(LeaveTracker[[#This Row],[Employee Name]]),"-----",VLOOKUP(LeaveTracker[[#This Row],[Employee Name]],'List of Employees'!$B$4:$H$767,7))</f>
        <v>COOPERATIVE OFFICE</v>
      </c>
      <c r="F6618" s="66" t="str">
        <f>IF(ISBLANK(LeaveTracker[[#This Row],[Employee Name]]),"-----",VLOOKUP(LeaveTracker[[#This Row],[Employee Name]],'List of Employees'!$B$4:$H$767,6))</f>
        <v>PERMANENT</v>
      </c>
      <c r="G6618" s="24">
        <v>45127</v>
      </c>
      <c r="H6618" s="24">
        <v>45128</v>
      </c>
      <c r="I6618" s="20" t="s">
        <v>82</v>
      </c>
      <c r="K6618" s="57" t="str">
        <f ca="1">LeaveTracker[[#This Row],[Days]]&amp;" "&amp;LeaveTracker[[#This Row],[Type of Leave]]</f>
        <v>2 VL</v>
      </c>
      <c r="L6618" s="23">
        <f ca="1">NETWORKDAYS(LeaveTracker[[#This Row],[Start Date]],LeaveTracker[[#This Row],[End Date]],lstHolidays)</f>
        <v>2</v>
      </c>
      <c r="M6618" s="27"/>
    </row>
    <row r="6619" spans="1:13" ht="30" customHeight="1" x14ac:dyDescent="0.3">
      <c r="A6619" s="27">
        <f t="shared" si="77"/>
        <v>2796</v>
      </c>
      <c r="B6619" s="31">
        <v>45126</v>
      </c>
      <c r="C6619" s="31">
        <v>45117</v>
      </c>
      <c r="D6619" s="19" t="s">
        <v>756</v>
      </c>
      <c r="E6619" s="20" t="str">
        <f>IF(ISBLANK(LeaveTracker[[#This Row],[Employee Name]]),"-----",VLOOKUP(LeaveTracker[[#This Row],[Employee Name]],'List of Employees'!$B$4:$H$767,7))</f>
        <v>CTO</v>
      </c>
      <c r="F6619" s="66" t="str">
        <f>IF(ISBLANK(LeaveTracker[[#This Row],[Employee Name]]),"-----",VLOOKUP(LeaveTracker[[#This Row],[Employee Name]],'List of Employees'!$B$4:$H$767,6))</f>
        <v>PERMANENT</v>
      </c>
      <c r="G6619" s="24">
        <v>45114</v>
      </c>
      <c r="H6619" s="24">
        <v>45114</v>
      </c>
      <c r="I6619" s="19" t="s">
        <v>297</v>
      </c>
      <c r="J6619" s="42" t="s">
        <v>1000</v>
      </c>
      <c r="K6619" s="57" t="str">
        <f ca="1">LeaveTracker[[#This Row],[Days]]&amp;" "&amp;LeaveTracker[[#This Row],[Type of Leave]]</f>
        <v>1 OTHER</v>
      </c>
      <c r="L6619" s="23">
        <f ca="1">NETWORKDAYS(LeaveTracker[[#This Row],[Start Date]],LeaveTracker[[#This Row],[End Date]],lstHolidays)</f>
        <v>1</v>
      </c>
      <c r="M6619" s="27"/>
    </row>
    <row r="6620" spans="1:13" ht="30" customHeight="1" x14ac:dyDescent="0.3">
      <c r="A6620" s="27">
        <f t="shared" si="77"/>
        <v>2797</v>
      </c>
      <c r="B6620" s="31">
        <v>45126</v>
      </c>
      <c r="C6620" s="31">
        <v>45118</v>
      </c>
      <c r="D6620" s="19" t="s">
        <v>1783</v>
      </c>
      <c r="E6620" s="20" t="str">
        <f>IF(ISBLANK(LeaveTracker[[#This Row],[Employee Name]]),"-----",VLOOKUP(LeaveTracker[[#This Row],[Employee Name]],'List of Employees'!$B$4:$H$767,7))</f>
        <v>CTO-LICENSE</v>
      </c>
      <c r="F6620" s="66" t="str">
        <f>IF(ISBLANK(LeaveTracker[[#This Row],[Employee Name]]),"-----",VLOOKUP(LeaveTracker[[#This Row],[Employee Name]],'List of Employees'!$B$4:$H$767,6))</f>
        <v>CASUAL</v>
      </c>
      <c r="G6620" s="24">
        <v>45117</v>
      </c>
      <c r="H6620" s="24">
        <v>45117</v>
      </c>
      <c r="I6620" s="20" t="s">
        <v>81</v>
      </c>
      <c r="K6620" s="57" t="str">
        <f ca="1">LeaveTracker[[#This Row],[Days]]&amp;" "&amp;LeaveTracker[[#This Row],[Type of Leave]]</f>
        <v>1 SL</v>
      </c>
      <c r="L6620" s="23">
        <f ca="1">NETWORKDAYS(LeaveTracker[[#This Row],[Start Date]],LeaveTracker[[#This Row],[End Date]],lstHolidays)</f>
        <v>1</v>
      </c>
      <c r="M6620" s="27"/>
    </row>
    <row r="6621" spans="1:13" ht="30" customHeight="1" x14ac:dyDescent="0.3">
      <c r="A6621" s="27">
        <f t="shared" si="77"/>
        <v>2798</v>
      </c>
      <c r="B6621" s="31">
        <v>45126</v>
      </c>
      <c r="C6621" s="31">
        <v>45110</v>
      </c>
      <c r="D6621" s="19" t="s">
        <v>393</v>
      </c>
      <c r="E6621" s="20" t="str">
        <f>IF(ISBLANK(LeaveTracker[[#This Row],[Employee Name]]),"-----",VLOOKUP(LeaveTracker[[#This Row],[Employee Name]],'List of Employees'!$B$4:$H$767,7))</f>
        <v>CTO</v>
      </c>
      <c r="F6621" s="66" t="str">
        <f>IF(ISBLANK(LeaveTracker[[#This Row],[Employee Name]]),"-----",VLOOKUP(LeaveTracker[[#This Row],[Employee Name]],'List of Employees'!$B$4:$H$767,6))</f>
        <v>PERMANENT</v>
      </c>
      <c r="G6621" s="24">
        <v>45117</v>
      </c>
      <c r="H6621" s="24">
        <v>45117</v>
      </c>
      <c r="I6621" s="19" t="s">
        <v>297</v>
      </c>
      <c r="J6621" s="42" t="s">
        <v>1000</v>
      </c>
      <c r="K6621" s="57" t="str">
        <f ca="1">LeaveTracker[[#This Row],[Days]]&amp;" "&amp;LeaveTracker[[#This Row],[Type of Leave]]</f>
        <v>1 OTHER</v>
      </c>
      <c r="L6621" s="23">
        <f ca="1">NETWORKDAYS(LeaveTracker[[#This Row],[Start Date]],LeaveTracker[[#This Row],[End Date]],lstHolidays)</f>
        <v>1</v>
      </c>
      <c r="M6621" s="27"/>
    </row>
    <row r="6622" spans="1:13" ht="30" customHeight="1" x14ac:dyDescent="0.3">
      <c r="A6622" s="27">
        <f t="shared" si="77"/>
        <v>2799</v>
      </c>
      <c r="B6622" s="31">
        <v>45126</v>
      </c>
      <c r="C6622" s="31">
        <v>45117</v>
      </c>
      <c r="D6622" s="19" t="s">
        <v>546</v>
      </c>
      <c r="E6622" s="20" t="str">
        <f>IF(ISBLANK(LeaveTracker[[#This Row],[Employee Name]]),"-----",VLOOKUP(LeaveTracker[[#This Row],[Employee Name]],'List of Employees'!$B$4:$H$767,7))</f>
        <v>PICNIC GROVE</v>
      </c>
      <c r="F6622" s="66" t="str">
        <f>IF(ISBLANK(LeaveTracker[[#This Row],[Employee Name]]),"-----",VLOOKUP(LeaveTracker[[#This Row],[Employee Name]],'List of Employees'!$B$4:$H$767,6))</f>
        <v>PERMANENT</v>
      </c>
      <c r="G6622" s="24">
        <v>45110</v>
      </c>
      <c r="H6622" s="24">
        <v>45114</v>
      </c>
      <c r="I6622" s="20" t="s">
        <v>81</v>
      </c>
      <c r="K6622" s="57" t="str">
        <f ca="1">LeaveTracker[[#This Row],[Days]]&amp;" "&amp;LeaveTracker[[#This Row],[Type of Leave]]</f>
        <v>5 SL</v>
      </c>
      <c r="L6622" s="23">
        <f ca="1">NETWORKDAYS(LeaveTracker[[#This Row],[Start Date]],LeaveTracker[[#This Row],[End Date]],lstHolidays)</f>
        <v>5</v>
      </c>
      <c r="M6622" s="27"/>
    </row>
    <row r="6623" spans="1:13" ht="30" customHeight="1" x14ac:dyDescent="0.3">
      <c r="A6623" s="27">
        <f t="shared" si="77"/>
        <v>2800</v>
      </c>
      <c r="B6623" s="31">
        <v>45126</v>
      </c>
      <c r="C6623" s="31">
        <v>45114</v>
      </c>
      <c r="D6623" s="19" t="s">
        <v>668</v>
      </c>
      <c r="E6623" s="20" t="str">
        <f>IF(ISBLANK(LeaveTracker[[#This Row],[Employee Name]]),"-----",VLOOKUP(LeaveTracker[[#This Row],[Employee Name]],'List of Employees'!$B$4:$H$767,7))</f>
        <v>SP</v>
      </c>
      <c r="F6623" s="66" t="str">
        <f>IF(ISBLANK(LeaveTracker[[#This Row],[Employee Name]]),"-----",VLOOKUP(LeaveTracker[[#This Row],[Employee Name]],'List of Employees'!$B$4:$H$767,6))</f>
        <v>PERMANENT</v>
      </c>
      <c r="G6623" s="24">
        <v>45113</v>
      </c>
      <c r="H6623" s="24">
        <v>45113</v>
      </c>
      <c r="I6623" s="20" t="s">
        <v>81</v>
      </c>
      <c r="K6623" s="57" t="str">
        <f ca="1">LeaveTracker[[#This Row],[Days]]&amp;" "&amp;LeaveTracker[[#This Row],[Type of Leave]]</f>
        <v>1 SL</v>
      </c>
      <c r="L6623" s="23">
        <f ca="1">NETWORKDAYS(LeaveTracker[[#This Row],[Start Date]],LeaveTracker[[#This Row],[End Date]],lstHolidays)</f>
        <v>1</v>
      </c>
      <c r="M6623" s="27"/>
    </row>
    <row r="6624" spans="1:13" ht="30" customHeight="1" x14ac:dyDescent="0.3">
      <c r="A6624" s="27">
        <f t="shared" si="77"/>
        <v>2801</v>
      </c>
      <c r="B6624" s="31">
        <v>45126</v>
      </c>
      <c r="C6624" s="31">
        <v>45117</v>
      </c>
      <c r="D6624" s="19" t="s">
        <v>1804</v>
      </c>
      <c r="E6624" s="20" t="str">
        <f>IF(ISBLANK(LeaveTracker[[#This Row],[Employee Name]]),"-----",VLOOKUP(LeaveTracker[[#This Row],[Employee Name]],'List of Employees'!$B$4:$H$767,7))</f>
        <v>TICC</v>
      </c>
      <c r="F6624" s="66" t="str">
        <f>IF(ISBLANK(LeaveTracker[[#This Row],[Employee Name]]),"-----",VLOOKUP(LeaveTracker[[#This Row],[Employee Name]],'List of Employees'!$B$4:$H$767,6))</f>
        <v>CASUAL</v>
      </c>
      <c r="G6624" s="24">
        <v>45110</v>
      </c>
      <c r="H6624" s="24">
        <v>45114</v>
      </c>
      <c r="I6624" s="20" t="s">
        <v>81</v>
      </c>
      <c r="K6624" s="57" t="str">
        <f ca="1">LeaveTracker[[#This Row],[Days]]&amp;" "&amp;LeaveTracker[[#This Row],[Type of Leave]]</f>
        <v>5 SL</v>
      </c>
      <c r="L6624" s="23">
        <f ca="1">NETWORKDAYS(LeaveTracker[[#This Row],[Start Date]],LeaveTracker[[#This Row],[End Date]],lstHolidays)</f>
        <v>5</v>
      </c>
      <c r="M6624" s="27"/>
    </row>
    <row r="6625" spans="1:13" ht="30" customHeight="1" x14ac:dyDescent="0.3">
      <c r="A6625" s="27">
        <f t="shared" si="77"/>
        <v>2802</v>
      </c>
      <c r="B6625" s="31">
        <v>45126</v>
      </c>
      <c r="C6625" s="31">
        <v>45114</v>
      </c>
      <c r="D6625" s="19" t="s">
        <v>2399</v>
      </c>
      <c r="E6625" s="20" t="str">
        <f>IF(ISBLANK(LeaveTracker[[#This Row],[Employee Name]]),"-----",VLOOKUP(LeaveTracker[[#This Row],[Employee Name]],'List of Employees'!$B$4:$H$767,7))</f>
        <v>PICNIC GROVE</v>
      </c>
      <c r="F6625" s="66" t="str">
        <f>IF(ISBLANK(LeaveTracker[[#This Row],[Employee Name]]),"-----",VLOOKUP(LeaveTracker[[#This Row],[Employee Name]],'List of Employees'!$B$4:$H$767,6))</f>
        <v>PERMANENT</v>
      </c>
      <c r="G6625" s="24">
        <v>45124</v>
      </c>
      <c r="H6625" s="24">
        <v>45128</v>
      </c>
      <c r="I6625" s="20" t="s">
        <v>82</v>
      </c>
      <c r="K6625" s="57" t="str">
        <f ca="1">LeaveTracker[[#This Row],[Days]]&amp;" "&amp;LeaveTracker[[#This Row],[Type of Leave]]</f>
        <v>5 VL</v>
      </c>
      <c r="L6625" s="23">
        <f ca="1">NETWORKDAYS(LeaveTracker[[#This Row],[Start Date]],LeaveTracker[[#This Row],[End Date]],lstHolidays)</f>
        <v>5</v>
      </c>
      <c r="M6625" s="27"/>
    </row>
    <row r="6626" spans="1:13" ht="30" customHeight="1" x14ac:dyDescent="0.3">
      <c r="A6626" s="27">
        <f t="shared" si="77"/>
        <v>2803</v>
      </c>
      <c r="B6626" s="31">
        <v>45126</v>
      </c>
      <c r="C6626" s="31">
        <v>45117</v>
      </c>
      <c r="D6626" s="19" t="s">
        <v>600</v>
      </c>
      <c r="E6626" s="20" t="str">
        <f>IF(ISBLANK(LeaveTracker[[#This Row],[Employee Name]]),"-----",VLOOKUP(LeaveTracker[[#This Row],[Employee Name]],'List of Employees'!$B$4:$H$767,7))</f>
        <v>MAHOGANY MARKET</v>
      </c>
      <c r="F6626" s="66" t="str">
        <f>IF(ISBLANK(LeaveTracker[[#This Row],[Employee Name]]),"-----",VLOOKUP(LeaveTracker[[#This Row],[Employee Name]],'List of Employees'!$B$4:$H$767,6))</f>
        <v>PERMANENT</v>
      </c>
      <c r="G6626" s="24">
        <v>45126</v>
      </c>
      <c r="H6626" s="24">
        <v>45127</v>
      </c>
      <c r="I6626" s="20" t="s">
        <v>82</v>
      </c>
      <c r="K6626" s="57" t="str">
        <f ca="1">LeaveTracker[[#This Row],[Days]]&amp;" "&amp;LeaveTracker[[#This Row],[Type of Leave]]</f>
        <v>2 VL</v>
      </c>
      <c r="L6626" s="23">
        <f ca="1">NETWORKDAYS(LeaveTracker[[#This Row],[Start Date]],LeaveTracker[[#This Row],[End Date]],lstHolidays)</f>
        <v>2</v>
      </c>
      <c r="M6626" s="27"/>
    </row>
    <row r="6627" spans="1:13" ht="30" customHeight="1" x14ac:dyDescent="0.3">
      <c r="A6627" s="27">
        <f t="shared" si="77"/>
        <v>2804</v>
      </c>
      <c r="B6627" s="31">
        <v>45126</v>
      </c>
      <c r="C6627" s="31">
        <v>45117</v>
      </c>
      <c r="D6627" s="19" t="s">
        <v>590</v>
      </c>
      <c r="E6627" s="20" t="str">
        <f>IF(ISBLANK(LeaveTracker[[#This Row],[Employee Name]]),"-----",VLOOKUP(LeaveTracker[[#This Row],[Employee Name]],'List of Employees'!$B$4:$H$767,7))</f>
        <v>MAHOGANY MARKET</v>
      </c>
      <c r="F6627" s="66" t="str">
        <f>IF(ISBLANK(LeaveTracker[[#This Row],[Employee Name]]),"-----",VLOOKUP(LeaveTracker[[#This Row],[Employee Name]],'List of Employees'!$B$4:$H$767,6))</f>
        <v>PERMANENT</v>
      </c>
      <c r="G6627" s="24">
        <v>45110</v>
      </c>
      <c r="H6627" s="24">
        <v>45114</v>
      </c>
      <c r="I6627" s="20" t="s">
        <v>81</v>
      </c>
      <c r="K6627" s="57" t="str">
        <f ca="1">LeaveTracker[[#This Row],[Days]]&amp;" "&amp;LeaveTracker[[#This Row],[Type of Leave]]</f>
        <v>5 SL</v>
      </c>
      <c r="L6627" s="23">
        <f ca="1">NETWORKDAYS(LeaveTracker[[#This Row],[Start Date]],LeaveTracker[[#This Row],[End Date]],lstHolidays)</f>
        <v>5</v>
      </c>
      <c r="M6627" s="27"/>
    </row>
    <row r="6628" spans="1:13" ht="30" customHeight="1" x14ac:dyDescent="0.3">
      <c r="A6628" s="27">
        <f t="shared" si="77"/>
        <v>2805</v>
      </c>
      <c r="B6628" s="31">
        <v>45126</v>
      </c>
      <c r="C6628" s="31">
        <v>45117</v>
      </c>
      <c r="D6628" s="19" t="s">
        <v>596</v>
      </c>
      <c r="E6628" s="20" t="str">
        <f>IF(ISBLANK(LeaveTracker[[#This Row],[Employee Name]]),"-----",VLOOKUP(LeaveTracker[[#This Row],[Employee Name]],'List of Employees'!$B$4:$H$767,7))</f>
        <v>MAHOGANY MARKET</v>
      </c>
      <c r="F6628" s="66" t="str">
        <f>IF(ISBLANK(LeaveTracker[[#This Row],[Employee Name]]),"-----",VLOOKUP(LeaveTracker[[#This Row],[Employee Name]],'List of Employees'!$B$4:$H$767,6))</f>
        <v>PERMANENT</v>
      </c>
      <c r="G6628" s="24">
        <v>45114</v>
      </c>
      <c r="H6628" s="24">
        <v>45114</v>
      </c>
      <c r="I6628" s="20" t="s">
        <v>81</v>
      </c>
      <c r="K6628" s="57" t="str">
        <f ca="1">LeaveTracker[[#This Row],[Days]]&amp;" "&amp;LeaveTracker[[#This Row],[Type of Leave]]</f>
        <v>1 SL</v>
      </c>
      <c r="L6628" s="23">
        <f ca="1">NETWORKDAYS(LeaveTracker[[#This Row],[Start Date]],LeaveTracker[[#This Row],[End Date]],lstHolidays)</f>
        <v>1</v>
      </c>
      <c r="M6628" s="27"/>
    </row>
    <row r="6629" spans="1:13" ht="30" customHeight="1" x14ac:dyDescent="0.3">
      <c r="A6629" s="27">
        <f t="shared" ref="A6629:A6695" si="78">A6628+1</f>
        <v>2806</v>
      </c>
      <c r="B6629" s="31">
        <v>45126</v>
      </c>
      <c r="C6629" s="31">
        <v>45110</v>
      </c>
      <c r="D6629" s="19" t="s">
        <v>1080</v>
      </c>
      <c r="E6629" s="20" t="str">
        <f>IF(ISBLANK(LeaveTracker[[#This Row],[Employee Name]]),"-----",VLOOKUP(LeaveTracker[[#This Row],[Employee Name]],'List of Employees'!$B$4:$H$767,7))</f>
        <v>ACCOUNTING</v>
      </c>
      <c r="F6629" s="66" t="str">
        <f>IF(ISBLANK(LeaveTracker[[#This Row],[Employee Name]]),"-----",VLOOKUP(LeaveTracker[[#This Row],[Employee Name]],'List of Employees'!$B$4:$H$767,6))</f>
        <v>PERMANENT</v>
      </c>
      <c r="G6629" s="24">
        <v>45107</v>
      </c>
      <c r="H6629" s="24">
        <v>45107</v>
      </c>
      <c r="I6629" s="20" t="s">
        <v>81</v>
      </c>
      <c r="K6629" s="57" t="str">
        <f ca="1">LeaveTracker[[#This Row],[Days]]&amp;" "&amp;LeaveTracker[[#This Row],[Type of Leave]]</f>
        <v>1 SL</v>
      </c>
      <c r="L6629" s="23">
        <f ca="1">NETWORKDAYS(LeaveTracker[[#This Row],[Start Date]],LeaveTracker[[#This Row],[End Date]],lstHolidays)</f>
        <v>1</v>
      </c>
      <c r="M6629" s="27"/>
    </row>
    <row r="6630" spans="1:13" ht="30" customHeight="1" x14ac:dyDescent="0.3">
      <c r="A6630" s="27">
        <f t="shared" si="78"/>
        <v>2807</v>
      </c>
      <c r="B6630" s="31">
        <v>45126</v>
      </c>
      <c r="C6630" s="31">
        <v>45117</v>
      </c>
      <c r="D6630" s="19" t="s">
        <v>1932</v>
      </c>
      <c r="E6630" s="20" t="str">
        <f>IF(ISBLANK(LeaveTracker[[#This Row],[Employee Name]]),"-----",VLOOKUP(LeaveTracker[[#This Row],[Employee Name]],'List of Employees'!$B$4:$H$767,7))</f>
        <v>CSWDO</v>
      </c>
      <c r="F6630" s="66" t="str">
        <f>IF(ISBLANK(LeaveTracker[[#This Row],[Employee Name]]),"-----",VLOOKUP(LeaveTracker[[#This Row],[Employee Name]],'List of Employees'!$B$4:$H$767,6))</f>
        <v>CASUAL</v>
      </c>
      <c r="G6630" s="24">
        <v>45118</v>
      </c>
      <c r="H6630" s="24">
        <v>45118</v>
      </c>
      <c r="I6630" s="19" t="s">
        <v>297</v>
      </c>
      <c r="J6630" s="42" t="s">
        <v>1000</v>
      </c>
      <c r="K6630" s="57" t="str">
        <f ca="1">LeaveTracker[[#This Row],[Days]]&amp;" "&amp;LeaveTracker[[#This Row],[Type of Leave]]</f>
        <v>1 OTHER</v>
      </c>
      <c r="L6630" s="23">
        <f ca="1">NETWORKDAYS(LeaveTracker[[#This Row],[Start Date]],LeaveTracker[[#This Row],[End Date]],lstHolidays)</f>
        <v>1</v>
      </c>
      <c r="M6630" s="27"/>
    </row>
    <row r="6631" spans="1:13" ht="30" customHeight="1" x14ac:dyDescent="0.3">
      <c r="A6631" s="27">
        <f t="shared" si="78"/>
        <v>2808</v>
      </c>
      <c r="B6631" s="31">
        <v>45126</v>
      </c>
      <c r="C6631" s="31">
        <v>45111</v>
      </c>
      <c r="D6631" s="19" t="s">
        <v>1282</v>
      </c>
      <c r="E6631" s="20" t="str">
        <f>IF(ISBLANK(LeaveTracker[[#This Row],[Employee Name]]),"-----",VLOOKUP(LeaveTracker[[#This Row],[Employee Name]],'List of Employees'!$B$4:$H$767,7))</f>
        <v>CTO</v>
      </c>
      <c r="F6631" s="66" t="str">
        <f>IF(ISBLANK(LeaveTracker[[#This Row],[Employee Name]]),"-----",VLOOKUP(LeaveTracker[[#This Row],[Employee Name]],'List of Employees'!$B$4:$H$767,6))</f>
        <v>PERMANENT</v>
      </c>
      <c r="G6631" s="24">
        <v>45114</v>
      </c>
      <c r="H6631" s="24">
        <v>45114</v>
      </c>
      <c r="I6631" s="20" t="s">
        <v>82</v>
      </c>
      <c r="K6631" s="57" t="str">
        <f ca="1">LeaveTracker[[#This Row],[Days]]&amp;" "&amp;LeaveTracker[[#This Row],[Type of Leave]]</f>
        <v>1 VL</v>
      </c>
      <c r="L6631" s="23">
        <f ca="1">NETWORKDAYS(LeaveTracker[[#This Row],[Start Date]],LeaveTracker[[#This Row],[End Date]],lstHolidays)</f>
        <v>1</v>
      </c>
      <c r="M6631" s="27"/>
    </row>
    <row r="6632" spans="1:13" ht="30" customHeight="1" x14ac:dyDescent="0.3">
      <c r="A6632" s="27">
        <f t="shared" si="78"/>
        <v>2809</v>
      </c>
      <c r="B6632" s="31">
        <v>45126</v>
      </c>
      <c r="C6632" s="31">
        <v>45107</v>
      </c>
      <c r="D6632" s="19" t="s">
        <v>470</v>
      </c>
      <c r="E6632" s="20" t="str">
        <f>IF(ISBLANK(LeaveTracker[[#This Row],[Employee Name]]),"-----",VLOOKUP(LeaveTracker[[#This Row],[Employee Name]],'List of Employees'!$B$4:$H$767,7))</f>
        <v>PIO</v>
      </c>
      <c r="F6632" s="66" t="str">
        <f>IF(ISBLANK(LeaveTracker[[#This Row],[Employee Name]]),"-----",VLOOKUP(LeaveTracker[[#This Row],[Employee Name]],'List of Employees'!$B$4:$H$767,6))</f>
        <v>PERMANENT</v>
      </c>
      <c r="G6632" s="24">
        <v>45106</v>
      </c>
      <c r="H6632" s="24">
        <v>45106</v>
      </c>
      <c r="I6632" s="20" t="s">
        <v>81</v>
      </c>
      <c r="K6632" s="57" t="str">
        <f ca="1">LeaveTracker[[#This Row],[Days]]&amp;" "&amp;LeaveTracker[[#This Row],[Type of Leave]]</f>
        <v>1 SL</v>
      </c>
      <c r="L6632" s="23">
        <f ca="1">NETWORKDAYS(LeaveTracker[[#This Row],[Start Date]],LeaveTracker[[#This Row],[End Date]],lstHolidays)</f>
        <v>1</v>
      </c>
      <c r="M6632" s="27"/>
    </row>
    <row r="6633" spans="1:13" ht="30" customHeight="1" x14ac:dyDescent="0.3">
      <c r="A6633" s="27">
        <f t="shared" si="78"/>
        <v>2810</v>
      </c>
      <c r="B6633" s="31">
        <v>45126</v>
      </c>
      <c r="C6633" s="31">
        <v>45106</v>
      </c>
      <c r="D6633" s="19" t="s">
        <v>2220</v>
      </c>
      <c r="E6633" s="20" t="str">
        <f>IF(ISBLANK(LeaveTracker[[#This Row],[Employee Name]]),"-----",VLOOKUP(LeaveTracker[[#This Row],[Employee Name]],'List of Employees'!$B$4:$H$767,7))</f>
        <v>OSPITAL NG TAGAYTAY</v>
      </c>
      <c r="F6633" s="66" t="str">
        <f>IF(ISBLANK(LeaveTracker[[#This Row],[Employee Name]]),"-----",VLOOKUP(LeaveTracker[[#This Row],[Employee Name]],'List of Employees'!$B$4:$H$767,6))</f>
        <v>CASUAL</v>
      </c>
      <c r="G6633" s="24">
        <v>45117</v>
      </c>
      <c r="H6633" s="24">
        <v>45121</v>
      </c>
      <c r="I6633" s="20" t="s">
        <v>82</v>
      </c>
      <c r="K6633" s="57" t="str">
        <f ca="1">LeaveTracker[[#This Row],[Days]]&amp;" "&amp;LeaveTracker[[#This Row],[Type of Leave]]</f>
        <v>5 VL</v>
      </c>
      <c r="L6633" s="23">
        <f ca="1">NETWORKDAYS(LeaveTracker[[#This Row],[Start Date]],LeaveTracker[[#This Row],[End Date]],lstHolidays)</f>
        <v>5</v>
      </c>
      <c r="M6633" s="27"/>
    </row>
    <row r="6634" spans="1:13" ht="30" customHeight="1" x14ac:dyDescent="0.3">
      <c r="A6634" s="27">
        <f t="shared" si="78"/>
        <v>2811</v>
      </c>
      <c r="B6634" s="31">
        <v>45126</v>
      </c>
      <c r="C6634" s="31">
        <v>45112</v>
      </c>
      <c r="D6634" s="19" t="s">
        <v>1786</v>
      </c>
      <c r="E6634" s="20" t="str">
        <f>IF(ISBLANK(LeaveTracker[[#This Row],[Employee Name]]),"-----",VLOOKUP(LeaveTracker[[#This Row],[Employee Name]],'List of Employees'!$B$4:$H$767,7))</f>
        <v>CENRO</v>
      </c>
      <c r="F6634" s="66" t="str">
        <f>IF(ISBLANK(LeaveTracker[[#This Row],[Employee Name]]),"-----",VLOOKUP(LeaveTracker[[#This Row],[Employee Name]],'List of Employees'!$B$4:$H$767,6))</f>
        <v>CASUAL</v>
      </c>
      <c r="G6634" s="24">
        <v>45121</v>
      </c>
      <c r="H6634" s="24">
        <v>45121</v>
      </c>
      <c r="I6634" s="20" t="s">
        <v>82</v>
      </c>
      <c r="K6634" s="57" t="str">
        <f ca="1">LeaveTracker[[#This Row],[Days]]&amp;" "&amp;LeaveTracker[[#This Row],[Type of Leave]]</f>
        <v>1 VL</v>
      </c>
      <c r="L6634" s="23">
        <f ca="1">NETWORKDAYS(LeaveTracker[[#This Row],[Start Date]],LeaveTracker[[#This Row],[End Date]],lstHolidays)</f>
        <v>1</v>
      </c>
      <c r="M6634" s="27"/>
    </row>
    <row r="6635" spans="1:13" ht="30" customHeight="1" x14ac:dyDescent="0.3">
      <c r="A6635" s="27">
        <f t="shared" si="78"/>
        <v>2812</v>
      </c>
      <c r="B6635" s="31">
        <v>45126</v>
      </c>
      <c r="C6635" s="31">
        <v>45110</v>
      </c>
      <c r="D6635" s="19" t="s">
        <v>2242</v>
      </c>
      <c r="E6635" s="20" t="str">
        <f>IF(ISBLANK(LeaveTracker[[#This Row],[Employee Name]]),"-----",VLOOKUP(LeaveTracker[[#This Row],[Employee Name]],'List of Employees'!$B$4:$H$767,7))</f>
        <v>CHO</v>
      </c>
      <c r="F6635" s="66" t="str">
        <f>IF(ISBLANK(LeaveTracker[[#This Row],[Employee Name]]),"-----",VLOOKUP(LeaveTracker[[#This Row],[Employee Name]],'List of Employees'!$B$4:$H$767,6))</f>
        <v>JOBCON</v>
      </c>
      <c r="G6635" s="24">
        <v>45106</v>
      </c>
      <c r="H6635" s="24">
        <v>45107</v>
      </c>
      <c r="I6635" s="20" t="s">
        <v>81</v>
      </c>
      <c r="K6635" s="57" t="str">
        <f ca="1">LeaveTracker[[#This Row],[Days]]&amp;" "&amp;LeaveTracker[[#This Row],[Type of Leave]]</f>
        <v>2 SL</v>
      </c>
      <c r="L6635" s="23">
        <f ca="1">NETWORKDAYS(LeaveTracker[[#This Row],[Start Date]],LeaveTracker[[#This Row],[End Date]],lstHolidays)</f>
        <v>2</v>
      </c>
      <c r="M6635" s="27"/>
    </row>
    <row r="6636" spans="1:13" ht="30" customHeight="1" x14ac:dyDescent="0.3">
      <c r="A6636" s="27">
        <f t="shared" si="78"/>
        <v>2813</v>
      </c>
      <c r="B6636" s="31">
        <v>45126</v>
      </c>
      <c r="C6636" s="31">
        <v>45117</v>
      </c>
      <c r="D6636" s="19" t="s">
        <v>1747</v>
      </c>
      <c r="E6636" s="20" t="str">
        <f>IF(ISBLANK(LeaveTracker[[#This Row],[Employee Name]]),"-----",VLOOKUP(LeaveTracker[[#This Row],[Employee Name]],'List of Employees'!$B$4:$H$767,7))</f>
        <v>BPLO</v>
      </c>
      <c r="F6636" s="66" t="str">
        <f>IF(ISBLANK(LeaveTracker[[#This Row],[Employee Name]]),"-----",VLOOKUP(LeaveTracker[[#This Row],[Employee Name]],'List of Employees'!$B$4:$H$767,6))</f>
        <v>CASUAL</v>
      </c>
      <c r="G6636" s="24">
        <v>45124</v>
      </c>
      <c r="H6636" s="24">
        <v>45124</v>
      </c>
      <c r="I6636" s="19" t="s">
        <v>297</v>
      </c>
      <c r="J6636" s="42" t="s">
        <v>1000</v>
      </c>
      <c r="K6636" s="57" t="str">
        <f ca="1">LeaveTracker[[#This Row],[Days]]&amp;" "&amp;LeaveTracker[[#This Row],[Type of Leave]]</f>
        <v>1 OTHER</v>
      </c>
      <c r="L6636" s="23">
        <f ca="1">NETWORKDAYS(LeaveTracker[[#This Row],[Start Date]],LeaveTracker[[#This Row],[End Date]],lstHolidays)</f>
        <v>1</v>
      </c>
      <c r="M6636" s="27"/>
    </row>
    <row r="6637" spans="1:13" ht="30" customHeight="1" x14ac:dyDescent="0.3">
      <c r="A6637" s="27">
        <f t="shared" si="78"/>
        <v>2814</v>
      </c>
      <c r="B6637" s="31">
        <v>45126</v>
      </c>
      <c r="C6637" s="31">
        <v>45118</v>
      </c>
      <c r="D6637" s="19" t="s">
        <v>1750</v>
      </c>
      <c r="E6637" s="20" t="str">
        <f>IF(ISBLANK(LeaveTracker[[#This Row],[Employee Name]]),"-----",VLOOKUP(LeaveTracker[[#This Row],[Employee Name]],'List of Employees'!$B$4:$H$767,7))</f>
        <v>SP</v>
      </c>
      <c r="F6637" s="66" t="str">
        <f>IF(ISBLANK(LeaveTracker[[#This Row],[Employee Name]]),"-----",VLOOKUP(LeaveTracker[[#This Row],[Employee Name]],'List of Employees'!$B$4:$H$767,6))</f>
        <v>CASUAL</v>
      </c>
      <c r="G6637" s="24">
        <v>45117</v>
      </c>
      <c r="H6637" s="24">
        <v>45117</v>
      </c>
      <c r="I6637" s="20" t="s">
        <v>81</v>
      </c>
      <c r="K6637" s="57" t="str">
        <f ca="1">LeaveTracker[[#This Row],[Days]]&amp;" "&amp;LeaveTracker[[#This Row],[Type of Leave]]</f>
        <v>1 SL</v>
      </c>
      <c r="L6637" s="23">
        <f ca="1">NETWORKDAYS(LeaveTracker[[#This Row],[Start Date]],LeaveTracker[[#This Row],[End Date]],lstHolidays)</f>
        <v>1</v>
      </c>
      <c r="M6637" s="27"/>
    </row>
    <row r="6638" spans="1:13" ht="30" customHeight="1" x14ac:dyDescent="0.3">
      <c r="A6638" s="27">
        <f t="shared" si="78"/>
        <v>2815</v>
      </c>
      <c r="B6638" s="31">
        <v>45126</v>
      </c>
      <c r="C6638" s="31">
        <v>45117</v>
      </c>
      <c r="D6638" s="19" t="s">
        <v>518</v>
      </c>
      <c r="E6638" s="20" t="str">
        <f>IF(ISBLANK(LeaveTracker[[#This Row],[Employee Name]]),"-----",VLOOKUP(LeaveTracker[[#This Row],[Employee Name]],'List of Employees'!$B$4:$H$767,7))</f>
        <v>ACCOUNTING</v>
      </c>
      <c r="F6638" s="66" t="str">
        <f>IF(ISBLANK(LeaveTracker[[#This Row],[Employee Name]]),"-----",VLOOKUP(LeaveTracker[[#This Row],[Employee Name]],'List of Employees'!$B$4:$H$767,6))</f>
        <v>PERMANENT</v>
      </c>
      <c r="G6638" s="24">
        <v>45111</v>
      </c>
      <c r="H6638" s="24">
        <v>45114</v>
      </c>
      <c r="I6638" s="20" t="s">
        <v>81</v>
      </c>
      <c r="K6638" s="57" t="str">
        <f ca="1">LeaveTracker[[#This Row],[Days]]&amp;" "&amp;LeaveTracker[[#This Row],[Type of Leave]]</f>
        <v>4 SL</v>
      </c>
      <c r="L6638" s="23">
        <f ca="1">NETWORKDAYS(LeaveTracker[[#This Row],[Start Date]],LeaveTracker[[#This Row],[End Date]],lstHolidays)</f>
        <v>4</v>
      </c>
      <c r="M6638" s="27"/>
    </row>
    <row r="6639" spans="1:13" ht="30" customHeight="1" x14ac:dyDescent="0.3">
      <c r="A6639" s="27">
        <f t="shared" si="78"/>
        <v>2816</v>
      </c>
      <c r="B6639" s="31">
        <v>45126</v>
      </c>
      <c r="C6639" s="31">
        <v>45117</v>
      </c>
      <c r="D6639" s="19" t="s">
        <v>868</v>
      </c>
      <c r="E6639" s="20" t="str">
        <f>IF(ISBLANK(LeaveTracker[[#This Row],[Employee Name]]),"-----",VLOOKUP(LeaveTracker[[#This Row],[Employee Name]],'List of Employees'!$B$4:$H$767,7))</f>
        <v>ACCOUNTING</v>
      </c>
      <c r="F6639" s="66" t="str">
        <f>IF(ISBLANK(LeaveTracker[[#This Row],[Employee Name]]),"-----",VLOOKUP(LeaveTracker[[#This Row],[Employee Name]],'List of Employees'!$B$4:$H$767,6))</f>
        <v>PERMANENT</v>
      </c>
      <c r="G6639" s="24">
        <v>45110</v>
      </c>
      <c r="H6639" s="24">
        <v>45110</v>
      </c>
      <c r="I6639" s="20" t="s">
        <v>81</v>
      </c>
      <c r="K6639" s="57" t="str">
        <f ca="1">LeaveTracker[[#This Row],[Days]]&amp;" "&amp;LeaveTracker[[#This Row],[Type of Leave]]</f>
        <v>1 SL</v>
      </c>
      <c r="L6639" s="23">
        <f ca="1">NETWORKDAYS(LeaveTracker[[#This Row],[Start Date]],LeaveTracker[[#This Row],[End Date]],lstHolidays)</f>
        <v>1</v>
      </c>
      <c r="M6639" s="27"/>
    </row>
    <row r="6640" spans="1:13" ht="30" customHeight="1" x14ac:dyDescent="0.3">
      <c r="A6640" s="27">
        <f t="shared" si="78"/>
        <v>2817</v>
      </c>
      <c r="B6640" s="31">
        <v>45126</v>
      </c>
      <c r="C6640" s="31">
        <v>45117</v>
      </c>
      <c r="D6640" s="19" t="s">
        <v>508</v>
      </c>
      <c r="E6640" s="20" t="str">
        <f>IF(ISBLANK(LeaveTracker[[#This Row],[Employee Name]]),"-----",VLOOKUP(LeaveTracker[[#This Row],[Employee Name]],'List of Employees'!$B$4:$H$767,7))</f>
        <v>ACCOUNTING</v>
      </c>
      <c r="F6640" s="66" t="str">
        <f>IF(ISBLANK(LeaveTracker[[#This Row],[Employee Name]]),"-----",VLOOKUP(LeaveTracker[[#This Row],[Employee Name]],'List of Employees'!$B$4:$H$767,6))</f>
        <v>PERMANENT</v>
      </c>
      <c r="G6640" s="24">
        <v>45114</v>
      </c>
      <c r="H6640" s="24">
        <v>45114</v>
      </c>
      <c r="I6640" s="19" t="s">
        <v>297</v>
      </c>
      <c r="J6640" s="42" t="s">
        <v>1000</v>
      </c>
      <c r="K6640" s="57" t="str">
        <f ca="1">LeaveTracker[[#This Row],[Days]]&amp;" "&amp;LeaveTracker[[#This Row],[Type of Leave]]</f>
        <v>1 OTHER</v>
      </c>
      <c r="L6640" s="23">
        <f ca="1">NETWORKDAYS(LeaveTracker[[#This Row],[Start Date]],LeaveTracker[[#This Row],[End Date]],lstHolidays)</f>
        <v>1</v>
      </c>
      <c r="M6640" s="27"/>
    </row>
    <row r="6641" spans="1:13" ht="30" customHeight="1" x14ac:dyDescent="0.3">
      <c r="A6641" s="27">
        <f t="shared" si="78"/>
        <v>2818</v>
      </c>
      <c r="B6641" s="31">
        <v>45126</v>
      </c>
      <c r="C6641" s="31">
        <v>45118</v>
      </c>
      <c r="D6641" s="19" t="s">
        <v>1007</v>
      </c>
      <c r="E6641" s="20" t="str">
        <f>IF(ISBLANK(LeaveTracker[[#This Row],[Employee Name]]),"-----",VLOOKUP(LeaveTracker[[#This Row],[Employee Name]],'List of Employees'!$B$4:$H$767,7))</f>
        <v>ACCOUNTING</v>
      </c>
      <c r="F6641" s="66" t="str">
        <f>IF(ISBLANK(LeaveTracker[[#This Row],[Employee Name]]),"-----",VLOOKUP(LeaveTracker[[#This Row],[Employee Name]],'List of Employees'!$B$4:$H$767,6))</f>
        <v>PERMANENT</v>
      </c>
      <c r="G6641" s="24">
        <v>45117</v>
      </c>
      <c r="H6641" s="24">
        <v>45117</v>
      </c>
      <c r="I6641" s="20" t="s">
        <v>81</v>
      </c>
      <c r="K6641" s="57" t="str">
        <f ca="1">LeaveTracker[[#This Row],[Days]]&amp;" "&amp;LeaveTracker[[#This Row],[Type of Leave]]</f>
        <v>1 SL</v>
      </c>
      <c r="L6641" s="23">
        <f ca="1">NETWORKDAYS(LeaveTracker[[#This Row],[Start Date]],LeaveTracker[[#This Row],[End Date]],lstHolidays)</f>
        <v>1</v>
      </c>
      <c r="M6641" s="27"/>
    </row>
    <row r="6642" spans="1:13" ht="30" customHeight="1" x14ac:dyDescent="0.3">
      <c r="A6642" s="27">
        <f t="shared" si="78"/>
        <v>2819</v>
      </c>
      <c r="B6642" s="31">
        <v>45126</v>
      </c>
      <c r="C6642" s="31">
        <v>45111</v>
      </c>
      <c r="D6642" s="19" t="s">
        <v>1799</v>
      </c>
      <c r="E6642" s="20" t="str">
        <f>IF(ISBLANK(LeaveTracker[[#This Row],[Employee Name]]),"-----",VLOOKUP(LeaveTracker[[#This Row],[Employee Name]],'List of Employees'!$B$4:$H$767,7))</f>
        <v>HOUSING</v>
      </c>
      <c r="F6642" s="66" t="str">
        <f>IF(ISBLANK(LeaveTracker[[#This Row],[Employee Name]]),"-----",VLOOKUP(LeaveTracker[[#This Row],[Employee Name]],'List of Employees'!$B$4:$H$767,6))</f>
        <v>CASUAL</v>
      </c>
      <c r="G6642" s="24">
        <v>45106</v>
      </c>
      <c r="H6642" s="24">
        <v>45107</v>
      </c>
      <c r="I6642" s="20" t="s">
        <v>81</v>
      </c>
      <c r="K6642" s="57" t="str">
        <f ca="1">LeaveTracker[[#This Row],[Days]]&amp;" "&amp;LeaveTracker[[#This Row],[Type of Leave]]</f>
        <v>2 SL</v>
      </c>
      <c r="L6642" s="23">
        <f ca="1">NETWORKDAYS(LeaveTracker[[#This Row],[Start Date]],LeaveTracker[[#This Row],[End Date]],lstHolidays)</f>
        <v>2</v>
      </c>
      <c r="M6642" s="27"/>
    </row>
    <row r="6643" spans="1:13" ht="30" customHeight="1" x14ac:dyDescent="0.3">
      <c r="A6643" s="27">
        <f t="shared" si="78"/>
        <v>2820</v>
      </c>
      <c r="B6643" s="31">
        <v>45126</v>
      </c>
      <c r="C6643" s="31">
        <v>45118</v>
      </c>
      <c r="D6643" s="19" t="s">
        <v>629</v>
      </c>
      <c r="E6643" s="20" t="str">
        <f>IF(ISBLANK(LeaveTracker[[#This Row],[Employee Name]]),"-----",VLOOKUP(LeaveTracker[[#This Row],[Employee Name]],'List of Employees'!$B$4:$H$767,7))</f>
        <v>LIBRARY</v>
      </c>
      <c r="F6643" s="66" t="str">
        <f>IF(ISBLANK(LeaveTracker[[#This Row],[Employee Name]]),"-----",VLOOKUP(LeaveTracker[[#This Row],[Employee Name]],'List of Employees'!$B$4:$H$767,6))</f>
        <v>PERMANENT</v>
      </c>
      <c r="G6643" s="24">
        <v>45111</v>
      </c>
      <c r="H6643" s="24">
        <v>45112</v>
      </c>
      <c r="I6643" s="20" t="s">
        <v>81</v>
      </c>
      <c r="K6643" s="57" t="str">
        <f ca="1">LeaveTracker[[#This Row],[Days]]&amp;" "&amp;LeaveTracker[[#This Row],[Type of Leave]]</f>
        <v>2 SL</v>
      </c>
      <c r="L6643" s="23">
        <f ca="1">NETWORKDAYS(LeaveTracker[[#This Row],[Start Date]],LeaveTracker[[#This Row],[End Date]],lstHolidays)</f>
        <v>2</v>
      </c>
      <c r="M6643" s="27"/>
    </row>
    <row r="6644" spans="1:13" ht="30" customHeight="1" x14ac:dyDescent="0.3">
      <c r="A6644" s="27">
        <v>2820</v>
      </c>
      <c r="B6644" s="31">
        <v>45126</v>
      </c>
      <c r="C6644" s="31">
        <v>45118</v>
      </c>
      <c r="D6644" s="19" t="s">
        <v>629</v>
      </c>
      <c r="E6644" s="20" t="str">
        <f>IF(ISBLANK(LeaveTracker[[#This Row],[Employee Name]]),"-----",VLOOKUP(LeaveTracker[[#This Row],[Employee Name]],'List of Employees'!$B$4:$H$767,7))</f>
        <v>LIBRARY</v>
      </c>
      <c r="F6644" s="66" t="str">
        <f>IF(ISBLANK(LeaveTracker[[#This Row],[Employee Name]]),"-----",VLOOKUP(LeaveTracker[[#This Row],[Employee Name]],'List of Employees'!$B$4:$H$767,6))</f>
        <v>PERMANENT</v>
      </c>
      <c r="G6644" s="24">
        <v>45117</v>
      </c>
      <c r="H6644" s="24">
        <v>45117</v>
      </c>
      <c r="I6644" s="20" t="s">
        <v>81</v>
      </c>
      <c r="K6644" s="57" t="str">
        <f ca="1">LeaveTracker[[#This Row],[Days]]&amp;" "&amp;LeaveTracker[[#This Row],[Type of Leave]]</f>
        <v>1 SL</v>
      </c>
      <c r="L6644" s="23">
        <f ca="1">NETWORKDAYS(LeaveTracker[[#This Row],[Start Date]],LeaveTracker[[#This Row],[End Date]],lstHolidays)</f>
        <v>1</v>
      </c>
      <c r="M6644" s="27"/>
    </row>
    <row r="6645" spans="1:13" ht="30" customHeight="1" x14ac:dyDescent="0.3">
      <c r="A6645" s="27">
        <f t="shared" si="78"/>
        <v>2821</v>
      </c>
      <c r="B6645" s="31">
        <v>45126</v>
      </c>
      <c r="C6645" s="31">
        <v>45117</v>
      </c>
      <c r="D6645" s="19" t="s">
        <v>1789</v>
      </c>
      <c r="E6645" s="20" t="str">
        <f>IF(ISBLANK(LeaveTracker[[#This Row],[Employee Name]]),"-----",VLOOKUP(LeaveTracker[[#This Row],[Employee Name]],'List of Employees'!$B$4:$H$767,7))</f>
        <v>CENRO</v>
      </c>
      <c r="F6645" s="66" t="str">
        <f>IF(ISBLANK(LeaveTracker[[#This Row],[Employee Name]]),"-----",VLOOKUP(LeaveTracker[[#This Row],[Employee Name]],'List of Employees'!$B$4:$H$767,6))</f>
        <v>CASUAL</v>
      </c>
      <c r="G6645" s="24">
        <v>45124</v>
      </c>
      <c r="H6645" s="24">
        <v>45124</v>
      </c>
      <c r="I6645" s="20" t="s">
        <v>82</v>
      </c>
      <c r="K6645" s="57" t="str">
        <f ca="1">LeaveTracker[[#This Row],[Days]]&amp;" "&amp;LeaveTracker[[#This Row],[Type of Leave]]</f>
        <v>1 VL</v>
      </c>
      <c r="L6645" s="23">
        <f ca="1">NETWORKDAYS(LeaveTracker[[#This Row],[Start Date]],LeaveTracker[[#This Row],[End Date]],lstHolidays)</f>
        <v>1</v>
      </c>
      <c r="M6645" s="27"/>
    </row>
    <row r="6646" spans="1:13" ht="30" customHeight="1" x14ac:dyDescent="0.3">
      <c r="A6646" s="27">
        <f t="shared" si="78"/>
        <v>2822</v>
      </c>
      <c r="B6646" s="31">
        <v>45126</v>
      </c>
      <c r="C6646" s="31">
        <v>45117</v>
      </c>
      <c r="D6646" s="19" t="s">
        <v>1789</v>
      </c>
      <c r="E6646" s="20" t="str">
        <f>IF(ISBLANK(LeaveTracker[[#This Row],[Employee Name]]),"-----",VLOOKUP(LeaveTracker[[#This Row],[Employee Name]],'List of Employees'!$B$4:$H$767,7))</f>
        <v>CENRO</v>
      </c>
      <c r="F6646" s="66" t="str">
        <f>IF(ISBLANK(LeaveTracker[[#This Row],[Employee Name]]),"-----",VLOOKUP(LeaveTracker[[#This Row],[Employee Name]],'List of Employees'!$B$4:$H$767,6))</f>
        <v>CASUAL</v>
      </c>
      <c r="G6646" s="24">
        <v>45120</v>
      </c>
      <c r="H6646" s="24">
        <v>45120</v>
      </c>
      <c r="I6646" s="19" t="s">
        <v>297</v>
      </c>
      <c r="J6646" s="42" t="s">
        <v>1000</v>
      </c>
      <c r="K6646" s="57" t="str">
        <f ca="1">LeaveTracker[[#This Row],[Days]]&amp;" "&amp;LeaveTracker[[#This Row],[Type of Leave]]</f>
        <v>1 OTHER</v>
      </c>
      <c r="L6646" s="23">
        <f ca="1">NETWORKDAYS(LeaveTracker[[#This Row],[Start Date]],LeaveTracker[[#This Row],[End Date]],lstHolidays)</f>
        <v>1</v>
      </c>
      <c r="M6646" s="27"/>
    </row>
    <row r="6647" spans="1:13" ht="30" customHeight="1" x14ac:dyDescent="0.3">
      <c r="A6647" s="27">
        <f t="shared" si="78"/>
        <v>2823</v>
      </c>
      <c r="B6647" s="31">
        <v>45126</v>
      </c>
      <c r="C6647" s="31">
        <v>45119</v>
      </c>
      <c r="D6647" s="19" t="s">
        <v>1828</v>
      </c>
      <c r="E6647" s="20" t="str">
        <f>IF(ISBLANK(LeaveTracker[[#This Row],[Employee Name]]),"-----",VLOOKUP(LeaveTracker[[#This Row],[Employee Name]],'List of Employees'!$B$4:$H$767,7))</f>
        <v>EEO/CITY MARKET</v>
      </c>
      <c r="F6647" s="66" t="str">
        <f>IF(ISBLANK(LeaveTracker[[#This Row],[Employee Name]]),"-----",VLOOKUP(LeaveTracker[[#This Row],[Employee Name]],'List of Employees'!$B$4:$H$767,6))</f>
        <v>CASUAL</v>
      </c>
      <c r="G6647" s="24">
        <v>45110</v>
      </c>
      <c r="H6647" s="24">
        <v>45110</v>
      </c>
      <c r="I6647" s="20" t="s">
        <v>81</v>
      </c>
      <c r="K6647" s="57" t="str">
        <f ca="1">LeaveTracker[[#This Row],[Days]]&amp;" "&amp;LeaveTracker[[#This Row],[Type of Leave]]</f>
        <v>1 SL</v>
      </c>
      <c r="L6647" s="23">
        <f ca="1">NETWORKDAYS(LeaveTracker[[#This Row],[Start Date]],LeaveTracker[[#This Row],[End Date]],lstHolidays)</f>
        <v>1</v>
      </c>
      <c r="M6647" s="27"/>
    </row>
    <row r="6648" spans="1:13" ht="30" customHeight="1" x14ac:dyDescent="0.3">
      <c r="A6648" s="27">
        <v>2823</v>
      </c>
      <c r="B6648" s="31">
        <v>45126</v>
      </c>
      <c r="C6648" s="31">
        <v>45119</v>
      </c>
      <c r="D6648" s="19" t="s">
        <v>1828</v>
      </c>
      <c r="E6648" s="20" t="str">
        <f>IF(ISBLANK(LeaveTracker[[#This Row],[Employee Name]]),"-----",VLOOKUP(LeaveTracker[[#This Row],[Employee Name]],'List of Employees'!$B$4:$H$767,7))</f>
        <v>EEO/CITY MARKET</v>
      </c>
      <c r="F6648" s="66" t="str">
        <f>IF(ISBLANK(LeaveTracker[[#This Row],[Employee Name]]),"-----",VLOOKUP(LeaveTracker[[#This Row],[Employee Name]],'List of Employees'!$B$4:$H$767,6))</f>
        <v>CASUAL</v>
      </c>
      <c r="G6648" s="24">
        <v>45114</v>
      </c>
      <c r="H6648" s="24">
        <v>45114</v>
      </c>
      <c r="I6648" s="20" t="s">
        <v>81</v>
      </c>
      <c r="K6648" s="57" t="str">
        <f ca="1">LeaveTracker[[#This Row],[Days]]&amp;" "&amp;LeaveTracker[[#This Row],[Type of Leave]]</f>
        <v>1 SL</v>
      </c>
      <c r="L6648" s="23">
        <f ca="1">NETWORKDAYS(LeaveTracker[[#This Row],[Start Date]],LeaveTracker[[#This Row],[End Date]],lstHolidays)</f>
        <v>1</v>
      </c>
      <c r="M6648" s="27"/>
    </row>
    <row r="6649" spans="1:13" ht="30" customHeight="1" x14ac:dyDescent="0.3">
      <c r="A6649" s="27">
        <f t="shared" si="78"/>
        <v>2824</v>
      </c>
      <c r="B6649" s="31">
        <v>45126</v>
      </c>
      <c r="C6649" s="31">
        <v>45118</v>
      </c>
      <c r="D6649" s="19" t="s">
        <v>2091</v>
      </c>
      <c r="E6649" s="20" t="str">
        <f>IF(ISBLANK(LeaveTracker[[#This Row],[Employee Name]]),"-----",VLOOKUP(LeaveTracker[[#This Row],[Employee Name]],'List of Employees'!$B$4:$H$767,7))</f>
        <v>CENRO</v>
      </c>
      <c r="F6649" s="66" t="str">
        <f>IF(ISBLANK(LeaveTracker[[#This Row],[Employee Name]]),"-----",VLOOKUP(LeaveTracker[[#This Row],[Employee Name]],'List of Employees'!$B$4:$H$767,6))</f>
        <v>CASUAL</v>
      </c>
      <c r="G6649" s="24">
        <v>45114</v>
      </c>
      <c r="H6649" s="24">
        <v>45115</v>
      </c>
      <c r="I6649" s="20" t="s">
        <v>81</v>
      </c>
      <c r="K6649" s="57" t="str">
        <f>LeaveTracker[[#This Row],[Days]]&amp;" "&amp;LeaveTracker[[#This Row],[Type of Leave]]</f>
        <v>2 SL</v>
      </c>
      <c r="L6649" s="23">
        <v>2</v>
      </c>
      <c r="M6649" s="27"/>
    </row>
    <row r="6650" spans="1:13" ht="30" customHeight="1" x14ac:dyDescent="0.3">
      <c r="A6650" s="27">
        <f t="shared" si="78"/>
        <v>2825</v>
      </c>
      <c r="B6650" s="31">
        <v>45126</v>
      </c>
      <c r="C6650" s="31">
        <v>45114</v>
      </c>
      <c r="D6650" s="19" t="s">
        <v>216</v>
      </c>
      <c r="E6650" s="20" t="str">
        <f>IF(ISBLANK(LeaveTracker[[#This Row],[Employee Name]]),"-----",VLOOKUP(LeaveTracker[[#This Row],[Employee Name]],'List of Employees'!$B$4:$H$767,7))</f>
        <v>CSWDO</v>
      </c>
      <c r="F6650" s="66" t="str">
        <f>IF(ISBLANK(LeaveTracker[[#This Row],[Employee Name]]),"-----",VLOOKUP(LeaveTracker[[#This Row],[Employee Name]],'List of Employees'!$B$4:$H$767,6))</f>
        <v>PERMANENT</v>
      </c>
      <c r="G6650" s="24">
        <v>45121</v>
      </c>
      <c r="H6650" s="24">
        <v>45121</v>
      </c>
      <c r="I6650" s="20" t="s">
        <v>82</v>
      </c>
      <c r="K6650" s="57" t="str">
        <f ca="1">LeaveTracker[[#This Row],[Days]]&amp;" "&amp;LeaveTracker[[#This Row],[Type of Leave]]</f>
        <v>1 VL</v>
      </c>
      <c r="L6650" s="23">
        <f ca="1">NETWORKDAYS(LeaveTracker[[#This Row],[Start Date]],LeaveTracker[[#This Row],[End Date]],lstHolidays)</f>
        <v>1</v>
      </c>
      <c r="M6650" s="27"/>
    </row>
    <row r="6651" spans="1:13" ht="30" customHeight="1" x14ac:dyDescent="0.3">
      <c r="A6651" s="27">
        <v>2825</v>
      </c>
      <c r="B6651" s="31">
        <v>45126</v>
      </c>
      <c r="C6651" s="31">
        <v>45114</v>
      </c>
      <c r="D6651" s="19" t="s">
        <v>216</v>
      </c>
      <c r="E6651" s="20" t="str">
        <f>IF(ISBLANK(LeaveTracker[[#This Row],[Employee Name]]),"-----",VLOOKUP(LeaveTracker[[#This Row],[Employee Name]],'List of Employees'!$B$4:$H$767,7))</f>
        <v>CSWDO</v>
      </c>
      <c r="F6651" s="66" t="str">
        <f>IF(ISBLANK(LeaveTracker[[#This Row],[Employee Name]]),"-----",VLOOKUP(LeaveTracker[[#This Row],[Employee Name]],'List of Employees'!$B$4:$H$767,6))</f>
        <v>PERMANENT</v>
      </c>
      <c r="G6651" s="24">
        <v>45124</v>
      </c>
      <c r="H6651" s="24">
        <v>45124</v>
      </c>
      <c r="I6651" s="20" t="s">
        <v>82</v>
      </c>
      <c r="K6651" s="57" t="str">
        <f ca="1">LeaveTracker[[#This Row],[Days]]&amp;" "&amp;LeaveTracker[[#This Row],[Type of Leave]]</f>
        <v>1 VL</v>
      </c>
      <c r="L6651" s="23">
        <f ca="1">NETWORKDAYS(LeaveTracker[[#This Row],[Start Date]],LeaveTracker[[#This Row],[End Date]],lstHolidays)</f>
        <v>1</v>
      </c>
      <c r="M6651" s="27"/>
    </row>
    <row r="6652" spans="1:13" ht="30" customHeight="1" x14ac:dyDescent="0.3">
      <c r="A6652" s="27">
        <f t="shared" si="78"/>
        <v>2826</v>
      </c>
      <c r="B6652" s="31">
        <v>45126</v>
      </c>
      <c r="C6652" s="31">
        <v>45114</v>
      </c>
      <c r="D6652" s="19" t="s">
        <v>2402</v>
      </c>
      <c r="E6652" s="20" t="str">
        <f>IF(ISBLANK(LeaveTracker[[#This Row],[Employee Name]]),"-----",VLOOKUP(LeaveTracker[[#This Row],[Employee Name]],'List of Employees'!$B$4:$H$767,7))</f>
        <v>CSWDO</v>
      </c>
      <c r="F6652" s="66" t="str">
        <f>IF(ISBLANK(LeaveTracker[[#This Row],[Employee Name]]),"-----",VLOOKUP(LeaveTracker[[#This Row],[Employee Name]],'List of Employees'!$B$4:$H$767,6))</f>
        <v>PERMANENT</v>
      </c>
      <c r="G6652" s="24">
        <v>45118</v>
      </c>
      <c r="H6652" s="24">
        <v>45118</v>
      </c>
      <c r="I6652" s="20" t="s">
        <v>82</v>
      </c>
      <c r="K6652" s="57" t="str">
        <f ca="1">LeaveTracker[[#This Row],[Days]]&amp;" "&amp;LeaveTracker[[#This Row],[Type of Leave]]</f>
        <v>1 VL</v>
      </c>
      <c r="L6652" s="23">
        <f ca="1">NETWORKDAYS(LeaveTracker[[#This Row],[Start Date]],LeaveTracker[[#This Row],[End Date]],lstHolidays)</f>
        <v>1</v>
      </c>
      <c r="M6652" s="27"/>
    </row>
    <row r="6653" spans="1:13" ht="30" customHeight="1" x14ac:dyDescent="0.3">
      <c r="A6653" s="27">
        <f t="shared" si="78"/>
        <v>2827</v>
      </c>
      <c r="B6653" s="31">
        <v>45126</v>
      </c>
      <c r="C6653" s="31">
        <v>45113</v>
      </c>
      <c r="D6653" s="19" t="s">
        <v>387</v>
      </c>
      <c r="E6653" s="20" t="str">
        <f>IF(ISBLANK(LeaveTracker[[#This Row],[Employee Name]]),"-----",VLOOKUP(LeaveTracker[[#This Row],[Employee Name]],'List of Employees'!$B$4:$H$767,7))</f>
        <v>ONT</v>
      </c>
      <c r="F6653" s="66" t="str">
        <f>IF(ISBLANK(LeaveTracker[[#This Row],[Employee Name]]),"-----",VLOOKUP(LeaveTracker[[#This Row],[Employee Name]],'List of Employees'!$B$4:$H$767,6))</f>
        <v>PERMANENT</v>
      </c>
      <c r="G6653" s="24">
        <v>45139</v>
      </c>
      <c r="H6653" s="24">
        <v>45140</v>
      </c>
      <c r="I6653" s="20" t="s">
        <v>82</v>
      </c>
      <c r="K6653" s="57" t="str">
        <f ca="1">LeaveTracker[[#This Row],[Days]]&amp;" "&amp;LeaveTracker[[#This Row],[Type of Leave]]</f>
        <v>2 VL</v>
      </c>
      <c r="L6653" s="23">
        <f ca="1">NETWORKDAYS(LeaveTracker[[#This Row],[Start Date]],LeaveTracker[[#This Row],[End Date]],lstHolidays)</f>
        <v>2</v>
      </c>
      <c r="M6653" s="27"/>
    </row>
    <row r="6654" spans="1:13" ht="30" customHeight="1" x14ac:dyDescent="0.3">
      <c r="A6654" s="27">
        <f t="shared" si="78"/>
        <v>2828</v>
      </c>
      <c r="B6654" s="31">
        <v>45126</v>
      </c>
      <c r="C6654" s="31">
        <v>45113</v>
      </c>
      <c r="D6654" s="19" t="s">
        <v>2405</v>
      </c>
      <c r="E6654" s="20" t="str">
        <f>IF(ISBLANK(LeaveTracker[[#This Row],[Employee Name]]),"-----",VLOOKUP(LeaveTracker[[#This Row],[Employee Name]],'List of Employees'!$B$4:$H$767,7))</f>
        <v>TCIS/CSU</v>
      </c>
      <c r="F6654" s="66" t="str">
        <f>IF(ISBLANK(LeaveTracker[[#This Row],[Employee Name]]),"-----",VLOOKUP(LeaveTracker[[#This Row],[Employee Name]],'List of Employees'!$B$4:$H$767,6))</f>
        <v>CASUAL</v>
      </c>
      <c r="G6654" s="24">
        <v>45121</v>
      </c>
      <c r="H6654" s="24">
        <v>45127</v>
      </c>
      <c r="I6654" s="20" t="s">
        <v>82</v>
      </c>
      <c r="K6654" s="57" t="str">
        <f ca="1">LeaveTracker[[#This Row],[Days]]&amp;" "&amp;LeaveTracker[[#This Row],[Type of Leave]]</f>
        <v>5 VL</v>
      </c>
      <c r="L6654" s="23">
        <f ca="1">NETWORKDAYS(LeaveTracker[[#This Row],[Start Date]],LeaveTracker[[#This Row],[End Date]],lstHolidays)</f>
        <v>5</v>
      </c>
      <c r="M6654" s="27"/>
    </row>
    <row r="6655" spans="1:13" ht="30" customHeight="1" x14ac:dyDescent="0.3">
      <c r="A6655" s="27">
        <f t="shared" si="78"/>
        <v>2829</v>
      </c>
      <c r="B6655" s="31">
        <v>45126</v>
      </c>
      <c r="C6655" s="31">
        <v>45117</v>
      </c>
      <c r="D6655" s="19" t="s">
        <v>421</v>
      </c>
      <c r="E6655" s="20" t="str">
        <f>IF(ISBLANK(LeaveTracker[[#This Row],[Employee Name]]),"-----",VLOOKUP(LeaveTracker[[#This Row],[Employee Name]],'List of Employees'!$B$4:$H$767,7))</f>
        <v>CTO</v>
      </c>
      <c r="F6655" s="66" t="str">
        <f>IF(ISBLANK(LeaveTracker[[#This Row],[Employee Name]]),"-----",VLOOKUP(LeaveTracker[[#This Row],[Employee Name]],'List of Employees'!$B$4:$H$767,6))</f>
        <v>PERMANENT</v>
      </c>
      <c r="G6655" s="24">
        <v>45114</v>
      </c>
      <c r="H6655" s="24">
        <v>45118</v>
      </c>
      <c r="I6655" s="20" t="s">
        <v>82</v>
      </c>
      <c r="K6655" s="57" t="str">
        <f ca="1">LeaveTracker[[#This Row],[Days]]&amp;" "&amp;LeaveTracker[[#This Row],[Type of Leave]]</f>
        <v>3 VL</v>
      </c>
      <c r="L6655" s="23">
        <f ca="1">NETWORKDAYS(LeaveTracker[[#This Row],[Start Date]],LeaveTracker[[#This Row],[End Date]],lstHolidays)</f>
        <v>3</v>
      </c>
      <c r="M6655" s="27"/>
    </row>
    <row r="6656" spans="1:13" ht="30" customHeight="1" x14ac:dyDescent="0.3">
      <c r="A6656" s="27">
        <f t="shared" si="78"/>
        <v>2830</v>
      </c>
      <c r="B6656" s="31">
        <v>45126</v>
      </c>
      <c r="C6656" s="31">
        <v>45117</v>
      </c>
      <c r="D6656" s="19" t="s">
        <v>397</v>
      </c>
      <c r="E6656" s="20" t="str">
        <f>IF(ISBLANK(LeaveTracker[[#This Row],[Employee Name]]),"-----",VLOOKUP(LeaveTracker[[#This Row],[Employee Name]],'List of Employees'!$B$4:$H$767,7))</f>
        <v>CTO</v>
      </c>
      <c r="F6656" s="66" t="str">
        <f>IF(ISBLANK(LeaveTracker[[#This Row],[Employee Name]]),"-----",VLOOKUP(LeaveTracker[[#This Row],[Employee Name]],'List of Employees'!$B$4:$H$767,6))</f>
        <v>PERMANENT</v>
      </c>
      <c r="G6656" s="24">
        <v>45114</v>
      </c>
      <c r="H6656" s="24">
        <v>45114</v>
      </c>
      <c r="I6656" s="19" t="s">
        <v>297</v>
      </c>
      <c r="J6656" s="42" t="s">
        <v>1000</v>
      </c>
      <c r="K6656" s="57" t="str">
        <f ca="1">LeaveTracker[[#This Row],[Days]]&amp;" "&amp;LeaveTracker[[#This Row],[Type of Leave]]</f>
        <v>1 OTHER</v>
      </c>
      <c r="L6656" s="23">
        <f ca="1">NETWORKDAYS(LeaveTracker[[#This Row],[Start Date]],LeaveTracker[[#This Row],[End Date]],lstHolidays)</f>
        <v>1</v>
      </c>
      <c r="M6656" s="27"/>
    </row>
    <row r="6657" spans="1:13" ht="30" customHeight="1" x14ac:dyDescent="0.3">
      <c r="A6657" s="27">
        <f t="shared" si="78"/>
        <v>2831</v>
      </c>
      <c r="B6657" s="31">
        <v>45126</v>
      </c>
      <c r="C6657" s="31">
        <v>45113</v>
      </c>
      <c r="D6657" s="19" t="s">
        <v>1944</v>
      </c>
      <c r="E6657" s="20" t="str">
        <f>IF(ISBLANK(LeaveTracker[[#This Row],[Employee Name]]),"-----",VLOOKUP(LeaveTracker[[#This Row],[Employee Name]],'List of Employees'!$B$4:$H$767,7))</f>
        <v>GSO</v>
      </c>
      <c r="F6657" s="66" t="str">
        <f>IF(ISBLANK(LeaveTracker[[#This Row],[Employee Name]]),"-----",VLOOKUP(LeaveTracker[[#This Row],[Employee Name]],'List of Employees'!$B$4:$H$767,6))</f>
        <v>PERMANENT</v>
      </c>
      <c r="G6657" s="24">
        <v>45096</v>
      </c>
      <c r="H6657" s="24">
        <v>45155</v>
      </c>
      <c r="I6657" s="19" t="s">
        <v>76</v>
      </c>
      <c r="K6657" s="57" t="str">
        <f>LeaveTracker[[#This Row],[Days]]&amp;" "&amp;LeaveTracker[[#This Row],[Type of Leave]]</f>
        <v>60 Maternity</v>
      </c>
      <c r="L6657" s="23">
        <v>60</v>
      </c>
      <c r="M6657" s="27"/>
    </row>
    <row r="6658" spans="1:13" ht="30" customHeight="1" x14ac:dyDescent="0.3">
      <c r="A6658" s="27">
        <f t="shared" si="78"/>
        <v>2832</v>
      </c>
      <c r="B6658" s="31">
        <v>45126</v>
      </c>
      <c r="C6658" s="31">
        <v>45116</v>
      </c>
      <c r="D6658" s="19" t="s">
        <v>2408</v>
      </c>
      <c r="E6658" s="20" t="str">
        <f>IF(ISBLANK(LeaveTracker[[#This Row],[Employee Name]]),"-----",VLOOKUP(LeaveTracker[[#This Row],[Employee Name]],'List of Employees'!$B$4:$H$767,7))</f>
        <v>PEOPLE'S PARK</v>
      </c>
      <c r="F6658" s="66" t="str">
        <f>IF(ISBLANK(LeaveTracker[[#This Row],[Employee Name]]),"-----",VLOOKUP(LeaveTracker[[#This Row],[Employee Name]],'List of Employees'!$B$4:$H$767,6))</f>
        <v>CASUAL</v>
      </c>
      <c r="G6658" s="24">
        <v>45124</v>
      </c>
      <c r="H6658" s="24">
        <v>45135</v>
      </c>
      <c r="I6658" s="20" t="s">
        <v>82</v>
      </c>
      <c r="K6658" s="57" t="str">
        <f ca="1">LeaveTracker[[#This Row],[Days]]&amp;" "&amp;LeaveTracker[[#This Row],[Type of Leave]]</f>
        <v>9 VL</v>
      </c>
      <c r="L6658" s="23">
        <f ca="1">NETWORKDAYS(LeaveTracker[[#This Row],[Start Date]],LeaveTracker[[#This Row],[End Date]],lstHolidays)</f>
        <v>9</v>
      </c>
      <c r="M6658" s="27"/>
    </row>
    <row r="6659" spans="1:13" ht="30" customHeight="1" x14ac:dyDescent="0.3">
      <c r="A6659" s="27">
        <f t="shared" si="78"/>
        <v>2833</v>
      </c>
      <c r="B6659" s="31">
        <v>45126</v>
      </c>
      <c r="C6659" s="31">
        <v>45113</v>
      </c>
      <c r="D6659" s="19" t="s">
        <v>1861</v>
      </c>
      <c r="E6659" s="20" t="str">
        <f>IF(ISBLANK(LeaveTracker[[#This Row],[Employee Name]]),"-----",VLOOKUP(LeaveTracker[[#This Row],[Employee Name]],'List of Employees'!$B$4:$H$767,7))</f>
        <v>MO</v>
      </c>
      <c r="F6659" s="66" t="str">
        <f>IF(ISBLANK(LeaveTracker[[#This Row],[Employee Name]]),"-----",VLOOKUP(LeaveTracker[[#This Row],[Employee Name]],'List of Employees'!$B$4:$H$767,6))</f>
        <v>CASUAL</v>
      </c>
      <c r="G6659" s="24">
        <v>45113</v>
      </c>
      <c r="H6659" s="24">
        <v>45217</v>
      </c>
      <c r="I6659" s="19" t="s">
        <v>76</v>
      </c>
      <c r="K6659" s="57" t="str">
        <f>LeaveTracker[[#This Row],[Days]]&amp;" "&amp;LeaveTracker[[#This Row],[Type of Leave]]</f>
        <v>105 Maternity</v>
      </c>
      <c r="L6659" s="23">
        <v>105</v>
      </c>
      <c r="M6659" s="27"/>
    </row>
    <row r="6660" spans="1:13" ht="30" customHeight="1" x14ac:dyDescent="0.3">
      <c r="A6660" s="27">
        <f t="shared" si="78"/>
        <v>2834</v>
      </c>
      <c r="B6660" s="31">
        <v>45127</v>
      </c>
      <c r="C6660" s="31">
        <v>45124</v>
      </c>
      <c r="D6660" s="19" t="s">
        <v>2411</v>
      </c>
      <c r="E6660" s="20" t="str">
        <f>IF(ISBLANK(LeaveTracker[[#This Row],[Employee Name]]),"-----",VLOOKUP(LeaveTracker[[#This Row],[Employee Name]],'List of Employees'!$B$4:$H$767,7))</f>
        <v>PEOPLE'S PARK</v>
      </c>
      <c r="F6660" s="66" t="str">
        <f>IF(ISBLANK(LeaveTracker[[#This Row],[Employee Name]]),"-----",VLOOKUP(LeaveTracker[[#This Row],[Employee Name]],'List of Employees'!$B$4:$H$767,6))</f>
        <v>CASUAL</v>
      </c>
      <c r="G6660" s="24">
        <v>45131</v>
      </c>
      <c r="H6660" s="24">
        <v>45142</v>
      </c>
      <c r="I6660" s="19" t="s">
        <v>82</v>
      </c>
      <c r="K6660" s="57" t="str">
        <f ca="1">LeaveTracker[[#This Row],[Days]]&amp;" "&amp;LeaveTracker[[#This Row],[Type of Leave]]</f>
        <v>9 VL</v>
      </c>
      <c r="L6660" s="23">
        <f ca="1">NETWORKDAYS(LeaveTracker[[#This Row],[Start Date]],LeaveTracker[[#This Row],[End Date]],lstHolidays)</f>
        <v>9</v>
      </c>
      <c r="M6660" s="27"/>
    </row>
    <row r="6661" spans="1:13" ht="30" customHeight="1" x14ac:dyDescent="0.3">
      <c r="A6661" s="27">
        <f t="shared" si="78"/>
        <v>2835</v>
      </c>
      <c r="B6661" s="31">
        <v>45127</v>
      </c>
      <c r="C6661" s="31">
        <v>45116</v>
      </c>
      <c r="D6661" s="19" t="s">
        <v>2413</v>
      </c>
      <c r="E6661" s="20" t="str">
        <f>IF(ISBLANK(LeaveTracker[[#This Row],[Employee Name]]),"-----",VLOOKUP(LeaveTracker[[#This Row],[Employee Name]],'List of Employees'!$B$4:$H$767,7))</f>
        <v>PEOPLE'S PARK</v>
      </c>
      <c r="F6661" s="66" t="str">
        <f>IF(ISBLANK(LeaveTracker[[#This Row],[Employee Name]]),"-----",VLOOKUP(LeaveTracker[[#This Row],[Employee Name]],'List of Employees'!$B$4:$H$767,6))</f>
        <v>CASUAL</v>
      </c>
      <c r="G6661" s="24">
        <v>45124</v>
      </c>
      <c r="H6661" s="24">
        <v>45135</v>
      </c>
      <c r="I6661" s="19" t="s">
        <v>82</v>
      </c>
      <c r="K6661" s="57" t="str">
        <f ca="1">LeaveTracker[[#This Row],[Days]]&amp;" "&amp;LeaveTracker[[#This Row],[Type of Leave]]</f>
        <v>9 VL</v>
      </c>
      <c r="L6661" s="23">
        <f ca="1">NETWORKDAYS(LeaveTracker[[#This Row],[Start Date]],LeaveTracker[[#This Row],[End Date]],lstHolidays)</f>
        <v>9</v>
      </c>
      <c r="M6661" s="27"/>
    </row>
    <row r="6662" spans="1:13" ht="30" customHeight="1" x14ac:dyDescent="0.3">
      <c r="A6662" s="27">
        <f t="shared" si="78"/>
        <v>2836</v>
      </c>
      <c r="B6662" s="31">
        <v>45127</v>
      </c>
      <c r="C6662" s="31">
        <v>45120</v>
      </c>
      <c r="D6662" s="19" t="s">
        <v>727</v>
      </c>
      <c r="E6662" s="20" t="str">
        <f>IF(ISBLANK(LeaveTracker[[#This Row],[Employee Name]]),"-----",VLOOKUP(LeaveTracker[[#This Row],[Employee Name]],'List of Employees'!$B$4:$H$767,7))</f>
        <v>SP</v>
      </c>
      <c r="F6662" s="66" t="str">
        <f>IF(ISBLANK(LeaveTracker[[#This Row],[Employee Name]]),"-----",VLOOKUP(LeaveTracker[[#This Row],[Employee Name]],'List of Employees'!$B$4:$H$767,6))</f>
        <v>PERMANENT</v>
      </c>
      <c r="G6662" s="24">
        <v>45118</v>
      </c>
      <c r="H6662" s="24">
        <v>45118</v>
      </c>
      <c r="I6662" s="20" t="s">
        <v>81</v>
      </c>
      <c r="J6662" s="42" t="s">
        <v>398</v>
      </c>
      <c r="K6662" s="57" t="str">
        <f ca="1">LeaveTracker[[#This Row],[Days]]&amp;" "&amp;LeaveTracker[[#This Row],[Type of Leave]]</f>
        <v>1 SL</v>
      </c>
      <c r="L6662" s="23">
        <f ca="1">NETWORKDAYS(LeaveTracker[[#This Row],[Start Date]],LeaveTracker[[#This Row],[End Date]],lstHolidays)</f>
        <v>1</v>
      </c>
      <c r="M6662" s="27"/>
    </row>
    <row r="6663" spans="1:13" ht="30" customHeight="1" x14ac:dyDescent="0.3">
      <c r="A6663" s="27">
        <f t="shared" si="78"/>
        <v>2837</v>
      </c>
      <c r="B6663" s="31">
        <v>45127</v>
      </c>
      <c r="C6663" s="31">
        <v>45119</v>
      </c>
      <c r="D6663" s="19" t="s">
        <v>1092</v>
      </c>
      <c r="E6663" s="20" t="str">
        <f>IF(ISBLANK(LeaveTracker[[#This Row],[Employee Name]]),"-----",VLOOKUP(LeaveTracker[[#This Row],[Employee Name]],'List of Employees'!$B$4:$H$767,7))</f>
        <v>VMO</v>
      </c>
      <c r="F6663" s="66" t="str">
        <f>IF(ISBLANK(LeaveTracker[[#This Row],[Employee Name]]),"-----",VLOOKUP(LeaveTracker[[#This Row],[Employee Name]],'List of Employees'!$B$4:$H$767,6))</f>
        <v>PERMANENT</v>
      </c>
      <c r="G6663" s="24">
        <v>45126</v>
      </c>
      <c r="H6663" s="24">
        <v>45126</v>
      </c>
      <c r="I6663" s="20" t="s">
        <v>82</v>
      </c>
      <c r="K6663" s="57" t="str">
        <f ca="1">LeaveTracker[[#This Row],[Days]]&amp;" "&amp;LeaveTracker[[#This Row],[Type of Leave]]</f>
        <v>1 VL</v>
      </c>
      <c r="L6663" s="23">
        <f ca="1">NETWORKDAYS(LeaveTracker[[#This Row],[Start Date]],LeaveTracker[[#This Row],[End Date]],lstHolidays)</f>
        <v>1</v>
      </c>
      <c r="M6663" s="27"/>
    </row>
    <row r="6664" spans="1:13" ht="30" customHeight="1" x14ac:dyDescent="0.3">
      <c r="A6664" s="27">
        <f t="shared" si="78"/>
        <v>2838</v>
      </c>
      <c r="B6664" s="31">
        <v>45127</v>
      </c>
      <c r="C6664" s="31">
        <v>45126</v>
      </c>
      <c r="D6664" s="19" t="s">
        <v>1918</v>
      </c>
      <c r="E6664" s="20" t="str">
        <f>IF(ISBLANK(LeaveTracker[[#This Row],[Employee Name]]),"-----",VLOOKUP(LeaveTracker[[#This Row],[Employee Name]],'List of Employees'!$B$4:$H$767,7))</f>
        <v>HOUSING</v>
      </c>
      <c r="F6664" s="66" t="str">
        <f>IF(ISBLANK(LeaveTracker[[#This Row],[Employee Name]]),"-----",VLOOKUP(LeaveTracker[[#This Row],[Employee Name]],'List of Employees'!$B$4:$H$767,6))</f>
        <v>CASUAL</v>
      </c>
      <c r="G6664" s="24">
        <v>45124</v>
      </c>
      <c r="H6664" s="24">
        <v>45125</v>
      </c>
      <c r="I6664" s="20" t="s">
        <v>81</v>
      </c>
      <c r="K6664" s="57" t="str">
        <f ca="1">LeaveTracker[[#This Row],[Days]]&amp;" "&amp;LeaveTracker[[#This Row],[Type of Leave]]</f>
        <v>2 SL</v>
      </c>
      <c r="L6664" s="23">
        <f ca="1">NETWORKDAYS(LeaveTracker[[#This Row],[Start Date]],LeaveTracker[[#This Row],[End Date]],lstHolidays)</f>
        <v>2</v>
      </c>
      <c r="M6664" s="27"/>
    </row>
    <row r="6665" spans="1:13" ht="30" customHeight="1" x14ac:dyDescent="0.3">
      <c r="A6665" s="27">
        <f t="shared" si="78"/>
        <v>2839</v>
      </c>
      <c r="B6665" s="31">
        <v>45127</v>
      </c>
      <c r="C6665" s="31">
        <v>45112</v>
      </c>
      <c r="D6665" s="19" t="s">
        <v>1816</v>
      </c>
      <c r="E6665" s="20" t="str">
        <f>IF(ISBLANK(LeaveTracker[[#This Row],[Employee Name]]),"-----",VLOOKUP(LeaveTracker[[#This Row],[Employee Name]],'List of Employees'!$B$4:$H$767,7))</f>
        <v>CHO</v>
      </c>
      <c r="F6665" s="66" t="str">
        <f>IF(ISBLANK(LeaveTracker[[#This Row],[Employee Name]]),"-----",VLOOKUP(LeaveTracker[[#This Row],[Employee Name]],'List of Employees'!$B$4:$H$767,6))</f>
        <v>CASUAL</v>
      </c>
      <c r="G6665" s="24">
        <v>45119</v>
      </c>
      <c r="H6665" s="24">
        <v>45121</v>
      </c>
      <c r="I6665" s="20" t="s">
        <v>82</v>
      </c>
      <c r="K6665" s="57" t="str">
        <f ca="1">LeaveTracker[[#This Row],[Days]]&amp;" "&amp;LeaveTracker[[#This Row],[Type of Leave]]</f>
        <v>3 VL</v>
      </c>
      <c r="L6665" s="23">
        <f ca="1">NETWORKDAYS(LeaveTracker[[#This Row],[Start Date]],LeaveTracker[[#This Row],[End Date]],lstHolidays)</f>
        <v>3</v>
      </c>
      <c r="M6665" s="27"/>
    </row>
    <row r="6666" spans="1:13" ht="30" customHeight="1" x14ac:dyDescent="0.3">
      <c r="A6666" s="27">
        <f t="shared" si="78"/>
        <v>2840</v>
      </c>
      <c r="B6666" s="31">
        <v>45127</v>
      </c>
      <c r="C6666" s="31">
        <v>45119</v>
      </c>
      <c r="D6666" s="19" t="s">
        <v>2059</v>
      </c>
      <c r="E6666" s="20" t="str">
        <f>IF(ISBLANK(LeaveTracker[[#This Row],[Employee Name]]),"-----",VLOOKUP(LeaveTracker[[#This Row],[Employee Name]],'List of Employees'!$B$4:$H$767,7))</f>
        <v>GSO</v>
      </c>
      <c r="F6666" s="66" t="str">
        <f>IF(ISBLANK(LeaveTracker[[#This Row],[Employee Name]]),"-----",VLOOKUP(LeaveTracker[[#This Row],[Employee Name]],'List of Employees'!$B$4:$H$767,6))</f>
        <v>CASUAL</v>
      </c>
      <c r="G6666" s="24">
        <v>45124</v>
      </c>
      <c r="H6666" s="24">
        <v>45126</v>
      </c>
      <c r="I6666" s="20" t="s">
        <v>82</v>
      </c>
      <c r="K6666" s="57" t="str">
        <f ca="1">LeaveTracker[[#This Row],[Days]]&amp;" "&amp;LeaveTracker[[#This Row],[Type of Leave]]</f>
        <v>3 VL</v>
      </c>
      <c r="L6666" s="23">
        <f ca="1">NETWORKDAYS(LeaveTracker[[#This Row],[Start Date]],LeaveTracker[[#This Row],[End Date]],lstHolidays)</f>
        <v>3</v>
      </c>
      <c r="M6666" s="27"/>
    </row>
    <row r="6667" spans="1:13" ht="30" customHeight="1" x14ac:dyDescent="0.3">
      <c r="A6667" s="27">
        <f t="shared" si="78"/>
        <v>2841</v>
      </c>
      <c r="B6667" s="31">
        <v>45127</v>
      </c>
      <c r="C6667" s="31">
        <v>45119</v>
      </c>
      <c r="D6667" s="19" t="s">
        <v>1867</v>
      </c>
      <c r="E6667" s="20" t="str">
        <f>IF(ISBLANK(LeaveTracker[[#This Row],[Employee Name]]),"-----",VLOOKUP(LeaveTracker[[#This Row],[Employee Name]],'List of Employees'!$B$4:$H$767,7))</f>
        <v>GSO</v>
      </c>
      <c r="F6667" s="66" t="str">
        <f>IF(ISBLANK(LeaveTracker[[#This Row],[Employee Name]]),"-----",VLOOKUP(LeaveTracker[[#This Row],[Employee Name]],'List of Employees'!$B$4:$H$767,6))</f>
        <v>CASUAL</v>
      </c>
      <c r="G6667" s="24">
        <v>45118</v>
      </c>
      <c r="H6667" s="24">
        <v>45118</v>
      </c>
      <c r="I6667" s="20" t="s">
        <v>81</v>
      </c>
      <c r="K6667" s="57" t="str">
        <f ca="1">LeaveTracker[[#This Row],[Days]]&amp;" "&amp;LeaveTracker[[#This Row],[Type of Leave]]</f>
        <v>1 SL</v>
      </c>
      <c r="L6667" s="23">
        <f ca="1">NETWORKDAYS(LeaveTracker[[#This Row],[Start Date]],LeaveTracker[[#This Row],[End Date]],lstHolidays)</f>
        <v>1</v>
      </c>
      <c r="M6667" s="27"/>
    </row>
    <row r="6668" spans="1:13" ht="30" customHeight="1" x14ac:dyDescent="0.3">
      <c r="A6668" s="27">
        <f t="shared" si="78"/>
        <v>2842</v>
      </c>
      <c r="B6668" s="31">
        <v>45127</v>
      </c>
      <c r="C6668" s="31">
        <v>45119</v>
      </c>
      <c r="D6668" s="19" t="s">
        <v>1867</v>
      </c>
      <c r="E6668" s="20" t="str">
        <f>IF(ISBLANK(LeaveTracker[[#This Row],[Employee Name]]),"-----",VLOOKUP(LeaveTracker[[#This Row],[Employee Name]],'List of Employees'!$B$4:$H$767,7))</f>
        <v>GSO</v>
      </c>
      <c r="F6668" s="66" t="str">
        <f>IF(ISBLANK(LeaveTracker[[#This Row],[Employee Name]]),"-----",VLOOKUP(LeaveTracker[[#This Row],[Employee Name]],'List of Employees'!$B$4:$H$767,6))</f>
        <v>CASUAL</v>
      </c>
      <c r="G6668" s="24">
        <v>45127</v>
      </c>
      <c r="H6668" s="24">
        <v>45128</v>
      </c>
      <c r="I6668" s="20" t="s">
        <v>82</v>
      </c>
      <c r="K6668" s="57" t="str">
        <f ca="1">LeaveTracker[[#This Row],[Days]]&amp;" "&amp;LeaveTracker[[#This Row],[Type of Leave]]</f>
        <v>2 VL</v>
      </c>
      <c r="L6668" s="23">
        <f ca="1">NETWORKDAYS(LeaveTracker[[#This Row],[Start Date]],LeaveTracker[[#This Row],[End Date]],lstHolidays)</f>
        <v>2</v>
      </c>
      <c r="M6668" s="27"/>
    </row>
    <row r="6669" spans="1:13" ht="30" customHeight="1" x14ac:dyDescent="0.3">
      <c r="A6669" s="27">
        <f t="shared" si="78"/>
        <v>2843</v>
      </c>
      <c r="B6669" s="31">
        <v>45127</v>
      </c>
      <c r="C6669" s="31">
        <v>45117</v>
      </c>
      <c r="D6669" s="19" t="s">
        <v>1805</v>
      </c>
      <c r="E6669" s="20" t="str">
        <f>IF(ISBLANK(LeaveTracker[[#This Row],[Employee Name]]),"-----",VLOOKUP(LeaveTracker[[#This Row],[Employee Name]],'List of Employees'!$B$4:$H$767,7))</f>
        <v>TICC/TCCH</v>
      </c>
      <c r="F6669" s="66" t="str">
        <f>IF(ISBLANK(LeaveTracker[[#This Row],[Employee Name]]),"-----",VLOOKUP(LeaveTracker[[#This Row],[Employee Name]],'List of Employees'!$B$4:$H$767,6))</f>
        <v>CASUAL</v>
      </c>
      <c r="G6669" s="24">
        <v>45114</v>
      </c>
      <c r="H6669" s="24">
        <v>45114</v>
      </c>
      <c r="I6669" s="20" t="s">
        <v>81</v>
      </c>
      <c r="K6669" s="57" t="str">
        <f ca="1">LeaveTracker[[#This Row],[Days]]&amp;" "&amp;LeaveTracker[[#This Row],[Type of Leave]]</f>
        <v>1 SL</v>
      </c>
      <c r="L6669" s="23">
        <f ca="1">NETWORKDAYS(LeaveTracker[[#This Row],[Start Date]],LeaveTracker[[#This Row],[End Date]],lstHolidays)</f>
        <v>1</v>
      </c>
      <c r="M6669" s="27"/>
    </row>
    <row r="6670" spans="1:13" ht="30" customHeight="1" x14ac:dyDescent="0.3">
      <c r="A6670" s="27">
        <f t="shared" si="78"/>
        <v>2844</v>
      </c>
      <c r="B6670" s="31">
        <v>45127</v>
      </c>
      <c r="C6670" s="31">
        <v>45117</v>
      </c>
      <c r="D6670" s="19" t="s">
        <v>1859</v>
      </c>
      <c r="E6670" s="20" t="str">
        <f>IF(ISBLANK(LeaveTracker[[#This Row],[Employee Name]]),"-----",VLOOKUP(LeaveTracker[[#This Row],[Employee Name]],'List of Employees'!$B$4:$H$767,7))</f>
        <v>TICC</v>
      </c>
      <c r="F6670" s="66" t="str">
        <f>IF(ISBLANK(LeaveTracker[[#This Row],[Employee Name]]),"-----",VLOOKUP(LeaveTracker[[#This Row],[Employee Name]],'List of Employees'!$B$4:$H$767,6))</f>
        <v>CASUAL</v>
      </c>
      <c r="G6670" s="24">
        <v>45137</v>
      </c>
      <c r="H6670" s="24">
        <v>45137</v>
      </c>
      <c r="I6670" s="20" t="s">
        <v>81</v>
      </c>
      <c r="K6670" s="57" t="str">
        <f>LeaveTracker[[#This Row],[Days]]&amp;" "&amp;LeaveTracker[[#This Row],[Type of Leave]]</f>
        <v>1 SL</v>
      </c>
      <c r="L6670" s="23">
        <v>1</v>
      </c>
      <c r="M6670" s="27"/>
    </row>
    <row r="6671" spans="1:13" ht="30" customHeight="1" x14ac:dyDescent="0.3">
      <c r="A6671" s="27">
        <f t="shared" si="78"/>
        <v>2845</v>
      </c>
      <c r="B6671" s="31">
        <v>45127</v>
      </c>
      <c r="C6671" s="31">
        <v>45120</v>
      </c>
      <c r="D6671" s="19" t="s">
        <v>2416</v>
      </c>
      <c r="E6671" s="20" t="str">
        <f>IF(ISBLANK(LeaveTracker[[#This Row],[Employee Name]]),"-----",VLOOKUP(LeaveTracker[[#This Row],[Employee Name]],'List of Employees'!$B$4:$H$767,7))</f>
        <v>DEPED</v>
      </c>
      <c r="F6671" s="66" t="str">
        <f>IF(ISBLANK(LeaveTracker[[#This Row],[Employee Name]]),"-----",VLOOKUP(LeaveTracker[[#This Row],[Employee Name]],'List of Employees'!$B$4:$H$767,6))</f>
        <v>CASUAL</v>
      </c>
      <c r="G6671" s="24">
        <v>45127</v>
      </c>
      <c r="H6671" s="24">
        <v>45128</v>
      </c>
      <c r="I6671" s="20" t="s">
        <v>82</v>
      </c>
      <c r="K6671" s="57" t="str">
        <f ca="1">LeaveTracker[[#This Row],[Days]]&amp;" "&amp;LeaveTracker[[#This Row],[Type of Leave]]</f>
        <v>2 VL</v>
      </c>
      <c r="L6671" s="23">
        <f ca="1">NETWORKDAYS(LeaveTracker[[#This Row],[Start Date]],LeaveTracker[[#This Row],[End Date]],lstHolidays)</f>
        <v>2</v>
      </c>
      <c r="M6671" s="27"/>
    </row>
    <row r="6672" spans="1:13" ht="30" customHeight="1" x14ac:dyDescent="0.3">
      <c r="A6672" s="27">
        <f t="shared" si="78"/>
        <v>2846</v>
      </c>
      <c r="B6672" s="31">
        <v>45127</v>
      </c>
      <c r="C6672" s="31">
        <v>45120</v>
      </c>
      <c r="D6672" s="19" t="s">
        <v>1932</v>
      </c>
      <c r="E6672" s="20" t="str">
        <f>IF(ISBLANK(LeaveTracker[[#This Row],[Employee Name]]),"-----",VLOOKUP(LeaveTracker[[#This Row],[Employee Name]],'List of Employees'!$B$4:$H$767,7))</f>
        <v>CSWDO</v>
      </c>
      <c r="F6672" s="66" t="str">
        <f>IF(ISBLANK(LeaveTracker[[#This Row],[Employee Name]]),"-----",VLOOKUP(LeaveTracker[[#This Row],[Employee Name]],'List of Employees'!$B$4:$H$767,6))</f>
        <v>CASUAL</v>
      </c>
      <c r="G6672" s="24">
        <v>45119</v>
      </c>
      <c r="H6672" s="24">
        <v>45119</v>
      </c>
      <c r="I6672" s="20" t="s">
        <v>81</v>
      </c>
      <c r="K6672" s="57" t="str">
        <f ca="1">LeaveTracker[[#This Row],[Days]]&amp;" "&amp;LeaveTracker[[#This Row],[Type of Leave]]</f>
        <v>1 SL</v>
      </c>
      <c r="L6672" s="23">
        <f ca="1">NETWORKDAYS(LeaveTracker[[#This Row],[Start Date]],LeaveTracker[[#This Row],[End Date]],lstHolidays)</f>
        <v>1</v>
      </c>
      <c r="M6672" s="27"/>
    </row>
    <row r="6673" spans="1:13" ht="30" customHeight="1" x14ac:dyDescent="0.3">
      <c r="A6673" s="27">
        <f t="shared" si="78"/>
        <v>2847</v>
      </c>
      <c r="B6673" s="31">
        <v>45127</v>
      </c>
      <c r="C6673" s="31">
        <v>45120</v>
      </c>
      <c r="D6673" s="19" t="s">
        <v>1792</v>
      </c>
      <c r="E6673" s="20" t="str">
        <f>IF(ISBLANK(LeaveTracker[[#This Row],[Employee Name]]),"-----",VLOOKUP(LeaveTracker[[#This Row],[Employee Name]],'List of Employees'!$B$4:$H$767,7))</f>
        <v>CENRO</v>
      </c>
      <c r="F6673" s="66" t="str">
        <f>IF(ISBLANK(LeaveTracker[[#This Row],[Employee Name]]),"-----",VLOOKUP(LeaveTracker[[#This Row],[Employee Name]],'List of Employees'!$B$4:$H$767,6))</f>
        <v>CASUAL</v>
      </c>
      <c r="G6673" s="24">
        <v>45126</v>
      </c>
      <c r="H6673" s="24">
        <v>45127</v>
      </c>
      <c r="I6673" s="20" t="s">
        <v>82</v>
      </c>
      <c r="K6673" s="57" t="str">
        <f ca="1">LeaveTracker[[#This Row],[Days]]&amp;" "&amp;LeaveTracker[[#This Row],[Type of Leave]]</f>
        <v>2 VL</v>
      </c>
      <c r="L6673" s="23">
        <f ca="1">NETWORKDAYS(LeaveTracker[[#This Row],[Start Date]],LeaveTracker[[#This Row],[End Date]],lstHolidays)</f>
        <v>2</v>
      </c>
      <c r="M6673" s="27"/>
    </row>
    <row r="6674" spans="1:13" ht="30" customHeight="1" x14ac:dyDescent="0.3">
      <c r="A6674" s="27">
        <f t="shared" si="78"/>
        <v>2848</v>
      </c>
      <c r="B6674" s="31">
        <v>45127</v>
      </c>
      <c r="C6674" s="31">
        <v>45121</v>
      </c>
      <c r="D6674" s="19" t="s">
        <v>1799</v>
      </c>
      <c r="E6674" s="20" t="str">
        <f>IF(ISBLANK(LeaveTracker[[#This Row],[Employee Name]]),"-----",VLOOKUP(LeaveTracker[[#This Row],[Employee Name]],'List of Employees'!$B$4:$H$767,7))</f>
        <v>HOUSING</v>
      </c>
      <c r="F6674" s="66" t="str">
        <f>IF(ISBLANK(LeaveTracker[[#This Row],[Employee Name]]),"-----",VLOOKUP(LeaveTracker[[#This Row],[Employee Name]],'List of Employees'!$B$4:$H$767,6))</f>
        <v>CASUAL</v>
      </c>
      <c r="G6674" s="24">
        <v>45117</v>
      </c>
      <c r="H6674" s="24">
        <v>45117</v>
      </c>
      <c r="I6674" s="20" t="s">
        <v>81</v>
      </c>
      <c r="K6674" s="57" t="str">
        <f ca="1">LeaveTracker[[#This Row],[Days]]&amp;" "&amp;LeaveTracker[[#This Row],[Type of Leave]]</f>
        <v>1 SL</v>
      </c>
      <c r="L6674" s="23">
        <f ca="1">NETWORKDAYS(LeaveTracker[[#This Row],[Start Date]],LeaveTracker[[#This Row],[End Date]],lstHolidays)</f>
        <v>1</v>
      </c>
      <c r="M6674" s="27"/>
    </row>
    <row r="6675" spans="1:13" ht="30" customHeight="1" x14ac:dyDescent="0.3">
      <c r="A6675" s="27">
        <v>2848</v>
      </c>
      <c r="B6675" s="31">
        <v>45127</v>
      </c>
      <c r="C6675" s="31">
        <v>45121</v>
      </c>
      <c r="D6675" s="19" t="s">
        <v>1799</v>
      </c>
      <c r="E6675" s="20" t="str">
        <f>IF(ISBLANK(LeaveTracker[[#This Row],[Employee Name]]),"-----",VLOOKUP(LeaveTracker[[#This Row],[Employee Name]],'List of Employees'!$B$4:$H$767,7))</f>
        <v>HOUSING</v>
      </c>
      <c r="F6675" s="66" t="str">
        <f>IF(ISBLANK(LeaveTracker[[#This Row],[Employee Name]]),"-----",VLOOKUP(LeaveTracker[[#This Row],[Employee Name]],'List of Employees'!$B$4:$H$767,6))</f>
        <v>CASUAL</v>
      </c>
      <c r="G6675" s="24">
        <v>45119</v>
      </c>
      <c r="H6675" s="24">
        <v>45120</v>
      </c>
      <c r="I6675" s="20" t="s">
        <v>81</v>
      </c>
      <c r="K6675" s="57" t="str">
        <f ca="1">LeaveTracker[[#This Row],[Days]]&amp;" "&amp;LeaveTracker[[#This Row],[Type of Leave]]</f>
        <v>2 SL</v>
      </c>
      <c r="L6675" s="23">
        <f ca="1">NETWORKDAYS(LeaveTracker[[#This Row],[Start Date]],LeaveTracker[[#This Row],[End Date]],lstHolidays)</f>
        <v>2</v>
      </c>
      <c r="M6675" s="27"/>
    </row>
    <row r="6676" spans="1:13" ht="30" customHeight="1" x14ac:dyDescent="0.3">
      <c r="A6676" s="27">
        <f>A6674+1</f>
        <v>2849</v>
      </c>
      <c r="B6676" s="31">
        <v>45127</v>
      </c>
      <c r="C6676" s="31">
        <v>45120</v>
      </c>
      <c r="D6676" s="19" t="s">
        <v>1746</v>
      </c>
      <c r="E6676" s="20" t="str">
        <f>IF(ISBLANK(LeaveTracker[[#This Row],[Employee Name]]),"-----",VLOOKUP(LeaveTracker[[#This Row],[Employee Name]],'List of Employees'!$B$4:$H$767,7))</f>
        <v>BPLO</v>
      </c>
      <c r="F6676" s="66" t="str">
        <f>IF(ISBLANK(LeaveTracker[[#This Row],[Employee Name]]),"-----",VLOOKUP(LeaveTracker[[#This Row],[Employee Name]],'List of Employees'!$B$4:$H$767,6))</f>
        <v>CASUAL</v>
      </c>
      <c r="G6676" s="24">
        <v>45117</v>
      </c>
      <c r="H6676" s="24">
        <v>45117</v>
      </c>
      <c r="I6676" s="20" t="s">
        <v>81</v>
      </c>
      <c r="K6676" s="57" t="str">
        <f ca="1">LeaveTracker[[#This Row],[Days]]&amp;" "&amp;LeaveTracker[[#This Row],[Type of Leave]]</f>
        <v>1 SL</v>
      </c>
      <c r="L6676" s="23">
        <f ca="1">NETWORKDAYS(LeaveTracker[[#This Row],[Start Date]],LeaveTracker[[#This Row],[End Date]],lstHolidays)</f>
        <v>1</v>
      </c>
      <c r="M6676" s="27"/>
    </row>
    <row r="6677" spans="1:13" ht="30" customHeight="1" x14ac:dyDescent="0.3">
      <c r="A6677" s="27">
        <v>2849</v>
      </c>
      <c r="B6677" s="31">
        <v>45127</v>
      </c>
      <c r="C6677" s="31">
        <v>45120</v>
      </c>
      <c r="D6677" s="19" t="s">
        <v>1746</v>
      </c>
      <c r="E6677" s="20" t="str">
        <f>IF(ISBLANK(LeaveTracker[[#This Row],[Employee Name]]),"-----",VLOOKUP(LeaveTracker[[#This Row],[Employee Name]],'List of Employees'!$B$4:$H$767,7))</f>
        <v>BPLO</v>
      </c>
      <c r="F6677" s="66" t="str">
        <f>IF(ISBLANK(LeaveTracker[[#This Row],[Employee Name]]),"-----",VLOOKUP(LeaveTracker[[#This Row],[Employee Name]],'List of Employees'!$B$4:$H$767,6))</f>
        <v>CASUAL</v>
      </c>
      <c r="G6677" s="24">
        <v>45119</v>
      </c>
      <c r="H6677" s="24">
        <v>45119</v>
      </c>
      <c r="I6677" s="20" t="s">
        <v>81</v>
      </c>
      <c r="K6677" s="57" t="str">
        <f ca="1">LeaveTracker[[#This Row],[Days]]&amp;" "&amp;LeaveTracker[[#This Row],[Type of Leave]]</f>
        <v>1 SL</v>
      </c>
      <c r="L6677" s="23">
        <f ca="1">NETWORKDAYS(LeaveTracker[[#This Row],[Start Date]],LeaveTracker[[#This Row],[End Date]],lstHolidays)</f>
        <v>1</v>
      </c>
      <c r="M6677" s="27"/>
    </row>
    <row r="6678" spans="1:13" ht="30" customHeight="1" x14ac:dyDescent="0.3">
      <c r="A6678" s="27">
        <f>A6676+1</f>
        <v>2850</v>
      </c>
      <c r="B6678" s="31">
        <v>45127</v>
      </c>
      <c r="C6678" s="31">
        <v>45117</v>
      </c>
      <c r="D6678" s="19" t="s">
        <v>1953</v>
      </c>
      <c r="E6678" s="20" t="str">
        <f>IF(ISBLANK(LeaveTracker[[#This Row],[Employee Name]]),"-----",VLOOKUP(LeaveTracker[[#This Row],[Employee Name]],'List of Employees'!$B$4:$H$767,7))</f>
        <v>CENRO</v>
      </c>
      <c r="F6678" s="66" t="str">
        <f>IF(ISBLANK(LeaveTracker[[#This Row],[Employee Name]]),"-----",VLOOKUP(LeaveTracker[[#This Row],[Employee Name]],'List of Employees'!$B$4:$H$767,6))</f>
        <v>CASUAL</v>
      </c>
      <c r="G6678" s="24">
        <v>45126</v>
      </c>
      <c r="H6678" s="24">
        <v>45127</v>
      </c>
      <c r="I6678" s="20" t="s">
        <v>82</v>
      </c>
      <c r="K6678" s="57" t="str">
        <f ca="1">LeaveTracker[[#This Row],[Days]]&amp;" "&amp;LeaveTracker[[#This Row],[Type of Leave]]</f>
        <v>2 VL</v>
      </c>
      <c r="L6678" s="23">
        <f ca="1">NETWORKDAYS(LeaveTracker[[#This Row],[Start Date]],LeaveTracker[[#This Row],[End Date]],lstHolidays)</f>
        <v>2</v>
      </c>
      <c r="M6678" s="27"/>
    </row>
    <row r="6679" spans="1:13" ht="30" customHeight="1" x14ac:dyDescent="0.3">
      <c r="A6679" s="27">
        <v>2850</v>
      </c>
      <c r="B6679" s="31">
        <v>45127</v>
      </c>
      <c r="C6679" s="31">
        <v>45117</v>
      </c>
      <c r="D6679" s="19" t="s">
        <v>1953</v>
      </c>
      <c r="E6679" s="20" t="str">
        <f>IF(ISBLANK(LeaveTracker[[#This Row],[Employee Name]]),"-----",VLOOKUP(LeaveTracker[[#This Row],[Employee Name]],'List of Employees'!$B$4:$H$767,7))</f>
        <v>CENRO</v>
      </c>
      <c r="F6679" s="66" t="str">
        <f>IF(ISBLANK(LeaveTracker[[#This Row],[Employee Name]]),"-----",VLOOKUP(LeaveTracker[[#This Row],[Employee Name]],'List of Employees'!$B$4:$H$767,6))</f>
        <v>CASUAL</v>
      </c>
      <c r="G6679" s="24">
        <v>45129</v>
      </c>
      <c r="H6679" s="24">
        <v>45129</v>
      </c>
      <c r="I6679" s="20" t="s">
        <v>82</v>
      </c>
      <c r="K6679" s="57" t="str">
        <f>LeaveTracker[[#This Row],[Days]]&amp;" "&amp;LeaveTracker[[#This Row],[Type of Leave]]</f>
        <v>1 VL</v>
      </c>
      <c r="L6679" s="23">
        <v>1</v>
      </c>
      <c r="M6679" s="27"/>
    </row>
    <row r="6680" spans="1:13" ht="30" customHeight="1" x14ac:dyDescent="0.3">
      <c r="A6680" s="27">
        <v>2850</v>
      </c>
      <c r="B6680" s="31">
        <v>45127</v>
      </c>
      <c r="C6680" s="31">
        <v>45117</v>
      </c>
      <c r="D6680" s="19" t="s">
        <v>1953</v>
      </c>
      <c r="E6680" s="20" t="str">
        <f>IF(ISBLANK(LeaveTracker[[#This Row],[Employee Name]]),"-----",VLOOKUP(LeaveTracker[[#This Row],[Employee Name]],'List of Employees'!$B$4:$H$767,7))</f>
        <v>CENRO</v>
      </c>
      <c r="F6680" s="66" t="str">
        <f>IF(ISBLANK(LeaveTracker[[#This Row],[Employee Name]]),"-----",VLOOKUP(LeaveTracker[[#This Row],[Employee Name]],'List of Employees'!$B$4:$H$767,6))</f>
        <v>CASUAL</v>
      </c>
      <c r="G6680" s="24">
        <v>45133</v>
      </c>
      <c r="H6680" s="24">
        <v>45134</v>
      </c>
      <c r="I6680" s="20" t="s">
        <v>82</v>
      </c>
      <c r="K6680" s="57" t="str">
        <f ca="1">LeaveTracker[[#This Row],[Days]]&amp;" "&amp;LeaveTracker[[#This Row],[Type of Leave]]</f>
        <v>2 VL</v>
      </c>
      <c r="L6680" s="23">
        <f ca="1">NETWORKDAYS(LeaveTracker[[#This Row],[Start Date]],LeaveTracker[[#This Row],[End Date]],lstHolidays)</f>
        <v>2</v>
      </c>
      <c r="M6680" s="27"/>
    </row>
    <row r="6681" spans="1:13" ht="30" customHeight="1" x14ac:dyDescent="0.3">
      <c r="A6681" s="27">
        <f>A6678+1</f>
        <v>2851</v>
      </c>
      <c r="B6681" s="31">
        <v>45127</v>
      </c>
      <c r="C6681" s="31">
        <v>45122</v>
      </c>
      <c r="D6681" s="19" t="s">
        <v>1751</v>
      </c>
      <c r="E6681" s="20" t="str">
        <f>IF(ISBLANK(LeaveTracker[[#This Row],[Employee Name]]),"-----",VLOOKUP(LeaveTracker[[#This Row],[Employee Name]],'List of Employees'!$B$4:$H$767,7))</f>
        <v>EEO/CITY MARKET</v>
      </c>
      <c r="F6681" s="66" t="str">
        <f>IF(ISBLANK(LeaveTracker[[#This Row],[Employee Name]]),"-----",VLOOKUP(LeaveTracker[[#This Row],[Employee Name]],'List of Employees'!$B$4:$H$767,6))</f>
        <v>CASUAL</v>
      </c>
      <c r="G6681" s="24">
        <v>45120</v>
      </c>
      <c r="H6681" s="24">
        <v>45120</v>
      </c>
      <c r="I6681" s="20" t="s">
        <v>81</v>
      </c>
      <c r="K6681" s="57" t="str">
        <f ca="1">LeaveTracker[[#This Row],[Days]]&amp;" "&amp;LeaveTracker[[#This Row],[Type of Leave]]</f>
        <v>1 SL</v>
      </c>
      <c r="L6681" s="23">
        <f ca="1">NETWORKDAYS(LeaveTracker[[#This Row],[Start Date]],LeaveTracker[[#This Row],[End Date]],lstHolidays)</f>
        <v>1</v>
      </c>
      <c r="M6681" s="27"/>
    </row>
    <row r="6682" spans="1:13" ht="30" customHeight="1" x14ac:dyDescent="0.3">
      <c r="A6682" s="27">
        <f t="shared" si="78"/>
        <v>2852</v>
      </c>
      <c r="B6682" s="31">
        <v>45127</v>
      </c>
      <c r="C6682" s="31">
        <v>45119</v>
      </c>
      <c r="D6682" s="19" t="s">
        <v>1751</v>
      </c>
      <c r="E6682" s="20" t="str">
        <f>IF(ISBLANK(LeaveTracker[[#This Row],[Employee Name]]),"-----",VLOOKUP(LeaveTracker[[#This Row],[Employee Name]],'List of Employees'!$B$4:$H$767,7))</f>
        <v>EEO/CITY MARKET</v>
      </c>
      <c r="F6682" s="66" t="str">
        <f>IF(ISBLANK(LeaveTracker[[#This Row],[Employee Name]]),"-----",VLOOKUP(LeaveTracker[[#This Row],[Employee Name]],'List of Employees'!$B$4:$H$767,6))</f>
        <v>CASUAL</v>
      </c>
      <c r="G6682" s="24">
        <v>45117</v>
      </c>
      <c r="H6682" s="24">
        <v>45117</v>
      </c>
      <c r="I6682" s="20" t="s">
        <v>81</v>
      </c>
      <c r="K6682" s="57" t="str">
        <f ca="1">LeaveTracker[[#This Row],[Days]]&amp;" "&amp;LeaveTracker[[#This Row],[Type of Leave]]</f>
        <v>1 SL</v>
      </c>
      <c r="L6682" s="23">
        <f ca="1">NETWORKDAYS(LeaveTracker[[#This Row],[Start Date]],LeaveTracker[[#This Row],[End Date]],lstHolidays)</f>
        <v>1</v>
      </c>
      <c r="M6682" s="27"/>
    </row>
    <row r="6683" spans="1:13" ht="30" customHeight="1" x14ac:dyDescent="0.3">
      <c r="A6683" s="27">
        <f t="shared" si="78"/>
        <v>2853</v>
      </c>
      <c r="B6683" s="31">
        <v>45127</v>
      </c>
      <c r="C6683" s="31">
        <v>45122</v>
      </c>
      <c r="D6683" s="19" t="s">
        <v>1828</v>
      </c>
      <c r="E6683" s="20" t="str">
        <f>IF(ISBLANK(LeaveTracker[[#This Row],[Employee Name]]),"-----",VLOOKUP(LeaveTracker[[#This Row],[Employee Name]],'List of Employees'!$B$4:$H$767,7))</f>
        <v>EEO/CITY MARKET</v>
      </c>
      <c r="F6683" s="66" t="str">
        <f>IF(ISBLANK(LeaveTracker[[#This Row],[Employee Name]]),"-----",VLOOKUP(LeaveTracker[[#This Row],[Employee Name]],'List of Employees'!$B$4:$H$767,6))</f>
        <v>CASUAL</v>
      </c>
      <c r="G6683" s="24">
        <v>45120</v>
      </c>
      <c r="H6683" s="24">
        <v>45121</v>
      </c>
      <c r="I6683" s="20" t="s">
        <v>81</v>
      </c>
      <c r="K6683" s="57" t="str">
        <f ca="1">LeaveTracker[[#This Row],[Days]]&amp;" "&amp;LeaveTracker[[#This Row],[Type of Leave]]</f>
        <v>2 SL</v>
      </c>
      <c r="L6683" s="23">
        <f ca="1">NETWORKDAYS(LeaveTracker[[#This Row],[Start Date]],LeaveTracker[[#This Row],[End Date]],lstHolidays)</f>
        <v>2</v>
      </c>
      <c r="M6683" s="27"/>
    </row>
    <row r="6684" spans="1:13" ht="30" customHeight="1" x14ac:dyDescent="0.3">
      <c r="A6684" s="27">
        <f t="shared" si="78"/>
        <v>2854</v>
      </c>
      <c r="B6684" s="31">
        <v>45127</v>
      </c>
      <c r="C6684" s="31">
        <v>45121</v>
      </c>
      <c r="D6684" s="19" t="s">
        <v>1778</v>
      </c>
      <c r="E6684" s="20" t="str">
        <f>IF(ISBLANK(LeaveTracker[[#This Row],[Employee Name]]),"-----",VLOOKUP(LeaveTracker[[#This Row],[Employee Name]],'List of Employees'!$B$4:$H$767,7))</f>
        <v>EEO/CITY MARKET</v>
      </c>
      <c r="F6684" s="66" t="str">
        <f>IF(ISBLANK(LeaveTracker[[#This Row],[Employee Name]]),"-----",VLOOKUP(LeaveTracker[[#This Row],[Employee Name]],'List of Employees'!$B$4:$H$767,6))</f>
        <v>CASUAL</v>
      </c>
      <c r="G6684" s="24">
        <v>45118</v>
      </c>
      <c r="H6684" s="24">
        <v>45118</v>
      </c>
      <c r="I6684" s="20" t="s">
        <v>81</v>
      </c>
      <c r="K6684" s="57" t="str">
        <f ca="1">LeaveTracker[[#This Row],[Days]]&amp;" "&amp;LeaveTracker[[#This Row],[Type of Leave]]</f>
        <v>1 SL</v>
      </c>
      <c r="L6684" s="23">
        <f ca="1">NETWORKDAYS(LeaveTracker[[#This Row],[Start Date]],LeaveTracker[[#This Row],[End Date]],lstHolidays)</f>
        <v>1</v>
      </c>
      <c r="M6684" s="27"/>
    </row>
    <row r="6685" spans="1:13" ht="30" customHeight="1" x14ac:dyDescent="0.3">
      <c r="A6685" s="27">
        <f t="shared" si="78"/>
        <v>2855</v>
      </c>
      <c r="B6685" s="31">
        <v>45127</v>
      </c>
      <c r="C6685" s="31">
        <v>45122</v>
      </c>
      <c r="D6685" s="19" t="s">
        <v>1950</v>
      </c>
      <c r="E6685" s="20" t="str">
        <f>IF(ISBLANK(LeaveTracker[[#This Row],[Employee Name]]),"-----",VLOOKUP(LeaveTracker[[#This Row],[Employee Name]],'List of Employees'!$B$4:$H$767,7))</f>
        <v>EEO/CITY MARKET</v>
      </c>
      <c r="F6685" s="66" t="str">
        <f>IF(ISBLANK(LeaveTracker[[#This Row],[Employee Name]]),"-----",VLOOKUP(LeaveTracker[[#This Row],[Employee Name]],'List of Employees'!$B$4:$H$767,6))</f>
        <v>CASUAL</v>
      </c>
      <c r="G6685" s="24">
        <v>45120</v>
      </c>
      <c r="H6685" s="24">
        <v>45121</v>
      </c>
      <c r="I6685" s="20" t="s">
        <v>81</v>
      </c>
      <c r="K6685" s="57" t="str">
        <f ca="1">LeaveTracker[[#This Row],[Days]]&amp;" "&amp;LeaveTracker[[#This Row],[Type of Leave]]</f>
        <v>2 SL</v>
      </c>
      <c r="L6685" s="23">
        <f ca="1">NETWORKDAYS(LeaveTracker[[#This Row],[Start Date]],LeaveTracker[[#This Row],[End Date]],lstHolidays)</f>
        <v>2</v>
      </c>
      <c r="M6685" s="27"/>
    </row>
    <row r="6686" spans="1:13" ht="30" customHeight="1" x14ac:dyDescent="0.3">
      <c r="A6686" s="27">
        <f t="shared" si="78"/>
        <v>2856</v>
      </c>
      <c r="B6686" s="31">
        <v>45127</v>
      </c>
      <c r="C6686" s="31">
        <v>45124</v>
      </c>
      <c r="D6686" s="19" t="s">
        <v>1933</v>
      </c>
      <c r="E6686" s="20" t="str">
        <f>IF(ISBLANK(LeaveTracker[[#This Row],[Employee Name]]),"-----",VLOOKUP(LeaveTracker[[#This Row],[Employee Name]],'List of Employees'!$B$4:$H$767,7))</f>
        <v>GSO</v>
      </c>
      <c r="F6686" s="66" t="str">
        <f>IF(ISBLANK(LeaveTracker[[#This Row],[Employee Name]]),"-----",VLOOKUP(LeaveTracker[[#This Row],[Employee Name]],'List of Employees'!$B$4:$H$767,6))</f>
        <v>CASUAL</v>
      </c>
      <c r="G6686" s="24">
        <v>45119</v>
      </c>
      <c r="H6686" s="24">
        <v>45121</v>
      </c>
      <c r="I6686" s="20" t="s">
        <v>81</v>
      </c>
      <c r="K6686" s="57" t="str">
        <f ca="1">LeaveTracker[[#This Row],[Days]]&amp;" "&amp;LeaveTracker[[#This Row],[Type of Leave]]</f>
        <v>3 SL</v>
      </c>
      <c r="L6686" s="23">
        <f ca="1">NETWORKDAYS(LeaveTracker[[#This Row],[Start Date]],LeaveTracker[[#This Row],[End Date]],lstHolidays)</f>
        <v>3</v>
      </c>
      <c r="M6686" s="27"/>
    </row>
    <row r="6687" spans="1:13" ht="30" customHeight="1" x14ac:dyDescent="0.3">
      <c r="A6687" s="27">
        <f t="shared" si="78"/>
        <v>2857</v>
      </c>
      <c r="B6687" s="31">
        <v>45127</v>
      </c>
      <c r="C6687" s="31">
        <v>45124</v>
      </c>
      <c r="D6687" s="19" t="s">
        <v>1859</v>
      </c>
      <c r="E6687" s="20" t="str">
        <f>IF(ISBLANK(LeaveTracker[[#This Row],[Employee Name]]),"-----",VLOOKUP(LeaveTracker[[#This Row],[Employee Name]],'List of Employees'!$B$4:$H$767,7))</f>
        <v>TICC</v>
      </c>
      <c r="F6687" s="66" t="str">
        <f>IF(ISBLANK(LeaveTracker[[#This Row],[Employee Name]]),"-----",VLOOKUP(LeaveTracker[[#This Row],[Employee Name]],'List of Employees'!$B$4:$H$767,6))</f>
        <v>CASUAL</v>
      </c>
      <c r="G6687" s="24">
        <v>45131</v>
      </c>
      <c r="H6687" s="24">
        <v>45132</v>
      </c>
      <c r="I6687" s="20" t="s">
        <v>82</v>
      </c>
      <c r="K6687" s="57" t="str">
        <f ca="1">LeaveTracker[[#This Row],[Days]]&amp;" "&amp;LeaveTracker[[#This Row],[Type of Leave]]</f>
        <v>1 VL</v>
      </c>
      <c r="L6687" s="23">
        <f ca="1">NETWORKDAYS(LeaveTracker[[#This Row],[Start Date]],LeaveTracker[[#This Row],[End Date]],lstHolidays)</f>
        <v>1</v>
      </c>
      <c r="M6687" s="27"/>
    </row>
    <row r="6688" spans="1:13" ht="30" customHeight="1" x14ac:dyDescent="0.3">
      <c r="A6688" s="27">
        <v>2857</v>
      </c>
      <c r="B6688" s="31">
        <v>45127</v>
      </c>
      <c r="C6688" s="31">
        <v>45124</v>
      </c>
      <c r="D6688" s="19" t="s">
        <v>1859</v>
      </c>
      <c r="E6688" s="20" t="str">
        <f>IF(ISBLANK(LeaveTracker[[#This Row],[Employee Name]]),"-----",VLOOKUP(LeaveTracker[[#This Row],[Employee Name]],'List of Employees'!$B$4:$H$767,7))</f>
        <v>TICC</v>
      </c>
      <c r="F6688" s="66" t="str">
        <f>IF(ISBLANK(LeaveTracker[[#This Row],[Employee Name]]),"-----",VLOOKUP(LeaveTracker[[#This Row],[Employee Name]],'List of Employees'!$B$4:$H$767,6))</f>
        <v>CASUAL</v>
      </c>
      <c r="G6688" s="24">
        <v>45138</v>
      </c>
      <c r="H6688" s="24">
        <v>45138</v>
      </c>
      <c r="I6688" s="20" t="s">
        <v>82</v>
      </c>
      <c r="K6688" s="57" t="str">
        <f ca="1">LeaveTracker[[#This Row],[Days]]&amp;" "&amp;LeaveTracker[[#This Row],[Type of Leave]]</f>
        <v>1 VL</v>
      </c>
      <c r="L6688" s="23">
        <f ca="1">NETWORKDAYS(LeaveTracker[[#This Row],[Start Date]],LeaveTracker[[#This Row],[End Date]],lstHolidays)</f>
        <v>1</v>
      </c>
      <c r="M6688" s="27"/>
    </row>
    <row r="6689" spans="1:13" ht="30" customHeight="1" x14ac:dyDescent="0.3">
      <c r="A6689" s="27">
        <f>A6687+1</f>
        <v>2858</v>
      </c>
      <c r="B6689" s="31">
        <v>45127</v>
      </c>
      <c r="C6689" s="31">
        <v>45111</v>
      </c>
      <c r="D6689" s="19" t="s">
        <v>1894</v>
      </c>
      <c r="E6689" s="20" t="str">
        <f>IF(ISBLANK(LeaveTracker[[#This Row],[Employee Name]]),"-----",VLOOKUP(LeaveTracker[[#This Row],[Employee Name]],'List of Employees'!$B$4:$H$767,7))</f>
        <v>TICC</v>
      </c>
      <c r="F6689" s="66" t="str">
        <f>IF(ISBLANK(LeaveTracker[[#This Row],[Employee Name]]),"-----",VLOOKUP(LeaveTracker[[#This Row],[Employee Name]],'List of Employees'!$B$4:$H$767,6))</f>
        <v>CASUAL</v>
      </c>
      <c r="G6689" s="24">
        <v>45118</v>
      </c>
      <c r="H6689" s="24">
        <v>45118</v>
      </c>
      <c r="I6689" s="20" t="s">
        <v>81</v>
      </c>
      <c r="K6689" s="57" t="str">
        <f ca="1">LeaveTracker[[#This Row],[Days]]&amp;" "&amp;LeaveTracker[[#This Row],[Type of Leave]]</f>
        <v>1 SL</v>
      </c>
      <c r="L6689" s="23">
        <f ca="1">NETWORKDAYS(LeaveTracker[[#This Row],[Start Date]],LeaveTracker[[#This Row],[End Date]],lstHolidays)</f>
        <v>1</v>
      </c>
      <c r="M6689" s="27"/>
    </row>
    <row r="6690" spans="1:13" ht="30" customHeight="1" x14ac:dyDescent="0.3">
      <c r="A6690" s="27">
        <f>A6689+1</f>
        <v>2859</v>
      </c>
      <c r="B6690" s="31">
        <v>45127</v>
      </c>
      <c r="C6690" s="31">
        <v>45124</v>
      </c>
      <c r="D6690" s="19" t="s">
        <v>1752</v>
      </c>
      <c r="E6690" s="20" t="str">
        <f>IF(ISBLANK(LeaveTracker[[#This Row],[Employee Name]]),"-----",VLOOKUP(LeaveTracker[[#This Row],[Employee Name]],'List of Employees'!$B$4:$H$767,7))</f>
        <v>SP</v>
      </c>
      <c r="F6690" s="66" t="str">
        <f>IF(ISBLANK(LeaveTracker[[#This Row],[Employee Name]]),"-----",VLOOKUP(LeaveTracker[[#This Row],[Employee Name]],'List of Employees'!$B$4:$H$767,6))</f>
        <v>CASUAL</v>
      </c>
      <c r="G6690" s="24">
        <v>45121</v>
      </c>
      <c r="H6690" s="24">
        <v>45121</v>
      </c>
      <c r="I6690" s="20" t="s">
        <v>81</v>
      </c>
      <c r="K6690" s="57" t="str">
        <f ca="1">LeaveTracker[[#This Row],[Days]]&amp;" "&amp;LeaveTracker[[#This Row],[Type of Leave]]</f>
        <v>1 SL</v>
      </c>
      <c r="L6690" s="23">
        <f ca="1">NETWORKDAYS(LeaveTracker[[#This Row],[Start Date]],LeaveTracker[[#This Row],[End Date]],lstHolidays)</f>
        <v>1</v>
      </c>
      <c r="M6690" s="27"/>
    </row>
    <row r="6691" spans="1:13" ht="30" customHeight="1" x14ac:dyDescent="0.3">
      <c r="A6691" s="27">
        <f t="shared" si="78"/>
        <v>2860</v>
      </c>
      <c r="B6691" s="31">
        <v>45127</v>
      </c>
      <c r="C6691" s="31">
        <v>45112</v>
      </c>
      <c r="D6691" s="19" t="s">
        <v>1736</v>
      </c>
      <c r="E6691" s="20">
        <f>IF(ISBLANK(LeaveTracker[[#This Row],[Employee Name]]),"-----",VLOOKUP(LeaveTracker[[#This Row],[Employee Name]],'List of Employees'!$B$4:$H$767,7))</f>
        <v>0</v>
      </c>
      <c r="F6691" s="66" t="str">
        <f>IF(ISBLANK(LeaveTracker[[#This Row],[Employee Name]]),"-----",VLOOKUP(LeaveTracker[[#This Row],[Employee Name]],'List of Employees'!$B$4:$H$767,6))</f>
        <v>CASUAL</v>
      </c>
      <c r="G6691" s="24">
        <v>45118</v>
      </c>
      <c r="H6691" s="24">
        <v>45121</v>
      </c>
      <c r="I6691" s="20" t="s">
        <v>82</v>
      </c>
      <c r="K6691" s="57" t="str">
        <f ca="1">LeaveTracker[[#This Row],[Days]]&amp;" "&amp;LeaveTracker[[#This Row],[Type of Leave]]</f>
        <v>4 VL</v>
      </c>
      <c r="L6691" s="23">
        <f ca="1">NETWORKDAYS(LeaveTracker[[#This Row],[Start Date]],LeaveTracker[[#This Row],[End Date]],lstHolidays)</f>
        <v>4</v>
      </c>
      <c r="M6691" s="27"/>
    </row>
    <row r="6692" spans="1:13" ht="30" customHeight="1" x14ac:dyDescent="0.3">
      <c r="A6692" s="27">
        <f t="shared" si="78"/>
        <v>2861</v>
      </c>
      <c r="B6692" s="31">
        <v>45127</v>
      </c>
      <c r="C6692" s="31">
        <v>45123</v>
      </c>
      <c r="D6692" s="19" t="s">
        <v>2417</v>
      </c>
      <c r="E6692" s="20" t="str">
        <f>IF(ISBLANK(LeaveTracker[[#This Row],[Employee Name]]),"-----",VLOOKUP(LeaveTracker[[#This Row],[Employee Name]],'List of Employees'!$B$4:$H$767,7))</f>
        <v>PICNIC GROVE</v>
      </c>
      <c r="F6692" s="66" t="str">
        <f>IF(ISBLANK(LeaveTracker[[#This Row],[Employee Name]]),"-----",VLOOKUP(LeaveTracker[[#This Row],[Employee Name]],'List of Employees'!$B$4:$H$767,6))</f>
        <v>CASUAL</v>
      </c>
      <c r="G6692" s="24">
        <v>45139</v>
      </c>
      <c r="H6692" s="24">
        <v>45169</v>
      </c>
      <c r="I6692" s="20" t="s">
        <v>82</v>
      </c>
      <c r="K6692" s="57" t="str">
        <f>LeaveTracker[[#This Row],[Days]]&amp;" "&amp;LeaveTracker[[#This Row],[Type of Leave]]</f>
        <v>21 VL</v>
      </c>
      <c r="L6692" s="23">
        <v>21</v>
      </c>
      <c r="M6692" s="27"/>
    </row>
    <row r="6693" spans="1:13" ht="30" customHeight="1" x14ac:dyDescent="0.3">
      <c r="A6693" s="27">
        <f t="shared" si="78"/>
        <v>2862</v>
      </c>
      <c r="B6693" s="31">
        <v>45127</v>
      </c>
      <c r="C6693" s="31">
        <v>45120</v>
      </c>
      <c r="D6693" s="19" t="s">
        <v>1991</v>
      </c>
      <c r="E6693" s="20" t="str">
        <f>IF(ISBLANK(LeaveTracker[[#This Row],[Employee Name]]),"-----",VLOOKUP(LeaveTracker[[#This Row],[Employee Name]],'List of Employees'!$B$4:$H$767,7))</f>
        <v>VMO</v>
      </c>
      <c r="F6693" s="66" t="str">
        <f>IF(ISBLANK(LeaveTracker[[#This Row],[Employee Name]]),"-----",VLOOKUP(LeaveTracker[[#This Row],[Employee Name]],'List of Employees'!$B$4:$H$767,6))</f>
        <v>PERMANENT</v>
      </c>
      <c r="G6693" s="24">
        <v>45119</v>
      </c>
      <c r="H6693" s="24">
        <v>45119</v>
      </c>
      <c r="I6693" s="20" t="s">
        <v>81</v>
      </c>
      <c r="K6693" s="57" t="str">
        <f ca="1">LeaveTracker[[#This Row],[Days]]&amp;" "&amp;LeaveTracker[[#This Row],[Type of Leave]]</f>
        <v>1 SL</v>
      </c>
      <c r="L6693" s="23">
        <f ca="1">NETWORKDAYS(LeaveTracker[[#This Row],[Start Date]],LeaveTracker[[#This Row],[End Date]],lstHolidays)</f>
        <v>1</v>
      </c>
      <c r="M6693" s="27"/>
    </row>
    <row r="6694" spans="1:13" ht="30" customHeight="1" x14ac:dyDescent="0.3">
      <c r="A6694" s="27">
        <f t="shared" si="78"/>
        <v>2863</v>
      </c>
      <c r="B6694" s="31">
        <v>45127</v>
      </c>
      <c r="C6694" s="31">
        <v>45125</v>
      </c>
      <c r="D6694" s="19" t="s">
        <v>337</v>
      </c>
      <c r="E6694" s="20" t="str">
        <f>IF(ISBLANK(LeaveTracker[[#This Row],[Employee Name]]),"-----",VLOOKUP(LeaveTracker[[#This Row],[Employee Name]],'List of Employees'!$B$4:$H$767,7))</f>
        <v>COMELEC</v>
      </c>
      <c r="F6694" s="66" t="str">
        <f>IF(ISBLANK(LeaveTracker[[#This Row],[Employee Name]]),"-----",VLOOKUP(LeaveTracker[[#This Row],[Employee Name]],'List of Employees'!$B$4:$H$767,6))</f>
        <v>PERMANENT</v>
      </c>
      <c r="G6694" s="24">
        <v>45133</v>
      </c>
      <c r="H6694" s="24">
        <v>45133</v>
      </c>
      <c r="I6694" s="19" t="s">
        <v>297</v>
      </c>
      <c r="J6694" s="42" t="s">
        <v>1000</v>
      </c>
      <c r="K6694" s="57" t="str">
        <f ca="1">LeaveTracker[[#This Row],[Days]]&amp;" "&amp;LeaveTracker[[#This Row],[Type of Leave]]</f>
        <v>1 OTHER</v>
      </c>
      <c r="L6694" s="23">
        <f ca="1">NETWORKDAYS(LeaveTracker[[#This Row],[Start Date]],LeaveTracker[[#This Row],[End Date]],lstHolidays)</f>
        <v>1</v>
      </c>
      <c r="M6694" s="27"/>
    </row>
    <row r="6695" spans="1:13" ht="30" customHeight="1" x14ac:dyDescent="0.3">
      <c r="A6695" s="27">
        <f t="shared" si="78"/>
        <v>2864</v>
      </c>
      <c r="B6695" s="31">
        <v>45127</v>
      </c>
      <c r="C6695" s="31">
        <v>45125</v>
      </c>
      <c r="D6695" s="19" t="s">
        <v>337</v>
      </c>
      <c r="E6695" s="20" t="str">
        <f>IF(ISBLANK(LeaveTracker[[#This Row],[Employee Name]]),"-----",VLOOKUP(LeaveTracker[[#This Row],[Employee Name]],'List of Employees'!$B$4:$H$767,7))</f>
        <v>COMELEC</v>
      </c>
      <c r="F6695" s="66" t="str">
        <f>IF(ISBLANK(LeaveTracker[[#This Row],[Employee Name]]),"-----",VLOOKUP(LeaveTracker[[#This Row],[Employee Name]],'List of Employees'!$B$4:$H$767,6))</f>
        <v>PERMANENT</v>
      </c>
      <c r="G6695" s="24">
        <v>45131</v>
      </c>
      <c r="H6695" s="24">
        <v>45132</v>
      </c>
      <c r="I6695" s="20" t="s">
        <v>82</v>
      </c>
      <c r="K6695" s="57" t="str">
        <f ca="1">LeaveTracker[[#This Row],[Days]]&amp;" "&amp;LeaveTracker[[#This Row],[Type of Leave]]</f>
        <v>1 VL</v>
      </c>
      <c r="L6695" s="23">
        <f ca="1">NETWORKDAYS(LeaveTracker[[#This Row],[Start Date]],LeaveTracker[[#This Row],[End Date]],lstHolidays)</f>
        <v>1</v>
      </c>
      <c r="M6695" s="27"/>
    </row>
    <row r="6696" spans="1:13" ht="30" customHeight="1" x14ac:dyDescent="0.3">
      <c r="A6696" s="27">
        <f t="shared" ref="A6696:A6760" si="79">A6695+1</f>
        <v>2865</v>
      </c>
      <c r="B6696" s="31">
        <v>45127</v>
      </c>
      <c r="C6696" s="31">
        <v>45125</v>
      </c>
      <c r="D6696" s="19" t="s">
        <v>2105</v>
      </c>
      <c r="E6696" s="20" t="str">
        <f>IF(ISBLANK(LeaveTracker[[#This Row],[Employee Name]]),"-----",VLOOKUP(LeaveTracker[[#This Row],[Employee Name]],'List of Employees'!$B$4:$H$767,7))</f>
        <v>CITY PLANNING &amp; DEV'T OFFICE</v>
      </c>
      <c r="F6696" s="66" t="str">
        <f>IF(ISBLANK(LeaveTracker[[#This Row],[Employee Name]]),"-----",VLOOKUP(LeaveTracker[[#This Row],[Employee Name]],'List of Employees'!$B$4:$H$767,6))</f>
        <v>PERMANENT</v>
      </c>
      <c r="G6696" s="24">
        <v>45124</v>
      </c>
      <c r="H6696" s="24">
        <v>45124</v>
      </c>
      <c r="I6696" s="20" t="s">
        <v>81</v>
      </c>
      <c r="K6696" s="57" t="str">
        <f ca="1">LeaveTracker[[#This Row],[Days]]&amp;" "&amp;LeaveTracker[[#This Row],[Type of Leave]]</f>
        <v>1 SL</v>
      </c>
      <c r="L6696" s="23">
        <f ca="1">NETWORKDAYS(LeaveTracker[[#This Row],[Start Date]],LeaveTracker[[#This Row],[End Date]],lstHolidays)</f>
        <v>1</v>
      </c>
      <c r="M6696" s="27"/>
    </row>
    <row r="6697" spans="1:13" ht="30" customHeight="1" x14ac:dyDescent="0.3">
      <c r="A6697" s="27">
        <f t="shared" si="79"/>
        <v>2866</v>
      </c>
      <c r="B6697" s="31">
        <v>45127</v>
      </c>
      <c r="C6697" s="31">
        <v>45125</v>
      </c>
      <c r="D6697" s="19" t="s">
        <v>421</v>
      </c>
      <c r="E6697" s="20" t="str">
        <f>IF(ISBLANK(LeaveTracker[[#This Row],[Employee Name]]),"-----",VLOOKUP(LeaveTracker[[#This Row],[Employee Name]],'List of Employees'!$B$4:$H$767,7))</f>
        <v>CTO</v>
      </c>
      <c r="F6697" s="66" t="str">
        <f>IF(ISBLANK(LeaveTracker[[#This Row],[Employee Name]]),"-----",VLOOKUP(LeaveTracker[[#This Row],[Employee Name]],'List of Employees'!$B$4:$H$767,6))</f>
        <v>PERMANENT</v>
      </c>
      <c r="G6697" s="24">
        <v>45124</v>
      </c>
      <c r="H6697" s="24">
        <v>45124</v>
      </c>
      <c r="I6697" s="20" t="s">
        <v>81</v>
      </c>
      <c r="K6697" s="57" t="str">
        <f ca="1">LeaveTracker[[#This Row],[Days]]&amp;" "&amp;LeaveTracker[[#This Row],[Type of Leave]]</f>
        <v>1 SL</v>
      </c>
      <c r="L6697" s="23">
        <f ca="1">NETWORKDAYS(LeaveTracker[[#This Row],[Start Date]],LeaveTracker[[#This Row],[End Date]],lstHolidays)</f>
        <v>1</v>
      </c>
      <c r="M6697" s="27"/>
    </row>
    <row r="6698" spans="1:13" ht="30" customHeight="1" x14ac:dyDescent="0.3">
      <c r="A6698" s="27">
        <f t="shared" si="79"/>
        <v>2867</v>
      </c>
      <c r="B6698" s="31">
        <v>45127</v>
      </c>
      <c r="C6698" s="31">
        <v>45120</v>
      </c>
      <c r="D6698" s="19" t="s">
        <v>1067</v>
      </c>
      <c r="E6698" s="20" t="str">
        <f>IF(ISBLANK(LeaveTracker[[#This Row],[Employee Name]]),"-----",VLOOKUP(LeaveTracker[[#This Row],[Employee Name]],'List of Employees'!$B$4:$H$767,7))</f>
        <v>PIO</v>
      </c>
      <c r="F6698" s="66" t="str">
        <f>IF(ISBLANK(LeaveTracker[[#This Row],[Employee Name]]),"-----",VLOOKUP(LeaveTracker[[#This Row],[Employee Name]],'List of Employees'!$B$4:$H$767,6))</f>
        <v>PERMANENT</v>
      </c>
      <c r="G6698" s="24">
        <v>45118</v>
      </c>
      <c r="H6698" s="24">
        <v>45119</v>
      </c>
      <c r="I6698" s="20" t="s">
        <v>81</v>
      </c>
      <c r="K6698" s="57" t="str">
        <f ca="1">LeaveTracker[[#This Row],[Days]]&amp;" "&amp;LeaveTracker[[#This Row],[Type of Leave]]</f>
        <v>2 SL</v>
      </c>
      <c r="L6698" s="23">
        <f ca="1">NETWORKDAYS(LeaveTracker[[#This Row],[Start Date]],LeaveTracker[[#This Row],[End Date]],lstHolidays)</f>
        <v>2</v>
      </c>
      <c r="M6698" s="27"/>
    </row>
    <row r="6699" spans="1:13" ht="30" customHeight="1" x14ac:dyDescent="0.3">
      <c r="A6699" s="27">
        <f t="shared" si="79"/>
        <v>2868</v>
      </c>
      <c r="B6699" s="31">
        <v>45127</v>
      </c>
      <c r="C6699" s="31">
        <v>45125</v>
      </c>
      <c r="D6699" s="19" t="s">
        <v>337</v>
      </c>
      <c r="E6699" s="20" t="str">
        <f>IF(ISBLANK(LeaveTracker[[#This Row],[Employee Name]]),"-----",VLOOKUP(LeaveTracker[[#This Row],[Employee Name]],'List of Employees'!$B$4:$H$767,7))</f>
        <v>COMELEC</v>
      </c>
      <c r="F6699" s="66" t="str">
        <f>IF(ISBLANK(LeaveTracker[[#This Row],[Employee Name]]),"-----",VLOOKUP(LeaveTracker[[#This Row],[Employee Name]],'List of Employees'!$B$4:$H$767,6))</f>
        <v>PERMANENT</v>
      </c>
      <c r="G6699" s="24">
        <v>45120</v>
      </c>
      <c r="H6699" s="24">
        <v>45120</v>
      </c>
      <c r="I6699" s="20" t="s">
        <v>81</v>
      </c>
      <c r="K6699" s="57" t="str">
        <f ca="1">LeaveTracker[[#This Row],[Days]]&amp;" "&amp;LeaveTracker[[#This Row],[Type of Leave]]</f>
        <v>1 SL</v>
      </c>
      <c r="L6699" s="23">
        <f ca="1">NETWORKDAYS(LeaveTracker[[#This Row],[Start Date]],LeaveTracker[[#This Row],[End Date]],lstHolidays)</f>
        <v>1</v>
      </c>
      <c r="M6699" s="27"/>
    </row>
    <row r="6700" spans="1:13" ht="30" customHeight="1" x14ac:dyDescent="0.3">
      <c r="A6700" s="27">
        <f t="shared" si="79"/>
        <v>2869</v>
      </c>
      <c r="B6700" s="31">
        <v>45127</v>
      </c>
      <c r="C6700" s="31">
        <v>45124</v>
      </c>
      <c r="D6700" s="19" t="s">
        <v>470</v>
      </c>
      <c r="E6700" s="20" t="str">
        <f>IF(ISBLANK(LeaveTracker[[#This Row],[Employee Name]]),"-----",VLOOKUP(LeaveTracker[[#This Row],[Employee Name]],'List of Employees'!$B$4:$H$767,7))</f>
        <v>PIO</v>
      </c>
      <c r="F6700" s="66" t="str">
        <f>IF(ISBLANK(LeaveTracker[[#This Row],[Employee Name]]),"-----",VLOOKUP(LeaveTracker[[#This Row],[Employee Name]],'List of Employees'!$B$4:$H$767,6))</f>
        <v>PERMANENT</v>
      </c>
      <c r="G6700" s="24">
        <v>45123</v>
      </c>
      <c r="H6700" s="24">
        <v>45123</v>
      </c>
      <c r="I6700" s="20" t="s">
        <v>81</v>
      </c>
      <c r="K6700" s="57" t="str">
        <f>LeaveTracker[[#This Row],[Days]]&amp;" "&amp;LeaveTracker[[#This Row],[Type of Leave]]</f>
        <v>1 SL</v>
      </c>
      <c r="L6700" s="23">
        <v>1</v>
      </c>
      <c r="M6700" s="27"/>
    </row>
    <row r="6701" spans="1:13" ht="30" customHeight="1" x14ac:dyDescent="0.3">
      <c r="A6701" s="27">
        <f t="shared" si="79"/>
        <v>2870</v>
      </c>
      <c r="B6701" s="31">
        <v>45127</v>
      </c>
      <c r="C6701" s="31">
        <v>45124</v>
      </c>
      <c r="D6701" s="19" t="s">
        <v>1833</v>
      </c>
      <c r="E6701" s="20" t="str">
        <f>IF(ISBLANK(LeaveTracker[[#This Row],[Employee Name]]),"-----",VLOOKUP(LeaveTracker[[#This Row],[Employee Name]],'List of Employees'!$B$4:$H$767,7))</f>
        <v>BIR</v>
      </c>
      <c r="F6701" s="66" t="str">
        <f>IF(ISBLANK(LeaveTracker[[#This Row],[Employee Name]]),"-----",VLOOKUP(LeaveTracker[[#This Row],[Employee Name]],'List of Employees'!$B$4:$H$767,6))</f>
        <v>CASUAL</v>
      </c>
      <c r="G6701" s="24">
        <v>45119</v>
      </c>
      <c r="H6701" s="24">
        <v>45121</v>
      </c>
      <c r="I6701" s="20" t="s">
        <v>81</v>
      </c>
      <c r="K6701" s="57" t="str">
        <f ca="1">LeaveTracker[[#This Row],[Days]]&amp;" "&amp;LeaveTracker[[#This Row],[Type of Leave]]</f>
        <v>3 SL</v>
      </c>
      <c r="L6701" s="23">
        <f ca="1">NETWORKDAYS(LeaveTracker[[#This Row],[Start Date]],LeaveTracker[[#This Row],[End Date]],lstHolidays)</f>
        <v>3</v>
      </c>
      <c r="M6701" s="27"/>
    </row>
    <row r="6702" spans="1:13" ht="30" customHeight="1" x14ac:dyDescent="0.3">
      <c r="A6702" s="27">
        <f t="shared" si="79"/>
        <v>2871</v>
      </c>
      <c r="B6702" s="31">
        <v>45127</v>
      </c>
      <c r="C6702" s="31">
        <v>45103</v>
      </c>
      <c r="D6702" s="19" t="s">
        <v>911</v>
      </c>
      <c r="E6702" s="20" t="str">
        <f>IF(ISBLANK(LeaveTracker[[#This Row],[Employee Name]]),"-----",VLOOKUP(LeaveTracker[[#This Row],[Employee Name]],'List of Employees'!$B$4:$H$767,7))</f>
        <v>CPDO</v>
      </c>
      <c r="F6702" s="66" t="str">
        <f>IF(ISBLANK(LeaveTracker[[#This Row],[Employee Name]]),"-----",VLOOKUP(LeaveTracker[[#This Row],[Employee Name]],'List of Employees'!$B$4:$H$767,6))</f>
        <v>PERMANENT</v>
      </c>
      <c r="G6702" s="24">
        <v>45097</v>
      </c>
      <c r="H6702" s="24">
        <v>45097</v>
      </c>
      <c r="I6702" s="20" t="s">
        <v>81</v>
      </c>
      <c r="K6702" s="57" t="str">
        <f ca="1">LeaveTracker[[#This Row],[Days]]&amp;" "&amp;LeaveTracker[[#This Row],[Type of Leave]]</f>
        <v>1 SL</v>
      </c>
      <c r="L6702" s="23">
        <f ca="1">NETWORKDAYS(LeaveTracker[[#This Row],[Start Date]],LeaveTracker[[#This Row],[End Date]],lstHolidays)</f>
        <v>1</v>
      </c>
      <c r="M6702" s="27"/>
    </row>
    <row r="6703" spans="1:13" ht="30" customHeight="1" x14ac:dyDescent="0.3">
      <c r="A6703" s="27">
        <f t="shared" si="79"/>
        <v>2872</v>
      </c>
      <c r="B6703" s="31">
        <v>45127</v>
      </c>
      <c r="C6703" s="31">
        <v>45118</v>
      </c>
      <c r="D6703" s="19" t="s">
        <v>1760</v>
      </c>
      <c r="E6703" s="20" t="str">
        <f>IF(ISBLANK(LeaveTracker[[#This Row],[Employee Name]]),"-----",VLOOKUP(LeaveTracker[[#This Row],[Employee Name]],'List of Employees'!$B$4:$H$767,7))</f>
        <v>GSO</v>
      </c>
      <c r="F6703" s="66" t="str">
        <f>IF(ISBLANK(LeaveTracker[[#This Row],[Employee Name]]),"-----",VLOOKUP(LeaveTracker[[#This Row],[Employee Name]],'List of Employees'!$B$4:$H$767,6))</f>
        <v>CASUAL</v>
      </c>
      <c r="G6703" s="24">
        <v>45128</v>
      </c>
      <c r="H6703" s="24">
        <v>45128</v>
      </c>
      <c r="I6703" s="20" t="s">
        <v>82</v>
      </c>
      <c r="K6703" s="57" t="str">
        <f ca="1">LeaveTracker[[#This Row],[Days]]&amp;" "&amp;LeaveTracker[[#This Row],[Type of Leave]]</f>
        <v>1 VL</v>
      </c>
      <c r="L6703" s="23">
        <f ca="1">NETWORKDAYS(LeaveTracker[[#This Row],[Start Date]],LeaveTracker[[#This Row],[End Date]],lstHolidays)</f>
        <v>1</v>
      </c>
      <c r="M6703" s="27"/>
    </row>
    <row r="6704" spans="1:13" ht="30" customHeight="1" x14ac:dyDescent="0.3">
      <c r="A6704" s="27">
        <f t="shared" si="79"/>
        <v>2873</v>
      </c>
      <c r="B6704" s="31">
        <v>45127</v>
      </c>
      <c r="C6704" s="31">
        <v>45117</v>
      </c>
      <c r="D6704" s="19" t="s">
        <v>1760</v>
      </c>
      <c r="E6704" s="20" t="str">
        <f>IF(ISBLANK(LeaveTracker[[#This Row],[Employee Name]]),"-----",VLOOKUP(LeaveTracker[[#This Row],[Employee Name]],'List of Employees'!$B$4:$H$767,7))</f>
        <v>GSO</v>
      </c>
      <c r="F6704" s="66" t="str">
        <f>IF(ISBLANK(LeaveTracker[[#This Row],[Employee Name]]),"-----",VLOOKUP(LeaveTracker[[#This Row],[Employee Name]],'List of Employees'!$B$4:$H$767,6))</f>
        <v>CASUAL</v>
      </c>
      <c r="G6704" s="24">
        <v>45124</v>
      </c>
      <c r="H6704" s="24">
        <v>45124</v>
      </c>
      <c r="I6704" s="20" t="s">
        <v>82</v>
      </c>
      <c r="K6704" s="57" t="str">
        <f ca="1">LeaveTracker[[#This Row],[Days]]&amp;" "&amp;LeaveTracker[[#This Row],[Type of Leave]]</f>
        <v>1 VL</v>
      </c>
      <c r="L6704" s="23">
        <f ca="1">NETWORKDAYS(LeaveTracker[[#This Row],[Start Date]],LeaveTracker[[#This Row],[End Date]],lstHolidays)</f>
        <v>1</v>
      </c>
      <c r="M6704" s="27"/>
    </row>
    <row r="6705" spans="1:13" ht="30" customHeight="1" x14ac:dyDescent="0.3">
      <c r="A6705" s="27">
        <f t="shared" si="79"/>
        <v>2874</v>
      </c>
      <c r="B6705" s="31">
        <v>45127</v>
      </c>
      <c r="C6705" s="31">
        <v>45120</v>
      </c>
      <c r="D6705" s="19" t="s">
        <v>1825</v>
      </c>
      <c r="E6705" s="20" t="str">
        <f>IF(ISBLANK(LeaveTracker[[#This Row],[Employee Name]]),"-----",VLOOKUP(LeaveTracker[[#This Row],[Employee Name]],'List of Employees'!$B$4:$H$767,7))</f>
        <v>CPDO</v>
      </c>
      <c r="F6705" s="66" t="str">
        <f>IF(ISBLANK(LeaveTracker[[#This Row],[Employee Name]]),"-----",VLOOKUP(LeaveTracker[[#This Row],[Employee Name]],'List of Employees'!$B$4:$H$767,6))</f>
        <v>CASUAL</v>
      </c>
      <c r="G6705" s="24">
        <v>45126</v>
      </c>
      <c r="H6705" s="24">
        <v>45128</v>
      </c>
      <c r="I6705" s="20" t="s">
        <v>82</v>
      </c>
      <c r="K6705" s="57" t="str">
        <f ca="1">LeaveTracker[[#This Row],[Days]]&amp;" "&amp;LeaveTracker[[#This Row],[Type of Leave]]</f>
        <v>3 VL</v>
      </c>
      <c r="L6705" s="23">
        <f ca="1">NETWORKDAYS(LeaveTracker[[#This Row],[Start Date]],LeaveTracker[[#This Row],[End Date]],lstHolidays)</f>
        <v>3</v>
      </c>
      <c r="M6705" s="27"/>
    </row>
    <row r="6706" spans="1:13" ht="30" customHeight="1" x14ac:dyDescent="0.3">
      <c r="A6706" s="27">
        <f t="shared" si="79"/>
        <v>2875</v>
      </c>
      <c r="B6706" s="31">
        <v>45127</v>
      </c>
      <c r="C6706" s="31">
        <v>45117</v>
      </c>
      <c r="D6706" s="19" t="s">
        <v>1853</v>
      </c>
      <c r="E6706" s="20" t="str">
        <f>IF(ISBLANK(LeaveTracker[[#This Row],[Employee Name]]),"-----",VLOOKUP(LeaveTracker[[#This Row],[Employee Name]],'List of Employees'!$B$4:$H$767,7))</f>
        <v>MO</v>
      </c>
      <c r="F6706" s="66" t="str">
        <f>IF(ISBLANK(LeaveTracker[[#This Row],[Employee Name]]),"-----",VLOOKUP(LeaveTracker[[#This Row],[Employee Name]],'List of Employees'!$B$4:$H$767,6))</f>
        <v>CASUAL</v>
      </c>
      <c r="G6706" s="24">
        <v>45120</v>
      </c>
      <c r="H6706" s="24">
        <v>45120</v>
      </c>
      <c r="I6706" s="19" t="s">
        <v>297</v>
      </c>
      <c r="J6706" s="42" t="s">
        <v>1000</v>
      </c>
      <c r="K6706" s="57" t="str">
        <f ca="1">LeaveTracker[[#This Row],[Days]]&amp;" "&amp;LeaveTracker[[#This Row],[Type of Leave]]</f>
        <v>1 OTHER</v>
      </c>
      <c r="L6706" s="23">
        <f ca="1">NETWORKDAYS(LeaveTracker[[#This Row],[Start Date]],LeaveTracker[[#This Row],[End Date]],lstHolidays)</f>
        <v>1</v>
      </c>
      <c r="M6706" s="27"/>
    </row>
    <row r="6707" spans="1:13" ht="30" customHeight="1" x14ac:dyDescent="0.3">
      <c r="A6707" s="27">
        <f t="shared" si="79"/>
        <v>2876</v>
      </c>
      <c r="B6707" s="31">
        <v>45127</v>
      </c>
      <c r="C6707" s="31">
        <v>45125</v>
      </c>
      <c r="D6707" s="19" t="s">
        <v>1847</v>
      </c>
      <c r="E6707" s="20" t="str">
        <f>IF(ISBLANK(LeaveTracker[[#This Row],[Employee Name]]),"-----",VLOOKUP(LeaveTracker[[#This Row],[Employee Name]],'List of Employees'!$B$4:$H$767,7))</f>
        <v>GSO</v>
      </c>
      <c r="F6707" s="66" t="str">
        <f>IF(ISBLANK(LeaveTracker[[#This Row],[Employee Name]]),"-----",VLOOKUP(LeaveTracker[[#This Row],[Employee Name]],'List of Employees'!$B$4:$H$767,6))</f>
        <v>CASUAL</v>
      </c>
      <c r="G6707" s="24">
        <v>45121</v>
      </c>
      <c r="H6707" s="24">
        <v>45121</v>
      </c>
      <c r="I6707" s="19" t="s">
        <v>297</v>
      </c>
      <c r="J6707" s="42" t="s">
        <v>1000</v>
      </c>
      <c r="K6707" s="57" t="str">
        <f ca="1">LeaveTracker[[#This Row],[Days]]&amp;" "&amp;LeaveTracker[[#This Row],[Type of Leave]]</f>
        <v>1 OTHER</v>
      </c>
      <c r="L6707" s="23">
        <f ca="1">NETWORKDAYS(LeaveTracker[[#This Row],[Start Date]],LeaveTracker[[#This Row],[End Date]],lstHolidays)</f>
        <v>1</v>
      </c>
      <c r="M6707" s="27"/>
    </row>
    <row r="6708" spans="1:13" ht="30" customHeight="1" x14ac:dyDescent="0.3">
      <c r="A6708" s="27">
        <v>2876</v>
      </c>
      <c r="B6708" s="31">
        <v>45127</v>
      </c>
      <c r="C6708" s="31">
        <v>45125</v>
      </c>
      <c r="D6708" s="19" t="s">
        <v>1847</v>
      </c>
      <c r="E6708" s="20" t="str">
        <f>IF(ISBLANK(LeaveTracker[[#This Row],[Employee Name]]),"-----",VLOOKUP(LeaveTracker[[#This Row],[Employee Name]],'List of Employees'!$B$4:$H$767,7))</f>
        <v>GSO</v>
      </c>
      <c r="F6708" s="66" t="str">
        <f>IF(ISBLANK(LeaveTracker[[#This Row],[Employee Name]]),"-----",VLOOKUP(LeaveTracker[[#This Row],[Employee Name]],'List of Employees'!$B$4:$H$767,6))</f>
        <v>CASUAL</v>
      </c>
      <c r="G6708" s="24">
        <v>45124</v>
      </c>
      <c r="H6708" s="24">
        <v>45124</v>
      </c>
      <c r="I6708" s="19" t="s">
        <v>297</v>
      </c>
      <c r="J6708" s="42" t="s">
        <v>1000</v>
      </c>
      <c r="K6708" s="57" t="str">
        <f ca="1">LeaveTracker[[#This Row],[Days]]&amp;" "&amp;LeaveTracker[[#This Row],[Type of Leave]]</f>
        <v>1 OTHER</v>
      </c>
      <c r="L6708" s="23">
        <f ca="1">NETWORKDAYS(LeaveTracker[[#This Row],[Start Date]],LeaveTracker[[#This Row],[End Date]],lstHolidays)</f>
        <v>1</v>
      </c>
      <c r="M6708" s="27"/>
    </row>
    <row r="6709" spans="1:13" ht="30" customHeight="1" x14ac:dyDescent="0.3">
      <c r="A6709" s="27">
        <f>A6707+1</f>
        <v>2877</v>
      </c>
      <c r="B6709" s="31">
        <v>45127</v>
      </c>
      <c r="C6709" s="31">
        <v>45125</v>
      </c>
      <c r="D6709" s="19" t="s">
        <v>558</v>
      </c>
      <c r="E6709" s="20" t="str">
        <f>IF(ISBLANK(LeaveTracker[[#This Row],[Employee Name]]),"-----",VLOOKUP(LeaveTracker[[#This Row],[Employee Name]],'List of Employees'!$B$4:$H$767,7))</f>
        <v>CENRO</v>
      </c>
      <c r="F6709" s="66" t="str">
        <f>IF(ISBLANK(LeaveTracker[[#This Row],[Employee Name]]),"-----",VLOOKUP(LeaveTracker[[#This Row],[Employee Name]],'List of Employees'!$B$4:$H$767,6))</f>
        <v>PERMANENT</v>
      </c>
      <c r="G6709" s="24">
        <v>45120</v>
      </c>
      <c r="H6709" s="24">
        <v>45121</v>
      </c>
      <c r="I6709" s="20" t="s">
        <v>81</v>
      </c>
      <c r="K6709" s="57" t="str">
        <f ca="1">LeaveTracker[[#This Row],[Days]]&amp;" "&amp;LeaveTracker[[#This Row],[Type of Leave]]</f>
        <v>2 SL</v>
      </c>
      <c r="L6709" s="23">
        <f ca="1">NETWORKDAYS(LeaveTracker[[#This Row],[Start Date]],LeaveTracker[[#This Row],[End Date]],lstHolidays)</f>
        <v>2</v>
      </c>
      <c r="M6709" s="27"/>
    </row>
    <row r="6710" spans="1:13" ht="30" customHeight="1" x14ac:dyDescent="0.3">
      <c r="A6710" s="27">
        <f t="shared" si="79"/>
        <v>2878</v>
      </c>
      <c r="B6710" s="31">
        <v>45127</v>
      </c>
      <c r="C6710" s="31">
        <v>45124</v>
      </c>
      <c r="D6710" s="19" t="s">
        <v>1767</v>
      </c>
      <c r="E6710" s="20" t="str">
        <f>IF(ISBLANK(LeaveTracker[[#This Row],[Employee Name]]),"-----",VLOOKUP(LeaveTracker[[#This Row],[Employee Name]],'List of Employees'!$B$4:$H$767,7))</f>
        <v>CHO</v>
      </c>
      <c r="F6710" s="66" t="str">
        <f>IF(ISBLANK(LeaveTracker[[#This Row],[Employee Name]]),"-----",VLOOKUP(LeaveTracker[[#This Row],[Employee Name]],'List of Employees'!$B$4:$H$767,6))</f>
        <v>CASUAL</v>
      </c>
      <c r="G6710" s="24">
        <v>45120</v>
      </c>
      <c r="H6710" s="24">
        <v>45121</v>
      </c>
      <c r="I6710" s="20" t="s">
        <v>81</v>
      </c>
      <c r="K6710" s="57" t="str">
        <f ca="1">LeaveTracker[[#This Row],[Days]]&amp;" "&amp;LeaveTracker[[#This Row],[Type of Leave]]</f>
        <v>2 SL</v>
      </c>
      <c r="L6710" s="23">
        <f ca="1">NETWORKDAYS(LeaveTracker[[#This Row],[Start Date]],LeaveTracker[[#This Row],[End Date]],lstHolidays)</f>
        <v>2</v>
      </c>
      <c r="M6710" s="27"/>
    </row>
    <row r="6711" spans="1:13" ht="30" customHeight="1" x14ac:dyDescent="0.3">
      <c r="A6711" s="27">
        <f t="shared" si="79"/>
        <v>2879</v>
      </c>
      <c r="B6711" s="31">
        <v>45127</v>
      </c>
      <c r="C6711" s="31">
        <v>45126</v>
      </c>
      <c r="D6711" s="19" t="s">
        <v>230</v>
      </c>
      <c r="E6711" s="20" t="str">
        <f>IF(ISBLANK(LeaveTracker[[#This Row],[Employee Name]]),"-----",VLOOKUP(LeaveTracker[[#This Row],[Employee Name]],'List of Employees'!$B$4:$H$767,7))</f>
        <v>CSWDO</v>
      </c>
      <c r="F6711" s="66" t="str">
        <f>IF(ISBLANK(LeaveTracker[[#This Row],[Employee Name]]),"-----",VLOOKUP(LeaveTracker[[#This Row],[Employee Name]],'List of Employees'!$B$4:$H$767,6))</f>
        <v>PERMANENT</v>
      </c>
      <c r="G6711" s="24">
        <v>45125</v>
      </c>
      <c r="H6711" s="24">
        <v>45125</v>
      </c>
      <c r="I6711" s="20" t="s">
        <v>81</v>
      </c>
      <c r="K6711" s="57" t="str">
        <f ca="1">LeaveTracker[[#This Row],[Days]]&amp;" "&amp;LeaveTracker[[#This Row],[Type of Leave]]</f>
        <v>1 SL</v>
      </c>
      <c r="L6711" s="23">
        <f ca="1">NETWORKDAYS(LeaveTracker[[#This Row],[Start Date]],LeaveTracker[[#This Row],[End Date]],lstHolidays)</f>
        <v>1</v>
      </c>
      <c r="M6711" s="27"/>
    </row>
    <row r="6712" spans="1:13" ht="30" customHeight="1" x14ac:dyDescent="0.3">
      <c r="A6712" s="27">
        <f t="shared" si="79"/>
        <v>2880</v>
      </c>
      <c r="B6712" s="31">
        <v>45127</v>
      </c>
      <c r="C6712" s="31">
        <v>45124</v>
      </c>
      <c r="D6712" s="19" t="s">
        <v>2418</v>
      </c>
      <c r="E6712" s="20" t="str">
        <f>IF(ISBLANK(LeaveTracker[[#This Row],[Employee Name]]),"-----",VLOOKUP(LeaveTracker[[#This Row],[Employee Name]],'List of Employees'!$B$4:$H$767,7))</f>
        <v>PEOPLE'S PARK</v>
      </c>
      <c r="F6712" s="66" t="str">
        <f>IF(ISBLANK(LeaveTracker[[#This Row],[Employee Name]]),"-----",VLOOKUP(LeaveTracker[[#This Row],[Employee Name]],'List of Employees'!$B$4:$H$767,6))</f>
        <v>CASUAL</v>
      </c>
      <c r="G6712" s="24">
        <v>45139</v>
      </c>
      <c r="H6712" s="24">
        <v>45152</v>
      </c>
      <c r="I6712" s="20" t="s">
        <v>82</v>
      </c>
      <c r="K6712" s="57" t="str">
        <f ca="1">LeaveTracker[[#This Row],[Days]]&amp;" "&amp;LeaveTracker[[#This Row],[Type of Leave]]</f>
        <v>10 VL</v>
      </c>
      <c r="L6712" s="23">
        <f ca="1">NETWORKDAYS(LeaveTracker[[#This Row],[Start Date]],LeaveTracker[[#This Row],[End Date]],lstHolidays)</f>
        <v>10</v>
      </c>
      <c r="M6712" s="27"/>
    </row>
    <row r="6713" spans="1:13" ht="30" customHeight="1" x14ac:dyDescent="0.3">
      <c r="A6713" s="27">
        <f t="shared" si="79"/>
        <v>2881</v>
      </c>
      <c r="B6713" s="31">
        <v>45127</v>
      </c>
      <c r="C6713" s="31">
        <v>45118</v>
      </c>
      <c r="D6713" s="19" t="s">
        <v>577</v>
      </c>
      <c r="E6713" s="20" t="str">
        <f>IF(ISBLANK(LeaveTracker[[#This Row],[Employee Name]]),"-----",VLOOKUP(LeaveTracker[[#This Row],[Employee Name]],'List of Employees'!$B$4:$H$767,7))</f>
        <v>CCT</v>
      </c>
      <c r="F6713" s="66" t="str">
        <f>IF(ISBLANK(LeaveTracker[[#This Row],[Employee Name]]),"-----",VLOOKUP(LeaveTracker[[#This Row],[Employee Name]],'List of Employees'!$B$4:$H$767,6))</f>
        <v>PERMANENT</v>
      </c>
      <c r="G6713" s="24">
        <v>45117</v>
      </c>
      <c r="H6713" s="24">
        <v>45117</v>
      </c>
      <c r="I6713" s="19" t="s">
        <v>297</v>
      </c>
      <c r="J6713" s="42" t="s">
        <v>1000</v>
      </c>
      <c r="K6713" s="57" t="str">
        <f ca="1">LeaveTracker[[#This Row],[Days]]&amp;" "&amp;LeaveTracker[[#This Row],[Type of Leave]]</f>
        <v>1 OTHER</v>
      </c>
      <c r="L6713" s="23">
        <f ca="1">NETWORKDAYS(LeaveTracker[[#This Row],[Start Date]],LeaveTracker[[#This Row],[End Date]],lstHolidays)</f>
        <v>1</v>
      </c>
      <c r="M6713" s="27"/>
    </row>
    <row r="6714" spans="1:13" ht="30" customHeight="1" x14ac:dyDescent="0.3">
      <c r="A6714" s="27">
        <f t="shared" si="79"/>
        <v>2882</v>
      </c>
      <c r="B6714" s="31">
        <v>45127</v>
      </c>
      <c r="C6714" s="31">
        <v>45120</v>
      </c>
      <c r="D6714" s="19" t="s">
        <v>577</v>
      </c>
      <c r="E6714" s="20" t="str">
        <f>IF(ISBLANK(LeaveTracker[[#This Row],[Employee Name]]),"-----",VLOOKUP(LeaveTracker[[#This Row],[Employee Name]],'List of Employees'!$B$4:$H$767,7))</f>
        <v>CCT</v>
      </c>
      <c r="F6714" s="66" t="str">
        <f>IF(ISBLANK(LeaveTracker[[#This Row],[Employee Name]]),"-----",VLOOKUP(LeaveTracker[[#This Row],[Employee Name]],'List of Employees'!$B$4:$H$767,6))</f>
        <v>PERMANENT</v>
      </c>
      <c r="G6714" s="24">
        <v>45119</v>
      </c>
      <c r="H6714" s="24">
        <v>45119</v>
      </c>
      <c r="I6714" s="20" t="s">
        <v>81</v>
      </c>
      <c r="K6714" s="57" t="str">
        <f ca="1">LeaveTracker[[#This Row],[Days]]&amp;" "&amp;LeaveTracker[[#This Row],[Type of Leave]]</f>
        <v>1 SL</v>
      </c>
      <c r="L6714" s="23">
        <f ca="1">NETWORKDAYS(LeaveTracker[[#This Row],[Start Date]],LeaveTracker[[#This Row],[End Date]],lstHolidays)</f>
        <v>1</v>
      </c>
      <c r="M6714" s="27"/>
    </row>
    <row r="6715" spans="1:13" ht="30" customHeight="1" x14ac:dyDescent="0.3">
      <c r="A6715" s="27">
        <f t="shared" si="79"/>
        <v>2883</v>
      </c>
      <c r="B6715" s="31">
        <v>45127</v>
      </c>
      <c r="C6715" s="31">
        <v>45120</v>
      </c>
      <c r="D6715" s="19" t="s">
        <v>223</v>
      </c>
      <c r="E6715" s="20" t="str">
        <f>IF(ISBLANK(LeaveTracker[[#This Row],[Employee Name]]),"-----",VLOOKUP(LeaveTracker[[#This Row],[Employee Name]],'List of Employees'!$B$4:$H$767,7))</f>
        <v>CSWDO</v>
      </c>
      <c r="F6715" s="66" t="str">
        <f>IF(ISBLANK(LeaveTracker[[#This Row],[Employee Name]]),"-----",VLOOKUP(LeaveTracker[[#This Row],[Employee Name]],'List of Employees'!$B$4:$H$767,6))</f>
        <v>PERMANENT</v>
      </c>
      <c r="G6715" s="24">
        <v>45119</v>
      </c>
      <c r="H6715" s="24">
        <v>45119</v>
      </c>
      <c r="I6715" s="20" t="s">
        <v>81</v>
      </c>
      <c r="K6715" s="57" t="str">
        <f ca="1">LeaveTracker[[#This Row],[Days]]&amp;" "&amp;LeaveTracker[[#This Row],[Type of Leave]]</f>
        <v>1 SL</v>
      </c>
      <c r="L6715" s="23">
        <f ca="1">NETWORKDAYS(LeaveTracker[[#This Row],[Start Date]],LeaveTracker[[#This Row],[End Date]],lstHolidays)</f>
        <v>1</v>
      </c>
      <c r="M6715" s="27"/>
    </row>
    <row r="6716" spans="1:13" ht="30" customHeight="1" x14ac:dyDescent="0.3">
      <c r="A6716" s="27">
        <f t="shared" si="79"/>
        <v>2884</v>
      </c>
      <c r="B6716" s="31">
        <v>45127</v>
      </c>
      <c r="C6716" s="31">
        <v>45120</v>
      </c>
      <c r="D6716" s="19" t="s">
        <v>121</v>
      </c>
      <c r="E6716" s="20" t="str">
        <f>IF(ISBLANK(LeaveTracker[[#This Row],[Employee Name]]),"-----",VLOOKUP(LeaveTracker[[#This Row],[Employee Name]],'List of Employees'!$B$4:$H$767,7))</f>
        <v>CHARACTER OFFICE</v>
      </c>
      <c r="F6716" s="66" t="str">
        <f>IF(ISBLANK(LeaveTracker[[#This Row],[Employee Name]]),"-----",VLOOKUP(LeaveTracker[[#This Row],[Employee Name]],'List of Employees'!$B$4:$H$767,6))</f>
        <v>PERMANENT</v>
      </c>
      <c r="G6716" s="24">
        <v>45118</v>
      </c>
      <c r="H6716" s="24">
        <v>45119</v>
      </c>
      <c r="I6716" s="20" t="s">
        <v>81</v>
      </c>
      <c r="K6716" s="57" t="str">
        <f ca="1">LeaveTracker[[#This Row],[Days]]&amp;" "&amp;LeaveTracker[[#This Row],[Type of Leave]]</f>
        <v>2 SL</v>
      </c>
      <c r="L6716" s="23">
        <f ca="1">NETWORKDAYS(LeaveTracker[[#This Row],[Start Date]],LeaveTracker[[#This Row],[End Date]],lstHolidays)</f>
        <v>2</v>
      </c>
      <c r="M6716" s="27"/>
    </row>
    <row r="6717" spans="1:13" ht="30" customHeight="1" x14ac:dyDescent="0.3">
      <c r="A6717" s="27">
        <f t="shared" si="79"/>
        <v>2885</v>
      </c>
      <c r="B6717" s="31">
        <v>45127</v>
      </c>
      <c r="C6717" s="31">
        <v>45120</v>
      </c>
      <c r="D6717" s="19" t="s">
        <v>1717</v>
      </c>
      <c r="E6717" s="20" t="str">
        <f>IF(ISBLANK(LeaveTracker[[#This Row],[Employee Name]]),"-----",VLOOKUP(LeaveTracker[[#This Row],[Employee Name]],'List of Employees'!$B$4:$H$767,7))</f>
        <v>LEGAL</v>
      </c>
      <c r="F6717" s="66" t="str">
        <f>IF(ISBLANK(LeaveTracker[[#This Row],[Employee Name]]),"-----",VLOOKUP(LeaveTracker[[#This Row],[Employee Name]],'List of Employees'!$B$4:$H$767,6))</f>
        <v>CASUAL</v>
      </c>
      <c r="G6717" s="24">
        <v>45114</v>
      </c>
      <c r="H6717" s="24">
        <v>45114</v>
      </c>
      <c r="I6717" s="20" t="s">
        <v>81</v>
      </c>
      <c r="K6717" s="57" t="str">
        <f ca="1">LeaveTracker[[#This Row],[Days]]&amp;" "&amp;LeaveTracker[[#This Row],[Type of Leave]]</f>
        <v>1 SL</v>
      </c>
      <c r="L6717" s="23">
        <f ca="1">NETWORKDAYS(LeaveTracker[[#This Row],[Start Date]],LeaveTracker[[#This Row],[End Date]],lstHolidays)</f>
        <v>1</v>
      </c>
      <c r="M6717" s="27"/>
    </row>
    <row r="6718" spans="1:13" ht="30" customHeight="1" x14ac:dyDescent="0.3">
      <c r="A6718" s="27">
        <v>2885</v>
      </c>
      <c r="B6718" s="31">
        <v>45127</v>
      </c>
      <c r="C6718" s="31">
        <v>45120</v>
      </c>
      <c r="D6718" s="19" t="s">
        <v>1717</v>
      </c>
      <c r="E6718" s="20" t="str">
        <f>IF(ISBLANK(LeaveTracker[[#This Row],[Employee Name]]),"-----",VLOOKUP(LeaveTracker[[#This Row],[Employee Name]],'List of Employees'!$B$4:$H$767,7))</f>
        <v>LEGAL</v>
      </c>
      <c r="F6718" s="66" t="str">
        <f>IF(ISBLANK(LeaveTracker[[#This Row],[Employee Name]]),"-----",VLOOKUP(LeaveTracker[[#This Row],[Employee Name]],'List of Employees'!$B$4:$H$767,6))</f>
        <v>CASUAL</v>
      </c>
      <c r="G6718" s="24">
        <v>45119</v>
      </c>
      <c r="H6718" s="24">
        <v>45119</v>
      </c>
      <c r="I6718" s="20" t="s">
        <v>81</v>
      </c>
      <c r="K6718" s="57" t="str">
        <f ca="1">LeaveTracker[[#This Row],[Days]]&amp;" "&amp;LeaveTracker[[#This Row],[Type of Leave]]</f>
        <v>1 SL</v>
      </c>
      <c r="L6718" s="23">
        <f ca="1">NETWORKDAYS(LeaveTracker[[#This Row],[Start Date]],LeaveTracker[[#This Row],[End Date]],lstHolidays)</f>
        <v>1</v>
      </c>
      <c r="M6718" s="27"/>
    </row>
    <row r="6719" spans="1:13" ht="30" customHeight="1" x14ac:dyDescent="0.3">
      <c r="A6719" s="27">
        <f>A6717+1</f>
        <v>2886</v>
      </c>
      <c r="B6719" s="31">
        <v>45127</v>
      </c>
      <c r="C6719" s="31">
        <v>45120</v>
      </c>
      <c r="D6719" s="19" t="s">
        <v>529</v>
      </c>
      <c r="E6719" s="20" t="str">
        <f>IF(ISBLANK(LeaveTracker[[#This Row],[Employee Name]]),"-----",VLOOKUP(LeaveTracker[[#This Row],[Employee Name]],'List of Employees'!$B$4:$H$767,7))</f>
        <v>GSO</v>
      </c>
      <c r="F6719" s="66" t="str">
        <f>IF(ISBLANK(LeaveTracker[[#This Row],[Employee Name]]),"-----",VLOOKUP(LeaveTracker[[#This Row],[Employee Name]],'List of Employees'!$B$4:$H$767,6))</f>
        <v>PERMANENT</v>
      </c>
      <c r="G6719" s="24">
        <v>45118</v>
      </c>
      <c r="H6719" s="24">
        <v>45119</v>
      </c>
      <c r="I6719" s="20" t="s">
        <v>81</v>
      </c>
      <c r="K6719" s="57" t="str">
        <f ca="1">LeaveTracker[[#This Row],[Days]]&amp;" "&amp;LeaveTracker[[#This Row],[Type of Leave]]</f>
        <v>2 SL</v>
      </c>
      <c r="L6719" s="23">
        <f ca="1">NETWORKDAYS(LeaveTracker[[#This Row],[Start Date]],LeaveTracker[[#This Row],[End Date]],lstHolidays)</f>
        <v>2</v>
      </c>
      <c r="M6719" s="27"/>
    </row>
    <row r="6720" spans="1:13" ht="30" customHeight="1" x14ac:dyDescent="0.3">
      <c r="A6720" s="27">
        <f t="shared" si="79"/>
        <v>2887</v>
      </c>
      <c r="B6720" s="31">
        <v>45127</v>
      </c>
      <c r="C6720" s="31">
        <v>45120</v>
      </c>
      <c r="D6720" s="19" t="s">
        <v>1057</v>
      </c>
      <c r="E6720" s="20" t="str">
        <f>IF(ISBLANK(LeaveTracker[[#This Row],[Employee Name]]),"-----",VLOOKUP(LeaveTracker[[#This Row],[Employee Name]],'List of Employees'!$B$4:$H$767,7))</f>
        <v>CTO</v>
      </c>
      <c r="F6720" s="66" t="str">
        <f>IF(ISBLANK(LeaveTracker[[#This Row],[Employee Name]]),"-----",VLOOKUP(LeaveTracker[[#This Row],[Employee Name]],'List of Employees'!$B$4:$H$767,6))</f>
        <v>PERMANENT</v>
      </c>
      <c r="G6720" s="24">
        <v>45119</v>
      </c>
      <c r="H6720" s="24">
        <v>45119</v>
      </c>
      <c r="I6720" s="20" t="s">
        <v>81</v>
      </c>
      <c r="K6720" s="57" t="str">
        <f ca="1">LeaveTracker[[#This Row],[Days]]&amp;" "&amp;LeaveTracker[[#This Row],[Type of Leave]]</f>
        <v>1 SL</v>
      </c>
      <c r="L6720" s="23">
        <f ca="1">NETWORKDAYS(LeaveTracker[[#This Row],[Start Date]],LeaveTracker[[#This Row],[End Date]],lstHolidays)</f>
        <v>1</v>
      </c>
      <c r="M6720" s="27"/>
    </row>
    <row r="6721" spans="1:13" ht="30" customHeight="1" x14ac:dyDescent="0.3">
      <c r="A6721" s="27">
        <f t="shared" si="79"/>
        <v>2888</v>
      </c>
      <c r="B6721" s="31">
        <v>45127</v>
      </c>
      <c r="C6721" s="31">
        <v>45120</v>
      </c>
      <c r="D6721" s="19" t="s">
        <v>759</v>
      </c>
      <c r="E6721" s="20" t="str">
        <f>IF(ISBLANK(LeaveTracker[[#This Row],[Employee Name]]),"-----",VLOOKUP(LeaveTracker[[#This Row],[Employee Name]],'List of Employees'!$B$4:$H$767,7))</f>
        <v>CTO</v>
      </c>
      <c r="F6721" s="66" t="str">
        <f>IF(ISBLANK(LeaveTracker[[#This Row],[Employee Name]]),"-----",VLOOKUP(LeaveTracker[[#This Row],[Employee Name]],'List of Employees'!$B$4:$H$767,6))</f>
        <v>PERMANENT</v>
      </c>
      <c r="G6721" s="24">
        <v>45119</v>
      </c>
      <c r="H6721" s="24">
        <v>45119</v>
      </c>
      <c r="I6721" s="20" t="s">
        <v>81</v>
      </c>
      <c r="K6721" s="57" t="str">
        <f ca="1">LeaveTracker[[#This Row],[Days]]&amp;" "&amp;LeaveTracker[[#This Row],[Type of Leave]]</f>
        <v>1 SL</v>
      </c>
      <c r="L6721" s="23">
        <f ca="1">NETWORKDAYS(LeaveTracker[[#This Row],[Start Date]],LeaveTracker[[#This Row],[End Date]],lstHolidays)</f>
        <v>1</v>
      </c>
      <c r="M6721" s="27"/>
    </row>
    <row r="6722" spans="1:13" ht="30" customHeight="1" x14ac:dyDescent="0.3">
      <c r="A6722" s="27">
        <f t="shared" si="79"/>
        <v>2889</v>
      </c>
      <c r="B6722" s="31">
        <v>45127</v>
      </c>
      <c r="C6722" s="31">
        <v>45120</v>
      </c>
      <c r="D6722" s="19" t="s">
        <v>759</v>
      </c>
      <c r="E6722" s="20" t="str">
        <f>IF(ISBLANK(LeaveTracker[[#This Row],[Employee Name]]),"-----",VLOOKUP(LeaveTracker[[#This Row],[Employee Name]],'List of Employees'!$B$4:$H$767,7))</f>
        <v>CTO</v>
      </c>
      <c r="F6722" s="66" t="str">
        <f>IF(ISBLANK(LeaveTracker[[#This Row],[Employee Name]]),"-----",VLOOKUP(LeaveTracker[[#This Row],[Employee Name]],'List of Employees'!$B$4:$H$767,6))</f>
        <v>PERMANENT</v>
      </c>
      <c r="G6722" s="24">
        <v>45118</v>
      </c>
      <c r="H6722" s="24">
        <v>45118</v>
      </c>
      <c r="I6722" s="20" t="s">
        <v>297</v>
      </c>
      <c r="J6722" s="42" t="s">
        <v>1000</v>
      </c>
      <c r="K6722" s="57" t="str">
        <f ca="1">LeaveTracker[[#This Row],[Days]]&amp;" "&amp;LeaveTracker[[#This Row],[Type of Leave]]</f>
        <v>1 OTHER</v>
      </c>
      <c r="L6722" s="23">
        <f ca="1">NETWORKDAYS(LeaveTracker[[#This Row],[Start Date]],LeaveTracker[[#This Row],[End Date]],lstHolidays)</f>
        <v>1</v>
      </c>
      <c r="M6722" s="27"/>
    </row>
    <row r="6723" spans="1:13" ht="30" customHeight="1" x14ac:dyDescent="0.3">
      <c r="A6723" s="27">
        <f t="shared" si="79"/>
        <v>2890</v>
      </c>
      <c r="B6723" s="31">
        <v>45127</v>
      </c>
      <c r="C6723" s="31">
        <v>45120</v>
      </c>
      <c r="D6723" s="19" t="s">
        <v>1014</v>
      </c>
      <c r="E6723" s="20" t="str">
        <f>IF(ISBLANK(LeaveTracker[[#This Row],[Employee Name]]),"-----",VLOOKUP(LeaveTracker[[#This Row],[Employee Name]],'List of Employees'!$B$4:$H$767,7))</f>
        <v>LANDTAX</v>
      </c>
      <c r="F6723" s="66" t="str">
        <f>IF(ISBLANK(LeaveTracker[[#This Row],[Employee Name]]),"-----",VLOOKUP(LeaveTracker[[#This Row],[Employee Name]],'List of Employees'!$B$4:$H$767,6))</f>
        <v>PERMANENT</v>
      </c>
      <c r="G6723" s="24">
        <v>45118</v>
      </c>
      <c r="H6723" s="24">
        <v>45119</v>
      </c>
      <c r="I6723" s="20" t="s">
        <v>81</v>
      </c>
      <c r="K6723" s="57" t="str">
        <f ca="1">LeaveTracker[[#This Row],[Days]]&amp;" "&amp;LeaveTracker[[#This Row],[Type of Leave]]</f>
        <v>2 SL</v>
      </c>
      <c r="L6723" s="23">
        <f ca="1">NETWORKDAYS(LeaveTracker[[#This Row],[Start Date]],LeaveTracker[[#This Row],[End Date]],lstHolidays)</f>
        <v>2</v>
      </c>
      <c r="M6723" s="27"/>
    </row>
    <row r="6724" spans="1:13" ht="30" customHeight="1" x14ac:dyDescent="0.3">
      <c r="A6724" s="27">
        <f t="shared" si="79"/>
        <v>2891</v>
      </c>
      <c r="B6724" s="31">
        <v>45127</v>
      </c>
      <c r="C6724" s="31">
        <v>45098</v>
      </c>
      <c r="D6724" s="19" t="s">
        <v>786</v>
      </c>
      <c r="E6724" s="20" t="str">
        <f>IF(ISBLANK(LeaveTracker[[#This Row],[Employee Name]]),"-----",VLOOKUP(LeaveTracker[[#This Row],[Employee Name]],'List of Employees'!$B$4:$H$767,7))</f>
        <v>DEPED</v>
      </c>
      <c r="F6724" s="66" t="str">
        <f>IF(ISBLANK(LeaveTracker[[#This Row],[Employee Name]]),"-----",VLOOKUP(LeaveTracker[[#This Row],[Employee Name]],'List of Employees'!$B$4:$H$767,6))</f>
        <v>PERMANENT</v>
      </c>
      <c r="G6724" s="24">
        <v>45103</v>
      </c>
      <c r="H6724" s="24">
        <v>45107</v>
      </c>
      <c r="I6724" s="20" t="s">
        <v>81</v>
      </c>
      <c r="K6724" s="57" t="str">
        <f ca="1">LeaveTracker[[#This Row],[Days]]&amp;" "&amp;LeaveTracker[[#This Row],[Type of Leave]]</f>
        <v>4 SL</v>
      </c>
      <c r="L6724" s="23">
        <f ca="1">NETWORKDAYS(LeaveTracker[[#This Row],[Start Date]],LeaveTracker[[#This Row],[End Date]],lstHolidays)</f>
        <v>4</v>
      </c>
      <c r="M6724" s="27"/>
    </row>
    <row r="6725" spans="1:13" ht="30" customHeight="1" x14ac:dyDescent="0.3">
      <c r="A6725" s="27">
        <f t="shared" si="79"/>
        <v>2892</v>
      </c>
      <c r="B6725" s="31">
        <v>45127</v>
      </c>
      <c r="C6725" s="31">
        <v>45119</v>
      </c>
      <c r="D6725" s="19" t="s">
        <v>1080</v>
      </c>
      <c r="E6725" s="20" t="str">
        <f>IF(ISBLANK(LeaveTracker[[#This Row],[Employee Name]]),"-----",VLOOKUP(LeaveTracker[[#This Row],[Employee Name]],'List of Employees'!$B$4:$H$767,7))</f>
        <v>ACCOUNTING</v>
      </c>
      <c r="F6725" s="66" t="str">
        <f>IF(ISBLANK(LeaveTracker[[#This Row],[Employee Name]]),"-----",VLOOKUP(LeaveTracker[[#This Row],[Employee Name]],'List of Employees'!$B$4:$H$767,6))</f>
        <v>PERMANENT</v>
      </c>
      <c r="G6725" s="24">
        <v>45113</v>
      </c>
      <c r="H6725" s="24">
        <v>45113</v>
      </c>
      <c r="I6725" s="20" t="s">
        <v>81</v>
      </c>
      <c r="K6725" s="57" t="str">
        <f ca="1">LeaveTracker[[#This Row],[Days]]&amp;" "&amp;LeaveTracker[[#This Row],[Type of Leave]]</f>
        <v>1 SL</v>
      </c>
      <c r="L6725" s="23">
        <f ca="1">NETWORKDAYS(LeaveTracker[[#This Row],[Start Date]],LeaveTracker[[#This Row],[End Date]],lstHolidays)</f>
        <v>1</v>
      </c>
      <c r="M6725" s="27"/>
    </row>
    <row r="6726" spans="1:13" ht="30" customHeight="1" x14ac:dyDescent="0.3">
      <c r="A6726" s="27">
        <v>2892</v>
      </c>
      <c r="B6726" s="31">
        <v>45127</v>
      </c>
      <c r="C6726" s="31">
        <v>45119</v>
      </c>
      <c r="D6726" s="19" t="s">
        <v>1080</v>
      </c>
      <c r="E6726" s="20" t="str">
        <f>IF(ISBLANK(LeaveTracker[[#This Row],[Employee Name]]),"-----",VLOOKUP(LeaveTracker[[#This Row],[Employee Name]],'List of Employees'!$B$4:$H$767,7))</f>
        <v>ACCOUNTING</v>
      </c>
      <c r="F6726" s="66" t="str">
        <f>IF(ISBLANK(LeaveTracker[[#This Row],[Employee Name]]),"-----",VLOOKUP(LeaveTracker[[#This Row],[Employee Name]],'List of Employees'!$B$4:$H$767,6))</f>
        <v>PERMANENT</v>
      </c>
      <c r="G6726" s="24">
        <v>45118</v>
      </c>
      <c r="H6726" s="24">
        <v>45118</v>
      </c>
      <c r="I6726" s="20" t="s">
        <v>81</v>
      </c>
      <c r="K6726" s="57" t="str">
        <f ca="1">LeaveTracker[[#This Row],[Days]]&amp;" "&amp;LeaveTracker[[#This Row],[Type of Leave]]</f>
        <v>1 SL</v>
      </c>
      <c r="L6726" s="23">
        <f ca="1">NETWORKDAYS(LeaveTracker[[#This Row],[Start Date]],LeaveTracker[[#This Row],[End Date]],lstHolidays)</f>
        <v>1</v>
      </c>
      <c r="M6726" s="27"/>
    </row>
    <row r="6727" spans="1:13" ht="30" customHeight="1" x14ac:dyDescent="0.3">
      <c r="A6727" s="27">
        <f>A6725+1</f>
        <v>2893</v>
      </c>
      <c r="B6727" s="31">
        <v>45127</v>
      </c>
      <c r="C6727" s="31">
        <v>45117</v>
      </c>
      <c r="D6727" s="19" t="s">
        <v>2019</v>
      </c>
      <c r="E6727" s="20" t="str">
        <f>IF(ISBLANK(LeaveTracker[[#This Row],[Employee Name]]),"-----",VLOOKUP(LeaveTracker[[#This Row],[Employee Name]],'List of Employees'!$B$4:$H$767,7))</f>
        <v>INTERNAL</v>
      </c>
      <c r="F6727" s="66" t="str">
        <f>IF(ISBLANK(LeaveTracker[[#This Row],[Employee Name]]),"-----",VLOOKUP(LeaveTracker[[#This Row],[Employee Name]],'List of Employees'!$B$4:$H$767,6))</f>
        <v>PERMANENT</v>
      </c>
      <c r="G6727" s="24">
        <v>45112</v>
      </c>
      <c r="H6727" s="24">
        <v>45114</v>
      </c>
      <c r="I6727" s="20" t="s">
        <v>81</v>
      </c>
      <c r="K6727" s="57" t="str">
        <f ca="1">LeaveTracker[[#This Row],[Days]]&amp;" "&amp;LeaveTracker[[#This Row],[Type of Leave]]</f>
        <v>3 SL</v>
      </c>
      <c r="L6727" s="23">
        <f ca="1">NETWORKDAYS(LeaveTracker[[#This Row],[Start Date]],LeaveTracker[[#This Row],[End Date]],lstHolidays)</f>
        <v>3</v>
      </c>
      <c r="M6727" s="27"/>
    </row>
    <row r="6728" spans="1:13" ht="30" customHeight="1" x14ac:dyDescent="0.3">
      <c r="A6728" s="27">
        <f t="shared" si="79"/>
        <v>2894</v>
      </c>
      <c r="B6728" s="31">
        <v>45127</v>
      </c>
      <c r="C6728" s="31">
        <v>45127</v>
      </c>
      <c r="D6728" s="19" t="s">
        <v>2297</v>
      </c>
      <c r="E6728" s="20" t="str">
        <f>IF(ISBLANK(LeaveTracker[[#This Row],[Employee Name]]),"-----",VLOOKUP(LeaveTracker[[#This Row],[Employee Name]],'List of Employees'!$B$4:$H$767,7))</f>
        <v>TICC</v>
      </c>
      <c r="F6728" s="66" t="str">
        <f>IF(ISBLANK(LeaveTracker[[#This Row],[Employee Name]]),"-----",VLOOKUP(LeaveTracker[[#This Row],[Employee Name]],'List of Employees'!$B$4:$H$767,6))</f>
        <v>PERMANENT</v>
      </c>
      <c r="G6728" s="24">
        <v>45132</v>
      </c>
      <c r="H6728" s="24">
        <v>45134</v>
      </c>
      <c r="I6728" s="20" t="s">
        <v>82</v>
      </c>
      <c r="K6728" s="57" t="str">
        <f ca="1">LeaveTracker[[#This Row],[Days]]&amp;" "&amp;LeaveTracker[[#This Row],[Type of Leave]]</f>
        <v>3 VL</v>
      </c>
      <c r="L6728" s="23">
        <f ca="1">NETWORKDAYS(LeaveTracker[[#This Row],[Start Date]],LeaveTracker[[#This Row],[End Date]],lstHolidays)</f>
        <v>3</v>
      </c>
      <c r="M6728" s="27"/>
    </row>
    <row r="6729" spans="1:13" ht="30" customHeight="1" x14ac:dyDescent="0.3">
      <c r="A6729" s="27">
        <f t="shared" si="79"/>
        <v>2895</v>
      </c>
      <c r="B6729" s="31">
        <v>45127</v>
      </c>
      <c r="C6729" s="31">
        <v>45119</v>
      </c>
      <c r="D6729" s="19" t="s">
        <v>2297</v>
      </c>
      <c r="E6729" s="20" t="str">
        <f>IF(ISBLANK(LeaveTracker[[#This Row],[Employee Name]]),"-----",VLOOKUP(LeaveTracker[[#This Row],[Employee Name]],'List of Employees'!$B$4:$H$767,7))</f>
        <v>TICC</v>
      </c>
      <c r="F6729" s="66" t="str">
        <f>IF(ISBLANK(LeaveTracker[[#This Row],[Employee Name]]),"-----",VLOOKUP(LeaveTracker[[#This Row],[Employee Name]],'List of Employees'!$B$4:$H$767,6))</f>
        <v>PERMANENT</v>
      </c>
      <c r="G6729" s="24">
        <v>45118</v>
      </c>
      <c r="H6729" s="24">
        <v>45118</v>
      </c>
      <c r="I6729" s="20" t="s">
        <v>82</v>
      </c>
      <c r="K6729" s="57" t="str">
        <f ca="1">LeaveTracker[[#This Row],[Days]]&amp;" "&amp;LeaveTracker[[#This Row],[Type of Leave]]</f>
        <v>1 VL</v>
      </c>
      <c r="L6729" s="23">
        <f ca="1">NETWORKDAYS(LeaveTracker[[#This Row],[Start Date]],LeaveTracker[[#This Row],[End Date]],lstHolidays)</f>
        <v>1</v>
      </c>
      <c r="M6729" s="27"/>
    </row>
    <row r="6730" spans="1:13" ht="30" customHeight="1" x14ac:dyDescent="0.3">
      <c r="A6730" s="27">
        <v>2895</v>
      </c>
      <c r="B6730" s="31">
        <v>45127</v>
      </c>
      <c r="C6730" s="31">
        <v>45119</v>
      </c>
      <c r="D6730" s="19" t="s">
        <v>2297</v>
      </c>
      <c r="E6730" s="20" t="str">
        <f>IF(ISBLANK(LeaveTracker[[#This Row],[Employee Name]]),"-----",VLOOKUP(LeaveTracker[[#This Row],[Employee Name]],'List of Employees'!$B$4:$H$767,7))</f>
        <v>TICC</v>
      </c>
      <c r="F6730" s="66" t="str">
        <f>IF(ISBLANK(LeaveTracker[[#This Row],[Employee Name]]),"-----",VLOOKUP(LeaveTracker[[#This Row],[Employee Name]],'List of Employees'!$B$4:$H$767,6))</f>
        <v>PERMANENT</v>
      </c>
      <c r="G6730" s="24">
        <v>45120</v>
      </c>
      <c r="H6730" s="24">
        <v>45121</v>
      </c>
      <c r="I6730" s="20" t="s">
        <v>82</v>
      </c>
      <c r="K6730" s="57" t="str">
        <f ca="1">LeaveTracker[[#This Row],[Days]]&amp;" "&amp;LeaveTracker[[#This Row],[Type of Leave]]</f>
        <v>2 VL</v>
      </c>
      <c r="L6730" s="23">
        <f ca="1">NETWORKDAYS(LeaveTracker[[#This Row],[Start Date]],LeaveTracker[[#This Row],[End Date]],lstHolidays)</f>
        <v>2</v>
      </c>
      <c r="M6730" s="27"/>
    </row>
    <row r="6731" spans="1:13" ht="30" customHeight="1" x14ac:dyDescent="0.3">
      <c r="A6731" s="27">
        <f>A6729+1</f>
        <v>2896</v>
      </c>
      <c r="B6731" s="31">
        <v>45127</v>
      </c>
      <c r="C6731" s="31">
        <v>45121</v>
      </c>
      <c r="D6731" s="19" t="s">
        <v>503</v>
      </c>
      <c r="E6731" s="20" t="str">
        <f>IF(ISBLANK(LeaveTracker[[#This Row],[Employee Name]]),"-----",VLOOKUP(LeaveTracker[[#This Row],[Employee Name]],'List of Employees'!$B$4:$H$767,7))</f>
        <v>THRDC</v>
      </c>
      <c r="F6731" s="66" t="str">
        <f>IF(ISBLANK(LeaveTracker[[#This Row],[Employee Name]]),"-----",VLOOKUP(LeaveTracker[[#This Row],[Employee Name]],'List of Employees'!$B$4:$H$767,6))</f>
        <v>PERMANENT</v>
      </c>
      <c r="G6731" s="24">
        <v>45118</v>
      </c>
      <c r="H6731" s="24">
        <v>45118</v>
      </c>
      <c r="I6731" s="20" t="s">
        <v>81</v>
      </c>
      <c r="K6731" s="57" t="str">
        <f ca="1">LeaveTracker[[#This Row],[Days]]&amp;" "&amp;LeaveTracker[[#This Row],[Type of Leave]]</f>
        <v>1 SL</v>
      </c>
      <c r="L6731" s="23">
        <f ca="1">NETWORKDAYS(LeaveTracker[[#This Row],[Start Date]],LeaveTracker[[#This Row],[End Date]],lstHolidays)</f>
        <v>1</v>
      </c>
      <c r="M6731" s="27"/>
    </row>
    <row r="6732" spans="1:13" ht="30" customHeight="1" x14ac:dyDescent="0.3">
      <c r="A6732" s="27">
        <f t="shared" si="79"/>
        <v>2897</v>
      </c>
      <c r="B6732" s="31">
        <v>45127</v>
      </c>
      <c r="C6732" s="31">
        <v>45117</v>
      </c>
      <c r="D6732" s="19" t="s">
        <v>303</v>
      </c>
      <c r="E6732" s="20" t="str">
        <f>IF(ISBLANK(LeaveTracker[[#This Row],[Employee Name]]),"-----",VLOOKUP(LeaveTracker[[#This Row],[Employee Name]],'List of Employees'!$B$4:$H$767,7))</f>
        <v>TOPS (ADMIN CSU)</v>
      </c>
      <c r="F6732" s="66" t="str">
        <f>IF(ISBLANK(LeaveTracker[[#This Row],[Employee Name]]),"-----",VLOOKUP(LeaveTracker[[#This Row],[Employee Name]],'List of Employees'!$B$4:$H$767,6))</f>
        <v>PERMANENT</v>
      </c>
      <c r="G6732" s="24">
        <v>45114</v>
      </c>
      <c r="H6732" s="24">
        <v>45114</v>
      </c>
      <c r="I6732" s="20" t="s">
        <v>81</v>
      </c>
      <c r="K6732" s="57" t="str">
        <f ca="1">LeaveTracker[[#This Row],[Days]]&amp;" "&amp;LeaveTracker[[#This Row],[Type of Leave]]</f>
        <v>1 SL</v>
      </c>
      <c r="L6732" s="23">
        <f ca="1">NETWORKDAYS(LeaveTracker[[#This Row],[Start Date]],LeaveTracker[[#This Row],[End Date]],lstHolidays)</f>
        <v>1</v>
      </c>
      <c r="M6732" s="27"/>
    </row>
    <row r="6733" spans="1:13" ht="30" customHeight="1" x14ac:dyDescent="0.3">
      <c r="A6733" s="27">
        <f t="shared" si="79"/>
        <v>2898</v>
      </c>
      <c r="B6733" s="31">
        <v>45127</v>
      </c>
      <c r="C6733" s="31">
        <v>45121</v>
      </c>
      <c r="D6733" s="19" t="s">
        <v>654</v>
      </c>
      <c r="E6733" s="20" t="str">
        <f>IF(ISBLANK(LeaveTracker[[#This Row],[Employee Name]]),"-----",VLOOKUP(LeaveTracker[[#This Row],[Employee Name]],'List of Employees'!$B$4:$H$767,7))</f>
        <v>ASSESSORS OFFICE</v>
      </c>
      <c r="F6733" s="66" t="str">
        <f>IF(ISBLANK(LeaveTracker[[#This Row],[Employee Name]]),"-----",VLOOKUP(LeaveTracker[[#This Row],[Employee Name]],'List of Employees'!$B$4:$H$767,6))</f>
        <v>PERMANENT</v>
      </c>
      <c r="G6733" s="24">
        <v>45120</v>
      </c>
      <c r="H6733" s="24">
        <v>45120</v>
      </c>
      <c r="I6733" s="20" t="s">
        <v>297</v>
      </c>
      <c r="J6733" s="42" t="s">
        <v>1000</v>
      </c>
      <c r="K6733" s="57" t="str">
        <f ca="1">LeaveTracker[[#This Row],[Days]]&amp;" "&amp;LeaveTracker[[#This Row],[Type of Leave]]</f>
        <v>1 OTHER</v>
      </c>
      <c r="L6733" s="23">
        <f ca="1">NETWORKDAYS(LeaveTracker[[#This Row],[Start Date]],LeaveTracker[[#This Row],[End Date]],lstHolidays)</f>
        <v>1</v>
      </c>
      <c r="M6733" s="27"/>
    </row>
    <row r="6734" spans="1:13" ht="30" customHeight="1" x14ac:dyDescent="0.3">
      <c r="A6734" s="27">
        <f t="shared" si="79"/>
        <v>2899</v>
      </c>
      <c r="B6734" s="31">
        <v>45127</v>
      </c>
      <c r="C6734" s="31">
        <v>45110</v>
      </c>
      <c r="D6734" s="19" t="s">
        <v>458</v>
      </c>
      <c r="E6734" s="20" t="str">
        <f>IF(ISBLANK(LeaveTracker[[#This Row],[Employee Name]]),"-----",VLOOKUP(LeaveTracker[[#This Row],[Employee Name]],'List of Employees'!$B$4:$H$767,7))</f>
        <v>HRMO</v>
      </c>
      <c r="F6734" s="66" t="str">
        <f>IF(ISBLANK(LeaveTracker[[#This Row],[Employee Name]]),"-----",VLOOKUP(LeaveTracker[[#This Row],[Employee Name]],'List of Employees'!$B$4:$H$767,6))</f>
        <v>PERMANENT</v>
      </c>
      <c r="G6734" s="24">
        <v>45119</v>
      </c>
      <c r="H6734" s="24">
        <v>45119</v>
      </c>
      <c r="I6734" s="20" t="s">
        <v>297</v>
      </c>
      <c r="J6734" s="42" t="s">
        <v>1000</v>
      </c>
      <c r="K6734" s="57" t="str">
        <f ca="1">LeaveTracker[[#This Row],[Days]]&amp;" "&amp;LeaveTracker[[#This Row],[Type of Leave]]</f>
        <v>1 OTHER</v>
      </c>
      <c r="L6734" s="23">
        <f ca="1">NETWORKDAYS(LeaveTracker[[#This Row],[Start Date]],LeaveTracker[[#This Row],[End Date]],lstHolidays)</f>
        <v>1</v>
      </c>
      <c r="M6734" s="27"/>
    </row>
    <row r="6735" spans="1:13" ht="30" customHeight="1" x14ac:dyDescent="0.3">
      <c r="A6735" s="27">
        <f t="shared" si="79"/>
        <v>2900</v>
      </c>
      <c r="B6735" s="31">
        <v>45127</v>
      </c>
      <c r="C6735" s="31">
        <v>45120</v>
      </c>
      <c r="D6735" s="19" t="s">
        <v>901</v>
      </c>
      <c r="E6735" s="20" t="str">
        <f>IF(ISBLANK(LeaveTracker[[#This Row],[Employee Name]]),"-----",VLOOKUP(LeaveTracker[[#This Row],[Employee Name]],'List of Employees'!$B$4:$H$767,7))</f>
        <v>CEO</v>
      </c>
      <c r="F6735" s="66" t="str">
        <f>IF(ISBLANK(LeaveTracker[[#This Row],[Employee Name]]),"-----",VLOOKUP(LeaveTracker[[#This Row],[Employee Name]],'List of Employees'!$B$4:$H$767,6))</f>
        <v>PERMANENT</v>
      </c>
      <c r="G6735" s="24">
        <v>45119</v>
      </c>
      <c r="H6735" s="24">
        <v>45119</v>
      </c>
      <c r="I6735" s="20" t="s">
        <v>297</v>
      </c>
      <c r="J6735" s="42" t="s">
        <v>1000</v>
      </c>
      <c r="K6735" s="57" t="str">
        <f ca="1">LeaveTracker[[#This Row],[Days]]&amp;" "&amp;LeaveTracker[[#This Row],[Type of Leave]]</f>
        <v>1 OTHER</v>
      </c>
      <c r="L6735" s="23">
        <f ca="1">NETWORKDAYS(LeaveTracker[[#This Row],[Start Date]],LeaveTracker[[#This Row],[End Date]],lstHolidays)</f>
        <v>1</v>
      </c>
      <c r="M6735" s="27"/>
    </row>
    <row r="6736" spans="1:13" ht="30" customHeight="1" x14ac:dyDescent="0.3">
      <c r="A6736" s="27">
        <f t="shared" si="79"/>
        <v>2901</v>
      </c>
      <c r="B6736" s="31">
        <v>45127</v>
      </c>
      <c r="C6736" s="31">
        <v>45120</v>
      </c>
      <c r="D6736" s="19" t="s">
        <v>614</v>
      </c>
      <c r="E6736" s="20" t="str">
        <f>IF(ISBLANK(LeaveTracker[[#This Row],[Employee Name]]),"-----",VLOOKUP(LeaveTracker[[#This Row],[Employee Name]],'List of Employees'!$B$4:$H$767,7))</f>
        <v>CBO</v>
      </c>
      <c r="F6736" s="66" t="str">
        <f>IF(ISBLANK(LeaveTracker[[#This Row],[Employee Name]]),"-----",VLOOKUP(LeaveTracker[[#This Row],[Employee Name]],'List of Employees'!$B$4:$H$767,6))</f>
        <v>PERMANENT</v>
      </c>
      <c r="G6736" s="24">
        <v>45118</v>
      </c>
      <c r="H6736" s="24">
        <v>45119</v>
      </c>
      <c r="I6736" s="20" t="s">
        <v>81</v>
      </c>
      <c r="K6736" s="57" t="str">
        <f ca="1">LeaveTracker[[#This Row],[Days]]&amp;" "&amp;LeaveTracker[[#This Row],[Type of Leave]]</f>
        <v>2 SL</v>
      </c>
      <c r="L6736" s="23">
        <f ca="1">NETWORKDAYS(LeaveTracker[[#This Row],[Start Date]],LeaveTracker[[#This Row],[End Date]],lstHolidays)</f>
        <v>2</v>
      </c>
      <c r="M6736" s="27"/>
    </row>
    <row r="6737" spans="1:13" ht="30" customHeight="1" x14ac:dyDescent="0.3">
      <c r="A6737" s="27">
        <f t="shared" si="79"/>
        <v>2902</v>
      </c>
      <c r="B6737" s="31">
        <v>45127</v>
      </c>
      <c r="C6737" s="31">
        <v>45118</v>
      </c>
      <c r="D6737" s="19" t="s">
        <v>463</v>
      </c>
      <c r="E6737" s="20" t="str">
        <f>IF(ISBLANK(LeaveTracker[[#This Row],[Employee Name]]),"-----",VLOOKUP(LeaveTracker[[#This Row],[Employee Name]],'List of Employees'!$B$4:$H$767,7))</f>
        <v>ASSESSORS OFFICE</v>
      </c>
      <c r="F6737" s="66" t="str">
        <f>IF(ISBLANK(LeaveTracker[[#This Row],[Employee Name]]),"-----",VLOOKUP(LeaveTracker[[#This Row],[Employee Name]],'List of Employees'!$B$4:$H$767,6))</f>
        <v>PERMANENT</v>
      </c>
      <c r="G6737" s="24">
        <v>45114</v>
      </c>
      <c r="H6737" s="24">
        <v>45117</v>
      </c>
      <c r="I6737" s="20" t="s">
        <v>81</v>
      </c>
      <c r="K6737" s="57" t="str">
        <f ca="1">LeaveTracker[[#This Row],[Days]]&amp;" "&amp;LeaveTracker[[#This Row],[Type of Leave]]</f>
        <v>2 SL</v>
      </c>
      <c r="L6737" s="23">
        <f ca="1">NETWORKDAYS(LeaveTracker[[#This Row],[Start Date]],LeaveTracker[[#This Row],[End Date]],lstHolidays)</f>
        <v>2</v>
      </c>
      <c r="M6737" s="27"/>
    </row>
    <row r="6738" spans="1:13" ht="30" customHeight="1" x14ac:dyDescent="0.3">
      <c r="A6738" s="27">
        <f>A6737+1</f>
        <v>2903</v>
      </c>
      <c r="B6738" s="31">
        <v>45127</v>
      </c>
      <c r="C6738" s="31">
        <v>45112</v>
      </c>
      <c r="D6738" s="19" t="s">
        <v>442</v>
      </c>
      <c r="E6738" s="20" t="str">
        <f>IF(ISBLANK(LeaveTracker[[#This Row],[Employee Name]]),"-----",VLOOKUP(LeaveTracker[[#This Row],[Employee Name]],'List of Employees'!$B$4:$H$767,7))</f>
        <v>GSO</v>
      </c>
      <c r="F6738" s="66" t="str">
        <f>IF(ISBLANK(LeaveTracker[[#This Row],[Employee Name]]),"-----",VLOOKUP(LeaveTracker[[#This Row],[Employee Name]],'List of Employees'!$B$4:$H$767,6))</f>
        <v>PERMANENT</v>
      </c>
      <c r="G6738" s="24">
        <v>45059</v>
      </c>
      <c r="H6738" s="24">
        <v>45059</v>
      </c>
      <c r="I6738" s="20" t="s">
        <v>81</v>
      </c>
      <c r="K6738" s="57" t="str">
        <f>LeaveTracker[[#This Row],[Days]]&amp;" "&amp;LeaveTracker[[#This Row],[Type of Leave]]</f>
        <v>1 SL</v>
      </c>
      <c r="L6738" s="23">
        <v>1</v>
      </c>
      <c r="M6738" s="27"/>
    </row>
    <row r="6739" spans="1:13" ht="30" customHeight="1" x14ac:dyDescent="0.3">
      <c r="A6739" s="27">
        <v>2903</v>
      </c>
      <c r="B6739" s="31">
        <v>45127</v>
      </c>
      <c r="C6739" s="31">
        <v>45112</v>
      </c>
      <c r="D6739" s="19" t="s">
        <v>442</v>
      </c>
      <c r="E6739" s="20" t="str">
        <f>IF(ISBLANK(LeaveTracker[[#This Row],[Employee Name]]),"-----",VLOOKUP(LeaveTracker[[#This Row],[Employee Name]],'List of Employees'!$B$4:$H$767,7))</f>
        <v>GSO</v>
      </c>
      <c r="F6739" s="66" t="str">
        <f>IF(ISBLANK(LeaveTracker[[#This Row],[Employee Name]]),"-----",VLOOKUP(LeaveTracker[[#This Row],[Employee Name]],'List of Employees'!$B$4:$H$767,6))</f>
        <v>PERMANENT</v>
      </c>
      <c r="G6739" s="24">
        <v>45092</v>
      </c>
      <c r="H6739" s="24">
        <v>45092</v>
      </c>
      <c r="I6739" s="20" t="s">
        <v>81</v>
      </c>
      <c r="K6739" s="57" t="str">
        <f ca="1">LeaveTracker[[#This Row],[Days]]&amp;" "&amp;LeaveTracker[[#This Row],[Type of Leave]]</f>
        <v>1 SL</v>
      </c>
      <c r="L6739" s="23">
        <f ca="1">NETWORKDAYS(LeaveTracker[[#This Row],[Start Date]],LeaveTracker[[#This Row],[End Date]],lstHolidays)</f>
        <v>1</v>
      </c>
      <c r="M6739" s="27"/>
    </row>
    <row r="6740" spans="1:13" ht="30" customHeight="1" x14ac:dyDescent="0.3">
      <c r="A6740" s="27">
        <f>A6738+1</f>
        <v>2904</v>
      </c>
      <c r="B6740" s="31">
        <v>45127</v>
      </c>
      <c r="C6740" s="31">
        <v>45119</v>
      </c>
      <c r="D6740" s="19" t="s">
        <v>2104</v>
      </c>
      <c r="E6740" s="20" t="str">
        <f>IF(ISBLANK(LeaveTracker[[#This Row],[Employee Name]]),"-----",VLOOKUP(LeaveTracker[[#This Row],[Employee Name]],'List of Employees'!$B$4:$H$767,7))</f>
        <v>CEO</v>
      </c>
      <c r="F6740" s="66" t="str">
        <f>IF(ISBLANK(LeaveTracker[[#This Row],[Employee Name]]),"-----",VLOOKUP(LeaveTracker[[#This Row],[Employee Name]],'List of Employees'!$B$4:$H$767,6))</f>
        <v>CASUAL</v>
      </c>
      <c r="G6740" s="24">
        <v>45118</v>
      </c>
      <c r="H6740" s="24">
        <v>45118</v>
      </c>
      <c r="I6740" s="20" t="s">
        <v>297</v>
      </c>
      <c r="J6740" s="42" t="s">
        <v>1000</v>
      </c>
      <c r="K6740" s="57" t="str">
        <f ca="1">LeaveTracker[[#This Row],[Days]]&amp;" "&amp;LeaveTracker[[#This Row],[Type of Leave]]</f>
        <v>1 OTHER</v>
      </c>
      <c r="L6740" s="23">
        <f ca="1">NETWORKDAYS(LeaveTracker[[#This Row],[Start Date]],LeaveTracker[[#This Row],[End Date]],lstHolidays)</f>
        <v>1</v>
      </c>
      <c r="M6740" s="27"/>
    </row>
    <row r="6741" spans="1:13" ht="30" customHeight="1" x14ac:dyDescent="0.3">
      <c r="A6741" s="27">
        <f t="shared" si="79"/>
        <v>2905</v>
      </c>
      <c r="B6741" s="31">
        <v>45127</v>
      </c>
      <c r="C6741" s="31">
        <v>45121</v>
      </c>
      <c r="D6741" s="19" t="s">
        <v>568</v>
      </c>
      <c r="E6741" s="20" t="str">
        <f>IF(ISBLANK(LeaveTracker[[#This Row],[Employee Name]]),"-----",VLOOKUP(LeaveTracker[[#This Row],[Employee Name]],'List of Employees'!$B$4:$H$767,7))</f>
        <v>CENRO</v>
      </c>
      <c r="F6741" s="66" t="str">
        <f>IF(ISBLANK(LeaveTracker[[#This Row],[Employee Name]]),"-----",VLOOKUP(LeaveTracker[[#This Row],[Employee Name]],'List of Employees'!$B$4:$H$767,6))</f>
        <v>PERMANENT</v>
      </c>
      <c r="G6741" s="24">
        <v>45120</v>
      </c>
      <c r="H6741" s="24">
        <v>45120</v>
      </c>
      <c r="I6741" s="20" t="s">
        <v>81</v>
      </c>
      <c r="K6741" s="57" t="str">
        <f ca="1">LeaveTracker[[#This Row],[Days]]&amp;" "&amp;LeaveTracker[[#This Row],[Type of Leave]]</f>
        <v>1 SL</v>
      </c>
      <c r="L6741" s="23">
        <f ca="1">NETWORKDAYS(LeaveTracker[[#This Row],[Start Date]],LeaveTracker[[#This Row],[End Date]],lstHolidays)</f>
        <v>1</v>
      </c>
      <c r="M6741" s="27"/>
    </row>
    <row r="6742" spans="1:13" ht="30" customHeight="1" x14ac:dyDescent="0.3">
      <c r="A6742" s="27">
        <f t="shared" si="79"/>
        <v>2906</v>
      </c>
      <c r="B6742" s="31">
        <v>45127</v>
      </c>
      <c r="C6742" s="31">
        <v>45110</v>
      </c>
      <c r="D6742" s="19" t="s">
        <v>209</v>
      </c>
      <c r="E6742" s="20" t="str">
        <f>IF(ISBLANK(LeaveTracker[[#This Row],[Employee Name]]),"-----",VLOOKUP(LeaveTracker[[#This Row],[Employee Name]],'List of Employees'!$B$4:$H$767,7))</f>
        <v>PDAO</v>
      </c>
      <c r="F6742" s="66" t="str">
        <f>IF(ISBLANK(LeaveTracker[[#This Row],[Employee Name]]),"-----",VLOOKUP(LeaveTracker[[#This Row],[Employee Name]],'List of Employees'!$B$4:$H$767,6))</f>
        <v>PERMANENT</v>
      </c>
      <c r="G6742" s="24">
        <v>45103</v>
      </c>
      <c r="H6742" s="24">
        <v>45103</v>
      </c>
      <c r="I6742" s="20" t="s">
        <v>81</v>
      </c>
      <c r="K6742" s="57" t="str">
        <f ca="1">LeaveTracker[[#This Row],[Days]]&amp;" "&amp;LeaveTracker[[#This Row],[Type of Leave]]</f>
        <v>1 SL</v>
      </c>
      <c r="L6742" s="23">
        <f ca="1">NETWORKDAYS(LeaveTracker[[#This Row],[Start Date]],LeaveTracker[[#This Row],[End Date]],lstHolidays)</f>
        <v>1</v>
      </c>
      <c r="M6742" s="27"/>
    </row>
    <row r="6743" spans="1:13" ht="30" customHeight="1" x14ac:dyDescent="0.3">
      <c r="A6743" s="27">
        <v>2906</v>
      </c>
      <c r="B6743" s="31">
        <v>45127</v>
      </c>
      <c r="C6743" s="31">
        <v>45110</v>
      </c>
      <c r="D6743" s="19" t="s">
        <v>209</v>
      </c>
      <c r="E6743" s="20" t="str">
        <f>IF(ISBLANK(LeaveTracker[[#This Row],[Employee Name]]),"-----",VLOOKUP(LeaveTracker[[#This Row],[Employee Name]],'List of Employees'!$B$4:$H$767,7))</f>
        <v>PDAO</v>
      </c>
      <c r="F6743" s="66" t="str">
        <f>IF(ISBLANK(LeaveTracker[[#This Row],[Employee Name]]),"-----",VLOOKUP(LeaveTracker[[#This Row],[Employee Name]],'List of Employees'!$B$4:$H$767,6))</f>
        <v>PERMANENT</v>
      </c>
      <c r="G6743" s="24">
        <v>45107</v>
      </c>
      <c r="H6743" s="24">
        <v>45107</v>
      </c>
      <c r="I6743" s="20" t="s">
        <v>81</v>
      </c>
      <c r="K6743" s="57" t="str">
        <f ca="1">LeaveTracker[[#This Row],[Days]]&amp;" "&amp;LeaveTracker[[#This Row],[Type of Leave]]</f>
        <v>1 SL</v>
      </c>
      <c r="L6743" s="23">
        <f ca="1">NETWORKDAYS(LeaveTracker[[#This Row],[Start Date]],LeaveTracker[[#This Row],[End Date]],lstHolidays)</f>
        <v>1</v>
      </c>
      <c r="M6743" s="27"/>
    </row>
    <row r="6744" spans="1:13" ht="30" customHeight="1" x14ac:dyDescent="0.3">
      <c r="A6744" s="27">
        <f>A6742+1</f>
        <v>2907</v>
      </c>
      <c r="B6744" s="31">
        <v>45127</v>
      </c>
      <c r="C6744" s="31">
        <v>45110</v>
      </c>
      <c r="D6744" s="19" t="s">
        <v>209</v>
      </c>
      <c r="E6744" s="20" t="str">
        <f>IF(ISBLANK(LeaveTracker[[#This Row],[Employee Name]]),"-----",VLOOKUP(LeaveTracker[[#This Row],[Employee Name]],'List of Employees'!$B$4:$H$767,7))</f>
        <v>PDAO</v>
      </c>
      <c r="F6744" s="66" t="str">
        <f>IF(ISBLANK(LeaveTracker[[#This Row],[Employee Name]]),"-----",VLOOKUP(LeaveTracker[[#This Row],[Employee Name]],'List of Employees'!$B$4:$H$767,6))</f>
        <v>PERMANENT</v>
      </c>
      <c r="G6744" s="24">
        <v>45104</v>
      </c>
      <c r="H6744" s="24">
        <v>45104</v>
      </c>
      <c r="I6744" s="20" t="s">
        <v>82</v>
      </c>
      <c r="K6744" s="57" t="str">
        <f ca="1">LeaveTracker[[#This Row],[Days]]&amp;" "&amp;LeaveTracker[[#This Row],[Type of Leave]]</f>
        <v>1 VL</v>
      </c>
      <c r="L6744" s="23">
        <f ca="1">NETWORKDAYS(LeaveTracker[[#This Row],[Start Date]],LeaveTracker[[#This Row],[End Date]],lstHolidays)</f>
        <v>1</v>
      </c>
      <c r="M6744" s="27"/>
    </row>
    <row r="6745" spans="1:13" ht="30" customHeight="1" x14ac:dyDescent="0.3">
      <c r="A6745" s="27">
        <f t="shared" si="79"/>
        <v>2908</v>
      </c>
      <c r="B6745" s="31">
        <v>45127</v>
      </c>
      <c r="C6745" s="31">
        <v>45121</v>
      </c>
      <c r="D6745" s="19" t="s">
        <v>999</v>
      </c>
      <c r="E6745" s="20" t="str">
        <f>IF(ISBLANK(LeaveTracker[[#This Row],[Employee Name]]),"-----",VLOOKUP(LeaveTracker[[#This Row],[Employee Name]],'List of Employees'!$B$4:$H$767,7))</f>
        <v>CEO</v>
      </c>
      <c r="F6745" s="66" t="str">
        <f>IF(ISBLANK(LeaveTracker[[#This Row],[Employee Name]]),"-----",VLOOKUP(LeaveTracker[[#This Row],[Employee Name]],'List of Employees'!$B$4:$H$767,6))</f>
        <v>PERMANENT</v>
      </c>
      <c r="G6745" s="24">
        <v>45127</v>
      </c>
      <c r="H6745" s="24">
        <v>45127</v>
      </c>
      <c r="I6745" s="20" t="s">
        <v>297</v>
      </c>
      <c r="J6745" s="42" t="s">
        <v>1000</v>
      </c>
      <c r="K6745" s="57" t="str">
        <f ca="1">LeaveTracker[[#This Row],[Days]]&amp;" "&amp;LeaveTracker[[#This Row],[Type of Leave]]</f>
        <v>1 OTHER</v>
      </c>
      <c r="L6745" s="23">
        <f ca="1">NETWORKDAYS(LeaveTracker[[#This Row],[Start Date]],LeaveTracker[[#This Row],[End Date]],lstHolidays)</f>
        <v>1</v>
      </c>
      <c r="M6745" s="27"/>
    </row>
    <row r="6746" spans="1:13" ht="30" customHeight="1" x14ac:dyDescent="0.3">
      <c r="A6746" s="27">
        <f t="shared" si="79"/>
        <v>2909</v>
      </c>
      <c r="B6746" s="31">
        <v>45127</v>
      </c>
      <c r="C6746" s="31">
        <v>45122</v>
      </c>
      <c r="D6746" s="19" t="s">
        <v>2285</v>
      </c>
      <c r="E6746" s="20" t="str">
        <f>IF(ISBLANK(LeaveTracker[[#This Row],[Employee Name]]),"-----",VLOOKUP(LeaveTracker[[#This Row],[Employee Name]],'List of Employees'!$B$4:$H$767,7))</f>
        <v>PICNIC GROVE</v>
      </c>
      <c r="F6746" s="66" t="str">
        <f>IF(ISBLANK(LeaveTracker[[#This Row],[Employee Name]]),"-----",VLOOKUP(LeaveTracker[[#This Row],[Employee Name]],'List of Employees'!$B$4:$H$767,6))</f>
        <v>CASUAL</v>
      </c>
      <c r="G6746" s="24">
        <v>45120</v>
      </c>
      <c r="H6746" s="24">
        <v>45121</v>
      </c>
      <c r="I6746" s="20" t="s">
        <v>81</v>
      </c>
      <c r="K6746" s="57" t="str">
        <f ca="1">LeaveTracker[[#This Row],[Days]]&amp;" "&amp;LeaveTracker[[#This Row],[Type of Leave]]</f>
        <v>2 SL</v>
      </c>
      <c r="L6746" s="23">
        <f ca="1">NETWORKDAYS(LeaveTracker[[#This Row],[Start Date]],LeaveTracker[[#This Row],[End Date]],lstHolidays)</f>
        <v>2</v>
      </c>
      <c r="M6746" s="27"/>
    </row>
    <row r="6747" spans="1:13" ht="30" customHeight="1" x14ac:dyDescent="0.3">
      <c r="A6747" s="27">
        <f t="shared" si="79"/>
        <v>2910</v>
      </c>
      <c r="B6747" s="31">
        <v>45127</v>
      </c>
      <c r="C6747" s="31">
        <v>45122</v>
      </c>
      <c r="D6747" s="19" t="s">
        <v>282</v>
      </c>
      <c r="E6747" s="20" t="str">
        <f>IF(ISBLANK(LeaveTracker[[#This Row],[Employee Name]]),"-----",VLOOKUP(LeaveTracker[[#This Row],[Employee Name]],'List of Employees'!$B$4:$H$767,7))</f>
        <v>PICNIC GROVE</v>
      </c>
      <c r="F6747" s="66" t="str">
        <f>IF(ISBLANK(LeaveTracker[[#This Row],[Employee Name]]),"-----",VLOOKUP(LeaveTracker[[#This Row],[Employee Name]],'List of Employees'!$B$4:$H$767,6))</f>
        <v>PERMANENT</v>
      </c>
      <c r="G6747" s="24">
        <v>45139</v>
      </c>
      <c r="H6747" s="24">
        <v>45139</v>
      </c>
      <c r="I6747" s="20" t="s">
        <v>297</v>
      </c>
      <c r="J6747" s="42" t="s">
        <v>1000</v>
      </c>
      <c r="K6747" s="57" t="str">
        <f ca="1">LeaveTracker[[#This Row],[Days]]&amp;" "&amp;LeaveTracker[[#This Row],[Type of Leave]]</f>
        <v>1 OTHER</v>
      </c>
      <c r="L6747" s="23">
        <f ca="1">NETWORKDAYS(LeaveTracker[[#This Row],[Start Date]],LeaveTracker[[#This Row],[End Date]],lstHolidays)</f>
        <v>1</v>
      </c>
      <c r="M6747" s="27"/>
    </row>
    <row r="6748" spans="1:13" ht="30" customHeight="1" x14ac:dyDescent="0.3">
      <c r="A6748" s="27">
        <f t="shared" si="79"/>
        <v>2911</v>
      </c>
      <c r="B6748" s="31">
        <v>45127</v>
      </c>
      <c r="C6748" s="31">
        <v>45125</v>
      </c>
      <c r="D6748" s="19" t="s">
        <v>1910</v>
      </c>
      <c r="E6748" s="20" t="str">
        <f>IF(ISBLANK(LeaveTracker[[#This Row],[Employee Name]]),"-----",VLOOKUP(LeaveTracker[[#This Row],[Employee Name]],'List of Employees'!$B$4:$H$767,7))</f>
        <v>CENRO</v>
      </c>
      <c r="F6748" s="66" t="str">
        <f>IF(ISBLANK(LeaveTracker[[#This Row],[Employee Name]]),"-----",VLOOKUP(LeaveTracker[[#This Row],[Employee Name]],'List of Employees'!$B$4:$H$767,6))</f>
        <v>CASUAL</v>
      </c>
      <c r="G6748" s="24">
        <v>45122</v>
      </c>
      <c r="H6748" s="24">
        <v>45123</v>
      </c>
      <c r="I6748" s="20" t="s">
        <v>81</v>
      </c>
      <c r="K6748" s="57" t="str">
        <f>LeaveTracker[[#This Row],[Days]]&amp;" "&amp;LeaveTracker[[#This Row],[Type of Leave]]</f>
        <v>2 SL</v>
      </c>
      <c r="L6748" s="23">
        <v>2</v>
      </c>
      <c r="M6748" s="27"/>
    </row>
    <row r="6749" spans="1:13" ht="30" customHeight="1" x14ac:dyDescent="0.3">
      <c r="A6749" s="27">
        <f t="shared" si="79"/>
        <v>2912</v>
      </c>
      <c r="B6749" s="31">
        <v>45127</v>
      </c>
      <c r="C6749" s="31">
        <v>45124</v>
      </c>
      <c r="D6749" s="19" t="s">
        <v>1786</v>
      </c>
      <c r="E6749" s="20" t="str">
        <f>IF(ISBLANK(LeaveTracker[[#This Row],[Employee Name]]),"-----",VLOOKUP(LeaveTracker[[#This Row],[Employee Name]],'List of Employees'!$B$4:$H$767,7))</f>
        <v>CENRO</v>
      </c>
      <c r="F6749" s="66" t="str">
        <f>IF(ISBLANK(LeaveTracker[[#This Row],[Employee Name]]),"-----",VLOOKUP(LeaveTracker[[#This Row],[Employee Name]],'List of Employees'!$B$4:$H$767,6))</f>
        <v>CASUAL</v>
      </c>
      <c r="G6749" s="24">
        <v>45131</v>
      </c>
      <c r="H6749" s="24">
        <v>45135</v>
      </c>
      <c r="I6749" s="20" t="s">
        <v>82</v>
      </c>
      <c r="K6749" s="57" t="str">
        <f ca="1">LeaveTracker[[#This Row],[Days]]&amp;" "&amp;LeaveTracker[[#This Row],[Type of Leave]]</f>
        <v>4 VL</v>
      </c>
      <c r="L6749" s="23">
        <f ca="1">NETWORKDAYS(LeaveTracker[[#This Row],[Start Date]],LeaveTracker[[#This Row],[End Date]],lstHolidays)</f>
        <v>4</v>
      </c>
      <c r="M6749" s="27"/>
    </row>
    <row r="6750" spans="1:13" ht="30" customHeight="1" x14ac:dyDescent="0.3">
      <c r="A6750" s="27">
        <f t="shared" si="79"/>
        <v>2913</v>
      </c>
      <c r="B6750" s="31">
        <v>45127</v>
      </c>
      <c r="C6750" s="31">
        <v>45125</v>
      </c>
      <c r="D6750" s="19" t="s">
        <v>1765</v>
      </c>
      <c r="E6750" s="20" t="str">
        <f>IF(ISBLANK(LeaveTracker[[#This Row],[Employee Name]]),"-----",VLOOKUP(LeaveTracker[[#This Row],[Employee Name]],'List of Employees'!$B$4:$H$767,7))</f>
        <v>GSO</v>
      </c>
      <c r="F6750" s="66" t="str">
        <f>IF(ISBLANK(LeaveTracker[[#This Row],[Employee Name]]),"-----",VLOOKUP(LeaveTracker[[#This Row],[Employee Name]],'List of Employees'!$B$4:$H$767,6))</f>
        <v>CASUAL</v>
      </c>
      <c r="G6750" s="24">
        <v>45124</v>
      </c>
      <c r="H6750" s="24">
        <v>45124</v>
      </c>
      <c r="I6750" s="20" t="s">
        <v>81</v>
      </c>
      <c r="K6750" s="57" t="str">
        <f ca="1">LeaveTracker[[#This Row],[Days]]&amp;" "&amp;LeaveTracker[[#This Row],[Type of Leave]]</f>
        <v>1 SL</v>
      </c>
      <c r="L6750" s="23">
        <f ca="1">NETWORKDAYS(LeaveTracker[[#This Row],[Start Date]],LeaveTracker[[#This Row],[End Date]],lstHolidays)</f>
        <v>1</v>
      </c>
      <c r="M6750" s="27"/>
    </row>
    <row r="6751" spans="1:13" ht="30" customHeight="1" x14ac:dyDescent="0.3">
      <c r="A6751" s="27">
        <f t="shared" si="79"/>
        <v>2914</v>
      </c>
      <c r="B6751" s="31">
        <v>45127</v>
      </c>
      <c r="C6751" s="31">
        <v>45125</v>
      </c>
      <c r="D6751" s="19" t="s">
        <v>568</v>
      </c>
      <c r="E6751" s="20" t="str">
        <f>IF(ISBLANK(LeaveTracker[[#This Row],[Employee Name]]),"-----",VLOOKUP(LeaveTracker[[#This Row],[Employee Name]],'List of Employees'!$B$4:$H$767,7))</f>
        <v>CENRO</v>
      </c>
      <c r="F6751" s="66" t="str">
        <f>IF(ISBLANK(LeaveTracker[[#This Row],[Employee Name]]),"-----",VLOOKUP(LeaveTracker[[#This Row],[Employee Name]],'List of Employees'!$B$4:$H$767,6))</f>
        <v>PERMANENT</v>
      </c>
      <c r="G6751" s="24">
        <v>45124</v>
      </c>
      <c r="H6751" s="24">
        <v>45124</v>
      </c>
      <c r="I6751" s="20" t="s">
        <v>81</v>
      </c>
      <c r="K6751" s="57" t="str">
        <f ca="1">LeaveTracker[[#This Row],[Days]]&amp;" "&amp;LeaveTracker[[#This Row],[Type of Leave]]</f>
        <v>1 SL</v>
      </c>
      <c r="L6751" s="23">
        <f ca="1">NETWORKDAYS(LeaveTracker[[#This Row],[Start Date]],LeaveTracker[[#This Row],[End Date]],lstHolidays)</f>
        <v>1</v>
      </c>
      <c r="M6751" s="27"/>
    </row>
    <row r="6752" spans="1:13" ht="30" customHeight="1" x14ac:dyDescent="0.3">
      <c r="A6752" s="27">
        <f t="shared" si="79"/>
        <v>2915</v>
      </c>
      <c r="B6752" s="31">
        <v>45127</v>
      </c>
      <c r="C6752" s="31">
        <v>45125</v>
      </c>
      <c r="D6752" s="19" t="s">
        <v>1867</v>
      </c>
      <c r="E6752" s="20" t="str">
        <f>IF(ISBLANK(LeaveTracker[[#This Row],[Employee Name]]),"-----",VLOOKUP(LeaveTracker[[#This Row],[Employee Name]],'List of Employees'!$B$4:$H$767,7))</f>
        <v>GSO</v>
      </c>
      <c r="F6752" s="66" t="str">
        <f>IF(ISBLANK(LeaveTracker[[#This Row],[Employee Name]]),"-----",VLOOKUP(LeaveTracker[[#This Row],[Employee Name]],'List of Employees'!$B$4:$H$767,6))</f>
        <v>CASUAL</v>
      </c>
      <c r="G6752" s="24">
        <v>45134</v>
      </c>
      <c r="H6752" s="24">
        <v>45135</v>
      </c>
      <c r="I6752" s="20" t="s">
        <v>82</v>
      </c>
      <c r="K6752" s="57" t="str">
        <f ca="1">LeaveTracker[[#This Row],[Days]]&amp;" "&amp;LeaveTracker[[#This Row],[Type of Leave]]</f>
        <v>2 VL</v>
      </c>
      <c r="L6752" s="23">
        <f ca="1">NETWORKDAYS(LeaveTracker[[#This Row],[Start Date]],LeaveTracker[[#This Row],[End Date]],lstHolidays)</f>
        <v>2</v>
      </c>
      <c r="M6752" s="27"/>
    </row>
    <row r="6753" spans="1:13" ht="30" customHeight="1" x14ac:dyDescent="0.3">
      <c r="A6753" s="27">
        <f t="shared" si="79"/>
        <v>2916</v>
      </c>
      <c r="B6753" s="31">
        <v>45127</v>
      </c>
      <c r="C6753" s="31">
        <v>45121</v>
      </c>
      <c r="D6753" s="19" t="s">
        <v>147</v>
      </c>
      <c r="E6753" s="20" t="str">
        <f>IF(ISBLANK(LeaveTracker[[#This Row],[Employee Name]]),"-----",VLOOKUP(LeaveTracker[[#This Row],[Employee Name]],'List of Employees'!$B$4:$H$767,7))</f>
        <v>CPDO</v>
      </c>
      <c r="F6753" s="66" t="str">
        <f>IF(ISBLANK(LeaveTracker[[#This Row],[Employee Name]]),"-----",VLOOKUP(LeaveTracker[[#This Row],[Employee Name]],'List of Employees'!$B$4:$H$767,6))</f>
        <v>PERMANENT</v>
      </c>
      <c r="G6753" s="24">
        <v>45119</v>
      </c>
      <c r="H6753" s="24">
        <v>45120</v>
      </c>
      <c r="I6753" s="20" t="s">
        <v>81</v>
      </c>
      <c r="K6753" s="57" t="str">
        <f ca="1">LeaveTracker[[#This Row],[Days]]&amp;" "&amp;LeaveTracker[[#This Row],[Type of Leave]]</f>
        <v>2 SL</v>
      </c>
      <c r="L6753" s="23">
        <f ca="1">NETWORKDAYS(LeaveTracker[[#This Row],[Start Date]],LeaveTracker[[#This Row],[End Date]],lstHolidays)</f>
        <v>2</v>
      </c>
      <c r="M6753" s="27"/>
    </row>
    <row r="6754" spans="1:13" ht="30" customHeight="1" x14ac:dyDescent="0.3">
      <c r="A6754" s="27">
        <f t="shared" si="79"/>
        <v>2917</v>
      </c>
      <c r="B6754" s="31">
        <v>45127</v>
      </c>
      <c r="C6754" s="31">
        <v>45121</v>
      </c>
      <c r="D6754" s="19" t="s">
        <v>147</v>
      </c>
      <c r="E6754" s="20" t="str">
        <f>IF(ISBLANK(LeaveTracker[[#This Row],[Employee Name]]),"-----",VLOOKUP(LeaveTracker[[#This Row],[Employee Name]],'List of Employees'!$B$4:$H$767,7))</f>
        <v>CPDO</v>
      </c>
      <c r="F6754" s="66" t="str">
        <f>IF(ISBLANK(LeaveTracker[[#This Row],[Employee Name]]),"-----",VLOOKUP(LeaveTracker[[#This Row],[Employee Name]],'List of Employees'!$B$4:$H$767,6))</f>
        <v>PERMANENT</v>
      </c>
      <c r="G6754" s="24">
        <v>45124</v>
      </c>
      <c r="H6754" s="24">
        <v>45124</v>
      </c>
      <c r="I6754" s="20" t="s">
        <v>82</v>
      </c>
      <c r="K6754" s="57" t="str">
        <f ca="1">LeaveTracker[[#This Row],[Days]]&amp;" "&amp;LeaveTracker[[#This Row],[Type of Leave]]</f>
        <v>1 VL</v>
      </c>
      <c r="L6754" s="23">
        <f ca="1">NETWORKDAYS(LeaveTracker[[#This Row],[Start Date]],LeaveTracker[[#This Row],[End Date]],lstHolidays)</f>
        <v>1</v>
      </c>
      <c r="M6754" s="27"/>
    </row>
    <row r="6755" spans="1:13" ht="30" customHeight="1" x14ac:dyDescent="0.3">
      <c r="A6755" s="27">
        <v>2917</v>
      </c>
      <c r="B6755" s="31">
        <v>45127</v>
      </c>
      <c r="C6755" s="31">
        <v>45121</v>
      </c>
      <c r="D6755" s="19" t="s">
        <v>147</v>
      </c>
      <c r="E6755" s="20" t="str">
        <f>IF(ISBLANK(LeaveTracker[[#This Row],[Employee Name]]),"-----",VLOOKUP(LeaveTracker[[#This Row],[Employee Name]],'List of Employees'!$B$4:$H$767,7))</f>
        <v>CPDO</v>
      </c>
      <c r="F6755" s="66" t="str">
        <f>IF(ISBLANK(LeaveTracker[[#This Row],[Employee Name]]),"-----",VLOOKUP(LeaveTracker[[#This Row],[Employee Name]],'List of Employees'!$B$4:$H$767,6))</f>
        <v>PERMANENT</v>
      </c>
      <c r="G6755" s="24">
        <v>45127</v>
      </c>
      <c r="H6755" s="24">
        <v>45128</v>
      </c>
      <c r="I6755" s="20" t="s">
        <v>82</v>
      </c>
      <c r="K6755" s="57" t="str">
        <f ca="1">LeaveTracker[[#This Row],[Days]]&amp;" "&amp;LeaveTracker[[#This Row],[Type of Leave]]</f>
        <v>2 VL</v>
      </c>
      <c r="L6755" s="23">
        <f ca="1">NETWORKDAYS(LeaveTracker[[#This Row],[Start Date]],LeaveTracker[[#This Row],[End Date]],lstHolidays)</f>
        <v>2</v>
      </c>
      <c r="M6755" s="27"/>
    </row>
    <row r="6756" spans="1:13" ht="30" customHeight="1" x14ac:dyDescent="0.3">
      <c r="A6756" s="27">
        <f>A6754+1</f>
        <v>2918</v>
      </c>
      <c r="B6756" s="31">
        <v>45127</v>
      </c>
      <c r="C6756" s="31">
        <v>45124</v>
      </c>
      <c r="D6756" s="19" t="s">
        <v>1080</v>
      </c>
      <c r="E6756" s="20" t="str">
        <f>IF(ISBLANK(LeaveTracker[[#This Row],[Employee Name]]),"-----",VLOOKUP(LeaveTracker[[#This Row],[Employee Name]],'List of Employees'!$B$4:$H$767,7))</f>
        <v>ACCOUNTING</v>
      </c>
      <c r="F6756" s="66" t="str">
        <f>IF(ISBLANK(LeaveTracker[[#This Row],[Employee Name]]),"-----",VLOOKUP(LeaveTracker[[#This Row],[Employee Name]],'List of Employees'!$B$4:$H$767,6))</f>
        <v>PERMANENT</v>
      </c>
      <c r="G6756" s="24">
        <v>45128</v>
      </c>
      <c r="H6756" s="24">
        <v>45128</v>
      </c>
      <c r="I6756" s="20" t="s">
        <v>297</v>
      </c>
      <c r="J6756" s="42" t="s">
        <v>1000</v>
      </c>
      <c r="K6756" s="57" t="str">
        <f ca="1">LeaveTracker[[#This Row],[Days]]&amp;" "&amp;LeaveTracker[[#This Row],[Type of Leave]]</f>
        <v>1 OTHER</v>
      </c>
      <c r="L6756" s="23">
        <f ca="1">NETWORKDAYS(LeaveTracker[[#This Row],[Start Date]],LeaveTracker[[#This Row],[End Date]],lstHolidays)</f>
        <v>1</v>
      </c>
      <c r="M6756" s="27"/>
    </row>
    <row r="6757" spans="1:13" ht="30" customHeight="1" x14ac:dyDescent="0.3">
      <c r="A6757" s="27">
        <f t="shared" si="79"/>
        <v>2919</v>
      </c>
      <c r="B6757" s="31">
        <v>45127</v>
      </c>
      <c r="C6757" s="31">
        <v>45124</v>
      </c>
      <c r="D6757" s="19" t="s">
        <v>868</v>
      </c>
      <c r="E6757" s="20" t="str">
        <f>IF(ISBLANK(LeaveTracker[[#This Row],[Employee Name]]),"-----",VLOOKUP(LeaveTracker[[#This Row],[Employee Name]],'List of Employees'!$B$4:$H$767,7))</f>
        <v>ACCOUNTING</v>
      </c>
      <c r="F6757" s="66" t="str">
        <f>IF(ISBLANK(LeaveTracker[[#This Row],[Employee Name]]),"-----",VLOOKUP(LeaveTracker[[#This Row],[Employee Name]],'List of Employees'!$B$4:$H$767,6))</f>
        <v>PERMANENT</v>
      </c>
      <c r="G6757" s="24">
        <v>45121</v>
      </c>
      <c r="H6757" s="24">
        <v>45121</v>
      </c>
      <c r="I6757" s="20" t="s">
        <v>81</v>
      </c>
      <c r="K6757" s="57" t="str">
        <f ca="1">LeaveTracker[[#This Row],[Days]]&amp;" "&amp;LeaveTracker[[#This Row],[Type of Leave]]</f>
        <v>1 SL</v>
      </c>
      <c r="L6757" s="23">
        <f ca="1">NETWORKDAYS(LeaveTracker[[#This Row],[Start Date]],LeaveTracker[[#This Row],[End Date]],lstHolidays)</f>
        <v>1</v>
      </c>
      <c r="M6757" s="27"/>
    </row>
    <row r="6758" spans="1:13" ht="30" customHeight="1" x14ac:dyDescent="0.3">
      <c r="A6758" s="27">
        <f t="shared" si="79"/>
        <v>2920</v>
      </c>
      <c r="B6758" s="31">
        <v>45127</v>
      </c>
      <c r="C6758" s="31">
        <v>45126</v>
      </c>
      <c r="D6758" s="19" t="s">
        <v>571</v>
      </c>
      <c r="E6758" s="20" t="str">
        <f>IF(ISBLANK(LeaveTracker[[#This Row],[Employee Name]]),"-----",VLOOKUP(LeaveTracker[[#This Row],[Employee Name]],'List of Employees'!$B$4:$H$767,7))</f>
        <v>CCT</v>
      </c>
      <c r="F6758" s="66" t="str">
        <f>IF(ISBLANK(LeaveTracker[[#This Row],[Employee Name]]),"-----",VLOOKUP(LeaveTracker[[#This Row],[Employee Name]],'List of Employees'!$B$4:$H$767,6))</f>
        <v>PERMANENT</v>
      </c>
      <c r="G6758" s="24">
        <v>45124</v>
      </c>
      <c r="H6758" s="24">
        <v>45125</v>
      </c>
      <c r="I6758" s="20" t="s">
        <v>81</v>
      </c>
      <c r="K6758" s="57" t="str">
        <f ca="1">LeaveTracker[[#This Row],[Days]]&amp;" "&amp;LeaveTracker[[#This Row],[Type of Leave]]</f>
        <v>2 SL</v>
      </c>
      <c r="L6758" s="23">
        <f ca="1">NETWORKDAYS(LeaveTracker[[#This Row],[Start Date]],LeaveTracker[[#This Row],[End Date]],lstHolidays)</f>
        <v>2</v>
      </c>
      <c r="M6758" s="27"/>
    </row>
    <row r="6759" spans="1:13" ht="30" customHeight="1" x14ac:dyDescent="0.3">
      <c r="A6759" s="27">
        <f t="shared" si="79"/>
        <v>2921</v>
      </c>
      <c r="B6759" s="31">
        <v>45127</v>
      </c>
      <c r="C6759" s="31">
        <v>45125</v>
      </c>
      <c r="D6759" s="19" t="s">
        <v>421</v>
      </c>
      <c r="E6759" s="20" t="str">
        <f>IF(ISBLANK(LeaveTracker[[#This Row],[Employee Name]]),"-----",VLOOKUP(LeaveTracker[[#This Row],[Employee Name]],'List of Employees'!$B$4:$H$767,7))</f>
        <v>CTO</v>
      </c>
      <c r="F6759" s="66" t="str">
        <f>IF(ISBLANK(LeaveTracker[[#This Row],[Employee Name]]),"-----",VLOOKUP(LeaveTracker[[#This Row],[Employee Name]],'List of Employees'!$B$4:$H$767,6))</f>
        <v>PERMANENT</v>
      </c>
      <c r="G6759" s="24">
        <v>45126</v>
      </c>
      <c r="H6759" s="24">
        <v>45135</v>
      </c>
      <c r="I6759" s="20" t="s">
        <v>82</v>
      </c>
      <c r="K6759" s="57" t="str">
        <f ca="1">LeaveTracker[[#This Row],[Days]]&amp;" "&amp;LeaveTracker[[#This Row],[Type of Leave]]</f>
        <v>7 VL</v>
      </c>
      <c r="L6759" s="23">
        <f ca="1">NETWORKDAYS(LeaveTracker[[#This Row],[Start Date]],LeaveTracker[[#This Row],[End Date]],lstHolidays)</f>
        <v>7</v>
      </c>
      <c r="M6759" s="27"/>
    </row>
    <row r="6760" spans="1:13" ht="30" customHeight="1" x14ac:dyDescent="0.3">
      <c r="A6760" s="27">
        <f t="shared" si="79"/>
        <v>2922</v>
      </c>
      <c r="B6760" s="31">
        <v>45127</v>
      </c>
      <c r="C6760" s="31">
        <v>45126</v>
      </c>
      <c r="D6760" s="19" t="s">
        <v>627</v>
      </c>
      <c r="E6760" s="20" t="str">
        <f>IF(ISBLANK(LeaveTracker[[#This Row],[Employee Name]]),"-----",VLOOKUP(LeaveTracker[[#This Row],[Employee Name]],'List of Employees'!$B$4:$H$767,7))</f>
        <v>CCT</v>
      </c>
      <c r="F6760" s="66" t="str">
        <f>IF(ISBLANK(LeaveTracker[[#This Row],[Employee Name]]),"-----",VLOOKUP(LeaveTracker[[#This Row],[Employee Name]],'List of Employees'!$B$4:$H$767,6))</f>
        <v>PERMANENT</v>
      </c>
      <c r="G6760" s="24">
        <v>45125</v>
      </c>
      <c r="H6760" s="24">
        <v>45125</v>
      </c>
      <c r="I6760" s="20" t="s">
        <v>297</v>
      </c>
      <c r="J6760" s="42" t="s">
        <v>1000</v>
      </c>
      <c r="K6760" s="57" t="str">
        <f ca="1">LeaveTracker[[#This Row],[Days]]&amp;" "&amp;LeaveTracker[[#This Row],[Type of Leave]]</f>
        <v>1 OTHER</v>
      </c>
      <c r="L6760" s="23">
        <f ca="1">NETWORKDAYS(LeaveTracker[[#This Row],[Start Date]],LeaveTracker[[#This Row],[End Date]],lstHolidays)</f>
        <v>1</v>
      </c>
      <c r="M6760" s="27"/>
    </row>
    <row r="6761" spans="1:13" ht="30" customHeight="1" x14ac:dyDescent="0.3">
      <c r="A6761" s="27" t="e">
        <f>#REF!+1</f>
        <v>#REF!</v>
      </c>
      <c r="B6761" s="31">
        <v>45134</v>
      </c>
      <c r="C6761" s="31">
        <v>45132</v>
      </c>
      <c r="D6761" s="19" t="s">
        <v>472</v>
      </c>
      <c r="E6761" s="20" t="str">
        <f>IF(ISBLANK(LeaveTracker[[#This Row],[Employee Name]]),"-----",VLOOKUP(LeaveTracker[[#This Row],[Employee Name]],'List of Employees'!$B$4:$H$767,7))</f>
        <v>PIO</v>
      </c>
      <c r="F6761" s="66" t="str">
        <f>IF(ISBLANK(LeaveTracker[[#This Row],[Employee Name]]),"-----",VLOOKUP(LeaveTracker[[#This Row],[Employee Name]],'List of Employees'!$B$4:$H$767,6))</f>
        <v>PERMANENT</v>
      </c>
      <c r="G6761" s="24">
        <v>45128</v>
      </c>
      <c r="H6761" s="24">
        <v>45128</v>
      </c>
      <c r="I6761" s="20" t="s">
        <v>81</v>
      </c>
      <c r="K6761" s="57" t="str">
        <f ca="1">LeaveTracker[[#This Row],[Days]]&amp;" "&amp;LeaveTracker[[#This Row],[Type of Leave]]</f>
        <v>1 SL</v>
      </c>
      <c r="L6761" s="23">
        <f ca="1">NETWORKDAYS(LeaveTracker[[#This Row],[Start Date]],LeaveTracker[[#This Row],[End Date]],lstHolidays)</f>
        <v>1</v>
      </c>
      <c r="M6761" s="27"/>
    </row>
    <row r="6762" spans="1:13" ht="30" customHeight="1" x14ac:dyDescent="0.3">
      <c r="A6762" s="27" t="e">
        <f>A6761+1</f>
        <v>#REF!</v>
      </c>
      <c r="B6762" s="31">
        <v>45134</v>
      </c>
      <c r="C6762" s="31">
        <v>45119</v>
      </c>
      <c r="D6762" s="19" t="s">
        <v>621</v>
      </c>
      <c r="E6762" s="20" t="str">
        <f>IF(ISBLANK(LeaveTracker[[#This Row],[Employee Name]]),"-----",VLOOKUP(LeaveTracker[[#This Row],[Employee Name]],'List of Employees'!$B$4:$H$767,7))</f>
        <v>CTO</v>
      </c>
      <c r="F6762" s="66" t="str">
        <f>IF(ISBLANK(LeaveTracker[[#This Row],[Employee Name]]),"-----",VLOOKUP(LeaveTracker[[#This Row],[Employee Name]],'List of Employees'!$B$4:$H$767,6))</f>
        <v>PERMANENT</v>
      </c>
      <c r="G6762" s="24">
        <v>45127</v>
      </c>
      <c r="H6762" s="24">
        <v>45127</v>
      </c>
      <c r="I6762" s="20" t="s">
        <v>82</v>
      </c>
      <c r="K6762" s="57" t="str">
        <f ca="1">LeaveTracker[[#This Row],[Days]]&amp;" "&amp;LeaveTracker[[#This Row],[Type of Leave]]</f>
        <v>1 VL</v>
      </c>
      <c r="L6762" s="23">
        <f ca="1">NETWORKDAYS(LeaveTracker[[#This Row],[Start Date]],LeaveTracker[[#This Row],[End Date]],lstHolidays)</f>
        <v>1</v>
      </c>
      <c r="M6762" s="27"/>
    </row>
    <row r="6763" spans="1:13" ht="30" customHeight="1" x14ac:dyDescent="0.3">
      <c r="A6763" s="27" t="e">
        <f t="shared" ref="A6763:A6828" si="80">A6762+1</f>
        <v>#REF!</v>
      </c>
      <c r="B6763" s="31">
        <v>45134</v>
      </c>
      <c r="C6763" s="31">
        <v>45128</v>
      </c>
      <c r="D6763" s="19" t="s">
        <v>1014</v>
      </c>
      <c r="E6763" s="20" t="str">
        <f>IF(ISBLANK(LeaveTracker[[#This Row],[Employee Name]]),"-----",VLOOKUP(LeaveTracker[[#This Row],[Employee Name]],'List of Employees'!$B$4:$H$767,7))</f>
        <v>LANDTAX</v>
      </c>
      <c r="F6763" s="66" t="str">
        <f>IF(ISBLANK(LeaveTracker[[#This Row],[Employee Name]]),"-----",VLOOKUP(LeaveTracker[[#This Row],[Employee Name]],'List of Employees'!$B$4:$H$767,6))</f>
        <v>PERMANENT</v>
      </c>
      <c r="G6763" s="24">
        <v>45126</v>
      </c>
      <c r="H6763" s="24">
        <v>45126</v>
      </c>
      <c r="I6763" s="20" t="s">
        <v>81</v>
      </c>
      <c r="K6763" s="57" t="str">
        <f ca="1">LeaveTracker[[#This Row],[Days]]&amp;" "&amp;LeaveTracker[[#This Row],[Type of Leave]]</f>
        <v>1 SL</v>
      </c>
      <c r="L6763" s="23">
        <f ca="1">NETWORKDAYS(LeaveTracker[[#This Row],[Start Date]],LeaveTracker[[#This Row],[End Date]],lstHolidays)</f>
        <v>1</v>
      </c>
      <c r="M6763" s="27"/>
    </row>
    <row r="6764" spans="1:13" ht="30" customHeight="1" x14ac:dyDescent="0.3">
      <c r="A6764" s="27" t="e">
        <f t="shared" si="80"/>
        <v>#REF!</v>
      </c>
      <c r="B6764" s="31">
        <v>45134</v>
      </c>
      <c r="C6764" s="31">
        <v>45128</v>
      </c>
      <c r="D6764" s="19" t="s">
        <v>397</v>
      </c>
      <c r="E6764" s="20" t="str">
        <f>IF(ISBLANK(LeaveTracker[[#This Row],[Employee Name]]),"-----",VLOOKUP(LeaveTracker[[#This Row],[Employee Name]],'List of Employees'!$B$4:$H$767,7))</f>
        <v>CTO</v>
      </c>
      <c r="F6764" s="66" t="str">
        <f>IF(ISBLANK(LeaveTracker[[#This Row],[Employee Name]]),"-----",VLOOKUP(LeaveTracker[[#This Row],[Employee Name]],'List of Employees'!$B$4:$H$767,6))</f>
        <v>PERMANENT</v>
      </c>
      <c r="G6764" s="24">
        <v>45127</v>
      </c>
      <c r="H6764" s="24">
        <v>45127</v>
      </c>
      <c r="I6764" s="20" t="s">
        <v>81</v>
      </c>
      <c r="K6764" s="57" t="str">
        <f ca="1">LeaveTracker[[#This Row],[Days]]&amp;" "&amp;LeaveTracker[[#This Row],[Type of Leave]]</f>
        <v>1 SL</v>
      </c>
      <c r="L6764" s="23">
        <f ca="1">NETWORKDAYS(LeaveTracker[[#This Row],[Start Date]],LeaveTracker[[#This Row],[End Date]],lstHolidays)</f>
        <v>1</v>
      </c>
      <c r="M6764" s="27"/>
    </row>
    <row r="6765" spans="1:13" ht="30" customHeight="1" x14ac:dyDescent="0.3">
      <c r="A6765" s="27" t="e">
        <f t="shared" si="80"/>
        <v>#REF!</v>
      </c>
      <c r="B6765" s="31">
        <v>45134</v>
      </c>
      <c r="C6765" s="31">
        <v>45124</v>
      </c>
      <c r="D6765" s="19" t="s">
        <v>1852</v>
      </c>
      <c r="E6765" s="20" t="str">
        <f>IF(ISBLANK(LeaveTracker[[#This Row],[Employee Name]]),"-----",VLOOKUP(LeaveTracker[[#This Row],[Employee Name]],'List of Employees'!$B$4:$H$767,7))</f>
        <v>BPLO</v>
      </c>
      <c r="F6765" s="66" t="str">
        <f>IF(ISBLANK(LeaveTracker[[#This Row],[Employee Name]]),"-----",VLOOKUP(LeaveTracker[[#This Row],[Employee Name]],'List of Employees'!$B$4:$H$767,6))</f>
        <v>CASUAL</v>
      </c>
      <c r="G6765" s="24">
        <v>45118</v>
      </c>
      <c r="H6765" s="24">
        <v>45121</v>
      </c>
      <c r="I6765" s="20" t="s">
        <v>81</v>
      </c>
      <c r="K6765" s="57" t="str">
        <f ca="1">LeaveTracker[[#This Row],[Days]]&amp;" "&amp;LeaveTracker[[#This Row],[Type of Leave]]</f>
        <v>4 SL</v>
      </c>
      <c r="L6765" s="23">
        <f ca="1">NETWORKDAYS(LeaveTracker[[#This Row],[Start Date]],LeaveTracker[[#This Row],[End Date]],lstHolidays)</f>
        <v>4</v>
      </c>
      <c r="M6765" s="27"/>
    </row>
    <row r="6766" spans="1:13" ht="30" customHeight="1" x14ac:dyDescent="0.3">
      <c r="A6766" s="27" t="e">
        <f t="shared" si="80"/>
        <v>#REF!</v>
      </c>
      <c r="B6766" s="31">
        <v>45134</v>
      </c>
      <c r="C6766" s="31">
        <v>45122</v>
      </c>
      <c r="D6766" s="19" t="s">
        <v>823</v>
      </c>
      <c r="E6766" s="20" t="str">
        <f>IF(ISBLANK(LeaveTracker[[#This Row],[Employee Name]]),"-----",VLOOKUP(LeaveTracker[[#This Row],[Employee Name]],'List of Employees'!$B$4:$H$767,7))</f>
        <v>CHO</v>
      </c>
      <c r="F6766" s="66" t="str">
        <f>IF(ISBLANK(LeaveTracker[[#This Row],[Employee Name]]),"-----",VLOOKUP(LeaveTracker[[#This Row],[Employee Name]],'List of Employees'!$B$4:$H$767,6))</f>
        <v>PERMANENT</v>
      </c>
      <c r="G6766" s="24">
        <v>45127</v>
      </c>
      <c r="H6766" s="24">
        <v>45127</v>
      </c>
      <c r="I6766" s="20" t="s">
        <v>82</v>
      </c>
      <c r="K6766" s="57" t="str">
        <f ca="1">LeaveTracker[[#This Row],[Days]]&amp;" "&amp;LeaveTracker[[#This Row],[Type of Leave]]</f>
        <v>1 VL</v>
      </c>
      <c r="L6766" s="23">
        <f ca="1">NETWORKDAYS(LeaveTracker[[#This Row],[Start Date]],LeaveTracker[[#This Row],[End Date]],lstHolidays)</f>
        <v>1</v>
      </c>
      <c r="M6766" s="27"/>
    </row>
    <row r="6767" spans="1:13" ht="30" customHeight="1" x14ac:dyDescent="0.3">
      <c r="A6767" s="27" t="e">
        <f t="shared" si="80"/>
        <v>#REF!</v>
      </c>
      <c r="B6767" s="31">
        <v>45134</v>
      </c>
      <c r="C6767" s="31">
        <v>45127</v>
      </c>
      <c r="D6767" s="19" t="s">
        <v>1057</v>
      </c>
      <c r="E6767" s="20" t="str">
        <f>IF(ISBLANK(LeaveTracker[[#This Row],[Employee Name]]),"-----",VLOOKUP(LeaveTracker[[#This Row],[Employee Name]],'List of Employees'!$B$4:$H$767,7))</f>
        <v>CTO</v>
      </c>
      <c r="F6767" s="66" t="str">
        <f>IF(ISBLANK(LeaveTracker[[#This Row],[Employee Name]]),"-----",VLOOKUP(LeaveTracker[[#This Row],[Employee Name]],'List of Employees'!$B$4:$H$767,6))</f>
        <v>PERMANENT</v>
      </c>
      <c r="G6767" s="24">
        <v>45124</v>
      </c>
      <c r="H6767" s="24">
        <v>45126</v>
      </c>
      <c r="I6767" s="20" t="s">
        <v>81</v>
      </c>
      <c r="K6767" s="57" t="str">
        <f ca="1">LeaveTracker[[#This Row],[Days]]&amp;" "&amp;LeaveTracker[[#This Row],[Type of Leave]]</f>
        <v>3 SL</v>
      </c>
      <c r="L6767" s="23">
        <f ca="1">NETWORKDAYS(LeaveTracker[[#This Row],[Start Date]],LeaveTracker[[#This Row],[End Date]],lstHolidays)</f>
        <v>3</v>
      </c>
      <c r="M6767" s="27"/>
    </row>
    <row r="6768" spans="1:13" ht="30" customHeight="1" x14ac:dyDescent="0.3">
      <c r="A6768" s="27" t="e">
        <f t="shared" si="80"/>
        <v>#REF!</v>
      </c>
      <c r="B6768" s="31">
        <v>45134</v>
      </c>
      <c r="C6768" s="31">
        <v>45125</v>
      </c>
      <c r="D6768" s="19" t="s">
        <v>379</v>
      </c>
      <c r="E6768" s="20" t="str">
        <f>IF(ISBLANK(LeaveTracker[[#This Row],[Employee Name]]),"-----",VLOOKUP(LeaveTracker[[#This Row],[Employee Name]],'List of Employees'!$B$4:$H$767,7))</f>
        <v>CCT</v>
      </c>
      <c r="F6768" s="66" t="str">
        <f>IF(ISBLANK(LeaveTracker[[#This Row],[Employee Name]]),"-----",VLOOKUP(LeaveTracker[[#This Row],[Employee Name]],'List of Employees'!$B$4:$H$767,6))</f>
        <v>PERMANENT</v>
      </c>
      <c r="G6768" s="24">
        <v>45124</v>
      </c>
      <c r="H6768" s="24">
        <v>45124</v>
      </c>
      <c r="I6768" s="20" t="s">
        <v>81</v>
      </c>
      <c r="K6768" s="57" t="str">
        <f ca="1">LeaveTracker[[#This Row],[Days]]&amp;" "&amp;LeaveTracker[[#This Row],[Type of Leave]]</f>
        <v>1 SL</v>
      </c>
      <c r="L6768" s="23">
        <f ca="1">NETWORKDAYS(LeaveTracker[[#This Row],[Start Date]],LeaveTracker[[#This Row],[End Date]],lstHolidays)</f>
        <v>1</v>
      </c>
      <c r="M6768" s="27"/>
    </row>
    <row r="6769" spans="1:13" ht="30" customHeight="1" x14ac:dyDescent="0.3">
      <c r="A6769" s="27" t="e">
        <f t="shared" si="80"/>
        <v>#REF!</v>
      </c>
      <c r="B6769" s="31">
        <v>45134</v>
      </c>
      <c r="C6769" s="31">
        <v>45118</v>
      </c>
      <c r="D6769" s="19" t="s">
        <v>1916</v>
      </c>
      <c r="E6769" s="20" t="str">
        <f>IF(ISBLANK(LeaveTracker[[#This Row],[Employee Name]]),"-----",VLOOKUP(LeaveTracker[[#This Row],[Employee Name]],'List of Employees'!$B$4:$H$767,7))</f>
        <v>ONT</v>
      </c>
      <c r="F6769" s="66" t="str">
        <f>IF(ISBLANK(LeaveTracker[[#This Row],[Employee Name]]),"-----",VLOOKUP(LeaveTracker[[#This Row],[Employee Name]],'List of Employees'!$B$4:$H$767,6))</f>
        <v>CASUAL</v>
      </c>
      <c r="G6769" s="24">
        <v>45112</v>
      </c>
      <c r="H6769" s="24">
        <v>45112</v>
      </c>
      <c r="I6769" s="20" t="s">
        <v>81</v>
      </c>
      <c r="K6769" s="57" t="str">
        <f ca="1">LeaveTracker[[#This Row],[Days]]&amp;" "&amp;LeaveTracker[[#This Row],[Type of Leave]]</f>
        <v>1 SL</v>
      </c>
      <c r="L6769" s="23">
        <f ca="1">NETWORKDAYS(LeaveTracker[[#This Row],[Start Date]],LeaveTracker[[#This Row],[End Date]],lstHolidays)</f>
        <v>1</v>
      </c>
      <c r="M6769" s="27"/>
    </row>
    <row r="6770" spans="1:13" ht="30" customHeight="1" x14ac:dyDescent="0.3">
      <c r="A6770" s="27" t="e">
        <f t="shared" si="80"/>
        <v>#REF!</v>
      </c>
      <c r="B6770" s="31">
        <v>45134</v>
      </c>
      <c r="C6770" s="31">
        <v>45122</v>
      </c>
      <c r="D6770" s="19" t="s">
        <v>2420</v>
      </c>
      <c r="E6770" s="20" t="str">
        <f>IF(ISBLANK(LeaveTracker[[#This Row],[Employee Name]]),"-----",VLOOKUP(LeaveTracker[[#This Row],[Employee Name]],'List of Employees'!$B$4:$H$767,7))</f>
        <v>ONT</v>
      </c>
      <c r="F6770" s="66" t="str">
        <f>IF(ISBLANK(LeaveTracker[[#This Row],[Employee Name]]),"-----",VLOOKUP(LeaveTracker[[#This Row],[Employee Name]],'List of Employees'!$B$4:$H$767,6))</f>
        <v>CASUAL</v>
      </c>
      <c r="G6770" s="24">
        <v>45130</v>
      </c>
      <c r="H6770" s="24">
        <v>45130</v>
      </c>
      <c r="I6770" s="19" t="s">
        <v>297</v>
      </c>
      <c r="J6770" s="42" t="s">
        <v>1000</v>
      </c>
      <c r="K6770" s="57" t="str">
        <f>LeaveTracker[[#This Row],[Days]]&amp;" "&amp;LeaveTracker[[#This Row],[Type of Leave]]</f>
        <v>1 OTHER</v>
      </c>
      <c r="L6770" s="23">
        <v>1</v>
      </c>
      <c r="M6770" s="27"/>
    </row>
    <row r="6771" spans="1:13" ht="30" customHeight="1" x14ac:dyDescent="0.3">
      <c r="A6771" s="27" t="e">
        <f t="shared" si="80"/>
        <v>#REF!</v>
      </c>
      <c r="B6771" s="31">
        <v>45134</v>
      </c>
      <c r="C6771" s="31">
        <v>45125</v>
      </c>
      <c r="D6771" s="19" t="s">
        <v>1041</v>
      </c>
      <c r="E6771" s="20" t="str">
        <f>IF(ISBLANK(LeaveTracker[[#This Row],[Employee Name]]),"-----",VLOOKUP(LeaveTracker[[#This Row],[Employee Name]],'List of Employees'!$B$4:$H$767,7))</f>
        <v>ONT</v>
      </c>
      <c r="F6771" s="66" t="str">
        <f>IF(ISBLANK(LeaveTracker[[#This Row],[Employee Name]]),"-----",VLOOKUP(LeaveTracker[[#This Row],[Employee Name]],'List of Employees'!$B$4:$H$767,6))</f>
        <v>PERMANENT</v>
      </c>
      <c r="G6771" s="24">
        <v>45124</v>
      </c>
      <c r="H6771" s="24">
        <v>45124</v>
      </c>
      <c r="I6771" s="20" t="s">
        <v>81</v>
      </c>
      <c r="K6771" s="57" t="str">
        <f ca="1">LeaveTracker[[#This Row],[Days]]&amp;" "&amp;LeaveTracker[[#This Row],[Type of Leave]]</f>
        <v>1 SL</v>
      </c>
      <c r="L6771" s="23">
        <f ca="1">NETWORKDAYS(LeaveTracker[[#This Row],[Start Date]],LeaveTracker[[#This Row],[End Date]],lstHolidays)</f>
        <v>1</v>
      </c>
      <c r="M6771" s="27"/>
    </row>
    <row r="6772" spans="1:13" ht="30" customHeight="1" x14ac:dyDescent="0.3">
      <c r="A6772" s="27" t="e">
        <f t="shared" si="80"/>
        <v>#REF!</v>
      </c>
      <c r="B6772" s="31">
        <v>45134</v>
      </c>
      <c r="C6772" s="31">
        <v>45127</v>
      </c>
      <c r="D6772" s="19" t="s">
        <v>529</v>
      </c>
      <c r="E6772" s="20" t="str">
        <f>IF(ISBLANK(LeaveTracker[[#This Row],[Employee Name]]),"-----",VLOOKUP(LeaveTracker[[#This Row],[Employee Name]],'List of Employees'!$B$4:$H$767,7))</f>
        <v>GSO</v>
      </c>
      <c r="F6772" s="66" t="str">
        <f>IF(ISBLANK(LeaveTracker[[#This Row],[Employee Name]]),"-----",VLOOKUP(LeaveTracker[[#This Row],[Employee Name]],'List of Employees'!$B$4:$H$767,6))</f>
        <v>PERMANENT</v>
      </c>
      <c r="G6772" s="24">
        <v>45125</v>
      </c>
      <c r="H6772" s="24">
        <v>45126</v>
      </c>
      <c r="I6772" s="20" t="s">
        <v>81</v>
      </c>
      <c r="K6772" s="57" t="str">
        <f ca="1">LeaveTracker[[#This Row],[Days]]&amp;" "&amp;LeaveTracker[[#This Row],[Type of Leave]]</f>
        <v>2 SL</v>
      </c>
      <c r="L6772" s="23">
        <f ca="1">NETWORKDAYS(LeaveTracker[[#This Row],[Start Date]],LeaveTracker[[#This Row],[End Date]],lstHolidays)</f>
        <v>2</v>
      </c>
      <c r="M6772" s="27"/>
    </row>
    <row r="6773" spans="1:13" ht="30" customHeight="1" x14ac:dyDescent="0.3">
      <c r="A6773" s="27" t="e">
        <f t="shared" si="80"/>
        <v>#REF!</v>
      </c>
      <c r="B6773" s="31">
        <v>45134</v>
      </c>
      <c r="C6773" s="31">
        <v>45127</v>
      </c>
      <c r="D6773" s="19" t="s">
        <v>370</v>
      </c>
      <c r="E6773" s="20" t="str">
        <f>IF(ISBLANK(LeaveTracker[[#This Row],[Employee Name]]),"-----",VLOOKUP(LeaveTracker[[#This Row],[Employee Name]],'List of Employees'!$B$4:$H$767,7))</f>
        <v>LIBRARY</v>
      </c>
      <c r="F6773" s="66" t="str">
        <f>IF(ISBLANK(LeaveTracker[[#This Row],[Employee Name]]),"-----",VLOOKUP(LeaveTracker[[#This Row],[Employee Name]],'List of Employees'!$B$4:$H$767,6))</f>
        <v>PERMANENT</v>
      </c>
      <c r="G6773" s="24">
        <v>45112</v>
      </c>
      <c r="H6773" s="24">
        <v>45112</v>
      </c>
      <c r="I6773" s="20" t="s">
        <v>81</v>
      </c>
      <c r="K6773" s="57" t="str">
        <f ca="1">LeaveTracker[[#This Row],[Days]]&amp;" "&amp;LeaveTracker[[#This Row],[Type of Leave]]</f>
        <v>1 SL</v>
      </c>
      <c r="L6773" s="23">
        <f ca="1">NETWORKDAYS(LeaveTracker[[#This Row],[Start Date]],LeaveTracker[[#This Row],[End Date]],lstHolidays)</f>
        <v>1</v>
      </c>
      <c r="M6773" s="27"/>
    </row>
    <row r="6774" spans="1:13" ht="30" customHeight="1" x14ac:dyDescent="0.3">
      <c r="A6774" s="27">
        <v>3062</v>
      </c>
      <c r="B6774" s="31">
        <v>45134</v>
      </c>
      <c r="C6774" s="31">
        <v>45127</v>
      </c>
      <c r="D6774" s="19" t="s">
        <v>370</v>
      </c>
      <c r="E6774" s="20" t="str">
        <f>IF(ISBLANK(LeaveTracker[[#This Row],[Employee Name]]),"-----",VLOOKUP(LeaveTracker[[#This Row],[Employee Name]],'List of Employees'!$B$4:$H$767,7))</f>
        <v>LIBRARY</v>
      </c>
      <c r="F6774" s="66" t="str">
        <f>IF(ISBLANK(LeaveTracker[[#This Row],[Employee Name]]),"-----",VLOOKUP(LeaveTracker[[#This Row],[Employee Name]],'List of Employees'!$B$4:$H$767,6))</f>
        <v>PERMANENT</v>
      </c>
      <c r="G6774" s="24">
        <v>45117</v>
      </c>
      <c r="H6774" s="24">
        <v>45117</v>
      </c>
      <c r="I6774" s="20" t="s">
        <v>81</v>
      </c>
      <c r="K6774" s="57" t="str">
        <f ca="1">LeaveTracker[[#This Row],[Days]]&amp;" "&amp;LeaveTracker[[#This Row],[Type of Leave]]</f>
        <v>1 SL</v>
      </c>
      <c r="L6774" s="23">
        <f ca="1">NETWORKDAYS(LeaveTracker[[#This Row],[Start Date]],LeaveTracker[[#This Row],[End Date]],lstHolidays)</f>
        <v>1</v>
      </c>
      <c r="M6774" s="27"/>
    </row>
    <row r="6775" spans="1:13" ht="30" customHeight="1" x14ac:dyDescent="0.3">
      <c r="A6775" s="27" t="e">
        <f>A6773+1</f>
        <v>#REF!</v>
      </c>
      <c r="B6775" s="31">
        <v>45134</v>
      </c>
      <c r="C6775" s="31">
        <v>45127</v>
      </c>
      <c r="D6775" s="19" t="s">
        <v>2137</v>
      </c>
      <c r="E6775" s="20" t="str">
        <f>IF(ISBLANK(LeaveTracker[[#This Row],[Employee Name]]),"-----",VLOOKUP(LeaveTracker[[#This Row],[Employee Name]],'List of Employees'!$B$4:$H$767,7))</f>
        <v>GSO</v>
      </c>
      <c r="F6775" s="66" t="str">
        <f>IF(ISBLANK(LeaveTracker[[#This Row],[Employee Name]]),"-----",VLOOKUP(LeaveTracker[[#This Row],[Employee Name]],'List of Employees'!$B$4:$H$767,6))</f>
        <v>PERMANENT</v>
      </c>
      <c r="G6775" s="24">
        <v>45119</v>
      </c>
      <c r="H6775" s="24">
        <v>45138</v>
      </c>
      <c r="I6775" s="20" t="s">
        <v>81</v>
      </c>
      <c r="K6775" s="57" t="str">
        <f ca="1">LeaveTracker[[#This Row],[Days]]&amp;" "&amp;LeaveTracker[[#This Row],[Type of Leave]]</f>
        <v>13 SL</v>
      </c>
      <c r="L6775" s="23">
        <f ca="1">NETWORKDAYS(LeaveTracker[[#This Row],[Start Date]],LeaveTracker[[#This Row],[End Date]],lstHolidays)</f>
        <v>13</v>
      </c>
      <c r="M6775" s="27"/>
    </row>
    <row r="6776" spans="1:13" ht="30" customHeight="1" x14ac:dyDescent="0.3">
      <c r="A6776" s="27" t="e">
        <f t="shared" si="80"/>
        <v>#REF!</v>
      </c>
      <c r="B6776" s="31">
        <v>45134</v>
      </c>
      <c r="C6776" s="31">
        <v>45125</v>
      </c>
      <c r="D6776" s="19" t="s">
        <v>573</v>
      </c>
      <c r="E6776" s="20" t="str">
        <f>IF(ISBLANK(LeaveTracker[[#This Row],[Employee Name]]),"-----",VLOOKUP(LeaveTracker[[#This Row],[Employee Name]],'List of Employees'!$B$4:$H$767,7))</f>
        <v>CCT</v>
      </c>
      <c r="F6776" s="66" t="str">
        <f>IF(ISBLANK(LeaveTracker[[#This Row],[Employee Name]]),"-----",VLOOKUP(LeaveTracker[[#This Row],[Employee Name]],'List of Employees'!$B$4:$H$767,6))</f>
        <v>PERMANENT</v>
      </c>
      <c r="G6776" s="24">
        <v>45125</v>
      </c>
      <c r="H6776" s="24">
        <v>45125</v>
      </c>
      <c r="I6776" s="20" t="s">
        <v>81</v>
      </c>
      <c r="K6776" s="57" t="str">
        <f ca="1">LeaveTracker[[#This Row],[Days]]&amp;" "&amp;LeaveTracker[[#This Row],[Type of Leave]]</f>
        <v>1 SL</v>
      </c>
      <c r="L6776" s="23">
        <f ca="1">NETWORKDAYS(LeaveTracker[[#This Row],[Start Date]],LeaveTracker[[#This Row],[End Date]],lstHolidays)</f>
        <v>1</v>
      </c>
      <c r="M6776" s="27"/>
    </row>
    <row r="6777" spans="1:13" ht="30" customHeight="1" x14ac:dyDescent="0.3">
      <c r="A6777" s="27" t="e">
        <f t="shared" si="80"/>
        <v>#REF!</v>
      </c>
      <c r="B6777" s="31">
        <v>45134</v>
      </c>
      <c r="C6777" s="31">
        <v>45126</v>
      </c>
      <c r="D6777" s="19" t="s">
        <v>171</v>
      </c>
      <c r="E6777" s="20" t="str">
        <f>IF(ISBLANK(LeaveTracker[[#This Row],[Employee Name]]),"-----",VLOOKUP(LeaveTracker[[#This Row],[Employee Name]],'List of Employees'!$B$4:$H$767,7))</f>
        <v>HRMO</v>
      </c>
      <c r="F6777" s="66" t="str">
        <f>IF(ISBLANK(LeaveTracker[[#This Row],[Employee Name]]),"-----",VLOOKUP(LeaveTracker[[#This Row],[Employee Name]],'List of Employees'!$B$4:$H$767,6))</f>
        <v>PERMANENT</v>
      </c>
      <c r="G6777" s="24">
        <v>45125</v>
      </c>
      <c r="H6777" s="24">
        <v>45125</v>
      </c>
      <c r="I6777" s="20" t="s">
        <v>81</v>
      </c>
      <c r="K6777" s="57" t="str">
        <f ca="1">LeaveTracker[[#This Row],[Days]]&amp;" "&amp;LeaveTracker[[#This Row],[Type of Leave]]</f>
        <v>1 SL</v>
      </c>
      <c r="L6777" s="23">
        <f ca="1">NETWORKDAYS(LeaveTracker[[#This Row],[Start Date]],LeaveTracker[[#This Row],[End Date]],lstHolidays)</f>
        <v>1</v>
      </c>
      <c r="M6777" s="27"/>
    </row>
    <row r="6778" spans="1:13" ht="30" customHeight="1" x14ac:dyDescent="0.3">
      <c r="A6778" s="27" t="e">
        <f t="shared" si="80"/>
        <v>#REF!</v>
      </c>
      <c r="B6778" s="31">
        <v>45134</v>
      </c>
      <c r="C6778" s="31">
        <v>45125</v>
      </c>
      <c r="D6778" s="19" t="s">
        <v>552</v>
      </c>
      <c r="E6778" s="20" t="str">
        <f>IF(ISBLANK(LeaveTracker[[#This Row],[Employee Name]]),"-----",VLOOKUP(LeaveTracker[[#This Row],[Employee Name]],'List of Employees'!$B$4:$H$767,7))</f>
        <v>CENRO</v>
      </c>
      <c r="F6778" s="66" t="str">
        <f>IF(ISBLANK(LeaveTracker[[#This Row],[Employee Name]]),"-----",VLOOKUP(LeaveTracker[[#This Row],[Employee Name]],'List of Employees'!$B$4:$H$767,6))</f>
        <v>PERMANENT</v>
      </c>
      <c r="G6778" s="24">
        <v>45124</v>
      </c>
      <c r="H6778" s="24">
        <v>45124</v>
      </c>
      <c r="I6778" s="20" t="s">
        <v>81</v>
      </c>
      <c r="K6778" s="57" t="str">
        <f ca="1">LeaveTracker[[#This Row],[Days]]&amp;" "&amp;LeaveTracker[[#This Row],[Type of Leave]]</f>
        <v>1 SL</v>
      </c>
      <c r="L6778" s="23">
        <f ca="1">NETWORKDAYS(LeaveTracker[[#This Row],[Start Date]],LeaveTracker[[#This Row],[End Date]],lstHolidays)</f>
        <v>1</v>
      </c>
      <c r="M6778" s="27"/>
    </row>
    <row r="6779" spans="1:13" ht="30" customHeight="1" x14ac:dyDescent="0.3">
      <c r="A6779" s="27" t="e">
        <f t="shared" si="80"/>
        <v>#REF!</v>
      </c>
      <c r="B6779" s="31">
        <v>45134</v>
      </c>
      <c r="C6779" s="31">
        <v>45126</v>
      </c>
      <c r="D6779" s="19" t="s">
        <v>582</v>
      </c>
      <c r="E6779" s="20" t="str">
        <f>IF(ISBLANK(LeaveTracker[[#This Row],[Employee Name]]),"-----",VLOOKUP(LeaveTracker[[#This Row],[Employee Name]],'List of Employees'!$B$4:$H$767,7))</f>
        <v>CCT</v>
      </c>
      <c r="F6779" s="66" t="str">
        <f>IF(ISBLANK(LeaveTracker[[#This Row],[Employee Name]]),"-----",VLOOKUP(LeaveTracker[[#This Row],[Employee Name]],'List of Employees'!$B$4:$H$767,6))</f>
        <v>PERMANENT</v>
      </c>
      <c r="G6779" s="24">
        <v>45117</v>
      </c>
      <c r="H6779" s="24">
        <v>45117</v>
      </c>
      <c r="I6779" s="20" t="s">
        <v>81</v>
      </c>
      <c r="K6779" s="57" t="str">
        <f ca="1">LeaveTracker[[#This Row],[Days]]&amp;" "&amp;LeaveTracker[[#This Row],[Type of Leave]]</f>
        <v>1 SL</v>
      </c>
      <c r="L6779" s="23">
        <f ca="1">NETWORKDAYS(LeaveTracker[[#This Row],[Start Date]],LeaveTracker[[#This Row],[End Date]],lstHolidays)</f>
        <v>1</v>
      </c>
      <c r="M6779" s="27"/>
    </row>
    <row r="6780" spans="1:13" ht="30" customHeight="1" x14ac:dyDescent="0.3">
      <c r="A6780" s="27">
        <v>3067</v>
      </c>
      <c r="B6780" s="31">
        <v>45134</v>
      </c>
      <c r="C6780" s="31">
        <v>45126</v>
      </c>
      <c r="D6780" s="19" t="s">
        <v>582</v>
      </c>
      <c r="E6780" s="20" t="str">
        <f>IF(ISBLANK(LeaveTracker[[#This Row],[Employee Name]]),"-----",VLOOKUP(LeaveTracker[[#This Row],[Employee Name]],'List of Employees'!$B$4:$H$767,7))</f>
        <v>CCT</v>
      </c>
      <c r="F6780" s="66" t="str">
        <f>IF(ISBLANK(LeaveTracker[[#This Row],[Employee Name]]),"-----",VLOOKUP(LeaveTracker[[#This Row],[Employee Name]],'List of Employees'!$B$4:$H$767,6))</f>
        <v>PERMANENT</v>
      </c>
      <c r="G6780" s="24">
        <v>45124</v>
      </c>
      <c r="H6780" s="24">
        <v>45124</v>
      </c>
      <c r="I6780" s="20" t="s">
        <v>81</v>
      </c>
      <c r="K6780" s="57" t="str">
        <f ca="1">LeaveTracker[[#This Row],[Days]]&amp;" "&amp;LeaveTracker[[#This Row],[Type of Leave]]</f>
        <v>1 SL</v>
      </c>
      <c r="L6780" s="23">
        <f ca="1">NETWORKDAYS(LeaveTracker[[#This Row],[Start Date]],LeaveTracker[[#This Row],[End Date]],lstHolidays)</f>
        <v>1</v>
      </c>
      <c r="M6780" s="27"/>
    </row>
    <row r="6781" spans="1:13" ht="30" customHeight="1" x14ac:dyDescent="0.3">
      <c r="A6781" s="27" t="e">
        <f>A6779+1</f>
        <v>#REF!</v>
      </c>
      <c r="B6781" s="31">
        <v>45134</v>
      </c>
      <c r="C6781" s="31">
        <v>45092</v>
      </c>
      <c r="D6781" s="19" t="s">
        <v>1881</v>
      </c>
      <c r="E6781" s="20" t="str">
        <f>IF(ISBLANK(LeaveTracker[[#This Row],[Employee Name]]),"-----",VLOOKUP(LeaveTracker[[#This Row],[Employee Name]],'List of Employees'!$B$4:$H$767,7))</f>
        <v>TICC</v>
      </c>
      <c r="F6781" s="66" t="str">
        <f>IF(ISBLANK(LeaveTracker[[#This Row],[Employee Name]]),"-----",VLOOKUP(LeaveTracker[[#This Row],[Employee Name]],'List of Employees'!$B$4:$H$767,6))</f>
        <v>CASUAL</v>
      </c>
      <c r="G6781" s="24">
        <v>45084</v>
      </c>
      <c r="H6781" s="24">
        <v>45084</v>
      </c>
      <c r="I6781" s="20" t="s">
        <v>81</v>
      </c>
      <c r="K6781" s="57" t="str">
        <f ca="1">LeaveTracker[[#This Row],[Days]]&amp;" "&amp;LeaveTracker[[#This Row],[Type of Leave]]</f>
        <v>1 SL</v>
      </c>
      <c r="L6781" s="23">
        <f ca="1">NETWORKDAYS(LeaveTracker[[#This Row],[Start Date]],LeaveTracker[[#This Row],[End Date]],lstHolidays)</f>
        <v>1</v>
      </c>
      <c r="M6781" s="27"/>
    </row>
    <row r="6782" spans="1:13" ht="30" customHeight="1" x14ac:dyDescent="0.3">
      <c r="A6782" s="27">
        <v>3068</v>
      </c>
      <c r="B6782" s="31">
        <v>45134</v>
      </c>
      <c r="C6782" s="31">
        <v>45092</v>
      </c>
      <c r="D6782" s="19" t="s">
        <v>1881</v>
      </c>
      <c r="E6782" s="20" t="str">
        <f>IF(ISBLANK(LeaveTracker[[#This Row],[Employee Name]]),"-----",VLOOKUP(LeaveTracker[[#This Row],[Employee Name]],'List of Employees'!$B$4:$H$767,7))</f>
        <v>TICC</v>
      </c>
      <c r="F6782" s="66" t="str">
        <f>IF(ISBLANK(LeaveTracker[[#This Row],[Employee Name]]),"-----",VLOOKUP(LeaveTracker[[#This Row],[Employee Name]],'List of Employees'!$B$4:$H$767,6))</f>
        <v>CASUAL</v>
      </c>
      <c r="G6782" s="24">
        <v>45090</v>
      </c>
      <c r="H6782" s="24">
        <v>45090</v>
      </c>
      <c r="I6782" s="20" t="s">
        <v>81</v>
      </c>
      <c r="K6782" s="57" t="str">
        <f ca="1">LeaveTracker[[#This Row],[Days]]&amp;" "&amp;LeaveTracker[[#This Row],[Type of Leave]]</f>
        <v>1 SL</v>
      </c>
      <c r="L6782" s="23">
        <f ca="1">NETWORKDAYS(LeaveTracker[[#This Row],[Start Date]],LeaveTracker[[#This Row],[End Date]],lstHolidays)</f>
        <v>1</v>
      </c>
      <c r="M6782" s="27"/>
    </row>
    <row r="6783" spans="1:13" ht="30" customHeight="1" x14ac:dyDescent="0.3">
      <c r="A6783" s="27" t="e">
        <f>A6781+1</f>
        <v>#REF!</v>
      </c>
      <c r="B6783" s="31">
        <v>45134</v>
      </c>
      <c r="C6783" s="31">
        <v>45125</v>
      </c>
      <c r="D6783" s="19" t="s">
        <v>1880</v>
      </c>
      <c r="E6783" s="20" t="str">
        <f>IF(ISBLANK(LeaveTracker[[#This Row],[Employee Name]]),"-----",VLOOKUP(LeaveTracker[[#This Row],[Employee Name]],'List of Employees'!$B$4:$H$767,7))</f>
        <v>GSO</v>
      </c>
      <c r="F6783" s="66" t="str">
        <f>IF(ISBLANK(LeaveTracker[[#This Row],[Employee Name]]),"-----",VLOOKUP(LeaveTracker[[#This Row],[Employee Name]],'List of Employees'!$B$4:$H$767,6))</f>
        <v>PERMANENT</v>
      </c>
      <c r="G6783" s="24">
        <v>45134</v>
      </c>
      <c r="H6783" s="24">
        <v>45134</v>
      </c>
      <c r="I6783" s="20" t="s">
        <v>82</v>
      </c>
      <c r="K6783" s="57" t="str">
        <f ca="1">LeaveTracker[[#This Row],[Days]]&amp;" "&amp;LeaveTracker[[#This Row],[Type of Leave]]</f>
        <v>1 VL</v>
      </c>
      <c r="L6783" s="23">
        <f ca="1">NETWORKDAYS(LeaveTracker[[#This Row],[Start Date]],LeaveTracker[[#This Row],[End Date]],lstHolidays)</f>
        <v>1</v>
      </c>
      <c r="M6783" s="27"/>
    </row>
    <row r="6784" spans="1:13" ht="30" customHeight="1" x14ac:dyDescent="0.3">
      <c r="A6784" s="27">
        <v>3069</v>
      </c>
      <c r="B6784" s="31">
        <v>45134</v>
      </c>
      <c r="C6784" s="31">
        <v>45125</v>
      </c>
      <c r="D6784" s="19" t="s">
        <v>1880</v>
      </c>
      <c r="E6784" s="20" t="str">
        <f>IF(ISBLANK(LeaveTracker[[#This Row],[Employee Name]]),"-----",VLOOKUP(LeaveTracker[[#This Row],[Employee Name]],'List of Employees'!$B$4:$H$767,7))</f>
        <v>GSO</v>
      </c>
      <c r="F6784" s="66" t="str">
        <f>IF(ISBLANK(LeaveTracker[[#This Row],[Employee Name]]),"-----",VLOOKUP(LeaveTracker[[#This Row],[Employee Name]],'List of Employees'!$B$4:$H$767,6))</f>
        <v>PERMANENT</v>
      </c>
      <c r="G6784" s="24">
        <v>45138</v>
      </c>
      <c r="H6784" s="24">
        <v>45138</v>
      </c>
      <c r="I6784" s="20" t="s">
        <v>82</v>
      </c>
      <c r="K6784" s="57" t="str">
        <f ca="1">LeaveTracker[[#This Row],[Days]]&amp;" "&amp;LeaveTracker[[#This Row],[Type of Leave]]</f>
        <v>1 VL</v>
      </c>
      <c r="L6784" s="23">
        <f ca="1">NETWORKDAYS(LeaveTracker[[#This Row],[Start Date]],LeaveTracker[[#This Row],[End Date]],lstHolidays)</f>
        <v>1</v>
      </c>
      <c r="M6784" s="27"/>
    </row>
    <row r="6785" spans="1:13" ht="30" customHeight="1" x14ac:dyDescent="0.3">
      <c r="A6785" s="27" t="e">
        <f>A6783+1</f>
        <v>#REF!</v>
      </c>
      <c r="B6785" s="31">
        <v>45134</v>
      </c>
      <c r="C6785" s="31">
        <v>45132</v>
      </c>
      <c r="D6785" s="19" t="s">
        <v>1846</v>
      </c>
      <c r="E6785" s="20" t="str">
        <f>IF(ISBLANK(LeaveTracker[[#This Row],[Employee Name]]),"-----",VLOOKUP(LeaveTracker[[#This Row],[Employee Name]],'List of Employees'!$B$4:$H$767,7))</f>
        <v>TICC</v>
      </c>
      <c r="F6785" s="66" t="str">
        <f>IF(ISBLANK(LeaveTracker[[#This Row],[Employee Name]]),"-----",VLOOKUP(LeaveTracker[[#This Row],[Employee Name]],'List of Employees'!$B$4:$H$767,6))</f>
        <v>CASUAL</v>
      </c>
      <c r="G6785" s="24">
        <v>45139</v>
      </c>
      <c r="H6785" s="24">
        <v>45142</v>
      </c>
      <c r="I6785" s="20" t="s">
        <v>82</v>
      </c>
      <c r="K6785" s="57" t="str">
        <f ca="1">LeaveTracker[[#This Row],[Days]]&amp;" "&amp;LeaveTracker[[#This Row],[Type of Leave]]</f>
        <v>4 VL</v>
      </c>
      <c r="L6785" s="23">
        <f ca="1">NETWORKDAYS(LeaveTracker[[#This Row],[Start Date]],LeaveTracker[[#This Row],[End Date]],lstHolidays)</f>
        <v>4</v>
      </c>
      <c r="M6785" s="27"/>
    </row>
    <row r="6786" spans="1:13" ht="30" customHeight="1" x14ac:dyDescent="0.3">
      <c r="A6786" s="27" t="e">
        <f>A6785+1</f>
        <v>#REF!</v>
      </c>
      <c r="B6786" s="31">
        <v>45134</v>
      </c>
      <c r="C6786" s="31">
        <v>45127</v>
      </c>
      <c r="D6786" s="19" t="s">
        <v>1846</v>
      </c>
      <c r="E6786" s="20" t="str">
        <f>IF(ISBLANK(LeaveTracker[[#This Row],[Employee Name]]),"-----",VLOOKUP(LeaveTracker[[#This Row],[Employee Name]],'List of Employees'!$B$4:$H$767,7))</f>
        <v>TICC</v>
      </c>
      <c r="F6786" s="66" t="str">
        <f>IF(ISBLANK(LeaveTracker[[#This Row],[Employee Name]]),"-----",VLOOKUP(LeaveTracker[[#This Row],[Employee Name]],'List of Employees'!$B$4:$H$767,6))</f>
        <v>CASUAL</v>
      </c>
      <c r="G6786" s="24">
        <v>45134</v>
      </c>
      <c r="H6786" s="24">
        <v>45138</v>
      </c>
      <c r="I6786" s="20" t="s">
        <v>82</v>
      </c>
      <c r="K6786" s="57" t="str">
        <f ca="1">LeaveTracker[[#This Row],[Days]]&amp;" "&amp;LeaveTracker[[#This Row],[Type of Leave]]</f>
        <v>3 VL</v>
      </c>
      <c r="L6786" s="23">
        <f ca="1">NETWORKDAYS(LeaveTracker[[#This Row],[Start Date]],LeaveTracker[[#This Row],[End Date]],lstHolidays)</f>
        <v>3</v>
      </c>
      <c r="M6786" s="27"/>
    </row>
    <row r="6787" spans="1:13" ht="30" customHeight="1" x14ac:dyDescent="0.3">
      <c r="A6787" s="27" t="e">
        <f t="shared" si="80"/>
        <v>#REF!</v>
      </c>
      <c r="B6787" s="31">
        <v>45134</v>
      </c>
      <c r="C6787" s="31">
        <v>45128</v>
      </c>
      <c r="D6787" s="19" t="s">
        <v>1787</v>
      </c>
      <c r="E6787" s="20" t="str">
        <f>IF(ISBLANK(LeaveTracker[[#This Row],[Employee Name]]),"-----",VLOOKUP(LeaveTracker[[#This Row],[Employee Name]],'List of Employees'!$B$4:$H$767,7))</f>
        <v>CENRO</v>
      </c>
      <c r="F6787" s="66" t="str">
        <f>IF(ISBLANK(LeaveTracker[[#This Row],[Employee Name]]),"-----",VLOOKUP(LeaveTracker[[#This Row],[Employee Name]],'List of Employees'!$B$4:$H$767,6))</f>
        <v>CASUAL</v>
      </c>
      <c r="G6787" s="24">
        <v>45121</v>
      </c>
      <c r="H6787" s="24">
        <v>45121</v>
      </c>
      <c r="I6787" s="20" t="s">
        <v>81</v>
      </c>
      <c r="K6787" s="57" t="str">
        <f ca="1">LeaveTracker[[#This Row],[Days]]&amp;" "&amp;LeaveTracker[[#This Row],[Type of Leave]]</f>
        <v>1 SL</v>
      </c>
      <c r="L6787" s="23">
        <f ca="1">NETWORKDAYS(LeaveTracker[[#This Row],[Start Date]],LeaveTracker[[#This Row],[End Date]],lstHolidays)</f>
        <v>1</v>
      </c>
      <c r="M6787" s="27"/>
    </row>
    <row r="6788" spans="1:13" ht="30" customHeight="1" x14ac:dyDescent="0.3">
      <c r="A6788" s="27">
        <v>3072</v>
      </c>
      <c r="B6788" s="31">
        <v>45134</v>
      </c>
      <c r="C6788" s="31">
        <v>45128</v>
      </c>
      <c r="D6788" s="19" t="s">
        <v>1787</v>
      </c>
      <c r="E6788" s="20" t="str">
        <f>IF(ISBLANK(LeaveTracker[[#This Row],[Employee Name]]),"-----",VLOOKUP(LeaveTracker[[#This Row],[Employee Name]],'List of Employees'!$B$4:$H$767,7))</f>
        <v>CENRO</v>
      </c>
      <c r="F6788" s="66" t="str">
        <f>IF(ISBLANK(LeaveTracker[[#This Row],[Employee Name]]),"-----",VLOOKUP(LeaveTracker[[#This Row],[Employee Name]],'List of Employees'!$B$4:$H$767,6))</f>
        <v>CASUAL</v>
      </c>
      <c r="G6788" s="24">
        <v>45126</v>
      </c>
      <c r="H6788" s="24">
        <v>45127</v>
      </c>
      <c r="I6788" s="20" t="s">
        <v>81</v>
      </c>
      <c r="K6788" s="57" t="str">
        <f ca="1">LeaveTracker[[#This Row],[Days]]&amp;" "&amp;LeaveTracker[[#This Row],[Type of Leave]]</f>
        <v>2 SL</v>
      </c>
      <c r="L6788" s="23">
        <f ca="1">NETWORKDAYS(LeaveTracker[[#This Row],[Start Date]],LeaveTracker[[#This Row],[End Date]],lstHolidays)</f>
        <v>2</v>
      </c>
      <c r="M6788" s="27"/>
    </row>
    <row r="6789" spans="1:13" ht="30" customHeight="1" x14ac:dyDescent="0.3">
      <c r="A6789" s="27" t="e">
        <f>A6787+1</f>
        <v>#REF!</v>
      </c>
      <c r="B6789" s="31">
        <v>45134</v>
      </c>
      <c r="C6789" s="31">
        <v>45124</v>
      </c>
      <c r="D6789" s="19" t="s">
        <v>1953</v>
      </c>
      <c r="E6789" s="20" t="str">
        <f>IF(ISBLANK(LeaveTracker[[#This Row],[Employee Name]]),"-----",VLOOKUP(LeaveTracker[[#This Row],[Employee Name]],'List of Employees'!$B$4:$H$767,7))</f>
        <v>CENRO</v>
      </c>
      <c r="F6789" s="66" t="str">
        <f>IF(ISBLANK(LeaveTracker[[#This Row],[Employee Name]]),"-----",VLOOKUP(LeaveTracker[[#This Row],[Employee Name]],'List of Employees'!$B$4:$H$767,6))</f>
        <v>CASUAL</v>
      </c>
      <c r="G6789" s="24">
        <v>45122</v>
      </c>
      <c r="H6789" s="24">
        <v>45122</v>
      </c>
      <c r="I6789" s="20" t="s">
        <v>81</v>
      </c>
      <c r="K6789" s="57" t="str">
        <f>LeaveTracker[[#This Row],[Days]]&amp;" "&amp;LeaveTracker[[#This Row],[Type of Leave]]</f>
        <v>1 SL</v>
      </c>
      <c r="L6789" s="23">
        <v>1</v>
      </c>
      <c r="M6789" s="27"/>
    </row>
    <row r="6790" spans="1:13" ht="30" customHeight="1" x14ac:dyDescent="0.3">
      <c r="A6790" s="27" t="e">
        <f t="shared" si="80"/>
        <v>#REF!</v>
      </c>
      <c r="B6790" s="31">
        <v>45134</v>
      </c>
      <c r="C6790" s="31">
        <v>45125</v>
      </c>
      <c r="D6790" s="19" t="s">
        <v>1772</v>
      </c>
      <c r="E6790" s="20" t="str">
        <f>IF(ISBLANK(LeaveTracker[[#This Row],[Employee Name]]),"-----",VLOOKUP(LeaveTracker[[#This Row],[Employee Name]],'List of Employees'!$B$4:$H$767,7))</f>
        <v>MAHOGANY MARKET</v>
      </c>
      <c r="F6790" s="66" t="str">
        <f>IF(ISBLANK(LeaveTracker[[#This Row],[Employee Name]]),"-----",VLOOKUP(LeaveTracker[[#This Row],[Employee Name]],'List of Employees'!$B$4:$H$767,6))</f>
        <v>CASUAL</v>
      </c>
      <c r="G6790" s="24">
        <v>45108</v>
      </c>
      <c r="H6790" s="24">
        <v>45123</v>
      </c>
      <c r="I6790" s="20" t="s">
        <v>81</v>
      </c>
      <c r="K6790" s="57" t="str">
        <f>LeaveTracker[[#This Row],[Days]]&amp;" "&amp;LeaveTracker[[#This Row],[Type of Leave]]</f>
        <v>14 SL</v>
      </c>
      <c r="L6790" s="23">
        <v>14</v>
      </c>
      <c r="M6790" s="27"/>
    </row>
    <row r="6791" spans="1:13" ht="30" customHeight="1" x14ac:dyDescent="0.3">
      <c r="A6791" s="27" t="e">
        <f t="shared" si="80"/>
        <v>#REF!</v>
      </c>
      <c r="B6791" s="31">
        <v>45134</v>
      </c>
      <c r="C6791" s="31">
        <v>45127</v>
      </c>
      <c r="D6791" s="19" t="s">
        <v>1907</v>
      </c>
      <c r="E6791" s="20" t="str">
        <f>IF(ISBLANK(LeaveTracker[[#This Row],[Employee Name]]),"-----",VLOOKUP(LeaveTracker[[#This Row],[Employee Name]],'List of Employees'!$B$4:$H$767,7))</f>
        <v>INTERNAL</v>
      </c>
      <c r="F6791" s="66" t="str">
        <f>IF(ISBLANK(LeaveTracker[[#This Row],[Employee Name]]),"-----",VLOOKUP(LeaveTracker[[#This Row],[Employee Name]],'List of Employees'!$B$4:$H$767,6))</f>
        <v>CASUAL</v>
      </c>
      <c r="G6791" s="24">
        <v>45117</v>
      </c>
      <c r="H6791" s="24">
        <v>45117</v>
      </c>
      <c r="I6791" s="20" t="s">
        <v>81</v>
      </c>
      <c r="K6791" s="57" t="str">
        <f ca="1">LeaveTracker[[#This Row],[Days]]&amp;" "&amp;LeaveTracker[[#This Row],[Type of Leave]]</f>
        <v>1 SL</v>
      </c>
      <c r="L6791" s="23">
        <f ca="1">NETWORKDAYS(LeaveTracker[[#This Row],[Start Date]],LeaveTracker[[#This Row],[End Date]],lstHolidays)</f>
        <v>1</v>
      </c>
      <c r="M6791" s="27"/>
    </row>
    <row r="6792" spans="1:13" ht="30" customHeight="1" x14ac:dyDescent="0.3">
      <c r="A6792" s="27" t="e">
        <f t="shared" si="80"/>
        <v>#REF!</v>
      </c>
      <c r="B6792" s="31">
        <v>45134</v>
      </c>
      <c r="C6792" s="31">
        <v>45127</v>
      </c>
      <c r="D6792" s="19" t="s">
        <v>1907</v>
      </c>
      <c r="E6792" s="20" t="str">
        <f>IF(ISBLANK(LeaveTracker[[#This Row],[Employee Name]]),"-----",VLOOKUP(LeaveTracker[[#This Row],[Employee Name]],'List of Employees'!$B$4:$H$767,7))</f>
        <v>INTERNAL</v>
      </c>
      <c r="F6792" s="66" t="str">
        <f>IF(ISBLANK(LeaveTracker[[#This Row],[Employee Name]]),"-----",VLOOKUP(LeaveTracker[[#This Row],[Employee Name]],'List of Employees'!$B$4:$H$767,6))</f>
        <v>CASUAL</v>
      </c>
      <c r="G6792" s="24">
        <v>45124</v>
      </c>
      <c r="H6792" s="24">
        <v>45126</v>
      </c>
      <c r="I6792" s="20" t="s">
        <v>81</v>
      </c>
      <c r="K6792" s="57" t="str">
        <f ca="1">LeaveTracker[[#This Row],[Days]]&amp;" "&amp;LeaveTracker[[#This Row],[Type of Leave]]</f>
        <v>3 SL</v>
      </c>
      <c r="L6792" s="23">
        <f ca="1">NETWORKDAYS(LeaveTracker[[#This Row],[Start Date]],LeaveTracker[[#This Row],[End Date]],lstHolidays)</f>
        <v>3</v>
      </c>
      <c r="M6792" s="27"/>
    </row>
    <row r="6793" spans="1:13" ht="30" customHeight="1" x14ac:dyDescent="0.3">
      <c r="A6793" s="27" t="e">
        <f t="shared" si="80"/>
        <v>#REF!</v>
      </c>
      <c r="B6793" s="31">
        <v>45134</v>
      </c>
      <c r="C6793" s="31">
        <v>45127</v>
      </c>
      <c r="D6793" s="19" t="s">
        <v>1828</v>
      </c>
      <c r="E6793" s="20" t="str">
        <f>IF(ISBLANK(LeaveTracker[[#This Row],[Employee Name]]),"-----",VLOOKUP(LeaveTracker[[#This Row],[Employee Name]],'List of Employees'!$B$4:$H$767,7))</f>
        <v>EEO/CITY MARKET</v>
      </c>
      <c r="F6793" s="66" t="str">
        <f>IF(ISBLANK(LeaveTracker[[#This Row],[Employee Name]]),"-----",VLOOKUP(LeaveTracker[[#This Row],[Employee Name]],'List of Employees'!$B$4:$H$767,6))</f>
        <v>CASUAL</v>
      </c>
      <c r="G6793" s="24">
        <v>45124</v>
      </c>
      <c r="H6793" s="24">
        <v>45124</v>
      </c>
      <c r="I6793" s="20" t="s">
        <v>297</v>
      </c>
      <c r="J6793" s="42" t="s">
        <v>1000</v>
      </c>
      <c r="K6793" s="57" t="str">
        <f ca="1">LeaveTracker[[#This Row],[Days]]&amp;" "&amp;LeaveTracker[[#This Row],[Type of Leave]]</f>
        <v>1 OTHER</v>
      </c>
      <c r="L6793" s="23">
        <f ca="1">NETWORKDAYS(LeaveTracker[[#This Row],[Start Date]],LeaveTracker[[#This Row],[End Date]],lstHolidays)</f>
        <v>1</v>
      </c>
      <c r="M6793" s="27"/>
    </row>
    <row r="6794" spans="1:13" ht="30" customHeight="1" x14ac:dyDescent="0.3">
      <c r="A6794" s="27">
        <v>3077</v>
      </c>
      <c r="B6794" s="31">
        <v>45134</v>
      </c>
      <c r="C6794" s="31">
        <v>45127</v>
      </c>
      <c r="D6794" s="19" t="s">
        <v>1828</v>
      </c>
      <c r="E6794" s="20" t="str">
        <f>IF(ISBLANK(LeaveTracker[[#This Row],[Employee Name]]),"-----",VLOOKUP(LeaveTracker[[#This Row],[Employee Name]],'List of Employees'!$B$4:$H$767,7))</f>
        <v>EEO/CITY MARKET</v>
      </c>
      <c r="F6794" s="66" t="str">
        <f>IF(ISBLANK(LeaveTracker[[#This Row],[Employee Name]]),"-----",VLOOKUP(LeaveTracker[[#This Row],[Employee Name]],'List of Employees'!$B$4:$H$767,6))</f>
        <v>CASUAL</v>
      </c>
      <c r="G6794" s="24">
        <v>45126</v>
      </c>
      <c r="H6794" s="24">
        <v>45126</v>
      </c>
      <c r="I6794" s="20" t="s">
        <v>297</v>
      </c>
      <c r="J6794" s="42" t="s">
        <v>1000</v>
      </c>
      <c r="K6794" s="57" t="str">
        <f ca="1">LeaveTracker[[#This Row],[Days]]&amp;" "&amp;LeaveTracker[[#This Row],[Type of Leave]]</f>
        <v>1 OTHER</v>
      </c>
      <c r="L6794" s="23">
        <f ca="1">NETWORKDAYS(LeaveTracker[[#This Row],[Start Date]],LeaveTracker[[#This Row],[End Date]],lstHolidays)</f>
        <v>1</v>
      </c>
      <c r="M6794" s="27"/>
    </row>
    <row r="6795" spans="1:13" ht="30" customHeight="1" x14ac:dyDescent="0.3">
      <c r="A6795" s="27" t="e">
        <f>A6793+1</f>
        <v>#REF!</v>
      </c>
      <c r="B6795" s="31">
        <v>45134</v>
      </c>
      <c r="C6795" s="31">
        <v>45126</v>
      </c>
      <c r="D6795" s="19" t="s">
        <v>623</v>
      </c>
      <c r="E6795" s="20" t="str">
        <f>IF(ISBLANK(LeaveTracker[[#This Row],[Employee Name]]),"-----",VLOOKUP(LeaveTracker[[#This Row],[Employee Name]],'List of Employees'!$B$4:$H$767,7))</f>
        <v>EEO/ CITY MARKET</v>
      </c>
      <c r="F6795" s="66" t="str">
        <f>IF(ISBLANK(LeaveTracker[[#This Row],[Employee Name]]),"-----",VLOOKUP(LeaveTracker[[#This Row],[Employee Name]],'List of Employees'!$B$4:$H$767,6))</f>
        <v>PERMANENT</v>
      </c>
      <c r="G6795" s="24">
        <v>45125</v>
      </c>
      <c r="H6795" s="24">
        <v>45125</v>
      </c>
      <c r="I6795" s="20" t="s">
        <v>297</v>
      </c>
      <c r="J6795" s="42" t="s">
        <v>1000</v>
      </c>
      <c r="K6795" s="57" t="str">
        <f ca="1">LeaveTracker[[#This Row],[Days]]&amp;" "&amp;LeaveTracker[[#This Row],[Type of Leave]]</f>
        <v>1 OTHER</v>
      </c>
      <c r="L6795" s="23">
        <f ca="1">NETWORKDAYS(LeaveTracker[[#This Row],[Start Date]],LeaveTracker[[#This Row],[End Date]],lstHolidays)</f>
        <v>1</v>
      </c>
      <c r="M6795" s="27"/>
    </row>
    <row r="6796" spans="1:13" ht="30" customHeight="1" x14ac:dyDescent="0.3">
      <c r="A6796" s="27" t="e">
        <f t="shared" si="80"/>
        <v>#REF!</v>
      </c>
      <c r="B6796" s="31">
        <v>45134</v>
      </c>
      <c r="C6796" s="31">
        <v>45126</v>
      </c>
      <c r="D6796" s="19" t="s">
        <v>1818</v>
      </c>
      <c r="E6796" s="20" t="str">
        <f>IF(ISBLANK(LeaveTracker[[#This Row],[Employee Name]]),"-----",VLOOKUP(LeaveTracker[[#This Row],[Employee Name]],'List of Employees'!$B$4:$H$767,7))</f>
        <v>EEO/CITY MARKET</v>
      </c>
      <c r="F6796" s="66" t="str">
        <f>IF(ISBLANK(LeaveTracker[[#This Row],[Employee Name]]),"-----",VLOOKUP(LeaveTracker[[#This Row],[Employee Name]],'List of Employees'!$B$4:$H$767,6))</f>
        <v>CASUAL</v>
      </c>
      <c r="G6796" s="24">
        <v>45123</v>
      </c>
      <c r="H6796" s="24">
        <v>45124</v>
      </c>
      <c r="I6796" s="20" t="s">
        <v>297</v>
      </c>
      <c r="J6796" s="42" t="s">
        <v>1000</v>
      </c>
      <c r="K6796" s="57" t="str">
        <f>LeaveTracker[[#This Row],[Days]]&amp;" "&amp;LeaveTracker[[#This Row],[Type of Leave]]</f>
        <v>2 OTHER</v>
      </c>
      <c r="L6796" s="23">
        <v>2</v>
      </c>
      <c r="M6796" s="27"/>
    </row>
    <row r="6797" spans="1:13" ht="30" customHeight="1" x14ac:dyDescent="0.3">
      <c r="A6797" s="27">
        <v>3079</v>
      </c>
      <c r="B6797" s="31">
        <v>45134</v>
      </c>
      <c r="C6797" s="31">
        <v>45125</v>
      </c>
      <c r="D6797" s="19" t="s">
        <v>1824</v>
      </c>
      <c r="E6797" s="20" t="str">
        <f>IF(ISBLANK(LeaveTracker[[#This Row],[Employee Name]]),"-----",VLOOKUP(LeaveTracker[[#This Row],[Employee Name]],'List of Employees'!$B$4:$H$767,7))</f>
        <v>ONT</v>
      </c>
      <c r="F6797" s="66" t="str">
        <f>IF(ISBLANK(LeaveTracker[[#This Row],[Employee Name]]),"-----",VLOOKUP(LeaveTracker[[#This Row],[Employee Name]],'List of Employees'!$B$4:$H$767,6))</f>
        <v>CASUAL</v>
      </c>
      <c r="G6797" s="24">
        <v>45186</v>
      </c>
      <c r="H6797" s="24">
        <v>45188</v>
      </c>
      <c r="I6797" s="20" t="s">
        <v>82</v>
      </c>
      <c r="K6797" s="57" t="str">
        <f>LeaveTracker[[#This Row],[Days]]&amp;" "&amp;LeaveTracker[[#This Row],[Type of Leave]]</f>
        <v>3 VL</v>
      </c>
      <c r="L6797" s="23">
        <v>3</v>
      </c>
      <c r="M6797" s="27"/>
    </row>
    <row r="6798" spans="1:13" ht="30" customHeight="1" x14ac:dyDescent="0.3">
      <c r="A6798" s="27" t="e">
        <f>A6796+1</f>
        <v>#REF!</v>
      </c>
      <c r="B6798" s="31">
        <v>45134</v>
      </c>
      <c r="C6798" s="31">
        <v>45125</v>
      </c>
      <c r="D6798" s="19" t="s">
        <v>1824</v>
      </c>
      <c r="E6798" s="20" t="str">
        <f>IF(ISBLANK(LeaveTracker[[#This Row],[Employee Name]]),"-----",VLOOKUP(LeaveTracker[[#This Row],[Employee Name]],'List of Employees'!$B$4:$H$767,7))</f>
        <v>ONT</v>
      </c>
      <c r="F6798" s="66" t="str">
        <f>IF(ISBLANK(LeaveTracker[[#This Row],[Employee Name]]),"-----",VLOOKUP(LeaveTracker[[#This Row],[Employee Name]],'List of Employees'!$B$4:$H$767,6))</f>
        <v>CASUAL</v>
      </c>
      <c r="G6798" s="24">
        <v>45185</v>
      </c>
      <c r="H6798" s="24">
        <v>45185</v>
      </c>
      <c r="I6798" s="20" t="s">
        <v>297</v>
      </c>
      <c r="J6798" s="42" t="s">
        <v>1000</v>
      </c>
      <c r="K6798" s="57" t="str">
        <f>LeaveTracker[[#This Row],[Days]]&amp;" "&amp;LeaveTracker[[#This Row],[Type of Leave]]</f>
        <v>1 OTHER</v>
      </c>
      <c r="L6798" s="23">
        <v>1</v>
      </c>
      <c r="M6798" s="27"/>
    </row>
    <row r="6799" spans="1:13" ht="30" customHeight="1" x14ac:dyDescent="0.3">
      <c r="A6799" s="27" t="e">
        <f t="shared" si="80"/>
        <v>#REF!</v>
      </c>
      <c r="B6799" s="31">
        <v>45134</v>
      </c>
      <c r="C6799" s="31">
        <v>45127</v>
      </c>
      <c r="D6799" s="19" t="s">
        <v>1760</v>
      </c>
      <c r="E6799" s="20" t="str">
        <f>IF(ISBLANK(LeaveTracker[[#This Row],[Employee Name]]),"-----",VLOOKUP(LeaveTracker[[#This Row],[Employee Name]],'List of Employees'!$B$4:$H$767,7))</f>
        <v>GSO</v>
      </c>
      <c r="F6799" s="66" t="str">
        <f>IF(ISBLANK(LeaveTracker[[#This Row],[Employee Name]]),"-----",VLOOKUP(LeaveTracker[[#This Row],[Employee Name]],'List of Employees'!$B$4:$H$767,6))</f>
        <v>CASUAL</v>
      </c>
      <c r="G6799" s="24">
        <v>45134</v>
      </c>
      <c r="H6799" s="24">
        <v>45135</v>
      </c>
      <c r="I6799" s="20" t="s">
        <v>82</v>
      </c>
      <c r="K6799" s="57" t="str">
        <f ca="1">LeaveTracker[[#This Row],[Days]]&amp;" "&amp;LeaveTracker[[#This Row],[Type of Leave]]</f>
        <v>2 VL</v>
      </c>
      <c r="L6799" s="23">
        <f ca="1">NETWORKDAYS(LeaveTracker[[#This Row],[Start Date]],LeaveTracker[[#This Row],[End Date]],lstHolidays)</f>
        <v>2</v>
      </c>
      <c r="M6799" s="27"/>
    </row>
    <row r="6800" spans="1:13" ht="30" customHeight="1" x14ac:dyDescent="0.3">
      <c r="A6800" s="27" t="e">
        <f t="shared" si="80"/>
        <v>#REF!</v>
      </c>
      <c r="B6800" s="31">
        <v>45134</v>
      </c>
      <c r="C6800" s="31">
        <v>45124</v>
      </c>
      <c r="D6800" s="19" t="s">
        <v>2019</v>
      </c>
      <c r="E6800" s="20" t="str">
        <f>IF(ISBLANK(LeaveTracker[[#This Row],[Employee Name]]),"-----",VLOOKUP(LeaveTracker[[#This Row],[Employee Name]],'List of Employees'!$B$4:$H$767,7))</f>
        <v>INTERNAL</v>
      </c>
      <c r="F6800" s="66" t="str">
        <f>IF(ISBLANK(LeaveTracker[[#This Row],[Employee Name]]),"-----",VLOOKUP(LeaveTracker[[#This Row],[Employee Name]],'List of Employees'!$B$4:$H$767,6))</f>
        <v>PERMANENT</v>
      </c>
      <c r="G6800" s="24">
        <v>45118</v>
      </c>
      <c r="H6800" s="24">
        <v>45121</v>
      </c>
      <c r="I6800" s="20" t="s">
        <v>81</v>
      </c>
      <c r="K6800" s="57" t="str">
        <f ca="1">LeaveTracker[[#This Row],[Days]]&amp;" "&amp;LeaveTracker[[#This Row],[Type of Leave]]</f>
        <v>4 SL</v>
      </c>
      <c r="L6800" s="23">
        <f ca="1">NETWORKDAYS(LeaveTracker[[#This Row],[Start Date]],LeaveTracker[[#This Row],[End Date]],lstHolidays)</f>
        <v>4</v>
      </c>
      <c r="M6800" s="27"/>
    </row>
    <row r="6801" spans="1:13" ht="30" customHeight="1" x14ac:dyDescent="0.3">
      <c r="A6801" s="27" t="e">
        <f t="shared" si="80"/>
        <v>#REF!</v>
      </c>
      <c r="B6801" s="31">
        <v>45134</v>
      </c>
      <c r="C6801" s="31">
        <v>45126</v>
      </c>
      <c r="D6801" s="19" t="s">
        <v>1994</v>
      </c>
      <c r="E6801" s="20" t="str">
        <f>IF(ISBLANK(LeaveTracker[[#This Row],[Employee Name]]),"-----",VLOOKUP(LeaveTracker[[#This Row],[Employee Name]],'List of Employees'!$B$4:$H$767,7))</f>
        <v>HRMO</v>
      </c>
      <c r="F6801" s="66" t="str">
        <f>IF(ISBLANK(LeaveTracker[[#This Row],[Employee Name]]),"-----",VLOOKUP(LeaveTracker[[#This Row],[Employee Name]],'List of Employees'!$B$4:$H$767,6))</f>
        <v>PERMANENT</v>
      </c>
      <c r="G6801" s="24">
        <v>45125</v>
      </c>
      <c r="H6801" s="24">
        <v>45125</v>
      </c>
      <c r="I6801" s="20" t="s">
        <v>81</v>
      </c>
      <c r="K6801" s="57" t="str">
        <f ca="1">LeaveTracker[[#This Row],[Days]]&amp;" "&amp;LeaveTracker[[#This Row],[Type of Leave]]</f>
        <v>1 SL</v>
      </c>
      <c r="L6801" s="23">
        <f ca="1">NETWORKDAYS(LeaveTracker[[#This Row],[Start Date]],LeaveTracker[[#This Row],[End Date]],lstHolidays)</f>
        <v>1</v>
      </c>
      <c r="M6801" s="27"/>
    </row>
    <row r="6802" spans="1:13" ht="30" customHeight="1" x14ac:dyDescent="0.3">
      <c r="A6802" s="27" t="e">
        <f t="shared" si="80"/>
        <v>#REF!</v>
      </c>
      <c r="B6802" s="31">
        <v>45134</v>
      </c>
      <c r="C6802" s="31">
        <v>45127</v>
      </c>
      <c r="D6802" s="19" t="s">
        <v>1752</v>
      </c>
      <c r="E6802" s="20" t="str">
        <f>IF(ISBLANK(LeaveTracker[[#This Row],[Employee Name]]),"-----",VLOOKUP(LeaveTracker[[#This Row],[Employee Name]],'List of Employees'!$B$4:$H$767,7))</f>
        <v>SP</v>
      </c>
      <c r="F6802" s="66" t="str">
        <f>IF(ISBLANK(LeaveTracker[[#This Row],[Employee Name]]),"-----",VLOOKUP(LeaveTracker[[#This Row],[Employee Name]],'List of Employees'!$B$4:$H$767,6))</f>
        <v>CASUAL</v>
      </c>
      <c r="G6802" s="24">
        <v>45128</v>
      </c>
      <c r="H6802" s="24">
        <v>45128</v>
      </c>
      <c r="I6802" s="20" t="s">
        <v>82</v>
      </c>
      <c r="K6802" s="57" t="str">
        <f ca="1">LeaveTracker[[#This Row],[Days]]&amp;" "&amp;LeaveTracker[[#This Row],[Type of Leave]]</f>
        <v>1 VL</v>
      </c>
      <c r="L6802" s="23">
        <f ca="1">NETWORKDAYS(LeaveTracker[[#This Row],[Start Date]],LeaveTracker[[#This Row],[End Date]],lstHolidays)</f>
        <v>1</v>
      </c>
      <c r="M6802" s="27"/>
    </row>
    <row r="6803" spans="1:13" ht="30" customHeight="1" x14ac:dyDescent="0.3">
      <c r="A6803" s="27">
        <v>3084</v>
      </c>
      <c r="B6803" s="31">
        <v>45134</v>
      </c>
      <c r="C6803" s="31">
        <v>45127</v>
      </c>
      <c r="D6803" s="19" t="s">
        <v>1752</v>
      </c>
      <c r="E6803" s="20" t="str">
        <f>IF(ISBLANK(LeaveTracker[[#This Row],[Employee Name]]),"-----",VLOOKUP(LeaveTracker[[#This Row],[Employee Name]],'List of Employees'!$B$4:$H$767,7))</f>
        <v>SP</v>
      </c>
      <c r="F6803" s="66" t="str">
        <f>IF(ISBLANK(LeaveTracker[[#This Row],[Employee Name]]),"-----",VLOOKUP(LeaveTracker[[#This Row],[Employee Name]],'List of Employees'!$B$4:$H$767,6))</f>
        <v>CASUAL</v>
      </c>
      <c r="G6803" s="24">
        <v>45132</v>
      </c>
      <c r="H6803" s="24">
        <v>45132</v>
      </c>
      <c r="I6803" s="20" t="s">
        <v>82</v>
      </c>
      <c r="K6803" s="57" t="str">
        <f ca="1">LeaveTracker[[#This Row],[Days]]&amp;" "&amp;LeaveTracker[[#This Row],[Type of Leave]]</f>
        <v>1 VL</v>
      </c>
      <c r="L6803" s="23">
        <f ca="1">NETWORKDAYS(LeaveTracker[[#This Row],[Start Date]],LeaveTracker[[#This Row],[End Date]],lstHolidays)</f>
        <v>1</v>
      </c>
      <c r="M6803" s="27"/>
    </row>
    <row r="6804" spans="1:13" ht="30" customHeight="1" x14ac:dyDescent="0.3">
      <c r="A6804" s="27">
        <v>3084</v>
      </c>
      <c r="B6804" s="31">
        <v>45134</v>
      </c>
      <c r="C6804" s="31">
        <v>45127</v>
      </c>
      <c r="D6804" s="19" t="s">
        <v>1752</v>
      </c>
      <c r="E6804" s="20" t="str">
        <f>IF(ISBLANK(LeaveTracker[[#This Row],[Employee Name]]),"-----",VLOOKUP(LeaveTracker[[#This Row],[Employee Name]],'List of Employees'!$B$4:$H$767,7))</f>
        <v>SP</v>
      </c>
      <c r="F6804" s="66" t="str">
        <f>IF(ISBLANK(LeaveTracker[[#This Row],[Employee Name]]),"-----",VLOOKUP(LeaveTracker[[#This Row],[Employee Name]],'List of Employees'!$B$4:$H$767,6))</f>
        <v>CASUAL</v>
      </c>
      <c r="G6804" s="24">
        <v>45135</v>
      </c>
      <c r="H6804" s="24">
        <v>45135</v>
      </c>
      <c r="I6804" s="20" t="s">
        <v>82</v>
      </c>
      <c r="K6804" s="57" t="str">
        <f ca="1">LeaveTracker[[#This Row],[Days]]&amp;" "&amp;LeaveTracker[[#This Row],[Type of Leave]]</f>
        <v>1 VL</v>
      </c>
      <c r="L6804" s="23">
        <f ca="1">NETWORKDAYS(LeaveTracker[[#This Row],[Start Date]],LeaveTracker[[#This Row],[End Date]],lstHolidays)</f>
        <v>1</v>
      </c>
      <c r="M6804" s="27"/>
    </row>
    <row r="6805" spans="1:13" ht="30" customHeight="1" x14ac:dyDescent="0.3">
      <c r="A6805" s="27" t="e">
        <f>A6802+1</f>
        <v>#REF!</v>
      </c>
      <c r="B6805" s="31">
        <v>45134</v>
      </c>
      <c r="C6805" s="31">
        <v>45120</v>
      </c>
      <c r="D6805" s="19" t="s">
        <v>2321</v>
      </c>
      <c r="E6805" s="20" t="str">
        <f>IF(ISBLANK(LeaveTracker[[#This Row],[Employee Name]]),"-----",VLOOKUP(LeaveTracker[[#This Row],[Employee Name]],'List of Employees'!$B$4:$H$767,7))</f>
        <v>SP</v>
      </c>
      <c r="F6805" s="66" t="str">
        <f>IF(ISBLANK(LeaveTracker[[#This Row],[Employee Name]]),"-----",VLOOKUP(LeaveTracker[[#This Row],[Employee Name]],'List of Employees'!$B$4:$H$767,6))</f>
        <v>CASUAL</v>
      </c>
      <c r="G6805" s="24">
        <v>45119</v>
      </c>
      <c r="H6805" s="24">
        <v>45119</v>
      </c>
      <c r="I6805" s="20" t="s">
        <v>81</v>
      </c>
      <c r="K6805" s="57" t="str">
        <f ca="1">LeaveTracker[[#This Row],[Days]]&amp;" "&amp;LeaveTracker[[#This Row],[Type of Leave]]</f>
        <v>1 SL</v>
      </c>
      <c r="L6805" s="23">
        <f ca="1">NETWORKDAYS(LeaveTracker[[#This Row],[Start Date]],LeaveTracker[[#This Row],[End Date]],lstHolidays)</f>
        <v>1</v>
      </c>
      <c r="M6805" s="27"/>
    </row>
    <row r="6806" spans="1:13" ht="30" customHeight="1" x14ac:dyDescent="0.3">
      <c r="A6806" s="27" t="e">
        <f t="shared" si="80"/>
        <v>#REF!</v>
      </c>
      <c r="B6806" s="31">
        <v>45134</v>
      </c>
      <c r="C6806" s="31">
        <v>45120</v>
      </c>
      <c r="D6806" s="19" t="s">
        <v>1821</v>
      </c>
      <c r="E6806" s="20" t="str">
        <f>IF(ISBLANK(LeaveTracker[[#This Row],[Employee Name]]),"-----",VLOOKUP(LeaveTracker[[#This Row],[Employee Name]],'List of Employees'!$B$4:$H$767,7))</f>
        <v>SP</v>
      </c>
      <c r="F6806" s="66" t="str">
        <f>IF(ISBLANK(LeaveTracker[[#This Row],[Employee Name]]),"-----",VLOOKUP(LeaveTracker[[#This Row],[Employee Name]],'List of Employees'!$B$4:$H$767,6))</f>
        <v>CASUAL</v>
      </c>
      <c r="G6806" s="24">
        <v>45118</v>
      </c>
      <c r="H6806" s="24">
        <v>45119</v>
      </c>
      <c r="I6806" s="20" t="s">
        <v>81</v>
      </c>
      <c r="K6806" s="57" t="str">
        <f ca="1">LeaveTracker[[#This Row],[Days]]&amp;" "&amp;LeaveTracker[[#This Row],[Type of Leave]]</f>
        <v>2 SL</v>
      </c>
      <c r="L6806" s="23">
        <f ca="1">NETWORKDAYS(LeaveTracker[[#This Row],[Start Date]],LeaveTracker[[#This Row],[End Date]],lstHolidays)</f>
        <v>2</v>
      </c>
      <c r="M6806" s="27"/>
    </row>
    <row r="6807" spans="1:13" ht="30" customHeight="1" x14ac:dyDescent="0.3">
      <c r="A6807" s="27" t="e">
        <f t="shared" si="80"/>
        <v>#REF!</v>
      </c>
      <c r="B6807" s="31">
        <v>45134</v>
      </c>
      <c r="C6807" s="31">
        <v>45124</v>
      </c>
      <c r="D6807" s="19" t="s">
        <v>1721</v>
      </c>
      <c r="E6807" s="20" t="str">
        <f>IF(ISBLANK(LeaveTracker[[#This Row],[Employee Name]]),"-----",VLOOKUP(LeaveTracker[[#This Row],[Employee Name]],'List of Employees'!$B$4:$H$767,7))</f>
        <v>TCIS</v>
      </c>
      <c r="F6807" s="66" t="str">
        <f>IF(ISBLANK(LeaveTracker[[#This Row],[Employee Name]]),"-----",VLOOKUP(LeaveTracker[[#This Row],[Employee Name]],'List of Employees'!$B$4:$H$767,6))</f>
        <v>CASUAL</v>
      </c>
      <c r="G6807" s="24">
        <v>45121</v>
      </c>
      <c r="H6807" s="24">
        <v>45121</v>
      </c>
      <c r="I6807" s="20" t="s">
        <v>81</v>
      </c>
      <c r="K6807" s="57" t="str">
        <f ca="1">LeaveTracker[[#This Row],[Days]]&amp;" "&amp;LeaveTracker[[#This Row],[Type of Leave]]</f>
        <v>1 SL</v>
      </c>
      <c r="L6807" s="23">
        <f ca="1">NETWORKDAYS(LeaveTracker[[#This Row],[Start Date]],LeaveTracker[[#This Row],[End Date]],lstHolidays)</f>
        <v>1</v>
      </c>
      <c r="M6807" s="27"/>
    </row>
    <row r="6808" spans="1:13" ht="30" customHeight="1" x14ac:dyDescent="0.3">
      <c r="A6808" s="27" t="e">
        <f t="shared" si="80"/>
        <v>#REF!</v>
      </c>
      <c r="B6808" s="31">
        <v>45134</v>
      </c>
      <c r="C6808" s="31">
        <v>45127</v>
      </c>
      <c r="D6808" s="19" t="s">
        <v>1920</v>
      </c>
      <c r="E6808" s="20" t="str">
        <f>IF(ISBLANK(LeaveTracker[[#This Row],[Employee Name]]),"-----",VLOOKUP(LeaveTracker[[#This Row],[Employee Name]],'List of Employees'!$B$4:$H$767,7))</f>
        <v>TCIS</v>
      </c>
      <c r="F6808" s="66" t="str">
        <f>IF(ISBLANK(LeaveTracker[[#This Row],[Employee Name]]),"-----",VLOOKUP(LeaveTracker[[#This Row],[Employee Name]],'List of Employees'!$B$4:$H$767,6))</f>
        <v>JOBCON</v>
      </c>
      <c r="G6808" s="24">
        <v>45131</v>
      </c>
      <c r="H6808" s="24">
        <v>45133</v>
      </c>
      <c r="I6808" s="20" t="s">
        <v>82</v>
      </c>
      <c r="K6808" s="57" t="str">
        <f ca="1">LeaveTracker[[#This Row],[Days]]&amp;" "&amp;LeaveTracker[[#This Row],[Type of Leave]]</f>
        <v>2 VL</v>
      </c>
      <c r="L6808" s="23">
        <f ca="1">NETWORKDAYS(LeaveTracker[[#This Row],[Start Date]],LeaveTracker[[#This Row],[End Date]],lstHolidays)</f>
        <v>2</v>
      </c>
      <c r="M6808" s="27"/>
    </row>
    <row r="6809" spans="1:13" ht="30" customHeight="1" x14ac:dyDescent="0.3">
      <c r="A6809" s="27" t="e">
        <f t="shared" si="80"/>
        <v>#REF!</v>
      </c>
      <c r="B6809" s="31">
        <v>45134</v>
      </c>
      <c r="C6809" s="31">
        <v>45128</v>
      </c>
      <c r="D6809" s="19" t="s">
        <v>2423</v>
      </c>
      <c r="E6809" s="20" t="str">
        <f>IF(ISBLANK(LeaveTracker[[#This Row],[Employee Name]]),"-----",VLOOKUP(LeaveTracker[[#This Row],[Employee Name]],'List of Employees'!$B$4:$H$767,7))</f>
        <v>OFFICE OF THE MAYOR</v>
      </c>
      <c r="F6809" s="66" t="str">
        <f>IF(ISBLANK(LeaveTracker[[#This Row],[Employee Name]]),"-----",VLOOKUP(LeaveTracker[[#This Row],[Employee Name]],'List of Employees'!$B$4:$H$767,6))</f>
        <v>PERMANENT</v>
      </c>
      <c r="G6809" s="24">
        <v>45134</v>
      </c>
      <c r="H6809" s="24">
        <v>45135</v>
      </c>
      <c r="I6809" s="20" t="s">
        <v>82</v>
      </c>
      <c r="K6809" s="57" t="str">
        <f ca="1">LeaveTracker[[#This Row],[Days]]&amp;" "&amp;LeaveTracker[[#This Row],[Type of Leave]]</f>
        <v>2 VL</v>
      </c>
      <c r="L6809" s="23">
        <f ca="1">NETWORKDAYS(LeaveTracker[[#This Row],[Start Date]],LeaveTracker[[#This Row],[End Date]],lstHolidays)</f>
        <v>2</v>
      </c>
      <c r="M6809" s="27"/>
    </row>
    <row r="6810" spans="1:13" ht="30" customHeight="1" x14ac:dyDescent="0.3">
      <c r="A6810" s="27">
        <v>3089</v>
      </c>
      <c r="B6810" s="31">
        <v>45134</v>
      </c>
      <c r="C6810" s="31">
        <v>45128</v>
      </c>
      <c r="D6810" s="19" t="s">
        <v>2423</v>
      </c>
      <c r="E6810" s="20" t="str">
        <f>IF(ISBLANK(LeaveTracker[[#This Row],[Employee Name]]),"-----",VLOOKUP(LeaveTracker[[#This Row],[Employee Name]],'List of Employees'!$B$4:$H$767,7))</f>
        <v>OFFICE OF THE MAYOR</v>
      </c>
      <c r="F6810" s="66" t="str">
        <f>IF(ISBLANK(LeaveTracker[[#This Row],[Employee Name]]),"-----",VLOOKUP(LeaveTracker[[#This Row],[Employee Name]],'List of Employees'!$B$4:$H$767,6))</f>
        <v>PERMANENT</v>
      </c>
      <c r="G6810" s="24">
        <v>45138</v>
      </c>
      <c r="H6810" s="24">
        <v>45138</v>
      </c>
      <c r="I6810" s="20" t="s">
        <v>82</v>
      </c>
      <c r="K6810" s="57" t="str">
        <f ca="1">LeaveTracker[[#This Row],[Days]]&amp;" "&amp;LeaveTracker[[#This Row],[Type of Leave]]</f>
        <v>1 VL</v>
      </c>
      <c r="L6810" s="23">
        <f ca="1">NETWORKDAYS(LeaveTracker[[#This Row],[Start Date]],LeaveTracker[[#This Row],[End Date]],lstHolidays)</f>
        <v>1</v>
      </c>
      <c r="M6810" s="27"/>
    </row>
    <row r="6811" spans="1:13" ht="30" customHeight="1" x14ac:dyDescent="0.3">
      <c r="A6811" s="27">
        <f t="shared" si="80"/>
        <v>3090</v>
      </c>
      <c r="B6811" s="31">
        <v>45135</v>
      </c>
      <c r="C6811" s="31">
        <v>45132</v>
      </c>
      <c r="D6811" s="19" t="s">
        <v>2317</v>
      </c>
      <c r="E6811" s="20" t="str">
        <f>IF(ISBLANK(LeaveTracker[[#This Row],[Employee Name]]),"-----",VLOOKUP(LeaveTracker[[#This Row],[Employee Name]],'List of Employees'!$B$4:$H$767,7))</f>
        <v>CTO</v>
      </c>
      <c r="F6811" s="66" t="str">
        <f>IF(ISBLANK(LeaveTracker[[#This Row],[Employee Name]]),"-----",VLOOKUP(LeaveTracker[[#This Row],[Employee Name]],'List of Employees'!$B$4:$H$767,6))</f>
        <v>CASUAL</v>
      </c>
      <c r="G6811" s="24">
        <v>45128</v>
      </c>
      <c r="H6811" s="24">
        <v>45128</v>
      </c>
      <c r="I6811" s="20" t="s">
        <v>81</v>
      </c>
      <c r="K6811" s="57" t="str">
        <f ca="1">LeaveTracker[[#This Row],[Days]]&amp;" "&amp;LeaveTracker[[#This Row],[Type of Leave]]</f>
        <v>1 SL</v>
      </c>
      <c r="L6811" s="23">
        <f ca="1">NETWORKDAYS(LeaveTracker[[#This Row],[Start Date]],LeaveTracker[[#This Row],[End Date]],lstHolidays)</f>
        <v>1</v>
      </c>
      <c r="M6811" s="27"/>
    </row>
    <row r="6812" spans="1:13" ht="30" customHeight="1" x14ac:dyDescent="0.3">
      <c r="A6812" s="27">
        <f t="shared" si="80"/>
        <v>3091</v>
      </c>
      <c r="B6812" s="31">
        <v>45135</v>
      </c>
      <c r="C6812" s="31">
        <v>45127</v>
      </c>
      <c r="D6812" s="19" t="s">
        <v>621</v>
      </c>
      <c r="E6812" s="20" t="str">
        <f>IF(ISBLANK(LeaveTracker[[#This Row],[Employee Name]]),"-----",VLOOKUP(LeaveTracker[[#This Row],[Employee Name]],'List of Employees'!$B$4:$H$767,7))</f>
        <v>CTO</v>
      </c>
      <c r="F6812" s="66" t="str">
        <f>IF(ISBLANK(LeaveTracker[[#This Row],[Employee Name]]),"-----",VLOOKUP(LeaveTracker[[#This Row],[Employee Name]],'List of Employees'!$B$4:$H$767,6))</f>
        <v>PERMANENT</v>
      </c>
      <c r="G6812" s="24">
        <v>45133</v>
      </c>
      <c r="H6812" s="24">
        <v>45133</v>
      </c>
      <c r="I6812" s="20" t="s">
        <v>82</v>
      </c>
      <c r="K6812" s="57" t="str">
        <f ca="1">LeaveTracker[[#This Row],[Days]]&amp;" "&amp;LeaveTracker[[#This Row],[Type of Leave]]</f>
        <v>1 VL</v>
      </c>
      <c r="L6812" s="23">
        <f ca="1">NETWORKDAYS(LeaveTracker[[#This Row],[Start Date]],LeaveTracker[[#This Row],[End Date]],lstHolidays)</f>
        <v>1</v>
      </c>
      <c r="M6812" s="27"/>
    </row>
    <row r="6813" spans="1:13" ht="30" customHeight="1" x14ac:dyDescent="0.3">
      <c r="A6813" s="27">
        <f t="shared" si="80"/>
        <v>3092</v>
      </c>
      <c r="B6813" s="31">
        <v>45135</v>
      </c>
      <c r="C6813" s="31">
        <v>45132</v>
      </c>
      <c r="D6813" s="19" t="s">
        <v>251</v>
      </c>
      <c r="E6813" s="20" t="str">
        <f>IF(ISBLANK(LeaveTracker[[#This Row],[Employee Name]]),"-----",VLOOKUP(LeaveTracker[[#This Row],[Employee Name]],'List of Employees'!$B$4:$H$767,7))</f>
        <v>TCCH/TICC</v>
      </c>
      <c r="F6813" s="66" t="str">
        <f>IF(ISBLANK(LeaveTracker[[#This Row],[Employee Name]]),"-----",VLOOKUP(LeaveTracker[[#This Row],[Employee Name]],'List of Employees'!$B$4:$H$767,6))</f>
        <v>PERMANENT</v>
      </c>
      <c r="G6813" s="24">
        <v>45140</v>
      </c>
      <c r="H6813" s="24">
        <v>45141</v>
      </c>
      <c r="I6813" s="20" t="s">
        <v>82</v>
      </c>
      <c r="K6813" s="57" t="str">
        <f ca="1">LeaveTracker[[#This Row],[Days]]&amp;" "&amp;LeaveTracker[[#This Row],[Type of Leave]]</f>
        <v>2 VL</v>
      </c>
      <c r="L6813" s="23">
        <f ca="1">NETWORKDAYS(LeaveTracker[[#This Row],[Start Date]],LeaveTracker[[#This Row],[End Date]],lstHolidays)</f>
        <v>2</v>
      </c>
      <c r="M6813" s="27"/>
    </row>
    <row r="6814" spans="1:13" ht="30" customHeight="1" x14ac:dyDescent="0.3">
      <c r="A6814" s="27">
        <f t="shared" si="80"/>
        <v>3093</v>
      </c>
      <c r="B6814" s="31">
        <v>45135</v>
      </c>
      <c r="C6814" s="31">
        <v>45132</v>
      </c>
      <c r="D6814" s="19" t="s">
        <v>680</v>
      </c>
      <c r="E6814" s="20" t="str">
        <f>IF(ISBLANK(LeaveTracker[[#This Row],[Employee Name]]),"-----",VLOOKUP(LeaveTracker[[#This Row],[Employee Name]],'List of Employees'!$B$4:$H$767,7))</f>
        <v>CEO</v>
      </c>
      <c r="F6814" s="66" t="str">
        <f>IF(ISBLANK(LeaveTracker[[#This Row],[Employee Name]]),"-----",VLOOKUP(LeaveTracker[[#This Row],[Employee Name]],'List of Employees'!$B$4:$H$767,6))</f>
        <v>PERMANENT</v>
      </c>
      <c r="G6814" s="24">
        <v>45128</v>
      </c>
      <c r="H6814" s="24">
        <v>45128</v>
      </c>
      <c r="I6814" s="20" t="s">
        <v>297</v>
      </c>
      <c r="J6814" s="42" t="s">
        <v>1000</v>
      </c>
      <c r="K6814" s="57" t="str">
        <f ca="1">LeaveTracker[[#This Row],[Days]]&amp;" "&amp;LeaveTracker[[#This Row],[Type of Leave]]</f>
        <v>1 OTHER</v>
      </c>
      <c r="L6814" s="23">
        <f ca="1">NETWORKDAYS(LeaveTracker[[#This Row],[Start Date]],LeaveTracker[[#This Row],[End Date]],lstHolidays)</f>
        <v>1</v>
      </c>
      <c r="M6814" s="27"/>
    </row>
    <row r="6815" spans="1:13" ht="30" customHeight="1" x14ac:dyDescent="0.3">
      <c r="A6815" s="27">
        <f t="shared" si="80"/>
        <v>3094</v>
      </c>
      <c r="B6815" s="31">
        <v>45135</v>
      </c>
      <c r="C6815" s="31">
        <v>45133</v>
      </c>
      <c r="D6815" s="19" t="s">
        <v>2104</v>
      </c>
      <c r="E6815" s="20" t="str">
        <f>IF(ISBLANK(LeaveTracker[[#This Row],[Employee Name]]),"-----",VLOOKUP(LeaveTracker[[#This Row],[Employee Name]],'List of Employees'!$B$4:$H$767,7))</f>
        <v>CEO</v>
      </c>
      <c r="F6815" s="66" t="str">
        <f>IF(ISBLANK(LeaveTracker[[#This Row],[Employee Name]]),"-----",VLOOKUP(LeaveTracker[[#This Row],[Employee Name]],'List of Employees'!$B$4:$H$767,6))</f>
        <v>CASUAL</v>
      </c>
      <c r="G6815" s="24">
        <v>45128</v>
      </c>
      <c r="H6815" s="24">
        <v>45128</v>
      </c>
      <c r="I6815" s="20" t="s">
        <v>81</v>
      </c>
      <c r="K6815" s="57" t="str">
        <f ca="1">LeaveTracker[[#This Row],[Days]]&amp;" "&amp;LeaveTracker[[#This Row],[Type of Leave]]</f>
        <v>1 SL</v>
      </c>
      <c r="L6815" s="23">
        <f ca="1">NETWORKDAYS(LeaveTracker[[#This Row],[Start Date]],LeaveTracker[[#This Row],[End Date]],lstHolidays)</f>
        <v>1</v>
      </c>
      <c r="M6815" s="27"/>
    </row>
    <row r="6816" spans="1:13" ht="30" customHeight="1" x14ac:dyDescent="0.3">
      <c r="A6816" s="27">
        <f t="shared" si="80"/>
        <v>3095</v>
      </c>
      <c r="B6816" s="31">
        <v>45135</v>
      </c>
      <c r="C6816" s="31">
        <v>45128</v>
      </c>
      <c r="D6816" s="19" t="s">
        <v>322</v>
      </c>
      <c r="E6816" s="20" t="str">
        <f>IF(ISBLANK(LeaveTracker[[#This Row],[Employee Name]]),"-----",VLOOKUP(LeaveTracker[[#This Row],[Employee Name]],'List of Employees'!$B$4:$H$767,7))</f>
        <v>CEO</v>
      </c>
      <c r="F6816" s="66" t="str">
        <f>IF(ISBLANK(LeaveTracker[[#This Row],[Employee Name]]),"-----",VLOOKUP(LeaveTracker[[#This Row],[Employee Name]],'List of Employees'!$B$4:$H$767,6))</f>
        <v>PERMANENT</v>
      </c>
      <c r="G6816" s="24">
        <v>45133</v>
      </c>
      <c r="H6816" s="24">
        <v>45133</v>
      </c>
      <c r="I6816" s="20" t="s">
        <v>297</v>
      </c>
      <c r="J6816" s="42" t="s">
        <v>1000</v>
      </c>
      <c r="K6816" s="57" t="str">
        <f ca="1">LeaveTracker[[#This Row],[Days]]&amp;" "&amp;LeaveTracker[[#This Row],[Type of Leave]]</f>
        <v>1 OTHER</v>
      </c>
      <c r="L6816" s="23">
        <f ca="1">NETWORKDAYS(LeaveTracker[[#This Row],[Start Date]],LeaveTracker[[#This Row],[End Date]],lstHolidays)</f>
        <v>1</v>
      </c>
      <c r="M6816" s="27"/>
    </row>
    <row r="6817" spans="1:13" ht="30" customHeight="1" x14ac:dyDescent="0.3">
      <c r="A6817" s="27">
        <f t="shared" si="80"/>
        <v>3096</v>
      </c>
      <c r="B6817" s="31">
        <v>45135</v>
      </c>
      <c r="C6817" s="31">
        <v>45124</v>
      </c>
      <c r="D6817" s="19" t="s">
        <v>434</v>
      </c>
      <c r="E6817" s="20" t="str">
        <f>IF(ISBLANK(LeaveTracker[[#This Row],[Employee Name]]),"-----",VLOOKUP(LeaveTracker[[#This Row],[Employee Name]],'List of Employees'!$B$4:$H$767,7))</f>
        <v>INTERNAL</v>
      </c>
      <c r="F6817" s="66" t="str">
        <f>IF(ISBLANK(LeaveTracker[[#This Row],[Employee Name]]),"-----",VLOOKUP(LeaveTracker[[#This Row],[Employee Name]],'List of Employees'!$B$4:$H$767,6))</f>
        <v>PERMANENT</v>
      </c>
      <c r="G6817" s="24">
        <v>45119</v>
      </c>
      <c r="H6817" s="24">
        <v>45120</v>
      </c>
      <c r="I6817" s="20" t="s">
        <v>81</v>
      </c>
      <c r="K6817" s="57" t="str">
        <f ca="1">LeaveTracker[[#This Row],[Days]]&amp;" "&amp;LeaveTracker[[#This Row],[Type of Leave]]</f>
        <v>2 SL</v>
      </c>
      <c r="L6817" s="23">
        <f ca="1">NETWORKDAYS(LeaveTracker[[#This Row],[Start Date]],LeaveTracker[[#This Row],[End Date]],lstHolidays)</f>
        <v>2</v>
      </c>
      <c r="M6817" s="27"/>
    </row>
    <row r="6818" spans="1:13" ht="30" customHeight="1" x14ac:dyDescent="0.3">
      <c r="A6818" s="27">
        <v>3096</v>
      </c>
      <c r="B6818" s="31">
        <v>45135</v>
      </c>
      <c r="C6818" s="31">
        <v>45124</v>
      </c>
      <c r="D6818" s="19" t="s">
        <v>434</v>
      </c>
      <c r="E6818" s="20" t="str">
        <f>IF(ISBLANK(LeaveTracker[[#This Row],[Employee Name]]),"-----",VLOOKUP(LeaveTracker[[#This Row],[Employee Name]],'List of Employees'!$B$4:$H$767,7))</f>
        <v>INTERNAL</v>
      </c>
      <c r="F6818" s="66" t="str">
        <f>IF(ISBLANK(LeaveTracker[[#This Row],[Employee Name]]),"-----",VLOOKUP(LeaveTracker[[#This Row],[Employee Name]],'List of Employees'!$B$4:$H$767,6))</f>
        <v>PERMANENT</v>
      </c>
      <c r="G6818" s="24">
        <v>45127</v>
      </c>
      <c r="H6818" s="24">
        <v>45127</v>
      </c>
      <c r="I6818" s="20" t="s">
        <v>81</v>
      </c>
      <c r="K6818" s="57" t="str">
        <f ca="1">LeaveTracker[[#This Row],[Days]]&amp;" "&amp;LeaveTracker[[#This Row],[Type of Leave]]</f>
        <v>1 SL</v>
      </c>
      <c r="L6818" s="23">
        <f ca="1">NETWORKDAYS(LeaveTracker[[#This Row],[Start Date]],LeaveTracker[[#This Row],[End Date]],lstHolidays)</f>
        <v>1</v>
      </c>
      <c r="M6818" s="27"/>
    </row>
    <row r="6819" spans="1:13" ht="30" customHeight="1" x14ac:dyDescent="0.3">
      <c r="A6819" s="27">
        <f>A6817+1</f>
        <v>3097</v>
      </c>
      <c r="B6819" s="31">
        <v>45135</v>
      </c>
      <c r="C6819" s="31">
        <v>45126</v>
      </c>
      <c r="D6819" s="19" t="s">
        <v>837</v>
      </c>
      <c r="E6819" s="20" t="str">
        <f>IF(ISBLANK(LeaveTracker[[#This Row],[Employee Name]]),"-----",VLOOKUP(LeaveTracker[[#This Row],[Employee Name]],'List of Employees'!$B$4:$H$767,7))</f>
        <v>CEO</v>
      </c>
      <c r="F6819" s="66" t="str">
        <f>IF(ISBLANK(LeaveTracker[[#This Row],[Employee Name]]),"-----",VLOOKUP(LeaveTracker[[#This Row],[Employee Name]],'List of Employees'!$B$4:$H$767,6))</f>
        <v>PERMANENT</v>
      </c>
      <c r="G6819" s="24">
        <v>45124</v>
      </c>
      <c r="H6819" s="24">
        <v>45124</v>
      </c>
      <c r="I6819" s="20" t="s">
        <v>81</v>
      </c>
      <c r="K6819" s="57" t="str">
        <f ca="1">LeaveTracker[[#This Row],[Days]]&amp;" "&amp;LeaveTracker[[#This Row],[Type of Leave]]</f>
        <v>1 SL</v>
      </c>
      <c r="L6819" s="23">
        <f ca="1">NETWORKDAYS(LeaveTracker[[#This Row],[Start Date]],LeaveTracker[[#This Row],[End Date]],lstHolidays)</f>
        <v>1</v>
      </c>
      <c r="M6819" s="27"/>
    </row>
    <row r="6820" spans="1:13" ht="30" customHeight="1" x14ac:dyDescent="0.3">
      <c r="A6820" s="27">
        <f t="shared" si="80"/>
        <v>3098</v>
      </c>
      <c r="B6820" s="31">
        <v>45135</v>
      </c>
      <c r="C6820" s="31">
        <v>45126</v>
      </c>
      <c r="D6820" s="19" t="s">
        <v>696</v>
      </c>
      <c r="E6820" s="20" t="str">
        <f>IF(ISBLANK(LeaveTracker[[#This Row],[Employee Name]]),"-----",VLOOKUP(LeaveTracker[[#This Row],[Employee Name]],'List of Employees'!$B$4:$H$767,7))</f>
        <v>CEO</v>
      </c>
      <c r="F6820" s="66" t="str">
        <f>IF(ISBLANK(LeaveTracker[[#This Row],[Employee Name]]),"-----",VLOOKUP(LeaveTracker[[#This Row],[Employee Name]],'List of Employees'!$B$4:$H$767,6))</f>
        <v>PERMANENT</v>
      </c>
      <c r="G6820" s="24">
        <v>45121</v>
      </c>
      <c r="H6820" s="24">
        <v>45121</v>
      </c>
      <c r="I6820" s="20" t="s">
        <v>81</v>
      </c>
      <c r="K6820" s="57" t="str">
        <f ca="1">LeaveTracker[[#This Row],[Days]]&amp;" "&amp;LeaveTracker[[#This Row],[Type of Leave]]</f>
        <v>1 SL</v>
      </c>
      <c r="L6820" s="23">
        <f ca="1">NETWORKDAYS(LeaveTracker[[#This Row],[Start Date]],LeaveTracker[[#This Row],[End Date]],lstHolidays)</f>
        <v>1</v>
      </c>
      <c r="M6820" s="27"/>
    </row>
    <row r="6821" spans="1:13" ht="30" customHeight="1" x14ac:dyDescent="0.3">
      <c r="A6821" s="27">
        <f t="shared" si="80"/>
        <v>3099</v>
      </c>
      <c r="B6821" s="31">
        <v>45135</v>
      </c>
      <c r="C6821" s="31">
        <v>45126</v>
      </c>
      <c r="D6821" s="19" t="s">
        <v>852</v>
      </c>
      <c r="E6821" s="20" t="str">
        <f>IF(ISBLANK(LeaveTracker[[#This Row],[Employee Name]]),"-----",VLOOKUP(LeaveTracker[[#This Row],[Employee Name]],'List of Employees'!$B$4:$H$767,7))</f>
        <v>LCR</v>
      </c>
      <c r="F6821" s="66" t="str">
        <f>IF(ISBLANK(LeaveTracker[[#This Row],[Employee Name]]),"-----",VLOOKUP(LeaveTracker[[#This Row],[Employee Name]],'List of Employees'!$B$4:$H$767,6))</f>
        <v>PERMANENT</v>
      </c>
      <c r="G6821" s="24">
        <v>45124</v>
      </c>
      <c r="H6821" s="24">
        <v>45125</v>
      </c>
      <c r="I6821" s="20" t="s">
        <v>81</v>
      </c>
      <c r="K6821" s="57" t="str">
        <f ca="1">LeaveTracker[[#This Row],[Days]]&amp;" "&amp;LeaveTracker[[#This Row],[Type of Leave]]</f>
        <v>2 SL</v>
      </c>
      <c r="L6821" s="23">
        <f ca="1">NETWORKDAYS(LeaveTracker[[#This Row],[Start Date]],LeaveTracker[[#This Row],[End Date]],lstHolidays)</f>
        <v>2</v>
      </c>
      <c r="M6821" s="27"/>
    </row>
    <row r="6822" spans="1:13" ht="30" customHeight="1" x14ac:dyDescent="0.3">
      <c r="A6822" s="27">
        <f t="shared" si="80"/>
        <v>3100</v>
      </c>
      <c r="B6822" s="31">
        <v>45135</v>
      </c>
      <c r="C6822" s="31">
        <v>45126</v>
      </c>
      <c r="D6822" s="19" t="s">
        <v>852</v>
      </c>
      <c r="E6822" s="20" t="str">
        <f>IF(ISBLANK(LeaveTracker[[#This Row],[Employee Name]]),"-----",VLOOKUP(LeaveTracker[[#This Row],[Employee Name]],'List of Employees'!$B$4:$H$767,7))</f>
        <v>LCR</v>
      </c>
      <c r="F6822" s="66" t="str">
        <f>IF(ISBLANK(LeaveTracker[[#This Row],[Employee Name]]),"-----",VLOOKUP(LeaveTracker[[#This Row],[Employee Name]],'List of Employees'!$B$4:$H$767,6))</f>
        <v>PERMANENT</v>
      </c>
      <c r="G6822" s="24">
        <v>45113</v>
      </c>
      <c r="H6822" s="24">
        <v>45114</v>
      </c>
      <c r="I6822" s="20" t="s">
        <v>81</v>
      </c>
      <c r="K6822" s="57" t="str">
        <f ca="1">LeaveTracker[[#This Row],[Days]]&amp;" "&amp;LeaveTracker[[#This Row],[Type of Leave]]</f>
        <v>2 SL</v>
      </c>
      <c r="L6822" s="23">
        <f ca="1">NETWORKDAYS(LeaveTracker[[#This Row],[Start Date]],LeaveTracker[[#This Row],[End Date]],lstHolidays)</f>
        <v>2</v>
      </c>
      <c r="M6822" s="27"/>
    </row>
    <row r="6823" spans="1:13" ht="30" customHeight="1" x14ac:dyDescent="0.3">
      <c r="A6823" s="27">
        <f t="shared" si="80"/>
        <v>3101</v>
      </c>
      <c r="B6823" s="31">
        <v>45135</v>
      </c>
      <c r="C6823" s="31">
        <v>45132</v>
      </c>
      <c r="D6823" s="19" t="s">
        <v>1833</v>
      </c>
      <c r="E6823" s="20" t="str">
        <f>IF(ISBLANK(LeaveTracker[[#This Row],[Employee Name]]),"-----",VLOOKUP(LeaveTracker[[#This Row],[Employee Name]],'List of Employees'!$B$4:$H$767,7))</f>
        <v>BIR</v>
      </c>
      <c r="F6823" s="66" t="str">
        <f>IF(ISBLANK(LeaveTracker[[#This Row],[Employee Name]]),"-----",VLOOKUP(LeaveTracker[[#This Row],[Employee Name]],'List of Employees'!$B$4:$H$767,6))</f>
        <v>CASUAL</v>
      </c>
      <c r="G6823" s="24">
        <v>45127</v>
      </c>
      <c r="H6823" s="24">
        <v>45128</v>
      </c>
      <c r="I6823" s="20" t="s">
        <v>81</v>
      </c>
      <c r="K6823" s="57" t="str">
        <f ca="1">LeaveTracker[[#This Row],[Days]]&amp;" "&amp;LeaveTracker[[#This Row],[Type of Leave]]</f>
        <v>2 SL</v>
      </c>
      <c r="L6823" s="23">
        <f ca="1">NETWORKDAYS(LeaveTracker[[#This Row],[Start Date]],LeaveTracker[[#This Row],[End Date]],lstHolidays)</f>
        <v>2</v>
      </c>
      <c r="M6823" s="27"/>
    </row>
    <row r="6824" spans="1:13" ht="30" customHeight="1" x14ac:dyDescent="0.3">
      <c r="A6824" s="27">
        <f t="shared" si="80"/>
        <v>3102</v>
      </c>
      <c r="B6824" s="31">
        <v>45135</v>
      </c>
      <c r="C6824" s="31">
        <v>45132</v>
      </c>
      <c r="D6824" s="19" t="s">
        <v>2321</v>
      </c>
      <c r="E6824" s="20" t="str">
        <f>IF(ISBLANK(LeaveTracker[[#This Row],[Employee Name]]),"-----",VLOOKUP(LeaveTracker[[#This Row],[Employee Name]],'List of Employees'!$B$4:$H$767,7))</f>
        <v>SP</v>
      </c>
      <c r="F6824" s="66" t="str">
        <f>IF(ISBLANK(LeaveTracker[[#This Row],[Employee Name]]),"-----",VLOOKUP(LeaveTracker[[#This Row],[Employee Name]],'List of Employees'!$B$4:$H$767,6))</f>
        <v>CASUAL</v>
      </c>
      <c r="G6824" s="24">
        <v>45128</v>
      </c>
      <c r="H6824" s="24">
        <v>45128</v>
      </c>
      <c r="I6824" s="20" t="s">
        <v>81</v>
      </c>
      <c r="K6824" s="57" t="str">
        <f ca="1">LeaveTracker[[#This Row],[Days]]&amp;" "&amp;LeaveTracker[[#This Row],[Type of Leave]]</f>
        <v>1 SL</v>
      </c>
      <c r="L6824" s="23">
        <f ca="1">NETWORKDAYS(LeaveTracker[[#This Row],[Start Date]],LeaveTracker[[#This Row],[End Date]],lstHolidays)</f>
        <v>1</v>
      </c>
      <c r="M6824" s="27"/>
    </row>
    <row r="6825" spans="1:13" ht="30" customHeight="1" x14ac:dyDescent="0.3">
      <c r="A6825" s="27">
        <f t="shared" si="80"/>
        <v>3103</v>
      </c>
      <c r="B6825" s="31">
        <v>45135</v>
      </c>
      <c r="C6825" s="31">
        <v>45132</v>
      </c>
      <c r="D6825" s="19" t="s">
        <v>1736</v>
      </c>
      <c r="E6825" s="20">
        <f>IF(ISBLANK(LeaveTracker[[#This Row],[Employee Name]]),"-----",VLOOKUP(LeaveTracker[[#This Row],[Employee Name]],'List of Employees'!$B$4:$H$767,7))</f>
        <v>0</v>
      </c>
      <c r="F6825" s="66" t="str">
        <f>IF(ISBLANK(LeaveTracker[[#This Row],[Employee Name]]),"-----",VLOOKUP(LeaveTracker[[#This Row],[Employee Name]],'List of Employees'!$B$4:$H$767,6))</f>
        <v>CASUAL</v>
      </c>
      <c r="G6825" s="24">
        <v>45114</v>
      </c>
      <c r="H6825" s="24">
        <v>45114</v>
      </c>
      <c r="I6825" s="20" t="s">
        <v>81</v>
      </c>
      <c r="K6825" s="57" t="str">
        <f ca="1">LeaveTracker[[#This Row],[Days]]&amp;" "&amp;LeaveTracker[[#This Row],[Type of Leave]]</f>
        <v>1 SL</v>
      </c>
      <c r="L6825" s="23">
        <f ca="1">NETWORKDAYS(LeaveTracker[[#This Row],[Start Date]],LeaveTracker[[#This Row],[End Date]],lstHolidays)</f>
        <v>1</v>
      </c>
      <c r="M6825" s="27"/>
    </row>
    <row r="6826" spans="1:13" ht="30" customHeight="1" x14ac:dyDescent="0.3">
      <c r="A6826" s="27">
        <v>3103</v>
      </c>
      <c r="B6826" s="31">
        <v>45135</v>
      </c>
      <c r="C6826" s="31">
        <v>45132</v>
      </c>
      <c r="D6826" s="19" t="s">
        <v>1736</v>
      </c>
      <c r="E6826" s="20">
        <f>IF(ISBLANK(LeaveTracker[[#This Row],[Employee Name]]),"-----",VLOOKUP(LeaveTracker[[#This Row],[Employee Name]],'List of Employees'!$B$4:$H$767,7))</f>
        <v>0</v>
      </c>
      <c r="F6826" s="66" t="str">
        <f>IF(ISBLANK(LeaveTracker[[#This Row],[Employee Name]]),"-----",VLOOKUP(LeaveTracker[[#This Row],[Employee Name]],'List of Employees'!$B$4:$H$767,6))</f>
        <v>CASUAL</v>
      </c>
      <c r="G6826" s="24">
        <v>45127</v>
      </c>
      <c r="H6826" s="24">
        <v>45128</v>
      </c>
      <c r="I6826" s="20" t="s">
        <v>81</v>
      </c>
      <c r="K6826" s="57" t="str">
        <f ca="1">LeaveTracker[[#This Row],[Days]]&amp;" "&amp;LeaveTracker[[#This Row],[Type of Leave]]</f>
        <v>2 SL</v>
      </c>
      <c r="L6826" s="23">
        <f ca="1">NETWORKDAYS(LeaveTracker[[#This Row],[Start Date]],LeaveTracker[[#This Row],[End Date]],lstHolidays)</f>
        <v>2</v>
      </c>
      <c r="M6826" s="27"/>
    </row>
    <row r="6827" spans="1:13" ht="30" customHeight="1" x14ac:dyDescent="0.3">
      <c r="A6827" s="27">
        <f>A6825+1</f>
        <v>3104</v>
      </c>
      <c r="B6827" s="31">
        <v>45135</v>
      </c>
      <c r="C6827" s="31">
        <v>45129</v>
      </c>
      <c r="D6827" s="19" t="s">
        <v>1891</v>
      </c>
      <c r="E6827" s="20" t="str">
        <f>IF(ISBLANK(LeaveTracker[[#This Row],[Employee Name]]),"-----",VLOOKUP(LeaveTracker[[#This Row],[Employee Name]],'List of Employees'!$B$4:$H$767,7))</f>
        <v>PICNIC GROVE</v>
      </c>
      <c r="F6827" s="66" t="str">
        <f>IF(ISBLANK(LeaveTracker[[#This Row],[Employee Name]]),"-----",VLOOKUP(LeaveTracker[[#This Row],[Employee Name]],'List of Employees'!$B$4:$H$767,6))</f>
        <v>CASUAL</v>
      </c>
      <c r="G6827" s="24">
        <v>45139</v>
      </c>
      <c r="H6827" s="24">
        <v>45149</v>
      </c>
      <c r="I6827" s="20" t="s">
        <v>82</v>
      </c>
      <c r="K6827" s="57" t="str">
        <f ca="1">LeaveTracker[[#This Row],[Days]]&amp;" "&amp;LeaveTracker[[#This Row],[Type of Leave]]</f>
        <v>9 VL</v>
      </c>
      <c r="L6827" s="23">
        <f ca="1">NETWORKDAYS(LeaveTracker[[#This Row],[Start Date]],LeaveTracker[[#This Row],[End Date]],lstHolidays)</f>
        <v>9</v>
      </c>
      <c r="M6827" s="27"/>
    </row>
    <row r="6828" spans="1:13" ht="30" customHeight="1" x14ac:dyDescent="0.3">
      <c r="A6828" s="27">
        <f t="shared" si="80"/>
        <v>3105</v>
      </c>
      <c r="B6828" s="31">
        <v>45135</v>
      </c>
      <c r="C6828" s="31">
        <v>45132</v>
      </c>
      <c r="D6828" s="19" t="s">
        <v>1871</v>
      </c>
      <c r="E6828" s="20" t="str">
        <f>IF(ISBLANK(LeaveTracker[[#This Row],[Employee Name]]),"-----",VLOOKUP(LeaveTracker[[#This Row],[Employee Name]],'List of Employees'!$B$4:$H$767,7))</f>
        <v>PICNIC GROVE</v>
      </c>
      <c r="F6828" s="66" t="str">
        <f>IF(ISBLANK(LeaveTracker[[#This Row],[Employee Name]]),"-----",VLOOKUP(LeaveTracker[[#This Row],[Employee Name]],'List of Employees'!$B$4:$H$767,6))</f>
        <v>CASUAL</v>
      </c>
      <c r="G6828" s="24">
        <v>45125</v>
      </c>
      <c r="H6828" s="24">
        <v>45128</v>
      </c>
      <c r="I6828" s="20" t="s">
        <v>81</v>
      </c>
      <c r="K6828" s="57" t="str">
        <f ca="1">LeaveTracker[[#This Row],[Days]]&amp;" "&amp;LeaveTracker[[#This Row],[Type of Leave]]</f>
        <v>4 SL</v>
      </c>
      <c r="L6828" s="23">
        <f ca="1">NETWORKDAYS(LeaveTracker[[#This Row],[Start Date]],LeaveTracker[[#This Row],[End Date]],lstHolidays)</f>
        <v>4</v>
      </c>
      <c r="M6828" s="27"/>
    </row>
    <row r="6829" spans="1:13" ht="30" customHeight="1" x14ac:dyDescent="0.3">
      <c r="A6829" s="27">
        <f t="shared" ref="A6829:A6892" si="81">A6828+1</f>
        <v>3106</v>
      </c>
      <c r="B6829" s="31">
        <v>45135</v>
      </c>
      <c r="C6829" s="31">
        <v>45132</v>
      </c>
      <c r="D6829" s="19" t="s">
        <v>685</v>
      </c>
      <c r="E6829" s="20">
        <f>IF(ISBLANK(LeaveTracker[[#This Row],[Employee Name]]),"-----",VLOOKUP(LeaveTracker[[#This Row],[Employee Name]],'List of Employees'!$B$4:$H$767,7))</f>
        <v>0</v>
      </c>
      <c r="F6829" s="66" t="str">
        <f>IF(ISBLANK(LeaveTracker[[#This Row],[Employee Name]]),"-----",VLOOKUP(LeaveTracker[[#This Row],[Employee Name]],'List of Employees'!$B$4:$H$767,6))</f>
        <v>JOBCON</v>
      </c>
      <c r="G6829" s="24">
        <v>45139</v>
      </c>
      <c r="H6829" s="24">
        <v>45142</v>
      </c>
      <c r="I6829" s="20" t="s">
        <v>82</v>
      </c>
      <c r="K6829" s="57" t="str">
        <f ca="1">LeaveTracker[[#This Row],[Days]]&amp;" "&amp;LeaveTracker[[#This Row],[Type of Leave]]</f>
        <v>4 VL</v>
      </c>
      <c r="L6829" s="23">
        <f ca="1">NETWORKDAYS(LeaveTracker[[#This Row],[Start Date]],LeaveTracker[[#This Row],[End Date]],lstHolidays)</f>
        <v>4</v>
      </c>
      <c r="M6829" s="27"/>
    </row>
    <row r="6830" spans="1:13" ht="30" customHeight="1" x14ac:dyDescent="0.3">
      <c r="A6830" s="27">
        <f t="shared" si="81"/>
        <v>3107</v>
      </c>
      <c r="B6830" s="31">
        <v>45135</v>
      </c>
      <c r="C6830" s="31">
        <v>45125</v>
      </c>
      <c r="D6830" s="19" t="s">
        <v>512</v>
      </c>
      <c r="E6830" s="20" t="str">
        <f>IF(ISBLANK(LeaveTracker[[#This Row],[Employee Name]]),"-----",VLOOKUP(LeaveTracker[[#This Row],[Employee Name]],'List of Employees'!$B$4:$H$767,7))</f>
        <v>ACCOUNTING</v>
      </c>
      <c r="F6830" s="66" t="str">
        <f>IF(ISBLANK(LeaveTracker[[#This Row],[Employee Name]]),"-----",VLOOKUP(LeaveTracker[[#This Row],[Employee Name]],'List of Employees'!$B$4:$H$767,6))</f>
        <v>PERMANENT</v>
      </c>
      <c r="G6830" s="24">
        <v>45110</v>
      </c>
      <c r="H6830" s="24">
        <v>45110</v>
      </c>
      <c r="I6830" s="20" t="s">
        <v>81</v>
      </c>
      <c r="K6830" s="57" t="str">
        <f ca="1">LeaveTracker[[#This Row],[Days]]&amp;" "&amp;LeaveTracker[[#This Row],[Type of Leave]]</f>
        <v>1 SL</v>
      </c>
      <c r="L6830" s="23">
        <f ca="1">NETWORKDAYS(LeaveTracker[[#This Row],[Start Date]],LeaveTracker[[#This Row],[End Date]],lstHolidays)</f>
        <v>1</v>
      </c>
      <c r="M6830" s="27"/>
    </row>
    <row r="6831" spans="1:13" ht="30" customHeight="1" x14ac:dyDescent="0.3">
      <c r="A6831" s="27">
        <v>3107</v>
      </c>
      <c r="B6831" s="31">
        <v>45135</v>
      </c>
      <c r="C6831" s="31">
        <v>45125</v>
      </c>
      <c r="D6831" s="19" t="s">
        <v>512</v>
      </c>
      <c r="E6831" s="20" t="str">
        <f>IF(ISBLANK(LeaveTracker[[#This Row],[Employee Name]]),"-----",VLOOKUP(LeaveTracker[[#This Row],[Employee Name]],'List of Employees'!$B$4:$H$767,7))</f>
        <v>ACCOUNTING</v>
      </c>
      <c r="F6831" s="66" t="str">
        <f>IF(ISBLANK(LeaveTracker[[#This Row],[Employee Name]]),"-----",VLOOKUP(LeaveTracker[[#This Row],[Employee Name]],'List of Employees'!$B$4:$H$767,6))</f>
        <v>PERMANENT</v>
      </c>
      <c r="G6831" s="24">
        <v>45124</v>
      </c>
      <c r="H6831" s="24">
        <v>45124</v>
      </c>
      <c r="I6831" s="20" t="s">
        <v>81</v>
      </c>
      <c r="K6831" s="57" t="str">
        <f ca="1">LeaveTracker[[#This Row],[Days]]&amp;" "&amp;LeaveTracker[[#This Row],[Type of Leave]]</f>
        <v>1 SL</v>
      </c>
      <c r="L6831" s="23">
        <f ca="1">NETWORKDAYS(LeaveTracker[[#This Row],[Start Date]],LeaveTracker[[#This Row],[End Date]],lstHolidays)</f>
        <v>1</v>
      </c>
      <c r="M6831" s="27"/>
    </row>
    <row r="6832" spans="1:13" ht="30" customHeight="1" x14ac:dyDescent="0.3">
      <c r="A6832" s="27">
        <f>A6830+1</f>
        <v>3108</v>
      </c>
      <c r="B6832" s="31">
        <v>45135</v>
      </c>
      <c r="C6832" s="31">
        <v>45125</v>
      </c>
      <c r="D6832" s="19" t="s">
        <v>1005</v>
      </c>
      <c r="E6832" s="20" t="str">
        <f>IF(ISBLANK(LeaveTracker[[#This Row],[Employee Name]]),"-----",VLOOKUP(LeaveTracker[[#This Row],[Employee Name]],'List of Employees'!$B$4:$H$767,7))</f>
        <v>ACCOUNTING</v>
      </c>
      <c r="F6832" s="66" t="str">
        <f>IF(ISBLANK(LeaveTracker[[#This Row],[Employee Name]]),"-----",VLOOKUP(LeaveTracker[[#This Row],[Employee Name]],'List of Employees'!$B$4:$H$767,6))</f>
        <v>PERMANENT</v>
      </c>
      <c r="G6832" s="24">
        <v>45124</v>
      </c>
      <c r="H6832" s="24">
        <v>45124</v>
      </c>
      <c r="I6832" s="20" t="s">
        <v>81</v>
      </c>
      <c r="K6832" s="57" t="str">
        <f ca="1">LeaveTracker[[#This Row],[Days]]&amp;" "&amp;LeaveTracker[[#This Row],[Type of Leave]]</f>
        <v>1 SL</v>
      </c>
      <c r="L6832" s="23">
        <f ca="1">NETWORKDAYS(LeaveTracker[[#This Row],[Start Date]],LeaveTracker[[#This Row],[End Date]],lstHolidays)</f>
        <v>1</v>
      </c>
      <c r="M6832" s="27"/>
    </row>
    <row r="6833" spans="1:13" ht="30" customHeight="1" x14ac:dyDescent="0.3">
      <c r="A6833" s="27">
        <f t="shared" si="81"/>
        <v>3109</v>
      </c>
      <c r="B6833" s="31">
        <v>45135</v>
      </c>
      <c r="C6833" s="31">
        <v>45127</v>
      </c>
      <c r="D6833" s="19" t="s">
        <v>1829</v>
      </c>
      <c r="E6833" s="20" t="str">
        <f>IF(ISBLANK(LeaveTracker[[#This Row],[Employee Name]]),"-----",VLOOKUP(LeaveTracker[[#This Row],[Employee Name]],'List of Employees'!$B$4:$H$767,7))</f>
        <v>ACCOUNTING</v>
      </c>
      <c r="F6833" s="66" t="str">
        <f>IF(ISBLANK(LeaveTracker[[#This Row],[Employee Name]]),"-----",VLOOKUP(LeaveTracker[[#This Row],[Employee Name]],'List of Employees'!$B$4:$H$767,6))</f>
        <v>CASUAL</v>
      </c>
      <c r="G6833" s="24">
        <v>45120</v>
      </c>
      <c r="H6833" s="24">
        <v>45120</v>
      </c>
      <c r="I6833" s="20" t="s">
        <v>81</v>
      </c>
      <c r="K6833" s="57" t="str">
        <f ca="1">LeaveTracker[[#This Row],[Days]]&amp;" "&amp;LeaveTracker[[#This Row],[Type of Leave]]</f>
        <v>1 SL</v>
      </c>
      <c r="L6833" s="23">
        <f ca="1">NETWORKDAYS(LeaveTracker[[#This Row],[Start Date]],LeaveTracker[[#This Row],[End Date]],lstHolidays)</f>
        <v>1</v>
      </c>
      <c r="M6833" s="27"/>
    </row>
    <row r="6834" spans="1:13" ht="30" customHeight="1" x14ac:dyDescent="0.3">
      <c r="A6834" s="27">
        <v>3109</v>
      </c>
      <c r="B6834" s="31">
        <v>45135</v>
      </c>
      <c r="C6834" s="31">
        <v>45127</v>
      </c>
      <c r="D6834" s="19" t="s">
        <v>1829</v>
      </c>
      <c r="E6834" s="20" t="str">
        <f>IF(ISBLANK(LeaveTracker[[#This Row],[Employee Name]]),"-----",VLOOKUP(LeaveTracker[[#This Row],[Employee Name]],'List of Employees'!$B$4:$H$767,7))</f>
        <v>ACCOUNTING</v>
      </c>
      <c r="F6834" s="66" t="str">
        <f>IF(ISBLANK(LeaveTracker[[#This Row],[Employee Name]]),"-----",VLOOKUP(LeaveTracker[[#This Row],[Employee Name]],'List of Employees'!$B$4:$H$767,6))</f>
        <v>CASUAL</v>
      </c>
      <c r="G6834" s="24">
        <v>45126</v>
      </c>
      <c r="H6834" s="24">
        <v>45126</v>
      </c>
      <c r="I6834" s="20" t="s">
        <v>81</v>
      </c>
      <c r="K6834" s="57" t="str">
        <f ca="1">LeaveTracker[[#This Row],[Days]]&amp;" "&amp;LeaveTracker[[#This Row],[Type of Leave]]</f>
        <v>1 SL</v>
      </c>
      <c r="L6834" s="23">
        <f ca="1">NETWORKDAYS(LeaveTracker[[#This Row],[Start Date]],LeaveTracker[[#This Row],[End Date]],lstHolidays)</f>
        <v>1</v>
      </c>
      <c r="M6834" s="27"/>
    </row>
    <row r="6835" spans="1:13" ht="30" customHeight="1" x14ac:dyDescent="0.3">
      <c r="A6835" s="27">
        <f>A6833+1</f>
        <v>3110</v>
      </c>
      <c r="B6835" s="31">
        <v>45135</v>
      </c>
      <c r="C6835" s="31">
        <v>45132</v>
      </c>
      <c r="D6835" s="19" t="s">
        <v>947</v>
      </c>
      <c r="E6835" s="20" t="str">
        <f>IF(ISBLANK(LeaveTracker[[#This Row],[Employee Name]]),"-----",VLOOKUP(LeaveTracker[[#This Row],[Employee Name]],'List of Employees'!$B$4:$H$767,7))</f>
        <v>ACCOUNTING</v>
      </c>
      <c r="F6835" s="66" t="str">
        <f>IF(ISBLANK(LeaveTracker[[#This Row],[Employee Name]]),"-----",VLOOKUP(LeaveTracker[[#This Row],[Employee Name]],'List of Employees'!$B$4:$H$767,6))</f>
        <v>PERMANENT</v>
      </c>
      <c r="G6835" s="24">
        <v>45126</v>
      </c>
      <c r="H6835" s="24">
        <v>45128</v>
      </c>
      <c r="I6835" s="20" t="s">
        <v>81</v>
      </c>
      <c r="K6835" s="57" t="str">
        <f ca="1">LeaveTracker[[#This Row],[Days]]&amp;" "&amp;LeaveTracker[[#This Row],[Type of Leave]]</f>
        <v>3 SL</v>
      </c>
      <c r="L6835" s="23">
        <f ca="1">NETWORKDAYS(LeaveTracker[[#This Row],[Start Date]],LeaveTracker[[#This Row],[End Date]],lstHolidays)</f>
        <v>3</v>
      </c>
      <c r="M6835" s="27"/>
    </row>
    <row r="6836" spans="1:13" ht="30" customHeight="1" x14ac:dyDescent="0.3">
      <c r="A6836" s="27">
        <f t="shared" si="81"/>
        <v>3111</v>
      </c>
      <c r="B6836" s="31">
        <v>45135</v>
      </c>
      <c r="C6836" s="31">
        <v>45127</v>
      </c>
      <c r="D6836" s="19" t="s">
        <v>1829</v>
      </c>
      <c r="E6836" s="20" t="str">
        <f>IF(ISBLANK(LeaveTracker[[#This Row],[Employee Name]]),"-----",VLOOKUP(LeaveTracker[[#This Row],[Employee Name]],'List of Employees'!$B$4:$H$767,7))</f>
        <v>ACCOUNTING</v>
      </c>
      <c r="F6836" s="66" t="str">
        <f>IF(ISBLANK(LeaveTracker[[#This Row],[Employee Name]]),"-----",VLOOKUP(LeaveTracker[[#This Row],[Employee Name]],'List of Employees'!$B$4:$H$767,6))</f>
        <v>CASUAL</v>
      </c>
      <c r="G6836" s="24">
        <v>45135</v>
      </c>
      <c r="H6836" s="24">
        <v>45135</v>
      </c>
      <c r="I6836" s="20" t="s">
        <v>82</v>
      </c>
      <c r="K6836" s="57" t="str">
        <f ca="1">LeaveTracker[[#This Row],[Days]]&amp;" "&amp;LeaveTracker[[#This Row],[Type of Leave]]</f>
        <v>1 VL</v>
      </c>
      <c r="L6836" s="23">
        <f ca="1">NETWORKDAYS(LeaveTracker[[#This Row],[Start Date]],LeaveTracker[[#This Row],[End Date]],lstHolidays)</f>
        <v>1</v>
      </c>
      <c r="M6836" s="27"/>
    </row>
    <row r="6837" spans="1:13" ht="30" customHeight="1" x14ac:dyDescent="0.3">
      <c r="A6837" s="27">
        <f t="shared" si="81"/>
        <v>3112</v>
      </c>
      <c r="B6837" s="31">
        <v>45135</v>
      </c>
      <c r="C6837" s="31">
        <v>45128</v>
      </c>
      <c r="D6837" s="19" t="s">
        <v>1007</v>
      </c>
      <c r="E6837" s="20" t="str">
        <f>IF(ISBLANK(LeaveTracker[[#This Row],[Employee Name]]),"-----",VLOOKUP(LeaveTracker[[#This Row],[Employee Name]],'List of Employees'!$B$4:$H$767,7))</f>
        <v>ACCOUNTING</v>
      </c>
      <c r="F6837" s="66" t="str">
        <f>IF(ISBLANK(LeaveTracker[[#This Row],[Employee Name]]),"-----",VLOOKUP(LeaveTracker[[#This Row],[Employee Name]],'List of Employees'!$B$4:$H$767,6))</f>
        <v>PERMANENT</v>
      </c>
      <c r="G6837" s="24">
        <v>45121</v>
      </c>
      <c r="H6837" s="24">
        <v>45121</v>
      </c>
      <c r="I6837" s="20" t="s">
        <v>81</v>
      </c>
      <c r="K6837" s="57" t="str">
        <f ca="1">LeaveTracker[[#This Row],[Days]]&amp;" "&amp;LeaveTracker[[#This Row],[Type of Leave]]</f>
        <v>1 SL</v>
      </c>
      <c r="L6837" s="23">
        <f ca="1">NETWORKDAYS(LeaveTracker[[#This Row],[Start Date]],LeaveTracker[[#This Row],[End Date]],lstHolidays)</f>
        <v>1</v>
      </c>
      <c r="M6837" s="27"/>
    </row>
    <row r="6838" spans="1:13" ht="30" customHeight="1" x14ac:dyDescent="0.3">
      <c r="A6838" s="27">
        <f t="shared" si="81"/>
        <v>3113</v>
      </c>
      <c r="B6838" s="31">
        <v>45135</v>
      </c>
      <c r="C6838" s="31">
        <v>45133</v>
      </c>
      <c r="D6838" s="19" t="s">
        <v>1767</v>
      </c>
      <c r="E6838" s="20" t="str">
        <f>IF(ISBLANK(LeaveTracker[[#This Row],[Employee Name]]),"-----",VLOOKUP(LeaveTracker[[#This Row],[Employee Name]],'List of Employees'!$B$4:$H$767,7))</f>
        <v>CHO</v>
      </c>
      <c r="F6838" s="66" t="str">
        <f>IF(ISBLANK(LeaveTracker[[#This Row],[Employee Name]]),"-----",VLOOKUP(LeaveTracker[[#This Row],[Employee Name]],'List of Employees'!$B$4:$H$767,6))</f>
        <v>CASUAL</v>
      </c>
      <c r="G6838" s="24">
        <v>45139</v>
      </c>
      <c r="H6838" s="24">
        <v>45139</v>
      </c>
      <c r="I6838" s="20" t="s">
        <v>297</v>
      </c>
      <c r="J6838" s="42" t="s">
        <v>1000</v>
      </c>
      <c r="K6838" s="57" t="str">
        <f ca="1">LeaveTracker[[#This Row],[Days]]&amp;" "&amp;LeaveTracker[[#This Row],[Type of Leave]]</f>
        <v>1 OTHER</v>
      </c>
      <c r="L6838" s="23">
        <f ca="1">NETWORKDAYS(LeaveTracker[[#This Row],[Start Date]],LeaveTracker[[#This Row],[End Date]],lstHolidays)</f>
        <v>1</v>
      </c>
      <c r="M6838" s="27"/>
    </row>
    <row r="6839" spans="1:13" ht="30" customHeight="1" x14ac:dyDescent="0.3">
      <c r="A6839" s="27">
        <f t="shared" si="81"/>
        <v>3114</v>
      </c>
      <c r="B6839" s="31">
        <v>45135</v>
      </c>
      <c r="C6839" s="31">
        <v>45131</v>
      </c>
      <c r="D6839" s="19" t="s">
        <v>1794</v>
      </c>
      <c r="E6839" s="20" t="str">
        <f>IF(ISBLANK(LeaveTracker[[#This Row],[Employee Name]]),"-----",VLOOKUP(LeaveTracker[[#This Row],[Employee Name]],'List of Employees'!$B$4:$H$767,7))</f>
        <v>CENRO</v>
      </c>
      <c r="F6839" s="66" t="str">
        <f>IF(ISBLANK(LeaveTracker[[#This Row],[Employee Name]]),"-----",VLOOKUP(LeaveTracker[[#This Row],[Employee Name]],'List of Employees'!$B$4:$H$767,6))</f>
        <v>CASUAL</v>
      </c>
      <c r="G6839" s="24">
        <v>45128</v>
      </c>
      <c r="H6839" s="24">
        <v>45129</v>
      </c>
      <c r="I6839" s="20" t="s">
        <v>81</v>
      </c>
      <c r="K6839" s="57" t="str">
        <f ca="1">LeaveTracker[[#This Row],[Days]]&amp;" "&amp;LeaveTracker[[#This Row],[Type of Leave]]</f>
        <v>1 SL</v>
      </c>
      <c r="L6839" s="23">
        <f ca="1">NETWORKDAYS(LeaveTracker[[#This Row],[Start Date]],LeaveTracker[[#This Row],[End Date]],lstHolidays)</f>
        <v>1</v>
      </c>
      <c r="M6839" s="27"/>
    </row>
    <row r="6840" spans="1:13" ht="30" customHeight="1" x14ac:dyDescent="0.3">
      <c r="A6840" s="27">
        <f t="shared" si="81"/>
        <v>3115</v>
      </c>
      <c r="B6840" s="31">
        <v>45135</v>
      </c>
      <c r="C6840" s="31">
        <v>45112</v>
      </c>
      <c r="D6840" s="19" t="s">
        <v>1848</v>
      </c>
      <c r="E6840" s="20" t="str">
        <f>IF(ISBLANK(LeaveTracker[[#This Row],[Employee Name]]),"-----",VLOOKUP(LeaveTracker[[#This Row],[Employee Name]],'List of Employees'!$B$4:$H$767,7))</f>
        <v>TCSNHS-ISHS</v>
      </c>
      <c r="F6840" s="66" t="str">
        <f>IF(ISBLANK(LeaveTracker[[#This Row],[Employee Name]]),"-----",VLOOKUP(LeaveTracker[[#This Row],[Employee Name]],'List of Employees'!$B$4:$H$767,6))</f>
        <v>CASUAL</v>
      </c>
      <c r="G6840" s="24">
        <v>45110</v>
      </c>
      <c r="H6840" s="24">
        <v>45111</v>
      </c>
      <c r="I6840" s="20" t="s">
        <v>81</v>
      </c>
      <c r="K6840" s="57" t="str">
        <f ca="1">LeaveTracker[[#This Row],[Days]]&amp;" "&amp;LeaveTracker[[#This Row],[Type of Leave]]</f>
        <v>2 SL</v>
      </c>
      <c r="L6840" s="23">
        <f ca="1">NETWORKDAYS(LeaveTracker[[#This Row],[Start Date]],LeaveTracker[[#This Row],[End Date]],lstHolidays)</f>
        <v>2</v>
      </c>
      <c r="M6840" s="27"/>
    </row>
    <row r="6841" spans="1:13" ht="30" customHeight="1" x14ac:dyDescent="0.3">
      <c r="A6841" s="27">
        <f t="shared" si="81"/>
        <v>3116</v>
      </c>
      <c r="B6841" s="31">
        <v>45135</v>
      </c>
      <c r="C6841" s="31">
        <v>45128</v>
      </c>
      <c r="D6841" s="19" t="s">
        <v>1828</v>
      </c>
      <c r="E6841" s="20" t="str">
        <f>IF(ISBLANK(LeaveTracker[[#This Row],[Employee Name]]),"-----",VLOOKUP(LeaveTracker[[#This Row],[Employee Name]],'List of Employees'!$B$4:$H$767,7))</f>
        <v>EEO/CITY MARKET</v>
      </c>
      <c r="F6841" s="66" t="str">
        <f>IF(ISBLANK(LeaveTracker[[#This Row],[Employee Name]]),"-----",VLOOKUP(LeaveTracker[[#This Row],[Employee Name]],'List of Employees'!$B$4:$H$767,6))</f>
        <v>CASUAL</v>
      </c>
      <c r="G6841" s="24">
        <v>45139</v>
      </c>
      <c r="H6841" s="24">
        <v>45141</v>
      </c>
      <c r="I6841" s="20" t="s">
        <v>82</v>
      </c>
      <c r="K6841" s="57" t="str">
        <f ca="1">LeaveTracker[[#This Row],[Days]]&amp;" "&amp;LeaveTracker[[#This Row],[Type of Leave]]</f>
        <v>3 VL</v>
      </c>
      <c r="L6841" s="23">
        <f ca="1">NETWORKDAYS(LeaveTracker[[#This Row],[Start Date]],LeaveTracker[[#This Row],[End Date]],lstHolidays)</f>
        <v>3</v>
      </c>
      <c r="M6841" s="27"/>
    </row>
    <row r="6842" spans="1:13" ht="30" customHeight="1" x14ac:dyDescent="0.3">
      <c r="A6842" s="27">
        <f t="shared" si="81"/>
        <v>3117</v>
      </c>
      <c r="B6842" s="31">
        <v>45135</v>
      </c>
      <c r="C6842" s="31">
        <v>45131</v>
      </c>
      <c r="D6842" s="19" t="s">
        <v>1848</v>
      </c>
      <c r="E6842" s="20" t="str">
        <f>IF(ISBLANK(LeaveTracker[[#This Row],[Employee Name]]),"-----",VLOOKUP(LeaveTracker[[#This Row],[Employee Name]],'List of Employees'!$B$4:$H$767,7))</f>
        <v>TCSNHS-ISHS</v>
      </c>
      <c r="F6842" s="66" t="str">
        <f>IF(ISBLANK(LeaveTracker[[#This Row],[Employee Name]]),"-----",VLOOKUP(LeaveTracker[[#This Row],[Employee Name]],'List of Employees'!$B$4:$H$767,6))</f>
        <v>CASUAL</v>
      </c>
      <c r="G6842" s="24">
        <v>45132</v>
      </c>
      <c r="H6842" s="24">
        <v>45132</v>
      </c>
      <c r="I6842" s="20" t="s">
        <v>297</v>
      </c>
      <c r="J6842" s="42" t="s">
        <v>1000</v>
      </c>
      <c r="K6842" s="57" t="str">
        <f ca="1">LeaveTracker[[#This Row],[Days]]&amp;" "&amp;LeaveTracker[[#This Row],[Type of Leave]]</f>
        <v>1 OTHER</v>
      </c>
      <c r="L6842" s="23">
        <f ca="1">NETWORKDAYS(LeaveTracker[[#This Row],[Start Date]],LeaveTracker[[#This Row],[End Date]],lstHolidays)</f>
        <v>1</v>
      </c>
      <c r="M6842" s="27"/>
    </row>
    <row r="6843" spans="1:13" ht="30" customHeight="1" x14ac:dyDescent="0.3">
      <c r="A6843" s="27">
        <f t="shared" si="81"/>
        <v>3118</v>
      </c>
      <c r="B6843" s="31">
        <v>45135</v>
      </c>
      <c r="C6843" s="31">
        <v>45127</v>
      </c>
      <c r="D6843" s="19" t="s">
        <v>1950</v>
      </c>
      <c r="E6843" s="20" t="str">
        <f>IF(ISBLANK(LeaveTracker[[#This Row],[Employee Name]]),"-----",VLOOKUP(LeaveTracker[[#This Row],[Employee Name]],'List of Employees'!$B$4:$H$767,7))</f>
        <v>EEO/CITY MARKET</v>
      </c>
      <c r="F6843" s="66" t="str">
        <f>IF(ISBLANK(LeaveTracker[[#This Row],[Employee Name]]),"-----",VLOOKUP(LeaveTracker[[#This Row],[Employee Name]],'List of Employees'!$B$4:$H$767,6))</f>
        <v>CASUAL</v>
      </c>
      <c r="G6843" s="24">
        <v>45134</v>
      </c>
      <c r="H6843" s="24">
        <v>45135</v>
      </c>
      <c r="I6843" s="20" t="s">
        <v>82</v>
      </c>
      <c r="K6843" s="57" t="str">
        <f ca="1">LeaveTracker[[#This Row],[Days]]&amp;" "&amp;LeaveTracker[[#This Row],[Type of Leave]]</f>
        <v>2 VL</v>
      </c>
      <c r="L6843" s="23">
        <f ca="1">NETWORKDAYS(LeaveTracker[[#This Row],[Start Date]],LeaveTracker[[#This Row],[End Date]],lstHolidays)</f>
        <v>2</v>
      </c>
      <c r="M6843" s="27"/>
    </row>
    <row r="6844" spans="1:13" ht="30" customHeight="1" x14ac:dyDescent="0.3">
      <c r="A6844" s="27">
        <f t="shared" si="81"/>
        <v>3119</v>
      </c>
      <c r="B6844" s="31">
        <v>45135</v>
      </c>
      <c r="C6844" s="31">
        <v>45047</v>
      </c>
      <c r="D6844" s="19" t="s">
        <v>1043</v>
      </c>
      <c r="E6844" s="20" t="str">
        <f>IF(ISBLANK(LeaveTracker[[#This Row],[Employee Name]]),"-----",VLOOKUP(LeaveTracker[[#This Row],[Employee Name]],'List of Employees'!$B$4:$H$767,7))</f>
        <v>CENRO</v>
      </c>
      <c r="F6844" s="66" t="str">
        <f>IF(ISBLANK(LeaveTracker[[#This Row],[Employee Name]]),"-----",VLOOKUP(LeaveTracker[[#This Row],[Employee Name]],'List of Employees'!$B$4:$H$767,6))</f>
        <v>PERMANENT</v>
      </c>
      <c r="G6844" s="24">
        <v>45047</v>
      </c>
      <c r="H6844" s="24">
        <v>45077</v>
      </c>
      <c r="I6844" s="20" t="s">
        <v>81</v>
      </c>
      <c r="K6844" s="57" t="str">
        <f ca="1">LeaveTracker[[#This Row],[Days]]&amp;" "&amp;LeaveTracker[[#This Row],[Type of Leave]]</f>
        <v>22 SL</v>
      </c>
      <c r="L6844" s="23">
        <f ca="1">NETWORKDAYS(LeaveTracker[[#This Row],[Start Date]],LeaveTracker[[#This Row],[End Date]],lstHolidays)</f>
        <v>22</v>
      </c>
      <c r="M6844" s="27"/>
    </row>
    <row r="6845" spans="1:13" ht="30" customHeight="1" x14ac:dyDescent="0.3">
      <c r="A6845" s="27">
        <f t="shared" si="81"/>
        <v>3120</v>
      </c>
      <c r="B6845" s="31">
        <v>45135</v>
      </c>
      <c r="C6845" s="31">
        <v>45132</v>
      </c>
      <c r="D6845" s="19" t="s">
        <v>719</v>
      </c>
      <c r="E6845" s="20" t="str">
        <f>IF(ISBLANK(LeaveTracker[[#This Row],[Employee Name]]),"-----",VLOOKUP(LeaveTracker[[#This Row],[Employee Name]],'List of Employees'!$B$4:$H$767,7))</f>
        <v>LCR</v>
      </c>
      <c r="F6845" s="66" t="str">
        <f>IF(ISBLANK(LeaveTracker[[#This Row],[Employee Name]]),"-----",VLOOKUP(LeaveTracker[[#This Row],[Employee Name]],'List of Employees'!$B$4:$H$767,6))</f>
        <v>PERMANENT</v>
      </c>
      <c r="G6845" s="24">
        <v>45138</v>
      </c>
      <c r="H6845" s="24">
        <v>45140</v>
      </c>
      <c r="I6845" s="20" t="s">
        <v>82</v>
      </c>
      <c r="K6845" s="57" t="str">
        <f ca="1">LeaveTracker[[#This Row],[Days]]&amp;" "&amp;LeaveTracker[[#This Row],[Type of Leave]]</f>
        <v>3 VL</v>
      </c>
      <c r="L6845" s="23">
        <f ca="1">NETWORKDAYS(LeaveTracker[[#This Row],[Start Date]],LeaveTracker[[#This Row],[End Date]],lstHolidays)</f>
        <v>3</v>
      </c>
      <c r="M6845" s="27"/>
    </row>
    <row r="6846" spans="1:13" ht="30" customHeight="1" x14ac:dyDescent="0.3">
      <c r="A6846" s="27">
        <f t="shared" si="81"/>
        <v>3121</v>
      </c>
      <c r="B6846" s="31">
        <v>45135</v>
      </c>
      <c r="C6846" s="31">
        <v>45132</v>
      </c>
      <c r="D6846" s="19" t="s">
        <v>719</v>
      </c>
      <c r="E6846" s="20" t="str">
        <f>IF(ISBLANK(LeaveTracker[[#This Row],[Employee Name]]),"-----",VLOOKUP(LeaveTracker[[#This Row],[Employee Name]],'List of Employees'!$B$4:$H$767,7))</f>
        <v>LCR</v>
      </c>
      <c r="F6846" s="66" t="str">
        <f>IF(ISBLANK(LeaveTracker[[#This Row],[Employee Name]]),"-----",VLOOKUP(LeaveTracker[[#This Row],[Employee Name]],'List of Employees'!$B$4:$H$767,6))</f>
        <v>PERMANENT</v>
      </c>
      <c r="G6846" s="24">
        <v>45128</v>
      </c>
      <c r="H6846" s="24">
        <v>45128</v>
      </c>
      <c r="I6846" s="20" t="s">
        <v>81</v>
      </c>
      <c r="K6846" s="57" t="str">
        <f ca="1">LeaveTracker[[#This Row],[Days]]&amp;" "&amp;LeaveTracker[[#This Row],[Type of Leave]]</f>
        <v>1 SL</v>
      </c>
      <c r="L6846" s="23">
        <f ca="1">NETWORKDAYS(LeaveTracker[[#This Row],[Start Date]],LeaveTracker[[#This Row],[End Date]],lstHolidays)</f>
        <v>1</v>
      </c>
      <c r="M6846" s="27"/>
    </row>
    <row r="6847" spans="1:13" ht="30" customHeight="1" x14ac:dyDescent="0.3">
      <c r="A6847" s="27">
        <f t="shared" si="81"/>
        <v>3122</v>
      </c>
      <c r="B6847" s="31">
        <v>45135</v>
      </c>
      <c r="C6847" s="31">
        <v>45069</v>
      </c>
      <c r="D6847" s="19" t="s">
        <v>175</v>
      </c>
      <c r="E6847" s="20" t="str">
        <f>IF(ISBLANK(LeaveTracker[[#This Row],[Employee Name]]),"-----",VLOOKUP(LeaveTracker[[#This Row],[Employee Name]],'List of Employees'!$B$4:$H$767,7))</f>
        <v>HRMO</v>
      </c>
      <c r="F6847" s="66" t="str">
        <f>IF(ISBLANK(LeaveTracker[[#This Row],[Employee Name]]),"-----",VLOOKUP(LeaveTracker[[#This Row],[Employee Name]],'List of Employees'!$B$4:$H$767,6))</f>
        <v>PERMANENT</v>
      </c>
      <c r="G6847" s="24">
        <v>45139</v>
      </c>
      <c r="H6847" s="24">
        <v>45142</v>
      </c>
      <c r="I6847" s="20" t="s">
        <v>82</v>
      </c>
      <c r="K6847" s="57" t="str">
        <f ca="1">LeaveTracker[[#This Row],[Days]]&amp;" "&amp;LeaveTracker[[#This Row],[Type of Leave]]</f>
        <v>4 VL</v>
      </c>
      <c r="L6847" s="23">
        <f ca="1">NETWORKDAYS(LeaveTracker[[#This Row],[Start Date]],LeaveTracker[[#This Row],[End Date]],lstHolidays)</f>
        <v>4</v>
      </c>
      <c r="M6847" s="27"/>
    </row>
    <row r="6848" spans="1:13" ht="30" customHeight="1" x14ac:dyDescent="0.3">
      <c r="A6848" s="27">
        <f t="shared" si="81"/>
        <v>3123</v>
      </c>
      <c r="B6848" s="31">
        <v>45135</v>
      </c>
      <c r="C6848" s="31">
        <v>45128</v>
      </c>
      <c r="D6848" s="19" t="s">
        <v>2356</v>
      </c>
      <c r="E6848" s="20" t="str">
        <f>IF(ISBLANK(LeaveTracker[[#This Row],[Employee Name]]),"-----",VLOOKUP(LeaveTracker[[#This Row],[Employee Name]],'List of Employees'!$B$4:$H$767,7))</f>
        <v>CSWDO</v>
      </c>
      <c r="F6848" s="66" t="str">
        <f>IF(ISBLANK(LeaveTracker[[#This Row],[Employee Name]]),"-----",VLOOKUP(LeaveTracker[[#This Row],[Employee Name]],'List of Employees'!$B$4:$H$767,6))</f>
        <v>PERMANENT</v>
      </c>
      <c r="G6848" s="24">
        <v>45134</v>
      </c>
      <c r="H6848" s="24">
        <v>45134</v>
      </c>
      <c r="I6848" s="20" t="s">
        <v>82</v>
      </c>
      <c r="K6848" s="57" t="str">
        <f ca="1">LeaveTracker[[#This Row],[Days]]&amp;" "&amp;LeaveTracker[[#This Row],[Type of Leave]]</f>
        <v>1 VL</v>
      </c>
      <c r="L6848" s="23">
        <f ca="1">NETWORKDAYS(LeaveTracker[[#This Row],[Start Date]],LeaveTracker[[#This Row],[End Date]],lstHolidays)</f>
        <v>1</v>
      </c>
      <c r="M6848" s="27"/>
    </row>
    <row r="6849" spans="1:13" ht="30" customHeight="1" x14ac:dyDescent="0.3">
      <c r="A6849" s="27">
        <f t="shared" si="81"/>
        <v>3124</v>
      </c>
      <c r="B6849" s="31">
        <v>45135</v>
      </c>
      <c r="C6849" s="31">
        <v>45127</v>
      </c>
      <c r="D6849" s="19" t="s">
        <v>594</v>
      </c>
      <c r="E6849" s="20" t="str">
        <f>IF(ISBLANK(LeaveTracker[[#This Row],[Employee Name]]),"-----",VLOOKUP(LeaveTracker[[#This Row],[Employee Name]],'List of Employees'!$B$4:$H$767,7))</f>
        <v>MAHOGANY MARKET</v>
      </c>
      <c r="F6849" s="66" t="str">
        <f>IF(ISBLANK(LeaveTracker[[#This Row],[Employee Name]]),"-----",VLOOKUP(LeaveTracker[[#This Row],[Employee Name]],'List of Employees'!$B$4:$H$767,6))</f>
        <v>PERMANENT</v>
      </c>
      <c r="G6849" s="24">
        <v>45131</v>
      </c>
      <c r="H6849" s="24">
        <v>45131</v>
      </c>
      <c r="I6849" s="20" t="s">
        <v>297</v>
      </c>
      <c r="J6849" s="42" t="s">
        <v>1000</v>
      </c>
      <c r="K6849" s="57" t="str">
        <f>LeaveTracker[[#This Row],[Days]]&amp;" "&amp;LeaveTracker[[#This Row],[Type of Leave]]</f>
        <v>1 OTHER</v>
      </c>
      <c r="L6849" s="23">
        <v>1</v>
      </c>
      <c r="M6849" s="27"/>
    </row>
    <row r="6850" spans="1:13" ht="30" customHeight="1" x14ac:dyDescent="0.3">
      <c r="A6850" s="27">
        <f t="shared" si="81"/>
        <v>3125</v>
      </c>
      <c r="B6850" s="31">
        <v>45135</v>
      </c>
      <c r="C6850" s="31">
        <v>45127</v>
      </c>
      <c r="D6850" s="19" t="s">
        <v>395</v>
      </c>
      <c r="E6850" s="20" t="str">
        <f>IF(ISBLANK(LeaveTracker[[#This Row],[Employee Name]]),"-----",VLOOKUP(LeaveTracker[[#This Row],[Employee Name]],'List of Employees'!$B$4:$H$767,7))</f>
        <v>CTO</v>
      </c>
      <c r="F6850" s="66" t="str">
        <f>IF(ISBLANK(LeaveTracker[[#This Row],[Employee Name]]),"-----",VLOOKUP(LeaveTracker[[#This Row],[Employee Name]],'List of Employees'!$B$4:$H$767,6))</f>
        <v>PERMANENT</v>
      </c>
      <c r="G6850" s="24">
        <v>45131</v>
      </c>
      <c r="H6850" s="24">
        <v>45131</v>
      </c>
      <c r="I6850" s="20" t="s">
        <v>297</v>
      </c>
      <c r="J6850" s="42" t="s">
        <v>1000</v>
      </c>
      <c r="K6850" s="57" t="str">
        <f>LeaveTracker[[#This Row],[Days]]&amp;" "&amp;LeaveTracker[[#This Row],[Type of Leave]]</f>
        <v>1 OTHER</v>
      </c>
      <c r="L6850" s="23">
        <v>1</v>
      </c>
      <c r="M6850" s="27"/>
    </row>
    <row r="6851" spans="1:13" ht="30" customHeight="1" x14ac:dyDescent="0.3">
      <c r="A6851" s="27">
        <f t="shared" si="81"/>
        <v>3126</v>
      </c>
      <c r="B6851" s="31">
        <v>45135</v>
      </c>
      <c r="C6851" s="31">
        <v>45127</v>
      </c>
      <c r="D6851" s="19" t="s">
        <v>395</v>
      </c>
      <c r="E6851" s="20" t="str">
        <f>IF(ISBLANK(LeaveTracker[[#This Row],[Employee Name]]),"-----",VLOOKUP(LeaveTracker[[#This Row],[Employee Name]],'List of Employees'!$B$4:$H$767,7))</f>
        <v>CTO</v>
      </c>
      <c r="F6851" s="66" t="str">
        <f>IF(ISBLANK(LeaveTracker[[#This Row],[Employee Name]]),"-----",VLOOKUP(LeaveTracker[[#This Row],[Employee Name]],'List of Employees'!$B$4:$H$767,6))</f>
        <v>PERMANENT</v>
      </c>
      <c r="G6851" s="24">
        <v>45126</v>
      </c>
      <c r="H6851" s="24">
        <v>45126</v>
      </c>
      <c r="I6851" s="20" t="s">
        <v>297</v>
      </c>
      <c r="J6851" s="42" t="s">
        <v>1000</v>
      </c>
      <c r="K6851" s="57" t="str">
        <f ca="1">LeaveTracker[[#This Row],[Days]]&amp;" "&amp;LeaveTracker[[#This Row],[Type of Leave]]</f>
        <v>1 OTHER</v>
      </c>
      <c r="L6851" s="23">
        <f ca="1">NETWORKDAYS(LeaveTracker[[#This Row],[Start Date]],LeaveTracker[[#This Row],[End Date]],lstHolidays)</f>
        <v>1</v>
      </c>
      <c r="M6851" s="27"/>
    </row>
    <row r="6852" spans="1:13" ht="30" customHeight="1" x14ac:dyDescent="0.3">
      <c r="A6852" s="27">
        <f t="shared" si="81"/>
        <v>3127</v>
      </c>
      <c r="B6852" s="31">
        <v>45135</v>
      </c>
      <c r="C6852" s="31">
        <v>45127</v>
      </c>
      <c r="D6852" s="19" t="s">
        <v>1891</v>
      </c>
      <c r="E6852" s="20" t="str">
        <f>IF(ISBLANK(LeaveTracker[[#This Row],[Employee Name]]),"-----",VLOOKUP(LeaveTracker[[#This Row],[Employee Name]],'List of Employees'!$B$4:$H$767,7))</f>
        <v>PICNIC GROVE</v>
      </c>
      <c r="F6852" s="66" t="str">
        <f>IF(ISBLANK(LeaveTracker[[#This Row],[Employee Name]]),"-----",VLOOKUP(LeaveTracker[[#This Row],[Employee Name]],'List of Employees'!$B$4:$H$767,6))</f>
        <v>CASUAL</v>
      </c>
      <c r="G6852" s="24">
        <v>45123</v>
      </c>
      <c r="H6852" s="24">
        <v>45126</v>
      </c>
      <c r="I6852" s="20" t="s">
        <v>81</v>
      </c>
      <c r="K6852" s="57" t="str">
        <f>LeaveTracker[[#This Row],[Days]]&amp;" "&amp;LeaveTracker[[#This Row],[Type of Leave]]</f>
        <v>4 SL</v>
      </c>
      <c r="L6852" s="23">
        <v>4</v>
      </c>
      <c r="M6852" s="27"/>
    </row>
    <row r="6853" spans="1:13" ht="30" customHeight="1" x14ac:dyDescent="0.3">
      <c r="A6853" s="27">
        <f t="shared" si="81"/>
        <v>3128</v>
      </c>
      <c r="B6853" s="31">
        <v>45135</v>
      </c>
      <c r="C6853" s="31">
        <v>45121</v>
      </c>
      <c r="D6853" s="19" t="s">
        <v>2337</v>
      </c>
      <c r="E6853" s="20">
        <f>IF(ISBLANK(LeaveTracker[[#This Row],[Employee Name]]),"-----",VLOOKUP(LeaveTracker[[#This Row],[Employee Name]],'List of Employees'!$B$4:$H$767,7))</f>
        <v>0</v>
      </c>
      <c r="F6853" s="66" t="str">
        <f>IF(ISBLANK(LeaveTracker[[#This Row],[Employee Name]]),"-----",VLOOKUP(LeaveTracker[[#This Row],[Employee Name]],'List of Employees'!$B$4:$H$767,6))</f>
        <v>PERMANENT</v>
      </c>
      <c r="G6853" s="24">
        <v>45114</v>
      </c>
      <c r="H6853" s="24">
        <v>45114</v>
      </c>
      <c r="I6853" s="20" t="s">
        <v>82</v>
      </c>
      <c r="K6853" s="57" t="str">
        <f ca="1">LeaveTracker[[#This Row],[Days]]&amp;" "&amp;LeaveTracker[[#This Row],[Type of Leave]]</f>
        <v>1 VL</v>
      </c>
      <c r="L6853" s="23">
        <f ca="1">NETWORKDAYS(LeaveTracker[[#This Row],[Start Date]],LeaveTracker[[#This Row],[End Date]],lstHolidays)</f>
        <v>1</v>
      </c>
      <c r="M6853" s="27"/>
    </row>
    <row r="6854" spans="1:13" ht="30" customHeight="1" x14ac:dyDescent="0.3">
      <c r="A6854" s="27">
        <f t="shared" si="81"/>
        <v>3129</v>
      </c>
      <c r="B6854" s="31">
        <v>45135</v>
      </c>
      <c r="C6854" s="31">
        <v>45132</v>
      </c>
      <c r="D6854" s="19" t="s">
        <v>1717</v>
      </c>
      <c r="E6854" s="20" t="str">
        <f>IF(ISBLANK(LeaveTracker[[#This Row],[Employee Name]]),"-----",VLOOKUP(LeaveTracker[[#This Row],[Employee Name]],'List of Employees'!$B$4:$H$767,7))</f>
        <v>LEGAL</v>
      </c>
      <c r="F6854" s="66" t="str">
        <f>IF(ISBLANK(LeaveTracker[[#This Row],[Employee Name]]),"-----",VLOOKUP(LeaveTracker[[#This Row],[Employee Name]],'List of Employees'!$B$4:$H$767,6))</f>
        <v>CASUAL</v>
      </c>
      <c r="G6854" s="24">
        <v>45127</v>
      </c>
      <c r="H6854" s="24">
        <v>45128</v>
      </c>
      <c r="I6854" s="20" t="s">
        <v>81</v>
      </c>
      <c r="K6854" s="57" t="str">
        <f ca="1">LeaveTracker[[#This Row],[Days]]&amp;" "&amp;LeaveTracker[[#This Row],[Type of Leave]]</f>
        <v>2 SL</v>
      </c>
      <c r="L6854" s="23">
        <f ca="1">NETWORKDAYS(LeaveTracker[[#This Row],[Start Date]],LeaveTracker[[#This Row],[End Date]],lstHolidays)</f>
        <v>2</v>
      </c>
      <c r="M6854" s="27"/>
    </row>
    <row r="6855" spans="1:13" ht="30" customHeight="1" x14ac:dyDescent="0.3">
      <c r="A6855" s="27">
        <f t="shared" si="81"/>
        <v>3130</v>
      </c>
      <c r="B6855" s="31">
        <v>45135</v>
      </c>
      <c r="C6855" s="31">
        <v>45133</v>
      </c>
      <c r="D6855" s="19" t="s">
        <v>1932</v>
      </c>
      <c r="E6855" s="20" t="str">
        <f>IF(ISBLANK(LeaveTracker[[#This Row],[Employee Name]]),"-----",VLOOKUP(LeaveTracker[[#This Row],[Employee Name]],'List of Employees'!$B$4:$H$767,7))</f>
        <v>CSWDO</v>
      </c>
      <c r="F6855" s="66" t="str">
        <f>IF(ISBLANK(LeaveTracker[[#This Row],[Employee Name]]),"-----",VLOOKUP(LeaveTracker[[#This Row],[Employee Name]],'List of Employees'!$B$4:$H$767,6))</f>
        <v>CASUAL</v>
      </c>
      <c r="G6855" s="24">
        <v>45125</v>
      </c>
      <c r="H6855" s="24">
        <v>45125</v>
      </c>
      <c r="I6855" s="20" t="s">
        <v>81</v>
      </c>
      <c r="K6855" s="57" t="str">
        <f ca="1">LeaveTracker[[#This Row],[Days]]&amp;" "&amp;LeaveTracker[[#This Row],[Type of Leave]]</f>
        <v>1 SL</v>
      </c>
      <c r="L6855" s="23">
        <f ca="1">NETWORKDAYS(LeaveTracker[[#This Row],[Start Date]],LeaveTracker[[#This Row],[End Date]],lstHolidays)</f>
        <v>1</v>
      </c>
      <c r="M6855" s="27"/>
    </row>
    <row r="6856" spans="1:13" ht="30" customHeight="1" x14ac:dyDescent="0.3">
      <c r="A6856" s="27">
        <v>3130</v>
      </c>
      <c r="B6856" s="31">
        <v>45135</v>
      </c>
      <c r="C6856" s="31">
        <v>45133</v>
      </c>
      <c r="D6856" s="19" t="s">
        <v>1932</v>
      </c>
      <c r="E6856" s="20" t="str">
        <f>IF(ISBLANK(LeaveTracker[[#This Row],[Employee Name]]),"-----",VLOOKUP(LeaveTracker[[#This Row],[Employee Name]],'List of Employees'!$B$4:$H$767,7))</f>
        <v>CSWDO</v>
      </c>
      <c r="F6856" s="66" t="str">
        <f>IF(ISBLANK(LeaveTracker[[#This Row],[Employee Name]]),"-----",VLOOKUP(LeaveTracker[[#This Row],[Employee Name]],'List of Employees'!$B$4:$H$767,6))</f>
        <v>CASUAL</v>
      </c>
      <c r="G6856" s="24">
        <v>45127</v>
      </c>
      <c r="H6856" s="24">
        <v>45127</v>
      </c>
      <c r="I6856" s="20" t="s">
        <v>81</v>
      </c>
      <c r="K6856" s="57" t="str">
        <f ca="1">LeaveTracker[[#This Row],[Days]]&amp;" "&amp;LeaveTracker[[#This Row],[Type of Leave]]</f>
        <v>1 SL</v>
      </c>
      <c r="L6856" s="23">
        <f ca="1">NETWORKDAYS(LeaveTracker[[#This Row],[Start Date]],LeaveTracker[[#This Row],[End Date]],lstHolidays)</f>
        <v>1</v>
      </c>
      <c r="M6856" s="27"/>
    </row>
    <row r="6857" spans="1:13" ht="30" customHeight="1" x14ac:dyDescent="0.3">
      <c r="A6857" s="27">
        <f>A6855+1</f>
        <v>3131</v>
      </c>
      <c r="B6857" s="31">
        <v>45135</v>
      </c>
      <c r="C6857" s="31">
        <v>45133</v>
      </c>
      <c r="D6857" s="19" t="s">
        <v>223</v>
      </c>
      <c r="E6857" s="20" t="str">
        <f>IF(ISBLANK(LeaveTracker[[#This Row],[Employee Name]]),"-----",VLOOKUP(LeaveTracker[[#This Row],[Employee Name]],'List of Employees'!$B$4:$H$767,7))</f>
        <v>CSWDO</v>
      </c>
      <c r="F6857" s="66" t="str">
        <f>IF(ISBLANK(LeaveTracker[[#This Row],[Employee Name]]),"-----",VLOOKUP(LeaveTracker[[#This Row],[Employee Name]],'List of Employees'!$B$4:$H$767,6))</f>
        <v>PERMANENT</v>
      </c>
      <c r="G6857" s="24">
        <v>45127</v>
      </c>
      <c r="H6857" s="24">
        <v>45127</v>
      </c>
      <c r="I6857" s="20" t="s">
        <v>81</v>
      </c>
      <c r="K6857" s="57" t="str">
        <f ca="1">LeaveTracker[[#This Row],[Days]]&amp;" "&amp;LeaveTracker[[#This Row],[Type of Leave]]</f>
        <v>1 SL</v>
      </c>
      <c r="L6857" s="23">
        <f ca="1">NETWORKDAYS(LeaveTracker[[#This Row],[Start Date]],LeaveTracker[[#This Row],[End Date]],lstHolidays)</f>
        <v>1</v>
      </c>
      <c r="M6857" s="27"/>
    </row>
    <row r="6858" spans="1:13" ht="30" customHeight="1" x14ac:dyDescent="0.3">
      <c r="A6858" s="27">
        <f t="shared" si="81"/>
        <v>3132</v>
      </c>
      <c r="B6858" s="31">
        <v>45135</v>
      </c>
      <c r="C6858" s="31">
        <v>45132</v>
      </c>
      <c r="D6858" s="19" t="s">
        <v>2044</v>
      </c>
      <c r="E6858" s="20" t="str">
        <f>IF(ISBLANK(LeaveTracker[[#This Row],[Employee Name]]),"-----",VLOOKUP(LeaveTracker[[#This Row],[Employee Name]],'List of Employees'!$B$4:$H$767,7))</f>
        <v>OSPITAL NG TAGAYTAY</v>
      </c>
      <c r="F6858" s="66" t="str">
        <f>IF(ISBLANK(LeaveTracker[[#This Row],[Employee Name]]),"-----",VLOOKUP(LeaveTracker[[#This Row],[Employee Name]],'List of Employees'!$B$4:$H$767,6))</f>
        <v>PERMANENT</v>
      </c>
      <c r="G6858" s="24">
        <v>45152</v>
      </c>
      <c r="H6858" s="24">
        <v>45153</v>
      </c>
      <c r="I6858" s="20" t="s">
        <v>82</v>
      </c>
      <c r="K6858" s="57" t="str">
        <f ca="1">LeaveTracker[[#This Row],[Days]]&amp;" "&amp;LeaveTracker[[#This Row],[Type of Leave]]</f>
        <v>2 VL</v>
      </c>
      <c r="L6858" s="23">
        <f ca="1">NETWORKDAYS(LeaveTracker[[#This Row],[Start Date]],LeaveTracker[[#This Row],[End Date]],lstHolidays)</f>
        <v>2</v>
      </c>
      <c r="M6858" s="27"/>
    </row>
    <row r="6859" spans="1:13" ht="30" customHeight="1" x14ac:dyDescent="0.3">
      <c r="A6859" s="27">
        <f t="shared" si="81"/>
        <v>3133</v>
      </c>
      <c r="B6859" s="31">
        <v>45135</v>
      </c>
      <c r="C6859" s="31">
        <v>45132</v>
      </c>
      <c r="D6859" s="19" t="s">
        <v>1036</v>
      </c>
      <c r="E6859" s="20" t="str">
        <f>IF(ISBLANK(LeaveTracker[[#This Row],[Employee Name]]),"-----",VLOOKUP(LeaveTracker[[#This Row],[Employee Name]],'List of Employees'!$B$4:$H$767,7))</f>
        <v>ONT</v>
      </c>
      <c r="F6859" s="66" t="str">
        <f>IF(ISBLANK(LeaveTracker[[#This Row],[Employee Name]]),"-----",VLOOKUP(LeaveTracker[[#This Row],[Employee Name]],'List of Employees'!$B$4:$H$767,6))</f>
        <v>PERMANENT</v>
      </c>
      <c r="G6859" s="24">
        <v>45139</v>
      </c>
      <c r="H6859" s="24">
        <v>45142</v>
      </c>
      <c r="I6859" s="20" t="s">
        <v>82</v>
      </c>
      <c r="K6859" s="57" t="str">
        <f ca="1">LeaveTracker[[#This Row],[Days]]&amp;" "&amp;LeaveTracker[[#This Row],[Type of Leave]]</f>
        <v>4 VL</v>
      </c>
      <c r="L6859" s="23">
        <f ca="1">NETWORKDAYS(LeaveTracker[[#This Row],[Start Date]],LeaveTracker[[#This Row],[End Date]],lstHolidays)</f>
        <v>4</v>
      </c>
      <c r="M6859" s="27"/>
    </row>
    <row r="6860" spans="1:13" ht="30" customHeight="1" x14ac:dyDescent="0.3">
      <c r="A6860" s="27">
        <f t="shared" si="81"/>
        <v>3134</v>
      </c>
      <c r="B6860" s="31">
        <v>45135</v>
      </c>
      <c r="C6860" s="31">
        <v>45121</v>
      </c>
      <c r="D6860" s="19" t="s">
        <v>1302</v>
      </c>
      <c r="E6860" s="20" t="str">
        <f>IF(ISBLANK(LeaveTracker[[#This Row],[Employee Name]]),"-----",VLOOKUP(LeaveTracker[[#This Row],[Employee Name]],'List of Employees'!$B$4:$H$767,7))</f>
        <v>ONT</v>
      </c>
      <c r="F6860" s="66" t="str">
        <f>IF(ISBLANK(LeaveTracker[[#This Row],[Employee Name]]),"-----",VLOOKUP(LeaveTracker[[#This Row],[Employee Name]],'List of Employees'!$B$4:$H$767,6))</f>
        <v>PERMANENT</v>
      </c>
      <c r="G6860" s="24">
        <v>45127</v>
      </c>
      <c r="H6860" s="24">
        <v>45127</v>
      </c>
      <c r="I6860" s="20" t="s">
        <v>82</v>
      </c>
      <c r="K6860" s="57" t="str">
        <f ca="1">LeaveTracker[[#This Row],[Days]]&amp;" "&amp;LeaveTracker[[#This Row],[Type of Leave]]</f>
        <v>1 VL</v>
      </c>
      <c r="L6860" s="23">
        <f ca="1">NETWORKDAYS(LeaveTracker[[#This Row],[Start Date]],LeaveTracker[[#This Row],[End Date]],lstHolidays)</f>
        <v>1</v>
      </c>
      <c r="M6860" s="27"/>
    </row>
    <row r="6861" spans="1:13" ht="30" customHeight="1" x14ac:dyDescent="0.3">
      <c r="A6861" s="27">
        <f t="shared" si="81"/>
        <v>3135</v>
      </c>
      <c r="B6861" s="31">
        <v>45135</v>
      </c>
      <c r="C6861" s="31">
        <v>45133</v>
      </c>
      <c r="D6861" s="19" t="s">
        <v>1041</v>
      </c>
      <c r="E6861" s="20" t="str">
        <f>IF(ISBLANK(LeaveTracker[[#This Row],[Employee Name]]),"-----",VLOOKUP(LeaveTracker[[#This Row],[Employee Name]],'List of Employees'!$B$4:$H$767,7))</f>
        <v>ONT</v>
      </c>
      <c r="F6861" s="66" t="str">
        <f>IF(ISBLANK(LeaveTracker[[#This Row],[Employee Name]]),"-----",VLOOKUP(LeaveTracker[[#This Row],[Employee Name]],'List of Employees'!$B$4:$H$767,6))</f>
        <v>PERMANENT</v>
      </c>
      <c r="G6861" s="24">
        <v>45131</v>
      </c>
      <c r="H6861" s="24">
        <v>45131</v>
      </c>
      <c r="I6861" s="20" t="s">
        <v>81</v>
      </c>
      <c r="K6861" s="57" t="str">
        <f>LeaveTracker[[#This Row],[Days]]&amp;" "&amp;LeaveTracker[[#This Row],[Type of Leave]]</f>
        <v>1 SL</v>
      </c>
      <c r="L6861" s="23">
        <v>1</v>
      </c>
      <c r="M6861" s="27"/>
    </row>
    <row r="6862" spans="1:13" ht="30" customHeight="1" x14ac:dyDescent="0.3">
      <c r="A6862" s="27">
        <f t="shared" si="81"/>
        <v>3136</v>
      </c>
      <c r="B6862" s="31">
        <v>45135</v>
      </c>
      <c r="C6862" s="31">
        <v>45132</v>
      </c>
      <c r="D6862" s="19" t="s">
        <v>1075</v>
      </c>
      <c r="E6862" s="20" t="str">
        <f>IF(ISBLANK(LeaveTracker[[#This Row],[Employee Name]]),"-----",VLOOKUP(LeaveTracker[[#This Row],[Employee Name]],'List of Employees'!$B$4:$H$767,7))</f>
        <v>CTO</v>
      </c>
      <c r="F6862" s="66" t="str">
        <f>IF(ISBLANK(LeaveTracker[[#This Row],[Employee Name]]),"-----",VLOOKUP(LeaveTracker[[#This Row],[Employee Name]],'List of Employees'!$B$4:$H$767,6))</f>
        <v>PERMANENT</v>
      </c>
      <c r="G6862" s="24">
        <v>45128</v>
      </c>
      <c r="H6862" s="24">
        <v>45128</v>
      </c>
      <c r="I6862" s="20" t="s">
        <v>81</v>
      </c>
      <c r="K6862" s="57" t="str">
        <f ca="1">LeaveTracker[[#This Row],[Days]]&amp;" "&amp;LeaveTracker[[#This Row],[Type of Leave]]</f>
        <v>1 SL</v>
      </c>
      <c r="L6862" s="23">
        <f ca="1">NETWORKDAYS(LeaveTracker[[#This Row],[Start Date]],LeaveTracker[[#This Row],[End Date]],lstHolidays)</f>
        <v>1</v>
      </c>
      <c r="M6862" s="27"/>
    </row>
    <row r="6863" spans="1:13" ht="30" customHeight="1" x14ac:dyDescent="0.3">
      <c r="A6863" s="27">
        <f t="shared" si="81"/>
        <v>3137</v>
      </c>
      <c r="B6863" s="31">
        <v>45135</v>
      </c>
      <c r="C6863" s="31">
        <v>45134</v>
      </c>
      <c r="D6863" s="19" t="s">
        <v>759</v>
      </c>
      <c r="E6863" s="20" t="str">
        <f>IF(ISBLANK(LeaveTracker[[#This Row],[Employee Name]]),"-----",VLOOKUP(LeaveTracker[[#This Row],[Employee Name]],'List of Employees'!$B$4:$H$767,7))</f>
        <v>CTO</v>
      </c>
      <c r="F6863" s="66" t="str">
        <f>IF(ISBLANK(LeaveTracker[[#This Row],[Employee Name]]),"-----",VLOOKUP(LeaveTracker[[#This Row],[Employee Name]],'List of Employees'!$B$4:$H$767,6))</f>
        <v>PERMANENT</v>
      </c>
      <c r="G6863" s="24">
        <v>45132</v>
      </c>
      <c r="H6863" s="24">
        <v>45133</v>
      </c>
      <c r="I6863" s="20" t="s">
        <v>81</v>
      </c>
      <c r="K6863" s="57" t="str">
        <f ca="1">LeaveTracker[[#This Row],[Days]]&amp;" "&amp;LeaveTracker[[#This Row],[Type of Leave]]</f>
        <v>2 SL</v>
      </c>
      <c r="L6863" s="23">
        <f ca="1">NETWORKDAYS(LeaveTracker[[#This Row],[Start Date]],LeaveTracker[[#This Row],[End Date]],lstHolidays)</f>
        <v>2</v>
      </c>
      <c r="M6863" s="27"/>
    </row>
    <row r="6864" spans="1:13" ht="30" customHeight="1" x14ac:dyDescent="0.3">
      <c r="A6864" s="27">
        <f t="shared" si="81"/>
        <v>3138</v>
      </c>
      <c r="B6864" s="31">
        <v>45135</v>
      </c>
      <c r="C6864" s="31">
        <v>45134</v>
      </c>
      <c r="D6864" s="19" t="s">
        <v>657</v>
      </c>
      <c r="E6864" s="20" t="str">
        <f>IF(ISBLANK(LeaveTracker[[#This Row],[Employee Name]]),"-----",VLOOKUP(LeaveTracker[[#This Row],[Employee Name]],'List of Employees'!$B$4:$H$767,7))</f>
        <v>CTO</v>
      </c>
      <c r="F6864" s="66" t="str">
        <f>IF(ISBLANK(LeaveTracker[[#This Row],[Employee Name]]),"-----",VLOOKUP(LeaveTracker[[#This Row],[Employee Name]],'List of Employees'!$B$4:$H$767,6))</f>
        <v>PERMANENT</v>
      </c>
      <c r="G6864" s="24">
        <v>45124</v>
      </c>
      <c r="H6864" s="24">
        <v>45128</v>
      </c>
      <c r="I6864" s="20" t="s">
        <v>81</v>
      </c>
      <c r="K6864" s="57" t="str">
        <f ca="1">LeaveTracker[[#This Row],[Days]]&amp;" "&amp;LeaveTracker[[#This Row],[Type of Leave]]</f>
        <v>5 SL</v>
      </c>
      <c r="L6864" s="23">
        <f ca="1">NETWORKDAYS(LeaveTracker[[#This Row],[Start Date]],LeaveTracker[[#This Row],[End Date]],lstHolidays)</f>
        <v>5</v>
      </c>
      <c r="M6864" s="27"/>
    </row>
    <row r="6865" spans="1:13" ht="30" customHeight="1" x14ac:dyDescent="0.3">
      <c r="A6865" s="27">
        <f t="shared" si="81"/>
        <v>3139</v>
      </c>
      <c r="B6865" s="31">
        <v>45135</v>
      </c>
      <c r="C6865" s="31">
        <v>45134</v>
      </c>
      <c r="D6865" s="19" t="s">
        <v>657</v>
      </c>
      <c r="E6865" s="20" t="str">
        <f>IF(ISBLANK(LeaveTracker[[#This Row],[Employee Name]]),"-----",VLOOKUP(LeaveTracker[[#This Row],[Employee Name]],'List of Employees'!$B$4:$H$767,7))</f>
        <v>CTO</v>
      </c>
      <c r="F6865" s="66" t="str">
        <f>IF(ISBLANK(LeaveTracker[[#This Row],[Employee Name]]),"-----",VLOOKUP(LeaveTracker[[#This Row],[Employee Name]],'List of Employees'!$B$4:$H$767,6))</f>
        <v>PERMANENT</v>
      </c>
      <c r="G6865" s="24">
        <v>45132</v>
      </c>
      <c r="H6865" s="24">
        <v>45133</v>
      </c>
      <c r="I6865" s="20" t="s">
        <v>81</v>
      </c>
      <c r="K6865" s="57" t="str">
        <f ca="1">LeaveTracker[[#This Row],[Days]]&amp;" "&amp;LeaveTracker[[#This Row],[Type of Leave]]</f>
        <v>2 SL</v>
      </c>
      <c r="L6865" s="23">
        <f ca="1">NETWORKDAYS(LeaveTracker[[#This Row],[Start Date]],LeaveTracker[[#This Row],[End Date]],lstHolidays)</f>
        <v>2</v>
      </c>
      <c r="M6865" s="27"/>
    </row>
    <row r="6866" spans="1:13" ht="30" customHeight="1" x14ac:dyDescent="0.3">
      <c r="A6866" s="27">
        <f t="shared" si="81"/>
        <v>3140</v>
      </c>
      <c r="B6866" s="31">
        <v>45135</v>
      </c>
      <c r="C6866" s="31">
        <v>45133</v>
      </c>
      <c r="D6866" s="19" t="s">
        <v>1282</v>
      </c>
      <c r="E6866" s="20" t="str">
        <f>IF(ISBLANK(LeaveTracker[[#This Row],[Employee Name]]),"-----",VLOOKUP(LeaveTracker[[#This Row],[Employee Name]],'List of Employees'!$B$4:$H$767,7))</f>
        <v>CTO</v>
      </c>
      <c r="F6866" s="66" t="str">
        <f>IF(ISBLANK(LeaveTracker[[#This Row],[Employee Name]]),"-----",VLOOKUP(LeaveTracker[[#This Row],[Employee Name]],'List of Employees'!$B$4:$H$767,6))</f>
        <v>PERMANENT</v>
      </c>
      <c r="G6866" s="24">
        <v>45132</v>
      </c>
      <c r="H6866" s="24">
        <v>45132</v>
      </c>
      <c r="I6866" s="20" t="s">
        <v>81</v>
      </c>
      <c r="K6866" s="57" t="str">
        <f ca="1">LeaveTracker[[#This Row],[Days]]&amp;" "&amp;LeaveTracker[[#This Row],[Type of Leave]]</f>
        <v>1 SL</v>
      </c>
      <c r="L6866" s="23">
        <f ca="1">NETWORKDAYS(LeaveTracker[[#This Row],[Start Date]],LeaveTracker[[#This Row],[End Date]],lstHolidays)</f>
        <v>1</v>
      </c>
      <c r="M6866" s="27"/>
    </row>
    <row r="6867" spans="1:13" ht="30" customHeight="1" x14ac:dyDescent="0.3">
      <c r="A6867" s="27">
        <f t="shared" si="81"/>
        <v>3141</v>
      </c>
      <c r="B6867" s="31">
        <v>45135</v>
      </c>
      <c r="C6867" s="31">
        <v>45134</v>
      </c>
      <c r="D6867" s="19" t="s">
        <v>711</v>
      </c>
      <c r="E6867" s="20" t="str">
        <f>IF(ISBLANK(LeaveTracker[[#This Row],[Employee Name]]),"-----",VLOOKUP(LeaveTracker[[#This Row],[Employee Name]],'List of Employees'!$B$4:$H$767,7))</f>
        <v>CBO</v>
      </c>
      <c r="F6867" s="66" t="str">
        <f>IF(ISBLANK(LeaveTracker[[#This Row],[Employee Name]]),"-----",VLOOKUP(LeaveTracker[[#This Row],[Employee Name]],'List of Employees'!$B$4:$H$767,6))</f>
        <v>PERMANENT</v>
      </c>
      <c r="G6867" s="24">
        <v>45124</v>
      </c>
      <c r="H6867" s="24">
        <v>45124</v>
      </c>
      <c r="I6867" s="20" t="s">
        <v>81</v>
      </c>
      <c r="K6867" s="57" t="str">
        <f ca="1">LeaveTracker[[#This Row],[Days]]&amp;" "&amp;LeaveTracker[[#This Row],[Type of Leave]]</f>
        <v>1 SL</v>
      </c>
      <c r="L6867" s="23">
        <f ca="1">NETWORKDAYS(LeaveTracker[[#This Row],[Start Date]],LeaveTracker[[#This Row],[End Date]],lstHolidays)</f>
        <v>1</v>
      </c>
      <c r="M6867" s="27"/>
    </row>
    <row r="6868" spans="1:13" ht="30" customHeight="1" x14ac:dyDescent="0.3">
      <c r="A6868" s="27">
        <f t="shared" si="81"/>
        <v>3142</v>
      </c>
      <c r="B6868" s="31">
        <v>45135</v>
      </c>
      <c r="C6868" s="31">
        <v>45112</v>
      </c>
      <c r="D6868" s="19" t="s">
        <v>442</v>
      </c>
      <c r="E6868" s="20" t="str">
        <f>IF(ISBLANK(LeaveTracker[[#This Row],[Employee Name]]),"-----",VLOOKUP(LeaveTracker[[#This Row],[Employee Name]],'List of Employees'!$B$4:$H$767,7))</f>
        <v>GSO</v>
      </c>
      <c r="F6868" s="66" t="str">
        <f>IF(ISBLANK(LeaveTracker[[#This Row],[Employee Name]]),"-----",VLOOKUP(LeaveTracker[[#This Row],[Employee Name]],'List of Employees'!$B$4:$H$767,6))</f>
        <v>PERMANENT</v>
      </c>
      <c r="G6868" s="24">
        <v>45111</v>
      </c>
      <c r="H6868" s="24">
        <v>45111</v>
      </c>
      <c r="I6868" s="20" t="s">
        <v>81</v>
      </c>
      <c r="K6868" s="57" t="str">
        <f ca="1">LeaveTracker[[#This Row],[Days]]&amp;" "&amp;LeaveTracker[[#This Row],[Type of Leave]]</f>
        <v>1 SL</v>
      </c>
      <c r="L6868" s="23">
        <f ca="1">NETWORKDAYS(LeaveTracker[[#This Row],[Start Date]],LeaveTracker[[#This Row],[End Date]],lstHolidays)</f>
        <v>1</v>
      </c>
      <c r="M6868" s="27"/>
    </row>
    <row r="6869" spans="1:13" ht="30" customHeight="1" x14ac:dyDescent="0.3">
      <c r="A6869" s="27">
        <f t="shared" si="81"/>
        <v>3143</v>
      </c>
      <c r="B6869" s="31">
        <v>45135</v>
      </c>
      <c r="C6869" s="31">
        <v>45124</v>
      </c>
      <c r="D6869" s="19" t="s">
        <v>2424</v>
      </c>
      <c r="E6869" s="20" t="str">
        <f>IF(ISBLANK(LeaveTracker[[#This Row],[Employee Name]]),"-----",VLOOKUP(LeaveTracker[[#This Row],[Employee Name]],'List of Employees'!$B$4:$H$767,7))</f>
        <v>PEOPLE'S PARK</v>
      </c>
      <c r="F6869" s="66" t="str">
        <f>IF(ISBLANK(LeaveTracker[[#This Row],[Employee Name]]),"-----",VLOOKUP(LeaveTracker[[#This Row],[Employee Name]],'List of Employees'!$B$4:$H$767,6))</f>
        <v>CASUAL</v>
      </c>
      <c r="G6869" s="24">
        <v>45131</v>
      </c>
      <c r="H6869" s="24">
        <v>45142</v>
      </c>
      <c r="I6869" s="20" t="s">
        <v>82</v>
      </c>
      <c r="K6869" s="57" t="str">
        <f ca="1">LeaveTracker[[#This Row],[Days]]&amp;" "&amp;LeaveTracker[[#This Row],[Type of Leave]]</f>
        <v>9 VL</v>
      </c>
      <c r="L6869" s="23">
        <f ca="1">NETWORKDAYS(LeaveTracker[[#This Row],[Start Date]],LeaveTracker[[#This Row],[End Date]],lstHolidays)</f>
        <v>9</v>
      </c>
      <c r="M6869" s="27"/>
    </row>
    <row r="6870" spans="1:13" ht="30" customHeight="1" x14ac:dyDescent="0.3">
      <c r="A6870" s="27">
        <f t="shared" si="81"/>
        <v>3144</v>
      </c>
      <c r="B6870" s="31">
        <v>45140</v>
      </c>
      <c r="C6870" s="31">
        <v>45131</v>
      </c>
      <c r="D6870" s="19" t="s">
        <v>2426</v>
      </c>
      <c r="E6870" s="20" t="str">
        <f>IF(ISBLANK(LeaveTracker[[#This Row],[Employee Name]]),"-----",VLOOKUP(LeaveTracker[[#This Row],[Employee Name]],'List of Employees'!$B$4:$H$767,7))</f>
        <v>MAHARLIKA ELEM SCH.</v>
      </c>
      <c r="F6870" s="66" t="str">
        <f>IF(ISBLANK(LeaveTracker[[#This Row],[Employee Name]]),"-----",VLOOKUP(LeaveTracker[[#This Row],[Employee Name]],'List of Employees'!$B$4:$H$767,6))</f>
        <v>JOBCON</v>
      </c>
      <c r="G6870" s="24">
        <v>45153</v>
      </c>
      <c r="H6870" s="24">
        <v>45168</v>
      </c>
      <c r="I6870" s="20" t="s">
        <v>82</v>
      </c>
      <c r="K6870" s="57" t="str">
        <f ca="1">LeaveTracker[[#This Row],[Days]]&amp;" "&amp;LeaveTracker[[#This Row],[Type of Leave]]</f>
        <v>12 VL</v>
      </c>
      <c r="L6870" s="23">
        <f ca="1">NETWORKDAYS(LeaveTracker[[#This Row],[Start Date]],LeaveTracker[[#This Row],[End Date]],lstHolidays)</f>
        <v>12</v>
      </c>
      <c r="M6870" s="27"/>
    </row>
    <row r="6871" spans="1:13" ht="30" customHeight="1" x14ac:dyDescent="0.3">
      <c r="A6871" s="27">
        <f t="shared" si="81"/>
        <v>3145</v>
      </c>
      <c r="B6871" s="31">
        <v>45140</v>
      </c>
      <c r="C6871" s="31">
        <v>45128</v>
      </c>
      <c r="D6871" s="19" t="s">
        <v>2427</v>
      </c>
      <c r="E6871" s="20" t="str">
        <f>IF(ISBLANK(LeaveTracker[[#This Row],[Employee Name]]),"-----",VLOOKUP(LeaveTracker[[#This Row],[Employee Name]],'List of Employees'!$B$4:$H$767,7))</f>
        <v>CHO</v>
      </c>
      <c r="F6871" s="66" t="str">
        <f>IF(ISBLANK(LeaveTracker[[#This Row],[Employee Name]]),"-----",VLOOKUP(LeaveTracker[[#This Row],[Employee Name]],'List of Employees'!$B$4:$H$767,6))</f>
        <v>JOBCON</v>
      </c>
      <c r="G6871" s="24">
        <v>45141</v>
      </c>
      <c r="H6871" s="24">
        <v>45145</v>
      </c>
      <c r="I6871" s="19" t="s">
        <v>82</v>
      </c>
      <c r="J6871" s="42" t="s">
        <v>2378</v>
      </c>
      <c r="K6871" s="57" t="str">
        <f ca="1">LeaveTracker[[#This Row],[Days]]&amp;" "&amp;LeaveTracker[[#This Row],[Type of Leave]]</f>
        <v>3 VL</v>
      </c>
      <c r="L6871" s="23">
        <f ca="1">NETWORKDAYS(LeaveTracker[[#This Row],[Start Date]],LeaveTracker[[#This Row],[End Date]],lstHolidays)</f>
        <v>3</v>
      </c>
      <c r="M6871" s="27"/>
    </row>
    <row r="6872" spans="1:13" ht="30" customHeight="1" x14ac:dyDescent="0.3">
      <c r="A6872" s="27">
        <f t="shared" si="81"/>
        <v>3146</v>
      </c>
      <c r="B6872" s="31">
        <v>45140</v>
      </c>
      <c r="C6872" s="31">
        <v>45138</v>
      </c>
      <c r="D6872" s="19" t="s">
        <v>1799</v>
      </c>
      <c r="E6872" s="20" t="str">
        <f>IF(ISBLANK(LeaveTracker[[#This Row],[Employee Name]]),"-----",VLOOKUP(LeaveTracker[[#This Row],[Employee Name]],'List of Employees'!$B$4:$H$767,7))</f>
        <v>HOUSING</v>
      </c>
      <c r="F6872" s="66" t="str">
        <f>IF(ISBLANK(LeaveTracker[[#This Row],[Employee Name]]),"-----",VLOOKUP(LeaveTracker[[#This Row],[Employee Name]],'List of Employees'!$B$4:$H$767,6))</f>
        <v>CASUAL</v>
      </c>
      <c r="G6872" s="24">
        <v>45132</v>
      </c>
      <c r="H6872" s="24">
        <v>45134</v>
      </c>
      <c r="I6872" s="20" t="s">
        <v>81</v>
      </c>
      <c r="K6872" s="57" t="str">
        <f ca="1">LeaveTracker[[#This Row],[Days]]&amp;" "&amp;LeaveTracker[[#This Row],[Type of Leave]]</f>
        <v>3 SL</v>
      </c>
      <c r="L6872" s="23">
        <f ca="1">NETWORKDAYS(LeaveTracker[[#This Row],[Start Date]],LeaveTracker[[#This Row],[End Date]],lstHolidays)</f>
        <v>3</v>
      </c>
      <c r="M6872" s="27"/>
    </row>
    <row r="6873" spans="1:13" ht="30" customHeight="1" x14ac:dyDescent="0.3">
      <c r="A6873" s="27">
        <f t="shared" si="81"/>
        <v>3147</v>
      </c>
      <c r="B6873" s="31">
        <v>45140</v>
      </c>
      <c r="C6873" s="31">
        <v>45128</v>
      </c>
      <c r="D6873" s="19" t="s">
        <v>1764</v>
      </c>
      <c r="E6873" s="20" t="str">
        <f>IF(ISBLANK(LeaveTracker[[#This Row],[Employee Name]]),"-----",VLOOKUP(LeaveTracker[[#This Row],[Employee Name]],'List of Employees'!$B$4:$H$767,7))</f>
        <v>ONT</v>
      </c>
      <c r="F6873" s="66" t="str">
        <f>IF(ISBLANK(LeaveTracker[[#This Row],[Employee Name]]),"-----",VLOOKUP(LeaveTracker[[#This Row],[Employee Name]],'List of Employees'!$B$4:$H$767,6))</f>
        <v>CASUAL</v>
      </c>
      <c r="G6873" s="24">
        <v>45139</v>
      </c>
      <c r="H6873" s="24">
        <v>45152</v>
      </c>
      <c r="I6873" s="20" t="s">
        <v>82</v>
      </c>
      <c r="K6873" s="57" t="str">
        <f ca="1">LeaveTracker[[#This Row],[Days]]&amp;" "&amp;LeaveTracker[[#This Row],[Type of Leave]]</f>
        <v>10 VL</v>
      </c>
      <c r="L6873" s="23">
        <f ca="1">NETWORKDAYS(LeaveTracker[[#This Row],[Start Date]],LeaveTracker[[#This Row],[End Date]],lstHolidays)</f>
        <v>10</v>
      </c>
      <c r="M6873" s="27"/>
    </row>
    <row r="6874" spans="1:13" ht="30" customHeight="1" x14ac:dyDescent="0.3">
      <c r="A6874" s="27">
        <f t="shared" si="81"/>
        <v>3148</v>
      </c>
      <c r="B6874" s="31">
        <v>45140</v>
      </c>
      <c r="C6874" s="31">
        <v>45136</v>
      </c>
      <c r="D6874" s="19" t="s">
        <v>1751</v>
      </c>
      <c r="E6874" s="20" t="str">
        <f>IF(ISBLANK(LeaveTracker[[#This Row],[Employee Name]]),"-----",VLOOKUP(LeaveTracker[[#This Row],[Employee Name]],'List of Employees'!$B$4:$H$767,7))</f>
        <v>EEO/CITY MARKET</v>
      </c>
      <c r="F6874" s="66" t="str">
        <f>IF(ISBLANK(LeaveTracker[[#This Row],[Employee Name]]),"-----",VLOOKUP(LeaveTracker[[#This Row],[Employee Name]],'List of Employees'!$B$4:$H$767,6))</f>
        <v>CASUAL</v>
      </c>
      <c r="G6874" s="24">
        <v>45135</v>
      </c>
      <c r="H6874" s="24">
        <v>45135</v>
      </c>
      <c r="I6874" s="20" t="s">
        <v>81</v>
      </c>
      <c r="K6874" s="57" t="str">
        <f ca="1">LeaveTracker[[#This Row],[Days]]&amp;" "&amp;LeaveTracker[[#This Row],[Type of Leave]]</f>
        <v>1 SL</v>
      </c>
      <c r="L6874" s="23">
        <f ca="1">NETWORKDAYS(LeaveTracker[[#This Row],[Start Date]],LeaveTracker[[#This Row],[End Date]],lstHolidays)</f>
        <v>1</v>
      </c>
      <c r="M6874" s="27"/>
    </row>
    <row r="6875" spans="1:13" ht="30" customHeight="1" x14ac:dyDescent="0.3">
      <c r="A6875" s="27">
        <f t="shared" si="81"/>
        <v>3149</v>
      </c>
      <c r="B6875" s="31">
        <v>45140</v>
      </c>
      <c r="C6875" s="31">
        <v>45133</v>
      </c>
      <c r="D6875" s="19" t="s">
        <v>1778</v>
      </c>
      <c r="E6875" s="20" t="str">
        <f>IF(ISBLANK(LeaveTracker[[#This Row],[Employee Name]]),"-----",VLOOKUP(LeaveTracker[[#This Row],[Employee Name]],'List of Employees'!$B$4:$H$767,7))</f>
        <v>EEO/CITY MARKET</v>
      </c>
      <c r="F6875" s="66" t="str">
        <f>IF(ISBLANK(LeaveTracker[[#This Row],[Employee Name]]),"-----",VLOOKUP(LeaveTracker[[#This Row],[Employee Name]],'List of Employees'!$B$4:$H$767,6))</f>
        <v>CASUAL</v>
      </c>
      <c r="G6875" s="24">
        <v>45129</v>
      </c>
      <c r="H6875" s="24">
        <v>45129</v>
      </c>
      <c r="I6875" s="20" t="s">
        <v>81</v>
      </c>
      <c r="K6875" s="57" t="str">
        <f>LeaveTracker[[#This Row],[Days]]&amp;" "&amp;LeaveTracker[[#This Row],[Type of Leave]]</f>
        <v>1 SL</v>
      </c>
      <c r="L6875" s="23">
        <v>1</v>
      </c>
      <c r="M6875" s="27"/>
    </row>
    <row r="6876" spans="1:13" ht="30" customHeight="1" x14ac:dyDescent="0.3">
      <c r="A6876" s="27">
        <f t="shared" si="81"/>
        <v>3150</v>
      </c>
      <c r="B6876" s="31">
        <v>45140</v>
      </c>
      <c r="C6876" s="31">
        <v>45133</v>
      </c>
      <c r="D6876" s="19" t="s">
        <v>1778</v>
      </c>
      <c r="E6876" s="20" t="str">
        <f>IF(ISBLANK(LeaveTracker[[#This Row],[Employee Name]]),"-----",VLOOKUP(LeaveTracker[[#This Row],[Employee Name]],'List of Employees'!$B$4:$H$767,7))</f>
        <v>EEO/CITY MARKET</v>
      </c>
      <c r="F6876" s="66" t="str">
        <f>IF(ISBLANK(LeaveTracker[[#This Row],[Employee Name]]),"-----",VLOOKUP(LeaveTracker[[#This Row],[Employee Name]],'List of Employees'!$B$4:$H$767,6))</f>
        <v>CASUAL</v>
      </c>
      <c r="G6876" s="21" t="s">
        <v>2428</v>
      </c>
      <c r="H6876" s="24">
        <v>45132</v>
      </c>
      <c r="I6876" s="20" t="s">
        <v>81</v>
      </c>
      <c r="K6876" s="57" t="str">
        <f>LeaveTracker[[#This Row],[Days]]&amp;" "&amp;LeaveTracker[[#This Row],[Type of Leave]]</f>
        <v>1 SL</v>
      </c>
      <c r="L6876" s="23">
        <v>1</v>
      </c>
      <c r="M6876" s="27"/>
    </row>
    <row r="6877" spans="1:13" ht="30" customHeight="1" x14ac:dyDescent="0.3">
      <c r="A6877" s="27">
        <f t="shared" si="81"/>
        <v>3151</v>
      </c>
      <c r="B6877" s="31">
        <v>45140</v>
      </c>
      <c r="C6877" s="31">
        <v>45138</v>
      </c>
      <c r="D6877" s="19" t="s">
        <v>1918</v>
      </c>
      <c r="E6877" s="20" t="str">
        <f>IF(ISBLANK(LeaveTracker[[#This Row],[Employee Name]]),"-----",VLOOKUP(LeaveTracker[[#This Row],[Employee Name]],'List of Employees'!$B$4:$H$767,7))</f>
        <v>HOUSING</v>
      </c>
      <c r="F6877" s="66" t="str">
        <f>IF(ISBLANK(LeaveTracker[[#This Row],[Employee Name]]),"-----",VLOOKUP(LeaveTracker[[#This Row],[Employee Name]],'List of Employees'!$B$4:$H$767,6))</f>
        <v>CASUAL</v>
      </c>
      <c r="G6877" s="24">
        <v>45133</v>
      </c>
      <c r="H6877" s="24">
        <v>45133</v>
      </c>
      <c r="I6877" s="20" t="s">
        <v>81</v>
      </c>
      <c r="K6877" s="57" t="str">
        <f ca="1">LeaveTracker[[#This Row],[Days]]&amp;" "&amp;LeaveTracker[[#This Row],[Type of Leave]]</f>
        <v>1 SL</v>
      </c>
      <c r="L6877" s="23">
        <f ca="1">NETWORKDAYS(LeaveTracker[[#This Row],[Start Date]],LeaveTracker[[#This Row],[End Date]],lstHolidays)</f>
        <v>1</v>
      </c>
      <c r="M6877" s="27"/>
    </row>
    <row r="6878" spans="1:13" ht="30" customHeight="1" x14ac:dyDescent="0.3">
      <c r="A6878" s="27">
        <f t="shared" si="81"/>
        <v>3152</v>
      </c>
      <c r="B6878" s="31">
        <v>45140</v>
      </c>
      <c r="C6878" s="31">
        <v>45138</v>
      </c>
      <c r="D6878" s="19" t="s">
        <v>1918</v>
      </c>
      <c r="E6878" s="20" t="str">
        <f>IF(ISBLANK(LeaveTracker[[#This Row],[Employee Name]]),"-----",VLOOKUP(LeaveTracker[[#This Row],[Employee Name]],'List of Employees'!$B$4:$H$767,7))</f>
        <v>HOUSING</v>
      </c>
      <c r="F6878" s="66" t="str">
        <f>IF(ISBLANK(LeaveTracker[[#This Row],[Employee Name]]),"-----",VLOOKUP(LeaveTracker[[#This Row],[Employee Name]],'List of Employees'!$B$4:$H$767,6))</f>
        <v>CASUAL</v>
      </c>
      <c r="G6878" s="24">
        <v>45135</v>
      </c>
      <c r="H6878" s="24">
        <v>45135</v>
      </c>
      <c r="I6878" s="20" t="s">
        <v>81</v>
      </c>
      <c r="K6878" s="57" t="str">
        <f ca="1">LeaveTracker[[#This Row],[Days]]&amp;" "&amp;LeaveTracker[[#This Row],[Type of Leave]]</f>
        <v>1 SL</v>
      </c>
      <c r="L6878" s="23">
        <f ca="1">NETWORKDAYS(LeaveTracker[[#This Row],[Start Date]],LeaveTracker[[#This Row],[End Date]],lstHolidays)</f>
        <v>1</v>
      </c>
      <c r="M6878" s="27"/>
    </row>
    <row r="6879" spans="1:13" ht="30" customHeight="1" x14ac:dyDescent="0.3">
      <c r="A6879" s="27">
        <f t="shared" si="81"/>
        <v>3153</v>
      </c>
      <c r="B6879" s="31">
        <v>45140</v>
      </c>
      <c r="C6879" s="31">
        <v>45124</v>
      </c>
      <c r="D6879" s="19" t="s">
        <v>2261</v>
      </c>
      <c r="E6879" s="20" t="str">
        <f>IF(ISBLANK(LeaveTracker[[#This Row],[Employee Name]]),"-----",VLOOKUP(LeaveTracker[[#This Row],[Employee Name]],'List of Employees'!$B$4:$H$767,7))</f>
        <v>PICNIC GROVE</v>
      </c>
      <c r="F6879" s="66" t="str">
        <f>IF(ISBLANK(LeaveTracker[[#This Row],[Employee Name]]),"-----",VLOOKUP(LeaveTracker[[#This Row],[Employee Name]],'List of Employees'!$B$4:$H$767,6))</f>
        <v>CASUAL</v>
      </c>
      <c r="G6879" s="24">
        <v>45145</v>
      </c>
      <c r="H6879" s="24">
        <v>45154</v>
      </c>
      <c r="I6879" s="20" t="s">
        <v>82</v>
      </c>
      <c r="K6879" s="57" t="str">
        <f ca="1">LeaveTracker[[#This Row],[Days]]&amp;" "&amp;LeaveTracker[[#This Row],[Type of Leave]]</f>
        <v>8 VL</v>
      </c>
      <c r="L6879" s="23">
        <f ca="1">NETWORKDAYS(LeaveTracker[[#This Row],[Start Date]],LeaveTracker[[#This Row],[End Date]],lstHolidays)</f>
        <v>8</v>
      </c>
      <c r="M6879" s="27"/>
    </row>
    <row r="6880" spans="1:13" ht="30" customHeight="1" x14ac:dyDescent="0.3">
      <c r="A6880" s="27">
        <f t="shared" si="81"/>
        <v>3154</v>
      </c>
      <c r="B6880" s="31">
        <v>45140</v>
      </c>
      <c r="C6880" s="31">
        <v>45132</v>
      </c>
      <c r="D6880" s="19" t="s">
        <v>2283</v>
      </c>
      <c r="E6880" s="20" t="str">
        <f>IF(ISBLANK(LeaveTracker[[#This Row],[Employee Name]]),"-----",VLOOKUP(LeaveTracker[[#This Row],[Employee Name]],'List of Employees'!$B$4:$H$767,7))</f>
        <v>OSPITAL NG TAGAYTAY</v>
      </c>
      <c r="F6880" s="66" t="str">
        <f>IF(ISBLANK(LeaveTracker[[#This Row],[Employee Name]]),"-----",VLOOKUP(LeaveTracker[[#This Row],[Employee Name]],'List of Employees'!$B$4:$H$767,6))</f>
        <v>CASUAL</v>
      </c>
      <c r="G6880" s="24">
        <v>45139</v>
      </c>
      <c r="H6880" s="24">
        <v>45169</v>
      </c>
      <c r="I6880" s="20" t="s">
        <v>82</v>
      </c>
      <c r="K6880" s="57" t="str">
        <f>LeaveTracker[[#This Row],[Days]]&amp;" "&amp;LeaveTracker[[#This Row],[Type of Leave]]</f>
        <v>21 VL</v>
      </c>
      <c r="L6880" s="23">
        <v>21</v>
      </c>
      <c r="M6880" s="27"/>
    </row>
    <row r="6881" spans="1:13" ht="30" customHeight="1" x14ac:dyDescent="0.3">
      <c r="A6881" s="27">
        <f t="shared" si="81"/>
        <v>3155</v>
      </c>
      <c r="B6881" s="31">
        <v>45140</v>
      </c>
      <c r="C6881" s="31">
        <v>45133</v>
      </c>
      <c r="D6881" s="19" t="s">
        <v>1867</v>
      </c>
      <c r="E6881" s="20" t="str">
        <f>IF(ISBLANK(LeaveTracker[[#This Row],[Employee Name]]),"-----",VLOOKUP(LeaveTracker[[#This Row],[Employee Name]],'List of Employees'!$B$4:$H$767,7))</f>
        <v>GSO</v>
      </c>
      <c r="F6881" s="66" t="str">
        <f>IF(ISBLANK(LeaveTracker[[#This Row],[Employee Name]]),"-----",VLOOKUP(LeaveTracker[[#This Row],[Employee Name]],'List of Employees'!$B$4:$H$767,6))</f>
        <v>CASUAL</v>
      </c>
      <c r="G6881" s="24">
        <v>45141</v>
      </c>
      <c r="H6881" s="24">
        <v>45142</v>
      </c>
      <c r="I6881" s="20" t="s">
        <v>82</v>
      </c>
      <c r="K6881" s="57" t="str">
        <f ca="1">LeaveTracker[[#This Row],[Days]]&amp;" "&amp;LeaveTracker[[#This Row],[Type of Leave]]</f>
        <v>2 VL</v>
      </c>
      <c r="L6881" s="23">
        <f ca="1">NETWORKDAYS(LeaveTracker[[#This Row],[Start Date]],LeaveTracker[[#This Row],[End Date]],lstHolidays)</f>
        <v>2</v>
      </c>
      <c r="M6881" s="27"/>
    </row>
    <row r="6882" spans="1:13" ht="30" customHeight="1" x14ac:dyDescent="0.3">
      <c r="A6882" s="27">
        <f t="shared" si="81"/>
        <v>3156</v>
      </c>
      <c r="B6882" s="31">
        <v>45140</v>
      </c>
      <c r="C6882" s="31">
        <v>45135</v>
      </c>
      <c r="D6882" s="19" t="s">
        <v>1799</v>
      </c>
      <c r="E6882" s="20" t="str">
        <f>IF(ISBLANK(LeaveTracker[[#This Row],[Employee Name]]),"-----",VLOOKUP(LeaveTracker[[#This Row],[Employee Name]],'List of Employees'!$B$4:$H$767,7))</f>
        <v>HOUSING</v>
      </c>
      <c r="F6882" s="66" t="str">
        <f>IF(ISBLANK(LeaveTracker[[#This Row],[Employee Name]]),"-----",VLOOKUP(LeaveTracker[[#This Row],[Employee Name]],'List of Employees'!$B$4:$H$767,6))</f>
        <v>CASUAL</v>
      </c>
      <c r="G6882" s="24">
        <v>45127</v>
      </c>
      <c r="H6882" s="24">
        <v>45128</v>
      </c>
      <c r="I6882" s="20" t="s">
        <v>81</v>
      </c>
      <c r="K6882" s="57" t="str">
        <f ca="1">LeaveTracker[[#This Row],[Days]]&amp;" "&amp;LeaveTracker[[#This Row],[Type of Leave]]</f>
        <v>2 SL</v>
      </c>
      <c r="L6882" s="23">
        <f ca="1">NETWORKDAYS(LeaveTracker[[#This Row],[Start Date]],LeaveTracker[[#This Row],[End Date]],lstHolidays)</f>
        <v>2</v>
      </c>
      <c r="M6882" s="27"/>
    </row>
    <row r="6883" spans="1:13" ht="30" customHeight="1" x14ac:dyDescent="0.3">
      <c r="A6883" s="27">
        <f t="shared" si="81"/>
        <v>3157</v>
      </c>
      <c r="B6883" s="31">
        <v>45140</v>
      </c>
      <c r="C6883" s="31">
        <v>45135</v>
      </c>
      <c r="D6883" s="19" t="s">
        <v>1765</v>
      </c>
      <c r="E6883" s="20" t="str">
        <f>IF(ISBLANK(LeaveTracker[[#This Row],[Employee Name]]),"-----",VLOOKUP(LeaveTracker[[#This Row],[Employee Name]],'List of Employees'!$B$4:$H$767,7))</f>
        <v>GSO</v>
      </c>
      <c r="F6883" s="66" t="str">
        <f>IF(ISBLANK(LeaveTracker[[#This Row],[Employee Name]]),"-----",VLOOKUP(LeaveTracker[[#This Row],[Employee Name]],'List of Employees'!$B$4:$H$767,6))</f>
        <v>CASUAL</v>
      </c>
      <c r="G6883" s="24">
        <v>45133</v>
      </c>
      <c r="H6883" s="24">
        <v>45134</v>
      </c>
      <c r="I6883" s="20" t="s">
        <v>81</v>
      </c>
      <c r="K6883" s="57" t="str">
        <f ca="1">LeaveTracker[[#This Row],[Days]]&amp;" "&amp;LeaveTracker[[#This Row],[Type of Leave]]</f>
        <v>2 SL</v>
      </c>
      <c r="L6883" s="23">
        <f ca="1">NETWORKDAYS(LeaveTracker[[#This Row],[Start Date]],LeaveTracker[[#This Row],[End Date]],lstHolidays)</f>
        <v>2</v>
      </c>
      <c r="M6883" s="27"/>
    </row>
    <row r="6884" spans="1:13" ht="30" customHeight="1" x14ac:dyDescent="0.3">
      <c r="A6884" s="27">
        <f t="shared" si="81"/>
        <v>3158</v>
      </c>
      <c r="B6884" s="31">
        <v>45140</v>
      </c>
      <c r="C6884" s="31">
        <v>45135</v>
      </c>
      <c r="D6884" s="19" t="s">
        <v>2319</v>
      </c>
      <c r="E6884" s="20" t="str">
        <f>IF(ISBLANK(LeaveTracker[[#This Row],[Employee Name]]),"-----",VLOOKUP(LeaveTracker[[#This Row],[Employee Name]],'List of Employees'!$B$4:$H$767,7))</f>
        <v>CEO</v>
      </c>
      <c r="F6884" s="66" t="str">
        <f>IF(ISBLANK(LeaveTracker[[#This Row],[Employee Name]]),"-----",VLOOKUP(LeaveTracker[[#This Row],[Employee Name]],'List of Employees'!$B$4:$H$767,6))</f>
        <v>CASUAL</v>
      </c>
      <c r="G6884" s="24">
        <v>45133</v>
      </c>
      <c r="H6884" s="24">
        <v>45134</v>
      </c>
      <c r="I6884" s="20" t="s">
        <v>81</v>
      </c>
      <c r="K6884" s="57" t="str">
        <f ca="1">LeaveTracker[[#This Row],[Days]]&amp;" "&amp;LeaveTracker[[#This Row],[Type of Leave]]</f>
        <v>2 SL</v>
      </c>
      <c r="L6884" s="23">
        <f ca="1">NETWORKDAYS(LeaveTracker[[#This Row],[Start Date]],LeaveTracker[[#This Row],[End Date]],lstHolidays)</f>
        <v>2</v>
      </c>
      <c r="M6884" s="27"/>
    </row>
    <row r="6885" spans="1:13" ht="30" customHeight="1" x14ac:dyDescent="0.3">
      <c r="A6885" s="27">
        <f t="shared" si="81"/>
        <v>3159</v>
      </c>
      <c r="B6885" s="31">
        <v>45140</v>
      </c>
      <c r="C6885" s="31">
        <v>45135</v>
      </c>
      <c r="D6885" s="19" t="s">
        <v>2073</v>
      </c>
      <c r="E6885" s="20" t="str">
        <f>IF(ISBLANK(LeaveTracker[[#This Row],[Employee Name]]),"-----",VLOOKUP(LeaveTracker[[#This Row],[Employee Name]],'List of Employees'!$B$4:$H$767,7))</f>
        <v>LEGAL OFFICE</v>
      </c>
      <c r="F6885" s="66" t="str">
        <f>IF(ISBLANK(LeaveTracker[[#This Row],[Employee Name]]),"-----",VLOOKUP(LeaveTracker[[#This Row],[Employee Name]],'List of Employees'!$B$4:$H$767,6))</f>
        <v>CASUAL</v>
      </c>
      <c r="G6885" s="24">
        <v>45118</v>
      </c>
      <c r="H6885" s="24">
        <v>45118</v>
      </c>
      <c r="I6885" s="20" t="s">
        <v>81</v>
      </c>
      <c r="K6885" s="57" t="str">
        <f ca="1">LeaveTracker[[#This Row],[Days]]&amp;" "&amp;LeaveTracker[[#This Row],[Type of Leave]]</f>
        <v>1 SL</v>
      </c>
      <c r="L6885" s="23">
        <f ca="1">NETWORKDAYS(LeaveTracker[[#This Row],[Start Date]],LeaveTracker[[#This Row],[End Date]],lstHolidays)</f>
        <v>1</v>
      </c>
      <c r="M6885" s="27"/>
    </row>
    <row r="6886" spans="1:13" ht="30" customHeight="1" x14ac:dyDescent="0.3">
      <c r="A6886" s="27">
        <f t="shared" si="81"/>
        <v>3160</v>
      </c>
      <c r="B6886" s="31">
        <v>45140</v>
      </c>
      <c r="C6886" s="31">
        <v>45135</v>
      </c>
      <c r="D6886" s="19" t="s">
        <v>2073</v>
      </c>
      <c r="E6886" s="20" t="str">
        <f>IF(ISBLANK(LeaveTracker[[#This Row],[Employee Name]]),"-----",VLOOKUP(LeaveTracker[[#This Row],[Employee Name]],'List of Employees'!$B$4:$H$767,7))</f>
        <v>LEGAL OFFICE</v>
      </c>
      <c r="F6886" s="66" t="str">
        <f>IF(ISBLANK(LeaveTracker[[#This Row],[Employee Name]]),"-----",VLOOKUP(LeaveTracker[[#This Row],[Employee Name]],'List of Employees'!$B$4:$H$767,6))</f>
        <v>CASUAL</v>
      </c>
      <c r="G6886" s="24">
        <v>45124</v>
      </c>
      <c r="H6886" s="24">
        <v>45124</v>
      </c>
      <c r="I6886" s="20" t="s">
        <v>81</v>
      </c>
      <c r="K6886" s="57" t="str">
        <f ca="1">LeaveTracker[[#This Row],[Days]]&amp;" "&amp;LeaveTracker[[#This Row],[Type of Leave]]</f>
        <v>1 SL</v>
      </c>
      <c r="L6886" s="23">
        <f ca="1">NETWORKDAYS(LeaveTracker[[#This Row],[Start Date]],LeaveTracker[[#This Row],[End Date]],lstHolidays)</f>
        <v>1</v>
      </c>
      <c r="M6886" s="27"/>
    </row>
    <row r="6887" spans="1:13" ht="30" customHeight="1" x14ac:dyDescent="0.3">
      <c r="A6887" s="27">
        <f t="shared" si="81"/>
        <v>3161</v>
      </c>
      <c r="B6887" s="31">
        <v>45140</v>
      </c>
      <c r="C6887" s="31">
        <v>45135</v>
      </c>
      <c r="D6887" s="19" t="s">
        <v>2073</v>
      </c>
      <c r="E6887" s="20" t="str">
        <f>IF(ISBLANK(LeaveTracker[[#This Row],[Employee Name]]),"-----",VLOOKUP(LeaveTracker[[#This Row],[Employee Name]],'List of Employees'!$B$4:$H$767,7))</f>
        <v>LEGAL OFFICE</v>
      </c>
      <c r="F6887" s="66" t="str">
        <f>IF(ISBLANK(LeaveTracker[[#This Row],[Employee Name]]),"-----",VLOOKUP(LeaveTracker[[#This Row],[Employee Name]],'List of Employees'!$B$4:$H$767,6))</f>
        <v>CASUAL</v>
      </c>
      <c r="G6887" s="24">
        <v>45134</v>
      </c>
      <c r="H6887" s="24">
        <v>45134</v>
      </c>
      <c r="I6887" s="20" t="s">
        <v>81</v>
      </c>
      <c r="K6887" s="57" t="str">
        <f ca="1">LeaveTracker[[#This Row],[Days]]&amp;" "&amp;LeaveTracker[[#This Row],[Type of Leave]]</f>
        <v>1 SL</v>
      </c>
      <c r="L6887" s="23">
        <f ca="1">NETWORKDAYS(LeaveTracker[[#This Row],[Start Date]],LeaveTracker[[#This Row],[End Date]],lstHolidays)</f>
        <v>1</v>
      </c>
      <c r="M6887" s="27"/>
    </row>
    <row r="6888" spans="1:13" ht="30" customHeight="1" x14ac:dyDescent="0.3">
      <c r="A6888" s="27">
        <f t="shared" si="81"/>
        <v>3162</v>
      </c>
      <c r="B6888" s="31">
        <v>45140</v>
      </c>
      <c r="C6888" s="31">
        <v>45134</v>
      </c>
      <c r="D6888" s="19" t="s">
        <v>852</v>
      </c>
      <c r="E6888" s="20" t="str">
        <f>IF(ISBLANK(LeaveTracker[[#This Row],[Employee Name]]),"-----",VLOOKUP(LeaveTracker[[#This Row],[Employee Name]],'List of Employees'!$B$4:$H$767,7))</f>
        <v>LCR</v>
      </c>
      <c r="F6888" s="66" t="str">
        <f>IF(ISBLANK(LeaveTracker[[#This Row],[Employee Name]]),"-----",VLOOKUP(LeaveTracker[[#This Row],[Employee Name]],'List of Employees'!$B$4:$H$767,6))</f>
        <v>PERMANENT</v>
      </c>
      <c r="G6888" s="24">
        <v>45133</v>
      </c>
      <c r="H6888" s="24">
        <v>45133</v>
      </c>
      <c r="I6888" s="20" t="s">
        <v>81</v>
      </c>
      <c r="K6888" s="57" t="str">
        <f ca="1">LeaveTracker[[#This Row],[Days]]&amp;" "&amp;LeaveTracker[[#This Row],[Type of Leave]]</f>
        <v>1 SL</v>
      </c>
      <c r="L6888" s="23">
        <f ca="1">NETWORKDAYS(LeaveTracker[[#This Row],[Start Date]],LeaveTracker[[#This Row],[End Date]],lstHolidays)</f>
        <v>1</v>
      </c>
      <c r="M6888" s="27"/>
    </row>
    <row r="6889" spans="1:13" ht="30" customHeight="1" x14ac:dyDescent="0.3">
      <c r="A6889" s="27">
        <f t="shared" si="81"/>
        <v>3163</v>
      </c>
      <c r="B6889" s="31">
        <v>45140</v>
      </c>
      <c r="C6889" s="31">
        <v>45132</v>
      </c>
      <c r="D6889" s="19" t="s">
        <v>668</v>
      </c>
      <c r="E6889" s="20" t="str">
        <f>IF(ISBLANK(LeaveTracker[[#This Row],[Employee Name]]),"-----",VLOOKUP(LeaveTracker[[#This Row],[Employee Name]],'List of Employees'!$B$4:$H$767,7))</f>
        <v>SP</v>
      </c>
      <c r="F6889" s="66" t="str">
        <f>IF(ISBLANK(LeaveTracker[[#This Row],[Employee Name]]),"-----",VLOOKUP(LeaveTracker[[#This Row],[Employee Name]],'List of Employees'!$B$4:$H$767,6))</f>
        <v>PERMANENT</v>
      </c>
      <c r="G6889" s="24">
        <v>45128</v>
      </c>
      <c r="H6889" s="24">
        <v>45128</v>
      </c>
      <c r="I6889" s="20" t="s">
        <v>81</v>
      </c>
      <c r="K6889" s="57" t="str">
        <f ca="1">LeaveTracker[[#This Row],[Days]]&amp;" "&amp;LeaveTracker[[#This Row],[Type of Leave]]</f>
        <v>1 SL</v>
      </c>
      <c r="L6889" s="23">
        <f ca="1">NETWORKDAYS(LeaveTracker[[#This Row],[Start Date]],LeaveTracker[[#This Row],[End Date]],lstHolidays)</f>
        <v>1</v>
      </c>
      <c r="M6889" s="27"/>
    </row>
    <row r="6890" spans="1:13" ht="30" customHeight="1" x14ac:dyDescent="0.3">
      <c r="A6890" s="27">
        <f t="shared" si="81"/>
        <v>3164</v>
      </c>
      <c r="B6890" s="31">
        <v>45140</v>
      </c>
      <c r="C6890" s="31">
        <v>45132</v>
      </c>
      <c r="D6890" s="19" t="s">
        <v>1007</v>
      </c>
      <c r="E6890" s="20" t="str">
        <f>IF(ISBLANK(LeaveTracker[[#This Row],[Employee Name]]),"-----",VLOOKUP(LeaveTracker[[#This Row],[Employee Name]],'List of Employees'!$B$4:$H$767,7))</f>
        <v>ACCOUNTING</v>
      </c>
      <c r="F6890" s="66" t="str">
        <f>IF(ISBLANK(LeaveTracker[[#This Row],[Employee Name]]),"-----",VLOOKUP(LeaveTracker[[#This Row],[Employee Name]],'List of Employees'!$B$4:$H$767,6))</f>
        <v>PERMANENT</v>
      </c>
      <c r="G6890" s="21">
        <v>45125</v>
      </c>
      <c r="H6890" s="21">
        <v>45125</v>
      </c>
      <c r="I6890" s="20" t="s">
        <v>81</v>
      </c>
      <c r="K6890" s="57" t="str">
        <f ca="1">LeaveTracker[[#This Row],[Days]]&amp;" "&amp;LeaveTracker[[#This Row],[Type of Leave]]</f>
        <v>1 SL</v>
      </c>
      <c r="L6890" s="23">
        <f ca="1">NETWORKDAYS(LeaveTracker[[#This Row],[Start Date]],LeaveTracker[[#This Row],[End Date]],lstHolidays)</f>
        <v>1</v>
      </c>
      <c r="M6890" s="27"/>
    </row>
    <row r="6891" spans="1:13" ht="30" customHeight="1" x14ac:dyDescent="0.3">
      <c r="A6891" s="27">
        <f t="shared" si="81"/>
        <v>3165</v>
      </c>
      <c r="B6891" s="31">
        <v>45140</v>
      </c>
      <c r="C6891" s="31">
        <v>45110</v>
      </c>
      <c r="D6891" s="20" t="s">
        <v>860</v>
      </c>
      <c r="E6891" s="20" t="str">
        <f>IF(ISBLANK(LeaveTracker[[#This Row],[Employee Name]]),"-----",VLOOKUP(LeaveTracker[[#This Row],[Employee Name]],'List of Employees'!$B$4:$H$767,7))</f>
        <v>ACCOUNTING</v>
      </c>
      <c r="F6891" s="66" t="str">
        <f>IF(ISBLANK(LeaveTracker[[#This Row],[Employee Name]]),"-----",VLOOKUP(LeaveTracker[[#This Row],[Employee Name]],'List of Employees'!$B$4:$H$767,6))</f>
        <v>PERMANENT</v>
      </c>
      <c r="G6891" s="24">
        <v>45097</v>
      </c>
      <c r="H6891" s="24">
        <v>45158</v>
      </c>
      <c r="I6891" s="19" t="s">
        <v>297</v>
      </c>
      <c r="J6891" s="42" t="s">
        <v>2429</v>
      </c>
      <c r="K6891" s="57" t="str">
        <f ca="1">LeaveTracker[[#This Row],[Days]]&amp;" "&amp;LeaveTracker[[#This Row],[Type of Leave]]</f>
        <v>42 OTHER</v>
      </c>
      <c r="L6891" s="23">
        <f ca="1">NETWORKDAYS(LeaveTracker[[#This Row],[Start Date]],LeaveTracker[[#This Row],[End Date]],lstHolidays)</f>
        <v>42</v>
      </c>
      <c r="M6891" s="27"/>
    </row>
    <row r="6892" spans="1:13" ht="30" customHeight="1" x14ac:dyDescent="0.3">
      <c r="A6892" s="27">
        <f t="shared" si="81"/>
        <v>3166</v>
      </c>
      <c r="B6892" s="31">
        <v>45140</v>
      </c>
      <c r="C6892" s="31">
        <v>45139</v>
      </c>
      <c r="D6892" s="19" t="s">
        <v>340</v>
      </c>
      <c r="E6892" s="20" t="str">
        <f>IF(ISBLANK(LeaveTracker[[#This Row],[Employee Name]]),"-----",VLOOKUP(LeaveTracker[[#This Row],[Employee Name]],'List of Employees'!$B$4:$H$767,7))</f>
        <v>MO</v>
      </c>
      <c r="F6892" s="66" t="str">
        <f>IF(ISBLANK(LeaveTracker[[#This Row],[Employee Name]]),"-----",VLOOKUP(LeaveTracker[[#This Row],[Employee Name]],'List of Employees'!$B$4:$H$767,6))</f>
        <v>PERMANENT</v>
      </c>
      <c r="G6892" s="24">
        <v>45134</v>
      </c>
      <c r="H6892" s="24">
        <v>45135</v>
      </c>
      <c r="I6892" s="20" t="s">
        <v>81</v>
      </c>
      <c r="K6892" s="57" t="str">
        <f ca="1">LeaveTracker[[#This Row],[Days]]&amp;" "&amp;LeaveTracker[[#This Row],[Type of Leave]]</f>
        <v>2 SL</v>
      </c>
      <c r="L6892" s="23">
        <f ca="1">NETWORKDAYS(LeaveTracker[[#This Row],[Start Date]],LeaveTracker[[#This Row],[End Date]],lstHolidays)</f>
        <v>2</v>
      </c>
      <c r="M6892" s="27"/>
    </row>
    <row r="6893" spans="1:13" ht="30" customHeight="1" x14ac:dyDescent="0.3">
      <c r="A6893" s="27">
        <f t="shared" ref="A6893:A6956" si="82">A6892+1</f>
        <v>3167</v>
      </c>
      <c r="B6893" s="31">
        <v>45140</v>
      </c>
      <c r="C6893" s="31">
        <v>45130</v>
      </c>
      <c r="D6893" s="19" t="s">
        <v>558</v>
      </c>
      <c r="E6893" s="20" t="str">
        <f>IF(ISBLANK(LeaveTracker[[#This Row],[Employee Name]]),"-----",VLOOKUP(LeaveTracker[[#This Row],[Employee Name]],'List of Employees'!$B$4:$H$767,7))</f>
        <v>CENRO</v>
      </c>
      <c r="F6893" s="66" t="str">
        <f>IF(ISBLANK(LeaveTracker[[#This Row],[Employee Name]]),"-----",VLOOKUP(LeaveTracker[[#This Row],[Employee Name]],'List of Employees'!$B$4:$H$767,6))</f>
        <v>PERMANENT</v>
      </c>
      <c r="G6893" s="24">
        <v>45145</v>
      </c>
      <c r="H6893" s="24">
        <v>45147</v>
      </c>
      <c r="I6893" s="20" t="s">
        <v>82</v>
      </c>
      <c r="K6893" s="57" t="str">
        <f ca="1">LeaveTracker[[#This Row],[Days]]&amp;" "&amp;LeaveTracker[[#This Row],[Type of Leave]]</f>
        <v>3 VL</v>
      </c>
      <c r="L6893" s="23">
        <f ca="1">NETWORKDAYS(LeaveTracker[[#This Row],[Start Date]],LeaveTracker[[#This Row],[End Date]],lstHolidays)</f>
        <v>3</v>
      </c>
      <c r="M6893" s="27"/>
    </row>
    <row r="6894" spans="1:13" ht="30" customHeight="1" x14ac:dyDescent="0.3">
      <c r="A6894" s="27">
        <f t="shared" si="82"/>
        <v>3168</v>
      </c>
      <c r="B6894" s="31">
        <v>45140</v>
      </c>
      <c r="C6894" s="31">
        <v>45135</v>
      </c>
      <c r="D6894" s="19" t="s">
        <v>552</v>
      </c>
      <c r="E6894" s="20" t="str">
        <f>IF(ISBLANK(LeaveTracker[[#This Row],[Employee Name]]),"-----",VLOOKUP(LeaveTracker[[#This Row],[Employee Name]],'List of Employees'!$B$4:$H$767,7))</f>
        <v>CENRO</v>
      </c>
      <c r="F6894" s="66" t="str">
        <f>IF(ISBLANK(LeaveTracker[[#This Row],[Employee Name]]),"-----",VLOOKUP(LeaveTracker[[#This Row],[Employee Name]],'List of Employees'!$B$4:$H$767,6))</f>
        <v>PERMANENT</v>
      </c>
      <c r="G6894" s="24">
        <v>45134</v>
      </c>
      <c r="H6894" s="24">
        <v>45134</v>
      </c>
      <c r="I6894" s="20" t="s">
        <v>81</v>
      </c>
      <c r="K6894" s="57" t="str">
        <f ca="1">LeaveTracker[[#This Row],[Days]]&amp;" "&amp;LeaveTracker[[#This Row],[Type of Leave]]</f>
        <v>1 SL</v>
      </c>
      <c r="L6894" s="23">
        <f ca="1">NETWORKDAYS(LeaveTracker[[#This Row],[Start Date]],LeaveTracker[[#This Row],[End Date]],lstHolidays)</f>
        <v>1</v>
      </c>
      <c r="M6894" s="27"/>
    </row>
    <row r="6895" spans="1:13" ht="30" customHeight="1" x14ac:dyDescent="0.3">
      <c r="A6895" s="27">
        <f t="shared" si="82"/>
        <v>3169</v>
      </c>
      <c r="B6895" s="31">
        <v>45140</v>
      </c>
      <c r="C6895" s="31">
        <v>45135</v>
      </c>
      <c r="D6895" s="19" t="s">
        <v>370</v>
      </c>
      <c r="E6895" s="20" t="str">
        <f>IF(ISBLANK(LeaveTracker[[#This Row],[Employee Name]]),"-----",VLOOKUP(LeaveTracker[[#This Row],[Employee Name]],'List of Employees'!$B$4:$H$767,7))</f>
        <v>LIBRARY</v>
      </c>
      <c r="F6895" s="66" t="str">
        <f>IF(ISBLANK(LeaveTracker[[#This Row],[Employee Name]]),"-----",VLOOKUP(LeaveTracker[[#This Row],[Employee Name]],'List of Employees'!$B$4:$H$767,6))</f>
        <v>PERMANENT</v>
      </c>
      <c r="G6895" s="24">
        <v>45133</v>
      </c>
      <c r="H6895" s="24">
        <v>45134</v>
      </c>
      <c r="I6895" s="20" t="s">
        <v>81</v>
      </c>
      <c r="K6895" s="57" t="str">
        <f ca="1">LeaveTracker[[#This Row],[Days]]&amp;" "&amp;LeaveTracker[[#This Row],[Type of Leave]]</f>
        <v>2 SL</v>
      </c>
      <c r="L6895" s="23">
        <f ca="1">NETWORKDAYS(LeaveTracker[[#This Row],[Start Date]],LeaveTracker[[#This Row],[End Date]],lstHolidays)</f>
        <v>2</v>
      </c>
      <c r="M6895" s="27"/>
    </row>
    <row r="6896" spans="1:13" ht="30" customHeight="1" x14ac:dyDescent="0.3">
      <c r="A6896" s="27">
        <f t="shared" si="82"/>
        <v>3170</v>
      </c>
      <c r="B6896" s="31">
        <v>45140</v>
      </c>
      <c r="C6896" s="31">
        <v>45132</v>
      </c>
      <c r="D6896" s="19" t="s">
        <v>727</v>
      </c>
      <c r="E6896" s="20" t="str">
        <f>IF(ISBLANK(LeaveTracker[[#This Row],[Employee Name]]),"-----",VLOOKUP(LeaveTracker[[#This Row],[Employee Name]],'List of Employees'!$B$4:$H$767,7))</f>
        <v>SP</v>
      </c>
      <c r="F6896" s="66" t="str">
        <f>IF(ISBLANK(LeaveTracker[[#This Row],[Employee Name]]),"-----",VLOOKUP(LeaveTracker[[#This Row],[Employee Name]],'List of Employees'!$B$4:$H$767,6))</f>
        <v>PERMANENT</v>
      </c>
      <c r="G6896" s="24">
        <v>45128</v>
      </c>
      <c r="H6896" s="24">
        <v>45128</v>
      </c>
      <c r="I6896" s="20" t="s">
        <v>81</v>
      </c>
      <c r="K6896" s="57" t="str">
        <f ca="1">LeaveTracker[[#This Row],[Days]]&amp;" "&amp;LeaveTracker[[#This Row],[Type of Leave]]</f>
        <v>1 SL</v>
      </c>
      <c r="L6896" s="23">
        <f ca="1">NETWORKDAYS(LeaveTracker[[#This Row],[Start Date]],LeaveTracker[[#This Row],[End Date]],lstHolidays)</f>
        <v>1</v>
      </c>
      <c r="M6896" s="27"/>
    </row>
    <row r="6897" spans="1:13" ht="30" customHeight="1" x14ac:dyDescent="0.3">
      <c r="A6897" s="27">
        <f t="shared" si="82"/>
        <v>3171</v>
      </c>
      <c r="B6897" s="31">
        <v>45140</v>
      </c>
      <c r="C6897" s="31">
        <v>45133</v>
      </c>
      <c r="D6897" s="19" t="s">
        <v>505</v>
      </c>
      <c r="E6897" s="20" t="str">
        <f>IF(ISBLANK(LeaveTracker[[#This Row],[Employee Name]]),"-----",VLOOKUP(LeaveTracker[[#This Row],[Employee Name]],'List of Employees'!$B$4:$H$767,7))</f>
        <v>ACCOUNTING</v>
      </c>
      <c r="F6897" s="66" t="str">
        <f>IF(ISBLANK(LeaveTracker[[#This Row],[Employee Name]]),"-----",VLOOKUP(LeaveTracker[[#This Row],[Employee Name]],'List of Employees'!$B$4:$H$767,6))</f>
        <v>PERMANENT</v>
      </c>
      <c r="G6897" s="24">
        <v>45117</v>
      </c>
      <c r="H6897" s="24">
        <v>45117</v>
      </c>
      <c r="I6897" s="20" t="s">
        <v>81</v>
      </c>
      <c r="K6897" s="57" t="str">
        <f ca="1">LeaveTracker[[#This Row],[Days]]&amp;" "&amp;LeaveTracker[[#This Row],[Type of Leave]]</f>
        <v>1 SL</v>
      </c>
      <c r="L6897" s="23">
        <f ca="1">NETWORKDAYS(LeaveTracker[[#This Row],[Start Date]],LeaveTracker[[#This Row],[End Date]],lstHolidays)</f>
        <v>1</v>
      </c>
      <c r="M6897" s="27"/>
    </row>
    <row r="6898" spans="1:13" ht="30" customHeight="1" x14ac:dyDescent="0.3">
      <c r="A6898" s="27">
        <f t="shared" si="82"/>
        <v>3172</v>
      </c>
      <c r="B6898" s="31">
        <v>45140</v>
      </c>
      <c r="C6898" s="31">
        <v>45133</v>
      </c>
      <c r="D6898" s="19" t="s">
        <v>505</v>
      </c>
      <c r="E6898" s="20" t="str">
        <f>IF(ISBLANK(LeaveTracker[[#This Row],[Employee Name]]),"-----",VLOOKUP(LeaveTracker[[#This Row],[Employee Name]],'List of Employees'!$B$4:$H$767,7))</f>
        <v>ACCOUNTING</v>
      </c>
      <c r="F6898" s="66" t="str">
        <f>IF(ISBLANK(LeaveTracker[[#This Row],[Employee Name]]),"-----",VLOOKUP(LeaveTracker[[#This Row],[Employee Name]],'List of Employees'!$B$4:$H$767,6))</f>
        <v>PERMANENT</v>
      </c>
      <c r="G6898" s="24">
        <v>45129</v>
      </c>
      <c r="H6898" s="24">
        <v>45129</v>
      </c>
      <c r="I6898" s="20" t="s">
        <v>81</v>
      </c>
      <c r="K6898" s="57" t="str">
        <f>LeaveTracker[[#This Row],[Days]]&amp;" "&amp;LeaveTracker[[#This Row],[Type of Leave]]</f>
        <v>1 SL</v>
      </c>
      <c r="L6898" s="23">
        <v>1</v>
      </c>
      <c r="M6898" s="27"/>
    </row>
    <row r="6899" spans="1:13" ht="30" customHeight="1" x14ac:dyDescent="0.3">
      <c r="A6899" s="27">
        <f t="shared" si="82"/>
        <v>3173</v>
      </c>
      <c r="B6899" s="31">
        <v>45140</v>
      </c>
      <c r="C6899" s="31">
        <v>45135</v>
      </c>
      <c r="D6899" s="19" t="s">
        <v>519</v>
      </c>
      <c r="E6899" s="20" t="str">
        <f>IF(ISBLANK(LeaveTracker[[#This Row],[Employee Name]]),"-----",VLOOKUP(LeaveTracker[[#This Row],[Employee Name]],'List of Employees'!$B$4:$H$767,7))</f>
        <v>ACCOUNTING</v>
      </c>
      <c r="F6899" s="66" t="str">
        <f>IF(ISBLANK(LeaveTracker[[#This Row],[Employee Name]]),"-----",VLOOKUP(LeaveTracker[[#This Row],[Employee Name]],'List of Employees'!$B$4:$H$767,6))</f>
        <v>PERMANENT</v>
      </c>
      <c r="G6899" s="24">
        <v>45112</v>
      </c>
      <c r="H6899" s="24">
        <v>45112</v>
      </c>
      <c r="I6899" s="20" t="s">
        <v>81</v>
      </c>
      <c r="K6899" s="57" t="str">
        <f ca="1">LeaveTracker[[#This Row],[Days]]&amp;" "&amp;LeaveTracker[[#This Row],[Type of Leave]]</f>
        <v>1 SL</v>
      </c>
      <c r="L6899" s="23">
        <f ca="1">NETWORKDAYS(LeaveTracker[[#This Row],[Start Date]],LeaveTracker[[#This Row],[End Date]],lstHolidays)</f>
        <v>1</v>
      </c>
      <c r="M6899" s="27"/>
    </row>
    <row r="6900" spans="1:13" ht="30" customHeight="1" x14ac:dyDescent="0.3">
      <c r="A6900" s="27">
        <f t="shared" si="82"/>
        <v>3174</v>
      </c>
      <c r="B6900" s="31">
        <v>45140</v>
      </c>
      <c r="C6900" s="31">
        <v>45135</v>
      </c>
      <c r="D6900" s="19" t="s">
        <v>519</v>
      </c>
      <c r="E6900" s="20" t="str">
        <f>IF(ISBLANK(LeaveTracker[[#This Row],[Employee Name]]),"-----",VLOOKUP(LeaveTracker[[#This Row],[Employee Name]],'List of Employees'!$B$4:$H$767,7))</f>
        <v>ACCOUNTING</v>
      </c>
      <c r="F6900" s="66" t="str">
        <f>IF(ISBLANK(LeaveTracker[[#This Row],[Employee Name]]),"-----",VLOOKUP(LeaveTracker[[#This Row],[Employee Name]],'List of Employees'!$B$4:$H$767,6))</f>
        <v>PERMANENT</v>
      </c>
      <c r="G6900" s="24">
        <v>45133</v>
      </c>
      <c r="H6900" s="24">
        <v>45133</v>
      </c>
      <c r="I6900" s="20" t="s">
        <v>81</v>
      </c>
      <c r="K6900" s="57" t="str">
        <f ca="1">LeaveTracker[[#This Row],[Days]]&amp;" "&amp;LeaveTracker[[#This Row],[Type of Leave]]</f>
        <v>1 SL</v>
      </c>
      <c r="L6900" s="23">
        <f ca="1">NETWORKDAYS(LeaveTracker[[#This Row],[Start Date]],LeaveTracker[[#This Row],[End Date]],lstHolidays)</f>
        <v>1</v>
      </c>
      <c r="M6900" s="27"/>
    </row>
    <row r="6901" spans="1:13" ht="30" customHeight="1" x14ac:dyDescent="0.3">
      <c r="A6901" s="27">
        <f t="shared" si="82"/>
        <v>3175</v>
      </c>
      <c r="B6901" s="31">
        <v>45140</v>
      </c>
      <c r="C6901" s="31">
        <v>45136</v>
      </c>
      <c r="D6901" s="19" t="s">
        <v>2373</v>
      </c>
      <c r="E6901" s="20" t="str">
        <f>IF(ISBLANK(LeaveTracker[[#This Row],[Employee Name]]),"-----",VLOOKUP(LeaveTracker[[#This Row],[Employee Name]],'List of Employees'!$B$4:$H$767,7))</f>
        <v>LCR</v>
      </c>
      <c r="F6901" s="66" t="str">
        <f>IF(ISBLANK(LeaveTracker[[#This Row],[Employee Name]]),"-----",VLOOKUP(LeaveTracker[[#This Row],[Employee Name]],'List of Employees'!$B$4:$H$767,6))</f>
        <v>CASUAL</v>
      </c>
      <c r="G6901" s="24">
        <v>45133</v>
      </c>
      <c r="H6901" s="24">
        <v>45135</v>
      </c>
      <c r="I6901" s="20" t="s">
        <v>81</v>
      </c>
      <c r="K6901" s="57" t="str">
        <f ca="1">LeaveTracker[[#This Row],[Days]]&amp;" "&amp;LeaveTracker[[#This Row],[Type of Leave]]</f>
        <v>3 SL</v>
      </c>
      <c r="L6901" s="23">
        <f ca="1">NETWORKDAYS(LeaveTracker[[#This Row],[Start Date]],LeaveTracker[[#This Row],[End Date]],lstHolidays)</f>
        <v>3</v>
      </c>
      <c r="M6901" s="27"/>
    </row>
    <row r="6902" spans="1:13" ht="30" customHeight="1" x14ac:dyDescent="0.3">
      <c r="A6902" s="27">
        <f t="shared" si="82"/>
        <v>3176</v>
      </c>
      <c r="B6902" s="31">
        <v>45140</v>
      </c>
      <c r="C6902" s="31">
        <v>45135</v>
      </c>
      <c r="D6902" s="20" t="s">
        <v>594</v>
      </c>
      <c r="E6902" s="20" t="str">
        <f>IF(ISBLANK(LeaveTracker[[#This Row],[Employee Name]]),"-----",VLOOKUP(LeaveTracker[[#This Row],[Employee Name]],'List of Employees'!$B$4:$H$767,7))</f>
        <v>MAHOGANY MARKET</v>
      </c>
      <c r="F6902" s="66" t="str">
        <f>IF(ISBLANK(LeaveTracker[[#This Row],[Employee Name]]),"-----",VLOOKUP(LeaveTracker[[#This Row],[Employee Name]],'List of Employees'!$B$4:$H$767,6))</f>
        <v>PERMANENT</v>
      </c>
      <c r="G6902" s="24">
        <v>45133</v>
      </c>
      <c r="H6902" s="24">
        <v>45133</v>
      </c>
      <c r="I6902" s="20" t="s">
        <v>81</v>
      </c>
      <c r="K6902" s="57" t="str">
        <f ca="1">LeaveTracker[[#This Row],[Days]]&amp;" "&amp;LeaveTracker[[#This Row],[Type of Leave]]</f>
        <v>1 SL</v>
      </c>
      <c r="L6902" s="23">
        <f ca="1">NETWORKDAYS(LeaveTracker[[#This Row],[Start Date]],LeaveTracker[[#This Row],[End Date]],lstHolidays)</f>
        <v>1</v>
      </c>
      <c r="M6902" s="27"/>
    </row>
    <row r="6903" spans="1:13" ht="30" customHeight="1" x14ac:dyDescent="0.3">
      <c r="A6903" s="27">
        <f t="shared" si="82"/>
        <v>3177</v>
      </c>
      <c r="B6903" s="31">
        <v>45140</v>
      </c>
      <c r="C6903" s="31">
        <v>45133</v>
      </c>
      <c r="D6903" s="19" t="s">
        <v>2390</v>
      </c>
      <c r="E6903" s="20">
        <f>IF(ISBLANK(LeaveTracker[[#This Row],[Employee Name]]),"-----",VLOOKUP(LeaveTracker[[#This Row],[Employee Name]],'List of Employees'!$B$4:$H$767,7))</f>
        <v>0</v>
      </c>
      <c r="F6903" s="66" t="str">
        <f>IF(ISBLANK(LeaveTracker[[#This Row],[Employee Name]]),"-----",VLOOKUP(LeaveTracker[[#This Row],[Employee Name]],'List of Employees'!$B$4:$H$767,6))</f>
        <v>PERMANENT</v>
      </c>
      <c r="G6903" s="24">
        <v>45139</v>
      </c>
      <c r="H6903" s="24">
        <v>45168</v>
      </c>
      <c r="I6903" s="20" t="s">
        <v>82</v>
      </c>
      <c r="K6903" s="57" t="str">
        <f>LeaveTracker[[#This Row],[Days]]&amp;" "&amp;LeaveTracker[[#This Row],[Type of Leave]]</f>
        <v>18 VL</v>
      </c>
      <c r="L6903" s="23">
        <v>18</v>
      </c>
      <c r="M6903" s="27"/>
    </row>
    <row r="6904" spans="1:13" ht="30" customHeight="1" x14ac:dyDescent="0.3">
      <c r="A6904" s="27">
        <f t="shared" si="82"/>
        <v>3178</v>
      </c>
      <c r="B6904" s="31">
        <v>45140</v>
      </c>
      <c r="C6904" s="31">
        <v>45140</v>
      </c>
      <c r="D6904" s="19" t="s">
        <v>823</v>
      </c>
      <c r="E6904" s="20" t="str">
        <f>IF(ISBLANK(LeaveTracker[[#This Row],[Employee Name]]),"-----",VLOOKUP(LeaveTracker[[#This Row],[Employee Name]],'List of Employees'!$B$4:$H$767,7))</f>
        <v>CHO</v>
      </c>
      <c r="F6904" s="66" t="str">
        <f>IF(ISBLANK(LeaveTracker[[#This Row],[Employee Name]]),"-----",VLOOKUP(LeaveTracker[[#This Row],[Employee Name]],'List of Employees'!$B$4:$H$767,6))</f>
        <v>PERMANENT</v>
      </c>
      <c r="G6904" s="24">
        <v>45138</v>
      </c>
      <c r="H6904" s="24">
        <v>45138</v>
      </c>
      <c r="I6904" s="20" t="s">
        <v>81</v>
      </c>
      <c r="K6904" s="57" t="str">
        <f ca="1">LeaveTracker[[#This Row],[Days]]&amp;" "&amp;LeaveTracker[[#This Row],[Type of Leave]]</f>
        <v>1 SL</v>
      </c>
      <c r="L6904" s="23">
        <f ca="1">NETWORKDAYS(LeaveTracker[[#This Row],[Start Date]],LeaveTracker[[#This Row],[End Date]],lstHolidays)</f>
        <v>1</v>
      </c>
      <c r="M6904" s="27"/>
    </row>
    <row r="6905" spans="1:13" ht="30" customHeight="1" x14ac:dyDescent="0.3">
      <c r="A6905" s="27">
        <f t="shared" si="82"/>
        <v>3179</v>
      </c>
      <c r="B6905" s="31">
        <v>45140</v>
      </c>
      <c r="C6905" s="31">
        <v>45133</v>
      </c>
      <c r="D6905" s="19" t="s">
        <v>529</v>
      </c>
      <c r="E6905" s="20" t="str">
        <f>IF(ISBLANK(LeaveTracker[[#This Row],[Employee Name]]),"-----",VLOOKUP(LeaveTracker[[#This Row],[Employee Name]],'List of Employees'!$B$4:$H$767,7))</f>
        <v>GSO</v>
      </c>
      <c r="F6905" s="66" t="str">
        <f>IF(ISBLANK(LeaveTracker[[#This Row],[Employee Name]]),"-----",VLOOKUP(LeaveTracker[[#This Row],[Employee Name]],'List of Employees'!$B$4:$H$767,6))</f>
        <v>PERMANENT</v>
      </c>
      <c r="G6905" s="24">
        <v>45132</v>
      </c>
      <c r="H6905" s="24">
        <v>45132</v>
      </c>
      <c r="I6905" s="20" t="s">
        <v>81</v>
      </c>
      <c r="K6905" s="57" t="str">
        <f ca="1">LeaveTracker[[#This Row],[Days]]&amp;" "&amp;LeaveTracker[[#This Row],[Type of Leave]]</f>
        <v>1 SL</v>
      </c>
      <c r="L6905" s="23">
        <f ca="1">NETWORKDAYS(LeaveTracker[[#This Row],[Start Date]],LeaveTracker[[#This Row],[End Date]],lstHolidays)</f>
        <v>1</v>
      </c>
      <c r="M6905" s="27"/>
    </row>
    <row r="6906" spans="1:13" ht="30" customHeight="1" x14ac:dyDescent="0.3">
      <c r="A6906" s="27">
        <f t="shared" si="82"/>
        <v>3180</v>
      </c>
      <c r="B6906" s="31">
        <v>45140</v>
      </c>
      <c r="C6906" s="31">
        <v>45126</v>
      </c>
      <c r="D6906" s="19" t="s">
        <v>1264</v>
      </c>
      <c r="E6906" s="20" t="str">
        <f>IF(ISBLANK(LeaveTracker[[#This Row],[Employee Name]]),"-----",VLOOKUP(LeaveTracker[[#This Row],[Employee Name]],'List of Employees'!$B$4:$H$767,7))</f>
        <v>CHO</v>
      </c>
      <c r="F6906" s="66" t="str">
        <f>IF(ISBLANK(LeaveTracker[[#This Row],[Employee Name]]),"-----",VLOOKUP(LeaveTracker[[#This Row],[Employee Name]],'List of Employees'!$B$4:$H$767,6))</f>
        <v>PERMANENT</v>
      </c>
      <c r="G6906" s="24">
        <v>45123</v>
      </c>
      <c r="H6906" s="24">
        <v>45123</v>
      </c>
      <c r="I6906" s="20" t="s">
        <v>81</v>
      </c>
      <c r="K6906" s="57" t="str">
        <f>LeaveTracker[[#This Row],[Days]]&amp;" "&amp;LeaveTracker[[#This Row],[Type of Leave]]</f>
        <v>1 SL</v>
      </c>
      <c r="L6906" s="23">
        <v>1</v>
      </c>
      <c r="M6906" s="27"/>
    </row>
    <row r="6907" spans="1:13" ht="30" customHeight="1" x14ac:dyDescent="0.3">
      <c r="A6907" s="27">
        <f t="shared" si="82"/>
        <v>3181</v>
      </c>
      <c r="B6907" s="31">
        <v>45140</v>
      </c>
      <c r="C6907" s="31">
        <v>45134</v>
      </c>
      <c r="D6907" s="19" t="s">
        <v>769</v>
      </c>
      <c r="E6907" s="20" t="str">
        <f>IF(ISBLANK(LeaveTracker[[#This Row],[Employee Name]]),"-----",VLOOKUP(LeaveTracker[[#This Row],[Employee Name]],'List of Employees'!$B$4:$H$767,7))</f>
        <v>ONT</v>
      </c>
      <c r="F6907" s="66" t="str">
        <f>IF(ISBLANK(LeaveTracker[[#This Row],[Employee Name]]),"-----",VLOOKUP(LeaveTracker[[#This Row],[Employee Name]],'List of Employees'!$B$4:$H$767,6))</f>
        <v>PERMANENT</v>
      </c>
      <c r="G6907" s="24">
        <v>45131</v>
      </c>
      <c r="H6907" s="24">
        <v>45131</v>
      </c>
      <c r="I6907" s="20" t="s">
        <v>81</v>
      </c>
      <c r="K6907" s="57" t="str">
        <f>LeaveTracker[[#This Row],[Days]]&amp;" "&amp;LeaveTracker[[#This Row],[Type of Leave]]</f>
        <v>1 SL</v>
      </c>
      <c r="L6907" s="23">
        <v>1</v>
      </c>
      <c r="M6907" s="27"/>
    </row>
    <row r="6908" spans="1:13" ht="30" customHeight="1" x14ac:dyDescent="0.3">
      <c r="A6908" s="27">
        <f t="shared" si="82"/>
        <v>3182</v>
      </c>
      <c r="B6908" s="31">
        <v>45140</v>
      </c>
      <c r="C6908" s="31">
        <v>45133</v>
      </c>
      <c r="D6908" s="19" t="s">
        <v>111</v>
      </c>
      <c r="E6908" s="20" t="str">
        <f>IF(ISBLANK(LeaveTracker[[#This Row],[Employee Name]]),"-----",VLOOKUP(LeaveTracker[[#This Row],[Employee Name]],'List of Employees'!$B$4:$H$767,7))</f>
        <v>ONT</v>
      </c>
      <c r="F6908" s="66" t="str">
        <f>IF(ISBLANK(LeaveTracker[[#This Row],[Employee Name]]),"-----",VLOOKUP(LeaveTracker[[#This Row],[Employee Name]],'List of Employees'!$B$4:$H$767,6))</f>
        <v>PERMANENT</v>
      </c>
      <c r="G6908" s="21" t="s">
        <v>2430</v>
      </c>
      <c r="H6908" s="24">
        <v>45132</v>
      </c>
      <c r="I6908" s="20" t="s">
        <v>81</v>
      </c>
      <c r="K6908" s="57" t="str">
        <f>LeaveTracker[[#This Row],[Days]]&amp;" "&amp;LeaveTracker[[#This Row],[Type of Leave]]</f>
        <v>1 SL</v>
      </c>
      <c r="L6908" s="23">
        <v>1</v>
      </c>
      <c r="M6908" s="27"/>
    </row>
    <row r="6909" spans="1:13" ht="30" customHeight="1" x14ac:dyDescent="0.3">
      <c r="A6909" s="27">
        <f t="shared" si="82"/>
        <v>3183</v>
      </c>
      <c r="B6909" s="31">
        <v>45140</v>
      </c>
      <c r="C6909" s="31">
        <v>45133</v>
      </c>
      <c r="D6909" s="19" t="s">
        <v>1944</v>
      </c>
      <c r="E6909" s="20" t="str">
        <f>IF(ISBLANK(LeaveTracker[[#This Row],[Employee Name]]),"-----",VLOOKUP(LeaveTracker[[#This Row],[Employee Name]],'List of Employees'!$B$4:$H$767,7))</f>
        <v>GSO</v>
      </c>
      <c r="F6909" s="66" t="str">
        <f>IF(ISBLANK(LeaveTracker[[#This Row],[Employee Name]]),"-----",VLOOKUP(LeaveTracker[[#This Row],[Employee Name]],'List of Employees'!$B$4:$H$767,6))</f>
        <v>PERMANENT</v>
      </c>
      <c r="G6909" s="24">
        <v>45156</v>
      </c>
      <c r="H6909" s="24">
        <v>45158</v>
      </c>
      <c r="I6909" s="20" t="s">
        <v>82</v>
      </c>
      <c r="K6909" s="57" t="str">
        <f>LeaveTracker[[#This Row],[Days]]&amp;" "&amp;LeaveTracker[[#This Row],[Type of Leave]]</f>
        <v>3 VL</v>
      </c>
      <c r="L6909" s="23">
        <v>3</v>
      </c>
      <c r="M6909" s="27"/>
    </row>
    <row r="6910" spans="1:13" ht="30" customHeight="1" x14ac:dyDescent="0.3">
      <c r="A6910" s="27">
        <f t="shared" si="82"/>
        <v>3184</v>
      </c>
      <c r="B6910" s="31">
        <v>45140</v>
      </c>
      <c r="C6910" s="31">
        <v>45133</v>
      </c>
      <c r="D6910" s="19" t="s">
        <v>1944</v>
      </c>
      <c r="E6910" s="20" t="str">
        <f>IF(ISBLANK(LeaveTracker[[#This Row],[Employee Name]]),"-----",VLOOKUP(LeaveTracker[[#This Row],[Employee Name]],'List of Employees'!$B$4:$H$767,7))</f>
        <v>GSO</v>
      </c>
      <c r="F6910" s="66" t="str">
        <f>IF(ISBLANK(LeaveTracker[[#This Row],[Employee Name]]),"-----",VLOOKUP(LeaveTracker[[#This Row],[Employee Name]],'List of Employees'!$B$4:$H$767,6))</f>
        <v>PERMANENT</v>
      </c>
      <c r="G6910" s="24">
        <v>45162</v>
      </c>
      <c r="H6910" s="24">
        <v>45165</v>
      </c>
      <c r="I6910" s="20" t="s">
        <v>82</v>
      </c>
      <c r="K6910" s="57" t="str">
        <f ca="1">LeaveTracker[[#This Row],[Days]]&amp;" "&amp;LeaveTracker[[#This Row],[Type of Leave]]</f>
        <v>2 VL</v>
      </c>
      <c r="L6910" s="23">
        <f ca="1">NETWORKDAYS(LeaveTracker[[#This Row],[Start Date]],LeaveTracker[[#This Row],[End Date]],lstHolidays)</f>
        <v>2</v>
      </c>
      <c r="M6910" s="27"/>
    </row>
    <row r="6911" spans="1:13" ht="30" customHeight="1" x14ac:dyDescent="0.3">
      <c r="A6911" s="27">
        <f t="shared" si="82"/>
        <v>3185</v>
      </c>
      <c r="B6911" s="31">
        <v>45140</v>
      </c>
      <c r="C6911" s="31">
        <v>45133</v>
      </c>
      <c r="D6911" s="19" t="s">
        <v>1944</v>
      </c>
      <c r="E6911" s="20" t="str">
        <f>IF(ISBLANK(LeaveTracker[[#This Row],[Employee Name]]),"-----",VLOOKUP(LeaveTracker[[#This Row],[Employee Name]],'List of Employees'!$B$4:$H$767,7))</f>
        <v>GSO</v>
      </c>
      <c r="F6911" s="66" t="str">
        <f>IF(ISBLANK(LeaveTracker[[#This Row],[Employee Name]]),"-----",VLOOKUP(LeaveTracker[[#This Row],[Employee Name]],'List of Employees'!$B$4:$H$767,6))</f>
        <v>PERMANENT</v>
      </c>
      <c r="G6911" s="24">
        <v>45169</v>
      </c>
      <c r="H6911" s="24">
        <v>45169</v>
      </c>
      <c r="I6911" s="20" t="s">
        <v>82</v>
      </c>
      <c r="K6911" s="57" t="str">
        <f ca="1">LeaveTracker[[#This Row],[Days]]&amp;" "&amp;LeaveTracker[[#This Row],[Type of Leave]]</f>
        <v>1 VL</v>
      </c>
      <c r="L6911" s="23">
        <f ca="1">NETWORKDAYS(LeaveTracker[[#This Row],[Start Date]],LeaveTracker[[#This Row],[End Date]],lstHolidays)</f>
        <v>1</v>
      </c>
      <c r="M6911" s="27"/>
    </row>
    <row r="6912" spans="1:13" ht="30" customHeight="1" x14ac:dyDescent="0.3">
      <c r="A6912" s="27">
        <f t="shared" si="82"/>
        <v>3186</v>
      </c>
      <c r="B6912" s="31">
        <v>45140</v>
      </c>
      <c r="C6912" s="31">
        <v>45136</v>
      </c>
      <c r="D6912" s="19" t="s">
        <v>1220</v>
      </c>
      <c r="E6912" s="20" t="str">
        <f>IF(ISBLANK(LeaveTracker[[#This Row],[Employee Name]]),"-----",VLOOKUP(LeaveTracker[[#This Row],[Employee Name]],'List of Employees'!$B$4:$H$767,7))</f>
        <v>PICNIC GROVE</v>
      </c>
      <c r="F6912" s="66" t="str">
        <f>IF(ISBLANK(LeaveTracker[[#This Row],[Employee Name]]),"-----",VLOOKUP(LeaveTracker[[#This Row],[Employee Name]],'List of Employees'!$B$4:$H$767,6))</f>
        <v>PERMANENT</v>
      </c>
      <c r="G6912" s="24">
        <v>45145</v>
      </c>
      <c r="H6912" s="24">
        <v>45146</v>
      </c>
      <c r="I6912" s="20" t="s">
        <v>297</v>
      </c>
      <c r="J6912" s="42" t="s">
        <v>1000</v>
      </c>
      <c r="K6912" s="57" t="str">
        <f ca="1">LeaveTracker[[#This Row],[Days]]&amp;" "&amp;LeaveTracker[[#This Row],[Type of Leave]]</f>
        <v>2 OTHER</v>
      </c>
      <c r="L6912" s="23">
        <f ca="1">NETWORKDAYS(LeaveTracker[[#This Row],[Start Date]],LeaveTracker[[#This Row],[End Date]],lstHolidays)</f>
        <v>2</v>
      </c>
      <c r="M6912" s="27"/>
    </row>
    <row r="6913" spans="1:13" ht="30" customHeight="1" x14ac:dyDescent="0.3">
      <c r="A6913" s="27">
        <f t="shared" si="82"/>
        <v>3187</v>
      </c>
      <c r="B6913" s="31">
        <v>45140</v>
      </c>
      <c r="C6913" s="31">
        <v>45138</v>
      </c>
      <c r="D6913" s="19" t="s">
        <v>1754</v>
      </c>
      <c r="E6913" s="20" t="str">
        <f>IF(ISBLANK(LeaveTracker[[#This Row],[Employee Name]]),"-----",VLOOKUP(LeaveTracker[[#This Row],[Employee Name]],'List of Employees'!$B$4:$H$767,7))</f>
        <v>GSO</v>
      </c>
      <c r="F6913" s="66" t="str">
        <f>IF(ISBLANK(LeaveTracker[[#This Row],[Employee Name]]),"-----",VLOOKUP(LeaveTracker[[#This Row],[Employee Name]],'List of Employees'!$B$4:$H$767,6))</f>
        <v>CASUAL</v>
      </c>
      <c r="G6913" s="24">
        <v>45134</v>
      </c>
      <c r="H6913" s="24">
        <v>45135</v>
      </c>
      <c r="I6913" s="20" t="s">
        <v>81</v>
      </c>
      <c r="K6913" s="57" t="str">
        <f ca="1">LeaveTracker[[#This Row],[Days]]&amp;" "&amp;LeaveTracker[[#This Row],[Type of Leave]]</f>
        <v>2 SL</v>
      </c>
      <c r="L6913" s="23">
        <f ca="1">NETWORKDAYS(LeaveTracker[[#This Row],[Start Date]],LeaveTracker[[#This Row],[End Date]],lstHolidays)</f>
        <v>2</v>
      </c>
      <c r="M6913" s="27"/>
    </row>
    <row r="6914" spans="1:13" ht="30" customHeight="1" x14ac:dyDescent="0.3">
      <c r="A6914" s="27">
        <f t="shared" si="82"/>
        <v>3188</v>
      </c>
      <c r="B6914" s="31">
        <v>45140</v>
      </c>
      <c r="C6914" s="31">
        <v>45134</v>
      </c>
      <c r="D6914" s="19" t="s">
        <v>2130</v>
      </c>
      <c r="E6914" s="20" t="str">
        <f>IF(ISBLANK(LeaveTracker[[#This Row],[Employee Name]]),"-----",VLOOKUP(LeaveTracker[[#This Row],[Employee Name]],'List of Employees'!$B$4:$H$767,7))</f>
        <v>GSO</v>
      </c>
      <c r="F6914" s="66" t="str">
        <f>IF(ISBLANK(LeaveTracker[[#This Row],[Employee Name]]),"-----",VLOOKUP(LeaveTracker[[#This Row],[Employee Name]],'List of Employees'!$B$4:$H$767,6))</f>
        <v>PERMANENT</v>
      </c>
      <c r="G6914" s="24">
        <v>45132</v>
      </c>
      <c r="H6914" s="24">
        <v>45133</v>
      </c>
      <c r="I6914" s="20" t="s">
        <v>81</v>
      </c>
      <c r="K6914" s="57" t="str">
        <f ca="1">LeaveTracker[[#This Row],[Days]]&amp;" "&amp;LeaveTracker[[#This Row],[Type of Leave]]</f>
        <v>2 SL</v>
      </c>
      <c r="L6914" s="23">
        <f ca="1">NETWORKDAYS(LeaveTracker[[#This Row],[Start Date]],LeaveTracker[[#This Row],[End Date]],lstHolidays)</f>
        <v>2</v>
      </c>
      <c r="M6914" s="27"/>
    </row>
    <row r="6915" spans="1:13" ht="30" customHeight="1" x14ac:dyDescent="0.3">
      <c r="A6915" s="27">
        <f t="shared" si="82"/>
        <v>3189</v>
      </c>
      <c r="B6915" s="31">
        <v>45140</v>
      </c>
      <c r="C6915" s="31">
        <v>45133</v>
      </c>
      <c r="D6915" s="19" t="s">
        <v>529</v>
      </c>
      <c r="E6915" s="20" t="str">
        <f>IF(ISBLANK(LeaveTracker[[#This Row],[Employee Name]]),"-----",VLOOKUP(LeaveTracker[[#This Row],[Employee Name]],'List of Employees'!$B$4:$H$767,7))</f>
        <v>GSO</v>
      </c>
      <c r="F6915" s="66" t="str">
        <f>IF(ISBLANK(LeaveTracker[[#This Row],[Employee Name]]),"-----",VLOOKUP(LeaveTracker[[#This Row],[Employee Name]],'List of Employees'!$B$4:$H$767,6))</f>
        <v>PERMANENT</v>
      </c>
      <c r="G6915" s="24">
        <v>45142</v>
      </c>
      <c r="H6915" s="24">
        <v>45146</v>
      </c>
      <c r="I6915" s="20" t="s">
        <v>82</v>
      </c>
      <c r="K6915" s="57" t="str">
        <f ca="1">LeaveTracker[[#This Row],[Days]]&amp;" "&amp;LeaveTracker[[#This Row],[Type of Leave]]</f>
        <v>3 VL</v>
      </c>
      <c r="L6915" s="23">
        <f ca="1">NETWORKDAYS(LeaveTracker[[#This Row],[Start Date]],LeaveTracker[[#This Row],[End Date]],lstHolidays)</f>
        <v>3</v>
      </c>
      <c r="M6915" s="27"/>
    </row>
    <row r="6916" spans="1:13" ht="30" customHeight="1" x14ac:dyDescent="0.3">
      <c r="A6916" s="27">
        <f t="shared" si="82"/>
        <v>3190</v>
      </c>
      <c r="B6916" s="31">
        <v>45140</v>
      </c>
      <c r="C6916" s="31">
        <v>45138</v>
      </c>
      <c r="D6916" s="19" t="s">
        <v>163</v>
      </c>
      <c r="E6916" s="20" t="str">
        <f>IF(ISBLANK(LeaveTracker[[#This Row],[Employee Name]]),"-----",VLOOKUP(LeaveTracker[[#This Row],[Employee Name]],'List of Employees'!$B$4:$H$767,7))</f>
        <v>CHO</v>
      </c>
      <c r="F6916" s="66" t="str">
        <f>IF(ISBLANK(LeaveTracker[[#This Row],[Employee Name]]),"-----",VLOOKUP(LeaveTracker[[#This Row],[Employee Name]],'List of Employees'!$B$4:$H$767,6))</f>
        <v>PERMANENT</v>
      </c>
      <c r="G6916" s="24">
        <v>45154</v>
      </c>
      <c r="H6916" s="24">
        <v>45154</v>
      </c>
      <c r="I6916" s="20" t="s">
        <v>82</v>
      </c>
      <c r="K6916" s="57" t="str">
        <f ca="1">LeaveTracker[[#This Row],[Days]]&amp;" "&amp;LeaveTracker[[#This Row],[Type of Leave]]</f>
        <v>1 VL</v>
      </c>
      <c r="L6916" s="23">
        <f ca="1">NETWORKDAYS(LeaveTracker[[#This Row],[Start Date]],LeaveTracker[[#This Row],[End Date]],lstHolidays)</f>
        <v>1</v>
      </c>
      <c r="M6916" s="27"/>
    </row>
    <row r="6917" spans="1:13" ht="30" customHeight="1" x14ac:dyDescent="0.3">
      <c r="A6917" s="27">
        <f t="shared" si="82"/>
        <v>3191</v>
      </c>
      <c r="B6917" s="31">
        <v>45140</v>
      </c>
      <c r="C6917" s="31">
        <v>45140</v>
      </c>
      <c r="D6917" s="19" t="s">
        <v>823</v>
      </c>
      <c r="E6917" s="20" t="str">
        <f>IF(ISBLANK(LeaveTracker[[#This Row],[Employee Name]]),"-----",VLOOKUP(LeaveTracker[[#This Row],[Employee Name]],'List of Employees'!$B$4:$H$767,7))</f>
        <v>CHO</v>
      </c>
      <c r="F6917" s="66" t="str">
        <f>IF(ISBLANK(LeaveTracker[[#This Row],[Employee Name]]),"-----",VLOOKUP(LeaveTracker[[#This Row],[Employee Name]],'List of Employees'!$B$4:$H$767,6))</f>
        <v>PERMANENT</v>
      </c>
      <c r="G6917" s="24">
        <v>45139</v>
      </c>
      <c r="H6917" s="24">
        <v>45139</v>
      </c>
      <c r="I6917" s="20" t="s">
        <v>81</v>
      </c>
      <c r="K6917" s="57" t="str">
        <f ca="1">LeaveTracker[[#This Row],[Days]]&amp;" "&amp;LeaveTracker[[#This Row],[Type of Leave]]</f>
        <v>1 SL</v>
      </c>
      <c r="L6917" s="23">
        <f ca="1">NETWORKDAYS(LeaveTracker[[#This Row],[Start Date]],LeaveTracker[[#This Row],[End Date]],lstHolidays)</f>
        <v>1</v>
      </c>
      <c r="M6917" s="27"/>
    </row>
    <row r="6918" spans="1:13" ht="30" customHeight="1" x14ac:dyDescent="0.3">
      <c r="A6918" s="27">
        <f t="shared" si="82"/>
        <v>3192</v>
      </c>
      <c r="B6918" s="31">
        <v>45140</v>
      </c>
      <c r="C6918" s="31">
        <v>45135</v>
      </c>
      <c r="D6918" s="19" t="s">
        <v>401</v>
      </c>
      <c r="E6918" s="20" t="str">
        <f>IF(ISBLANK(LeaveTracker[[#This Row],[Employee Name]]),"-----",VLOOKUP(LeaveTracker[[#This Row],[Employee Name]],'List of Employees'!$B$4:$H$767,7))</f>
        <v>CSWDO</v>
      </c>
      <c r="F6918" s="66" t="str">
        <f>IF(ISBLANK(LeaveTracker[[#This Row],[Employee Name]]),"-----",VLOOKUP(LeaveTracker[[#This Row],[Employee Name]],'List of Employees'!$B$4:$H$767,6))</f>
        <v>PERMANENT</v>
      </c>
      <c r="G6918" s="24">
        <v>45143</v>
      </c>
      <c r="H6918" s="24">
        <v>45143</v>
      </c>
      <c r="I6918" s="20" t="s">
        <v>297</v>
      </c>
      <c r="J6918" s="42" t="s">
        <v>1000</v>
      </c>
      <c r="K6918" s="57" t="str">
        <f>LeaveTracker[[#This Row],[Days]]&amp;" "&amp;LeaveTracker[[#This Row],[Type of Leave]]</f>
        <v>1 OTHER</v>
      </c>
      <c r="L6918" s="23">
        <v>1</v>
      </c>
      <c r="M6918" s="27"/>
    </row>
    <row r="6919" spans="1:13" ht="30" customHeight="1" x14ac:dyDescent="0.3">
      <c r="A6919" s="27">
        <f t="shared" si="82"/>
        <v>3193</v>
      </c>
      <c r="B6919" s="31">
        <v>45140</v>
      </c>
      <c r="C6919" s="31">
        <v>45138</v>
      </c>
      <c r="D6919" s="19" t="s">
        <v>417</v>
      </c>
      <c r="E6919" s="20" t="str">
        <f>IF(ISBLANK(LeaveTracker[[#This Row],[Employee Name]]),"-----",VLOOKUP(LeaveTracker[[#This Row],[Employee Name]],'List of Employees'!$B$4:$H$767,7))</f>
        <v>CTO</v>
      </c>
      <c r="F6919" s="66" t="str">
        <f>IF(ISBLANK(LeaveTracker[[#This Row],[Employee Name]]),"-----",VLOOKUP(LeaveTracker[[#This Row],[Employee Name]],'List of Employees'!$B$4:$H$767,6))</f>
        <v>PERMANENT</v>
      </c>
      <c r="G6919" s="24">
        <v>45135</v>
      </c>
      <c r="H6919" s="24">
        <v>45135</v>
      </c>
      <c r="I6919" s="20" t="s">
        <v>81</v>
      </c>
      <c r="K6919" s="57" t="str">
        <f ca="1">LeaveTracker[[#This Row],[Days]]&amp;" "&amp;LeaveTracker[[#This Row],[Type of Leave]]</f>
        <v>1 SL</v>
      </c>
      <c r="L6919" s="23">
        <f ca="1">NETWORKDAYS(LeaveTracker[[#This Row],[Start Date]],LeaveTracker[[#This Row],[End Date]],lstHolidays)</f>
        <v>1</v>
      </c>
      <c r="M6919" s="27"/>
    </row>
    <row r="6920" spans="1:13" ht="30" customHeight="1" x14ac:dyDescent="0.3">
      <c r="A6920" s="27">
        <f t="shared" si="82"/>
        <v>3194</v>
      </c>
      <c r="B6920" s="31">
        <v>45140</v>
      </c>
      <c r="C6920" s="31">
        <v>45139</v>
      </c>
      <c r="D6920" s="19" t="s">
        <v>2432</v>
      </c>
      <c r="E6920" s="20" t="str">
        <f>IF(ISBLANK(LeaveTracker[[#This Row],[Employee Name]]),"-----",VLOOKUP(LeaveTracker[[#This Row],[Employee Name]],'List of Employees'!$B$4:$H$767,7))</f>
        <v>CSWDO</v>
      </c>
      <c r="F6920" s="66" t="str">
        <f>IF(ISBLANK(LeaveTracker[[#This Row],[Employee Name]]),"-----",VLOOKUP(LeaveTracker[[#This Row],[Employee Name]],'List of Employees'!$B$4:$H$767,6))</f>
        <v>PERMANENT</v>
      </c>
      <c r="G6920" s="24">
        <v>45140</v>
      </c>
      <c r="H6920" s="24">
        <v>45141</v>
      </c>
      <c r="I6920" s="20" t="s">
        <v>297</v>
      </c>
      <c r="J6920" s="42" t="s">
        <v>2433</v>
      </c>
      <c r="K6920" s="57" t="str">
        <f ca="1">LeaveTracker[[#This Row],[Days]]&amp;" "&amp;LeaveTracker[[#This Row],[Type of Leave]]</f>
        <v>2 OTHER</v>
      </c>
      <c r="L6920" s="23">
        <f ca="1">NETWORKDAYS(LeaveTracker[[#This Row],[Start Date]],LeaveTracker[[#This Row],[End Date]],lstHolidays)</f>
        <v>2</v>
      </c>
      <c r="M6920" s="27"/>
    </row>
    <row r="6921" spans="1:13" ht="30" customHeight="1" x14ac:dyDescent="0.3">
      <c r="A6921" s="27">
        <f t="shared" si="82"/>
        <v>3195</v>
      </c>
      <c r="B6921" s="31">
        <v>45140</v>
      </c>
      <c r="C6921" s="31">
        <v>45135</v>
      </c>
      <c r="D6921" s="19" t="s">
        <v>442</v>
      </c>
      <c r="E6921" s="20" t="str">
        <f>IF(ISBLANK(LeaveTracker[[#This Row],[Employee Name]]),"-----",VLOOKUP(LeaveTracker[[#This Row],[Employee Name]],'List of Employees'!$B$4:$H$767,7))</f>
        <v>GSO</v>
      </c>
      <c r="F6921" s="66" t="str">
        <f>IF(ISBLANK(LeaveTracker[[#This Row],[Employee Name]]),"-----",VLOOKUP(LeaveTracker[[#This Row],[Employee Name]],'List of Employees'!$B$4:$H$767,6))</f>
        <v>PERMANENT</v>
      </c>
      <c r="G6921" s="24">
        <v>45132</v>
      </c>
      <c r="H6921" s="24">
        <v>45132</v>
      </c>
      <c r="I6921" s="20" t="s">
        <v>81</v>
      </c>
      <c r="K6921" s="57" t="str">
        <f ca="1">LeaveTracker[[#This Row],[Days]]&amp;" "&amp;LeaveTracker[[#This Row],[Type of Leave]]</f>
        <v>1 SL</v>
      </c>
      <c r="L6921" s="23">
        <f ca="1">NETWORKDAYS(LeaveTracker[[#This Row],[Start Date]],LeaveTracker[[#This Row],[End Date]],lstHolidays)</f>
        <v>1</v>
      </c>
      <c r="M6921" s="27"/>
    </row>
    <row r="6922" spans="1:13" ht="30" customHeight="1" x14ac:dyDescent="0.3">
      <c r="A6922" s="27">
        <f t="shared" si="82"/>
        <v>3196</v>
      </c>
      <c r="B6922" s="31">
        <v>45140</v>
      </c>
      <c r="C6922" s="31">
        <v>45139</v>
      </c>
      <c r="D6922" s="19" t="s">
        <v>303</v>
      </c>
      <c r="E6922" s="20" t="str">
        <f>IF(ISBLANK(LeaveTracker[[#This Row],[Employee Name]]),"-----",VLOOKUP(LeaveTracker[[#This Row],[Employee Name]],'List of Employees'!$B$4:$H$767,7))</f>
        <v>TOPS (ADMIN CSU)</v>
      </c>
      <c r="F6922" s="66" t="str">
        <f>IF(ISBLANK(LeaveTracker[[#This Row],[Employee Name]]),"-----",VLOOKUP(LeaveTracker[[#This Row],[Employee Name]],'List of Employees'!$B$4:$H$767,6))</f>
        <v>PERMANENT</v>
      </c>
      <c r="G6922" s="24">
        <v>45135</v>
      </c>
      <c r="H6922" s="24">
        <v>45135</v>
      </c>
      <c r="I6922" s="20" t="s">
        <v>81</v>
      </c>
      <c r="K6922" s="57" t="str">
        <f ca="1">LeaveTracker[[#This Row],[Days]]&amp;" "&amp;LeaveTracker[[#This Row],[Type of Leave]]</f>
        <v>1 SL</v>
      </c>
      <c r="L6922" s="23">
        <f ca="1">NETWORKDAYS(LeaveTracker[[#This Row],[Start Date]],LeaveTracker[[#This Row],[End Date]],lstHolidays)</f>
        <v>1</v>
      </c>
      <c r="M6922" s="27"/>
    </row>
    <row r="6923" spans="1:13" ht="30" customHeight="1" x14ac:dyDescent="0.3">
      <c r="A6923" s="27">
        <f t="shared" si="82"/>
        <v>3197</v>
      </c>
      <c r="B6923" s="31">
        <v>45140</v>
      </c>
      <c r="C6923" s="31">
        <v>45138</v>
      </c>
      <c r="D6923" s="19" t="s">
        <v>1844</v>
      </c>
      <c r="E6923" s="20" t="str">
        <f>IF(ISBLANK(LeaveTracker[[#This Row],[Employee Name]]),"-----",VLOOKUP(LeaveTracker[[#This Row],[Employee Name]],'List of Employees'!$B$4:$H$767,7))</f>
        <v>ONT</v>
      </c>
      <c r="F6923" s="66" t="str">
        <f>IF(ISBLANK(LeaveTracker[[#This Row],[Employee Name]]),"-----",VLOOKUP(LeaveTracker[[#This Row],[Employee Name]],'List of Employees'!$B$4:$H$767,6))</f>
        <v>CASUAL</v>
      </c>
      <c r="G6923" s="24">
        <v>45132</v>
      </c>
      <c r="H6923" s="24">
        <v>45132</v>
      </c>
      <c r="I6923" s="20" t="s">
        <v>81</v>
      </c>
      <c r="K6923" s="57" t="str">
        <f ca="1">LeaveTracker[[#This Row],[Days]]&amp;" "&amp;LeaveTracker[[#This Row],[Type of Leave]]</f>
        <v>1 SL</v>
      </c>
      <c r="L6923" s="23">
        <f ca="1">NETWORKDAYS(LeaveTracker[[#This Row],[Start Date]],LeaveTracker[[#This Row],[End Date]],lstHolidays)</f>
        <v>1</v>
      </c>
      <c r="M6923" s="27"/>
    </row>
    <row r="6924" spans="1:13" ht="30" customHeight="1" x14ac:dyDescent="0.3">
      <c r="A6924" s="27">
        <f t="shared" si="82"/>
        <v>3198</v>
      </c>
      <c r="B6924" s="31">
        <v>45140</v>
      </c>
      <c r="C6924" s="31">
        <v>45138</v>
      </c>
      <c r="D6924" s="19" t="s">
        <v>776</v>
      </c>
      <c r="E6924" s="20" t="str">
        <f>IF(ISBLANK(LeaveTracker[[#This Row],[Employee Name]]),"-----",VLOOKUP(LeaveTracker[[#This Row],[Employee Name]],'List of Employees'!$B$4:$H$767,7))</f>
        <v>AGRICULTURE OFFICE</v>
      </c>
      <c r="F6924" s="66" t="str">
        <f>IF(ISBLANK(LeaveTracker[[#This Row],[Employee Name]]),"-----",VLOOKUP(LeaveTracker[[#This Row],[Employee Name]],'List of Employees'!$B$4:$H$767,6))</f>
        <v>PERMANENT</v>
      </c>
      <c r="G6924" s="24">
        <v>45134</v>
      </c>
      <c r="H6924" s="24">
        <v>45134</v>
      </c>
      <c r="I6924" s="20" t="s">
        <v>81</v>
      </c>
      <c r="K6924" s="57" t="str">
        <f ca="1">LeaveTracker[[#This Row],[Days]]&amp;" "&amp;LeaveTracker[[#This Row],[Type of Leave]]</f>
        <v>1 SL</v>
      </c>
      <c r="L6924" s="23">
        <f ca="1">NETWORKDAYS(LeaveTracker[[#This Row],[Start Date]],LeaveTracker[[#This Row],[End Date]],lstHolidays)</f>
        <v>1</v>
      </c>
      <c r="M6924" s="27"/>
    </row>
    <row r="6925" spans="1:13" ht="30" customHeight="1" x14ac:dyDescent="0.3">
      <c r="A6925" s="27">
        <f t="shared" si="82"/>
        <v>3199</v>
      </c>
      <c r="B6925" s="31">
        <v>45140</v>
      </c>
      <c r="C6925" s="31">
        <v>45138</v>
      </c>
      <c r="D6925" s="19" t="s">
        <v>487</v>
      </c>
      <c r="E6925" s="20" t="str">
        <f>IF(ISBLANK(LeaveTracker[[#This Row],[Employee Name]]),"-----",VLOOKUP(LeaveTracker[[#This Row],[Employee Name]],'List of Employees'!$B$4:$H$767,7))</f>
        <v>THRDC</v>
      </c>
      <c r="F6925" s="66" t="str">
        <f>IF(ISBLANK(LeaveTracker[[#This Row],[Employee Name]]),"-----",VLOOKUP(LeaveTracker[[#This Row],[Employee Name]],'List of Employees'!$B$4:$H$767,6))</f>
        <v>PERMANENT</v>
      </c>
      <c r="G6925" s="24">
        <v>45127</v>
      </c>
      <c r="H6925" s="24">
        <v>45127</v>
      </c>
      <c r="I6925" s="20" t="s">
        <v>81</v>
      </c>
      <c r="K6925" s="57" t="str">
        <f ca="1">LeaveTracker[[#This Row],[Days]]&amp;" "&amp;LeaveTracker[[#This Row],[Type of Leave]]</f>
        <v>1 SL</v>
      </c>
      <c r="L6925" s="23">
        <f ca="1">NETWORKDAYS(LeaveTracker[[#This Row],[Start Date]],LeaveTracker[[#This Row],[End Date]],lstHolidays)</f>
        <v>1</v>
      </c>
      <c r="M6925" s="27"/>
    </row>
    <row r="6926" spans="1:13" ht="30" customHeight="1" x14ac:dyDescent="0.3">
      <c r="A6926" s="27">
        <f t="shared" si="82"/>
        <v>3200</v>
      </c>
      <c r="B6926" s="31">
        <v>45140</v>
      </c>
      <c r="C6926" s="31">
        <v>45138</v>
      </c>
      <c r="D6926" s="19" t="s">
        <v>487</v>
      </c>
      <c r="E6926" s="20" t="str">
        <f>IF(ISBLANK(LeaveTracker[[#This Row],[Employee Name]]),"-----",VLOOKUP(LeaveTracker[[#This Row],[Employee Name]],'List of Employees'!$B$4:$H$767,7))</f>
        <v>THRDC</v>
      </c>
      <c r="F6926" s="66" t="str">
        <f>IF(ISBLANK(LeaveTracker[[#This Row],[Employee Name]]),"-----",VLOOKUP(LeaveTracker[[#This Row],[Employee Name]],'List of Employees'!$B$4:$H$767,6))</f>
        <v>PERMANENT</v>
      </c>
      <c r="G6926" s="24">
        <v>45133</v>
      </c>
      <c r="H6926" s="24">
        <v>45135</v>
      </c>
      <c r="I6926" s="20" t="s">
        <v>81</v>
      </c>
      <c r="K6926" s="57" t="str">
        <f ca="1">LeaveTracker[[#This Row],[Days]]&amp;" "&amp;LeaveTracker[[#This Row],[Type of Leave]]</f>
        <v>3 SL</v>
      </c>
      <c r="L6926" s="23">
        <f ca="1">NETWORKDAYS(LeaveTracker[[#This Row],[Start Date]],LeaveTracker[[#This Row],[End Date]],lstHolidays)</f>
        <v>3</v>
      </c>
      <c r="M6926" s="27"/>
    </row>
    <row r="6927" spans="1:13" ht="30" customHeight="1" x14ac:dyDescent="0.3">
      <c r="A6927" s="27">
        <f t="shared" si="82"/>
        <v>3201</v>
      </c>
      <c r="B6927" s="31">
        <v>45140</v>
      </c>
      <c r="C6927" s="31">
        <v>45139</v>
      </c>
      <c r="D6927" s="19" t="s">
        <v>1852</v>
      </c>
      <c r="E6927" s="20" t="str">
        <f>IF(ISBLANK(LeaveTracker[[#This Row],[Employee Name]]),"-----",VLOOKUP(LeaveTracker[[#This Row],[Employee Name]],'List of Employees'!$B$4:$H$767,7))</f>
        <v>BPLO</v>
      </c>
      <c r="F6927" s="66" t="str">
        <f>IF(ISBLANK(LeaveTracker[[#This Row],[Employee Name]]),"-----",VLOOKUP(LeaveTracker[[#This Row],[Employee Name]],'List of Employees'!$B$4:$H$767,6))</f>
        <v>CASUAL</v>
      </c>
      <c r="G6927" s="24">
        <v>45138</v>
      </c>
      <c r="H6927" s="24">
        <v>45138</v>
      </c>
      <c r="I6927" s="20" t="s">
        <v>81</v>
      </c>
      <c r="K6927" s="57" t="str">
        <f ca="1">LeaveTracker[[#This Row],[Days]]&amp;" "&amp;LeaveTracker[[#This Row],[Type of Leave]]</f>
        <v>1 SL</v>
      </c>
      <c r="L6927" s="23">
        <f ca="1">NETWORKDAYS(LeaveTracker[[#This Row],[Start Date]],LeaveTracker[[#This Row],[End Date]],lstHolidays)</f>
        <v>1</v>
      </c>
      <c r="M6927" s="27"/>
    </row>
    <row r="6928" spans="1:13" ht="30" customHeight="1" x14ac:dyDescent="0.3">
      <c r="A6928" s="27">
        <f t="shared" si="82"/>
        <v>3202</v>
      </c>
      <c r="B6928" s="31">
        <v>45140</v>
      </c>
      <c r="C6928" s="31">
        <v>45133</v>
      </c>
      <c r="D6928" s="19" t="s">
        <v>1852</v>
      </c>
      <c r="E6928" s="20" t="str">
        <f>IF(ISBLANK(LeaveTracker[[#This Row],[Employee Name]]),"-----",VLOOKUP(LeaveTracker[[#This Row],[Employee Name]],'List of Employees'!$B$4:$H$767,7))</f>
        <v>BPLO</v>
      </c>
      <c r="F6928" s="66" t="str">
        <f>IF(ISBLANK(LeaveTracker[[#This Row],[Employee Name]]),"-----",VLOOKUP(LeaveTracker[[#This Row],[Employee Name]],'List of Employees'!$B$4:$H$767,6))</f>
        <v>CASUAL</v>
      </c>
      <c r="G6928" s="24">
        <v>45132</v>
      </c>
      <c r="H6928" s="24">
        <v>45132</v>
      </c>
      <c r="I6928" s="20" t="s">
        <v>81</v>
      </c>
      <c r="K6928" s="57" t="str">
        <f ca="1">LeaveTracker[[#This Row],[Days]]&amp;" "&amp;LeaveTracker[[#This Row],[Type of Leave]]</f>
        <v>1 SL</v>
      </c>
      <c r="L6928" s="23">
        <f ca="1">NETWORKDAYS(LeaveTracker[[#This Row],[Start Date]],LeaveTracker[[#This Row],[End Date]],lstHolidays)</f>
        <v>1</v>
      </c>
      <c r="M6928" s="27"/>
    </row>
    <row r="6929" spans="1:13" ht="30" customHeight="1" x14ac:dyDescent="0.3">
      <c r="A6929" s="27">
        <f t="shared" si="82"/>
        <v>3203</v>
      </c>
      <c r="B6929" s="31">
        <v>45140</v>
      </c>
      <c r="C6929" s="31">
        <v>45128</v>
      </c>
      <c r="D6929" s="19" t="s">
        <v>381</v>
      </c>
      <c r="E6929" s="20" t="str">
        <f>IF(ISBLANK(LeaveTracker[[#This Row],[Employee Name]]),"-----",VLOOKUP(LeaveTracker[[#This Row],[Employee Name]],'List of Employees'!$B$4:$H$767,7))</f>
        <v>ONT</v>
      </c>
      <c r="F6929" s="66" t="str">
        <f>IF(ISBLANK(LeaveTracker[[#This Row],[Employee Name]]),"-----",VLOOKUP(LeaveTracker[[#This Row],[Employee Name]],'List of Employees'!$B$4:$H$767,6))</f>
        <v>PERMANENT</v>
      </c>
      <c r="G6929" s="24">
        <v>45139</v>
      </c>
      <c r="H6929" s="24">
        <v>45152</v>
      </c>
      <c r="I6929" s="20" t="s">
        <v>82</v>
      </c>
      <c r="K6929" s="57" t="str">
        <f ca="1">LeaveTracker[[#This Row],[Days]]&amp;" "&amp;LeaveTracker[[#This Row],[Type of Leave]]</f>
        <v>10 VL</v>
      </c>
      <c r="L6929" s="23">
        <f ca="1">NETWORKDAYS(LeaveTracker[[#This Row],[Start Date]],LeaveTracker[[#This Row],[End Date]],lstHolidays)</f>
        <v>10</v>
      </c>
      <c r="M6929" s="27"/>
    </row>
    <row r="6930" spans="1:13" ht="30" customHeight="1" x14ac:dyDescent="0.3">
      <c r="A6930" s="27">
        <f t="shared" si="82"/>
        <v>3204</v>
      </c>
      <c r="B6930" s="31">
        <v>45140</v>
      </c>
      <c r="C6930" s="31">
        <v>45134</v>
      </c>
      <c r="D6930" s="19" t="s">
        <v>1073</v>
      </c>
      <c r="E6930" s="20" t="str">
        <f>IF(ISBLANK(LeaveTracker[[#This Row],[Employee Name]]),"-----",VLOOKUP(LeaveTracker[[#This Row],[Employee Name]],'List of Employees'!$B$4:$H$767,7))</f>
        <v>CSWDO</v>
      </c>
      <c r="F6930" s="66" t="str">
        <f>IF(ISBLANK(LeaveTracker[[#This Row],[Employee Name]]),"-----",VLOOKUP(LeaveTracker[[#This Row],[Employee Name]],'List of Employees'!$B$4:$H$767,6))</f>
        <v>PERMANENT</v>
      </c>
      <c r="G6930" s="24">
        <v>45138</v>
      </c>
      <c r="H6930" s="24">
        <v>45138</v>
      </c>
      <c r="I6930" s="20" t="s">
        <v>297</v>
      </c>
      <c r="J6930" s="42" t="s">
        <v>1000</v>
      </c>
      <c r="K6930" s="57" t="str">
        <f ca="1">LeaveTracker[[#This Row],[Days]]&amp;" "&amp;LeaveTracker[[#This Row],[Type of Leave]]</f>
        <v>1 OTHER</v>
      </c>
      <c r="L6930" s="23">
        <f ca="1">NETWORKDAYS(LeaveTracker[[#This Row],[Start Date]],LeaveTracker[[#This Row],[End Date]],lstHolidays)</f>
        <v>1</v>
      </c>
      <c r="M6930" s="27"/>
    </row>
    <row r="6931" spans="1:13" ht="30" customHeight="1" x14ac:dyDescent="0.3">
      <c r="A6931" s="27">
        <f t="shared" si="82"/>
        <v>3205</v>
      </c>
      <c r="B6931" s="31">
        <v>45140</v>
      </c>
      <c r="C6931" s="31">
        <v>45134</v>
      </c>
      <c r="D6931" s="19" t="s">
        <v>1011</v>
      </c>
      <c r="E6931" s="20" t="str">
        <f>IF(ISBLANK(LeaveTracker[[#This Row],[Employee Name]]),"-----",VLOOKUP(LeaveTracker[[#This Row],[Employee Name]],'List of Employees'!$B$4:$H$767,7))</f>
        <v>CSWDO</v>
      </c>
      <c r="F6931" s="66" t="str">
        <f>IF(ISBLANK(LeaveTracker[[#This Row],[Employee Name]]),"-----",VLOOKUP(LeaveTracker[[#This Row],[Employee Name]],'List of Employees'!$B$4:$H$767,6))</f>
        <v>PERMANENT</v>
      </c>
      <c r="G6931" s="24">
        <v>45139</v>
      </c>
      <c r="H6931" s="24">
        <v>45139</v>
      </c>
      <c r="I6931" s="20" t="s">
        <v>297</v>
      </c>
      <c r="J6931" s="42" t="s">
        <v>1000</v>
      </c>
      <c r="K6931" s="57" t="str">
        <f ca="1">LeaveTracker[[#This Row],[Days]]&amp;" "&amp;LeaveTracker[[#This Row],[Type of Leave]]</f>
        <v>1 OTHER</v>
      </c>
      <c r="L6931" s="23">
        <f ca="1">NETWORKDAYS(LeaveTracker[[#This Row],[Start Date]],LeaveTracker[[#This Row],[End Date]],lstHolidays)</f>
        <v>1</v>
      </c>
      <c r="M6931" s="27"/>
    </row>
    <row r="6932" spans="1:13" ht="30" customHeight="1" x14ac:dyDescent="0.3">
      <c r="A6932" s="27">
        <f t="shared" si="82"/>
        <v>3206</v>
      </c>
      <c r="B6932" s="31">
        <v>45140</v>
      </c>
      <c r="C6932" s="31">
        <v>45134</v>
      </c>
      <c r="D6932" s="19" t="s">
        <v>1011</v>
      </c>
      <c r="E6932" s="20" t="str">
        <f>IF(ISBLANK(LeaveTracker[[#This Row],[Employee Name]]),"-----",VLOOKUP(LeaveTracker[[#This Row],[Employee Name]],'List of Employees'!$B$4:$H$767,7))</f>
        <v>CSWDO</v>
      </c>
      <c r="F6932" s="66" t="str">
        <f>IF(ISBLANK(LeaveTracker[[#This Row],[Employee Name]]),"-----",VLOOKUP(LeaveTracker[[#This Row],[Employee Name]],'List of Employees'!$B$4:$H$767,6))</f>
        <v>PERMANENT</v>
      </c>
      <c r="G6932" s="24">
        <v>45132</v>
      </c>
      <c r="H6932" s="24">
        <v>45133</v>
      </c>
      <c r="I6932" s="20" t="s">
        <v>81</v>
      </c>
      <c r="K6932" s="57" t="str">
        <f ca="1">LeaveTracker[[#This Row],[Days]]&amp;" "&amp;LeaveTracker[[#This Row],[Type of Leave]]</f>
        <v>2 SL</v>
      </c>
      <c r="L6932" s="23">
        <f ca="1">NETWORKDAYS(LeaveTracker[[#This Row],[Start Date]],LeaveTracker[[#This Row],[End Date]],lstHolidays)</f>
        <v>2</v>
      </c>
      <c r="M6932" s="27"/>
    </row>
    <row r="6933" spans="1:13" ht="30" customHeight="1" x14ac:dyDescent="0.3">
      <c r="A6933" s="27">
        <f t="shared" si="82"/>
        <v>3207</v>
      </c>
      <c r="B6933" s="31">
        <v>45140</v>
      </c>
      <c r="C6933" s="31">
        <v>45139</v>
      </c>
      <c r="D6933" s="19" t="s">
        <v>2104</v>
      </c>
      <c r="E6933" s="20" t="str">
        <f>IF(ISBLANK(LeaveTracker[[#This Row],[Employee Name]]),"-----",VLOOKUP(LeaveTracker[[#This Row],[Employee Name]],'List of Employees'!$B$4:$H$767,7))</f>
        <v>CEO</v>
      </c>
      <c r="F6933" s="66" t="str">
        <f>IF(ISBLANK(LeaveTracker[[#This Row],[Employee Name]]),"-----",VLOOKUP(LeaveTracker[[#This Row],[Employee Name]],'List of Employees'!$B$4:$H$767,6))</f>
        <v>CASUAL</v>
      </c>
      <c r="G6933" s="24">
        <v>45138</v>
      </c>
      <c r="H6933" s="24">
        <v>45138</v>
      </c>
      <c r="I6933" s="20" t="s">
        <v>81</v>
      </c>
      <c r="K6933" s="57" t="str">
        <f ca="1">LeaveTracker[[#This Row],[Days]]&amp;" "&amp;LeaveTracker[[#This Row],[Type of Leave]]</f>
        <v>1 SL</v>
      </c>
      <c r="L6933" s="23">
        <f ca="1">NETWORKDAYS(LeaveTracker[[#This Row],[Start Date]],LeaveTracker[[#This Row],[End Date]],lstHolidays)</f>
        <v>1</v>
      </c>
      <c r="M6933" s="27"/>
    </row>
    <row r="6934" spans="1:13" ht="30" customHeight="1" x14ac:dyDescent="0.3">
      <c r="A6934" s="27">
        <f t="shared" si="82"/>
        <v>3208</v>
      </c>
      <c r="B6934" s="31">
        <v>45140</v>
      </c>
      <c r="C6934" s="31">
        <v>45139</v>
      </c>
      <c r="D6934" s="19" t="s">
        <v>546</v>
      </c>
      <c r="E6934" s="20" t="str">
        <f>IF(ISBLANK(LeaveTracker[[#This Row],[Employee Name]]),"-----",VLOOKUP(LeaveTracker[[#This Row],[Employee Name]],'List of Employees'!$B$4:$H$767,7))</f>
        <v>PICNIC GROVE</v>
      </c>
      <c r="F6934" s="66" t="str">
        <f>IF(ISBLANK(LeaveTracker[[#This Row],[Employee Name]]),"-----",VLOOKUP(LeaveTracker[[#This Row],[Employee Name]],'List of Employees'!$B$4:$H$767,6))</f>
        <v>PERMANENT</v>
      </c>
      <c r="G6934" s="24">
        <v>45138</v>
      </c>
      <c r="H6934" s="24">
        <v>45138</v>
      </c>
      <c r="I6934" s="20" t="s">
        <v>81</v>
      </c>
      <c r="K6934" s="57" t="str">
        <f ca="1">LeaveTracker[[#This Row],[Days]]&amp;" "&amp;LeaveTracker[[#This Row],[Type of Leave]]</f>
        <v>1 SL</v>
      </c>
      <c r="L6934" s="23">
        <f ca="1">NETWORKDAYS(LeaveTracker[[#This Row],[Start Date]],LeaveTracker[[#This Row],[End Date]],lstHolidays)</f>
        <v>1</v>
      </c>
      <c r="M6934" s="27"/>
    </row>
    <row r="6935" spans="1:13" ht="30" customHeight="1" x14ac:dyDescent="0.3">
      <c r="A6935" s="27">
        <f t="shared" si="82"/>
        <v>3209</v>
      </c>
      <c r="B6935" s="31">
        <v>45140</v>
      </c>
      <c r="C6935" s="31">
        <v>45139</v>
      </c>
      <c r="D6935" s="19" t="s">
        <v>875</v>
      </c>
      <c r="E6935" s="20" t="str">
        <f>IF(ISBLANK(LeaveTracker[[#This Row],[Employee Name]]),"-----",VLOOKUP(LeaveTracker[[#This Row],[Employee Name]],'List of Employees'!$B$4:$H$767,7))</f>
        <v>GSO</v>
      </c>
      <c r="F6935" s="66" t="str">
        <f>IF(ISBLANK(LeaveTracker[[#This Row],[Employee Name]]),"-----",VLOOKUP(LeaveTracker[[#This Row],[Employee Name]],'List of Employees'!$B$4:$H$767,6))</f>
        <v>PERMANENT</v>
      </c>
      <c r="G6935" s="24">
        <v>45149</v>
      </c>
      <c r="H6935" s="24">
        <v>45149</v>
      </c>
      <c r="I6935" s="20" t="s">
        <v>82</v>
      </c>
      <c r="K6935" s="57" t="str">
        <f ca="1">LeaveTracker[[#This Row],[Days]]&amp;" "&amp;LeaveTracker[[#This Row],[Type of Leave]]</f>
        <v>1 VL</v>
      </c>
      <c r="L6935" s="23">
        <f ca="1">NETWORKDAYS(LeaveTracker[[#This Row],[Start Date]],LeaveTracker[[#This Row],[End Date]],lstHolidays)</f>
        <v>1</v>
      </c>
      <c r="M6935" s="27"/>
    </row>
    <row r="6936" spans="1:13" ht="30" customHeight="1" x14ac:dyDescent="0.3">
      <c r="A6936" s="27">
        <f t="shared" si="82"/>
        <v>3210</v>
      </c>
      <c r="B6936" s="31">
        <v>45140</v>
      </c>
      <c r="C6936" s="31">
        <v>45131</v>
      </c>
      <c r="D6936" s="19" t="s">
        <v>1279</v>
      </c>
      <c r="E6936" s="20" t="str">
        <f>IF(ISBLANK(LeaveTracker[[#This Row],[Employee Name]]),"-----",VLOOKUP(LeaveTracker[[#This Row],[Employee Name]],'List of Employees'!$B$4:$H$767,7))</f>
        <v>MO</v>
      </c>
      <c r="F6936" s="66" t="str">
        <f>IF(ISBLANK(LeaveTracker[[#This Row],[Employee Name]]),"-----",VLOOKUP(LeaveTracker[[#This Row],[Employee Name]],'List of Employees'!$B$4:$H$767,6))</f>
        <v>PERMANENT</v>
      </c>
      <c r="G6936" s="24">
        <v>45135</v>
      </c>
      <c r="H6936" s="24">
        <v>45135</v>
      </c>
      <c r="I6936" s="20" t="s">
        <v>82</v>
      </c>
      <c r="K6936" s="57" t="str">
        <f ca="1">LeaveTracker[[#This Row],[Days]]&amp;" "&amp;LeaveTracker[[#This Row],[Type of Leave]]</f>
        <v>1 VL</v>
      </c>
      <c r="L6936" s="23">
        <f ca="1">NETWORKDAYS(LeaveTracker[[#This Row],[Start Date]],LeaveTracker[[#This Row],[End Date]],lstHolidays)</f>
        <v>1</v>
      </c>
      <c r="M6936" s="27"/>
    </row>
    <row r="6937" spans="1:13" ht="30" customHeight="1" x14ac:dyDescent="0.3">
      <c r="A6937" s="27">
        <f t="shared" si="82"/>
        <v>3211</v>
      </c>
      <c r="B6937" s="31">
        <v>45140</v>
      </c>
      <c r="C6937" s="31">
        <v>45133</v>
      </c>
      <c r="D6937" s="19" t="s">
        <v>1926</v>
      </c>
      <c r="E6937" s="20" t="str">
        <f>IF(ISBLANK(LeaveTracker[[#This Row],[Employee Name]]),"-----",VLOOKUP(LeaveTracker[[#This Row],[Employee Name]],'List of Employees'!$B$4:$H$767,7))</f>
        <v>CTO</v>
      </c>
      <c r="F6937" s="66" t="str">
        <f>IF(ISBLANK(LeaveTracker[[#This Row],[Employee Name]]),"-----",VLOOKUP(LeaveTracker[[#This Row],[Employee Name]],'List of Employees'!$B$4:$H$767,6))</f>
        <v>PERMANENT</v>
      </c>
      <c r="G6937" s="21">
        <v>45142</v>
      </c>
      <c r="H6937" s="24">
        <v>45142</v>
      </c>
      <c r="I6937" s="20" t="s">
        <v>82</v>
      </c>
      <c r="K6937" s="57" t="str">
        <f ca="1">LeaveTracker[[#This Row],[Days]]&amp;" "&amp;LeaveTracker[[#This Row],[Type of Leave]]</f>
        <v>1 VL</v>
      </c>
      <c r="L6937" s="23">
        <f ca="1">NETWORKDAYS(LeaveTracker[[#This Row],[Start Date]],LeaveTracker[[#This Row],[End Date]],lstHolidays)</f>
        <v>1</v>
      </c>
      <c r="M6937" s="27"/>
    </row>
    <row r="6938" spans="1:13" ht="30" customHeight="1" x14ac:dyDescent="0.3">
      <c r="A6938" s="27">
        <f t="shared" si="82"/>
        <v>3212</v>
      </c>
      <c r="B6938" s="31">
        <v>45140</v>
      </c>
      <c r="C6938" s="31">
        <v>45133</v>
      </c>
      <c r="D6938" s="19" t="s">
        <v>1926</v>
      </c>
      <c r="E6938" s="20" t="str">
        <f>IF(ISBLANK(LeaveTracker[[#This Row],[Employee Name]]),"-----",VLOOKUP(LeaveTracker[[#This Row],[Employee Name]],'List of Employees'!$B$4:$H$767,7))</f>
        <v>CTO</v>
      </c>
      <c r="F6938" s="66" t="str">
        <f>IF(ISBLANK(LeaveTracker[[#This Row],[Employee Name]]),"-----",VLOOKUP(LeaveTracker[[#This Row],[Employee Name]],'List of Employees'!$B$4:$H$767,6))</f>
        <v>PERMANENT</v>
      </c>
      <c r="G6938" s="24">
        <v>45146</v>
      </c>
      <c r="H6938" s="24">
        <v>45146</v>
      </c>
      <c r="I6938" s="20" t="s">
        <v>82</v>
      </c>
      <c r="K6938" s="57" t="str">
        <f ca="1">LeaveTracker[[#This Row],[Days]]&amp;" "&amp;LeaveTracker[[#This Row],[Type of Leave]]</f>
        <v>1 VL</v>
      </c>
      <c r="L6938" s="23">
        <f ca="1">NETWORKDAYS(LeaveTracker[[#This Row],[Start Date]],LeaveTracker[[#This Row],[End Date]],lstHolidays)</f>
        <v>1</v>
      </c>
      <c r="M6938" s="27"/>
    </row>
    <row r="6939" spans="1:13" ht="30" customHeight="1" x14ac:dyDescent="0.3">
      <c r="A6939" s="27">
        <f t="shared" si="82"/>
        <v>3213</v>
      </c>
      <c r="B6939" s="31">
        <v>45140</v>
      </c>
      <c r="C6939" s="31">
        <v>45133</v>
      </c>
      <c r="D6939" s="19" t="s">
        <v>1926</v>
      </c>
      <c r="E6939" s="20" t="str">
        <f>IF(ISBLANK(LeaveTracker[[#This Row],[Employee Name]]),"-----",VLOOKUP(LeaveTracker[[#This Row],[Employee Name]],'List of Employees'!$B$4:$H$767,7))</f>
        <v>CTO</v>
      </c>
      <c r="F6939" s="66" t="str">
        <f>IF(ISBLANK(LeaveTracker[[#This Row],[Employee Name]]),"-----",VLOOKUP(LeaveTracker[[#This Row],[Employee Name]],'List of Employees'!$B$4:$H$767,6))</f>
        <v>PERMANENT</v>
      </c>
      <c r="G6939" s="24">
        <v>45149</v>
      </c>
      <c r="H6939" s="24">
        <v>45149</v>
      </c>
      <c r="I6939" s="20" t="s">
        <v>82</v>
      </c>
      <c r="K6939" s="57" t="str">
        <f ca="1">LeaveTracker[[#This Row],[Days]]&amp;" "&amp;LeaveTracker[[#This Row],[Type of Leave]]</f>
        <v>1 VL</v>
      </c>
      <c r="L6939" s="23">
        <f ca="1">NETWORKDAYS(LeaveTracker[[#This Row],[Start Date]],LeaveTracker[[#This Row],[End Date]],lstHolidays)</f>
        <v>1</v>
      </c>
      <c r="M6939" s="27"/>
    </row>
    <row r="6940" spans="1:13" ht="30" customHeight="1" x14ac:dyDescent="0.3">
      <c r="A6940" s="27">
        <f t="shared" si="82"/>
        <v>3214</v>
      </c>
      <c r="B6940" s="31">
        <v>45140</v>
      </c>
      <c r="C6940" s="31">
        <v>45133</v>
      </c>
      <c r="D6940" s="19" t="s">
        <v>1926</v>
      </c>
      <c r="E6940" s="20" t="str">
        <f>IF(ISBLANK(LeaveTracker[[#This Row],[Employee Name]]),"-----",VLOOKUP(LeaveTracker[[#This Row],[Employee Name]],'List of Employees'!$B$4:$H$767,7))</f>
        <v>CTO</v>
      </c>
      <c r="F6940" s="66" t="str">
        <f>IF(ISBLANK(LeaveTracker[[#This Row],[Employee Name]]),"-----",VLOOKUP(LeaveTracker[[#This Row],[Employee Name]],'List of Employees'!$B$4:$H$767,6))</f>
        <v>PERMANENT</v>
      </c>
      <c r="G6940" s="24">
        <v>45156</v>
      </c>
      <c r="H6940" s="24">
        <v>45156</v>
      </c>
      <c r="I6940" s="20" t="s">
        <v>82</v>
      </c>
      <c r="K6940" s="57" t="str">
        <f ca="1">LeaveTracker[[#This Row],[Days]]&amp;" "&amp;LeaveTracker[[#This Row],[Type of Leave]]</f>
        <v>1 VL</v>
      </c>
      <c r="L6940" s="23">
        <f ca="1">NETWORKDAYS(LeaveTracker[[#This Row],[Start Date]],LeaveTracker[[#This Row],[End Date]],lstHolidays)</f>
        <v>1</v>
      </c>
      <c r="M6940" s="27"/>
    </row>
    <row r="6941" spans="1:13" ht="30" customHeight="1" x14ac:dyDescent="0.3">
      <c r="A6941" s="27">
        <f t="shared" si="82"/>
        <v>3215</v>
      </c>
      <c r="B6941" s="31">
        <v>45140</v>
      </c>
      <c r="C6941" s="31">
        <v>45133</v>
      </c>
      <c r="D6941" s="19" t="s">
        <v>1926</v>
      </c>
      <c r="E6941" s="20" t="str">
        <f>IF(ISBLANK(LeaveTracker[[#This Row],[Employee Name]]),"-----",VLOOKUP(LeaveTracker[[#This Row],[Employee Name]],'List of Employees'!$B$4:$H$767,7))</f>
        <v>CTO</v>
      </c>
      <c r="F6941" s="66" t="str">
        <f>IF(ISBLANK(LeaveTracker[[#This Row],[Employee Name]]),"-----",VLOOKUP(LeaveTracker[[#This Row],[Employee Name]],'List of Employees'!$B$4:$H$767,6))</f>
        <v>PERMANENT</v>
      </c>
      <c r="G6941" s="24">
        <v>45163</v>
      </c>
      <c r="H6941" s="24">
        <v>45163</v>
      </c>
      <c r="I6941" s="20" t="s">
        <v>82</v>
      </c>
      <c r="K6941" s="57" t="str">
        <f ca="1">LeaveTracker[[#This Row],[Days]]&amp;" "&amp;LeaveTracker[[#This Row],[Type of Leave]]</f>
        <v>1 VL</v>
      </c>
      <c r="L6941" s="23">
        <f ca="1">NETWORKDAYS(LeaveTracker[[#This Row],[Start Date]],LeaveTracker[[#This Row],[End Date]],lstHolidays)</f>
        <v>1</v>
      </c>
      <c r="M6941" s="27"/>
    </row>
    <row r="6942" spans="1:13" ht="30" customHeight="1" x14ac:dyDescent="0.3">
      <c r="A6942" s="27">
        <f t="shared" si="82"/>
        <v>3216</v>
      </c>
      <c r="B6942" s="31">
        <v>45140</v>
      </c>
      <c r="C6942" s="31">
        <v>45133</v>
      </c>
      <c r="D6942" s="19" t="s">
        <v>1926</v>
      </c>
      <c r="E6942" s="20" t="str">
        <f>IF(ISBLANK(LeaveTracker[[#This Row],[Employee Name]]),"-----",VLOOKUP(LeaveTracker[[#This Row],[Employee Name]],'List of Employees'!$B$4:$H$767,7))</f>
        <v>CTO</v>
      </c>
      <c r="F6942" s="66" t="str">
        <f>IF(ISBLANK(LeaveTracker[[#This Row],[Employee Name]]),"-----",VLOOKUP(LeaveTracker[[#This Row],[Employee Name]],'List of Employees'!$B$4:$H$767,6))</f>
        <v>PERMANENT</v>
      </c>
      <c r="G6942" s="24">
        <v>45169</v>
      </c>
      <c r="H6942" s="24">
        <v>45169</v>
      </c>
      <c r="I6942" s="20" t="s">
        <v>82</v>
      </c>
      <c r="K6942" s="57" t="str">
        <f ca="1">LeaveTracker[[#This Row],[Days]]&amp;" "&amp;LeaveTracker[[#This Row],[Type of Leave]]</f>
        <v>1 VL</v>
      </c>
      <c r="L6942" s="23">
        <f ca="1">NETWORKDAYS(LeaveTracker[[#This Row],[Start Date]],LeaveTracker[[#This Row],[End Date]],lstHolidays)</f>
        <v>1</v>
      </c>
      <c r="M6942" s="27"/>
    </row>
    <row r="6943" spans="1:13" ht="30" customHeight="1" x14ac:dyDescent="0.3">
      <c r="A6943" s="27">
        <f t="shared" si="82"/>
        <v>3217</v>
      </c>
      <c r="B6943" s="31">
        <v>45140</v>
      </c>
      <c r="C6943" s="31">
        <v>45134</v>
      </c>
      <c r="D6943" s="19" t="s">
        <v>1794</v>
      </c>
      <c r="E6943" s="20" t="str">
        <f>IF(ISBLANK(LeaveTracker[[#This Row],[Employee Name]]),"-----",VLOOKUP(LeaveTracker[[#This Row],[Employee Name]],'List of Employees'!$B$4:$H$767,7))</f>
        <v>CENRO</v>
      </c>
      <c r="F6943" s="66" t="str">
        <f>IF(ISBLANK(LeaveTracker[[#This Row],[Employee Name]]),"-----",VLOOKUP(LeaveTracker[[#This Row],[Employee Name]],'List of Employees'!$B$4:$H$767,6))</f>
        <v>CASUAL</v>
      </c>
      <c r="G6943" s="24">
        <v>45141</v>
      </c>
      <c r="H6943" s="24">
        <v>45143</v>
      </c>
      <c r="I6943" s="20" t="s">
        <v>82</v>
      </c>
      <c r="K6943" s="57" t="str">
        <f>LeaveTracker[[#This Row],[Days]]&amp;" "&amp;LeaveTracker[[#This Row],[Type of Leave]]</f>
        <v>3 VL</v>
      </c>
      <c r="L6943" s="23">
        <v>3</v>
      </c>
      <c r="M6943" s="27"/>
    </row>
    <row r="6944" spans="1:13" ht="30" customHeight="1" x14ac:dyDescent="0.3">
      <c r="A6944" s="27">
        <f t="shared" si="82"/>
        <v>3218</v>
      </c>
      <c r="B6944" s="31">
        <v>45140</v>
      </c>
      <c r="C6944" s="31">
        <v>45135</v>
      </c>
      <c r="D6944" s="19" t="s">
        <v>1787</v>
      </c>
      <c r="E6944" s="20" t="str">
        <f>IF(ISBLANK(LeaveTracker[[#This Row],[Employee Name]]),"-----",VLOOKUP(LeaveTracker[[#This Row],[Employee Name]],'List of Employees'!$B$4:$H$767,7))</f>
        <v>CENRO</v>
      </c>
      <c r="F6944" s="66" t="str">
        <f>IF(ISBLANK(LeaveTracker[[#This Row],[Employee Name]]),"-----",VLOOKUP(LeaveTracker[[#This Row],[Employee Name]],'List of Employees'!$B$4:$H$767,6))</f>
        <v>CASUAL</v>
      </c>
      <c r="G6944" s="24">
        <v>45129</v>
      </c>
      <c r="H6944" s="24">
        <v>45129</v>
      </c>
      <c r="I6944" s="20" t="s">
        <v>81</v>
      </c>
      <c r="K6944" s="57" t="str">
        <f>LeaveTracker[[#This Row],[Days]]&amp;" "&amp;LeaveTracker[[#This Row],[Type of Leave]]</f>
        <v>1 SL</v>
      </c>
      <c r="L6944" s="23">
        <v>1</v>
      </c>
      <c r="M6944" s="27"/>
    </row>
    <row r="6945" spans="1:13" ht="30" customHeight="1" x14ac:dyDescent="0.3">
      <c r="A6945" s="27">
        <f t="shared" si="82"/>
        <v>3219</v>
      </c>
      <c r="B6945" s="31">
        <v>45140</v>
      </c>
      <c r="C6945" s="31">
        <v>45135</v>
      </c>
      <c r="D6945" s="19" t="s">
        <v>1787</v>
      </c>
      <c r="E6945" s="20" t="str">
        <f>IF(ISBLANK(LeaveTracker[[#This Row],[Employee Name]]),"-----",VLOOKUP(LeaveTracker[[#This Row],[Employee Name]],'List of Employees'!$B$4:$H$767,7))</f>
        <v>CENRO</v>
      </c>
      <c r="F6945" s="66" t="str">
        <f>IF(ISBLANK(LeaveTracker[[#This Row],[Employee Name]]),"-----",VLOOKUP(LeaveTracker[[#This Row],[Employee Name]],'List of Employees'!$B$4:$H$767,6))</f>
        <v>CASUAL</v>
      </c>
      <c r="G6945" s="24">
        <v>45134</v>
      </c>
      <c r="H6945" s="24">
        <v>45134</v>
      </c>
      <c r="I6945" s="20" t="s">
        <v>81</v>
      </c>
      <c r="K6945" s="57" t="str">
        <f ca="1">LeaveTracker[[#This Row],[Days]]&amp;" "&amp;LeaveTracker[[#This Row],[Type of Leave]]</f>
        <v>1 SL</v>
      </c>
      <c r="L6945" s="23">
        <f ca="1">NETWORKDAYS(LeaveTracker[[#This Row],[Start Date]],LeaveTracker[[#This Row],[End Date]],lstHolidays)</f>
        <v>1</v>
      </c>
      <c r="M6945" s="27"/>
    </row>
    <row r="6946" spans="1:13" ht="30" customHeight="1" x14ac:dyDescent="0.3">
      <c r="A6946" s="27">
        <f t="shared" si="82"/>
        <v>3220</v>
      </c>
      <c r="B6946" s="31">
        <v>45140</v>
      </c>
      <c r="C6946" s="31">
        <v>45135</v>
      </c>
      <c r="D6946" s="19" t="s">
        <v>596</v>
      </c>
      <c r="E6946" s="20" t="str">
        <f>IF(ISBLANK(LeaveTracker[[#This Row],[Employee Name]]),"-----",VLOOKUP(LeaveTracker[[#This Row],[Employee Name]],'List of Employees'!$B$4:$H$767,7))</f>
        <v>MAHOGANY MARKET</v>
      </c>
      <c r="F6946" s="66" t="str">
        <f>IF(ISBLANK(LeaveTracker[[#This Row],[Employee Name]]),"-----",VLOOKUP(LeaveTracker[[#This Row],[Employee Name]],'List of Employees'!$B$4:$H$767,6))</f>
        <v>PERMANENT</v>
      </c>
      <c r="G6946" s="24">
        <v>45142</v>
      </c>
      <c r="H6946" s="24">
        <v>45145</v>
      </c>
      <c r="I6946" s="20" t="s">
        <v>82</v>
      </c>
      <c r="K6946" s="57" t="str">
        <f>LeaveTracker[[#This Row],[Days]]&amp;" "&amp;LeaveTracker[[#This Row],[Type of Leave]]</f>
        <v>4 VL</v>
      </c>
      <c r="L6946" s="23">
        <v>4</v>
      </c>
      <c r="M6946" s="27"/>
    </row>
    <row r="6947" spans="1:13" ht="30" customHeight="1" x14ac:dyDescent="0.3">
      <c r="A6947" s="27">
        <f t="shared" si="82"/>
        <v>3221</v>
      </c>
      <c r="B6947" s="31">
        <v>45140</v>
      </c>
      <c r="C6947" s="31">
        <v>45132</v>
      </c>
      <c r="D6947" s="19" t="s">
        <v>1744</v>
      </c>
      <c r="E6947" s="20" t="str">
        <f>IF(ISBLANK(LeaveTracker[[#This Row],[Employee Name]]),"-----",VLOOKUP(LeaveTracker[[#This Row],[Employee Name]],'List of Employees'!$B$4:$H$767,7))</f>
        <v>MAHOGANY MARKET</v>
      </c>
      <c r="F6947" s="66" t="str">
        <f>IF(ISBLANK(LeaveTracker[[#This Row],[Employee Name]]),"-----",VLOOKUP(LeaveTracker[[#This Row],[Employee Name]],'List of Employees'!$B$4:$H$767,6))</f>
        <v>CASUAL</v>
      </c>
      <c r="G6947" s="24">
        <v>45140</v>
      </c>
      <c r="H6947" s="24">
        <v>45140</v>
      </c>
      <c r="I6947" s="20" t="s">
        <v>297</v>
      </c>
      <c r="J6947" s="42" t="s">
        <v>1000</v>
      </c>
      <c r="K6947" s="57" t="str">
        <f ca="1">LeaveTracker[[#This Row],[Days]]&amp;" "&amp;LeaveTracker[[#This Row],[Type of Leave]]</f>
        <v>1 OTHER</v>
      </c>
      <c r="L6947" s="23">
        <f ca="1">NETWORKDAYS(LeaveTracker[[#This Row],[Start Date]],LeaveTracker[[#This Row],[End Date]],lstHolidays)</f>
        <v>1</v>
      </c>
      <c r="M6947" s="27"/>
    </row>
    <row r="6948" spans="1:13" ht="30" customHeight="1" x14ac:dyDescent="0.3">
      <c r="A6948" s="27">
        <f t="shared" si="82"/>
        <v>3222</v>
      </c>
      <c r="B6948" s="31">
        <v>45140</v>
      </c>
      <c r="C6948" s="31">
        <v>45132</v>
      </c>
      <c r="D6948" s="19" t="s">
        <v>527</v>
      </c>
      <c r="E6948" s="20" t="str">
        <f>IF(ISBLANK(LeaveTracker[[#This Row],[Employee Name]]),"-----",VLOOKUP(LeaveTracker[[#This Row],[Employee Name]],'List of Employees'!$B$4:$H$767,7))</f>
        <v>TIPID IMPOK</v>
      </c>
      <c r="F6948" s="66" t="str">
        <f>IF(ISBLANK(LeaveTracker[[#This Row],[Employee Name]]),"-----",VLOOKUP(LeaveTracker[[#This Row],[Employee Name]],'List of Employees'!$B$4:$H$767,6))</f>
        <v>PERMANENT</v>
      </c>
      <c r="G6948" s="24">
        <v>45128</v>
      </c>
      <c r="H6948" s="24">
        <v>45128</v>
      </c>
      <c r="I6948" s="20" t="s">
        <v>81</v>
      </c>
      <c r="K6948" s="57" t="str">
        <f ca="1">LeaveTracker[[#This Row],[Days]]&amp;" "&amp;LeaveTracker[[#This Row],[Type of Leave]]</f>
        <v>1 SL</v>
      </c>
      <c r="L6948" s="23">
        <f ca="1">NETWORKDAYS(LeaveTracker[[#This Row],[Start Date]],LeaveTracker[[#This Row],[End Date]],lstHolidays)</f>
        <v>1</v>
      </c>
      <c r="M6948" s="27"/>
    </row>
    <row r="6949" spans="1:13" ht="30" customHeight="1" x14ac:dyDescent="0.3">
      <c r="A6949" s="27">
        <f t="shared" si="82"/>
        <v>3223</v>
      </c>
      <c r="B6949" s="31">
        <v>45140</v>
      </c>
      <c r="C6949" s="31">
        <v>45134</v>
      </c>
      <c r="D6949" s="19" t="s">
        <v>1846</v>
      </c>
      <c r="E6949" s="20" t="str">
        <f>IF(ISBLANK(LeaveTracker[[#This Row],[Employee Name]]),"-----",VLOOKUP(LeaveTracker[[#This Row],[Employee Name]],'List of Employees'!$B$4:$H$767,7))</f>
        <v>TICC</v>
      </c>
      <c r="F6949" s="66" t="str">
        <f>IF(ISBLANK(LeaveTracker[[#This Row],[Employee Name]]),"-----",VLOOKUP(LeaveTracker[[#This Row],[Employee Name]],'List of Employees'!$B$4:$H$767,6))</f>
        <v>CASUAL</v>
      </c>
      <c r="G6949" s="24">
        <v>45131</v>
      </c>
      <c r="H6949" s="24">
        <v>45133</v>
      </c>
      <c r="I6949" s="20" t="s">
        <v>81</v>
      </c>
      <c r="K6949" s="57" t="str">
        <f ca="1">LeaveTracker[[#This Row],[Days]]&amp;" "&amp;LeaveTracker[[#This Row],[Type of Leave]]</f>
        <v>2 SL</v>
      </c>
      <c r="L6949" s="23">
        <f ca="1">NETWORKDAYS(LeaveTracker[[#This Row],[Start Date]],LeaveTracker[[#This Row],[End Date]],lstHolidays)</f>
        <v>2</v>
      </c>
      <c r="M6949" s="27"/>
    </row>
    <row r="6950" spans="1:13" ht="30" customHeight="1" x14ac:dyDescent="0.3">
      <c r="A6950" s="27">
        <f t="shared" si="82"/>
        <v>3224</v>
      </c>
      <c r="B6950" s="31">
        <v>45140</v>
      </c>
      <c r="C6950" s="31">
        <v>45133</v>
      </c>
      <c r="D6950" s="19" t="s">
        <v>1881</v>
      </c>
      <c r="E6950" s="20" t="str">
        <f>IF(ISBLANK(LeaveTracker[[#This Row],[Employee Name]]),"-----",VLOOKUP(LeaveTracker[[#This Row],[Employee Name]],'List of Employees'!$B$4:$H$767,7))</f>
        <v>TICC</v>
      </c>
      <c r="F6950" s="66" t="str">
        <f>IF(ISBLANK(LeaveTracker[[#This Row],[Employee Name]]),"-----",VLOOKUP(LeaveTracker[[#This Row],[Employee Name]],'List of Employees'!$B$4:$H$767,6))</f>
        <v>CASUAL</v>
      </c>
      <c r="G6950" s="24">
        <v>45127</v>
      </c>
      <c r="H6950" s="24">
        <v>45128</v>
      </c>
      <c r="I6950" s="20" t="s">
        <v>81</v>
      </c>
      <c r="K6950" s="57" t="str">
        <f ca="1">LeaveTracker[[#This Row],[Days]]&amp;" "&amp;LeaveTracker[[#This Row],[Type of Leave]]</f>
        <v>2 SL</v>
      </c>
      <c r="L6950" s="23">
        <f ca="1">NETWORKDAYS(LeaveTracker[[#This Row],[Start Date]],LeaveTracker[[#This Row],[End Date]],lstHolidays)</f>
        <v>2</v>
      </c>
      <c r="M6950" s="27"/>
    </row>
    <row r="6951" spans="1:13" ht="30" customHeight="1" x14ac:dyDescent="0.3">
      <c r="A6951" s="27">
        <f t="shared" si="82"/>
        <v>3225</v>
      </c>
      <c r="B6951" s="31">
        <v>45140</v>
      </c>
      <c r="C6951" s="31">
        <v>45135</v>
      </c>
      <c r="D6951" s="19" t="s">
        <v>1744</v>
      </c>
      <c r="E6951" s="20" t="str">
        <f>IF(ISBLANK(LeaveTracker[[#This Row],[Employee Name]]),"-----",VLOOKUP(LeaveTracker[[#This Row],[Employee Name]],'List of Employees'!$B$4:$H$767,7))</f>
        <v>MAHOGANY MARKET</v>
      </c>
      <c r="F6951" s="66" t="str">
        <f>IF(ISBLANK(LeaveTracker[[#This Row],[Employee Name]]),"-----",VLOOKUP(LeaveTracker[[#This Row],[Employee Name]],'List of Employees'!$B$4:$H$767,6))</f>
        <v>CASUAL</v>
      </c>
      <c r="G6951" s="24">
        <v>45134</v>
      </c>
      <c r="H6951" s="24">
        <v>45134</v>
      </c>
      <c r="I6951" s="20" t="s">
        <v>81</v>
      </c>
      <c r="K6951" s="57" t="str">
        <f ca="1">LeaveTracker[[#This Row],[Days]]&amp;" "&amp;LeaveTracker[[#This Row],[Type of Leave]]</f>
        <v>1 SL</v>
      </c>
      <c r="L6951" s="23">
        <f ca="1">NETWORKDAYS(LeaveTracker[[#This Row],[Start Date]],LeaveTracker[[#This Row],[End Date]],lstHolidays)</f>
        <v>1</v>
      </c>
      <c r="M6951" s="27"/>
    </row>
    <row r="6952" spans="1:13" ht="30" customHeight="1" x14ac:dyDescent="0.3">
      <c r="A6952" s="27">
        <f t="shared" si="82"/>
        <v>3226</v>
      </c>
      <c r="B6952" s="31">
        <v>45140</v>
      </c>
      <c r="C6952" s="31">
        <v>45134</v>
      </c>
      <c r="D6952" s="19" t="s">
        <v>1748</v>
      </c>
      <c r="E6952" s="20" t="str">
        <f>IF(ISBLANK(LeaveTracker[[#This Row],[Employee Name]]),"-----",VLOOKUP(LeaveTracker[[#This Row],[Employee Name]],'List of Employees'!$B$4:$H$767,7))</f>
        <v>TCIS</v>
      </c>
      <c r="F6952" s="66" t="str">
        <f>IF(ISBLANK(LeaveTracker[[#This Row],[Employee Name]]),"-----",VLOOKUP(LeaveTracker[[#This Row],[Employee Name]],'List of Employees'!$B$4:$H$767,6))</f>
        <v>CASUAL</v>
      </c>
      <c r="G6952" s="24">
        <v>45140</v>
      </c>
      <c r="H6952" s="24">
        <v>45142</v>
      </c>
      <c r="I6952" s="20" t="s">
        <v>82</v>
      </c>
      <c r="K6952" s="57" t="str">
        <f ca="1">LeaveTracker[[#This Row],[Days]]&amp;" "&amp;LeaveTracker[[#This Row],[Type of Leave]]</f>
        <v>3 VL</v>
      </c>
      <c r="L6952" s="23">
        <f ca="1">NETWORKDAYS(LeaveTracker[[#This Row],[Start Date]],LeaveTracker[[#This Row],[End Date]],lstHolidays)</f>
        <v>3</v>
      </c>
      <c r="M6952" s="27"/>
    </row>
    <row r="6953" spans="1:13" ht="30" customHeight="1" x14ac:dyDescent="0.3">
      <c r="A6953" s="27">
        <f t="shared" si="82"/>
        <v>3227</v>
      </c>
      <c r="B6953" s="31">
        <v>45140</v>
      </c>
      <c r="C6953" s="31">
        <v>45131</v>
      </c>
      <c r="D6953" s="19" t="s">
        <v>1920</v>
      </c>
      <c r="E6953" s="20" t="str">
        <f>IF(ISBLANK(LeaveTracker[[#This Row],[Employee Name]]),"-----",VLOOKUP(LeaveTracker[[#This Row],[Employee Name]],'List of Employees'!$B$4:$H$767,7))</f>
        <v>TCIS</v>
      </c>
      <c r="F6953" s="66" t="str">
        <f>IF(ISBLANK(LeaveTracker[[#This Row],[Employee Name]]),"-----",VLOOKUP(LeaveTracker[[#This Row],[Employee Name]],'List of Employees'!$B$4:$H$767,6))</f>
        <v>JOBCON</v>
      </c>
      <c r="G6953" s="24">
        <v>45138</v>
      </c>
      <c r="H6953" s="24">
        <v>45140</v>
      </c>
      <c r="I6953" s="20" t="s">
        <v>82</v>
      </c>
      <c r="K6953" s="57" t="str">
        <f ca="1">LeaveTracker[[#This Row],[Days]]&amp;" "&amp;LeaveTracker[[#This Row],[Type of Leave]]</f>
        <v>3 VL</v>
      </c>
      <c r="L6953" s="23">
        <f ca="1">NETWORKDAYS(LeaveTracker[[#This Row],[Start Date]],LeaveTracker[[#This Row],[End Date]],lstHolidays)</f>
        <v>3</v>
      </c>
      <c r="M6953" s="27"/>
    </row>
    <row r="6954" spans="1:13" ht="30" customHeight="1" x14ac:dyDescent="0.3">
      <c r="A6954" s="27">
        <f t="shared" si="82"/>
        <v>3228</v>
      </c>
      <c r="B6954" s="31">
        <v>45140</v>
      </c>
      <c r="C6954" s="31">
        <v>45140</v>
      </c>
      <c r="D6954" s="19" t="s">
        <v>2040</v>
      </c>
      <c r="E6954" s="20" t="str">
        <f>IF(ISBLANK(LeaveTracker[[#This Row],[Employee Name]]),"-----",VLOOKUP(LeaveTracker[[#This Row],[Employee Name]],'List of Employees'!$B$4:$H$767,7))</f>
        <v>DEPED</v>
      </c>
      <c r="F6954" s="66" t="str">
        <f>IF(ISBLANK(LeaveTracker[[#This Row],[Employee Name]]),"-----",VLOOKUP(LeaveTracker[[#This Row],[Employee Name]],'List of Employees'!$B$4:$H$767,6))</f>
        <v>CASUAL</v>
      </c>
      <c r="G6954" s="24">
        <v>45152</v>
      </c>
      <c r="H6954" s="24">
        <v>45156</v>
      </c>
      <c r="I6954" s="20" t="s">
        <v>82</v>
      </c>
      <c r="K6954" s="57" t="str">
        <f ca="1">LeaveTracker[[#This Row],[Days]]&amp;" "&amp;LeaveTracker[[#This Row],[Type of Leave]]</f>
        <v>5 VL</v>
      </c>
      <c r="L6954" s="23">
        <f ca="1">NETWORKDAYS(LeaveTracker[[#This Row],[Start Date]],LeaveTracker[[#This Row],[End Date]],lstHolidays)</f>
        <v>5</v>
      </c>
      <c r="M6954" s="27"/>
    </row>
    <row r="6955" spans="1:13" ht="30" customHeight="1" x14ac:dyDescent="0.3">
      <c r="A6955" s="27">
        <f t="shared" si="82"/>
        <v>3229</v>
      </c>
      <c r="B6955" s="31">
        <v>45140</v>
      </c>
      <c r="C6955" s="31">
        <v>45140</v>
      </c>
      <c r="D6955" s="19" t="s">
        <v>2040</v>
      </c>
      <c r="E6955" s="20" t="str">
        <f>IF(ISBLANK(LeaveTracker[[#This Row],[Employee Name]]),"-----",VLOOKUP(LeaveTracker[[#This Row],[Employee Name]],'List of Employees'!$B$4:$H$767,7))</f>
        <v>DEPED</v>
      </c>
      <c r="F6955" s="66" t="str">
        <f>IF(ISBLANK(LeaveTracker[[#This Row],[Employee Name]]),"-----",VLOOKUP(LeaveTracker[[#This Row],[Employee Name]],'List of Employees'!$B$4:$H$767,6))</f>
        <v>CASUAL</v>
      </c>
      <c r="G6955" s="24">
        <v>45160</v>
      </c>
      <c r="H6955" s="24">
        <v>45163</v>
      </c>
      <c r="I6955" s="20" t="s">
        <v>82</v>
      </c>
      <c r="K6955" s="57" t="str">
        <f ca="1">LeaveTracker[[#This Row],[Days]]&amp;" "&amp;LeaveTracker[[#This Row],[Type of Leave]]</f>
        <v>4 VL</v>
      </c>
      <c r="L6955" s="23">
        <f ca="1">NETWORKDAYS(LeaveTracker[[#This Row],[Start Date]],LeaveTracker[[#This Row],[End Date]],lstHolidays)</f>
        <v>4</v>
      </c>
      <c r="M6955" s="27"/>
    </row>
    <row r="6956" spans="1:13" ht="30" customHeight="1" x14ac:dyDescent="0.3">
      <c r="A6956" s="27">
        <f t="shared" si="82"/>
        <v>3230</v>
      </c>
      <c r="B6956" s="31">
        <v>45140</v>
      </c>
      <c r="C6956" s="31">
        <v>45110</v>
      </c>
      <c r="D6956" s="19" t="s">
        <v>629</v>
      </c>
      <c r="E6956" s="20" t="str">
        <f>IF(ISBLANK(LeaveTracker[[#This Row],[Employee Name]]),"-----",VLOOKUP(LeaveTracker[[#This Row],[Employee Name]],'List of Employees'!$B$4:$H$767,7))</f>
        <v>LIBRARY</v>
      </c>
      <c r="F6956" s="66" t="str">
        <f>IF(ISBLANK(LeaveTracker[[#This Row],[Employee Name]]),"-----",VLOOKUP(LeaveTracker[[#This Row],[Employee Name]],'List of Employees'!$B$4:$H$767,6))</f>
        <v>PERMANENT</v>
      </c>
      <c r="G6956" s="24">
        <v>45082</v>
      </c>
      <c r="H6956" s="24">
        <v>45082</v>
      </c>
      <c r="I6956" s="20" t="s">
        <v>81</v>
      </c>
      <c r="K6956" s="57" t="str">
        <f ca="1">LeaveTracker[[#This Row],[Days]]&amp;" "&amp;LeaveTracker[[#This Row],[Type of Leave]]</f>
        <v>1 SL</v>
      </c>
      <c r="L6956" s="23">
        <f ca="1">NETWORKDAYS(LeaveTracker[[#This Row],[Start Date]],LeaveTracker[[#This Row],[End Date]],lstHolidays)</f>
        <v>1</v>
      </c>
      <c r="M6956" s="27"/>
    </row>
    <row r="6957" spans="1:13" ht="30" customHeight="1" x14ac:dyDescent="0.3">
      <c r="A6957" s="27">
        <f t="shared" ref="A6957:A7020" si="83">A6956+1</f>
        <v>3231</v>
      </c>
      <c r="B6957" s="31">
        <v>45140</v>
      </c>
      <c r="C6957" s="31">
        <v>45110</v>
      </c>
      <c r="D6957" s="19" t="s">
        <v>629</v>
      </c>
      <c r="E6957" s="20" t="str">
        <f>IF(ISBLANK(LeaveTracker[[#This Row],[Employee Name]]),"-----",VLOOKUP(LeaveTracker[[#This Row],[Employee Name]],'List of Employees'!$B$4:$H$767,7))</f>
        <v>LIBRARY</v>
      </c>
      <c r="F6957" s="66" t="str">
        <f>IF(ISBLANK(LeaveTracker[[#This Row],[Employee Name]]),"-----",VLOOKUP(LeaveTracker[[#This Row],[Employee Name]],'List of Employees'!$B$4:$H$767,6))</f>
        <v>PERMANENT</v>
      </c>
      <c r="G6957" s="24">
        <v>45091</v>
      </c>
      <c r="H6957" s="24">
        <v>45091</v>
      </c>
      <c r="I6957" s="20" t="s">
        <v>81</v>
      </c>
      <c r="K6957" s="57" t="str">
        <f ca="1">LeaveTracker[[#This Row],[Days]]&amp;" "&amp;LeaveTracker[[#This Row],[Type of Leave]]</f>
        <v>1 SL</v>
      </c>
      <c r="L6957" s="23">
        <f ca="1">NETWORKDAYS(LeaveTracker[[#This Row],[Start Date]],LeaveTracker[[#This Row],[End Date]],lstHolidays)</f>
        <v>1</v>
      </c>
      <c r="M6957" s="27"/>
    </row>
    <row r="6958" spans="1:13" ht="30" customHeight="1" x14ac:dyDescent="0.3">
      <c r="A6958" s="27">
        <f t="shared" si="83"/>
        <v>3232</v>
      </c>
      <c r="B6958" s="31">
        <v>45140</v>
      </c>
      <c r="C6958" s="31">
        <v>45110</v>
      </c>
      <c r="D6958" s="19" t="s">
        <v>629</v>
      </c>
      <c r="E6958" s="20" t="str">
        <f>IF(ISBLANK(LeaveTracker[[#This Row],[Employee Name]]),"-----",VLOOKUP(LeaveTracker[[#This Row],[Employee Name]],'List of Employees'!$B$4:$H$767,7))</f>
        <v>LIBRARY</v>
      </c>
      <c r="F6958" s="66" t="str">
        <f>IF(ISBLANK(LeaveTracker[[#This Row],[Employee Name]]),"-----",VLOOKUP(LeaveTracker[[#This Row],[Employee Name]],'List of Employees'!$B$4:$H$767,6))</f>
        <v>PERMANENT</v>
      </c>
      <c r="G6958" s="24">
        <v>45107</v>
      </c>
      <c r="H6958" s="24">
        <v>45107</v>
      </c>
      <c r="I6958" s="20" t="s">
        <v>81</v>
      </c>
      <c r="K6958" s="57" t="str">
        <f ca="1">LeaveTracker[[#This Row],[Days]]&amp;" "&amp;LeaveTracker[[#This Row],[Type of Leave]]</f>
        <v>1 SL</v>
      </c>
      <c r="L6958" s="23">
        <f ca="1">NETWORKDAYS(LeaveTracker[[#This Row],[Start Date]],LeaveTracker[[#This Row],[End Date]],lstHolidays)</f>
        <v>1</v>
      </c>
      <c r="M6958" s="27"/>
    </row>
    <row r="6959" spans="1:13" ht="30" customHeight="1" x14ac:dyDescent="0.3">
      <c r="A6959" s="27">
        <f t="shared" si="83"/>
        <v>3233</v>
      </c>
      <c r="B6959" s="31">
        <v>45140</v>
      </c>
      <c r="C6959" s="31">
        <v>45138</v>
      </c>
      <c r="D6959" s="19" t="s">
        <v>1750</v>
      </c>
      <c r="E6959" s="20" t="str">
        <f>IF(ISBLANK(LeaveTracker[[#This Row],[Employee Name]]),"-----",VLOOKUP(LeaveTracker[[#This Row],[Employee Name]],'List of Employees'!$B$4:$H$767,7))</f>
        <v>SP</v>
      </c>
      <c r="F6959" s="66" t="str">
        <f>IF(ISBLANK(LeaveTracker[[#This Row],[Employee Name]]),"-----",VLOOKUP(LeaveTracker[[#This Row],[Employee Name]],'List of Employees'!$B$4:$H$767,6))</f>
        <v>CASUAL</v>
      </c>
      <c r="G6959" s="24">
        <v>45146</v>
      </c>
      <c r="H6959" s="24">
        <v>45148</v>
      </c>
      <c r="I6959" s="20" t="s">
        <v>297</v>
      </c>
      <c r="J6959" s="42" t="s">
        <v>1000</v>
      </c>
      <c r="K6959" s="57" t="str">
        <f ca="1">LeaveTracker[[#This Row],[Days]]&amp;" "&amp;LeaveTracker[[#This Row],[Type of Leave]]</f>
        <v>3 OTHER</v>
      </c>
      <c r="L6959" s="23">
        <f ca="1">NETWORKDAYS(LeaveTracker[[#This Row],[Start Date]],LeaveTracker[[#This Row],[End Date]],lstHolidays)</f>
        <v>3</v>
      </c>
      <c r="M6959" s="27"/>
    </row>
    <row r="6960" spans="1:13" ht="30" customHeight="1" x14ac:dyDescent="0.3">
      <c r="A6960" s="27">
        <f t="shared" si="83"/>
        <v>3234</v>
      </c>
      <c r="B6960" s="31">
        <v>45140</v>
      </c>
      <c r="C6960" s="31">
        <v>45110</v>
      </c>
      <c r="D6960" s="19" t="s">
        <v>2219</v>
      </c>
      <c r="E6960" s="20" t="str">
        <f>IF(ISBLANK(LeaveTracker[[#This Row],[Employee Name]]),"-----",VLOOKUP(LeaveTracker[[#This Row],[Employee Name]],'List of Employees'!$B$4:$H$767,7))</f>
        <v>SANGGUNIANG PANLUNGSOD</v>
      </c>
      <c r="F6960" s="66" t="str">
        <f>IF(ISBLANK(LeaveTracker[[#This Row],[Employee Name]]),"-----",VLOOKUP(LeaveTracker[[#This Row],[Employee Name]],'List of Employees'!$B$4:$H$767,6))</f>
        <v>PERMANENT</v>
      </c>
      <c r="G6960" s="24">
        <v>45119</v>
      </c>
      <c r="H6960" s="24">
        <v>45119</v>
      </c>
      <c r="I6960" s="20" t="s">
        <v>82</v>
      </c>
      <c r="K6960" s="57" t="str">
        <f ca="1">LeaveTracker[[#This Row],[Days]]&amp;" "&amp;LeaveTracker[[#This Row],[Type of Leave]]</f>
        <v>1 VL</v>
      </c>
      <c r="L6960" s="23">
        <f ca="1">NETWORKDAYS(LeaveTracker[[#This Row],[Start Date]],LeaveTracker[[#This Row],[End Date]],lstHolidays)</f>
        <v>1</v>
      </c>
      <c r="M6960" s="27"/>
    </row>
    <row r="6961" spans="1:13" ht="30" customHeight="1" x14ac:dyDescent="0.3">
      <c r="A6961" s="27">
        <f t="shared" si="83"/>
        <v>3235</v>
      </c>
      <c r="B6961" s="31">
        <v>45140</v>
      </c>
      <c r="C6961" s="31">
        <v>45110</v>
      </c>
      <c r="D6961" s="19" t="s">
        <v>2219</v>
      </c>
      <c r="E6961" s="20" t="str">
        <f>IF(ISBLANK(LeaveTracker[[#This Row],[Employee Name]]),"-----",VLOOKUP(LeaveTracker[[#This Row],[Employee Name]],'List of Employees'!$B$4:$H$767,7))</f>
        <v>SANGGUNIANG PANLUNGSOD</v>
      </c>
      <c r="F6961" s="66" t="str">
        <f>IF(ISBLANK(LeaveTracker[[#This Row],[Employee Name]]),"-----",VLOOKUP(LeaveTracker[[#This Row],[Employee Name]],'List of Employees'!$B$4:$H$767,6))</f>
        <v>PERMANENT</v>
      </c>
      <c r="G6961" s="24">
        <v>45127</v>
      </c>
      <c r="H6961" s="24">
        <v>45127</v>
      </c>
      <c r="I6961" s="20" t="s">
        <v>82</v>
      </c>
      <c r="K6961" s="57" t="str">
        <f ca="1">LeaveTracker[[#This Row],[Days]]&amp;" "&amp;LeaveTracker[[#This Row],[Type of Leave]]</f>
        <v>1 VL</v>
      </c>
      <c r="L6961" s="23">
        <f ca="1">NETWORKDAYS(LeaveTracker[[#This Row],[Start Date]],LeaveTracker[[#This Row],[End Date]],lstHolidays)</f>
        <v>1</v>
      </c>
      <c r="M6961" s="27"/>
    </row>
    <row r="6962" spans="1:13" ht="30" customHeight="1" x14ac:dyDescent="0.3">
      <c r="A6962" s="27">
        <f t="shared" si="83"/>
        <v>3236</v>
      </c>
      <c r="B6962" s="31">
        <v>45140</v>
      </c>
      <c r="C6962" s="31">
        <v>45071</v>
      </c>
      <c r="D6962" s="19" t="s">
        <v>2438</v>
      </c>
      <c r="E6962" s="20" t="str">
        <f>IF(ISBLANK(LeaveTracker[[#This Row],[Employee Name]]),"-----",VLOOKUP(LeaveTracker[[#This Row],[Employee Name]],'List of Employees'!$B$4:$H$767,7))</f>
        <v>LSB</v>
      </c>
      <c r="F6962" s="66" t="str">
        <f>IF(ISBLANK(LeaveTracker[[#This Row],[Employee Name]]),"-----",VLOOKUP(LeaveTracker[[#This Row],[Employee Name]],'List of Employees'!$B$4:$H$767,6))</f>
        <v>JOBCON</v>
      </c>
      <c r="G6962" s="24">
        <v>44979</v>
      </c>
      <c r="H6962" s="24">
        <v>44979</v>
      </c>
      <c r="I6962" s="20" t="s">
        <v>81</v>
      </c>
      <c r="K6962" s="57" t="str">
        <f ca="1">LeaveTracker[[#This Row],[Days]]&amp;" "&amp;LeaveTracker[[#This Row],[Type of Leave]]</f>
        <v>1 SL</v>
      </c>
      <c r="L6962" s="23">
        <f ca="1">NETWORKDAYS(LeaveTracker[[#This Row],[Start Date]],LeaveTracker[[#This Row],[End Date]],lstHolidays)</f>
        <v>1</v>
      </c>
      <c r="M6962" s="27"/>
    </row>
    <row r="6963" spans="1:13" ht="30" customHeight="1" x14ac:dyDescent="0.3">
      <c r="A6963" s="27">
        <f t="shared" si="83"/>
        <v>3237</v>
      </c>
      <c r="B6963" s="31">
        <v>45140</v>
      </c>
      <c r="C6963" s="31">
        <v>45071</v>
      </c>
      <c r="D6963" s="19" t="s">
        <v>2438</v>
      </c>
      <c r="E6963" s="20" t="str">
        <f>IF(ISBLANK(LeaveTracker[[#This Row],[Employee Name]]),"-----",VLOOKUP(LeaveTracker[[#This Row],[Employee Name]],'List of Employees'!$B$4:$H$767,7))</f>
        <v>LSB</v>
      </c>
      <c r="F6963" s="66" t="str">
        <f>IF(ISBLANK(LeaveTracker[[#This Row],[Employee Name]]),"-----",VLOOKUP(LeaveTracker[[#This Row],[Employee Name]],'List of Employees'!$B$4:$H$767,6))</f>
        <v>JOBCON</v>
      </c>
      <c r="G6963" s="24">
        <v>44984</v>
      </c>
      <c r="H6963" s="24">
        <v>44984</v>
      </c>
      <c r="I6963" s="20" t="s">
        <v>81</v>
      </c>
      <c r="K6963" s="57" t="str">
        <f ca="1">LeaveTracker[[#This Row],[Days]]&amp;" "&amp;LeaveTracker[[#This Row],[Type of Leave]]</f>
        <v>1 SL</v>
      </c>
      <c r="L6963" s="23">
        <f ca="1">NETWORKDAYS(LeaveTracker[[#This Row],[Start Date]],LeaveTracker[[#This Row],[End Date]],lstHolidays)</f>
        <v>1</v>
      </c>
      <c r="M6963" s="27"/>
    </row>
    <row r="6964" spans="1:13" ht="30" customHeight="1" x14ac:dyDescent="0.3">
      <c r="A6964" s="27">
        <f t="shared" si="83"/>
        <v>3238</v>
      </c>
      <c r="B6964" s="31">
        <v>45140</v>
      </c>
      <c r="C6964" s="31">
        <v>45071</v>
      </c>
      <c r="D6964" s="19" t="s">
        <v>2438</v>
      </c>
      <c r="E6964" s="20" t="str">
        <f>IF(ISBLANK(LeaveTracker[[#This Row],[Employee Name]]),"-----",VLOOKUP(LeaveTracker[[#This Row],[Employee Name]],'List of Employees'!$B$4:$H$767,7))</f>
        <v>LSB</v>
      </c>
      <c r="F6964" s="66" t="str">
        <f>IF(ISBLANK(LeaveTracker[[#This Row],[Employee Name]]),"-----",VLOOKUP(LeaveTracker[[#This Row],[Employee Name]],'List of Employees'!$B$4:$H$767,6))</f>
        <v>JOBCON</v>
      </c>
      <c r="G6964" s="24">
        <v>45012</v>
      </c>
      <c r="H6964" s="24">
        <v>45012</v>
      </c>
      <c r="I6964" s="20" t="s">
        <v>81</v>
      </c>
      <c r="K6964" s="57" t="str">
        <f ca="1">LeaveTracker[[#This Row],[Days]]&amp;" "&amp;LeaveTracker[[#This Row],[Type of Leave]]</f>
        <v>1 SL</v>
      </c>
      <c r="L6964" s="23">
        <f ca="1">NETWORKDAYS(LeaveTracker[[#This Row],[Start Date]],LeaveTracker[[#This Row],[End Date]],lstHolidays)</f>
        <v>1</v>
      </c>
      <c r="M6964" s="27"/>
    </row>
    <row r="6965" spans="1:13" ht="30" customHeight="1" x14ac:dyDescent="0.3">
      <c r="A6965" s="27">
        <f t="shared" si="83"/>
        <v>3239</v>
      </c>
      <c r="B6965" s="31">
        <v>45140</v>
      </c>
      <c r="C6965" s="31">
        <v>45071</v>
      </c>
      <c r="D6965" s="19" t="s">
        <v>2438</v>
      </c>
      <c r="E6965" s="20" t="str">
        <f>IF(ISBLANK(LeaveTracker[[#This Row],[Employee Name]]),"-----",VLOOKUP(LeaveTracker[[#This Row],[Employee Name]],'List of Employees'!$B$4:$H$767,7))</f>
        <v>LSB</v>
      </c>
      <c r="F6965" s="66" t="str">
        <f>IF(ISBLANK(LeaveTracker[[#This Row],[Employee Name]]),"-----",VLOOKUP(LeaveTracker[[#This Row],[Employee Name]],'List of Employees'!$B$4:$H$767,6))</f>
        <v>JOBCON</v>
      </c>
      <c r="G6965" s="24">
        <v>45064</v>
      </c>
      <c r="H6965" s="24">
        <v>45065</v>
      </c>
      <c r="I6965" s="20" t="s">
        <v>81</v>
      </c>
      <c r="K6965" s="57" t="str">
        <f ca="1">LeaveTracker[[#This Row],[Days]]&amp;" "&amp;LeaveTracker[[#This Row],[Type of Leave]]</f>
        <v>2 SL</v>
      </c>
      <c r="L6965" s="23">
        <f ca="1">NETWORKDAYS(LeaveTracker[[#This Row],[Start Date]],LeaveTracker[[#This Row],[End Date]],lstHolidays)</f>
        <v>2</v>
      </c>
      <c r="M6965" s="27"/>
    </row>
    <row r="6966" spans="1:13" ht="30" customHeight="1" x14ac:dyDescent="0.3">
      <c r="A6966" s="27">
        <f t="shared" si="83"/>
        <v>3240</v>
      </c>
      <c r="B6966" s="31">
        <v>45140</v>
      </c>
      <c r="C6966" s="31">
        <v>45127</v>
      </c>
      <c r="D6966" s="19" t="s">
        <v>1935</v>
      </c>
      <c r="E6966" s="20" t="str">
        <f>IF(ISBLANK(LeaveTracker[[#This Row],[Employee Name]]),"-----",VLOOKUP(LeaveTracker[[#This Row],[Employee Name]],'List of Employees'!$B$4:$H$767,7))</f>
        <v>BPLO</v>
      </c>
      <c r="F6966" s="66" t="str">
        <f>IF(ISBLANK(LeaveTracker[[#This Row],[Employee Name]]),"-----",VLOOKUP(LeaveTracker[[#This Row],[Employee Name]],'List of Employees'!$B$4:$H$767,6))</f>
        <v>JOBCON</v>
      </c>
      <c r="G6966" s="24">
        <v>45121</v>
      </c>
      <c r="H6966" s="24">
        <v>45126</v>
      </c>
      <c r="I6966" s="20" t="s">
        <v>81</v>
      </c>
      <c r="K6966" s="57" t="str">
        <f ca="1">LeaveTracker[[#This Row],[Days]]&amp;" "&amp;LeaveTracker[[#This Row],[Type of Leave]]</f>
        <v>4 SL</v>
      </c>
      <c r="L6966" s="23">
        <f ca="1">NETWORKDAYS(LeaveTracker[[#This Row],[Start Date]],LeaveTracker[[#This Row],[End Date]],lstHolidays)</f>
        <v>4</v>
      </c>
      <c r="M6966" s="27"/>
    </row>
    <row r="6967" spans="1:13" ht="30" customHeight="1" x14ac:dyDescent="0.3">
      <c r="A6967" s="27">
        <f t="shared" si="83"/>
        <v>3241</v>
      </c>
      <c r="B6967" s="31">
        <v>45140</v>
      </c>
      <c r="C6967" s="31">
        <v>45122</v>
      </c>
      <c r="D6967" s="19" t="s">
        <v>1889</v>
      </c>
      <c r="E6967" s="20" t="str">
        <f>IF(ISBLANK(LeaveTracker[[#This Row],[Employee Name]]),"-----",VLOOKUP(LeaveTracker[[#This Row],[Employee Name]],'List of Employees'!$B$4:$H$767,7))</f>
        <v>EEO/CITY MARKET</v>
      </c>
      <c r="F6967" s="66" t="str">
        <f>IF(ISBLANK(LeaveTracker[[#This Row],[Employee Name]]),"-----",VLOOKUP(LeaveTracker[[#This Row],[Employee Name]],'List of Employees'!$B$4:$H$767,6))</f>
        <v>JOBCON</v>
      </c>
      <c r="G6967" s="24">
        <v>45117</v>
      </c>
      <c r="H6967" s="24">
        <v>45120</v>
      </c>
      <c r="I6967" s="20" t="s">
        <v>81</v>
      </c>
      <c r="K6967" s="57" t="str">
        <f ca="1">LeaveTracker[[#This Row],[Days]]&amp;" "&amp;LeaveTracker[[#This Row],[Type of Leave]]</f>
        <v>4 SL</v>
      </c>
      <c r="L6967" s="23">
        <f ca="1">NETWORKDAYS(LeaveTracker[[#This Row],[Start Date]],LeaveTracker[[#This Row],[End Date]],lstHolidays)</f>
        <v>4</v>
      </c>
      <c r="M6967" s="27"/>
    </row>
    <row r="6968" spans="1:13" ht="30" customHeight="1" x14ac:dyDescent="0.3">
      <c r="A6968" s="27">
        <f t="shared" si="83"/>
        <v>3242</v>
      </c>
      <c r="B6968" s="31">
        <v>45140</v>
      </c>
      <c r="C6968" s="31">
        <v>45124</v>
      </c>
      <c r="D6968" s="19" t="s">
        <v>2442</v>
      </c>
      <c r="E6968" s="20" t="str">
        <f>IF(ISBLANK(LeaveTracker[[#This Row],[Employee Name]]),"-----",VLOOKUP(LeaveTracker[[#This Row],[Employee Name]],'List of Employees'!$B$4:$H$767,7))</f>
        <v>TCDO</v>
      </c>
      <c r="F6968" s="66" t="str">
        <f>IF(ISBLANK(LeaveTracker[[#This Row],[Employee Name]]),"-----",VLOOKUP(LeaveTracker[[#This Row],[Employee Name]],'List of Employees'!$B$4:$H$767,6))</f>
        <v>JOBCON</v>
      </c>
      <c r="G6968" s="24">
        <v>45124</v>
      </c>
      <c r="H6968" s="24">
        <v>45146</v>
      </c>
      <c r="I6968" s="20" t="s">
        <v>82</v>
      </c>
      <c r="K6968" s="57" t="str">
        <f ca="1">LeaveTracker[[#This Row],[Days]]&amp;" "&amp;LeaveTracker[[#This Row],[Type of Leave]]</f>
        <v>16 VL</v>
      </c>
      <c r="L6968" s="23">
        <f ca="1">NETWORKDAYS(LeaveTracker[[#This Row],[Start Date]],LeaveTracker[[#This Row],[End Date]],lstHolidays)</f>
        <v>16</v>
      </c>
      <c r="M6968" s="27"/>
    </row>
    <row r="6969" spans="1:13" ht="30" customHeight="1" x14ac:dyDescent="0.3">
      <c r="A6969" s="27">
        <f t="shared" si="83"/>
        <v>3243</v>
      </c>
      <c r="B6969" s="31">
        <v>45140</v>
      </c>
      <c r="C6969" s="31">
        <v>45139</v>
      </c>
      <c r="D6969" s="19" t="s">
        <v>1907</v>
      </c>
      <c r="E6969" s="20" t="str">
        <f>IF(ISBLANK(LeaveTracker[[#This Row],[Employee Name]]),"-----",VLOOKUP(LeaveTracker[[#This Row],[Employee Name]],'List of Employees'!$B$4:$H$767,7))</f>
        <v>INTERNAL</v>
      </c>
      <c r="F6969" s="66" t="str">
        <f>IF(ISBLANK(LeaveTracker[[#This Row],[Employee Name]]),"-----",VLOOKUP(LeaveTracker[[#This Row],[Employee Name]],'List of Employees'!$B$4:$H$767,6))</f>
        <v>CASUAL</v>
      </c>
      <c r="G6969" s="24">
        <v>45138</v>
      </c>
      <c r="H6969" s="24">
        <v>45138</v>
      </c>
      <c r="I6969" s="20" t="s">
        <v>81</v>
      </c>
      <c r="K6969" s="57" t="str">
        <f ca="1">LeaveTracker[[#This Row],[Days]]&amp;" "&amp;LeaveTracker[[#This Row],[Type of Leave]]</f>
        <v>1 SL</v>
      </c>
      <c r="L6969" s="23">
        <f ca="1">NETWORKDAYS(LeaveTracker[[#This Row],[Start Date]],LeaveTracker[[#This Row],[End Date]],lstHolidays)</f>
        <v>1</v>
      </c>
      <c r="M6969" s="27"/>
    </row>
    <row r="6970" spans="1:13" ht="30" customHeight="1" x14ac:dyDescent="0.3">
      <c r="A6970" s="27">
        <f t="shared" si="83"/>
        <v>3244</v>
      </c>
      <c r="B6970" s="31">
        <v>45140</v>
      </c>
      <c r="C6970" s="31">
        <v>45133</v>
      </c>
      <c r="D6970" s="19" t="s">
        <v>723</v>
      </c>
      <c r="E6970" s="20" t="str">
        <f>IF(ISBLANK(LeaveTracker[[#This Row],[Employee Name]]),"-----",VLOOKUP(LeaveTracker[[#This Row],[Employee Name]],'List of Employees'!$B$4:$H$767,7))</f>
        <v>SP</v>
      </c>
      <c r="F6970" s="66" t="str">
        <f>IF(ISBLANK(LeaveTracker[[#This Row],[Employee Name]]),"-----",VLOOKUP(LeaveTracker[[#This Row],[Employee Name]],'List of Employees'!$B$4:$H$767,6))</f>
        <v>PERMANENT</v>
      </c>
      <c r="G6970" s="24">
        <v>45132</v>
      </c>
      <c r="H6970" s="24">
        <v>45132</v>
      </c>
      <c r="I6970" s="20" t="s">
        <v>81</v>
      </c>
      <c r="K6970" s="57" t="str">
        <f ca="1">LeaveTracker[[#This Row],[Days]]&amp;" "&amp;LeaveTracker[[#This Row],[Type of Leave]]</f>
        <v>1 SL</v>
      </c>
      <c r="L6970" s="23">
        <f ca="1">NETWORKDAYS(LeaveTracker[[#This Row],[Start Date]],LeaveTracker[[#This Row],[End Date]],lstHolidays)</f>
        <v>1</v>
      </c>
      <c r="M6970" s="27"/>
    </row>
    <row r="6971" spans="1:13" ht="30" customHeight="1" x14ac:dyDescent="0.3">
      <c r="A6971" s="27">
        <f t="shared" si="83"/>
        <v>3245</v>
      </c>
      <c r="B6971" s="31">
        <v>45140</v>
      </c>
      <c r="C6971" s="31">
        <v>45139</v>
      </c>
      <c r="D6971" s="19" t="s">
        <v>1752</v>
      </c>
      <c r="E6971" s="20" t="str">
        <f>IF(ISBLANK(LeaveTracker[[#This Row],[Employee Name]]),"-----",VLOOKUP(LeaveTracker[[#This Row],[Employee Name]],'List of Employees'!$B$4:$H$767,7))</f>
        <v>SP</v>
      </c>
      <c r="F6971" s="66" t="str">
        <f>IF(ISBLANK(LeaveTracker[[#This Row],[Employee Name]]),"-----",VLOOKUP(LeaveTracker[[#This Row],[Employee Name]],'List of Employees'!$B$4:$H$767,6))</f>
        <v>CASUAL</v>
      </c>
      <c r="G6971" s="24">
        <v>45139</v>
      </c>
      <c r="H6971" s="24">
        <v>45139</v>
      </c>
      <c r="I6971" s="20" t="s">
        <v>82</v>
      </c>
      <c r="K6971" s="57" t="str">
        <f ca="1">LeaveTracker[[#This Row],[Days]]&amp;" "&amp;LeaveTracker[[#This Row],[Type of Leave]]</f>
        <v>1 VL</v>
      </c>
      <c r="L6971" s="23">
        <f ca="1">NETWORKDAYS(LeaveTracker[[#This Row],[Start Date]],LeaveTracker[[#This Row],[End Date]],lstHolidays)</f>
        <v>1</v>
      </c>
      <c r="M6971" s="27"/>
    </row>
    <row r="6972" spans="1:13" ht="30" customHeight="1" x14ac:dyDescent="0.3">
      <c r="A6972" s="27">
        <f t="shared" si="83"/>
        <v>3246</v>
      </c>
      <c r="B6972" s="31">
        <v>45140</v>
      </c>
      <c r="C6972" s="31">
        <v>45139</v>
      </c>
      <c r="D6972" s="19" t="s">
        <v>1752</v>
      </c>
      <c r="E6972" s="20" t="str">
        <f>IF(ISBLANK(LeaveTracker[[#This Row],[Employee Name]]),"-----",VLOOKUP(LeaveTracker[[#This Row],[Employee Name]],'List of Employees'!$B$4:$H$767,7))</f>
        <v>SP</v>
      </c>
      <c r="F6972" s="66" t="str">
        <f>IF(ISBLANK(LeaveTracker[[#This Row],[Employee Name]]),"-----",VLOOKUP(LeaveTracker[[#This Row],[Employee Name]],'List of Employees'!$B$4:$H$767,6))</f>
        <v>CASUAL</v>
      </c>
      <c r="G6972" s="24">
        <v>45142</v>
      </c>
      <c r="H6972" s="24">
        <v>45142</v>
      </c>
      <c r="I6972" s="20" t="s">
        <v>82</v>
      </c>
      <c r="K6972" s="57" t="str">
        <f ca="1">LeaveTracker[[#This Row],[Days]]&amp;" "&amp;LeaveTracker[[#This Row],[Type of Leave]]</f>
        <v>1 VL</v>
      </c>
      <c r="L6972" s="23">
        <f ca="1">NETWORKDAYS(LeaveTracker[[#This Row],[Start Date]],LeaveTracker[[#This Row],[End Date]],lstHolidays)</f>
        <v>1</v>
      </c>
      <c r="M6972" s="27"/>
    </row>
    <row r="6973" spans="1:13" ht="30" customHeight="1" x14ac:dyDescent="0.3">
      <c r="A6973" s="27">
        <f t="shared" si="83"/>
        <v>3247</v>
      </c>
      <c r="B6973" s="31">
        <v>45140</v>
      </c>
      <c r="C6973" s="31">
        <v>45139</v>
      </c>
      <c r="D6973" s="19" t="s">
        <v>1752</v>
      </c>
      <c r="E6973" s="20" t="str">
        <f>IF(ISBLANK(LeaveTracker[[#This Row],[Employee Name]]),"-----",VLOOKUP(LeaveTracker[[#This Row],[Employee Name]],'List of Employees'!$B$4:$H$767,7))</f>
        <v>SP</v>
      </c>
      <c r="F6973" s="66" t="str">
        <f>IF(ISBLANK(LeaveTracker[[#This Row],[Employee Name]]),"-----",VLOOKUP(LeaveTracker[[#This Row],[Employee Name]],'List of Employees'!$B$4:$H$767,6))</f>
        <v>CASUAL</v>
      </c>
      <c r="G6973" s="24">
        <v>45146</v>
      </c>
      <c r="H6973" s="24">
        <v>45146</v>
      </c>
      <c r="I6973" s="20" t="s">
        <v>82</v>
      </c>
      <c r="K6973" s="57" t="str">
        <f ca="1">LeaveTracker[[#This Row],[Days]]&amp;" "&amp;LeaveTracker[[#This Row],[Type of Leave]]</f>
        <v>1 VL</v>
      </c>
      <c r="L6973" s="23">
        <f ca="1">NETWORKDAYS(LeaveTracker[[#This Row],[Start Date]],LeaveTracker[[#This Row],[End Date]],lstHolidays)</f>
        <v>1</v>
      </c>
      <c r="M6973" s="27"/>
    </row>
    <row r="6974" spans="1:13" ht="30" customHeight="1" x14ac:dyDescent="0.3">
      <c r="A6974" s="27">
        <f t="shared" si="83"/>
        <v>3248</v>
      </c>
      <c r="B6974" s="31">
        <v>45140</v>
      </c>
      <c r="C6974" s="31">
        <v>45139</v>
      </c>
      <c r="D6974" s="19" t="s">
        <v>1752</v>
      </c>
      <c r="E6974" s="20" t="str">
        <f>IF(ISBLANK(LeaveTracker[[#This Row],[Employee Name]]),"-----",VLOOKUP(LeaveTracker[[#This Row],[Employee Name]],'List of Employees'!$B$4:$H$767,7))</f>
        <v>SP</v>
      </c>
      <c r="F6974" s="66" t="str">
        <f>IF(ISBLANK(LeaveTracker[[#This Row],[Employee Name]]),"-----",VLOOKUP(LeaveTracker[[#This Row],[Employee Name]],'List of Employees'!$B$4:$H$767,6))</f>
        <v>CASUAL</v>
      </c>
      <c r="G6974" s="24">
        <v>45149</v>
      </c>
      <c r="H6974" s="24">
        <v>45149</v>
      </c>
      <c r="I6974" s="20" t="s">
        <v>82</v>
      </c>
      <c r="K6974" s="57" t="str">
        <f ca="1">LeaveTracker[[#This Row],[Days]]&amp;" "&amp;LeaveTracker[[#This Row],[Type of Leave]]</f>
        <v>1 VL</v>
      </c>
      <c r="L6974" s="23">
        <f ca="1">NETWORKDAYS(LeaveTracker[[#This Row],[Start Date]],LeaveTracker[[#This Row],[End Date]],lstHolidays)</f>
        <v>1</v>
      </c>
      <c r="M6974" s="27"/>
    </row>
    <row r="6975" spans="1:13" ht="30" customHeight="1" x14ac:dyDescent="0.3">
      <c r="A6975" s="27">
        <f t="shared" si="83"/>
        <v>3249</v>
      </c>
      <c r="B6975" s="31">
        <v>45140</v>
      </c>
      <c r="C6975" s="31">
        <v>45139</v>
      </c>
      <c r="D6975" s="19" t="s">
        <v>1752</v>
      </c>
      <c r="E6975" s="20" t="str">
        <f>IF(ISBLANK(LeaveTracker[[#This Row],[Employee Name]]),"-----",VLOOKUP(LeaveTracker[[#This Row],[Employee Name]],'List of Employees'!$B$4:$H$767,7))</f>
        <v>SP</v>
      </c>
      <c r="F6975" s="66" t="str">
        <f>IF(ISBLANK(LeaveTracker[[#This Row],[Employee Name]]),"-----",VLOOKUP(LeaveTracker[[#This Row],[Employee Name]],'List of Employees'!$B$4:$H$767,6))</f>
        <v>CASUAL</v>
      </c>
      <c r="G6975" s="24">
        <v>45153</v>
      </c>
      <c r="H6975" s="24">
        <v>45153</v>
      </c>
      <c r="I6975" s="20" t="s">
        <v>82</v>
      </c>
      <c r="K6975" s="57" t="str">
        <f ca="1">LeaveTracker[[#This Row],[Days]]&amp;" "&amp;LeaveTracker[[#This Row],[Type of Leave]]</f>
        <v>1 VL</v>
      </c>
      <c r="L6975" s="23">
        <f ca="1">NETWORKDAYS(LeaveTracker[[#This Row],[Start Date]],LeaveTracker[[#This Row],[End Date]],lstHolidays)</f>
        <v>1</v>
      </c>
      <c r="M6975" s="27"/>
    </row>
    <row r="6976" spans="1:13" ht="30" customHeight="1" x14ac:dyDescent="0.3">
      <c r="A6976" s="27">
        <f t="shared" si="83"/>
        <v>3250</v>
      </c>
      <c r="B6976" s="31">
        <v>45140</v>
      </c>
      <c r="C6976" s="31">
        <v>45139</v>
      </c>
      <c r="D6976" s="19" t="s">
        <v>1752</v>
      </c>
      <c r="E6976" s="20" t="str">
        <f>IF(ISBLANK(LeaveTracker[[#This Row],[Employee Name]]),"-----",VLOOKUP(LeaveTracker[[#This Row],[Employee Name]],'List of Employees'!$B$4:$H$767,7))</f>
        <v>SP</v>
      </c>
      <c r="F6976" s="66" t="str">
        <f>IF(ISBLANK(LeaveTracker[[#This Row],[Employee Name]]),"-----",VLOOKUP(LeaveTracker[[#This Row],[Employee Name]],'List of Employees'!$B$4:$H$767,6))</f>
        <v>CASUAL</v>
      </c>
      <c r="G6976" s="24">
        <v>45156</v>
      </c>
      <c r="H6976" s="24">
        <v>45156</v>
      </c>
      <c r="I6976" s="20" t="s">
        <v>82</v>
      </c>
      <c r="K6976" s="57" t="str">
        <f ca="1">LeaveTracker[[#This Row],[Days]]&amp;" "&amp;LeaveTracker[[#This Row],[Type of Leave]]</f>
        <v>1 VL</v>
      </c>
      <c r="L6976" s="23">
        <f ca="1">NETWORKDAYS(LeaveTracker[[#This Row],[Start Date]],LeaveTracker[[#This Row],[End Date]],lstHolidays)</f>
        <v>1</v>
      </c>
      <c r="M6976" s="27"/>
    </row>
    <row r="6977" spans="1:13" ht="30" customHeight="1" x14ac:dyDescent="0.3">
      <c r="A6977" s="27">
        <f t="shared" si="83"/>
        <v>3251</v>
      </c>
      <c r="B6977" s="31">
        <v>45140</v>
      </c>
      <c r="C6977" s="31">
        <v>45139</v>
      </c>
      <c r="D6977" s="19" t="s">
        <v>1752</v>
      </c>
      <c r="E6977" s="20" t="str">
        <f>IF(ISBLANK(LeaveTracker[[#This Row],[Employee Name]]),"-----",VLOOKUP(LeaveTracker[[#This Row],[Employee Name]],'List of Employees'!$B$4:$H$767,7))</f>
        <v>SP</v>
      </c>
      <c r="F6977" s="66" t="str">
        <f>IF(ISBLANK(LeaveTracker[[#This Row],[Employee Name]]),"-----",VLOOKUP(LeaveTracker[[#This Row],[Employee Name]],'List of Employees'!$B$4:$H$767,6))</f>
        <v>CASUAL</v>
      </c>
      <c r="G6977" s="24">
        <v>45160</v>
      </c>
      <c r="H6977" s="24">
        <v>45160</v>
      </c>
      <c r="I6977" s="20" t="s">
        <v>82</v>
      </c>
      <c r="K6977" s="57" t="str">
        <f ca="1">LeaveTracker[[#This Row],[Days]]&amp;" "&amp;LeaveTracker[[#This Row],[Type of Leave]]</f>
        <v>1 VL</v>
      </c>
      <c r="L6977" s="23">
        <f ca="1">NETWORKDAYS(LeaveTracker[[#This Row],[Start Date]],LeaveTracker[[#This Row],[End Date]],lstHolidays)</f>
        <v>1</v>
      </c>
      <c r="M6977" s="27"/>
    </row>
    <row r="6978" spans="1:13" ht="30" customHeight="1" x14ac:dyDescent="0.3">
      <c r="A6978" s="27">
        <f t="shared" si="83"/>
        <v>3252</v>
      </c>
      <c r="B6978" s="31">
        <v>45140</v>
      </c>
      <c r="C6978" s="31">
        <v>45139</v>
      </c>
      <c r="D6978" s="19" t="s">
        <v>1752</v>
      </c>
      <c r="E6978" s="20" t="str">
        <f>IF(ISBLANK(LeaveTracker[[#This Row],[Employee Name]]),"-----",VLOOKUP(LeaveTracker[[#This Row],[Employee Name]],'List of Employees'!$B$4:$H$767,7))</f>
        <v>SP</v>
      </c>
      <c r="F6978" s="66" t="str">
        <f>IF(ISBLANK(LeaveTracker[[#This Row],[Employee Name]]),"-----",VLOOKUP(LeaveTracker[[#This Row],[Employee Name]],'List of Employees'!$B$4:$H$767,6))</f>
        <v>CASUAL</v>
      </c>
      <c r="G6978" s="24">
        <v>45163</v>
      </c>
      <c r="H6978" s="24">
        <v>45163</v>
      </c>
      <c r="I6978" s="20" t="s">
        <v>82</v>
      </c>
      <c r="K6978" s="57" t="str">
        <f ca="1">LeaveTracker[[#This Row],[Days]]&amp;" "&amp;LeaveTracker[[#This Row],[Type of Leave]]</f>
        <v>1 VL</v>
      </c>
      <c r="L6978" s="23">
        <f ca="1">NETWORKDAYS(LeaveTracker[[#This Row],[Start Date]],LeaveTracker[[#This Row],[End Date]],lstHolidays)</f>
        <v>1</v>
      </c>
      <c r="M6978" s="27"/>
    </row>
    <row r="6979" spans="1:13" ht="30" customHeight="1" x14ac:dyDescent="0.3">
      <c r="A6979" s="27">
        <f t="shared" si="83"/>
        <v>3253</v>
      </c>
      <c r="B6979" s="31">
        <v>45140</v>
      </c>
      <c r="C6979" s="31">
        <v>45139</v>
      </c>
      <c r="D6979" s="19" t="s">
        <v>1752</v>
      </c>
      <c r="E6979" s="20" t="str">
        <f>IF(ISBLANK(LeaveTracker[[#This Row],[Employee Name]]),"-----",VLOOKUP(LeaveTracker[[#This Row],[Employee Name]],'List of Employees'!$B$4:$H$767,7))</f>
        <v>SP</v>
      </c>
      <c r="F6979" s="66" t="str">
        <f>IF(ISBLANK(LeaveTracker[[#This Row],[Employee Name]]),"-----",VLOOKUP(LeaveTracker[[#This Row],[Employee Name]],'List of Employees'!$B$4:$H$767,6))</f>
        <v>CASUAL</v>
      </c>
      <c r="G6979" s="24">
        <v>45167</v>
      </c>
      <c r="H6979" s="24">
        <v>45167</v>
      </c>
      <c r="I6979" s="20" t="s">
        <v>82</v>
      </c>
      <c r="K6979" s="57" t="str">
        <f ca="1">LeaveTracker[[#This Row],[Days]]&amp;" "&amp;LeaveTracker[[#This Row],[Type of Leave]]</f>
        <v>1 VL</v>
      </c>
      <c r="L6979" s="23">
        <f ca="1">NETWORKDAYS(LeaveTracker[[#This Row],[Start Date]],LeaveTracker[[#This Row],[End Date]],lstHolidays)</f>
        <v>1</v>
      </c>
      <c r="M6979" s="27"/>
    </row>
    <row r="6980" spans="1:13" ht="30" customHeight="1" x14ac:dyDescent="0.3">
      <c r="A6980" s="27">
        <f t="shared" si="83"/>
        <v>3254</v>
      </c>
      <c r="B6980" s="31">
        <v>45140</v>
      </c>
      <c r="C6980" s="31">
        <v>45139</v>
      </c>
      <c r="D6980" s="19" t="s">
        <v>1752</v>
      </c>
      <c r="E6980" s="20" t="str">
        <f>IF(ISBLANK(LeaveTracker[[#This Row],[Employee Name]]),"-----",VLOOKUP(LeaveTracker[[#This Row],[Employee Name]],'List of Employees'!$B$4:$H$767,7))</f>
        <v>SP</v>
      </c>
      <c r="F6980" s="66" t="str">
        <f>IF(ISBLANK(LeaveTracker[[#This Row],[Employee Name]]),"-----",VLOOKUP(LeaveTracker[[#This Row],[Employee Name]],'List of Employees'!$B$4:$H$767,6))</f>
        <v>CASUAL</v>
      </c>
      <c r="G6980" s="24">
        <v>45169</v>
      </c>
      <c r="H6980" s="24">
        <v>45169</v>
      </c>
      <c r="I6980" s="20" t="s">
        <v>82</v>
      </c>
      <c r="K6980" s="57" t="str">
        <f ca="1">LeaveTracker[[#This Row],[Days]]&amp;" "&amp;LeaveTracker[[#This Row],[Type of Leave]]</f>
        <v>1 VL</v>
      </c>
      <c r="L6980" s="23">
        <f ca="1">NETWORKDAYS(LeaveTracker[[#This Row],[Start Date]],LeaveTracker[[#This Row],[End Date]],lstHolidays)</f>
        <v>1</v>
      </c>
      <c r="M6980" s="27"/>
    </row>
    <row r="6981" spans="1:13" ht="30" customHeight="1" x14ac:dyDescent="0.3">
      <c r="A6981" s="27">
        <f t="shared" si="83"/>
        <v>3255</v>
      </c>
      <c r="B6981" s="31">
        <v>45140</v>
      </c>
      <c r="C6981" s="31">
        <v>45125</v>
      </c>
      <c r="D6981" s="19" t="s">
        <v>1821</v>
      </c>
      <c r="E6981" s="20" t="str">
        <f>IF(ISBLANK(LeaveTracker[[#This Row],[Employee Name]]),"-----",VLOOKUP(LeaveTracker[[#This Row],[Employee Name]],'List of Employees'!$B$4:$H$767,7))</f>
        <v>SP</v>
      </c>
      <c r="F6981" s="66" t="str">
        <f>IF(ISBLANK(LeaveTracker[[#This Row],[Employee Name]]),"-----",VLOOKUP(LeaveTracker[[#This Row],[Employee Name]],'List of Employees'!$B$4:$H$767,6))</f>
        <v>CASUAL</v>
      </c>
      <c r="G6981" s="24">
        <v>45134</v>
      </c>
      <c r="H6981" s="24">
        <v>45135</v>
      </c>
      <c r="I6981" s="20" t="s">
        <v>297</v>
      </c>
      <c r="J6981" s="42" t="s">
        <v>1000</v>
      </c>
      <c r="K6981" s="57" t="str">
        <f ca="1">LeaveTracker[[#This Row],[Days]]&amp;" "&amp;LeaveTracker[[#This Row],[Type of Leave]]</f>
        <v>2 OTHER</v>
      </c>
      <c r="L6981" s="23">
        <f ca="1">NETWORKDAYS(LeaveTracker[[#This Row],[Start Date]],LeaveTracker[[#This Row],[End Date]],lstHolidays)</f>
        <v>2</v>
      </c>
      <c r="M6981" s="27"/>
    </row>
    <row r="6982" spans="1:13" ht="30" customHeight="1" x14ac:dyDescent="0.3">
      <c r="A6982" s="27">
        <f t="shared" si="83"/>
        <v>3256</v>
      </c>
      <c r="B6982" s="31">
        <v>45140</v>
      </c>
      <c r="C6982" s="31">
        <v>45133</v>
      </c>
      <c r="D6982" s="19" t="s">
        <v>1092</v>
      </c>
      <c r="E6982" s="20" t="str">
        <f>IF(ISBLANK(LeaveTracker[[#This Row],[Employee Name]]),"-----",VLOOKUP(LeaveTracker[[#This Row],[Employee Name]],'List of Employees'!$B$4:$H$767,7))</f>
        <v>VMO</v>
      </c>
      <c r="F6982" s="66" t="str">
        <f>IF(ISBLANK(LeaveTracker[[#This Row],[Employee Name]]),"-----",VLOOKUP(LeaveTracker[[#This Row],[Employee Name]],'List of Employees'!$B$4:$H$767,6))</f>
        <v>PERMANENT</v>
      </c>
      <c r="G6982" s="24">
        <v>45132</v>
      </c>
      <c r="H6982" s="24">
        <v>45132</v>
      </c>
      <c r="I6982" s="20" t="s">
        <v>81</v>
      </c>
      <c r="K6982" s="57" t="str">
        <f ca="1">LeaveTracker[[#This Row],[Days]]&amp;" "&amp;LeaveTracker[[#This Row],[Type of Leave]]</f>
        <v>1 SL</v>
      </c>
      <c r="L6982" s="23">
        <f ca="1">NETWORKDAYS(LeaveTracker[[#This Row],[Start Date]],LeaveTracker[[#This Row],[End Date]],lstHolidays)</f>
        <v>1</v>
      </c>
      <c r="M6982" s="27"/>
    </row>
    <row r="6983" spans="1:13" ht="30" customHeight="1" x14ac:dyDescent="0.3">
      <c r="A6983" s="27">
        <f t="shared" si="83"/>
        <v>3257</v>
      </c>
      <c r="B6983" s="31">
        <v>45140</v>
      </c>
      <c r="C6983" s="31">
        <v>45138</v>
      </c>
      <c r="D6983" s="19" t="s">
        <v>361</v>
      </c>
      <c r="E6983" s="20" t="str">
        <f>IF(ISBLANK(LeaveTracker[[#This Row],[Employee Name]]),"-----",VLOOKUP(LeaveTracker[[#This Row],[Employee Name]],'List of Employees'!$B$4:$H$767,7))</f>
        <v>SP</v>
      </c>
      <c r="F6983" s="66" t="str">
        <f>IF(ISBLANK(LeaveTracker[[#This Row],[Employee Name]]),"-----",VLOOKUP(LeaveTracker[[#This Row],[Employee Name]],'List of Employees'!$B$4:$H$767,6))</f>
        <v>PERMANENT</v>
      </c>
      <c r="G6983" s="24">
        <v>45134</v>
      </c>
      <c r="H6983" s="24">
        <v>45135</v>
      </c>
      <c r="I6983" s="20" t="s">
        <v>81</v>
      </c>
      <c r="K6983" s="57" t="str">
        <f ca="1">LeaveTracker[[#This Row],[Days]]&amp;" "&amp;LeaveTracker[[#This Row],[Type of Leave]]</f>
        <v>2 SL</v>
      </c>
      <c r="L6983" s="23">
        <f ca="1">NETWORKDAYS(LeaveTracker[[#This Row],[Start Date]],LeaveTracker[[#This Row],[End Date]],lstHolidays)</f>
        <v>2</v>
      </c>
      <c r="M6983" s="27"/>
    </row>
    <row r="6984" spans="1:13" ht="30" customHeight="1" x14ac:dyDescent="0.3">
      <c r="A6984" s="27">
        <f t="shared" si="83"/>
        <v>3258</v>
      </c>
      <c r="B6984" s="31">
        <v>45140</v>
      </c>
      <c r="C6984" s="31">
        <v>45134</v>
      </c>
      <c r="D6984" s="19" t="s">
        <v>1770</v>
      </c>
      <c r="E6984" s="20" t="str">
        <f>IF(ISBLANK(LeaveTracker[[#This Row],[Employee Name]]),"-----",VLOOKUP(LeaveTracker[[#This Row],[Employee Name]],'List of Employees'!$B$4:$H$767,7))</f>
        <v>SP</v>
      </c>
      <c r="F6984" s="66" t="str">
        <f>IF(ISBLANK(LeaveTracker[[#This Row],[Employee Name]]),"-----",VLOOKUP(LeaveTracker[[#This Row],[Employee Name]],'List of Employees'!$B$4:$H$767,6))</f>
        <v>CASUAL</v>
      </c>
      <c r="G6984" s="24">
        <v>45133</v>
      </c>
      <c r="H6984" s="24">
        <v>45133</v>
      </c>
      <c r="I6984" s="20" t="s">
        <v>81</v>
      </c>
      <c r="K6984" s="57" t="str">
        <f ca="1">LeaveTracker[[#This Row],[Days]]&amp;" "&amp;LeaveTracker[[#This Row],[Type of Leave]]</f>
        <v>1 SL</v>
      </c>
      <c r="L6984" s="23">
        <f ca="1">NETWORKDAYS(LeaveTracker[[#This Row],[Start Date]],LeaveTracker[[#This Row],[End Date]],lstHolidays)</f>
        <v>1</v>
      </c>
      <c r="M6984" s="27"/>
    </row>
    <row r="6985" spans="1:13" ht="30" customHeight="1" x14ac:dyDescent="0.3">
      <c r="A6985" s="27">
        <f t="shared" si="83"/>
        <v>3259</v>
      </c>
      <c r="B6985" s="31">
        <v>45140</v>
      </c>
      <c r="C6985" s="31">
        <v>45138</v>
      </c>
      <c r="D6985" s="19" t="s">
        <v>1750</v>
      </c>
      <c r="E6985" s="20" t="str">
        <f>IF(ISBLANK(LeaveTracker[[#This Row],[Employee Name]]),"-----",VLOOKUP(LeaveTracker[[#This Row],[Employee Name]],'List of Employees'!$B$4:$H$767,7))</f>
        <v>SP</v>
      </c>
      <c r="F6985" s="66" t="str">
        <f>IF(ISBLANK(LeaveTracker[[#This Row],[Employee Name]]),"-----",VLOOKUP(LeaveTracker[[#This Row],[Employee Name]],'List of Employees'!$B$4:$H$767,6))</f>
        <v>CASUAL</v>
      </c>
      <c r="G6985" s="24">
        <v>45149</v>
      </c>
      <c r="H6985" s="24">
        <v>45153</v>
      </c>
      <c r="I6985" s="20" t="s">
        <v>82</v>
      </c>
      <c r="K6985" s="57" t="str">
        <f ca="1">LeaveTracker[[#This Row],[Days]]&amp;" "&amp;LeaveTracker[[#This Row],[Type of Leave]]</f>
        <v>3 VL</v>
      </c>
      <c r="L6985" s="23">
        <f ca="1">NETWORKDAYS(LeaveTracker[[#This Row],[Start Date]],LeaveTracker[[#This Row],[End Date]],lstHolidays)</f>
        <v>3</v>
      </c>
      <c r="M6985" s="27"/>
    </row>
    <row r="6986" spans="1:13" ht="30" customHeight="1" x14ac:dyDescent="0.3">
      <c r="A6986" s="27">
        <f t="shared" si="83"/>
        <v>3260</v>
      </c>
      <c r="B6986" s="31">
        <v>45140</v>
      </c>
      <c r="C6986" s="31">
        <v>45138</v>
      </c>
      <c r="D6986" s="19" t="s">
        <v>1075</v>
      </c>
      <c r="E6986" s="20" t="str">
        <f>IF(ISBLANK(LeaveTracker[[#This Row],[Employee Name]]),"-----",VLOOKUP(LeaveTracker[[#This Row],[Employee Name]],'List of Employees'!$B$4:$H$767,7))</f>
        <v>CTO</v>
      </c>
      <c r="F6986" s="66" t="str">
        <f>IF(ISBLANK(LeaveTracker[[#This Row],[Employee Name]]),"-----",VLOOKUP(LeaveTracker[[#This Row],[Employee Name]],'List of Employees'!$B$4:$H$767,6))</f>
        <v>PERMANENT</v>
      </c>
      <c r="G6986" s="24">
        <v>45135</v>
      </c>
      <c r="H6986" s="24">
        <v>45135</v>
      </c>
      <c r="I6986" s="20" t="s">
        <v>81</v>
      </c>
      <c r="K6986" s="57" t="str">
        <f ca="1">LeaveTracker[[#This Row],[Days]]&amp;" "&amp;LeaveTracker[[#This Row],[Type of Leave]]</f>
        <v>1 SL</v>
      </c>
      <c r="L6986" s="23">
        <f ca="1">NETWORKDAYS(LeaveTracker[[#This Row],[Start Date]],LeaveTracker[[#This Row],[End Date]],lstHolidays)</f>
        <v>1</v>
      </c>
      <c r="M6986" s="27"/>
    </row>
    <row r="6987" spans="1:13" ht="30" customHeight="1" x14ac:dyDescent="0.3">
      <c r="A6987" s="27">
        <f t="shared" si="83"/>
        <v>3261</v>
      </c>
      <c r="B6987" s="31">
        <v>45140</v>
      </c>
      <c r="C6987" s="31">
        <v>45140</v>
      </c>
      <c r="D6987" s="19" t="s">
        <v>1746</v>
      </c>
      <c r="E6987" s="20" t="str">
        <f>IF(ISBLANK(LeaveTracker[[#This Row],[Employee Name]]),"-----",VLOOKUP(LeaveTracker[[#This Row],[Employee Name]],'List of Employees'!$B$4:$H$767,7))</f>
        <v>BPLO</v>
      </c>
      <c r="F6987" s="66" t="str">
        <f>IF(ISBLANK(LeaveTracker[[#This Row],[Employee Name]]),"-----",VLOOKUP(LeaveTracker[[#This Row],[Employee Name]],'List of Employees'!$B$4:$H$767,6))</f>
        <v>CASUAL</v>
      </c>
      <c r="G6987" s="24">
        <v>45138</v>
      </c>
      <c r="H6987" s="24">
        <v>45140</v>
      </c>
      <c r="I6987" s="20" t="s">
        <v>81</v>
      </c>
      <c r="K6987" s="57" t="str">
        <f ca="1">LeaveTracker[[#This Row],[Days]]&amp;" "&amp;LeaveTracker[[#This Row],[Type of Leave]]</f>
        <v>3 SL</v>
      </c>
      <c r="L6987" s="23">
        <f ca="1">NETWORKDAYS(LeaveTracker[[#This Row],[Start Date]],LeaveTracker[[#This Row],[End Date]],lstHolidays)</f>
        <v>3</v>
      </c>
      <c r="M6987" s="27"/>
    </row>
    <row r="6988" spans="1:13" ht="30" customHeight="1" x14ac:dyDescent="0.3">
      <c r="A6988" s="27">
        <f t="shared" si="83"/>
        <v>3262</v>
      </c>
      <c r="B6988" s="31">
        <v>45140</v>
      </c>
      <c r="C6988" s="31">
        <v>45124</v>
      </c>
      <c r="D6988" s="19" t="s">
        <v>2446</v>
      </c>
      <c r="E6988" s="20" t="str">
        <f>IF(ISBLANK(LeaveTracker[[#This Row],[Employee Name]]),"-----",VLOOKUP(LeaveTracker[[#This Row],[Employee Name]],'List of Employees'!$B$4:$H$767,7))</f>
        <v>LSB</v>
      </c>
      <c r="F6988" s="66" t="str">
        <f>IF(ISBLANK(LeaveTracker[[#This Row],[Employee Name]]),"-----",VLOOKUP(LeaveTracker[[#This Row],[Employee Name]],'List of Employees'!$B$4:$H$767,6))</f>
        <v>CASUAL</v>
      </c>
      <c r="G6988" s="24">
        <v>45110</v>
      </c>
      <c r="H6988" s="24">
        <v>45110</v>
      </c>
      <c r="I6988" s="20" t="s">
        <v>81</v>
      </c>
      <c r="K6988" s="57" t="str">
        <f ca="1">LeaveTracker[[#This Row],[Days]]&amp;" "&amp;LeaveTracker[[#This Row],[Type of Leave]]</f>
        <v>1 SL</v>
      </c>
      <c r="L6988" s="23">
        <f ca="1">NETWORKDAYS(LeaveTracker[[#This Row],[Start Date]],LeaveTracker[[#This Row],[End Date]],lstHolidays)</f>
        <v>1</v>
      </c>
      <c r="M6988" s="27"/>
    </row>
    <row r="6989" spans="1:13" ht="30" customHeight="1" x14ac:dyDescent="0.3">
      <c r="A6989" s="27">
        <f t="shared" si="83"/>
        <v>3263</v>
      </c>
      <c r="B6989" s="31">
        <v>45140</v>
      </c>
      <c r="C6989" s="31">
        <v>45124</v>
      </c>
      <c r="D6989" s="19" t="s">
        <v>2446</v>
      </c>
      <c r="E6989" s="20" t="str">
        <f>IF(ISBLANK(LeaveTracker[[#This Row],[Employee Name]]),"-----",VLOOKUP(LeaveTracker[[#This Row],[Employee Name]],'List of Employees'!$B$4:$H$767,7))</f>
        <v>LSB</v>
      </c>
      <c r="F6989" s="66" t="str">
        <f>IF(ISBLANK(LeaveTracker[[#This Row],[Employee Name]]),"-----",VLOOKUP(LeaveTracker[[#This Row],[Employee Name]],'List of Employees'!$B$4:$H$767,6))</f>
        <v>CASUAL</v>
      </c>
      <c r="G6989" s="24">
        <v>45118</v>
      </c>
      <c r="H6989" s="24">
        <v>45118</v>
      </c>
      <c r="I6989" s="20" t="s">
        <v>81</v>
      </c>
      <c r="K6989" s="57" t="str">
        <f ca="1">LeaveTracker[[#This Row],[Days]]&amp;" "&amp;LeaveTracker[[#This Row],[Type of Leave]]</f>
        <v>1 SL</v>
      </c>
      <c r="L6989" s="23">
        <f ca="1">NETWORKDAYS(LeaveTracker[[#This Row],[Start Date]],LeaveTracker[[#This Row],[End Date]],lstHolidays)</f>
        <v>1</v>
      </c>
      <c r="M6989" s="27"/>
    </row>
    <row r="6990" spans="1:13" ht="30" customHeight="1" x14ac:dyDescent="0.3">
      <c r="A6990" s="27">
        <f t="shared" si="83"/>
        <v>3264</v>
      </c>
      <c r="B6990" s="31">
        <v>45140</v>
      </c>
      <c r="C6990" s="31">
        <v>45124</v>
      </c>
      <c r="D6990" s="19" t="s">
        <v>2446</v>
      </c>
      <c r="E6990" s="20" t="str">
        <f>IF(ISBLANK(LeaveTracker[[#This Row],[Employee Name]]),"-----",VLOOKUP(LeaveTracker[[#This Row],[Employee Name]],'List of Employees'!$B$4:$H$767,7))</f>
        <v>LSB</v>
      </c>
      <c r="F6990" s="66" t="str">
        <f>IF(ISBLANK(LeaveTracker[[#This Row],[Employee Name]]),"-----",VLOOKUP(LeaveTracker[[#This Row],[Employee Name]],'List of Employees'!$B$4:$H$767,6))</f>
        <v>CASUAL</v>
      </c>
      <c r="G6990" s="24">
        <v>45121</v>
      </c>
      <c r="H6990" s="24">
        <v>45121</v>
      </c>
      <c r="I6990" s="20" t="s">
        <v>81</v>
      </c>
      <c r="K6990" s="57" t="str">
        <f ca="1">LeaveTracker[[#This Row],[Days]]&amp;" "&amp;LeaveTracker[[#This Row],[Type of Leave]]</f>
        <v>1 SL</v>
      </c>
      <c r="L6990" s="23">
        <f ca="1">NETWORKDAYS(LeaveTracker[[#This Row],[Start Date]],LeaveTracker[[#This Row],[End Date]],lstHolidays)</f>
        <v>1</v>
      </c>
      <c r="M6990" s="27"/>
    </row>
    <row r="6991" spans="1:13" ht="30" customHeight="1" x14ac:dyDescent="0.3">
      <c r="A6991" s="27">
        <f t="shared" si="83"/>
        <v>3265</v>
      </c>
      <c r="B6991" s="31">
        <v>45145</v>
      </c>
      <c r="C6991" s="31">
        <v>45145</v>
      </c>
      <c r="D6991" s="19" t="s">
        <v>1014</v>
      </c>
      <c r="E6991" s="20" t="str">
        <f>IF(ISBLANK(LeaveTracker[[#This Row],[Employee Name]]),"-----",VLOOKUP(LeaveTracker[[#This Row],[Employee Name]],'List of Employees'!$B$4:$H$767,7))</f>
        <v>LANDTAX</v>
      </c>
      <c r="F6991" s="66" t="str">
        <f>IF(ISBLANK(LeaveTracker[[#This Row],[Employee Name]]),"-----",VLOOKUP(LeaveTracker[[#This Row],[Employee Name]],'List of Employees'!$B$4:$H$767,6))</f>
        <v>PERMANENT</v>
      </c>
      <c r="G6991" s="24">
        <v>45141</v>
      </c>
      <c r="H6991" s="24">
        <v>45143</v>
      </c>
      <c r="I6991" s="20" t="s">
        <v>81</v>
      </c>
      <c r="K6991" s="57" t="str">
        <f>LeaveTracker[[#This Row],[Days]]&amp;" "&amp;LeaveTracker[[#This Row],[Type of Leave]]</f>
        <v>3 SL</v>
      </c>
      <c r="L6991" s="23">
        <v>3</v>
      </c>
      <c r="M6991" s="27"/>
    </row>
    <row r="6992" spans="1:13" ht="30" customHeight="1" x14ac:dyDescent="0.3">
      <c r="A6992" s="27">
        <f t="shared" si="83"/>
        <v>3266</v>
      </c>
      <c r="B6992" s="31">
        <v>45145</v>
      </c>
      <c r="C6992" s="31">
        <v>45140</v>
      </c>
      <c r="D6992" s="19" t="s">
        <v>1014</v>
      </c>
      <c r="E6992" s="20" t="str">
        <f>IF(ISBLANK(LeaveTracker[[#This Row],[Employee Name]]),"-----",VLOOKUP(LeaveTracker[[#This Row],[Employee Name]],'List of Employees'!$B$4:$H$767,7))</f>
        <v>LANDTAX</v>
      </c>
      <c r="F6992" s="66" t="str">
        <f>IF(ISBLANK(LeaveTracker[[#This Row],[Employee Name]]),"-----",VLOOKUP(LeaveTracker[[#This Row],[Employee Name]],'List of Employees'!$B$4:$H$767,6))</f>
        <v>PERMANENT</v>
      </c>
      <c r="G6992" s="24">
        <v>45134</v>
      </c>
      <c r="H6992" s="24">
        <v>45134</v>
      </c>
      <c r="I6992" s="20" t="s">
        <v>81</v>
      </c>
      <c r="K6992" s="57" t="str">
        <f ca="1">LeaveTracker[[#This Row],[Days]]&amp;" "&amp;LeaveTracker[[#This Row],[Type of Leave]]</f>
        <v>1 SL</v>
      </c>
      <c r="L6992" s="23">
        <f ca="1">NETWORKDAYS(LeaveTracker[[#This Row],[Start Date]],LeaveTracker[[#This Row],[End Date]],lstHolidays)</f>
        <v>1</v>
      </c>
      <c r="M6992" s="27"/>
    </row>
    <row r="6993" spans="1:13" ht="30" customHeight="1" x14ac:dyDescent="0.3">
      <c r="A6993" s="27">
        <f t="shared" si="83"/>
        <v>3267</v>
      </c>
      <c r="B6993" s="31">
        <v>45145</v>
      </c>
      <c r="C6993" s="31">
        <v>45141</v>
      </c>
      <c r="D6993" s="19" t="s">
        <v>776</v>
      </c>
      <c r="E6993" s="20" t="str">
        <f>IF(ISBLANK(LeaveTracker[[#This Row],[Employee Name]]),"-----",VLOOKUP(LeaveTracker[[#This Row],[Employee Name]],'List of Employees'!$B$4:$H$767,7))</f>
        <v>AGRICULTURE OFFICE</v>
      </c>
      <c r="F6993" s="66" t="str">
        <f>IF(ISBLANK(LeaveTracker[[#This Row],[Employee Name]]),"-----",VLOOKUP(LeaveTracker[[#This Row],[Employee Name]],'List of Employees'!$B$4:$H$767,6))</f>
        <v>PERMANENT</v>
      </c>
      <c r="G6993" s="24">
        <v>45140</v>
      </c>
      <c r="H6993" s="24">
        <v>45140</v>
      </c>
      <c r="I6993" s="20" t="s">
        <v>81</v>
      </c>
      <c r="K6993" s="57" t="str">
        <f ca="1">LeaveTracker[[#This Row],[Days]]&amp;" "&amp;LeaveTracker[[#This Row],[Type of Leave]]</f>
        <v>1 SL</v>
      </c>
      <c r="L6993" s="23">
        <f ca="1">NETWORKDAYS(LeaveTracker[[#This Row],[Start Date]],LeaveTracker[[#This Row],[End Date]],lstHolidays)</f>
        <v>1</v>
      </c>
      <c r="M6993" s="27"/>
    </row>
    <row r="6994" spans="1:13" ht="30" customHeight="1" x14ac:dyDescent="0.3">
      <c r="A6994" s="27">
        <f t="shared" si="83"/>
        <v>3268</v>
      </c>
      <c r="B6994" s="31">
        <v>45145</v>
      </c>
      <c r="C6994" s="31">
        <v>45132</v>
      </c>
      <c r="D6994" s="19" t="s">
        <v>621</v>
      </c>
      <c r="E6994" s="20" t="str">
        <f>IF(ISBLANK(LeaveTracker[[#This Row],[Employee Name]]),"-----",VLOOKUP(LeaveTracker[[#This Row],[Employee Name]],'List of Employees'!$B$4:$H$767,7))</f>
        <v>CTO</v>
      </c>
      <c r="F6994" s="66" t="str">
        <f>IF(ISBLANK(LeaveTracker[[#This Row],[Employee Name]]),"-----",VLOOKUP(LeaveTracker[[#This Row],[Employee Name]],'List of Employees'!$B$4:$H$767,6))</f>
        <v>PERMANENT</v>
      </c>
      <c r="G6994" s="24">
        <v>45146</v>
      </c>
      <c r="H6994" s="24">
        <v>45146</v>
      </c>
      <c r="I6994" s="20" t="s">
        <v>82</v>
      </c>
      <c r="K6994" s="57" t="str">
        <f ca="1">LeaveTracker[[#This Row],[Days]]&amp;" "&amp;LeaveTracker[[#This Row],[Type of Leave]]</f>
        <v>1 VL</v>
      </c>
      <c r="L6994" s="23">
        <f ca="1">NETWORKDAYS(LeaveTracker[[#This Row],[Start Date]],LeaveTracker[[#This Row],[End Date]],lstHolidays)</f>
        <v>1</v>
      </c>
      <c r="M6994" s="27"/>
    </row>
    <row r="6995" spans="1:13" ht="30" customHeight="1" x14ac:dyDescent="0.3">
      <c r="A6995" s="27">
        <f t="shared" si="83"/>
        <v>3269</v>
      </c>
      <c r="B6995" s="31">
        <v>45145</v>
      </c>
      <c r="C6995" s="31">
        <v>45140</v>
      </c>
      <c r="D6995" s="19" t="s">
        <v>267</v>
      </c>
      <c r="E6995" s="20" t="str">
        <f>IF(ISBLANK(LeaveTracker[[#This Row],[Employee Name]]),"-----",VLOOKUP(LeaveTracker[[#This Row],[Employee Name]],'List of Employees'!$B$4:$H$767,7))</f>
        <v>PICNIC GROVE</v>
      </c>
      <c r="F6995" s="66" t="str">
        <f>IF(ISBLANK(LeaveTracker[[#This Row],[Employee Name]]),"-----",VLOOKUP(LeaveTracker[[#This Row],[Employee Name]],'List of Employees'!$B$4:$H$767,6))</f>
        <v>PERMANENT</v>
      </c>
      <c r="G6995" s="24">
        <v>45138</v>
      </c>
      <c r="H6995" s="24">
        <v>45138</v>
      </c>
      <c r="I6995" s="20" t="s">
        <v>81</v>
      </c>
      <c r="K6995" s="57" t="str">
        <f ca="1">LeaveTracker[[#This Row],[Days]]&amp;" "&amp;LeaveTracker[[#This Row],[Type of Leave]]</f>
        <v>1 SL</v>
      </c>
      <c r="L6995" s="23">
        <f ca="1">NETWORKDAYS(LeaveTracker[[#This Row],[Start Date]],LeaveTracker[[#This Row],[End Date]],lstHolidays)</f>
        <v>1</v>
      </c>
      <c r="M6995" s="27"/>
    </row>
    <row r="6996" spans="1:13" ht="30" customHeight="1" x14ac:dyDescent="0.3">
      <c r="A6996" s="27">
        <f t="shared" si="83"/>
        <v>3270</v>
      </c>
      <c r="B6996" s="31">
        <v>45145</v>
      </c>
      <c r="C6996" s="31">
        <v>45140</v>
      </c>
      <c r="D6996" s="19" t="s">
        <v>999</v>
      </c>
      <c r="E6996" s="20" t="str">
        <f>IF(ISBLANK(LeaveTracker[[#This Row],[Employee Name]]),"-----",VLOOKUP(LeaveTracker[[#This Row],[Employee Name]],'List of Employees'!$B$4:$H$767,7))</f>
        <v>CEO</v>
      </c>
      <c r="F6996" s="66" t="str">
        <f>IF(ISBLANK(LeaveTracker[[#This Row],[Employee Name]]),"-----",VLOOKUP(LeaveTracker[[#This Row],[Employee Name]],'List of Employees'!$B$4:$H$767,6))</f>
        <v>PERMANENT</v>
      </c>
      <c r="G6996" s="24">
        <v>45147</v>
      </c>
      <c r="H6996" s="24">
        <v>45147</v>
      </c>
      <c r="I6996" s="20" t="s">
        <v>82</v>
      </c>
      <c r="K6996" s="57" t="str">
        <f ca="1">LeaveTracker[[#This Row],[Days]]&amp;" "&amp;LeaveTracker[[#This Row],[Type of Leave]]</f>
        <v>1 VL</v>
      </c>
      <c r="L6996" s="23">
        <f ca="1">NETWORKDAYS(LeaveTracker[[#This Row],[Start Date]],LeaveTracker[[#This Row],[End Date]],lstHolidays)</f>
        <v>1</v>
      </c>
      <c r="M6996" s="27"/>
    </row>
    <row r="6997" spans="1:13" ht="30" customHeight="1" x14ac:dyDescent="0.3">
      <c r="A6997" s="27">
        <f t="shared" si="83"/>
        <v>3271</v>
      </c>
      <c r="B6997" s="31">
        <v>45145</v>
      </c>
      <c r="C6997" s="31">
        <v>45138</v>
      </c>
      <c r="D6997" s="19" t="s">
        <v>1304</v>
      </c>
      <c r="E6997" s="20" t="str">
        <f>IF(ISBLANK(LeaveTracker[[#This Row],[Employee Name]]),"-----",VLOOKUP(LeaveTracker[[#This Row],[Employee Name]],'List of Employees'!$B$4:$H$767,7))</f>
        <v>CTO</v>
      </c>
      <c r="F6997" s="66" t="str">
        <f>IF(ISBLANK(LeaveTracker[[#This Row],[Employee Name]]),"-----",VLOOKUP(LeaveTracker[[#This Row],[Employee Name]],'List of Employees'!$B$4:$H$767,6))</f>
        <v>PERMANENT</v>
      </c>
      <c r="G6997" s="24">
        <v>45140</v>
      </c>
      <c r="H6997" s="24">
        <v>45140</v>
      </c>
      <c r="I6997" s="20" t="s">
        <v>81</v>
      </c>
      <c r="K6997" s="57" t="str">
        <f ca="1">LeaveTracker[[#This Row],[Days]]&amp;" "&amp;LeaveTracker[[#This Row],[Type of Leave]]</f>
        <v>1 SL</v>
      </c>
      <c r="L6997" s="23">
        <f ca="1">NETWORKDAYS(LeaveTracker[[#This Row],[Start Date]],LeaveTracker[[#This Row],[End Date]],lstHolidays)</f>
        <v>1</v>
      </c>
      <c r="M6997" s="27"/>
    </row>
    <row r="6998" spans="1:13" ht="30" customHeight="1" x14ac:dyDescent="0.3">
      <c r="A6998" s="27">
        <f t="shared" si="83"/>
        <v>3272</v>
      </c>
      <c r="B6998" s="31">
        <v>45145</v>
      </c>
      <c r="C6998" s="31">
        <v>45141</v>
      </c>
      <c r="D6998" s="19" t="s">
        <v>421</v>
      </c>
      <c r="E6998" s="20" t="str">
        <f>IF(ISBLANK(LeaveTracker[[#This Row],[Employee Name]]),"-----",VLOOKUP(LeaveTracker[[#This Row],[Employee Name]],'List of Employees'!$B$4:$H$767,7))</f>
        <v>CTO</v>
      </c>
      <c r="F6998" s="66" t="str">
        <f>IF(ISBLANK(LeaveTracker[[#This Row],[Employee Name]]),"-----",VLOOKUP(LeaveTracker[[#This Row],[Employee Name]],'List of Employees'!$B$4:$H$767,6))</f>
        <v>PERMANENT</v>
      </c>
      <c r="G6998" s="24">
        <v>45139</v>
      </c>
      <c r="H6998" s="24">
        <v>45140</v>
      </c>
      <c r="I6998" s="20" t="s">
        <v>81</v>
      </c>
      <c r="K6998" s="57" t="str">
        <f ca="1">LeaveTracker[[#This Row],[Days]]&amp;" "&amp;LeaveTracker[[#This Row],[Type of Leave]]</f>
        <v>2 SL</v>
      </c>
      <c r="L6998" s="23">
        <f ca="1">NETWORKDAYS(LeaveTracker[[#This Row],[Start Date]],LeaveTracker[[#This Row],[End Date]],lstHolidays)</f>
        <v>2</v>
      </c>
      <c r="M6998" s="27"/>
    </row>
    <row r="6999" spans="1:13" ht="30" customHeight="1" x14ac:dyDescent="0.3">
      <c r="A6999" s="27">
        <f t="shared" si="83"/>
        <v>3273</v>
      </c>
      <c r="B6999" s="31">
        <v>45145</v>
      </c>
      <c r="C6999" s="31">
        <v>45138</v>
      </c>
      <c r="D6999" s="19" t="s">
        <v>957</v>
      </c>
      <c r="E6999" s="20" t="str">
        <f>IF(ISBLANK(LeaveTracker[[#This Row],[Employee Name]]),"-----",VLOOKUP(LeaveTracker[[#This Row],[Employee Name]],'List of Employees'!$B$4:$H$767,7))</f>
        <v>ASSESSORS OFFICE</v>
      </c>
      <c r="F6999" s="66" t="str">
        <f>IF(ISBLANK(LeaveTracker[[#This Row],[Employee Name]]),"-----",VLOOKUP(LeaveTracker[[#This Row],[Employee Name]],'List of Employees'!$B$4:$H$767,6))</f>
        <v>PERMANENT</v>
      </c>
      <c r="G6999" s="24">
        <v>45124</v>
      </c>
      <c r="H6999" s="24">
        <v>45128</v>
      </c>
      <c r="I6999" s="20" t="s">
        <v>81</v>
      </c>
      <c r="K6999" s="57" t="str">
        <f ca="1">LeaveTracker[[#This Row],[Days]]&amp;" "&amp;LeaveTracker[[#This Row],[Type of Leave]]</f>
        <v>5 SL</v>
      </c>
      <c r="L6999" s="23">
        <f ca="1">NETWORKDAYS(LeaveTracker[[#This Row],[Start Date]],LeaveTracker[[#This Row],[End Date]],lstHolidays)</f>
        <v>5</v>
      </c>
      <c r="M6999" s="27"/>
    </row>
    <row r="7000" spans="1:13" ht="30" customHeight="1" x14ac:dyDescent="0.3">
      <c r="A7000" s="27">
        <f t="shared" si="83"/>
        <v>3274</v>
      </c>
      <c r="B7000" s="31">
        <v>45145</v>
      </c>
      <c r="C7000" s="31">
        <v>45138</v>
      </c>
      <c r="D7000" s="19" t="s">
        <v>957</v>
      </c>
      <c r="E7000" s="20" t="str">
        <f>IF(ISBLANK(LeaveTracker[[#This Row],[Employee Name]]),"-----",VLOOKUP(LeaveTracker[[#This Row],[Employee Name]],'List of Employees'!$B$4:$H$767,7))</f>
        <v>ASSESSORS OFFICE</v>
      </c>
      <c r="F7000" s="66" t="str">
        <f>IF(ISBLANK(LeaveTracker[[#This Row],[Employee Name]]),"-----",VLOOKUP(LeaveTracker[[#This Row],[Employee Name]],'List of Employees'!$B$4:$H$767,6))</f>
        <v>PERMANENT</v>
      </c>
      <c r="G7000" s="24">
        <v>45132</v>
      </c>
      <c r="H7000" s="24">
        <v>45135</v>
      </c>
      <c r="I7000" s="20" t="s">
        <v>81</v>
      </c>
      <c r="K7000" s="57" t="str">
        <f ca="1">LeaveTracker[[#This Row],[Days]]&amp;" "&amp;LeaveTracker[[#This Row],[Type of Leave]]</f>
        <v>4 SL</v>
      </c>
      <c r="L7000" s="23">
        <f ca="1">NETWORKDAYS(LeaveTracker[[#This Row],[Start Date]],LeaveTracker[[#This Row],[End Date]],lstHolidays)</f>
        <v>4</v>
      </c>
      <c r="M7000" s="27"/>
    </row>
    <row r="7001" spans="1:13" ht="30" customHeight="1" x14ac:dyDescent="0.3">
      <c r="A7001" s="27">
        <f t="shared" si="83"/>
        <v>3275</v>
      </c>
      <c r="B7001" s="31">
        <v>45145</v>
      </c>
      <c r="C7001" s="31">
        <v>45138</v>
      </c>
      <c r="D7001" s="19" t="s">
        <v>957</v>
      </c>
      <c r="E7001" s="20" t="str">
        <f>IF(ISBLANK(LeaveTracker[[#This Row],[Employee Name]]),"-----",VLOOKUP(LeaveTracker[[#This Row],[Employee Name]],'List of Employees'!$B$4:$H$767,7))</f>
        <v>ASSESSORS OFFICE</v>
      </c>
      <c r="F7001" s="66" t="str">
        <f>IF(ISBLANK(LeaveTracker[[#This Row],[Employee Name]]),"-----",VLOOKUP(LeaveTracker[[#This Row],[Employee Name]],'List of Employees'!$B$4:$H$767,6))</f>
        <v>PERMANENT</v>
      </c>
      <c r="G7001" s="24">
        <v>45138</v>
      </c>
      <c r="H7001" s="24">
        <v>45153</v>
      </c>
      <c r="I7001" s="20" t="s">
        <v>81</v>
      </c>
      <c r="K7001" s="57" t="str">
        <f ca="1">LeaveTracker[[#This Row],[Days]]&amp;" "&amp;LeaveTracker[[#This Row],[Type of Leave]]</f>
        <v>12 SL</v>
      </c>
      <c r="L7001" s="23">
        <f ca="1">NETWORKDAYS(LeaveTracker[[#This Row],[Start Date]],LeaveTracker[[#This Row],[End Date]],lstHolidays)</f>
        <v>12</v>
      </c>
      <c r="M7001" s="27"/>
    </row>
    <row r="7002" spans="1:13" ht="30" customHeight="1" x14ac:dyDescent="0.3">
      <c r="A7002" s="27">
        <f t="shared" si="83"/>
        <v>3276</v>
      </c>
      <c r="B7002" s="31">
        <v>45145</v>
      </c>
      <c r="C7002" s="31">
        <v>45140</v>
      </c>
      <c r="D7002" s="19" t="s">
        <v>690</v>
      </c>
      <c r="E7002" s="20" t="str">
        <f>IF(ISBLANK(LeaveTracker[[#This Row],[Employee Name]]),"-----",VLOOKUP(LeaveTracker[[#This Row],[Employee Name]],'List of Employees'!$B$4:$H$767,7))</f>
        <v>VMO</v>
      </c>
      <c r="F7002" s="66" t="str">
        <f>IF(ISBLANK(LeaveTracker[[#This Row],[Employee Name]]),"-----",VLOOKUP(LeaveTracker[[#This Row],[Employee Name]],'List of Employees'!$B$4:$H$767,6))</f>
        <v>PERMANENT</v>
      </c>
      <c r="G7002" s="24">
        <v>45133</v>
      </c>
      <c r="H7002" s="24">
        <v>45133</v>
      </c>
      <c r="I7002" s="20" t="s">
        <v>81</v>
      </c>
      <c r="K7002" s="57" t="str">
        <f ca="1">LeaveTracker[[#This Row],[Days]]&amp;" "&amp;LeaveTracker[[#This Row],[Type of Leave]]</f>
        <v>1 SL</v>
      </c>
      <c r="L7002" s="23">
        <f ca="1">NETWORKDAYS(LeaveTracker[[#This Row],[Start Date]],LeaveTracker[[#This Row],[End Date]],lstHolidays)</f>
        <v>1</v>
      </c>
      <c r="M7002" s="27"/>
    </row>
    <row r="7003" spans="1:13" ht="30" customHeight="1" x14ac:dyDescent="0.3">
      <c r="A7003" s="27">
        <f t="shared" si="83"/>
        <v>3277</v>
      </c>
      <c r="B7003" s="31">
        <v>45145</v>
      </c>
      <c r="C7003" s="31">
        <v>45140</v>
      </c>
      <c r="D7003" s="19" t="s">
        <v>690</v>
      </c>
      <c r="E7003" s="20" t="str">
        <f>IF(ISBLANK(LeaveTracker[[#This Row],[Employee Name]]),"-----",VLOOKUP(LeaveTracker[[#This Row],[Employee Name]],'List of Employees'!$B$4:$H$767,7))</f>
        <v>VMO</v>
      </c>
      <c r="F7003" s="66" t="str">
        <f>IF(ISBLANK(LeaveTracker[[#This Row],[Employee Name]]),"-----",VLOOKUP(LeaveTracker[[#This Row],[Employee Name]],'List of Employees'!$B$4:$H$767,6))</f>
        <v>PERMANENT</v>
      </c>
      <c r="G7003" s="24">
        <v>45138</v>
      </c>
      <c r="H7003" s="24">
        <v>45138</v>
      </c>
      <c r="I7003" s="20" t="s">
        <v>81</v>
      </c>
      <c r="K7003" s="57" t="str">
        <f ca="1">LeaveTracker[[#This Row],[Days]]&amp;" "&amp;LeaveTracker[[#This Row],[Type of Leave]]</f>
        <v>1 SL</v>
      </c>
      <c r="L7003" s="23">
        <f ca="1">NETWORKDAYS(LeaveTracker[[#This Row],[Start Date]],LeaveTracker[[#This Row],[End Date]],lstHolidays)</f>
        <v>1</v>
      </c>
      <c r="M7003" s="27"/>
    </row>
    <row r="7004" spans="1:13" ht="30" customHeight="1" x14ac:dyDescent="0.3">
      <c r="A7004" s="27">
        <f t="shared" si="83"/>
        <v>3278</v>
      </c>
      <c r="B7004" s="31">
        <v>45145</v>
      </c>
      <c r="C7004" s="31">
        <v>45141</v>
      </c>
      <c r="D7004" s="19" t="s">
        <v>110</v>
      </c>
      <c r="E7004" s="20" t="str">
        <f>IF(ISBLANK(LeaveTracker[[#This Row],[Employee Name]]),"-----",VLOOKUP(LeaveTracker[[#This Row],[Employee Name]],'List of Employees'!$B$4:$H$767,7))</f>
        <v>ADMIN OFFICE</v>
      </c>
      <c r="F7004" s="66" t="str">
        <f>IF(ISBLANK(LeaveTracker[[#This Row],[Employee Name]]),"-----",VLOOKUP(LeaveTracker[[#This Row],[Employee Name]],'List of Employees'!$B$4:$H$767,6))</f>
        <v>PERMANENT</v>
      </c>
      <c r="G7004" s="24">
        <v>45140</v>
      </c>
      <c r="H7004" s="24">
        <v>45140</v>
      </c>
      <c r="I7004" s="20" t="s">
        <v>81</v>
      </c>
      <c r="K7004" s="57" t="str">
        <f ca="1">LeaveTracker[[#This Row],[Days]]&amp;" "&amp;LeaveTracker[[#This Row],[Type of Leave]]</f>
        <v>1 SL</v>
      </c>
      <c r="L7004" s="23">
        <f ca="1">NETWORKDAYS(LeaveTracker[[#This Row],[Start Date]],LeaveTracker[[#This Row],[End Date]],lstHolidays)</f>
        <v>1</v>
      </c>
      <c r="M7004" s="27"/>
    </row>
    <row r="7005" spans="1:13" ht="30" customHeight="1" x14ac:dyDescent="0.3">
      <c r="A7005" s="27">
        <f t="shared" si="83"/>
        <v>3279</v>
      </c>
      <c r="B7005" s="31">
        <v>45145</v>
      </c>
      <c r="C7005" s="31">
        <v>45140</v>
      </c>
      <c r="D7005" s="19" t="s">
        <v>830</v>
      </c>
      <c r="E7005" s="20" t="str">
        <f>IF(ISBLANK(LeaveTracker[[#This Row],[Employee Name]]),"-----",VLOOKUP(LeaveTracker[[#This Row],[Employee Name]],'List of Employees'!$B$4:$H$767,7))</f>
        <v>CTO</v>
      </c>
      <c r="F7005" s="66" t="str">
        <f>IF(ISBLANK(LeaveTracker[[#This Row],[Employee Name]]),"-----",VLOOKUP(LeaveTracker[[#This Row],[Employee Name]],'List of Employees'!$B$4:$H$767,6))</f>
        <v>PERMANENT</v>
      </c>
      <c r="G7005" s="24">
        <v>45139</v>
      </c>
      <c r="H7005" s="24">
        <v>45139</v>
      </c>
      <c r="I7005" s="20" t="s">
        <v>81</v>
      </c>
      <c r="K7005" s="57" t="str">
        <f ca="1">LeaveTracker[[#This Row],[Days]]&amp;" "&amp;LeaveTracker[[#This Row],[Type of Leave]]</f>
        <v>1 SL</v>
      </c>
      <c r="L7005" s="23">
        <f ca="1">NETWORKDAYS(LeaveTracker[[#This Row],[Start Date]],LeaveTracker[[#This Row],[End Date]],lstHolidays)</f>
        <v>1</v>
      </c>
      <c r="M7005" s="27"/>
    </row>
    <row r="7006" spans="1:13" ht="30" customHeight="1" x14ac:dyDescent="0.3">
      <c r="A7006" s="27">
        <f t="shared" si="83"/>
        <v>3280</v>
      </c>
      <c r="B7006" s="31">
        <v>45145</v>
      </c>
      <c r="C7006" s="31">
        <v>45140</v>
      </c>
      <c r="D7006" s="19" t="s">
        <v>2276</v>
      </c>
      <c r="E7006" s="20" t="str">
        <f>IF(ISBLANK(LeaveTracker[[#This Row],[Employee Name]]),"-----",VLOOKUP(LeaveTracker[[#This Row],[Employee Name]],'List of Employees'!$B$4:$H$767,7))</f>
        <v>ONT</v>
      </c>
      <c r="F7006" s="66" t="str">
        <f>IF(ISBLANK(LeaveTracker[[#This Row],[Employee Name]]),"-----",VLOOKUP(LeaveTracker[[#This Row],[Employee Name]],'List of Employees'!$B$4:$H$767,6))</f>
        <v>PERMANENT</v>
      </c>
      <c r="G7006" s="24">
        <v>45160</v>
      </c>
      <c r="H7006" s="24">
        <v>45166</v>
      </c>
      <c r="I7006" s="20" t="s">
        <v>82</v>
      </c>
      <c r="K7006" s="57" t="str">
        <f ca="1">LeaveTracker[[#This Row],[Days]]&amp;" "&amp;LeaveTracker[[#This Row],[Type of Leave]]</f>
        <v>5 VL</v>
      </c>
      <c r="L7006" s="23">
        <f ca="1">NETWORKDAYS(LeaveTracker[[#This Row],[Start Date]],LeaveTracker[[#This Row],[End Date]],lstHolidays)</f>
        <v>5</v>
      </c>
      <c r="M7006" s="27"/>
    </row>
    <row r="7007" spans="1:13" ht="30" customHeight="1" x14ac:dyDescent="0.3">
      <c r="A7007" s="27">
        <f t="shared" si="83"/>
        <v>3281</v>
      </c>
      <c r="B7007" s="31">
        <v>45145</v>
      </c>
      <c r="C7007" s="31">
        <v>45141</v>
      </c>
      <c r="D7007" s="19" t="s">
        <v>529</v>
      </c>
      <c r="E7007" s="20" t="str">
        <f>IF(ISBLANK(LeaveTracker[[#This Row],[Employee Name]]),"-----",VLOOKUP(LeaveTracker[[#This Row],[Employee Name]],'List of Employees'!$B$4:$H$767,7))</f>
        <v>GSO</v>
      </c>
      <c r="F7007" s="66" t="str">
        <f>IF(ISBLANK(LeaveTracker[[#This Row],[Employee Name]]),"-----",VLOOKUP(LeaveTracker[[#This Row],[Employee Name]],'List of Employees'!$B$4:$H$767,6))</f>
        <v>PERMANENT</v>
      </c>
      <c r="G7007" s="24">
        <v>45140</v>
      </c>
      <c r="H7007" s="24">
        <v>45140</v>
      </c>
      <c r="I7007" s="20" t="s">
        <v>297</v>
      </c>
      <c r="J7007" s="42" t="s">
        <v>1000</v>
      </c>
      <c r="K7007" s="57" t="str">
        <f ca="1">LeaveTracker[[#This Row],[Days]]&amp;" "&amp;LeaveTracker[[#This Row],[Type of Leave]]</f>
        <v>1 OTHER</v>
      </c>
      <c r="L7007" s="23">
        <f ca="1">NETWORKDAYS(LeaveTracker[[#This Row],[Start Date]],LeaveTracker[[#This Row],[End Date]],lstHolidays)</f>
        <v>1</v>
      </c>
      <c r="M7007" s="27"/>
    </row>
    <row r="7008" spans="1:13" ht="30" customHeight="1" x14ac:dyDescent="0.3">
      <c r="A7008" s="27">
        <f t="shared" si="83"/>
        <v>3282</v>
      </c>
      <c r="B7008" s="31">
        <v>45145</v>
      </c>
      <c r="C7008" s="31">
        <v>45131</v>
      </c>
      <c r="D7008" s="19" t="s">
        <v>393</v>
      </c>
      <c r="E7008" s="20" t="str">
        <f>IF(ISBLANK(LeaveTracker[[#This Row],[Employee Name]]),"-----",VLOOKUP(LeaveTracker[[#This Row],[Employee Name]],'List of Employees'!$B$4:$H$767,7))</f>
        <v>CTO</v>
      </c>
      <c r="F7008" s="66" t="str">
        <f>IF(ISBLANK(LeaveTracker[[#This Row],[Employee Name]]),"-----",VLOOKUP(LeaveTracker[[#This Row],[Employee Name]],'List of Employees'!$B$4:$H$767,6))</f>
        <v>PERMANENT</v>
      </c>
      <c r="G7008" s="24">
        <v>45135</v>
      </c>
      <c r="H7008" s="24">
        <v>45135</v>
      </c>
      <c r="I7008" s="20" t="s">
        <v>297</v>
      </c>
      <c r="J7008" s="42" t="s">
        <v>1000</v>
      </c>
      <c r="K7008" s="57" t="str">
        <f ca="1">LeaveTracker[[#This Row],[Days]]&amp;" "&amp;LeaveTracker[[#This Row],[Type of Leave]]</f>
        <v>1 OTHER</v>
      </c>
      <c r="L7008" s="23">
        <f ca="1">NETWORKDAYS(LeaveTracker[[#This Row],[Start Date]],LeaveTracker[[#This Row],[End Date]],lstHolidays)</f>
        <v>1</v>
      </c>
      <c r="M7008" s="27"/>
    </row>
    <row r="7009" spans="1:13" ht="30" customHeight="1" x14ac:dyDescent="0.3">
      <c r="A7009" s="27">
        <f t="shared" si="83"/>
        <v>3283</v>
      </c>
      <c r="B7009" s="31">
        <v>45145</v>
      </c>
      <c r="C7009" s="31">
        <v>45140</v>
      </c>
      <c r="D7009" s="19" t="s">
        <v>379</v>
      </c>
      <c r="E7009" s="20" t="str">
        <f>IF(ISBLANK(LeaveTracker[[#This Row],[Employee Name]]),"-----",VLOOKUP(LeaveTracker[[#This Row],[Employee Name]],'List of Employees'!$B$4:$H$767,7))</f>
        <v>CCT</v>
      </c>
      <c r="F7009" s="66" t="str">
        <f>IF(ISBLANK(LeaveTracker[[#This Row],[Employee Name]]),"-----",VLOOKUP(LeaveTracker[[#This Row],[Employee Name]],'List of Employees'!$B$4:$H$767,6))</f>
        <v>PERMANENT</v>
      </c>
      <c r="G7009" s="24">
        <v>45139</v>
      </c>
      <c r="H7009" s="24">
        <v>45139</v>
      </c>
      <c r="I7009" s="20" t="s">
        <v>81</v>
      </c>
      <c r="K7009" s="57" t="str">
        <f ca="1">LeaveTracker[[#This Row],[Days]]&amp;" "&amp;LeaveTracker[[#This Row],[Type of Leave]]</f>
        <v>1 SL</v>
      </c>
      <c r="L7009" s="23">
        <f ca="1">NETWORKDAYS(LeaveTracker[[#This Row],[Start Date]],LeaveTracker[[#This Row],[End Date]],lstHolidays)</f>
        <v>1</v>
      </c>
      <c r="M7009" s="27"/>
    </row>
    <row r="7010" spans="1:13" ht="30" customHeight="1" x14ac:dyDescent="0.3">
      <c r="A7010" s="27">
        <f t="shared" si="83"/>
        <v>3284</v>
      </c>
      <c r="B7010" s="31">
        <v>45145</v>
      </c>
      <c r="C7010" s="31">
        <v>45128</v>
      </c>
      <c r="D7010" s="19" t="s">
        <v>379</v>
      </c>
      <c r="E7010" s="20" t="str">
        <f>IF(ISBLANK(LeaveTracker[[#This Row],[Employee Name]]),"-----",VLOOKUP(LeaveTracker[[#This Row],[Employee Name]],'List of Employees'!$B$4:$H$767,7))</f>
        <v>CCT</v>
      </c>
      <c r="F7010" s="66" t="str">
        <f>IF(ISBLANK(LeaveTracker[[#This Row],[Employee Name]]),"-----",VLOOKUP(LeaveTracker[[#This Row],[Employee Name]],'List of Employees'!$B$4:$H$767,6))</f>
        <v>PERMANENT</v>
      </c>
      <c r="G7010" s="24">
        <v>45146</v>
      </c>
      <c r="H7010" s="24">
        <v>45149</v>
      </c>
      <c r="I7010" s="20" t="s">
        <v>82</v>
      </c>
      <c r="K7010" s="57" t="str">
        <f ca="1">LeaveTracker[[#This Row],[Days]]&amp;" "&amp;LeaveTracker[[#This Row],[Type of Leave]]</f>
        <v>4 VL</v>
      </c>
      <c r="L7010" s="23">
        <f ca="1">NETWORKDAYS(LeaveTracker[[#This Row],[Start Date]],LeaveTracker[[#This Row],[End Date]],lstHolidays)</f>
        <v>4</v>
      </c>
      <c r="M7010" s="27"/>
    </row>
    <row r="7011" spans="1:13" ht="30" customHeight="1" x14ac:dyDescent="0.3">
      <c r="A7011" s="27">
        <f t="shared" si="83"/>
        <v>3285</v>
      </c>
      <c r="B7011" s="31">
        <v>45145</v>
      </c>
      <c r="C7011" s="31">
        <v>45140</v>
      </c>
      <c r="D7011" s="19" t="s">
        <v>734</v>
      </c>
      <c r="E7011" s="20" t="str">
        <f>IF(ISBLANK(LeaveTracker[[#This Row],[Employee Name]]),"-----",VLOOKUP(LeaveTracker[[#This Row],[Employee Name]],'List of Employees'!$B$4:$H$767,7))</f>
        <v>CSWDO</v>
      </c>
      <c r="F7011" s="66" t="str">
        <f>IF(ISBLANK(LeaveTracker[[#This Row],[Employee Name]]),"-----",VLOOKUP(LeaveTracker[[#This Row],[Employee Name]],'List of Employees'!$B$4:$H$767,6))</f>
        <v>PERMANENT</v>
      </c>
      <c r="G7011" s="24">
        <v>45139</v>
      </c>
      <c r="H7011" s="24">
        <v>45139</v>
      </c>
      <c r="I7011" s="20" t="s">
        <v>81</v>
      </c>
      <c r="K7011" s="57" t="str">
        <f ca="1">LeaveTracker[[#This Row],[Days]]&amp;" "&amp;LeaveTracker[[#This Row],[Type of Leave]]</f>
        <v>1 SL</v>
      </c>
      <c r="L7011" s="23">
        <f ca="1">NETWORKDAYS(LeaveTracker[[#This Row],[Start Date]],LeaveTracker[[#This Row],[End Date]],lstHolidays)</f>
        <v>1</v>
      </c>
      <c r="M7011" s="27"/>
    </row>
    <row r="7012" spans="1:13" ht="30" customHeight="1" x14ac:dyDescent="0.3">
      <c r="A7012" s="27">
        <f t="shared" si="83"/>
        <v>3286</v>
      </c>
      <c r="B7012" s="31">
        <v>45145</v>
      </c>
      <c r="C7012" s="31">
        <v>45139</v>
      </c>
      <c r="D7012" s="19" t="s">
        <v>737</v>
      </c>
      <c r="E7012" s="20" t="str">
        <f>IF(ISBLANK(LeaveTracker[[#This Row],[Employee Name]]),"-----",VLOOKUP(LeaveTracker[[#This Row],[Employee Name]],'List of Employees'!$B$4:$H$767,7))</f>
        <v>CSWDO</v>
      </c>
      <c r="F7012" s="66" t="str">
        <f>IF(ISBLANK(LeaveTracker[[#This Row],[Employee Name]]),"-----",VLOOKUP(LeaveTracker[[#This Row],[Employee Name]],'List of Employees'!$B$4:$H$767,6))</f>
        <v>PERMANENT</v>
      </c>
      <c r="G7012" s="24">
        <v>45148</v>
      </c>
      <c r="H7012" s="24">
        <v>45149</v>
      </c>
      <c r="I7012" s="20" t="s">
        <v>297</v>
      </c>
      <c r="J7012" s="42" t="s">
        <v>1000</v>
      </c>
      <c r="K7012" s="57" t="str">
        <f ca="1">LeaveTracker[[#This Row],[Days]]&amp;" "&amp;LeaveTracker[[#This Row],[Type of Leave]]</f>
        <v>2 OTHER</v>
      </c>
      <c r="L7012" s="23">
        <f ca="1">NETWORKDAYS(LeaveTracker[[#This Row],[Start Date]],LeaveTracker[[#This Row],[End Date]],lstHolidays)</f>
        <v>2</v>
      </c>
      <c r="M7012" s="27"/>
    </row>
    <row r="7013" spans="1:13" ht="30" customHeight="1" x14ac:dyDescent="0.3">
      <c r="A7013" s="27">
        <f t="shared" si="83"/>
        <v>3287</v>
      </c>
      <c r="B7013" s="31">
        <v>45145</v>
      </c>
      <c r="C7013" s="31">
        <v>45142</v>
      </c>
      <c r="D7013" s="19" t="s">
        <v>901</v>
      </c>
      <c r="E7013" s="20" t="str">
        <f>IF(ISBLANK(LeaveTracker[[#This Row],[Employee Name]]),"-----",VLOOKUP(LeaveTracker[[#This Row],[Employee Name]],'List of Employees'!$B$4:$H$767,7))</f>
        <v>CEO</v>
      </c>
      <c r="F7013" s="66" t="str">
        <f>IF(ISBLANK(LeaveTracker[[#This Row],[Employee Name]]),"-----",VLOOKUP(LeaveTracker[[#This Row],[Employee Name]],'List of Employees'!$B$4:$H$767,6))</f>
        <v>PERMANENT</v>
      </c>
      <c r="G7013" s="24">
        <v>45138</v>
      </c>
      <c r="H7013" s="24">
        <v>45139</v>
      </c>
      <c r="I7013" s="20" t="s">
        <v>81</v>
      </c>
      <c r="K7013" s="57" t="str">
        <f ca="1">LeaveTracker[[#This Row],[Days]]&amp;" "&amp;LeaveTracker[[#This Row],[Type of Leave]]</f>
        <v>2 SL</v>
      </c>
      <c r="L7013" s="23">
        <f ca="1">NETWORKDAYS(LeaveTracker[[#This Row],[Start Date]],LeaveTracker[[#This Row],[End Date]],lstHolidays)</f>
        <v>2</v>
      </c>
      <c r="M7013" s="27"/>
    </row>
    <row r="7014" spans="1:13" ht="30" customHeight="1" x14ac:dyDescent="0.3">
      <c r="A7014" s="27">
        <f t="shared" si="83"/>
        <v>3288</v>
      </c>
      <c r="B7014" s="31">
        <v>45145</v>
      </c>
      <c r="C7014" s="31">
        <v>45145</v>
      </c>
      <c r="D7014" s="19" t="s">
        <v>837</v>
      </c>
      <c r="E7014" s="20" t="str">
        <f>IF(ISBLANK(LeaveTracker[[#This Row],[Employee Name]]),"-----",VLOOKUP(LeaveTracker[[#This Row],[Employee Name]],'List of Employees'!$B$4:$H$767,7))</f>
        <v>CEO</v>
      </c>
      <c r="F7014" s="66" t="str">
        <f>IF(ISBLANK(LeaveTracker[[#This Row],[Employee Name]]),"-----",VLOOKUP(LeaveTracker[[#This Row],[Employee Name]],'List of Employees'!$B$4:$H$767,6))</f>
        <v>PERMANENT</v>
      </c>
      <c r="G7014" s="24">
        <v>45141</v>
      </c>
      <c r="H7014" s="24">
        <v>45141</v>
      </c>
      <c r="I7014" s="20" t="s">
        <v>81</v>
      </c>
      <c r="K7014" s="57" t="str">
        <f ca="1">LeaveTracker[[#This Row],[Days]]&amp;" "&amp;LeaveTracker[[#This Row],[Type of Leave]]</f>
        <v>1 SL</v>
      </c>
      <c r="L7014" s="23">
        <f ca="1">NETWORKDAYS(LeaveTracker[[#This Row],[Start Date]],LeaveTracker[[#This Row],[End Date]],lstHolidays)</f>
        <v>1</v>
      </c>
      <c r="M7014" s="27"/>
    </row>
    <row r="7015" spans="1:13" ht="30" customHeight="1" x14ac:dyDescent="0.3">
      <c r="A7015" s="27">
        <f t="shared" si="83"/>
        <v>3289</v>
      </c>
      <c r="B7015" s="31">
        <v>45145</v>
      </c>
      <c r="C7015" s="31">
        <v>45140</v>
      </c>
      <c r="D7015" s="19" t="s">
        <v>1075</v>
      </c>
      <c r="E7015" s="20" t="str">
        <f>IF(ISBLANK(LeaveTracker[[#This Row],[Employee Name]]),"-----",VLOOKUP(LeaveTracker[[#This Row],[Employee Name]],'List of Employees'!$B$4:$H$767,7))</f>
        <v>CTO</v>
      </c>
      <c r="F7015" s="66" t="str">
        <f>IF(ISBLANK(LeaveTracker[[#This Row],[Employee Name]]),"-----",VLOOKUP(LeaveTracker[[#This Row],[Employee Name]],'List of Employees'!$B$4:$H$767,6))</f>
        <v>PERMANENT</v>
      </c>
      <c r="G7015" s="24">
        <v>45139</v>
      </c>
      <c r="H7015" s="24">
        <v>45139</v>
      </c>
      <c r="I7015" s="20" t="s">
        <v>81</v>
      </c>
      <c r="K7015" s="57" t="str">
        <f ca="1">LeaveTracker[[#This Row],[Days]]&amp;" "&amp;LeaveTracker[[#This Row],[Type of Leave]]</f>
        <v>1 SL</v>
      </c>
      <c r="L7015" s="23">
        <f ca="1">NETWORKDAYS(LeaveTracker[[#This Row],[Start Date]],LeaveTracker[[#This Row],[End Date]],lstHolidays)</f>
        <v>1</v>
      </c>
      <c r="M7015" s="27"/>
    </row>
    <row r="7016" spans="1:13" ht="30" customHeight="1" x14ac:dyDescent="0.3">
      <c r="A7016" s="27">
        <f t="shared" si="83"/>
        <v>3290</v>
      </c>
      <c r="B7016" s="31">
        <v>45145</v>
      </c>
      <c r="C7016" s="31">
        <v>45139</v>
      </c>
      <c r="D7016" s="19" t="s">
        <v>673</v>
      </c>
      <c r="E7016" s="20" t="str">
        <f>IF(ISBLANK(LeaveTracker[[#This Row],[Employee Name]]),"-----",VLOOKUP(LeaveTracker[[#This Row],[Employee Name]],'List of Employees'!$B$4:$H$767,7))</f>
        <v>PICNIC GROVE</v>
      </c>
      <c r="F7016" s="66" t="str">
        <f>IF(ISBLANK(LeaveTracker[[#This Row],[Employee Name]]),"-----",VLOOKUP(LeaveTracker[[#This Row],[Employee Name]],'List of Employees'!$B$4:$H$767,6))</f>
        <v>PERMANENT</v>
      </c>
      <c r="G7016" s="24">
        <v>45136</v>
      </c>
      <c r="H7016" s="24">
        <v>45137</v>
      </c>
      <c r="I7016" s="20" t="s">
        <v>81</v>
      </c>
      <c r="K7016" s="57" t="str">
        <f>LeaveTracker[[#This Row],[Days]]&amp;" "&amp;LeaveTracker[[#This Row],[Type of Leave]]</f>
        <v>2 SL</v>
      </c>
      <c r="L7016" s="23">
        <v>2</v>
      </c>
      <c r="M7016" s="27"/>
    </row>
    <row r="7017" spans="1:13" ht="30" customHeight="1" x14ac:dyDescent="0.3">
      <c r="A7017" s="27">
        <f t="shared" si="83"/>
        <v>3291</v>
      </c>
      <c r="B7017" s="31">
        <v>45145</v>
      </c>
      <c r="C7017" s="31">
        <v>45127</v>
      </c>
      <c r="D7017" s="19" t="s">
        <v>1935</v>
      </c>
      <c r="E7017" s="20" t="str">
        <f>IF(ISBLANK(LeaveTracker[[#This Row],[Employee Name]]),"-----",VLOOKUP(LeaveTracker[[#This Row],[Employee Name]],'List of Employees'!$B$4:$H$767,7))</f>
        <v>BPLO</v>
      </c>
      <c r="F7017" s="66" t="str">
        <f>IF(ISBLANK(LeaveTracker[[#This Row],[Employee Name]]),"-----",VLOOKUP(LeaveTracker[[#This Row],[Employee Name]],'List of Employees'!$B$4:$H$767,6))</f>
        <v>JOBCON</v>
      </c>
      <c r="G7017" s="24">
        <v>45141</v>
      </c>
      <c r="H7017" s="24">
        <v>45141</v>
      </c>
      <c r="I7017" s="20" t="s">
        <v>81</v>
      </c>
      <c r="K7017" s="57" t="str">
        <f ca="1">LeaveTracker[[#This Row],[Days]]&amp;" "&amp;LeaveTracker[[#This Row],[Type of Leave]]</f>
        <v>1 SL</v>
      </c>
      <c r="L7017" s="23">
        <f ca="1">NETWORKDAYS(LeaveTracker[[#This Row],[Start Date]],LeaveTracker[[#This Row],[End Date]],lstHolidays)</f>
        <v>1</v>
      </c>
      <c r="M7017" s="27"/>
    </row>
    <row r="7018" spans="1:13" ht="30" customHeight="1" x14ac:dyDescent="0.3">
      <c r="A7018" s="27">
        <f t="shared" si="83"/>
        <v>3292</v>
      </c>
      <c r="B7018" s="31">
        <v>45145</v>
      </c>
      <c r="C7018" s="31">
        <v>45141</v>
      </c>
      <c r="D7018" s="19" t="s">
        <v>2449</v>
      </c>
      <c r="E7018" s="20" t="str">
        <f>IF(ISBLANK(LeaveTracker[[#This Row],[Employee Name]]),"-----",VLOOKUP(LeaveTracker[[#This Row],[Employee Name]],'List of Employees'!$B$4:$H$767,7))</f>
        <v>CITY HEALTH OFFICE</v>
      </c>
      <c r="F7018" s="66" t="str">
        <f>IF(ISBLANK(LeaveTracker[[#This Row],[Employee Name]]),"-----",VLOOKUP(LeaveTracker[[#This Row],[Employee Name]],'List of Employees'!$B$4:$H$767,6))</f>
        <v>CASUAL</v>
      </c>
      <c r="G7018" s="24">
        <v>45138</v>
      </c>
      <c r="H7018" s="24">
        <v>45139</v>
      </c>
      <c r="I7018" s="20" t="s">
        <v>297</v>
      </c>
      <c r="J7018" s="42" t="s">
        <v>2450</v>
      </c>
      <c r="K7018" s="57" t="str">
        <f ca="1">LeaveTracker[[#This Row],[Days]]&amp;" "&amp;LeaveTracker[[#This Row],[Type of Leave]]</f>
        <v>2 OTHER</v>
      </c>
      <c r="L7018" s="23">
        <f ca="1">NETWORKDAYS(LeaveTracker[[#This Row],[Start Date]],LeaveTracker[[#This Row],[End Date]],lstHolidays)</f>
        <v>2</v>
      </c>
      <c r="M7018" s="27"/>
    </row>
    <row r="7019" spans="1:13" ht="30" customHeight="1" x14ac:dyDescent="0.3">
      <c r="A7019" s="27">
        <f t="shared" si="83"/>
        <v>3293</v>
      </c>
      <c r="B7019" s="31">
        <v>45145</v>
      </c>
      <c r="C7019" s="31">
        <v>45141</v>
      </c>
      <c r="D7019" s="19" t="s">
        <v>1876</v>
      </c>
      <c r="E7019" s="20" t="str">
        <f>IF(ISBLANK(LeaveTracker[[#This Row],[Employee Name]]),"-----",VLOOKUP(LeaveTracker[[#This Row],[Employee Name]],'List of Employees'!$B$4:$H$767,7))</f>
        <v>CTO</v>
      </c>
      <c r="F7019" s="66" t="str">
        <f>IF(ISBLANK(LeaveTracker[[#This Row],[Employee Name]]),"-----",VLOOKUP(LeaveTracker[[#This Row],[Employee Name]],'List of Employees'!$B$4:$H$767,6))</f>
        <v>JOBCON</v>
      </c>
      <c r="G7019" s="24">
        <v>45140</v>
      </c>
      <c r="H7019" s="24">
        <v>45140</v>
      </c>
      <c r="I7019" s="20" t="s">
        <v>81</v>
      </c>
      <c r="K7019" s="57" t="str">
        <f ca="1">LeaveTracker[[#This Row],[Days]]&amp;" "&amp;LeaveTracker[[#This Row],[Type of Leave]]</f>
        <v>1 SL</v>
      </c>
      <c r="L7019" s="23">
        <f ca="1">NETWORKDAYS(LeaveTracker[[#This Row],[Start Date]],LeaveTracker[[#This Row],[End Date]],lstHolidays)</f>
        <v>1</v>
      </c>
      <c r="M7019" s="27"/>
    </row>
    <row r="7020" spans="1:13" ht="30" customHeight="1" x14ac:dyDescent="0.3">
      <c r="A7020" s="27">
        <f t="shared" si="83"/>
        <v>3294</v>
      </c>
      <c r="B7020" s="31">
        <v>45145</v>
      </c>
      <c r="C7020" s="31">
        <v>45138</v>
      </c>
      <c r="D7020" s="19" t="s">
        <v>1876</v>
      </c>
      <c r="E7020" s="20" t="str">
        <f>IF(ISBLANK(LeaveTracker[[#This Row],[Employee Name]]),"-----",VLOOKUP(LeaveTracker[[#This Row],[Employee Name]],'List of Employees'!$B$4:$H$767,7))</f>
        <v>CTO</v>
      </c>
      <c r="F7020" s="66" t="str">
        <f>IF(ISBLANK(LeaveTracker[[#This Row],[Employee Name]]),"-----",VLOOKUP(LeaveTracker[[#This Row],[Employee Name]],'List of Employees'!$B$4:$H$767,6))</f>
        <v>JOBCON</v>
      </c>
      <c r="G7020" s="24">
        <v>45135</v>
      </c>
      <c r="H7020" s="24">
        <v>45135</v>
      </c>
      <c r="I7020" s="20" t="s">
        <v>81</v>
      </c>
      <c r="K7020" s="57" t="str">
        <f ca="1">LeaveTracker[[#This Row],[Days]]&amp;" "&amp;LeaveTracker[[#This Row],[Type of Leave]]</f>
        <v>1 SL</v>
      </c>
      <c r="L7020" s="23">
        <f ca="1">NETWORKDAYS(LeaveTracker[[#This Row],[Start Date]],LeaveTracker[[#This Row],[End Date]],lstHolidays)</f>
        <v>1</v>
      </c>
      <c r="M7020" s="27"/>
    </row>
    <row r="7021" spans="1:13" ht="30" customHeight="1" x14ac:dyDescent="0.3">
      <c r="A7021" s="27">
        <f t="shared" ref="A7021:A7084" si="84">A7020+1</f>
        <v>3295</v>
      </c>
      <c r="B7021" s="31">
        <v>45145</v>
      </c>
      <c r="C7021" s="31">
        <v>45140</v>
      </c>
      <c r="D7021" s="19" t="s">
        <v>404</v>
      </c>
      <c r="E7021" s="20" t="str">
        <f>IF(ISBLANK(LeaveTracker[[#This Row],[Employee Name]]),"-----",VLOOKUP(LeaveTracker[[#This Row],[Employee Name]],'List of Employees'!$B$4:$H$767,7))</f>
        <v>CTO</v>
      </c>
      <c r="F7021" s="66" t="str">
        <f>IF(ISBLANK(LeaveTracker[[#This Row],[Employee Name]]),"-----",VLOOKUP(LeaveTracker[[#This Row],[Employee Name]],'List of Employees'!$B$4:$H$767,6))</f>
        <v>PERMANENT</v>
      </c>
      <c r="G7021" s="24">
        <v>45139</v>
      </c>
      <c r="H7021" s="24">
        <v>45139</v>
      </c>
      <c r="I7021" s="20" t="s">
        <v>81</v>
      </c>
      <c r="K7021" s="57" t="str">
        <f ca="1">LeaveTracker[[#This Row],[Days]]&amp;" "&amp;LeaveTracker[[#This Row],[Type of Leave]]</f>
        <v>1 SL</v>
      </c>
      <c r="L7021" s="23">
        <f ca="1">NETWORKDAYS(LeaveTracker[[#This Row],[Start Date]],LeaveTracker[[#This Row],[End Date]],lstHolidays)</f>
        <v>1</v>
      </c>
      <c r="M7021" s="27"/>
    </row>
    <row r="7022" spans="1:13" ht="30" customHeight="1" x14ac:dyDescent="0.3">
      <c r="A7022" s="27">
        <f t="shared" si="84"/>
        <v>3296</v>
      </c>
      <c r="B7022" s="31">
        <v>45145</v>
      </c>
      <c r="C7022" s="31">
        <v>45136</v>
      </c>
      <c r="D7022" s="19" t="s">
        <v>1950</v>
      </c>
      <c r="E7022" s="20" t="str">
        <f>IF(ISBLANK(LeaveTracker[[#This Row],[Employee Name]]),"-----",VLOOKUP(LeaveTracker[[#This Row],[Employee Name]],'List of Employees'!$B$4:$H$767,7))</f>
        <v>EEO/CITY MARKET</v>
      </c>
      <c r="F7022" s="66" t="str">
        <f>IF(ISBLANK(LeaveTracker[[#This Row],[Employee Name]]),"-----",VLOOKUP(LeaveTracker[[#This Row],[Employee Name]],'List of Employees'!$B$4:$H$767,6))</f>
        <v>CASUAL</v>
      </c>
      <c r="G7022" s="24">
        <v>45133</v>
      </c>
      <c r="H7022" s="24">
        <v>45133</v>
      </c>
      <c r="I7022" s="20" t="s">
        <v>81</v>
      </c>
      <c r="K7022" s="57" t="str">
        <f ca="1">LeaveTracker[[#This Row],[Days]]&amp;" "&amp;LeaveTracker[[#This Row],[Type of Leave]]</f>
        <v>1 SL</v>
      </c>
      <c r="L7022" s="23">
        <f ca="1">NETWORKDAYS(LeaveTracker[[#This Row],[Start Date]],LeaveTracker[[#This Row],[End Date]],lstHolidays)</f>
        <v>1</v>
      </c>
      <c r="M7022" s="27"/>
    </row>
    <row r="7023" spans="1:13" ht="30" customHeight="1" x14ac:dyDescent="0.3">
      <c r="A7023" s="27">
        <f t="shared" si="84"/>
        <v>3297</v>
      </c>
      <c r="B7023" s="31">
        <v>45145</v>
      </c>
      <c r="C7023" s="31">
        <v>45138</v>
      </c>
      <c r="D7023" s="19" t="s">
        <v>1950</v>
      </c>
      <c r="E7023" s="20" t="str">
        <f>IF(ISBLANK(LeaveTracker[[#This Row],[Employee Name]]),"-----",VLOOKUP(LeaveTracker[[#This Row],[Employee Name]],'List of Employees'!$B$4:$H$767,7))</f>
        <v>EEO/CITY MARKET</v>
      </c>
      <c r="F7023" s="66" t="str">
        <f>IF(ISBLANK(LeaveTracker[[#This Row],[Employee Name]]),"-----",VLOOKUP(LeaveTracker[[#This Row],[Employee Name]],'List of Employees'!$B$4:$H$767,6))</f>
        <v>CASUAL</v>
      </c>
      <c r="G7023" s="24">
        <v>45145</v>
      </c>
      <c r="H7023" s="24">
        <v>45146</v>
      </c>
      <c r="I7023" s="20" t="s">
        <v>82</v>
      </c>
      <c r="K7023" s="57" t="str">
        <f ca="1">LeaveTracker[[#This Row],[Days]]&amp;" "&amp;LeaveTracker[[#This Row],[Type of Leave]]</f>
        <v>2 VL</v>
      </c>
      <c r="L7023" s="23">
        <f ca="1">NETWORKDAYS(LeaveTracker[[#This Row],[Start Date]],LeaveTracker[[#This Row],[End Date]],lstHolidays)</f>
        <v>2</v>
      </c>
      <c r="M7023" s="27"/>
    </row>
    <row r="7024" spans="1:13" ht="30" customHeight="1" x14ac:dyDescent="0.3">
      <c r="A7024" s="27">
        <f t="shared" si="84"/>
        <v>3298</v>
      </c>
      <c r="B7024" s="31">
        <v>45145</v>
      </c>
      <c r="C7024" s="31">
        <v>45142</v>
      </c>
      <c r="D7024" s="19" t="s">
        <v>1953</v>
      </c>
      <c r="E7024" s="20" t="str">
        <f>IF(ISBLANK(LeaveTracker[[#This Row],[Employee Name]]),"-----",VLOOKUP(LeaveTracker[[#This Row],[Employee Name]],'List of Employees'!$B$4:$H$767,7))</f>
        <v>CENRO</v>
      </c>
      <c r="F7024" s="66" t="str">
        <f>IF(ISBLANK(LeaveTracker[[#This Row],[Employee Name]]),"-----",VLOOKUP(LeaveTracker[[#This Row],[Employee Name]],'List of Employees'!$B$4:$H$767,6))</f>
        <v>CASUAL</v>
      </c>
      <c r="G7024" s="24">
        <v>45140</v>
      </c>
      <c r="H7024" s="24">
        <v>45141</v>
      </c>
      <c r="I7024" s="20" t="s">
        <v>81</v>
      </c>
      <c r="K7024" s="57" t="str">
        <f ca="1">LeaveTracker[[#This Row],[Days]]&amp;" "&amp;LeaveTracker[[#This Row],[Type of Leave]]</f>
        <v>2 SL</v>
      </c>
      <c r="L7024" s="23">
        <f ca="1">NETWORKDAYS(LeaveTracker[[#This Row],[Start Date]],LeaveTracker[[#This Row],[End Date]],lstHolidays)</f>
        <v>2</v>
      </c>
      <c r="M7024" s="27"/>
    </row>
    <row r="7025" spans="1:13" ht="30" customHeight="1" x14ac:dyDescent="0.3">
      <c r="A7025" s="27">
        <f t="shared" si="84"/>
        <v>3299</v>
      </c>
      <c r="B7025" s="31">
        <v>45145</v>
      </c>
      <c r="C7025" s="31">
        <v>45138</v>
      </c>
      <c r="D7025" s="19" t="s">
        <v>1953</v>
      </c>
      <c r="E7025" s="20" t="str">
        <f>IF(ISBLANK(LeaveTracker[[#This Row],[Employee Name]]),"-----",VLOOKUP(LeaveTracker[[#This Row],[Employee Name]],'List of Employees'!$B$4:$H$767,7))</f>
        <v>CENRO</v>
      </c>
      <c r="F7025" s="66" t="str">
        <f>IF(ISBLANK(LeaveTracker[[#This Row],[Employee Name]]),"-----",VLOOKUP(LeaveTracker[[#This Row],[Employee Name]],'List of Employees'!$B$4:$H$767,6))</f>
        <v>CASUAL</v>
      </c>
      <c r="G7025" s="24">
        <v>45147</v>
      </c>
      <c r="H7025" s="24">
        <v>45150</v>
      </c>
      <c r="I7025" s="20" t="s">
        <v>82</v>
      </c>
      <c r="K7025" s="57" t="str">
        <f ca="1">LeaveTracker[[#This Row],[Days]]&amp;" "&amp;LeaveTracker[[#This Row],[Type of Leave]]</f>
        <v>3 VL</v>
      </c>
      <c r="L7025" s="23">
        <f ca="1">NETWORKDAYS(LeaveTracker[[#This Row],[Start Date]],LeaveTracker[[#This Row],[End Date]],lstHolidays)</f>
        <v>3</v>
      </c>
      <c r="M7025" s="27"/>
    </row>
    <row r="7026" spans="1:13" ht="30" customHeight="1" x14ac:dyDescent="0.3">
      <c r="A7026" s="27">
        <f t="shared" si="84"/>
        <v>3300</v>
      </c>
      <c r="B7026" s="31">
        <v>45145</v>
      </c>
      <c r="C7026" s="31">
        <v>45142</v>
      </c>
      <c r="D7026" s="19" t="s">
        <v>1799</v>
      </c>
      <c r="E7026" s="20" t="str">
        <f>IF(ISBLANK(LeaveTracker[[#This Row],[Employee Name]]),"-----",VLOOKUP(LeaveTracker[[#This Row],[Employee Name]],'List of Employees'!$B$4:$H$767,7))</f>
        <v>HOUSING</v>
      </c>
      <c r="F7026" s="66" t="str">
        <f>IF(ISBLANK(LeaveTracker[[#This Row],[Employee Name]]),"-----",VLOOKUP(LeaveTracker[[#This Row],[Employee Name]],'List of Employees'!$B$4:$H$767,6))</f>
        <v>CASUAL</v>
      </c>
      <c r="G7026" s="24">
        <v>45139</v>
      </c>
      <c r="H7026" s="24">
        <v>45139</v>
      </c>
      <c r="I7026" s="20" t="s">
        <v>81</v>
      </c>
      <c r="K7026" s="57" t="str">
        <f ca="1">LeaveTracker[[#This Row],[Days]]&amp;" "&amp;LeaveTracker[[#This Row],[Type of Leave]]</f>
        <v>1 SL</v>
      </c>
      <c r="L7026" s="23">
        <f ca="1">NETWORKDAYS(LeaveTracker[[#This Row],[Start Date]],LeaveTracker[[#This Row],[End Date]],lstHolidays)</f>
        <v>1</v>
      </c>
      <c r="M7026" s="27"/>
    </row>
    <row r="7027" spans="1:13" ht="30" customHeight="1" x14ac:dyDescent="0.3">
      <c r="A7027" s="27">
        <f t="shared" si="84"/>
        <v>3301</v>
      </c>
      <c r="B7027" s="31">
        <v>45145</v>
      </c>
      <c r="C7027" s="31">
        <v>45142</v>
      </c>
      <c r="D7027" s="19" t="s">
        <v>1799</v>
      </c>
      <c r="E7027" s="20" t="str">
        <f>IF(ISBLANK(LeaveTracker[[#This Row],[Employee Name]]),"-----",VLOOKUP(LeaveTracker[[#This Row],[Employee Name]],'List of Employees'!$B$4:$H$767,7))</f>
        <v>HOUSING</v>
      </c>
      <c r="F7027" s="66" t="str">
        <f>IF(ISBLANK(LeaveTracker[[#This Row],[Employee Name]]),"-----",VLOOKUP(LeaveTracker[[#This Row],[Employee Name]],'List of Employees'!$B$4:$H$767,6))</f>
        <v>CASUAL</v>
      </c>
      <c r="G7027" s="24">
        <v>45141</v>
      </c>
      <c r="H7027" s="24">
        <v>45141</v>
      </c>
      <c r="I7027" s="20" t="s">
        <v>81</v>
      </c>
      <c r="K7027" s="57" t="str">
        <f ca="1">LeaveTracker[[#This Row],[Days]]&amp;" "&amp;LeaveTracker[[#This Row],[Type of Leave]]</f>
        <v>1 SL</v>
      </c>
      <c r="L7027" s="23">
        <f ca="1">NETWORKDAYS(LeaveTracker[[#This Row],[Start Date]],LeaveTracker[[#This Row],[End Date]],lstHolidays)</f>
        <v>1</v>
      </c>
      <c r="M7027" s="27"/>
    </row>
    <row r="7028" spans="1:13" ht="30" customHeight="1" x14ac:dyDescent="0.3">
      <c r="A7028" s="27">
        <f t="shared" si="84"/>
        <v>3302</v>
      </c>
      <c r="B7028" s="31">
        <v>45145</v>
      </c>
      <c r="C7028" s="31">
        <v>45142</v>
      </c>
      <c r="D7028" s="19" t="s">
        <v>1871</v>
      </c>
      <c r="E7028" s="20" t="str">
        <f>IF(ISBLANK(LeaveTracker[[#This Row],[Employee Name]]),"-----",VLOOKUP(LeaveTracker[[#This Row],[Employee Name]],'List of Employees'!$B$4:$H$767,7))</f>
        <v>PICNIC GROVE</v>
      </c>
      <c r="F7028" s="66" t="str">
        <f>IF(ISBLANK(LeaveTracker[[#This Row],[Employee Name]]),"-----",VLOOKUP(LeaveTracker[[#This Row],[Employee Name]],'List of Employees'!$B$4:$H$767,6))</f>
        <v>CASUAL</v>
      </c>
      <c r="G7028" s="24">
        <v>45202</v>
      </c>
      <c r="H7028" s="24">
        <v>45205</v>
      </c>
      <c r="I7028" s="20" t="s">
        <v>82</v>
      </c>
      <c r="K7028" s="57" t="str">
        <f ca="1">LeaveTracker[[#This Row],[Days]]&amp;" "&amp;LeaveTracker[[#This Row],[Type of Leave]]</f>
        <v>4 VL</v>
      </c>
      <c r="L7028" s="23">
        <f ca="1">NETWORKDAYS(LeaveTracker[[#This Row],[Start Date]],LeaveTracker[[#This Row],[End Date]],lstHolidays)</f>
        <v>4</v>
      </c>
      <c r="M7028" s="27"/>
    </row>
    <row r="7029" spans="1:13" ht="30" customHeight="1" x14ac:dyDescent="0.3">
      <c r="A7029" s="27">
        <f t="shared" si="84"/>
        <v>3303</v>
      </c>
      <c r="B7029" s="31">
        <v>45145</v>
      </c>
      <c r="C7029" s="31">
        <v>45142</v>
      </c>
      <c r="D7029" s="19" t="s">
        <v>1871</v>
      </c>
      <c r="E7029" s="20" t="str">
        <f>IF(ISBLANK(LeaveTracker[[#This Row],[Employee Name]]),"-----",VLOOKUP(LeaveTracker[[#This Row],[Employee Name]],'List of Employees'!$B$4:$H$767,7))</f>
        <v>PICNIC GROVE</v>
      </c>
      <c r="F7029" s="66" t="str">
        <f>IF(ISBLANK(LeaveTracker[[#This Row],[Employee Name]]),"-----",VLOOKUP(LeaveTracker[[#This Row],[Employee Name]],'List of Employees'!$B$4:$H$767,6))</f>
        <v>CASUAL</v>
      </c>
      <c r="G7029" s="24">
        <v>45209</v>
      </c>
      <c r="H7029" s="24">
        <v>45211</v>
      </c>
      <c r="I7029" s="20" t="s">
        <v>82</v>
      </c>
      <c r="K7029" s="57" t="str">
        <f ca="1">LeaveTracker[[#This Row],[Days]]&amp;" "&amp;LeaveTracker[[#This Row],[Type of Leave]]</f>
        <v>3 VL</v>
      </c>
      <c r="L7029" s="23">
        <f ca="1">NETWORKDAYS(LeaveTracker[[#This Row],[Start Date]],LeaveTracker[[#This Row],[End Date]],lstHolidays)</f>
        <v>3</v>
      </c>
      <c r="M7029" s="27"/>
    </row>
    <row r="7030" spans="1:13" ht="30" customHeight="1" x14ac:dyDescent="0.3">
      <c r="A7030" s="27">
        <f t="shared" si="84"/>
        <v>3304</v>
      </c>
      <c r="B7030" s="31">
        <v>45145</v>
      </c>
      <c r="C7030" s="31">
        <v>45141</v>
      </c>
      <c r="D7030" s="19" t="s">
        <v>1871</v>
      </c>
      <c r="E7030" s="20" t="str">
        <f>IF(ISBLANK(LeaveTracker[[#This Row],[Employee Name]]),"-----",VLOOKUP(LeaveTracker[[#This Row],[Employee Name]],'List of Employees'!$B$4:$H$767,7))</f>
        <v>PICNIC GROVE</v>
      </c>
      <c r="F7030" s="66" t="str">
        <f>IF(ISBLANK(LeaveTracker[[#This Row],[Employee Name]]),"-----",VLOOKUP(LeaveTracker[[#This Row],[Employee Name]],'List of Employees'!$B$4:$H$767,6))</f>
        <v>CASUAL</v>
      </c>
      <c r="G7030" s="24">
        <v>45174</v>
      </c>
      <c r="H7030" s="24">
        <v>45177</v>
      </c>
      <c r="I7030" s="20" t="s">
        <v>82</v>
      </c>
      <c r="K7030" s="57" t="str">
        <f ca="1">LeaveTracker[[#This Row],[Days]]&amp;" "&amp;LeaveTracker[[#This Row],[Type of Leave]]</f>
        <v>4 VL</v>
      </c>
      <c r="L7030" s="23">
        <f ca="1">NETWORKDAYS(LeaveTracker[[#This Row],[Start Date]],LeaveTracker[[#This Row],[End Date]],lstHolidays)</f>
        <v>4</v>
      </c>
      <c r="M7030" s="27"/>
    </row>
    <row r="7031" spans="1:13" ht="30" customHeight="1" x14ac:dyDescent="0.3">
      <c r="A7031" s="27">
        <f t="shared" si="84"/>
        <v>3305</v>
      </c>
      <c r="B7031" s="31">
        <v>45145</v>
      </c>
      <c r="C7031" s="31">
        <v>45141</v>
      </c>
      <c r="D7031" s="19" t="s">
        <v>1871</v>
      </c>
      <c r="E7031" s="20" t="str">
        <f>IF(ISBLANK(LeaveTracker[[#This Row],[Employee Name]]),"-----",VLOOKUP(LeaveTracker[[#This Row],[Employee Name]],'List of Employees'!$B$4:$H$767,7))</f>
        <v>PICNIC GROVE</v>
      </c>
      <c r="F7031" s="66" t="str">
        <f>IF(ISBLANK(LeaveTracker[[#This Row],[Employee Name]]),"-----",VLOOKUP(LeaveTracker[[#This Row],[Employee Name]],'List of Employees'!$B$4:$H$767,6))</f>
        <v>CASUAL</v>
      </c>
      <c r="G7031" s="24">
        <v>45181</v>
      </c>
      <c r="H7031" s="24">
        <v>45184</v>
      </c>
      <c r="I7031" s="20" t="s">
        <v>82</v>
      </c>
      <c r="K7031" s="57" t="str">
        <f ca="1">LeaveTracker[[#This Row],[Days]]&amp;" "&amp;LeaveTracker[[#This Row],[Type of Leave]]</f>
        <v>4 VL</v>
      </c>
      <c r="L7031" s="23">
        <f ca="1">NETWORKDAYS(LeaveTracker[[#This Row],[Start Date]],LeaveTracker[[#This Row],[End Date]],lstHolidays)</f>
        <v>4</v>
      </c>
      <c r="M7031" s="27"/>
    </row>
    <row r="7032" spans="1:13" ht="30" customHeight="1" x14ac:dyDescent="0.3">
      <c r="A7032" s="27">
        <f t="shared" si="84"/>
        <v>3306</v>
      </c>
      <c r="B7032" s="31">
        <v>45145</v>
      </c>
      <c r="C7032" s="31">
        <v>45142</v>
      </c>
      <c r="D7032" s="19" t="s">
        <v>2453</v>
      </c>
      <c r="E7032" s="20" t="str">
        <f>IF(ISBLANK(LeaveTracker[[#This Row],[Employee Name]]),"-----",VLOOKUP(LeaveTracker[[#This Row],[Employee Name]],'List of Employees'!$B$4:$H$767,7))</f>
        <v>RTC BRANCA</v>
      </c>
      <c r="F7032" s="66" t="str">
        <f>IF(ISBLANK(LeaveTracker[[#This Row],[Employee Name]]),"-----",VLOOKUP(LeaveTracker[[#This Row],[Employee Name]],'List of Employees'!$B$4:$H$767,6))</f>
        <v>CASUAL</v>
      </c>
      <c r="G7032" s="24">
        <v>45138</v>
      </c>
      <c r="H7032" s="24">
        <v>45140</v>
      </c>
      <c r="I7032" s="20" t="s">
        <v>81</v>
      </c>
      <c r="K7032" s="57" t="str">
        <f ca="1">LeaveTracker[[#This Row],[Days]]&amp;" "&amp;LeaveTracker[[#This Row],[Type of Leave]]</f>
        <v>3 SL</v>
      </c>
      <c r="L7032" s="23">
        <f ca="1">NETWORKDAYS(LeaveTracker[[#This Row],[Start Date]],LeaveTracker[[#This Row],[End Date]],lstHolidays)</f>
        <v>3</v>
      </c>
      <c r="M7032" s="27"/>
    </row>
    <row r="7033" spans="1:13" ht="30" customHeight="1" x14ac:dyDescent="0.3">
      <c r="A7033" s="27">
        <f t="shared" si="84"/>
        <v>3307</v>
      </c>
      <c r="B7033" s="31">
        <v>45145</v>
      </c>
      <c r="C7033" s="31">
        <v>45140</v>
      </c>
      <c r="D7033" s="19" t="s">
        <v>1817</v>
      </c>
      <c r="E7033" s="20" t="str">
        <f>IF(ISBLANK(LeaveTracker[[#This Row],[Employee Name]]),"-----",VLOOKUP(LeaveTracker[[#This Row],[Employee Name]],'List of Employees'!$B$4:$H$767,7))</f>
        <v>EEO/CITY MARKET</v>
      </c>
      <c r="F7033" s="66" t="str">
        <f>IF(ISBLANK(LeaveTracker[[#This Row],[Employee Name]]),"-----",VLOOKUP(LeaveTracker[[#This Row],[Employee Name]],'List of Employees'!$B$4:$H$767,6))</f>
        <v>CASUAL</v>
      </c>
      <c r="G7033" s="24">
        <v>45153</v>
      </c>
      <c r="H7033" s="24">
        <v>45153</v>
      </c>
      <c r="I7033" s="20" t="s">
        <v>82</v>
      </c>
      <c r="K7033" s="57" t="str">
        <f ca="1">LeaveTracker[[#This Row],[Days]]&amp;" "&amp;LeaveTracker[[#This Row],[Type of Leave]]</f>
        <v>1 VL</v>
      </c>
      <c r="L7033" s="23">
        <f ca="1">NETWORKDAYS(LeaveTracker[[#This Row],[Start Date]],LeaveTracker[[#This Row],[End Date]],lstHolidays)</f>
        <v>1</v>
      </c>
      <c r="M7033" s="27"/>
    </row>
    <row r="7034" spans="1:13" ht="30" customHeight="1" x14ac:dyDescent="0.3">
      <c r="A7034" s="27">
        <f t="shared" si="84"/>
        <v>3308</v>
      </c>
      <c r="B7034" s="31">
        <v>45145</v>
      </c>
      <c r="C7034" s="31">
        <v>45140</v>
      </c>
      <c r="D7034" s="19" t="s">
        <v>1751</v>
      </c>
      <c r="E7034" s="20" t="str">
        <f>IF(ISBLANK(LeaveTracker[[#This Row],[Employee Name]]),"-----",VLOOKUP(LeaveTracker[[#This Row],[Employee Name]],'List of Employees'!$B$4:$H$767,7))</f>
        <v>EEO/CITY MARKET</v>
      </c>
      <c r="F7034" s="66" t="str">
        <f>IF(ISBLANK(LeaveTracker[[#This Row],[Employee Name]]),"-----",VLOOKUP(LeaveTracker[[#This Row],[Employee Name]],'List of Employees'!$B$4:$H$767,6))</f>
        <v>CASUAL</v>
      </c>
      <c r="G7034" s="24">
        <v>45160</v>
      </c>
      <c r="H7034" s="24">
        <v>45160</v>
      </c>
      <c r="I7034" s="20" t="s">
        <v>82</v>
      </c>
      <c r="K7034" s="57" t="str">
        <f ca="1">LeaveTracker[[#This Row],[Days]]&amp;" "&amp;LeaveTracker[[#This Row],[Type of Leave]]</f>
        <v>1 VL</v>
      </c>
      <c r="L7034" s="23">
        <f ca="1">NETWORKDAYS(LeaveTracker[[#This Row],[Start Date]],LeaveTracker[[#This Row],[End Date]],lstHolidays)</f>
        <v>1</v>
      </c>
      <c r="M7034" s="27"/>
    </row>
    <row r="7035" spans="1:13" ht="30" customHeight="1" x14ac:dyDescent="0.3">
      <c r="A7035" s="27">
        <f t="shared" si="84"/>
        <v>3309</v>
      </c>
      <c r="B7035" s="31">
        <v>45145</v>
      </c>
      <c r="C7035" s="31">
        <v>45142</v>
      </c>
      <c r="D7035" s="19" t="s">
        <v>1907</v>
      </c>
      <c r="E7035" s="20" t="str">
        <f>IF(ISBLANK(LeaveTracker[[#This Row],[Employee Name]]),"-----",VLOOKUP(LeaveTracker[[#This Row],[Employee Name]],'List of Employees'!$B$4:$H$767,7))</f>
        <v>INTERNAL</v>
      </c>
      <c r="F7035" s="66" t="str">
        <f>IF(ISBLANK(LeaveTracker[[#This Row],[Employee Name]]),"-----",VLOOKUP(LeaveTracker[[#This Row],[Employee Name]],'List of Employees'!$B$4:$H$767,6))</f>
        <v>CASUAL</v>
      </c>
      <c r="G7035" s="24">
        <v>45140</v>
      </c>
      <c r="H7035" s="24">
        <v>45141</v>
      </c>
      <c r="I7035" s="20" t="s">
        <v>81</v>
      </c>
      <c r="K7035" s="57" t="str">
        <f ca="1">LeaveTracker[[#This Row],[Days]]&amp;" "&amp;LeaveTracker[[#This Row],[Type of Leave]]</f>
        <v>2 SL</v>
      </c>
      <c r="L7035" s="23">
        <f ca="1">NETWORKDAYS(LeaveTracker[[#This Row],[Start Date]],LeaveTracker[[#This Row],[End Date]],lstHolidays)</f>
        <v>2</v>
      </c>
      <c r="M7035" s="27"/>
    </row>
    <row r="7036" spans="1:13" ht="30" customHeight="1" x14ac:dyDescent="0.3">
      <c r="A7036" s="27">
        <f t="shared" si="84"/>
        <v>3310</v>
      </c>
      <c r="B7036" s="31">
        <v>45145</v>
      </c>
      <c r="C7036" s="31">
        <v>45140</v>
      </c>
      <c r="D7036" s="19" t="s">
        <v>1789</v>
      </c>
      <c r="E7036" s="20" t="str">
        <f>IF(ISBLANK(LeaveTracker[[#This Row],[Employee Name]]),"-----",VLOOKUP(LeaveTracker[[#This Row],[Employee Name]],'List of Employees'!$B$4:$H$767,7))</f>
        <v>CENRO</v>
      </c>
      <c r="F7036" s="66" t="str">
        <f>IF(ISBLANK(LeaveTracker[[#This Row],[Employee Name]]),"-----",VLOOKUP(LeaveTracker[[#This Row],[Employee Name]],'List of Employees'!$B$4:$H$767,6))</f>
        <v>CASUAL</v>
      </c>
      <c r="G7036" s="24">
        <v>45147</v>
      </c>
      <c r="H7036" s="24">
        <v>45147</v>
      </c>
      <c r="I7036" s="20" t="s">
        <v>82</v>
      </c>
      <c r="K7036" s="57" t="str">
        <f ca="1">LeaveTracker[[#This Row],[Days]]&amp;" "&amp;LeaveTracker[[#This Row],[Type of Leave]]</f>
        <v>1 VL</v>
      </c>
      <c r="L7036" s="23">
        <f ca="1">NETWORKDAYS(LeaveTracker[[#This Row],[Start Date]],LeaveTracker[[#This Row],[End Date]],lstHolidays)</f>
        <v>1</v>
      </c>
      <c r="M7036" s="27"/>
    </row>
    <row r="7037" spans="1:13" ht="30" customHeight="1" x14ac:dyDescent="0.3">
      <c r="A7037" s="27">
        <f t="shared" si="84"/>
        <v>3311</v>
      </c>
      <c r="B7037" s="31">
        <v>45145</v>
      </c>
      <c r="C7037" s="31">
        <v>45132</v>
      </c>
      <c r="D7037" s="19" t="s">
        <v>2199</v>
      </c>
      <c r="E7037" s="20" t="str">
        <f>IF(ISBLANK(LeaveTracker[[#This Row],[Employee Name]]),"-----",VLOOKUP(LeaveTracker[[#This Row],[Employee Name]],'List of Employees'!$B$4:$H$767,7))</f>
        <v>CENRO</v>
      </c>
      <c r="F7037" s="66" t="str">
        <f>IF(ISBLANK(LeaveTracker[[#This Row],[Employee Name]]),"-----",VLOOKUP(LeaveTracker[[#This Row],[Employee Name]],'List of Employees'!$B$4:$H$767,6))</f>
        <v>PERMANENT</v>
      </c>
      <c r="G7037" s="24">
        <v>45139</v>
      </c>
      <c r="H7037" s="24">
        <v>45139</v>
      </c>
      <c r="I7037" s="20" t="s">
        <v>82</v>
      </c>
      <c r="K7037" s="57" t="str">
        <f ca="1">LeaveTracker[[#This Row],[Days]]&amp;" "&amp;LeaveTracker[[#This Row],[Type of Leave]]</f>
        <v>1 VL</v>
      </c>
      <c r="L7037" s="23">
        <f ca="1">NETWORKDAYS(LeaveTracker[[#This Row],[Start Date]],LeaveTracker[[#This Row],[End Date]],lstHolidays)</f>
        <v>1</v>
      </c>
      <c r="M7037" s="27"/>
    </row>
    <row r="7038" spans="1:13" ht="30" customHeight="1" x14ac:dyDescent="0.3">
      <c r="A7038" s="27">
        <f t="shared" si="84"/>
        <v>3312</v>
      </c>
      <c r="B7038" s="31">
        <v>45145</v>
      </c>
      <c r="C7038" s="31">
        <v>45132</v>
      </c>
      <c r="D7038" s="19" t="s">
        <v>2199</v>
      </c>
      <c r="E7038" s="20" t="str">
        <f>IF(ISBLANK(LeaveTracker[[#This Row],[Employee Name]]),"-----",VLOOKUP(LeaveTracker[[#This Row],[Employee Name]],'List of Employees'!$B$4:$H$767,7))</f>
        <v>CENRO</v>
      </c>
      <c r="F7038" s="66" t="str">
        <f>IF(ISBLANK(LeaveTracker[[#This Row],[Employee Name]]),"-----",VLOOKUP(LeaveTracker[[#This Row],[Employee Name]],'List of Employees'!$B$4:$H$767,6))</f>
        <v>PERMANENT</v>
      </c>
      <c r="G7038" s="24">
        <v>45142</v>
      </c>
      <c r="H7038" s="24">
        <v>45142</v>
      </c>
      <c r="I7038" s="20" t="s">
        <v>82</v>
      </c>
      <c r="K7038" s="57" t="str">
        <f ca="1">LeaveTracker[[#This Row],[Days]]&amp;" "&amp;LeaveTracker[[#This Row],[Type of Leave]]</f>
        <v>1 VL</v>
      </c>
      <c r="L7038" s="23">
        <f ca="1">NETWORKDAYS(LeaveTracker[[#This Row],[Start Date]],LeaveTracker[[#This Row],[End Date]],lstHolidays)</f>
        <v>1</v>
      </c>
      <c r="M7038" s="27"/>
    </row>
    <row r="7039" spans="1:13" ht="30" customHeight="1" x14ac:dyDescent="0.3">
      <c r="A7039" s="27">
        <f t="shared" si="84"/>
        <v>3313</v>
      </c>
      <c r="B7039" s="31">
        <v>45145</v>
      </c>
      <c r="C7039" s="31">
        <v>45132</v>
      </c>
      <c r="D7039" s="19" t="s">
        <v>2199</v>
      </c>
      <c r="E7039" s="20" t="str">
        <f>IF(ISBLANK(LeaveTracker[[#This Row],[Employee Name]]),"-----",VLOOKUP(LeaveTracker[[#This Row],[Employee Name]],'List of Employees'!$B$4:$H$767,7))</f>
        <v>CENRO</v>
      </c>
      <c r="F7039" s="66" t="str">
        <f>IF(ISBLANK(LeaveTracker[[#This Row],[Employee Name]]),"-----",VLOOKUP(LeaveTracker[[#This Row],[Employee Name]],'List of Employees'!$B$4:$H$767,6))</f>
        <v>PERMANENT</v>
      </c>
      <c r="G7039" s="24">
        <v>45146</v>
      </c>
      <c r="H7039" s="24">
        <v>45146</v>
      </c>
      <c r="I7039" s="20" t="s">
        <v>82</v>
      </c>
      <c r="K7039" s="57" t="str">
        <f ca="1">LeaveTracker[[#This Row],[Days]]&amp;" "&amp;LeaveTracker[[#This Row],[Type of Leave]]</f>
        <v>1 VL</v>
      </c>
      <c r="L7039" s="23">
        <f ca="1">NETWORKDAYS(LeaveTracker[[#This Row],[Start Date]],LeaveTracker[[#This Row],[End Date]],lstHolidays)</f>
        <v>1</v>
      </c>
      <c r="M7039" s="27"/>
    </row>
    <row r="7040" spans="1:13" ht="30" customHeight="1" x14ac:dyDescent="0.3">
      <c r="A7040" s="27">
        <f t="shared" si="84"/>
        <v>3314</v>
      </c>
      <c r="B7040" s="31">
        <v>45145</v>
      </c>
      <c r="C7040" s="31">
        <v>45132</v>
      </c>
      <c r="D7040" s="19" t="s">
        <v>2199</v>
      </c>
      <c r="E7040" s="20" t="str">
        <f>IF(ISBLANK(LeaveTracker[[#This Row],[Employee Name]]),"-----",VLOOKUP(LeaveTracker[[#This Row],[Employee Name]],'List of Employees'!$B$4:$H$767,7))</f>
        <v>CENRO</v>
      </c>
      <c r="F7040" s="66" t="str">
        <f>IF(ISBLANK(LeaveTracker[[#This Row],[Employee Name]]),"-----",VLOOKUP(LeaveTracker[[#This Row],[Employee Name]],'List of Employees'!$B$4:$H$767,6))</f>
        <v>PERMANENT</v>
      </c>
      <c r="G7040" s="24">
        <v>45149</v>
      </c>
      <c r="H7040" s="24">
        <v>45149</v>
      </c>
      <c r="I7040" s="20" t="s">
        <v>82</v>
      </c>
      <c r="K7040" s="57" t="str">
        <f ca="1">LeaveTracker[[#This Row],[Days]]&amp;" "&amp;LeaveTracker[[#This Row],[Type of Leave]]</f>
        <v>1 VL</v>
      </c>
      <c r="L7040" s="23">
        <f ca="1">NETWORKDAYS(LeaveTracker[[#This Row],[Start Date]],LeaveTracker[[#This Row],[End Date]],lstHolidays)</f>
        <v>1</v>
      </c>
      <c r="M7040" s="27"/>
    </row>
    <row r="7041" spans="1:13" ht="30" customHeight="1" x14ac:dyDescent="0.3">
      <c r="A7041" s="27">
        <f t="shared" si="84"/>
        <v>3315</v>
      </c>
      <c r="B7041" s="31">
        <v>45145</v>
      </c>
      <c r="C7041" s="31">
        <v>45132</v>
      </c>
      <c r="D7041" s="19" t="s">
        <v>2199</v>
      </c>
      <c r="E7041" s="20" t="str">
        <f>IF(ISBLANK(LeaveTracker[[#This Row],[Employee Name]]),"-----",VLOOKUP(LeaveTracker[[#This Row],[Employee Name]],'List of Employees'!$B$4:$H$767,7))</f>
        <v>CENRO</v>
      </c>
      <c r="F7041" s="66" t="str">
        <f>IF(ISBLANK(LeaveTracker[[#This Row],[Employee Name]]),"-----",VLOOKUP(LeaveTracker[[#This Row],[Employee Name]],'List of Employees'!$B$4:$H$767,6))</f>
        <v>PERMANENT</v>
      </c>
      <c r="G7041" s="24">
        <v>45153</v>
      </c>
      <c r="H7041" s="24">
        <v>45153</v>
      </c>
      <c r="I7041" s="20" t="s">
        <v>82</v>
      </c>
      <c r="K7041" s="57" t="str">
        <f ca="1">LeaveTracker[[#This Row],[Days]]&amp;" "&amp;LeaveTracker[[#This Row],[Type of Leave]]</f>
        <v>1 VL</v>
      </c>
      <c r="L7041" s="23">
        <f ca="1">NETWORKDAYS(LeaveTracker[[#This Row],[Start Date]],LeaveTracker[[#This Row],[End Date]],lstHolidays)</f>
        <v>1</v>
      </c>
      <c r="M7041" s="27"/>
    </row>
    <row r="7042" spans="1:13" ht="30" customHeight="1" x14ac:dyDescent="0.3">
      <c r="A7042" s="27">
        <f t="shared" si="84"/>
        <v>3316</v>
      </c>
      <c r="B7042" s="31">
        <v>45145</v>
      </c>
      <c r="C7042" s="31">
        <v>45132</v>
      </c>
      <c r="D7042" s="19" t="s">
        <v>2199</v>
      </c>
      <c r="E7042" s="20" t="str">
        <f>IF(ISBLANK(LeaveTracker[[#This Row],[Employee Name]]),"-----",VLOOKUP(LeaveTracker[[#This Row],[Employee Name]],'List of Employees'!$B$4:$H$767,7))</f>
        <v>CENRO</v>
      </c>
      <c r="F7042" s="66" t="str">
        <f>IF(ISBLANK(LeaveTracker[[#This Row],[Employee Name]]),"-----",VLOOKUP(LeaveTracker[[#This Row],[Employee Name]],'List of Employees'!$B$4:$H$767,6))</f>
        <v>PERMANENT</v>
      </c>
      <c r="G7042" s="24">
        <v>45156</v>
      </c>
      <c r="H7042" s="24">
        <v>45156</v>
      </c>
      <c r="I7042" s="20" t="s">
        <v>82</v>
      </c>
      <c r="K7042" s="57" t="str">
        <f ca="1">LeaveTracker[[#This Row],[Days]]&amp;" "&amp;LeaveTracker[[#This Row],[Type of Leave]]</f>
        <v>1 VL</v>
      </c>
      <c r="L7042" s="23">
        <f ca="1">NETWORKDAYS(LeaveTracker[[#This Row],[Start Date]],LeaveTracker[[#This Row],[End Date]],lstHolidays)</f>
        <v>1</v>
      </c>
      <c r="M7042" s="27"/>
    </row>
    <row r="7043" spans="1:13" ht="30" customHeight="1" x14ac:dyDescent="0.3">
      <c r="A7043" s="27">
        <f t="shared" si="84"/>
        <v>3317</v>
      </c>
      <c r="B7043" s="31">
        <v>45145</v>
      </c>
      <c r="C7043" s="31">
        <v>45132</v>
      </c>
      <c r="D7043" s="19" t="s">
        <v>2199</v>
      </c>
      <c r="E7043" s="20" t="str">
        <f>IF(ISBLANK(LeaveTracker[[#This Row],[Employee Name]]),"-----",VLOOKUP(LeaveTracker[[#This Row],[Employee Name]],'List of Employees'!$B$4:$H$767,7))</f>
        <v>CENRO</v>
      </c>
      <c r="F7043" s="66" t="str">
        <f>IF(ISBLANK(LeaveTracker[[#This Row],[Employee Name]]),"-----",VLOOKUP(LeaveTracker[[#This Row],[Employee Name]],'List of Employees'!$B$4:$H$767,6))</f>
        <v>PERMANENT</v>
      </c>
      <c r="G7043" s="24">
        <v>45160</v>
      </c>
      <c r="H7043" s="24">
        <v>45160</v>
      </c>
      <c r="I7043" s="20" t="s">
        <v>82</v>
      </c>
      <c r="K7043" s="57" t="str">
        <f ca="1">LeaveTracker[[#This Row],[Days]]&amp;" "&amp;LeaveTracker[[#This Row],[Type of Leave]]</f>
        <v>1 VL</v>
      </c>
      <c r="L7043" s="23">
        <f ca="1">NETWORKDAYS(LeaveTracker[[#This Row],[Start Date]],LeaveTracker[[#This Row],[End Date]],lstHolidays)</f>
        <v>1</v>
      </c>
      <c r="M7043" s="27"/>
    </row>
    <row r="7044" spans="1:13" ht="30" customHeight="1" x14ac:dyDescent="0.3">
      <c r="A7044" s="27">
        <f t="shared" si="84"/>
        <v>3318</v>
      </c>
      <c r="B7044" s="31">
        <v>45145</v>
      </c>
      <c r="C7044" s="31">
        <v>45132</v>
      </c>
      <c r="D7044" s="19" t="s">
        <v>2199</v>
      </c>
      <c r="E7044" s="20" t="str">
        <f>IF(ISBLANK(LeaveTracker[[#This Row],[Employee Name]]),"-----",VLOOKUP(LeaveTracker[[#This Row],[Employee Name]],'List of Employees'!$B$4:$H$767,7))</f>
        <v>CENRO</v>
      </c>
      <c r="F7044" s="66" t="str">
        <f>IF(ISBLANK(LeaveTracker[[#This Row],[Employee Name]]),"-----",VLOOKUP(LeaveTracker[[#This Row],[Employee Name]],'List of Employees'!$B$4:$H$767,6))</f>
        <v>PERMANENT</v>
      </c>
      <c r="G7044" s="24">
        <v>45163</v>
      </c>
      <c r="H7044" s="24">
        <v>45163</v>
      </c>
      <c r="I7044" s="20" t="s">
        <v>82</v>
      </c>
      <c r="K7044" s="57" t="str">
        <f ca="1">LeaveTracker[[#This Row],[Days]]&amp;" "&amp;LeaveTracker[[#This Row],[Type of Leave]]</f>
        <v>1 VL</v>
      </c>
      <c r="L7044" s="23">
        <f ca="1">NETWORKDAYS(LeaveTracker[[#This Row],[Start Date]],LeaveTracker[[#This Row],[End Date]],lstHolidays)</f>
        <v>1</v>
      </c>
      <c r="M7044" s="27"/>
    </row>
    <row r="7045" spans="1:13" ht="30" customHeight="1" x14ac:dyDescent="0.3">
      <c r="A7045" s="27">
        <f t="shared" si="84"/>
        <v>3319</v>
      </c>
      <c r="B7045" s="31">
        <v>45145</v>
      </c>
      <c r="C7045" s="31">
        <v>45132</v>
      </c>
      <c r="D7045" s="19" t="s">
        <v>2199</v>
      </c>
      <c r="E7045" s="20" t="str">
        <f>IF(ISBLANK(LeaveTracker[[#This Row],[Employee Name]]),"-----",VLOOKUP(LeaveTracker[[#This Row],[Employee Name]],'List of Employees'!$B$4:$H$767,7))</f>
        <v>CENRO</v>
      </c>
      <c r="F7045" s="66" t="str">
        <f>IF(ISBLANK(LeaveTracker[[#This Row],[Employee Name]]),"-----",VLOOKUP(LeaveTracker[[#This Row],[Employee Name]],'List of Employees'!$B$4:$H$767,6))</f>
        <v>PERMANENT</v>
      </c>
      <c r="G7045" s="24">
        <v>45167</v>
      </c>
      <c r="H7045" s="24">
        <v>45167</v>
      </c>
      <c r="I7045" s="20" t="s">
        <v>82</v>
      </c>
      <c r="K7045" s="57" t="str">
        <f ca="1">LeaveTracker[[#This Row],[Days]]&amp;" "&amp;LeaveTracker[[#This Row],[Type of Leave]]</f>
        <v>1 VL</v>
      </c>
      <c r="L7045" s="23">
        <f ca="1">NETWORKDAYS(LeaveTracker[[#This Row],[Start Date]],LeaveTracker[[#This Row],[End Date]],lstHolidays)</f>
        <v>1</v>
      </c>
      <c r="M7045" s="27"/>
    </row>
    <row r="7046" spans="1:13" ht="30" customHeight="1" x14ac:dyDescent="0.3">
      <c r="A7046" s="27">
        <f t="shared" si="84"/>
        <v>3320</v>
      </c>
      <c r="B7046" s="31">
        <v>45145</v>
      </c>
      <c r="C7046" s="31">
        <v>45141</v>
      </c>
      <c r="D7046" s="19" t="s">
        <v>1875</v>
      </c>
      <c r="E7046" s="20" t="str">
        <f>IF(ISBLANK(LeaveTracker[[#This Row],[Employee Name]]),"-----",VLOOKUP(LeaveTracker[[#This Row],[Employee Name]],'List of Employees'!$B$4:$H$767,7))</f>
        <v>CTO-LICENSE</v>
      </c>
      <c r="F7046" s="66" t="str">
        <f>IF(ISBLANK(LeaveTracker[[#This Row],[Employee Name]]),"-----",VLOOKUP(LeaveTracker[[#This Row],[Employee Name]],'List of Employees'!$B$4:$H$767,6))</f>
        <v>CASUAL</v>
      </c>
      <c r="G7046" s="24">
        <v>45110</v>
      </c>
      <c r="H7046" s="24">
        <v>45110</v>
      </c>
      <c r="I7046" s="20" t="s">
        <v>81</v>
      </c>
      <c r="K7046" s="57" t="str">
        <f ca="1">LeaveTracker[[#This Row],[Days]]&amp;" "&amp;LeaveTracker[[#This Row],[Type of Leave]]</f>
        <v>1 SL</v>
      </c>
      <c r="L7046" s="23">
        <f ca="1">NETWORKDAYS(LeaveTracker[[#This Row],[Start Date]],LeaveTracker[[#This Row],[End Date]],lstHolidays)</f>
        <v>1</v>
      </c>
      <c r="M7046" s="27"/>
    </row>
    <row r="7047" spans="1:13" ht="30" customHeight="1" x14ac:dyDescent="0.3">
      <c r="A7047" s="27">
        <f t="shared" si="84"/>
        <v>3321</v>
      </c>
      <c r="B7047" s="31">
        <v>45145</v>
      </c>
      <c r="C7047" s="31">
        <v>45141</v>
      </c>
      <c r="D7047" s="19" t="s">
        <v>1875</v>
      </c>
      <c r="E7047" s="20" t="str">
        <f>IF(ISBLANK(LeaveTracker[[#This Row],[Employee Name]]),"-----",VLOOKUP(LeaveTracker[[#This Row],[Employee Name]],'List of Employees'!$B$4:$H$767,7))</f>
        <v>CTO-LICENSE</v>
      </c>
      <c r="F7047" s="66" t="str">
        <f>IF(ISBLANK(LeaveTracker[[#This Row],[Employee Name]]),"-----",VLOOKUP(LeaveTracker[[#This Row],[Employee Name]],'List of Employees'!$B$4:$H$767,6))</f>
        <v>CASUAL</v>
      </c>
      <c r="G7047" s="24">
        <v>45117</v>
      </c>
      <c r="H7047" s="24">
        <v>45118</v>
      </c>
      <c r="I7047" s="20" t="s">
        <v>81</v>
      </c>
      <c r="K7047" s="57" t="str">
        <f ca="1">LeaveTracker[[#This Row],[Days]]&amp;" "&amp;LeaveTracker[[#This Row],[Type of Leave]]</f>
        <v>2 SL</v>
      </c>
      <c r="L7047" s="23">
        <f ca="1">NETWORKDAYS(LeaveTracker[[#This Row],[Start Date]],LeaveTracker[[#This Row],[End Date]],lstHolidays)</f>
        <v>2</v>
      </c>
      <c r="M7047" s="27"/>
    </row>
    <row r="7048" spans="1:13" ht="30" customHeight="1" x14ac:dyDescent="0.3">
      <c r="A7048" s="27">
        <f t="shared" si="84"/>
        <v>3322</v>
      </c>
      <c r="B7048" s="31">
        <v>45145</v>
      </c>
      <c r="C7048" s="31">
        <v>45141</v>
      </c>
      <c r="D7048" s="19" t="s">
        <v>1875</v>
      </c>
      <c r="E7048" s="20" t="str">
        <f>IF(ISBLANK(LeaveTracker[[#This Row],[Employee Name]]),"-----",VLOOKUP(LeaveTracker[[#This Row],[Employee Name]],'List of Employees'!$B$4:$H$767,7))</f>
        <v>CTO-LICENSE</v>
      </c>
      <c r="F7048" s="66" t="str">
        <f>IF(ISBLANK(LeaveTracker[[#This Row],[Employee Name]]),"-----",VLOOKUP(LeaveTracker[[#This Row],[Employee Name]],'List of Employees'!$B$4:$H$767,6))</f>
        <v>CASUAL</v>
      </c>
      <c r="G7048" s="24">
        <v>45121</v>
      </c>
      <c r="H7048" s="24">
        <v>45121</v>
      </c>
      <c r="I7048" s="20" t="s">
        <v>81</v>
      </c>
      <c r="K7048" s="57" t="str">
        <f ca="1">LeaveTracker[[#This Row],[Days]]&amp;" "&amp;LeaveTracker[[#This Row],[Type of Leave]]</f>
        <v>1 SL</v>
      </c>
      <c r="L7048" s="23">
        <f ca="1">NETWORKDAYS(LeaveTracker[[#This Row],[Start Date]],LeaveTracker[[#This Row],[End Date]],lstHolidays)</f>
        <v>1</v>
      </c>
      <c r="M7048" s="27"/>
    </row>
    <row r="7049" spans="1:13" ht="30" customHeight="1" x14ac:dyDescent="0.3">
      <c r="A7049" s="27">
        <f t="shared" si="84"/>
        <v>3323</v>
      </c>
      <c r="B7049" s="31">
        <v>45145</v>
      </c>
      <c r="C7049" s="31">
        <v>45141</v>
      </c>
      <c r="D7049" s="19" t="s">
        <v>1875</v>
      </c>
      <c r="E7049" s="20" t="str">
        <f>IF(ISBLANK(LeaveTracker[[#This Row],[Employee Name]]),"-----",VLOOKUP(LeaveTracker[[#This Row],[Employee Name]],'List of Employees'!$B$4:$H$767,7))</f>
        <v>CTO-LICENSE</v>
      </c>
      <c r="F7049" s="66" t="str">
        <f>IF(ISBLANK(LeaveTracker[[#This Row],[Employee Name]]),"-----",VLOOKUP(LeaveTracker[[#This Row],[Employee Name]],'List of Employees'!$B$4:$H$767,6))</f>
        <v>CASUAL</v>
      </c>
      <c r="G7049" s="24">
        <v>45126</v>
      </c>
      <c r="H7049" s="24">
        <v>45126</v>
      </c>
      <c r="I7049" s="20" t="s">
        <v>81</v>
      </c>
      <c r="K7049" s="57" t="str">
        <f ca="1">LeaveTracker[[#This Row],[Days]]&amp;" "&amp;LeaveTracker[[#This Row],[Type of Leave]]</f>
        <v>1 SL</v>
      </c>
      <c r="L7049" s="23">
        <f ca="1">NETWORKDAYS(LeaveTracker[[#This Row],[Start Date]],LeaveTracker[[#This Row],[End Date]],lstHolidays)</f>
        <v>1</v>
      </c>
      <c r="M7049" s="27"/>
    </row>
    <row r="7050" spans="1:13" ht="30" customHeight="1" x14ac:dyDescent="0.3">
      <c r="A7050" s="27">
        <f t="shared" si="84"/>
        <v>3324</v>
      </c>
      <c r="B7050" s="31">
        <v>45145</v>
      </c>
      <c r="C7050" s="31">
        <v>45141</v>
      </c>
      <c r="D7050" s="19" t="s">
        <v>1875</v>
      </c>
      <c r="E7050" s="20" t="str">
        <f>IF(ISBLANK(LeaveTracker[[#This Row],[Employee Name]]),"-----",VLOOKUP(LeaveTracker[[#This Row],[Employee Name]],'List of Employees'!$B$4:$H$767,7))</f>
        <v>CTO-LICENSE</v>
      </c>
      <c r="F7050" s="66" t="str">
        <f>IF(ISBLANK(LeaveTracker[[#This Row],[Employee Name]]),"-----",VLOOKUP(LeaveTracker[[#This Row],[Employee Name]],'List of Employees'!$B$4:$H$767,6))</f>
        <v>CASUAL</v>
      </c>
      <c r="G7050" s="24">
        <v>45132</v>
      </c>
      <c r="H7050" s="24">
        <v>45132</v>
      </c>
      <c r="I7050" s="20" t="s">
        <v>81</v>
      </c>
      <c r="K7050" s="57" t="str">
        <f ca="1">LeaveTracker[[#This Row],[Days]]&amp;" "&amp;LeaveTracker[[#This Row],[Type of Leave]]</f>
        <v>1 SL</v>
      </c>
      <c r="L7050" s="23">
        <f ca="1">NETWORKDAYS(LeaveTracker[[#This Row],[Start Date]],LeaveTracker[[#This Row],[End Date]],lstHolidays)</f>
        <v>1</v>
      </c>
      <c r="M7050" s="27"/>
    </row>
    <row r="7051" spans="1:13" ht="30" customHeight="1" x14ac:dyDescent="0.3">
      <c r="A7051" s="27">
        <f t="shared" si="84"/>
        <v>3325</v>
      </c>
      <c r="B7051" s="31">
        <v>45145</v>
      </c>
      <c r="C7051" s="31">
        <v>45141</v>
      </c>
      <c r="D7051" s="19" t="s">
        <v>1875</v>
      </c>
      <c r="E7051" s="20" t="str">
        <f>IF(ISBLANK(LeaveTracker[[#This Row],[Employee Name]]),"-----",VLOOKUP(LeaveTracker[[#This Row],[Employee Name]],'List of Employees'!$B$4:$H$767,7))</f>
        <v>CTO-LICENSE</v>
      </c>
      <c r="F7051" s="66" t="str">
        <f>IF(ISBLANK(LeaveTracker[[#This Row],[Employee Name]]),"-----",VLOOKUP(LeaveTracker[[#This Row],[Employee Name]],'List of Employees'!$B$4:$H$767,6))</f>
        <v>CASUAL</v>
      </c>
      <c r="G7051" s="24">
        <v>45138</v>
      </c>
      <c r="H7051" s="24">
        <v>45138</v>
      </c>
      <c r="I7051" s="20" t="s">
        <v>81</v>
      </c>
      <c r="K7051" s="57" t="str">
        <f ca="1">LeaveTracker[[#This Row],[Days]]&amp;" "&amp;LeaveTracker[[#This Row],[Type of Leave]]</f>
        <v>1 SL</v>
      </c>
      <c r="L7051" s="23">
        <f ca="1">NETWORKDAYS(LeaveTracker[[#This Row],[Start Date]],LeaveTracker[[#This Row],[End Date]],lstHolidays)</f>
        <v>1</v>
      </c>
      <c r="M7051" s="27"/>
    </row>
    <row r="7052" spans="1:13" ht="30" customHeight="1" x14ac:dyDescent="0.3">
      <c r="A7052" s="27">
        <f t="shared" si="84"/>
        <v>3326</v>
      </c>
      <c r="B7052" s="31">
        <v>45145</v>
      </c>
      <c r="C7052" s="31">
        <v>45145</v>
      </c>
      <c r="D7052" s="19" t="s">
        <v>397</v>
      </c>
      <c r="E7052" s="20" t="str">
        <f>IF(ISBLANK(LeaveTracker[[#This Row],[Employee Name]]),"-----",VLOOKUP(LeaveTracker[[#This Row],[Employee Name]],'List of Employees'!$B$4:$H$767,7))</f>
        <v>CTO</v>
      </c>
      <c r="F7052" s="66" t="str">
        <f>IF(ISBLANK(LeaveTracker[[#This Row],[Employee Name]]),"-----",VLOOKUP(LeaveTracker[[#This Row],[Employee Name]],'List of Employees'!$B$4:$H$767,6))</f>
        <v>PERMANENT</v>
      </c>
      <c r="G7052" s="24">
        <v>45141</v>
      </c>
      <c r="H7052" s="24">
        <v>45142</v>
      </c>
      <c r="I7052" s="20" t="s">
        <v>82</v>
      </c>
      <c r="K7052" s="57" t="str">
        <f ca="1">LeaveTracker[[#This Row],[Days]]&amp;" "&amp;LeaveTracker[[#This Row],[Type of Leave]]</f>
        <v>2 VL</v>
      </c>
      <c r="L7052" s="23">
        <f ca="1">NETWORKDAYS(LeaveTracker[[#This Row],[Start Date]],LeaveTracker[[#This Row],[End Date]],lstHolidays)</f>
        <v>2</v>
      </c>
      <c r="M7052" s="27"/>
    </row>
    <row r="7053" spans="1:13" ht="30" customHeight="1" x14ac:dyDescent="0.3">
      <c r="A7053" s="27">
        <f t="shared" si="84"/>
        <v>3327</v>
      </c>
      <c r="B7053" s="31">
        <v>45145</v>
      </c>
      <c r="C7053" s="31">
        <v>45145</v>
      </c>
      <c r="D7053" s="19" t="s">
        <v>104</v>
      </c>
      <c r="E7053" s="20" t="str">
        <f>IF(ISBLANK(LeaveTracker[[#This Row],[Employee Name]]),"-----",VLOOKUP(LeaveTracker[[#This Row],[Employee Name]],'List of Employees'!$B$4:$H$767,7))</f>
        <v>CSWDO</v>
      </c>
      <c r="F7053" s="66" t="str">
        <f>IF(ISBLANK(LeaveTracker[[#This Row],[Employee Name]]),"-----",VLOOKUP(LeaveTracker[[#This Row],[Employee Name]],'List of Employees'!$B$4:$H$767,6))</f>
        <v>PERMANENT</v>
      </c>
      <c r="G7053" s="24">
        <v>45140</v>
      </c>
      <c r="H7053" s="24">
        <v>45142</v>
      </c>
      <c r="I7053" s="20" t="s">
        <v>81</v>
      </c>
      <c r="K7053" s="57" t="str">
        <f ca="1">LeaveTracker[[#This Row],[Days]]&amp;" "&amp;LeaveTracker[[#This Row],[Type of Leave]]</f>
        <v>3 SL</v>
      </c>
      <c r="L7053" s="23">
        <f ca="1">NETWORKDAYS(LeaveTracker[[#This Row],[Start Date]],LeaveTracker[[#This Row],[End Date]],lstHolidays)</f>
        <v>3</v>
      </c>
      <c r="M7053" s="27"/>
    </row>
    <row r="7054" spans="1:13" ht="30" customHeight="1" x14ac:dyDescent="0.3">
      <c r="A7054" s="27">
        <f t="shared" si="84"/>
        <v>3328</v>
      </c>
      <c r="B7054" s="31">
        <v>45148</v>
      </c>
      <c r="C7054" s="31">
        <v>45141</v>
      </c>
      <c r="D7054" s="19" t="s">
        <v>857</v>
      </c>
      <c r="E7054" s="20" t="str">
        <f>IF(ISBLANK(LeaveTracker[[#This Row],[Employee Name]]),"-----",VLOOKUP(LeaveTracker[[#This Row],[Employee Name]],'List of Employees'!$B$4:$H$767,7))</f>
        <v>ACCOUNTING</v>
      </c>
      <c r="F7054" s="66" t="str">
        <f>IF(ISBLANK(LeaveTracker[[#This Row],[Employee Name]]),"-----",VLOOKUP(LeaveTracker[[#This Row],[Employee Name]],'List of Employees'!$B$4:$H$767,6))</f>
        <v>PERMANENT</v>
      </c>
      <c r="G7054" s="24">
        <v>45160</v>
      </c>
      <c r="H7054" s="24">
        <v>45160</v>
      </c>
      <c r="I7054" s="20" t="s">
        <v>297</v>
      </c>
      <c r="J7054" s="42" t="s">
        <v>1000</v>
      </c>
      <c r="K7054" s="57" t="str">
        <f ca="1">LeaveTracker[[#This Row],[Days]]&amp;" "&amp;LeaveTracker[[#This Row],[Type of Leave]]</f>
        <v>1 OTHER</v>
      </c>
      <c r="L7054" s="23">
        <f ca="1">NETWORKDAYS(LeaveTracker[[#This Row],[Start Date]],LeaveTracker[[#This Row],[End Date]],lstHolidays)</f>
        <v>1</v>
      </c>
      <c r="M7054" s="27"/>
    </row>
    <row r="7055" spans="1:13" ht="30" customHeight="1" x14ac:dyDescent="0.3">
      <c r="A7055" s="27">
        <f t="shared" si="84"/>
        <v>3329</v>
      </c>
      <c r="B7055" s="31">
        <v>45148</v>
      </c>
      <c r="C7055" s="31">
        <v>45142</v>
      </c>
      <c r="D7055" s="19" t="s">
        <v>223</v>
      </c>
      <c r="E7055" s="20" t="str">
        <f>IF(ISBLANK(LeaveTracker[[#This Row],[Employee Name]]),"-----",VLOOKUP(LeaveTracker[[#This Row],[Employee Name]],'List of Employees'!$B$4:$H$767,7))</f>
        <v>CSWDO</v>
      </c>
      <c r="F7055" s="66" t="str">
        <f>IF(ISBLANK(LeaveTracker[[#This Row],[Employee Name]]),"-----",VLOOKUP(LeaveTracker[[#This Row],[Employee Name]],'List of Employees'!$B$4:$H$767,6))</f>
        <v>PERMANENT</v>
      </c>
      <c r="G7055" s="24">
        <v>45141</v>
      </c>
      <c r="H7055" s="24">
        <v>45141</v>
      </c>
      <c r="I7055" s="20" t="s">
        <v>81</v>
      </c>
      <c r="K7055" s="57" t="str">
        <f ca="1">LeaveTracker[[#This Row],[Days]]&amp;" "&amp;LeaveTracker[[#This Row],[Type of Leave]]</f>
        <v>1 SL</v>
      </c>
      <c r="L7055" s="23">
        <f ca="1">NETWORKDAYS(LeaveTracker[[#This Row],[Start Date]],LeaveTracker[[#This Row],[End Date]],lstHolidays)</f>
        <v>1</v>
      </c>
      <c r="M7055" s="27"/>
    </row>
    <row r="7056" spans="1:13" ht="30" customHeight="1" x14ac:dyDescent="0.3">
      <c r="A7056" s="27">
        <f t="shared" si="84"/>
        <v>3330</v>
      </c>
      <c r="B7056" s="31">
        <v>45148</v>
      </c>
      <c r="C7056" s="31">
        <v>45145</v>
      </c>
      <c r="D7056" s="19" t="s">
        <v>230</v>
      </c>
      <c r="E7056" s="20" t="str">
        <f>IF(ISBLANK(LeaveTracker[[#This Row],[Employee Name]]),"-----",VLOOKUP(LeaveTracker[[#This Row],[Employee Name]],'List of Employees'!$B$4:$H$767,7))</f>
        <v>CSWDO</v>
      </c>
      <c r="F7056" s="66" t="str">
        <f>IF(ISBLANK(LeaveTracker[[#This Row],[Employee Name]]),"-----",VLOOKUP(LeaveTracker[[#This Row],[Employee Name]],'List of Employees'!$B$4:$H$767,6))</f>
        <v>PERMANENT</v>
      </c>
      <c r="G7056" s="24">
        <v>45148</v>
      </c>
      <c r="H7056" s="24">
        <v>45149</v>
      </c>
      <c r="I7056" s="20" t="s">
        <v>82</v>
      </c>
      <c r="K7056" s="57" t="str">
        <f ca="1">LeaveTracker[[#This Row],[Days]]&amp;" "&amp;LeaveTracker[[#This Row],[Type of Leave]]</f>
        <v>2 VL</v>
      </c>
      <c r="L7056" s="23">
        <f ca="1">NETWORKDAYS(LeaveTracker[[#This Row],[Start Date]],LeaveTracker[[#This Row],[End Date]],lstHolidays)</f>
        <v>2</v>
      </c>
      <c r="M7056" s="27"/>
    </row>
    <row r="7057" spans="1:13" ht="30" customHeight="1" x14ac:dyDescent="0.3">
      <c r="A7057" s="27">
        <f t="shared" si="84"/>
        <v>3331</v>
      </c>
      <c r="B7057" s="31">
        <v>45148</v>
      </c>
      <c r="C7057" s="31">
        <v>45145</v>
      </c>
      <c r="D7057" s="19" t="s">
        <v>1785</v>
      </c>
      <c r="E7057" s="20" t="str">
        <f>IF(ISBLANK(LeaveTracker[[#This Row],[Employee Name]]),"-----",VLOOKUP(LeaveTracker[[#This Row],[Employee Name]],'List of Employees'!$B$4:$H$767,7))</f>
        <v>GSO</v>
      </c>
      <c r="F7057" s="66" t="str">
        <f>IF(ISBLANK(LeaveTracker[[#This Row],[Employee Name]]),"-----",VLOOKUP(LeaveTracker[[#This Row],[Employee Name]],'List of Employees'!$B$4:$H$767,6))</f>
        <v>CASUAL</v>
      </c>
      <c r="G7057" s="24">
        <v>45141</v>
      </c>
      <c r="H7057" s="24">
        <v>45142</v>
      </c>
      <c r="I7057" s="20" t="s">
        <v>81</v>
      </c>
      <c r="K7057" s="57" t="str">
        <f ca="1">LeaveTracker[[#This Row],[Days]]&amp;" "&amp;LeaveTracker[[#This Row],[Type of Leave]]</f>
        <v>2 SL</v>
      </c>
      <c r="L7057" s="23">
        <f ca="1">NETWORKDAYS(LeaveTracker[[#This Row],[Start Date]],LeaveTracker[[#This Row],[End Date]],lstHolidays)</f>
        <v>2</v>
      </c>
      <c r="M7057" s="27"/>
    </row>
    <row r="7058" spans="1:13" ht="30" customHeight="1" x14ac:dyDescent="0.3">
      <c r="A7058" s="27">
        <f t="shared" si="84"/>
        <v>3332</v>
      </c>
      <c r="B7058" s="31">
        <v>45148</v>
      </c>
      <c r="C7058" s="31">
        <v>45139</v>
      </c>
      <c r="D7058" s="19" t="s">
        <v>1821</v>
      </c>
      <c r="E7058" s="20" t="str">
        <f>IF(ISBLANK(LeaveTracker[[#This Row],[Employee Name]]),"-----",VLOOKUP(LeaveTracker[[#This Row],[Employee Name]],'List of Employees'!$B$4:$H$767,7))</f>
        <v>SP</v>
      </c>
      <c r="F7058" s="66" t="str">
        <f>IF(ISBLANK(LeaveTracker[[#This Row],[Employee Name]]),"-----",VLOOKUP(LeaveTracker[[#This Row],[Employee Name]],'List of Employees'!$B$4:$H$767,6))</f>
        <v>CASUAL</v>
      </c>
      <c r="G7058" s="24">
        <v>45148</v>
      </c>
      <c r="H7058" s="24">
        <v>45149</v>
      </c>
      <c r="I7058" s="20" t="s">
        <v>82</v>
      </c>
      <c r="K7058" s="57" t="str">
        <f ca="1">LeaveTracker[[#This Row],[Days]]&amp;" "&amp;LeaveTracker[[#This Row],[Type of Leave]]</f>
        <v>2 VL</v>
      </c>
      <c r="L7058" s="23">
        <f ca="1">NETWORKDAYS(LeaveTracker[[#This Row],[Start Date]],LeaveTracker[[#This Row],[End Date]],lstHolidays)</f>
        <v>2</v>
      </c>
      <c r="M7058" s="27"/>
    </row>
    <row r="7059" spans="1:13" ht="30" customHeight="1" x14ac:dyDescent="0.3">
      <c r="A7059" s="27">
        <f t="shared" si="84"/>
        <v>3333</v>
      </c>
      <c r="B7059" s="31">
        <v>45148</v>
      </c>
      <c r="C7059" s="31">
        <v>45140</v>
      </c>
      <c r="D7059" s="19" t="s">
        <v>1740</v>
      </c>
      <c r="E7059" s="20" t="str">
        <f>IF(ISBLANK(LeaveTracker[[#This Row],[Employee Name]]),"-----",VLOOKUP(LeaveTracker[[#This Row],[Employee Name]],'List of Employees'!$B$4:$H$767,7))</f>
        <v>ACCOUNTING</v>
      </c>
      <c r="F7059" s="66" t="str">
        <f>IF(ISBLANK(LeaveTracker[[#This Row],[Employee Name]]),"-----",VLOOKUP(LeaveTracker[[#This Row],[Employee Name]],'List of Employees'!$B$4:$H$767,6))</f>
        <v>CASUAL</v>
      </c>
      <c r="G7059" s="24">
        <v>45139</v>
      </c>
      <c r="H7059" s="24">
        <v>45139</v>
      </c>
      <c r="I7059" s="20" t="s">
        <v>81</v>
      </c>
      <c r="K7059" s="57" t="str">
        <f ca="1">LeaveTracker[[#This Row],[Days]]&amp;" "&amp;LeaveTracker[[#This Row],[Type of Leave]]</f>
        <v>1 SL</v>
      </c>
      <c r="L7059" s="23">
        <f ca="1">NETWORKDAYS(LeaveTracker[[#This Row],[Start Date]],LeaveTracker[[#This Row],[End Date]],lstHolidays)</f>
        <v>1</v>
      </c>
      <c r="M7059" s="27"/>
    </row>
    <row r="7060" spans="1:13" ht="30" customHeight="1" x14ac:dyDescent="0.3">
      <c r="A7060" s="27">
        <f t="shared" si="84"/>
        <v>3334</v>
      </c>
      <c r="B7060" s="31">
        <v>45148</v>
      </c>
      <c r="C7060" s="31">
        <v>45142</v>
      </c>
      <c r="D7060" s="19" t="s">
        <v>1751</v>
      </c>
      <c r="E7060" s="20" t="str">
        <f>IF(ISBLANK(LeaveTracker[[#This Row],[Employee Name]]),"-----",VLOOKUP(LeaveTracker[[#This Row],[Employee Name]],'List of Employees'!$B$4:$H$767,7))</f>
        <v>EEO/CITY MARKET</v>
      </c>
      <c r="F7060" s="66" t="str">
        <f>IF(ISBLANK(LeaveTracker[[#This Row],[Employee Name]]),"-----",VLOOKUP(LeaveTracker[[#This Row],[Employee Name]],'List of Employees'!$B$4:$H$767,6))</f>
        <v>CASUAL</v>
      </c>
      <c r="G7060" s="24">
        <v>45159</v>
      </c>
      <c r="H7060" s="24">
        <v>45159</v>
      </c>
      <c r="I7060" s="20" t="s">
        <v>297</v>
      </c>
      <c r="J7060" s="42" t="s">
        <v>2433</v>
      </c>
      <c r="K7060" s="57" t="str">
        <f ca="1">LeaveTracker[[#This Row],[Days]]&amp;" "&amp;LeaveTracker[[#This Row],[Type of Leave]]</f>
        <v>1 OTHER</v>
      </c>
      <c r="L7060" s="23">
        <f ca="1">NETWORKDAYS(LeaveTracker[[#This Row],[Start Date]],LeaveTracker[[#This Row],[End Date]],lstHolidays)</f>
        <v>1</v>
      </c>
      <c r="M7060" s="27"/>
    </row>
    <row r="7061" spans="1:13" ht="30" customHeight="1" x14ac:dyDescent="0.3">
      <c r="A7061" s="27">
        <f t="shared" si="84"/>
        <v>3335</v>
      </c>
      <c r="B7061" s="31">
        <v>45148</v>
      </c>
      <c r="C7061" s="31">
        <v>45147</v>
      </c>
      <c r="D7061" s="19" t="s">
        <v>627</v>
      </c>
      <c r="E7061" s="20" t="str">
        <f>IF(ISBLANK(LeaveTracker[[#This Row],[Employee Name]]),"-----",VLOOKUP(LeaveTracker[[#This Row],[Employee Name]],'List of Employees'!$B$4:$H$767,7))</f>
        <v>CCT</v>
      </c>
      <c r="F7061" s="66" t="str">
        <f>IF(ISBLANK(LeaveTracker[[#This Row],[Employee Name]]),"-----",VLOOKUP(LeaveTracker[[#This Row],[Employee Name]],'List of Employees'!$B$4:$H$767,6))</f>
        <v>PERMANENT</v>
      </c>
      <c r="G7061" s="24">
        <v>45155</v>
      </c>
      <c r="H7061" s="24">
        <v>45155</v>
      </c>
      <c r="I7061" s="20" t="s">
        <v>297</v>
      </c>
      <c r="J7061" s="42" t="s">
        <v>2433</v>
      </c>
      <c r="K7061" s="57" t="str">
        <f ca="1">LeaveTracker[[#This Row],[Days]]&amp;" "&amp;LeaveTracker[[#This Row],[Type of Leave]]</f>
        <v>1 OTHER</v>
      </c>
      <c r="L7061" s="23">
        <f ca="1">NETWORKDAYS(LeaveTracker[[#This Row],[Start Date]],LeaveTracker[[#This Row],[End Date]],lstHolidays)</f>
        <v>1</v>
      </c>
      <c r="M7061" s="27"/>
    </row>
    <row r="7062" spans="1:13" ht="30" customHeight="1" x14ac:dyDescent="0.3">
      <c r="A7062" s="27">
        <f t="shared" si="84"/>
        <v>3336</v>
      </c>
      <c r="B7062" s="31">
        <v>45148</v>
      </c>
      <c r="C7062" s="31">
        <v>45142</v>
      </c>
      <c r="D7062" s="19" t="s">
        <v>463</v>
      </c>
      <c r="E7062" s="20" t="str">
        <f>IF(ISBLANK(LeaveTracker[[#This Row],[Employee Name]]),"-----",VLOOKUP(LeaveTracker[[#This Row],[Employee Name]],'List of Employees'!$B$4:$H$767,7))</f>
        <v>ASSESSORS OFFICE</v>
      </c>
      <c r="F7062" s="66" t="str">
        <f>IF(ISBLANK(LeaveTracker[[#This Row],[Employee Name]]),"-----",VLOOKUP(LeaveTracker[[#This Row],[Employee Name]],'List of Employees'!$B$4:$H$767,6))</f>
        <v>PERMANENT</v>
      </c>
      <c r="G7062" s="24">
        <v>45141</v>
      </c>
      <c r="H7062" s="24">
        <v>45141</v>
      </c>
      <c r="I7062" s="20" t="s">
        <v>81</v>
      </c>
      <c r="K7062" s="57" t="str">
        <f ca="1">LeaveTracker[[#This Row],[Days]]&amp;" "&amp;LeaveTracker[[#This Row],[Type of Leave]]</f>
        <v>1 SL</v>
      </c>
      <c r="L7062" s="23">
        <f ca="1">NETWORKDAYS(LeaveTracker[[#This Row],[Start Date]],LeaveTracker[[#This Row],[End Date]],lstHolidays)</f>
        <v>1</v>
      </c>
      <c r="M7062" s="27"/>
    </row>
    <row r="7063" spans="1:13" ht="30" customHeight="1" x14ac:dyDescent="0.3">
      <c r="A7063" s="27">
        <f t="shared" si="84"/>
        <v>3337</v>
      </c>
      <c r="B7063" s="31">
        <v>45148</v>
      </c>
      <c r="C7063" s="31">
        <v>45145</v>
      </c>
      <c r="D7063" s="19" t="s">
        <v>668</v>
      </c>
      <c r="E7063" s="20" t="str">
        <f>IF(ISBLANK(LeaveTracker[[#This Row],[Employee Name]]),"-----",VLOOKUP(LeaveTracker[[#This Row],[Employee Name]],'List of Employees'!$B$4:$H$767,7))</f>
        <v>SP</v>
      </c>
      <c r="F7063" s="66" t="str">
        <f>IF(ISBLANK(LeaveTracker[[#This Row],[Employee Name]]),"-----",VLOOKUP(LeaveTracker[[#This Row],[Employee Name]],'List of Employees'!$B$4:$H$767,6))</f>
        <v>PERMANENT</v>
      </c>
      <c r="G7063" s="24">
        <v>45142</v>
      </c>
      <c r="H7063" s="24">
        <v>45142</v>
      </c>
      <c r="I7063" s="20" t="s">
        <v>81</v>
      </c>
      <c r="K7063" s="57" t="str">
        <f ca="1">LeaveTracker[[#This Row],[Days]]&amp;" "&amp;LeaveTracker[[#This Row],[Type of Leave]]</f>
        <v>1 SL</v>
      </c>
      <c r="L7063" s="23">
        <f ca="1">NETWORKDAYS(LeaveTracker[[#This Row],[Start Date]],LeaveTracker[[#This Row],[End Date]],lstHolidays)</f>
        <v>1</v>
      </c>
      <c r="M7063" s="27"/>
    </row>
    <row r="7064" spans="1:13" ht="30" customHeight="1" x14ac:dyDescent="0.3">
      <c r="A7064" s="27">
        <f t="shared" si="84"/>
        <v>3338</v>
      </c>
      <c r="B7064" s="31">
        <v>45148</v>
      </c>
      <c r="C7064" s="31">
        <v>45146</v>
      </c>
      <c r="D7064" s="19" t="s">
        <v>727</v>
      </c>
      <c r="E7064" s="20" t="str">
        <f>IF(ISBLANK(LeaveTracker[[#This Row],[Employee Name]]),"-----",VLOOKUP(LeaveTracker[[#This Row],[Employee Name]],'List of Employees'!$B$4:$H$767,7))</f>
        <v>SP</v>
      </c>
      <c r="F7064" s="66" t="str">
        <f>IF(ISBLANK(LeaveTracker[[#This Row],[Employee Name]]),"-----",VLOOKUP(LeaveTracker[[#This Row],[Employee Name]],'List of Employees'!$B$4:$H$767,6))</f>
        <v>PERMANENT</v>
      </c>
      <c r="G7064" s="24">
        <v>45145</v>
      </c>
      <c r="H7064" s="24">
        <v>45145</v>
      </c>
      <c r="I7064" s="20" t="s">
        <v>81</v>
      </c>
      <c r="K7064" s="57" t="str">
        <f ca="1">LeaveTracker[[#This Row],[Days]]&amp;" "&amp;LeaveTracker[[#This Row],[Type of Leave]]</f>
        <v>1 SL</v>
      </c>
      <c r="L7064" s="23">
        <f ca="1">NETWORKDAYS(LeaveTracker[[#This Row],[Start Date]],LeaveTracker[[#This Row],[End Date]],lstHolidays)</f>
        <v>1</v>
      </c>
      <c r="M7064" s="27"/>
    </row>
    <row r="7065" spans="1:13" ht="30" customHeight="1" x14ac:dyDescent="0.3">
      <c r="A7065" s="27">
        <f t="shared" si="84"/>
        <v>3339</v>
      </c>
      <c r="B7065" s="31">
        <v>45148</v>
      </c>
      <c r="C7065" s="31">
        <v>45146</v>
      </c>
      <c r="D7065" s="19" t="s">
        <v>1053</v>
      </c>
      <c r="E7065" s="20" t="str">
        <f>IF(ISBLANK(LeaveTracker[[#This Row],[Employee Name]]),"-----",VLOOKUP(LeaveTracker[[#This Row],[Employee Name]],'List of Employees'!$B$4:$H$767,7))</f>
        <v>CTO</v>
      </c>
      <c r="F7065" s="66" t="str">
        <f>IF(ISBLANK(LeaveTracker[[#This Row],[Employee Name]]),"-----",VLOOKUP(LeaveTracker[[#This Row],[Employee Name]],'List of Employees'!$B$4:$H$767,6))</f>
        <v>PERMANENT</v>
      </c>
      <c r="G7065" s="24">
        <v>45142</v>
      </c>
      <c r="H7065" s="24">
        <v>45142</v>
      </c>
      <c r="I7065" s="20" t="s">
        <v>81</v>
      </c>
      <c r="K7065" s="57" t="str">
        <f ca="1">LeaveTracker[[#This Row],[Days]]&amp;" "&amp;LeaveTracker[[#This Row],[Type of Leave]]</f>
        <v>1 SL</v>
      </c>
      <c r="L7065" s="23">
        <f ca="1">NETWORKDAYS(LeaveTracker[[#This Row],[Start Date]],LeaveTracker[[#This Row],[End Date]],lstHolidays)</f>
        <v>1</v>
      </c>
      <c r="M7065" s="27"/>
    </row>
    <row r="7066" spans="1:13" ht="30" customHeight="1" x14ac:dyDescent="0.3">
      <c r="A7066" s="27">
        <f t="shared" si="84"/>
        <v>3340</v>
      </c>
      <c r="B7066" s="31">
        <v>45148</v>
      </c>
      <c r="C7066" s="31">
        <v>45145</v>
      </c>
      <c r="D7066" s="19" t="s">
        <v>732</v>
      </c>
      <c r="E7066" s="20" t="str">
        <f>IF(ISBLANK(LeaveTracker[[#This Row],[Employee Name]]),"-----",VLOOKUP(LeaveTracker[[#This Row],[Employee Name]],'List of Employees'!$B$4:$H$767,7))</f>
        <v>SP</v>
      </c>
      <c r="F7066" s="66" t="str">
        <f>IF(ISBLANK(LeaveTracker[[#This Row],[Employee Name]]),"-----",VLOOKUP(LeaveTracker[[#This Row],[Employee Name]],'List of Employees'!$B$4:$H$767,6))</f>
        <v>PERMANENT</v>
      </c>
      <c r="G7066" s="24">
        <v>45153</v>
      </c>
      <c r="H7066" s="24">
        <v>45154</v>
      </c>
      <c r="I7066" s="20" t="s">
        <v>297</v>
      </c>
      <c r="J7066" s="42" t="s">
        <v>1000</v>
      </c>
      <c r="K7066" s="57" t="str">
        <f ca="1">LeaveTracker[[#This Row],[Days]]&amp;" "&amp;LeaveTracker[[#This Row],[Type of Leave]]</f>
        <v>2 OTHER</v>
      </c>
      <c r="L7066" s="23">
        <f ca="1">NETWORKDAYS(LeaveTracker[[#This Row],[Start Date]],LeaveTracker[[#This Row],[End Date]],lstHolidays)</f>
        <v>2</v>
      </c>
      <c r="M7066" s="27"/>
    </row>
    <row r="7067" spans="1:13" ht="30" customHeight="1" x14ac:dyDescent="0.3">
      <c r="A7067" s="27">
        <f t="shared" si="84"/>
        <v>3341</v>
      </c>
      <c r="B7067" s="31">
        <v>45148</v>
      </c>
      <c r="C7067" s="31">
        <v>45147</v>
      </c>
      <c r="D7067" s="19" t="s">
        <v>537</v>
      </c>
      <c r="E7067" s="20" t="str">
        <f>IF(ISBLANK(LeaveTracker[[#This Row],[Employee Name]]),"-----",VLOOKUP(LeaveTracker[[#This Row],[Employee Name]],'List of Employees'!$B$4:$H$767,7))</f>
        <v>LCR</v>
      </c>
      <c r="F7067" s="66" t="str">
        <f>IF(ISBLANK(LeaveTracker[[#This Row],[Employee Name]]),"-----",VLOOKUP(LeaveTracker[[#This Row],[Employee Name]],'List of Employees'!$B$4:$H$767,6))</f>
        <v>PERMANENT</v>
      </c>
      <c r="G7067" s="24">
        <v>45152</v>
      </c>
      <c r="H7067" s="24">
        <v>45152</v>
      </c>
      <c r="I7067" s="20" t="s">
        <v>297</v>
      </c>
      <c r="J7067" s="42" t="s">
        <v>1000</v>
      </c>
      <c r="K7067" s="57" t="str">
        <f ca="1">LeaveTracker[[#This Row],[Days]]&amp;" "&amp;LeaveTracker[[#This Row],[Type of Leave]]</f>
        <v>1 OTHER</v>
      </c>
      <c r="L7067" s="23">
        <f ca="1">NETWORKDAYS(LeaveTracker[[#This Row],[Start Date]],LeaveTracker[[#This Row],[End Date]],lstHolidays)</f>
        <v>1</v>
      </c>
      <c r="M7067" s="27"/>
    </row>
    <row r="7068" spans="1:13" ht="30" customHeight="1" x14ac:dyDescent="0.3">
      <c r="A7068" s="27">
        <f t="shared" si="84"/>
        <v>3342</v>
      </c>
      <c r="B7068" s="31">
        <v>45148</v>
      </c>
      <c r="C7068" s="31">
        <v>45140</v>
      </c>
      <c r="D7068" s="19" t="s">
        <v>209</v>
      </c>
      <c r="E7068" s="20" t="str">
        <f>IF(ISBLANK(LeaveTracker[[#This Row],[Employee Name]]),"-----",VLOOKUP(LeaveTracker[[#This Row],[Employee Name]],'List of Employees'!$B$4:$H$767,7))</f>
        <v>PDAO</v>
      </c>
      <c r="F7068" s="66" t="str">
        <f>IF(ISBLANK(LeaveTracker[[#This Row],[Employee Name]]),"-----",VLOOKUP(LeaveTracker[[#This Row],[Employee Name]],'List of Employees'!$B$4:$H$767,6))</f>
        <v>PERMANENT</v>
      </c>
      <c r="G7068" s="24">
        <v>45138</v>
      </c>
      <c r="H7068" s="24">
        <v>45138</v>
      </c>
      <c r="I7068" s="20" t="s">
        <v>81</v>
      </c>
      <c r="K7068" s="57" t="str">
        <f ca="1">LeaveTracker[[#This Row],[Days]]&amp;" "&amp;LeaveTracker[[#This Row],[Type of Leave]]</f>
        <v>1 SL</v>
      </c>
      <c r="L7068" s="23">
        <f ca="1">NETWORKDAYS(LeaveTracker[[#This Row],[Start Date]],LeaveTracker[[#This Row],[End Date]],lstHolidays)</f>
        <v>1</v>
      </c>
      <c r="M7068" s="27"/>
    </row>
    <row r="7069" spans="1:13" ht="30" customHeight="1" x14ac:dyDescent="0.3">
      <c r="A7069" s="27">
        <f t="shared" si="84"/>
        <v>3343</v>
      </c>
      <c r="B7069" s="31">
        <v>45148</v>
      </c>
      <c r="C7069" s="31">
        <v>45146</v>
      </c>
      <c r="D7069" s="19" t="s">
        <v>2402</v>
      </c>
      <c r="E7069" s="20" t="str">
        <f>IF(ISBLANK(LeaveTracker[[#This Row],[Employee Name]]),"-----",VLOOKUP(LeaveTracker[[#This Row],[Employee Name]],'List of Employees'!$B$4:$H$767,7))</f>
        <v>CSWDO</v>
      </c>
      <c r="F7069" s="66" t="str">
        <f>IF(ISBLANK(LeaveTracker[[#This Row],[Employee Name]]),"-----",VLOOKUP(LeaveTracker[[#This Row],[Employee Name]],'List of Employees'!$B$4:$H$767,6))</f>
        <v>PERMANENT</v>
      </c>
      <c r="G7069" s="24">
        <v>45152</v>
      </c>
      <c r="H7069" s="24">
        <v>45152</v>
      </c>
      <c r="I7069" s="20" t="s">
        <v>82</v>
      </c>
      <c r="K7069" s="57" t="str">
        <f ca="1">LeaveTracker[[#This Row],[Days]]&amp;" "&amp;LeaveTracker[[#This Row],[Type of Leave]]</f>
        <v>1 VL</v>
      </c>
      <c r="L7069" s="23">
        <f ca="1">NETWORKDAYS(LeaveTracker[[#This Row],[Start Date]],LeaveTracker[[#This Row],[End Date]],lstHolidays)</f>
        <v>1</v>
      </c>
      <c r="M7069" s="27"/>
    </row>
    <row r="7070" spans="1:13" ht="30" customHeight="1" x14ac:dyDescent="0.3">
      <c r="A7070" s="27">
        <f t="shared" si="84"/>
        <v>3344</v>
      </c>
      <c r="B7070" s="31">
        <v>45148</v>
      </c>
      <c r="C7070" s="31">
        <v>45145</v>
      </c>
      <c r="D7070" s="19" t="s">
        <v>209</v>
      </c>
      <c r="E7070" s="20" t="str">
        <f>IF(ISBLANK(LeaveTracker[[#This Row],[Employee Name]]),"-----",VLOOKUP(LeaveTracker[[#This Row],[Employee Name]],'List of Employees'!$B$4:$H$767,7))</f>
        <v>PDAO</v>
      </c>
      <c r="F7070" s="66" t="str">
        <f>IF(ISBLANK(LeaveTracker[[#This Row],[Employee Name]]),"-----",VLOOKUP(LeaveTracker[[#This Row],[Employee Name]],'List of Employees'!$B$4:$H$767,6))</f>
        <v>PERMANENT</v>
      </c>
      <c r="G7070" s="24">
        <v>45139</v>
      </c>
      <c r="H7070" s="24">
        <v>45140</v>
      </c>
      <c r="I7070" s="20" t="s">
        <v>81</v>
      </c>
      <c r="K7070" s="57" t="str">
        <f ca="1">LeaveTracker[[#This Row],[Days]]&amp;" "&amp;LeaveTracker[[#This Row],[Type of Leave]]</f>
        <v>2 SL</v>
      </c>
      <c r="L7070" s="23">
        <f ca="1">NETWORKDAYS(LeaveTracker[[#This Row],[Start Date]],LeaveTracker[[#This Row],[End Date]],lstHolidays)</f>
        <v>2</v>
      </c>
      <c r="M7070" s="27"/>
    </row>
    <row r="7071" spans="1:13" ht="30" customHeight="1" x14ac:dyDescent="0.3">
      <c r="A7071" s="27">
        <f t="shared" si="84"/>
        <v>3345</v>
      </c>
      <c r="B7071" s="31">
        <v>45148</v>
      </c>
      <c r="C7071" s="31">
        <v>45146</v>
      </c>
      <c r="D7071" s="19" t="s">
        <v>209</v>
      </c>
      <c r="E7071" s="20" t="str">
        <f>IF(ISBLANK(LeaveTracker[[#This Row],[Employee Name]]),"-----",VLOOKUP(LeaveTracker[[#This Row],[Employee Name]],'List of Employees'!$B$4:$H$767,7))</f>
        <v>PDAO</v>
      </c>
      <c r="F7071" s="66" t="str">
        <f>IF(ISBLANK(LeaveTracker[[#This Row],[Employee Name]]),"-----",VLOOKUP(LeaveTracker[[#This Row],[Employee Name]],'List of Employees'!$B$4:$H$767,6))</f>
        <v>PERMANENT</v>
      </c>
      <c r="G7071" s="24">
        <v>45142</v>
      </c>
      <c r="H7071" s="24">
        <v>45142</v>
      </c>
      <c r="I7071" s="20" t="s">
        <v>81</v>
      </c>
      <c r="K7071" s="57" t="str">
        <f ca="1">LeaveTracker[[#This Row],[Days]]&amp;" "&amp;LeaveTracker[[#This Row],[Type of Leave]]</f>
        <v>1 SL</v>
      </c>
      <c r="L7071" s="23">
        <f ca="1">NETWORKDAYS(LeaveTracker[[#This Row],[Start Date]],LeaveTracker[[#This Row],[End Date]],lstHolidays)</f>
        <v>1</v>
      </c>
      <c r="M7071" s="27"/>
    </row>
    <row r="7072" spans="1:13" ht="30" customHeight="1" x14ac:dyDescent="0.3">
      <c r="A7072" s="27">
        <f t="shared" si="84"/>
        <v>3346</v>
      </c>
      <c r="B7072" s="31">
        <v>45148</v>
      </c>
      <c r="C7072" s="31">
        <v>45146</v>
      </c>
      <c r="D7072" s="19" t="s">
        <v>2130</v>
      </c>
      <c r="E7072" s="20" t="str">
        <f>IF(ISBLANK(LeaveTracker[[#This Row],[Employee Name]]),"-----",VLOOKUP(LeaveTracker[[#This Row],[Employee Name]],'List of Employees'!$B$4:$H$767,7))</f>
        <v>GSO</v>
      </c>
      <c r="F7072" s="66" t="str">
        <f>IF(ISBLANK(LeaveTracker[[#This Row],[Employee Name]]),"-----",VLOOKUP(LeaveTracker[[#This Row],[Employee Name]],'List of Employees'!$B$4:$H$767,6))</f>
        <v>PERMANENT</v>
      </c>
      <c r="G7072" s="24">
        <v>45156</v>
      </c>
      <c r="H7072" s="24">
        <v>45156</v>
      </c>
      <c r="I7072" s="20" t="s">
        <v>82</v>
      </c>
      <c r="K7072" s="57" t="str">
        <f ca="1">LeaveTracker[[#This Row],[Days]]&amp;" "&amp;LeaveTracker[[#This Row],[Type of Leave]]</f>
        <v>1 VL</v>
      </c>
      <c r="L7072" s="23">
        <f ca="1">NETWORKDAYS(LeaveTracker[[#This Row],[Start Date]],LeaveTracker[[#This Row],[End Date]],lstHolidays)</f>
        <v>1</v>
      </c>
      <c r="M7072" s="27"/>
    </row>
    <row r="7073" spans="1:13" ht="30" customHeight="1" x14ac:dyDescent="0.3">
      <c r="A7073" s="27">
        <f t="shared" si="84"/>
        <v>3347</v>
      </c>
      <c r="B7073" s="31">
        <v>45148</v>
      </c>
      <c r="C7073" s="31">
        <v>45146</v>
      </c>
      <c r="D7073" s="19" t="s">
        <v>756</v>
      </c>
      <c r="E7073" s="20" t="str">
        <f>IF(ISBLANK(LeaveTracker[[#This Row],[Employee Name]]),"-----",VLOOKUP(LeaveTracker[[#This Row],[Employee Name]],'List of Employees'!$B$4:$H$767,7))</f>
        <v>CTO</v>
      </c>
      <c r="F7073" s="66" t="str">
        <f>IF(ISBLANK(LeaveTracker[[#This Row],[Employee Name]]),"-----",VLOOKUP(LeaveTracker[[#This Row],[Employee Name]],'List of Employees'!$B$4:$H$767,6))</f>
        <v>PERMANENT</v>
      </c>
      <c r="G7073" s="24">
        <v>45145</v>
      </c>
      <c r="H7073" s="24">
        <v>45145</v>
      </c>
      <c r="I7073" s="20" t="s">
        <v>81</v>
      </c>
      <c r="K7073" s="57" t="str">
        <f ca="1">LeaveTracker[[#This Row],[Days]]&amp;" "&amp;LeaveTracker[[#This Row],[Type of Leave]]</f>
        <v>1 SL</v>
      </c>
      <c r="L7073" s="23">
        <f ca="1">NETWORKDAYS(LeaveTracker[[#This Row],[Start Date]],LeaveTracker[[#This Row],[End Date]],lstHolidays)</f>
        <v>1</v>
      </c>
      <c r="M7073" s="27"/>
    </row>
    <row r="7074" spans="1:13" ht="30" customHeight="1" x14ac:dyDescent="0.3">
      <c r="A7074" s="27">
        <f t="shared" si="84"/>
        <v>3348</v>
      </c>
      <c r="B7074" s="31">
        <v>45148</v>
      </c>
      <c r="C7074" s="31">
        <v>45145</v>
      </c>
      <c r="D7074" s="19" t="s">
        <v>806</v>
      </c>
      <c r="E7074" s="20" t="str">
        <f>IF(ISBLANK(LeaveTracker[[#This Row],[Employee Name]]),"-----",VLOOKUP(LeaveTracker[[#This Row],[Employee Name]],'List of Employees'!$B$4:$H$767,7))</f>
        <v>CHO</v>
      </c>
      <c r="F7074" s="66" t="str">
        <f>IF(ISBLANK(LeaveTracker[[#This Row],[Employee Name]]),"-----",VLOOKUP(LeaveTracker[[#This Row],[Employee Name]],'List of Employees'!$B$4:$H$767,6))</f>
        <v>PERMANENT</v>
      </c>
      <c r="G7074" s="24">
        <v>45139</v>
      </c>
      <c r="H7074" s="24">
        <v>45142</v>
      </c>
      <c r="I7074" s="20" t="s">
        <v>81</v>
      </c>
      <c r="K7074" s="57" t="str">
        <f ca="1">LeaveTracker[[#This Row],[Days]]&amp;" "&amp;LeaveTracker[[#This Row],[Type of Leave]]</f>
        <v>4 SL</v>
      </c>
      <c r="L7074" s="23">
        <f ca="1">NETWORKDAYS(LeaveTracker[[#This Row],[Start Date]],LeaveTracker[[#This Row],[End Date]],lstHolidays)</f>
        <v>4</v>
      </c>
      <c r="M7074" s="27"/>
    </row>
    <row r="7075" spans="1:13" ht="30" customHeight="1" x14ac:dyDescent="0.3">
      <c r="A7075" s="27">
        <f t="shared" si="84"/>
        <v>3349</v>
      </c>
      <c r="B7075" s="31">
        <v>45148</v>
      </c>
      <c r="C7075" s="31">
        <v>45142</v>
      </c>
      <c r="D7075" s="19" t="s">
        <v>508</v>
      </c>
      <c r="E7075" s="20" t="str">
        <f>IF(ISBLANK(LeaveTracker[[#This Row],[Employee Name]]),"-----",VLOOKUP(LeaveTracker[[#This Row],[Employee Name]],'List of Employees'!$B$4:$H$767,7))</f>
        <v>ACCOUNTING</v>
      </c>
      <c r="F7075" s="66" t="str">
        <f>IF(ISBLANK(LeaveTracker[[#This Row],[Employee Name]]),"-----",VLOOKUP(LeaveTracker[[#This Row],[Employee Name]],'List of Employees'!$B$4:$H$767,6))</f>
        <v>PERMANENT</v>
      </c>
      <c r="G7075" s="24">
        <v>45148</v>
      </c>
      <c r="H7075" s="24">
        <v>45148</v>
      </c>
      <c r="I7075" s="20" t="s">
        <v>82</v>
      </c>
      <c r="K7075" s="57" t="str">
        <f ca="1">LeaveTracker[[#This Row],[Days]]&amp;" "&amp;LeaveTracker[[#This Row],[Type of Leave]]</f>
        <v>1 VL</v>
      </c>
      <c r="L7075" s="23">
        <f ca="1">NETWORKDAYS(LeaveTracker[[#This Row],[Start Date]],LeaveTracker[[#This Row],[End Date]],lstHolidays)</f>
        <v>1</v>
      </c>
      <c r="M7075" s="27"/>
    </row>
    <row r="7076" spans="1:13" ht="30" customHeight="1" x14ac:dyDescent="0.3">
      <c r="A7076" s="27">
        <f t="shared" si="84"/>
        <v>3350</v>
      </c>
      <c r="B7076" s="31">
        <v>45148</v>
      </c>
      <c r="C7076" s="31">
        <v>45134</v>
      </c>
      <c r="D7076" s="19" t="s">
        <v>868</v>
      </c>
      <c r="E7076" s="20" t="str">
        <f>IF(ISBLANK(LeaveTracker[[#This Row],[Employee Name]]),"-----",VLOOKUP(LeaveTracker[[#This Row],[Employee Name]],'List of Employees'!$B$4:$H$767,7))</f>
        <v>ACCOUNTING</v>
      </c>
      <c r="F7076" s="66" t="str">
        <f>IF(ISBLANK(LeaveTracker[[#This Row],[Employee Name]]),"-----",VLOOKUP(LeaveTracker[[#This Row],[Employee Name]],'List of Employees'!$B$4:$H$767,6))</f>
        <v>PERMANENT</v>
      </c>
      <c r="G7076" s="24">
        <v>45134</v>
      </c>
      <c r="H7076" s="24">
        <v>45134</v>
      </c>
      <c r="I7076" s="20" t="s">
        <v>81</v>
      </c>
      <c r="K7076" s="57" t="str">
        <f ca="1">LeaveTracker[[#This Row],[Days]]&amp;" "&amp;LeaveTracker[[#This Row],[Type of Leave]]</f>
        <v>1 SL</v>
      </c>
      <c r="L7076" s="23">
        <f ca="1">NETWORKDAYS(LeaveTracker[[#This Row],[Start Date]],LeaveTracker[[#This Row],[End Date]],lstHolidays)</f>
        <v>1</v>
      </c>
      <c r="M7076" s="27"/>
    </row>
    <row r="7077" spans="1:13" ht="30" customHeight="1" x14ac:dyDescent="0.3">
      <c r="A7077" s="27">
        <f t="shared" si="84"/>
        <v>3351</v>
      </c>
      <c r="B7077" s="31">
        <v>45148</v>
      </c>
      <c r="C7077" s="31">
        <v>45140</v>
      </c>
      <c r="D7077" s="19" t="s">
        <v>1007</v>
      </c>
      <c r="E7077" s="20" t="str">
        <f>IF(ISBLANK(LeaveTracker[[#This Row],[Employee Name]]),"-----",VLOOKUP(LeaveTracker[[#This Row],[Employee Name]],'List of Employees'!$B$4:$H$767,7))</f>
        <v>ACCOUNTING</v>
      </c>
      <c r="F7077" s="66" t="str">
        <f>IF(ISBLANK(LeaveTracker[[#This Row],[Employee Name]]),"-----",VLOOKUP(LeaveTracker[[#This Row],[Employee Name]],'List of Employees'!$B$4:$H$767,6))</f>
        <v>PERMANENT</v>
      </c>
      <c r="G7077" s="24">
        <v>45146</v>
      </c>
      <c r="H7077" s="24">
        <v>45146</v>
      </c>
      <c r="I7077" s="20" t="s">
        <v>82</v>
      </c>
      <c r="K7077" s="57" t="str">
        <f ca="1">LeaveTracker[[#This Row],[Days]]&amp;" "&amp;LeaveTracker[[#This Row],[Type of Leave]]</f>
        <v>1 VL</v>
      </c>
      <c r="L7077" s="23">
        <f ca="1">NETWORKDAYS(LeaveTracker[[#This Row],[Start Date]],LeaveTracker[[#This Row],[End Date]],lstHolidays)</f>
        <v>1</v>
      </c>
      <c r="M7077" s="27"/>
    </row>
    <row r="7078" spans="1:13" ht="30" customHeight="1" x14ac:dyDescent="0.3">
      <c r="A7078" s="27">
        <f t="shared" si="84"/>
        <v>3352</v>
      </c>
      <c r="B7078" s="31">
        <v>45148</v>
      </c>
      <c r="C7078" s="31">
        <v>45140</v>
      </c>
      <c r="D7078" s="19" t="s">
        <v>1089</v>
      </c>
      <c r="E7078" s="20" t="str">
        <f>IF(ISBLANK(LeaveTracker[[#This Row],[Employee Name]]),"-----",VLOOKUP(LeaveTracker[[#This Row],[Employee Name]],'List of Employees'!$B$4:$H$767,7))</f>
        <v>ACCOUNTING</v>
      </c>
      <c r="F7078" s="66" t="str">
        <f>IF(ISBLANK(LeaveTracker[[#This Row],[Employee Name]]),"-----",VLOOKUP(LeaveTracker[[#This Row],[Employee Name]],'List of Employees'!$B$4:$H$767,6))</f>
        <v>PERMANENT</v>
      </c>
      <c r="G7078" s="24">
        <v>45134</v>
      </c>
      <c r="H7078" s="24">
        <v>45134</v>
      </c>
      <c r="I7078" s="20" t="s">
        <v>81</v>
      </c>
      <c r="K7078" s="57" t="str">
        <f ca="1">LeaveTracker[[#This Row],[Days]]&amp;" "&amp;LeaveTracker[[#This Row],[Type of Leave]]</f>
        <v>1 SL</v>
      </c>
      <c r="L7078" s="23">
        <f ca="1">NETWORKDAYS(LeaveTracker[[#This Row],[Start Date]],LeaveTracker[[#This Row],[End Date]],lstHolidays)</f>
        <v>1</v>
      </c>
      <c r="M7078" s="27"/>
    </row>
    <row r="7079" spans="1:13" ht="30" customHeight="1" x14ac:dyDescent="0.3">
      <c r="A7079" s="27">
        <f t="shared" si="84"/>
        <v>3353</v>
      </c>
      <c r="B7079" s="31">
        <v>45148</v>
      </c>
      <c r="C7079" s="31">
        <v>45140</v>
      </c>
      <c r="D7079" s="19" t="s">
        <v>947</v>
      </c>
      <c r="E7079" s="20" t="str">
        <f>IF(ISBLANK(LeaveTracker[[#This Row],[Employee Name]]),"-----",VLOOKUP(LeaveTracker[[#This Row],[Employee Name]],'List of Employees'!$B$4:$H$767,7))</f>
        <v>ACCOUNTING</v>
      </c>
      <c r="F7079" s="66" t="str">
        <f>IF(ISBLANK(LeaveTracker[[#This Row],[Employee Name]]),"-----",VLOOKUP(LeaveTracker[[#This Row],[Employee Name]],'List of Employees'!$B$4:$H$767,6))</f>
        <v>PERMANENT</v>
      </c>
      <c r="G7079" s="24">
        <v>45139</v>
      </c>
      <c r="H7079" s="24">
        <v>45139</v>
      </c>
      <c r="I7079" s="20" t="s">
        <v>81</v>
      </c>
      <c r="K7079" s="57" t="str">
        <f ca="1">LeaveTracker[[#This Row],[Days]]&amp;" "&amp;LeaveTracker[[#This Row],[Type of Leave]]</f>
        <v>1 SL</v>
      </c>
      <c r="L7079" s="23">
        <f ca="1">NETWORKDAYS(LeaveTracker[[#This Row],[Start Date]],LeaveTracker[[#This Row],[End Date]],lstHolidays)</f>
        <v>1</v>
      </c>
      <c r="M7079" s="27"/>
    </row>
    <row r="7080" spans="1:13" ht="30" customHeight="1" x14ac:dyDescent="0.3">
      <c r="A7080" s="27">
        <f t="shared" si="84"/>
        <v>3354</v>
      </c>
      <c r="B7080" s="31">
        <v>45148</v>
      </c>
      <c r="C7080" s="31">
        <v>45148</v>
      </c>
      <c r="D7080" s="19" t="s">
        <v>296</v>
      </c>
      <c r="E7080" s="20" t="str">
        <f>IF(ISBLANK(LeaveTracker[[#This Row],[Employee Name]]),"-----",VLOOKUP(LeaveTracker[[#This Row],[Employee Name]],'List of Employees'!$B$4:$H$767,7))</f>
        <v>TOPS (ADMIN CSU)</v>
      </c>
      <c r="F7080" s="66" t="str">
        <f>IF(ISBLANK(LeaveTracker[[#This Row],[Employee Name]]),"-----",VLOOKUP(LeaveTracker[[#This Row],[Employee Name]],'List of Employees'!$B$4:$H$767,6))</f>
        <v>PERMANENT</v>
      </c>
      <c r="G7080" s="24">
        <v>45139</v>
      </c>
      <c r="H7080" s="24">
        <v>45159</v>
      </c>
      <c r="I7080" s="20" t="s">
        <v>81</v>
      </c>
      <c r="K7080" s="57" t="str">
        <f ca="1">LeaveTracker[[#This Row],[Days]]&amp;" "&amp;LeaveTracker[[#This Row],[Type of Leave]]</f>
        <v>15 SL</v>
      </c>
      <c r="L7080" s="23">
        <f ca="1">NETWORKDAYS(LeaveTracker[[#This Row],[Start Date]],LeaveTracker[[#This Row],[End Date]],lstHolidays)</f>
        <v>15</v>
      </c>
      <c r="M7080" s="27"/>
    </row>
    <row r="7081" spans="1:13" ht="30" customHeight="1" x14ac:dyDescent="0.3">
      <c r="A7081" s="27">
        <f t="shared" si="84"/>
        <v>3355</v>
      </c>
      <c r="B7081" s="31">
        <v>45148</v>
      </c>
      <c r="C7081" s="31">
        <v>45145</v>
      </c>
      <c r="D7081" s="19" t="s">
        <v>2373</v>
      </c>
      <c r="E7081" s="20" t="str">
        <f>IF(ISBLANK(LeaveTracker[[#This Row],[Employee Name]]),"-----",VLOOKUP(LeaveTracker[[#This Row],[Employee Name]],'List of Employees'!$B$4:$H$767,7))</f>
        <v>LCR</v>
      </c>
      <c r="F7081" s="66" t="str">
        <f>IF(ISBLANK(LeaveTracker[[#This Row],[Employee Name]]),"-----",VLOOKUP(LeaveTracker[[#This Row],[Employee Name]],'List of Employees'!$B$4:$H$767,6))</f>
        <v>CASUAL</v>
      </c>
      <c r="G7081" s="24">
        <v>45141</v>
      </c>
      <c r="H7081" s="24">
        <v>45141</v>
      </c>
      <c r="I7081" s="20" t="s">
        <v>81</v>
      </c>
      <c r="K7081" s="57" t="str">
        <f ca="1">LeaveTracker[[#This Row],[Days]]&amp;" "&amp;LeaveTracker[[#This Row],[Type of Leave]]</f>
        <v>1 SL</v>
      </c>
      <c r="L7081" s="23">
        <f ca="1">NETWORKDAYS(LeaveTracker[[#This Row],[Start Date]],LeaveTracker[[#This Row],[End Date]],lstHolidays)</f>
        <v>1</v>
      </c>
      <c r="M7081" s="27"/>
    </row>
    <row r="7082" spans="1:13" ht="30" customHeight="1" x14ac:dyDescent="0.3">
      <c r="A7082" s="27">
        <f t="shared" si="84"/>
        <v>3356</v>
      </c>
      <c r="B7082" s="31">
        <v>45148</v>
      </c>
      <c r="C7082" s="31">
        <v>45146</v>
      </c>
      <c r="D7082" s="19" t="s">
        <v>2373</v>
      </c>
      <c r="E7082" s="20" t="str">
        <f>IF(ISBLANK(LeaveTracker[[#This Row],[Employee Name]]),"-----",VLOOKUP(LeaveTracker[[#This Row],[Employee Name]],'List of Employees'!$B$4:$H$767,7))</f>
        <v>LCR</v>
      </c>
      <c r="F7082" s="66" t="str">
        <f>IF(ISBLANK(LeaveTracker[[#This Row],[Employee Name]]),"-----",VLOOKUP(LeaveTracker[[#This Row],[Employee Name]],'List of Employees'!$B$4:$H$767,6))</f>
        <v>CASUAL</v>
      </c>
      <c r="G7082" s="24">
        <v>45145</v>
      </c>
      <c r="H7082" s="24">
        <v>45145</v>
      </c>
      <c r="I7082" s="20" t="s">
        <v>81</v>
      </c>
      <c r="K7082" s="57" t="str">
        <f ca="1">LeaveTracker[[#This Row],[Days]]&amp;" "&amp;LeaveTracker[[#This Row],[Type of Leave]]</f>
        <v>1 SL</v>
      </c>
      <c r="L7082" s="23">
        <f ca="1">NETWORKDAYS(LeaveTracker[[#This Row],[Start Date]],LeaveTracker[[#This Row],[End Date]],lstHolidays)</f>
        <v>1</v>
      </c>
      <c r="M7082" s="27"/>
    </row>
    <row r="7083" spans="1:13" ht="30" customHeight="1" x14ac:dyDescent="0.3">
      <c r="A7083" s="27">
        <f t="shared" si="84"/>
        <v>3357</v>
      </c>
      <c r="B7083" s="31">
        <v>45148</v>
      </c>
      <c r="C7083" s="31">
        <v>45145</v>
      </c>
      <c r="D7083" s="19" t="s">
        <v>1857</v>
      </c>
      <c r="E7083" s="20" t="str">
        <f>IF(ISBLANK(LeaveTracker[[#This Row],[Employee Name]]),"-----",VLOOKUP(LeaveTracker[[#This Row],[Employee Name]],'List of Employees'!$B$4:$H$767,7))</f>
        <v>TICC</v>
      </c>
      <c r="F7083" s="66" t="str">
        <f>IF(ISBLANK(LeaveTracker[[#This Row],[Employee Name]]),"-----",VLOOKUP(LeaveTracker[[#This Row],[Employee Name]],'List of Employees'!$B$4:$H$767,6))</f>
        <v>CASUAL</v>
      </c>
      <c r="G7083" s="24">
        <v>45154</v>
      </c>
      <c r="H7083" s="24">
        <v>45154</v>
      </c>
      <c r="I7083" s="20" t="s">
        <v>297</v>
      </c>
      <c r="J7083" s="42" t="s">
        <v>1000</v>
      </c>
      <c r="K7083" s="57" t="str">
        <f ca="1">LeaveTracker[[#This Row],[Days]]&amp;" "&amp;LeaveTracker[[#This Row],[Type of Leave]]</f>
        <v>1 OTHER</v>
      </c>
      <c r="L7083" s="23">
        <f ca="1">NETWORKDAYS(LeaveTracker[[#This Row],[Start Date]],LeaveTracker[[#This Row],[End Date]],lstHolidays)</f>
        <v>1</v>
      </c>
      <c r="M7083" s="27"/>
    </row>
    <row r="7084" spans="1:13" ht="30" customHeight="1" x14ac:dyDescent="0.3">
      <c r="A7084" s="27">
        <f t="shared" si="84"/>
        <v>3358</v>
      </c>
      <c r="B7084" s="31">
        <v>45148</v>
      </c>
      <c r="C7084" s="31">
        <v>45145</v>
      </c>
      <c r="D7084" s="19" t="s">
        <v>1757</v>
      </c>
      <c r="E7084" s="20" t="str">
        <f>IF(ISBLANK(LeaveTracker[[#This Row],[Employee Name]]),"-----",VLOOKUP(LeaveTracker[[#This Row],[Employee Name]],'List of Employees'!$B$4:$H$767,7))</f>
        <v>LIBRARY</v>
      </c>
      <c r="F7084" s="66" t="str">
        <f>IF(ISBLANK(LeaveTracker[[#This Row],[Employee Name]]),"-----",VLOOKUP(LeaveTracker[[#This Row],[Employee Name]],'List of Employees'!$B$4:$H$767,6))</f>
        <v>CASUAL</v>
      </c>
      <c r="G7084" s="24">
        <v>45141</v>
      </c>
      <c r="H7084" s="24">
        <v>45142</v>
      </c>
      <c r="I7084" s="20" t="s">
        <v>81</v>
      </c>
      <c r="K7084" s="57" t="str">
        <f ca="1">LeaveTracker[[#This Row],[Days]]&amp;" "&amp;LeaveTracker[[#This Row],[Type of Leave]]</f>
        <v>2 SL</v>
      </c>
      <c r="L7084" s="23">
        <f ca="1">NETWORKDAYS(LeaveTracker[[#This Row],[Start Date]],LeaveTracker[[#This Row],[End Date]],lstHolidays)</f>
        <v>2</v>
      </c>
      <c r="M7084" s="27"/>
    </row>
    <row r="7085" spans="1:13" ht="30" customHeight="1" x14ac:dyDescent="0.3">
      <c r="A7085" s="27">
        <f t="shared" ref="A7085:A7148" si="85">A7084+1</f>
        <v>3359</v>
      </c>
      <c r="B7085" s="31">
        <v>45148</v>
      </c>
      <c r="C7085" s="31">
        <v>45145</v>
      </c>
      <c r="D7085" s="19" t="s">
        <v>1757</v>
      </c>
      <c r="E7085" s="20" t="str">
        <f>IF(ISBLANK(LeaveTracker[[#This Row],[Employee Name]]),"-----",VLOOKUP(LeaveTracker[[#This Row],[Employee Name]],'List of Employees'!$B$4:$H$767,7))</f>
        <v>LIBRARY</v>
      </c>
      <c r="F7085" s="66" t="str">
        <f>IF(ISBLANK(LeaveTracker[[#This Row],[Employee Name]]),"-----",VLOOKUP(LeaveTracker[[#This Row],[Employee Name]],'List of Employees'!$B$4:$H$767,6))</f>
        <v>CASUAL</v>
      </c>
      <c r="G7085" s="24">
        <v>45152</v>
      </c>
      <c r="H7085" s="24">
        <v>45154</v>
      </c>
      <c r="I7085" s="20" t="s">
        <v>82</v>
      </c>
      <c r="K7085" s="57" t="str">
        <f ca="1">LeaveTracker[[#This Row],[Days]]&amp;" "&amp;LeaveTracker[[#This Row],[Type of Leave]]</f>
        <v>3 VL</v>
      </c>
      <c r="L7085" s="23">
        <f ca="1">NETWORKDAYS(LeaveTracker[[#This Row],[Start Date]],LeaveTracker[[#This Row],[End Date]],lstHolidays)</f>
        <v>3</v>
      </c>
      <c r="M7085" s="27"/>
    </row>
    <row r="7086" spans="1:13" ht="30" customHeight="1" x14ac:dyDescent="0.3">
      <c r="A7086" s="27">
        <f t="shared" si="85"/>
        <v>3360</v>
      </c>
      <c r="B7086" s="31">
        <v>45148</v>
      </c>
      <c r="C7086" s="31">
        <v>45145</v>
      </c>
      <c r="D7086" s="19" t="s">
        <v>1955</v>
      </c>
      <c r="E7086" s="20" t="str">
        <f>IF(ISBLANK(LeaveTracker[[#This Row],[Employee Name]]),"-----",VLOOKUP(LeaveTracker[[#This Row],[Employee Name]],'List of Employees'!$B$4:$H$767,7))</f>
        <v>TERMINAL</v>
      </c>
      <c r="F7086" s="66" t="str">
        <f>IF(ISBLANK(LeaveTracker[[#This Row],[Employee Name]]),"-----",VLOOKUP(LeaveTracker[[#This Row],[Employee Name]],'List of Employees'!$B$4:$H$767,6))</f>
        <v>CASUAL</v>
      </c>
      <c r="G7086" s="24">
        <v>45149</v>
      </c>
      <c r="H7086" s="24">
        <v>45150</v>
      </c>
      <c r="I7086" s="20" t="s">
        <v>82</v>
      </c>
      <c r="K7086" s="57" t="str">
        <f ca="1">LeaveTracker[[#This Row],[Days]]&amp;" "&amp;LeaveTracker[[#This Row],[Type of Leave]]</f>
        <v>1 VL</v>
      </c>
      <c r="L7086" s="23">
        <f ca="1">NETWORKDAYS(LeaveTracker[[#This Row],[Start Date]],LeaveTracker[[#This Row],[End Date]],lstHolidays)</f>
        <v>1</v>
      </c>
      <c r="M7086" s="27"/>
    </row>
    <row r="7087" spans="1:13" ht="30" customHeight="1" x14ac:dyDescent="0.3">
      <c r="A7087" s="27">
        <f t="shared" si="85"/>
        <v>3361</v>
      </c>
      <c r="B7087" s="31">
        <v>45148</v>
      </c>
      <c r="C7087" s="31">
        <v>45147</v>
      </c>
      <c r="D7087" s="19" t="s">
        <v>2175</v>
      </c>
      <c r="E7087" s="20" t="str">
        <f>IF(ISBLANK(LeaveTracker[[#This Row],[Employee Name]]),"-----",VLOOKUP(LeaveTracker[[#This Row],[Employee Name]],'List of Employees'!$B$4:$H$767,7))</f>
        <v>HALL OF JUSTICE</v>
      </c>
      <c r="F7087" s="66" t="str">
        <f>IF(ISBLANK(LeaveTracker[[#This Row],[Employee Name]]),"-----",VLOOKUP(LeaveTracker[[#This Row],[Employee Name]],'List of Employees'!$B$4:$H$767,6))</f>
        <v>CASUAL</v>
      </c>
      <c r="G7087" s="24">
        <v>45145</v>
      </c>
      <c r="H7087" s="24">
        <v>45146</v>
      </c>
      <c r="I7087" s="20" t="s">
        <v>81</v>
      </c>
      <c r="K7087" s="57" t="str">
        <f ca="1">LeaveTracker[[#This Row],[Days]]&amp;" "&amp;LeaveTracker[[#This Row],[Type of Leave]]</f>
        <v>2 SL</v>
      </c>
      <c r="L7087" s="23">
        <f ca="1">NETWORKDAYS(LeaveTracker[[#This Row],[Start Date]],LeaveTracker[[#This Row],[End Date]],lstHolidays)</f>
        <v>2</v>
      </c>
      <c r="M7087" s="27"/>
    </row>
    <row r="7088" spans="1:13" ht="30" customHeight="1" x14ac:dyDescent="0.3">
      <c r="A7088" s="27">
        <f t="shared" si="85"/>
        <v>3362</v>
      </c>
      <c r="B7088" s="31">
        <v>45148</v>
      </c>
      <c r="C7088" s="31">
        <v>45145</v>
      </c>
      <c r="D7088" s="19" t="s">
        <v>1833</v>
      </c>
      <c r="E7088" s="20" t="str">
        <f>IF(ISBLANK(LeaveTracker[[#This Row],[Employee Name]]),"-----",VLOOKUP(LeaveTracker[[#This Row],[Employee Name]],'List of Employees'!$B$4:$H$767,7))</f>
        <v>BIR</v>
      </c>
      <c r="F7088" s="66" t="str">
        <f>IF(ISBLANK(LeaveTracker[[#This Row],[Employee Name]]),"-----",VLOOKUP(LeaveTracker[[#This Row],[Employee Name]],'List of Employees'!$B$4:$H$767,6))</f>
        <v>CASUAL</v>
      </c>
      <c r="G7088" s="24">
        <v>45139</v>
      </c>
      <c r="H7088" s="24">
        <v>45140</v>
      </c>
      <c r="I7088" s="20" t="s">
        <v>81</v>
      </c>
      <c r="K7088" s="57" t="str">
        <f ca="1">LeaveTracker[[#This Row],[Days]]&amp;" "&amp;LeaveTracker[[#This Row],[Type of Leave]]</f>
        <v>2 SL</v>
      </c>
      <c r="L7088" s="23">
        <f ca="1">NETWORKDAYS(LeaveTracker[[#This Row],[Start Date]],LeaveTracker[[#This Row],[End Date]],lstHolidays)</f>
        <v>2</v>
      </c>
      <c r="M7088" s="27"/>
    </row>
    <row r="7089" spans="1:13" ht="30" customHeight="1" x14ac:dyDescent="0.3">
      <c r="A7089" s="27">
        <f t="shared" si="85"/>
        <v>3363</v>
      </c>
      <c r="B7089" s="31">
        <v>45148</v>
      </c>
      <c r="C7089" s="31">
        <v>45140</v>
      </c>
      <c r="D7089" s="19" t="s">
        <v>1867</v>
      </c>
      <c r="E7089" s="20" t="str">
        <f>IF(ISBLANK(LeaveTracker[[#This Row],[Employee Name]]),"-----",VLOOKUP(LeaveTracker[[#This Row],[Employee Name]],'List of Employees'!$B$4:$H$767,7))</f>
        <v>GSO</v>
      </c>
      <c r="F7089" s="66" t="str">
        <f>IF(ISBLANK(LeaveTracker[[#This Row],[Employee Name]]),"-----",VLOOKUP(LeaveTracker[[#This Row],[Employee Name]],'List of Employees'!$B$4:$H$767,6))</f>
        <v>CASUAL</v>
      </c>
      <c r="G7089" s="24">
        <v>45148</v>
      </c>
      <c r="H7089" s="24">
        <v>45149</v>
      </c>
      <c r="I7089" s="20" t="s">
        <v>82</v>
      </c>
      <c r="K7089" s="57" t="str">
        <f ca="1">LeaveTracker[[#This Row],[Days]]&amp;" "&amp;LeaveTracker[[#This Row],[Type of Leave]]</f>
        <v>2 VL</v>
      </c>
      <c r="L7089" s="23">
        <f ca="1">NETWORKDAYS(LeaveTracker[[#This Row],[Start Date]],LeaveTracker[[#This Row],[End Date]],lstHolidays)</f>
        <v>2</v>
      </c>
      <c r="M7089" s="27"/>
    </row>
    <row r="7090" spans="1:13" ht="30" customHeight="1" x14ac:dyDescent="0.3">
      <c r="A7090" s="27">
        <f t="shared" si="85"/>
        <v>3364</v>
      </c>
      <c r="B7090" s="31">
        <v>45148</v>
      </c>
      <c r="C7090" s="31">
        <v>45145</v>
      </c>
      <c r="D7090" s="19" t="s">
        <v>1867</v>
      </c>
      <c r="E7090" s="20" t="str">
        <f>IF(ISBLANK(LeaveTracker[[#This Row],[Employee Name]]),"-----",VLOOKUP(LeaveTracker[[#This Row],[Employee Name]],'List of Employees'!$B$4:$H$767,7))</f>
        <v>GSO</v>
      </c>
      <c r="F7090" s="66" t="str">
        <f>IF(ISBLANK(LeaveTracker[[#This Row],[Employee Name]]),"-----",VLOOKUP(LeaveTracker[[#This Row],[Employee Name]],'List of Employees'!$B$4:$H$767,6))</f>
        <v>CASUAL</v>
      </c>
      <c r="G7090" s="24">
        <v>45155</v>
      </c>
      <c r="H7090" s="24">
        <v>45156</v>
      </c>
      <c r="I7090" s="20" t="s">
        <v>82</v>
      </c>
      <c r="K7090" s="57" t="str">
        <f ca="1">LeaveTracker[[#This Row],[Days]]&amp;" "&amp;LeaveTracker[[#This Row],[Type of Leave]]</f>
        <v>2 VL</v>
      </c>
      <c r="L7090" s="23">
        <f ca="1">NETWORKDAYS(LeaveTracker[[#This Row],[Start Date]],LeaveTracker[[#This Row],[End Date]],lstHolidays)</f>
        <v>2</v>
      </c>
      <c r="M7090" s="27"/>
    </row>
    <row r="7091" spans="1:13" ht="30" customHeight="1" x14ac:dyDescent="0.3">
      <c r="A7091" s="27">
        <f t="shared" si="85"/>
        <v>3365</v>
      </c>
      <c r="B7091" s="31">
        <v>45148</v>
      </c>
      <c r="C7091" s="31">
        <v>45145</v>
      </c>
      <c r="D7091" s="19" t="s">
        <v>1760</v>
      </c>
      <c r="E7091" s="20" t="str">
        <f>IF(ISBLANK(LeaveTracker[[#This Row],[Employee Name]]),"-----",VLOOKUP(LeaveTracker[[#This Row],[Employee Name]],'List of Employees'!$B$4:$H$767,7))</f>
        <v>GSO</v>
      </c>
      <c r="F7091" s="66" t="str">
        <f>IF(ISBLANK(LeaveTracker[[#This Row],[Employee Name]]),"-----",VLOOKUP(LeaveTracker[[#This Row],[Employee Name]],'List of Employees'!$B$4:$H$767,6))</f>
        <v>CASUAL</v>
      </c>
      <c r="G7091" s="24">
        <v>45160</v>
      </c>
      <c r="H7091" s="24">
        <v>45163</v>
      </c>
      <c r="I7091" s="20" t="s">
        <v>82</v>
      </c>
      <c r="K7091" s="57" t="str">
        <f ca="1">LeaveTracker[[#This Row],[Days]]&amp;" "&amp;LeaveTracker[[#This Row],[Type of Leave]]</f>
        <v>4 VL</v>
      </c>
      <c r="L7091" s="23">
        <f ca="1">NETWORKDAYS(LeaveTracker[[#This Row],[Start Date]],LeaveTracker[[#This Row],[End Date]],lstHolidays)</f>
        <v>4</v>
      </c>
      <c r="M7091" s="27"/>
    </row>
    <row r="7092" spans="1:13" ht="30" customHeight="1" x14ac:dyDescent="0.3">
      <c r="A7092" s="27">
        <f t="shared" si="85"/>
        <v>3366</v>
      </c>
      <c r="B7092" s="31">
        <v>45148</v>
      </c>
      <c r="C7092" s="31">
        <v>45146</v>
      </c>
      <c r="D7092" s="19" t="s">
        <v>1760</v>
      </c>
      <c r="E7092" s="20" t="str">
        <f>IF(ISBLANK(LeaveTracker[[#This Row],[Employee Name]]),"-----",VLOOKUP(LeaveTracker[[#This Row],[Employee Name]],'List of Employees'!$B$4:$H$767,7))</f>
        <v>GSO</v>
      </c>
      <c r="F7092" s="66" t="str">
        <f>IF(ISBLANK(LeaveTracker[[#This Row],[Employee Name]]),"-----",VLOOKUP(LeaveTracker[[#This Row],[Employee Name]],'List of Employees'!$B$4:$H$767,6))</f>
        <v>CASUAL</v>
      </c>
      <c r="G7092" s="24">
        <v>45167</v>
      </c>
      <c r="H7092" s="24">
        <v>45169</v>
      </c>
      <c r="I7092" s="20" t="s">
        <v>82</v>
      </c>
      <c r="K7092" s="57" t="str">
        <f ca="1">LeaveTracker[[#This Row],[Days]]&amp;" "&amp;LeaveTracker[[#This Row],[Type of Leave]]</f>
        <v>3 VL</v>
      </c>
      <c r="L7092" s="23">
        <f ca="1">NETWORKDAYS(LeaveTracker[[#This Row],[Start Date]],LeaveTracker[[#This Row],[End Date]],lstHolidays)</f>
        <v>3</v>
      </c>
      <c r="M7092" s="27"/>
    </row>
    <row r="7093" spans="1:13" ht="30" customHeight="1" x14ac:dyDescent="0.3">
      <c r="A7093" s="27">
        <f t="shared" si="85"/>
        <v>3367</v>
      </c>
      <c r="B7093" s="31">
        <v>45148</v>
      </c>
      <c r="C7093" s="31">
        <v>45147</v>
      </c>
      <c r="D7093" s="19" t="s">
        <v>1875</v>
      </c>
      <c r="E7093" s="20" t="str">
        <f>IF(ISBLANK(LeaveTracker[[#This Row],[Employee Name]]),"-----",VLOOKUP(LeaveTracker[[#This Row],[Employee Name]],'List of Employees'!$B$4:$H$767,7))</f>
        <v>CTO-LICENSE</v>
      </c>
      <c r="F7093" s="66" t="str">
        <f>IF(ISBLANK(LeaveTracker[[#This Row],[Employee Name]]),"-----",VLOOKUP(LeaveTracker[[#This Row],[Employee Name]],'List of Employees'!$B$4:$H$767,6))</f>
        <v>CASUAL</v>
      </c>
      <c r="G7093" s="24">
        <v>45145</v>
      </c>
      <c r="H7093" s="24">
        <v>45145</v>
      </c>
      <c r="I7093" s="20" t="s">
        <v>81</v>
      </c>
      <c r="K7093" s="57" t="str">
        <f ca="1">LeaveTracker[[#This Row],[Days]]&amp;" "&amp;LeaveTracker[[#This Row],[Type of Leave]]</f>
        <v>1 SL</v>
      </c>
      <c r="L7093" s="23">
        <f ca="1">NETWORKDAYS(LeaveTracker[[#This Row],[Start Date]],LeaveTracker[[#This Row],[End Date]],lstHolidays)</f>
        <v>1</v>
      </c>
      <c r="M7093" s="27"/>
    </row>
    <row r="7094" spans="1:13" ht="30" customHeight="1" x14ac:dyDescent="0.3">
      <c r="A7094" s="27">
        <f t="shared" si="85"/>
        <v>3368</v>
      </c>
      <c r="B7094" s="31">
        <v>45148</v>
      </c>
      <c r="C7094" s="31">
        <v>45147</v>
      </c>
      <c r="D7094" s="19" t="s">
        <v>395</v>
      </c>
      <c r="E7094" s="20" t="str">
        <f>IF(ISBLANK(LeaveTracker[[#This Row],[Employee Name]]),"-----",VLOOKUP(LeaveTracker[[#This Row],[Employee Name]],'List of Employees'!$B$4:$H$767,7))</f>
        <v>CTO</v>
      </c>
      <c r="F7094" s="66" t="str">
        <f>IF(ISBLANK(LeaveTracker[[#This Row],[Employee Name]]),"-----",VLOOKUP(LeaveTracker[[#This Row],[Employee Name]],'List of Employees'!$B$4:$H$767,6))</f>
        <v>PERMANENT</v>
      </c>
      <c r="G7094" s="24">
        <v>45146</v>
      </c>
      <c r="H7094" s="24">
        <v>45146</v>
      </c>
      <c r="I7094" s="20" t="s">
        <v>81</v>
      </c>
      <c r="K7094" s="57" t="str">
        <f ca="1">LeaveTracker[[#This Row],[Days]]&amp;" "&amp;LeaveTracker[[#This Row],[Type of Leave]]</f>
        <v>1 SL</v>
      </c>
      <c r="L7094" s="23">
        <f ca="1">NETWORKDAYS(LeaveTracker[[#This Row],[Start Date]],LeaveTracker[[#This Row],[End Date]],lstHolidays)</f>
        <v>1</v>
      </c>
      <c r="M7094" s="27"/>
    </row>
    <row r="7095" spans="1:13" ht="30" customHeight="1" x14ac:dyDescent="0.3">
      <c r="A7095" s="27">
        <f t="shared" si="85"/>
        <v>3369</v>
      </c>
      <c r="B7095" s="31">
        <v>45148</v>
      </c>
      <c r="C7095" s="31">
        <v>45148</v>
      </c>
      <c r="D7095" s="19" t="s">
        <v>223</v>
      </c>
      <c r="E7095" s="20" t="str">
        <f>IF(ISBLANK(LeaveTracker[[#This Row],[Employee Name]]),"-----",VLOOKUP(LeaveTracker[[#This Row],[Employee Name]],'List of Employees'!$B$4:$H$767,7))</f>
        <v>CSWDO</v>
      </c>
      <c r="F7095" s="66" t="str">
        <f>IF(ISBLANK(LeaveTracker[[#This Row],[Employee Name]]),"-----",VLOOKUP(LeaveTracker[[#This Row],[Employee Name]],'List of Employees'!$B$4:$H$767,6))</f>
        <v>PERMANENT</v>
      </c>
      <c r="G7095" s="24">
        <v>45147</v>
      </c>
      <c r="H7095" s="24">
        <v>45147</v>
      </c>
      <c r="I7095" s="20" t="s">
        <v>81</v>
      </c>
      <c r="K7095" s="57" t="str">
        <f ca="1">LeaveTracker[[#This Row],[Days]]&amp;" "&amp;LeaveTracker[[#This Row],[Type of Leave]]</f>
        <v>1 SL</v>
      </c>
      <c r="L7095" s="23">
        <f ca="1">NETWORKDAYS(LeaveTracker[[#This Row],[Start Date]],LeaveTracker[[#This Row],[End Date]],lstHolidays)</f>
        <v>1</v>
      </c>
      <c r="M7095" s="27"/>
    </row>
    <row r="7096" spans="1:13" ht="30" customHeight="1" x14ac:dyDescent="0.3">
      <c r="A7096" s="27">
        <f t="shared" si="85"/>
        <v>3370</v>
      </c>
      <c r="B7096" s="31">
        <v>45148</v>
      </c>
      <c r="C7096" s="31">
        <v>45148</v>
      </c>
      <c r="D7096" s="19" t="s">
        <v>2255</v>
      </c>
      <c r="E7096" s="20" t="str">
        <f>IF(ISBLANK(LeaveTracker[[#This Row],[Employee Name]]),"-----",VLOOKUP(LeaveTracker[[#This Row],[Employee Name]],'List of Employees'!$B$4:$H$767,7))</f>
        <v>OSP</v>
      </c>
      <c r="F7096" s="66" t="str">
        <f>IF(ISBLANK(LeaveTracker[[#This Row],[Employee Name]]),"-----",VLOOKUP(LeaveTracker[[#This Row],[Employee Name]],'List of Employees'!$B$4:$H$767,6))</f>
        <v>PERMANENT</v>
      </c>
      <c r="G7096" s="24">
        <v>45147</v>
      </c>
      <c r="H7096" s="24">
        <v>45147</v>
      </c>
      <c r="I7096" s="20" t="s">
        <v>81</v>
      </c>
      <c r="K7096" s="57" t="str">
        <f ca="1">LeaveTracker[[#This Row],[Days]]&amp;" "&amp;LeaveTracker[[#This Row],[Type of Leave]]</f>
        <v>1 SL</v>
      </c>
      <c r="L7096" s="23">
        <f ca="1">NETWORKDAYS(LeaveTracker[[#This Row],[Start Date]],LeaveTracker[[#This Row],[End Date]],lstHolidays)</f>
        <v>1</v>
      </c>
      <c r="M7096" s="27"/>
    </row>
    <row r="7097" spans="1:13" ht="30" customHeight="1" x14ac:dyDescent="0.3">
      <c r="A7097" s="27">
        <f t="shared" si="85"/>
        <v>3371</v>
      </c>
      <c r="B7097" s="31">
        <v>45148</v>
      </c>
      <c r="C7097" s="31">
        <v>45145</v>
      </c>
      <c r="D7097" s="19" t="s">
        <v>2457</v>
      </c>
      <c r="E7097" s="20" t="str">
        <f>IF(ISBLANK(LeaveTracker[[#This Row],[Employee Name]]),"-----",VLOOKUP(LeaveTracker[[#This Row],[Employee Name]],'List of Employees'!$B$4:$H$767,7))</f>
        <v>BAC OFFICE</v>
      </c>
      <c r="F7097" s="66" t="str">
        <f>IF(ISBLANK(LeaveTracker[[#This Row],[Employee Name]]),"-----",VLOOKUP(LeaveTracker[[#This Row],[Employee Name]],'List of Employees'!$B$4:$H$767,6))</f>
        <v>JOBCON</v>
      </c>
      <c r="G7097" s="24">
        <v>45140</v>
      </c>
      <c r="H7097" s="24">
        <v>45142</v>
      </c>
      <c r="I7097" s="20" t="s">
        <v>81</v>
      </c>
      <c r="K7097" s="57" t="str">
        <f ca="1">LeaveTracker[[#This Row],[Days]]&amp;" "&amp;LeaveTracker[[#This Row],[Type of Leave]]</f>
        <v>3 SL</v>
      </c>
      <c r="L7097" s="23">
        <f ca="1">NETWORKDAYS(LeaveTracker[[#This Row],[Start Date]],LeaveTracker[[#This Row],[End Date]],lstHolidays)</f>
        <v>3</v>
      </c>
      <c r="M7097" s="27"/>
    </row>
    <row r="7098" spans="1:13" ht="30" customHeight="1" x14ac:dyDescent="0.3">
      <c r="A7098" s="27">
        <f t="shared" si="85"/>
        <v>3372</v>
      </c>
      <c r="B7098" s="31">
        <v>45153</v>
      </c>
      <c r="C7098" s="31">
        <v>45153</v>
      </c>
      <c r="D7098" s="19" t="s">
        <v>503</v>
      </c>
      <c r="E7098" s="20" t="str">
        <f>IF(ISBLANK(LeaveTracker[[#This Row],[Employee Name]]),"-----",VLOOKUP(LeaveTracker[[#This Row],[Employee Name]],'List of Employees'!$B$4:$H$767,7))</f>
        <v>THRDC</v>
      </c>
      <c r="F7098" s="66" t="str">
        <f>IF(ISBLANK(LeaveTracker[[#This Row],[Employee Name]]),"-----",VLOOKUP(LeaveTracker[[#This Row],[Employee Name]],'List of Employees'!$B$4:$H$767,6))</f>
        <v>PERMANENT</v>
      </c>
      <c r="G7098" s="24">
        <v>45139</v>
      </c>
      <c r="H7098" s="24">
        <v>45149</v>
      </c>
      <c r="I7098" s="20" t="s">
        <v>81</v>
      </c>
      <c r="K7098" s="57" t="str">
        <f ca="1">LeaveTracker[[#This Row],[Days]]&amp;" "&amp;LeaveTracker[[#This Row],[Type of Leave]]</f>
        <v>9 SL</v>
      </c>
      <c r="L7098" s="23">
        <f ca="1">NETWORKDAYS(LeaveTracker[[#This Row],[Start Date]],LeaveTracker[[#This Row],[End Date]],lstHolidays)</f>
        <v>9</v>
      </c>
      <c r="M7098" s="27"/>
    </row>
    <row r="7099" spans="1:13" ht="30" customHeight="1" x14ac:dyDescent="0.3">
      <c r="A7099" s="27">
        <f t="shared" si="85"/>
        <v>3373</v>
      </c>
      <c r="B7099" s="31">
        <v>45153</v>
      </c>
      <c r="C7099" s="31">
        <v>45147</v>
      </c>
      <c r="D7099" s="19" t="s">
        <v>1736</v>
      </c>
      <c r="E7099" s="20">
        <f>IF(ISBLANK(LeaveTracker[[#This Row],[Employee Name]]),"-----",VLOOKUP(LeaveTracker[[#This Row],[Employee Name]],'List of Employees'!$B$4:$H$767,7))</f>
        <v>0</v>
      </c>
      <c r="F7099" s="66" t="str">
        <f>IF(ISBLANK(LeaveTracker[[#This Row],[Employee Name]]),"-----",VLOOKUP(LeaveTracker[[#This Row],[Employee Name]],'List of Employees'!$B$4:$H$767,6))</f>
        <v>CASUAL</v>
      </c>
      <c r="G7099" s="24">
        <v>45154</v>
      </c>
      <c r="H7099" s="24">
        <v>45156</v>
      </c>
      <c r="I7099" s="20" t="s">
        <v>82</v>
      </c>
      <c r="K7099" s="57" t="str">
        <f ca="1">LeaveTracker[[#This Row],[Days]]&amp;" "&amp;LeaveTracker[[#This Row],[Type of Leave]]</f>
        <v>3 VL</v>
      </c>
      <c r="L7099" s="23">
        <f ca="1">NETWORKDAYS(LeaveTracker[[#This Row],[Start Date]],LeaveTracker[[#This Row],[End Date]],lstHolidays)</f>
        <v>3</v>
      </c>
      <c r="M7099" s="27"/>
    </row>
    <row r="7100" spans="1:13" ht="30" customHeight="1" x14ac:dyDescent="0.3">
      <c r="A7100" s="27">
        <f t="shared" si="85"/>
        <v>3374</v>
      </c>
      <c r="B7100" s="31">
        <v>45153</v>
      </c>
      <c r="C7100" s="31">
        <v>45147</v>
      </c>
      <c r="D7100" s="19" t="s">
        <v>1736</v>
      </c>
      <c r="E7100" s="20">
        <f>IF(ISBLANK(LeaveTracker[[#This Row],[Employee Name]]),"-----",VLOOKUP(LeaveTracker[[#This Row],[Employee Name]],'List of Employees'!$B$4:$H$767,7))</f>
        <v>0</v>
      </c>
      <c r="F7100" s="66" t="str">
        <f>IF(ISBLANK(LeaveTracker[[#This Row],[Employee Name]]),"-----",VLOOKUP(LeaveTracker[[#This Row],[Employee Name]],'List of Employees'!$B$4:$H$767,6))</f>
        <v>CASUAL</v>
      </c>
      <c r="G7100" s="24">
        <v>45161</v>
      </c>
      <c r="H7100" s="24">
        <v>45163</v>
      </c>
      <c r="I7100" s="20" t="s">
        <v>82</v>
      </c>
      <c r="K7100" s="57" t="str">
        <f ca="1">LeaveTracker[[#This Row],[Days]]&amp;" "&amp;LeaveTracker[[#This Row],[Type of Leave]]</f>
        <v>3 VL</v>
      </c>
      <c r="L7100" s="23">
        <f ca="1">NETWORKDAYS(LeaveTracker[[#This Row],[Start Date]],LeaveTracker[[#This Row],[End Date]],lstHolidays)</f>
        <v>3</v>
      </c>
      <c r="M7100" s="27"/>
    </row>
    <row r="7101" spans="1:13" ht="30" customHeight="1" x14ac:dyDescent="0.3">
      <c r="A7101" s="27">
        <f t="shared" si="85"/>
        <v>3375</v>
      </c>
      <c r="B7101" s="31">
        <v>45153</v>
      </c>
      <c r="C7101" s="31">
        <v>45152</v>
      </c>
      <c r="D7101" s="19" t="s">
        <v>1736</v>
      </c>
      <c r="E7101" s="20">
        <f>IF(ISBLANK(LeaveTracker[[#This Row],[Employee Name]]),"-----",VLOOKUP(LeaveTracker[[#This Row],[Employee Name]],'List of Employees'!$B$4:$H$767,7))</f>
        <v>0</v>
      </c>
      <c r="F7101" s="66" t="str">
        <f>IF(ISBLANK(LeaveTracker[[#This Row],[Employee Name]]),"-----",VLOOKUP(LeaveTracker[[#This Row],[Employee Name]],'List of Employees'!$B$4:$H$767,6))</f>
        <v>CASUAL</v>
      </c>
      <c r="G7101" s="24">
        <v>45141</v>
      </c>
      <c r="H7101" s="24">
        <v>45141</v>
      </c>
      <c r="I7101" s="20" t="s">
        <v>82</v>
      </c>
      <c r="K7101" s="57" t="str">
        <f ca="1">LeaveTracker[[#This Row],[Days]]&amp;" "&amp;LeaveTracker[[#This Row],[Type of Leave]]</f>
        <v>1 VL</v>
      </c>
      <c r="L7101" s="23">
        <f ca="1">NETWORKDAYS(LeaveTracker[[#This Row],[Start Date]],LeaveTracker[[#This Row],[End Date]],lstHolidays)</f>
        <v>1</v>
      </c>
      <c r="M7101" s="27"/>
    </row>
    <row r="7102" spans="1:13" ht="30" customHeight="1" x14ac:dyDescent="0.3">
      <c r="A7102" s="27">
        <f t="shared" si="85"/>
        <v>3376</v>
      </c>
      <c r="B7102" s="31">
        <v>45153</v>
      </c>
      <c r="C7102" s="31">
        <v>45152</v>
      </c>
      <c r="D7102" s="19" t="s">
        <v>1736</v>
      </c>
      <c r="E7102" s="20">
        <f>IF(ISBLANK(LeaveTracker[[#This Row],[Employee Name]]),"-----",VLOOKUP(LeaveTracker[[#This Row],[Employee Name]],'List of Employees'!$B$4:$H$767,7))</f>
        <v>0</v>
      </c>
      <c r="F7102" s="66" t="str">
        <f>IF(ISBLANK(LeaveTracker[[#This Row],[Employee Name]]),"-----",VLOOKUP(LeaveTracker[[#This Row],[Employee Name]],'List of Employees'!$B$4:$H$767,6))</f>
        <v>CASUAL</v>
      </c>
      <c r="G7102" s="24">
        <v>45147</v>
      </c>
      <c r="H7102" s="24">
        <v>45147</v>
      </c>
      <c r="I7102" s="20" t="s">
        <v>82</v>
      </c>
      <c r="K7102" s="57" t="str">
        <f ca="1">LeaveTracker[[#This Row],[Days]]&amp;" "&amp;LeaveTracker[[#This Row],[Type of Leave]]</f>
        <v>1 VL</v>
      </c>
      <c r="L7102" s="23">
        <f ca="1">NETWORKDAYS(LeaveTracker[[#This Row],[Start Date]],LeaveTracker[[#This Row],[End Date]],lstHolidays)</f>
        <v>1</v>
      </c>
      <c r="M7102" s="27"/>
    </row>
    <row r="7103" spans="1:13" ht="30" customHeight="1" x14ac:dyDescent="0.3">
      <c r="A7103" s="27">
        <f t="shared" si="85"/>
        <v>3377</v>
      </c>
      <c r="B7103" s="31">
        <v>45153</v>
      </c>
      <c r="C7103" s="31">
        <v>45152</v>
      </c>
      <c r="D7103" s="19" t="s">
        <v>1881</v>
      </c>
      <c r="E7103" s="20" t="str">
        <f>IF(ISBLANK(LeaveTracker[[#This Row],[Employee Name]]),"-----",VLOOKUP(LeaveTracker[[#This Row],[Employee Name]],'List of Employees'!$B$4:$H$767,7))</f>
        <v>TICC</v>
      </c>
      <c r="F7103" s="66" t="str">
        <f>IF(ISBLANK(LeaveTracker[[#This Row],[Employee Name]]),"-----",VLOOKUP(LeaveTracker[[#This Row],[Employee Name]],'List of Employees'!$B$4:$H$767,6))</f>
        <v>CASUAL</v>
      </c>
      <c r="G7103" s="24">
        <v>45142</v>
      </c>
      <c r="H7103" s="24">
        <v>45142</v>
      </c>
      <c r="I7103" s="20" t="s">
        <v>81</v>
      </c>
      <c r="K7103" s="57" t="str">
        <f ca="1">LeaveTracker[[#This Row],[Days]]&amp;" "&amp;LeaveTracker[[#This Row],[Type of Leave]]</f>
        <v>1 SL</v>
      </c>
      <c r="L7103" s="23">
        <f ca="1">NETWORKDAYS(LeaveTracker[[#This Row],[Start Date]],LeaveTracker[[#This Row],[End Date]],lstHolidays)</f>
        <v>1</v>
      </c>
      <c r="M7103" s="27"/>
    </row>
    <row r="7104" spans="1:13" ht="30" customHeight="1" x14ac:dyDescent="0.3">
      <c r="A7104" s="27">
        <f t="shared" si="85"/>
        <v>3378</v>
      </c>
      <c r="B7104" s="31">
        <v>45153</v>
      </c>
      <c r="C7104" s="31">
        <v>45152</v>
      </c>
      <c r="D7104" s="19" t="s">
        <v>1881</v>
      </c>
      <c r="E7104" s="20" t="str">
        <f>IF(ISBLANK(LeaveTracker[[#This Row],[Employee Name]]),"-----",VLOOKUP(LeaveTracker[[#This Row],[Employee Name]],'List of Employees'!$B$4:$H$767,7))</f>
        <v>TICC</v>
      </c>
      <c r="F7104" s="66" t="str">
        <f>IF(ISBLANK(LeaveTracker[[#This Row],[Employee Name]]),"-----",VLOOKUP(LeaveTracker[[#This Row],[Employee Name]],'List of Employees'!$B$4:$H$767,6))</f>
        <v>CASUAL</v>
      </c>
      <c r="G7104" s="24">
        <v>45149</v>
      </c>
      <c r="H7104" s="24">
        <v>45149</v>
      </c>
      <c r="I7104" s="20" t="s">
        <v>81</v>
      </c>
      <c r="K7104" s="57" t="str">
        <f ca="1">LeaveTracker[[#This Row],[Days]]&amp;" "&amp;LeaveTracker[[#This Row],[Type of Leave]]</f>
        <v>1 SL</v>
      </c>
      <c r="L7104" s="23">
        <f ca="1">NETWORKDAYS(LeaveTracker[[#This Row],[Start Date]],LeaveTracker[[#This Row],[End Date]],lstHolidays)</f>
        <v>1</v>
      </c>
      <c r="M7104" s="27"/>
    </row>
    <row r="7105" spans="1:13" ht="30" customHeight="1" x14ac:dyDescent="0.3">
      <c r="A7105" s="27">
        <f t="shared" si="85"/>
        <v>3379</v>
      </c>
      <c r="B7105" s="31">
        <v>45153</v>
      </c>
      <c r="C7105" s="31">
        <v>45148</v>
      </c>
      <c r="D7105" s="19" t="s">
        <v>1787</v>
      </c>
      <c r="E7105" s="20" t="str">
        <f>IF(ISBLANK(LeaveTracker[[#This Row],[Employee Name]]),"-----",VLOOKUP(LeaveTracker[[#This Row],[Employee Name]],'List of Employees'!$B$4:$H$767,7))</f>
        <v>CENRO</v>
      </c>
      <c r="F7105" s="66" t="str">
        <f>IF(ISBLANK(LeaveTracker[[#This Row],[Employee Name]]),"-----",VLOOKUP(LeaveTracker[[#This Row],[Employee Name]],'List of Employees'!$B$4:$H$767,6))</f>
        <v>CASUAL</v>
      </c>
      <c r="G7105" s="24">
        <v>45145</v>
      </c>
      <c r="H7105" s="24">
        <v>45146</v>
      </c>
      <c r="I7105" s="20" t="s">
        <v>81</v>
      </c>
      <c r="K7105" s="57" t="str">
        <f ca="1">LeaveTracker[[#This Row],[Days]]&amp;" "&amp;LeaveTracker[[#This Row],[Type of Leave]]</f>
        <v>2 SL</v>
      </c>
      <c r="L7105" s="23">
        <f ca="1">NETWORKDAYS(LeaveTracker[[#This Row],[Start Date]],LeaveTracker[[#This Row],[End Date]],lstHolidays)</f>
        <v>2</v>
      </c>
      <c r="M7105" s="27"/>
    </row>
    <row r="7106" spans="1:13" ht="30" customHeight="1" x14ac:dyDescent="0.3">
      <c r="A7106" s="27">
        <f t="shared" si="85"/>
        <v>3380</v>
      </c>
      <c r="B7106" s="31">
        <v>45153</v>
      </c>
      <c r="C7106" s="31">
        <v>45146</v>
      </c>
      <c r="D7106" s="19" t="s">
        <v>2188</v>
      </c>
      <c r="E7106" s="20" t="str">
        <f>IF(ISBLANK(LeaveTracker[[#This Row],[Employee Name]]),"-----",VLOOKUP(LeaveTracker[[#This Row],[Employee Name]],'List of Employees'!$B$4:$H$767,7))</f>
        <v>CENRO</v>
      </c>
      <c r="F7106" s="66" t="str">
        <f>IF(ISBLANK(LeaveTracker[[#This Row],[Employee Name]]),"-----",VLOOKUP(LeaveTracker[[#This Row],[Employee Name]],'List of Employees'!$B$4:$H$767,6))</f>
        <v>CASUAL</v>
      </c>
      <c r="G7106" s="24">
        <v>45141</v>
      </c>
      <c r="H7106" s="24">
        <v>45145</v>
      </c>
      <c r="I7106" s="20" t="s">
        <v>81</v>
      </c>
      <c r="K7106" s="57" t="str">
        <f ca="1">LeaveTracker[[#This Row],[Days]]&amp;" "&amp;LeaveTracker[[#This Row],[Type of Leave]]</f>
        <v>3 SL</v>
      </c>
      <c r="L7106" s="23">
        <f ca="1">NETWORKDAYS(LeaveTracker[[#This Row],[Start Date]],LeaveTracker[[#This Row],[End Date]],lstHolidays)</f>
        <v>3</v>
      </c>
      <c r="M7106" s="27"/>
    </row>
    <row r="7107" spans="1:13" ht="30" customHeight="1" x14ac:dyDescent="0.3">
      <c r="A7107" s="27">
        <f t="shared" si="85"/>
        <v>3381</v>
      </c>
      <c r="B7107" s="31">
        <v>45153</v>
      </c>
      <c r="C7107" s="31">
        <v>45146</v>
      </c>
      <c r="D7107" s="19" t="s">
        <v>2179</v>
      </c>
      <c r="E7107" s="20" t="str">
        <f>IF(ISBLANK(LeaveTracker[[#This Row],[Employee Name]]),"-----",VLOOKUP(LeaveTracker[[#This Row],[Employee Name]],'List of Employees'!$B$4:$H$767,7))</f>
        <v>CENRO</v>
      </c>
      <c r="F7107" s="66" t="str">
        <f>IF(ISBLANK(LeaveTracker[[#This Row],[Employee Name]]),"-----",VLOOKUP(LeaveTracker[[#This Row],[Employee Name]],'List of Employees'!$B$4:$H$767,6))</f>
        <v>CASUAL</v>
      </c>
      <c r="G7107" s="24">
        <v>45141</v>
      </c>
      <c r="H7107" s="24">
        <v>45145</v>
      </c>
      <c r="I7107" s="20" t="s">
        <v>81</v>
      </c>
      <c r="K7107" s="57" t="str">
        <f ca="1">LeaveTracker[[#This Row],[Days]]&amp;" "&amp;LeaveTracker[[#This Row],[Type of Leave]]</f>
        <v>3 SL</v>
      </c>
      <c r="L7107" s="23">
        <f ca="1">NETWORKDAYS(LeaveTracker[[#This Row],[Start Date]],LeaveTracker[[#This Row],[End Date]],lstHolidays)</f>
        <v>3</v>
      </c>
      <c r="M7107" s="27"/>
    </row>
    <row r="7108" spans="1:13" ht="30" customHeight="1" x14ac:dyDescent="0.3">
      <c r="A7108" s="27">
        <f t="shared" si="85"/>
        <v>3382</v>
      </c>
      <c r="B7108" s="31">
        <v>45153</v>
      </c>
      <c r="C7108" s="31">
        <v>45147</v>
      </c>
      <c r="D7108" s="19" t="s">
        <v>1786</v>
      </c>
      <c r="E7108" s="20" t="str">
        <f>IF(ISBLANK(LeaveTracker[[#This Row],[Employee Name]]),"-----",VLOOKUP(LeaveTracker[[#This Row],[Employee Name]],'List of Employees'!$B$4:$H$767,7))</f>
        <v>CENRO</v>
      </c>
      <c r="F7108" s="66" t="str">
        <f>IF(ISBLANK(LeaveTracker[[#This Row],[Employee Name]]),"-----",VLOOKUP(LeaveTracker[[#This Row],[Employee Name]],'List of Employees'!$B$4:$H$767,6))</f>
        <v>CASUAL</v>
      </c>
      <c r="G7108" s="24">
        <v>45153</v>
      </c>
      <c r="H7108" s="24">
        <v>45156</v>
      </c>
      <c r="I7108" s="20" t="s">
        <v>82</v>
      </c>
      <c r="K7108" s="57" t="str">
        <f ca="1">LeaveTracker[[#This Row],[Days]]&amp;" "&amp;LeaveTracker[[#This Row],[Type of Leave]]</f>
        <v>4 VL</v>
      </c>
      <c r="L7108" s="23">
        <f ca="1">NETWORKDAYS(LeaveTracker[[#This Row],[Start Date]],LeaveTracker[[#This Row],[End Date]],lstHolidays)</f>
        <v>4</v>
      </c>
      <c r="M7108" s="27"/>
    </row>
    <row r="7109" spans="1:13" ht="30" customHeight="1" x14ac:dyDescent="0.3">
      <c r="A7109" s="27">
        <f t="shared" si="85"/>
        <v>3383</v>
      </c>
      <c r="B7109" s="31">
        <v>45153</v>
      </c>
      <c r="C7109" s="31">
        <v>45148</v>
      </c>
      <c r="D7109" s="19" t="s">
        <v>1869</v>
      </c>
      <c r="E7109" s="20" t="str">
        <f>IF(ISBLANK(LeaveTracker[[#This Row],[Employee Name]]),"-----",VLOOKUP(LeaveTracker[[#This Row],[Employee Name]],'List of Employees'!$B$4:$H$767,7))</f>
        <v>CENRO</v>
      </c>
      <c r="F7109" s="66" t="str">
        <f>IF(ISBLANK(LeaveTracker[[#This Row],[Employee Name]]),"-----",VLOOKUP(LeaveTracker[[#This Row],[Employee Name]],'List of Employees'!$B$4:$H$767,6))</f>
        <v>CASUAL</v>
      </c>
      <c r="G7109" s="24">
        <v>45140</v>
      </c>
      <c r="H7109" s="24">
        <v>45142</v>
      </c>
      <c r="I7109" s="20" t="s">
        <v>81</v>
      </c>
      <c r="K7109" s="57" t="str">
        <f ca="1">LeaveTracker[[#This Row],[Days]]&amp;" "&amp;LeaveTracker[[#This Row],[Type of Leave]]</f>
        <v>3 SL</v>
      </c>
      <c r="L7109" s="23">
        <f ca="1">NETWORKDAYS(LeaveTracker[[#This Row],[Start Date]],LeaveTracker[[#This Row],[End Date]],lstHolidays)</f>
        <v>3</v>
      </c>
      <c r="M7109" s="27"/>
    </row>
    <row r="7110" spans="1:13" ht="30" customHeight="1" x14ac:dyDescent="0.3">
      <c r="A7110" s="27">
        <f t="shared" si="85"/>
        <v>3384</v>
      </c>
      <c r="B7110" s="31">
        <v>45153</v>
      </c>
      <c r="C7110" s="31">
        <v>45148</v>
      </c>
      <c r="D7110" s="19" t="s">
        <v>1814</v>
      </c>
      <c r="E7110" s="20" t="str">
        <f>IF(ISBLANK(LeaveTracker[[#This Row],[Employee Name]]),"-----",VLOOKUP(LeaveTracker[[#This Row],[Employee Name]],'List of Employees'!$B$4:$H$767,7))</f>
        <v>CENRO</v>
      </c>
      <c r="F7110" s="66" t="str">
        <f>IF(ISBLANK(LeaveTracker[[#This Row],[Employee Name]]),"-----",VLOOKUP(LeaveTracker[[#This Row],[Employee Name]],'List of Employees'!$B$4:$H$767,6))</f>
        <v>CASUAL</v>
      </c>
      <c r="G7110" s="24">
        <v>45146</v>
      </c>
      <c r="H7110" s="24">
        <v>45146</v>
      </c>
      <c r="I7110" s="20" t="s">
        <v>81</v>
      </c>
      <c r="K7110" s="57" t="str">
        <f ca="1">LeaveTracker[[#This Row],[Days]]&amp;" "&amp;LeaveTracker[[#This Row],[Type of Leave]]</f>
        <v>1 SL</v>
      </c>
      <c r="L7110" s="23">
        <f ca="1">NETWORKDAYS(LeaveTracker[[#This Row],[Start Date]],LeaveTracker[[#This Row],[End Date]],lstHolidays)</f>
        <v>1</v>
      </c>
      <c r="M7110" s="27"/>
    </row>
    <row r="7111" spans="1:13" ht="30" customHeight="1" x14ac:dyDescent="0.3">
      <c r="A7111" s="27">
        <f t="shared" si="85"/>
        <v>3385</v>
      </c>
      <c r="B7111" s="31">
        <v>45153</v>
      </c>
      <c r="C7111" s="31">
        <v>45152</v>
      </c>
      <c r="D7111" s="19" t="s">
        <v>1907</v>
      </c>
      <c r="E7111" s="20" t="str">
        <f>IF(ISBLANK(LeaveTracker[[#This Row],[Employee Name]]),"-----",VLOOKUP(LeaveTracker[[#This Row],[Employee Name]],'List of Employees'!$B$4:$H$767,7))</f>
        <v>INTERNAL</v>
      </c>
      <c r="F7111" s="66" t="str">
        <f>IF(ISBLANK(LeaveTracker[[#This Row],[Employee Name]]),"-----",VLOOKUP(LeaveTracker[[#This Row],[Employee Name]],'List of Employees'!$B$4:$H$767,6))</f>
        <v>CASUAL</v>
      </c>
      <c r="G7111" s="24">
        <v>45146</v>
      </c>
      <c r="H7111" s="24">
        <v>45146</v>
      </c>
      <c r="I7111" s="20" t="s">
        <v>81</v>
      </c>
      <c r="K7111" s="57" t="str">
        <f ca="1">LeaveTracker[[#This Row],[Days]]&amp;" "&amp;LeaveTracker[[#This Row],[Type of Leave]]</f>
        <v>1 SL</v>
      </c>
      <c r="L7111" s="23">
        <f ca="1">NETWORKDAYS(LeaveTracker[[#This Row],[Start Date]],LeaveTracker[[#This Row],[End Date]],lstHolidays)</f>
        <v>1</v>
      </c>
      <c r="M7111" s="27"/>
    </row>
    <row r="7112" spans="1:13" ht="30" customHeight="1" x14ac:dyDescent="0.3">
      <c r="A7112" s="27">
        <f t="shared" si="85"/>
        <v>3386</v>
      </c>
      <c r="B7112" s="31">
        <v>45153</v>
      </c>
      <c r="C7112" s="31">
        <v>45152</v>
      </c>
      <c r="D7112" s="19" t="s">
        <v>1907</v>
      </c>
      <c r="E7112" s="20" t="str">
        <f>IF(ISBLANK(LeaveTracker[[#This Row],[Employee Name]]),"-----",VLOOKUP(LeaveTracker[[#This Row],[Employee Name]],'List of Employees'!$B$4:$H$767,7))</f>
        <v>INTERNAL</v>
      </c>
      <c r="F7112" s="66" t="str">
        <f>IF(ISBLANK(LeaveTracker[[#This Row],[Employee Name]]),"-----",VLOOKUP(LeaveTracker[[#This Row],[Employee Name]],'List of Employees'!$B$4:$H$767,6))</f>
        <v>CASUAL</v>
      </c>
      <c r="G7112" s="24">
        <v>45148</v>
      </c>
      <c r="H7112" s="24">
        <v>45149</v>
      </c>
      <c r="I7112" s="20" t="s">
        <v>81</v>
      </c>
      <c r="K7112" s="57" t="str">
        <f ca="1">LeaveTracker[[#This Row],[Days]]&amp;" "&amp;LeaveTracker[[#This Row],[Type of Leave]]</f>
        <v>2 SL</v>
      </c>
      <c r="L7112" s="23">
        <f ca="1">NETWORKDAYS(LeaveTracker[[#This Row],[Start Date]],LeaveTracker[[#This Row],[End Date]],lstHolidays)</f>
        <v>2</v>
      </c>
      <c r="M7112" s="27"/>
    </row>
    <row r="7113" spans="1:13" ht="30" customHeight="1" x14ac:dyDescent="0.3">
      <c r="A7113" s="27">
        <f t="shared" si="85"/>
        <v>3387</v>
      </c>
      <c r="B7113" s="31">
        <v>45153</v>
      </c>
      <c r="C7113" s="31">
        <v>45148</v>
      </c>
      <c r="D7113" s="19" t="s">
        <v>1972</v>
      </c>
      <c r="E7113" s="20" t="str">
        <f>IF(ISBLANK(LeaveTracker[[#This Row],[Employee Name]]),"-----",VLOOKUP(LeaveTracker[[#This Row],[Employee Name]],'List of Employees'!$B$4:$H$767,7))</f>
        <v>CHO</v>
      </c>
      <c r="F7113" s="66" t="str">
        <f>IF(ISBLANK(LeaveTracker[[#This Row],[Employee Name]]),"-----",VLOOKUP(LeaveTracker[[#This Row],[Employee Name]],'List of Employees'!$B$4:$H$767,6))</f>
        <v>CASUAL</v>
      </c>
      <c r="G7113" s="24">
        <v>45140</v>
      </c>
      <c r="H7113" s="24">
        <v>45140</v>
      </c>
      <c r="I7113" s="20" t="s">
        <v>81</v>
      </c>
      <c r="K7113" s="57" t="str">
        <f ca="1">LeaveTracker[[#This Row],[Days]]&amp;" "&amp;LeaveTracker[[#This Row],[Type of Leave]]</f>
        <v>1 SL</v>
      </c>
      <c r="L7113" s="23">
        <f ca="1">NETWORKDAYS(LeaveTracker[[#This Row],[Start Date]],LeaveTracker[[#This Row],[End Date]],lstHolidays)</f>
        <v>1</v>
      </c>
      <c r="M7113" s="27"/>
    </row>
    <row r="7114" spans="1:13" ht="30" customHeight="1" x14ac:dyDescent="0.3">
      <c r="A7114" s="27">
        <f t="shared" si="85"/>
        <v>3388</v>
      </c>
      <c r="B7114" s="31">
        <v>45153</v>
      </c>
      <c r="C7114" s="31">
        <v>45148</v>
      </c>
      <c r="D7114" s="19" t="s">
        <v>1816</v>
      </c>
      <c r="E7114" s="20" t="str">
        <f>IF(ISBLANK(LeaveTracker[[#This Row],[Employee Name]]),"-----",VLOOKUP(LeaveTracker[[#This Row],[Employee Name]],'List of Employees'!$B$4:$H$767,7))</f>
        <v>CHO</v>
      </c>
      <c r="F7114" s="66" t="str">
        <f>IF(ISBLANK(LeaveTracker[[#This Row],[Employee Name]]),"-----",VLOOKUP(LeaveTracker[[#This Row],[Employee Name]],'List of Employees'!$B$4:$H$767,6))</f>
        <v>CASUAL</v>
      </c>
      <c r="G7114" s="24">
        <v>45145</v>
      </c>
      <c r="H7114" s="24">
        <v>45145</v>
      </c>
      <c r="I7114" s="20" t="s">
        <v>81</v>
      </c>
      <c r="K7114" s="57" t="str">
        <f ca="1">LeaveTracker[[#This Row],[Days]]&amp;" "&amp;LeaveTracker[[#This Row],[Type of Leave]]</f>
        <v>1 SL</v>
      </c>
      <c r="L7114" s="23">
        <f ca="1">NETWORKDAYS(LeaveTracker[[#This Row],[Start Date]],LeaveTracker[[#This Row],[End Date]],lstHolidays)</f>
        <v>1</v>
      </c>
      <c r="M7114" s="27"/>
    </row>
    <row r="7115" spans="1:13" ht="30" customHeight="1" x14ac:dyDescent="0.3">
      <c r="A7115" s="27">
        <f t="shared" si="85"/>
        <v>3389</v>
      </c>
      <c r="B7115" s="31">
        <v>45153</v>
      </c>
      <c r="C7115" s="31">
        <v>45153</v>
      </c>
      <c r="D7115" s="19" t="s">
        <v>2373</v>
      </c>
      <c r="E7115" s="20" t="str">
        <f>IF(ISBLANK(LeaveTracker[[#This Row],[Employee Name]]),"-----",VLOOKUP(LeaveTracker[[#This Row],[Employee Name]],'List of Employees'!$B$4:$H$767,7))</f>
        <v>LCR</v>
      </c>
      <c r="F7115" s="66" t="str">
        <f>IF(ISBLANK(LeaveTracker[[#This Row],[Employee Name]]),"-----",VLOOKUP(LeaveTracker[[#This Row],[Employee Name]],'List of Employees'!$B$4:$H$767,6))</f>
        <v>CASUAL</v>
      </c>
      <c r="G7115" s="24">
        <v>45152</v>
      </c>
      <c r="H7115" s="24">
        <v>45152</v>
      </c>
      <c r="I7115" s="20" t="s">
        <v>81</v>
      </c>
      <c r="K7115" s="57" t="str">
        <f ca="1">LeaveTracker[[#This Row],[Days]]&amp;" "&amp;LeaveTracker[[#This Row],[Type of Leave]]</f>
        <v>1 SL</v>
      </c>
      <c r="L7115" s="23">
        <f ca="1">NETWORKDAYS(LeaveTracker[[#This Row],[Start Date]],LeaveTracker[[#This Row],[End Date]],lstHolidays)</f>
        <v>1</v>
      </c>
      <c r="M7115" s="27"/>
    </row>
    <row r="7116" spans="1:13" ht="30" customHeight="1" x14ac:dyDescent="0.3">
      <c r="A7116" s="27">
        <f t="shared" si="85"/>
        <v>3390</v>
      </c>
      <c r="B7116" s="31">
        <v>45153</v>
      </c>
      <c r="C7116" s="31">
        <v>45148</v>
      </c>
      <c r="D7116" s="19" t="s">
        <v>1868</v>
      </c>
      <c r="E7116" s="20" t="str">
        <f>IF(ISBLANK(LeaveTracker[[#This Row],[Employee Name]]),"-----",VLOOKUP(LeaveTracker[[#This Row],[Employee Name]],'List of Employees'!$B$4:$H$767,7))</f>
        <v>CHO</v>
      </c>
      <c r="F7116" s="66" t="str">
        <f>IF(ISBLANK(LeaveTracker[[#This Row],[Employee Name]]),"-----",VLOOKUP(LeaveTracker[[#This Row],[Employee Name]],'List of Employees'!$B$4:$H$767,6))</f>
        <v>CASUAL</v>
      </c>
      <c r="G7116" s="24">
        <v>45147</v>
      </c>
      <c r="H7116" s="24">
        <v>45147</v>
      </c>
      <c r="I7116" s="20" t="s">
        <v>81</v>
      </c>
      <c r="K7116" s="57" t="str">
        <f ca="1">LeaveTracker[[#This Row],[Days]]&amp;" "&amp;LeaveTracker[[#This Row],[Type of Leave]]</f>
        <v>1 SL</v>
      </c>
      <c r="L7116" s="23">
        <f ca="1">NETWORKDAYS(LeaveTracker[[#This Row],[Start Date]],LeaveTracker[[#This Row],[End Date]],lstHolidays)</f>
        <v>1</v>
      </c>
      <c r="M7116" s="27"/>
    </row>
    <row r="7117" spans="1:13" ht="30" customHeight="1" x14ac:dyDescent="0.3">
      <c r="A7117" s="27">
        <f t="shared" si="85"/>
        <v>3391</v>
      </c>
      <c r="B7117" s="31">
        <v>45153</v>
      </c>
      <c r="C7117" s="31">
        <v>45143</v>
      </c>
      <c r="D7117" s="19" t="s">
        <v>2261</v>
      </c>
      <c r="E7117" s="20" t="str">
        <f>IF(ISBLANK(LeaveTracker[[#This Row],[Employee Name]]),"-----",VLOOKUP(LeaveTracker[[#This Row],[Employee Name]],'List of Employees'!$B$4:$H$767,7))</f>
        <v>PICNIC GROVE</v>
      </c>
      <c r="F7117" s="66" t="str">
        <f>IF(ISBLANK(LeaveTracker[[#This Row],[Employee Name]]),"-----",VLOOKUP(LeaveTracker[[#This Row],[Employee Name]],'List of Employees'!$B$4:$H$767,6))</f>
        <v>CASUAL</v>
      </c>
      <c r="G7117" s="24">
        <v>45139</v>
      </c>
      <c r="H7117" s="24">
        <v>45142</v>
      </c>
      <c r="I7117" s="20" t="s">
        <v>81</v>
      </c>
      <c r="K7117" s="57" t="str">
        <f ca="1">LeaveTracker[[#This Row],[Days]]&amp;" "&amp;LeaveTracker[[#This Row],[Type of Leave]]</f>
        <v>4 SL</v>
      </c>
      <c r="L7117" s="23">
        <f ca="1">NETWORKDAYS(LeaveTracker[[#This Row],[Start Date]],LeaveTracker[[#This Row],[End Date]],lstHolidays)</f>
        <v>4</v>
      </c>
      <c r="M7117" s="27"/>
    </row>
    <row r="7118" spans="1:13" ht="30" customHeight="1" x14ac:dyDescent="0.3">
      <c r="A7118" s="27">
        <f t="shared" si="85"/>
        <v>3392</v>
      </c>
      <c r="B7118" s="31">
        <v>45153</v>
      </c>
      <c r="C7118" s="31">
        <v>45152</v>
      </c>
      <c r="D7118" s="19" t="s">
        <v>1819</v>
      </c>
      <c r="E7118" s="20" t="str">
        <f>IF(ISBLANK(LeaveTracker[[#This Row],[Employee Name]]),"-----",VLOOKUP(LeaveTracker[[#This Row],[Employee Name]],'List of Employees'!$B$4:$H$767,7))</f>
        <v>GSO</v>
      </c>
      <c r="F7118" s="66" t="str">
        <f>IF(ISBLANK(LeaveTracker[[#This Row],[Employee Name]]),"-----",VLOOKUP(LeaveTracker[[#This Row],[Employee Name]],'List of Employees'!$B$4:$H$767,6))</f>
        <v>CASUAL</v>
      </c>
      <c r="G7118" s="24">
        <v>45149</v>
      </c>
      <c r="H7118" s="24">
        <v>45149</v>
      </c>
      <c r="I7118" s="20" t="s">
        <v>81</v>
      </c>
      <c r="K7118" s="57" t="str">
        <f ca="1">LeaveTracker[[#This Row],[Days]]&amp;" "&amp;LeaveTracker[[#This Row],[Type of Leave]]</f>
        <v>1 SL</v>
      </c>
      <c r="L7118" s="23">
        <f ca="1">NETWORKDAYS(LeaveTracker[[#This Row],[Start Date]],LeaveTracker[[#This Row],[End Date]],lstHolidays)</f>
        <v>1</v>
      </c>
      <c r="M7118" s="27"/>
    </row>
    <row r="7119" spans="1:13" ht="30" customHeight="1" x14ac:dyDescent="0.3">
      <c r="A7119" s="27">
        <f t="shared" si="85"/>
        <v>3393</v>
      </c>
      <c r="B7119" s="31">
        <v>45153</v>
      </c>
      <c r="C7119" s="31">
        <v>45140</v>
      </c>
      <c r="D7119" s="19" t="s">
        <v>1819</v>
      </c>
      <c r="E7119" s="20" t="str">
        <f>IF(ISBLANK(LeaveTracker[[#This Row],[Employee Name]]),"-----",VLOOKUP(LeaveTracker[[#This Row],[Employee Name]],'List of Employees'!$B$4:$H$767,7))</f>
        <v>GSO</v>
      </c>
      <c r="F7119" s="66" t="str">
        <f>IF(ISBLANK(LeaveTracker[[#This Row],[Employee Name]]),"-----",VLOOKUP(LeaveTracker[[#This Row],[Employee Name]],'List of Employees'!$B$4:$H$767,6))</f>
        <v>CASUAL</v>
      </c>
      <c r="G7119" s="24">
        <v>45135</v>
      </c>
      <c r="H7119" s="24">
        <v>45139</v>
      </c>
      <c r="I7119" s="20" t="s">
        <v>81</v>
      </c>
      <c r="K7119" s="57" t="str">
        <f ca="1">LeaveTracker[[#This Row],[Days]]&amp;" "&amp;LeaveTracker[[#This Row],[Type of Leave]]</f>
        <v>3 SL</v>
      </c>
      <c r="L7119" s="23">
        <f ca="1">NETWORKDAYS(LeaveTracker[[#This Row],[Start Date]],LeaveTracker[[#This Row],[End Date]],lstHolidays)</f>
        <v>3</v>
      </c>
      <c r="M7119" s="27"/>
    </row>
    <row r="7120" spans="1:13" ht="30" customHeight="1" x14ac:dyDescent="0.3">
      <c r="A7120" s="27">
        <f t="shared" si="85"/>
        <v>3394</v>
      </c>
      <c r="B7120" s="31">
        <v>45153</v>
      </c>
      <c r="C7120" s="31">
        <v>45120</v>
      </c>
      <c r="D7120" s="19" t="s">
        <v>1819</v>
      </c>
      <c r="E7120" s="20" t="str">
        <f>IF(ISBLANK(LeaveTracker[[#This Row],[Employee Name]]),"-----",VLOOKUP(LeaveTracker[[#This Row],[Employee Name]],'List of Employees'!$B$4:$H$767,7))</f>
        <v>GSO</v>
      </c>
      <c r="F7120" s="66" t="str">
        <f>IF(ISBLANK(LeaveTracker[[#This Row],[Employee Name]]),"-----",VLOOKUP(LeaveTracker[[#This Row],[Employee Name]],'List of Employees'!$B$4:$H$767,6))</f>
        <v>CASUAL</v>
      </c>
      <c r="G7120" s="24">
        <v>45117</v>
      </c>
      <c r="H7120" s="24">
        <v>45119</v>
      </c>
      <c r="I7120" s="20" t="s">
        <v>81</v>
      </c>
      <c r="K7120" s="57" t="str">
        <f ca="1">LeaveTracker[[#This Row],[Days]]&amp;" "&amp;LeaveTracker[[#This Row],[Type of Leave]]</f>
        <v>3 SL</v>
      </c>
      <c r="L7120" s="23">
        <f ca="1">NETWORKDAYS(LeaveTracker[[#This Row],[Start Date]],LeaveTracker[[#This Row],[End Date]],lstHolidays)</f>
        <v>3</v>
      </c>
      <c r="M7120" s="27"/>
    </row>
    <row r="7121" spans="1:13" ht="30" customHeight="1" x14ac:dyDescent="0.3">
      <c r="A7121" s="27">
        <f t="shared" si="85"/>
        <v>3395</v>
      </c>
      <c r="B7121" s="31">
        <v>45153</v>
      </c>
      <c r="C7121" s="31">
        <v>45103</v>
      </c>
      <c r="D7121" s="19" t="s">
        <v>1819</v>
      </c>
      <c r="E7121" s="20" t="str">
        <f>IF(ISBLANK(LeaveTracker[[#This Row],[Employee Name]]),"-----",VLOOKUP(LeaveTracker[[#This Row],[Employee Name]],'List of Employees'!$B$4:$H$767,7))</f>
        <v>GSO</v>
      </c>
      <c r="F7121" s="66" t="str">
        <f>IF(ISBLANK(LeaveTracker[[#This Row],[Employee Name]]),"-----",VLOOKUP(LeaveTracker[[#This Row],[Employee Name]],'List of Employees'!$B$4:$H$767,6))</f>
        <v>CASUAL</v>
      </c>
      <c r="G7121" s="24">
        <v>45100</v>
      </c>
      <c r="H7121" s="21">
        <v>45100</v>
      </c>
      <c r="I7121" s="20" t="s">
        <v>81</v>
      </c>
      <c r="K7121" s="57" t="str">
        <f>LeaveTracker[[#This Row],[Days]]&amp;" "&amp;LeaveTracker[[#This Row],[Type of Leave]]</f>
        <v>1 SL</v>
      </c>
      <c r="L7121" s="23">
        <v>1</v>
      </c>
      <c r="M7121" s="27"/>
    </row>
    <row r="7122" spans="1:13" ht="30" customHeight="1" x14ac:dyDescent="0.3">
      <c r="A7122" s="27">
        <f t="shared" si="85"/>
        <v>3396</v>
      </c>
      <c r="B7122" s="31">
        <v>45153</v>
      </c>
      <c r="C7122" s="31">
        <v>45142</v>
      </c>
      <c r="D7122" s="19" t="s">
        <v>1791</v>
      </c>
      <c r="E7122" s="20" t="str">
        <f>IF(ISBLANK(LeaveTracker[[#This Row],[Employee Name]]),"-----",VLOOKUP(LeaveTracker[[#This Row],[Employee Name]],'List of Employees'!$B$4:$H$767,7))</f>
        <v>CENRO</v>
      </c>
      <c r="F7122" s="66" t="str">
        <f>IF(ISBLANK(LeaveTracker[[#This Row],[Employee Name]]),"-----",VLOOKUP(LeaveTracker[[#This Row],[Employee Name]],'List of Employees'!$B$4:$H$767,6))</f>
        <v>CASUAL</v>
      </c>
      <c r="G7122" s="24">
        <v>45140</v>
      </c>
      <c r="H7122" s="24">
        <v>45140</v>
      </c>
      <c r="I7122" s="20" t="s">
        <v>81</v>
      </c>
      <c r="K7122" s="57" t="str">
        <f ca="1">LeaveTracker[[#This Row],[Days]]&amp;" "&amp;LeaveTracker[[#This Row],[Type of Leave]]</f>
        <v>1 SL</v>
      </c>
      <c r="L7122" s="23">
        <f ca="1">NETWORKDAYS(LeaveTracker[[#This Row],[Start Date]],LeaveTracker[[#This Row],[End Date]],lstHolidays)</f>
        <v>1</v>
      </c>
      <c r="M7122" s="27"/>
    </row>
    <row r="7123" spans="1:13" ht="30" customHeight="1" x14ac:dyDescent="0.3">
      <c r="A7123" s="27">
        <f t="shared" si="85"/>
        <v>3397</v>
      </c>
      <c r="B7123" s="31">
        <v>45153</v>
      </c>
      <c r="C7123" s="31">
        <v>45142</v>
      </c>
      <c r="D7123" s="19" t="s">
        <v>563</v>
      </c>
      <c r="E7123" s="20" t="str">
        <f>IF(ISBLANK(LeaveTracker[[#This Row],[Employee Name]]),"-----",VLOOKUP(LeaveTracker[[#This Row],[Employee Name]],'List of Employees'!$B$4:$H$767,7))</f>
        <v>CENRO</v>
      </c>
      <c r="F7123" s="66" t="str">
        <f>IF(ISBLANK(LeaveTracker[[#This Row],[Employee Name]]),"-----",VLOOKUP(LeaveTracker[[#This Row],[Employee Name]],'List of Employees'!$B$4:$H$767,6))</f>
        <v>PERMANENT</v>
      </c>
      <c r="G7123" s="24">
        <v>45121</v>
      </c>
      <c r="H7123" s="24">
        <v>45121</v>
      </c>
      <c r="I7123" s="20" t="s">
        <v>81</v>
      </c>
      <c r="K7123" s="57" t="str">
        <f ca="1">LeaveTracker[[#This Row],[Days]]&amp;" "&amp;LeaveTracker[[#This Row],[Type of Leave]]</f>
        <v>1 SL</v>
      </c>
      <c r="L7123" s="23">
        <f ca="1">NETWORKDAYS(LeaveTracker[[#This Row],[Start Date]],LeaveTracker[[#This Row],[End Date]],lstHolidays)</f>
        <v>1</v>
      </c>
      <c r="M7123" s="27"/>
    </row>
    <row r="7124" spans="1:13" ht="30" customHeight="1" x14ac:dyDescent="0.3">
      <c r="A7124" s="27">
        <f t="shared" si="85"/>
        <v>3398</v>
      </c>
      <c r="B7124" s="31">
        <v>45153</v>
      </c>
      <c r="C7124" s="31">
        <v>45142</v>
      </c>
      <c r="D7124" s="19" t="s">
        <v>563</v>
      </c>
      <c r="E7124" s="20" t="str">
        <f>IF(ISBLANK(LeaveTracker[[#This Row],[Employee Name]]),"-----",VLOOKUP(LeaveTracker[[#This Row],[Employee Name]],'List of Employees'!$B$4:$H$767,7))</f>
        <v>CENRO</v>
      </c>
      <c r="F7124" s="66" t="str">
        <f>IF(ISBLANK(LeaveTracker[[#This Row],[Employee Name]]),"-----",VLOOKUP(LeaveTracker[[#This Row],[Employee Name]],'List of Employees'!$B$4:$H$767,6))</f>
        <v>PERMANENT</v>
      </c>
      <c r="G7124" s="24">
        <v>45134</v>
      </c>
      <c r="H7124" s="24">
        <v>45135</v>
      </c>
      <c r="I7124" s="20" t="s">
        <v>81</v>
      </c>
      <c r="K7124" s="57" t="str">
        <f ca="1">LeaveTracker[[#This Row],[Days]]&amp;" "&amp;LeaveTracker[[#This Row],[Type of Leave]]</f>
        <v>2 SL</v>
      </c>
      <c r="L7124" s="23">
        <f ca="1">NETWORKDAYS(LeaveTracker[[#This Row],[Start Date]],LeaveTracker[[#This Row],[End Date]],lstHolidays)</f>
        <v>2</v>
      </c>
      <c r="M7124" s="27"/>
    </row>
    <row r="7125" spans="1:13" ht="30" customHeight="1" x14ac:dyDescent="0.3">
      <c r="A7125" s="27">
        <f t="shared" si="85"/>
        <v>3399</v>
      </c>
      <c r="B7125" s="31">
        <v>45153</v>
      </c>
      <c r="C7125" s="31">
        <v>45076</v>
      </c>
      <c r="D7125" s="19" t="s">
        <v>2459</v>
      </c>
      <c r="E7125" s="20" t="str">
        <f>IF(ISBLANK(LeaveTracker[[#This Row],[Employee Name]]),"-----",VLOOKUP(LeaveTracker[[#This Row],[Employee Name]],'List of Employees'!$B$4:$H$767,7))</f>
        <v>CCT</v>
      </c>
      <c r="F7125" s="66" t="str">
        <f>IF(ISBLANK(LeaveTracker[[#This Row],[Employee Name]]),"-----",VLOOKUP(LeaveTracker[[#This Row],[Employee Name]],'List of Employees'!$B$4:$H$767,6))</f>
        <v>CASUAL</v>
      </c>
      <c r="G7125" s="24">
        <v>45147</v>
      </c>
      <c r="H7125" s="24">
        <v>45147</v>
      </c>
      <c r="I7125" s="20" t="s">
        <v>81</v>
      </c>
      <c r="K7125" s="57" t="str">
        <f ca="1">LeaveTracker[[#This Row],[Days]]&amp;" "&amp;LeaveTracker[[#This Row],[Type of Leave]]</f>
        <v>1 SL</v>
      </c>
      <c r="L7125" s="23">
        <f ca="1">NETWORKDAYS(LeaveTracker[[#This Row],[Start Date]],LeaveTracker[[#This Row],[End Date]],lstHolidays)</f>
        <v>1</v>
      </c>
      <c r="M7125" s="27"/>
    </row>
    <row r="7126" spans="1:13" ht="30" customHeight="1" x14ac:dyDescent="0.3">
      <c r="A7126" s="27">
        <f t="shared" si="85"/>
        <v>3400</v>
      </c>
      <c r="B7126" s="31">
        <v>45153</v>
      </c>
      <c r="C7126" s="31">
        <v>45143</v>
      </c>
      <c r="D7126" s="19" t="s">
        <v>1751</v>
      </c>
      <c r="E7126" s="20" t="str">
        <f>IF(ISBLANK(LeaveTracker[[#This Row],[Employee Name]]),"-----",VLOOKUP(LeaveTracker[[#This Row],[Employee Name]],'List of Employees'!$B$4:$H$767,7))</f>
        <v>EEO/CITY MARKET</v>
      </c>
      <c r="F7126" s="66" t="str">
        <f>IF(ISBLANK(LeaveTracker[[#This Row],[Employee Name]]),"-----",VLOOKUP(LeaveTracker[[#This Row],[Employee Name]],'List of Employees'!$B$4:$H$767,6))</f>
        <v>CASUAL</v>
      </c>
      <c r="G7126" s="24">
        <v>45150</v>
      </c>
      <c r="H7126" s="24">
        <v>45150</v>
      </c>
      <c r="I7126" s="20" t="s">
        <v>82</v>
      </c>
      <c r="K7126" s="57" t="str">
        <f>LeaveTracker[[#This Row],[Days]]&amp;" "&amp;LeaveTracker[[#This Row],[Type of Leave]]</f>
        <v>1 VL</v>
      </c>
      <c r="L7126" s="23">
        <v>1</v>
      </c>
      <c r="M7126" s="27"/>
    </row>
    <row r="7127" spans="1:13" ht="30" customHeight="1" x14ac:dyDescent="0.3">
      <c r="A7127" s="27">
        <f t="shared" si="85"/>
        <v>3401</v>
      </c>
      <c r="B7127" s="31">
        <v>45153</v>
      </c>
      <c r="C7127" s="31">
        <v>45143</v>
      </c>
      <c r="D7127" s="19" t="s">
        <v>1751</v>
      </c>
      <c r="E7127" s="20" t="str">
        <f>IF(ISBLANK(LeaveTracker[[#This Row],[Employee Name]]),"-----",VLOOKUP(LeaveTracker[[#This Row],[Employee Name]],'List of Employees'!$B$4:$H$767,7))</f>
        <v>EEO/CITY MARKET</v>
      </c>
      <c r="F7127" s="66" t="str">
        <f>IF(ISBLANK(LeaveTracker[[#This Row],[Employee Name]]),"-----",VLOOKUP(LeaveTracker[[#This Row],[Employee Name]],'List of Employees'!$B$4:$H$767,6))</f>
        <v>CASUAL</v>
      </c>
      <c r="G7127" s="24">
        <v>45152</v>
      </c>
      <c r="H7127" s="24">
        <v>45152</v>
      </c>
      <c r="I7127" s="20" t="s">
        <v>82</v>
      </c>
      <c r="K7127" s="57" t="str">
        <f ca="1">LeaveTracker[[#This Row],[Days]]&amp;" "&amp;LeaveTracker[[#This Row],[Type of Leave]]</f>
        <v>1 VL</v>
      </c>
      <c r="L7127" s="23">
        <f ca="1">NETWORKDAYS(LeaveTracker[[#This Row],[Start Date]],LeaveTracker[[#This Row],[End Date]],lstHolidays)</f>
        <v>1</v>
      </c>
      <c r="M7127" s="27"/>
    </row>
    <row r="7128" spans="1:13" ht="30" customHeight="1" x14ac:dyDescent="0.3">
      <c r="A7128" s="27">
        <f t="shared" si="85"/>
        <v>3402</v>
      </c>
      <c r="B7128" s="31">
        <v>45153</v>
      </c>
      <c r="C7128" s="31">
        <v>45143</v>
      </c>
      <c r="D7128" s="19" t="s">
        <v>1828</v>
      </c>
      <c r="E7128" s="20" t="str">
        <f>IF(ISBLANK(LeaveTracker[[#This Row],[Employee Name]]),"-----",VLOOKUP(LeaveTracker[[#This Row],[Employee Name]],'List of Employees'!$B$4:$H$767,7))</f>
        <v>EEO/CITY MARKET</v>
      </c>
      <c r="F7128" s="66" t="str">
        <f>IF(ISBLANK(LeaveTracker[[#This Row],[Employee Name]]),"-----",VLOOKUP(LeaveTracker[[#This Row],[Employee Name]],'List of Employees'!$B$4:$H$767,6))</f>
        <v>CASUAL</v>
      </c>
      <c r="G7128" s="24">
        <v>45150</v>
      </c>
      <c r="H7128" s="24">
        <v>45150</v>
      </c>
      <c r="I7128" s="20" t="s">
        <v>82</v>
      </c>
      <c r="K7128" s="57" t="str">
        <f>LeaveTracker[[#This Row],[Days]]&amp;" "&amp;LeaveTracker[[#This Row],[Type of Leave]]</f>
        <v>1 VL</v>
      </c>
      <c r="L7128" s="23">
        <v>1</v>
      </c>
      <c r="M7128" s="27"/>
    </row>
    <row r="7129" spans="1:13" ht="30" customHeight="1" x14ac:dyDescent="0.3">
      <c r="A7129" s="27">
        <f t="shared" si="85"/>
        <v>3403</v>
      </c>
      <c r="B7129" s="31">
        <v>45153</v>
      </c>
      <c r="C7129" s="31">
        <v>45143</v>
      </c>
      <c r="D7129" s="19" t="s">
        <v>1828</v>
      </c>
      <c r="E7129" s="20" t="str">
        <f>IF(ISBLANK(LeaveTracker[[#This Row],[Employee Name]]),"-----",VLOOKUP(LeaveTracker[[#This Row],[Employee Name]],'List of Employees'!$B$4:$H$767,7))</f>
        <v>EEO/CITY MARKET</v>
      </c>
      <c r="F7129" s="66" t="str">
        <f>IF(ISBLANK(LeaveTracker[[#This Row],[Employee Name]]),"-----",VLOOKUP(LeaveTracker[[#This Row],[Employee Name]],'List of Employees'!$B$4:$H$767,6))</f>
        <v>CASUAL</v>
      </c>
      <c r="G7129" s="24">
        <v>45153</v>
      </c>
      <c r="H7129" s="24">
        <v>45153</v>
      </c>
      <c r="I7129" s="20" t="s">
        <v>82</v>
      </c>
      <c r="K7129" s="57" t="str">
        <f ca="1">LeaveTracker[[#This Row],[Days]]&amp;" "&amp;LeaveTracker[[#This Row],[Type of Leave]]</f>
        <v>1 VL</v>
      </c>
      <c r="L7129" s="23">
        <f ca="1">NETWORKDAYS(LeaveTracker[[#This Row],[Start Date]],LeaveTracker[[#This Row],[End Date]],lstHolidays)</f>
        <v>1</v>
      </c>
      <c r="M7129" s="27"/>
    </row>
    <row r="7130" spans="1:13" ht="30" customHeight="1" x14ac:dyDescent="0.3">
      <c r="A7130" s="27">
        <f t="shared" si="85"/>
        <v>3404</v>
      </c>
      <c r="B7130" s="31">
        <v>45153</v>
      </c>
      <c r="C7130" s="31">
        <v>45147</v>
      </c>
      <c r="D7130" s="19" t="s">
        <v>1828</v>
      </c>
      <c r="E7130" s="20" t="str">
        <f>IF(ISBLANK(LeaveTracker[[#This Row],[Employee Name]]),"-----",VLOOKUP(LeaveTracker[[#This Row],[Employee Name]],'List of Employees'!$B$4:$H$767,7))</f>
        <v>EEO/CITY MARKET</v>
      </c>
      <c r="F7130" s="66" t="str">
        <f>IF(ISBLANK(LeaveTracker[[#This Row],[Employee Name]]),"-----",VLOOKUP(LeaveTracker[[#This Row],[Employee Name]],'List of Employees'!$B$4:$H$767,6))</f>
        <v>CASUAL</v>
      </c>
      <c r="G7130" s="24">
        <v>45143</v>
      </c>
      <c r="H7130" s="24">
        <v>45143</v>
      </c>
      <c r="I7130" s="20" t="s">
        <v>81</v>
      </c>
      <c r="K7130" s="57" t="str">
        <f>LeaveTracker[[#This Row],[Days]]&amp;" "&amp;LeaveTracker[[#This Row],[Type of Leave]]</f>
        <v>1 SL</v>
      </c>
      <c r="L7130" s="23">
        <v>1</v>
      </c>
      <c r="M7130" s="27"/>
    </row>
    <row r="7131" spans="1:13" ht="30" customHeight="1" x14ac:dyDescent="0.3">
      <c r="A7131" s="27">
        <f t="shared" si="85"/>
        <v>3405</v>
      </c>
      <c r="B7131" s="31">
        <v>45153</v>
      </c>
      <c r="C7131" s="31">
        <v>45147</v>
      </c>
      <c r="D7131" s="19" t="s">
        <v>401</v>
      </c>
      <c r="E7131" s="20" t="str">
        <f>IF(ISBLANK(LeaveTracker[[#This Row],[Employee Name]]),"-----",VLOOKUP(LeaveTracker[[#This Row],[Employee Name]],'List of Employees'!$B$4:$H$767,7))</f>
        <v>CSWDO</v>
      </c>
      <c r="F7131" s="66" t="str">
        <f>IF(ISBLANK(LeaveTracker[[#This Row],[Employee Name]]),"-----",VLOOKUP(LeaveTracker[[#This Row],[Employee Name]],'List of Employees'!$B$4:$H$767,6))</f>
        <v>PERMANENT</v>
      </c>
      <c r="G7131" s="24">
        <v>45145</v>
      </c>
      <c r="H7131" s="24">
        <v>45146</v>
      </c>
      <c r="I7131" s="20" t="s">
        <v>81</v>
      </c>
      <c r="K7131" s="57" t="str">
        <f ca="1">LeaveTracker[[#This Row],[Days]]&amp;" "&amp;LeaveTracker[[#This Row],[Type of Leave]]</f>
        <v>2 SL</v>
      </c>
      <c r="L7131" s="23">
        <f ca="1">NETWORKDAYS(LeaveTracker[[#This Row],[Start Date]],LeaveTracker[[#This Row],[End Date]],lstHolidays)</f>
        <v>2</v>
      </c>
      <c r="M7131" s="27"/>
    </row>
    <row r="7132" spans="1:13" ht="30" customHeight="1" x14ac:dyDescent="0.3">
      <c r="A7132" s="27">
        <f t="shared" si="85"/>
        <v>3406</v>
      </c>
      <c r="B7132" s="31">
        <v>45153</v>
      </c>
      <c r="C7132" s="31">
        <v>45152</v>
      </c>
      <c r="D7132" s="19" t="s">
        <v>1778</v>
      </c>
      <c r="E7132" s="20" t="str">
        <f>IF(ISBLANK(LeaveTracker[[#This Row],[Employee Name]]),"-----",VLOOKUP(LeaveTracker[[#This Row],[Employee Name]],'List of Employees'!$B$4:$H$767,7))</f>
        <v>EEO/CITY MARKET</v>
      </c>
      <c r="F7132" s="66" t="str">
        <f>IF(ISBLANK(LeaveTracker[[#This Row],[Employee Name]]),"-----",VLOOKUP(LeaveTracker[[#This Row],[Employee Name]],'List of Employees'!$B$4:$H$767,6))</f>
        <v>CASUAL</v>
      </c>
      <c r="G7132" s="24">
        <v>45148</v>
      </c>
      <c r="H7132" s="24">
        <v>45150</v>
      </c>
      <c r="I7132" s="20" t="s">
        <v>81</v>
      </c>
      <c r="K7132" s="57" t="str">
        <f ca="1">LeaveTracker[[#This Row],[Days]]&amp;" "&amp;LeaveTracker[[#This Row],[Type of Leave]]</f>
        <v>2 SL</v>
      </c>
      <c r="L7132" s="23">
        <f ca="1">NETWORKDAYS(LeaveTracker[[#This Row],[Start Date]],LeaveTracker[[#This Row],[End Date]],lstHolidays)</f>
        <v>2</v>
      </c>
      <c r="M7132" s="27"/>
    </row>
    <row r="7133" spans="1:13" ht="30" customHeight="1" x14ac:dyDescent="0.3">
      <c r="A7133" s="27">
        <f t="shared" si="85"/>
        <v>3407</v>
      </c>
      <c r="B7133" s="31">
        <v>45153</v>
      </c>
      <c r="C7133" s="31">
        <v>45146</v>
      </c>
      <c r="D7133" s="19" t="s">
        <v>1881</v>
      </c>
      <c r="E7133" s="20" t="str">
        <f>IF(ISBLANK(LeaveTracker[[#This Row],[Employee Name]]),"-----",VLOOKUP(LeaveTracker[[#This Row],[Employee Name]],'List of Employees'!$B$4:$H$767,7))</f>
        <v>TICC</v>
      </c>
      <c r="F7133" s="66" t="str">
        <f>IF(ISBLANK(LeaveTracker[[#This Row],[Employee Name]]),"-----",VLOOKUP(LeaveTracker[[#This Row],[Employee Name]],'List of Employees'!$B$4:$H$767,6))</f>
        <v>CASUAL</v>
      </c>
      <c r="G7133" s="24">
        <v>45154</v>
      </c>
      <c r="H7133" s="24">
        <v>45156</v>
      </c>
      <c r="I7133" s="20" t="s">
        <v>82</v>
      </c>
      <c r="K7133" s="57" t="str">
        <f ca="1">LeaveTracker[[#This Row],[Days]]&amp;" "&amp;LeaveTracker[[#This Row],[Type of Leave]]</f>
        <v>3 VL</v>
      </c>
      <c r="L7133" s="23">
        <f ca="1">NETWORKDAYS(LeaveTracker[[#This Row],[Start Date]],LeaveTracker[[#This Row],[End Date]],lstHolidays)</f>
        <v>3</v>
      </c>
      <c r="M7133" s="27"/>
    </row>
    <row r="7134" spans="1:13" ht="30" customHeight="1" x14ac:dyDescent="0.3">
      <c r="A7134" s="27">
        <f t="shared" si="85"/>
        <v>3408</v>
      </c>
      <c r="B7134" s="31">
        <v>45153</v>
      </c>
      <c r="C7134" s="31">
        <v>45145</v>
      </c>
      <c r="D7134" s="19" t="s">
        <v>2366</v>
      </c>
      <c r="E7134" s="20" t="str">
        <f>IF(ISBLANK(LeaveTracker[[#This Row],[Employee Name]]),"-----",VLOOKUP(LeaveTracker[[#This Row],[Employee Name]],'List of Employees'!$B$4:$H$767,7))</f>
        <v xml:space="preserve">OFFICE OF THE SANGGUNIANG PANLUNGSOD </v>
      </c>
      <c r="F7134" s="66" t="str">
        <f>IF(ISBLANK(LeaveTracker[[#This Row],[Employee Name]]),"-----",VLOOKUP(LeaveTracker[[#This Row],[Employee Name]],'List of Employees'!$B$4:$H$767,6))</f>
        <v>PERMANENT</v>
      </c>
      <c r="G7134" s="24">
        <v>45142</v>
      </c>
      <c r="H7134" s="24">
        <v>45142</v>
      </c>
      <c r="I7134" s="20" t="s">
        <v>81</v>
      </c>
      <c r="K7134" s="57" t="str">
        <f ca="1">LeaveTracker[[#This Row],[Days]]&amp;" "&amp;LeaveTracker[[#This Row],[Type of Leave]]</f>
        <v>1 SL</v>
      </c>
      <c r="L7134" s="23">
        <f ca="1">NETWORKDAYS(LeaveTracker[[#This Row],[Start Date]],LeaveTracker[[#This Row],[End Date]],lstHolidays)</f>
        <v>1</v>
      </c>
      <c r="M7134" s="27"/>
    </row>
    <row r="7135" spans="1:13" ht="30" customHeight="1" x14ac:dyDescent="0.3">
      <c r="A7135" s="27">
        <f t="shared" si="85"/>
        <v>3409</v>
      </c>
      <c r="B7135" s="31">
        <v>45153</v>
      </c>
      <c r="C7135" s="31">
        <v>45146</v>
      </c>
      <c r="D7135" s="19" t="s">
        <v>527</v>
      </c>
      <c r="E7135" s="20" t="str">
        <f>IF(ISBLANK(LeaveTracker[[#This Row],[Employee Name]]),"-----",VLOOKUP(LeaveTracker[[#This Row],[Employee Name]],'List of Employees'!$B$4:$H$767,7))</f>
        <v>TIPID IMPOK</v>
      </c>
      <c r="F7135" s="66" t="str">
        <f>IF(ISBLANK(LeaveTracker[[#This Row],[Employee Name]]),"-----",VLOOKUP(LeaveTracker[[#This Row],[Employee Name]],'List of Employees'!$B$4:$H$767,6))</f>
        <v>PERMANENT</v>
      </c>
      <c r="G7135" s="24">
        <v>45142</v>
      </c>
      <c r="H7135" s="24">
        <v>45142</v>
      </c>
      <c r="I7135" s="20" t="s">
        <v>81</v>
      </c>
      <c r="K7135" s="57" t="str">
        <f ca="1">LeaveTracker[[#This Row],[Days]]&amp;" "&amp;LeaveTracker[[#This Row],[Type of Leave]]</f>
        <v>1 SL</v>
      </c>
      <c r="L7135" s="23">
        <f ca="1">NETWORKDAYS(LeaveTracker[[#This Row],[Start Date]],LeaveTracker[[#This Row],[End Date]],lstHolidays)</f>
        <v>1</v>
      </c>
      <c r="M7135" s="27"/>
    </row>
    <row r="7136" spans="1:13" ht="30" customHeight="1" x14ac:dyDescent="0.3">
      <c r="A7136" s="27">
        <f t="shared" si="85"/>
        <v>3410</v>
      </c>
      <c r="B7136" s="31">
        <v>45153</v>
      </c>
      <c r="C7136" s="31">
        <v>45152</v>
      </c>
      <c r="D7136" s="19" t="s">
        <v>370</v>
      </c>
      <c r="E7136" s="20" t="str">
        <f>IF(ISBLANK(LeaveTracker[[#This Row],[Employee Name]]),"-----",VLOOKUP(LeaveTracker[[#This Row],[Employee Name]],'List of Employees'!$B$4:$H$767,7))</f>
        <v>LIBRARY</v>
      </c>
      <c r="F7136" s="66" t="str">
        <f>IF(ISBLANK(LeaveTracker[[#This Row],[Employee Name]]),"-----",VLOOKUP(LeaveTracker[[#This Row],[Employee Name]],'List of Employees'!$B$4:$H$767,6))</f>
        <v>PERMANENT</v>
      </c>
      <c r="G7136" s="24">
        <v>45148</v>
      </c>
      <c r="H7136" s="24">
        <v>45149</v>
      </c>
      <c r="I7136" s="20" t="s">
        <v>81</v>
      </c>
      <c r="K7136" s="57" t="str">
        <f ca="1">LeaveTracker[[#This Row],[Days]]&amp;" "&amp;LeaveTracker[[#This Row],[Type of Leave]]</f>
        <v>2 SL</v>
      </c>
      <c r="L7136" s="23">
        <f ca="1">NETWORKDAYS(LeaveTracker[[#This Row],[Start Date]],LeaveTracker[[#This Row],[End Date]],lstHolidays)</f>
        <v>2</v>
      </c>
      <c r="M7136" s="27"/>
    </row>
    <row r="7137" spans="1:13" ht="30" customHeight="1" x14ac:dyDescent="0.3">
      <c r="A7137" s="27">
        <f t="shared" si="85"/>
        <v>3411</v>
      </c>
      <c r="B7137" s="31">
        <v>45153</v>
      </c>
      <c r="C7137" s="31">
        <v>45153</v>
      </c>
      <c r="D7137" s="19" t="s">
        <v>1754</v>
      </c>
      <c r="E7137" s="20" t="str">
        <f>IF(ISBLANK(LeaveTracker[[#This Row],[Employee Name]]),"-----",VLOOKUP(LeaveTracker[[#This Row],[Employee Name]],'List of Employees'!$B$4:$H$767,7))</f>
        <v>GSO</v>
      </c>
      <c r="F7137" s="66" t="str">
        <f>IF(ISBLANK(LeaveTracker[[#This Row],[Employee Name]]),"-----",VLOOKUP(LeaveTracker[[#This Row],[Employee Name]],'List of Employees'!$B$4:$H$767,6))</f>
        <v>CASUAL</v>
      </c>
      <c r="G7137" s="24">
        <v>45152</v>
      </c>
      <c r="H7137" s="24">
        <v>45152</v>
      </c>
      <c r="I7137" s="20" t="s">
        <v>81</v>
      </c>
      <c r="K7137" s="57" t="str">
        <f ca="1">LeaveTracker[[#This Row],[Days]]&amp;" "&amp;LeaveTracker[[#This Row],[Type of Leave]]</f>
        <v>1 SL</v>
      </c>
      <c r="L7137" s="23">
        <f ca="1">NETWORKDAYS(LeaveTracker[[#This Row],[Start Date]],LeaveTracker[[#This Row],[End Date]],lstHolidays)</f>
        <v>1</v>
      </c>
      <c r="M7137" s="27"/>
    </row>
    <row r="7138" spans="1:13" ht="30" customHeight="1" x14ac:dyDescent="0.3">
      <c r="A7138" s="27">
        <f t="shared" si="85"/>
        <v>3412</v>
      </c>
      <c r="B7138" s="31">
        <v>45153</v>
      </c>
      <c r="C7138" s="31">
        <v>45152</v>
      </c>
      <c r="D7138" s="19" t="s">
        <v>2617</v>
      </c>
      <c r="E7138" s="20" t="str">
        <f>IF(ISBLANK(LeaveTracker[[#This Row],[Employee Name]]),"-----",VLOOKUP(LeaveTracker[[#This Row],[Employee Name]],'List of Employees'!$B$4:$H$767,7))</f>
        <v>CBO</v>
      </c>
      <c r="F7138" s="66" t="str">
        <f>IF(ISBLANK(LeaveTracker[[#This Row],[Employee Name]]),"-----",VLOOKUP(LeaveTracker[[#This Row],[Employee Name]],'List of Employees'!$B$4:$H$767,6))</f>
        <v>PERMANENT</v>
      </c>
      <c r="G7138" s="24">
        <v>45149</v>
      </c>
      <c r="H7138" s="24">
        <v>45149</v>
      </c>
      <c r="I7138" s="20" t="s">
        <v>81</v>
      </c>
      <c r="K7138" s="57" t="str">
        <f ca="1">LeaveTracker[[#This Row],[Days]]&amp;" "&amp;LeaveTracker[[#This Row],[Type of Leave]]</f>
        <v>1 SL</v>
      </c>
      <c r="L7138" s="23">
        <f ca="1">NETWORKDAYS(LeaveTracker[[#This Row],[Start Date]],LeaveTracker[[#This Row],[End Date]],lstHolidays)</f>
        <v>1</v>
      </c>
      <c r="M7138" s="27"/>
    </row>
    <row r="7139" spans="1:13" ht="30" customHeight="1" x14ac:dyDescent="0.3">
      <c r="A7139" s="27">
        <f t="shared" si="85"/>
        <v>3413</v>
      </c>
      <c r="B7139" s="31">
        <v>45153</v>
      </c>
      <c r="C7139" s="31">
        <v>45152</v>
      </c>
      <c r="D7139" s="19" t="s">
        <v>611</v>
      </c>
      <c r="E7139" s="20" t="str">
        <f>IF(ISBLANK(LeaveTracker[[#This Row],[Employee Name]]),"-----",VLOOKUP(LeaveTracker[[#This Row],[Employee Name]],'List of Employees'!$B$4:$H$767,7))</f>
        <v>CBO</v>
      </c>
      <c r="F7139" s="66" t="str">
        <f>IF(ISBLANK(LeaveTracker[[#This Row],[Employee Name]]),"-----",VLOOKUP(LeaveTracker[[#This Row],[Employee Name]],'List of Employees'!$B$4:$H$767,6))</f>
        <v>PERMANENT</v>
      </c>
      <c r="G7139" s="24">
        <v>45149</v>
      </c>
      <c r="H7139" s="24">
        <v>45149</v>
      </c>
      <c r="I7139" s="20" t="s">
        <v>81</v>
      </c>
      <c r="K7139" s="57" t="str">
        <f ca="1">LeaveTracker[[#This Row],[Days]]&amp;" "&amp;LeaveTracker[[#This Row],[Type of Leave]]</f>
        <v>1 SL</v>
      </c>
      <c r="L7139" s="23">
        <f ca="1">NETWORKDAYS(LeaveTracker[[#This Row],[Start Date]],LeaveTracker[[#This Row],[End Date]],lstHolidays)</f>
        <v>1</v>
      </c>
      <c r="M7139" s="27"/>
    </row>
    <row r="7140" spans="1:13" ht="30" customHeight="1" x14ac:dyDescent="0.3">
      <c r="A7140" s="27">
        <f t="shared" si="85"/>
        <v>3414</v>
      </c>
      <c r="B7140" s="31">
        <v>45153</v>
      </c>
      <c r="C7140" s="31">
        <v>45152</v>
      </c>
      <c r="D7140" s="19" t="s">
        <v>711</v>
      </c>
      <c r="E7140" s="20" t="str">
        <f>IF(ISBLANK(LeaveTracker[[#This Row],[Employee Name]]),"-----",VLOOKUP(LeaveTracker[[#This Row],[Employee Name]],'List of Employees'!$B$4:$H$767,7))</f>
        <v>CBO</v>
      </c>
      <c r="F7140" s="66" t="str">
        <f>IF(ISBLANK(LeaveTracker[[#This Row],[Employee Name]]),"-----",VLOOKUP(LeaveTracker[[#This Row],[Employee Name]],'List of Employees'!$B$4:$H$767,6))</f>
        <v>PERMANENT</v>
      </c>
      <c r="G7140" s="24">
        <v>45149</v>
      </c>
      <c r="H7140" s="24">
        <v>45149</v>
      </c>
      <c r="I7140" s="20" t="s">
        <v>81</v>
      </c>
      <c r="K7140" s="57" t="str">
        <f ca="1">LeaveTracker[[#This Row],[Days]]&amp;" "&amp;LeaveTracker[[#This Row],[Type of Leave]]</f>
        <v>1 SL</v>
      </c>
      <c r="L7140" s="23">
        <f ca="1">NETWORKDAYS(LeaveTracker[[#This Row],[Start Date]],LeaveTracker[[#This Row],[End Date]],lstHolidays)</f>
        <v>1</v>
      </c>
      <c r="M7140" s="27"/>
    </row>
    <row r="7141" spans="1:13" ht="30" customHeight="1" x14ac:dyDescent="0.3">
      <c r="A7141" s="27">
        <f t="shared" si="85"/>
        <v>3415</v>
      </c>
      <c r="B7141" s="31">
        <v>45153</v>
      </c>
      <c r="C7141" s="31">
        <v>45152</v>
      </c>
      <c r="D7141" s="19" t="s">
        <v>614</v>
      </c>
      <c r="E7141" s="20" t="str">
        <f>IF(ISBLANK(LeaveTracker[[#This Row],[Employee Name]]),"-----",VLOOKUP(LeaveTracker[[#This Row],[Employee Name]],'List of Employees'!$B$4:$H$767,7))</f>
        <v>CBO</v>
      </c>
      <c r="F7141" s="66" t="str">
        <f>IF(ISBLANK(LeaveTracker[[#This Row],[Employee Name]]),"-----",VLOOKUP(LeaveTracker[[#This Row],[Employee Name]],'List of Employees'!$B$4:$H$767,6))</f>
        <v>PERMANENT</v>
      </c>
      <c r="G7141" s="24">
        <v>45149</v>
      </c>
      <c r="H7141" s="24">
        <v>45149</v>
      </c>
      <c r="I7141" s="20" t="s">
        <v>81</v>
      </c>
      <c r="K7141" s="57" t="str">
        <f ca="1">LeaveTracker[[#This Row],[Days]]&amp;" "&amp;LeaveTracker[[#This Row],[Type of Leave]]</f>
        <v>1 SL</v>
      </c>
      <c r="L7141" s="23">
        <f ca="1">NETWORKDAYS(LeaveTracker[[#This Row],[Start Date]],LeaveTracker[[#This Row],[End Date]],lstHolidays)</f>
        <v>1</v>
      </c>
      <c r="M7141" s="27"/>
    </row>
    <row r="7142" spans="1:13" ht="30" customHeight="1" x14ac:dyDescent="0.3">
      <c r="A7142" s="27">
        <f t="shared" si="85"/>
        <v>3416</v>
      </c>
      <c r="B7142" s="31">
        <v>45153</v>
      </c>
      <c r="C7142" s="31">
        <v>45152</v>
      </c>
      <c r="D7142" s="19" t="s">
        <v>668</v>
      </c>
      <c r="E7142" s="20" t="str">
        <f>IF(ISBLANK(LeaveTracker[[#This Row],[Employee Name]]),"-----",VLOOKUP(LeaveTracker[[#This Row],[Employee Name]],'List of Employees'!$B$4:$H$767,7))</f>
        <v>SP</v>
      </c>
      <c r="F7142" s="66" t="str">
        <f>IF(ISBLANK(LeaveTracker[[#This Row],[Employee Name]]),"-----",VLOOKUP(LeaveTracker[[#This Row],[Employee Name]],'List of Employees'!$B$4:$H$767,6))</f>
        <v>PERMANENT</v>
      </c>
      <c r="G7142" s="24">
        <v>45148</v>
      </c>
      <c r="H7142" s="24">
        <v>45149</v>
      </c>
      <c r="I7142" s="20" t="s">
        <v>81</v>
      </c>
      <c r="K7142" s="57" t="str">
        <f ca="1">LeaveTracker[[#This Row],[Days]]&amp;" "&amp;LeaveTracker[[#This Row],[Type of Leave]]</f>
        <v>2 SL</v>
      </c>
      <c r="L7142" s="23">
        <f ca="1">NETWORKDAYS(LeaveTracker[[#This Row],[Start Date]],LeaveTracker[[#This Row],[End Date]],lstHolidays)</f>
        <v>2</v>
      </c>
      <c r="M7142" s="27"/>
    </row>
    <row r="7143" spans="1:13" ht="30" customHeight="1" x14ac:dyDescent="0.3">
      <c r="A7143" s="27">
        <f t="shared" si="85"/>
        <v>3417</v>
      </c>
      <c r="B7143" s="31">
        <v>45153</v>
      </c>
      <c r="C7143" s="31">
        <v>45152</v>
      </c>
      <c r="D7143" s="19" t="s">
        <v>503</v>
      </c>
      <c r="E7143" s="20" t="str">
        <f>IF(ISBLANK(LeaveTracker[[#This Row],[Employee Name]]),"-----",VLOOKUP(LeaveTracker[[#This Row],[Employee Name]],'List of Employees'!$B$4:$H$767,7))</f>
        <v>THRDC</v>
      </c>
      <c r="F7143" s="66" t="str">
        <f>IF(ISBLANK(LeaveTracker[[#This Row],[Employee Name]]),"-----",VLOOKUP(LeaveTracker[[#This Row],[Employee Name]],'List of Employees'!$B$4:$H$767,6))</f>
        <v>PERMANENT</v>
      </c>
      <c r="G7143" s="24">
        <v>45124</v>
      </c>
      <c r="H7143" s="24">
        <v>45135</v>
      </c>
      <c r="I7143" s="20" t="s">
        <v>81</v>
      </c>
      <c r="K7143" s="57" t="str">
        <f>LeaveTracker[[#This Row],[Days]]&amp;" "&amp;LeaveTracker[[#This Row],[Type of Leave]]</f>
        <v>10 SL</v>
      </c>
      <c r="L7143" s="23">
        <v>10</v>
      </c>
      <c r="M7143" s="27"/>
    </row>
    <row r="7144" spans="1:13" ht="30" customHeight="1" x14ac:dyDescent="0.3">
      <c r="A7144" s="27">
        <f t="shared" si="85"/>
        <v>3418</v>
      </c>
      <c r="B7144" s="31">
        <v>45153</v>
      </c>
      <c r="C7144" s="31">
        <v>45149</v>
      </c>
      <c r="D7144" s="19" t="s">
        <v>1728</v>
      </c>
      <c r="E7144" s="20" t="str">
        <f>IF(ISBLANK(LeaveTracker[[#This Row],[Employee Name]]),"-----",VLOOKUP(LeaveTracker[[#This Row],[Employee Name]],'List of Employees'!$B$4:$H$767,7))</f>
        <v>ASSESSOR</v>
      </c>
      <c r="F7144" s="66" t="str">
        <f>IF(ISBLANK(LeaveTracker[[#This Row],[Employee Name]]),"-----",VLOOKUP(LeaveTracker[[#This Row],[Employee Name]],'List of Employees'!$B$4:$H$767,6))</f>
        <v>CASUAL</v>
      </c>
      <c r="G7144" s="24">
        <v>45160</v>
      </c>
      <c r="H7144" s="24">
        <v>45160</v>
      </c>
      <c r="I7144" s="20" t="s">
        <v>82</v>
      </c>
      <c r="K7144" s="57" t="str">
        <f ca="1">LeaveTracker[[#This Row],[Days]]&amp;" "&amp;LeaveTracker[[#This Row],[Type of Leave]]</f>
        <v>1 VL</v>
      </c>
      <c r="L7144" s="23">
        <f ca="1">NETWORKDAYS(LeaveTracker[[#This Row],[Start Date]],LeaveTracker[[#This Row],[End Date]],lstHolidays)</f>
        <v>1</v>
      </c>
      <c r="M7144" s="27"/>
    </row>
    <row r="7145" spans="1:13" ht="30" customHeight="1" x14ac:dyDescent="0.3">
      <c r="A7145" s="27">
        <f t="shared" si="85"/>
        <v>3419</v>
      </c>
      <c r="B7145" s="31">
        <v>45153</v>
      </c>
      <c r="C7145" s="31">
        <v>45152</v>
      </c>
      <c r="D7145" s="19" t="s">
        <v>652</v>
      </c>
      <c r="E7145" s="20" t="str">
        <f>IF(ISBLANK(LeaveTracker[[#This Row],[Employee Name]]),"-----",VLOOKUP(LeaveTracker[[#This Row],[Employee Name]],'List of Employees'!$B$4:$H$767,7))</f>
        <v>ASSESSORS OFFICE</v>
      </c>
      <c r="F7145" s="66" t="str">
        <f>IF(ISBLANK(LeaveTracker[[#This Row],[Employee Name]]),"-----",VLOOKUP(LeaveTracker[[#This Row],[Employee Name]],'List of Employees'!$B$4:$H$767,6))</f>
        <v>PERMANENT</v>
      </c>
      <c r="G7145" s="24">
        <v>45155</v>
      </c>
      <c r="H7145" s="24">
        <v>45155</v>
      </c>
      <c r="I7145" s="20" t="s">
        <v>297</v>
      </c>
      <c r="J7145" s="42" t="s">
        <v>1000</v>
      </c>
      <c r="K7145" s="57" t="str">
        <f ca="1">LeaveTracker[[#This Row],[Days]]&amp;" "&amp;LeaveTracker[[#This Row],[Type of Leave]]</f>
        <v>1 OTHER</v>
      </c>
      <c r="L7145" s="23">
        <f ca="1">NETWORKDAYS(LeaveTracker[[#This Row],[Start Date]],LeaveTracker[[#This Row],[End Date]],lstHolidays)</f>
        <v>1</v>
      </c>
      <c r="M7145" s="27"/>
    </row>
    <row r="7146" spans="1:13" ht="30" customHeight="1" x14ac:dyDescent="0.3">
      <c r="A7146" s="27">
        <f t="shared" si="85"/>
        <v>3420</v>
      </c>
      <c r="B7146" s="31">
        <v>45153</v>
      </c>
      <c r="C7146" s="31">
        <v>45149</v>
      </c>
      <c r="D7146" s="19" t="s">
        <v>467</v>
      </c>
      <c r="E7146" s="20" t="str">
        <f>IF(ISBLANK(LeaveTracker[[#This Row],[Employee Name]]),"-----",VLOOKUP(LeaveTracker[[#This Row],[Employee Name]],'List of Employees'!$B$4:$H$767,7))</f>
        <v>ASSESSORS OFFICE</v>
      </c>
      <c r="F7146" s="66" t="str">
        <f>IF(ISBLANK(LeaveTracker[[#This Row],[Employee Name]]),"-----",VLOOKUP(LeaveTracker[[#This Row],[Employee Name]],'List of Employees'!$B$4:$H$767,6))</f>
        <v>PERMANENT</v>
      </c>
      <c r="G7146" s="24">
        <v>45156</v>
      </c>
      <c r="H7146" s="24">
        <v>45156</v>
      </c>
      <c r="I7146" s="20" t="s">
        <v>82</v>
      </c>
      <c r="K7146" s="57" t="str">
        <f ca="1">LeaveTracker[[#This Row],[Days]]&amp;" "&amp;LeaveTracker[[#This Row],[Type of Leave]]</f>
        <v>1 VL</v>
      </c>
      <c r="L7146" s="23">
        <f ca="1">NETWORKDAYS(LeaveTracker[[#This Row],[Start Date]],LeaveTracker[[#This Row],[End Date]],lstHolidays)</f>
        <v>1</v>
      </c>
      <c r="M7146" s="27"/>
    </row>
    <row r="7147" spans="1:13" ht="30" customHeight="1" x14ac:dyDescent="0.3">
      <c r="A7147" s="27">
        <f t="shared" si="85"/>
        <v>3421</v>
      </c>
      <c r="B7147" s="31">
        <v>45153</v>
      </c>
      <c r="C7147" s="31">
        <v>45148</v>
      </c>
      <c r="D7147" s="19" t="s">
        <v>540</v>
      </c>
      <c r="E7147" s="20" t="str">
        <f>IF(ISBLANK(LeaveTracker[[#This Row],[Employee Name]]),"-----",VLOOKUP(LeaveTracker[[#This Row],[Employee Name]],'List of Employees'!$B$4:$H$767,7))</f>
        <v>LCR</v>
      </c>
      <c r="F7147" s="66" t="str">
        <f>IF(ISBLANK(LeaveTracker[[#This Row],[Employee Name]]),"-----",VLOOKUP(LeaveTracker[[#This Row],[Employee Name]],'List of Employees'!$B$4:$H$767,6))</f>
        <v>PERMANENT</v>
      </c>
      <c r="G7147" s="24">
        <v>45142</v>
      </c>
      <c r="H7147" s="24">
        <v>45142</v>
      </c>
      <c r="I7147" s="20" t="s">
        <v>81</v>
      </c>
      <c r="K7147" s="57" t="str">
        <f ca="1">LeaveTracker[[#This Row],[Days]]&amp;" "&amp;LeaveTracker[[#This Row],[Type of Leave]]</f>
        <v>1 SL</v>
      </c>
      <c r="L7147" s="23">
        <f ca="1">NETWORKDAYS(LeaveTracker[[#This Row],[Start Date]],LeaveTracker[[#This Row],[End Date]],lstHolidays)</f>
        <v>1</v>
      </c>
      <c r="M7147" s="27"/>
    </row>
    <row r="7148" spans="1:13" ht="30" customHeight="1" x14ac:dyDescent="0.3">
      <c r="A7148" s="27">
        <f t="shared" si="85"/>
        <v>3422</v>
      </c>
      <c r="B7148" s="31">
        <v>45153</v>
      </c>
      <c r="C7148" s="31">
        <v>45142</v>
      </c>
      <c r="D7148" s="19" t="s">
        <v>1257</v>
      </c>
      <c r="E7148" s="20" t="str">
        <f>IF(ISBLANK(LeaveTracker[[#This Row],[Employee Name]]),"-----",VLOOKUP(LeaveTracker[[#This Row],[Employee Name]],'List of Employees'!$B$4:$H$767,7))</f>
        <v>CHO</v>
      </c>
      <c r="F7148" s="66" t="str">
        <f>IF(ISBLANK(LeaveTracker[[#This Row],[Employee Name]]),"-----",VLOOKUP(LeaveTracker[[#This Row],[Employee Name]],'List of Employees'!$B$4:$H$767,6))</f>
        <v>PERMANENT</v>
      </c>
      <c r="G7148" s="24">
        <v>45163</v>
      </c>
      <c r="H7148" s="24">
        <v>45163</v>
      </c>
      <c r="I7148" s="20" t="s">
        <v>82</v>
      </c>
      <c r="K7148" s="57" t="str">
        <f ca="1">LeaveTracker[[#This Row],[Days]]&amp;" "&amp;LeaveTracker[[#This Row],[Type of Leave]]</f>
        <v>1 VL</v>
      </c>
      <c r="L7148" s="23">
        <f ca="1">NETWORKDAYS(LeaveTracker[[#This Row],[Start Date]],LeaveTracker[[#This Row],[End Date]],lstHolidays)</f>
        <v>1</v>
      </c>
      <c r="M7148" s="27"/>
    </row>
    <row r="7149" spans="1:13" ht="30" customHeight="1" x14ac:dyDescent="0.3">
      <c r="A7149" s="27">
        <f t="shared" ref="A7149:A7212" si="86">A7148+1</f>
        <v>3423</v>
      </c>
      <c r="B7149" s="31">
        <v>45153</v>
      </c>
      <c r="C7149" s="31">
        <v>45142</v>
      </c>
      <c r="D7149" s="19" t="s">
        <v>1257</v>
      </c>
      <c r="E7149" s="20" t="str">
        <f>IF(ISBLANK(LeaveTracker[[#This Row],[Employee Name]]),"-----",VLOOKUP(LeaveTracker[[#This Row],[Employee Name]],'List of Employees'!$B$4:$H$767,7))</f>
        <v>CHO</v>
      </c>
      <c r="F7149" s="66" t="str">
        <f>IF(ISBLANK(LeaveTracker[[#This Row],[Employee Name]]),"-----",VLOOKUP(LeaveTracker[[#This Row],[Employee Name]],'List of Employees'!$B$4:$H$767,6))</f>
        <v>PERMANENT</v>
      </c>
      <c r="G7149" s="24">
        <v>45167</v>
      </c>
      <c r="H7149" s="24">
        <v>45168</v>
      </c>
      <c r="I7149" s="20" t="s">
        <v>82</v>
      </c>
      <c r="K7149" s="57" t="str">
        <f ca="1">LeaveTracker[[#This Row],[Days]]&amp;" "&amp;LeaveTracker[[#This Row],[Type of Leave]]</f>
        <v>2 VL</v>
      </c>
      <c r="L7149" s="23">
        <f ca="1">NETWORKDAYS(LeaveTracker[[#This Row],[Start Date]],LeaveTracker[[#This Row],[End Date]],lstHolidays)</f>
        <v>2</v>
      </c>
      <c r="M7149" s="27"/>
    </row>
    <row r="7150" spans="1:13" ht="30" customHeight="1" x14ac:dyDescent="0.3">
      <c r="A7150" s="27">
        <f t="shared" si="86"/>
        <v>3424</v>
      </c>
      <c r="B7150" s="31">
        <v>45153</v>
      </c>
      <c r="C7150" s="31">
        <v>45145</v>
      </c>
      <c r="D7150" s="19" t="s">
        <v>677</v>
      </c>
      <c r="E7150" s="20" t="str">
        <f>IF(ISBLANK(LeaveTracker[[#This Row],[Employee Name]]),"-----",VLOOKUP(LeaveTracker[[#This Row],[Employee Name]],'List of Employees'!$B$4:$H$767,7))</f>
        <v>PICNIC GROVE</v>
      </c>
      <c r="F7150" s="66" t="str">
        <f>IF(ISBLANK(LeaveTracker[[#This Row],[Employee Name]]),"-----",VLOOKUP(LeaveTracker[[#This Row],[Employee Name]],'List of Employees'!$B$4:$H$767,6))</f>
        <v>PERMANENT</v>
      </c>
      <c r="G7150" s="24">
        <v>45155</v>
      </c>
      <c r="H7150" s="24">
        <v>45155</v>
      </c>
      <c r="I7150" s="20" t="s">
        <v>82</v>
      </c>
      <c r="K7150" s="57" t="str">
        <f ca="1">LeaveTracker[[#This Row],[Days]]&amp;" "&amp;LeaveTracker[[#This Row],[Type of Leave]]</f>
        <v>1 VL</v>
      </c>
      <c r="L7150" s="23">
        <f ca="1">NETWORKDAYS(LeaveTracker[[#This Row],[Start Date]],LeaveTracker[[#This Row],[End Date]],lstHolidays)</f>
        <v>1</v>
      </c>
      <c r="M7150" s="27"/>
    </row>
    <row r="7151" spans="1:13" ht="30" customHeight="1" x14ac:dyDescent="0.3">
      <c r="A7151" s="27">
        <f t="shared" si="86"/>
        <v>3425</v>
      </c>
      <c r="B7151" s="31">
        <v>45153</v>
      </c>
      <c r="C7151" s="31">
        <v>45147</v>
      </c>
      <c r="D7151" s="19" t="s">
        <v>546</v>
      </c>
      <c r="E7151" s="20" t="str">
        <f>IF(ISBLANK(LeaveTracker[[#This Row],[Employee Name]]),"-----",VLOOKUP(LeaveTracker[[#This Row],[Employee Name]],'List of Employees'!$B$4:$H$767,7))</f>
        <v>PICNIC GROVE</v>
      </c>
      <c r="F7151" s="66" t="str">
        <f>IF(ISBLANK(LeaveTracker[[#This Row],[Employee Name]]),"-----",VLOOKUP(LeaveTracker[[#This Row],[Employee Name]],'List of Employees'!$B$4:$H$767,6))</f>
        <v>PERMANENT</v>
      </c>
      <c r="G7151" s="24">
        <v>45169</v>
      </c>
      <c r="H7151" s="24">
        <v>45169</v>
      </c>
      <c r="I7151" s="20" t="s">
        <v>297</v>
      </c>
      <c r="J7151" s="42" t="s">
        <v>1000</v>
      </c>
      <c r="K7151" s="57" t="str">
        <f ca="1">LeaveTracker[[#This Row],[Days]]&amp;" "&amp;LeaveTracker[[#This Row],[Type of Leave]]</f>
        <v>1 OTHER</v>
      </c>
      <c r="L7151" s="23">
        <f ca="1">NETWORKDAYS(LeaveTracker[[#This Row],[Start Date]],LeaveTracker[[#This Row],[End Date]],lstHolidays)</f>
        <v>1</v>
      </c>
      <c r="M7151" s="27"/>
    </row>
    <row r="7152" spans="1:13" ht="30" customHeight="1" x14ac:dyDescent="0.3">
      <c r="A7152" s="27">
        <f t="shared" si="86"/>
        <v>3426</v>
      </c>
      <c r="B7152" s="31">
        <v>45153</v>
      </c>
      <c r="C7152" s="31">
        <v>45149</v>
      </c>
      <c r="D7152" s="19" t="s">
        <v>529</v>
      </c>
      <c r="E7152" s="20" t="str">
        <f>IF(ISBLANK(LeaveTracker[[#This Row],[Employee Name]]),"-----",VLOOKUP(LeaveTracker[[#This Row],[Employee Name]],'List of Employees'!$B$4:$H$767,7))</f>
        <v>GSO</v>
      </c>
      <c r="F7152" s="66" t="str">
        <f>IF(ISBLANK(LeaveTracker[[#This Row],[Employee Name]]),"-----",VLOOKUP(LeaveTracker[[#This Row],[Employee Name]],'List of Employees'!$B$4:$H$767,6))</f>
        <v>PERMANENT</v>
      </c>
      <c r="G7152" s="24">
        <v>45148</v>
      </c>
      <c r="H7152" s="24">
        <v>45148</v>
      </c>
      <c r="I7152" s="20" t="s">
        <v>81</v>
      </c>
      <c r="K7152" s="57" t="str">
        <f ca="1">LeaveTracker[[#This Row],[Days]]&amp;" "&amp;LeaveTracker[[#This Row],[Type of Leave]]</f>
        <v>1 SL</v>
      </c>
      <c r="L7152" s="23">
        <f ca="1">NETWORKDAYS(LeaveTracker[[#This Row],[Start Date]],LeaveTracker[[#This Row],[End Date]],lstHolidays)</f>
        <v>1</v>
      </c>
      <c r="M7152" s="27"/>
    </row>
    <row r="7153" spans="1:13" ht="30" customHeight="1" x14ac:dyDescent="0.3">
      <c r="A7153" s="27">
        <f t="shared" si="86"/>
        <v>3427</v>
      </c>
      <c r="B7153" s="31">
        <v>45153</v>
      </c>
      <c r="C7153" s="31">
        <v>45148</v>
      </c>
      <c r="D7153" s="19" t="s">
        <v>121</v>
      </c>
      <c r="E7153" s="20" t="str">
        <f>IF(ISBLANK(LeaveTracker[[#This Row],[Employee Name]]),"-----",VLOOKUP(LeaveTracker[[#This Row],[Employee Name]],'List of Employees'!$B$4:$H$767,7))</f>
        <v>CHARACTER OFFICE</v>
      </c>
      <c r="F7153" s="66" t="str">
        <f>IF(ISBLANK(LeaveTracker[[#This Row],[Employee Name]]),"-----",VLOOKUP(LeaveTracker[[#This Row],[Employee Name]],'List of Employees'!$B$4:$H$767,6))</f>
        <v>PERMANENT</v>
      </c>
      <c r="G7153" s="24">
        <v>45145</v>
      </c>
      <c r="H7153" s="24">
        <v>45147</v>
      </c>
      <c r="I7153" s="20" t="s">
        <v>81</v>
      </c>
      <c r="K7153" s="57" t="str">
        <f ca="1">LeaveTracker[[#This Row],[Days]]&amp;" "&amp;LeaveTracker[[#This Row],[Type of Leave]]</f>
        <v>3 SL</v>
      </c>
      <c r="L7153" s="23">
        <f ca="1">NETWORKDAYS(LeaveTracker[[#This Row],[Start Date]],LeaveTracker[[#This Row],[End Date]],lstHolidays)</f>
        <v>3</v>
      </c>
      <c r="M7153" s="27"/>
    </row>
    <row r="7154" spans="1:13" ht="30" customHeight="1" x14ac:dyDescent="0.3">
      <c r="A7154" s="27">
        <f t="shared" si="86"/>
        <v>3428</v>
      </c>
      <c r="B7154" s="31">
        <v>45153</v>
      </c>
      <c r="C7154" s="31">
        <v>45148</v>
      </c>
      <c r="D7154" s="19" t="s">
        <v>617</v>
      </c>
      <c r="E7154" s="20" t="str">
        <f>IF(ISBLANK(LeaveTracker[[#This Row],[Employee Name]]),"-----",VLOOKUP(LeaveTracker[[#This Row],[Employee Name]],'List of Employees'!$B$4:$H$767,7))</f>
        <v>EEO/ CITY MARKET</v>
      </c>
      <c r="F7154" s="66" t="str">
        <f>IF(ISBLANK(LeaveTracker[[#This Row],[Employee Name]]),"-----",VLOOKUP(LeaveTracker[[#This Row],[Employee Name]],'List of Employees'!$B$4:$H$767,6))</f>
        <v>PERMANENT</v>
      </c>
      <c r="G7154" s="24">
        <v>45139</v>
      </c>
      <c r="H7154" s="24">
        <v>45147</v>
      </c>
      <c r="I7154" s="20" t="s">
        <v>81</v>
      </c>
      <c r="K7154" s="57" t="str">
        <f ca="1">LeaveTracker[[#This Row],[Days]]&amp;" "&amp;LeaveTracker[[#This Row],[Type of Leave]]</f>
        <v>7 SL</v>
      </c>
      <c r="L7154" s="23">
        <f ca="1">NETWORKDAYS(LeaveTracker[[#This Row],[Start Date]],LeaveTracker[[#This Row],[End Date]],lstHolidays)</f>
        <v>7</v>
      </c>
      <c r="M7154" s="27"/>
    </row>
    <row r="7155" spans="1:13" ht="30" customHeight="1" x14ac:dyDescent="0.3">
      <c r="A7155" s="27">
        <f t="shared" si="86"/>
        <v>3429</v>
      </c>
      <c r="B7155" s="31">
        <v>45153</v>
      </c>
      <c r="C7155" s="31">
        <v>45148</v>
      </c>
      <c r="D7155" s="19" t="s">
        <v>1088</v>
      </c>
      <c r="E7155" s="20" t="str">
        <f>IF(ISBLANK(LeaveTracker[[#This Row],[Employee Name]]),"-----",VLOOKUP(LeaveTracker[[#This Row],[Employee Name]],'List of Employees'!$B$4:$H$767,7))</f>
        <v>ACCOUNTING</v>
      </c>
      <c r="F7155" s="66" t="str">
        <f>IF(ISBLANK(LeaveTracker[[#This Row],[Employee Name]]),"-----",VLOOKUP(LeaveTracker[[#This Row],[Employee Name]],'List of Employees'!$B$4:$H$767,6))</f>
        <v>PERMANENT</v>
      </c>
      <c r="G7155" s="24">
        <v>45168</v>
      </c>
      <c r="H7155" s="24">
        <v>45168</v>
      </c>
      <c r="I7155" s="20" t="s">
        <v>297</v>
      </c>
      <c r="J7155" s="42" t="s">
        <v>1000</v>
      </c>
      <c r="K7155" s="57" t="str">
        <f ca="1">LeaveTracker[[#This Row],[Days]]&amp;" "&amp;LeaveTracker[[#This Row],[Type of Leave]]</f>
        <v>1 OTHER</v>
      </c>
      <c r="L7155" s="23">
        <f ca="1">NETWORKDAYS(LeaveTracker[[#This Row],[Start Date]],LeaveTracker[[#This Row],[End Date]],lstHolidays)</f>
        <v>1</v>
      </c>
      <c r="M7155" s="27"/>
    </row>
    <row r="7156" spans="1:13" ht="30" customHeight="1" x14ac:dyDescent="0.3">
      <c r="A7156" s="27">
        <f t="shared" si="86"/>
        <v>3430</v>
      </c>
      <c r="B7156" s="31">
        <v>45155</v>
      </c>
      <c r="C7156" s="31">
        <v>45155</v>
      </c>
      <c r="D7156" s="19" t="s">
        <v>2175</v>
      </c>
      <c r="E7156" s="20" t="str">
        <f>IF(ISBLANK(LeaveTracker[[#This Row],[Employee Name]]),"-----",VLOOKUP(LeaveTracker[[#This Row],[Employee Name]],'List of Employees'!$B$4:$H$767,7))</f>
        <v>HALL OF JUSTICE</v>
      </c>
      <c r="F7156" s="66" t="str">
        <f>IF(ISBLANK(LeaveTracker[[#This Row],[Employee Name]]),"-----",VLOOKUP(LeaveTracker[[#This Row],[Employee Name]],'List of Employees'!$B$4:$H$767,6))</f>
        <v>CASUAL</v>
      </c>
      <c r="G7156" s="24">
        <v>45152</v>
      </c>
      <c r="H7156" s="24">
        <v>45152</v>
      </c>
      <c r="I7156" s="20" t="s">
        <v>81</v>
      </c>
      <c r="K7156" s="57" t="str">
        <f ca="1">LeaveTracker[[#This Row],[Days]]&amp;" "&amp;LeaveTracker[[#This Row],[Type of Leave]]</f>
        <v>1 SL</v>
      </c>
      <c r="L7156" s="23">
        <f ca="1">NETWORKDAYS(LeaveTracker[[#This Row],[Start Date]],LeaveTracker[[#This Row],[End Date]],lstHolidays)</f>
        <v>1</v>
      </c>
      <c r="M7156" s="27"/>
    </row>
    <row r="7157" spans="1:13" ht="30" customHeight="1" x14ac:dyDescent="0.3">
      <c r="A7157" s="27">
        <f t="shared" si="86"/>
        <v>3431</v>
      </c>
      <c r="B7157" s="31">
        <v>45155</v>
      </c>
      <c r="C7157" s="31">
        <v>45155</v>
      </c>
      <c r="D7157" s="19" t="s">
        <v>2175</v>
      </c>
      <c r="E7157" s="20" t="str">
        <f>IF(ISBLANK(LeaveTracker[[#This Row],[Employee Name]]),"-----",VLOOKUP(LeaveTracker[[#This Row],[Employee Name]],'List of Employees'!$B$4:$H$767,7))</f>
        <v>HALL OF JUSTICE</v>
      </c>
      <c r="F7157" s="66" t="str">
        <f>IF(ISBLANK(LeaveTracker[[#This Row],[Employee Name]]),"-----",VLOOKUP(LeaveTracker[[#This Row],[Employee Name]],'List of Employees'!$B$4:$H$767,6))</f>
        <v>CASUAL</v>
      </c>
      <c r="G7157" s="24">
        <v>45154</v>
      </c>
      <c r="H7157" s="24">
        <v>45154</v>
      </c>
      <c r="I7157" s="20" t="s">
        <v>81</v>
      </c>
      <c r="K7157" s="57" t="str">
        <f ca="1">LeaveTracker[[#This Row],[Days]]&amp;" "&amp;LeaveTracker[[#This Row],[Type of Leave]]</f>
        <v>1 SL</v>
      </c>
      <c r="L7157" s="23">
        <f ca="1">NETWORKDAYS(LeaveTracker[[#This Row],[Start Date]],LeaveTracker[[#This Row],[End Date]],lstHolidays)</f>
        <v>1</v>
      </c>
      <c r="M7157" s="27"/>
    </row>
    <row r="7158" spans="1:13" ht="30" customHeight="1" x14ac:dyDescent="0.3">
      <c r="A7158" s="27">
        <f t="shared" si="86"/>
        <v>3432</v>
      </c>
      <c r="B7158" s="31">
        <v>45155</v>
      </c>
      <c r="C7158" s="31">
        <v>45154</v>
      </c>
      <c r="D7158" s="19" t="s">
        <v>1867</v>
      </c>
      <c r="E7158" s="20" t="str">
        <f>IF(ISBLANK(LeaveTracker[[#This Row],[Employee Name]]),"-----",VLOOKUP(LeaveTracker[[#This Row],[Employee Name]],'List of Employees'!$B$4:$H$767,7))</f>
        <v>GSO</v>
      </c>
      <c r="F7158" s="66" t="str">
        <f>IF(ISBLANK(LeaveTracker[[#This Row],[Employee Name]]),"-----",VLOOKUP(LeaveTracker[[#This Row],[Employee Name]],'List of Employees'!$B$4:$H$767,6))</f>
        <v>CASUAL</v>
      </c>
      <c r="G7158" s="24">
        <v>45162</v>
      </c>
      <c r="H7158" s="24">
        <v>45163</v>
      </c>
      <c r="I7158" s="20" t="s">
        <v>82</v>
      </c>
      <c r="K7158" s="57" t="str">
        <f ca="1">LeaveTracker[[#This Row],[Days]]&amp;" "&amp;LeaveTracker[[#This Row],[Type of Leave]]</f>
        <v>2 VL</v>
      </c>
      <c r="L7158" s="23">
        <f ca="1">NETWORKDAYS(LeaveTracker[[#This Row],[Start Date]],LeaveTracker[[#This Row],[End Date]],lstHolidays)</f>
        <v>2</v>
      </c>
      <c r="M7158" s="27"/>
    </row>
    <row r="7159" spans="1:13" ht="30" customHeight="1" x14ac:dyDescent="0.3">
      <c r="A7159" s="27">
        <f t="shared" si="86"/>
        <v>3433</v>
      </c>
      <c r="B7159" s="31">
        <v>45155</v>
      </c>
      <c r="C7159" s="31">
        <v>45153</v>
      </c>
      <c r="D7159" s="19" t="s">
        <v>1785</v>
      </c>
      <c r="E7159" s="20" t="str">
        <f>IF(ISBLANK(LeaveTracker[[#This Row],[Employee Name]]),"-----",VLOOKUP(LeaveTracker[[#This Row],[Employee Name]],'List of Employees'!$B$4:$H$767,7))</f>
        <v>GSO</v>
      </c>
      <c r="F7159" s="66" t="str">
        <f>IF(ISBLANK(LeaveTracker[[#This Row],[Employee Name]]),"-----",VLOOKUP(LeaveTracker[[#This Row],[Employee Name]],'List of Employees'!$B$4:$H$767,6))</f>
        <v>CASUAL</v>
      </c>
      <c r="G7159" s="24">
        <v>45148</v>
      </c>
      <c r="H7159" s="24">
        <v>45149</v>
      </c>
      <c r="I7159" s="20" t="s">
        <v>81</v>
      </c>
      <c r="K7159" s="57" t="str">
        <f ca="1">LeaveTracker[[#This Row],[Days]]&amp;" "&amp;LeaveTracker[[#This Row],[Type of Leave]]</f>
        <v>2 SL</v>
      </c>
      <c r="L7159" s="23">
        <f ca="1">NETWORKDAYS(LeaveTracker[[#This Row],[Start Date]],LeaveTracker[[#This Row],[End Date]],lstHolidays)</f>
        <v>2</v>
      </c>
      <c r="M7159" s="27"/>
    </row>
    <row r="7160" spans="1:13" ht="30" customHeight="1" x14ac:dyDescent="0.3">
      <c r="A7160" s="27">
        <f t="shared" si="86"/>
        <v>3434</v>
      </c>
      <c r="B7160" s="31">
        <v>45155</v>
      </c>
      <c r="C7160" s="31">
        <v>45142</v>
      </c>
      <c r="D7160" s="19" t="s">
        <v>1815</v>
      </c>
      <c r="E7160" s="20" t="str">
        <f>IF(ISBLANK(LeaveTracker[[#This Row],[Employee Name]]),"-----",VLOOKUP(LeaveTracker[[#This Row],[Employee Name]],'List of Employees'!$B$4:$H$767,7))</f>
        <v>DSWDO</v>
      </c>
      <c r="F7160" s="66" t="str">
        <f>IF(ISBLANK(LeaveTracker[[#This Row],[Employee Name]]),"-----",VLOOKUP(LeaveTracker[[#This Row],[Employee Name]],'List of Employees'!$B$4:$H$767,6))</f>
        <v>PERMANENT</v>
      </c>
      <c r="G7160" s="24">
        <v>45141</v>
      </c>
      <c r="H7160" s="24">
        <v>45141</v>
      </c>
      <c r="I7160" s="20" t="s">
        <v>81</v>
      </c>
      <c r="K7160" s="57" t="str">
        <f ca="1">LeaveTracker[[#This Row],[Days]]&amp;" "&amp;LeaveTracker[[#This Row],[Type of Leave]]</f>
        <v>1 SL</v>
      </c>
      <c r="L7160" s="23">
        <f ca="1">NETWORKDAYS(LeaveTracker[[#This Row],[Start Date]],LeaveTracker[[#This Row],[End Date]],lstHolidays)</f>
        <v>1</v>
      </c>
      <c r="M7160" s="27"/>
    </row>
    <row r="7161" spans="1:13" ht="30" customHeight="1" x14ac:dyDescent="0.3">
      <c r="A7161" s="27">
        <f t="shared" si="86"/>
        <v>3435</v>
      </c>
      <c r="B7161" s="31">
        <v>45155</v>
      </c>
      <c r="C7161" s="31">
        <v>45153</v>
      </c>
      <c r="D7161" s="19" t="s">
        <v>1293</v>
      </c>
      <c r="E7161" s="20" t="str">
        <f>IF(ISBLANK(LeaveTracker[[#This Row],[Employee Name]]),"-----",VLOOKUP(LeaveTracker[[#This Row],[Employee Name]],'List of Employees'!$B$4:$H$767,7))</f>
        <v>CTO</v>
      </c>
      <c r="F7161" s="66" t="str">
        <f>IF(ISBLANK(LeaveTracker[[#This Row],[Employee Name]]),"-----",VLOOKUP(LeaveTracker[[#This Row],[Employee Name]],'List of Employees'!$B$4:$H$767,6))</f>
        <v>PERMANENT</v>
      </c>
      <c r="G7161" s="24">
        <v>45152</v>
      </c>
      <c r="H7161" s="24">
        <v>45152</v>
      </c>
      <c r="I7161" s="20" t="s">
        <v>81</v>
      </c>
      <c r="K7161" s="57" t="str">
        <f ca="1">LeaveTracker[[#This Row],[Days]]&amp;" "&amp;LeaveTracker[[#This Row],[Type of Leave]]</f>
        <v>1 SL</v>
      </c>
      <c r="L7161" s="23">
        <f ca="1">NETWORKDAYS(LeaveTracker[[#This Row],[Start Date]],LeaveTracker[[#This Row],[End Date]],lstHolidays)</f>
        <v>1</v>
      </c>
      <c r="M7161" s="27"/>
    </row>
    <row r="7162" spans="1:13" ht="30" customHeight="1" x14ac:dyDescent="0.3">
      <c r="A7162" s="27">
        <f t="shared" si="86"/>
        <v>3436</v>
      </c>
      <c r="B7162" s="31">
        <v>45155</v>
      </c>
      <c r="C7162" s="31">
        <v>45138</v>
      </c>
      <c r="D7162" s="19" t="s">
        <v>366</v>
      </c>
      <c r="E7162" s="20" t="str">
        <f>IF(ISBLANK(LeaveTracker[[#This Row],[Employee Name]]),"-----",VLOOKUP(LeaveTracker[[#This Row],[Employee Name]],'List of Employees'!$B$4:$H$767,7))</f>
        <v>CCT</v>
      </c>
      <c r="F7162" s="66" t="str">
        <f>IF(ISBLANK(LeaveTracker[[#This Row],[Employee Name]]),"-----",VLOOKUP(LeaveTracker[[#This Row],[Employee Name]],'List of Employees'!$B$4:$H$767,6))</f>
        <v>PERMANENT</v>
      </c>
      <c r="G7162" s="24">
        <v>45135</v>
      </c>
      <c r="H7162" s="24">
        <v>45135</v>
      </c>
      <c r="I7162" s="20" t="s">
        <v>81</v>
      </c>
      <c r="K7162" s="57" t="str">
        <f ca="1">LeaveTracker[[#This Row],[Days]]&amp;" "&amp;LeaveTracker[[#This Row],[Type of Leave]]</f>
        <v>1 SL</v>
      </c>
      <c r="L7162" s="23">
        <f ca="1">NETWORKDAYS(LeaveTracker[[#This Row],[Start Date]],LeaveTracker[[#This Row],[End Date]],lstHolidays)</f>
        <v>1</v>
      </c>
      <c r="M7162" s="27"/>
    </row>
    <row r="7163" spans="1:13" ht="30" customHeight="1" x14ac:dyDescent="0.3">
      <c r="A7163" s="27">
        <f t="shared" si="86"/>
        <v>3437</v>
      </c>
      <c r="B7163" s="31">
        <v>45155</v>
      </c>
      <c r="C7163" s="31">
        <v>45149</v>
      </c>
      <c r="D7163" s="19" t="s">
        <v>366</v>
      </c>
      <c r="E7163" s="20" t="str">
        <f>IF(ISBLANK(LeaveTracker[[#This Row],[Employee Name]]),"-----",VLOOKUP(LeaveTracker[[#This Row],[Employee Name]],'List of Employees'!$B$4:$H$767,7))</f>
        <v>CCT</v>
      </c>
      <c r="F7163" s="66" t="str">
        <f>IF(ISBLANK(LeaveTracker[[#This Row],[Employee Name]]),"-----",VLOOKUP(LeaveTracker[[#This Row],[Employee Name]],'List of Employees'!$B$4:$H$767,6))</f>
        <v>PERMANENT</v>
      </c>
      <c r="G7163" s="24">
        <v>45155</v>
      </c>
      <c r="H7163" s="24">
        <v>45155</v>
      </c>
      <c r="I7163" s="20" t="s">
        <v>297</v>
      </c>
      <c r="J7163" s="42" t="s">
        <v>1000</v>
      </c>
      <c r="K7163" s="57" t="str">
        <f ca="1">LeaveTracker[[#This Row],[Days]]&amp;" "&amp;LeaveTracker[[#This Row],[Type of Leave]]</f>
        <v>1 OTHER</v>
      </c>
      <c r="L7163" s="23">
        <f ca="1">NETWORKDAYS(LeaveTracker[[#This Row],[Start Date]],LeaveTracker[[#This Row],[End Date]],lstHolidays)</f>
        <v>1</v>
      </c>
      <c r="M7163" s="27"/>
    </row>
    <row r="7164" spans="1:13" ht="30" customHeight="1" x14ac:dyDescent="0.3">
      <c r="A7164" s="27">
        <f t="shared" si="86"/>
        <v>3438</v>
      </c>
      <c r="B7164" s="31">
        <v>45155</v>
      </c>
      <c r="C7164" s="31">
        <v>45152</v>
      </c>
      <c r="D7164" s="19" t="s">
        <v>1825</v>
      </c>
      <c r="E7164" s="20" t="str">
        <f>IF(ISBLANK(LeaveTracker[[#This Row],[Employee Name]]),"-----",VLOOKUP(LeaveTracker[[#This Row],[Employee Name]],'List of Employees'!$B$4:$H$767,7))</f>
        <v>CPDO</v>
      </c>
      <c r="F7164" s="66" t="str">
        <f>IF(ISBLANK(LeaveTracker[[#This Row],[Employee Name]]),"-----",VLOOKUP(LeaveTracker[[#This Row],[Employee Name]],'List of Employees'!$B$4:$H$767,6))</f>
        <v>CASUAL</v>
      </c>
      <c r="G7164" s="24">
        <v>45160</v>
      </c>
      <c r="H7164" s="24">
        <v>45161</v>
      </c>
      <c r="I7164" s="20" t="s">
        <v>82</v>
      </c>
      <c r="K7164" s="57" t="str">
        <f ca="1">LeaveTracker[[#This Row],[Days]]&amp;" "&amp;LeaveTracker[[#This Row],[Type of Leave]]</f>
        <v>2 VL</v>
      </c>
      <c r="L7164" s="23">
        <f ca="1">NETWORKDAYS(LeaveTracker[[#This Row],[Start Date]],LeaveTracker[[#This Row],[End Date]],lstHolidays)</f>
        <v>2</v>
      </c>
      <c r="M7164" s="27"/>
    </row>
    <row r="7165" spans="1:13" ht="30" customHeight="1" x14ac:dyDescent="0.3">
      <c r="A7165" s="27">
        <f t="shared" si="86"/>
        <v>3439</v>
      </c>
      <c r="B7165" s="31">
        <v>45155</v>
      </c>
      <c r="C7165" s="31">
        <v>45132</v>
      </c>
      <c r="D7165" s="19" t="s">
        <v>374</v>
      </c>
      <c r="E7165" s="20" t="str">
        <f>IF(ISBLANK(LeaveTracker[[#This Row],[Employee Name]]),"-----",VLOOKUP(LeaveTracker[[#This Row],[Employee Name]],'List of Employees'!$B$4:$H$767,7))</f>
        <v>CCT</v>
      </c>
      <c r="F7165" s="66" t="str">
        <f>IF(ISBLANK(LeaveTracker[[#This Row],[Employee Name]]),"-----",VLOOKUP(LeaveTracker[[#This Row],[Employee Name]],'List of Employees'!$B$4:$H$767,6))</f>
        <v>PERMANENT</v>
      </c>
      <c r="G7165" s="24">
        <v>45128</v>
      </c>
      <c r="H7165" s="24">
        <v>45128</v>
      </c>
      <c r="I7165" s="20" t="s">
        <v>81</v>
      </c>
      <c r="K7165" s="57" t="str">
        <f ca="1">LeaveTracker[[#This Row],[Days]]&amp;" "&amp;LeaveTracker[[#This Row],[Type of Leave]]</f>
        <v>1 SL</v>
      </c>
      <c r="L7165" s="23">
        <f ca="1">NETWORKDAYS(LeaveTracker[[#This Row],[Start Date]],LeaveTracker[[#This Row],[End Date]],lstHolidays)</f>
        <v>1</v>
      </c>
      <c r="M7165" s="27"/>
    </row>
    <row r="7166" spans="1:13" ht="30" customHeight="1" x14ac:dyDescent="0.3">
      <c r="A7166" s="27">
        <f t="shared" si="86"/>
        <v>3440</v>
      </c>
      <c r="B7166" s="31">
        <v>45155</v>
      </c>
      <c r="C7166" s="31">
        <v>45154</v>
      </c>
      <c r="D7166" s="19" t="s">
        <v>472</v>
      </c>
      <c r="E7166" s="20" t="str">
        <f>IF(ISBLANK(LeaveTracker[[#This Row],[Employee Name]]),"-----",VLOOKUP(LeaveTracker[[#This Row],[Employee Name]],'List of Employees'!$B$4:$H$767,7))</f>
        <v>PIO</v>
      </c>
      <c r="F7166" s="66" t="str">
        <f>IF(ISBLANK(LeaveTracker[[#This Row],[Employee Name]]),"-----",VLOOKUP(LeaveTracker[[#This Row],[Employee Name]],'List of Employees'!$B$4:$H$767,6))</f>
        <v>PERMANENT</v>
      </c>
      <c r="G7166" s="24">
        <v>45153</v>
      </c>
      <c r="H7166" s="24">
        <v>45153</v>
      </c>
      <c r="I7166" s="20" t="s">
        <v>81</v>
      </c>
      <c r="K7166" s="57" t="str">
        <f ca="1">LeaveTracker[[#This Row],[Days]]&amp;" "&amp;LeaveTracker[[#This Row],[Type of Leave]]</f>
        <v>1 SL</v>
      </c>
      <c r="L7166" s="23">
        <f ca="1">NETWORKDAYS(LeaveTracker[[#This Row],[Start Date]],LeaveTracker[[#This Row],[End Date]],lstHolidays)</f>
        <v>1</v>
      </c>
      <c r="M7166" s="27"/>
    </row>
    <row r="7167" spans="1:13" ht="30" customHeight="1" x14ac:dyDescent="0.3">
      <c r="A7167" s="27">
        <f t="shared" si="86"/>
        <v>3441</v>
      </c>
      <c r="B7167" s="31">
        <v>45155</v>
      </c>
      <c r="C7167" s="31">
        <v>45148</v>
      </c>
      <c r="D7167" s="19" t="s">
        <v>1088</v>
      </c>
      <c r="E7167" s="20" t="str">
        <f>IF(ISBLANK(LeaveTracker[[#This Row],[Employee Name]]),"-----",VLOOKUP(LeaveTracker[[#This Row],[Employee Name]],'List of Employees'!$B$4:$H$767,7))</f>
        <v>ACCOUNTING</v>
      </c>
      <c r="F7167" s="66" t="str">
        <f>IF(ISBLANK(LeaveTracker[[#This Row],[Employee Name]]),"-----",VLOOKUP(LeaveTracker[[#This Row],[Employee Name]],'List of Employees'!$B$4:$H$767,6))</f>
        <v>PERMANENT</v>
      </c>
      <c r="G7167" s="24">
        <v>45168</v>
      </c>
      <c r="H7167" s="24">
        <v>45168</v>
      </c>
      <c r="I7167" s="20" t="s">
        <v>297</v>
      </c>
      <c r="J7167" s="42" t="s">
        <v>1000</v>
      </c>
      <c r="K7167" s="57" t="str">
        <f ca="1">LeaveTracker[[#This Row],[Days]]&amp;" "&amp;LeaveTracker[[#This Row],[Type of Leave]]</f>
        <v>1 OTHER</v>
      </c>
      <c r="L7167" s="23">
        <f ca="1">NETWORKDAYS(LeaveTracker[[#This Row],[Start Date]],LeaveTracker[[#This Row],[End Date]],lstHolidays)</f>
        <v>1</v>
      </c>
      <c r="M7167" s="27"/>
    </row>
    <row r="7168" spans="1:13" ht="30" customHeight="1" x14ac:dyDescent="0.3">
      <c r="A7168" s="27">
        <f t="shared" si="86"/>
        <v>3442</v>
      </c>
      <c r="B7168" s="31">
        <v>45160</v>
      </c>
      <c r="C7168" s="31">
        <v>45143</v>
      </c>
      <c r="D7168" s="19" t="s">
        <v>1916</v>
      </c>
      <c r="E7168" s="20" t="str">
        <f>IF(ISBLANK(LeaveTracker[[#This Row],[Employee Name]]),"-----",VLOOKUP(LeaveTracker[[#This Row],[Employee Name]],'List of Employees'!$B$4:$H$767,7))</f>
        <v>ONT</v>
      </c>
      <c r="F7168" s="66" t="str">
        <f>IF(ISBLANK(LeaveTracker[[#This Row],[Employee Name]]),"-----",VLOOKUP(LeaveTracker[[#This Row],[Employee Name]],'List of Employees'!$B$4:$H$767,6))</f>
        <v>CASUAL</v>
      </c>
      <c r="G7168" s="24">
        <v>45156</v>
      </c>
      <c r="H7168" s="24">
        <v>45156</v>
      </c>
      <c r="I7168" s="20" t="s">
        <v>82</v>
      </c>
      <c r="K7168" s="57" t="str">
        <f ca="1">LeaveTracker[[#This Row],[Days]]&amp;" "&amp;LeaveTracker[[#This Row],[Type of Leave]]</f>
        <v>1 VL</v>
      </c>
      <c r="L7168" s="23">
        <f ca="1">NETWORKDAYS(LeaveTracker[[#This Row],[Start Date]],LeaveTracker[[#This Row],[End Date]],lstHolidays)</f>
        <v>1</v>
      </c>
      <c r="M7168" s="27"/>
    </row>
    <row r="7169" spans="1:13" ht="30" customHeight="1" x14ac:dyDescent="0.3">
      <c r="A7169" s="27">
        <f t="shared" si="86"/>
        <v>3443</v>
      </c>
      <c r="B7169" s="31">
        <v>45160</v>
      </c>
      <c r="C7169" s="31">
        <v>45153</v>
      </c>
      <c r="D7169" s="19" t="s">
        <v>205</v>
      </c>
      <c r="E7169" s="20" t="str">
        <f>IF(ISBLANK(LeaveTracker[[#This Row],[Employee Name]]),"-----",VLOOKUP(LeaveTracker[[#This Row],[Employee Name]],'List of Employees'!$B$4:$H$767,7))</f>
        <v>ONT</v>
      </c>
      <c r="F7169" s="66" t="str">
        <f>IF(ISBLANK(LeaveTracker[[#This Row],[Employee Name]]),"-----",VLOOKUP(LeaveTracker[[#This Row],[Employee Name]],'List of Employees'!$B$4:$H$767,6))</f>
        <v>PERMANENT</v>
      </c>
      <c r="G7169" s="24">
        <v>45160</v>
      </c>
      <c r="H7169" s="24">
        <v>45160</v>
      </c>
      <c r="I7169" s="20" t="s">
        <v>82</v>
      </c>
      <c r="K7169" s="57" t="str">
        <f ca="1">LeaveTracker[[#This Row],[Days]]&amp;" "&amp;LeaveTracker[[#This Row],[Type of Leave]]</f>
        <v>1 VL</v>
      </c>
      <c r="L7169" s="23">
        <f ca="1">NETWORKDAYS(LeaveTracker[[#This Row],[Start Date]],LeaveTracker[[#This Row],[End Date]],lstHolidays)</f>
        <v>1</v>
      </c>
      <c r="M7169" s="27"/>
    </row>
    <row r="7170" spans="1:13" ht="30" customHeight="1" x14ac:dyDescent="0.3">
      <c r="A7170" s="27">
        <f t="shared" si="86"/>
        <v>3444</v>
      </c>
      <c r="B7170" s="31">
        <v>45160</v>
      </c>
      <c r="C7170" s="31">
        <v>45153</v>
      </c>
      <c r="D7170" s="19" t="s">
        <v>623</v>
      </c>
      <c r="E7170" s="20" t="str">
        <f>IF(ISBLANK(LeaveTracker[[#This Row],[Employee Name]]),"-----",VLOOKUP(LeaveTracker[[#This Row],[Employee Name]],'List of Employees'!$B$4:$H$767,7))</f>
        <v>EEO/ CITY MARKET</v>
      </c>
      <c r="F7170" s="66" t="str">
        <f>IF(ISBLANK(LeaveTracker[[#This Row],[Employee Name]]),"-----",VLOOKUP(LeaveTracker[[#This Row],[Employee Name]],'List of Employees'!$B$4:$H$767,6))</f>
        <v>PERMANENT</v>
      </c>
      <c r="G7170" s="24">
        <v>45152</v>
      </c>
      <c r="H7170" s="24">
        <v>45152</v>
      </c>
      <c r="I7170" s="20" t="s">
        <v>81</v>
      </c>
      <c r="K7170" s="57" t="str">
        <f ca="1">LeaveTracker[[#This Row],[Days]]&amp;" "&amp;LeaveTracker[[#This Row],[Type of Leave]]</f>
        <v>1 SL</v>
      </c>
      <c r="L7170" s="23">
        <f ca="1">NETWORKDAYS(LeaveTracker[[#This Row],[Start Date]],LeaveTracker[[#This Row],[End Date]],lstHolidays)</f>
        <v>1</v>
      </c>
      <c r="M7170" s="27"/>
    </row>
    <row r="7171" spans="1:13" ht="30" customHeight="1" x14ac:dyDescent="0.3">
      <c r="A7171" s="27">
        <f t="shared" si="86"/>
        <v>3445</v>
      </c>
      <c r="B7171" s="31">
        <v>45160</v>
      </c>
      <c r="C7171" s="31">
        <v>45153</v>
      </c>
      <c r="D7171" s="19" t="s">
        <v>623</v>
      </c>
      <c r="E7171" s="20" t="str">
        <f>IF(ISBLANK(LeaveTracker[[#This Row],[Employee Name]]),"-----",VLOOKUP(LeaveTracker[[#This Row],[Employee Name]],'List of Employees'!$B$4:$H$767,7))</f>
        <v>EEO/ CITY MARKET</v>
      </c>
      <c r="F7171" s="66" t="str">
        <f>IF(ISBLANK(LeaveTracker[[#This Row],[Employee Name]]),"-----",VLOOKUP(LeaveTracker[[#This Row],[Employee Name]],'List of Employees'!$B$4:$H$767,6))</f>
        <v>PERMANENT</v>
      </c>
      <c r="G7171" s="24">
        <v>45161</v>
      </c>
      <c r="H7171" s="24">
        <v>45162</v>
      </c>
      <c r="I7171" s="20" t="s">
        <v>82</v>
      </c>
      <c r="K7171" s="57" t="str">
        <f ca="1">LeaveTracker[[#This Row],[Days]]&amp;" "&amp;LeaveTracker[[#This Row],[Type of Leave]]</f>
        <v>2 VL</v>
      </c>
      <c r="L7171" s="23">
        <f ca="1">NETWORKDAYS(LeaveTracker[[#This Row],[Start Date]],LeaveTracker[[#This Row],[End Date]],lstHolidays)</f>
        <v>2</v>
      </c>
      <c r="M7171" s="27"/>
    </row>
    <row r="7172" spans="1:13" ht="30" customHeight="1" x14ac:dyDescent="0.3">
      <c r="A7172" s="27">
        <f t="shared" si="86"/>
        <v>3446</v>
      </c>
      <c r="B7172" s="31">
        <v>45160</v>
      </c>
      <c r="C7172" s="31">
        <v>45155</v>
      </c>
      <c r="D7172" s="19" t="s">
        <v>1825</v>
      </c>
      <c r="E7172" s="20" t="str">
        <f>IF(ISBLANK(LeaveTracker[[#This Row],[Employee Name]]),"-----",VLOOKUP(LeaveTracker[[#This Row],[Employee Name]],'List of Employees'!$B$4:$H$767,7))</f>
        <v>CPDO</v>
      </c>
      <c r="F7172" s="66" t="str">
        <f>IF(ISBLANK(LeaveTracker[[#This Row],[Employee Name]]),"-----",VLOOKUP(LeaveTracker[[#This Row],[Employee Name]],'List of Employees'!$B$4:$H$767,6))</f>
        <v>CASUAL</v>
      </c>
      <c r="G7172" s="24">
        <v>45154</v>
      </c>
      <c r="H7172" s="24">
        <v>45154</v>
      </c>
      <c r="I7172" s="20" t="s">
        <v>81</v>
      </c>
      <c r="K7172" s="57" t="str">
        <f ca="1">LeaveTracker[[#This Row],[Days]]&amp;" "&amp;LeaveTracker[[#This Row],[Type of Leave]]</f>
        <v>1 SL</v>
      </c>
      <c r="L7172" s="23">
        <f ca="1">NETWORKDAYS(LeaveTracker[[#This Row],[Start Date]],LeaveTracker[[#This Row],[End Date]],lstHolidays)</f>
        <v>1</v>
      </c>
      <c r="M7172" s="27"/>
    </row>
    <row r="7173" spans="1:13" ht="30" customHeight="1" x14ac:dyDescent="0.3">
      <c r="A7173" s="27">
        <f t="shared" si="86"/>
        <v>3447</v>
      </c>
      <c r="B7173" s="31">
        <v>45160</v>
      </c>
      <c r="C7173" s="31">
        <v>45153</v>
      </c>
      <c r="D7173" s="19" t="s">
        <v>110</v>
      </c>
      <c r="E7173" s="20" t="str">
        <f>IF(ISBLANK(LeaveTracker[[#This Row],[Employee Name]]),"-----",VLOOKUP(LeaveTracker[[#This Row],[Employee Name]],'List of Employees'!$B$4:$H$767,7))</f>
        <v>ADMIN OFFICE</v>
      </c>
      <c r="F7173" s="66" t="str">
        <f>IF(ISBLANK(LeaveTracker[[#This Row],[Employee Name]]),"-----",VLOOKUP(LeaveTracker[[#This Row],[Employee Name]],'List of Employees'!$B$4:$H$767,6))</f>
        <v>PERMANENT</v>
      </c>
      <c r="G7173" s="24">
        <v>45149</v>
      </c>
      <c r="H7173" s="24">
        <v>45149</v>
      </c>
      <c r="I7173" s="20" t="s">
        <v>81</v>
      </c>
      <c r="K7173" s="57" t="str">
        <f ca="1">LeaveTracker[[#This Row],[Days]]&amp;" "&amp;LeaveTracker[[#This Row],[Type of Leave]]</f>
        <v>1 SL</v>
      </c>
      <c r="L7173" s="23">
        <f ca="1">NETWORKDAYS(LeaveTracker[[#This Row],[Start Date]],LeaveTracker[[#This Row],[End Date]],lstHolidays)</f>
        <v>1</v>
      </c>
      <c r="M7173" s="27"/>
    </row>
    <row r="7174" spans="1:13" ht="30" customHeight="1" x14ac:dyDescent="0.3">
      <c r="A7174" s="27">
        <f t="shared" si="86"/>
        <v>3448</v>
      </c>
      <c r="B7174" s="31">
        <v>45160</v>
      </c>
      <c r="C7174" s="31">
        <v>45153</v>
      </c>
      <c r="D7174" s="19" t="s">
        <v>104</v>
      </c>
      <c r="E7174" s="20" t="str">
        <f>IF(ISBLANK(LeaveTracker[[#This Row],[Employee Name]]),"-----",VLOOKUP(LeaveTracker[[#This Row],[Employee Name]],'List of Employees'!$B$4:$H$767,7))</f>
        <v>CSWDO</v>
      </c>
      <c r="F7174" s="66" t="str">
        <f>IF(ISBLANK(LeaveTracker[[#This Row],[Employee Name]]),"-----",VLOOKUP(LeaveTracker[[#This Row],[Employee Name]],'List of Employees'!$B$4:$H$767,6))</f>
        <v>PERMANENT</v>
      </c>
      <c r="G7174" s="24">
        <v>45149</v>
      </c>
      <c r="H7174" s="24">
        <v>45149</v>
      </c>
      <c r="I7174" s="20" t="s">
        <v>81</v>
      </c>
      <c r="K7174" s="57" t="str">
        <f ca="1">LeaveTracker[[#This Row],[Days]]&amp;" "&amp;LeaveTracker[[#This Row],[Type of Leave]]</f>
        <v>1 SL</v>
      </c>
      <c r="L7174" s="23">
        <f ca="1">NETWORKDAYS(LeaveTracker[[#This Row],[Start Date]],LeaveTracker[[#This Row],[End Date]],lstHolidays)</f>
        <v>1</v>
      </c>
      <c r="M7174" s="27"/>
    </row>
    <row r="7175" spans="1:13" ht="30" customHeight="1" x14ac:dyDescent="0.3">
      <c r="A7175" s="27">
        <f t="shared" si="86"/>
        <v>3449</v>
      </c>
      <c r="B7175" s="31">
        <v>45160</v>
      </c>
      <c r="C7175" s="31">
        <v>45155</v>
      </c>
      <c r="D7175" s="19" t="s">
        <v>775</v>
      </c>
      <c r="E7175" s="20" t="str">
        <f>IF(ISBLANK(LeaveTracker[[#This Row],[Employee Name]]),"-----",VLOOKUP(LeaveTracker[[#This Row],[Employee Name]],'List of Employees'!$B$4:$H$767,7))</f>
        <v>HRMO</v>
      </c>
      <c r="F7175" s="66" t="str">
        <f>IF(ISBLANK(LeaveTracker[[#This Row],[Employee Name]]),"-----",VLOOKUP(LeaveTracker[[#This Row],[Employee Name]],'List of Employees'!$B$4:$H$767,6))</f>
        <v>PERMANENT</v>
      </c>
      <c r="G7175" s="24">
        <v>45168</v>
      </c>
      <c r="H7175" s="24">
        <v>45168</v>
      </c>
      <c r="I7175" s="20" t="s">
        <v>82</v>
      </c>
      <c r="K7175" s="57" t="str">
        <f ca="1">LeaveTracker[[#This Row],[Days]]&amp;" "&amp;LeaveTracker[[#This Row],[Type of Leave]]</f>
        <v>1 VL</v>
      </c>
      <c r="L7175" s="23">
        <f ca="1">NETWORKDAYS(LeaveTracker[[#This Row],[Start Date]],LeaveTracker[[#This Row],[End Date]],lstHolidays)</f>
        <v>1</v>
      </c>
      <c r="M7175" s="27"/>
    </row>
    <row r="7176" spans="1:13" ht="30" customHeight="1" x14ac:dyDescent="0.3">
      <c r="A7176" s="27">
        <f t="shared" si="86"/>
        <v>3450</v>
      </c>
      <c r="B7176" s="31">
        <v>45160</v>
      </c>
      <c r="C7176" s="31">
        <v>45152</v>
      </c>
      <c r="D7176" s="19" t="s">
        <v>901</v>
      </c>
      <c r="E7176" s="20" t="str">
        <f>IF(ISBLANK(LeaveTracker[[#This Row],[Employee Name]]),"-----",VLOOKUP(LeaveTracker[[#This Row],[Employee Name]],'List of Employees'!$B$4:$H$767,7))</f>
        <v>CEO</v>
      </c>
      <c r="F7176" s="66" t="str">
        <f>IF(ISBLANK(LeaveTracker[[#This Row],[Employee Name]]),"-----",VLOOKUP(LeaveTracker[[#This Row],[Employee Name]],'List of Employees'!$B$4:$H$767,6))</f>
        <v>PERMANENT</v>
      </c>
      <c r="G7176" s="24">
        <v>45148</v>
      </c>
      <c r="H7176" s="24">
        <v>45148</v>
      </c>
      <c r="I7176" s="20" t="s">
        <v>81</v>
      </c>
      <c r="K7176" s="57" t="str">
        <f ca="1">LeaveTracker[[#This Row],[Days]]&amp;" "&amp;LeaveTracker[[#This Row],[Type of Leave]]</f>
        <v>1 SL</v>
      </c>
      <c r="L7176" s="23">
        <f ca="1">NETWORKDAYS(LeaveTracker[[#This Row],[Start Date]],LeaveTracker[[#This Row],[End Date]],lstHolidays)</f>
        <v>1</v>
      </c>
      <c r="M7176" s="27"/>
    </row>
    <row r="7177" spans="1:13" ht="30" customHeight="1" x14ac:dyDescent="0.3">
      <c r="A7177" s="27">
        <f t="shared" si="86"/>
        <v>3451</v>
      </c>
      <c r="B7177" s="31">
        <v>45160</v>
      </c>
      <c r="C7177" s="31">
        <v>45152</v>
      </c>
      <c r="D7177" s="19" t="s">
        <v>171</v>
      </c>
      <c r="E7177" s="20" t="str">
        <f>IF(ISBLANK(LeaveTracker[[#This Row],[Employee Name]]),"-----",VLOOKUP(LeaveTracker[[#This Row],[Employee Name]],'List of Employees'!$B$4:$H$767,7))</f>
        <v>HRMO</v>
      </c>
      <c r="F7177" s="66" t="str">
        <f>IF(ISBLANK(LeaveTracker[[#This Row],[Employee Name]]),"-----",VLOOKUP(LeaveTracker[[#This Row],[Employee Name]],'List of Employees'!$B$4:$H$767,6))</f>
        <v>PERMANENT</v>
      </c>
      <c r="G7177" s="24">
        <v>45146</v>
      </c>
      <c r="H7177" s="24">
        <v>45146</v>
      </c>
      <c r="I7177" s="20" t="s">
        <v>81</v>
      </c>
      <c r="K7177" s="57" t="str">
        <f ca="1">LeaveTracker[[#This Row],[Days]]&amp;" "&amp;LeaveTracker[[#This Row],[Type of Leave]]</f>
        <v>1 SL</v>
      </c>
      <c r="L7177" s="23">
        <f ca="1">NETWORKDAYS(LeaveTracker[[#This Row],[Start Date]],LeaveTracker[[#This Row],[End Date]],lstHolidays)</f>
        <v>1</v>
      </c>
      <c r="M7177" s="27"/>
    </row>
    <row r="7178" spans="1:13" ht="30" customHeight="1" x14ac:dyDescent="0.3">
      <c r="A7178" s="27">
        <f t="shared" si="86"/>
        <v>3452</v>
      </c>
      <c r="B7178" s="31">
        <v>45160</v>
      </c>
      <c r="C7178" s="31">
        <v>45152</v>
      </c>
      <c r="D7178" s="19" t="s">
        <v>171</v>
      </c>
      <c r="E7178" s="20" t="str">
        <f>IF(ISBLANK(LeaveTracker[[#This Row],[Employee Name]]),"-----",VLOOKUP(LeaveTracker[[#This Row],[Employee Name]],'List of Employees'!$B$4:$H$767,7))</f>
        <v>HRMO</v>
      </c>
      <c r="F7178" s="66" t="str">
        <f>IF(ISBLANK(LeaveTracker[[#This Row],[Employee Name]]),"-----",VLOOKUP(LeaveTracker[[#This Row],[Employee Name]],'List of Employees'!$B$4:$H$767,6))</f>
        <v>PERMANENT</v>
      </c>
      <c r="G7178" s="24">
        <v>45148</v>
      </c>
      <c r="H7178" s="24">
        <v>45148</v>
      </c>
      <c r="I7178" s="20" t="s">
        <v>81</v>
      </c>
      <c r="K7178" s="57" t="str">
        <f ca="1">LeaveTracker[[#This Row],[Days]]&amp;" "&amp;LeaveTracker[[#This Row],[Type of Leave]]</f>
        <v>1 SL</v>
      </c>
      <c r="L7178" s="23">
        <f ca="1">NETWORKDAYS(LeaveTracker[[#This Row],[Start Date]],LeaveTracker[[#This Row],[End Date]],lstHolidays)</f>
        <v>1</v>
      </c>
      <c r="M7178" s="27"/>
    </row>
    <row r="7179" spans="1:13" ht="30" customHeight="1" x14ac:dyDescent="0.3">
      <c r="A7179" s="27">
        <f t="shared" si="86"/>
        <v>3453</v>
      </c>
      <c r="B7179" s="31">
        <v>45160</v>
      </c>
      <c r="C7179" s="31">
        <v>45153</v>
      </c>
      <c r="D7179" s="19" t="s">
        <v>216</v>
      </c>
      <c r="E7179" s="20" t="str">
        <f>IF(ISBLANK(LeaveTracker[[#This Row],[Employee Name]]),"-----",VLOOKUP(LeaveTracker[[#This Row],[Employee Name]],'List of Employees'!$B$4:$H$767,7))</f>
        <v>CSWDO</v>
      </c>
      <c r="F7179" s="66" t="str">
        <f>IF(ISBLANK(LeaveTracker[[#This Row],[Employee Name]]),"-----",VLOOKUP(LeaveTracker[[#This Row],[Employee Name]],'List of Employees'!$B$4:$H$767,6))</f>
        <v>PERMANENT</v>
      </c>
      <c r="G7179" s="24">
        <v>45167</v>
      </c>
      <c r="H7179" s="24">
        <v>45167</v>
      </c>
      <c r="I7179" s="20" t="s">
        <v>82</v>
      </c>
      <c r="K7179" s="57" t="str">
        <f ca="1">LeaveTracker[[#This Row],[Days]]&amp;" "&amp;LeaveTracker[[#This Row],[Type of Leave]]</f>
        <v>1 VL</v>
      </c>
      <c r="L7179" s="23">
        <f ca="1">NETWORKDAYS(LeaveTracker[[#This Row],[Start Date]],LeaveTracker[[#This Row],[End Date]],lstHolidays)</f>
        <v>1</v>
      </c>
      <c r="M7179" s="27"/>
    </row>
    <row r="7180" spans="1:13" ht="30" customHeight="1" x14ac:dyDescent="0.3">
      <c r="A7180" s="27">
        <f t="shared" si="86"/>
        <v>3454</v>
      </c>
      <c r="B7180" s="31">
        <v>45160</v>
      </c>
      <c r="C7180" s="31">
        <v>45153</v>
      </c>
      <c r="D7180" s="19" t="s">
        <v>216</v>
      </c>
      <c r="E7180" s="20" t="str">
        <f>IF(ISBLANK(LeaveTracker[[#This Row],[Employee Name]]),"-----",VLOOKUP(LeaveTracker[[#This Row],[Employee Name]],'List of Employees'!$B$4:$H$767,7))</f>
        <v>CSWDO</v>
      </c>
      <c r="F7180" s="66" t="str">
        <f>IF(ISBLANK(LeaveTracker[[#This Row],[Employee Name]]),"-----",VLOOKUP(LeaveTracker[[#This Row],[Employee Name]],'List of Employees'!$B$4:$H$767,6))</f>
        <v>PERMANENT</v>
      </c>
      <c r="G7180" s="24">
        <v>45169</v>
      </c>
      <c r="H7180" s="24">
        <v>45169</v>
      </c>
      <c r="I7180" s="20" t="s">
        <v>82</v>
      </c>
      <c r="K7180" s="57" t="str">
        <f ca="1">LeaveTracker[[#This Row],[Days]]&amp;" "&amp;LeaveTracker[[#This Row],[Type of Leave]]</f>
        <v>1 VL</v>
      </c>
      <c r="L7180" s="23">
        <f ca="1">NETWORKDAYS(LeaveTracker[[#This Row],[Start Date]],LeaveTracker[[#This Row],[End Date]],lstHolidays)</f>
        <v>1</v>
      </c>
      <c r="M7180" s="27"/>
    </row>
    <row r="7181" spans="1:13" ht="30" customHeight="1" x14ac:dyDescent="0.3">
      <c r="A7181" s="27">
        <f t="shared" si="86"/>
        <v>3455</v>
      </c>
      <c r="B7181" s="31">
        <v>45160</v>
      </c>
      <c r="C7181" s="31">
        <v>45149</v>
      </c>
      <c r="D7181" s="19" t="s">
        <v>947</v>
      </c>
      <c r="E7181" s="20" t="str">
        <f>IF(ISBLANK(LeaveTracker[[#This Row],[Employee Name]]),"-----",VLOOKUP(LeaveTracker[[#This Row],[Employee Name]],'List of Employees'!$B$4:$H$767,7))</f>
        <v>ACCOUNTING</v>
      </c>
      <c r="F7181" s="66" t="str">
        <f>IF(ISBLANK(LeaveTracker[[#This Row],[Employee Name]]),"-----",VLOOKUP(LeaveTracker[[#This Row],[Employee Name]],'List of Employees'!$B$4:$H$767,6))</f>
        <v>PERMANENT</v>
      </c>
      <c r="G7181" s="24">
        <v>45146</v>
      </c>
      <c r="H7181" s="24">
        <v>45146</v>
      </c>
      <c r="I7181" s="20" t="s">
        <v>81</v>
      </c>
      <c r="K7181" s="57" t="str">
        <f ca="1">LeaveTracker[[#This Row],[Days]]&amp;" "&amp;LeaveTracker[[#This Row],[Type of Leave]]</f>
        <v>1 SL</v>
      </c>
      <c r="L7181" s="23">
        <f ca="1">NETWORKDAYS(LeaveTracker[[#This Row],[Start Date]],LeaveTracker[[#This Row],[End Date]],lstHolidays)</f>
        <v>1</v>
      </c>
      <c r="M7181" s="27"/>
    </row>
    <row r="7182" spans="1:13" ht="30" customHeight="1" x14ac:dyDescent="0.3">
      <c r="A7182" s="27">
        <f t="shared" si="86"/>
        <v>3456</v>
      </c>
      <c r="B7182" s="31">
        <v>45160</v>
      </c>
      <c r="C7182" s="31">
        <v>45149</v>
      </c>
      <c r="D7182" s="19" t="s">
        <v>947</v>
      </c>
      <c r="E7182" s="20" t="str">
        <f>IF(ISBLANK(LeaveTracker[[#This Row],[Employee Name]]),"-----",VLOOKUP(LeaveTracker[[#This Row],[Employee Name]],'List of Employees'!$B$4:$H$767,7))</f>
        <v>ACCOUNTING</v>
      </c>
      <c r="F7182" s="66" t="str">
        <f>IF(ISBLANK(LeaveTracker[[#This Row],[Employee Name]]),"-----",VLOOKUP(LeaveTracker[[#This Row],[Employee Name]],'List of Employees'!$B$4:$H$767,6))</f>
        <v>PERMANENT</v>
      </c>
      <c r="G7182" s="24">
        <v>45153</v>
      </c>
      <c r="H7182" s="24">
        <v>45153</v>
      </c>
      <c r="I7182" s="20" t="s">
        <v>81</v>
      </c>
      <c r="K7182" s="57" t="str">
        <f ca="1">LeaveTracker[[#This Row],[Days]]&amp;" "&amp;LeaveTracker[[#This Row],[Type of Leave]]</f>
        <v>1 SL</v>
      </c>
      <c r="L7182" s="23">
        <f ca="1">NETWORKDAYS(LeaveTracker[[#This Row],[Start Date]],LeaveTracker[[#This Row],[End Date]],lstHolidays)</f>
        <v>1</v>
      </c>
      <c r="M7182" s="27"/>
    </row>
    <row r="7183" spans="1:13" ht="30" customHeight="1" x14ac:dyDescent="0.3">
      <c r="A7183" s="27">
        <f t="shared" si="86"/>
        <v>3457</v>
      </c>
      <c r="B7183" s="31">
        <v>45160</v>
      </c>
      <c r="C7183" s="31">
        <v>45160</v>
      </c>
      <c r="D7183" s="19" t="s">
        <v>1785</v>
      </c>
      <c r="E7183" s="20" t="str">
        <f>IF(ISBLANK(LeaveTracker[[#This Row],[Employee Name]]),"-----",VLOOKUP(LeaveTracker[[#This Row],[Employee Name]],'List of Employees'!$B$4:$H$767,7))</f>
        <v>GSO</v>
      </c>
      <c r="F7183" s="66" t="str">
        <f>IF(ISBLANK(LeaveTracker[[#This Row],[Employee Name]]),"-----",VLOOKUP(LeaveTracker[[#This Row],[Employee Name]],'List of Employees'!$B$4:$H$767,6))</f>
        <v>CASUAL</v>
      </c>
      <c r="G7183" s="24">
        <v>45155</v>
      </c>
      <c r="H7183" s="24">
        <v>45156</v>
      </c>
      <c r="I7183" s="20" t="s">
        <v>81</v>
      </c>
      <c r="K7183" s="57" t="str">
        <f ca="1">LeaveTracker[[#This Row],[Days]]&amp;" "&amp;LeaveTracker[[#This Row],[Type of Leave]]</f>
        <v>2 SL</v>
      </c>
      <c r="L7183" s="23">
        <f ca="1">NETWORKDAYS(LeaveTracker[[#This Row],[Start Date]],LeaveTracker[[#This Row],[End Date]],lstHolidays)</f>
        <v>2</v>
      </c>
      <c r="M7183" s="27"/>
    </row>
    <row r="7184" spans="1:13" ht="30" customHeight="1" x14ac:dyDescent="0.3">
      <c r="A7184" s="27">
        <f t="shared" si="86"/>
        <v>3458</v>
      </c>
      <c r="B7184" s="31">
        <v>45160</v>
      </c>
      <c r="C7184" s="31">
        <v>45156</v>
      </c>
      <c r="D7184" s="19" t="s">
        <v>361</v>
      </c>
      <c r="E7184" s="20" t="str">
        <f>IF(ISBLANK(LeaveTracker[[#This Row],[Employee Name]]),"-----",VLOOKUP(LeaveTracker[[#This Row],[Employee Name]],'List of Employees'!$B$4:$H$767,7))</f>
        <v>SP</v>
      </c>
      <c r="F7184" s="66" t="str">
        <f>IF(ISBLANK(LeaveTracker[[#This Row],[Employee Name]]),"-----",VLOOKUP(LeaveTracker[[#This Row],[Employee Name]],'List of Employees'!$B$4:$H$767,6))</f>
        <v>PERMANENT</v>
      </c>
      <c r="G7184" s="24">
        <v>45154</v>
      </c>
      <c r="H7184" s="24">
        <v>45155</v>
      </c>
      <c r="I7184" s="20" t="s">
        <v>81</v>
      </c>
      <c r="K7184" s="57" t="str">
        <f ca="1">LeaveTracker[[#This Row],[Days]]&amp;" "&amp;LeaveTracker[[#This Row],[Type of Leave]]</f>
        <v>2 SL</v>
      </c>
      <c r="L7184" s="23">
        <f ca="1">NETWORKDAYS(LeaveTracker[[#This Row],[Start Date]],LeaveTracker[[#This Row],[End Date]],lstHolidays)</f>
        <v>2</v>
      </c>
      <c r="M7184" s="27"/>
    </row>
    <row r="7185" spans="1:13" ht="30" customHeight="1" x14ac:dyDescent="0.3">
      <c r="A7185" s="27">
        <f t="shared" si="86"/>
        <v>3459</v>
      </c>
      <c r="B7185" s="31">
        <v>45160</v>
      </c>
      <c r="C7185" s="31">
        <v>45156</v>
      </c>
      <c r="D7185" s="19" t="s">
        <v>759</v>
      </c>
      <c r="E7185" s="20" t="str">
        <f>IF(ISBLANK(LeaveTracker[[#This Row],[Employee Name]]),"-----",VLOOKUP(LeaveTracker[[#This Row],[Employee Name]],'List of Employees'!$B$4:$H$767,7))</f>
        <v>CTO</v>
      </c>
      <c r="F7185" s="66" t="str">
        <f>IF(ISBLANK(LeaveTracker[[#This Row],[Employee Name]]),"-----",VLOOKUP(LeaveTracker[[#This Row],[Employee Name]],'List of Employees'!$B$4:$H$767,6))</f>
        <v>PERMANENT</v>
      </c>
      <c r="G7185" s="24">
        <v>45163</v>
      </c>
      <c r="H7185" s="24">
        <v>45163</v>
      </c>
      <c r="I7185" s="20" t="s">
        <v>297</v>
      </c>
      <c r="J7185" s="42" t="s">
        <v>1000</v>
      </c>
      <c r="K7185" s="57" t="str">
        <f ca="1">LeaveTracker[[#This Row],[Days]]&amp;" "&amp;LeaveTracker[[#This Row],[Type of Leave]]</f>
        <v>1 OTHER</v>
      </c>
      <c r="L7185" s="23">
        <f ca="1">NETWORKDAYS(LeaveTracker[[#This Row],[Start Date]],LeaveTracker[[#This Row],[End Date]],lstHolidays)</f>
        <v>1</v>
      </c>
      <c r="M7185" s="27"/>
    </row>
    <row r="7186" spans="1:13" ht="30" customHeight="1" x14ac:dyDescent="0.3">
      <c r="A7186" s="27">
        <f t="shared" si="86"/>
        <v>3460</v>
      </c>
      <c r="B7186" s="31">
        <v>45160</v>
      </c>
      <c r="C7186" s="31">
        <v>45153</v>
      </c>
      <c r="D7186" s="19" t="s">
        <v>759</v>
      </c>
      <c r="E7186" s="20" t="str">
        <f>IF(ISBLANK(LeaveTracker[[#This Row],[Employee Name]]),"-----",VLOOKUP(LeaveTracker[[#This Row],[Employee Name]],'List of Employees'!$B$4:$H$767,7))</f>
        <v>CTO</v>
      </c>
      <c r="F7186" s="66" t="str">
        <f>IF(ISBLANK(LeaveTracker[[#This Row],[Employee Name]]),"-----",VLOOKUP(LeaveTracker[[#This Row],[Employee Name]],'List of Employees'!$B$4:$H$767,6))</f>
        <v>PERMANENT</v>
      </c>
      <c r="G7186" s="24">
        <v>45154</v>
      </c>
      <c r="H7186" s="24">
        <v>45154</v>
      </c>
      <c r="I7186" s="20" t="s">
        <v>82</v>
      </c>
      <c r="K7186" s="57" t="str">
        <f ca="1">LeaveTracker[[#This Row],[Days]]&amp;" "&amp;LeaveTracker[[#This Row],[Type of Leave]]</f>
        <v>1 VL</v>
      </c>
      <c r="L7186" s="23">
        <f ca="1">NETWORKDAYS(LeaveTracker[[#This Row],[Start Date]],LeaveTracker[[#This Row],[End Date]],lstHolidays)</f>
        <v>1</v>
      </c>
      <c r="M7186" s="27"/>
    </row>
    <row r="7187" spans="1:13" ht="30" customHeight="1" x14ac:dyDescent="0.3">
      <c r="A7187" s="27">
        <f t="shared" si="86"/>
        <v>3461</v>
      </c>
      <c r="B7187" s="31">
        <v>45160</v>
      </c>
      <c r="C7187" s="31">
        <v>45153</v>
      </c>
      <c r="D7187" s="19" t="s">
        <v>759</v>
      </c>
      <c r="E7187" s="20" t="str">
        <f>IF(ISBLANK(LeaveTracker[[#This Row],[Employee Name]]),"-----",VLOOKUP(LeaveTracker[[#This Row],[Employee Name]],'List of Employees'!$B$4:$H$767,7))</f>
        <v>CTO</v>
      </c>
      <c r="F7187" s="66" t="str">
        <f>IF(ISBLANK(LeaveTracker[[#This Row],[Employee Name]]),"-----",VLOOKUP(LeaveTracker[[#This Row],[Employee Name]],'List of Employees'!$B$4:$H$767,6))</f>
        <v>PERMANENT</v>
      </c>
      <c r="G7187" s="24">
        <v>45156</v>
      </c>
      <c r="H7187" s="24">
        <v>45156</v>
      </c>
      <c r="I7187" s="20" t="s">
        <v>82</v>
      </c>
      <c r="K7187" s="57" t="str">
        <f ca="1">LeaveTracker[[#This Row],[Days]]&amp;" "&amp;LeaveTracker[[#This Row],[Type of Leave]]</f>
        <v>1 VL</v>
      </c>
      <c r="L7187" s="23">
        <f ca="1">NETWORKDAYS(LeaveTracker[[#This Row],[Start Date]],LeaveTracker[[#This Row],[End Date]],lstHolidays)</f>
        <v>1</v>
      </c>
      <c r="M7187" s="27"/>
    </row>
    <row r="7188" spans="1:13" ht="30" customHeight="1" x14ac:dyDescent="0.3">
      <c r="A7188" s="27">
        <f t="shared" si="86"/>
        <v>3462</v>
      </c>
      <c r="B7188" s="31">
        <v>45160</v>
      </c>
      <c r="C7188" s="31">
        <v>45155</v>
      </c>
      <c r="D7188" s="19" t="s">
        <v>470</v>
      </c>
      <c r="E7188" s="20" t="str">
        <f>IF(ISBLANK(LeaveTracker[[#This Row],[Employee Name]]),"-----",VLOOKUP(LeaveTracker[[#This Row],[Employee Name]],'List of Employees'!$B$4:$H$767,7))</f>
        <v>PIO</v>
      </c>
      <c r="F7188" s="66" t="str">
        <f>IF(ISBLANK(LeaveTracker[[#This Row],[Employee Name]]),"-----",VLOOKUP(LeaveTracker[[#This Row],[Employee Name]],'List of Employees'!$B$4:$H$767,6))</f>
        <v>PERMANENT</v>
      </c>
      <c r="G7188" s="24">
        <v>45124</v>
      </c>
      <c r="H7188" s="24">
        <v>45124</v>
      </c>
      <c r="I7188" s="20" t="s">
        <v>81</v>
      </c>
      <c r="K7188" s="57" t="str">
        <f ca="1">LeaveTracker[[#This Row],[Days]]&amp;" "&amp;LeaveTracker[[#This Row],[Type of Leave]]</f>
        <v>1 SL</v>
      </c>
      <c r="L7188" s="23">
        <f ca="1">NETWORKDAYS(LeaveTracker[[#This Row],[Start Date]],LeaveTracker[[#This Row],[End Date]],lstHolidays)</f>
        <v>1</v>
      </c>
      <c r="M7188" s="27"/>
    </row>
    <row r="7189" spans="1:13" ht="30" customHeight="1" x14ac:dyDescent="0.3">
      <c r="A7189" s="27">
        <f t="shared" si="86"/>
        <v>3463</v>
      </c>
      <c r="B7189" s="31">
        <v>45160</v>
      </c>
      <c r="C7189" s="31">
        <v>45155</v>
      </c>
      <c r="D7189" s="19" t="s">
        <v>1067</v>
      </c>
      <c r="E7189" s="20" t="str">
        <f>IF(ISBLANK(LeaveTracker[[#This Row],[Employee Name]]),"-----",VLOOKUP(LeaveTracker[[#This Row],[Employee Name]],'List of Employees'!$B$4:$H$767,7))</f>
        <v>PIO</v>
      </c>
      <c r="F7189" s="66" t="str">
        <f>IF(ISBLANK(LeaveTracker[[#This Row],[Employee Name]]),"-----",VLOOKUP(LeaveTracker[[#This Row],[Employee Name]],'List of Employees'!$B$4:$H$767,6))</f>
        <v>PERMANENT</v>
      </c>
      <c r="G7189" s="24">
        <v>45124</v>
      </c>
      <c r="H7189" s="24">
        <v>45124</v>
      </c>
      <c r="I7189" s="20" t="s">
        <v>81</v>
      </c>
      <c r="K7189" s="57" t="str">
        <f ca="1">LeaveTracker[[#This Row],[Days]]&amp;" "&amp;LeaveTracker[[#This Row],[Type of Leave]]</f>
        <v>1 SL</v>
      </c>
      <c r="L7189" s="23">
        <f ca="1">NETWORKDAYS(LeaveTracker[[#This Row],[Start Date]],LeaveTracker[[#This Row],[End Date]],lstHolidays)</f>
        <v>1</v>
      </c>
      <c r="M7189" s="27"/>
    </row>
    <row r="7190" spans="1:13" ht="30" customHeight="1" x14ac:dyDescent="0.3">
      <c r="A7190" s="27">
        <f t="shared" si="86"/>
        <v>3464</v>
      </c>
      <c r="B7190" s="31">
        <v>45160</v>
      </c>
      <c r="C7190" s="31">
        <v>45155</v>
      </c>
      <c r="D7190" s="19" t="s">
        <v>1067</v>
      </c>
      <c r="E7190" s="20" t="str">
        <f>IF(ISBLANK(LeaveTracker[[#This Row],[Employee Name]]),"-----",VLOOKUP(LeaveTracker[[#This Row],[Employee Name]],'List of Employees'!$B$4:$H$767,7))</f>
        <v>PIO</v>
      </c>
      <c r="F7190" s="66" t="str">
        <f>IF(ISBLANK(LeaveTracker[[#This Row],[Employee Name]]),"-----",VLOOKUP(LeaveTracker[[#This Row],[Employee Name]],'List of Employees'!$B$4:$H$767,6))</f>
        <v>PERMANENT</v>
      </c>
      <c r="G7190" s="24">
        <v>45138</v>
      </c>
      <c r="H7190" s="24">
        <v>45138</v>
      </c>
      <c r="I7190" s="20" t="s">
        <v>81</v>
      </c>
      <c r="K7190" s="57" t="str">
        <f ca="1">LeaveTracker[[#This Row],[Days]]&amp;" "&amp;LeaveTracker[[#This Row],[Type of Leave]]</f>
        <v>1 SL</v>
      </c>
      <c r="L7190" s="23">
        <f ca="1">NETWORKDAYS(LeaveTracker[[#This Row],[Start Date]],LeaveTracker[[#This Row],[End Date]],lstHolidays)</f>
        <v>1</v>
      </c>
      <c r="M7190" s="27"/>
    </row>
    <row r="7191" spans="1:13" ht="30" customHeight="1" x14ac:dyDescent="0.3">
      <c r="A7191" s="27">
        <f t="shared" si="86"/>
        <v>3465</v>
      </c>
      <c r="B7191" s="31">
        <v>45160</v>
      </c>
      <c r="C7191" s="31">
        <v>45160</v>
      </c>
      <c r="D7191" s="19" t="s">
        <v>1799</v>
      </c>
      <c r="E7191" s="20" t="str">
        <f>IF(ISBLANK(LeaveTracker[[#This Row],[Employee Name]]),"-----",VLOOKUP(LeaveTracker[[#This Row],[Employee Name]],'List of Employees'!$B$4:$H$767,7))</f>
        <v>HOUSING</v>
      </c>
      <c r="F7191" s="66" t="str">
        <f>IF(ISBLANK(LeaveTracker[[#This Row],[Employee Name]]),"-----",VLOOKUP(LeaveTracker[[#This Row],[Employee Name]],'List of Employees'!$B$4:$H$767,6))</f>
        <v>CASUAL</v>
      </c>
      <c r="G7191" s="24">
        <v>45167</v>
      </c>
      <c r="H7191" s="24">
        <v>45169</v>
      </c>
      <c r="I7191" s="20" t="s">
        <v>82</v>
      </c>
      <c r="K7191" s="57" t="str">
        <f ca="1">LeaveTracker[[#This Row],[Days]]&amp;" "&amp;LeaveTracker[[#This Row],[Type of Leave]]</f>
        <v>3 VL</v>
      </c>
      <c r="L7191" s="23">
        <f ca="1">NETWORKDAYS(LeaveTracker[[#This Row],[Start Date]],LeaveTracker[[#This Row],[End Date]],lstHolidays)</f>
        <v>3</v>
      </c>
      <c r="M7191" s="27"/>
    </row>
    <row r="7192" spans="1:13" ht="30" customHeight="1" x14ac:dyDescent="0.3">
      <c r="A7192" s="27">
        <f t="shared" si="86"/>
        <v>3466</v>
      </c>
      <c r="B7192" s="31">
        <v>45160</v>
      </c>
      <c r="C7192" s="31">
        <v>45156</v>
      </c>
      <c r="D7192" s="19" t="s">
        <v>335</v>
      </c>
      <c r="E7192" s="20" t="str">
        <f>IF(ISBLANK(LeaveTracker[[#This Row],[Employee Name]]),"-----",VLOOKUP(LeaveTracker[[#This Row],[Employee Name]],'List of Employees'!$B$4:$H$767,7))</f>
        <v>COMELEC</v>
      </c>
      <c r="F7192" s="66" t="str">
        <f>IF(ISBLANK(LeaveTracker[[#This Row],[Employee Name]]),"-----",VLOOKUP(LeaveTracker[[#This Row],[Employee Name]],'List of Employees'!$B$4:$H$767,6))</f>
        <v>PERMANENT</v>
      </c>
      <c r="G7192" s="24">
        <v>45167</v>
      </c>
      <c r="H7192" s="24">
        <v>45167</v>
      </c>
      <c r="I7192" s="20" t="s">
        <v>297</v>
      </c>
      <c r="J7192" s="42" t="s">
        <v>1000</v>
      </c>
      <c r="K7192" s="57" t="str">
        <f ca="1">LeaveTracker[[#This Row],[Days]]&amp;" "&amp;LeaveTracker[[#This Row],[Type of Leave]]</f>
        <v>1 OTHER</v>
      </c>
      <c r="L7192" s="23">
        <f ca="1">NETWORKDAYS(LeaveTracker[[#This Row],[Start Date]],LeaveTracker[[#This Row],[End Date]],lstHolidays)</f>
        <v>1</v>
      </c>
      <c r="M7192" s="27"/>
    </row>
    <row r="7193" spans="1:13" ht="30" customHeight="1" x14ac:dyDescent="0.3">
      <c r="A7193" s="27">
        <f t="shared" si="86"/>
        <v>3467</v>
      </c>
      <c r="B7193" s="31">
        <v>45160</v>
      </c>
      <c r="C7193" s="31">
        <v>45160</v>
      </c>
      <c r="D7193" s="19" t="s">
        <v>2463</v>
      </c>
      <c r="E7193" s="20" t="str">
        <f>IF(ISBLANK(LeaveTracker[[#This Row],[Employee Name]]),"-----",VLOOKUP(LeaveTracker[[#This Row],[Employee Name]],'List of Employees'!$B$4:$H$767,7))</f>
        <v>PNP</v>
      </c>
      <c r="F7193" s="66" t="str">
        <f>IF(ISBLANK(LeaveTracker[[#This Row],[Employee Name]]),"-----",VLOOKUP(LeaveTracker[[#This Row],[Employee Name]],'List of Employees'!$B$4:$H$767,6))</f>
        <v>CASUAL</v>
      </c>
      <c r="G7193" s="24">
        <v>45167</v>
      </c>
      <c r="H7193" s="24">
        <v>45177</v>
      </c>
      <c r="I7193" s="20" t="s">
        <v>82</v>
      </c>
      <c r="K7193" s="57" t="str">
        <f ca="1">LeaveTracker[[#This Row],[Days]]&amp;" "&amp;LeaveTracker[[#This Row],[Type of Leave]]</f>
        <v>9 VL</v>
      </c>
      <c r="L7193" s="23">
        <f ca="1">NETWORKDAYS(LeaveTracker[[#This Row],[Start Date]],LeaveTracker[[#This Row],[End Date]],lstHolidays)</f>
        <v>9</v>
      </c>
      <c r="M7193" s="27"/>
    </row>
    <row r="7194" spans="1:13" ht="30" customHeight="1" x14ac:dyDescent="0.3">
      <c r="A7194" s="27">
        <f t="shared" si="86"/>
        <v>3468</v>
      </c>
      <c r="B7194" s="31">
        <v>45160</v>
      </c>
      <c r="C7194" s="31">
        <v>45156</v>
      </c>
      <c r="D7194" s="19" t="s">
        <v>1799</v>
      </c>
      <c r="E7194" s="20" t="str">
        <f>IF(ISBLANK(LeaveTracker[[#This Row],[Employee Name]]),"-----",VLOOKUP(LeaveTracker[[#This Row],[Employee Name]],'List of Employees'!$B$4:$H$767,7))</f>
        <v>HOUSING</v>
      </c>
      <c r="F7194" s="66" t="str">
        <f>IF(ISBLANK(LeaveTracker[[#This Row],[Employee Name]]),"-----",VLOOKUP(LeaveTracker[[#This Row],[Employee Name]],'List of Employees'!$B$4:$H$767,6))</f>
        <v>CASUAL</v>
      </c>
      <c r="G7194" s="24">
        <v>45154</v>
      </c>
      <c r="H7194" s="24">
        <v>45155</v>
      </c>
      <c r="I7194" s="20" t="s">
        <v>81</v>
      </c>
      <c r="K7194" s="57" t="str">
        <f ca="1">LeaveTracker[[#This Row],[Days]]&amp;" "&amp;LeaveTracker[[#This Row],[Type of Leave]]</f>
        <v>2 SL</v>
      </c>
      <c r="L7194" s="23">
        <f ca="1">NETWORKDAYS(LeaveTracker[[#This Row],[Start Date]],LeaveTracker[[#This Row],[End Date]],lstHolidays)</f>
        <v>2</v>
      </c>
      <c r="M7194" s="27"/>
    </row>
    <row r="7195" spans="1:13" ht="30" customHeight="1" x14ac:dyDescent="0.3">
      <c r="A7195" s="27">
        <f t="shared" si="86"/>
        <v>3469</v>
      </c>
      <c r="B7195" s="31">
        <v>45160</v>
      </c>
      <c r="C7195" s="31">
        <v>45156</v>
      </c>
      <c r="D7195" s="19" t="s">
        <v>1932</v>
      </c>
      <c r="E7195" s="20" t="str">
        <f>IF(ISBLANK(LeaveTracker[[#This Row],[Employee Name]]),"-----",VLOOKUP(LeaveTracker[[#This Row],[Employee Name]],'List of Employees'!$B$4:$H$767,7))</f>
        <v>CSWDO</v>
      </c>
      <c r="F7195" s="66" t="str">
        <f>IF(ISBLANK(LeaveTracker[[#This Row],[Employee Name]]),"-----",VLOOKUP(LeaveTracker[[#This Row],[Employee Name]],'List of Employees'!$B$4:$H$767,6))</f>
        <v>CASUAL</v>
      </c>
      <c r="G7195" s="24">
        <v>45134</v>
      </c>
      <c r="H7195" s="24">
        <v>45139</v>
      </c>
      <c r="I7195" s="20" t="s">
        <v>81</v>
      </c>
      <c r="K7195" s="57" t="str">
        <f ca="1">LeaveTracker[[#This Row],[Days]]&amp;" "&amp;LeaveTracker[[#This Row],[Type of Leave]]</f>
        <v>4 SL</v>
      </c>
      <c r="L7195" s="23">
        <f ca="1">NETWORKDAYS(LeaveTracker[[#This Row],[Start Date]],LeaveTracker[[#This Row],[End Date]],lstHolidays)</f>
        <v>4</v>
      </c>
      <c r="M7195" s="27"/>
    </row>
    <row r="7196" spans="1:13" ht="30" customHeight="1" x14ac:dyDescent="0.3">
      <c r="A7196" s="27">
        <f t="shared" si="86"/>
        <v>3470</v>
      </c>
      <c r="B7196" s="31">
        <v>45160</v>
      </c>
      <c r="C7196" s="31">
        <v>45141</v>
      </c>
      <c r="D7196" s="19" t="s">
        <v>1918</v>
      </c>
      <c r="E7196" s="20" t="str">
        <f>IF(ISBLANK(LeaveTracker[[#This Row],[Employee Name]]),"-----",VLOOKUP(LeaveTracker[[#This Row],[Employee Name]],'List of Employees'!$B$4:$H$767,7))</f>
        <v>HOUSING</v>
      </c>
      <c r="F7196" s="66" t="str">
        <f>IF(ISBLANK(LeaveTracker[[#This Row],[Employee Name]]),"-----",VLOOKUP(LeaveTracker[[#This Row],[Employee Name]],'List of Employees'!$B$4:$H$767,6))</f>
        <v>CASUAL</v>
      </c>
      <c r="G7196" s="24">
        <v>45148</v>
      </c>
      <c r="H7196" s="24">
        <v>45148</v>
      </c>
      <c r="I7196" s="20" t="s">
        <v>82</v>
      </c>
      <c r="K7196" s="57" t="str">
        <f ca="1">LeaveTracker[[#This Row],[Days]]&amp;" "&amp;LeaveTracker[[#This Row],[Type of Leave]]</f>
        <v>1 VL</v>
      </c>
      <c r="L7196" s="23">
        <f ca="1">NETWORKDAYS(LeaveTracker[[#This Row],[Start Date]],LeaveTracker[[#This Row],[End Date]],lstHolidays)</f>
        <v>1</v>
      </c>
      <c r="M7196" s="27"/>
    </row>
    <row r="7197" spans="1:13" ht="30" customHeight="1" x14ac:dyDescent="0.3">
      <c r="A7197" s="27">
        <f t="shared" si="86"/>
        <v>3471</v>
      </c>
      <c r="B7197" s="31">
        <v>45160</v>
      </c>
      <c r="C7197" s="31">
        <v>45152</v>
      </c>
      <c r="D7197" s="19" t="s">
        <v>1918</v>
      </c>
      <c r="E7197" s="20" t="str">
        <f>IF(ISBLANK(LeaveTracker[[#This Row],[Employee Name]]),"-----",VLOOKUP(LeaveTracker[[#This Row],[Employee Name]],'List of Employees'!$B$4:$H$767,7))</f>
        <v>HOUSING</v>
      </c>
      <c r="F7197" s="66" t="str">
        <f>IF(ISBLANK(LeaveTracker[[#This Row],[Employee Name]]),"-----",VLOOKUP(LeaveTracker[[#This Row],[Employee Name]],'List of Employees'!$B$4:$H$767,6))</f>
        <v>CASUAL</v>
      </c>
      <c r="G7197" s="24">
        <v>45145</v>
      </c>
      <c r="H7197" s="24">
        <v>45147</v>
      </c>
      <c r="I7197" s="20" t="s">
        <v>81</v>
      </c>
      <c r="K7197" s="57" t="str">
        <f ca="1">LeaveTracker[[#This Row],[Days]]&amp;" "&amp;LeaveTracker[[#This Row],[Type of Leave]]</f>
        <v>3 SL</v>
      </c>
      <c r="L7197" s="23">
        <f ca="1">NETWORKDAYS(LeaveTracker[[#This Row],[Start Date]],LeaveTracker[[#This Row],[End Date]],lstHolidays)</f>
        <v>3</v>
      </c>
      <c r="M7197" s="27"/>
    </row>
    <row r="7198" spans="1:13" ht="30" customHeight="1" x14ac:dyDescent="0.3">
      <c r="A7198" s="27">
        <f t="shared" si="86"/>
        <v>3472</v>
      </c>
      <c r="B7198" s="31">
        <v>45160</v>
      </c>
      <c r="C7198" s="31">
        <v>45155</v>
      </c>
      <c r="D7198" s="19" t="s">
        <v>1891</v>
      </c>
      <c r="E7198" s="20" t="str">
        <f>IF(ISBLANK(LeaveTracker[[#This Row],[Employee Name]]),"-----",VLOOKUP(LeaveTracker[[#This Row],[Employee Name]],'List of Employees'!$B$4:$H$767,7))</f>
        <v>PICNIC GROVE</v>
      </c>
      <c r="F7198" s="66" t="str">
        <f>IF(ISBLANK(LeaveTracker[[#This Row],[Employee Name]]),"-----",VLOOKUP(LeaveTracker[[#This Row],[Employee Name]],'List of Employees'!$B$4:$H$767,6))</f>
        <v>CASUAL</v>
      </c>
      <c r="G7198" s="24">
        <v>45152</v>
      </c>
      <c r="H7198" s="24">
        <v>45153</v>
      </c>
      <c r="I7198" s="20" t="s">
        <v>81</v>
      </c>
      <c r="K7198" s="57" t="str">
        <f ca="1">LeaveTracker[[#This Row],[Days]]&amp;" "&amp;LeaveTracker[[#This Row],[Type of Leave]]</f>
        <v>2 SL</v>
      </c>
      <c r="L7198" s="23">
        <f ca="1">NETWORKDAYS(LeaveTracker[[#This Row],[Start Date]],LeaveTracker[[#This Row],[End Date]],lstHolidays)</f>
        <v>2</v>
      </c>
      <c r="M7198" s="27"/>
    </row>
    <row r="7199" spans="1:13" ht="30" customHeight="1" x14ac:dyDescent="0.3">
      <c r="A7199" s="27">
        <f t="shared" si="86"/>
        <v>3473</v>
      </c>
      <c r="B7199" s="31">
        <v>45160</v>
      </c>
      <c r="C7199" s="31">
        <v>45153</v>
      </c>
      <c r="D7199" s="19" t="s">
        <v>1828</v>
      </c>
      <c r="E7199" s="20" t="str">
        <f>IF(ISBLANK(LeaveTracker[[#This Row],[Employee Name]]),"-----",VLOOKUP(LeaveTracker[[#This Row],[Employee Name]],'List of Employees'!$B$4:$H$767,7))</f>
        <v>EEO/CITY MARKET</v>
      </c>
      <c r="F7199" s="66" t="str">
        <f>IF(ISBLANK(LeaveTracker[[#This Row],[Employee Name]]),"-----",VLOOKUP(LeaveTracker[[#This Row],[Employee Name]],'List of Employees'!$B$4:$H$767,6))</f>
        <v>CASUAL</v>
      </c>
      <c r="G7199" s="24">
        <v>45160</v>
      </c>
      <c r="H7199" s="24">
        <v>45162</v>
      </c>
      <c r="I7199" s="20" t="s">
        <v>82</v>
      </c>
      <c r="K7199" s="57" t="str">
        <f ca="1">LeaveTracker[[#This Row],[Days]]&amp;" "&amp;LeaveTracker[[#This Row],[Type of Leave]]</f>
        <v>3 VL</v>
      </c>
      <c r="L7199" s="23">
        <f ca="1">NETWORKDAYS(LeaveTracker[[#This Row],[Start Date]],LeaveTracker[[#This Row],[End Date]],lstHolidays)</f>
        <v>3</v>
      </c>
      <c r="M7199" s="27"/>
    </row>
    <row r="7200" spans="1:13" ht="30" customHeight="1" x14ac:dyDescent="0.3">
      <c r="A7200" s="27">
        <f t="shared" si="86"/>
        <v>3474</v>
      </c>
      <c r="B7200" s="31">
        <v>45160</v>
      </c>
      <c r="C7200" s="31">
        <v>45154</v>
      </c>
      <c r="D7200" s="19" t="s">
        <v>1828</v>
      </c>
      <c r="E7200" s="20" t="str">
        <f>IF(ISBLANK(LeaveTracker[[#This Row],[Employee Name]]),"-----",VLOOKUP(LeaveTracker[[#This Row],[Employee Name]],'List of Employees'!$B$4:$H$767,7))</f>
        <v>EEO/CITY MARKET</v>
      </c>
      <c r="F7200" s="66" t="str">
        <f>IF(ISBLANK(LeaveTracker[[#This Row],[Employee Name]]),"-----",VLOOKUP(LeaveTracker[[#This Row],[Employee Name]],'List of Employees'!$B$4:$H$767,6))</f>
        <v>CASUAL</v>
      </c>
      <c r="G7200" s="24">
        <v>45151</v>
      </c>
      <c r="H7200" s="24">
        <v>45151</v>
      </c>
      <c r="I7200" s="20" t="s">
        <v>81</v>
      </c>
      <c r="K7200" s="57" t="str">
        <f>LeaveTracker[[#This Row],[Days]]&amp;" "&amp;LeaveTracker[[#This Row],[Type of Leave]]</f>
        <v>1 SL</v>
      </c>
      <c r="L7200" s="23">
        <v>1</v>
      </c>
      <c r="M7200" s="27"/>
    </row>
    <row r="7201" spans="1:13" ht="30" customHeight="1" x14ac:dyDescent="0.3">
      <c r="A7201" s="27">
        <f t="shared" si="86"/>
        <v>3475</v>
      </c>
      <c r="B7201" s="31">
        <v>45160</v>
      </c>
      <c r="C7201" s="31">
        <v>45153</v>
      </c>
      <c r="D7201" s="19" t="s">
        <v>1950</v>
      </c>
      <c r="E7201" s="20" t="str">
        <f>IF(ISBLANK(LeaveTracker[[#This Row],[Employee Name]]),"-----",VLOOKUP(LeaveTracker[[#This Row],[Employee Name]],'List of Employees'!$B$4:$H$767,7))</f>
        <v>EEO/CITY MARKET</v>
      </c>
      <c r="F7201" s="66" t="str">
        <f>IF(ISBLANK(LeaveTracker[[#This Row],[Employee Name]]),"-----",VLOOKUP(LeaveTracker[[#This Row],[Employee Name]],'List of Employees'!$B$4:$H$767,6))</f>
        <v>CASUAL</v>
      </c>
      <c r="G7201" s="24">
        <v>45160</v>
      </c>
      <c r="H7201" s="24">
        <v>45160</v>
      </c>
      <c r="I7201" s="20" t="s">
        <v>82</v>
      </c>
      <c r="K7201" s="57" t="str">
        <f ca="1">LeaveTracker[[#This Row],[Days]]&amp;" "&amp;LeaveTracker[[#This Row],[Type of Leave]]</f>
        <v>1 VL</v>
      </c>
      <c r="L7201" s="23">
        <f ca="1">NETWORKDAYS(LeaveTracker[[#This Row],[Start Date]],LeaveTracker[[#This Row],[End Date]],lstHolidays)</f>
        <v>1</v>
      </c>
      <c r="M7201" s="27"/>
    </row>
    <row r="7202" spans="1:13" ht="30" customHeight="1" x14ac:dyDescent="0.3">
      <c r="A7202" s="27">
        <f t="shared" si="86"/>
        <v>3476</v>
      </c>
      <c r="B7202" s="31">
        <v>45160</v>
      </c>
      <c r="C7202" s="31">
        <v>45153</v>
      </c>
      <c r="D7202" s="19" t="s">
        <v>1950</v>
      </c>
      <c r="E7202" s="20" t="str">
        <f>IF(ISBLANK(LeaveTracker[[#This Row],[Employee Name]]),"-----",VLOOKUP(LeaveTracker[[#This Row],[Employee Name]],'List of Employees'!$B$4:$H$767,7))</f>
        <v>EEO/CITY MARKET</v>
      </c>
      <c r="F7202" s="66" t="str">
        <f>IF(ISBLANK(LeaveTracker[[#This Row],[Employee Name]]),"-----",VLOOKUP(LeaveTracker[[#This Row],[Employee Name]],'List of Employees'!$B$4:$H$767,6))</f>
        <v>CASUAL</v>
      </c>
      <c r="G7202" s="24">
        <v>45162</v>
      </c>
      <c r="H7202" s="24">
        <v>45163</v>
      </c>
      <c r="I7202" s="20" t="s">
        <v>82</v>
      </c>
      <c r="K7202" s="57" t="str">
        <f ca="1">LeaveTracker[[#This Row],[Days]]&amp;" "&amp;LeaveTracker[[#This Row],[Type of Leave]]</f>
        <v>2 VL</v>
      </c>
      <c r="L7202" s="23">
        <f ca="1">NETWORKDAYS(LeaveTracker[[#This Row],[Start Date]],LeaveTracker[[#This Row],[End Date]],lstHolidays)</f>
        <v>2</v>
      </c>
      <c r="M7202" s="27"/>
    </row>
    <row r="7203" spans="1:13" ht="30" customHeight="1" x14ac:dyDescent="0.3">
      <c r="A7203" s="27">
        <f t="shared" si="86"/>
        <v>3477</v>
      </c>
      <c r="B7203" s="31">
        <v>45160</v>
      </c>
      <c r="C7203" s="31">
        <v>45156</v>
      </c>
      <c r="D7203" s="19" t="s">
        <v>1186</v>
      </c>
      <c r="E7203" s="20" t="str">
        <f>IF(ISBLANK(LeaveTracker[[#This Row],[Employee Name]]),"-----",VLOOKUP(LeaveTracker[[#This Row],[Employee Name]],'List of Employees'!$B$4:$H$767,7))</f>
        <v>ONT</v>
      </c>
      <c r="F7203" s="66" t="str">
        <f>IF(ISBLANK(LeaveTracker[[#This Row],[Employee Name]]),"-----",VLOOKUP(LeaveTracker[[#This Row],[Employee Name]],'List of Employees'!$B$4:$H$767,6))</f>
        <v>PERMANENT</v>
      </c>
      <c r="G7203" s="24">
        <v>45175</v>
      </c>
      <c r="H7203" s="24">
        <v>45177</v>
      </c>
      <c r="I7203" s="20" t="s">
        <v>82</v>
      </c>
      <c r="K7203" s="57" t="str">
        <f ca="1">LeaveTracker[[#This Row],[Days]]&amp;" "&amp;LeaveTracker[[#This Row],[Type of Leave]]</f>
        <v>3 VL</v>
      </c>
      <c r="L7203" s="23">
        <f ca="1">NETWORKDAYS(LeaveTracker[[#This Row],[Start Date]],LeaveTracker[[#This Row],[End Date]],lstHolidays)</f>
        <v>3</v>
      </c>
      <c r="M7203" s="27"/>
    </row>
    <row r="7204" spans="1:13" ht="30" customHeight="1" x14ac:dyDescent="0.3">
      <c r="A7204" s="27">
        <f t="shared" si="86"/>
        <v>3478</v>
      </c>
      <c r="B7204" s="31">
        <v>45160</v>
      </c>
      <c r="C7204" s="31">
        <v>45156</v>
      </c>
      <c r="D7204" s="19" t="s">
        <v>1186</v>
      </c>
      <c r="E7204" s="20" t="str">
        <f>IF(ISBLANK(LeaveTracker[[#This Row],[Employee Name]]),"-----",VLOOKUP(LeaveTracker[[#This Row],[Employee Name]],'List of Employees'!$B$4:$H$767,7))</f>
        <v>ONT</v>
      </c>
      <c r="F7204" s="66" t="str">
        <f>IF(ISBLANK(LeaveTracker[[#This Row],[Employee Name]]),"-----",VLOOKUP(LeaveTracker[[#This Row],[Employee Name]],'List of Employees'!$B$4:$H$767,6))</f>
        <v>PERMANENT</v>
      </c>
      <c r="G7204" s="24">
        <v>45181</v>
      </c>
      <c r="H7204" s="24">
        <v>45181</v>
      </c>
      <c r="I7204" s="20" t="s">
        <v>82</v>
      </c>
      <c r="K7204" s="57" t="str">
        <f ca="1">LeaveTracker[[#This Row],[Days]]&amp;" "&amp;LeaveTracker[[#This Row],[Type of Leave]]</f>
        <v>1 VL</v>
      </c>
      <c r="L7204" s="23">
        <f ca="1">NETWORKDAYS(LeaveTracker[[#This Row],[Start Date]],LeaveTracker[[#This Row],[End Date]],lstHolidays)</f>
        <v>1</v>
      </c>
      <c r="M7204" s="27"/>
    </row>
    <row r="7205" spans="1:13" ht="30" customHeight="1" x14ac:dyDescent="0.3">
      <c r="A7205" s="27">
        <f t="shared" si="86"/>
        <v>3479</v>
      </c>
      <c r="B7205" s="31">
        <v>45160</v>
      </c>
      <c r="C7205" s="31">
        <v>45149</v>
      </c>
      <c r="D7205" s="19" t="s">
        <v>1031</v>
      </c>
      <c r="E7205" s="20" t="str">
        <f>IF(ISBLANK(LeaveTracker[[#This Row],[Employee Name]]),"-----",VLOOKUP(LeaveTracker[[#This Row],[Employee Name]],'List of Employees'!$B$4:$H$767,7))</f>
        <v>ONT</v>
      </c>
      <c r="F7205" s="66" t="str">
        <f>IF(ISBLANK(LeaveTracker[[#This Row],[Employee Name]]),"-----",VLOOKUP(LeaveTracker[[#This Row],[Employee Name]],'List of Employees'!$B$4:$H$767,6))</f>
        <v>PERMANENT</v>
      </c>
      <c r="G7205" s="24">
        <v>45146</v>
      </c>
      <c r="H7205" s="24">
        <v>45146</v>
      </c>
      <c r="I7205" s="20" t="s">
        <v>81</v>
      </c>
      <c r="K7205" s="57" t="str">
        <f ca="1">LeaveTracker[[#This Row],[Days]]&amp;" "&amp;LeaveTracker[[#This Row],[Type of Leave]]</f>
        <v>1 SL</v>
      </c>
      <c r="L7205" s="23">
        <f ca="1">NETWORKDAYS(LeaveTracker[[#This Row],[Start Date]],LeaveTracker[[#This Row],[End Date]],lstHolidays)</f>
        <v>1</v>
      </c>
      <c r="M7205" s="27"/>
    </row>
    <row r="7206" spans="1:13" ht="30" customHeight="1" x14ac:dyDescent="0.3">
      <c r="A7206" s="27">
        <f t="shared" si="86"/>
        <v>3480</v>
      </c>
      <c r="B7206" s="31">
        <v>45160</v>
      </c>
      <c r="C7206" s="31">
        <v>45156</v>
      </c>
      <c r="D7206" s="19" t="s">
        <v>537</v>
      </c>
      <c r="E7206" s="20" t="str">
        <f>IF(ISBLANK(LeaveTracker[[#This Row],[Employee Name]]),"-----",VLOOKUP(LeaveTracker[[#This Row],[Employee Name]],'List of Employees'!$B$4:$H$767,7))</f>
        <v>LCR</v>
      </c>
      <c r="F7206" s="66" t="str">
        <f>IF(ISBLANK(LeaveTracker[[#This Row],[Employee Name]]),"-----",VLOOKUP(LeaveTracker[[#This Row],[Employee Name]],'List of Employees'!$B$4:$H$767,6))</f>
        <v>PERMANENT</v>
      </c>
      <c r="G7206" s="24">
        <v>45153</v>
      </c>
      <c r="H7206" s="24">
        <v>45153</v>
      </c>
      <c r="I7206" s="20" t="s">
        <v>81</v>
      </c>
      <c r="K7206" s="57" t="str">
        <f ca="1">LeaveTracker[[#This Row],[Days]]&amp;" "&amp;LeaveTracker[[#This Row],[Type of Leave]]</f>
        <v>1 SL</v>
      </c>
      <c r="L7206" s="23">
        <f ca="1">NETWORKDAYS(LeaveTracker[[#This Row],[Start Date]],LeaveTracker[[#This Row],[End Date]],lstHolidays)</f>
        <v>1</v>
      </c>
      <c r="M7206" s="27"/>
    </row>
    <row r="7207" spans="1:13" ht="30" customHeight="1" x14ac:dyDescent="0.3">
      <c r="A7207" s="27">
        <f t="shared" si="86"/>
        <v>3481</v>
      </c>
      <c r="B7207" s="31">
        <v>45160</v>
      </c>
      <c r="C7207" s="31">
        <v>45156</v>
      </c>
      <c r="D7207" s="19" t="s">
        <v>714</v>
      </c>
      <c r="E7207" s="20" t="str">
        <f>IF(ISBLANK(LeaveTracker[[#This Row],[Employee Name]]),"-----",VLOOKUP(LeaveTracker[[#This Row],[Employee Name]],'List of Employees'!$B$4:$H$767,7))</f>
        <v>LCR</v>
      </c>
      <c r="F7207" s="66" t="str">
        <f>IF(ISBLANK(LeaveTracker[[#This Row],[Employee Name]]),"-----",VLOOKUP(LeaveTracker[[#This Row],[Employee Name]],'List of Employees'!$B$4:$H$767,6))</f>
        <v>PERMANENT</v>
      </c>
      <c r="G7207" s="24">
        <v>45154</v>
      </c>
      <c r="H7207" s="24">
        <v>45155</v>
      </c>
      <c r="I7207" s="20" t="s">
        <v>81</v>
      </c>
      <c r="K7207" s="57" t="str">
        <f ca="1">LeaveTracker[[#This Row],[Days]]&amp;" "&amp;LeaveTracker[[#This Row],[Type of Leave]]</f>
        <v>2 SL</v>
      </c>
      <c r="L7207" s="23">
        <f ca="1">NETWORKDAYS(LeaveTracker[[#This Row],[Start Date]],LeaveTracker[[#This Row],[End Date]],lstHolidays)</f>
        <v>2</v>
      </c>
      <c r="M7207" s="27"/>
    </row>
    <row r="7208" spans="1:13" ht="30" customHeight="1" x14ac:dyDescent="0.3">
      <c r="A7208" s="27">
        <f t="shared" si="86"/>
        <v>3482</v>
      </c>
      <c r="B7208" s="31">
        <v>45160</v>
      </c>
      <c r="C7208" s="31">
        <v>45154</v>
      </c>
      <c r="D7208" s="19" t="s">
        <v>2466</v>
      </c>
      <c r="E7208" s="20" t="str">
        <f>IF(ISBLANK(LeaveTracker[[#This Row],[Employee Name]]),"-----",VLOOKUP(LeaveTracker[[#This Row],[Employee Name]],'List of Employees'!$B$4:$H$767,7))</f>
        <v>CSWDO</v>
      </c>
      <c r="F7208" s="66" t="str">
        <f>IF(ISBLANK(LeaveTracker[[#This Row],[Employee Name]]),"-----",VLOOKUP(LeaveTracker[[#This Row],[Employee Name]],'List of Employees'!$B$4:$H$767,6))</f>
        <v>PERMANENT</v>
      </c>
      <c r="G7208" s="24">
        <v>45169</v>
      </c>
      <c r="H7208" s="24">
        <v>45170</v>
      </c>
      <c r="I7208" s="20" t="s">
        <v>82</v>
      </c>
      <c r="K7208" s="57" t="str">
        <f ca="1">LeaveTracker[[#This Row],[Days]]&amp;" "&amp;LeaveTracker[[#This Row],[Type of Leave]]</f>
        <v>2 VL</v>
      </c>
      <c r="L7208" s="23">
        <f ca="1">NETWORKDAYS(LeaveTracker[[#This Row],[Start Date]],LeaveTracker[[#This Row],[End Date]],lstHolidays)</f>
        <v>2</v>
      </c>
      <c r="M7208" s="27"/>
    </row>
    <row r="7209" spans="1:13" ht="30" customHeight="1" x14ac:dyDescent="0.3">
      <c r="A7209" s="27">
        <f t="shared" si="86"/>
        <v>3483</v>
      </c>
      <c r="B7209" s="31">
        <v>45160</v>
      </c>
      <c r="C7209" s="31">
        <v>45149</v>
      </c>
      <c r="D7209" s="19" t="s">
        <v>2469</v>
      </c>
      <c r="E7209" s="20" t="str">
        <f>IF(ISBLANK(LeaveTracker[[#This Row],[Employee Name]]),"-----",VLOOKUP(LeaveTracker[[#This Row],[Employee Name]],'List of Employees'!$B$4:$H$767,7))</f>
        <v>CSWDO</v>
      </c>
      <c r="F7209" s="66" t="str">
        <f>IF(ISBLANK(LeaveTracker[[#This Row],[Employee Name]]),"-----",VLOOKUP(LeaveTracker[[#This Row],[Employee Name]],'List of Employees'!$B$4:$H$767,6))</f>
        <v>CASUAL</v>
      </c>
      <c r="G7209" s="24">
        <v>45147</v>
      </c>
      <c r="H7209" s="24">
        <v>45148</v>
      </c>
      <c r="I7209" s="20" t="s">
        <v>82</v>
      </c>
      <c r="K7209" s="57" t="str">
        <f ca="1">LeaveTracker[[#This Row],[Days]]&amp;" "&amp;LeaveTracker[[#This Row],[Type of Leave]]</f>
        <v>2 VL</v>
      </c>
      <c r="L7209" s="23">
        <f ca="1">NETWORKDAYS(LeaveTracker[[#This Row],[Start Date]],LeaveTracker[[#This Row],[End Date]],lstHolidays)</f>
        <v>2</v>
      </c>
      <c r="M7209" s="27"/>
    </row>
    <row r="7210" spans="1:13" ht="30" customHeight="1" x14ac:dyDescent="0.3">
      <c r="A7210" s="27">
        <f t="shared" si="86"/>
        <v>3484</v>
      </c>
      <c r="B7210" s="31">
        <v>45160</v>
      </c>
      <c r="C7210" s="31">
        <v>45149</v>
      </c>
      <c r="D7210" s="19" t="s">
        <v>2469</v>
      </c>
      <c r="E7210" s="20" t="str">
        <f>IF(ISBLANK(LeaveTracker[[#This Row],[Employee Name]]),"-----",VLOOKUP(LeaveTracker[[#This Row],[Employee Name]],'List of Employees'!$B$4:$H$767,7))</f>
        <v>CSWDO</v>
      </c>
      <c r="F7210" s="66" t="str">
        <f>IF(ISBLANK(LeaveTracker[[#This Row],[Employee Name]]),"-----",VLOOKUP(LeaveTracker[[#This Row],[Employee Name]],'List of Employees'!$B$4:$H$767,6))</f>
        <v>CASUAL</v>
      </c>
      <c r="G7210" s="24">
        <v>45153</v>
      </c>
      <c r="H7210" s="24">
        <v>45153</v>
      </c>
      <c r="I7210" s="20" t="s">
        <v>82</v>
      </c>
      <c r="K7210" s="57" t="str">
        <f ca="1">LeaveTracker[[#This Row],[Days]]&amp;" "&amp;LeaveTracker[[#This Row],[Type of Leave]]</f>
        <v>1 VL</v>
      </c>
      <c r="L7210" s="23">
        <f ca="1">NETWORKDAYS(LeaveTracker[[#This Row],[Start Date]],LeaveTracker[[#This Row],[End Date]],lstHolidays)</f>
        <v>1</v>
      </c>
      <c r="M7210" s="27"/>
    </row>
    <row r="7211" spans="1:13" ht="30" customHeight="1" x14ac:dyDescent="0.3">
      <c r="A7211" s="27">
        <f t="shared" si="86"/>
        <v>3485</v>
      </c>
      <c r="B7211" s="31">
        <v>45160</v>
      </c>
      <c r="C7211" s="31">
        <v>45154</v>
      </c>
      <c r="D7211" s="19" t="s">
        <v>1750</v>
      </c>
      <c r="E7211" s="20" t="str">
        <f>IF(ISBLANK(LeaveTracker[[#This Row],[Employee Name]]),"-----",VLOOKUP(LeaveTracker[[#This Row],[Employee Name]],'List of Employees'!$B$4:$H$767,7))</f>
        <v>SP</v>
      </c>
      <c r="F7211" s="66" t="str">
        <f>IF(ISBLANK(LeaveTracker[[#This Row],[Employee Name]]),"-----",VLOOKUP(LeaveTracker[[#This Row],[Employee Name]],'List of Employees'!$B$4:$H$767,6))</f>
        <v>CASUAL</v>
      </c>
      <c r="G7211" s="24">
        <v>45139</v>
      </c>
      <c r="H7211" s="24">
        <v>45145</v>
      </c>
      <c r="I7211" s="20" t="s">
        <v>81</v>
      </c>
      <c r="K7211" s="57" t="str">
        <f>LeaveTracker[[#This Row],[Days]]&amp;" "&amp;LeaveTracker[[#This Row],[Type of Leave]]</f>
        <v>4 SL</v>
      </c>
      <c r="L7211" s="23">
        <v>4</v>
      </c>
      <c r="M7211" s="27"/>
    </row>
    <row r="7212" spans="1:13" ht="30" customHeight="1" x14ac:dyDescent="0.3">
      <c r="A7212" s="27">
        <f t="shared" si="86"/>
        <v>3486</v>
      </c>
      <c r="B7212" s="31">
        <v>45160</v>
      </c>
      <c r="C7212" s="31">
        <v>45155</v>
      </c>
      <c r="D7212" s="19" t="s">
        <v>1752</v>
      </c>
      <c r="E7212" s="20" t="str">
        <f>IF(ISBLANK(LeaveTracker[[#This Row],[Employee Name]]),"-----",VLOOKUP(LeaveTracker[[#This Row],[Employee Name]],'List of Employees'!$B$4:$H$767,7))</f>
        <v>SP</v>
      </c>
      <c r="F7212" s="66" t="str">
        <f>IF(ISBLANK(LeaveTracker[[#This Row],[Employee Name]]),"-----",VLOOKUP(LeaveTracker[[#This Row],[Employee Name]],'List of Employees'!$B$4:$H$767,6))</f>
        <v>CASUAL</v>
      </c>
      <c r="G7212" s="24">
        <v>45154</v>
      </c>
      <c r="H7212" s="24">
        <v>45154</v>
      </c>
      <c r="I7212" s="20" t="s">
        <v>81</v>
      </c>
      <c r="K7212" s="57" t="str">
        <f ca="1">LeaveTracker[[#This Row],[Days]]&amp;" "&amp;LeaveTracker[[#This Row],[Type of Leave]]</f>
        <v>1 SL</v>
      </c>
      <c r="L7212" s="23">
        <f ca="1">NETWORKDAYS(LeaveTracker[[#This Row],[Start Date]],LeaveTracker[[#This Row],[End Date]],lstHolidays)</f>
        <v>1</v>
      </c>
      <c r="M7212" s="27"/>
    </row>
    <row r="7213" spans="1:13" ht="30" customHeight="1" x14ac:dyDescent="0.3">
      <c r="A7213" s="27">
        <f t="shared" ref="A7213:A7276" si="87">A7212+1</f>
        <v>3487</v>
      </c>
      <c r="B7213" s="31">
        <v>45160</v>
      </c>
      <c r="C7213" s="31">
        <v>45154</v>
      </c>
      <c r="D7213" s="19" t="s">
        <v>508</v>
      </c>
      <c r="E7213" s="20" t="str">
        <f>IF(ISBLANK(LeaveTracker[[#This Row],[Employee Name]]),"-----",VLOOKUP(LeaveTracker[[#This Row],[Employee Name]],'List of Employees'!$B$4:$H$767,7))</f>
        <v>ACCOUNTING</v>
      </c>
      <c r="F7213" s="66" t="str">
        <f>IF(ISBLANK(LeaveTracker[[#This Row],[Employee Name]]),"-----",VLOOKUP(LeaveTracker[[#This Row],[Employee Name]],'List of Employees'!$B$4:$H$767,6))</f>
        <v>PERMANENT</v>
      </c>
      <c r="G7213" s="24">
        <v>45149</v>
      </c>
      <c r="H7213" s="24">
        <v>45149</v>
      </c>
      <c r="I7213" s="20" t="s">
        <v>81</v>
      </c>
      <c r="K7213" s="57" t="str">
        <f ca="1">LeaveTracker[[#This Row],[Days]]&amp;" "&amp;LeaveTracker[[#This Row],[Type of Leave]]</f>
        <v>1 SL</v>
      </c>
      <c r="L7213" s="23">
        <f ca="1">NETWORKDAYS(LeaveTracker[[#This Row],[Start Date]],LeaveTracker[[#This Row],[End Date]],lstHolidays)</f>
        <v>1</v>
      </c>
      <c r="M7213" s="27"/>
    </row>
    <row r="7214" spans="1:13" ht="30" customHeight="1" x14ac:dyDescent="0.3">
      <c r="A7214" s="27">
        <f t="shared" si="87"/>
        <v>3488</v>
      </c>
      <c r="B7214" s="31">
        <v>45160</v>
      </c>
      <c r="C7214" s="31">
        <v>45152</v>
      </c>
      <c r="D7214" s="19" t="s">
        <v>2252</v>
      </c>
      <c r="E7214" s="20" t="str">
        <f>IF(ISBLANK(LeaveTracker[[#This Row],[Employee Name]]),"-----",VLOOKUP(LeaveTracker[[#This Row],[Employee Name]],'List of Employees'!$B$4:$H$767,7))</f>
        <v>CHO</v>
      </c>
      <c r="F7214" s="66" t="str">
        <f>IF(ISBLANK(LeaveTracker[[#This Row],[Employee Name]]),"-----",VLOOKUP(LeaveTracker[[#This Row],[Employee Name]],'List of Employees'!$B$4:$H$767,6))</f>
        <v>PERMANENT</v>
      </c>
      <c r="G7214" s="24">
        <v>45146</v>
      </c>
      <c r="H7214" s="24">
        <v>45146</v>
      </c>
      <c r="I7214" s="20" t="s">
        <v>81</v>
      </c>
      <c r="K7214" s="57" t="str">
        <f ca="1">LeaveTracker[[#This Row],[Days]]&amp;" "&amp;LeaveTracker[[#This Row],[Type of Leave]]</f>
        <v>1 SL</v>
      </c>
      <c r="L7214" s="23">
        <f ca="1">NETWORKDAYS(LeaveTracker[[#This Row],[Start Date]],LeaveTracker[[#This Row],[End Date]],lstHolidays)</f>
        <v>1</v>
      </c>
      <c r="M7214" s="27"/>
    </row>
    <row r="7215" spans="1:13" ht="30" customHeight="1" x14ac:dyDescent="0.3">
      <c r="A7215" s="27">
        <f t="shared" si="87"/>
        <v>3489</v>
      </c>
      <c r="B7215" s="31">
        <v>45160</v>
      </c>
      <c r="C7215" s="31">
        <v>45152</v>
      </c>
      <c r="D7215" s="19" t="s">
        <v>2252</v>
      </c>
      <c r="E7215" s="20" t="str">
        <f>IF(ISBLANK(LeaveTracker[[#This Row],[Employee Name]]),"-----",VLOOKUP(LeaveTracker[[#This Row],[Employee Name]],'List of Employees'!$B$4:$H$767,7))</f>
        <v>CHO</v>
      </c>
      <c r="F7215" s="66" t="str">
        <f>IF(ISBLANK(LeaveTracker[[#This Row],[Employee Name]]),"-----",VLOOKUP(LeaveTracker[[#This Row],[Employee Name]],'List of Employees'!$B$4:$H$767,6))</f>
        <v>PERMANENT</v>
      </c>
      <c r="G7215" s="24">
        <v>45148</v>
      </c>
      <c r="H7215" s="24">
        <v>45148</v>
      </c>
      <c r="I7215" s="20" t="s">
        <v>81</v>
      </c>
      <c r="K7215" s="57" t="str">
        <f ca="1">LeaveTracker[[#This Row],[Days]]&amp;" "&amp;LeaveTracker[[#This Row],[Type of Leave]]</f>
        <v>1 SL</v>
      </c>
      <c r="L7215" s="23">
        <f ca="1">NETWORKDAYS(LeaveTracker[[#This Row],[Start Date]],LeaveTracker[[#This Row],[End Date]],lstHolidays)</f>
        <v>1</v>
      </c>
      <c r="M7215" s="27"/>
    </row>
    <row r="7216" spans="1:13" ht="30" customHeight="1" x14ac:dyDescent="0.3">
      <c r="A7216" s="27">
        <f t="shared" si="87"/>
        <v>3490</v>
      </c>
      <c r="B7216" s="31">
        <v>45160</v>
      </c>
      <c r="C7216" s="31">
        <v>45155</v>
      </c>
      <c r="D7216" s="19" t="s">
        <v>1913</v>
      </c>
      <c r="E7216" s="20" t="str">
        <f>IF(ISBLANK(LeaveTracker[[#This Row],[Employee Name]]),"-----",VLOOKUP(LeaveTracker[[#This Row],[Employee Name]],'List of Employees'!$B$4:$H$767,7))</f>
        <v>CHO</v>
      </c>
      <c r="F7216" s="66" t="str">
        <f>IF(ISBLANK(LeaveTracker[[#This Row],[Employee Name]]),"-----",VLOOKUP(LeaveTracker[[#This Row],[Employee Name]],'List of Employees'!$B$4:$H$767,6))</f>
        <v>PERMANENT</v>
      </c>
      <c r="G7216" s="24">
        <v>45167</v>
      </c>
      <c r="H7216" s="24">
        <v>45167</v>
      </c>
      <c r="I7216" s="20" t="s">
        <v>82</v>
      </c>
      <c r="K7216" s="57" t="str">
        <f ca="1">LeaveTracker[[#This Row],[Days]]&amp;" "&amp;LeaveTracker[[#This Row],[Type of Leave]]</f>
        <v>1 VL</v>
      </c>
      <c r="L7216" s="23">
        <f ca="1">NETWORKDAYS(LeaveTracker[[#This Row],[Start Date]],LeaveTracker[[#This Row],[End Date]],lstHolidays)</f>
        <v>1</v>
      </c>
      <c r="M7216" s="27"/>
    </row>
    <row r="7217" spans="1:13" ht="30" customHeight="1" x14ac:dyDescent="0.3">
      <c r="A7217" s="27">
        <f t="shared" si="87"/>
        <v>3491</v>
      </c>
      <c r="B7217" s="31">
        <v>45160</v>
      </c>
      <c r="C7217" s="31">
        <v>45155</v>
      </c>
      <c r="D7217" s="19" t="s">
        <v>2299</v>
      </c>
      <c r="E7217" s="20" t="str">
        <f>IF(ISBLANK(LeaveTracker[[#This Row],[Employee Name]]),"-----",VLOOKUP(LeaveTracker[[#This Row],[Employee Name]],'List of Employees'!$B$4:$H$767,7))</f>
        <v>CHO</v>
      </c>
      <c r="F7217" s="66" t="str">
        <f>IF(ISBLANK(LeaveTracker[[#This Row],[Employee Name]]),"-----",VLOOKUP(LeaveTracker[[#This Row],[Employee Name]],'List of Employees'!$B$4:$H$767,6))</f>
        <v>PERMANENT</v>
      </c>
      <c r="G7217" s="24">
        <v>45163</v>
      </c>
      <c r="H7217" s="24">
        <v>45163</v>
      </c>
      <c r="I7217" s="20" t="s">
        <v>82</v>
      </c>
      <c r="K7217" s="57" t="str">
        <f ca="1">LeaveTracker[[#This Row],[Days]]&amp;" "&amp;LeaveTracker[[#This Row],[Type of Leave]]</f>
        <v>1 VL</v>
      </c>
      <c r="L7217" s="23">
        <f ca="1">NETWORKDAYS(LeaveTracker[[#This Row],[Start Date]],LeaveTracker[[#This Row],[End Date]],lstHolidays)</f>
        <v>1</v>
      </c>
      <c r="M7217" s="27"/>
    </row>
    <row r="7218" spans="1:13" ht="30" customHeight="1" x14ac:dyDescent="0.3">
      <c r="A7218" s="27">
        <f t="shared" si="87"/>
        <v>3492</v>
      </c>
      <c r="B7218" s="31">
        <v>45160</v>
      </c>
      <c r="C7218" s="31">
        <v>45141</v>
      </c>
      <c r="D7218" s="19" t="s">
        <v>1041</v>
      </c>
      <c r="E7218" s="20" t="str">
        <f>IF(ISBLANK(LeaveTracker[[#This Row],[Employee Name]]),"-----",VLOOKUP(LeaveTracker[[#This Row],[Employee Name]],'List of Employees'!$B$4:$H$767,7))</f>
        <v>ONT</v>
      </c>
      <c r="F7218" s="66" t="str">
        <f>IF(ISBLANK(LeaveTracker[[#This Row],[Employee Name]]),"-----",VLOOKUP(LeaveTracker[[#This Row],[Employee Name]],'List of Employees'!$B$4:$H$767,6))</f>
        <v>PERMANENT</v>
      </c>
      <c r="G7218" s="24">
        <v>45169</v>
      </c>
      <c r="H7218" s="24">
        <v>45169</v>
      </c>
      <c r="I7218" s="20" t="s">
        <v>81</v>
      </c>
      <c r="K7218" s="57" t="str">
        <f ca="1">LeaveTracker[[#This Row],[Days]]&amp;" "&amp;LeaveTracker[[#This Row],[Type of Leave]]</f>
        <v>1 SL</v>
      </c>
      <c r="L7218" s="23">
        <f ca="1">NETWORKDAYS(LeaveTracker[[#This Row],[Start Date]],LeaveTracker[[#This Row],[End Date]],lstHolidays)</f>
        <v>1</v>
      </c>
      <c r="M7218" s="27"/>
    </row>
    <row r="7219" spans="1:13" ht="30" customHeight="1" x14ac:dyDescent="0.3">
      <c r="A7219" s="27">
        <f t="shared" si="87"/>
        <v>3493</v>
      </c>
      <c r="B7219" s="31">
        <v>45160</v>
      </c>
      <c r="C7219" s="31">
        <v>45146</v>
      </c>
      <c r="D7219" s="19" t="s">
        <v>1964</v>
      </c>
      <c r="E7219" s="20" t="str">
        <f>IF(ISBLANK(LeaveTracker[[#This Row],[Employee Name]]),"-----",VLOOKUP(LeaveTracker[[#This Row],[Employee Name]],'List of Employees'!$B$4:$H$767,7))</f>
        <v>ONT</v>
      </c>
      <c r="F7219" s="66" t="str">
        <f>IF(ISBLANK(LeaveTracker[[#This Row],[Employee Name]]),"-----",VLOOKUP(LeaveTracker[[#This Row],[Employee Name]],'List of Employees'!$B$4:$H$767,6))</f>
        <v>PERMANENT</v>
      </c>
      <c r="G7219" s="24">
        <v>45139</v>
      </c>
      <c r="H7219" s="24">
        <v>45143</v>
      </c>
      <c r="I7219" s="20" t="s">
        <v>81</v>
      </c>
      <c r="K7219" s="57" t="str">
        <f>LeaveTracker[[#This Row],[Days]]&amp;" "&amp;LeaveTracker[[#This Row],[Type of Leave]]</f>
        <v>5 SL</v>
      </c>
      <c r="L7219" s="23">
        <v>5</v>
      </c>
      <c r="M7219" s="27"/>
    </row>
    <row r="7220" spans="1:13" ht="30" customHeight="1" x14ac:dyDescent="0.3">
      <c r="A7220" s="27">
        <f t="shared" si="87"/>
        <v>3494</v>
      </c>
      <c r="B7220" s="31">
        <v>45160</v>
      </c>
      <c r="C7220" s="31">
        <v>45143</v>
      </c>
      <c r="D7220" s="19" t="s">
        <v>1302</v>
      </c>
      <c r="E7220" s="20" t="str">
        <f>IF(ISBLANK(LeaveTracker[[#This Row],[Employee Name]]),"-----",VLOOKUP(LeaveTracker[[#This Row],[Employee Name]],'List of Employees'!$B$4:$H$767,7))</f>
        <v>ONT</v>
      </c>
      <c r="F7220" s="66" t="str">
        <f>IF(ISBLANK(LeaveTracker[[#This Row],[Employee Name]]),"-----",VLOOKUP(LeaveTracker[[#This Row],[Employee Name]],'List of Employees'!$B$4:$H$767,6))</f>
        <v>PERMANENT</v>
      </c>
      <c r="G7220" s="24">
        <v>45168</v>
      </c>
      <c r="H7220" s="24">
        <v>45168</v>
      </c>
      <c r="I7220" s="20" t="s">
        <v>82</v>
      </c>
      <c r="K7220" s="57" t="str">
        <f ca="1">LeaveTracker[[#This Row],[Days]]&amp;" "&amp;LeaveTracker[[#This Row],[Type of Leave]]</f>
        <v>1 VL</v>
      </c>
      <c r="L7220" s="23">
        <f ca="1">NETWORKDAYS(LeaveTracker[[#This Row],[Start Date]],LeaveTracker[[#This Row],[End Date]],lstHolidays)</f>
        <v>1</v>
      </c>
      <c r="M7220" s="27"/>
    </row>
    <row r="7221" spans="1:13" ht="30" customHeight="1" x14ac:dyDescent="0.3">
      <c r="A7221" s="27">
        <f t="shared" si="87"/>
        <v>3495</v>
      </c>
      <c r="B7221" s="31">
        <v>45160</v>
      </c>
      <c r="C7221" s="31">
        <v>45143</v>
      </c>
      <c r="D7221" s="19" t="s">
        <v>1302</v>
      </c>
      <c r="E7221" s="20" t="str">
        <f>IF(ISBLANK(LeaveTracker[[#This Row],[Employee Name]]),"-----",VLOOKUP(LeaveTracker[[#This Row],[Employee Name]],'List of Employees'!$B$4:$H$767,7))</f>
        <v>ONT</v>
      </c>
      <c r="F7221" s="66" t="str">
        <f>IF(ISBLANK(LeaveTracker[[#This Row],[Employee Name]]),"-----",VLOOKUP(LeaveTracker[[#This Row],[Employee Name]],'List of Employees'!$B$4:$H$767,6))</f>
        <v>PERMANENT</v>
      </c>
      <c r="G7221" s="24">
        <v>45137</v>
      </c>
      <c r="H7221" s="24">
        <v>45137</v>
      </c>
      <c r="I7221" s="20" t="s">
        <v>81</v>
      </c>
      <c r="K7221" s="57" t="str">
        <f>LeaveTracker[[#This Row],[Days]]&amp;" "&amp;LeaveTracker[[#This Row],[Type of Leave]]</f>
        <v>1 SL</v>
      </c>
      <c r="L7221" s="23">
        <v>1</v>
      </c>
      <c r="M7221" s="27"/>
    </row>
    <row r="7222" spans="1:13" ht="30" customHeight="1" x14ac:dyDescent="0.3">
      <c r="A7222" s="27">
        <f t="shared" si="87"/>
        <v>3496</v>
      </c>
      <c r="B7222" s="31">
        <v>45169</v>
      </c>
      <c r="C7222" s="31">
        <v>45168</v>
      </c>
      <c r="D7222" s="19" t="s">
        <v>795</v>
      </c>
      <c r="E7222" s="20" t="str">
        <f>IF(ISBLANK(LeaveTracker[[#This Row],[Employee Name]]),"-----",VLOOKUP(LeaveTracker[[#This Row],[Employee Name]],'List of Employees'!$B$4:$H$767,7))</f>
        <v>ONT</v>
      </c>
      <c r="F7222" s="66" t="str">
        <f>IF(ISBLANK(LeaveTracker[[#This Row],[Employee Name]]),"-----",VLOOKUP(LeaveTracker[[#This Row],[Employee Name]],'List of Employees'!$B$4:$H$767,6))</f>
        <v>PERMANENT</v>
      </c>
      <c r="G7222" s="24">
        <v>45167</v>
      </c>
      <c r="H7222" s="24">
        <v>45167</v>
      </c>
      <c r="I7222" s="20" t="s">
        <v>297</v>
      </c>
      <c r="J7222" s="42" t="s">
        <v>1000</v>
      </c>
      <c r="K7222" s="57" t="str">
        <f ca="1">LeaveTracker[[#This Row],[Days]]&amp;" "&amp;LeaveTracker[[#This Row],[Type of Leave]]</f>
        <v>1 OTHER</v>
      </c>
      <c r="L7222" s="23">
        <f ca="1">NETWORKDAYS(LeaveTracker[[#This Row],[Start Date]],LeaveTracker[[#This Row],[End Date]],lstHolidays)</f>
        <v>1</v>
      </c>
      <c r="M7222" s="27"/>
    </row>
    <row r="7223" spans="1:13" ht="30" customHeight="1" x14ac:dyDescent="0.3">
      <c r="A7223" s="27">
        <f t="shared" si="87"/>
        <v>3497</v>
      </c>
      <c r="B7223" s="31">
        <v>45169</v>
      </c>
      <c r="C7223" s="31">
        <v>45155</v>
      </c>
      <c r="D7223" s="19" t="s">
        <v>1752</v>
      </c>
      <c r="E7223" s="20" t="str">
        <f>IF(ISBLANK(LeaveTracker[[#This Row],[Employee Name]]),"-----",VLOOKUP(LeaveTracker[[#This Row],[Employee Name]],'List of Employees'!$B$4:$H$767,7))</f>
        <v>SP</v>
      </c>
      <c r="F7223" s="66" t="str">
        <f>IF(ISBLANK(LeaveTracker[[#This Row],[Employee Name]]),"-----",VLOOKUP(LeaveTracker[[#This Row],[Employee Name]],'List of Employees'!$B$4:$H$767,6))</f>
        <v>CASUAL</v>
      </c>
      <c r="G7223" s="24">
        <v>45154</v>
      </c>
      <c r="H7223" s="24">
        <v>45154</v>
      </c>
      <c r="I7223" s="20" t="s">
        <v>81</v>
      </c>
      <c r="K7223" s="57" t="str">
        <f ca="1">LeaveTracker[[#This Row],[Days]]&amp;" "&amp;LeaveTracker[[#This Row],[Type of Leave]]</f>
        <v>1 SL</v>
      </c>
      <c r="L7223" s="23">
        <f ca="1">NETWORKDAYS(LeaveTracker[[#This Row],[Start Date]],LeaveTracker[[#This Row],[End Date]],lstHolidays)</f>
        <v>1</v>
      </c>
      <c r="M7223" s="27"/>
    </row>
    <row r="7224" spans="1:13" ht="30" customHeight="1" x14ac:dyDescent="0.3">
      <c r="A7224" s="27">
        <f t="shared" si="87"/>
        <v>3498</v>
      </c>
      <c r="B7224" s="31">
        <v>45169</v>
      </c>
      <c r="C7224" s="31">
        <v>45154</v>
      </c>
      <c r="D7224" s="19" t="s">
        <v>1750</v>
      </c>
      <c r="E7224" s="20" t="str">
        <f>IF(ISBLANK(LeaveTracker[[#This Row],[Employee Name]]),"-----",VLOOKUP(LeaveTracker[[#This Row],[Employee Name]],'List of Employees'!$B$4:$H$767,7))</f>
        <v>SP</v>
      </c>
      <c r="F7224" s="66" t="str">
        <f>IF(ISBLANK(LeaveTracker[[#This Row],[Employee Name]]),"-----",VLOOKUP(LeaveTracker[[#This Row],[Employee Name]],'List of Employees'!$B$4:$H$767,6))</f>
        <v>CASUAL</v>
      </c>
      <c r="G7224" s="24">
        <v>45139</v>
      </c>
      <c r="H7224" s="24">
        <v>45139</v>
      </c>
      <c r="I7224" s="20" t="s">
        <v>81</v>
      </c>
      <c r="K7224" s="57" t="str">
        <f ca="1">LeaveTracker[[#This Row],[Days]]&amp;" "&amp;LeaveTracker[[#This Row],[Type of Leave]]</f>
        <v>1 SL</v>
      </c>
      <c r="L7224" s="23">
        <f ca="1">NETWORKDAYS(LeaveTracker[[#This Row],[Start Date]],LeaveTracker[[#This Row],[End Date]],lstHolidays)</f>
        <v>1</v>
      </c>
      <c r="M7224" s="27"/>
    </row>
    <row r="7225" spans="1:13" ht="30" customHeight="1" x14ac:dyDescent="0.3">
      <c r="A7225" s="27">
        <f t="shared" si="87"/>
        <v>3499</v>
      </c>
      <c r="B7225" s="31">
        <v>45169</v>
      </c>
      <c r="C7225" s="31">
        <v>45154</v>
      </c>
      <c r="D7225" s="19" t="s">
        <v>1750</v>
      </c>
      <c r="E7225" s="20" t="str">
        <f>IF(ISBLANK(LeaveTracker[[#This Row],[Employee Name]]),"-----",VLOOKUP(LeaveTracker[[#This Row],[Employee Name]],'List of Employees'!$B$4:$H$767,7))</f>
        <v>SP</v>
      </c>
      <c r="F7225" s="66" t="str">
        <f>IF(ISBLANK(LeaveTracker[[#This Row],[Employee Name]]),"-----",VLOOKUP(LeaveTracker[[#This Row],[Employee Name]],'List of Employees'!$B$4:$H$767,6))</f>
        <v>CASUAL</v>
      </c>
      <c r="G7225" s="24">
        <v>45141</v>
      </c>
      <c r="H7225" s="24">
        <v>45145</v>
      </c>
      <c r="I7225" s="20" t="s">
        <v>81</v>
      </c>
      <c r="K7225" s="57" t="str">
        <f ca="1">LeaveTracker[[#This Row],[Days]]&amp;" "&amp;LeaveTracker[[#This Row],[Type of Leave]]</f>
        <v>3 SL</v>
      </c>
      <c r="L7225" s="23">
        <f ca="1">NETWORKDAYS(LeaveTracker[[#This Row],[Start Date]],LeaveTracker[[#This Row],[End Date]],lstHolidays)</f>
        <v>3</v>
      </c>
      <c r="M7225" s="27"/>
    </row>
    <row r="7226" spans="1:13" ht="30" customHeight="1" x14ac:dyDescent="0.3">
      <c r="A7226" s="27">
        <f t="shared" si="87"/>
        <v>3500</v>
      </c>
      <c r="B7226" s="31">
        <v>45169</v>
      </c>
      <c r="C7226" s="31">
        <v>45153</v>
      </c>
      <c r="D7226" s="19" t="s">
        <v>110</v>
      </c>
      <c r="E7226" s="20" t="str">
        <f>IF(ISBLANK(LeaveTracker[[#This Row],[Employee Name]]),"-----",VLOOKUP(LeaveTracker[[#This Row],[Employee Name]],'List of Employees'!$B$4:$H$767,7))</f>
        <v>ADMIN OFFICE</v>
      </c>
      <c r="F7226" s="66" t="str">
        <f>IF(ISBLANK(LeaveTracker[[#This Row],[Employee Name]]),"-----",VLOOKUP(LeaveTracker[[#This Row],[Employee Name]],'List of Employees'!$B$4:$H$767,6))</f>
        <v>PERMANENT</v>
      </c>
      <c r="G7226" s="24">
        <v>45149</v>
      </c>
      <c r="H7226" s="24">
        <v>45149</v>
      </c>
      <c r="I7226" s="20" t="s">
        <v>81</v>
      </c>
      <c r="K7226" s="57" t="str">
        <f ca="1">LeaveTracker[[#This Row],[Days]]&amp;" "&amp;LeaveTracker[[#This Row],[Type of Leave]]</f>
        <v>1 SL</v>
      </c>
      <c r="L7226" s="23">
        <f ca="1">NETWORKDAYS(LeaveTracker[[#This Row],[Start Date]],LeaveTracker[[#This Row],[End Date]],lstHolidays)</f>
        <v>1</v>
      </c>
      <c r="M7226" s="27"/>
    </row>
    <row r="7227" spans="1:13" ht="30" customHeight="1" x14ac:dyDescent="0.3">
      <c r="A7227" s="27">
        <f t="shared" si="87"/>
        <v>3501</v>
      </c>
      <c r="B7227" s="31">
        <v>45169</v>
      </c>
      <c r="C7227" s="31">
        <v>45156</v>
      </c>
      <c r="D7227" s="19" t="s">
        <v>361</v>
      </c>
      <c r="E7227" s="20" t="str">
        <f>IF(ISBLANK(LeaveTracker[[#This Row],[Employee Name]]),"-----",VLOOKUP(LeaveTracker[[#This Row],[Employee Name]],'List of Employees'!$B$4:$H$767,7))</f>
        <v>SP</v>
      </c>
      <c r="F7227" s="66" t="str">
        <f>IF(ISBLANK(LeaveTracker[[#This Row],[Employee Name]]),"-----",VLOOKUP(LeaveTracker[[#This Row],[Employee Name]],'List of Employees'!$B$4:$H$767,6))</f>
        <v>PERMANENT</v>
      </c>
      <c r="G7227" s="24">
        <v>45154</v>
      </c>
      <c r="H7227" s="24">
        <v>45155</v>
      </c>
      <c r="I7227" s="20" t="s">
        <v>81</v>
      </c>
      <c r="K7227" s="57" t="str">
        <f ca="1">LeaveTracker[[#This Row],[Days]]&amp;" "&amp;LeaveTracker[[#This Row],[Type of Leave]]</f>
        <v>2 SL</v>
      </c>
      <c r="L7227" s="23">
        <f ca="1">NETWORKDAYS(LeaveTracker[[#This Row],[Start Date]],LeaveTracker[[#This Row],[End Date]],lstHolidays)</f>
        <v>2</v>
      </c>
      <c r="M7227" s="27"/>
    </row>
    <row r="7228" spans="1:13" ht="30" customHeight="1" x14ac:dyDescent="0.3">
      <c r="A7228" s="27">
        <f t="shared" si="87"/>
        <v>3502</v>
      </c>
      <c r="B7228" s="31">
        <v>45169</v>
      </c>
      <c r="C7228" s="31">
        <v>45154</v>
      </c>
      <c r="D7228" s="19" t="s">
        <v>472</v>
      </c>
      <c r="E7228" s="20" t="str">
        <f>IF(ISBLANK(LeaveTracker[[#This Row],[Employee Name]]),"-----",VLOOKUP(LeaveTracker[[#This Row],[Employee Name]],'List of Employees'!$B$4:$H$767,7))</f>
        <v>PIO</v>
      </c>
      <c r="F7228" s="66" t="str">
        <f>IF(ISBLANK(LeaveTracker[[#This Row],[Employee Name]]),"-----",VLOOKUP(LeaveTracker[[#This Row],[Employee Name]],'List of Employees'!$B$4:$H$767,6))</f>
        <v>PERMANENT</v>
      </c>
      <c r="G7228" s="24">
        <v>45153</v>
      </c>
      <c r="H7228" s="24">
        <v>45153</v>
      </c>
      <c r="I7228" s="20" t="s">
        <v>81</v>
      </c>
      <c r="K7228" s="57" t="str">
        <f ca="1">LeaveTracker[[#This Row],[Days]]&amp;" "&amp;LeaveTracker[[#This Row],[Type of Leave]]</f>
        <v>1 SL</v>
      </c>
      <c r="L7228" s="23">
        <f ca="1">NETWORKDAYS(LeaveTracker[[#This Row],[Start Date]],LeaveTracker[[#This Row],[End Date]],lstHolidays)</f>
        <v>1</v>
      </c>
      <c r="M7228" s="27"/>
    </row>
    <row r="7229" spans="1:13" ht="30" customHeight="1" x14ac:dyDescent="0.3">
      <c r="A7229" s="27">
        <f t="shared" si="87"/>
        <v>3503</v>
      </c>
      <c r="B7229" s="31">
        <v>45169</v>
      </c>
      <c r="C7229" s="31">
        <v>45160</v>
      </c>
      <c r="D7229" s="19" t="s">
        <v>472</v>
      </c>
      <c r="E7229" s="20" t="str">
        <f>IF(ISBLANK(LeaveTracker[[#This Row],[Employee Name]]),"-----",VLOOKUP(LeaveTracker[[#This Row],[Employee Name]],'List of Employees'!$B$4:$H$767,7))</f>
        <v>PIO</v>
      </c>
      <c r="F7229" s="66" t="str">
        <f>IF(ISBLANK(LeaveTracker[[#This Row],[Employee Name]]),"-----",VLOOKUP(LeaveTracker[[#This Row],[Employee Name]],'List of Employees'!$B$4:$H$767,6))</f>
        <v>PERMANENT</v>
      </c>
      <c r="G7229" s="24">
        <v>45155</v>
      </c>
      <c r="H7229" s="24">
        <v>45156</v>
      </c>
      <c r="I7229" s="20" t="s">
        <v>81</v>
      </c>
      <c r="K7229" s="57" t="str">
        <f ca="1">LeaveTracker[[#This Row],[Days]]&amp;" "&amp;LeaveTracker[[#This Row],[Type of Leave]]</f>
        <v>2 SL</v>
      </c>
      <c r="L7229" s="23">
        <f ca="1">NETWORKDAYS(LeaveTracker[[#This Row],[Start Date]],LeaveTracker[[#This Row],[End Date]],lstHolidays)</f>
        <v>2</v>
      </c>
      <c r="M7229" s="27"/>
    </row>
    <row r="7230" spans="1:13" ht="30" customHeight="1" x14ac:dyDescent="0.3">
      <c r="A7230" s="27">
        <f t="shared" si="87"/>
        <v>3504</v>
      </c>
      <c r="B7230" s="31">
        <v>45169</v>
      </c>
      <c r="C7230" s="31">
        <v>45168</v>
      </c>
      <c r="D7230" s="19" t="s">
        <v>1881</v>
      </c>
      <c r="E7230" s="20" t="str">
        <f>IF(ISBLANK(LeaveTracker[[#This Row],[Employee Name]]),"-----",VLOOKUP(LeaveTracker[[#This Row],[Employee Name]],'List of Employees'!$B$4:$H$767,7))</f>
        <v>TICC</v>
      </c>
      <c r="F7230" s="66" t="str">
        <f>IF(ISBLANK(LeaveTracker[[#This Row],[Employee Name]]),"-----",VLOOKUP(LeaveTracker[[#This Row],[Employee Name]],'List of Employees'!$B$4:$H$767,6))</f>
        <v>CASUAL</v>
      </c>
      <c r="G7230" s="24">
        <v>45173</v>
      </c>
      <c r="H7230" s="24">
        <v>45175</v>
      </c>
      <c r="I7230" s="20" t="s">
        <v>82</v>
      </c>
      <c r="K7230" s="57" t="str">
        <f ca="1">LeaveTracker[[#This Row],[Days]]&amp;" "&amp;LeaveTracker[[#This Row],[Type of Leave]]</f>
        <v>3 VL</v>
      </c>
      <c r="L7230" s="23">
        <f ca="1">NETWORKDAYS(LeaveTracker[[#This Row],[Start Date]],LeaveTracker[[#This Row],[End Date]],lstHolidays)</f>
        <v>3</v>
      </c>
      <c r="M7230" s="27"/>
    </row>
    <row r="7231" spans="1:13" ht="30" customHeight="1" x14ac:dyDescent="0.3">
      <c r="A7231" s="27">
        <f t="shared" si="87"/>
        <v>3505</v>
      </c>
      <c r="B7231" s="31">
        <v>45169</v>
      </c>
      <c r="C7231" s="31">
        <v>45167</v>
      </c>
      <c r="D7231" s="20" t="s">
        <v>1770</v>
      </c>
      <c r="E7231" s="20" t="str">
        <f>IF(ISBLANK(LeaveTracker[[#This Row],[Employee Name]]),"-----",VLOOKUP(LeaveTracker[[#This Row],[Employee Name]],'List of Employees'!$B$4:$H$767,7))</f>
        <v>SP</v>
      </c>
      <c r="F7231" s="66" t="str">
        <f>IF(ISBLANK(LeaveTracker[[#This Row],[Employee Name]]),"-----",VLOOKUP(LeaveTracker[[#This Row],[Employee Name]],'List of Employees'!$B$4:$H$767,6))</f>
        <v>CASUAL</v>
      </c>
      <c r="G7231" s="24">
        <v>45163</v>
      </c>
      <c r="H7231" s="24">
        <v>45163</v>
      </c>
      <c r="I7231" s="20" t="s">
        <v>81</v>
      </c>
      <c r="K7231" s="57" t="str">
        <f ca="1">LeaveTracker[[#This Row],[Days]]&amp;" "&amp;LeaveTracker[[#This Row],[Type of Leave]]</f>
        <v>1 SL</v>
      </c>
      <c r="L7231" s="23">
        <f ca="1">NETWORKDAYS(LeaveTracker[[#This Row],[Start Date]],LeaveTracker[[#This Row],[End Date]],lstHolidays)</f>
        <v>1</v>
      </c>
      <c r="M7231" s="27"/>
    </row>
    <row r="7232" spans="1:13" ht="30" customHeight="1" x14ac:dyDescent="0.3">
      <c r="A7232" s="27">
        <f t="shared" si="87"/>
        <v>3506</v>
      </c>
      <c r="B7232" s="31">
        <v>45169</v>
      </c>
      <c r="C7232" s="31">
        <v>45166</v>
      </c>
      <c r="D7232" s="19" t="s">
        <v>2366</v>
      </c>
      <c r="E7232" s="20" t="str">
        <f>IF(ISBLANK(LeaveTracker[[#This Row],[Employee Name]]),"-----",VLOOKUP(LeaveTracker[[#This Row],[Employee Name]],'List of Employees'!$B$4:$H$767,7))</f>
        <v xml:space="preserve">OFFICE OF THE SANGGUNIANG PANLUNGSOD </v>
      </c>
      <c r="F7232" s="66" t="str">
        <f>IF(ISBLANK(LeaveTracker[[#This Row],[Employee Name]]),"-----",VLOOKUP(LeaveTracker[[#This Row],[Employee Name]],'List of Employees'!$B$4:$H$767,6))</f>
        <v>PERMANENT</v>
      </c>
      <c r="G7232" s="24">
        <v>45163</v>
      </c>
      <c r="H7232" s="24">
        <v>45163</v>
      </c>
      <c r="I7232" s="20" t="s">
        <v>81</v>
      </c>
      <c r="K7232" s="57" t="str">
        <f ca="1">LeaveTracker[[#This Row],[Days]]&amp;" "&amp;LeaveTracker[[#This Row],[Type of Leave]]</f>
        <v>1 SL</v>
      </c>
      <c r="L7232" s="23">
        <f ca="1">NETWORKDAYS(LeaveTracker[[#This Row],[Start Date]],LeaveTracker[[#This Row],[End Date]],lstHolidays)</f>
        <v>1</v>
      </c>
      <c r="M7232" s="27"/>
    </row>
    <row r="7233" spans="1:13" ht="30" customHeight="1" x14ac:dyDescent="0.3">
      <c r="A7233" s="27">
        <f t="shared" si="87"/>
        <v>3507</v>
      </c>
      <c r="B7233" s="31">
        <v>45169</v>
      </c>
      <c r="C7233" s="31">
        <v>45159</v>
      </c>
      <c r="D7233" s="19" t="s">
        <v>1820</v>
      </c>
      <c r="E7233" s="20" t="str">
        <f>IF(ISBLANK(LeaveTracker[[#This Row],[Employee Name]]),"-----",VLOOKUP(LeaveTracker[[#This Row],[Employee Name]],'List of Employees'!$B$4:$H$767,7))</f>
        <v>SP</v>
      </c>
      <c r="F7233" s="66" t="str">
        <f>IF(ISBLANK(LeaveTracker[[#This Row],[Employee Name]]),"-----",VLOOKUP(LeaveTracker[[#This Row],[Employee Name]],'List of Employees'!$B$4:$H$767,6))</f>
        <v>CASUAL</v>
      </c>
      <c r="G7233" s="24">
        <v>45156</v>
      </c>
      <c r="H7233" s="24">
        <v>45156</v>
      </c>
      <c r="I7233" s="20" t="s">
        <v>81</v>
      </c>
      <c r="K7233" s="57" t="str">
        <f ca="1">LeaveTracker[[#This Row],[Days]]&amp;" "&amp;LeaveTracker[[#This Row],[Type of Leave]]</f>
        <v>1 SL</v>
      </c>
      <c r="L7233" s="23">
        <f ca="1">NETWORKDAYS(LeaveTracker[[#This Row],[Start Date]],LeaveTracker[[#This Row],[End Date]],lstHolidays)</f>
        <v>1</v>
      </c>
      <c r="M7233" s="27"/>
    </row>
    <row r="7234" spans="1:13" ht="30" customHeight="1" x14ac:dyDescent="0.3">
      <c r="A7234" s="27">
        <f t="shared" si="87"/>
        <v>3508</v>
      </c>
      <c r="B7234" s="31">
        <v>45169</v>
      </c>
      <c r="C7234" s="31">
        <v>45160</v>
      </c>
      <c r="D7234" s="19" t="s">
        <v>1770</v>
      </c>
      <c r="E7234" s="20" t="str">
        <f>IF(ISBLANK(LeaveTracker[[#This Row],[Employee Name]]),"-----",VLOOKUP(LeaveTracker[[#This Row],[Employee Name]],'List of Employees'!$B$4:$H$767,7))</f>
        <v>SP</v>
      </c>
      <c r="F7234" s="66" t="str">
        <f>IF(ISBLANK(LeaveTracker[[#This Row],[Employee Name]]),"-----",VLOOKUP(LeaveTracker[[#This Row],[Employee Name]],'List of Employees'!$B$4:$H$767,6))</f>
        <v>CASUAL</v>
      </c>
      <c r="G7234" s="24">
        <v>45162</v>
      </c>
      <c r="H7234" s="24">
        <v>45162</v>
      </c>
      <c r="I7234" s="20" t="s">
        <v>82</v>
      </c>
      <c r="K7234" s="57" t="str">
        <f ca="1">LeaveTracker[[#This Row],[Days]]&amp;" "&amp;LeaveTracker[[#This Row],[Type of Leave]]</f>
        <v>1 VL</v>
      </c>
      <c r="L7234" s="23">
        <f ca="1">NETWORKDAYS(LeaveTracker[[#This Row],[Start Date]],LeaveTracker[[#This Row],[End Date]],lstHolidays)</f>
        <v>1</v>
      </c>
      <c r="M7234" s="27"/>
    </row>
    <row r="7235" spans="1:13" ht="30" customHeight="1" x14ac:dyDescent="0.3">
      <c r="A7235" s="27">
        <f t="shared" si="87"/>
        <v>3509</v>
      </c>
      <c r="B7235" s="31">
        <v>45169</v>
      </c>
      <c r="C7235" s="31">
        <v>45161</v>
      </c>
      <c r="D7235" s="19" t="s">
        <v>723</v>
      </c>
      <c r="E7235" s="20" t="str">
        <f>IF(ISBLANK(LeaveTracker[[#This Row],[Employee Name]]),"-----",VLOOKUP(LeaveTracker[[#This Row],[Employee Name]],'List of Employees'!$B$4:$H$767,7))</f>
        <v>SP</v>
      </c>
      <c r="F7235" s="66" t="str">
        <f>IF(ISBLANK(LeaveTracker[[#This Row],[Employee Name]]),"-----",VLOOKUP(LeaveTracker[[#This Row],[Employee Name]],'List of Employees'!$B$4:$H$767,6))</f>
        <v>PERMANENT</v>
      </c>
      <c r="G7235" s="24">
        <v>45160</v>
      </c>
      <c r="H7235" s="24">
        <v>45160</v>
      </c>
      <c r="I7235" s="20" t="s">
        <v>81</v>
      </c>
      <c r="K7235" s="57" t="str">
        <f ca="1">LeaveTracker[[#This Row],[Days]]&amp;" "&amp;LeaveTracker[[#This Row],[Type of Leave]]</f>
        <v>1 SL</v>
      </c>
      <c r="L7235" s="23">
        <f ca="1">NETWORKDAYS(LeaveTracker[[#This Row],[Start Date]],LeaveTracker[[#This Row],[End Date]],lstHolidays)</f>
        <v>1</v>
      </c>
      <c r="M7235" s="27"/>
    </row>
    <row r="7236" spans="1:13" ht="30" customHeight="1" x14ac:dyDescent="0.3">
      <c r="A7236" s="27">
        <f t="shared" si="87"/>
        <v>3510</v>
      </c>
      <c r="B7236" s="31">
        <v>45169</v>
      </c>
      <c r="C7236" s="31">
        <v>45167</v>
      </c>
      <c r="D7236" s="19" t="s">
        <v>301</v>
      </c>
      <c r="E7236" s="20" t="str">
        <f>IF(ISBLANK(LeaveTracker[[#This Row],[Employee Name]]),"-----",VLOOKUP(LeaveTracker[[#This Row],[Employee Name]],'List of Employees'!$B$4:$H$767,7))</f>
        <v>TOPS (ADMIN CSU)</v>
      </c>
      <c r="F7236" s="66" t="str">
        <f>IF(ISBLANK(LeaveTracker[[#This Row],[Employee Name]]),"-----",VLOOKUP(LeaveTracker[[#This Row],[Employee Name]],'List of Employees'!$B$4:$H$767,6))</f>
        <v>PERMANENT</v>
      </c>
      <c r="G7236" s="24">
        <v>45163</v>
      </c>
      <c r="H7236" s="24">
        <v>45163</v>
      </c>
      <c r="I7236" s="20" t="s">
        <v>81</v>
      </c>
      <c r="K7236" s="57" t="str">
        <f ca="1">LeaveTracker[[#This Row],[Days]]&amp;" "&amp;LeaveTracker[[#This Row],[Type of Leave]]</f>
        <v>1 SL</v>
      </c>
      <c r="L7236" s="23">
        <f ca="1">NETWORKDAYS(LeaveTracker[[#This Row],[Start Date]],LeaveTracker[[#This Row],[End Date]],lstHolidays)</f>
        <v>1</v>
      </c>
      <c r="M7236" s="27"/>
    </row>
    <row r="7237" spans="1:13" ht="30" customHeight="1" x14ac:dyDescent="0.3">
      <c r="A7237" s="27">
        <f t="shared" si="87"/>
        <v>3511</v>
      </c>
      <c r="B7237" s="31">
        <v>45169</v>
      </c>
      <c r="C7237" s="31">
        <v>45160</v>
      </c>
      <c r="D7237" s="19" t="s">
        <v>741</v>
      </c>
      <c r="E7237" s="20" t="str">
        <f>IF(ISBLANK(LeaveTracker[[#This Row],[Employee Name]]),"-----",VLOOKUP(LeaveTracker[[#This Row],[Employee Name]],'List of Employees'!$B$4:$H$767,7))</f>
        <v>CSWDO</v>
      </c>
      <c r="F7237" s="66" t="str">
        <f>IF(ISBLANK(LeaveTracker[[#This Row],[Employee Name]]),"-----",VLOOKUP(LeaveTracker[[#This Row],[Employee Name]],'List of Employees'!$B$4:$H$767,6))</f>
        <v>PERMANENT</v>
      </c>
      <c r="G7237" s="24">
        <v>45167</v>
      </c>
      <c r="H7237" s="24">
        <v>45170</v>
      </c>
      <c r="I7237" s="20" t="s">
        <v>82</v>
      </c>
      <c r="K7237" s="57" t="str">
        <f ca="1">LeaveTracker[[#This Row],[Days]]&amp;" "&amp;LeaveTracker[[#This Row],[Type of Leave]]</f>
        <v>4 VL</v>
      </c>
      <c r="L7237" s="23">
        <f ca="1">NETWORKDAYS(LeaveTracker[[#This Row],[Start Date]],LeaveTracker[[#This Row],[End Date]],lstHolidays)</f>
        <v>4</v>
      </c>
      <c r="M7237" s="27"/>
    </row>
    <row r="7238" spans="1:13" ht="30" customHeight="1" x14ac:dyDescent="0.3">
      <c r="A7238" s="27">
        <f t="shared" si="87"/>
        <v>3512</v>
      </c>
      <c r="B7238" s="31">
        <v>45169</v>
      </c>
      <c r="C7238" s="31">
        <v>45167</v>
      </c>
      <c r="D7238" s="19" t="s">
        <v>1805</v>
      </c>
      <c r="E7238" s="20" t="str">
        <f>IF(ISBLANK(LeaveTracker[[#This Row],[Employee Name]]),"-----",VLOOKUP(LeaveTracker[[#This Row],[Employee Name]],'List of Employees'!$B$4:$H$767,7))</f>
        <v>TICC/TCCH</v>
      </c>
      <c r="F7238" s="66" t="str">
        <f>IF(ISBLANK(LeaveTracker[[#This Row],[Employee Name]]),"-----",VLOOKUP(LeaveTracker[[#This Row],[Employee Name]],'List of Employees'!$B$4:$H$767,6))</f>
        <v>CASUAL</v>
      </c>
      <c r="G7238" s="24">
        <v>45175</v>
      </c>
      <c r="H7238" s="24">
        <v>45175</v>
      </c>
      <c r="I7238" s="20" t="s">
        <v>82</v>
      </c>
      <c r="K7238" s="57" t="str">
        <f ca="1">LeaveTracker[[#This Row],[Days]]&amp;" "&amp;LeaveTracker[[#This Row],[Type of Leave]]</f>
        <v>1 VL</v>
      </c>
      <c r="L7238" s="23">
        <f ca="1">NETWORKDAYS(LeaveTracker[[#This Row],[Start Date]],LeaveTracker[[#This Row],[End Date]],lstHolidays)</f>
        <v>1</v>
      </c>
      <c r="M7238" s="27"/>
    </row>
    <row r="7239" spans="1:13" ht="30" customHeight="1" x14ac:dyDescent="0.3">
      <c r="A7239" s="27">
        <f t="shared" si="87"/>
        <v>3513</v>
      </c>
      <c r="B7239" s="31">
        <v>45169</v>
      </c>
      <c r="C7239" s="31">
        <v>45167</v>
      </c>
      <c r="D7239" s="19" t="s">
        <v>1805</v>
      </c>
      <c r="E7239" s="20" t="str">
        <f>IF(ISBLANK(LeaveTracker[[#This Row],[Employee Name]]),"-----",VLOOKUP(LeaveTracker[[#This Row],[Employee Name]],'List of Employees'!$B$4:$H$767,7))</f>
        <v>TICC/TCCH</v>
      </c>
      <c r="F7239" s="66" t="str">
        <f>IF(ISBLANK(LeaveTracker[[#This Row],[Employee Name]]),"-----",VLOOKUP(LeaveTracker[[#This Row],[Employee Name]],'List of Employees'!$B$4:$H$767,6))</f>
        <v>CASUAL</v>
      </c>
      <c r="G7239" s="24">
        <v>45180</v>
      </c>
      <c r="H7239" s="24">
        <v>45180</v>
      </c>
      <c r="I7239" s="20" t="s">
        <v>82</v>
      </c>
      <c r="K7239" s="57" t="str">
        <f ca="1">LeaveTracker[[#This Row],[Days]]&amp;" "&amp;LeaveTracker[[#This Row],[Type of Leave]]</f>
        <v>1 VL</v>
      </c>
      <c r="L7239" s="23">
        <f ca="1">NETWORKDAYS(LeaveTracker[[#This Row],[Start Date]],LeaveTracker[[#This Row],[End Date]],lstHolidays)</f>
        <v>1</v>
      </c>
      <c r="M7239" s="27"/>
    </row>
    <row r="7240" spans="1:13" ht="30" customHeight="1" x14ac:dyDescent="0.3">
      <c r="A7240" s="27">
        <f t="shared" si="87"/>
        <v>3514</v>
      </c>
      <c r="B7240" s="31">
        <v>45169</v>
      </c>
      <c r="C7240" s="31">
        <v>45153</v>
      </c>
      <c r="D7240" s="19" t="s">
        <v>2209</v>
      </c>
      <c r="E7240" s="20" t="str">
        <f>IF(ISBLANK(LeaveTracker[[#This Row],[Employee Name]]),"-----",VLOOKUP(LeaveTracker[[#This Row],[Employee Name]],'List of Employees'!$B$4:$H$767,7))</f>
        <v>CENRO</v>
      </c>
      <c r="F7240" s="66" t="str">
        <f>IF(ISBLANK(LeaveTracker[[#This Row],[Employee Name]]),"-----",VLOOKUP(LeaveTracker[[#This Row],[Employee Name]],'List of Employees'!$B$4:$H$767,6))</f>
        <v>PERMANENT</v>
      </c>
      <c r="G7240" s="24">
        <v>45160</v>
      </c>
      <c r="H7240" s="24">
        <v>45163</v>
      </c>
      <c r="I7240" s="20" t="s">
        <v>82</v>
      </c>
      <c r="K7240" s="57" t="str">
        <f ca="1">LeaveTracker[[#This Row],[Days]]&amp;" "&amp;LeaveTracker[[#This Row],[Type of Leave]]</f>
        <v>4 VL</v>
      </c>
      <c r="L7240" s="23">
        <f ca="1">NETWORKDAYS(LeaveTracker[[#This Row],[Start Date]],LeaveTracker[[#This Row],[End Date]],lstHolidays)</f>
        <v>4</v>
      </c>
      <c r="M7240" s="27"/>
    </row>
    <row r="7241" spans="1:13" ht="30" customHeight="1" x14ac:dyDescent="0.3">
      <c r="A7241" s="27">
        <f t="shared" si="87"/>
        <v>3515</v>
      </c>
      <c r="B7241" s="31">
        <v>45169</v>
      </c>
      <c r="C7241" s="31">
        <v>45168</v>
      </c>
      <c r="D7241" s="19" t="s">
        <v>370</v>
      </c>
      <c r="E7241" s="20" t="str">
        <f>IF(ISBLANK(LeaveTracker[[#This Row],[Employee Name]]),"-----",VLOOKUP(LeaveTracker[[#This Row],[Employee Name]],'List of Employees'!$B$4:$H$767,7))</f>
        <v>LIBRARY</v>
      </c>
      <c r="F7241" s="66" t="str">
        <f>IF(ISBLANK(LeaveTracker[[#This Row],[Employee Name]]),"-----",VLOOKUP(LeaveTracker[[#This Row],[Employee Name]],'List of Employees'!$B$4:$H$767,6))</f>
        <v>PERMANENT</v>
      </c>
      <c r="G7241" s="24">
        <v>45167</v>
      </c>
      <c r="H7241" s="24">
        <v>45167</v>
      </c>
      <c r="I7241" s="20" t="s">
        <v>81</v>
      </c>
      <c r="K7241" s="57" t="str">
        <f ca="1">LeaveTracker[[#This Row],[Days]]&amp;" "&amp;LeaveTracker[[#This Row],[Type of Leave]]</f>
        <v>1 SL</v>
      </c>
      <c r="L7241" s="23">
        <f ca="1">NETWORKDAYS(LeaveTracker[[#This Row],[Start Date]],LeaveTracker[[#This Row],[End Date]],lstHolidays)</f>
        <v>1</v>
      </c>
      <c r="M7241" s="27"/>
    </row>
    <row r="7242" spans="1:13" ht="30" customHeight="1" x14ac:dyDescent="0.3">
      <c r="A7242" s="27">
        <f t="shared" si="87"/>
        <v>3516</v>
      </c>
      <c r="B7242" s="31">
        <v>45169</v>
      </c>
      <c r="C7242" s="31">
        <v>45166</v>
      </c>
      <c r="D7242" s="19" t="s">
        <v>1075</v>
      </c>
      <c r="E7242" s="20" t="str">
        <f>IF(ISBLANK(LeaveTracker[[#This Row],[Employee Name]]),"-----",VLOOKUP(LeaveTracker[[#This Row],[Employee Name]],'List of Employees'!$B$4:$H$767,7))</f>
        <v>CTO</v>
      </c>
      <c r="F7242" s="66" t="str">
        <f>IF(ISBLANK(LeaveTracker[[#This Row],[Employee Name]]),"-----",VLOOKUP(LeaveTracker[[#This Row],[Employee Name]],'List of Employees'!$B$4:$H$767,6))</f>
        <v>PERMANENT</v>
      </c>
      <c r="G7242" s="24">
        <v>45162</v>
      </c>
      <c r="H7242" s="24">
        <v>45163</v>
      </c>
      <c r="I7242" s="20" t="s">
        <v>81</v>
      </c>
      <c r="K7242" s="57" t="str">
        <f ca="1">LeaveTracker[[#This Row],[Days]]&amp;" "&amp;LeaveTracker[[#This Row],[Type of Leave]]</f>
        <v>2 SL</v>
      </c>
      <c r="L7242" s="23">
        <f ca="1">NETWORKDAYS(LeaveTracker[[#This Row],[Start Date]],LeaveTracker[[#This Row],[End Date]],lstHolidays)</f>
        <v>2</v>
      </c>
      <c r="M7242" s="27"/>
    </row>
    <row r="7243" spans="1:13" ht="30" customHeight="1" x14ac:dyDescent="0.3">
      <c r="A7243" s="27">
        <f t="shared" si="87"/>
        <v>3517</v>
      </c>
      <c r="B7243" s="31">
        <v>45169</v>
      </c>
      <c r="C7243" s="31">
        <v>45161</v>
      </c>
      <c r="D7243" s="19" t="s">
        <v>1821</v>
      </c>
      <c r="E7243" s="20" t="str">
        <f>IF(ISBLANK(LeaveTracker[[#This Row],[Employee Name]]),"-----",VLOOKUP(LeaveTracker[[#This Row],[Employee Name]],'List of Employees'!$B$4:$H$767,7))</f>
        <v>SP</v>
      </c>
      <c r="F7243" s="66" t="str">
        <f>IF(ISBLANK(LeaveTracker[[#This Row],[Employee Name]]),"-----",VLOOKUP(LeaveTracker[[#This Row],[Employee Name]],'List of Employees'!$B$4:$H$767,6))</f>
        <v>CASUAL</v>
      </c>
      <c r="G7243" s="24">
        <v>45169</v>
      </c>
      <c r="H7243" s="24">
        <v>45170</v>
      </c>
      <c r="I7243" s="20" t="s">
        <v>82</v>
      </c>
      <c r="K7243" s="57" t="str">
        <f ca="1">LeaveTracker[[#This Row],[Days]]&amp;" "&amp;LeaveTracker[[#This Row],[Type of Leave]]</f>
        <v>2 VL</v>
      </c>
      <c r="L7243" s="23">
        <f ca="1">NETWORKDAYS(LeaveTracker[[#This Row],[Start Date]],LeaveTracker[[#This Row],[End Date]],lstHolidays)</f>
        <v>2</v>
      </c>
      <c r="M7243" s="27"/>
    </row>
    <row r="7244" spans="1:13" ht="30" customHeight="1" x14ac:dyDescent="0.3">
      <c r="A7244" s="27">
        <f t="shared" si="87"/>
        <v>3518</v>
      </c>
      <c r="B7244" s="31">
        <v>45169</v>
      </c>
      <c r="C7244" s="31">
        <v>45163</v>
      </c>
      <c r="D7244" s="19" t="s">
        <v>1805</v>
      </c>
      <c r="E7244" s="20" t="str">
        <f>IF(ISBLANK(LeaveTracker[[#This Row],[Employee Name]]),"-----",VLOOKUP(LeaveTracker[[#This Row],[Employee Name]],'List of Employees'!$B$4:$H$767,7))</f>
        <v>TICC/TCCH</v>
      </c>
      <c r="F7244" s="66" t="str">
        <f>IF(ISBLANK(LeaveTracker[[#This Row],[Employee Name]]),"-----",VLOOKUP(LeaveTracker[[#This Row],[Employee Name]],'List of Employees'!$B$4:$H$767,6))</f>
        <v>CASUAL</v>
      </c>
      <c r="G7244" s="24">
        <v>45154</v>
      </c>
      <c r="H7244" s="24">
        <v>45154</v>
      </c>
      <c r="I7244" s="20" t="s">
        <v>81</v>
      </c>
      <c r="K7244" s="57" t="str">
        <f ca="1">LeaveTracker[[#This Row],[Days]]&amp;" "&amp;LeaveTracker[[#This Row],[Type of Leave]]</f>
        <v>1 SL</v>
      </c>
      <c r="L7244" s="23">
        <f ca="1">NETWORKDAYS(LeaveTracker[[#This Row],[Start Date]],LeaveTracker[[#This Row],[End Date]],lstHolidays)</f>
        <v>1</v>
      </c>
      <c r="M7244" s="27"/>
    </row>
    <row r="7245" spans="1:13" ht="30" customHeight="1" x14ac:dyDescent="0.3">
      <c r="A7245" s="27">
        <f t="shared" si="87"/>
        <v>3519</v>
      </c>
      <c r="B7245" s="31">
        <v>45169</v>
      </c>
      <c r="C7245" s="31">
        <v>45147</v>
      </c>
      <c r="D7245" s="19" t="s">
        <v>1821</v>
      </c>
      <c r="E7245" s="20" t="str">
        <f>IF(ISBLANK(LeaveTracker[[#This Row],[Employee Name]]),"-----",VLOOKUP(LeaveTracker[[#This Row],[Employee Name]],'List of Employees'!$B$4:$H$767,7))</f>
        <v>SP</v>
      </c>
      <c r="F7245" s="66" t="str">
        <f>IF(ISBLANK(LeaveTracker[[#This Row],[Employee Name]]),"-----",VLOOKUP(LeaveTracker[[#This Row],[Employee Name]],'List of Employees'!$B$4:$H$767,6))</f>
        <v>CASUAL</v>
      </c>
      <c r="G7245" s="24">
        <v>45155</v>
      </c>
      <c r="H7245" s="24">
        <v>45156</v>
      </c>
      <c r="I7245" s="20" t="s">
        <v>82</v>
      </c>
      <c r="K7245" s="57" t="str">
        <f ca="1">LeaveTracker[[#This Row],[Days]]&amp;" "&amp;LeaveTracker[[#This Row],[Type of Leave]]</f>
        <v>2 VL</v>
      </c>
      <c r="L7245" s="23">
        <f ca="1">NETWORKDAYS(LeaveTracker[[#This Row],[Start Date]],LeaveTracker[[#This Row],[End Date]],lstHolidays)</f>
        <v>2</v>
      </c>
      <c r="M7245" s="27"/>
    </row>
    <row r="7246" spans="1:13" ht="30" customHeight="1" x14ac:dyDescent="0.3">
      <c r="A7246" s="27">
        <f t="shared" si="87"/>
        <v>3520</v>
      </c>
      <c r="B7246" s="31">
        <v>45169</v>
      </c>
      <c r="C7246" s="31">
        <v>45154</v>
      </c>
      <c r="D7246" s="19" t="s">
        <v>1821</v>
      </c>
      <c r="E7246" s="20" t="str">
        <f>IF(ISBLANK(LeaveTracker[[#This Row],[Employee Name]]),"-----",VLOOKUP(LeaveTracker[[#This Row],[Employee Name]],'List of Employees'!$B$4:$H$767,7))</f>
        <v>SP</v>
      </c>
      <c r="F7246" s="66" t="str">
        <f>IF(ISBLANK(LeaveTracker[[#This Row],[Employee Name]]),"-----",VLOOKUP(LeaveTracker[[#This Row],[Employee Name]],'List of Employees'!$B$4:$H$767,6))</f>
        <v>CASUAL</v>
      </c>
      <c r="G7246" s="24">
        <v>45162</v>
      </c>
      <c r="H7246" s="24">
        <v>45163</v>
      </c>
      <c r="I7246" s="20" t="s">
        <v>82</v>
      </c>
      <c r="K7246" s="57" t="str">
        <f ca="1">LeaveTracker[[#This Row],[Days]]&amp;" "&amp;LeaveTracker[[#This Row],[Type of Leave]]</f>
        <v>2 VL</v>
      </c>
      <c r="L7246" s="23">
        <f ca="1">NETWORKDAYS(LeaveTracker[[#This Row],[Start Date]],LeaveTracker[[#This Row],[End Date]],lstHolidays)</f>
        <v>2</v>
      </c>
      <c r="M7246" s="27"/>
    </row>
    <row r="7247" spans="1:13" ht="30" customHeight="1" x14ac:dyDescent="0.3">
      <c r="A7247" s="27">
        <f t="shared" si="87"/>
        <v>3521</v>
      </c>
      <c r="B7247" s="31">
        <v>45169</v>
      </c>
      <c r="C7247" s="31">
        <v>45166</v>
      </c>
      <c r="D7247" s="19" t="s">
        <v>1880</v>
      </c>
      <c r="E7247" s="20" t="str">
        <f>IF(ISBLANK(LeaveTracker[[#This Row],[Employee Name]]),"-----",VLOOKUP(LeaveTracker[[#This Row],[Employee Name]],'List of Employees'!$B$4:$H$767,7))</f>
        <v>GSO</v>
      </c>
      <c r="F7247" s="66" t="str">
        <f>IF(ISBLANK(LeaveTracker[[#This Row],[Employee Name]]),"-----",VLOOKUP(LeaveTracker[[#This Row],[Employee Name]],'List of Employees'!$B$4:$H$767,6))</f>
        <v>PERMANENT</v>
      </c>
      <c r="G7247" s="24">
        <v>45163</v>
      </c>
      <c r="H7247" s="24">
        <v>45163</v>
      </c>
      <c r="I7247" s="20" t="s">
        <v>81</v>
      </c>
      <c r="K7247" s="57" t="str">
        <f ca="1">LeaveTracker[[#This Row],[Days]]&amp;" "&amp;LeaveTracker[[#This Row],[Type of Leave]]</f>
        <v>1 SL</v>
      </c>
      <c r="L7247" s="23">
        <f ca="1">NETWORKDAYS(LeaveTracker[[#This Row],[Start Date]],LeaveTracker[[#This Row],[End Date]],lstHolidays)</f>
        <v>1</v>
      </c>
      <c r="M7247" s="27"/>
    </row>
    <row r="7248" spans="1:13" ht="30" customHeight="1" x14ac:dyDescent="0.3">
      <c r="A7248" s="27">
        <f t="shared" si="87"/>
        <v>3522</v>
      </c>
      <c r="B7248" s="31">
        <v>45169</v>
      </c>
      <c r="C7248" s="31">
        <v>45156</v>
      </c>
      <c r="D7248" s="19" t="s">
        <v>481</v>
      </c>
      <c r="E7248" s="20" t="str">
        <f>IF(ISBLANK(LeaveTracker[[#This Row],[Employee Name]]),"-----",VLOOKUP(LeaveTracker[[#This Row],[Employee Name]],'List of Employees'!$B$4:$H$767,7))</f>
        <v>COOPERATIVE OFFICE</v>
      </c>
      <c r="F7248" s="66" t="str">
        <f>IF(ISBLANK(LeaveTracker[[#This Row],[Employee Name]]),"-----",VLOOKUP(LeaveTracker[[#This Row],[Employee Name]],'List of Employees'!$B$4:$H$767,6))</f>
        <v>PERMANENT</v>
      </c>
      <c r="G7248" s="24">
        <v>45164</v>
      </c>
      <c r="H7248" s="24">
        <v>45164</v>
      </c>
      <c r="I7248" s="20" t="s">
        <v>82</v>
      </c>
      <c r="K7248" s="57" t="str">
        <f>LeaveTracker[[#This Row],[Days]]&amp;" "&amp;LeaveTracker[[#This Row],[Type of Leave]]</f>
        <v>1 VL</v>
      </c>
      <c r="L7248" s="23">
        <v>1</v>
      </c>
      <c r="M7248" s="27"/>
    </row>
    <row r="7249" spans="1:13" ht="30" customHeight="1" x14ac:dyDescent="0.3">
      <c r="A7249" s="27">
        <f t="shared" si="87"/>
        <v>3523</v>
      </c>
      <c r="B7249" s="31">
        <v>45169</v>
      </c>
      <c r="C7249" s="31">
        <v>45166</v>
      </c>
      <c r="D7249" s="19" t="s">
        <v>2216</v>
      </c>
      <c r="E7249" s="20" t="str">
        <f>IF(ISBLANK(LeaveTracker[[#This Row],[Employee Name]]),"-----",VLOOKUP(LeaveTracker[[#This Row],[Employee Name]],'List of Employees'!$B$4:$H$767,7))</f>
        <v>PICNIC GROVE</v>
      </c>
      <c r="F7249" s="66" t="str">
        <f>IF(ISBLANK(LeaveTracker[[#This Row],[Employee Name]]),"-----",VLOOKUP(LeaveTracker[[#This Row],[Employee Name]],'List of Employees'!$B$4:$H$767,6))</f>
        <v>CASUAL</v>
      </c>
      <c r="G7249" s="24">
        <v>45201</v>
      </c>
      <c r="H7249" s="24">
        <v>45230</v>
      </c>
      <c r="I7249" s="20" t="s">
        <v>82</v>
      </c>
      <c r="K7249" s="57" t="str">
        <f ca="1">LeaveTracker[[#This Row],[Days]]&amp;" "&amp;LeaveTracker[[#This Row],[Type of Leave]]</f>
        <v>21 VL</v>
      </c>
      <c r="L7249" s="23">
        <f ca="1">NETWORKDAYS(LeaveTracker[[#This Row],[Start Date]],LeaveTracker[[#This Row],[End Date]],lstHolidays)</f>
        <v>21</v>
      </c>
      <c r="M7249" s="27"/>
    </row>
    <row r="7250" spans="1:13" ht="30" customHeight="1" x14ac:dyDescent="0.3">
      <c r="A7250" s="27">
        <f t="shared" si="87"/>
        <v>3524</v>
      </c>
      <c r="B7250" s="31">
        <v>45169</v>
      </c>
      <c r="C7250" s="31">
        <v>45167</v>
      </c>
      <c r="D7250" s="19" t="s">
        <v>1875</v>
      </c>
      <c r="E7250" s="20" t="str">
        <f>IF(ISBLANK(LeaveTracker[[#This Row],[Employee Name]]),"-----",VLOOKUP(LeaveTracker[[#This Row],[Employee Name]],'List of Employees'!$B$4:$H$767,7))</f>
        <v>CTO-LICENSE</v>
      </c>
      <c r="F7250" s="66" t="str">
        <f>IF(ISBLANK(LeaveTracker[[#This Row],[Employee Name]]),"-----",VLOOKUP(LeaveTracker[[#This Row],[Employee Name]],'List of Employees'!$B$4:$H$767,6))</f>
        <v>CASUAL</v>
      </c>
      <c r="G7250" s="21">
        <v>45163</v>
      </c>
      <c r="H7250" s="24">
        <v>45163</v>
      </c>
      <c r="I7250" s="20" t="s">
        <v>81</v>
      </c>
      <c r="K7250" s="57" t="str">
        <f ca="1">LeaveTracker[[#This Row],[Days]]&amp;" "&amp;LeaveTracker[[#This Row],[Type of Leave]]</f>
        <v>1 SL</v>
      </c>
      <c r="L7250" s="23">
        <f ca="1">NETWORKDAYS(LeaveTracker[[#This Row],[Start Date]],LeaveTracker[[#This Row],[End Date]],lstHolidays)</f>
        <v>1</v>
      </c>
      <c r="M7250" s="27"/>
    </row>
    <row r="7251" spans="1:13" ht="30" customHeight="1" x14ac:dyDescent="0.3">
      <c r="A7251" s="27">
        <f t="shared" si="87"/>
        <v>3525</v>
      </c>
      <c r="B7251" s="31">
        <v>45169</v>
      </c>
      <c r="C7251" s="31">
        <v>45157</v>
      </c>
      <c r="D7251" s="19" t="s">
        <v>1824</v>
      </c>
      <c r="E7251" s="20" t="str">
        <f>IF(ISBLANK(LeaveTracker[[#This Row],[Employee Name]]),"-----",VLOOKUP(LeaveTracker[[#This Row],[Employee Name]],'List of Employees'!$B$4:$H$767,7))</f>
        <v>ONT</v>
      </c>
      <c r="F7251" s="66" t="str">
        <f>IF(ISBLANK(LeaveTracker[[#This Row],[Employee Name]]),"-----",VLOOKUP(LeaveTracker[[#This Row],[Employee Name]],'List of Employees'!$B$4:$H$767,6))</f>
        <v>CASUAL</v>
      </c>
      <c r="G7251" s="24">
        <v>45153</v>
      </c>
      <c r="H7251" s="24">
        <v>45153</v>
      </c>
      <c r="I7251" s="20" t="s">
        <v>81</v>
      </c>
      <c r="K7251" s="57" t="str">
        <f ca="1">LeaveTracker[[#This Row],[Days]]&amp;" "&amp;LeaveTracker[[#This Row],[Type of Leave]]</f>
        <v>1 SL</v>
      </c>
      <c r="L7251" s="23">
        <f ca="1">NETWORKDAYS(LeaveTracker[[#This Row],[Start Date]],LeaveTracker[[#This Row],[End Date]],lstHolidays)</f>
        <v>1</v>
      </c>
      <c r="M7251" s="27"/>
    </row>
    <row r="7252" spans="1:13" ht="30" customHeight="1" x14ac:dyDescent="0.3">
      <c r="A7252" s="27">
        <f t="shared" si="87"/>
        <v>3526</v>
      </c>
      <c r="B7252" s="31">
        <v>45169</v>
      </c>
      <c r="C7252" s="31">
        <v>45162</v>
      </c>
      <c r="D7252" s="19" t="s">
        <v>2261</v>
      </c>
      <c r="E7252" s="20" t="str">
        <f>IF(ISBLANK(LeaveTracker[[#This Row],[Employee Name]]),"-----",VLOOKUP(LeaveTracker[[#This Row],[Employee Name]],'List of Employees'!$B$4:$H$767,7))</f>
        <v>PICNIC GROVE</v>
      </c>
      <c r="F7252" s="66" t="str">
        <f>IF(ISBLANK(LeaveTracker[[#This Row],[Employee Name]]),"-----",VLOOKUP(LeaveTracker[[#This Row],[Employee Name]],'List of Employees'!$B$4:$H$767,6))</f>
        <v>CASUAL</v>
      </c>
      <c r="G7252" s="24">
        <v>45155</v>
      </c>
      <c r="H7252" s="24">
        <v>45156</v>
      </c>
      <c r="I7252" s="20" t="s">
        <v>81</v>
      </c>
      <c r="K7252" s="57" t="str">
        <f ca="1">LeaveTracker[[#This Row],[Days]]&amp;" "&amp;LeaveTracker[[#This Row],[Type of Leave]]</f>
        <v>2 SL</v>
      </c>
      <c r="L7252" s="23">
        <f ca="1">NETWORKDAYS(LeaveTracker[[#This Row],[Start Date]],LeaveTracker[[#This Row],[End Date]],lstHolidays)</f>
        <v>2</v>
      </c>
      <c r="M7252" s="27"/>
    </row>
    <row r="7253" spans="1:13" ht="30" customHeight="1" x14ac:dyDescent="0.3">
      <c r="A7253" s="27">
        <f t="shared" si="87"/>
        <v>3527</v>
      </c>
      <c r="B7253" s="31">
        <v>45169</v>
      </c>
      <c r="C7253" s="31">
        <v>45162</v>
      </c>
      <c r="D7253" s="19" t="s">
        <v>2261</v>
      </c>
      <c r="E7253" s="20" t="str">
        <f>IF(ISBLANK(LeaveTracker[[#This Row],[Employee Name]]),"-----",VLOOKUP(LeaveTracker[[#This Row],[Employee Name]],'List of Employees'!$B$4:$H$767,7))</f>
        <v>PICNIC GROVE</v>
      </c>
      <c r="F7253" s="66" t="str">
        <f>IF(ISBLANK(LeaveTracker[[#This Row],[Employee Name]]),"-----",VLOOKUP(LeaveTracker[[#This Row],[Employee Name]],'List of Employees'!$B$4:$H$767,6))</f>
        <v>CASUAL</v>
      </c>
      <c r="G7253" s="24">
        <v>45160</v>
      </c>
      <c r="H7253" s="24">
        <v>45161</v>
      </c>
      <c r="I7253" s="20" t="s">
        <v>81</v>
      </c>
      <c r="K7253" s="57" t="str">
        <f ca="1">LeaveTracker[[#This Row],[Days]]&amp;" "&amp;LeaveTracker[[#This Row],[Type of Leave]]</f>
        <v>2 SL</v>
      </c>
      <c r="L7253" s="23">
        <f ca="1">NETWORKDAYS(LeaveTracker[[#This Row],[Start Date]],LeaveTracker[[#This Row],[End Date]],lstHolidays)</f>
        <v>2</v>
      </c>
      <c r="M7253" s="27"/>
    </row>
    <row r="7254" spans="1:13" ht="30" customHeight="1" x14ac:dyDescent="0.3">
      <c r="A7254" s="27">
        <f t="shared" si="87"/>
        <v>3528</v>
      </c>
      <c r="B7254" s="31">
        <v>45169</v>
      </c>
      <c r="C7254" s="31">
        <v>45156</v>
      </c>
      <c r="D7254" s="19" t="s">
        <v>2007</v>
      </c>
      <c r="E7254" s="20" t="str">
        <f>IF(ISBLANK(LeaveTracker[[#This Row],[Employee Name]]),"-----",VLOOKUP(LeaveTracker[[#This Row],[Employee Name]],'List of Employees'!$B$4:$H$767,7))</f>
        <v>EDP</v>
      </c>
      <c r="F7254" s="66" t="str">
        <f>IF(ISBLANK(LeaveTracker[[#This Row],[Employee Name]]),"-----",VLOOKUP(LeaveTracker[[#This Row],[Employee Name]],'List of Employees'!$B$4:$H$767,6))</f>
        <v>CASUAL</v>
      </c>
      <c r="G7254" s="24">
        <v>45155</v>
      </c>
      <c r="H7254" s="24">
        <v>45155</v>
      </c>
      <c r="I7254" s="20" t="s">
        <v>81</v>
      </c>
      <c r="K7254" s="57" t="str">
        <f ca="1">LeaveTracker[[#This Row],[Days]]&amp;" "&amp;LeaveTracker[[#This Row],[Type of Leave]]</f>
        <v>1 SL</v>
      </c>
      <c r="L7254" s="23">
        <f ca="1">NETWORKDAYS(LeaveTracker[[#This Row],[Start Date]],LeaveTracker[[#This Row],[End Date]],lstHolidays)</f>
        <v>1</v>
      </c>
      <c r="M7254" s="27"/>
    </row>
    <row r="7255" spans="1:13" ht="30" customHeight="1" x14ac:dyDescent="0.3">
      <c r="A7255" s="27">
        <f t="shared" si="87"/>
        <v>3529</v>
      </c>
      <c r="B7255" s="31">
        <v>45169</v>
      </c>
      <c r="C7255" s="31">
        <v>45161</v>
      </c>
      <c r="D7255" s="19" t="s">
        <v>1819</v>
      </c>
      <c r="E7255" s="20" t="str">
        <f>IF(ISBLANK(LeaveTracker[[#This Row],[Employee Name]]),"-----",VLOOKUP(LeaveTracker[[#This Row],[Employee Name]],'List of Employees'!$B$4:$H$767,7))</f>
        <v>GSO</v>
      </c>
      <c r="F7255" s="66" t="str">
        <f>IF(ISBLANK(LeaveTracker[[#This Row],[Employee Name]]),"-----",VLOOKUP(LeaveTracker[[#This Row],[Employee Name]],'List of Employees'!$B$4:$H$767,6))</f>
        <v>CASUAL</v>
      </c>
      <c r="G7255" s="24">
        <v>45160</v>
      </c>
      <c r="H7255" s="24">
        <v>45160</v>
      </c>
      <c r="I7255" s="20" t="s">
        <v>81</v>
      </c>
      <c r="K7255" s="57" t="str">
        <f ca="1">LeaveTracker[[#This Row],[Days]]&amp;" "&amp;LeaveTracker[[#This Row],[Type of Leave]]</f>
        <v>1 SL</v>
      </c>
      <c r="L7255" s="23">
        <f ca="1">NETWORKDAYS(LeaveTracker[[#This Row],[Start Date]],LeaveTracker[[#This Row],[End Date]],lstHolidays)</f>
        <v>1</v>
      </c>
      <c r="M7255" s="27"/>
    </row>
    <row r="7256" spans="1:13" ht="30" customHeight="1" x14ac:dyDescent="0.3">
      <c r="A7256" s="27">
        <f t="shared" si="87"/>
        <v>3530</v>
      </c>
      <c r="B7256" s="31">
        <v>45169</v>
      </c>
      <c r="C7256" s="31">
        <v>45162</v>
      </c>
      <c r="D7256" s="19" t="s">
        <v>1880</v>
      </c>
      <c r="E7256" s="20" t="str">
        <f>IF(ISBLANK(LeaveTracker[[#This Row],[Employee Name]]),"-----",VLOOKUP(LeaveTracker[[#This Row],[Employee Name]],'List of Employees'!$B$4:$H$767,7))</f>
        <v>GSO</v>
      </c>
      <c r="F7256" s="66" t="str">
        <f>IF(ISBLANK(LeaveTracker[[#This Row],[Employee Name]]),"-----",VLOOKUP(LeaveTracker[[#This Row],[Employee Name]],'List of Employees'!$B$4:$H$767,6))</f>
        <v>PERMANENT</v>
      </c>
      <c r="G7256" s="24">
        <v>45173</v>
      </c>
      <c r="H7256" s="24">
        <v>45173</v>
      </c>
      <c r="I7256" s="20" t="s">
        <v>82</v>
      </c>
      <c r="K7256" s="57" t="str">
        <f ca="1">LeaveTracker[[#This Row],[Days]]&amp;" "&amp;LeaveTracker[[#This Row],[Type of Leave]]</f>
        <v>1 VL</v>
      </c>
      <c r="L7256" s="23">
        <f ca="1">NETWORKDAYS(LeaveTracker[[#This Row],[Start Date]],LeaveTracker[[#This Row],[End Date]],lstHolidays)</f>
        <v>1</v>
      </c>
      <c r="M7256" s="27"/>
    </row>
    <row r="7257" spans="1:13" ht="30" customHeight="1" x14ac:dyDescent="0.3">
      <c r="A7257" s="27">
        <f t="shared" si="87"/>
        <v>3531</v>
      </c>
      <c r="B7257" s="31">
        <v>45169</v>
      </c>
      <c r="C7257" s="31">
        <v>45162</v>
      </c>
      <c r="D7257" s="19" t="s">
        <v>1880</v>
      </c>
      <c r="E7257" s="20" t="str">
        <f>IF(ISBLANK(LeaveTracker[[#This Row],[Employee Name]]),"-----",VLOOKUP(LeaveTracker[[#This Row],[Employee Name]],'List of Employees'!$B$4:$H$767,7))</f>
        <v>GSO</v>
      </c>
      <c r="F7257" s="66" t="str">
        <f>IF(ISBLANK(LeaveTracker[[#This Row],[Employee Name]]),"-----",VLOOKUP(LeaveTracker[[#This Row],[Employee Name]],'List of Employees'!$B$4:$H$767,6))</f>
        <v>PERMANENT</v>
      </c>
      <c r="G7257" s="24">
        <v>45177</v>
      </c>
      <c r="H7257" s="24">
        <v>45178</v>
      </c>
      <c r="I7257" s="20" t="s">
        <v>82</v>
      </c>
      <c r="K7257" s="57" t="str">
        <f ca="1">LeaveTracker[[#This Row],[Days]]&amp;" "&amp;LeaveTracker[[#This Row],[Type of Leave]]</f>
        <v>1 VL</v>
      </c>
      <c r="L7257" s="23">
        <f ca="1">NETWORKDAYS(LeaveTracker[[#This Row],[Start Date]],LeaveTracker[[#This Row],[End Date]],lstHolidays)</f>
        <v>1</v>
      </c>
      <c r="M7257" s="27"/>
    </row>
    <row r="7258" spans="1:13" ht="30" customHeight="1" x14ac:dyDescent="0.3">
      <c r="A7258" s="27">
        <f t="shared" si="87"/>
        <v>3532</v>
      </c>
      <c r="B7258" s="31">
        <v>45169</v>
      </c>
      <c r="C7258" s="31">
        <v>45162</v>
      </c>
      <c r="D7258" s="19" t="s">
        <v>1880</v>
      </c>
      <c r="E7258" s="20" t="str">
        <f>IF(ISBLANK(LeaveTracker[[#This Row],[Employee Name]]),"-----",VLOOKUP(LeaveTracker[[#This Row],[Employee Name]],'List of Employees'!$B$4:$H$767,7))</f>
        <v>GSO</v>
      </c>
      <c r="F7258" s="66" t="str">
        <f>IF(ISBLANK(LeaveTracker[[#This Row],[Employee Name]]),"-----",VLOOKUP(LeaveTracker[[#This Row],[Employee Name]],'List of Employees'!$B$4:$H$767,6))</f>
        <v>PERMANENT</v>
      </c>
      <c r="G7258" s="24">
        <v>45181</v>
      </c>
      <c r="H7258" s="24">
        <v>45181</v>
      </c>
      <c r="I7258" s="20" t="s">
        <v>82</v>
      </c>
      <c r="K7258" s="57" t="str">
        <f ca="1">LeaveTracker[[#This Row],[Days]]&amp;" "&amp;LeaveTracker[[#This Row],[Type of Leave]]</f>
        <v>1 VL</v>
      </c>
      <c r="L7258" s="23">
        <f ca="1">NETWORKDAYS(LeaveTracker[[#This Row],[Start Date]],LeaveTracker[[#This Row],[End Date]],lstHolidays)</f>
        <v>1</v>
      </c>
      <c r="M7258" s="27"/>
    </row>
    <row r="7259" spans="1:13" ht="30" customHeight="1" x14ac:dyDescent="0.3">
      <c r="A7259" s="27">
        <f t="shared" si="87"/>
        <v>3533</v>
      </c>
      <c r="B7259" s="31">
        <v>45169</v>
      </c>
      <c r="C7259" s="31">
        <v>45161</v>
      </c>
      <c r="D7259" s="19" t="s">
        <v>1958</v>
      </c>
      <c r="E7259" s="20" t="str">
        <f>IF(ISBLANK(LeaveTracker[[#This Row],[Employee Name]]),"-----",VLOOKUP(LeaveTracker[[#This Row],[Employee Name]],'List of Employees'!$B$4:$H$767,7))</f>
        <v>CENRO</v>
      </c>
      <c r="F7259" s="66" t="str">
        <f>IF(ISBLANK(LeaveTracker[[#This Row],[Employee Name]]),"-----",VLOOKUP(LeaveTracker[[#This Row],[Employee Name]],'List of Employees'!$B$4:$H$767,6))</f>
        <v>CASUAL</v>
      </c>
      <c r="G7259" s="24">
        <v>45161</v>
      </c>
      <c r="H7259" s="24">
        <v>45162</v>
      </c>
      <c r="I7259" s="20" t="s">
        <v>297</v>
      </c>
      <c r="J7259" s="42" t="s">
        <v>1000</v>
      </c>
      <c r="K7259" s="57" t="str">
        <f ca="1">LeaveTracker[[#This Row],[Days]]&amp;" "&amp;LeaveTracker[[#This Row],[Type of Leave]]</f>
        <v>2 OTHER</v>
      </c>
      <c r="L7259" s="23">
        <f ca="1">NETWORKDAYS(LeaveTracker[[#This Row],[Start Date]],LeaveTracker[[#This Row],[End Date]],lstHolidays)</f>
        <v>2</v>
      </c>
      <c r="M7259" s="27"/>
    </row>
    <row r="7260" spans="1:13" ht="30" customHeight="1" x14ac:dyDescent="0.3">
      <c r="A7260" s="27">
        <f t="shared" si="87"/>
        <v>3534</v>
      </c>
      <c r="B7260" s="31">
        <v>45169</v>
      </c>
      <c r="C7260" s="31">
        <v>45160</v>
      </c>
      <c r="D7260" s="19" t="s">
        <v>1833</v>
      </c>
      <c r="E7260" s="20" t="str">
        <f>IF(ISBLANK(LeaveTracker[[#This Row],[Employee Name]]),"-----",VLOOKUP(LeaveTracker[[#This Row],[Employee Name]],'List of Employees'!$B$4:$H$767,7))</f>
        <v>BIR</v>
      </c>
      <c r="F7260" s="66" t="str">
        <f>IF(ISBLANK(LeaveTracker[[#This Row],[Employee Name]]),"-----",VLOOKUP(LeaveTracker[[#This Row],[Employee Name]],'List of Employees'!$B$4:$H$767,6))</f>
        <v>CASUAL</v>
      </c>
      <c r="G7260" s="24">
        <v>45147</v>
      </c>
      <c r="H7260" s="24">
        <v>45147</v>
      </c>
      <c r="I7260" s="20" t="s">
        <v>81</v>
      </c>
      <c r="K7260" s="57" t="str">
        <f ca="1">LeaveTracker[[#This Row],[Days]]&amp;" "&amp;LeaveTracker[[#This Row],[Type of Leave]]</f>
        <v>1 SL</v>
      </c>
      <c r="L7260" s="23">
        <f ca="1">NETWORKDAYS(LeaveTracker[[#This Row],[Start Date]],LeaveTracker[[#This Row],[End Date]],lstHolidays)</f>
        <v>1</v>
      </c>
      <c r="M7260" s="27"/>
    </row>
    <row r="7261" spans="1:13" ht="30" customHeight="1" x14ac:dyDescent="0.3">
      <c r="A7261" s="27">
        <f t="shared" si="87"/>
        <v>3535</v>
      </c>
      <c r="B7261" s="31">
        <v>45169</v>
      </c>
      <c r="C7261" s="31">
        <v>45160</v>
      </c>
      <c r="D7261" s="19" t="s">
        <v>1833</v>
      </c>
      <c r="E7261" s="20" t="str">
        <f>IF(ISBLANK(LeaveTracker[[#This Row],[Employee Name]]),"-----",VLOOKUP(LeaveTracker[[#This Row],[Employee Name]],'List of Employees'!$B$4:$H$767,7))</f>
        <v>BIR</v>
      </c>
      <c r="F7261" s="66" t="str">
        <f>IF(ISBLANK(LeaveTracker[[#This Row],[Employee Name]]),"-----",VLOOKUP(LeaveTracker[[#This Row],[Employee Name]],'List of Employees'!$B$4:$H$767,6))</f>
        <v>CASUAL</v>
      </c>
      <c r="G7261" s="24">
        <v>45155</v>
      </c>
      <c r="H7261" s="24">
        <v>45156</v>
      </c>
      <c r="I7261" s="20" t="s">
        <v>81</v>
      </c>
      <c r="K7261" s="57" t="str">
        <f ca="1">LeaveTracker[[#This Row],[Days]]&amp;" "&amp;LeaveTracker[[#This Row],[Type of Leave]]</f>
        <v>2 SL</v>
      </c>
      <c r="L7261" s="23">
        <f ca="1">NETWORKDAYS(LeaveTracker[[#This Row],[Start Date]],LeaveTracker[[#This Row],[End Date]],lstHolidays)</f>
        <v>2</v>
      </c>
      <c r="M7261" s="27"/>
    </row>
    <row r="7262" spans="1:13" ht="30" customHeight="1" x14ac:dyDescent="0.3">
      <c r="A7262" s="27">
        <f t="shared" si="87"/>
        <v>3536</v>
      </c>
      <c r="B7262" s="31">
        <v>45169</v>
      </c>
      <c r="C7262" s="31">
        <v>45161</v>
      </c>
      <c r="D7262" s="19" t="s">
        <v>1792</v>
      </c>
      <c r="E7262" s="20" t="str">
        <f>IF(ISBLANK(LeaveTracker[[#This Row],[Employee Name]]),"-----",VLOOKUP(LeaveTracker[[#This Row],[Employee Name]],'List of Employees'!$B$4:$H$767,7))</f>
        <v>CENRO</v>
      </c>
      <c r="F7262" s="66" t="str">
        <f>IF(ISBLANK(LeaveTracker[[#This Row],[Employee Name]]),"-----",VLOOKUP(LeaveTracker[[#This Row],[Employee Name]],'List of Employees'!$B$4:$H$767,6))</f>
        <v>CASUAL</v>
      </c>
      <c r="G7262" s="24">
        <v>45163</v>
      </c>
      <c r="H7262" s="24">
        <v>45165</v>
      </c>
      <c r="I7262" s="20" t="s">
        <v>297</v>
      </c>
      <c r="J7262" s="42" t="s">
        <v>1000</v>
      </c>
      <c r="K7262" s="57" t="str">
        <f>LeaveTracker[[#This Row],[Days]]&amp;" "&amp;LeaveTracker[[#This Row],[Type of Leave]]</f>
        <v>3 OTHER</v>
      </c>
      <c r="L7262" s="23">
        <v>3</v>
      </c>
      <c r="M7262" s="27"/>
    </row>
    <row r="7263" spans="1:13" ht="30" customHeight="1" x14ac:dyDescent="0.3">
      <c r="A7263" s="27">
        <f t="shared" si="87"/>
        <v>3537</v>
      </c>
      <c r="B7263" s="31">
        <v>45169</v>
      </c>
      <c r="C7263" s="31">
        <v>45161</v>
      </c>
      <c r="D7263" s="19" t="s">
        <v>1832</v>
      </c>
      <c r="E7263" s="20" t="str">
        <f>IF(ISBLANK(LeaveTracker[[#This Row],[Employee Name]]),"-----",VLOOKUP(LeaveTracker[[#This Row],[Employee Name]],'List of Employees'!$B$4:$H$767,7))</f>
        <v>CENRO</v>
      </c>
      <c r="F7263" s="66" t="str">
        <f>IF(ISBLANK(LeaveTracker[[#This Row],[Employee Name]]),"-----",VLOOKUP(LeaveTracker[[#This Row],[Employee Name]],'List of Employees'!$B$4:$H$767,6))</f>
        <v>CASUAL</v>
      </c>
      <c r="G7263" s="24">
        <v>45152</v>
      </c>
      <c r="H7263" s="24">
        <v>45152</v>
      </c>
      <c r="I7263" s="20" t="s">
        <v>81</v>
      </c>
      <c r="K7263" s="57" t="str">
        <f ca="1">LeaveTracker[[#This Row],[Days]]&amp;" "&amp;LeaveTracker[[#This Row],[Type of Leave]]</f>
        <v>1 SL</v>
      </c>
      <c r="L7263" s="23">
        <f ca="1">NETWORKDAYS(LeaveTracker[[#This Row],[Start Date]],LeaveTracker[[#This Row],[End Date]],lstHolidays)</f>
        <v>1</v>
      </c>
      <c r="M7263" s="27"/>
    </row>
    <row r="7264" spans="1:13" ht="30" customHeight="1" x14ac:dyDescent="0.3">
      <c r="A7264" s="27">
        <f t="shared" si="87"/>
        <v>3538</v>
      </c>
      <c r="B7264" s="31">
        <v>45169</v>
      </c>
      <c r="C7264" s="31">
        <v>45161</v>
      </c>
      <c r="D7264" s="19" t="s">
        <v>1832</v>
      </c>
      <c r="E7264" s="20" t="str">
        <f>IF(ISBLANK(LeaveTracker[[#This Row],[Employee Name]]),"-----",VLOOKUP(LeaveTracker[[#This Row],[Employee Name]],'List of Employees'!$B$4:$H$767,7))</f>
        <v>CENRO</v>
      </c>
      <c r="F7264" s="66" t="str">
        <f>IF(ISBLANK(LeaveTracker[[#This Row],[Employee Name]]),"-----",VLOOKUP(LeaveTracker[[#This Row],[Employee Name]],'List of Employees'!$B$4:$H$767,6))</f>
        <v>CASUAL</v>
      </c>
      <c r="G7264" s="24">
        <v>45160</v>
      </c>
      <c r="H7264" s="24">
        <v>45160</v>
      </c>
      <c r="I7264" s="20" t="s">
        <v>81</v>
      </c>
      <c r="K7264" s="57" t="str">
        <f ca="1">LeaveTracker[[#This Row],[Days]]&amp;" "&amp;LeaveTracker[[#This Row],[Type of Leave]]</f>
        <v>1 SL</v>
      </c>
      <c r="L7264" s="23">
        <f ca="1">NETWORKDAYS(LeaveTracker[[#This Row],[Start Date]],LeaveTracker[[#This Row],[End Date]],lstHolidays)</f>
        <v>1</v>
      </c>
      <c r="M7264" s="27"/>
    </row>
    <row r="7265" spans="1:13" ht="30" customHeight="1" x14ac:dyDescent="0.3">
      <c r="A7265" s="27">
        <f t="shared" si="87"/>
        <v>3539</v>
      </c>
      <c r="B7265" s="31">
        <v>45169</v>
      </c>
      <c r="C7265" s="31">
        <v>45160</v>
      </c>
      <c r="D7265" s="19" t="s">
        <v>1955</v>
      </c>
      <c r="E7265" s="20" t="str">
        <f>IF(ISBLANK(LeaveTracker[[#This Row],[Employee Name]]),"-----",VLOOKUP(LeaveTracker[[#This Row],[Employee Name]],'List of Employees'!$B$4:$H$767,7))</f>
        <v>TERMINAL</v>
      </c>
      <c r="F7265" s="66" t="str">
        <f>IF(ISBLANK(LeaveTracker[[#This Row],[Employee Name]]),"-----",VLOOKUP(LeaveTracker[[#This Row],[Employee Name]],'List of Employees'!$B$4:$H$767,6))</f>
        <v>CASUAL</v>
      </c>
      <c r="G7265" s="24">
        <v>45163</v>
      </c>
      <c r="H7265" s="24">
        <v>45164</v>
      </c>
      <c r="I7265" s="20" t="s">
        <v>82</v>
      </c>
      <c r="K7265" s="57" t="str">
        <f>LeaveTracker[[#This Row],[Days]]&amp;" "&amp;LeaveTracker[[#This Row],[Type of Leave]]</f>
        <v>2 VL</v>
      </c>
      <c r="L7265" s="23">
        <v>2</v>
      </c>
      <c r="M7265" s="27"/>
    </row>
    <row r="7266" spans="1:13" ht="30" customHeight="1" x14ac:dyDescent="0.3">
      <c r="A7266" s="27">
        <f t="shared" si="87"/>
        <v>3540</v>
      </c>
      <c r="B7266" s="31">
        <v>45169</v>
      </c>
      <c r="C7266" s="31">
        <v>45160</v>
      </c>
      <c r="D7266" s="19" t="s">
        <v>1955</v>
      </c>
      <c r="E7266" s="20" t="str">
        <f>IF(ISBLANK(LeaveTracker[[#This Row],[Employee Name]]),"-----",VLOOKUP(LeaveTracker[[#This Row],[Employee Name]],'List of Employees'!$B$4:$H$767,7))</f>
        <v>TERMINAL</v>
      </c>
      <c r="F7266" s="66" t="str">
        <f>IF(ISBLANK(LeaveTracker[[#This Row],[Employee Name]]),"-----",VLOOKUP(LeaveTracker[[#This Row],[Employee Name]],'List of Employees'!$B$4:$H$767,6))</f>
        <v>CASUAL</v>
      </c>
      <c r="G7266" s="24">
        <v>45157</v>
      </c>
      <c r="H7266" s="24">
        <v>45157</v>
      </c>
      <c r="I7266" s="20" t="s">
        <v>81</v>
      </c>
      <c r="K7266" s="57" t="str">
        <f>LeaveTracker[[#This Row],[Days]]&amp;" "&amp;LeaveTracker[[#This Row],[Type of Leave]]</f>
        <v>1 SL</v>
      </c>
      <c r="L7266" s="23">
        <v>1</v>
      </c>
      <c r="M7266" s="27"/>
    </row>
    <row r="7267" spans="1:13" ht="30" customHeight="1" x14ac:dyDescent="0.3">
      <c r="A7267" s="27">
        <f t="shared" si="87"/>
        <v>3541</v>
      </c>
      <c r="B7267" s="31">
        <v>45169</v>
      </c>
      <c r="C7267" s="31">
        <v>45159</v>
      </c>
      <c r="D7267" s="19" t="s">
        <v>1912</v>
      </c>
      <c r="E7267" s="20" t="str">
        <f>IF(ISBLANK(LeaveTracker[[#This Row],[Employee Name]]),"-----",VLOOKUP(LeaveTracker[[#This Row],[Employee Name]],'List of Employees'!$B$4:$H$767,7))</f>
        <v>PICNIC GROVE</v>
      </c>
      <c r="F7267" s="66" t="str">
        <f>IF(ISBLANK(LeaveTracker[[#This Row],[Employee Name]]),"-----",VLOOKUP(LeaveTracker[[#This Row],[Employee Name]],'List of Employees'!$B$4:$H$767,6))</f>
        <v>CASUAL</v>
      </c>
      <c r="G7267" s="24">
        <v>45183</v>
      </c>
      <c r="H7267" s="24">
        <v>45198</v>
      </c>
      <c r="I7267" s="20" t="s">
        <v>82</v>
      </c>
      <c r="K7267" s="57" t="str">
        <f ca="1">LeaveTracker[[#This Row],[Days]]&amp;" "&amp;LeaveTracker[[#This Row],[Type of Leave]]</f>
        <v>12 VL</v>
      </c>
      <c r="L7267" s="23">
        <f ca="1">NETWORKDAYS(LeaveTracker[[#This Row],[Start Date]],LeaveTracker[[#This Row],[End Date]],lstHolidays)</f>
        <v>12</v>
      </c>
      <c r="M7267" s="27"/>
    </row>
    <row r="7268" spans="1:13" ht="30" customHeight="1" x14ac:dyDescent="0.3">
      <c r="A7268" s="27">
        <f t="shared" si="87"/>
        <v>3542</v>
      </c>
      <c r="B7268" s="31">
        <v>45169</v>
      </c>
      <c r="C7268" s="31">
        <v>45160</v>
      </c>
      <c r="D7268" s="19" t="s">
        <v>1745</v>
      </c>
      <c r="E7268" s="20" t="str">
        <f>IF(ISBLANK(LeaveTracker[[#This Row],[Employee Name]]),"-----",VLOOKUP(LeaveTracker[[#This Row],[Employee Name]],'List of Employees'!$B$4:$H$767,7))</f>
        <v>AGRICULTURE OFFICE</v>
      </c>
      <c r="F7268" s="66" t="str">
        <f>IF(ISBLANK(LeaveTracker[[#This Row],[Employee Name]]),"-----",VLOOKUP(LeaveTracker[[#This Row],[Employee Name]],'List of Employees'!$B$4:$H$767,6))</f>
        <v>CASUAL</v>
      </c>
      <c r="G7268" s="24">
        <v>45155</v>
      </c>
      <c r="H7268" s="24">
        <v>45155</v>
      </c>
      <c r="I7268" s="20" t="s">
        <v>81</v>
      </c>
      <c r="K7268" s="57" t="str">
        <f ca="1">LeaveTracker[[#This Row],[Days]]&amp;" "&amp;LeaveTracker[[#This Row],[Type of Leave]]</f>
        <v>1 SL</v>
      </c>
      <c r="L7268" s="23">
        <f ca="1">NETWORKDAYS(LeaveTracker[[#This Row],[Start Date]],LeaveTracker[[#This Row],[End Date]],lstHolidays)</f>
        <v>1</v>
      </c>
      <c r="M7268" s="27"/>
    </row>
    <row r="7269" spans="1:13" ht="30" customHeight="1" x14ac:dyDescent="0.3">
      <c r="A7269" s="27">
        <f t="shared" si="87"/>
        <v>3543</v>
      </c>
      <c r="B7269" s="31">
        <v>45169</v>
      </c>
      <c r="C7269" s="31">
        <v>45160</v>
      </c>
      <c r="D7269" s="19" t="s">
        <v>2319</v>
      </c>
      <c r="E7269" s="20" t="str">
        <f>IF(ISBLANK(LeaveTracker[[#This Row],[Employee Name]]),"-----",VLOOKUP(LeaveTracker[[#This Row],[Employee Name]],'List of Employees'!$B$4:$H$767,7))</f>
        <v>CEO</v>
      </c>
      <c r="F7269" s="66" t="str">
        <f>IF(ISBLANK(LeaveTracker[[#This Row],[Employee Name]]),"-----",VLOOKUP(LeaveTracker[[#This Row],[Employee Name]],'List of Employees'!$B$4:$H$767,6))</f>
        <v>CASUAL</v>
      </c>
      <c r="G7269" s="24">
        <v>45156</v>
      </c>
      <c r="H7269" s="24">
        <v>45156</v>
      </c>
      <c r="I7269" s="20" t="s">
        <v>81</v>
      </c>
      <c r="K7269" s="57" t="str">
        <f ca="1">LeaveTracker[[#This Row],[Days]]&amp;" "&amp;LeaveTracker[[#This Row],[Type of Leave]]</f>
        <v>1 SL</v>
      </c>
      <c r="L7269" s="23">
        <f ca="1">NETWORKDAYS(LeaveTracker[[#This Row],[Start Date]],LeaveTracker[[#This Row],[End Date]],lstHolidays)</f>
        <v>1</v>
      </c>
      <c r="M7269" s="27"/>
    </row>
    <row r="7270" spans="1:13" ht="30" customHeight="1" x14ac:dyDescent="0.3">
      <c r="A7270" s="27">
        <f t="shared" si="87"/>
        <v>3544</v>
      </c>
      <c r="B7270" s="31">
        <v>45169</v>
      </c>
      <c r="C7270" s="31">
        <v>45161</v>
      </c>
      <c r="D7270" s="19" t="s">
        <v>1751</v>
      </c>
      <c r="E7270" s="20" t="str">
        <f>IF(ISBLANK(LeaveTracker[[#This Row],[Employee Name]]),"-----",VLOOKUP(LeaveTracker[[#This Row],[Employee Name]],'List of Employees'!$B$4:$H$767,7))</f>
        <v>EEO/CITY MARKET</v>
      </c>
      <c r="F7270" s="66" t="str">
        <f>IF(ISBLANK(LeaveTracker[[#This Row],[Employee Name]]),"-----",VLOOKUP(LeaveTracker[[#This Row],[Employee Name]],'List of Employees'!$B$4:$H$767,6))</f>
        <v>CASUAL</v>
      </c>
      <c r="G7270" s="24">
        <v>45169</v>
      </c>
      <c r="H7270" s="24">
        <v>45170</v>
      </c>
      <c r="I7270" s="20" t="s">
        <v>82</v>
      </c>
      <c r="K7270" s="57" t="str">
        <f ca="1">LeaveTracker[[#This Row],[Days]]&amp;" "&amp;LeaveTracker[[#This Row],[Type of Leave]]</f>
        <v>2 VL</v>
      </c>
      <c r="L7270" s="23">
        <f ca="1">NETWORKDAYS(LeaveTracker[[#This Row],[Start Date]],LeaveTracker[[#This Row],[End Date]],lstHolidays)</f>
        <v>2</v>
      </c>
      <c r="M7270" s="27"/>
    </row>
    <row r="7271" spans="1:13" ht="30" customHeight="1" x14ac:dyDescent="0.3">
      <c r="A7271" s="27">
        <f t="shared" si="87"/>
        <v>3545</v>
      </c>
      <c r="B7271" s="31">
        <v>45169</v>
      </c>
      <c r="C7271" s="31">
        <v>45160</v>
      </c>
      <c r="D7271" s="19" t="s">
        <v>1867</v>
      </c>
      <c r="E7271" s="20" t="str">
        <f>IF(ISBLANK(LeaveTracker[[#This Row],[Employee Name]]),"-----",VLOOKUP(LeaveTracker[[#This Row],[Employee Name]],'List of Employees'!$B$4:$H$767,7))</f>
        <v>GSO</v>
      </c>
      <c r="F7271" s="66" t="str">
        <f>IF(ISBLANK(LeaveTracker[[#This Row],[Employee Name]]),"-----",VLOOKUP(LeaveTracker[[#This Row],[Employee Name]],'List of Employees'!$B$4:$H$767,6))</f>
        <v>CASUAL</v>
      </c>
      <c r="G7271" s="24">
        <v>45169</v>
      </c>
      <c r="H7271" s="24">
        <v>45170</v>
      </c>
      <c r="I7271" s="20" t="s">
        <v>82</v>
      </c>
      <c r="K7271" s="57" t="str">
        <f ca="1">LeaveTracker[[#This Row],[Days]]&amp;" "&amp;LeaveTracker[[#This Row],[Type of Leave]]</f>
        <v>2 VL</v>
      </c>
      <c r="L7271" s="23">
        <f ca="1">NETWORKDAYS(LeaveTracker[[#This Row],[Start Date]],LeaveTracker[[#This Row],[End Date]],lstHolidays)</f>
        <v>2</v>
      </c>
      <c r="M7271" s="27"/>
    </row>
    <row r="7272" spans="1:13" ht="30" customHeight="1" x14ac:dyDescent="0.3">
      <c r="A7272" s="27">
        <f t="shared" si="87"/>
        <v>3546</v>
      </c>
      <c r="B7272" s="31">
        <v>45169</v>
      </c>
      <c r="C7272" s="31">
        <v>45160</v>
      </c>
      <c r="D7272" s="19" t="s">
        <v>1784</v>
      </c>
      <c r="E7272" s="20" t="str">
        <f>IF(ISBLANK(LeaveTracker[[#This Row],[Employee Name]]),"-----",VLOOKUP(LeaveTracker[[#This Row],[Employee Name]],'List of Employees'!$B$4:$H$767,7))</f>
        <v>CENRO</v>
      </c>
      <c r="F7272" s="66" t="str">
        <f>IF(ISBLANK(LeaveTracker[[#This Row],[Employee Name]]),"-----",VLOOKUP(LeaveTracker[[#This Row],[Employee Name]],'List of Employees'!$B$4:$H$767,6))</f>
        <v>CASUAL</v>
      </c>
      <c r="G7272" s="24">
        <v>45155</v>
      </c>
      <c r="H7272" s="24">
        <v>45165</v>
      </c>
      <c r="I7272" s="20" t="s">
        <v>81</v>
      </c>
      <c r="K7272" s="57" t="str">
        <f>LeaveTracker[[#This Row],[Days]]&amp;" "&amp;LeaveTracker[[#This Row],[Type of Leave]]</f>
        <v>10 SL</v>
      </c>
      <c r="L7272" s="23">
        <v>10</v>
      </c>
      <c r="M7272" s="27"/>
    </row>
    <row r="7273" spans="1:13" ht="30" customHeight="1" x14ac:dyDescent="0.3">
      <c r="A7273" s="27">
        <f t="shared" si="87"/>
        <v>3547</v>
      </c>
      <c r="B7273" s="31">
        <v>45169</v>
      </c>
      <c r="C7273" s="31">
        <v>45160</v>
      </c>
      <c r="D7273" s="19" t="s">
        <v>1910</v>
      </c>
      <c r="E7273" s="20" t="str">
        <f>IF(ISBLANK(LeaveTracker[[#This Row],[Employee Name]]),"-----",VLOOKUP(LeaveTracker[[#This Row],[Employee Name]],'List of Employees'!$B$4:$H$767,7))</f>
        <v>CENRO</v>
      </c>
      <c r="F7273" s="66" t="str">
        <f>IF(ISBLANK(LeaveTracker[[#This Row],[Employee Name]]),"-----",VLOOKUP(LeaveTracker[[#This Row],[Employee Name]],'List of Employees'!$B$4:$H$767,6))</f>
        <v>CASUAL</v>
      </c>
      <c r="G7273" s="24">
        <v>45162</v>
      </c>
      <c r="H7273" s="24">
        <v>45164</v>
      </c>
      <c r="I7273" s="20" t="s">
        <v>82</v>
      </c>
      <c r="K7273" s="57" t="str">
        <f>LeaveTracker[[#This Row],[Days]]&amp;" "&amp;LeaveTracker[[#This Row],[Type of Leave]]</f>
        <v>3 VL</v>
      </c>
      <c r="L7273" s="23">
        <v>3</v>
      </c>
      <c r="M7273" s="27"/>
    </row>
    <row r="7274" spans="1:13" ht="30" customHeight="1" x14ac:dyDescent="0.3">
      <c r="A7274" s="27">
        <f t="shared" si="87"/>
        <v>3548</v>
      </c>
      <c r="B7274" s="31">
        <v>45169</v>
      </c>
      <c r="C7274" s="31">
        <v>45160</v>
      </c>
      <c r="D7274" s="19" t="s">
        <v>1907</v>
      </c>
      <c r="E7274" s="20" t="str">
        <f>IF(ISBLANK(LeaveTracker[[#This Row],[Employee Name]]),"-----",VLOOKUP(LeaveTracker[[#This Row],[Employee Name]],'List of Employees'!$B$4:$H$767,7))</f>
        <v>INTERNAL</v>
      </c>
      <c r="F7274" s="66" t="str">
        <f>IF(ISBLANK(LeaveTracker[[#This Row],[Employee Name]]),"-----",VLOOKUP(LeaveTracker[[#This Row],[Employee Name]],'List of Employees'!$B$4:$H$767,6))</f>
        <v>CASUAL</v>
      </c>
      <c r="G7274" s="24">
        <v>45154</v>
      </c>
      <c r="H7274" s="24">
        <v>45154</v>
      </c>
      <c r="I7274" s="20" t="s">
        <v>81</v>
      </c>
      <c r="K7274" s="57" t="str">
        <f ca="1">LeaveTracker[[#This Row],[Days]]&amp;" "&amp;LeaveTracker[[#This Row],[Type of Leave]]</f>
        <v>1 SL</v>
      </c>
      <c r="L7274" s="23">
        <f ca="1">NETWORKDAYS(LeaveTracker[[#This Row],[Start Date]],LeaveTracker[[#This Row],[End Date]],lstHolidays)</f>
        <v>1</v>
      </c>
      <c r="M7274" s="27"/>
    </row>
    <row r="7275" spans="1:13" ht="30" customHeight="1" x14ac:dyDescent="0.3">
      <c r="A7275" s="27">
        <f t="shared" si="87"/>
        <v>3549</v>
      </c>
      <c r="B7275" s="31">
        <v>45169</v>
      </c>
      <c r="C7275" s="31">
        <v>45156</v>
      </c>
      <c r="D7275" s="19" t="s">
        <v>1932</v>
      </c>
      <c r="E7275" s="20" t="str">
        <f>IF(ISBLANK(LeaveTracker[[#This Row],[Employee Name]]),"-----",VLOOKUP(LeaveTracker[[#This Row],[Employee Name]],'List of Employees'!$B$4:$H$767,7))</f>
        <v>CSWDO</v>
      </c>
      <c r="F7275" s="66" t="str">
        <f>IF(ISBLANK(LeaveTracker[[#This Row],[Employee Name]]),"-----",VLOOKUP(LeaveTracker[[#This Row],[Employee Name]],'List of Employees'!$B$4:$H$767,6))</f>
        <v>CASUAL</v>
      </c>
      <c r="G7275" s="24">
        <v>45140</v>
      </c>
      <c r="H7275" s="24">
        <v>45149</v>
      </c>
      <c r="I7275" s="20" t="s">
        <v>82</v>
      </c>
      <c r="K7275" s="57" t="str">
        <f ca="1">LeaveTracker[[#This Row],[Days]]&amp;" "&amp;LeaveTracker[[#This Row],[Type of Leave]]</f>
        <v>8 VL</v>
      </c>
      <c r="L7275" s="23">
        <f ca="1">NETWORKDAYS(LeaveTracker[[#This Row],[Start Date]],LeaveTracker[[#This Row],[End Date]],lstHolidays)</f>
        <v>8</v>
      </c>
      <c r="M7275" s="27"/>
    </row>
    <row r="7276" spans="1:13" ht="30" customHeight="1" x14ac:dyDescent="0.3">
      <c r="A7276" s="27">
        <f t="shared" si="87"/>
        <v>3550</v>
      </c>
      <c r="B7276" s="31">
        <v>45169</v>
      </c>
      <c r="C7276" s="31">
        <v>45167</v>
      </c>
      <c r="D7276" s="19" t="s">
        <v>1785</v>
      </c>
      <c r="E7276" s="20" t="str">
        <f>IF(ISBLANK(LeaveTracker[[#This Row],[Employee Name]]),"-----",VLOOKUP(LeaveTracker[[#This Row],[Employee Name]],'List of Employees'!$B$4:$H$767,7))</f>
        <v>GSO</v>
      </c>
      <c r="F7276" s="66" t="str">
        <f>IF(ISBLANK(LeaveTracker[[#This Row],[Employee Name]]),"-----",VLOOKUP(LeaveTracker[[#This Row],[Employee Name]],'List of Employees'!$B$4:$H$767,6))</f>
        <v>CASUAL</v>
      </c>
      <c r="G7276" s="24">
        <v>45162</v>
      </c>
      <c r="H7276" s="24">
        <v>45163</v>
      </c>
      <c r="I7276" s="20" t="s">
        <v>81</v>
      </c>
      <c r="K7276" s="57" t="str">
        <f ca="1">LeaveTracker[[#This Row],[Days]]&amp;" "&amp;LeaveTracker[[#This Row],[Type of Leave]]</f>
        <v>2 SL</v>
      </c>
      <c r="L7276" s="23">
        <f ca="1">NETWORKDAYS(LeaveTracker[[#This Row],[Start Date]],LeaveTracker[[#This Row],[End Date]],lstHolidays)</f>
        <v>2</v>
      </c>
      <c r="M7276" s="27"/>
    </row>
    <row r="7277" spans="1:13" ht="30" customHeight="1" x14ac:dyDescent="0.3">
      <c r="A7277" s="27">
        <f t="shared" ref="A7277:A7340" si="88">A7276+1</f>
        <v>3551</v>
      </c>
      <c r="B7277" s="31">
        <v>45169</v>
      </c>
      <c r="C7277" s="31">
        <v>45167</v>
      </c>
      <c r="D7277" s="19" t="s">
        <v>1815</v>
      </c>
      <c r="E7277" s="20" t="str">
        <f>IF(ISBLANK(LeaveTracker[[#This Row],[Employee Name]]),"-----",VLOOKUP(LeaveTracker[[#This Row],[Employee Name]],'List of Employees'!$B$4:$H$767,7))</f>
        <v>DSWDO</v>
      </c>
      <c r="F7277" s="66" t="str">
        <f>IF(ISBLANK(LeaveTracker[[#This Row],[Employee Name]]),"-----",VLOOKUP(LeaveTracker[[#This Row],[Employee Name]],'List of Employees'!$B$4:$H$767,6))</f>
        <v>PERMANENT</v>
      </c>
      <c r="G7277" s="24">
        <v>45161</v>
      </c>
      <c r="H7277" s="24">
        <v>45163</v>
      </c>
      <c r="I7277" s="20" t="s">
        <v>81</v>
      </c>
      <c r="K7277" s="57" t="str">
        <f ca="1">LeaveTracker[[#This Row],[Days]]&amp;" "&amp;LeaveTracker[[#This Row],[Type of Leave]]</f>
        <v>3 SL</v>
      </c>
      <c r="L7277" s="23">
        <f ca="1">NETWORKDAYS(LeaveTracker[[#This Row],[Start Date]],LeaveTracker[[#This Row],[End Date]],lstHolidays)</f>
        <v>3</v>
      </c>
      <c r="M7277" s="27"/>
    </row>
    <row r="7278" spans="1:13" ht="30" customHeight="1" x14ac:dyDescent="0.3">
      <c r="A7278" s="27">
        <f t="shared" si="88"/>
        <v>3552</v>
      </c>
      <c r="B7278" s="31">
        <v>45169</v>
      </c>
      <c r="C7278" s="31">
        <v>45158</v>
      </c>
      <c r="D7278" s="19" t="s">
        <v>582</v>
      </c>
      <c r="E7278" s="20" t="str">
        <f>IF(ISBLANK(LeaveTracker[[#This Row],[Employee Name]]),"-----",VLOOKUP(LeaveTracker[[#This Row],[Employee Name]],'List of Employees'!$B$4:$H$767,7))</f>
        <v>CCT</v>
      </c>
      <c r="F7278" s="66" t="str">
        <f>IF(ISBLANK(LeaveTracker[[#This Row],[Employee Name]]),"-----",VLOOKUP(LeaveTracker[[#This Row],[Employee Name]],'List of Employees'!$B$4:$H$767,6))</f>
        <v>PERMANENT</v>
      </c>
      <c r="G7278" s="24">
        <v>45158</v>
      </c>
      <c r="H7278" s="24">
        <v>45158</v>
      </c>
      <c r="I7278" s="20" t="s">
        <v>81</v>
      </c>
      <c r="K7278" s="57" t="str">
        <f>LeaveTracker[[#This Row],[Days]]&amp;" "&amp;LeaveTracker[[#This Row],[Type of Leave]]</f>
        <v>1 SL</v>
      </c>
      <c r="L7278" s="23">
        <v>1</v>
      </c>
      <c r="M7278" s="27"/>
    </row>
    <row r="7279" spans="1:13" ht="30" customHeight="1" x14ac:dyDescent="0.3">
      <c r="A7279" s="27">
        <f t="shared" si="88"/>
        <v>3553</v>
      </c>
      <c r="B7279" s="31">
        <v>45169</v>
      </c>
      <c r="C7279" s="31">
        <v>45167</v>
      </c>
      <c r="D7279" s="19" t="s">
        <v>472</v>
      </c>
      <c r="E7279" s="20" t="str">
        <f>IF(ISBLANK(LeaveTracker[[#This Row],[Employee Name]]),"-----",VLOOKUP(LeaveTracker[[#This Row],[Employee Name]],'List of Employees'!$B$4:$H$767,7))</f>
        <v>PIO</v>
      </c>
      <c r="F7279" s="66" t="str">
        <f>IF(ISBLANK(LeaveTracker[[#This Row],[Employee Name]]),"-----",VLOOKUP(LeaveTracker[[#This Row],[Employee Name]],'List of Employees'!$B$4:$H$767,6))</f>
        <v>PERMANENT</v>
      </c>
      <c r="G7279" s="24">
        <v>45163</v>
      </c>
      <c r="H7279" s="24">
        <v>45163</v>
      </c>
      <c r="I7279" s="20" t="s">
        <v>81</v>
      </c>
      <c r="K7279" s="57" t="str">
        <f ca="1">LeaveTracker[[#This Row],[Days]]&amp;" "&amp;LeaveTracker[[#This Row],[Type of Leave]]</f>
        <v>1 SL</v>
      </c>
      <c r="L7279" s="23">
        <f ca="1">NETWORKDAYS(LeaveTracker[[#This Row],[Start Date]],LeaveTracker[[#This Row],[End Date]],lstHolidays)</f>
        <v>1</v>
      </c>
      <c r="M7279" s="27"/>
    </row>
    <row r="7280" spans="1:13" ht="30" customHeight="1" x14ac:dyDescent="0.3">
      <c r="A7280" s="27">
        <f t="shared" si="88"/>
        <v>3554</v>
      </c>
      <c r="B7280" s="31">
        <v>45169</v>
      </c>
      <c r="C7280" s="31">
        <v>45163</v>
      </c>
      <c r="D7280" s="19" t="s">
        <v>1994</v>
      </c>
      <c r="E7280" s="20" t="str">
        <f>IF(ISBLANK(LeaveTracker[[#This Row],[Employee Name]]),"-----",VLOOKUP(LeaveTracker[[#This Row],[Employee Name]],'List of Employees'!$B$4:$H$767,7))</f>
        <v>HRMO</v>
      </c>
      <c r="F7280" s="66" t="str">
        <f>IF(ISBLANK(LeaveTracker[[#This Row],[Employee Name]]),"-----",VLOOKUP(LeaveTracker[[#This Row],[Employee Name]],'List of Employees'!$B$4:$H$767,6))</f>
        <v>PERMANENT</v>
      </c>
      <c r="G7280" s="24">
        <v>45162</v>
      </c>
      <c r="H7280" s="24">
        <v>45162</v>
      </c>
      <c r="I7280" s="20" t="s">
        <v>81</v>
      </c>
      <c r="K7280" s="57" t="str">
        <f ca="1">LeaveTracker[[#This Row],[Days]]&amp;" "&amp;LeaveTracker[[#This Row],[Type of Leave]]</f>
        <v>1 SL</v>
      </c>
      <c r="L7280" s="23">
        <f ca="1">NETWORKDAYS(LeaveTracker[[#This Row],[Start Date]],LeaveTracker[[#This Row],[End Date]],lstHolidays)</f>
        <v>1</v>
      </c>
      <c r="M7280" s="27"/>
    </row>
    <row r="7281" spans="1:13" ht="30" customHeight="1" x14ac:dyDescent="0.3">
      <c r="A7281" s="27">
        <f t="shared" si="88"/>
        <v>3555</v>
      </c>
      <c r="B7281" s="31">
        <v>45169</v>
      </c>
      <c r="C7281" s="31">
        <v>45156</v>
      </c>
      <c r="D7281" s="19" t="s">
        <v>1717</v>
      </c>
      <c r="E7281" s="20" t="str">
        <f>IF(ISBLANK(LeaveTracker[[#This Row],[Employee Name]]),"-----",VLOOKUP(LeaveTracker[[#This Row],[Employee Name]],'List of Employees'!$B$4:$H$767,7))</f>
        <v>LEGAL</v>
      </c>
      <c r="F7281" s="66" t="str">
        <f>IF(ISBLANK(LeaveTracker[[#This Row],[Employee Name]]),"-----",VLOOKUP(LeaveTracker[[#This Row],[Employee Name]],'List of Employees'!$B$4:$H$767,6))</f>
        <v>CASUAL</v>
      </c>
      <c r="G7281" s="24">
        <v>45162</v>
      </c>
      <c r="H7281" s="24">
        <v>45163</v>
      </c>
      <c r="I7281" s="20" t="s">
        <v>82</v>
      </c>
      <c r="K7281" s="57" t="str">
        <f ca="1">LeaveTracker[[#This Row],[Days]]&amp;" "&amp;LeaveTracker[[#This Row],[Type of Leave]]</f>
        <v>2 VL</v>
      </c>
      <c r="L7281" s="23">
        <f ca="1">NETWORKDAYS(LeaveTracker[[#This Row],[Start Date]],LeaveTracker[[#This Row],[End Date]],lstHolidays)</f>
        <v>2</v>
      </c>
      <c r="M7281" s="27"/>
    </row>
    <row r="7282" spans="1:13" ht="30" customHeight="1" x14ac:dyDescent="0.3">
      <c r="A7282" s="27">
        <f t="shared" si="88"/>
        <v>3556</v>
      </c>
      <c r="B7282" s="31">
        <v>45169</v>
      </c>
      <c r="C7282" s="31">
        <v>45167</v>
      </c>
      <c r="D7282" s="19" t="s">
        <v>1717</v>
      </c>
      <c r="E7282" s="20" t="str">
        <f>IF(ISBLANK(LeaveTracker[[#This Row],[Employee Name]]),"-----",VLOOKUP(LeaveTracker[[#This Row],[Employee Name]],'List of Employees'!$B$4:$H$767,7))</f>
        <v>LEGAL</v>
      </c>
      <c r="F7282" s="66" t="str">
        <f>IF(ISBLANK(LeaveTracker[[#This Row],[Employee Name]]),"-----",VLOOKUP(LeaveTracker[[#This Row],[Employee Name]],'List of Employees'!$B$4:$H$767,6))</f>
        <v>CASUAL</v>
      </c>
      <c r="G7282" s="24">
        <v>45160</v>
      </c>
      <c r="H7282" s="24">
        <v>45161</v>
      </c>
      <c r="I7282" s="20" t="s">
        <v>81</v>
      </c>
      <c r="K7282" s="57" t="str">
        <f ca="1">LeaveTracker[[#This Row],[Days]]&amp;" "&amp;LeaveTracker[[#This Row],[Type of Leave]]</f>
        <v>2 SL</v>
      </c>
      <c r="L7282" s="23">
        <f ca="1">NETWORKDAYS(LeaveTracker[[#This Row],[Start Date]],LeaveTracker[[#This Row],[End Date]],lstHolidays)</f>
        <v>2</v>
      </c>
      <c r="M7282" s="27"/>
    </row>
    <row r="7283" spans="1:13" ht="30" customHeight="1" x14ac:dyDescent="0.3">
      <c r="A7283" s="27">
        <f t="shared" si="88"/>
        <v>3557</v>
      </c>
      <c r="B7283" s="31">
        <v>45169</v>
      </c>
      <c r="C7283" s="31">
        <v>45167</v>
      </c>
      <c r="D7283" s="19" t="s">
        <v>2617</v>
      </c>
      <c r="E7283" s="20" t="str">
        <f>IF(ISBLANK(LeaveTracker[[#This Row],[Employee Name]]),"-----",VLOOKUP(LeaveTracker[[#This Row],[Employee Name]],'List of Employees'!$B$4:$H$767,7))</f>
        <v>CBO</v>
      </c>
      <c r="F7283" s="66" t="str">
        <f>IF(ISBLANK(LeaveTracker[[#This Row],[Employee Name]]),"-----",VLOOKUP(LeaveTracker[[#This Row],[Employee Name]],'List of Employees'!$B$4:$H$767,6))</f>
        <v>PERMANENT</v>
      </c>
      <c r="G7283" s="24">
        <v>45163</v>
      </c>
      <c r="H7283" s="24">
        <v>45163</v>
      </c>
      <c r="I7283" s="20" t="s">
        <v>81</v>
      </c>
      <c r="K7283" s="57" t="str">
        <f ca="1">LeaveTracker[[#This Row],[Days]]&amp;" "&amp;LeaveTracker[[#This Row],[Type of Leave]]</f>
        <v>1 SL</v>
      </c>
      <c r="L7283" s="23">
        <f ca="1">NETWORKDAYS(LeaveTracker[[#This Row],[Start Date]],LeaveTracker[[#This Row],[End Date]],lstHolidays)</f>
        <v>1</v>
      </c>
      <c r="M7283" s="27"/>
    </row>
    <row r="7284" spans="1:13" ht="30" customHeight="1" x14ac:dyDescent="0.3">
      <c r="A7284" s="27">
        <f t="shared" si="88"/>
        <v>3558</v>
      </c>
      <c r="B7284" s="31">
        <v>45169</v>
      </c>
      <c r="C7284" s="31">
        <v>45167</v>
      </c>
      <c r="D7284" s="19" t="s">
        <v>611</v>
      </c>
      <c r="E7284" s="20" t="str">
        <f>IF(ISBLANK(LeaveTracker[[#This Row],[Employee Name]]),"-----",VLOOKUP(LeaveTracker[[#This Row],[Employee Name]],'List of Employees'!$B$4:$H$767,7))</f>
        <v>CBO</v>
      </c>
      <c r="F7284" s="66" t="str">
        <f>IF(ISBLANK(LeaveTracker[[#This Row],[Employee Name]]),"-----",VLOOKUP(LeaveTracker[[#This Row],[Employee Name]],'List of Employees'!$B$4:$H$767,6))</f>
        <v>PERMANENT</v>
      </c>
      <c r="G7284" s="24">
        <v>45163</v>
      </c>
      <c r="H7284" s="24">
        <v>45163</v>
      </c>
      <c r="I7284" s="20" t="s">
        <v>81</v>
      </c>
      <c r="K7284" s="57" t="str">
        <f ca="1">LeaveTracker[[#This Row],[Days]]&amp;" "&amp;LeaveTracker[[#This Row],[Type of Leave]]</f>
        <v>1 SL</v>
      </c>
      <c r="L7284" s="23">
        <f ca="1">NETWORKDAYS(LeaveTracker[[#This Row],[Start Date]],LeaveTracker[[#This Row],[End Date]],lstHolidays)</f>
        <v>1</v>
      </c>
      <c r="M7284" s="27"/>
    </row>
    <row r="7285" spans="1:13" ht="30" customHeight="1" x14ac:dyDescent="0.3">
      <c r="A7285" s="27">
        <f t="shared" si="88"/>
        <v>3559</v>
      </c>
      <c r="B7285" s="31">
        <v>45169</v>
      </c>
      <c r="C7285" s="31">
        <v>45163</v>
      </c>
      <c r="D7285" s="19" t="s">
        <v>2104</v>
      </c>
      <c r="E7285" s="20" t="str">
        <f>IF(ISBLANK(LeaveTracker[[#This Row],[Employee Name]]),"-----",VLOOKUP(LeaveTracker[[#This Row],[Employee Name]],'List of Employees'!$B$4:$H$767,7))</f>
        <v>CEO</v>
      </c>
      <c r="F7285" s="66" t="str">
        <f>IF(ISBLANK(LeaveTracker[[#This Row],[Employee Name]]),"-----",VLOOKUP(LeaveTracker[[#This Row],[Employee Name]],'List of Employees'!$B$4:$H$767,6))</f>
        <v>CASUAL</v>
      </c>
      <c r="G7285" s="24">
        <v>45170</v>
      </c>
      <c r="H7285" s="24">
        <v>45170</v>
      </c>
      <c r="I7285" s="20" t="s">
        <v>82</v>
      </c>
      <c r="K7285" s="57" t="str">
        <f ca="1">LeaveTracker[[#This Row],[Days]]&amp;" "&amp;LeaveTracker[[#This Row],[Type of Leave]]</f>
        <v>1 VL</v>
      </c>
      <c r="L7285" s="23">
        <f ca="1">NETWORKDAYS(LeaveTracker[[#This Row],[Start Date]],LeaveTracker[[#This Row],[End Date]],lstHolidays)</f>
        <v>1</v>
      </c>
      <c r="M7285" s="27"/>
    </row>
    <row r="7286" spans="1:13" ht="30" customHeight="1" x14ac:dyDescent="0.3">
      <c r="A7286" s="27">
        <f t="shared" si="88"/>
        <v>3560</v>
      </c>
      <c r="B7286" s="31">
        <v>45169</v>
      </c>
      <c r="C7286" s="31">
        <v>45156</v>
      </c>
      <c r="D7286" s="19" t="s">
        <v>1862</v>
      </c>
      <c r="E7286" s="20" t="str">
        <f>IF(ISBLANK(LeaveTracker[[#This Row],[Employee Name]]),"-----",VLOOKUP(LeaveTracker[[#This Row],[Employee Name]],'List of Employees'!$B$4:$H$767,7))</f>
        <v>MO</v>
      </c>
      <c r="F7286" s="66" t="str">
        <f>IF(ISBLANK(LeaveTracker[[#This Row],[Employee Name]]),"-----",VLOOKUP(LeaveTracker[[#This Row],[Employee Name]],'List of Employees'!$B$4:$H$767,6))</f>
        <v>CASUAL</v>
      </c>
      <c r="G7286" s="24">
        <v>45161</v>
      </c>
      <c r="H7286" s="24">
        <v>45161</v>
      </c>
      <c r="I7286" s="20" t="s">
        <v>297</v>
      </c>
      <c r="J7286" s="42" t="s">
        <v>1000</v>
      </c>
      <c r="K7286" s="57" t="str">
        <f ca="1">LeaveTracker[[#This Row],[Days]]&amp;" "&amp;LeaveTracker[[#This Row],[Type of Leave]]</f>
        <v>1 OTHER</v>
      </c>
      <c r="L7286" s="23">
        <f ca="1">NETWORKDAYS(LeaveTracker[[#This Row],[Start Date]],LeaveTracker[[#This Row],[End Date]],lstHolidays)</f>
        <v>1</v>
      </c>
      <c r="M7286" s="27"/>
    </row>
    <row r="7287" spans="1:13" ht="30" customHeight="1" x14ac:dyDescent="0.3">
      <c r="A7287" s="27">
        <f t="shared" si="88"/>
        <v>3561</v>
      </c>
      <c r="B7287" s="31">
        <v>45169</v>
      </c>
      <c r="C7287" s="31">
        <v>45156</v>
      </c>
      <c r="D7287" s="19" t="s">
        <v>1035</v>
      </c>
      <c r="E7287" s="20" t="str">
        <f>IF(ISBLANK(LeaveTracker[[#This Row],[Employee Name]]),"-----",VLOOKUP(LeaveTracker[[#This Row],[Employee Name]],'List of Employees'!$B$4:$H$767,7))</f>
        <v>CENRO</v>
      </c>
      <c r="F7287" s="66" t="str">
        <f>IF(ISBLANK(LeaveTracker[[#This Row],[Employee Name]]),"-----",VLOOKUP(LeaveTracker[[#This Row],[Employee Name]],'List of Employees'!$B$4:$H$767,6))</f>
        <v>PERMANENT</v>
      </c>
      <c r="G7287" s="24">
        <v>45153</v>
      </c>
      <c r="H7287" s="24">
        <v>45155</v>
      </c>
      <c r="I7287" s="20" t="s">
        <v>81</v>
      </c>
      <c r="K7287" s="57" t="str">
        <f ca="1">LeaveTracker[[#This Row],[Days]]&amp;" "&amp;LeaveTracker[[#This Row],[Type of Leave]]</f>
        <v>3 SL</v>
      </c>
      <c r="L7287" s="23">
        <f ca="1">NETWORKDAYS(LeaveTracker[[#This Row],[Start Date]],LeaveTracker[[#This Row],[End Date]],lstHolidays)</f>
        <v>3</v>
      </c>
      <c r="M7287" s="27"/>
    </row>
    <row r="7288" spans="1:13" ht="30" customHeight="1" x14ac:dyDescent="0.3">
      <c r="A7288" s="27">
        <f t="shared" si="88"/>
        <v>3562</v>
      </c>
      <c r="B7288" s="31">
        <v>45169</v>
      </c>
      <c r="C7288" s="31">
        <v>45155</v>
      </c>
      <c r="D7288" s="19" t="s">
        <v>1005</v>
      </c>
      <c r="E7288" s="20" t="str">
        <f>IF(ISBLANK(LeaveTracker[[#This Row],[Employee Name]]),"-----",VLOOKUP(LeaveTracker[[#This Row],[Employee Name]],'List of Employees'!$B$4:$H$767,7))</f>
        <v>ACCOUNTING</v>
      </c>
      <c r="F7288" s="66" t="str">
        <f>IF(ISBLANK(LeaveTracker[[#This Row],[Employee Name]]),"-----",VLOOKUP(LeaveTracker[[#This Row],[Employee Name]],'List of Employees'!$B$4:$H$767,6))</f>
        <v>PERMANENT</v>
      </c>
      <c r="G7288" s="24">
        <v>45167</v>
      </c>
      <c r="H7288" s="24">
        <v>45167</v>
      </c>
      <c r="I7288" s="20" t="s">
        <v>297</v>
      </c>
      <c r="J7288" s="42" t="s">
        <v>1000</v>
      </c>
      <c r="K7288" s="57" t="str">
        <f ca="1">LeaveTracker[[#This Row],[Days]]&amp;" "&amp;LeaveTracker[[#This Row],[Type of Leave]]</f>
        <v>1 OTHER</v>
      </c>
      <c r="L7288" s="23">
        <f ca="1">NETWORKDAYS(LeaveTracker[[#This Row],[Start Date]],LeaveTracker[[#This Row],[End Date]],lstHolidays)</f>
        <v>1</v>
      </c>
      <c r="M7288" s="27"/>
    </row>
    <row r="7289" spans="1:13" ht="30" customHeight="1" x14ac:dyDescent="0.3">
      <c r="A7289" s="27">
        <f t="shared" si="88"/>
        <v>3563</v>
      </c>
      <c r="B7289" s="31">
        <v>45169</v>
      </c>
      <c r="C7289" s="31">
        <v>45162</v>
      </c>
      <c r="D7289" s="19" t="s">
        <v>390</v>
      </c>
      <c r="E7289" s="20" t="str">
        <f>IF(ISBLANK(LeaveTracker[[#This Row],[Employee Name]]),"-----",VLOOKUP(LeaveTracker[[#This Row],[Employee Name]],'List of Employees'!$B$4:$H$767,7))</f>
        <v>CTO</v>
      </c>
      <c r="F7289" s="66" t="str">
        <f>IF(ISBLANK(LeaveTracker[[#This Row],[Employee Name]]),"-----",VLOOKUP(LeaveTracker[[#This Row],[Employee Name]],'List of Employees'!$B$4:$H$767,6))</f>
        <v>PERMANENT</v>
      </c>
      <c r="G7289" s="24">
        <v>45167</v>
      </c>
      <c r="H7289" s="24">
        <v>45170</v>
      </c>
      <c r="I7289" s="20" t="s">
        <v>82</v>
      </c>
      <c r="K7289" s="57" t="str">
        <f ca="1">LeaveTracker[[#This Row],[Days]]&amp;" "&amp;LeaveTracker[[#This Row],[Type of Leave]]</f>
        <v>4 VL</v>
      </c>
      <c r="L7289" s="23">
        <f ca="1">NETWORKDAYS(LeaveTracker[[#This Row],[Start Date]],LeaveTracker[[#This Row],[End Date]],lstHolidays)</f>
        <v>4</v>
      </c>
      <c r="M7289" s="27"/>
    </row>
    <row r="7290" spans="1:13" ht="30" customHeight="1" x14ac:dyDescent="0.3">
      <c r="A7290" s="27">
        <f t="shared" si="88"/>
        <v>3564</v>
      </c>
      <c r="B7290" s="31">
        <v>45169</v>
      </c>
      <c r="C7290" s="31">
        <v>45162</v>
      </c>
      <c r="D7290" s="19" t="s">
        <v>395</v>
      </c>
      <c r="E7290" s="20" t="str">
        <f>IF(ISBLANK(LeaveTracker[[#This Row],[Employee Name]]),"-----",VLOOKUP(LeaveTracker[[#This Row],[Employee Name]],'List of Employees'!$B$4:$H$767,7))</f>
        <v>CTO</v>
      </c>
      <c r="F7290" s="66" t="str">
        <f>IF(ISBLANK(LeaveTracker[[#This Row],[Employee Name]]),"-----",VLOOKUP(LeaveTracker[[#This Row],[Employee Name]],'List of Employees'!$B$4:$H$767,6))</f>
        <v>PERMANENT</v>
      </c>
      <c r="G7290" s="24">
        <v>45161</v>
      </c>
      <c r="H7290" s="24">
        <v>45161</v>
      </c>
      <c r="I7290" s="20" t="s">
        <v>81</v>
      </c>
      <c r="K7290" s="57" t="str">
        <f ca="1">LeaveTracker[[#This Row],[Days]]&amp;" "&amp;LeaveTracker[[#This Row],[Type of Leave]]</f>
        <v>1 SL</v>
      </c>
      <c r="L7290" s="23">
        <f ca="1">NETWORKDAYS(LeaveTracker[[#This Row],[Start Date]],LeaveTracker[[#This Row],[End Date]],lstHolidays)</f>
        <v>1</v>
      </c>
      <c r="M7290" s="27"/>
    </row>
    <row r="7291" spans="1:13" ht="30" customHeight="1" x14ac:dyDescent="0.3">
      <c r="A7291" s="27">
        <f t="shared" si="88"/>
        <v>3565</v>
      </c>
      <c r="B7291" s="31">
        <v>45169</v>
      </c>
      <c r="C7291" s="31">
        <v>45162</v>
      </c>
      <c r="D7291" s="19" t="s">
        <v>404</v>
      </c>
      <c r="E7291" s="20" t="str">
        <f>IF(ISBLANK(LeaveTracker[[#This Row],[Employee Name]]),"-----",VLOOKUP(LeaveTracker[[#This Row],[Employee Name]],'List of Employees'!$B$4:$H$767,7))</f>
        <v>CTO</v>
      </c>
      <c r="F7291" s="66" t="str">
        <f>IF(ISBLANK(LeaveTracker[[#This Row],[Employee Name]]),"-----",VLOOKUP(LeaveTracker[[#This Row],[Employee Name]],'List of Employees'!$B$4:$H$767,6))</f>
        <v>PERMANENT</v>
      </c>
      <c r="G7291" s="24">
        <v>45167</v>
      </c>
      <c r="H7291" s="24">
        <v>45168</v>
      </c>
      <c r="I7291" s="20" t="s">
        <v>82</v>
      </c>
      <c r="K7291" s="57" t="str">
        <f ca="1">LeaveTracker[[#This Row],[Days]]&amp;" "&amp;LeaveTracker[[#This Row],[Type of Leave]]</f>
        <v>2 VL</v>
      </c>
      <c r="L7291" s="23">
        <f ca="1">NETWORKDAYS(LeaveTracker[[#This Row],[Start Date]],LeaveTracker[[#This Row],[End Date]],lstHolidays)</f>
        <v>2</v>
      </c>
      <c r="M7291" s="27"/>
    </row>
    <row r="7292" spans="1:13" ht="30" customHeight="1" x14ac:dyDescent="0.3">
      <c r="A7292" s="27">
        <f t="shared" si="88"/>
        <v>3566</v>
      </c>
      <c r="B7292" s="31">
        <v>45169</v>
      </c>
      <c r="C7292" s="31">
        <v>45162</v>
      </c>
      <c r="D7292" s="19" t="s">
        <v>404</v>
      </c>
      <c r="E7292" s="20" t="str">
        <f>IF(ISBLANK(LeaveTracker[[#This Row],[Employee Name]]),"-----",VLOOKUP(LeaveTracker[[#This Row],[Employee Name]],'List of Employees'!$B$4:$H$767,7))</f>
        <v>CTO</v>
      </c>
      <c r="F7292" s="66" t="str">
        <f>IF(ISBLANK(LeaveTracker[[#This Row],[Employee Name]]),"-----",VLOOKUP(LeaveTracker[[#This Row],[Employee Name]],'List of Employees'!$B$4:$H$767,6))</f>
        <v>PERMANENT</v>
      </c>
      <c r="G7292" s="24">
        <v>45160</v>
      </c>
      <c r="H7292" s="24">
        <v>45160</v>
      </c>
      <c r="I7292" s="20" t="s">
        <v>81</v>
      </c>
      <c r="K7292" s="57" t="str">
        <f ca="1">LeaveTracker[[#This Row],[Days]]&amp;" "&amp;LeaveTracker[[#This Row],[Type of Leave]]</f>
        <v>1 SL</v>
      </c>
      <c r="L7292" s="23">
        <f ca="1">NETWORKDAYS(LeaveTracker[[#This Row],[Start Date]],LeaveTracker[[#This Row],[End Date]],lstHolidays)</f>
        <v>1</v>
      </c>
      <c r="M7292" s="27"/>
    </row>
    <row r="7293" spans="1:13" ht="30" customHeight="1" x14ac:dyDescent="0.3">
      <c r="A7293" s="27">
        <f t="shared" si="88"/>
        <v>3567</v>
      </c>
      <c r="B7293" s="31">
        <v>45169</v>
      </c>
      <c r="C7293" s="31">
        <v>45162</v>
      </c>
      <c r="D7293" s="19" t="s">
        <v>657</v>
      </c>
      <c r="E7293" s="20" t="str">
        <f>IF(ISBLANK(LeaveTracker[[#This Row],[Employee Name]]),"-----",VLOOKUP(LeaveTracker[[#This Row],[Employee Name]],'List of Employees'!$B$4:$H$767,7))</f>
        <v>CTO</v>
      </c>
      <c r="F7293" s="66" t="str">
        <f>IF(ISBLANK(LeaveTracker[[#This Row],[Employee Name]]),"-----",VLOOKUP(LeaveTracker[[#This Row],[Employee Name]],'List of Employees'!$B$4:$H$767,6))</f>
        <v>PERMANENT</v>
      </c>
      <c r="G7293" s="24">
        <v>45161</v>
      </c>
      <c r="H7293" s="24">
        <v>45161</v>
      </c>
      <c r="I7293" s="20" t="s">
        <v>81</v>
      </c>
      <c r="K7293" s="57" t="str">
        <f ca="1">LeaveTracker[[#This Row],[Days]]&amp;" "&amp;LeaveTracker[[#This Row],[Type of Leave]]</f>
        <v>1 SL</v>
      </c>
      <c r="L7293" s="23">
        <f ca="1">NETWORKDAYS(LeaveTracker[[#This Row],[Start Date]],LeaveTracker[[#This Row],[End Date]],lstHolidays)</f>
        <v>1</v>
      </c>
      <c r="M7293" s="27"/>
    </row>
    <row r="7294" spans="1:13" ht="30" customHeight="1" x14ac:dyDescent="0.3">
      <c r="A7294" s="27">
        <f t="shared" si="88"/>
        <v>3568</v>
      </c>
      <c r="B7294" s="31">
        <v>45169</v>
      </c>
      <c r="C7294" s="31">
        <v>45160</v>
      </c>
      <c r="D7294" s="19" t="s">
        <v>823</v>
      </c>
      <c r="E7294" s="20" t="str">
        <f>IF(ISBLANK(LeaveTracker[[#This Row],[Employee Name]]),"-----",VLOOKUP(LeaveTracker[[#This Row],[Employee Name]],'List of Employees'!$B$4:$H$767,7))</f>
        <v>CHO</v>
      </c>
      <c r="F7294" s="66" t="str">
        <f>IF(ISBLANK(LeaveTracker[[#This Row],[Employee Name]]),"-----",VLOOKUP(LeaveTracker[[#This Row],[Employee Name]],'List of Employees'!$B$4:$H$767,6))</f>
        <v>PERMANENT</v>
      </c>
      <c r="G7294" s="24">
        <v>45157</v>
      </c>
      <c r="H7294" s="24">
        <v>45157</v>
      </c>
      <c r="I7294" s="20" t="s">
        <v>81</v>
      </c>
      <c r="K7294" s="57" t="str">
        <f>LeaveTracker[[#This Row],[Days]]&amp;" "&amp;LeaveTracker[[#This Row],[Type of Leave]]</f>
        <v>1 SL</v>
      </c>
      <c r="L7294" s="23">
        <v>1</v>
      </c>
      <c r="M7294" s="27"/>
    </row>
    <row r="7295" spans="1:13" ht="30" customHeight="1" x14ac:dyDescent="0.3">
      <c r="A7295" s="27">
        <f t="shared" si="88"/>
        <v>3569</v>
      </c>
      <c r="B7295" s="31">
        <v>45169</v>
      </c>
      <c r="C7295" s="31">
        <v>45160</v>
      </c>
      <c r="D7295" s="19" t="s">
        <v>245</v>
      </c>
      <c r="E7295" s="20" t="str">
        <f>IF(ISBLANK(LeaveTracker[[#This Row],[Employee Name]]),"-----",VLOOKUP(LeaveTracker[[#This Row],[Employee Name]],'List of Employees'!$B$4:$H$767,7))</f>
        <v>TCCH/TICC</v>
      </c>
      <c r="F7295" s="66" t="str">
        <f>IF(ISBLANK(LeaveTracker[[#This Row],[Employee Name]]),"-----",VLOOKUP(LeaveTracker[[#This Row],[Employee Name]],'List of Employees'!$B$4:$H$767,6))</f>
        <v>PERMANENT</v>
      </c>
      <c r="G7295" s="24">
        <v>45153</v>
      </c>
      <c r="H7295" s="24">
        <v>45153</v>
      </c>
      <c r="I7295" s="20" t="s">
        <v>81</v>
      </c>
      <c r="K7295" s="57" t="str">
        <f ca="1">LeaveTracker[[#This Row],[Days]]&amp;" "&amp;LeaveTracker[[#This Row],[Type of Leave]]</f>
        <v>1 SL</v>
      </c>
      <c r="L7295" s="23">
        <f ca="1">NETWORKDAYS(LeaveTracker[[#This Row],[Start Date]],LeaveTracker[[#This Row],[End Date]],lstHolidays)</f>
        <v>1</v>
      </c>
      <c r="M7295" s="27"/>
    </row>
    <row r="7296" spans="1:13" ht="30" customHeight="1" x14ac:dyDescent="0.3">
      <c r="A7296" s="27">
        <f t="shared" si="88"/>
        <v>3570</v>
      </c>
      <c r="B7296" s="31">
        <v>45169</v>
      </c>
      <c r="C7296" s="31">
        <v>45162</v>
      </c>
      <c r="D7296" s="19" t="s">
        <v>901</v>
      </c>
      <c r="E7296" s="20" t="str">
        <f>IF(ISBLANK(LeaveTracker[[#This Row],[Employee Name]]),"-----",VLOOKUP(LeaveTracker[[#This Row],[Employee Name]],'List of Employees'!$B$4:$H$767,7))</f>
        <v>CEO</v>
      </c>
      <c r="F7296" s="66" t="str">
        <f>IF(ISBLANK(LeaveTracker[[#This Row],[Employee Name]]),"-----",VLOOKUP(LeaveTracker[[#This Row],[Employee Name]],'List of Employees'!$B$4:$H$767,6))</f>
        <v>PERMANENT</v>
      </c>
      <c r="G7296" s="24">
        <v>45161</v>
      </c>
      <c r="H7296" s="24">
        <v>45161</v>
      </c>
      <c r="I7296" s="20" t="s">
        <v>81</v>
      </c>
      <c r="K7296" s="57" t="str">
        <f ca="1">LeaveTracker[[#This Row],[Days]]&amp;" "&amp;LeaveTracker[[#This Row],[Type of Leave]]</f>
        <v>1 SL</v>
      </c>
      <c r="L7296" s="23">
        <f ca="1">NETWORKDAYS(LeaveTracker[[#This Row],[Start Date]],LeaveTracker[[#This Row],[End Date]],lstHolidays)</f>
        <v>1</v>
      </c>
      <c r="M7296" s="27"/>
    </row>
    <row r="7297" spans="1:13" ht="30" customHeight="1" x14ac:dyDescent="0.3">
      <c r="A7297" s="27">
        <f t="shared" si="88"/>
        <v>3571</v>
      </c>
      <c r="B7297" s="31">
        <v>45169</v>
      </c>
      <c r="C7297" s="31">
        <v>45162</v>
      </c>
      <c r="D7297" s="19" t="s">
        <v>2067</v>
      </c>
      <c r="E7297" s="20" t="str">
        <f>IF(ISBLANK(LeaveTracker[[#This Row],[Employee Name]]),"-----",VLOOKUP(LeaveTracker[[#This Row],[Employee Name]],'List of Employees'!$B$4:$H$767,7))</f>
        <v>OSPITAL NG TAGAYTAY</v>
      </c>
      <c r="F7297" s="66" t="str">
        <f>IF(ISBLANK(LeaveTracker[[#This Row],[Employee Name]]),"-----",VLOOKUP(LeaveTracker[[#This Row],[Employee Name]],'List of Employees'!$B$4:$H$767,6))</f>
        <v>PERMANENT</v>
      </c>
      <c r="G7297" s="24">
        <v>45152</v>
      </c>
      <c r="H7297" s="24">
        <v>45161</v>
      </c>
      <c r="I7297" s="20" t="s">
        <v>81</v>
      </c>
      <c r="K7297" s="57" t="str">
        <f>LeaveTracker[[#This Row],[Days]]&amp;" "&amp;LeaveTracker[[#This Row],[Type of Leave]]</f>
        <v>9 SL</v>
      </c>
      <c r="L7297" s="23">
        <v>9</v>
      </c>
      <c r="M7297" s="27"/>
    </row>
    <row r="7298" spans="1:13" ht="30" customHeight="1" x14ac:dyDescent="0.3">
      <c r="A7298" s="27">
        <f t="shared" si="88"/>
        <v>3572</v>
      </c>
      <c r="B7298" s="31">
        <v>45169</v>
      </c>
      <c r="C7298" s="31">
        <v>45162</v>
      </c>
      <c r="D7298" s="19" t="s">
        <v>837</v>
      </c>
      <c r="E7298" s="20" t="str">
        <f>IF(ISBLANK(LeaveTracker[[#This Row],[Employee Name]]),"-----",VLOOKUP(LeaveTracker[[#This Row],[Employee Name]],'List of Employees'!$B$4:$H$767,7))</f>
        <v>CEO</v>
      </c>
      <c r="F7298" s="66" t="str">
        <f>IF(ISBLANK(LeaveTracker[[#This Row],[Employee Name]]),"-----",VLOOKUP(LeaveTracker[[#This Row],[Employee Name]],'List of Employees'!$B$4:$H$767,6))</f>
        <v>PERMANENT</v>
      </c>
      <c r="G7298" s="24">
        <v>45161</v>
      </c>
      <c r="H7298" s="24">
        <v>45161</v>
      </c>
      <c r="I7298" s="20" t="s">
        <v>297</v>
      </c>
      <c r="J7298" s="42" t="s">
        <v>1000</v>
      </c>
      <c r="K7298" s="57" t="str">
        <f ca="1">LeaveTracker[[#This Row],[Days]]&amp;" "&amp;LeaveTracker[[#This Row],[Type of Leave]]</f>
        <v>1 OTHER</v>
      </c>
      <c r="L7298" s="23">
        <f ca="1">NETWORKDAYS(LeaveTracker[[#This Row],[Start Date]],LeaveTracker[[#This Row],[End Date]],lstHolidays)</f>
        <v>1</v>
      </c>
      <c r="M7298" s="27"/>
    </row>
    <row r="7299" spans="1:13" ht="30" customHeight="1" x14ac:dyDescent="0.3">
      <c r="A7299" s="27">
        <f t="shared" si="88"/>
        <v>3573</v>
      </c>
      <c r="B7299" s="31">
        <v>45169</v>
      </c>
      <c r="C7299" s="31">
        <v>45167</v>
      </c>
      <c r="D7299" s="19" t="s">
        <v>503</v>
      </c>
      <c r="E7299" s="20" t="str">
        <f>IF(ISBLANK(LeaveTracker[[#This Row],[Employee Name]]),"-----",VLOOKUP(LeaveTracker[[#This Row],[Employee Name]],'List of Employees'!$B$4:$H$767,7))</f>
        <v>THRDC</v>
      </c>
      <c r="F7299" s="66" t="str">
        <f>IF(ISBLANK(LeaveTracker[[#This Row],[Employee Name]]),"-----",VLOOKUP(LeaveTracker[[#This Row],[Employee Name]],'List of Employees'!$B$4:$H$767,6))</f>
        <v>PERMANENT</v>
      </c>
      <c r="G7299" s="24">
        <v>45163</v>
      </c>
      <c r="H7299" s="24">
        <v>45163</v>
      </c>
      <c r="I7299" s="20" t="s">
        <v>81</v>
      </c>
      <c r="K7299" s="57" t="str">
        <f ca="1">LeaveTracker[[#This Row],[Days]]&amp;" "&amp;LeaveTracker[[#This Row],[Type of Leave]]</f>
        <v>1 SL</v>
      </c>
      <c r="L7299" s="23">
        <f ca="1">NETWORKDAYS(LeaveTracker[[#This Row],[Start Date]],LeaveTracker[[#This Row],[End Date]],lstHolidays)</f>
        <v>1</v>
      </c>
      <c r="M7299" s="27"/>
    </row>
    <row r="7300" spans="1:13" ht="30" customHeight="1" x14ac:dyDescent="0.3">
      <c r="A7300" s="27">
        <f t="shared" si="88"/>
        <v>3574</v>
      </c>
      <c r="B7300" s="31">
        <v>45169</v>
      </c>
      <c r="C7300" s="31">
        <v>45161</v>
      </c>
      <c r="D7300" s="19" t="s">
        <v>175</v>
      </c>
      <c r="E7300" s="20" t="str">
        <f>IF(ISBLANK(LeaveTracker[[#This Row],[Employee Name]]),"-----",VLOOKUP(LeaveTracker[[#This Row],[Employee Name]],'List of Employees'!$B$4:$H$767,7))</f>
        <v>HRMO</v>
      </c>
      <c r="F7300" s="66" t="str">
        <f>IF(ISBLANK(LeaveTracker[[#This Row],[Employee Name]]),"-----",VLOOKUP(LeaveTracker[[#This Row],[Employee Name]],'List of Employees'!$B$4:$H$767,6))</f>
        <v>PERMANENT</v>
      </c>
      <c r="G7300" s="24">
        <v>45163</v>
      </c>
      <c r="H7300" s="24">
        <v>45163</v>
      </c>
      <c r="I7300" s="20" t="s">
        <v>297</v>
      </c>
      <c r="J7300" s="42" t="s">
        <v>1000</v>
      </c>
      <c r="K7300" s="57" t="str">
        <f ca="1">LeaveTracker[[#This Row],[Days]]&amp;" "&amp;LeaveTracker[[#This Row],[Type of Leave]]</f>
        <v>1 OTHER</v>
      </c>
      <c r="L7300" s="23">
        <f ca="1">NETWORKDAYS(LeaveTracker[[#This Row],[Start Date]],LeaveTracker[[#This Row],[End Date]],lstHolidays)</f>
        <v>1</v>
      </c>
      <c r="M7300" s="27"/>
    </row>
    <row r="7301" spans="1:13" ht="30" customHeight="1" x14ac:dyDescent="0.3">
      <c r="A7301" s="27">
        <f t="shared" si="88"/>
        <v>3575</v>
      </c>
      <c r="B7301" s="31">
        <v>45169</v>
      </c>
      <c r="C7301" s="31">
        <v>45162</v>
      </c>
      <c r="D7301" s="19" t="s">
        <v>741</v>
      </c>
      <c r="E7301" s="20" t="str">
        <f>IF(ISBLANK(LeaveTracker[[#This Row],[Employee Name]]),"-----",VLOOKUP(LeaveTracker[[#This Row],[Employee Name]],'List of Employees'!$B$4:$H$767,7))</f>
        <v>CSWDO</v>
      </c>
      <c r="F7301" s="66" t="str">
        <f>IF(ISBLANK(LeaveTracker[[#This Row],[Employee Name]]),"-----",VLOOKUP(LeaveTracker[[#This Row],[Employee Name]],'List of Employees'!$B$4:$H$767,6))</f>
        <v>PERMANENT</v>
      </c>
      <c r="G7301" s="24">
        <v>45161</v>
      </c>
      <c r="H7301" s="24">
        <v>45161</v>
      </c>
      <c r="I7301" s="20" t="s">
        <v>81</v>
      </c>
      <c r="K7301" s="57" t="str">
        <f ca="1">LeaveTracker[[#This Row],[Days]]&amp;" "&amp;LeaveTracker[[#This Row],[Type of Leave]]</f>
        <v>1 SL</v>
      </c>
      <c r="L7301" s="23">
        <f ca="1">NETWORKDAYS(LeaveTracker[[#This Row],[Start Date]],LeaveTracker[[#This Row],[End Date]],lstHolidays)</f>
        <v>1</v>
      </c>
      <c r="M7301" s="27"/>
    </row>
    <row r="7302" spans="1:13" ht="30" customHeight="1" x14ac:dyDescent="0.3">
      <c r="A7302" s="27">
        <f t="shared" si="88"/>
        <v>3576</v>
      </c>
      <c r="B7302" s="31">
        <v>45169</v>
      </c>
      <c r="C7302" s="31">
        <v>45162</v>
      </c>
      <c r="D7302" s="19" t="s">
        <v>237</v>
      </c>
      <c r="E7302" s="20" t="str">
        <f>IF(ISBLANK(LeaveTracker[[#This Row],[Employee Name]]),"-----",VLOOKUP(LeaveTracker[[#This Row],[Employee Name]],'List of Employees'!$B$4:$H$767,7))</f>
        <v>CSWDO</v>
      </c>
      <c r="F7302" s="66" t="str">
        <f>IF(ISBLANK(LeaveTracker[[#This Row],[Employee Name]]),"-----",VLOOKUP(LeaveTracker[[#This Row],[Employee Name]],'List of Employees'!$B$4:$H$767,6))</f>
        <v>PERMANENT</v>
      </c>
      <c r="G7302" s="24">
        <v>45155</v>
      </c>
      <c r="H7302" s="24">
        <v>45155</v>
      </c>
      <c r="I7302" s="20" t="s">
        <v>81</v>
      </c>
      <c r="K7302" s="57" t="str">
        <f ca="1">LeaveTracker[[#This Row],[Days]]&amp;" "&amp;LeaveTracker[[#This Row],[Type of Leave]]</f>
        <v>1 SL</v>
      </c>
      <c r="L7302" s="23">
        <f ca="1">NETWORKDAYS(LeaveTracker[[#This Row],[Start Date]],LeaveTracker[[#This Row],[End Date]],lstHolidays)</f>
        <v>1</v>
      </c>
      <c r="M7302" s="27"/>
    </row>
    <row r="7303" spans="1:13" ht="30" customHeight="1" x14ac:dyDescent="0.3">
      <c r="A7303" s="27">
        <f t="shared" si="88"/>
        <v>3577</v>
      </c>
      <c r="B7303" s="31">
        <v>45169</v>
      </c>
      <c r="C7303" s="31">
        <v>45162</v>
      </c>
      <c r="D7303" s="19" t="s">
        <v>1747</v>
      </c>
      <c r="E7303" s="20" t="str">
        <f>IF(ISBLANK(LeaveTracker[[#This Row],[Employee Name]]),"-----",VLOOKUP(LeaveTracker[[#This Row],[Employee Name]],'List of Employees'!$B$4:$H$767,7))</f>
        <v>BPLO</v>
      </c>
      <c r="F7303" s="66" t="str">
        <f>IF(ISBLANK(LeaveTracker[[#This Row],[Employee Name]]),"-----",VLOOKUP(LeaveTracker[[#This Row],[Employee Name]],'List of Employees'!$B$4:$H$767,6))</f>
        <v>CASUAL</v>
      </c>
      <c r="G7303" s="24">
        <v>45156</v>
      </c>
      <c r="H7303" s="24">
        <v>45156</v>
      </c>
      <c r="I7303" s="20" t="s">
        <v>81</v>
      </c>
      <c r="K7303" s="57" t="str">
        <f ca="1">LeaveTracker[[#This Row],[Days]]&amp;" "&amp;LeaveTracker[[#This Row],[Type of Leave]]</f>
        <v>1 SL</v>
      </c>
      <c r="L7303" s="23">
        <f ca="1">NETWORKDAYS(LeaveTracker[[#This Row],[Start Date]],LeaveTracker[[#This Row],[End Date]],lstHolidays)</f>
        <v>1</v>
      </c>
      <c r="M7303" s="27"/>
    </row>
    <row r="7304" spans="1:13" ht="30" customHeight="1" x14ac:dyDescent="0.3">
      <c r="A7304" s="27">
        <f t="shared" si="88"/>
        <v>3578</v>
      </c>
      <c r="B7304" s="31">
        <v>45169</v>
      </c>
      <c r="C7304" s="31">
        <v>45162</v>
      </c>
      <c r="D7304" s="19" t="s">
        <v>768</v>
      </c>
      <c r="E7304" s="20" t="str">
        <f>IF(ISBLANK(LeaveTracker[[#This Row],[Employee Name]]),"-----",VLOOKUP(LeaveTracker[[#This Row],[Employee Name]],'List of Employees'!$B$4:$H$767,7))</f>
        <v>CSWDO</v>
      </c>
      <c r="F7304" s="66" t="str">
        <f>IF(ISBLANK(LeaveTracker[[#This Row],[Employee Name]]),"-----",VLOOKUP(LeaveTracker[[#This Row],[Employee Name]],'List of Employees'!$B$4:$H$767,6))</f>
        <v>PERMANENT</v>
      </c>
      <c r="G7304" s="24">
        <v>45167</v>
      </c>
      <c r="H7304" s="24">
        <v>45167</v>
      </c>
      <c r="I7304" s="20" t="s">
        <v>297</v>
      </c>
      <c r="J7304" s="42" t="s">
        <v>1000</v>
      </c>
      <c r="K7304" s="57" t="str">
        <f ca="1">LeaveTracker[[#This Row],[Days]]&amp;" "&amp;LeaveTracker[[#This Row],[Type of Leave]]</f>
        <v>1 OTHER</v>
      </c>
      <c r="L7304" s="23">
        <f ca="1">NETWORKDAYS(LeaveTracker[[#This Row],[Start Date]],LeaveTracker[[#This Row],[End Date]],lstHolidays)</f>
        <v>1</v>
      </c>
      <c r="M7304" s="27"/>
    </row>
    <row r="7305" spans="1:13" ht="30" customHeight="1" x14ac:dyDescent="0.3">
      <c r="A7305" s="27">
        <f t="shared" si="88"/>
        <v>3579</v>
      </c>
      <c r="B7305" s="31">
        <v>45169</v>
      </c>
      <c r="C7305" s="31">
        <v>45162</v>
      </c>
      <c r="D7305" s="19" t="s">
        <v>223</v>
      </c>
      <c r="E7305" s="20" t="str">
        <f>IF(ISBLANK(LeaveTracker[[#This Row],[Employee Name]]),"-----",VLOOKUP(LeaveTracker[[#This Row],[Employee Name]],'List of Employees'!$B$4:$H$767,7))</f>
        <v>CSWDO</v>
      </c>
      <c r="F7305" s="66" t="str">
        <f>IF(ISBLANK(LeaveTracker[[#This Row],[Employee Name]]),"-----",VLOOKUP(LeaveTracker[[#This Row],[Employee Name]],'List of Employees'!$B$4:$H$767,6))</f>
        <v>PERMANENT</v>
      </c>
      <c r="G7305" s="24">
        <v>45161</v>
      </c>
      <c r="H7305" s="24">
        <v>45161</v>
      </c>
      <c r="I7305" s="20" t="s">
        <v>81</v>
      </c>
      <c r="K7305" s="57" t="str">
        <f ca="1">LeaveTracker[[#This Row],[Days]]&amp;" "&amp;LeaveTracker[[#This Row],[Type of Leave]]</f>
        <v>1 SL</v>
      </c>
      <c r="L7305" s="23">
        <f ca="1">NETWORKDAYS(LeaveTracker[[#This Row],[Start Date]],LeaveTracker[[#This Row],[End Date]],lstHolidays)</f>
        <v>1</v>
      </c>
      <c r="M7305" s="27"/>
    </row>
    <row r="7306" spans="1:13" ht="30" customHeight="1" x14ac:dyDescent="0.3">
      <c r="A7306" s="27">
        <f t="shared" si="88"/>
        <v>3580</v>
      </c>
      <c r="B7306" s="31">
        <v>45169</v>
      </c>
      <c r="C7306" s="31">
        <v>45161</v>
      </c>
      <c r="D7306" s="19" t="s">
        <v>470</v>
      </c>
      <c r="E7306" s="20" t="str">
        <f>IF(ISBLANK(LeaveTracker[[#This Row],[Employee Name]]),"-----",VLOOKUP(LeaveTracker[[#This Row],[Employee Name]],'List of Employees'!$B$4:$H$767,7))</f>
        <v>PIO</v>
      </c>
      <c r="F7306" s="66" t="str">
        <f>IF(ISBLANK(LeaveTracker[[#This Row],[Employee Name]]),"-----",VLOOKUP(LeaveTracker[[#This Row],[Employee Name]],'List of Employees'!$B$4:$H$767,6))</f>
        <v>PERMANENT</v>
      </c>
      <c r="G7306" s="24">
        <v>45175</v>
      </c>
      <c r="H7306" s="24">
        <v>45175</v>
      </c>
      <c r="I7306" s="20" t="s">
        <v>297</v>
      </c>
      <c r="J7306" s="42" t="s">
        <v>1000</v>
      </c>
      <c r="K7306" s="57" t="str">
        <f ca="1">LeaveTracker[[#This Row],[Days]]&amp;" "&amp;LeaveTracker[[#This Row],[Type of Leave]]</f>
        <v>1 OTHER</v>
      </c>
      <c r="L7306" s="23">
        <f ca="1">NETWORKDAYS(LeaveTracker[[#This Row],[Start Date]],LeaveTracker[[#This Row],[End Date]],lstHolidays)</f>
        <v>1</v>
      </c>
      <c r="M7306" s="27"/>
    </row>
    <row r="7307" spans="1:13" ht="30" customHeight="1" x14ac:dyDescent="0.3">
      <c r="A7307" s="27">
        <f t="shared" si="88"/>
        <v>3581</v>
      </c>
      <c r="B7307" s="31">
        <v>45169</v>
      </c>
      <c r="C7307" s="31">
        <v>45161</v>
      </c>
      <c r="D7307" s="19" t="s">
        <v>521</v>
      </c>
      <c r="E7307" s="20" t="str">
        <f>IF(ISBLANK(LeaveTracker[[#This Row],[Employee Name]]),"-----",VLOOKUP(LeaveTracker[[#This Row],[Employee Name]],'List of Employees'!$B$4:$H$767,7))</f>
        <v>PIO</v>
      </c>
      <c r="F7307" s="66" t="str">
        <f>IF(ISBLANK(LeaveTracker[[#This Row],[Employee Name]]),"-----",VLOOKUP(LeaveTracker[[#This Row],[Employee Name]],'List of Employees'!$B$4:$H$767,6))</f>
        <v>PERMANENT</v>
      </c>
      <c r="G7307" s="24">
        <v>45173</v>
      </c>
      <c r="H7307" s="24">
        <v>45173</v>
      </c>
      <c r="I7307" s="20" t="s">
        <v>297</v>
      </c>
      <c r="J7307" s="42" t="s">
        <v>1000</v>
      </c>
      <c r="K7307" s="57" t="str">
        <f ca="1">LeaveTracker[[#This Row],[Days]]&amp;" "&amp;LeaveTracker[[#This Row],[Type of Leave]]</f>
        <v>1 OTHER</v>
      </c>
      <c r="L7307" s="23">
        <f ca="1">NETWORKDAYS(LeaveTracker[[#This Row],[Start Date]],LeaveTracker[[#This Row],[End Date]],lstHolidays)</f>
        <v>1</v>
      </c>
      <c r="M7307" s="27"/>
    </row>
    <row r="7308" spans="1:13" ht="30" customHeight="1" x14ac:dyDescent="0.3">
      <c r="A7308" s="27">
        <f t="shared" si="88"/>
        <v>3582</v>
      </c>
      <c r="B7308" s="31">
        <v>45169</v>
      </c>
      <c r="C7308" s="31">
        <v>45167</v>
      </c>
      <c r="D7308" s="19" t="s">
        <v>521</v>
      </c>
      <c r="E7308" s="20" t="str">
        <f>IF(ISBLANK(LeaveTracker[[#This Row],[Employee Name]]),"-----",VLOOKUP(LeaveTracker[[#This Row],[Employee Name]],'List of Employees'!$B$4:$H$767,7))</f>
        <v>PIO</v>
      </c>
      <c r="F7308" s="66" t="str">
        <f>IF(ISBLANK(LeaveTracker[[#This Row],[Employee Name]]),"-----",VLOOKUP(LeaveTracker[[#This Row],[Employee Name]],'List of Employees'!$B$4:$H$767,6))</f>
        <v>PERMANENT</v>
      </c>
      <c r="G7308" s="24">
        <v>45170</v>
      </c>
      <c r="H7308" s="24">
        <v>45170</v>
      </c>
      <c r="I7308" s="20" t="s">
        <v>297</v>
      </c>
      <c r="J7308" s="42" t="s">
        <v>2433</v>
      </c>
      <c r="K7308" s="57" t="str">
        <f ca="1">LeaveTracker[[#This Row],[Days]]&amp;" "&amp;LeaveTracker[[#This Row],[Type of Leave]]</f>
        <v>1 OTHER</v>
      </c>
      <c r="L7308" s="23">
        <f ca="1">NETWORKDAYS(LeaveTracker[[#This Row],[Start Date]],LeaveTracker[[#This Row],[End Date]],lstHolidays)</f>
        <v>1</v>
      </c>
      <c r="M7308" s="27"/>
    </row>
    <row r="7309" spans="1:13" ht="30" customHeight="1" x14ac:dyDescent="0.3">
      <c r="A7309" s="27">
        <f t="shared" si="88"/>
        <v>3583</v>
      </c>
      <c r="B7309" s="31">
        <v>45169</v>
      </c>
      <c r="C7309" s="31">
        <v>45167</v>
      </c>
      <c r="D7309" s="19" t="s">
        <v>521</v>
      </c>
      <c r="E7309" s="20" t="str">
        <f>IF(ISBLANK(LeaveTracker[[#This Row],[Employee Name]]),"-----",VLOOKUP(LeaveTracker[[#This Row],[Employee Name]],'List of Employees'!$B$4:$H$767,7))</f>
        <v>PIO</v>
      </c>
      <c r="F7309" s="66" t="str">
        <f>IF(ISBLANK(LeaveTracker[[#This Row],[Employee Name]]),"-----",VLOOKUP(LeaveTracker[[#This Row],[Employee Name]],'List of Employees'!$B$4:$H$767,6))</f>
        <v>PERMANENT</v>
      </c>
      <c r="G7309" s="24">
        <v>45180</v>
      </c>
      <c r="H7309" s="24">
        <v>45180</v>
      </c>
      <c r="I7309" s="20" t="s">
        <v>297</v>
      </c>
      <c r="J7309" s="42" t="s">
        <v>2433</v>
      </c>
      <c r="K7309" s="57" t="str">
        <f ca="1">LeaveTracker[[#This Row],[Days]]&amp;" "&amp;LeaveTracker[[#This Row],[Type of Leave]]</f>
        <v>1 OTHER</v>
      </c>
      <c r="L7309" s="23">
        <f ca="1">NETWORKDAYS(LeaveTracker[[#This Row],[Start Date]],LeaveTracker[[#This Row],[End Date]],lstHolidays)</f>
        <v>1</v>
      </c>
      <c r="M7309" s="27"/>
    </row>
    <row r="7310" spans="1:13" ht="30" customHeight="1" x14ac:dyDescent="0.3">
      <c r="A7310" s="27">
        <f t="shared" si="88"/>
        <v>3584</v>
      </c>
      <c r="B7310" s="31">
        <v>45169</v>
      </c>
      <c r="C7310" s="31">
        <v>45160</v>
      </c>
      <c r="D7310" s="19" t="s">
        <v>719</v>
      </c>
      <c r="E7310" s="20" t="str">
        <f>IF(ISBLANK(LeaveTracker[[#This Row],[Employee Name]]),"-----",VLOOKUP(LeaveTracker[[#This Row],[Employee Name]],'List of Employees'!$B$4:$H$767,7))</f>
        <v>LCR</v>
      </c>
      <c r="F7310" s="66" t="str">
        <f>IF(ISBLANK(LeaveTracker[[#This Row],[Employee Name]]),"-----",VLOOKUP(LeaveTracker[[#This Row],[Employee Name]],'List of Employees'!$B$4:$H$767,6))</f>
        <v>PERMANENT</v>
      </c>
      <c r="G7310" s="24">
        <v>45153</v>
      </c>
      <c r="H7310" s="24">
        <v>45153</v>
      </c>
      <c r="I7310" s="20" t="s">
        <v>81</v>
      </c>
      <c r="K7310" s="57" t="str">
        <f ca="1">LeaveTracker[[#This Row],[Days]]&amp;" "&amp;LeaveTracker[[#This Row],[Type of Leave]]</f>
        <v>1 SL</v>
      </c>
      <c r="L7310" s="23">
        <f ca="1">NETWORKDAYS(LeaveTracker[[#This Row],[Start Date]],LeaveTracker[[#This Row],[End Date]],lstHolidays)</f>
        <v>1</v>
      </c>
      <c r="M7310" s="27"/>
    </row>
    <row r="7311" spans="1:13" ht="30" customHeight="1" x14ac:dyDescent="0.3">
      <c r="A7311" s="27">
        <f t="shared" si="88"/>
        <v>3585</v>
      </c>
      <c r="B7311" s="31">
        <v>45169</v>
      </c>
      <c r="C7311" s="31">
        <v>45155</v>
      </c>
      <c r="D7311" s="19" t="s">
        <v>512</v>
      </c>
      <c r="E7311" s="20" t="str">
        <f>IF(ISBLANK(LeaveTracker[[#This Row],[Employee Name]]),"-----",VLOOKUP(LeaveTracker[[#This Row],[Employee Name]],'List of Employees'!$B$4:$H$767,7))</f>
        <v>ACCOUNTING</v>
      </c>
      <c r="F7311" s="66" t="str">
        <f>IF(ISBLANK(LeaveTracker[[#This Row],[Employee Name]]),"-----",VLOOKUP(LeaveTracker[[#This Row],[Employee Name]],'List of Employees'!$B$4:$H$767,6))</f>
        <v>PERMANENT</v>
      </c>
      <c r="G7311" s="24">
        <v>45141</v>
      </c>
      <c r="H7311" s="24">
        <v>45141</v>
      </c>
      <c r="I7311" s="20" t="s">
        <v>81</v>
      </c>
      <c r="K7311" s="57" t="str">
        <f ca="1">LeaveTracker[[#This Row],[Days]]&amp;" "&amp;LeaveTracker[[#This Row],[Type of Leave]]</f>
        <v>1 SL</v>
      </c>
      <c r="L7311" s="23">
        <f ca="1">NETWORKDAYS(LeaveTracker[[#This Row],[Start Date]],LeaveTracker[[#This Row],[End Date]],lstHolidays)</f>
        <v>1</v>
      </c>
      <c r="M7311" s="27"/>
    </row>
    <row r="7312" spans="1:13" ht="30" customHeight="1" x14ac:dyDescent="0.3">
      <c r="A7312" s="27">
        <f t="shared" si="88"/>
        <v>3586</v>
      </c>
      <c r="B7312" s="31">
        <v>45169</v>
      </c>
      <c r="C7312" s="31">
        <v>45155</v>
      </c>
      <c r="D7312" s="19" t="s">
        <v>512</v>
      </c>
      <c r="E7312" s="20" t="str">
        <f>IF(ISBLANK(LeaveTracker[[#This Row],[Employee Name]]),"-----",VLOOKUP(LeaveTracker[[#This Row],[Employee Name]],'List of Employees'!$B$4:$H$767,7))</f>
        <v>ACCOUNTING</v>
      </c>
      <c r="F7312" s="66" t="str">
        <f>IF(ISBLANK(LeaveTracker[[#This Row],[Employee Name]]),"-----",VLOOKUP(LeaveTracker[[#This Row],[Employee Name]],'List of Employees'!$B$4:$H$767,6))</f>
        <v>PERMANENT</v>
      </c>
      <c r="G7312" s="24">
        <v>45156</v>
      </c>
      <c r="H7312" s="24">
        <v>45156</v>
      </c>
      <c r="I7312" s="20" t="s">
        <v>81</v>
      </c>
      <c r="K7312" s="57" t="str">
        <f ca="1">LeaveTracker[[#This Row],[Days]]&amp;" "&amp;LeaveTracker[[#This Row],[Type of Leave]]</f>
        <v>1 SL</v>
      </c>
      <c r="L7312" s="23">
        <f ca="1">NETWORKDAYS(LeaveTracker[[#This Row],[Start Date]],LeaveTracker[[#This Row],[End Date]],lstHolidays)</f>
        <v>1</v>
      </c>
      <c r="M7312" s="27"/>
    </row>
    <row r="7313" spans="1:13" ht="30" customHeight="1" x14ac:dyDescent="0.3">
      <c r="A7313" s="27">
        <f t="shared" si="88"/>
        <v>3587</v>
      </c>
      <c r="B7313" s="31">
        <v>45169</v>
      </c>
      <c r="C7313" s="31">
        <v>45160</v>
      </c>
      <c r="D7313" s="19" t="s">
        <v>1089</v>
      </c>
      <c r="E7313" s="20" t="str">
        <f>IF(ISBLANK(LeaveTracker[[#This Row],[Employee Name]]),"-----",VLOOKUP(LeaveTracker[[#This Row],[Employee Name]],'List of Employees'!$B$4:$H$767,7))</f>
        <v>ACCOUNTING</v>
      </c>
      <c r="F7313" s="66" t="str">
        <f>IF(ISBLANK(LeaveTracker[[#This Row],[Employee Name]]),"-----",VLOOKUP(LeaveTracker[[#This Row],[Employee Name]],'List of Employees'!$B$4:$H$767,6))</f>
        <v>PERMANENT</v>
      </c>
      <c r="G7313" s="24">
        <v>45145</v>
      </c>
      <c r="H7313" s="24">
        <v>45145</v>
      </c>
      <c r="I7313" s="20" t="s">
        <v>81</v>
      </c>
      <c r="K7313" s="57" t="str">
        <f ca="1">LeaveTracker[[#This Row],[Days]]&amp;" "&amp;LeaveTracker[[#This Row],[Type of Leave]]</f>
        <v>1 SL</v>
      </c>
      <c r="L7313" s="23">
        <f ca="1">NETWORKDAYS(LeaveTracker[[#This Row],[Start Date]],LeaveTracker[[#This Row],[End Date]],lstHolidays)</f>
        <v>1</v>
      </c>
      <c r="M7313" s="27"/>
    </row>
    <row r="7314" spans="1:13" ht="30" customHeight="1" x14ac:dyDescent="0.3">
      <c r="A7314" s="27">
        <f t="shared" si="88"/>
        <v>3588</v>
      </c>
      <c r="B7314" s="31">
        <v>45169</v>
      </c>
      <c r="C7314" s="31">
        <v>45160</v>
      </c>
      <c r="D7314" s="19" t="s">
        <v>1089</v>
      </c>
      <c r="E7314" s="20" t="str">
        <f>IF(ISBLANK(LeaveTracker[[#This Row],[Employee Name]]),"-----",VLOOKUP(LeaveTracker[[#This Row],[Employee Name]],'List of Employees'!$B$4:$H$767,7))</f>
        <v>ACCOUNTING</v>
      </c>
      <c r="F7314" s="66" t="str">
        <f>IF(ISBLANK(LeaveTracker[[#This Row],[Employee Name]]),"-----",VLOOKUP(LeaveTracker[[#This Row],[Employee Name]],'List of Employees'!$B$4:$H$767,6))</f>
        <v>PERMANENT</v>
      </c>
      <c r="G7314" s="24">
        <v>45167</v>
      </c>
      <c r="H7314" s="24">
        <v>45167</v>
      </c>
      <c r="I7314" s="20" t="s">
        <v>82</v>
      </c>
      <c r="K7314" s="57" t="str">
        <f ca="1">LeaveTracker[[#This Row],[Days]]&amp;" "&amp;LeaveTracker[[#This Row],[Type of Leave]]</f>
        <v>1 VL</v>
      </c>
      <c r="L7314" s="23">
        <f ca="1">NETWORKDAYS(LeaveTracker[[#This Row],[Start Date]],LeaveTracker[[#This Row],[End Date]],lstHolidays)</f>
        <v>1</v>
      </c>
      <c r="M7314" s="27"/>
    </row>
    <row r="7315" spans="1:13" ht="30" customHeight="1" x14ac:dyDescent="0.3">
      <c r="A7315" s="27">
        <f t="shared" si="88"/>
        <v>3589</v>
      </c>
      <c r="B7315" s="31">
        <v>45169</v>
      </c>
      <c r="C7315" s="31">
        <v>45155</v>
      </c>
      <c r="D7315" s="19" t="s">
        <v>518</v>
      </c>
      <c r="E7315" s="20" t="str">
        <f>IF(ISBLANK(LeaveTracker[[#This Row],[Employee Name]]),"-----",VLOOKUP(LeaveTracker[[#This Row],[Employee Name]],'List of Employees'!$B$4:$H$767,7))</f>
        <v>ACCOUNTING</v>
      </c>
      <c r="F7315" s="66" t="str">
        <f>IF(ISBLANK(LeaveTracker[[#This Row],[Employee Name]]),"-----",VLOOKUP(LeaveTracker[[#This Row],[Employee Name]],'List of Employees'!$B$4:$H$767,6))</f>
        <v>PERMANENT</v>
      </c>
      <c r="G7315" s="24">
        <v>45145</v>
      </c>
      <c r="H7315" s="24">
        <v>45145</v>
      </c>
      <c r="I7315" s="20" t="s">
        <v>81</v>
      </c>
      <c r="K7315" s="57" t="str">
        <f ca="1">LeaveTracker[[#This Row],[Days]]&amp;" "&amp;LeaveTracker[[#This Row],[Type of Leave]]</f>
        <v>1 SL</v>
      </c>
      <c r="L7315" s="23">
        <f ca="1">NETWORKDAYS(LeaveTracker[[#This Row],[Start Date]],LeaveTracker[[#This Row],[End Date]],lstHolidays)</f>
        <v>1</v>
      </c>
      <c r="M7315" s="27"/>
    </row>
    <row r="7316" spans="1:13" ht="30" customHeight="1" x14ac:dyDescent="0.3">
      <c r="A7316" s="27">
        <f t="shared" si="88"/>
        <v>3590</v>
      </c>
      <c r="B7316" s="31">
        <v>45169</v>
      </c>
      <c r="C7316" s="31">
        <v>45155</v>
      </c>
      <c r="D7316" s="19" t="s">
        <v>505</v>
      </c>
      <c r="E7316" s="20" t="str">
        <f>IF(ISBLANK(LeaveTracker[[#This Row],[Employee Name]]),"-----",VLOOKUP(LeaveTracker[[#This Row],[Employee Name]],'List of Employees'!$B$4:$H$767,7))</f>
        <v>ACCOUNTING</v>
      </c>
      <c r="F7316" s="66" t="str">
        <f>IF(ISBLANK(LeaveTracker[[#This Row],[Employee Name]]),"-----",VLOOKUP(LeaveTracker[[#This Row],[Employee Name]],'List of Employees'!$B$4:$H$767,6))</f>
        <v>PERMANENT</v>
      </c>
      <c r="G7316" s="24">
        <v>45142</v>
      </c>
      <c r="H7316" s="24">
        <v>45142</v>
      </c>
      <c r="I7316" s="20" t="s">
        <v>81</v>
      </c>
      <c r="K7316" s="57" t="str">
        <f ca="1">LeaveTracker[[#This Row],[Days]]&amp;" "&amp;LeaveTracker[[#This Row],[Type of Leave]]</f>
        <v>1 SL</v>
      </c>
      <c r="L7316" s="23">
        <f ca="1">NETWORKDAYS(LeaveTracker[[#This Row],[Start Date]],LeaveTracker[[#This Row],[End Date]],lstHolidays)</f>
        <v>1</v>
      </c>
      <c r="M7316" s="27"/>
    </row>
    <row r="7317" spans="1:13" ht="30" customHeight="1" x14ac:dyDescent="0.3">
      <c r="A7317" s="27">
        <f t="shared" si="88"/>
        <v>3591</v>
      </c>
      <c r="B7317" s="31">
        <v>45169</v>
      </c>
      <c r="C7317" s="31">
        <v>45160</v>
      </c>
      <c r="D7317" s="19" t="s">
        <v>223</v>
      </c>
      <c r="E7317" s="20" t="str">
        <f>IF(ISBLANK(LeaveTracker[[#This Row],[Employee Name]]),"-----",VLOOKUP(LeaveTracker[[#This Row],[Employee Name]],'List of Employees'!$B$4:$H$767,7))</f>
        <v>CSWDO</v>
      </c>
      <c r="F7317" s="66" t="str">
        <f>IF(ISBLANK(LeaveTracker[[#This Row],[Employee Name]]),"-----",VLOOKUP(LeaveTracker[[#This Row],[Employee Name]],'List of Employees'!$B$4:$H$767,6))</f>
        <v>PERMANENT</v>
      </c>
      <c r="G7317" s="24">
        <v>45156</v>
      </c>
      <c r="H7317" s="24">
        <v>45156</v>
      </c>
      <c r="I7317" s="20" t="s">
        <v>81</v>
      </c>
      <c r="K7317" s="57" t="str">
        <f ca="1">LeaveTracker[[#This Row],[Days]]&amp;" "&amp;LeaveTracker[[#This Row],[Type of Leave]]</f>
        <v>1 SL</v>
      </c>
      <c r="L7317" s="23">
        <f ca="1">NETWORKDAYS(LeaveTracker[[#This Row],[Start Date]],LeaveTracker[[#This Row],[End Date]],lstHolidays)</f>
        <v>1</v>
      </c>
      <c r="M7317" s="27"/>
    </row>
    <row r="7318" spans="1:13" ht="30" customHeight="1" x14ac:dyDescent="0.3">
      <c r="A7318" s="27">
        <f t="shared" si="88"/>
        <v>3592</v>
      </c>
      <c r="B7318" s="31">
        <v>45169</v>
      </c>
      <c r="C7318" s="31">
        <v>45160</v>
      </c>
      <c r="D7318" s="19" t="s">
        <v>2356</v>
      </c>
      <c r="E7318" s="20" t="str">
        <f>IF(ISBLANK(LeaveTracker[[#This Row],[Employee Name]]),"-----",VLOOKUP(LeaveTracker[[#This Row],[Employee Name]],'List of Employees'!$B$4:$H$767,7))</f>
        <v>CSWDO</v>
      </c>
      <c r="F7318" s="66" t="str">
        <f>IF(ISBLANK(LeaveTracker[[#This Row],[Employee Name]]),"-----",VLOOKUP(LeaveTracker[[#This Row],[Employee Name]],'List of Employees'!$B$4:$H$767,6))</f>
        <v>PERMANENT</v>
      </c>
      <c r="G7318" s="24">
        <v>45177</v>
      </c>
      <c r="H7318" s="24">
        <v>45177</v>
      </c>
      <c r="I7318" s="20" t="s">
        <v>82</v>
      </c>
      <c r="K7318" s="57" t="str">
        <f ca="1">LeaveTracker[[#This Row],[Days]]&amp;" "&amp;LeaveTracker[[#This Row],[Type of Leave]]</f>
        <v>1 VL</v>
      </c>
      <c r="L7318" s="23">
        <f ca="1">NETWORKDAYS(LeaveTracker[[#This Row],[Start Date]],LeaveTracker[[#This Row],[End Date]],lstHolidays)</f>
        <v>1</v>
      </c>
      <c r="M7318" s="27"/>
    </row>
    <row r="7319" spans="1:13" ht="30" customHeight="1" x14ac:dyDescent="0.3">
      <c r="A7319" s="27">
        <f t="shared" si="88"/>
        <v>3593</v>
      </c>
      <c r="B7319" s="31">
        <v>45169</v>
      </c>
      <c r="C7319" s="31">
        <v>45155</v>
      </c>
      <c r="D7319" s="19" t="s">
        <v>463</v>
      </c>
      <c r="E7319" s="20" t="str">
        <f>IF(ISBLANK(LeaveTracker[[#This Row],[Employee Name]]),"-----",VLOOKUP(LeaveTracker[[#This Row],[Employee Name]],'List of Employees'!$B$4:$H$767,7))</f>
        <v>ASSESSORS OFFICE</v>
      </c>
      <c r="F7319" s="66" t="str">
        <f>IF(ISBLANK(LeaveTracker[[#This Row],[Employee Name]]),"-----",VLOOKUP(LeaveTracker[[#This Row],[Employee Name]],'List of Employees'!$B$4:$H$767,6))</f>
        <v>PERMANENT</v>
      </c>
      <c r="G7319" s="24">
        <v>45154</v>
      </c>
      <c r="H7319" s="24">
        <v>45154</v>
      </c>
      <c r="I7319" s="20" t="s">
        <v>81</v>
      </c>
      <c r="K7319" s="57" t="str">
        <f ca="1">LeaveTracker[[#This Row],[Days]]&amp;" "&amp;LeaveTracker[[#This Row],[Type of Leave]]</f>
        <v>1 SL</v>
      </c>
      <c r="L7319" s="23">
        <f ca="1">NETWORKDAYS(LeaveTracker[[#This Row],[Start Date]],LeaveTracker[[#This Row],[End Date]],lstHolidays)</f>
        <v>1</v>
      </c>
      <c r="M7319" s="27"/>
    </row>
    <row r="7320" spans="1:13" ht="30" customHeight="1" x14ac:dyDescent="0.3">
      <c r="A7320" s="27">
        <f t="shared" si="88"/>
        <v>3594</v>
      </c>
      <c r="B7320" s="31">
        <v>45169</v>
      </c>
      <c r="C7320" s="31">
        <v>45159</v>
      </c>
      <c r="D7320" s="19" t="s">
        <v>2285</v>
      </c>
      <c r="E7320" s="20" t="str">
        <f>IF(ISBLANK(LeaveTracker[[#This Row],[Employee Name]]),"-----",VLOOKUP(LeaveTracker[[#This Row],[Employee Name]],'List of Employees'!$B$4:$H$767,7))</f>
        <v>PICNIC GROVE</v>
      </c>
      <c r="F7320" s="66" t="str">
        <f>IF(ISBLANK(LeaveTracker[[#This Row],[Employee Name]]),"-----",VLOOKUP(LeaveTracker[[#This Row],[Employee Name]],'List of Employees'!$B$4:$H$767,6))</f>
        <v>CASUAL</v>
      </c>
      <c r="G7320" s="24">
        <v>45170</v>
      </c>
      <c r="H7320" s="24">
        <v>45199</v>
      </c>
      <c r="I7320" s="20" t="s">
        <v>82</v>
      </c>
      <c r="K7320" s="57" t="str">
        <f>LeaveTracker[[#This Row],[Days]]&amp;" "&amp;LeaveTracker[[#This Row],[Type of Leave]]</f>
        <v>18 VL</v>
      </c>
      <c r="L7320" s="23">
        <v>18</v>
      </c>
      <c r="M7320" s="27"/>
    </row>
    <row r="7321" spans="1:13" ht="30" customHeight="1" x14ac:dyDescent="0.3">
      <c r="A7321" s="27">
        <f t="shared" si="88"/>
        <v>3595</v>
      </c>
      <c r="B7321" s="31">
        <v>45173</v>
      </c>
      <c r="C7321" s="31">
        <v>45142</v>
      </c>
      <c r="D7321" s="19" t="s">
        <v>476</v>
      </c>
      <c r="E7321" s="20" t="str">
        <f>IF(ISBLANK(LeaveTracker[[#This Row],[Employee Name]]),"-----",VLOOKUP(LeaveTracker[[#This Row],[Employee Name]],'List of Employees'!$B$4:$H$767,7))</f>
        <v>ADMIN OFFICE</v>
      </c>
      <c r="F7321" s="66" t="str">
        <f>IF(ISBLANK(LeaveTracker[[#This Row],[Employee Name]]),"-----",VLOOKUP(LeaveTracker[[#This Row],[Employee Name]],'List of Employees'!$B$4:$H$767,6))</f>
        <v>PERMANENT</v>
      </c>
      <c r="G7321" s="24"/>
      <c r="H7321" s="24"/>
      <c r="I7321" s="19" t="s">
        <v>297</v>
      </c>
      <c r="J7321" s="42" t="s">
        <v>688</v>
      </c>
      <c r="K7321" s="57" t="str">
        <f ca="1">LeaveTracker[[#This Row],[Days]]&amp;" "&amp;LeaveTracker[[#This Row],[Type of Leave]]</f>
        <v>0 OTHER</v>
      </c>
      <c r="L7321" s="23">
        <f ca="1">NETWORKDAYS(LeaveTracker[[#This Row],[Start Date]],LeaveTracker[[#This Row],[End Date]],lstHolidays)</f>
        <v>0</v>
      </c>
      <c r="M7321" s="27"/>
    </row>
    <row r="7322" spans="1:13" ht="30" customHeight="1" x14ac:dyDescent="0.3">
      <c r="A7322" s="27">
        <f t="shared" si="88"/>
        <v>3596</v>
      </c>
      <c r="B7322" s="31">
        <v>45174</v>
      </c>
      <c r="C7322" s="31">
        <v>45170</v>
      </c>
      <c r="D7322" s="19" t="s">
        <v>1819</v>
      </c>
      <c r="E7322" s="20" t="str">
        <f>IF(ISBLANK(LeaveTracker[[#This Row],[Employee Name]]),"-----",VLOOKUP(LeaveTracker[[#This Row],[Employee Name]],'List of Employees'!$B$4:$H$767,7))</f>
        <v>GSO</v>
      </c>
      <c r="F7322" s="66" t="str">
        <f>IF(ISBLANK(LeaveTracker[[#This Row],[Employee Name]]),"-----",VLOOKUP(LeaveTracker[[#This Row],[Employee Name]],'List of Employees'!$B$4:$H$767,6))</f>
        <v>CASUAL</v>
      </c>
      <c r="G7322" s="24">
        <v>45169</v>
      </c>
      <c r="H7322" s="24">
        <v>45169</v>
      </c>
      <c r="I7322" s="20" t="s">
        <v>81</v>
      </c>
      <c r="K7322" s="57" t="str">
        <f ca="1">LeaveTracker[[#This Row],[Days]]&amp;" "&amp;LeaveTracker[[#This Row],[Type of Leave]]</f>
        <v>1 SL</v>
      </c>
      <c r="L7322" s="23">
        <f ca="1">NETWORKDAYS(LeaveTracker[[#This Row],[Start Date]],LeaveTracker[[#This Row],[End Date]],lstHolidays)</f>
        <v>1</v>
      </c>
      <c r="M7322" s="27"/>
    </row>
    <row r="7323" spans="1:13" ht="30" customHeight="1" x14ac:dyDescent="0.3">
      <c r="A7323" s="27">
        <f t="shared" si="88"/>
        <v>3597</v>
      </c>
      <c r="B7323" s="31">
        <v>45174</v>
      </c>
      <c r="C7323" s="31">
        <v>45173</v>
      </c>
      <c r="D7323" s="19" t="s">
        <v>1876</v>
      </c>
      <c r="E7323" s="20" t="str">
        <f>IF(ISBLANK(LeaveTracker[[#This Row],[Employee Name]]),"-----",VLOOKUP(LeaveTracker[[#This Row],[Employee Name]],'List of Employees'!$B$4:$H$767,7))</f>
        <v>CTO</v>
      </c>
      <c r="F7323" s="66" t="str">
        <f>IF(ISBLANK(LeaveTracker[[#This Row],[Employee Name]]),"-----",VLOOKUP(LeaveTracker[[#This Row],[Employee Name]],'List of Employees'!$B$4:$H$767,6))</f>
        <v>JOBCON</v>
      </c>
      <c r="G7323" s="24">
        <v>45152</v>
      </c>
      <c r="H7323" s="24">
        <v>45169</v>
      </c>
      <c r="I7323" s="20" t="s">
        <v>82</v>
      </c>
      <c r="K7323" s="57" t="str">
        <f ca="1">LeaveTracker[[#This Row],[Days]]&amp;" "&amp;LeaveTracker[[#This Row],[Type of Leave]]</f>
        <v>14 VL</v>
      </c>
      <c r="L7323" s="23">
        <f ca="1">NETWORKDAYS(LeaveTracker[[#This Row],[Start Date]],LeaveTracker[[#This Row],[End Date]],lstHolidays)</f>
        <v>14</v>
      </c>
      <c r="M7323" s="27"/>
    </row>
    <row r="7324" spans="1:13" ht="30" customHeight="1" x14ac:dyDescent="0.3">
      <c r="A7324" s="27">
        <f t="shared" si="88"/>
        <v>3598</v>
      </c>
      <c r="B7324" s="31">
        <v>45174</v>
      </c>
      <c r="C7324" s="31">
        <v>45173</v>
      </c>
      <c r="D7324" s="19" t="s">
        <v>487</v>
      </c>
      <c r="E7324" s="20" t="str">
        <f>IF(ISBLANK(LeaveTracker[[#This Row],[Employee Name]]),"-----",VLOOKUP(LeaveTracker[[#This Row],[Employee Name]],'List of Employees'!$B$4:$H$767,7))</f>
        <v>THRDC</v>
      </c>
      <c r="F7324" s="66" t="str">
        <f>IF(ISBLANK(LeaveTracker[[#This Row],[Employee Name]]),"-----",VLOOKUP(LeaveTracker[[#This Row],[Employee Name]],'List of Employees'!$B$4:$H$767,6))</f>
        <v>PERMANENT</v>
      </c>
      <c r="G7324" s="24">
        <v>45169</v>
      </c>
      <c r="H7324" s="24">
        <v>45170</v>
      </c>
      <c r="I7324" s="20" t="s">
        <v>81</v>
      </c>
      <c r="K7324" s="57" t="str">
        <f ca="1">LeaveTracker[[#This Row],[Days]]&amp;" "&amp;LeaveTracker[[#This Row],[Type of Leave]]</f>
        <v>2 SL</v>
      </c>
      <c r="L7324" s="23">
        <f ca="1">NETWORKDAYS(LeaveTracker[[#This Row],[Start Date]],LeaveTracker[[#This Row],[End Date]],lstHolidays)</f>
        <v>2</v>
      </c>
      <c r="M7324" s="27"/>
    </row>
    <row r="7325" spans="1:13" ht="30" customHeight="1" x14ac:dyDescent="0.3">
      <c r="A7325" s="27">
        <f t="shared" si="88"/>
        <v>3599</v>
      </c>
      <c r="B7325" s="31">
        <v>45174</v>
      </c>
      <c r="C7325" s="31">
        <v>45173</v>
      </c>
      <c r="D7325" s="19" t="s">
        <v>1067</v>
      </c>
      <c r="E7325" s="20" t="str">
        <f>IF(ISBLANK(LeaveTracker[[#This Row],[Employee Name]]),"-----",VLOOKUP(LeaveTracker[[#This Row],[Employee Name]],'List of Employees'!$B$4:$H$767,7))</f>
        <v>PIO</v>
      </c>
      <c r="F7325" s="66" t="str">
        <f>IF(ISBLANK(LeaveTracker[[#This Row],[Employee Name]]),"-----",VLOOKUP(LeaveTracker[[#This Row],[Employee Name]],'List of Employees'!$B$4:$H$767,6))</f>
        <v>PERMANENT</v>
      </c>
      <c r="G7325" s="24">
        <v>45170</v>
      </c>
      <c r="H7325" s="24">
        <v>45170</v>
      </c>
      <c r="I7325" s="20" t="s">
        <v>81</v>
      </c>
      <c r="K7325" s="57" t="str">
        <f ca="1">LeaveTracker[[#This Row],[Days]]&amp;" "&amp;LeaveTracker[[#This Row],[Type of Leave]]</f>
        <v>1 SL</v>
      </c>
      <c r="L7325" s="23">
        <f ca="1">NETWORKDAYS(LeaveTracker[[#This Row],[Start Date]],LeaveTracker[[#This Row],[End Date]],lstHolidays)</f>
        <v>1</v>
      </c>
      <c r="M7325" s="27"/>
    </row>
    <row r="7326" spans="1:13" ht="30" customHeight="1" x14ac:dyDescent="0.3">
      <c r="A7326" s="27">
        <f t="shared" si="88"/>
        <v>3600</v>
      </c>
      <c r="B7326" s="31">
        <v>45174</v>
      </c>
      <c r="C7326" s="31">
        <v>45173</v>
      </c>
      <c r="D7326" s="19" t="s">
        <v>470</v>
      </c>
      <c r="E7326" s="20" t="str">
        <f>IF(ISBLANK(LeaveTracker[[#This Row],[Employee Name]]),"-----",VLOOKUP(LeaveTracker[[#This Row],[Employee Name]],'List of Employees'!$B$4:$H$767,7))</f>
        <v>PIO</v>
      </c>
      <c r="F7326" s="66" t="str">
        <f>IF(ISBLANK(LeaveTracker[[#This Row],[Employee Name]]),"-----",VLOOKUP(LeaveTracker[[#This Row],[Employee Name]],'List of Employees'!$B$4:$H$767,6))</f>
        <v>PERMANENT</v>
      </c>
      <c r="G7326" s="24">
        <v>45170</v>
      </c>
      <c r="H7326" s="24">
        <v>45170</v>
      </c>
      <c r="I7326" s="20" t="s">
        <v>81</v>
      </c>
      <c r="K7326" s="57" t="str">
        <f ca="1">LeaveTracker[[#This Row],[Days]]&amp;" "&amp;LeaveTracker[[#This Row],[Type of Leave]]</f>
        <v>1 SL</v>
      </c>
      <c r="L7326" s="23">
        <f ca="1">NETWORKDAYS(LeaveTracker[[#This Row],[Start Date]],LeaveTracker[[#This Row],[End Date]],lstHolidays)</f>
        <v>1</v>
      </c>
      <c r="M7326" s="27"/>
    </row>
    <row r="7327" spans="1:13" ht="30" customHeight="1" x14ac:dyDescent="0.3">
      <c r="A7327" s="27">
        <f t="shared" si="88"/>
        <v>3601</v>
      </c>
      <c r="B7327" s="31">
        <v>45174</v>
      </c>
      <c r="C7327" s="31">
        <v>45173</v>
      </c>
      <c r="D7327" s="19" t="s">
        <v>654</v>
      </c>
      <c r="E7327" s="20" t="str">
        <f>IF(ISBLANK(LeaveTracker[[#This Row],[Employee Name]]),"-----",VLOOKUP(LeaveTracker[[#This Row],[Employee Name]],'List of Employees'!$B$4:$H$767,7))</f>
        <v>ASSESSORS OFFICE</v>
      </c>
      <c r="F7327" s="66" t="str">
        <f>IF(ISBLANK(LeaveTracker[[#This Row],[Employee Name]]),"-----",VLOOKUP(LeaveTracker[[#This Row],[Employee Name]],'List of Employees'!$B$4:$H$767,6))</f>
        <v>PERMANENT</v>
      </c>
      <c r="G7327" s="24">
        <v>45184</v>
      </c>
      <c r="H7327" s="24">
        <v>45205</v>
      </c>
      <c r="I7327" s="20" t="s">
        <v>82</v>
      </c>
      <c r="K7327" s="57" t="str">
        <f>LeaveTracker[[#This Row],[Days]]&amp;" "&amp;LeaveTracker[[#This Row],[Type of Leave]]</f>
        <v>15 VL</v>
      </c>
      <c r="L7327" s="23">
        <v>15</v>
      </c>
      <c r="M7327" s="27"/>
    </row>
    <row r="7328" spans="1:13" ht="30" customHeight="1" x14ac:dyDescent="0.3">
      <c r="A7328" s="27">
        <f t="shared" si="88"/>
        <v>3602</v>
      </c>
      <c r="B7328" s="31">
        <v>45174</v>
      </c>
      <c r="C7328" s="31">
        <v>45170</v>
      </c>
      <c r="D7328" s="19" t="s">
        <v>823</v>
      </c>
      <c r="E7328" s="20" t="str">
        <f>IF(ISBLANK(LeaveTracker[[#This Row],[Employee Name]]),"-----",VLOOKUP(LeaveTracker[[#This Row],[Employee Name]],'List of Employees'!$B$4:$H$767,7))</f>
        <v>CHO</v>
      </c>
      <c r="F7328" s="66" t="str">
        <f>IF(ISBLANK(LeaveTracker[[#This Row],[Employee Name]]),"-----",VLOOKUP(LeaveTracker[[#This Row],[Employee Name]],'List of Employees'!$B$4:$H$767,6))</f>
        <v>PERMANENT</v>
      </c>
      <c r="G7328" s="24">
        <v>45176</v>
      </c>
      <c r="H7328" s="24">
        <v>45177</v>
      </c>
      <c r="I7328" s="20" t="s">
        <v>82</v>
      </c>
      <c r="K7328" s="57" t="str">
        <f ca="1">LeaveTracker[[#This Row],[Days]]&amp;" "&amp;LeaveTracker[[#This Row],[Type of Leave]]</f>
        <v>2 VL</v>
      </c>
      <c r="L7328" s="23">
        <f ca="1">NETWORKDAYS(LeaveTracker[[#This Row],[Start Date]],LeaveTracker[[#This Row],[End Date]],lstHolidays)</f>
        <v>2</v>
      </c>
      <c r="M7328" s="27"/>
    </row>
    <row r="7329" spans="1:13" ht="30" customHeight="1" x14ac:dyDescent="0.3">
      <c r="A7329" s="27">
        <f t="shared" si="88"/>
        <v>3603</v>
      </c>
      <c r="B7329" s="31">
        <v>45174</v>
      </c>
      <c r="C7329" s="31">
        <v>45170</v>
      </c>
      <c r="D7329" s="19" t="s">
        <v>823</v>
      </c>
      <c r="E7329" s="20" t="str">
        <f>IF(ISBLANK(LeaveTracker[[#This Row],[Employee Name]]),"-----",VLOOKUP(LeaveTracker[[#This Row],[Employee Name]],'List of Employees'!$B$4:$H$767,7))</f>
        <v>CHO</v>
      </c>
      <c r="F7329" s="66" t="str">
        <f>IF(ISBLANK(LeaveTracker[[#This Row],[Employee Name]]),"-----",VLOOKUP(LeaveTracker[[#This Row],[Employee Name]],'List of Employees'!$B$4:$H$767,6))</f>
        <v>PERMANENT</v>
      </c>
      <c r="G7329" s="24">
        <v>45169</v>
      </c>
      <c r="H7329" s="24">
        <v>45169</v>
      </c>
      <c r="I7329" s="20" t="s">
        <v>81</v>
      </c>
      <c r="K7329" s="57" t="str">
        <f ca="1">LeaveTracker[[#This Row],[Days]]&amp;" "&amp;LeaveTracker[[#This Row],[Type of Leave]]</f>
        <v>1 SL</v>
      </c>
      <c r="L7329" s="23">
        <f ca="1">NETWORKDAYS(LeaveTracker[[#This Row],[Start Date]],LeaveTracker[[#This Row],[End Date]],lstHolidays)</f>
        <v>1</v>
      </c>
      <c r="M7329" s="27"/>
    </row>
    <row r="7330" spans="1:13" ht="30" customHeight="1" x14ac:dyDescent="0.3">
      <c r="A7330" s="27">
        <f t="shared" si="88"/>
        <v>3604</v>
      </c>
      <c r="B7330" s="31">
        <v>45174</v>
      </c>
      <c r="C7330" s="31">
        <v>45169</v>
      </c>
      <c r="D7330" s="19" t="s">
        <v>846</v>
      </c>
      <c r="E7330" s="20" t="str">
        <f>IF(ISBLANK(LeaveTracker[[#This Row],[Employee Name]]),"-----",VLOOKUP(LeaveTracker[[#This Row],[Employee Name]],'List of Employees'!$B$4:$H$767,7))</f>
        <v>MO</v>
      </c>
      <c r="F7330" s="66" t="str">
        <f>IF(ISBLANK(LeaveTracker[[#This Row],[Employee Name]]),"-----",VLOOKUP(LeaveTracker[[#This Row],[Employee Name]],'List of Employees'!$B$4:$H$767,6))</f>
        <v>PERMANENT</v>
      </c>
      <c r="G7330" s="24">
        <v>45161</v>
      </c>
      <c r="H7330" s="24">
        <v>45161</v>
      </c>
      <c r="I7330" s="20" t="s">
        <v>81</v>
      </c>
      <c r="K7330" s="57" t="str">
        <f ca="1">LeaveTracker[[#This Row],[Days]]&amp;" "&amp;LeaveTracker[[#This Row],[Type of Leave]]</f>
        <v>1 SL</v>
      </c>
      <c r="L7330" s="23">
        <f ca="1">NETWORKDAYS(LeaveTracker[[#This Row],[Start Date]],LeaveTracker[[#This Row],[End Date]],lstHolidays)</f>
        <v>1</v>
      </c>
      <c r="M7330" s="27"/>
    </row>
    <row r="7331" spans="1:13" ht="30" customHeight="1" x14ac:dyDescent="0.3">
      <c r="A7331" s="27">
        <f t="shared" si="88"/>
        <v>3605</v>
      </c>
      <c r="B7331" s="31">
        <v>45174</v>
      </c>
      <c r="C7331" s="31">
        <v>45169</v>
      </c>
      <c r="D7331" s="19" t="s">
        <v>846</v>
      </c>
      <c r="E7331" s="20" t="str">
        <f>IF(ISBLANK(LeaveTracker[[#This Row],[Employee Name]]),"-----",VLOOKUP(LeaveTracker[[#This Row],[Employee Name]],'List of Employees'!$B$4:$H$767,7))</f>
        <v>MO</v>
      </c>
      <c r="F7331" s="66" t="str">
        <f>IF(ISBLANK(LeaveTracker[[#This Row],[Employee Name]]),"-----",VLOOKUP(LeaveTracker[[#This Row],[Employee Name]],'List of Employees'!$B$4:$H$767,6))</f>
        <v>PERMANENT</v>
      </c>
      <c r="G7331" s="24">
        <v>45168</v>
      </c>
      <c r="H7331" s="24">
        <v>45168</v>
      </c>
      <c r="I7331" s="20" t="s">
        <v>81</v>
      </c>
      <c r="K7331" s="57" t="str">
        <f ca="1">LeaveTracker[[#This Row],[Days]]&amp;" "&amp;LeaveTracker[[#This Row],[Type of Leave]]</f>
        <v>1 SL</v>
      </c>
      <c r="L7331" s="23">
        <f ca="1">NETWORKDAYS(LeaveTracker[[#This Row],[Start Date]],LeaveTracker[[#This Row],[End Date]],lstHolidays)</f>
        <v>1</v>
      </c>
      <c r="M7331" s="27"/>
    </row>
    <row r="7332" spans="1:13" ht="30" customHeight="1" x14ac:dyDescent="0.3">
      <c r="A7332" s="27">
        <f t="shared" si="88"/>
        <v>3606</v>
      </c>
      <c r="B7332" s="31">
        <v>45174</v>
      </c>
      <c r="C7332" s="31">
        <v>45173</v>
      </c>
      <c r="D7332" s="19" t="s">
        <v>1053</v>
      </c>
      <c r="E7332" s="20" t="str">
        <f>IF(ISBLANK(LeaveTracker[[#This Row],[Employee Name]]),"-----",VLOOKUP(LeaveTracker[[#This Row],[Employee Name]],'List of Employees'!$B$4:$H$767,7))</f>
        <v>CTO</v>
      </c>
      <c r="F7332" s="66" t="str">
        <f>IF(ISBLANK(LeaveTracker[[#This Row],[Employee Name]]),"-----",VLOOKUP(LeaveTracker[[#This Row],[Employee Name]],'List of Employees'!$B$4:$H$767,6))</f>
        <v>PERMANENT</v>
      </c>
      <c r="G7332" s="24">
        <v>45168</v>
      </c>
      <c r="H7332" s="24">
        <v>45170</v>
      </c>
      <c r="I7332" s="20" t="s">
        <v>81</v>
      </c>
      <c r="K7332" s="57" t="str">
        <f ca="1">LeaveTracker[[#This Row],[Days]]&amp;" "&amp;LeaveTracker[[#This Row],[Type of Leave]]</f>
        <v>3 SL</v>
      </c>
      <c r="L7332" s="23">
        <f ca="1">NETWORKDAYS(LeaveTracker[[#This Row],[Start Date]],LeaveTracker[[#This Row],[End Date]],lstHolidays)</f>
        <v>3</v>
      </c>
      <c r="M7332" s="27"/>
    </row>
    <row r="7333" spans="1:13" ht="30" customHeight="1" x14ac:dyDescent="0.3">
      <c r="A7333" s="27">
        <f t="shared" si="88"/>
        <v>3607</v>
      </c>
      <c r="B7333" s="31">
        <v>45174</v>
      </c>
      <c r="C7333" s="31">
        <v>45173</v>
      </c>
      <c r="D7333" s="19" t="s">
        <v>1053</v>
      </c>
      <c r="E7333" s="20" t="str">
        <f>IF(ISBLANK(LeaveTracker[[#This Row],[Employee Name]]),"-----",VLOOKUP(LeaveTracker[[#This Row],[Employee Name]],'List of Employees'!$B$4:$H$767,7))</f>
        <v>CTO</v>
      </c>
      <c r="F7333" s="66" t="str">
        <f>IF(ISBLANK(LeaveTracker[[#This Row],[Employee Name]]),"-----",VLOOKUP(LeaveTracker[[#This Row],[Employee Name]],'List of Employees'!$B$4:$H$767,6))</f>
        <v>PERMANENT</v>
      </c>
      <c r="G7333" s="21">
        <v>45163</v>
      </c>
      <c r="H7333" s="24">
        <v>45163</v>
      </c>
      <c r="I7333" s="20" t="s">
        <v>81</v>
      </c>
      <c r="K7333" s="57" t="str">
        <f ca="1">LeaveTracker[[#This Row],[Days]]&amp;" "&amp;LeaveTracker[[#This Row],[Type of Leave]]</f>
        <v>1 SL</v>
      </c>
      <c r="L7333" s="23">
        <f ca="1">NETWORKDAYS(LeaveTracker[[#This Row],[Start Date]],LeaveTracker[[#This Row],[End Date]],lstHolidays)</f>
        <v>1</v>
      </c>
      <c r="M7333" s="27"/>
    </row>
    <row r="7334" spans="1:13" ht="30" customHeight="1" x14ac:dyDescent="0.3">
      <c r="A7334" s="27">
        <f t="shared" si="88"/>
        <v>3608</v>
      </c>
      <c r="B7334" s="31">
        <v>45174</v>
      </c>
      <c r="C7334" s="31">
        <v>45167</v>
      </c>
      <c r="D7334" s="19" t="s">
        <v>972</v>
      </c>
      <c r="E7334" s="20" t="str">
        <f>IF(ISBLANK(LeaveTracker[[#This Row],[Employee Name]]),"-----",VLOOKUP(LeaveTracker[[#This Row],[Employee Name]],'List of Employees'!$B$4:$H$767,7))</f>
        <v>TOPS (ADMIN CSU)</v>
      </c>
      <c r="F7334" s="66" t="str">
        <f>IF(ISBLANK(LeaveTracker[[#This Row],[Employee Name]]),"-----",VLOOKUP(LeaveTracker[[#This Row],[Employee Name]],'List of Employees'!$B$4:$H$767,6))</f>
        <v>PERMANENT</v>
      </c>
      <c r="G7334" s="24">
        <v>45167</v>
      </c>
      <c r="H7334" s="24">
        <v>45183</v>
      </c>
      <c r="I7334" s="20" t="s">
        <v>81</v>
      </c>
      <c r="K7334" s="57" t="str">
        <f ca="1">LeaveTracker[[#This Row],[Days]]&amp;" "&amp;LeaveTracker[[#This Row],[Type of Leave]]</f>
        <v>13 SL</v>
      </c>
      <c r="L7334" s="23">
        <f ca="1">NETWORKDAYS(LeaveTracker[[#This Row],[Start Date]],LeaveTracker[[#This Row],[End Date]],lstHolidays)</f>
        <v>13</v>
      </c>
      <c r="M7334" s="27"/>
    </row>
    <row r="7335" spans="1:13" ht="30" customHeight="1" x14ac:dyDescent="0.3">
      <c r="A7335" s="27">
        <f t="shared" si="88"/>
        <v>3609</v>
      </c>
      <c r="B7335" s="31">
        <v>45174</v>
      </c>
      <c r="C7335" s="31">
        <v>45170</v>
      </c>
      <c r="D7335" s="19" t="s">
        <v>2453</v>
      </c>
      <c r="E7335" s="20" t="str">
        <f>IF(ISBLANK(LeaveTracker[[#This Row],[Employee Name]]),"-----",VLOOKUP(LeaveTracker[[#This Row],[Employee Name]],'List of Employees'!$B$4:$H$767,7))</f>
        <v>RTC BRANCA</v>
      </c>
      <c r="F7335" s="66" t="str">
        <f>IF(ISBLANK(LeaveTracker[[#This Row],[Employee Name]]),"-----",VLOOKUP(LeaveTracker[[#This Row],[Employee Name]],'List of Employees'!$B$4:$H$767,6))</f>
        <v>CASUAL</v>
      </c>
      <c r="G7335" s="24">
        <v>45167</v>
      </c>
      <c r="H7335" s="24">
        <v>45169</v>
      </c>
      <c r="I7335" s="20" t="s">
        <v>81</v>
      </c>
      <c r="K7335" s="57" t="str">
        <f ca="1">LeaveTracker[[#This Row],[Days]]&amp;" "&amp;LeaveTracker[[#This Row],[Type of Leave]]</f>
        <v>3 SL</v>
      </c>
      <c r="L7335" s="23">
        <f ca="1">NETWORKDAYS(LeaveTracker[[#This Row],[Start Date]],LeaveTracker[[#This Row],[End Date]],lstHolidays)</f>
        <v>3</v>
      </c>
      <c r="M7335" s="27"/>
    </row>
    <row r="7336" spans="1:13" ht="30" customHeight="1" x14ac:dyDescent="0.3">
      <c r="A7336" s="27">
        <f t="shared" si="88"/>
        <v>3610</v>
      </c>
      <c r="B7336" s="31">
        <v>45174</v>
      </c>
      <c r="C7336" s="31">
        <v>45162</v>
      </c>
      <c r="D7336" s="19" t="s">
        <v>1950</v>
      </c>
      <c r="E7336" s="20" t="str">
        <f>IF(ISBLANK(LeaveTracker[[#This Row],[Employee Name]]),"-----",VLOOKUP(LeaveTracker[[#This Row],[Employee Name]],'List of Employees'!$B$4:$H$767,7))</f>
        <v>EEO/CITY MARKET</v>
      </c>
      <c r="F7336" s="66" t="str">
        <f>IF(ISBLANK(LeaveTracker[[#This Row],[Employee Name]]),"-----",VLOOKUP(LeaveTracker[[#This Row],[Employee Name]],'List of Employees'!$B$4:$H$767,6))</f>
        <v>CASUAL</v>
      </c>
      <c r="G7336" s="24">
        <v>45171</v>
      </c>
      <c r="H7336" s="24">
        <v>45171</v>
      </c>
      <c r="I7336" s="20" t="s">
        <v>82</v>
      </c>
      <c r="K7336" s="57" t="str">
        <f>LeaveTracker[[#This Row],[Days]]&amp;" "&amp;LeaveTracker[[#This Row],[Type of Leave]]</f>
        <v>1 VL</v>
      </c>
      <c r="L7336" s="23">
        <v>1</v>
      </c>
      <c r="M7336" s="27"/>
    </row>
    <row r="7337" spans="1:13" ht="30" customHeight="1" x14ac:dyDescent="0.3">
      <c r="A7337" s="27">
        <f t="shared" si="88"/>
        <v>3611</v>
      </c>
      <c r="B7337" s="31">
        <v>45174</v>
      </c>
      <c r="C7337" s="31">
        <v>45164</v>
      </c>
      <c r="D7337" s="19" t="s">
        <v>1817</v>
      </c>
      <c r="E7337" s="20" t="str">
        <f>IF(ISBLANK(LeaveTracker[[#This Row],[Employee Name]]),"-----",VLOOKUP(LeaveTracker[[#This Row],[Employee Name]],'List of Employees'!$B$4:$H$767,7))</f>
        <v>EEO/CITY MARKET</v>
      </c>
      <c r="F7337" s="66" t="str">
        <f>IF(ISBLANK(LeaveTracker[[#This Row],[Employee Name]]),"-----",VLOOKUP(LeaveTracker[[#This Row],[Employee Name]],'List of Employees'!$B$4:$H$767,6))</f>
        <v>CASUAL</v>
      </c>
      <c r="G7337" s="24">
        <v>45171</v>
      </c>
      <c r="H7337" s="24">
        <v>45171</v>
      </c>
      <c r="I7337" s="20" t="s">
        <v>82</v>
      </c>
      <c r="K7337" s="57" t="str">
        <f>LeaveTracker[[#This Row],[Days]]&amp;" "&amp;LeaveTracker[[#This Row],[Type of Leave]]</f>
        <v>1 VL</v>
      </c>
      <c r="L7337" s="23">
        <v>1</v>
      </c>
      <c r="M7337" s="27"/>
    </row>
    <row r="7338" spans="1:13" ht="30" customHeight="1" x14ac:dyDescent="0.3">
      <c r="A7338" s="27">
        <f t="shared" si="88"/>
        <v>3612</v>
      </c>
      <c r="B7338" s="31">
        <v>45174</v>
      </c>
      <c r="C7338" s="31">
        <v>45164</v>
      </c>
      <c r="D7338" s="19" t="s">
        <v>1817</v>
      </c>
      <c r="E7338" s="20" t="str">
        <f>IF(ISBLANK(LeaveTracker[[#This Row],[Employee Name]]),"-----",VLOOKUP(LeaveTracker[[#This Row],[Employee Name]],'List of Employees'!$B$4:$H$767,7))</f>
        <v>EEO/CITY MARKET</v>
      </c>
      <c r="F7338" s="66" t="str">
        <f>IF(ISBLANK(LeaveTracker[[#This Row],[Employee Name]]),"-----",VLOOKUP(LeaveTracker[[#This Row],[Employee Name]],'List of Employees'!$B$4:$H$767,6))</f>
        <v>CASUAL</v>
      </c>
      <c r="G7338" s="24">
        <v>45175</v>
      </c>
      <c r="H7338" s="24">
        <v>45175</v>
      </c>
      <c r="I7338" s="20" t="s">
        <v>82</v>
      </c>
      <c r="K7338" s="57" t="str">
        <f ca="1">LeaveTracker[[#This Row],[Days]]&amp;" "&amp;LeaveTracker[[#This Row],[Type of Leave]]</f>
        <v>1 VL</v>
      </c>
      <c r="L7338" s="23">
        <f ca="1">NETWORKDAYS(LeaveTracker[[#This Row],[Start Date]],LeaveTracker[[#This Row],[End Date]],lstHolidays)</f>
        <v>1</v>
      </c>
      <c r="M7338" s="27"/>
    </row>
    <row r="7339" spans="1:13" ht="30" customHeight="1" x14ac:dyDescent="0.3">
      <c r="A7339" s="27">
        <f t="shared" si="88"/>
        <v>3613</v>
      </c>
      <c r="B7339" s="31">
        <v>45174</v>
      </c>
      <c r="C7339" s="31">
        <v>45168</v>
      </c>
      <c r="D7339" s="19" t="s">
        <v>1867</v>
      </c>
      <c r="E7339" s="20" t="str">
        <f>IF(ISBLANK(LeaveTracker[[#This Row],[Employee Name]]),"-----",VLOOKUP(LeaveTracker[[#This Row],[Employee Name]],'List of Employees'!$B$4:$H$767,7))</f>
        <v>GSO</v>
      </c>
      <c r="F7339" s="66" t="str">
        <f>IF(ISBLANK(LeaveTracker[[#This Row],[Employee Name]]),"-----",VLOOKUP(LeaveTracker[[#This Row],[Employee Name]],'List of Employees'!$B$4:$H$767,6))</f>
        <v>CASUAL</v>
      </c>
      <c r="G7339" s="24">
        <v>45176</v>
      </c>
      <c r="H7339" s="24">
        <v>45177</v>
      </c>
      <c r="I7339" s="20" t="s">
        <v>82</v>
      </c>
      <c r="K7339" s="57" t="str">
        <f ca="1">LeaveTracker[[#This Row],[Days]]&amp;" "&amp;LeaveTracker[[#This Row],[Type of Leave]]</f>
        <v>2 VL</v>
      </c>
      <c r="L7339" s="23">
        <f ca="1">NETWORKDAYS(LeaveTracker[[#This Row],[Start Date]],LeaveTracker[[#This Row],[End Date]],lstHolidays)</f>
        <v>2</v>
      </c>
      <c r="M7339" s="27"/>
    </row>
    <row r="7340" spans="1:13" ht="30" customHeight="1" x14ac:dyDescent="0.3">
      <c r="A7340" s="27">
        <f t="shared" si="88"/>
        <v>3614</v>
      </c>
      <c r="B7340" s="31">
        <v>45174</v>
      </c>
      <c r="C7340" s="31">
        <v>45167</v>
      </c>
      <c r="D7340" s="19" t="s">
        <v>2471</v>
      </c>
      <c r="E7340" s="20" t="str">
        <f>IF(ISBLANK(LeaveTracker[[#This Row],[Employee Name]]),"-----",VLOOKUP(LeaveTracker[[#This Row],[Employee Name]],'List of Employees'!$B$4:$H$767,7))</f>
        <v>CPDO</v>
      </c>
      <c r="F7340" s="66" t="str">
        <f>IF(ISBLANK(LeaveTracker[[#This Row],[Employee Name]]),"-----",VLOOKUP(LeaveTracker[[#This Row],[Employee Name]],'List of Employees'!$B$4:$H$767,6))</f>
        <v>CASUAL</v>
      </c>
      <c r="G7340" s="24">
        <v>45170</v>
      </c>
      <c r="H7340" s="24">
        <v>45198</v>
      </c>
      <c r="I7340" s="20" t="s">
        <v>82</v>
      </c>
      <c r="K7340" s="57" t="str">
        <f ca="1">LeaveTracker[[#This Row],[Days]]&amp;" "&amp;LeaveTracker[[#This Row],[Type of Leave]]</f>
        <v>21 VL</v>
      </c>
      <c r="L7340" s="23">
        <f ca="1">NETWORKDAYS(LeaveTracker[[#This Row],[Start Date]],LeaveTracker[[#This Row],[End Date]],lstHolidays)</f>
        <v>21</v>
      </c>
      <c r="M7340" s="27"/>
    </row>
    <row r="7341" spans="1:13" ht="30" customHeight="1" x14ac:dyDescent="0.3">
      <c r="A7341" s="27">
        <f t="shared" ref="A7341:A7404" si="89">A7340+1</f>
        <v>3615</v>
      </c>
      <c r="B7341" s="31">
        <v>45174</v>
      </c>
      <c r="C7341" s="31">
        <v>45168</v>
      </c>
      <c r="D7341" s="19" t="s">
        <v>1866</v>
      </c>
      <c r="E7341" s="20" t="str">
        <f>IF(ISBLANK(LeaveTracker[[#This Row],[Employee Name]]),"-----",VLOOKUP(LeaveTracker[[#This Row],[Employee Name]],'List of Employees'!$B$4:$H$767,7))</f>
        <v>CEO</v>
      </c>
      <c r="F7341" s="66" t="str">
        <f>IF(ISBLANK(LeaveTracker[[#This Row],[Employee Name]]),"-----",VLOOKUP(LeaveTracker[[#This Row],[Employee Name]],'List of Employees'!$B$4:$H$767,6))</f>
        <v>CASUAL</v>
      </c>
      <c r="G7341" s="24">
        <v>45175</v>
      </c>
      <c r="H7341" s="24">
        <v>45175</v>
      </c>
      <c r="I7341" s="20" t="s">
        <v>82</v>
      </c>
      <c r="K7341" s="57" t="str">
        <f ca="1">LeaveTracker[[#This Row],[Days]]&amp;" "&amp;LeaveTracker[[#This Row],[Type of Leave]]</f>
        <v>1 VL</v>
      </c>
      <c r="L7341" s="23">
        <f ca="1">NETWORKDAYS(LeaveTracker[[#This Row],[Start Date]],LeaveTracker[[#This Row],[End Date]],lstHolidays)</f>
        <v>1</v>
      </c>
      <c r="M7341" s="27"/>
    </row>
    <row r="7342" spans="1:13" ht="30" customHeight="1" x14ac:dyDescent="0.3">
      <c r="A7342" s="27">
        <f t="shared" si="89"/>
        <v>3616</v>
      </c>
      <c r="B7342" s="31">
        <v>45174</v>
      </c>
      <c r="C7342" s="31">
        <v>45170</v>
      </c>
      <c r="D7342" s="19" t="s">
        <v>524</v>
      </c>
      <c r="E7342" s="20" t="str">
        <f>IF(ISBLANK(LeaveTracker[[#This Row],[Employee Name]]),"-----",VLOOKUP(LeaveTracker[[#This Row],[Employee Name]],'List of Employees'!$B$4:$H$767,7))</f>
        <v>GSO</v>
      </c>
      <c r="F7342" s="66" t="str">
        <f>IF(ISBLANK(LeaveTracker[[#This Row],[Employee Name]]),"-----",VLOOKUP(LeaveTracker[[#This Row],[Employee Name]],'List of Employees'!$B$4:$H$767,6))</f>
        <v>PERMANENT</v>
      </c>
      <c r="G7342" s="24">
        <v>45184</v>
      </c>
      <c r="H7342" s="24">
        <v>45184</v>
      </c>
      <c r="I7342" s="20" t="s">
        <v>82</v>
      </c>
      <c r="K7342" s="57" t="str">
        <f ca="1">LeaveTracker[[#This Row],[Days]]&amp;" "&amp;LeaveTracker[[#This Row],[Type of Leave]]</f>
        <v>1 VL</v>
      </c>
      <c r="L7342" s="23">
        <f ca="1">NETWORKDAYS(LeaveTracker[[#This Row],[Start Date]],LeaveTracker[[#This Row],[End Date]],lstHolidays)</f>
        <v>1</v>
      </c>
      <c r="M7342" s="27"/>
    </row>
    <row r="7343" spans="1:13" ht="30" customHeight="1" x14ac:dyDescent="0.3">
      <c r="A7343" s="27">
        <f t="shared" si="89"/>
        <v>3617</v>
      </c>
      <c r="B7343" s="31">
        <v>45174</v>
      </c>
      <c r="C7343" s="31">
        <v>45167</v>
      </c>
      <c r="D7343" s="19" t="s">
        <v>434</v>
      </c>
      <c r="E7343" s="20" t="str">
        <f>IF(ISBLANK(LeaveTracker[[#This Row],[Employee Name]]),"-----",VLOOKUP(LeaveTracker[[#This Row],[Employee Name]],'List of Employees'!$B$4:$H$767,7))</f>
        <v>INTERNAL</v>
      </c>
      <c r="F7343" s="66" t="str">
        <f>IF(ISBLANK(LeaveTracker[[#This Row],[Employee Name]]),"-----",VLOOKUP(LeaveTracker[[#This Row],[Employee Name]],'List of Employees'!$B$4:$H$767,6))</f>
        <v>PERMANENT</v>
      </c>
      <c r="G7343" s="24">
        <v>45155</v>
      </c>
      <c r="H7343" s="24">
        <v>45156</v>
      </c>
      <c r="I7343" s="20" t="s">
        <v>82</v>
      </c>
      <c r="K7343" s="57" t="str">
        <f ca="1">LeaveTracker[[#This Row],[Days]]&amp;" "&amp;LeaveTracker[[#This Row],[Type of Leave]]</f>
        <v>2 VL</v>
      </c>
      <c r="L7343" s="23">
        <f ca="1">NETWORKDAYS(LeaveTracker[[#This Row],[Start Date]],LeaveTracker[[#This Row],[End Date]],lstHolidays)</f>
        <v>2</v>
      </c>
      <c r="M7343" s="27"/>
    </row>
    <row r="7344" spans="1:13" ht="30" customHeight="1" x14ac:dyDescent="0.3">
      <c r="A7344" s="27">
        <f t="shared" si="89"/>
        <v>3618</v>
      </c>
      <c r="B7344" s="31">
        <v>45174</v>
      </c>
      <c r="C7344" s="31">
        <v>45167</v>
      </c>
      <c r="D7344" s="19" t="s">
        <v>434</v>
      </c>
      <c r="E7344" s="20" t="str">
        <f>IF(ISBLANK(LeaveTracker[[#This Row],[Employee Name]]),"-----",VLOOKUP(LeaveTracker[[#This Row],[Employee Name]],'List of Employees'!$B$4:$H$767,7))</f>
        <v>INTERNAL</v>
      </c>
      <c r="F7344" s="66" t="str">
        <f>IF(ISBLANK(LeaveTracker[[#This Row],[Employee Name]]),"-----",VLOOKUP(LeaveTracker[[#This Row],[Employee Name]],'List of Employees'!$B$4:$H$767,6))</f>
        <v>PERMANENT</v>
      </c>
      <c r="G7344" s="24">
        <v>45160</v>
      </c>
      <c r="H7344" s="24">
        <v>45163</v>
      </c>
      <c r="I7344" s="20" t="s">
        <v>82</v>
      </c>
      <c r="K7344" s="57" t="str">
        <f ca="1">LeaveTracker[[#This Row],[Days]]&amp;" "&amp;LeaveTracker[[#This Row],[Type of Leave]]</f>
        <v>4 VL</v>
      </c>
      <c r="L7344" s="23">
        <f ca="1">NETWORKDAYS(LeaveTracker[[#This Row],[Start Date]],LeaveTracker[[#This Row],[End Date]],lstHolidays)</f>
        <v>4</v>
      </c>
      <c r="M7344" s="27"/>
    </row>
    <row r="7345" spans="1:13" ht="30" customHeight="1" x14ac:dyDescent="0.3">
      <c r="A7345" s="27">
        <f t="shared" si="89"/>
        <v>3619</v>
      </c>
      <c r="B7345" s="31">
        <v>45174</v>
      </c>
      <c r="C7345" s="31">
        <v>45169</v>
      </c>
      <c r="D7345" s="19" t="s">
        <v>223</v>
      </c>
      <c r="E7345" s="20" t="str">
        <f>IF(ISBLANK(LeaveTracker[[#This Row],[Employee Name]]),"-----",VLOOKUP(LeaveTracker[[#This Row],[Employee Name]],'List of Employees'!$B$4:$H$767,7))</f>
        <v>CSWDO</v>
      </c>
      <c r="F7345" s="66" t="str">
        <f>IF(ISBLANK(LeaveTracker[[#This Row],[Employee Name]]),"-----",VLOOKUP(LeaveTracker[[#This Row],[Employee Name]],'List of Employees'!$B$4:$H$767,6))</f>
        <v>PERMANENT</v>
      </c>
      <c r="G7345" s="24">
        <v>45168</v>
      </c>
      <c r="H7345" s="24">
        <v>45168</v>
      </c>
      <c r="I7345" s="20" t="s">
        <v>81</v>
      </c>
      <c r="K7345" s="57" t="str">
        <f ca="1">LeaveTracker[[#This Row],[Days]]&amp;" "&amp;LeaveTracker[[#This Row],[Type of Leave]]</f>
        <v>1 SL</v>
      </c>
      <c r="L7345" s="23">
        <f ca="1">NETWORKDAYS(LeaveTracker[[#This Row],[Start Date]],LeaveTracker[[#This Row],[End Date]],lstHolidays)</f>
        <v>1</v>
      </c>
      <c r="M7345" s="27"/>
    </row>
    <row r="7346" spans="1:13" ht="30" customHeight="1" x14ac:dyDescent="0.3">
      <c r="A7346" s="27">
        <f t="shared" si="89"/>
        <v>3620</v>
      </c>
      <c r="B7346" s="31">
        <v>45174</v>
      </c>
      <c r="C7346" s="31">
        <v>45168</v>
      </c>
      <c r="D7346" s="19" t="s">
        <v>303</v>
      </c>
      <c r="E7346" s="20" t="str">
        <f>IF(ISBLANK(LeaveTracker[[#This Row],[Employee Name]]),"-----",VLOOKUP(LeaveTracker[[#This Row],[Employee Name]],'List of Employees'!$B$4:$H$767,7))</f>
        <v>TOPS (ADMIN CSU)</v>
      </c>
      <c r="F7346" s="66" t="str">
        <f>IF(ISBLANK(LeaveTracker[[#This Row],[Employee Name]]),"-----",VLOOKUP(LeaveTracker[[#This Row],[Employee Name]],'List of Employees'!$B$4:$H$767,6))</f>
        <v>PERMANENT</v>
      </c>
      <c r="G7346" s="21">
        <v>45163</v>
      </c>
      <c r="H7346" s="24">
        <v>45163</v>
      </c>
      <c r="I7346" s="20" t="s">
        <v>81</v>
      </c>
      <c r="K7346" s="57" t="str">
        <f ca="1">LeaveTracker[[#This Row],[Days]]&amp;" "&amp;LeaveTracker[[#This Row],[Type of Leave]]</f>
        <v>1 SL</v>
      </c>
      <c r="L7346" s="23">
        <f ca="1">NETWORKDAYS(LeaveTracker[[#This Row],[Start Date]],LeaveTracker[[#This Row],[End Date]],lstHolidays)</f>
        <v>1</v>
      </c>
      <c r="M7346" s="27"/>
    </row>
    <row r="7347" spans="1:13" ht="30" customHeight="1" x14ac:dyDescent="0.3">
      <c r="A7347" s="27">
        <f t="shared" si="89"/>
        <v>3621</v>
      </c>
      <c r="B7347" s="31">
        <v>45174</v>
      </c>
      <c r="C7347" s="31">
        <v>45168</v>
      </c>
      <c r="D7347" s="19" t="s">
        <v>303</v>
      </c>
      <c r="E7347" s="20" t="str">
        <f>IF(ISBLANK(LeaveTracker[[#This Row],[Employee Name]]),"-----",VLOOKUP(LeaveTracker[[#This Row],[Employee Name]],'List of Employees'!$B$4:$H$767,7))</f>
        <v>TOPS (ADMIN CSU)</v>
      </c>
      <c r="F7347" s="66" t="str">
        <f>IF(ISBLANK(LeaveTracker[[#This Row],[Employee Name]]),"-----",VLOOKUP(LeaveTracker[[#This Row],[Employee Name]],'List of Employees'!$B$4:$H$767,6))</f>
        <v>PERMANENT</v>
      </c>
      <c r="G7347" s="24">
        <v>45167</v>
      </c>
      <c r="H7347" s="24">
        <v>45167</v>
      </c>
      <c r="I7347" s="20" t="s">
        <v>81</v>
      </c>
      <c r="K7347" s="57" t="str">
        <f ca="1">LeaveTracker[[#This Row],[Days]]&amp;" "&amp;LeaveTracker[[#This Row],[Type of Leave]]</f>
        <v>1 SL</v>
      </c>
      <c r="L7347" s="23">
        <f ca="1">NETWORKDAYS(LeaveTracker[[#This Row],[Start Date]],LeaveTracker[[#This Row],[End Date]],lstHolidays)</f>
        <v>1</v>
      </c>
      <c r="M7347" s="27"/>
    </row>
    <row r="7348" spans="1:13" ht="30" customHeight="1" x14ac:dyDescent="0.3">
      <c r="A7348" s="27">
        <f t="shared" si="89"/>
        <v>3622</v>
      </c>
      <c r="B7348" s="31">
        <v>45174</v>
      </c>
      <c r="C7348" s="31">
        <v>45168</v>
      </c>
      <c r="D7348" s="19" t="s">
        <v>2130</v>
      </c>
      <c r="E7348" s="20" t="str">
        <f>IF(ISBLANK(LeaveTracker[[#This Row],[Employee Name]]),"-----",VLOOKUP(LeaveTracker[[#This Row],[Employee Name]],'List of Employees'!$B$4:$H$767,7))</f>
        <v>GSO</v>
      </c>
      <c r="F7348" s="66" t="str">
        <f>IF(ISBLANK(LeaveTracker[[#This Row],[Employee Name]]),"-----",VLOOKUP(LeaveTracker[[#This Row],[Employee Name]],'List of Employees'!$B$4:$H$767,6))</f>
        <v>PERMANENT</v>
      </c>
      <c r="G7348" s="24">
        <v>45167</v>
      </c>
      <c r="H7348" s="24">
        <v>45167</v>
      </c>
      <c r="I7348" s="20" t="s">
        <v>81</v>
      </c>
      <c r="K7348" s="57" t="str">
        <f ca="1">LeaveTracker[[#This Row],[Days]]&amp;" "&amp;LeaveTracker[[#This Row],[Type of Leave]]</f>
        <v>1 SL</v>
      </c>
      <c r="L7348" s="23">
        <f ca="1">NETWORKDAYS(LeaveTracker[[#This Row],[Start Date]],LeaveTracker[[#This Row],[End Date]],lstHolidays)</f>
        <v>1</v>
      </c>
      <c r="M7348" s="27"/>
    </row>
    <row r="7349" spans="1:13" ht="30" customHeight="1" x14ac:dyDescent="0.3">
      <c r="A7349" s="27">
        <f t="shared" si="89"/>
        <v>3623</v>
      </c>
      <c r="B7349" s="31">
        <v>45174</v>
      </c>
      <c r="C7349" s="31">
        <v>45167</v>
      </c>
      <c r="D7349" s="19" t="s">
        <v>2223</v>
      </c>
      <c r="E7349" s="20" t="str">
        <f>IF(ISBLANK(LeaveTracker[[#This Row],[Employee Name]]),"-----",VLOOKUP(LeaveTracker[[#This Row],[Employee Name]],'List of Employees'!$B$4:$H$767,7))</f>
        <v>CHO</v>
      </c>
      <c r="F7349" s="66" t="str">
        <f>IF(ISBLANK(LeaveTracker[[#This Row],[Employee Name]]),"-----",VLOOKUP(LeaveTracker[[#This Row],[Employee Name]],'List of Employees'!$B$4:$H$767,6))</f>
        <v>PERMANENT</v>
      </c>
      <c r="G7349" s="24">
        <v>45160</v>
      </c>
      <c r="H7349" s="24">
        <v>45163</v>
      </c>
      <c r="I7349" s="20" t="s">
        <v>82</v>
      </c>
      <c r="K7349" s="57" t="str">
        <f ca="1">LeaveTracker[[#This Row],[Days]]&amp;" "&amp;LeaveTracker[[#This Row],[Type of Leave]]</f>
        <v>4 VL</v>
      </c>
      <c r="L7349" s="23">
        <f ca="1">NETWORKDAYS(LeaveTracker[[#This Row],[Start Date]],LeaveTracker[[#This Row],[End Date]],lstHolidays)</f>
        <v>4</v>
      </c>
      <c r="M7349" s="27"/>
    </row>
    <row r="7350" spans="1:13" ht="30" customHeight="1" x14ac:dyDescent="0.3">
      <c r="A7350" s="27">
        <f t="shared" si="89"/>
        <v>3624</v>
      </c>
      <c r="B7350" s="31">
        <v>45174</v>
      </c>
      <c r="C7350" s="31">
        <v>45167</v>
      </c>
      <c r="D7350" s="19" t="s">
        <v>1261</v>
      </c>
      <c r="E7350" s="20" t="str">
        <f>IF(ISBLANK(LeaveTracker[[#This Row],[Employee Name]]),"-----",VLOOKUP(LeaveTracker[[#This Row],[Employee Name]],'List of Employees'!$B$4:$H$767,7))</f>
        <v>BUDGET</v>
      </c>
      <c r="F7350" s="66" t="str">
        <f>IF(ISBLANK(LeaveTracker[[#This Row],[Employee Name]]),"-----",VLOOKUP(LeaveTracker[[#This Row],[Employee Name]],'List of Employees'!$B$4:$H$767,6))</f>
        <v>PERMANENT</v>
      </c>
      <c r="G7350" s="24">
        <v>45169</v>
      </c>
      <c r="H7350" s="24">
        <v>45169</v>
      </c>
      <c r="I7350" s="20" t="s">
        <v>297</v>
      </c>
      <c r="J7350" s="42" t="s">
        <v>1000</v>
      </c>
      <c r="K7350" s="57" t="str">
        <f ca="1">LeaveTracker[[#This Row],[Days]]&amp;" "&amp;LeaveTracker[[#This Row],[Type of Leave]]</f>
        <v>1 OTHER</v>
      </c>
      <c r="L7350" s="23">
        <f ca="1">NETWORKDAYS(LeaveTracker[[#This Row],[Start Date]],LeaveTracker[[#This Row],[End Date]],lstHolidays)</f>
        <v>1</v>
      </c>
      <c r="M7350" s="27"/>
    </row>
    <row r="7351" spans="1:13" ht="30" customHeight="1" x14ac:dyDescent="0.3">
      <c r="A7351" s="27">
        <f t="shared" si="89"/>
        <v>3625</v>
      </c>
      <c r="B7351" s="31">
        <v>45174</v>
      </c>
      <c r="C7351" s="31">
        <v>45169</v>
      </c>
      <c r="D7351" s="19" t="s">
        <v>1744</v>
      </c>
      <c r="E7351" s="20" t="str">
        <f>IF(ISBLANK(LeaveTracker[[#This Row],[Employee Name]]),"-----",VLOOKUP(LeaveTracker[[#This Row],[Employee Name]],'List of Employees'!$B$4:$H$767,7))</f>
        <v>MAHOGANY MARKET</v>
      </c>
      <c r="F7351" s="66" t="str">
        <f>IF(ISBLANK(LeaveTracker[[#This Row],[Employee Name]]),"-----",VLOOKUP(LeaveTracker[[#This Row],[Employee Name]],'List of Employees'!$B$4:$H$767,6))</f>
        <v>CASUAL</v>
      </c>
      <c r="G7351" s="24">
        <v>45167</v>
      </c>
      <c r="H7351" s="24">
        <v>45167</v>
      </c>
      <c r="I7351" s="20" t="s">
        <v>81</v>
      </c>
      <c r="K7351" s="57" t="str">
        <f ca="1">LeaveTracker[[#This Row],[Days]]&amp;" "&amp;LeaveTracker[[#This Row],[Type of Leave]]</f>
        <v>1 SL</v>
      </c>
      <c r="L7351" s="23">
        <f ca="1">NETWORKDAYS(LeaveTracker[[#This Row],[Start Date]],LeaveTracker[[#This Row],[End Date]],lstHolidays)</f>
        <v>1</v>
      </c>
      <c r="M7351" s="27"/>
    </row>
    <row r="7352" spans="1:13" ht="30" customHeight="1" x14ac:dyDescent="0.3">
      <c r="A7352" s="27">
        <f t="shared" si="89"/>
        <v>3626</v>
      </c>
      <c r="B7352" s="31">
        <v>45174</v>
      </c>
      <c r="C7352" s="31">
        <v>45163</v>
      </c>
      <c r="D7352" s="19" t="s">
        <v>590</v>
      </c>
      <c r="E7352" s="20" t="str">
        <f>IF(ISBLANK(LeaveTracker[[#This Row],[Employee Name]]),"-----",VLOOKUP(LeaveTracker[[#This Row],[Employee Name]],'List of Employees'!$B$4:$H$767,7))</f>
        <v>MAHOGANY MARKET</v>
      </c>
      <c r="F7352" s="66" t="str">
        <f>IF(ISBLANK(LeaveTracker[[#This Row],[Employee Name]]),"-----",VLOOKUP(LeaveTracker[[#This Row],[Employee Name]],'List of Employees'!$B$4:$H$767,6))</f>
        <v>PERMANENT</v>
      </c>
      <c r="G7352" s="24">
        <v>45160</v>
      </c>
      <c r="H7352" s="24">
        <v>45162</v>
      </c>
      <c r="I7352" s="20" t="s">
        <v>81</v>
      </c>
      <c r="K7352" s="57" t="str">
        <f ca="1">LeaveTracker[[#This Row],[Days]]&amp;" "&amp;LeaveTracker[[#This Row],[Type of Leave]]</f>
        <v>3 SL</v>
      </c>
      <c r="L7352" s="23">
        <f ca="1">NETWORKDAYS(LeaveTracker[[#This Row],[Start Date]],LeaveTracker[[#This Row],[End Date]],lstHolidays)</f>
        <v>3</v>
      </c>
      <c r="M7352" s="27"/>
    </row>
    <row r="7353" spans="1:13" ht="30" customHeight="1" x14ac:dyDescent="0.3">
      <c r="A7353" s="27">
        <f t="shared" si="89"/>
        <v>3627</v>
      </c>
      <c r="B7353" s="31">
        <v>45174</v>
      </c>
      <c r="C7353" s="31">
        <v>45170</v>
      </c>
      <c r="D7353" s="19" t="s">
        <v>2130</v>
      </c>
      <c r="E7353" s="20" t="str">
        <f>IF(ISBLANK(LeaveTracker[[#This Row],[Employee Name]]),"-----",VLOOKUP(LeaveTracker[[#This Row],[Employee Name]],'List of Employees'!$B$4:$H$767,7))</f>
        <v>GSO</v>
      </c>
      <c r="F7353" s="66" t="str">
        <f>IF(ISBLANK(LeaveTracker[[#This Row],[Employee Name]]),"-----",VLOOKUP(LeaveTracker[[#This Row],[Employee Name]],'List of Employees'!$B$4:$H$767,6))</f>
        <v>PERMANENT</v>
      </c>
      <c r="G7353" s="24">
        <v>45169</v>
      </c>
      <c r="H7353" s="24">
        <v>45169</v>
      </c>
      <c r="I7353" s="20" t="s">
        <v>81</v>
      </c>
      <c r="K7353" s="57" t="str">
        <f ca="1">LeaveTracker[[#This Row],[Days]]&amp;" "&amp;LeaveTracker[[#This Row],[Type of Leave]]</f>
        <v>1 SL</v>
      </c>
      <c r="L7353" s="23">
        <f ca="1">NETWORKDAYS(LeaveTracker[[#This Row],[Start Date]],LeaveTracker[[#This Row],[End Date]],lstHolidays)</f>
        <v>1</v>
      </c>
      <c r="M7353" s="27"/>
    </row>
    <row r="7354" spans="1:13" ht="30" customHeight="1" x14ac:dyDescent="0.3">
      <c r="A7354" s="27">
        <f t="shared" si="89"/>
        <v>3628</v>
      </c>
      <c r="B7354" s="31">
        <v>45174</v>
      </c>
      <c r="C7354" s="31">
        <v>45170</v>
      </c>
      <c r="D7354" s="19" t="s">
        <v>1907</v>
      </c>
      <c r="E7354" s="20" t="str">
        <f>IF(ISBLANK(LeaveTracker[[#This Row],[Employee Name]]),"-----",VLOOKUP(LeaveTracker[[#This Row],[Employee Name]],'List of Employees'!$B$4:$H$767,7))</f>
        <v>INTERNAL</v>
      </c>
      <c r="F7354" s="66" t="str">
        <f>IF(ISBLANK(LeaveTracker[[#This Row],[Employee Name]]),"-----",VLOOKUP(LeaveTracker[[#This Row],[Employee Name]],'List of Employees'!$B$4:$H$767,6))</f>
        <v>CASUAL</v>
      </c>
      <c r="G7354" s="24">
        <v>45167</v>
      </c>
      <c r="H7354" s="24">
        <v>45169</v>
      </c>
      <c r="I7354" s="20" t="s">
        <v>81</v>
      </c>
      <c r="K7354" s="57" t="str">
        <f ca="1">LeaveTracker[[#This Row],[Days]]&amp;" "&amp;LeaveTracker[[#This Row],[Type of Leave]]</f>
        <v>3 SL</v>
      </c>
      <c r="L7354" s="23">
        <f ca="1">NETWORKDAYS(LeaveTracker[[#This Row],[Start Date]],LeaveTracker[[#This Row],[End Date]],lstHolidays)</f>
        <v>3</v>
      </c>
      <c r="M7354" s="27"/>
    </row>
    <row r="7355" spans="1:13" ht="30" customHeight="1" x14ac:dyDescent="0.3">
      <c r="A7355" s="27">
        <f t="shared" si="89"/>
        <v>3629</v>
      </c>
      <c r="B7355" s="31">
        <v>45174</v>
      </c>
      <c r="C7355" s="31">
        <v>45167</v>
      </c>
      <c r="D7355" s="19" t="s">
        <v>2179</v>
      </c>
      <c r="E7355" s="20" t="str">
        <f>IF(ISBLANK(LeaveTracker[[#This Row],[Employee Name]]),"-----",VLOOKUP(LeaveTracker[[#This Row],[Employee Name]],'List of Employees'!$B$4:$H$767,7))</f>
        <v>CENRO</v>
      </c>
      <c r="F7355" s="66" t="str">
        <f>IF(ISBLANK(LeaveTracker[[#This Row],[Employee Name]]),"-----",VLOOKUP(LeaveTracker[[#This Row],[Employee Name]],'List of Employees'!$B$4:$H$767,6))</f>
        <v>CASUAL</v>
      </c>
      <c r="G7355" s="24">
        <v>45162</v>
      </c>
      <c r="H7355" s="24">
        <v>45163</v>
      </c>
      <c r="I7355" s="20" t="s">
        <v>81</v>
      </c>
      <c r="K7355" s="57" t="str">
        <f ca="1">LeaveTracker[[#This Row],[Days]]&amp;" "&amp;LeaveTracker[[#This Row],[Type of Leave]]</f>
        <v>2 SL</v>
      </c>
      <c r="L7355" s="23">
        <f ca="1">NETWORKDAYS(LeaveTracker[[#This Row],[Start Date]],LeaveTracker[[#This Row],[End Date]],lstHolidays)</f>
        <v>2</v>
      </c>
      <c r="M7355" s="27"/>
    </row>
    <row r="7356" spans="1:13" ht="30" customHeight="1" x14ac:dyDescent="0.3">
      <c r="A7356" s="27">
        <f t="shared" si="89"/>
        <v>3630</v>
      </c>
      <c r="B7356" s="31">
        <v>45174</v>
      </c>
      <c r="C7356" s="31">
        <v>45167</v>
      </c>
      <c r="D7356" s="19" t="s">
        <v>2188</v>
      </c>
      <c r="E7356" s="20" t="str">
        <f>IF(ISBLANK(LeaveTracker[[#This Row],[Employee Name]]),"-----",VLOOKUP(LeaveTracker[[#This Row],[Employee Name]],'List of Employees'!$B$4:$H$767,7))</f>
        <v>CENRO</v>
      </c>
      <c r="F7356" s="66" t="str">
        <f>IF(ISBLANK(LeaveTracker[[#This Row],[Employee Name]]),"-----",VLOOKUP(LeaveTracker[[#This Row],[Employee Name]],'List of Employees'!$B$4:$H$767,6))</f>
        <v>CASUAL</v>
      </c>
      <c r="G7356" s="24">
        <v>45162</v>
      </c>
      <c r="H7356" s="24">
        <v>45163</v>
      </c>
      <c r="I7356" s="20" t="s">
        <v>81</v>
      </c>
      <c r="K7356" s="57" t="str">
        <f ca="1">LeaveTracker[[#This Row],[Days]]&amp;" "&amp;LeaveTracker[[#This Row],[Type of Leave]]</f>
        <v>2 SL</v>
      </c>
      <c r="L7356" s="23">
        <f ca="1">NETWORKDAYS(LeaveTracker[[#This Row],[Start Date]],LeaveTracker[[#This Row],[End Date]],lstHolidays)</f>
        <v>2</v>
      </c>
      <c r="M7356" s="27"/>
    </row>
    <row r="7357" spans="1:13" ht="30" customHeight="1" x14ac:dyDescent="0.3">
      <c r="A7357" s="27">
        <f t="shared" si="89"/>
        <v>3631</v>
      </c>
      <c r="B7357" s="31">
        <v>45174</v>
      </c>
      <c r="C7357" s="31">
        <v>45167</v>
      </c>
      <c r="D7357" s="19" t="s">
        <v>1922</v>
      </c>
      <c r="E7357" s="20" t="str">
        <f>IF(ISBLANK(LeaveTracker[[#This Row],[Employee Name]]),"-----",VLOOKUP(LeaveTracker[[#This Row],[Employee Name]],'List of Employees'!$B$4:$H$767,7))</f>
        <v>CENRO</v>
      </c>
      <c r="F7357" s="66" t="str">
        <f>IF(ISBLANK(LeaveTracker[[#This Row],[Employee Name]]),"-----",VLOOKUP(LeaveTracker[[#This Row],[Employee Name]],'List of Employees'!$B$4:$H$767,6))</f>
        <v>CASUAL</v>
      </c>
      <c r="G7357" s="24">
        <v>45164</v>
      </c>
      <c r="H7357" s="24">
        <v>45165</v>
      </c>
      <c r="I7357" s="20" t="s">
        <v>81</v>
      </c>
      <c r="K7357" s="57" t="str">
        <f>LeaveTracker[[#This Row],[Days]]&amp;" "&amp;LeaveTracker[[#This Row],[Type of Leave]]</f>
        <v>2 SL</v>
      </c>
      <c r="L7357" s="23">
        <v>2</v>
      </c>
      <c r="M7357" s="27"/>
    </row>
    <row r="7358" spans="1:13" ht="30" customHeight="1" x14ac:dyDescent="0.3">
      <c r="A7358" s="27">
        <f t="shared" si="89"/>
        <v>3632</v>
      </c>
      <c r="B7358" s="31">
        <v>45174</v>
      </c>
      <c r="C7358" s="31">
        <v>45160</v>
      </c>
      <c r="D7358" s="19" t="s">
        <v>1953</v>
      </c>
      <c r="E7358" s="20" t="str">
        <f>IF(ISBLANK(LeaveTracker[[#This Row],[Employee Name]]),"-----",VLOOKUP(LeaveTracker[[#This Row],[Employee Name]],'List of Employees'!$B$4:$H$767,7))</f>
        <v>CENRO</v>
      </c>
      <c r="F7358" s="66" t="str">
        <f>IF(ISBLANK(LeaveTracker[[#This Row],[Employee Name]]),"-----",VLOOKUP(LeaveTracker[[#This Row],[Employee Name]],'List of Employees'!$B$4:$H$767,6))</f>
        <v>CASUAL</v>
      </c>
      <c r="G7358" s="24">
        <v>45168</v>
      </c>
      <c r="H7358" s="24">
        <v>45169</v>
      </c>
      <c r="I7358" s="20" t="s">
        <v>82</v>
      </c>
      <c r="K7358" s="57" t="str">
        <f ca="1">LeaveTracker[[#This Row],[Days]]&amp;" "&amp;LeaveTracker[[#This Row],[Type of Leave]]</f>
        <v>2 VL</v>
      </c>
      <c r="L7358" s="23">
        <f ca="1">NETWORKDAYS(LeaveTracker[[#This Row],[Start Date]],LeaveTracker[[#This Row],[End Date]],lstHolidays)</f>
        <v>2</v>
      </c>
      <c r="M7358" s="27"/>
    </row>
    <row r="7359" spans="1:13" ht="30" customHeight="1" x14ac:dyDescent="0.3">
      <c r="A7359" s="27">
        <f t="shared" si="89"/>
        <v>3633</v>
      </c>
      <c r="B7359" s="31">
        <v>45174</v>
      </c>
      <c r="C7359" s="31">
        <v>45168</v>
      </c>
      <c r="D7359" s="19" t="s">
        <v>1794</v>
      </c>
      <c r="E7359" s="20" t="str">
        <f>IF(ISBLANK(LeaveTracker[[#This Row],[Employee Name]]),"-----",VLOOKUP(LeaveTracker[[#This Row],[Employee Name]],'List of Employees'!$B$4:$H$767,7))</f>
        <v>CENRO</v>
      </c>
      <c r="F7359" s="66" t="str">
        <f>IF(ISBLANK(LeaveTracker[[#This Row],[Employee Name]]),"-----",VLOOKUP(LeaveTracker[[#This Row],[Employee Name]],'List of Employees'!$B$4:$H$767,6))</f>
        <v>CASUAL</v>
      </c>
      <c r="G7359" s="24">
        <v>45167</v>
      </c>
      <c r="H7359" s="24">
        <v>45167</v>
      </c>
      <c r="I7359" s="20" t="s">
        <v>81</v>
      </c>
      <c r="K7359" s="57" t="str">
        <f ca="1">LeaveTracker[[#This Row],[Days]]&amp;" "&amp;LeaveTracker[[#This Row],[Type of Leave]]</f>
        <v>1 SL</v>
      </c>
      <c r="L7359" s="23">
        <f ca="1">NETWORKDAYS(LeaveTracker[[#This Row],[Start Date]],LeaveTracker[[#This Row],[End Date]],lstHolidays)</f>
        <v>1</v>
      </c>
      <c r="M7359" s="27"/>
    </row>
    <row r="7360" spans="1:13" ht="30" customHeight="1" x14ac:dyDescent="0.3">
      <c r="A7360" s="27">
        <f t="shared" si="89"/>
        <v>3634</v>
      </c>
      <c r="B7360" s="31">
        <v>45174</v>
      </c>
      <c r="C7360" s="31">
        <v>45157</v>
      </c>
      <c r="D7360" s="19" t="s">
        <v>1778</v>
      </c>
      <c r="E7360" s="20" t="str">
        <f>IF(ISBLANK(LeaveTracker[[#This Row],[Employee Name]]),"-----",VLOOKUP(LeaveTracker[[#This Row],[Employee Name]],'List of Employees'!$B$4:$H$767,7))</f>
        <v>EEO/CITY MARKET</v>
      </c>
      <c r="F7360" s="66" t="str">
        <f>IF(ISBLANK(LeaveTracker[[#This Row],[Employee Name]]),"-----",VLOOKUP(LeaveTracker[[#This Row],[Employee Name]],'List of Employees'!$B$4:$H$767,6))</f>
        <v>CASUAL</v>
      </c>
      <c r="G7360" s="24">
        <v>45154</v>
      </c>
      <c r="H7360" s="24">
        <v>45156</v>
      </c>
      <c r="I7360" s="20" t="s">
        <v>81</v>
      </c>
      <c r="K7360" s="57" t="str">
        <f ca="1">LeaveTracker[[#This Row],[Days]]&amp;" "&amp;LeaveTracker[[#This Row],[Type of Leave]]</f>
        <v>3 SL</v>
      </c>
      <c r="L7360" s="23">
        <f ca="1">NETWORKDAYS(LeaveTracker[[#This Row],[Start Date]],LeaveTracker[[#This Row],[End Date]],lstHolidays)</f>
        <v>3</v>
      </c>
      <c r="M7360" s="27"/>
    </row>
    <row r="7361" spans="1:13" ht="30" customHeight="1" x14ac:dyDescent="0.3">
      <c r="A7361" s="27">
        <f t="shared" si="89"/>
        <v>3635</v>
      </c>
      <c r="B7361" s="31">
        <v>45174</v>
      </c>
      <c r="C7361" s="31">
        <v>45164</v>
      </c>
      <c r="D7361" s="19" t="s">
        <v>1778</v>
      </c>
      <c r="E7361" s="20" t="str">
        <f>IF(ISBLANK(LeaveTracker[[#This Row],[Employee Name]]),"-----",VLOOKUP(LeaveTracker[[#This Row],[Employee Name]],'List of Employees'!$B$4:$H$767,7))</f>
        <v>EEO/CITY MARKET</v>
      </c>
      <c r="F7361" s="66" t="str">
        <f>IF(ISBLANK(LeaveTracker[[#This Row],[Employee Name]]),"-----",VLOOKUP(LeaveTracker[[#This Row],[Employee Name]],'List of Employees'!$B$4:$H$767,6))</f>
        <v>CASUAL</v>
      </c>
      <c r="G7361" s="24">
        <v>45159</v>
      </c>
      <c r="H7361" s="24">
        <v>45159</v>
      </c>
      <c r="I7361" s="20" t="s">
        <v>81</v>
      </c>
      <c r="K7361" s="57" t="str">
        <f ca="1">LeaveTracker[[#This Row],[Days]]&amp;" "&amp;LeaveTracker[[#This Row],[Type of Leave]]</f>
        <v>1 SL</v>
      </c>
      <c r="L7361" s="23">
        <f ca="1">NETWORKDAYS(LeaveTracker[[#This Row],[Start Date]],LeaveTracker[[#This Row],[End Date]],lstHolidays)</f>
        <v>1</v>
      </c>
      <c r="M7361" s="27"/>
    </row>
    <row r="7362" spans="1:13" ht="30" customHeight="1" x14ac:dyDescent="0.3">
      <c r="A7362" s="27">
        <f t="shared" si="89"/>
        <v>3636</v>
      </c>
      <c r="B7362" s="31">
        <v>45174</v>
      </c>
      <c r="C7362" s="31">
        <v>45164</v>
      </c>
      <c r="D7362" s="19" t="s">
        <v>1778</v>
      </c>
      <c r="E7362" s="20" t="str">
        <f>IF(ISBLANK(LeaveTracker[[#This Row],[Employee Name]]),"-----",VLOOKUP(LeaveTracker[[#This Row],[Employee Name]],'List of Employees'!$B$4:$H$767,7))</f>
        <v>EEO/CITY MARKET</v>
      </c>
      <c r="F7362" s="66" t="str">
        <f>IF(ISBLANK(LeaveTracker[[#This Row],[Employee Name]]),"-----",VLOOKUP(LeaveTracker[[#This Row],[Employee Name]],'List of Employees'!$B$4:$H$767,6))</f>
        <v>CASUAL</v>
      </c>
      <c r="G7362" s="24">
        <v>45161</v>
      </c>
      <c r="H7362" s="24">
        <v>45163</v>
      </c>
      <c r="I7362" s="20" t="s">
        <v>81</v>
      </c>
      <c r="K7362" s="57" t="str">
        <f ca="1">LeaveTracker[[#This Row],[Days]]&amp;" "&amp;LeaveTracker[[#This Row],[Type of Leave]]</f>
        <v>3 SL</v>
      </c>
      <c r="L7362" s="23">
        <f ca="1">NETWORKDAYS(LeaveTracker[[#This Row],[Start Date]],LeaveTracker[[#This Row],[End Date]],lstHolidays)</f>
        <v>3</v>
      </c>
      <c r="M7362" s="27"/>
    </row>
    <row r="7363" spans="1:13" ht="30" customHeight="1" x14ac:dyDescent="0.3">
      <c r="A7363" s="27">
        <f t="shared" si="89"/>
        <v>3637</v>
      </c>
      <c r="B7363" s="31">
        <v>45174</v>
      </c>
      <c r="C7363" s="31">
        <v>45170</v>
      </c>
      <c r="D7363" s="19" t="s">
        <v>1912</v>
      </c>
      <c r="E7363" s="20" t="str">
        <f>IF(ISBLANK(LeaveTracker[[#This Row],[Employee Name]]),"-----",VLOOKUP(LeaveTracker[[#This Row],[Employee Name]],'List of Employees'!$B$4:$H$767,7))</f>
        <v>PICNIC GROVE</v>
      </c>
      <c r="F7363" s="66" t="str">
        <f>IF(ISBLANK(LeaveTracker[[#This Row],[Employee Name]]),"-----",VLOOKUP(LeaveTracker[[#This Row],[Employee Name]],'List of Employees'!$B$4:$H$767,6))</f>
        <v>CASUAL</v>
      </c>
      <c r="G7363" s="24">
        <v>45168</v>
      </c>
      <c r="H7363" s="24">
        <v>45169</v>
      </c>
      <c r="I7363" s="20" t="s">
        <v>81</v>
      </c>
      <c r="K7363" s="57" t="str">
        <f ca="1">LeaveTracker[[#This Row],[Days]]&amp;" "&amp;LeaveTracker[[#This Row],[Type of Leave]]</f>
        <v>2 SL</v>
      </c>
      <c r="L7363" s="23">
        <f ca="1">NETWORKDAYS(LeaveTracker[[#This Row],[Start Date]],LeaveTracker[[#This Row],[End Date]],lstHolidays)</f>
        <v>2</v>
      </c>
      <c r="M7363" s="27"/>
    </row>
    <row r="7364" spans="1:13" ht="30" customHeight="1" x14ac:dyDescent="0.3">
      <c r="A7364" s="27">
        <f t="shared" si="89"/>
        <v>3638</v>
      </c>
      <c r="B7364" s="31">
        <v>45174</v>
      </c>
      <c r="C7364" s="31">
        <v>45168</v>
      </c>
      <c r="D7364" s="19" t="s">
        <v>577</v>
      </c>
      <c r="E7364" s="20" t="str">
        <f>IF(ISBLANK(LeaveTracker[[#This Row],[Employee Name]]),"-----",VLOOKUP(LeaveTracker[[#This Row],[Employee Name]],'List of Employees'!$B$4:$H$767,7))</f>
        <v>CCT</v>
      </c>
      <c r="F7364" s="66" t="str">
        <f>IF(ISBLANK(LeaveTracker[[#This Row],[Employee Name]]),"-----",VLOOKUP(LeaveTracker[[#This Row],[Employee Name]],'List of Employees'!$B$4:$H$767,6))</f>
        <v>PERMANENT</v>
      </c>
      <c r="G7364" s="24">
        <v>45167</v>
      </c>
      <c r="H7364" s="24">
        <v>45167</v>
      </c>
      <c r="I7364" s="20" t="s">
        <v>81</v>
      </c>
      <c r="K7364" s="57" t="str">
        <f ca="1">LeaveTracker[[#This Row],[Days]]&amp;" "&amp;LeaveTracker[[#This Row],[Type of Leave]]</f>
        <v>1 SL</v>
      </c>
      <c r="L7364" s="23">
        <f ca="1">NETWORKDAYS(LeaveTracker[[#This Row],[Start Date]],LeaveTracker[[#This Row],[End Date]],lstHolidays)</f>
        <v>1</v>
      </c>
      <c r="M7364" s="27"/>
    </row>
    <row r="7365" spans="1:13" ht="30" customHeight="1" x14ac:dyDescent="0.3">
      <c r="A7365" s="27">
        <f t="shared" si="89"/>
        <v>3639</v>
      </c>
      <c r="B7365" s="31">
        <v>45174</v>
      </c>
      <c r="C7365" s="31">
        <v>45173</v>
      </c>
      <c r="D7365" s="19" t="s">
        <v>1785</v>
      </c>
      <c r="E7365" s="20" t="str">
        <f>IF(ISBLANK(LeaveTracker[[#This Row],[Employee Name]]),"-----",VLOOKUP(LeaveTracker[[#This Row],[Employee Name]],'List of Employees'!$B$4:$H$767,7))</f>
        <v>GSO</v>
      </c>
      <c r="F7365" s="66" t="str">
        <f>IF(ISBLANK(LeaveTracker[[#This Row],[Employee Name]]),"-----",VLOOKUP(LeaveTracker[[#This Row],[Employee Name]],'List of Employees'!$B$4:$H$767,6))</f>
        <v>CASUAL</v>
      </c>
      <c r="G7365" s="24">
        <v>45169</v>
      </c>
      <c r="H7365" s="24">
        <v>45170</v>
      </c>
      <c r="I7365" s="20" t="s">
        <v>81</v>
      </c>
      <c r="K7365" s="57" t="str">
        <f ca="1">LeaveTracker[[#This Row],[Days]]&amp;" "&amp;LeaveTracker[[#This Row],[Type of Leave]]</f>
        <v>2 SL</v>
      </c>
      <c r="L7365" s="23">
        <f ca="1">NETWORKDAYS(LeaveTracker[[#This Row],[Start Date]],LeaveTracker[[#This Row],[End Date]],lstHolidays)</f>
        <v>2</v>
      </c>
      <c r="M7365" s="27"/>
    </row>
    <row r="7366" spans="1:13" ht="30" customHeight="1" x14ac:dyDescent="0.3">
      <c r="A7366" s="27">
        <f t="shared" si="89"/>
        <v>3640</v>
      </c>
      <c r="B7366" s="31">
        <v>45174</v>
      </c>
      <c r="C7366" s="31">
        <v>45173</v>
      </c>
      <c r="D7366" s="19" t="s">
        <v>1785</v>
      </c>
      <c r="E7366" s="20" t="str">
        <f>IF(ISBLANK(LeaveTracker[[#This Row],[Employee Name]]),"-----",VLOOKUP(LeaveTracker[[#This Row],[Employee Name]],'List of Employees'!$B$4:$H$767,7))</f>
        <v>GSO</v>
      </c>
      <c r="F7366" s="66" t="str">
        <f>IF(ISBLANK(LeaveTracker[[#This Row],[Employee Name]]),"-----",VLOOKUP(LeaveTracker[[#This Row],[Employee Name]],'List of Employees'!$B$4:$H$767,6))</f>
        <v>CASUAL</v>
      </c>
      <c r="G7366" s="24">
        <v>45176</v>
      </c>
      <c r="H7366" s="24">
        <v>45177</v>
      </c>
      <c r="I7366" s="20" t="s">
        <v>82</v>
      </c>
      <c r="K7366" s="57" t="str">
        <f ca="1">LeaveTracker[[#This Row],[Days]]&amp;" "&amp;LeaveTracker[[#This Row],[Type of Leave]]</f>
        <v>2 VL</v>
      </c>
      <c r="L7366" s="23">
        <f ca="1">NETWORKDAYS(LeaveTracker[[#This Row],[Start Date]],LeaveTracker[[#This Row],[End Date]],lstHolidays)</f>
        <v>2</v>
      </c>
      <c r="M7366" s="27"/>
    </row>
    <row r="7367" spans="1:13" ht="30" customHeight="1" x14ac:dyDescent="0.3">
      <c r="A7367" s="27">
        <f t="shared" si="89"/>
        <v>3641</v>
      </c>
      <c r="B7367" s="31">
        <v>45174</v>
      </c>
      <c r="C7367" s="31">
        <v>45173</v>
      </c>
      <c r="D7367" s="19" t="s">
        <v>1785</v>
      </c>
      <c r="E7367" s="20" t="str">
        <f>IF(ISBLANK(LeaveTracker[[#This Row],[Employee Name]]),"-----",VLOOKUP(LeaveTracker[[#This Row],[Employee Name]],'List of Employees'!$B$4:$H$767,7))</f>
        <v>GSO</v>
      </c>
      <c r="F7367" s="66" t="str">
        <f>IF(ISBLANK(LeaveTracker[[#This Row],[Employee Name]]),"-----",VLOOKUP(LeaveTracker[[#This Row],[Employee Name]],'List of Employees'!$B$4:$H$767,6))</f>
        <v>CASUAL</v>
      </c>
      <c r="G7367" s="24">
        <v>45183</v>
      </c>
      <c r="H7367" s="24">
        <v>45184</v>
      </c>
      <c r="I7367" s="20" t="s">
        <v>82</v>
      </c>
      <c r="K7367" s="57" t="str">
        <f ca="1">LeaveTracker[[#This Row],[Days]]&amp;" "&amp;LeaveTracker[[#This Row],[Type of Leave]]</f>
        <v>2 VL</v>
      </c>
      <c r="L7367" s="23">
        <f ca="1">NETWORKDAYS(LeaveTracker[[#This Row],[Start Date]],LeaveTracker[[#This Row],[End Date]],lstHolidays)</f>
        <v>2</v>
      </c>
      <c r="M7367" s="27"/>
    </row>
    <row r="7368" spans="1:13" ht="30" customHeight="1" x14ac:dyDescent="0.3">
      <c r="A7368" s="27">
        <f t="shared" si="89"/>
        <v>3642</v>
      </c>
      <c r="B7368" s="31">
        <v>45174</v>
      </c>
      <c r="C7368" s="31">
        <v>45173</v>
      </c>
      <c r="D7368" s="19" t="s">
        <v>1785</v>
      </c>
      <c r="E7368" s="20" t="str">
        <f>IF(ISBLANK(LeaveTracker[[#This Row],[Employee Name]]),"-----",VLOOKUP(LeaveTracker[[#This Row],[Employee Name]],'List of Employees'!$B$4:$H$767,7))</f>
        <v>GSO</v>
      </c>
      <c r="F7368" s="66" t="str">
        <f>IF(ISBLANK(LeaveTracker[[#This Row],[Employee Name]]),"-----",VLOOKUP(LeaveTracker[[#This Row],[Employee Name]],'List of Employees'!$B$4:$H$767,6))</f>
        <v>CASUAL</v>
      </c>
      <c r="G7368" s="24">
        <v>45190</v>
      </c>
      <c r="H7368" s="24">
        <v>45191</v>
      </c>
      <c r="I7368" s="20" t="s">
        <v>82</v>
      </c>
      <c r="K7368" s="57" t="str">
        <f ca="1">LeaveTracker[[#This Row],[Days]]&amp;" "&amp;LeaveTracker[[#This Row],[Type of Leave]]</f>
        <v>2 VL</v>
      </c>
      <c r="L7368" s="23">
        <f ca="1">NETWORKDAYS(LeaveTracker[[#This Row],[Start Date]],LeaveTracker[[#This Row],[End Date]],lstHolidays)</f>
        <v>2</v>
      </c>
      <c r="M7368" s="27"/>
    </row>
    <row r="7369" spans="1:13" ht="30" customHeight="1" x14ac:dyDescent="0.3">
      <c r="A7369" s="27">
        <f t="shared" si="89"/>
        <v>3643</v>
      </c>
      <c r="B7369" s="31">
        <v>45174</v>
      </c>
      <c r="C7369" s="31">
        <v>45173</v>
      </c>
      <c r="D7369" s="19" t="s">
        <v>1785</v>
      </c>
      <c r="E7369" s="20" t="str">
        <f>IF(ISBLANK(LeaveTracker[[#This Row],[Employee Name]]),"-----",VLOOKUP(LeaveTracker[[#This Row],[Employee Name]],'List of Employees'!$B$4:$H$767,7))</f>
        <v>GSO</v>
      </c>
      <c r="F7369" s="66" t="str">
        <f>IF(ISBLANK(LeaveTracker[[#This Row],[Employee Name]]),"-----",VLOOKUP(LeaveTracker[[#This Row],[Employee Name]],'List of Employees'!$B$4:$H$767,6))</f>
        <v>CASUAL</v>
      </c>
      <c r="G7369" s="24">
        <v>45197</v>
      </c>
      <c r="H7369" s="24">
        <v>45198</v>
      </c>
      <c r="I7369" s="20" t="s">
        <v>82</v>
      </c>
      <c r="K7369" s="57" t="str">
        <f ca="1">LeaveTracker[[#This Row],[Days]]&amp;" "&amp;LeaveTracker[[#This Row],[Type of Leave]]</f>
        <v>2 VL</v>
      </c>
      <c r="L7369" s="23">
        <f ca="1">NETWORKDAYS(LeaveTracker[[#This Row],[Start Date]],LeaveTracker[[#This Row],[End Date]],lstHolidays)</f>
        <v>2</v>
      </c>
      <c r="M7369" s="27"/>
    </row>
    <row r="7370" spans="1:13" ht="30" customHeight="1" x14ac:dyDescent="0.3">
      <c r="A7370" s="27">
        <f t="shared" si="89"/>
        <v>3644</v>
      </c>
      <c r="B7370" s="31">
        <v>45174</v>
      </c>
      <c r="C7370" s="31">
        <v>45173</v>
      </c>
      <c r="D7370" s="19" t="s">
        <v>1092</v>
      </c>
      <c r="E7370" s="20" t="str">
        <f>IF(ISBLANK(LeaveTracker[[#This Row],[Employee Name]]),"-----",VLOOKUP(LeaveTracker[[#This Row],[Employee Name]],'List of Employees'!$B$4:$H$767,7))</f>
        <v>VMO</v>
      </c>
      <c r="F7370" s="66" t="str">
        <f>IF(ISBLANK(LeaveTracker[[#This Row],[Employee Name]]),"-----",VLOOKUP(LeaveTracker[[#This Row],[Employee Name]],'List of Employees'!$B$4:$H$767,6))</f>
        <v>PERMANENT</v>
      </c>
      <c r="G7370" s="24">
        <v>45169</v>
      </c>
      <c r="H7370" s="24">
        <v>45169</v>
      </c>
      <c r="I7370" s="20" t="s">
        <v>81</v>
      </c>
      <c r="K7370" s="57" t="str">
        <f ca="1">LeaveTracker[[#This Row],[Days]]&amp;" "&amp;LeaveTracker[[#This Row],[Type of Leave]]</f>
        <v>1 SL</v>
      </c>
      <c r="L7370" s="23">
        <f ca="1">NETWORKDAYS(LeaveTracker[[#This Row],[Start Date]],LeaveTracker[[#This Row],[End Date]],lstHolidays)</f>
        <v>1</v>
      </c>
      <c r="M7370" s="27"/>
    </row>
    <row r="7371" spans="1:13" ht="30" customHeight="1" x14ac:dyDescent="0.3">
      <c r="A7371" s="27">
        <f t="shared" si="89"/>
        <v>3645</v>
      </c>
      <c r="B7371" s="31">
        <v>45174</v>
      </c>
      <c r="C7371" s="31">
        <v>45168</v>
      </c>
      <c r="D7371" s="19" t="s">
        <v>727</v>
      </c>
      <c r="E7371" s="20" t="str">
        <f>IF(ISBLANK(LeaveTracker[[#This Row],[Employee Name]]),"-----",VLOOKUP(LeaveTracker[[#This Row],[Employee Name]],'List of Employees'!$B$4:$H$767,7))</f>
        <v>SP</v>
      </c>
      <c r="F7371" s="66" t="str">
        <f>IF(ISBLANK(LeaveTracker[[#This Row],[Employee Name]]),"-----",VLOOKUP(LeaveTracker[[#This Row],[Employee Name]],'List of Employees'!$B$4:$H$767,6))</f>
        <v>PERMANENT</v>
      </c>
      <c r="G7371" s="24">
        <v>45167</v>
      </c>
      <c r="H7371" s="24">
        <v>45167</v>
      </c>
      <c r="I7371" s="20" t="s">
        <v>81</v>
      </c>
      <c r="K7371" s="57" t="str">
        <f ca="1">LeaveTracker[[#This Row],[Days]]&amp;" "&amp;LeaveTracker[[#This Row],[Type of Leave]]</f>
        <v>1 SL</v>
      </c>
      <c r="L7371" s="23">
        <f ca="1">NETWORKDAYS(LeaveTracker[[#This Row],[Start Date]],LeaveTracker[[#This Row],[End Date]],lstHolidays)</f>
        <v>1</v>
      </c>
      <c r="M7371" s="27"/>
    </row>
    <row r="7372" spans="1:13" ht="30" customHeight="1" x14ac:dyDescent="0.3">
      <c r="A7372" s="27">
        <f t="shared" si="89"/>
        <v>3646</v>
      </c>
      <c r="B7372" s="31">
        <v>45174</v>
      </c>
      <c r="C7372" s="31">
        <v>45167</v>
      </c>
      <c r="D7372" s="19" t="s">
        <v>1835</v>
      </c>
      <c r="E7372" s="20" t="str">
        <f>IF(ISBLANK(LeaveTracker[[#This Row],[Employee Name]]),"-----",VLOOKUP(LeaveTracker[[#This Row],[Employee Name]],'List of Employees'!$B$4:$H$767,7))</f>
        <v>VMO/SP</v>
      </c>
      <c r="F7372" s="66" t="str">
        <f>IF(ISBLANK(LeaveTracker[[#This Row],[Employee Name]]),"-----",VLOOKUP(LeaveTracker[[#This Row],[Employee Name]],'List of Employees'!$B$4:$H$767,6))</f>
        <v>CASUAL</v>
      </c>
      <c r="G7372" s="24">
        <v>45175</v>
      </c>
      <c r="H7372" s="24">
        <v>45177</v>
      </c>
      <c r="I7372" s="20" t="s">
        <v>82</v>
      </c>
      <c r="K7372" s="57" t="str">
        <f ca="1">LeaveTracker[[#This Row],[Days]]&amp;" "&amp;LeaveTracker[[#This Row],[Type of Leave]]</f>
        <v>3 VL</v>
      </c>
      <c r="L7372" s="23">
        <f ca="1">NETWORKDAYS(LeaveTracker[[#This Row],[Start Date]],LeaveTracker[[#This Row],[End Date]],lstHolidays)</f>
        <v>3</v>
      </c>
      <c r="M7372" s="27"/>
    </row>
    <row r="7373" spans="1:13" ht="30" customHeight="1" x14ac:dyDescent="0.3">
      <c r="A7373" s="27">
        <f t="shared" si="89"/>
        <v>3647</v>
      </c>
      <c r="B7373" s="31">
        <v>45174</v>
      </c>
      <c r="C7373" s="31">
        <v>45160</v>
      </c>
      <c r="D7373" s="19" t="s">
        <v>2014</v>
      </c>
      <c r="E7373" s="20" t="str">
        <f>IF(ISBLANK(LeaveTracker[[#This Row],[Employee Name]]),"-----",VLOOKUP(LeaveTracker[[#This Row],[Employee Name]],'List of Employees'!$B$4:$H$767,7))</f>
        <v>SP</v>
      </c>
      <c r="F7373" s="66" t="str">
        <f>IF(ISBLANK(LeaveTracker[[#This Row],[Employee Name]]),"-----",VLOOKUP(LeaveTracker[[#This Row],[Employee Name]],'List of Employees'!$B$4:$H$767,6))</f>
        <v>CASUAL</v>
      </c>
      <c r="G7373" s="24">
        <v>45168</v>
      </c>
      <c r="H7373" s="24">
        <v>45168</v>
      </c>
      <c r="I7373" s="20" t="s">
        <v>82</v>
      </c>
      <c r="K7373" s="57" t="str">
        <f ca="1">LeaveTracker[[#This Row],[Days]]&amp;" "&amp;LeaveTracker[[#This Row],[Type of Leave]]</f>
        <v>1 VL</v>
      </c>
      <c r="L7373" s="23">
        <f ca="1">NETWORKDAYS(LeaveTracker[[#This Row],[Start Date]],LeaveTracker[[#This Row],[End Date]],lstHolidays)</f>
        <v>1</v>
      </c>
      <c r="M7373" s="27"/>
    </row>
    <row r="7374" spans="1:13" ht="30" customHeight="1" x14ac:dyDescent="0.3">
      <c r="A7374" s="27">
        <f t="shared" si="89"/>
        <v>3648</v>
      </c>
      <c r="B7374" s="31">
        <v>45174</v>
      </c>
      <c r="C7374" s="31">
        <v>45167</v>
      </c>
      <c r="D7374" s="19" t="s">
        <v>2014</v>
      </c>
      <c r="E7374" s="20" t="str">
        <f>IF(ISBLANK(LeaveTracker[[#This Row],[Employee Name]]),"-----",VLOOKUP(LeaveTracker[[#This Row],[Employee Name]],'List of Employees'!$B$4:$H$767,7))</f>
        <v>SP</v>
      </c>
      <c r="F7374" s="66" t="str">
        <f>IF(ISBLANK(LeaveTracker[[#This Row],[Employee Name]]),"-----",VLOOKUP(LeaveTracker[[#This Row],[Employee Name]],'List of Employees'!$B$4:$H$767,6))</f>
        <v>CASUAL</v>
      </c>
      <c r="G7374" s="24">
        <v>45174</v>
      </c>
      <c r="H7374" s="24">
        <v>45177</v>
      </c>
      <c r="I7374" s="20" t="s">
        <v>82</v>
      </c>
      <c r="K7374" s="57" t="str">
        <f ca="1">LeaveTracker[[#This Row],[Days]]&amp;" "&amp;LeaveTracker[[#This Row],[Type of Leave]]</f>
        <v>4 VL</v>
      </c>
      <c r="L7374" s="23">
        <f ca="1">NETWORKDAYS(LeaveTracker[[#This Row],[Start Date]],LeaveTracker[[#This Row],[End Date]],lstHolidays)</f>
        <v>4</v>
      </c>
      <c r="M7374" s="27"/>
    </row>
    <row r="7375" spans="1:13" ht="30" customHeight="1" x14ac:dyDescent="0.3">
      <c r="A7375" s="27">
        <f t="shared" si="89"/>
        <v>3649</v>
      </c>
      <c r="B7375" s="31">
        <v>45174</v>
      </c>
      <c r="C7375" s="31">
        <v>45169</v>
      </c>
      <c r="D7375" s="19" t="s">
        <v>685</v>
      </c>
      <c r="E7375" s="20">
        <f>IF(ISBLANK(LeaveTracker[[#This Row],[Employee Name]]),"-----",VLOOKUP(LeaveTracker[[#This Row],[Employee Name]],'List of Employees'!$B$4:$H$767,7))</f>
        <v>0</v>
      </c>
      <c r="F7375" s="66" t="str">
        <f>IF(ISBLANK(LeaveTracker[[#This Row],[Employee Name]]),"-----",VLOOKUP(LeaveTracker[[#This Row],[Employee Name]],'List of Employees'!$B$4:$H$767,6))</f>
        <v>JOBCON</v>
      </c>
      <c r="G7375" s="24">
        <v>45156</v>
      </c>
      <c r="H7375" s="24">
        <v>45156</v>
      </c>
      <c r="I7375" s="20" t="s">
        <v>81</v>
      </c>
      <c r="K7375" s="57" t="str">
        <f ca="1">LeaveTracker[[#This Row],[Days]]&amp;" "&amp;LeaveTracker[[#This Row],[Type of Leave]]</f>
        <v>1 SL</v>
      </c>
      <c r="L7375" s="23">
        <f ca="1">NETWORKDAYS(LeaveTracker[[#This Row],[Start Date]],LeaveTracker[[#This Row],[End Date]],lstHolidays)</f>
        <v>1</v>
      </c>
      <c r="M7375" s="27"/>
    </row>
    <row r="7376" spans="1:13" ht="30" customHeight="1" x14ac:dyDescent="0.3">
      <c r="A7376" s="27">
        <f t="shared" si="89"/>
        <v>3650</v>
      </c>
      <c r="B7376" s="31">
        <v>45174</v>
      </c>
      <c r="C7376" s="31">
        <v>45170</v>
      </c>
      <c r="D7376" s="19" t="s">
        <v>136</v>
      </c>
      <c r="E7376" s="20" t="str">
        <f>IF(ISBLANK(LeaveTracker[[#This Row],[Employee Name]]),"-----",VLOOKUP(LeaveTracker[[#This Row],[Employee Name]],'List of Employees'!$B$4:$H$767,7))</f>
        <v>CHO</v>
      </c>
      <c r="F7376" s="66" t="str">
        <f>IF(ISBLANK(LeaveTracker[[#This Row],[Employee Name]]),"-----",VLOOKUP(LeaveTracker[[#This Row],[Employee Name]],'List of Employees'!$B$4:$H$767,6))</f>
        <v>PERMANENT</v>
      </c>
      <c r="G7376" s="24">
        <v>45169</v>
      </c>
      <c r="H7376" s="24">
        <v>45169</v>
      </c>
      <c r="I7376" s="20" t="s">
        <v>81</v>
      </c>
      <c r="K7376" s="57" t="str">
        <f ca="1">LeaveTracker[[#This Row],[Days]]&amp;" "&amp;LeaveTracker[[#This Row],[Type of Leave]]</f>
        <v>1 SL</v>
      </c>
      <c r="L7376" s="23">
        <f ca="1">NETWORKDAYS(LeaveTracker[[#This Row],[Start Date]],LeaveTracker[[#This Row],[End Date]],lstHolidays)</f>
        <v>1</v>
      </c>
      <c r="M7376" s="27"/>
    </row>
    <row r="7377" spans="1:13" ht="30" customHeight="1" x14ac:dyDescent="0.3">
      <c r="A7377" s="27">
        <f t="shared" si="89"/>
        <v>3651</v>
      </c>
      <c r="B7377" s="31">
        <v>45174</v>
      </c>
      <c r="C7377" s="31">
        <v>45170</v>
      </c>
      <c r="D7377" s="19" t="s">
        <v>1767</v>
      </c>
      <c r="E7377" s="20" t="str">
        <f>IF(ISBLANK(LeaveTracker[[#This Row],[Employee Name]]),"-----",VLOOKUP(LeaveTracker[[#This Row],[Employee Name]],'List of Employees'!$B$4:$H$767,7))</f>
        <v>CHO</v>
      </c>
      <c r="F7377" s="66" t="str">
        <f>IF(ISBLANK(LeaveTracker[[#This Row],[Employee Name]]),"-----",VLOOKUP(LeaveTracker[[#This Row],[Employee Name]],'List of Employees'!$B$4:$H$767,6))</f>
        <v>CASUAL</v>
      </c>
      <c r="G7377" s="24">
        <v>45169</v>
      </c>
      <c r="H7377" s="24">
        <v>45169</v>
      </c>
      <c r="I7377" s="20" t="s">
        <v>81</v>
      </c>
      <c r="K7377" s="57" t="str">
        <f ca="1">LeaveTracker[[#This Row],[Days]]&amp;" "&amp;LeaveTracker[[#This Row],[Type of Leave]]</f>
        <v>1 SL</v>
      </c>
      <c r="L7377" s="23">
        <f ca="1">NETWORKDAYS(LeaveTracker[[#This Row],[Start Date]],LeaveTracker[[#This Row],[End Date]],lstHolidays)</f>
        <v>1</v>
      </c>
      <c r="M7377" s="27"/>
    </row>
    <row r="7378" spans="1:13" ht="30" customHeight="1" x14ac:dyDescent="0.3">
      <c r="A7378" s="27">
        <f t="shared" si="89"/>
        <v>3652</v>
      </c>
      <c r="B7378" s="31">
        <v>45174</v>
      </c>
      <c r="C7378" s="31">
        <v>45170</v>
      </c>
      <c r="D7378" s="19" t="s">
        <v>2255</v>
      </c>
      <c r="E7378" s="20" t="str">
        <f>IF(ISBLANK(LeaveTracker[[#This Row],[Employee Name]]),"-----",VLOOKUP(LeaveTracker[[#This Row],[Employee Name]],'List of Employees'!$B$4:$H$767,7))</f>
        <v>OSP</v>
      </c>
      <c r="F7378" s="66" t="str">
        <f>IF(ISBLANK(LeaveTracker[[#This Row],[Employee Name]]),"-----",VLOOKUP(LeaveTracker[[#This Row],[Employee Name]],'List of Employees'!$B$4:$H$767,6))</f>
        <v>PERMANENT</v>
      </c>
      <c r="G7378" s="24">
        <v>45169</v>
      </c>
      <c r="H7378" s="24">
        <v>45169</v>
      </c>
      <c r="I7378" s="20" t="s">
        <v>81</v>
      </c>
      <c r="K7378" s="57" t="str">
        <f ca="1">LeaveTracker[[#This Row],[Days]]&amp;" "&amp;LeaveTracker[[#This Row],[Type of Leave]]</f>
        <v>1 SL</v>
      </c>
      <c r="L7378" s="23">
        <f ca="1">NETWORKDAYS(LeaveTracker[[#This Row],[Start Date]],LeaveTracker[[#This Row],[End Date]],lstHolidays)</f>
        <v>1</v>
      </c>
      <c r="M7378" s="27"/>
    </row>
    <row r="7379" spans="1:13" ht="30" customHeight="1" x14ac:dyDescent="0.3">
      <c r="A7379" s="27">
        <f t="shared" si="89"/>
        <v>3653</v>
      </c>
      <c r="B7379" s="31">
        <v>45174</v>
      </c>
      <c r="C7379" s="31">
        <v>45169</v>
      </c>
      <c r="D7379" s="19" t="s">
        <v>1740</v>
      </c>
      <c r="E7379" s="20" t="str">
        <f>IF(ISBLANK(LeaveTracker[[#This Row],[Employee Name]]),"-----",VLOOKUP(LeaveTracker[[#This Row],[Employee Name]],'List of Employees'!$B$4:$H$767,7))</f>
        <v>ACCOUNTING</v>
      </c>
      <c r="F7379" s="66" t="str">
        <f>IF(ISBLANK(LeaveTracker[[#This Row],[Employee Name]]),"-----",VLOOKUP(LeaveTracker[[#This Row],[Employee Name]],'List of Employees'!$B$4:$H$767,6))</f>
        <v>CASUAL</v>
      </c>
      <c r="G7379" s="24">
        <v>45167</v>
      </c>
      <c r="H7379" s="24">
        <v>45167</v>
      </c>
      <c r="I7379" s="20" t="s">
        <v>81</v>
      </c>
      <c r="K7379" s="57" t="str">
        <f ca="1">LeaveTracker[[#This Row],[Days]]&amp;" "&amp;LeaveTracker[[#This Row],[Type of Leave]]</f>
        <v>1 SL</v>
      </c>
      <c r="L7379" s="23">
        <f ca="1">NETWORKDAYS(LeaveTracker[[#This Row],[Start Date]],LeaveTracker[[#This Row],[End Date]],lstHolidays)</f>
        <v>1</v>
      </c>
      <c r="M7379" s="27"/>
    </row>
    <row r="7380" spans="1:13" ht="30" customHeight="1" x14ac:dyDescent="0.3">
      <c r="A7380" s="27">
        <f t="shared" si="89"/>
        <v>3654</v>
      </c>
      <c r="B7380" s="31">
        <v>45174</v>
      </c>
      <c r="C7380" s="31">
        <v>45169</v>
      </c>
      <c r="D7380" s="19" t="s">
        <v>1829</v>
      </c>
      <c r="E7380" s="20" t="str">
        <f>IF(ISBLANK(LeaveTracker[[#This Row],[Employee Name]]),"-----",VLOOKUP(LeaveTracker[[#This Row],[Employee Name]],'List of Employees'!$B$4:$H$767,7))</f>
        <v>ACCOUNTING</v>
      </c>
      <c r="F7380" s="66" t="str">
        <f>IF(ISBLANK(LeaveTracker[[#This Row],[Employee Name]]),"-----",VLOOKUP(LeaveTracker[[#This Row],[Employee Name]],'List of Employees'!$B$4:$H$767,6))</f>
        <v>CASUAL</v>
      </c>
      <c r="G7380" s="24">
        <v>45177</v>
      </c>
      <c r="H7380" s="24">
        <v>45177</v>
      </c>
      <c r="I7380" s="20" t="s">
        <v>82</v>
      </c>
      <c r="K7380" s="57" t="str">
        <f ca="1">LeaveTracker[[#This Row],[Days]]&amp;" "&amp;LeaveTracker[[#This Row],[Type of Leave]]</f>
        <v>1 VL</v>
      </c>
      <c r="L7380" s="23">
        <f ca="1">NETWORKDAYS(LeaveTracker[[#This Row],[Start Date]],LeaveTracker[[#This Row],[End Date]],lstHolidays)</f>
        <v>1</v>
      </c>
      <c r="M7380" s="27"/>
    </row>
    <row r="7381" spans="1:13" ht="30" customHeight="1" x14ac:dyDescent="0.3">
      <c r="A7381" s="27">
        <f t="shared" si="89"/>
        <v>3655</v>
      </c>
      <c r="B7381" s="31">
        <v>45174</v>
      </c>
      <c r="C7381" s="31">
        <v>45169</v>
      </c>
      <c r="D7381" s="19" t="s">
        <v>1829</v>
      </c>
      <c r="E7381" s="20" t="str">
        <f>IF(ISBLANK(LeaveTracker[[#This Row],[Employee Name]]),"-----",VLOOKUP(LeaveTracker[[#This Row],[Employee Name]],'List of Employees'!$B$4:$H$767,7))</f>
        <v>ACCOUNTING</v>
      </c>
      <c r="F7381" s="66" t="str">
        <f>IF(ISBLANK(LeaveTracker[[#This Row],[Employee Name]]),"-----",VLOOKUP(LeaveTracker[[#This Row],[Employee Name]],'List of Employees'!$B$4:$H$767,6))</f>
        <v>CASUAL</v>
      </c>
      <c r="G7381" s="24">
        <v>45188</v>
      </c>
      <c r="H7381" s="24">
        <v>45188</v>
      </c>
      <c r="I7381" s="20" t="s">
        <v>82</v>
      </c>
      <c r="K7381" s="57" t="str">
        <f ca="1">LeaveTracker[[#This Row],[Days]]&amp;" "&amp;LeaveTracker[[#This Row],[Type of Leave]]</f>
        <v>1 VL</v>
      </c>
      <c r="L7381" s="23">
        <f ca="1">NETWORKDAYS(LeaveTracker[[#This Row],[Start Date]],LeaveTracker[[#This Row],[End Date]],lstHolidays)</f>
        <v>1</v>
      </c>
      <c r="M7381" s="27"/>
    </row>
    <row r="7382" spans="1:13" ht="30" customHeight="1" x14ac:dyDescent="0.3">
      <c r="A7382" s="27">
        <f t="shared" si="89"/>
        <v>3656</v>
      </c>
      <c r="B7382" s="31">
        <v>45174</v>
      </c>
      <c r="C7382" s="31">
        <v>45169</v>
      </c>
      <c r="D7382" s="19" t="s">
        <v>1829</v>
      </c>
      <c r="E7382" s="20" t="str">
        <f>IF(ISBLANK(LeaveTracker[[#This Row],[Employee Name]]),"-----",VLOOKUP(LeaveTracker[[#This Row],[Employee Name]],'List of Employees'!$B$4:$H$767,7))</f>
        <v>ACCOUNTING</v>
      </c>
      <c r="F7382" s="66" t="str">
        <f>IF(ISBLANK(LeaveTracker[[#This Row],[Employee Name]]),"-----",VLOOKUP(LeaveTracker[[#This Row],[Employee Name]],'List of Employees'!$B$4:$H$767,6))</f>
        <v>CASUAL</v>
      </c>
      <c r="G7382" s="24">
        <v>45195</v>
      </c>
      <c r="H7382" s="24">
        <v>45195</v>
      </c>
      <c r="I7382" s="20" t="s">
        <v>82</v>
      </c>
      <c r="K7382" s="57" t="str">
        <f ca="1">LeaveTracker[[#This Row],[Days]]&amp;" "&amp;LeaveTracker[[#This Row],[Type of Leave]]</f>
        <v>1 VL</v>
      </c>
      <c r="L7382" s="23">
        <f ca="1">NETWORKDAYS(LeaveTracker[[#This Row],[Start Date]],LeaveTracker[[#This Row],[End Date]],lstHolidays)</f>
        <v>1</v>
      </c>
      <c r="M7382" s="27"/>
    </row>
    <row r="7383" spans="1:13" ht="30" customHeight="1" x14ac:dyDescent="0.3">
      <c r="A7383" s="27">
        <f t="shared" si="89"/>
        <v>3657</v>
      </c>
      <c r="B7383" s="31">
        <v>45174</v>
      </c>
      <c r="C7383" s="31">
        <v>45168</v>
      </c>
      <c r="D7383" s="19" t="s">
        <v>374</v>
      </c>
      <c r="E7383" s="20" t="str">
        <f>IF(ISBLANK(LeaveTracker[[#This Row],[Employee Name]]),"-----",VLOOKUP(LeaveTracker[[#This Row],[Employee Name]],'List of Employees'!$B$4:$H$767,7))</f>
        <v>CCT</v>
      </c>
      <c r="F7383" s="66" t="str">
        <f>IF(ISBLANK(LeaveTracker[[#This Row],[Employee Name]]),"-----",VLOOKUP(LeaveTracker[[#This Row],[Employee Name]],'List of Employees'!$B$4:$H$767,6))</f>
        <v>PERMANENT</v>
      </c>
      <c r="G7383" s="24">
        <v>45167</v>
      </c>
      <c r="H7383" s="24">
        <v>45167</v>
      </c>
      <c r="I7383" s="20" t="s">
        <v>81</v>
      </c>
      <c r="K7383" s="57" t="str">
        <f ca="1">LeaveTracker[[#This Row],[Days]]&amp;" "&amp;LeaveTracker[[#This Row],[Type of Leave]]</f>
        <v>1 SL</v>
      </c>
      <c r="L7383" s="23">
        <f ca="1">NETWORKDAYS(LeaveTracker[[#This Row],[Start Date]],LeaveTracker[[#This Row],[End Date]],lstHolidays)</f>
        <v>1</v>
      </c>
      <c r="M7383" s="27"/>
    </row>
    <row r="7384" spans="1:13" ht="30" customHeight="1" x14ac:dyDescent="0.3">
      <c r="A7384" s="27">
        <f t="shared" si="89"/>
        <v>3658</v>
      </c>
      <c r="B7384" s="31">
        <v>45174</v>
      </c>
      <c r="C7384" s="31">
        <v>45153</v>
      </c>
      <c r="D7384" s="19" t="s">
        <v>1894</v>
      </c>
      <c r="E7384" s="20" t="str">
        <f>IF(ISBLANK(LeaveTracker[[#This Row],[Employee Name]]),"-----",VLOOKUP(LeaveTracker[[#This Row],[Employee Name]],'List of Employees'!$B$4:$H$767,7))</f>
        <v>TICC</v>
      </c>
      <c r="F7384" s="66" t="str">
        <f>IF(ISBLANK(LeaveTracker[[#This Row],[Employee Name]]),"-----",VLOOKUP(LeaveTracker[[#This Row],[Employee Name]],'List of Employees'!$B$4:$H$767,6))</f>
        <v>CASUAL</v>
      </c>
      <c r="G7384" s="24">
        <v>45156</v>
      </c>
      <c r="H7384" s="24">
        <v>45156</v>
      </c>
      <c r="I7384" s="20" t="s">
        <v>297</v>
      </c>
      <c r="J7384" s="42" t="s">
        <v>1000</v>
      </c>
      <c r="K7384" s="57" t="str">
        <f ca="1">LeaveTracker[[#This Row],[Days]]&amp;" "&amp;LeaveTracker[[#This Row],[Type of Leave]]</f>
        <v>1 OTHER</v>
      </c>
      <c r="L7384" s="23">
        <f ca="1">NETWORKDAYS(LeaveTracker[[#This Row],[Start Date]],LeaveTracker[[#This Row],[End Date]],lstHolidays)</f>
        <v>1</v>
      </c>
      <c r="M7384" s="27"/>
    </row>
    <row r="7385" spans="1:13" ht="30" customHeight="1" x14ac:dyDescent="0.3">
      <c r="A7385" s="27">
        <f t="shared" si="89"/>
        <v>3659</v>
      </c>
      <c r="B7385" s="31">
        <v>45174</v>
      </c>
      <c r="C7385" s="31">
        <v>45152</v>
      </c>
      <c r="D7385" s="19" t="s">
        <v>1859</v>
      </c>
      <c r="E7385" s="20" t="str">
        <f>IF(ISBLANK(LeaveTracker[[#This Row],[Employee Name]]),"-----",VLOOKUP(LeaveTracker[[#This Row],[Employee Name]],'List of Employees'!$B$4:$H$767,7))</f>
        <v>TICC</v>
      </c>
      <c r="F7385" s="66" t="str">
        <f>IF(ISBLANK(LeaveTracker[[#This Row],[Employee Name]]),"-----",VLOOKUP(LeaveTracker[[#This Row],[Employee Name]],'List of Employees'!$B$4:$H$767,6))</f>
        <v>CASUAL</v>
      </c>
      <c r="G7385" s="24">
        <v>45162</v>
      </c>
      <c r="H7385" s="24">
        <v>45163</v>
      </c>
      <c r="I7385" s="20" t="s">
        <v>82</v>
      </c>
      <c r="K7385" s="57" t="str">
        <f ca="1">LeaveTracker[[#This Row],[Days]]&amp;" "&amp;LeaveTracker[[#This Row],[Type of Leave]]</f>
        <v>2 VL</v>
      </c>
      <c r="L7385" s="23">
        <f ca="1">NETWORKDAYS(LeaveTracker[[#This Row],[Start Date]],LeaveTracker[[#This Row],[End Date]],lstHolidays)</f>
        <v>2</v>
      </c>
      <c r="M7385" s="27"/>
    </row>
    <row r="7386" spans="1:13" ht="30" customHeight="1" x14ac:dyDescent="0.3">
      <c r="A7386" s="27">
        <f t="shared" si="89"/>
        <v>3660</v>
      </c>
      <c r="B7386" s="31">
        <v>45174</v>
      </c>
      <c r="C7386" s="31">
        <v>45152</v>
      </c>
      <c r="D7386" s="19" t="s">
        <v>1859</v>
      </c>
      <c r="E7386" s="20" t="str">
        <f>IF(ISBLANK(LeaveTracker[[#This Row],[Employee Name]]),"-----",VLOOKUP(LeaveTracker[[#This Row],[Employee Name]],'List of Employees'!$B$4:$H$767,7))</f>
        <v>TICC</v>
      </c>
      <c r="F7386" s="66" t="str">
        <f>IF(ISBLANK(LeaveTracker[[#This Row],[Employee Name]]),"-----",VLOOKUP(LeaveTracker[[#This Row],[Employee Name]],'List of Employees'!$B$4:$H$767,6))</f>
        <v>CASUAL</v>
      </c>
      <c r="G7386" s="24">
        <v>45167</v>
      </c>
      <c r="H7386" s="24">
        <v>45167</v>
      </c>
      <c r="I7386" s="20" t="s">
        <v>82</v>
      </c>
      <c r="K7386" s="57" t="str">
        <f ca="1">LeaveTracker[[#This Row],[Days]]&amp;" "&amp;LeaveTracker[[#This Row],[Type of Leave]]</f>
        <v>1 VL</v>
      </c>
      <c r="L7386" s="23">
        <f ca="1">NETWORKDAYS(LeaveTracker[[#This Row],[Start Date]],LeaveTracker[[#This Row],[End Date]],lstHolidays)</f>
        <v>1</v>
      </c>
      <c r="M7386" s="27"/>
    </row>
    <row r="7387" spans="1:13" ht="30" customHeight="1" x14ac:dyDescent="0.3">
      <c r="A7387" s="27">
        <f t="shared" si="89"/>
        <v>3661</v>
      </c>
      <c r="B7387" s="31">
        <v>45174</v>
      </c>
      <c r="C7387" s="31">
        <v>45177</v>
      </c>
      <c r="D7387" s="19" t="s">
        <v>2475</v>
      </c>
      <c r="E7387" s="20" t="str">
        <f>IF(ISBLANK(LeaveTracker[[#This Row],[Employee Name]]),"-----",VLOOKUP(LeaveTracker[[#This Row],[Employee Name]],'List of Employees'!$B$4:$H$767,7))</f>
        <v>SP/VMO</v>
      </c>
      <c r="F7387" s="66" t="str">
        <f>IF(ISBLANK(LeaveTracker[[#This Row],[Employee Name]]),"-----",VLOOKUP(LeaveTracker[[#This Row],[Employee Name]],'List of Employees'!$B$4:$H$767,6))</f>
        <v>CO-TERM</v>
      </c>
      <c r="G7387" s="24">
        <v>45183</v>
      </c>
      <c r="H7387" s="24">
        <v>45184</v>
      </c>
      <c r="I7387" s="20" t="s">
        <v>82</v>
      </c>
      <c r="K7387" s="57" t="str">
        <f ca="1">LeaveTracker[[#This Row],[Days]]&amp;" "&amp;LeaveTracker[[#This Row],[Type of Leave]]</f>
        <v>2 VL</v>
      </c>
      <c r="L7387" s="23">
        <f ca="1">NETWORKDAYS(LeaveTracker[[#This Row],[Start Date]],LeaveTracker[[#This Row],[End Date]],lstHolidays)</f>
        <v>2</v>
      </c>
      <c r="M7387" s="27"/>
    </row>
    <row r="7388" spans="1:13" ht="30" customHeight="1" x14ac:dyDescent="0.3">
      <c r="A7388" s="27">
        <f t="shared" si="89"/>
        <v>3662</v>
      </c>
      <c r="B7388" s="31">
        <v>45174</v>
      </c>
      <c r="C7388" s="31" t="s">
        <v>2476</v>
      </c>
      <c r="D7388" s="19" t="s">
        <v>1759</v>
      </c>
      <c r="E7388" s="20" t="str">
        <f>IF(ISBLANK(LeaveTracker[[#This Row],[Employee Name]]),"-----",VLOOKUP(LeaveTracker[[#This Row],[Employee Name]],'List of Employees'!$B$4:$H$767,7))</f>
        <v>EEO/CITY MARKET</v>
      </c>
      <c r="F7388" s="66" t="str">
        <f>IF(ISBLANK(LeaveTracker[[#This Row],[Employee Name]]),"-----",VLOOKUP(LeaveTracker[[#This Row],[Employee Name]],'List of Employees'!$B$4:$H$767,6))</f>
        <v>CASUAL</v>
      </c>
      <c r="G7388" s="24"/>
      <c r="H7388" s="24"/>
      <c r="I7388" s="19" t="s">
        <v>297</v>
      </c>
      <c r="J7388" s="42" t="s">
        <v>688</v>
      </c>
      <c r="K7388" s="57" t="str">
        <f ca="1">LeaveTracker[[#This Row],[Days]]&amp;" "&amp;LeaveTracker[[#This Row],[Type of Leave]]</f>
        <v>0 OTHER</v>
      </c>
      <c r="L7388" s="23">
        <f ca="1">NETWORKDAYS(LeaveTracker[[#This Row],[Start Date]],LeaveTracker[[#This Row],[End Date]],lstHolidays)</f>
        <v>0</v>
      </c>
      <c r="M7388" s="27"/>
    </row>
    <row r="7389" spans="1:13" ht="30" customHeight="1" x14ac:dyDescent="0.3">
      <c r="A7389" s="27">
        <f t="shared" si="89"/>
        <v>3663</v>
      </c>
      <c r="B7389" s="31">
        <v>45181</v>
      </c>
      <c r="C7389" s="31">
        <v>45168</v>
      </c>
      <c r="D7389" s="19" t="s">
        <v>1866</v>
      </c>
      <c r="E7389" s="20" t="str">
        <f>IF(ISBLANK(LeaveTracker[[#This Row],[Employee Name]]),"-----",VLOOKUP(LeaveTracker[[#This Row],[Employee Name]],'List of Employees'!$B$4:$H$767,7))</f>
        <v>CEO</v>
      </c>
      <c r="F7389" s="66" t="str">
        <f>IF(ISBLANK(LeaveTracker[[#This Row],[Employee Name]]),"-----",VLOOKUP(LeaveTracker[[#This Row],[Employee Name]],'List of Employees'!$B$4:$H$767,6))</f>
        <v>CASUAL</v>
      </c>
      <c r="G7389" s="24">
        <v>45175</v>
      </c>
      <c r="H7389" s="24">
        <v>45175</v>
      </c>
      <c r="I7389" s="20" t="s">
        <v>82</v>
      </c>
      <c r="K7389" s="57" t="str">
        <f ca="1">LeaveTracker[[#This Row],[Days]]&amp;" "&amp;LeaveTracker[[#This Row],[Type of Leave]]</f>
        <v>1 VL</v>
      </c>
      <c r="L7389" s="23">
        <f ca="1">NETWORKDAYS(LeaveTracker[[#This Row],[Start Date]],LeaveTracker[[#This Row],[End Date]],lstHolidays)</f>
        <v>1</v>
      </c>
      <c r="M7389" s="27"/>
    </row>
    <row r="7390" spans="1:13" ht="30" customHeight="1" x14ac:dyDescent="0.3">
      <c r="A7390" s="27">
        <f t="shared" si="89"/>
        <v>3664</v>
      </c>
      <c r="B7390" s="31">
        <v>45181</v>
      </c>
      <c r="C7390" s="31">
        <v>45174</v>
      </c>
      <c r="D7390" s="19" t="s">
        <v>340</v>
      </c>
      <c r="E7390" s="20" t="str">
        <f>IF(ISBLANK(LeaveTracker[[#This Row],[Employee Name]]),"-----",VLOOKUP(LeaveTracker[[#This Row],[Employee Name]],'List of Employees'!$B$4:$H$767,7))</f>
        <v>MO</v>
      </c>
      <c r="F7390" s="66" t="str">
        <f>IF(ISBLANK(LeaveTracker[[#This Row],[Employee Name]]),"-----",VLOOKUP(LeaveTracker[[#This Row],[Employee Name]],'List of Employees'!$B$4:$H$767,6))</f>
        <v>PERMANENT</v>
      </c>
      <c r="G7390" s="24">
        <v>45174</v>
      </c>
      <c r="H7390" s="24">
        <v>45174</v>
      </c>
      <c r="I7390" s="20" t="s">
        <v>81</v>
      </c>
      <c r="K7390" s="57" t="str">
        <f ca="1">LeaveTracker[[#This Row],[Days]]&amp;" "&amp;LeaveTracker[[#This Row],[Type of Leave]]</f>
        <v>1 SL</v>
      </c>
      <c r="L7390" s="23">
        <f ca="1">NETWORKDAYS(LeaveTracker[[#This Row],[Start Date]],LeaveTracker[[#This Row],[End Date]],lstHolidays)</f>
        <v>1</v>
      </c>
      <c r="M7390" s="27"/>
    </row>
    <row r="7391" spans="1:13" ht="30" customHeight="1" x14ac:dyDescent="0.3">
      <c r="A7391" s="27">
        <f t="shared" si="89"/>
        <v>3665</v>
      </c>
      <c r="B7391" s="31">
        <v>45181</v>
      </c>
      <c r="C7391" s="31">
        <v>45175</v>
      </c>
      <c r="D7391" s="19" t="s">
        <v>727</v>
      </c>
      <c r="E7391" s="20" t="str">
        <f>IF(ISBLANK(LeaveTracker[[#This Row],[Employee Name]]),"-----",VLOOKUP(LeaveTracker[[#This Row],[Employee Name]],'List of Employees'!$B$4:$H$767,7))</f>
        <v>SP</v>
      </c>
      <c r="F7391" s="66" t="str">
        <f>IF(ISBLANK(LeaveTracker[[#This Row],[Employee Name]]),"-----",VLOOKUP(LeaveTracker[[#This Row],[Employee Name]],'List of Employees'!$B$4:$H$767,6))</f>
        <v>PERMANENT</v>
      </c>
      <c r="G7391" s="24">
        <v>45174</v>
      </c>
      <c r="H7391" s="24">
        <v>45174</v>
      </c>
      <c r="I7391" s="20" t="s">
        <v>81</v>
      </c>
      <c r="K7391" s="57" t="str">
        <f ca="1">LeaveTracker[[#This Row],[Days]]&amp;" "&amp;LeaveTracker[[#This Row],[Type of Leave]]</f>
        <v>1 SL</v>
      </c>
      <c r="L7391" s="23">
        <f ca="1">NETWORKDAYS(LeaveTracker[[#This Row],[Start Date]],LeaveTracker[[#This Row],[End Date]],lstHolidays)</f>
        <v>1</v>
      </c>
      <c r="M7391" s="27"/>
    </row>
    <row r="7392" spans="1:13" ht="30" customHeight="1" x14ac:dyDescent="0.3">
      <c r="A7392" s="27">
        <f t="shared" si="89"/>
        <v>3666</v>
      </c>
      <c r="B7392" s="31">
        <v>45181</v>
      </c>
      <c r="C7392" s="31">
        <v>45173</v>
      </c>
      <c r="D7392" s="19" t="s">
        <v>852</v>
      </c>
      <c r="E7392" s="20" t="str">
        <f>IF(ISBLANK(LeaveTracker[[#This Row],[Employee Name]]),"-----",VLOOKUP(LeaveTracker[[#This Row],[Employee Name]],'List of Employees'!$B$4:$H$767,7))</f>
        <v>LCR</v>
      </c>
      <c r="F7392" s="66" t="str">
        <f>IF(ISBLANK(LeaveTracker[[#This Row],[Employee Name]]),"-----",VLOOKUP(LeaveTracker[[#This Row],[Employee Name]],'List of Employees'!$B$4:$H$767,6))</f>
        <v>PERMANENT</v>
      </c>
      <c r="G7392" s="24">
        <v>45168</v>
      </c>
      <c r="H7392" s="24">
        <v>45169</v>
      </c>
      <c r="I7392" s="20" t="s">
        <v>81</v>
      </c>
      <c r="K7392" s="57" t="str">
        <f ca="1">LeaveTracker[[#This Row],[Days]]&amp;" "&amp;LeaveTracker[[#This Row],[Type of Leave]]</f>
        <v>2 SL</v>
      </c>
      <c r="L7392" s="23">
        <f ca="1">NETWORKDAYS(LeaveTracker[[#This Row],[Start Date]],LeaveTracker[[#This Row],[End Date]],lstHolidays)</f>
        <v>2</v>
      </c>
      <c r="M7392" s="27"/>
    </row>
    <row r="7393" spans="1:13" ht="30" customHeight="1" x14ac:dyDescent="0.3">
      <c r="A7393" s="27">
        <f t="shared" si="89"/>
        <v>3667</v>
      </c>
      <c r="B7393" s="31">
        <v>45181</v>
      </c>
      <c r="C7393" s="31">
        <v>45162</v>
      </c>
      <c r="D7393" s="19" t="s">
        <v>500</v>
      </c>
      <c r="E7393" s="20" t="str">
        <f>IF(ISBLANK(LeaveTracker[[#This Row],[Employee Name]]),"-----",VLOOKUP(LeaveTracker[[#This Row],[Employee Name]],'List of Employees'!$B$4:$H$767,7))</f>
        <v>COOPERATIVE OFFICE</v>
      </c>
      <c r="F7393" s="66" t="str">
        <f>IF(ISBLANK(LeaveTracker[[#This Row],[Employee Name]]),"-----",VLOOKUP(LeaveTracker[[#This Row],[Employee Name]],'List of Employees'!$B$4:$H$767,6))</f>
        <v>PERMANENT</v>
      </c>
      <c r="G7393" s="24">
        <v>45160</v>
      </c>
      <c r="H7393" s="24">
        <v>45160</v>
      </c>
      <c r="I7393" s="20" t="s">
        <v>81</v>
      </c>
      <c r="K7393" s="57" t="str">
        <f ca="1">LeaveTracker[[#This Row],[Days]]&amp;" "&amp;LeaveTracker[[#This Row],[Type of Leave]]</f>
        <v>1 SL</v>
      </c>
      <c r="L7393" s="23">
        <f ca="1">NETWORKDAYS(LeaveTracker[[#This Row],[Start Date]],LeaveTracker[[#This Row],[End Date]],lstHolidays)</f>
        <v>1</v>
      </c>
      <c r="M7393" s="27"/>
    </row>
    <row r="7394" spans="1:13" ht="30" customHeight="1" x14ac:dyDescent="0.3">
      <c r="A7394" s="27">
        <f t="shared" si="89"/>
        <v>3668</v>
      </c>
      <c r="B7394" s="31">
        <v>45181</v>
      </c>
      <c r="C7394" s="31">
        <v>45175</v>
      </c>
      <c r="D7394" s="19" t="s">
        <v>163</v>
      </c>
      <c r="E7394" s="20" t="str">
        <f>IF(ISBLANK(LeaveTracker[[#This Row],[Employee Name]]),"-----",VLOOKUP(LeaveTracker[[#This Row],[Employee Name]],'List of Employees'!$B$4:$H$767,7))</f>
        <v>CHO</v>
      </c>
      <c r="F7394" s="66" t="str">
        <f>IF(ISBLANK(LeaveTracker[[#This Row],[Employee Name]]),"-----",VLOOKUP(LeaveTracker[[#This Row],[Employee Name]],'List of Employees'!$B$4:$H$767,6))</f>
        <v>PERMANENT</v>
      </c>
      <c r="G7394" s="24">
        <v>45174</v>
      </c>
      <c r="H7394" s="24">
        <v>45174</v>
      </c>
      <c r="I7394" s="20" t="s">
        <v>81</v>
      </c>
      <c r="K7394" s="57" t="str">
        <f ca="1">LeaveTracker[[#This Row],[Days]]&amp;" "&amp;LeaveTracker[[#This Row],[Type of Leave]]</f>
        <v>1 SL</v>
      </c>
      <c r="L7394" s="23">
        <f ca="1">NETWORKDAYS(LeaveTracker[[#This Row],[Start Date]],LeaveTracker[[#This Row],[End Date]],lstHolidays)</f>
        <v>1</v>
      </c>
      <c r="M7394" s="27"/>
    </row>
    <row r="7395" spans="1:13" ht="30" customHeight="1" x14ac:dyDescent="0.3">
      <c r="A7395" s="27">
        <f t="shared" si="89"/>
        <v>3669</v>
      </c>
      <c r="B7395" s="31">
        <v>45181</v>
      </c>
      <c r="C7395" s="31">
        <v>45163</v>
      </c>
      <c r="D7395" s="19" t="s">
        <v>1967</v>
      </c>
      <c r="E7395" s="20" t="str">
        <f>IF(ISBLANK(LeaveTracker[[#This Row],[Employee Name]]),"-----",VLOOKUP(LeaveTracker[[#This Row],[Employee Name]],'List of Employees'!$B$4:$H$767,7))</f>
        <v>CHO</v>
      </c>
      <c r="F7395" s="66" t="str">
        <f>IF(ISBLANK(LeaveTracker[[#This Row],[Employee Name]]),"-----",VLOOKUP(LeaveTracker[[#This Row],[Employee Name]],'List of Employees'!$B$4:$H$767,6))</f>
        <v>PERMANENT</v>
      </c>
      <c r="G7395" s="24">
        <v>45175</v>
      </c>
      <c r="H7395" s="24">
        <v>45175</v>
      </c>
      <c r="I7395" s="20" t="s">
        <v>297</v>
      </c>
      <c r="J7395" s="42" t="s">
        <v>1000</v>
      </c>
      <c r="K7395" s="57" t="str">
        <f ca="1">LeaveTracker[[#This Row],[Days]]&amp;" "&amp;LeaveTracker[[#This Row],[Type of Leave]]</f>
        <v>1 OTHER</v>
      </c>
      <c r="L7395" s="23">
        <f ca="1">NETWORKDAYS(LeaveTracker[[#This Row],[Start Date]],LeaveTracker[[#This Row],[End Date]],lstHolidays)</f>
        <v>1</v>
      </c>
      <c r="M7395" s="27"/>
    </row>
    <row r="7396" spans="1:13" ht="30" customHeight="1" x14ac:dyDescent="0.3">
      <c r="A7396" s="27">
        <f t="shared" si="89"/>
        <v>3670</v>
      </c>
      <c r="B7396" s="31">
        <v>45181</v>
      </c>
      <c r="C7396" s="31">
        <v>45173</v>
      </c>
      <c r="D7396" s="19" t="s">
        <v>163</v>
      </c>
      <c r="E7396" s="20" t="str">
        <f>IF(ISBLANK(LeaveTracker[[#This Row],[Employee Name]]),"-----",VLOOKUP(LeaveTracker[[#This Row],[Employee Name]],'List of Employees'!$B$4:$H$767,7))</f>
        <v>CHO</v>
      </c>
      <c r="F7396" s="66" t="str">
        <f>IF(ISBLANK(LeaveTracker[[#This Row],[Employee Name]]),"-----",VLOOKUP(LeaveTracker[[#This Row],[Employee Name]],'List of Employees'!$B$4:$H$767,6))</f>
        <v>PERMANENT</v>
      </c>
      <c r="G7396" s="24">
        <v>45167</v>
      </c>
      <c r="H7396" s="24">
        <v>45169</v>
      </c>
      <c r="I7396" s="20" t="s">
        <v>81</v>
      </c>
      <c r="K7396" s="57" t="str">
        <f ca="1">LeaveTracker[[#This Row],[Days]]&amp;" "&amp;LeaveTracker[[#This Row],[Type of Leave]]</f>
        <v>3 SL</v>
      </c>
      <c r="L7396" s="23">
        <f ca="1">NETWORKDAYS(LeaveTracker[[#This Row],[Start Date]],LeaveTracker[[#This Row],[End Date]],lstHolidays)</f>
        <v>3</v>
      </c>
      <c r="M7396" s="27"/>
    </row>
    <row r="7397" spans="1:13" ht="30" customHeight="1" x14ac:dyDescent="0.3">
      <c r="A7397" s="27">
        <f t="shared" si="89"/>
        <v>3671</v>
      </c>
      <c r="B7397" s="31">
        <v>45181</v>
      </c>
      <c r="C7397" s="31">
        <v>45174</v>
      </c>
      <c r="D7397" s="19" t="s">
        <v>2480</v>
      </c>
      <c r="E7397" s="20" t="str">
        <f>IF(ISBLANK(LeaveTracker[[#This Row],[Employee Name]]),"-----",VLOOKUP(LeaveTracker[[#This Row],[Employee Name]],'List of Employees'!$B$4:$H$767,7))</f>
        <v>RECORDS OFFICE</v>
      </c>
      <c r="F7397" s="66" t="str">
        <f>IF(ISBLANK(LeaveTracker[[#This Row],[Employee Name]]),"-----",VLOOKUP(LeaveTracker[[#This Row],[Employee Name]],'List of Employees'!$B$4:$H$767,6))</f>
        <v>PERMANENT</v>
      </c>
      <c r="G7397" s="24">
        <v>45149</v>
      </c>
      <c r="H7397" s="24">
        <v>45149</v>
      </c>
      <c r="I7397" s="20" t="s">
        <v>81</v>
      </c>
      <c r="K7397" s="57" t="str">
        <f ca="1">LeaveTracker[[#This Row],[Days]]&amp;" "&amp;LeaveTracker[[#This Row],[Type of Leave]]</f>
        <v>1 SL</v>
      </c>
      <c r="L7397" s="23">
        <f ca="1">NETWORKDAYS(LeaveTracker[[#This Row],[Start Date]],LeaveTracker[[#This Row],[End Date]],lstHolidays)</f>
        <v>1</v>
      </c>
      <c r="M7397" s="27"/>
    </row>
    <row r="7398" spans="1:13" ht="30" customHeight="1" x14ac:dyDescent="0.3">
      <c r="A7398" s="27">
        <f t="shared" si="89"/>
        <v>3672</v>
      </c>
      <c r="B7398" s="31">
        <v>45181</v>
      </c>
      <c r="C7398" s="31">
        <v>45173</v>
      </c>
      <c r="D7398" s="19" t="s">
        <v>901</v>
      </c>
      <c r="E7398" s="20" t="str">
        <f>IF(ISBLANK(LeaveTracker[[#This Row],[Employee Name]]),"-----",VLOOKUP(LeaveTracker[[#This Row],[Employee Name]],'List of Employees'!$B$4:$H$767,7))</f>
        <v>CEO</v>
      </c>
      <c r="F7398" s="66" t="str">
        <f>IF(ISBLANK(LeaveTracker[[#This Row],[Employee Name]]),"-----",VLOOKUP(LeaveTracker[[#This Row],[Employee Name]],'List of Employees'!$B$4:$H$767,6))</f>
        <v>PERMANENT</v>
      </c>
      <c r="G7398" s="24">
        <v>45176</v>
      </c>
      <c r="H7398" s="24">
        <v>45176</v>
      </c>
      <c r="I7398" s="20" t="s">
        <v>82</v>
      </c>
      <c r="K7398" s="57" t="str">
        <f ca="1">LeaveTracker[[#This Row],[Days]]&amp;" "&amp;LeaveTracker[[#This Row],[Type of Leave]]</f>
        <v>1 VL</v>
      </c>
      <c r="L7398" s="23">
        <f ca="1">NETWORKDAYS(LeaveTracker[[#This Row],[Start Date]],LeaveTracker[[#This Row],[End Date]],lstHolidays)</f>
        <v>1</v>
      </c>
      <c r="M7398" s="27"/>
    </row>
    <row r="7399" spans="1:13" ht="30" customHeight="1" x14ac:dyDescent="0.3">
      <c r="A7399" s="27">
        <f t="shared" si="89"/>
        <v>3673</v>
      </c>
      <c r="B7399" s="31">
        <v>45181</v>
      </c>
      <c r="C7399" s="31">
        <v>45170</v>
      </c>
      <c r="D7399" s="19" t="s">
        <v>657</v>
      </c>
      <c r="E7399" s="20" t="str">
        <f>IF(ISBLANK(LeaveTracker[[#This Row],[Employee Name]]),"-----",VLOOKUP(LeaveTracker[[#This Row],[Employee Name]],'List of Employees'!$B$4:$H$767,7))</f>
        <v>CTO</v>
      </c>
      <c r="F7399" s="66" t="str">
        <f>IF(ISBLANK(LeaveTracker[[#This Row],[Employee Name]]),"-----",VLOOKUP(LeaveTracker[[#This Row],[Employee Name]],'List of Employees'!$B$4:$H$767,6))</f>
        <v>PERMANENT</v>
      </c>
      <c r="G7399" s="24">
        <v>45176</v>
      </c>
      <c r="H7399" s="24">
        <v>45176</v>
      </c>
      <c r="I7399" s="20" t="s">
        <v>82</v>
      </c>
      <c r="K7399" s="57" t="str">
        <f ca="1">LeaveTracker[[#This Row],[Days]]&amp;" "&amp;LeaveTracker[[#This Row],[Type of Leave]]</f>
        <v>1 VL</v>
      </c>
      <c r="L7399" s="23">
        <f ca="1">NETWORKDAYS(LeaveTracker[[#This Row],[Start Date]],LeaveTracker[[#This Row],[End Date]],lstHolidays)</f>
        <v>1</v>
      </c>
      <c r="M7399" s="27"/>
    </row>
    <row r="7400" spans="1:13" ht="30" customHeight="1" x14ac:dyDescent="0.3">
      <c r="A7400" s="27">
        <f t="shared" si="89"/>
        <v>3674</v>
      </c>
      <c r="B7400" s="31">
        <v>45181</v>
      </c>
      <c r="C7400" s="31">
        <v>45173</v>
      </c>
      <c r="D7400" s="19" t="s">
        <v>104</v>
      </c>
      <c r="E7400" s="20" t="str">
        <f>IF(ISBLANK(LeaveTracker[[#This Row],[Employee Name]]),"-----",VLOOKUP(LeaveTracker[[#This Row],[Employee Name]],'List of Employees'!$B$4:$H$767,7))</f>
        <v>CSWDO</v>
      </c>
      <c r="F7400" s="66" t="str">
        <f>IF(ISBLANK(LeaveTracker[[#This Row],[Employee Name]]),"-----",VLOOKUP(LeaveTracker[[#This Row],[Employee Name]],'List of Employees'!$B$4:$H$767,6))</f>
        <v>PERMANENT</v>
      </c>
      <c r="G7400" s="24">
        <v>45169</v>
      </c>
      <c r="H7400" s="24">
        <v>45169</v>
      </c>
      <c r="I7400" s="20" t="s">
        <v>81</v>
      </c>
      <c r="K7400" s="57" t="str">
        <f ca="1">LeaveTracker[[#This Row],[Days]]&amp;" "&amp;LeaveTracker[[#This Row],[Type of Leave]]</f>
        <v>1 SL</v>
      </c>
      <c r="L7400" s="23">
        <f ca="1">NETWORKDAYS(LeaveTracker[[#This Row],[Start Date]],LeaveTracker[[#This Row],[End Date]],lstHolidays)</f>
        <v>1</v>
      </c>
      <c r="M7400" s="27"/>
    </row>
    <row r="7401" spans="1:13" ht="30" customHeight="1" x14ac:dyDescent="0.3">
      <c r="A7401" s="27">
        <f t="shared" si="89"/>
        <v>3675</v>
      </c>
      <c r="B7401" s="31">
        <v>45181</v>
      </c>
      <c r="C7401" s="31">
        <v>45174</v>
      </c>
      <c r="D7401" s="19" t="s">
        <v>2097</v>
      </c>
      <c r="E7401" s="20" t="str">
        <f>IF(ISBLANK(LeaveTracker[[#This Row],[Employee Name]]),"-----",VLOOKUP(LeaveTracker[[#This Row],[Employee Name]],'List of Employees'!$B$4:$H$767,7))</f>
        <v>PICNIC GROVE</v>
      </c>
      <c r="F7401" s="66" t="str">
        <f>IF(ISBLANK(LeaveTracker[[#This Row],[Employee Name]]),"-----",VLOOKUP(LeaveTracker[[#This Row],[Employee Name]],'List of Employees'!$B$4:$H$767,6))</f>
        <v>CASUAL</v>
      </c>
      <c r="G7401" s="24">
        <v>45185</v>
      </c>
      <c r="H7401" s="24">
        <v>45191</v>
      </c>
      <c r="I7401" s="20" t="s">
        <v>82</v>
      </c>
      <c r="K7401" s="57" t="str">
        <f>LeaveTracker[[#This Row],[Days]]&amp;" "&amp;LeaveTracker[[#This Row],[Type of Leave]]</f>
        <v>6 VL</v>
      </c>
      <c r="L7401" s="23">
        <v>6</v>
      </c>
      <c r="M7401" s="27"/>
    </row>
    <row r="7402" spans="1:13" ht="30" customHeight="1" x14ac:dyDescent="0.3">
      <c r="A7402" s="27">
        <f t="shared" si="89"/>
        <v>3676</v>
      </c>
      <c r="B7402" s="31">
        <v>45181</v>
      </c>
      <c r="C7402" s="31">
        <v>45174</v>
      </c>
      <c r="D7402" s="19" t="s">
        <v>1261</v>
      </c>
      <c r="E7402" s="20" t="str">
        <f>IF(ISBLANK(LeaveTracker[[#This Row],[Employee Name]]),"-----",VLOOKUP(LeaveTracker[[#This Row],[Employee Name]],'List of Employees'!$B$4:$H$767,7))</f>
        <v>BUDGET</v>
      </c>
      <c r="F7402" s="66" t="str">
        <f>IF(ISBLANK(LeaveTracker[[#This Row],[Employee Name]]),"-----",VLOOKUP(LeaveTracker[[#This Row],[Employee Name]],'List of Employees'!$B$4:$H$767,6))</f>
        <v>PERMANENT</v>
      </c>
      <c r="G7402" s="24">
        <v>45173</v>
      </c>
      <c r="H7402" s="24">
        <v>45173</v>
      </c>
      <c r="I7402" s="20" t="s">
        <v>81</v>
      </c>
      <c r="K7402" s="57" t="str">
        <f ca="1">LeaveTracker[[#This Row],[Days]]&amp;" "&amp;LeaveTracker[[#This Row],[Type of Leave]]</f>
        <v>1 SL</v>
      </c>
      <c r="L7402" s="23">
        <f ca="1">NETWORKDAYS(LeaveTracker[[#This Row],[Start Date]],LeaveTracker[[#This Row],[End Date]],lstHolidays)</f>
        <v>1</v>
      </c>
      <c r="M7402" s="27"/>
    </row>
    <row r="7403" spans="1:13" ht="30" customHeight="1" x14ac:dyDescent="0.3">
      <c r="A7403" s="27">
        <f t="shared" si="89"/>
        <v>3677</v>
      </c>
      <c r="B7403" s="31">
        <v>45181</v>
      </c>
      <c r="C7403" s="31">
        <v>45173</v>
      </c>
      <c r="D7403" s="19" t="s">
        <v>558</v>
      </c>
      <c r="E7403" s="20" t="str">
        <f>IF(ISBLANK(LeaveTracker[[#This Row],[Employee Name]]),"-----",VLOOKUP(LeaveTracker[[#This Row],[Employee Name]],'List of Employees'!$B$4:$H$767,7))</f>
        <v>CENRO</v>
      </c>
      <c r="F7403" s="66" t="str">
        <f>IF(ISBLANK(LeaveTracker[[#This Row],[Employee Name]]),"-----",VLOOKUP(LeaveTracker[[#This Row],[Employee Name]],'List of Employees'!$B$4:$H$767,6))</f>
        <v>PERMANENT</v>
      </c>
      <c r="G7403" s="24">
        <v>45168</v>
      </c>
      <c r="H7403" s="24">
        <v>45169</v>
      </c>
      <c r="I7403" s="20" t="s">
        <v>81</v>
      </c>
      <c r="K7403" s="57" t="str">
        <f ca="1">LeaveTracker[[#This Row],[Days]]&amp;" "&amp;LeaveTracker[[#This Row],[Type of Leave]]</f>
        <v>2 SL</v>
      </c>
      <c r="L7403" s="23">
        <f ca="1">NETWORKDAYS(LeaveTracker[[#This Row],[Start Date]],LeaveTracker[[#This Row],[End Date]],lstHolidays)</f>
        <v>2</v>
      </c>
      <c r="M7403" s="27"/>
    </row>
    <row r="7404" spans="1:13" ht="30" customHeight="1" x14ac:dyDescent="0.3">
      <c r="A7404" s="27">
        <f t="shared" si="89"/>
        <v>3678</v>
      </c>
      <c r="B7404" s="31">
        <v>45181</v>
      </c>
      <c r="C7404" s="31">
        <v>45173</v>
      </c>
      <c r="D7404" s="19" t="s">
        <v>289</v>
      </c>
      <c r="E7404" s="20" t="str">
        <f>IF(ISBLANK(LeaveTracker[[#This Row],[Employee Name]]),"-----",VLOOKUP(LeaveTracker[[#This Row],[Employee Name]],'List of Employees'!$B$4:$H$767,7))</f>
        <v>CENRO</v>
      </c>
      <c r="F7404" s="66" t="str">
        <f>IF(ISBLANK(LeaveTracker[[#This Row],[Employee Name]]),"-----",VLOOKUP(LeaveTracker[[#This Row],[Employee Name]],'List of Employees'!$B$4:$H$767,6))</f>
        <v>PERMANENT</v>
      </c>
      <c r="G7404" s="24">
        <v>45180</v>
      </c>
      <c r="H7404" s="24">
        <v>45182</v>
      </c>
      <c r="I7404" s="20" t="s">
        <v>82</v>
      </c>
      <c r="K7404" s="57" t="str">
        <f ca="1">LeaveTracker[[#This Row],[Days]]&amp;" "&amp;LeaveTracker[[#This Row],[Type of Leave]]</f>
        <v>3 VL</v>
      </c>
      <c r="L7404" s="23">
        <f ca="1">NETWORKDAYS(LeaveTracker[[#This Row],[Start Date]],LeaveTracker[[#This Row],[End Date]],lstHolidays)</f>
        <v>3</v>
      </c>
      <c r="M7404" s="27"/>
    </row>
    <row r="7405" spans="1:13" ht="30" customHeight="1" x14ac:dyDescent="0.3">
      <c r="A7405" s="27">
        <f t="shared" ref="A7405:A7468" si="90">A7404+1</f>
        <v>3679</v>
      </c>
      <c r="B7405" s="31">
        <v>45181</v>
      </c>
      <c r="C7405" s="31">
        <v>45173</v>
      </c>
      <c r="D7405" s="19" t="s">
        <v>568</v>
      </c>
      <c r="E7405" s="20" t="str">
        <f>IF(ISBLANK(LeaveTracker[[#This Row],[Employee Name]]),"-----",VLOOKUP(LeaveTracker[[#This Row],[Employee Name]],'List of Employees'!$B$4:$H$767,7))</f>
        <v>CENRO</v>
      </c>
      <c r="F7405" s="66" t="str">
        <f>IF(ISBLANK(LeaveTracker[[#This Row],[Employee Name]]),"-----",VLOOKUP(LeaveTracker[[#This Row],[Employee Name]],'List of Employees'!$B$4:$H$767,6))</f>
        <v>PERMANENT</v>
      </c>
      <c r="G7405" s="24">
        <v>45169</v>
      </c>
      <c r="H7405" s="24">
        <v>45169</v>
      </c>
      <c r="I7405" s="20" t="s">
        <v>81</v>
      </c>
      <c r="K7405" s="57" t="str">
        <f ca="1">LeaveTracker[[#This Row],[Days]]&amp;" "&amp;LeaveTracker[[#This Row],[Type of Leave]]</f>
        <v>1 SL</v>
      </c>
      <c r="L7405" s="23">
        <f ca="1">NETWORKDAYS(LeaveTracker[[#This Row],[Start Date]],LeaveTracker[[#This Row],[End Date]],lstHolidays)</f>
        <v>1</v>
      </c>
      <c r="M7405" s="27"/>
    </row>
    <row r="7406" spans="1:13" ht="30" customHeight="1" x14ac:dyDescent="0.3">
      <c r="A7406" s="27">
        <f>A7405+1</f>
        <v>3680</v>
      </c>
      <c r="B7406" s="31">
        <v>45181</v>
      </c>
      <c r="C7406" s="31">
        <v>45174</v>
      </c>
      <c r="D7406" s="19" t="s">
        <v>1014</v>
      </c>
      <c r="E7406" s="20" t="str">
        <f>IF(ISBLANK(LeaveTracker[[#This Row],[Employee Name]]),"-----",VLOOKUP(LeaveTracker[[#This Row],[Employee Name]],'List of Employees'!$B$4:$H$767,7))</f>
        <v>LANDTAX</v>
      </c>
      <c r="F7406" s="66" t="str">
        <f>IF(ISBLANK(LeaveTracker[[#This Row],[Employee Name]]),"-----",VLOOKUP(LeaveTracker[[#This Row],[Employee Name]],'List of Employees'!$B$4:$H$767,6))</f>
        <v>PERMANENT</v>
      </c>
      <c r="G7406" s="24">
        <v>45170</v>
      </c>
      <c r="H7406" s="24">
        <v>45170</v>
      </c>
      <c r="I7406" s="20" t="s">
        <v>81</v>
      </c>
      <c r="K7406" s="57" t="str">
        <f ca="1">LeaveTracker[[#This Row],[Days]]&amp;" "&amp;LeaveTracker[[#This Row],[Type of Leave]]</f>
        <v>1 SL</v>
      </c>
      <c r="L7406" s="23">
        <f ca="1">NETWORKDAYS(LeaveTracker[[#This Row],[Start Date]],LeaveTracker[[#This Row],[End Date]],lstHolidays)</f>
        <v>1</v>
      </c>
      <c r="M7406" s="27"/>
    </row>
    <row r="7407" spans="1:13" ht="30" customHeight="1" x14ac:dyDescent="0.3">
      <c r="A7407" s="27">
        <f t="shared" si="90"/>
        <v>3681</v>
      </c>
      <c r="B7407" s="31">
        <v>45181</v>
      </c>
      <c r="C7407" s="31">
        <v>45174</v>
      </c>
      <c r="D7407" s="19" t="s">
        <v>421</v>
      </c>
      <c r="E7407" s="20" t="str">
        <f>IF(ISBLANK(LeaveTracker[[#This Row],[Employee Name]]),"-----",VLOOKUP(LeaveTracker[[#This Row],[Employee Name]],'List of Employees'!$B$4:$H$767,7))</f>
        <v>CTO</v>
      </c>
      <c r="F7407" s="66" t="str">
        <f>IF(ISBLANK(LeaveTracker[[#This Row],[Employee Name]]),"-----",VLOOKUP(LeaveTracker[[#This Row],[Employee Name]],'List of Employees'!$B$4:$H$767,6))</f>
        <v>PERMANENT</v>
      </c>
      <c r="G7407" s="24">
        <v>45169</v>
      </c>
      <c r="H7407" s="24">
        <v>45169</v>
      </c>
      <c r="I7407" s="20" t="s">
        <v>81</v>
      </c>
      <c r="K7407" s="57" t="str">
        <f ca="1">LeaveTracker[[#This Row],[Days]]&amp;" "&amp;LeaveTracker[[#This Row],[Type of Leave]]</f>
        <v>1 SL</v>
      </c>
      <c r="L7407" s="23">
        <f ca="1">NETWORKDAYS(LeaveTracker[[#This Row],[Start Date]],LeaveTracker[[#This Row],[End Date]],lstHolidays)</f>
        <v>1</v>
      </c>
      <c r="M7407" s="27"/>
    </row>
    <row r="7408" spans="1:13" ht="30" customHeight="1" x14ac:dyDescent="0.3">
      <c r="A7408" s="27">
        <f t="shared" si="90"/>
        <v>3682</v>
      </c>
      <c r="B7408" s="31">
        <v>45181</v>
      </c>
      <c r="C7408" s="31">
        <v>45174</v>
      </c>
      <c r="D7408" s="19" t="s">
        <v>421</v>
      </c>
      <c r="E7408" s="20" t="str">
        <f>IF(ISBLANK(LeaveTracker[[#This Row],[Employee Name]]),"-----",VLOOKUP(LeaveTracker[[#This Row],[Employee Name]],'List of Employees'!$B$4:$H$767,7))</f>
        <v>CTO</v>
      </c>
      <c r="F7408" s="66" t="str">
        <f>IF(ISBLANK(LeaveTracker[[#This Row],[Employee Name]]),"-----",VLOOKUP(LeaveTracker[[#This Row],[Employee Name]],'List of Employees'!$B$4:$H$767,6))</f>
        <v>PERMANENT</v>
      </c>
      <c r="G7408" s="24">
        <v>45170</v>
      </c>
      <c r="H7408" s="24">
        <v>45170</v>
      </c>
      <c r="I7408" s="20" t="s">
        <v>81</v>
      </c>
      <c r="K7408" s="57" t="str">
        <f ca="1">LeaveTracker[[#This Row],[Days]]&amp;" "&amp;LeaveTracker[[#This Row],[Type of Leave]]</f>
        <v>1 SL</v>
      </c>
      <c r="L7408" s="23">
        <f ca="1">NETWORKDAYS(LeaveTracker[[#This Row],[Start Date]],LeaveTracker[[#This Row],[End Date]],lstHolidays)</f>
        <v>1</v>
      </c>
      <c r="M7408" s="27"/>
    </row>
    <row r="7409" spans="1:13" ht="30" customHeight="1" x14ac:dyDescent="0.3">
      <c r="A7409" s="27">
        <f t="shared" si="90"/>
        <v>3683</v>
      </c>
      <c r="B7409" s="31">
        <v>45181</v>
      </c>
      <c r="C7409" s="31">
        <v>45170</v>
      </c>
      <c r="D7409" s="19" t="s">
        <v>1322</v>
      </c>
      <c r="E7409" s="20" t="str">
        <f>IF(ISBLANK(LeaveTracker[[#This Row],[Employee Name]]),"-----",VLOOKUP(LeaveTracker[[#This Row],[Employee Name]],'List of Employees'!$B$4:$H$767,7))</f>
        <v>CHO</v>
      </c>
      <c r="F7409" s="66" t="str">
        <f>IF(ISBLANK(LeaveTracker[[#This Row],[Employee Name]]),"-----",VLOOKUP(LeaveTracker[[#This Row],[Employee Name]],'List of Employees'!$B$4:$H$767,6))</f>
        <v>PERMANENT</v>
      </c>
      <c r="G7409" s="24">
        <v>45176</v>
      </c>
      <c r="H7409" s="24">
        <v>45177</v>
      </c>
      <c r="I7409" s="20" t="s">
        <v>297</v>
      </c>
      <c r="J7409" s="42" t="s">
        <v>1000</v>
      </c>
      <c r="K7409" s="57" t="str">
        <f ca="1">LeaveTracker[[#This Row],[Days]]&amp;" "&amp;LeaveTracker[[#This Row],[Type of Leave]]</f>
        <v>2 OTHER</v>
      </c>
      <c r="L7409" s="23">
        <f ca="1">NETWORKDAYS(LeaveTracker[[#This Row],[Start Date]],LeaveTracker[[#This Row],[End Date]],lstHolidays)</f>
        <v>2</v>
      </c>
      <c r="M7409" s="27"/>
    </row>
    <row r="7410" spans="1:13" ht="30" customHeight="1" x14ac:dyDescent="0.3">
      <c r="A7410" s="27">
        <f t="shared" si="90"/>
        <v>3684</v>
      </c>
      <c r="B7410" s="31">
        <v>45181</v>
      </c>
      <c r="C7410" s="31">
        <v>45174</v>
      </c>
      <c r="D7410" s="19" t="s">
        <v>223</v>
      </c>
      <c r="E7410" s="20" t="str">
        <f>IF(ISBLANK(LeaveTracker[[#This Row],[Employee Name]]),"-----",VLOOKUP(LeaveTracker[[#This Row],[Employee Name]],'List of Employees'!$B$4:$H$767,7))</f>
        <v>CSWDO</v>
      </c>
      <c r="F7410" s="66" t="str">
        <f>IF(ISBLANK(LeaveTracker[[#This Row],[Employee Name]]),"-----",VLOOKUP(LeaveTracker[[#This Row],[Employee Name]],'List of Employees'!$B$4:$H$767,6))</f>
        <v>PERMANENT</v>
      </c>
      <c r="G7410" s="24">
        <v>45173</v>
      </c>
      <c r="H7410" s="24">
        <v>45173</v>
      </c>
      <c r="I7410" s="20" t="s">
        <v>81</v>
      </c>
      <c r="K7410" s="57" t="str">
        <f ca="1">LeaveTracker[[#This Row],[Days]]&amp;" "&amp;LeaveTracker[[#This Row],[Type of Leave]]</f>
        <v>1 SL</v>
      </c>
      <c r="L7410" s="23">
        <f ca="1">NETWORKDAYS(LeaveTracker[[#This Row],[Start Date]],LeaveTracker[[#This Row],[End Date]],lstHolidays)</f>
        <v>1</v>
      </c>
      <c r="M7410" s="27"/>
    </row>
    <row r="7411" spans="1:13" ht="30" customHeight="1" x14ac:dyDescent="0.3">
      <c r="A7411" s="27">
        <f t="shared" si="90"/>
        <v>3685</v>
      </c>
      <c r="B7411" s="31">
        <v>45181</v>
      </c>
      <c r="C7411" s="31">
        <v>45170</v>
      </c>
      <c r="D7411" s="19" t="s">
        <v>1278</v>
      </c>
      <c r="E7411" s="20" t="str">
        <f>IF(ISBLANK(LeaveTracker[[#This Row],[Employee Name]]),"-----",VLOOKUP(LeaveTracker[[#This Row],[Employee Name]],'List of Employees'!$B$4:$H$767,7))</f>
        <v>HRMO</v>
      </c>
      <c r="F7411" s="66" t="str">
        <f>IF(ISBLANK(LeaveTracker[[#This Row],[Employee Name]]),"-----",VLOOKUP(LeaveTracker[[#This Row],[Employee Name]],'List of Employees'!$B$4:$H$767,6))</f>
        <v>PERMANENT</v>
      </c>
      <c r="G7411" s="24">
        <v>45156</v>
      </c>
      <c r="H7411" s="24">
        <v>45156</v>
      </c>
      <c r="I7411" s="20" t="s">
        <v>81</v>
      </c>
      <c r="K7411" s="57" t="str">
        <f ca="1">LeaveTracker[[#This Row],[Days]]&amp;" "&amp;LeaveTracker[[#This Row],[Type of Leave]]</f>
        <v>1 SL</v>
      </c>
      <c r="L7411" s="23">
        <f ca="1">NETWORKDAYS(LeaveTracker[[#This Row],[Start Date]],LeaveTracker[[#This Row],[End Date]],lstHolidays)</f>
        <v>1</v>
      </c>
      <c r="M7411" s="27"/>
    </row>
    <row r="7412" spans="1:13" ht="30" customHeight="1" x14ac:dyDescent="0.3">
      <c r="A7412" s="27">
        <v>3685</v>
      </c>
      <c r="B7412" s="31">
        <v>45181</v>
      </c>
      <c r="C7412" s="31">
        <v>45170</v>
      </c>
      <c r="D7412" s="19" t="s">
        <v>1278</v>
      </c>
      <c r="E7412" s="20" t="str">
        <f>IF(ISBLANK(LeaveTracker[[#This Row],[Employee Name]]),"-----",VLOOKUP(LeaveTracker[[#This Row],[Employee Name]],'List of Employees'!$B$4:$H$767,7))</f>
        <v>HRMO</v>
      </c>
      <c r="F7412" s="66" t="str">
        <f>IF(ISBLANK(LeaveTracker[[#This Row],[Employee Name]]),"-----",VLOOKUP(LeaveTracker[[#This Row],[Employee Name]],'List of Employees'!$B$4:$H$767,6))</f>
        <v>PERMANENT</v>
      </c>
      <c r="G7412" s="24">
        <v>45169</v>
      </c>
      <c r="H7412" s="24">
        <v>45169</v>
      </c>
      <c r="I7412" s="20" t="s">
        <v>81</v>
      </c>
      <c r="K7412" s="57" t="str">
        <f ca="1">LeaveTracker[[#This Row],[Days]]&amp;" "&amp;LeaveTracker[[#This Row],[Type of Leave]]</f>
        <v>1 SL</v>
      </c>
      <c r="L7412" s="23">
        <f ca="1">NETWORKDAYS(LeaveTracker[[#This Row],[Start Date]],LeaveTracker[[#This Row],[End Date]],lstHolidays)</f>
        <v>1</v>
      </c>
      <c r="M7412" s="27"/>
    </row>
    <row r="7413" spans="1:13" ht="30" customHeight="1" x14ac:dyDescent="0.3">
      <c r="A7413" s="27">
        <f>A7411+1</f>
        <v>3686</v>
      </c>
      <c r="B7413" s="31">
        <v>45181</v>
      </c>
      <c r="C7413" s="31">
        <v>45174</v>
      </c>
      <c r="D7413" s="19" t="s">
        <v>241</v>
      </c>
      <c r="E7413" s="20" t="str">
        <f>IF(ISBLANK(LeaveTracker[[#This Row],[Employee Name]]),"-----",VLOOKUP(LeaveTracker[[#This Row],[Employee Name]],'List of Employees'!$B$4:$H$767,7))</f>
        <v>TCCH/TICC</v>
      </c>
      <c r="F7413" s="66" t="str">
        <f>IF(ISBLANK(LeaveTracker[[#This Row],[Employee Name]]),"-----",VLOOKUP(LeaveTracker[[#This Row],[Employee Name]],'List of Employees'!$B$4:$H$767,6))</f>
        <v>PERMANENT</v>
      </c>
      <c r="G7413" s="24">
        <v>45180</v>
      </c>
      <c r="H7413" s="24">
        <v>45180</v>
      </c>
      <c r="I7413" s="20" t="s">
        <v>297</v>
      </c>
      <c r="J7413" s="42" t="s">
        <v>1000</v>
      </c>
      <c r="K7413" s="57" t="str">
        <f ca="1">LeaveTracker[[#This Row],[Days]]&amp;" "&amp;LeaveTracker[[#This Row],[Type of Leave]]</f>
        <v>1 OTHER</v>
      </c>
      <c r="L7413" s="23">
        <f ca="1">NETWORKDAYS(LeaveTracker[[#This Row],[Start Date]],LeaveTracker[[#This Row],[End Date]],lstHolidays)</f>
        <v>1</v>
      </c>
      <c r="M7413" s="27"/>
    </row>
    <row r="7414" spans="1:13" ht="30" customHeight="1" x14ac:dyDescent="0.3">
      <c r="A7414" s="27">
        <f t="shared" si="90"/>
        <v>3687</v>
      </c>
      <c r="B7414" s="31">
        <v>45181</v>
      </c>
      <c r="C7414" s="31">
        <v>45174</v>
      </c>
      <c r="D7414" s="19" t="s">
        <v>627</v>
      </c>
      <c r="E7414" s="20" t="str">
        <f>IF(ISBLANK(LeaveTracker[[#This Row],[Employee Name]]),"-----",VLOOKUP(LeaveTracker[[#This Row],[Employee Name]],'List of Employees'!$B$4:$H$767,7))</f>
        <v>CCT</v>
      </c>
      <c r="F7414" s="66" t="str">
        <f>IF(ISBLANK(LeaveTracker[[#This Row],[Employee Name]]),"-----",VLOOKUP(LeaveTracker[[#This Row],[Employee Name]],'List of Employees'!$B$4:$H$767,6))</f>
        <v>PERMANENT</v>
      </c>
      <c r="G7414" s="24">
        <v>45181</v>
      </c>
      <c r="H7414" s="24">
        <v>45181</v>
      </c>
      <c r="I7414" s="20" t="s">
        <v>82</v>
      </c>
      <c r="K7414" s="57" t="str">
        <f ca="1">LeaveTracker[[#This Row],[Days]]&amp;" "&amp;LeaveTracker[[#This Row],[Type of Leave]]</f>
        <v>1 VL</v>
      </c>
      <c r="L7414" s="23">
        <f ca="1">NETWORKDAYS(LeaveTracker[[#This Row],[Start Date]],LeaveTracker[[#This Row],[End Date]],lstHolidays)</f>
        <v>1</v>
      </c>
      <c r="M7414" s="27"/>
    </row>
    <row r="7415" spans="1:13" ht="30" customHeight="1" x14ac:dyDescent="0.3">
      <c r="A7415" s="27">
        <f t="shared" si="90"/>
        <v>3688</v>
      </c>
      <c r="B7415" s="31">
        <v>45181</v>
      </c>
      <c r="C7415" s="31">
        <v>45170</v>
      </c>
      <c r="D7415" s="19" t="s">
        <v>594</v>
      </c>
      <c r="E7415" s="20" t="str">
        <f>IF(ISBLANK(LeaveTracker[[#This Row],[Employee Name]]),"-----",VLOOKUP(LeaveTracker[[#This Row],[Employee Name]],'List of Employees'!$B$4:$H$767,7))</f>
        <v>MAHOGANY MARKET</v>
      </c>
      <c r="F7415" s="66" t="str">
        <f>IF(ISBLANK(LeaveTracker[[#This Row],[Employee Name]]),"-----",VLOOKUP(LeaveTracker[[#This Row],[Employee Name]],'List of Employees'!$B$4:$H$767,6))</f>
        <v>PERMANENT</v>
      </c>
      <c r="G7415" s="24">
        <v>45173</v>
      </c>
      <c r="H7415" s="24">
        <v>45173</v>
      </c>
      <c r="I7415" s="20" t="s">
        <v>297</v>
      </c>
      <c r="J7415" s="42" t="s">
        <v>1000</v>
      </c>
      <c r="K7415" s="57" t="str">
        <f ca="1">LeaveTracker[[#This Row],[Days]]&amp;" "&amp;LeaveTracker[[#This Row],[Type of Leave]]</f>
        <v>1 OTHER</v>
      </c>
      <c r="L7415" s="23">
        <f ca="1">NETWORKDAYS(LeaveTracker[[#This Row],[Start Date]],LeaveTracker[[#This Row],[End Date]],lstHolidays)</f>
        <v>1</v>
      </c>
      <c r="M7415" s="27"/>
    </row>
    <row r="7416" spans="1:13" ht="30" customHeight="1" x14ac:dyDescent="0.3">
      <c r="A7416" s="27">
        <f t="shared" si="90"/>
        <v>3689</v>
      </c>
      <c r="B7416" s="31">
        <v>45181</v>
      </c>
      <c r="C7416" s="31">
        <v>45153</v>
      </c>
      <c r="D7416" s="19" t="s">
        <v>2483</v>
      </c>
      <c r="E7416" s="20" t="str">
        <f>IF(ISBLANK(LeaveTracker[[#This Row],[Employee Name]]),"-----",VLOOKUP(LeaveTracker[[#This Row],[Employee Name]],'List of Employees'!$B$4:$H$767,7))</f>
        <v>MAYORS OFFICE</v>
      </c>
      <c r="F7416" s="66" t="str">
        <f>IF(ISBLANK(LeaveTracker[[#This Row],[Employee Name]]),"-----",VLOOKUP(LeaveTracker[[#This Row],[Employee Name]],'List of Employees'!$B$4:$H$767,6))</f>
        <v>PERMANENT</v>
      </c>
      <c r="G7416" s="24">
        <v>45156</v>
      </c>
      <c r="H7416" s="24">
        <v>45156</v>
      </c>
      <c r="I7416" s="20" t="s">
        <v>297</v>
      </c>
      <c r="J7416" s="42" t="s">
        <v>1000</v>
      </c>
      <c r="K7416" s="57" t="str">
        <f ca="1">LeaveTracker[[#This Row],[Days]]&amp;" "&amp;LeaveTracker[[#This Row],[Type of Leave]]</f>
        <v>1 OTHER</v>
      </c>
      <c r="L7416" s="23">
        <f ca="1">NETWORKDAYS(LeaveTracker[[#This Row],[Start Date]],LeaveTracker[[#This Row],[End Date]],lstHolidays)</f>
        <v>1</v>
      </c>
      <c r="M7416" s="27"/>
    </row>
    <row r="7417" spans="1:13" ht="30" customHeight="1" x14ac:dyDescent="0.3">
      <c r="A7417" s="27">
        <f t="shared" si="90"/>
        <v>3690</v>
      </c>
      <c r="B7417" s="31">
        <v>45181</v>
      </c>
      <c r="C7417" s="31">
        <v>45173</v>
      </c>
      <c r="D7417" s="19" t="s">
        <v>1955</v>
      </c>
      <c r="E7417" s="20" t="str">
        <f>IF(ISBLANK(LeaveTracker[[#This Row],[Employee Name]]),"-----",VLOOKUP(LeaveTracker[[#This Row],[Employee Name]],'List of Employees'!$B$4:$H$767,7))</f>
        <v>TERMINAL</v>
      </c>
      <c r="F7417" s="66" t="str">
        <f>IF(ISBLANK(LeaveTracker[[#This Row],[Employee Name]]),"-----",VLOOKUP(LeaveTracker[[#This Row],[Employee Name]],'List of Employees'!$B$4:$H$767,6))</f>
        <v>CASUAL</v>
      </c>
      <c r="G7417" s="24">
        <v>45176</v>
      </c>
      <c r="H7417" s="24">
        <v>45177</v>
      </c>
      <c r="I7417" s="20" t="s">
        <v>82</v>
      </c>
      <c r="K7417" s="57" t="str">
        <f ca="1">LeaveTracker[[#This Row],[Days]]&amp;" "&amp;LeaveTracker[[#This Row],[Type of Leave]]</f>
        <v>2 VL</v>
      </c>
      <c r="L7417" s="23">
        <f ca="1">NETWORKDAYS(LeaveTracker[[#This Row],[Start Date]],LeaveTracker[[#This Row],[End Date]],lstHolidays)</f>
        <v>2</v>
      </c>
      <c r="M7417" s="27"/>
    </row>
    <row r="7418" spans="1:13" ht="30" customHeight="1" x14ac:dyDescent="0.3">
      <c r="A7418" s="27">
        <f t="shared" si="90"/>
        <v>3691</v>
      </c>
      <c r="B7418" s="31">
        <v>45181</v>
      </c>
      <c r="C7418" s="31">
        <v>45173</v>
      </c>
      <c r="D7418" s="19" t="s">
        <v>1955</v>
      </c>
      <c r="E7418" s="20" t="str">
        <f>IF(ISBLANK(LeaveTracker[[#This Row],[Employee Name]]),"-----",VLOOKUP(LeaveTracker[[#This Row],[Employee Name]],'List of Employees'!$B$4:$H$767,7))</f>
        <v>TERMINAL</v>
      </c>
      <c r="F7418" s="66" t="str">
        <f>IF(ISBLANK(LeaveTracker[[#This Row],[Employee Name]]),"-----",VLOOKUP(LeaveTracker[[#This Row],[Employee Name]],'List of Employees'!$B$4:$H$767,6))</f>
        <v>CASUAL</v>
      </c>
      <c r="G7418" s="24">
        <v>45170</v>
      </c>
      <c r="H7418" s="24">
        <v>45170</v>
      </c>
      <c r="I7418" s="20" t="s">
        <v>81</v>
      </c>
      <c r="K7418" s="57" t="str">
        <f ca="1">LeaveTracker[[#This Row],[Days]]&amp;" "&amp;LeaveTracker[[#This Row],[Type of Leave]]</f>
        <v>1 SL</v>
      </c>
      <c r="L7418" s="23">
        <f ca="1">NETWORKDAYS(LeaveTracker[[#This Row],[Start Date]],LeaveTracker[[#This Row],[End Date]],lstHolidays)</f>
        <v>1</v>
      </c>
      <c r="M7418" s="27"/>
    </row>
    <row r="7419" spans="1:13" ht="30" customHeight="1" x14ac:dyDescent="0.3">
      <c r="A7419" s="27">
        <f t="shared" si="90"/>
        <v>3692</v>
      </c>
      <c r="B7419" s="31">
        <v>45181</v>
      </c>
      <c r="C7419" s="31">
        <v>45173</v>
      </c>
      <c r="D7419" s="19" t="s">
        <v>831</v>
      </c>
      <c r="E7419" s="20" t="str">
        <f>IF(ISBLANK(LeaveTracker[[#This Row],[Employee Name]]),"-----",VLOOKUP(LeaveTracker[[#This Row],[Employee Name]],'List of Employees'!$B$4:$H$767,7))</f>
        <v>CTO</v>
      </c>
      <c r="F7419" s="66" t="str">
        <f>IF(ISBLANK(LeaveTracker[[#This Row],[Employee Name]]),"-----",VLOOKUP(LeaveTracker[[#This Row],[Employee Name]],'List of Employees'!$B$4:$H$767,6))</f>
        <v>PERMANENT</v>
      </c>
      <c r="G7419" s="24">
        <v>45184</v>
      </c>
      <c r="H7419" s="24">
        <v>45184</v>
      </c>
      <c r="I7419" s="20" t="s">
        <v>82</v>
      </c>
      <c r="K7419" s="57" t="str">
        <f ca="1">LeaveTracker[[#This Row],[Days]]&amp;" "&amp;LeaveTracker[[#This Row],[Type of Leave]]</f>
        <v>1 VL</v>
      </c>
      <c r="L7419" s="23">
        <f ca="1">NETWORKDAYS(LeaveTracker[[#This Row],[Start Date]],LeaveTracker[[#This Row],[End Date]],lstHolidays)</f>
        <v>1</v>
      </c>
      <c r="M7419" s="27"/>
    </row>
    <row r="7420" spans="1:13" ht="30" customHeight="1" x14ac:dyDescent="0.3">
      <c r="A7420" s="27">
        <v>3692</v>
      </c>
      <c r="B7420" s="31">
        <v>45181</v>
      </c>
      <c r="C7420" s="31">
        <v>45173</v>
      </c>
      <c r="D7420" s="19" t="s">
        <v>831</v>
      </c>
      <c r="E7420" s="20" t="str">
        <f>IF(ISBLANK(LeaveTracker[[#This Row],[Employee Name]]),"-----",VLOOKUP(LeaveTracker[[#This Row],[Employee Name]],'List of Employees'!$B$4:$H$767,7))</f>
        <v>CTO</v>
      </c>
      <c r="F7420" s="66" t="str">
        <f>IF(ISBLANK(LeaveTracker[[#This Row],[Employee Name]]),"-----",VLOOKUP(LeaveTracker[[#This Row],[Employee Name]],'List of Employees'!$B$4:$H$767,6))</f>
        <v>PERMANENT</v>
      </c>
      <c r="G7420" s="24">
        <v>45191</v>
      </c>
      <c r="H7420" s="24">
        <v>45191</v>
      </c>
      <c r="I7420" s="20" t="s">
        <v>82</v>
      </c>
      <c r="K7420" s="57" t="str">
        <f ca="1">LeaveTracker[[#This Row],[Days]]&amp;" "&amp;LeaveTracker[[#This Row],[Type of Leave]]</f>
        <v>1 VL</v>
      </c>
      <c r="L7420" s="23">
        <f ca="1">NETWORKDAYS(LeaveTracker[[#This Row],[Start Date]],LeaveTracker[[#This Row],[End Date]],lstHolidays)</f>
        <v>1</v>
      </c>
      <c r="M7420" s="27"/>
    </row>
    <row r="7421" spans="1:13" ht="30" customHeight="1" x14ac:dyDescent="0.3">
      <c r="A7421" s="27">
        <f>A7419+1</f>
        <v>3693</v>
      </c>
      <c r="B7421" s="31">
        <v>45181</v>
      </c>
      <c r="C7421" s="31">
        <v>45180</v>
      </c>
      <c r="D7421" s="19" t="s">
        <v>2486</v>
      </c>
      <c r="E7421" s="20">
        <f>IF(ISBLANK(LeaveTracker[[#This Row],[Employee Name]]),"-----",VLOOKUP(LeaveTracker[[#This Row],[Employee Name]],'List of Employees'!$B$4:$H$767,7))</f>
        <v>0</v>
      </c>
      <c r="F7421" s="66" t="str">
        <f>IF(ISBLANK(LeaveTracker[[#This Row],[Employee Name]]),"-----",VLOOKUP(LeaveTracker[[#This Row],[Employee Name]],'List of Employees'!$B$4:$H$767,6))</f>
        <v>JOBCON</v>
      </c>
      <c r="G7421" s="24">
        <v>45191</v>
      </c>
      <c r="H7421" s="24">
        <v>45191</v>
      </c>
      <c r="I7421" s="20" t="s">
        <v>297</v>
      </c>
      <c r="J7421" s="42" t="s">
        <v>1000</v>
      </c>
      <c r="K7421" s="57" t="str">
        <f ca="1">LeaveTracker[[#This Row],[Days]]&amp;" "&amp;LeaveTracker[[#This Row],[Type of Leave]]</f>
        <v>1 OTHER</v>
      </c>
      <c r="L7421" s="23">
        <f ca="1">NETWORKDAYS(LeaveTracker[[#This Row],[Start Date]],LeaveTracker[[#This Row],[End Date]],lstHolidays)</f>
        <v>1</v>
      </c>
      <c r="M7421" s="27"/>
    </row>
    <row r="7422" spans="1:13" ht="30" customHeight="1" x14ac:dyDescent="0.3">
      <c r="A7422" s="27">
        <f t="shared" si="90"/>
        <v>3694</v>
      </c>
      <c r="B7422" s="31">
        <v>45181</v>
      </c>
      <c r="C7422" s="31">
        <v>45180</v>
      </c>
      <c r="D7422" s="19" t="s">
        <v>519</v>
      </c>
      <c r="E7422" s="20" t="str">
        <f>IF(ISBLANK(LeaveTracker[[#This Row],[Employee Name]]),"-----",VLOOKUP(LeaveTracker[[#This Row],[Employee Name]],'List of Employees'!$B$4:$H$767,7))</f>
        <v>ACCOUNTING</v>
      </c>
      <c r="F7422" s="66" t="str">
        <f>IF(ISBLANK(LeaveTracker[[#This Row],[Employee Name]]),"-----",VLOOKUP(LeaveTracker[[#This Row],[Employee Name]],'List of Employees'!$B$4:$H$767,6))</f>
        <v>PERMANENT</v>
      </c>
      <c r="G7422" s="24">
        <v>45176</v>
      </c>
      <c r="H7422" s="24">
        <v>45177</v>
      </c>
      <c r="I7422" s="20" t="s">
        <v>81</v>
      </c>
      <c r="K7422" s="57" t="str">
        <f ca="1">LeaveTracker[[#This Row],[Days]]&amp;" "&amp;LeaveTracker[[#This Row],[Type of Leave]]</f>
        <v>2 SL</v>
      </c>
      <c r="L7422" s="23">
        <f ca="1">NETWORKDAYS(LeaveTracker[[#This Row],[Start Date]],LeaveTracker[[#This Row],[End Date]],lstHolidays)</f>
        <v>2</v>
      </c>
      <c r="M7422" s="27"/>
    </row>
    <row r="7423" spans="1:13" ht="30" customHeight="1" x14ac:dyDescent="0.3">
      <c r="A7423" s="27">
        <f t="shared" si="90"/>
        <v>3695</v>
      </c>
      <c r="B7423" s="31">
        <v>45181</v>
      </c>
      <c r="C7423" s="31">
        <v>45167</v>
      </c>
      <c r="D7423" s="19" t="s">
        <v>1916</v>
      </c>
      <c r="E7423" s="20" t="str">
        <f>IF(ISBLANK(LeaveTracker[[#This Row],[Employee Name]]),"-----",VLOOKUP(LeaveTracker[[#This Row],[Employee Name]],'List of Employees'!$B$4:$H$767,7))</f>
        <v>ONT</v>
      </c>
      <c r="F7423" s="66" t="str">
        <f>IF(ISBLANK(LeaveTracker[[#This Row],[Employee Name]]),"-----",VLOOKUP(LeaveTracker[[#This Row],[Employee Name]],'List of Employees'!$B$4:$H$767,6))</f>
        <v>CASUAL</v>
      </c>
      <c r="G7423" s="24">
        <v>45176</v>
      </c>
      <c r="H7423" s="24">
        <v>45176</v>
      </c>
      <c r="I7423" s="20" t="s">
        <v>297</v>
      </c>
      <c r="J7423" s="42" t="s">
        <v>1000</v>
      </c>
      <c r="K7423" s="57" t="str">
        <f ca="1">LeaveTracker[[#This Row],[Days]]&amp;" "&amp;LeaveTracker[[#This Row],[Type of Leave]]</f>
        <v>1 OTHER</v>
      </c>
      <c r="L7423" s="23">
        <f ca="1">NETWORKDAYS(LeaveTracker[[#This Row],[Start Date]],LeaveTracker[[#This Row],[End Date]],lstHolidays)</f>
        <v>1</v>
      </c>
      <c r="M7423" s="27"/>
    </row>
    <row r="7424" spans="1:13" ht="30" customHeight="1" x14ac:dyDescent="0.3">
      <c r="A7424" s="27">
        <v>3695</v>
      </c>
      <c r="B7424" s="31">
        <v>45181</v>
      </c>
      <c r="C7424" s="31">
        <v>45167</v>
      </c>
      <c r="D7424" s="19" t="s">
        <v>1916</v>
      </c>
      <c r="E7424" s="20" t="str">
        <f>IF(ISBLANK(LeaveTracker[[#This Row],[Employee Name]]),"-----",VLOOKUP(LeaveTracker[[#This Row],[Employee Name]],'List of Employees'!$B$4:$H$767,7))</f>
        <v>ONT</v>
      </c>
      <c r="F7424" s="66" t="str">
        <f>IF(ISBLANK(LeaveTracker[[#This Row],[Employee Name]]),"-----",VLOOKUP(LeaveTracker[[#This Row],[Employee Name]],'List of Employees'!$B$4:$H$767,6))</f>
        <v>CASUAL</v>
      </c>
      <c r="G7424" s="24">
        <v>45183</v>
      </c>
      <c r="H7424" s="24">
        <v>45183</v>
      </c>
      <c r="I7424" s="20" t="s">
        <v>297</v>
      </c>
      <c r="J7424" s="42" t="s">
        <v>1000</v>
      </c>
      <c r="K7424" s="57" t="str">
        <f ca="1">LeaveTracker[[#This Row],[Days]]&amp;" "&amp;LeaveTracker[[#This Row],[Type of Leave]]</f>
        <v>1 OTHER</v>
      </c>
      <c r="L7424" s="23">
        <f ca="1">NETWORKDAYS(LeaveTracker[[#This Row],[Start Date]],LeaveTracker[[#This Row],[End Date]],lstHolidays)</f>
        <v>1</v>
      </c>
      <c r="M7424" s="27"/>
    </row>
    <row r="7425" spans="1:13" ht="30" customHeight="1" x14ac:dyDescent="0.3">
      <c r="A7425" s="27">
        <f>A7423+1</f>
        <v>3696</v>
      </c>
      <c r="B7425" s="31">
        <v>45181</v>
      </c>
      <c r="C7425" s="31">
        <v>45165</v>
      </c>
      <c r="D7425" s="19" t="s">
        <v>1302</v>
      </c>
      <c r="E7425" s="20" t="str">
        <f>IF(ISBLANK(LeaveTracker[[#This Row],[Employee Name]]),"-----",VLOOKUP(LeaveTracker[[#This Row],[Employee Name]],'List of Employees'!$B$4:$H$767,7))</f>
        <v>ONT</v>
      </c>
      <c r="F7425" s="66" t="str">
        <f>IF(ISBLANK(LeaveTracker[[#This Row],[Employee Name]]),"-----",VLOOKUP(LeaveTracker[[#This Row],[Employee Name]],'List of Employees'!$B$4:$H$767,6))</f>
        <v>PERMANENT</v>
      </c>
      <c r="G7425" s="24">
        <v>45182</v>
      </c>
      <c r="H7425" s="24">
        <v>45182</v>
      </c>
      <c r="I7425" s="20" t="s">
        <v>82</v>
      </c>
      <c r="K7425" s="57" t="str">
        <f ca="1">LeaveTracker[[#This Row],[Days]]&amp;" "&amp;LeaveTracker[[#This Row],[Type of Leave]]</f>
        <v>1 VL</v>
      </c>
      <c r="L7425" s="23">
        <f ca="1">NETWORKDAYS(LeaveTracker[[#This Row],[Start Date]],LeaveTracker[[#This Row],[End Date]],lstHolidays)</f>
        <v>1</v>
      </c>
      <c r="M7425" s="27"/>
    </row>
    <row r="7426" spans="1:13" ht="30" customHeight="1" x14ac:dyDescent="0.3">
      <c r="A7426" s="27">
        <f t="shared" si="90"/>
        <v>3697</v>
      </c>
      <c r="B7426" s="31">
        <v>45181</v>
      </c>
      <c r="C7426" s="31">
        <v>45173</v>
      </c>
      <c r="D7426" s="19" t="s">
        <v>111</v>
      </c>
      <c r="E7426" s="20" t="str">
        <f>IF(ISBLANK(LeaveTracker[[#This Row],[Employee Name]]),"-----",VLOOKUP(LeaveTracker[[#This Row],[Employee Name]],'List of Employees'!$B$4:$H$767,7))</f>
        <v>ONT</v>
      </c>
      <c r="F7426" s="66" t="str">
        <f>IF(ISBLANK(LeaveTracker[[#This Row],[Employee Name]]),"-----",VLOOKUP(LeaveTracker[[#This Row],[Employee Name]],'List of Employees'!$B$4:$H$767,6))</f>
        <v>PERMANENT</v>
      </c>
      <c r="G7426" s="24">
        <v>45171</v>
      </c>
      <c r="H7426" s="24">
        <v>45171</v>
      </c>
      <c r="I7426" s="20" t="s">
        <v>81</v>
      </c>
      <c r="K7426" s="57" t="str">
        <f>LeaveTracker[[#This Row],[Days]]&amp;" "&amp;LeaveTracker[[#This Row],[Type of Leave]]</f>
        <v>1 SL</v>
      </c>
      <c r="L7426" s="23">
        <v>1</v>
      </c>
      <c r="M7426" s="27"/>
    </row>
    <row r="7427" spans="1:13" ht="30" customHeight="1" x14ac:dyDescent="0.3">
      <c r="A7427" s="27">
        <f t="shared" si="90"/>
        <v>3698</v>
      </c>
      <c r="B7427" s="31">
        <v>45181</v>
      </c>
      <c r="C7427" s="31">
        <v>45173</v>
      </c>
      <c r="D7427" s="19" t="s">
        <v>1268</v>
      </c>
      <c r="E7427" s="20" t="str">
        <f>IF(ISBLANK(LeaveTracker[[#This Row],[Employee Name]]),"-----",VLOOKUP(LeaveTracker[[#This Row],[Employee Name]],'List of Employees'!$B$4:$H$767,7))</f>
        <v>ONT</v>
      </c>
      <c r="F7427" s="66" t="str">
        <f>IF(ISBLANK(LeaveTracker[[#This Row],[Employee Name]]),"-----",VLOOKUP(LeaveTracker[[#This Row],[Employee Name]],'List of Employees'!$B$4:$H$767,6))</f>
        <v>PERMANENT</v>
      </c>
      <c r="G7427" s="24">
        <v>45180</v>
      </c>
      <c r="H7427" s="24">
        <v>45189</v>
      </c>
      <c r="I7427" s="20" t="s">
        <v>82</v>
      </c>
      <c r="K7427" s="57" t="str">
        <f ca="1">LeaveTracker[[#This Row],[Days]]&amp;" "&amp;LeaveTracker[[#This Row],[Type of Leave]]</f>
        <v>8 VL</v>
      </c>
      <c r="L7427" s="23">
        <f ca="1">NETWORKDAYS(LeaveTracker[[#This Row],[Start Date]],LeaveTracker[[#This Row],[End Date]],lstHolidays)</f>
        <v>8</v>
      </c>
      <c r="M7427" s="27"/>
    </row>
    <row r="7428" spans="1:13" ht="30" customHeight="1" x14ac:dyDescent="0.3">
      <c r="A7428" s="27">
        <f t="shared" si="90"/>
        <v>3699</v>
      </c>
      <c r="B7428" s="31">
        <v>45181</v>
      </c>
      <c r="C7428" s="31">
        <v>45175</v>
      </c>
      <c r="D7428" s="19" t="s">
        <v>384</v>
      </c>
      <c r="E7428" s="20" t="str">
        <f>IF(ISBLANK(LeaveTracker[[#This Row],[Employee Name]]),"-----",VLOOKUP(LeaveTracker[[#This Row],[Employee Name]],'List of Employees'!$B$4:$H$767,7))</f>
        <v>ONT</v>
      </c>
      <c r="F7428" s="66" t="str">
        <f>IF(ISBLANK(LeaveTracker[[#This Row],[Employee Name]]),"-----",VLOOKUP(LeaveTracker[[#This Row],[Employee Name]],'List of Employees'!$B$4:$H$767,6))</f>
        <v>PERMANENT</v>
      </c>
      <c r="G7428" s="24">
        <v>45168</v>
      </c>
      <c r="H7428" s="24">
        <v>45168</v>
      </c>
      <c r="I7428" s="20" t="s">
        <v>81</v>
      </c>
      <c r="K7428" s="57" t="str">
        <f ca="1">LeaveTracker[[#This Row],[Days]]&amp;" "&amp;LeaveTracker[[#This Row],[Type of Leave]]</f>
        <v>1 SL</v>
      </c>
      <c r="L7428" s="23">
        <f ca="1">NETWORKDAYS(LeaveTracker[[#This Row],[Start Date]],LeaveTracker[[#This Row],[End Date]],lstHolidays)</f>
        <v>1</v>
      </c>
      <c r="M7428" s="27"/>
    </row>
    <row r="7429" spans="1:13" ht="30" customHeight="1" x14ac:dyDescent="0.3">
      <c r="A7429" s="27">
        <f t="shared" si="90"/>
        <v>3700</v>
      </c>
      <c r="B7429" s="31">
        <v>45181</v>
      </c>
      <c r="C7429" s="31">
        <v>45175</v>
      </c>
      <c r="D7429" s="19" t="s">
        <v>472</v>
      </c>
      <c r="E7429" s="20" t="str">
        <f>IF(ISBLANK(LeaveTracker[[#This Row],[Employee Name]]),"-----",VLOOKUP(LeaveTracker[[#This Row],[Employee Name]],'List of Employees'!$B$4:$H$767,7))</f>
        <v>PIO</v>
      </c>
      <c r="F7429" s="66" t="str">
        <f>IF(ISBLANK(LeaveTracker[[#This Row],[Employee Name]]),"-----",VLOOKUP(LeaveTracker[[#This Row],[Employee Name]],'List of Employees'!$B$4:$H$767,6))</f>
        <v>PERMANENT</v>
      </c>
      <c r="G7429" s="24">
        <v>45174</v>
      </c>
      <c r="H7429" s="24">
        <v>45174</v>
      </c>
      <c r="I7429" s="20" t="s">
        <v>81</v>
      </c>
      <c r="K7429" s="57" t="str">
        <f ca="1">LeaveTracker[[#This Row],[Days]]&amp;" "&amp;LeaveTracker[[#This Row],[Type of Leave]]</f>
        <v>1 SL</v>
      </c>
      <c r="L7429" s="23">
        <f ca="1">NETWORKDAYS(LeaveTracker[[#This Row],[Start Date]],LeaveTracker[[#This Row],[End Date]],lstHolidays)</f>
        <v>1</v>
      </c>
      <c r="M7429" s="27"/>
    </row>
    <row r="7430" spans="1:13" ht="30" customHeight="1" x14ac:dyDescent="0.3">
      <c r="A7430" s="27">
        <f t="shared" si="90"/>
        <v>3701</v>
      </c>
      <c r="B7430" s="31">
        <v>45181</v>
      </c>
      <c r="C7430" s="31">
        <v>45177</v>
      </c>
      <c r="D7430" s="19" t="s">
        <v>1745</v>
      </c>
      <c r="E7430" s="20" t="str">
        <f>IF(ISBLANK(LeaveTracker[[#This Row],[Employee Name]]),"-----",VLOOKUP(LeaveTracker[[#This Row],[Employee Name]],'List of Employees'!$B$4:$H$767,7))</f>
        <v>AGRICULTURE OFFICE</v>
      </c>
      <c r="F7430" s="66" t="str">
        <f>IF(ISBLANK(LeaveTracker[[#This Row],[Employee Name]]),"-----",VLOOKUP(LeaveTracker[[#This Row],[Employee Name]],'List of Employees'!$B$4:$H$767,6))</f>
        <v>CASUAL</v>
      </c>
      <c r="G7430" s="24">
        <v>45176</v>
      </c>
      <c r="H7430" s="24">
        <v>45176</v>
      </c>
      <c r="I7430" s="20" t="s">
        <v>81</v>
      </c>
      <c r="K7430" s="57" t="str">
        <f ca="1">LeaveTracker[[#This Row],[Days]]&amp;" "&amp;LeaveTracker[[#This Row],[Type of Leave]]</f>
        <v>1 SL</v>
      </c>
      <c r="L7430" s="23">
        <f ca="1">NETWORKDAYS(LeaveTracker[[#This Row],[Start Date]],LeaveTracker[[#This Row],[End Date]],lstHolidays)</f>
        <v>1</v>
      </c>
      <c r="M7430" s="27"/>
    </row>
    <row r="7431" spans="1:13" ht="30" customHeight="1" x14ac:dyDescent="0.3">
      <c r="A7431" s="27">
        <f t="shared" si="90"/>
        <v>3702</v>
      </c>
      <c r="B7431" s="31">
        <v>45181</v>
      </c>
      <c r="C7431" s="31">
        <v>45177</v>
      </c>
      <c r="D7431" s="19" t="s">
        <v>393</v>
      </c>
      <c r="E7431" s="20" t="str">
        <f>IF(ISBLANK(LeaveTracker[[#This Row],[Employee Name]]),"-----",VLOOKUP(LeaveTracker[[#This Row],[Employee Name]],'List of Employees'!$B$4:$H$767,7))</f>
        <v>CTO</v>
      </c>
      <c r="F7431" s="66" t="str">
        <f>IF(ISBLANK(LeaveTracker[[#This Row],[Employee Name]]),"-----",VLOOKUP(LeaveTracker[[#This Row],[Employee Name]],'List of Employees'!$B$4:$H$767,6))</f>
        <v>PERMANENT</v>
      </c>
      <c r="G7431" s="24">
        <v>45176</v>
      </c>
      <c r="H7431" s="24">
        <v>45176</v>
      </c>
      <c r="I7431" s="20" t="s">
        <v>82</v>
      </c>
      <c r="K7431" s="57" t="str">
        <f ca="1">LeaveTracker[[#This Row],[Days]]&amp;" "&amp;LeaveTracker[[#This Row],[Type of Leave]]</f>
        <v>1 VL</v>
      </c>
      <c r="L7431" s="23">
        <f ca="1">NETWORKDAYS(LeaveTracker[[#This Row],[Start Date]],LeaveTracker[[#This Row],[End Date]],lstHolidays)</f>
        <v>1</v>
      </c>
      <c r="M7431" s="27"/>
    </row>
    <row r="7432" spans="1:13" ht="30" customHeight="1" x14ac:dyDescent="0.3">
      <c r="A7432" s="27">
        <f t="shared" si="90"/>
        <v>3703</v>
      </c>
      <c r="B7432" s="31">
        <v>45181</v>
      </c>
      <c r="C7432" s="31">
        <v>45180</v>
      </c>
      <c r="D7432" s="19" t="s">
        <v>540</v>
      </c>
      <c r="E7432" s="20" t="str">
        <f>IF(ISBLANK(LeaveTracker[[#This Row],[Employee Name]]),"-----",VLOOKUP(LeaveTracker[[#This Row],[Employee Name]],'List of Employees'!$B$4:$H$767,7))</f>
        <v>LCR</v>
      </c>
      <c r="F7432" s="66" t="str">
        <f>IF(ISBLANK(LeaveTracker[[#This Row],[Employee Name]]),"-----",VLOOKUP(LeaveTracker[[#This Row],[Employee Name]],'List of Employees'!$B$4:$H$767,6))</f>
        <v>PERMANENT</v>
      </c>
      <c r="G7432" s="24">
        <v>45177</v>
      </c>
      <c r="H7432" s="24">
        <v>45177</v>
      </c>
      <c r="I7432" s="20" t="s">
        <v>81</v>
      </c>
      <c r="K7432" s="57" t="str">
        <f ca="1">LeaveTracker[[#This Row],[Days]]&amp;" "&amp;LeaveTracker[[#This Row],[Type of Leave]]</f>
        <v>1 SL</v>
      </c>
      <c r="L7432" s="23">
        <f ca="1">NETWORKDAYS(LeaveTracker[[#This Row],[Start Date]],LeaveTracker[[#This Row],[End Date]],lstHolidays)</f>
        <v>1</v>
      </c>
      <c r="M7432" s="27"/>
    </row>
    <row r="7433" spans="1:13" ht="30" customHeight="1" x14ac:dyDescent="0.3">
      <c r="A7433" s="27">
        <f t="shared" si="90"/>
        <v>3704</v>
      </c>
      <c r="B7433" s="31">
        <v>45181</v>
      </c>
      <c r="C7433" s="31">
        <v>45180</v>
      </c>
      <c r="D7433" s="19" t="s">
        <v>719</v>
      </c>
      <c r="E7433" s="20" t="str">
        <f>IF(ISBLANK(LeaveTracker[[#This Row],[Employee Name]]),"-----",VLOOKUP(LeaveTracker[[#This Row],[Employee Name]],'List of Employees'!$B$4:$H$767,7))</f>
        <v>LCR</v>
      </c>
      <c r="F7433" s="66" t="str">
        <f>IF(ISBLANK(LeaveTracker[[#This Row],[Employee Name]]),"-----",VLOOKUP(LeaveTracker[[#This Row],[Employee Name]],'List of Employees'!$B$4:$H$767,6))</f>
        <v>PERMANENT</v>
      </c>
      <c r="G7433" s="24">
        <v>45177</v>
      </c>
      <c r="H7433" s="24">
        <v>45177</v>
      </c>
      <c r="I7433" s="20" t="s">
        <v>81</v>
      </c>
      <c r="K7433" s="57" t="str">
        <f ca="1">LeaveTracker[[#This Row],[Days]]&amp;" "&amp;LeaveTracker[[#This Row],[Type of Leave]]</f>
        <v>1 SL</v>
      </c>
      <c r="L7433" s="23">
        <f ca="1">NETWORKDAYS(LeaveTracker[[#This Row],[Start Date]],LeaveTracker[[#This Row],[End Date]],lstHolidays)</f>
        <v>1</v>
      </c>
      <c r="M7433" s="27"/>
    </row>
    <row r="7434" spans="1:13" ht="30" customHeight="1" x14ac:dyDescent="0.3">
      <c r="A7434" s="27">
        <f t="shared" si="90"/>
        <v>3705</v>
      </c>
      <c r="B7434" s="31">
        <v>45181</v>
      </c>
      <c r="C7434" s="31">
        <v>45177</v>
      </c>
      <c r="D7434" s="19" t="s">
        <v>508</v>
      </c>
      <c r="E7434" s="20" t="str">
        <f>IF(ISBLANK(LeaveTracker[[#This Row],[Employee Name]]),"-----",VLOOKUP(LeaveTracker[[#This Row],[Employee Name]],'List of Employees'!$B$4:$H$767,7))</f>
        <v>ACCOUNTING</v>
      </c>
      <c r="F7434" s="66" t="str">
        <f>IF(ISBLANK(LeaveTracker[[#This Row],[Employee Name]]),"-----",VLOOKUP(LeaveTracker[[#This Row],[Employee Name]],'List of Employees'!$B$4:$H$767,6))</f>
        <v>PERMANENT</v>
      </c>
      <c r="G7434" s="24">
        <v>45184</v>
      </c>
      <c r="H7434" s="24">
        <v>45184</v>
      </c>
      <c r="I7434" s="20" t="s">
        <v>82</v>
      </c>
      <c r="K7434" s="57" t="str">
        <f ca="1">LeaveTracker[[#This Row],[Days]]&amp;" "&amp;LeaveTracker[[#This Row],[Type of Leave]]</f>
        <v>1 VL</v>
      </c>
      <c r="L7434" s="23">
        <f ca="1">NETWORKDAYS(LeaveTracker[[#This Row],[Start Date]],LeaveTracker[[#This Row],[End Date]],lstHolidays)</f>
        <v>1</v>
      </c>
      <c r="M7434" s="27"/>
    </row>
    <row r="7435" spans="1:13" ht="30" customHeight="1" x14ac:dyDescent="0.3">
      <c r="A7435" s="27">
        <f t="shared" si="90"/>
        <v>3706</v>
      </c>
      <c r="B7435" s="31">
        <v>45181</v>
      </c>
      <c r="C7435" s="31">
        <v>45180</v>
      </c>
      <c r="D7435" s="19" t="s">
        <v>500</v>
      </c>
      <c r="E7435" s="20" t="str">
        <f>IF(ISBLANK(LeaveTracker[[#This Row],[Employee Name]]),"-----",VLOOKUP(LeaveTracker[[#This Row],[Employee Name]],'List of Employees'!$B$4:$H$767,7))</f>
        <v>COOPERATIVE OFFICE</v>
      </c>
      <c r="F7435" s="66" t="str">
        <f>IF(ISBLANK(LeaveTracker[[#This Row],[Employee Name]]),"-----",VLOOKUP(LeaveTracker[[#This Row],[Employee Name]],'List of Employees'!$B$4:$H$767,6))</f>
        <v>PERMANENT</v>
      </c>
      <c r="G7435" s="24">
        <v>45177</v>
      </c>
      <c r="H7435" s="24">
        <v>45177</v>
      </c>
      <c r="I7435" s="20" t="s">
        <v>81</v>
      </c>
      <c r="K7435" s="57" t="str">
        <f ca="1">LeaveTracker[[#This Row],[Days]]&amp;" "&amp;LeaveTracker[[#This Row],[Type of Leave]]</f>
        <v>1 SL</v>
      </c>
      <c r="L7435" s="23">
        <f ca="1">NETWORKDAYS(LeaveTracker[[#This Row],[Start Date]],LeaveTracker[[#This Row],[End Date]],lstHolidays)</f>
        <v>1</v>
      </c>
      <c r="M7435" s="27"/>
    </row>
    <row r="7436" spans="1:13" ht="30" customHeight="1" x14ac:dyDescent="0.3">
      <c r="A7436" s="27">
        <f t="shared" si="90"/>
        <v>3707</v>
      </c>
      <c r="B7436" s="31">
        <v>45181</v>
      </c>
      <c r="C7436" s="31">
        <v>45156</v>
      </c>
      <c r="D7436" s="19" t="s">
        <v>629</v>
      </c>
      <c r="E7436" s="20" t="str">
        <f>IF(ISBLANK(LeaveTracker[[#This Row],[Employee Name]]),"-----",VLOOKUP(LeaveTracker[[#This Row],[Employee Name]],'List of Employees'!$B$4:$H$767,7))</f>
        <v>LIBRARY</v>
      </c>
      <c r="F7436" s="66" t="str">
        <f>IF(ISBLANK(LeaveTracker[[#This Row],[Employee Name]]),"-----",VLOOKUP(LeaveTracker[[#This Row],[Employee Name]],'List of Employees'!$B$4:$H$767,6))</f>
        <v>PERMANENT</v>
      </c>
      <c r="G7436" s="24">
        <v>45155</v>
      </c>
      <c r="H7436" s="24">
        <v>45155</v>
      </c>
      <c r="I7436" s="20" t="s">
        <v>81</v>
      </c>
      <c r="K7436" s="57" t="str">
        <f ca="1">LeaveTracker[[#This Row],[Days]]&amp;" "&amp;LeaveTracker[[#This Row],[Type of Leave]]</f>
        <v>1 SL</v>
      </c>
      <c r="L7436" s="23">
        <f ca="1">NETWORKDAYS(LeaveTracker[[#This Row],[Start Date]],LeaveTracker[[#This Row],[End Date]],lstHolidays)</f>
        <v>1</v>
      </c>
      <c r="M7436" s="27"/>
    </row>
    <row r="7437" spans="1:13" ht="30" customHeight="1" x14ac:dyDescent="0.3">
      <c r="A7437" s="27">
        <f t="shared" si="90"/>
        <v>3708</v>
      </c>
      <c r="B7437" s="31">
        <v>45181</v>
      </c>
      <c r="C7437" s="31">
        <v>45180</v>
      </c>
      <c r="D7437" s="19" t="s">
        <v>872</v>
      </c>
      <c r="E7437" s="20" t="str">
        <f>IF(ISBLANK(LeaveTracker[[#This Row],[Employee Name]]),"-----",VLOOKUP(LeaveTracker[[#This Row],[Employee Name]],'List of Employees'!$B$4:$H$767,7))</f>
        <v>GSO</v>
      </c>
      <c r="F7437" s="66" t="str">
        <f>IF(ISBLANK(LeaveTracker[[#This Row],[Employee Name]]),"-----",VLOOKUP(LeaveTracker[[#This Row],[Employee Name]],'List of Employees'!$B$4:$H$767,6))</f>
        <v>PERMANENT</v>
      </c>
      <c r="G7437" s="24">
        <v>45177</v>
      </c>
      <c r="H7437" s="24">
        <v>45177</v>
      </c>
      <c r="I7437" s="20" t="s">
        <v>81</v>
      </c>
      <c r="K7437" s="57" t="str">
        <f ca="1">LeaveTracker[[#This Row],[Days]]&amp;" "&amp;LeaveTracker[[#This Row],[Type of Leave]]</f>
        <v>1 SL</v>
      </c>
      <c r="L7437" s="23">
        <f ca="1">NETWORKDAYS(LeaveTracker[[#This Row],[Start Date]],LeaveTracker[[#This Row],[End Date]],lstHolidays)</f>
        <v>1</v>
      </c>
      <c r="M7437" s="27"/>
    </row>
    <row r="7438" spans="1:13" ht="30" customHeight="1" x14ac:dyDescent="0.3">
      <c r="A7438" s="27">
        <f t="shared" si="90"/>
        <v>3709</v>
      </c>
      <c r="B7438" s="31">
        <v>45181</v>
      </c>
      <c r="C7438" s="31">
        <v>45180</v>
      </c>
      <c r="D7438" s="19" t="s">
        <v>487</v>
      </c>
      <c r="E7438" s="20" t="str">
        <f>IF(ISBLANK(LeaveTracker[[#This Row],[Employee Name]]),"-----",VLOOKUP(LeaveTracker[[#This Row],[Employee Name]],'List of Employees'!$B$4:$H$767,7))</f>
        <v>THRDC</v>
      </c>
      <c r="F7438" s="66" t="str">
        <f>IF(ISBLANK(LeaveTracker[[#This Row],[Employee Name]]),"-----",VLOOKUP(LeaveTracker[[#This Row],[Employee Name]],'List of Employees'!$B$4:$H$767,6))</f>
        <v>PERMANENT</v>
      </c>
      <c r="G7438" s="24">
        <v>45177</v>
      </c>
      <c r="H7438" s="24">
        <v>45177</v>
      </c>
      <c r="I7438" s="20" t="s">
        <v>81</v>
      </c>
      <c r="K7438" s="57" t="str">
        <f ca="1">LeaveTracker[[#This Row],[Days]]&amp;" "&amp;LeaveTracker[[#This Row],[Type of Leave]]</f>
        <v>1 SL</v>
      </c>
      <c r="L7438" s="23">
        <f ca="1">NETWORKDAYS(LeaveTracker[[#This Row],[Start Date]],LeaveTracker[[#This Row],[End Date]],lstHolidays)</f>
        <v>1</v>
      </c>
      <c r="M7438" s="27"/>
    </row>
    <row r="7439" spans="1:13" ht="30" customHeight="1" x14ac:dyDescent="0.3">
      <c r="A7439" s="27">
        <f t="shared" si="90"/>
        <v>3710</v>
      </c>
      <c r="B7439" s="31">
        <v>45181</v>
      </c>
      <c r="C7439" s="31">
        <v>45180</v>
      </c>
      <c r="D7439" s="19" t="s">
        <v>503</v>
      </c>
      <c r="E7439" s="20" t="str">
        <f>IF(ISBLANK(LeaveTracker[[#This Row],[Employee Name]]),"-----",VLOOKUP(LeaveTracker[[#This Row],[Employee Name]],'List of Employees'!$B$4:$H$767,7))</f>
        <v>THRDC</v>
      </c>
      <c r="F7439" s="66" t="str">
        <f>IF(ISBLANK(LeaveTracker[[#This Row],[Employee Name]]),"-----",VLOOKUP(LeaveTracker[[#This Row],[Employee Name]],'List of Employees'!$B$4:$H$767,6))</f>
        <v>PERMANENT</v>
      </c>
      <c r="G7439" s="24">
        <v>45173</v>
      </c>
      <c r="H7439" s="24">
        <v>45177</v>
      </c>
      <c r="I7439" s="20" t="s">
        <v>81</v>
      </c>
      <c r="K7439" s="57" t="str">
        <f ca="1">LeaveTracker[[#This Row],[Days]]&amp;" "&amp;LeaveTracker[[#This Row],[Type of Leave]]</f>
        <v>5 SL</v>
      </c>
      <c r="L7439" s="23">
        <f ca="1">NETWORKDAYS(LeaveTracker[[#This Row],[Start Date]],LeaveTracker[[#This Row],[End Date]],lstHolidays)</f>
        <v>5</v>
      </c>
      <c r="M7439" s="27"/>
    </row>
    <row r="7440" spans="1:13" ht="30" customHeight="1" x14ac:dyDescent="0.3">
      <c r="A7440" s="27">
        <f t="shared" si="90"/>
        <v>3711</v>
      </c>
      <c r="B7440" s="31">
        <v>45181</v>
      </c>
      <c r="C7440" s="31">
        <v>45178</v>
      </c>
      <c r="D7440" s="19" t="s">
        <v>277</v>
      </c>
      <c r="E7440" s="20" t="str">
        <f>IF(ISBLANK(LeaveTracker[[#This Row],[Employee Name]]),"-----",VLOOKUP(LeaveTracker[[#This Row],[Employee Name]],'List of Employees'!$B$4:$H$767,7))</f>
        <v>PICNIC GROVE</v>
      </c>
      <c r="F7440" s="66" t="str">
        <f>IF(ISBLANK(LeaveTracker[[#This Row],[Employee Name]]),"-----",VLOOKUP(LeaveTracker[[#This Row],[Employee Name]],'List of Employees'!$B$4:$H$767,6))</f>
        <v>PERMANENT</v>
      </c>
      <c r="G7440" s="24">
        <v>45190</v>
      </c>
      <c r="H7440" s="24">
        <v>45190</v>
      </c>
      <c r="I7440" s="20" t="s">
        <v>297</v>
      </c>
      <c r="J7440" s="42" t="s">
        <v>1000</v>
      </c>
      <c r="K7440" s="57" t="str">
        <f ca="1">LeaveTracker[[#This Row],[Days]]&amp;" "&amp;LeaveTracker[[#This Row],[Type of Leave]]</f>
        <v>1 OTHER</v>
      </c>
      <c r="L7440" s="23">
        <f ca="1">NETWORKDAYS(LeaveTracker[[#This Row],[Start Date]],LeaveTracker[[#This Row],[End Date]],lstHolidays)</f>
        <v>1</v>
      </c>
      <c r="M7440" s="27"/>
    </row>
    <row r="7441" spans="1:13" ht="30" customHeight="1" x14ac:dyDescent="0.3">
      <c r="A7441" s="27">
        <f t="shared" si="90"/>
        <v>3712</v>
      </c>
      <c r="B7441" s="31">
        <v>45181</v>
      </c>
      <c r="C7441" s="31">
        <v>45180</v>
      </c>
      <c r="D7441" s="19" t="s">
        <v>590</v>
      </c>
      <c r="E7441" s="20" t="str">
        <f>IF(ISBLANK(LeaveTracker[[#This Row],[Employee Name]]),"-----",VLOOKUP(LeaveTracker[[#This Row],[Employee Name]],'List of Employees'!$B$4:$H$767,7))</f>
        <v>MAHOGANY MARKET</v>
      </c>
      <c r="F7441" s="66" t="str">
        <f>IF(ISBLANK(LeaveTracker[[#This Row],[Employee Name]]),"-----",VLOOKUP(LeaveTracker[[#This Row],[Employee Name]],'List of Employees'!$B$4:$H$767,6))</f>
        <v>PERMANENT</v>
      </c>
      <c r="G7441" s="24">
        <v>45177</v>
      </c>
      <c r="H7441" s="24">
        <v>45177</v>
      </c>
      <c r="I7441" s="20" t="s">
        <v>81</v>
      </c>
      <c r="K7441" s="57" t="str">
        <f ca="1">LeaveTracker[[#This Row],[Days]]&amp;" "&amp;LeaveTracker[[#This Row],[Type of Leave]]</f>
        <v>1 SL</v>
      </c>
      <c r="L7441" s="23">
        <f ca="1">NETWORKDAYS(LeaveTracker[[#This Row],[Start Date]],LeaveTracker[[#This Row],[End Date]],lstHolidays)</f>
        <v>1</v>
      </c>
      <c r="M7441" s="27"/>
    </row>
    <row r="7442" spans="1:13" ht="30" customHeight="1" x14ac:dyDescent="0.3">
      <c r="A7442" s="27">
        <f t="shared" si="90"/>
        <v>3713</v>
      </c>
      <c r="B7442" s="31">
        <v>45181</v>
      </c>
      <c r="C7442" s="31">
        <v>45177</v>
      </c>
      <c r="D7442" s="19" t="s">
        <v>600</v>
      </c>
      <c r="E7442" s="20" t="str">
        <f>IF(ISBLANK(LeaveTracker[[#This Row],[Employee Name]]),"-----",VLOOKUP(LeaveTracker[[#This Row],[Employee Name]],'List of Employees'!$B$4:$H$767,7))</f>
        <v>MAHOGANY MARKET</v>
      </c>
      <c r="F7442" s="66" t="str">
        <f>IF(ISBLANK(LeaveTracker[[#This Row],[Employee Name]]),"-----",VLOOKUP(LeaveTracker[[#This Row],[Employee Name]],'List of Employees'!$B$4:$H$767,6))</f>
        <v>PERMANENT</v>
      </c>
      <c r="G7442" s="24">
        <v>45173</v>
      </c>
      <c r="H7442" s="24">
        <v>45173</v>
      </c>
      <c r="I7442" s="20" t="s">
        <v>81</v>
      </c>
      <c r="K7442" s="57" t="str">
        <f ca="1">LeaveTracker[[#This Row],[Days]]&amp;" "&amp;LeaveTracker[[#This Row],[Type of Leave]]</f>
        <v>1 SL</v>
      </c>
      <c r="L7442" s="23">
        <f ca="1">NETWORKDAYS(LeaveTracker[[#This Row],[Start Date]],LeaveTracker[[#This Row],[End Date]],lstHolidays)</f>
        <v>1</v>
      </c>
      <c r="M7442" s="27"/>
    </row>
    <row r="7443" spans="1:13" ht="30" customHeight="1" x14ac:dyDescent="0.3">
      <c r="A7443" s="27">
        <f t="shared" si="90"/>
        <v>3714</v>
      </c>
      <c r="B7443" s="31">
        <v>45181</v>
      </c>
      <c r="C7443" s="31">
        <v>45180</v>
      </c>
      <c r="D7443" s="19" t="s">
        <v>2483</v>
      </c>
      <c r="E7443" s="20" t="str">
        <f>IF(ISBLANK(LeaveTracker[[#This Row],[Employee Name]]),"-----",VLOOKUP(LeaveTracker[[#This Row],[Employee Name]],'List of Employees'!$B$4:$H$767,7))</f>
        <v>MAYORS OFFICE</v>
      </c>
      <c r="F7443" s="66" t="str">
        <f>IF(ISBLANK(LeaveTracker[[#This Row],[Employee Name]]),"-----",VLOOKUP(LeaveTracker[[#This Row],[Employee Name]],'List of Employees'!$B$4:$H$767,6))</f>
        <v>PERMANENT</v>
      </c>
      <c r="G7443" s="24">
        <v>45182</v>
      </c>
      <c r="H7443" s="24">
        <v>45182</v>
      </c>
      <c r="I7443" s="20" t="s">
        <v>297</v>
      </c>
      <c r="J7443" s="42" t="s">
        <v>1000</v>
      </c>
      <c r="K7443" s="57" t="str">
        <f ca="1">LeaveTracker[[#This Row],[Days]]&amp;" "&amp;LeaveTracker[[#This Row],[Type of Leave]]</f>
        <v>1 OTHER</v>
      </c>
      <c r="L7443" s="23">
        <f ca="1">NETWORKDAYS(LeaveTracker[[#This Row],[Start Date]],LeaveTracker[[#This Row],[End Date]],lstHolidays)</f>
        <v>1</v>
      </c>
      <c r="M7443" s="27"/>
    </row>
    <row r="7444" spans="1:13" ht="30" customHeight="1" x14ac:dyDescent="0.3">
      <c r="A7444" s="27">
        <f t="shared" si="90"/>
        <v>3715</v>
      </c>
      <c r="B7444" s="31">
        <v>45181</v>
      </c>
      <c r="C7444" s="31">
        <v>45174</v>
      </c>
      <c r="D7444" s="19" t="s">
        <v>2420</v>
      </c>
      <c r="E7444" s="20" t="str">
        <f>IF(ISBLANK(LeaveTracker[[#This Row],[Employee Name]]),"-----",VLOOKUP(LeaveTracker[[#This Row],[Employee Name]],'List of Employees'!$B$4:$H$767,7))</f>
        <v>ONT</v>
      </c>
      <c r="F7444" s="66" t="str">
        <f>IF(ISBLANK(LeaveTracker[[#This Row],[Employee Name]]),"-----",VLOOKUP(LeaveTracker[[#This Row],[Employee Name]],'List of Employees'!$B$4:$H$767,6))</f>
        <v>CASUAL</v>
      </c>
      <c r="G7444" s="24">
        <v>45195</v>
      </c>
      <c r="H7444" s="24">
        <v>45199</v>
      </c>
      <c r="I7444" s="20" t="s">
        <v>82</v>
      </c>
      <c r="K7444" s="57" t="str">
        <f>LeaveTracker[[#This Row],[Days]]&amp;" "&amp;LeaveTracker[[#This Row],[Type of Leave]]</f>
        <v>5 VL</v>
      </c>
      <c r="L7444" s="23">
        <v>5</v>
      </c>
      <c r="M7444" s="27"/>
    </row>
    <row r="7445" spans="1:13" ht="30" customHeight="1" x14ac:dyDescent="0.3">
      <c r="A7445" s="27">
        <f t="shared" si="90"/>
        <v>3716</v>
      </c>
      <c r="B7445" s="31">
        <v>45181</v>
      </c>
      <c r="C7445" s="31">
        <v>45167</v>
      </c>
      <c r="D7445" s="19" t="s">
        <v>1022</v>
      </c>
      <c r="E7445" s="20" t="str">
        <f>IF(ISBLANK(LeaveTracker[[#This Row],[Employee Name]]),"-----",VLOOKUP(LeaveTracker[[#This Row],[Employee Name]],'List of Employees'!$B$4:$H$767,7))</f>
        <v>ONT</v>
      </c>
      <c r="F7445" s="66" t="str">
        <f>IF(ISBLANK(LeaveTracker[[#This Row],[Employee Name]]),"-----",VLOOKUP(LeaveTracker[[#This Row],[Employee Name]],'List of Employees'!$B$4:$H$767,6))</f>
        <v>PERMANENT</v>
      </c>
      <c r="G7445" s="24">
        <v>45177</v>
      </c>
      <c r="H7445" s="24">
        <v>45177</v>
      </c>
      <c r="I7445" s="20" t="s">
        <v>297</v>
      </c>
      <c r="J7445" s="42" t="s">
        <v>1000</v>
      </c>
      <c r="K7445" s="57" t="str">
        <f ca="1">LeaveTracker[[#This Row],[Days]]&amp;" "&amp;LeaveTracker[[#This Row],[Type of Leave]]</f>
        <v>1 OTHER</v>
      </c>
      <c r="L7445" s="23">
        <f ca="1">NETWORKDAYS(LeaveTracker[[#This Row],[Start Date]],LeaveTracker[[#This Row],[End Date]],lstHolidays)</f>
        <v>1</v>
      </c>
      <c r="M7445" s="27"/>
    </row>
    <row r="7446" spans="1:13" ht="30" customHeight="1" x14ac:dyDescent="0.3">
      <c r="A7446" s="27">
        <f t="shared" si="90"/>
        <v>3717</v>
      </c>
      <c r="B7446" s="31">
        <v>45181</v>
      </c>
      <c r="C7446" s="31">
        <v>45170</v>
      </c>
      <c r="D7446" s="19" t="s">
        <v>518</v>
      </c>
      <c r="E7446" s="20" t="str">
        <f>IF(ISBLANK(LeaveTracker[[#This Row],[Employee Name]]),"-----",VLOOKUP(LeaveTracker[[#This Row],[Employee Name]],'List of Employees'!$B$4:$H$767,7))</f>
        <v>ACCOUNTING</v>
      </c>
      <c r="F7446" s="66" t="str">
        <f>IF(ISBLANK(LeaveTracker[[#This Row],[Employee Name]]),"-----",VLOOKUP(LeaveTracker[[#This Row],[Employee Name]],'List of Employees'!$B$4:$H$767,6))</f>
        <v>PERMANENT</v>
      </c>
      <c r="G7446" s="24">
        <v>45167</v>
      </c>
      <c r="H7446" s="24">
        <v>45167</v>
      </c>
      <c r="I7446" s="20" t="s">
        <v>297</v>
      </c>
      <c r="J7446" s="42" t="s">
        <v>1000</v>
      </c>
      <c r="K7446" s="57" t="str">
        <f ca="1">LeaveTracker[[#This Row],[Days]]&amp;" "&amp;LeaveTracker[[#This Row],[Type of Leave]]</f>
        <v>1 OTHER</v>
      </c>
      <c r="L7446" s="23">
        <f ca="1">NETWORKDAYS(LeaveTracker[[#This Row],[Start Date]],LeaveTracker[[#This Row],[End Date]],lstHolidays)</f>
        <v>1</v>
      </c>
      <c r="M7446" s="27"/>
    </row>
    <row r="7447" spans="1:13" ht="30" customHeight="1" x14ac:dyDescent="0.3">
      <c r="A7447" s="27">
        <f t="shared" si="90"/>
        <v>3718</v>
      </c>
      <c r="B7447" s="31">
        <v>45181</v>
      </c>
      <c r="C7447" s="31">
        <v>45167</v>
      </c>
      <c r="D7447" s="19" t="s">
        <v>1080</v>
      </c>
      <c r="E7447" s="20" t="str">
        <f>IF(ISBLANK(LeaveTracker[[#This Row],[Employee Name]]),"-----",VLOOKUP(LeaveTracker[[#This Row],[Employee Name]],'List of Employees'!$B$4:$H$767,7))</f>
        <v>ACCOUNTING</v>
      </c>
      <c r="F7447" s="66" t="str">
        <f>IF(ISBLANK(LeaveTracker[[#This Row],[Employee Name]]),"-----",VLOOKUP(LeaveTracker[[#This Row],[Employee Name]],'List of Employees'!$B$4:$H$767,6))</f>
        <v>PERMANENT</v>
      </c>
      <c r="G7447" s="24">
        <v>45163</v>
      </c>
      <c r="H7447" s="24">
        <v>45163</v>
      </c>
      <c r="I7447" s="20" t="s">
        <v>81</v>
      </c>
      <c r="K7447" s="57" t="str">
        <f ca="1">LeaveTracker[[#This Row],[Days]]&amp;" "&amp;LeaveTracker[[#This Row],[Type of Leave]]</f>
        <v>1 SL</v>
      </c>
      <c r="L7447" s="23">
        <f ca="1">NETWORKDAYS(LeaveTracker[[#This Row],[Start Date]],LeaveTracker[[#This Row],[End Date]],lstHolidays)</f>
        <v>1</v>
      </c>
      <c r="M7447" s="27"/>
    </row>
    <row r="7448" spans="1:13" ht="30" customHeight="1" x14ac:dyDescent="0.3">
      <c r="A7448" s="27">
        <f t="shared" si="90"/>
        <v>3719</v>
      </c>
      <c r="B7448" s="31">
        <v>45181</v>
      </c>
      <c r="C7448" s="31">
        <v>45173</v>
      </c>
      <c r="D7448" s="19" t="s">
        <v>110</v>
      </c>
      <c r="E7448" s="20" t="str">
        <f>IF(ISBLANK(LeaveTracker[[#This Row],[Employee Name]]),"-----",VLOOKUP(LeaveTracker[[#This Row],[Employee Name]],'List of Employees'!$B$4:$H$767,7))</f>
        <v>ADMIN OFFICE</v>
      </c>
      <c r="F7448" s="66" t="str">
        <f>IF(ISBLANK(LeaveTracker[[#This Row],[Employee Name]]),"-----",VLOOKUP(LeaveTracker[[#This Row],[Employee Name]],'List of Employees'!$B$4:$H$767,6))</f>
        <v>PERMANENT</v>
      </c>
      <c r="G7448" s="24">
        <v>45169</v>
      </c>
      <c r="H7448" s="24">
        <v>45169</v>
      </c>
      <c r="I7448" s="20" t="s">
        <v>81</v>
      </c>
      <c r="K7448" s="57" t="str">
        <f ca="1">LeaveTracker[[#This Row],[Days]]&amp;" "&amp;LeaveTracker[[#This Row],[Type of Leave]]</f>
        <v>1 SL</v>
      </c>
      <c r="L7448" s="23">
        <f ca="1">NETWORKDAYS(LeaveTracker[[#This Row],[Start Date]],LeaveTracker[[#This Row],[End Date]],lstHolidays)</f>
        <v>1</v>
      </c>
      <c r="M7448" s="27"/>
    </row>
    <row r="7449" spans="1:13" ht="30" customHeight="1" x14ac:dyDescent="0.3">
      <c r="A7449" s="27">
        <f t="shared" si="90"/>
        <v>3720</v>
      </c>
      <c r="B7449" s="31">
        <v>45181</v>
      </c>
      <c r="C7449" s="31">
        <v>45175</v>
      </c>
      <c r="D7449" s="19" t="s">
        <v>519</v>
      </c>
      <c r="E7449" s="20" t="str">
        <f>IF(ISBLANK(LeaveTracker[[#This Row],[Employee Name]]),"-----",VLOOKUP(LeaveTracker[[#This Row],[Employee Name]],'List of Employees'!$B$4:$H$767,7))</f>
        <v>ACCOUNTING</v>
      </c>
      <c r="F7449" s="66" t="str">
        <f>IF(ISBLANK(LeaveTracker[[#This Row],[Employee Name]]),"-----",VLOOKUP(LeaveTracker[[#This Row],[Employee Name]],'List of Employees'!$B$4:$H$767,6))</f>
        <v>PERMANENT</v>
      </c>
      <c r="G7449" s="24">
        <v>45170</v>
      </c>
      <c r="H7449" s="24">
        <v>45174</v>
      </c>
      <c r="I7449" s="20" t="s">
        <v>81</v>
      </c>
      <c r="K7449" s="57" t="str">
        <f ca="1">LeaveTracker[[#This Row],[Days]]&amp;" "&amp;LeaveTracker[[#This Row],[Type of Leave]]</f>
        <v>3 SL</v>
      </c>
      <c r="L7449" s="23">
        <f ca="1">NETWORKDAYS(LeaveTracker[[#This Row],[Start Date]],LeaveTracker[[#This Row],[End Date]],lstHolidays)</f>
        <v>3</v>
      </c>
      <c r="M7449" s="27"/>
    </row>
    <row r="7450" spans="1:13" ht="30" customHeight="1" x14ac:dyDescent="0.3">
      <c r="A7450" s="27">
        <f t="shared" si="90"/>
        <v>3721</v>
      </c>
      <c r="B7450" s="31">
        <v>45181</v>
      </c>
      <c r="C7450" s="31">
        <v>45175</v>
      </c>
      <c r="D7450" s="19" t="s">
        <v>519</v>
      </c>
      <c r="E7450" s="20" t="str">
        <f>IF(ISBLANK(LeaveTracker[[#This Row],[Employee Name]]),"-----",VLOOKUP(LeaveTracker[[#This Row],[Employee Name]],'List of Employees'!$B$4:$H$767,7))</f>
        <v>ACCOUNTING</v>
      </c>
      <c r="F7450" s="66" t="str">
        <f>IF(ISBLANK(LeaveTracker[[#This Row],[Employee Name]]),"-----",VLOOKUP(LeaveTracker[[#This Row],[Employee Name]],'List of Employees'!$B$4:$H$767,6))</f>
        <v>PERMANENT</v>
      </c>
      <c r="G7450" s="24">
        <v>45162</v>
      </c>
      <c r="H7450" s="24">
        <v>45163</v>
      </c>
      <c r="I7450" s="20" t="s">
        <v>81</v>
      </c>
      <c r="K7450" s="57" t="str">
        <f ca="1">LeaveTracker[[#This Row],[Days]]&amp;" "&amp;LeaveTracker[[#This Row],[Type of Leave]]</f>
        <v>2 SL</v>
      </c>
      <c r="L7450" s="23">
        <f ca="1">NETWORKDAYS(LeaveTracker[[#This Row],[Start Date]],LeaveTracker[[#This Row],[End Date]],lstHolidays)</f>
        <v>2</v>
      </c>
      <c r="M7450" s="27"/>
    </row>
    <row r="7451" spans="1:13" ht="30" customHeight="1" x14ac:dyDescent="0.3">
      <c r="A7451" s="27">
        <v>3721</v>
      </c>
      <c r="B7451" s="31">
        <v>45181</v>
      </c>
      <c r="C7451" s="31">
        <v>45175</v>
      </c>
      <c r="D7451" s="19" t="s">
        <v>519</v>
      </c>
      <c r="E7451" s="20" t="str">
        <f>IF(ISBLANK(LeaveTracker[[#This Row],[Employee Name]]),"-----",VLOOKUP(LeaveTracker[[#This Row],[Employee Name]],'List of Employees'!$B$4:$H$767,7))</f>
        <v>ACCOUNTING</v>
      </c>
      <c r="F7451" s="66" t="str">
        <f>IF(ISBLANK(LeaveTracker[[#This Row],[Employee Name]]),"-----",VLOOKUP(LeaveTracker[[#This Row],[Employee Name]],'List of Employees'!$B$4:$H$767,6))</f>
        <v>PERMANENT</v>
      </c>
      <c r="G7451" s="24">
        <v>45167</v>
      </c>
      <c r="H7451" s="24">
        <v>45169</v>
      </c>
      <c r="I7451" s="20" t="s">
        <v>81</v>
      </c>
      <c r="K7451" s="57" t="str">
        <f ca="1">LeaveTracker[[#This Row],[Days]]&amp;" "&amp;LeaveTracker[[#This Row],[Type of Leave]]</f>
        <v>3 SL</v>
      </c>
      <c r="L7451" s="23">
        <f ca="1">NETWORKDAYS(LeaveTracker[[#This Row],[Start Date]],LeaveTracker[[#This Row],[End Date]],lstHolidays)</f>
        <v>3</v>
      </c>
      <c r="M7451" s="27"/>
    </row>
    <row r="7452" spans="1:13" ht="30" customHeight="1" x14ac:dyDescent="0.3">
      <c r="A7452" s="27">
        <f>A7450+1</f>
        <v>3722</v>
      </c>
      <c r="B7452" s="31">
        <v>45181</v>
      </c>
      <c r="C7452" s="31">
        <v>45175</v>
      </c>
      <c r="D7452" s="19" t="s">
        <v>512</v>
      </c>
      <c r="E7452" s="20" t="str">
        <f>IF(ISBLANK(LeaveTracker[[#This Row],[Employee Name]]),"-----",VLOOKUP(LeaveTracker[[#This Row],[Employee Name]],'List of Employees'!$B$4:$H$767,7))</f>
        <v>ACCOUNTING</v>
      </c>
      <c r="F7452" s="66" t="str">
        <f>IF(ISBLANK(LeaveTracker[[#This Row],[Employee Name]]),"-----",VLOOKUP(LeaveTracker[[#This Row],[Employee Name]],'List of Employees'!$B$4:$H$767,6))</f>
        <v>PERMANENT</v>
      </c>
      <c r="G7452" s="24">
        <v>45154</v>
      </c>
      <c r="H7452" s="24">
        <v>45154</v>
      </c>
      <c r="I7452" s="20" t="s">
        <v>81</v>
      </c>
      <c r="K7452" s="57" t="str">
        <f ca="1">LeaveTracker[[#This Row],[Days]]&amp;" "&amp;LeaveTracker[[#This Row],[Type of Leave]]</f>
        <v>1 SL</v>
      </c>
      <c r="L7452" s="23">
        <f ca="1">NETWORKDAYS(LeaveTracker[[#This Row],[Start Date]],LeaveTracker[[#This Row],[End Date]],lstHolidays)</f>
        <v>1</v>
      </c>
      <c r="M7452" s="27"/>
    </row>
    <row r="7453" spans="1:13" ht="30" customHeight="1" x14ac:dyDescent="0.3">
      <c r="A7453" s="27">
        <v>3722</v>
      </c>
      <c r="B7453" s="31">
        <v>45181</v>
      </c>
      <c r="C7453" s="31">
        <v>45175</v>
      </c>
      <c r="D7453" s="19" t="s">
        <v>512</v>
      </c>
      <c r="E7453" s="20" t="str">
        <f>IF(ISBLANK(LeaveTracker[[#This Row],[Employee Name]]),"-----",VLOOKUP(LeaveTracker[[#This Row],[Employee Name]],'List of Employees'!$B$4:$H$767,7))</f>
        <v>ACCOUNTING</v>
      </c>
      <c r="F7453" s="66" t="str">
        <f>IF(ISBLANK(LeaveTracker[[#This Row],[Employee Name]]),"-----",VLOOKUP(LeaveTracker[[#This Row],[Employee Name]],'List of Employees'!$B$4:$H$767,6))</f>
        <v>PERMANENT</v>
      </c>
      <c r="G7453" s="24">
        <v>45167</v>
      </c>
      <c r="H7453" s="24">
        <v>45167</v>
      </c>
      <c r="I7453" s="20" t="s">
        <v>81</v>
      </c>
      <c r="K7453" s="57" t="str">
        <f ca="1">LeaveTracker[[#This Row],[Days]]&amp;" "&amp;LeaveTracker[[#This Row],[Type of Leave]]</f>
        <v>1 SL</v>
      </c>
      <c r="L7453" s="23">
        <f ca="1">NETWORKDAYS(LeaveTracker[[#This Row],[Start Date]],LeaveTracker[[#This Row],[End Date]],lstHolidays)</f>
        <v>1</v>
      </c>
      <c r="M7453" s="27"/>
    </row>
    <row r="7454" spans="1:13" ht="30" customHeight="1" x14ac:dyDescent="0.3">
      <c r="A7454" s="27">
        <f>A7452+1</f>
        <v>3723</v>
      </c>
      <c r="B7454" s="31">
        <v>45181</v>
      </c>
      <c r="C7454" s="31">
        <v>45169</v>
      </c>
      <c r="D7454" s="19" t="s">
        <v>860</v>
      </c>
      <c r="E7454" s="20" t="str">
        <f>IF(ISBLANK(LeaveTracker[[#This Row],[Employee Name]]),"-----",VLOOKUP(LeaveTracker[[#This Row],[Employee Name]],'List of Employees'!$B$4:$H$767,7))</f>
        <v>ACCOUNTING</v>
      </c>
      <c r="F7454" s="66" t="str">
        <f>IF(ISBLANK(LeaveTracker[[#This Row],[Employee Name]]),"-----",VLOOKUP(LeaveTracker[[#This Row],[Employee Name]],'List of Employees'!$B$4:$H$767,6))</f>
        <v>PERMANENT</v>
      </c>
      <c r="G7454" s="24">
        <v>45160</v>
      </c>
      <c r="H7454" s="24">
        <v>45199</v>
      </c>
      <c r="I7454" s="20" t="s">
        <v>81</v>
      </c>
      <c r="K7454" s="57" t="str">
        <f>LeaveTracker[[#This Row],[Days]]&amp;" "&amp;LeaveTracker[[#This Row],[Type of Leave]]</f>
        <v>28 SL</v>
      </c>
      <c r="L7454" s="23">
        <v>28</v>
      </c>
      <c r="M7454" s="27"/>
    </row>
    <row r="7455" spans="1:13" ht="30" customHeight="1" x14ac:dyDescent="0.3">
      <c r="A7455" s="27">
        <f t="shared" si="90"/>
        <v>3724</v>
      </c>
      <c r="B7455" s="31">
        <v>45181</v>
      </c>
      <c r="C7455" s="31">
        <v>45143</v>
      </c>
      <c r="D7455" s="19" t="s">
        <v>868</v>
      </c>
      <c r="E7455" s="20" t="str">
        <f>IF(ISBLANK(LeaveTracker[[#This Row],[Employee Name]]),"-----",VLOOKUP(LeaveTracker[[#This Row],[Employee Name]],'List of Employees'!$B$4:$H$767,7))</f>
        <v>ACCOUNTING</v>
      </c>
      <c r="F7455" s="66" t="str">
        <f>IF(ISBLANK(LeaveTracker[[#This Row],[Employee Name]]),"-----",VLOOKUP(LeaveTracker[[#This Row],[Employee Name]],'List of Employees'!$B$4:$H$767,6))</f>
        <v>PERMANENT</v>
      </c>
      <c r="G7455" s="24">
        <v>45142</v>
      </c>
      <c r="H7455" s="24">
        <v>45142</v>
      </c>
      <c r="I7455" s="20" t="s">
        <v>81</v>
      </c>
      <c r="K7455" s="57" t="str">
        <f ca="1">LeaveTracker[[#This Row],[Days]]&amp;" "&amp;LeaveTracker[[#This Row],[Type of Leave]]</f>
        <v>1 SL</v>
      </c>
      <c r="L7455" s="23">
        <f ca="1">NETWORKDAYS(LeaveTracker[[#This Row],[Start Date]],LeaveTracker[[#This Row],[End Date]],lstHolidays)</f>
        <v>1</v>
      </c>
      <c r="M7455" s="27"/>
    </row>
    <row r="7456" spans="1:13" ht="30" customHeight="1" x14ac:dyDescent="0.3">
      <c r="A7456" s="27">
        <f t="shared" si="90"/>
        <v>3725</v>
      </c>
      <c r="B7456" s="31">
        <v>45181</v>
      </c>
      <c r="C7456" s="31">
        <v>45167</v>
      </c>
      <c r="D7456" s="19" t="s">
        <v>573</v>
      </c>
      <c r="E7456" s="20" t="str">
        <f>IF(ISBLANK(LeaveTracker[[#This Row],[Employee Name]]),"-----",VLOOKUP(LeaveTracker[[#This Row],[Employee Name]],'List of Employees'!$B$4:$H$767,7))</f>
        <v>CCT</v>
      </c>
      <c r="F7456" s="66" t="str">
        <f>IF(ISBLANK(LeaveTracker[[#This Row],[Employee Name]]),"-----",VLOOKUP(LeaveTracker[[#This Row],[Employee Name]],'List of Employees'!$B$4:$H$767,6))</f>
        <v>PERMANENT</v>
      </c>
      <c r="G7456" s="24">
        <v>45163</v>
      </c>
      <c r="H7456" s="24">
        <v>45163</v>
      </c>
      <c r="I7456" s="20" t="s">
        <v>81</v>
      </c>
      <c r="K7456" s="57" t="str">
        <f ca="1">LeaveTracker[[#This Row],[Days]]&amp;" "&amp;LeaveTracker[[#This Row],[Type of Leave]]</f>
        <v>1 SL</v>
      </c>
      <c r="L7456" s="23">
        <f ca="1">NETWORKDAYS(LeaveTracker[[#This Row],[Start Date]],LeaveTracker[[#This Row],[End Date]],lstHolidays)</f>
        <v>1</v>
      </c>
      <c r="M7456" s="27"/>
    </row>
    <row r="7457" spans="1:13" ht="30" customHeight="1" x14ac:dyDescent="0.3">
      <c r="A7457" s="27">
        <f t="shared" si="90"/>
        <v>3726</v>
      </c>
      <c r="B7457" s="31">
        <v>45181</v>
      </c>
      <c r="C7457" s="31">
        <v>45176</v>
      </c>
      <c r="D7457" s="19" t="s">
        <v>529</v>
      </c>
      <c r="E7457" s="20" t="str">
        <f>IF(ISBLANK(LeaveTracker[[#This Row],[Employee Name]]),"-----",VLOOKUP(LeaveTracker[[#This Row],[Employee Name]],'List of Employees'!$B$4:$H$767,7))</f>
        <v>GSO</v>
      </c>
      <c r="F7457" s="66" t="str">
        <f>IF(ISBLANK(LeaveTracker[[#This Row],[Employee Name]]),"-----",VLOOKUP(LeaveTracker[[#This Row],[Employee Name]],'List of Employees'!$B$4:$H$767,6))</f>
        <v>PERMANENT</v>
      </c>
      <c r="G7457" s="24">
        <v>45175</v>
      </c>
      <c r="H7457" s="24">
        <v>45175</v>
      </c>
      <c r="I7457" s="20" t="s">
        <v>81</v>
      </c>
      <c r="K7457" s="57" t="str">
        <f ca="1">LeaveTracker[[#This Row],[Days]]&amp;" "&amp;LeaveTracker[[#This Row],[Type of Leave]]</f>
        <v>1 SL</v>
      </c>
      <c r="L7457" s="23">
        <f ca="1">NETWORKDAYS(LeaveTracker[[#This Row],[Start Date]],LeaveTracker[[#This Row],[End Date]],lstHolidays)</f>
        <v>1</v>
      </c>
      <c r="M7457" s="27"/>
    </row>
    <row r="7458" spans="1:13" ht="30" customHeight="1" x14ac:dyDescent="0.3">
      <c r="A7458" s="27">
        <f t="shared" si="90"/>
        <v>3727</v>
      </c>
      <c r="B7458" s="31">
        <v>45181</v>
      </c>
      <c r="C7458" s="31">
        <v>45175</v>
      </c>
      <c r="D7458" s="19" t="s">
        <v>2130</v>
      </c>
      <c r="E7458" s="20" t="str">
        <f>IF(ISBLANK(LeaveTracker[[#This Row],[Employee Name]]),"-----",VLOOKUP(LeaveTracker[[#This Row],[Employee Name]],'List of Employees'!$B$4:$H$767,7))</f>
        <v>GSO</v>
      </c>
      <c r="F7458" s="66" t="str">
        <f>IF(ISBLANK(LeaveTracker[[#This Row],[Employee Name]]),"-----",VLOOKUP(LeaveTracker[[#This Row],[Employee Name]],'List of Employees'!$B$4:$H$767,6))</f>
        <v>PERMANENT</v>
      </c>
      <c r="G7458" s="24">
        <v>45174</v>
      </c>
      <c r="H7458" s="24">
        <v>45174</v>
      </c>
      <c r="I7458" s="20" t="s">
        <v>81</v>
      </c>
      <c r="K7458" s="57" t="str">
        <f ca="1">LeaveTracker[[#This Row],[Days]]&amp;" "&amp;LeaveTracker[[#This Row],[Type of Leave]]</f>
        <v>1 SL</v>
      </c>
      <c r="L7458" s="23">
        <f ca="1">NETWORKDAYS(LeaveTracker[[#This Row],[Start Date]],LeaveTracker[[#This Row],[End Date]],lstHolidays)</f>
        <v>1</v>
      </c>
      <c r="M7458" s="27"/>
    </row>
    <row r="7459" spans="1:13" ht="30" customHeight="1" x14ac:dyDescent="0.3">
      <c r="A7459" s="27">
        <f t="shared" si="90"/>
        <v>3728</v>
      </c>
      <c r="B7459" s="31">
        <v>45181</v>
      </c>
      <c r="C7459" s="31">
        <v>45175</v>
      </c>
      <c r="D7459" s="19" t="s">
        <v>872</v>
      </c>
      <c r="E7459" s="20" t="str">
        <f>IF(ISBLANK(LeaveTracker[[#This Row],[Employee Name]]),"-----",VLOOKUP(LeaveTracker[[#This Row],[Employee Name]],'List of Employees'!$B$4:$H$767,7))</f>
        <v>GSO</v>
      </c>
      <c r="F7459" s="66" t="str">
        <f>IF(ISBLANK(LeaveTracker[[#This Row],[Employee Name]]),"-----",VLOOKUP(LeaveTracker[[#This Row],[Employee Name]],'List of Employees'!$B$4:$H$767,6))</f>
        <v>PERMANENT</v>
      </c>
      <c r="G7459" s="24">
        <v>45174</v>
      </c>
      <c r="H7459" s="24">
        <v>45174</v>
      </c>
      <c r="I7459" s="20" t="s">
        <v>81</v>
      </c>
      <c r="K7459" s="57" t="str">
        <f ca="1">LeaveTracker[[#This Row],[Days]]&amp;" "&amp;LeaveTracker[[#This Row],[Type of Leave]]</f>
        <v>1 SL</v>
      </c>
      <c r="L7459" s="23">
        <f ca="1">NETWORKDAYS(LeaveTracker[[#This Row],[Start Date]],LeaveTracker[[#This Row],[End Date]],lstHolidays)</f>
        <v>1</v>
      </c>
      <c r="M7459" s="27"/>
    </row>
    <row r="7460" spans="1:13" ht="30" customHeight="1" x14ac:dyDescent="0.3">
      <c r="A7460" s="27">
        <f t="shared" si="90"/>
        <v>3729</v>
      </c>
      <c r="B7460" s="31">
        <v>45181</v>
      </c>
      <c r="C7460" s="31">
        <v>45176</v>
      </c>
      <c r="D7460" s="19" t="s">
        <v>179</v>
      </c>
      <c r="E7460" s="20" t="str">
        <f>IF(ISBLANK(LeaveTracker[[#This Row],[Employee Name]]),"-----",VLOOKUP(LeaveTracker[[#This Row],[Employee Name]],'List of Employees'!$B$4:$H$767,7))</f>
        <v>DOE</v>
      </c>
      <c r="F7460" s="66" t="str">
        <f>IF(ISBLANK(LeaveTracker[[#This Row],[Employee Name]]),"-----",VLOOKUP(LeaveTracker[[#This Row],[Employee Name]],'List of Employees'!$B$4:$H$767,6))</f>
        <v>PERMANENT</v>
      </c>
      <c r="G7460" s="24">
        <v>45181</v>
      </c>
      <c r="H7460" s="24">
        <v>45182</v>
      </c>
      <c r="I7460" s="20" t="s">
        <v>82</v>
      </c>
      <c r="K7460" s="57" t="str">
        <f ca="1">LeaveTracker[[#This Row],[Days]]&amp;" "&amp;LeaveTracker[[#This Row],[Type of Leave]]</f>
        <v>2 VL</v>
      </c>
      <c r="L7460" s="23">
        <f ca="1">NETWORKDAYS(LeaveTracker[[#This Row],[Start Date]],LeaveTracker[[#This Row],[End Date]],lstHolidays)</f>
        <v>2</v>
      </c>
      <c r="M7460" s="27"/>
    </row>
    <row r="7461" spans="1:13" ht="30" customHeight="1" x14ac:dyDescent="0.3">
      <c r="A7461" s="27">
        <f t="shared" si="90"/>
        <v>3730</v>
      </c>
      <c r="B7461" s="31">
        <v>45181</v>
      </c>
      <c r="C7461" s="31">
        <v>45176</v>
      </c>
      <c r="D7461" s="19" t="s">
        <v>463</v>
      </c>
      <c r="E7461" s="20" t="str">
        <f>IF(ISBLANK(LeaveTracker[[#This Row],[Employee Name]]),"-----",VLOOKUP(LeaveTracker[[#This Row],[Employee Name]],'List of Employees'!$B$4:$H$767,7))</f>
        <v>ASSESSORS OFFICE</v>
      </c>
      <c r="F7461" s="66" t="str">
        <f>IF(ISBLANK(LeaveTracker[[#This Row],[Employee Name]]),"-----",VLOOKUP(LeaveTracker[[#This Row],[Employee Name]],'List of Employees'!$B$4:$H$767,6))</f>
        <v>PERMANENT</v>
      </c>
      <c r="G7461" s="24">
        <v>45173</v>
      </c>
      <c r="H7461" s="24">
        <v>45175</v>
      </c>
      <c r="I7461" s="20" t="s">
        <v>81</v>
      </c>
      <c r="K7461" s="57" t="str">
        <f ca="1">LeaveTracker[[#This Row],[Days]]&amp;" "&amp;LeaveTracker[[#This Row],[Type of Leave]]</f>
        <v>3 SL</v>
      </c>
      <c r="L7461" s="23">
        <f ca="1">NETWORKDAYS(LeaveTracker[[#This Row],[Start Date]],LeaveTracker[[#This Row],[End Date]],lstHolidays)</f>
        <v>3</v>
      </c>
      <c r="M7461" s="27"/>
    </row>
    <row r="7462" spans="1:13" ht="30" customHeight="1" x14ac:dyDescent="0.3">
      <c r="A7462" s="27">
        <f t="shared" si="90"/>
        <v>3731</v>
      </c>
      <c r="B7462" s="31">
        <v>45181</v>
      </c>
      <c r="C7462" s="31">
        <v>45170</v>
      </c>
      <c r="D7462" s="19" t="s">
        <v>2297</v>
      </c>
      <c r="E7462" s="20" t="str">
        <f>IF(ISBLANK(LeaveTracker[[#This Row],[Employee Name]]),"-----",VLOOKUP(LeaveTracker[[#This Row],[Employee Name]],'List of Employees'!$B$4:$H$767,7))</f>
        <v>TICC</v>
      </c>
      <c r="F7462" s="66" t="str">
        <f>IF(ISBLANK(LeaveTracker[[#This Row],[Employee Name]]),"-----",VLOOKUP(LeaveTracker[[#This Row],[Employee Name]],'List of Employees'!$B$4:$H$767,6))</f>
        <v>PERMANENT</v>
      </c>
      <c r="G7462" s="24">
        <v>45189</v>
      </c>
      <c r="H7462" s="24">
        <v>45190</v>
      </c>
      <c r="I7462" s="20" t="s">
        <v>82</v>
      </c>
      <c r="K7462" s="57" t="str">
        <f ca="1">LeaveTracker[[#This Row],[Days]]&amp;" "&amp;LeaveTracker[[#This Row],[Type of Leave]]</f>
        <v>2 VL</v>
      </c>
      <c r="L7462" s="23">
        <f ca="1">NETWORKDAYS(LeaveTracker[[#This Row],[Start Date]],LeaveTracker[[#This Row],[End Date]],lstHolidays)</f>
        <v>2</v>
      </c>
      <c r="M7462" s="27"/>
    </row>
    <row r="7463" spans="1:13" ht="30" customHeight="1" x14ac:dyDescent="0.3">
      <c r="A7463" s="27">
        <v>3731</v>
      </c>
      <c r="B7463" s="31">
        <v>45181</v>
      </c>
      <c r="C7463" s="31">
        <v>45170</v>
      </c>
      <c r="D7463" s="19" t="s">
        <v>2297</v>
      </c>
      <c r="E7463" s="20" t="str">
        <f>IF(ISBLANK(LeaveTracker[[#This Row],[Employee Name]]),"-----",VLOOKUP(LeaveTracker[[#This Row],[Employee Name]],'List of Employees'!$B$4:$H$767,7))</f>
        <v>TICC</v>
      </c>
      <c r="F7463" s="66" t="str">
        <f>IF(ISBLANK(LeaveTracker[[#This Row],[Employee Name]]),"-----",VLOOKUP(LeaveTracker[[#This Row],[Employee Name]],'List of Employees'!$B$4:$H$767,6))</f>
        <v>PERMANENT</v>
      </c>
      <c r="G7463" s="24">
        <v>45192</v>
      </c>
      <c r="H7463" s="24">
        <v>45192</v>
      </c>
      <c r="I7463" s="20" t="s">
        <v>82</v>
      </c>
      <c r="K7463" s="57" t="str">
        <f>LeaveTracker[[#This Row],[Days]]&amp;" "&amp;LeaveTracker[[#This Row],[Type of Leave]]</f>
        <v>1 VL</v>
      </c>
      <c r="L7463" s="23">
        <v>1</v>
      </c>
      <c r="M7463" s="27"/>
    </row>
    <row r="7464" spans="1:13" ht="30" customHeight="1" x14ac:dyDescent="0.3">
      <c r="A7464" s="27">
        <f>A7462+1</f>
        <v>3732</v>
      </c>
      <c r="B7464" s="31">
        <v>45181</v>
      </c>
      <c r="C7464" s="31">
        <v>45177</v>
      </c>
      <c r="D7464" s="19" t="s">
        <v>1760</v>
      </c>
      <c r="E7464" s="20" t="str">
        <f>IF(ISBLANK(LeaveTracker[[#This Row],[Employee Name]]),"-----",VLOOKUP(LeaveTracker[[#This Row],[Employee Name]],'List of Employees'!$B$4:$H$767,7))</f>
        <v>GSO</v>
      </c>
      <c r="F7464" s="66" t="str">
        <f>IF(ISBLANK(LeaveTracker[[#This Row],[Employee Name]]),"-----",VLOOKUP(LeaveTracker[[#This Row],[Employee Name]],'List of Employees'!$B$4:$H$767,6))</f>
        <v>CASUAL</v>
      </c>
      <c r="G7464" s="24">
        <v>45183</v>
      </c>
      <c r="H7464" s="24">
        <v>45184</v>
      </c>
      <c r="I7464" s="20" t="s">
        <v>82</v>
      </c>
      <c r="K7464" s="57" t="str">
        <f ca="1">LeaveTracker[[#This Row],[Days]]&amp;" "&amp;LeaveTracker[[#This Row],[Type of Leave]]</f>
        <v>2 VL</v>
      </c>
      <c r="L7464" s="23">
        <f ca="1">NETWORKDAYS(LeaveTracker[[#This Row],[Start Date]],LeaveTracker[[#This Row],[End Date]],lstHolidays)</f>
        <v>2</v>
      </c>
      <c r="M7464" s="27"/>
    </row>
    <row r="7465" spans="1:13" ht="30" customHeight="1" x14ac:dyDescent="0.3">
      <c r="A7465" s="27">
        <f t="shared" si="90"/>
        <v>3733</v>
      </c>
      <c r="B7465" s="31">
        <v>45181</v>
      </c>
      <c r="C7465" s="31">
        <v>45177</v>
      </c>
      <c r="D7465" s="19" t="s">
        <v>1933</v>
      </c>
      <c r="E7465" s="20" t="str">
        <f>IF(ISBLANK(LeaveTracker[[#This Row],[Employee Name]]),"-----",VLOOKUP(LeaveTracker[[#This Row],[Employee Name]],'List of Employees'!$B$4:$H$767,7))</f>
        <v>GSO</v>
      </c>
      <c r="F7465" s="66" t="str">
        <f>IF(ISBLANK(LeaveTracker[[#This Row],[Employee Name]]),"-----",VLOOKUP(LeaveTracker[[#This Row],[Employee Name]],'List of Employees'!$B$4:$H$767,6))</f>
        <v>CASUAL</v>
      </c>
      <c r="G7465" s="24">
        <v>45176</v>
      </c>
      <c r="H7465" s="24">
        <v>45176</v>
      </c>
      <c r="I7465" s="20" t="s">
        <v>81</v>
      </c>
      <c r="K7465" s="57" t="str">
        <f ca="1">LeaveTracker[[#This Row],[Days]]&amp;" "&amp;LeaveTracker[[#This Row],[Type of Leave]]</f>
        <v>1 SL</v>
      </c>
      <c r="L7465" s="23">
        <f ca="1">NETWORKDAYS(LeaveTracker[[#This Row],[Start Date]],LeaveTracker[[#This Row],[End Date]],lstHolidays)</f>
        <v>1</v>
      </c>
      <c r="M7465" s="27"/>
    </row>
    <row r="7466" spans="1:13" ht="30" customHeight="1" x14ac:dyDescent="0.3">
      <c r="A7466" s="27">
        <f t="shared" si="90"/>
        <v>3734</v>
      </c>
      <c r="B7466" s="31">
        <v>45183</v>
      </c>
      <c r="C7466" s="31">
        <v>45173</v>
      </c>
      <c r="D7466" s="19" t="s">
        <v>1817</v>
      </c>
      <c r="E7466" s="20" t="str">
        <f>IF(ISBLANK(LeaveTracker[[#This Row],[Employee Name]]),"-----",VLOOKUP(LeaveTracker[[#This Row],[Employee Name]],'List of Employees'!$B$4:$H$767,7))</f>
        <v>EEO/CITY MARKET</v>
      </c>
      <c r="F7466" s="66" t="str">
        <f>IF(ISBLANK(LeaveTracker[[#This Row],[Employee Name]]),"-----",VLOOKUP(LeaveTracker[[#This Row],[Employee Name]],'List of Employees'!$B$4:$H$767,6))</f>
        <v>CASUAL</v>
      </c>
      <c r="G7466" s="24">
        <v>45202</v>
      </c>
      <c r="H7466" s="24">
        <v>45203</v>
      </c>
      <c r="I7466" s="20" t="s">
        <v>82</v>
      </c>
      <c r="K7466" s="57" t="str">
        <f ca="1">LeaveTracker[[#This Row],[Days]]&amp;" "&amp;LeaveTracker[[#This Row],[Type of Leave]]</f>
        <v>2 VL</v>
      </c>
      <c r="L7466" s="23">
        <f ca="1">NETWORKDAYS(LeaveTracker[[#This Row],[Start Date]],LeaveTracker[[#This Row],[End Date]],lstHolidays)</f>
        <v>2</v>
      </c>
      <c r="M7466" s="27"/>
    </row>
    <row r="7467" spans="1:13" ht="30" customHeight="1" x14ac:dyDescent="0.3">
      <c r="A7467" s="27">
        <f t="shared" si="90"/>
        <v>3735</v>
      </c>
      <c r="B7467" s="31">
        <v>45183</v>
      </c>
      <c r="C7467" s="31">
        <v>45177</v>
      </c>
      <c r="D7467" s="19" t="s">
        <v>1907</v>
      </c>
      <c r="E7467" s="20" t="str">
        <f>IF(ISBLANK(LeaveTracker[[#This Row],[Employee Name]]),"-----",VLOOKUP(LeaveTracker[[#This Row],[Employee Name]],'List of Employees'!$B$4:$H$767,7))</f>
        <v>INTERNAL</v>
      </c>
      <c r="F7467" s="66" t="str">
        <f>IF(ISBLANK(LeaveTracker[[#This Row],[Employee Name]]),"-----",VLOOKUP(LeaveTracker[[#This Row],[Employee Name]],'List of Employees'!$B$4:$H$767,6))</f>
        <v>CASUAL</v>
      </c>
      <c r="G7467" s="24">
        <v>45175</v>
      </c>
      <c r="H7467" s="24">
        <v>45176</v>
      </c>
      <c r="I7467" s="20" t="s">
        <v>81</v>
      </c>
      <c r="K7467" s="57" t="str">
        <f ca="1">LeaveTracker[[#This Row],[Days]]&amp;" "&amp;LeaveTracker[[#This Row],[Type of Leave]]</f>
        <v>2 SL</v>
      </c>
      <c r="L7467" s="23">
        <f ca="1">NETWORKDAYS(LeaveTracker[[#This Row],[Start Date]],LeaveTracker[[#This Row],[End Date]],lstHolidays)</f>
        <v>2</v>
      </c>
      <c r="M7467" s="27"/>
    </row>
    <row r="7468" spans="1:13" ht="30" customHeight="1" x14ac:dyDescent="0.3">
      <c r="A7468" s="27">
        <f t="shared" si="90"/>
        <v>3736</v>
      </c>
      <c r="B7468" s="31">
        <v>45183</v>
      </c>
      <c r="C7468" s="31">
        <v>45180</v>
      </c>
      <c r="D7468" s="19" t="s">
        <v>527</v>
      </c>
      <c r="E7468" s="20" t="str">
        <f>IF(ISBLANK(LeaveTracker[[#This Row],[Employee Name]]),"-----",VLOOKUP(LeaveTracker[[#This Row],[Employee Name]],'List of Employees'!$B$4:$H$767,7))</f>
        <v>TIPID IMPOK</v>
      </c>
      <c r="F7468" s="66" t="str">
        <f>IF(ISBLANK(LeaveTracker[[#This Row],[Employee Name]]),"-----",VLOOKUP(LeaveTracker[[#This Row],[Employee Name]],'List of Employees'!$B$4:$H$767,6))</f>
        <v>PERMANENT</v>
      </c>
      <c r="G7468" s="24">
        <v>45177</v>
      </c>
      <c r="H7468" s="24">
        <v>45177</v>
      </c>
      <c r="I7468" s="20" t="s">
        <v>81</v>
      </c>
      <c r="K7468" s="57" t="str">
        <f ca="1">LeaveTracker[[#This Row],[Days]]&amp;" "&amp;LeaveTracker[[#This Row],[Type of Leave]]</f>
        <v>1 SL</v>
      </c>
      <c r="L7468" s="23">
        <f ca="1">NETWORKDAYS(LeaveTracker[[#This Row],[Start Date]],LeaveTracker[[#This Row],[End Date]],lstHolidays)</f>
        <v>1</v>
      </c>
      <c r="M7468" s="27"/>
    </row>
    <row r="7469" spans="1:13" ht="30" customHeight="1" x14ac:dyDescent="0.3">
      <c r="A7469" s="27">
        <f t="shared" ref="A7469:A7561" si="91">A7468+1</f>
        <v>3737</v>
      </c>
      <c r="B7469" s="31">
        <v>45183</v>
      </c>
      <c r="C7469" s="31">
        <v>45175</v>
      </c>
      <c r="D7469" s="19" t="s">
        <v>1926</v>
      </c>
      <c r="E7469" s="20" t="str">
        <f>IF(ISBLANK(LeaveTracker[[#This Row],[Employee Name]]),"-----",VLOOKUP(LeaveTracker[[#This Row],[Employee Name]],'List of Employees'!$B$4:$H$767,7))</f>
        <v>CTO</v>
      </c>
      <c r="F7469" s="66" t="str">
        <f>IF(ISBLANK(LeaveTracker[[#This Row],[Employee Name]]),"-----",VLOOKUP(LeaveTracker[[#This Row],[Employee Name]],'List of Employees'!$B$4:$H$767,6))</f>
        <v>PERMANENT</v>
      </c>
      <c r="G7469" s="24">
        <v>45181</v>
      </c>
      <c r="H7469" s="24">
        <v>45181</v>
      </c>
      <c r="I7469" s="20" t="s">
        <v>82</v>
      </c>
      <c r="K7469" s="57" t="str">
        <f ca="1">LeaveTracker[[#This Row],[Days]]&amp;" "&amp;LeaveTracker[[#This Row],[Type of Leave]]</f>
        <v>1 VL</v>
      </c>
      <c r="L7469" s="23">
        <f ca="1">NETWORKDAYS(LeaveTracker[[#This Row],[Start Date]],LeaveTracker[[#This Row],[End Date]],lstHolidays)</f>
        <v>1</v>
      </c>
      <c r="M7469" s="27"/>
    </row>
    <row r="7470" spans="1:13" ht="30" customHeight="1" x14ac:dyDescent="0.3">
      <c r="A7470" s="27">
        <v>3737</v>
      </c>
      <c r="B7470" s="31">
        <v>45183</v>
      </c>
      <c r="C7470" s="31">
        <v>45175</v>
      </c>
      <c r="D7470" s="19" t="s">
        <v>1926</v>
      </c>
      <c r="E7470" s="20" t="str">
        <f>IF(ISBLANK(LeaveTracker[[#This Row],[Employee Name]]),"-----",VLOOKUP(LeaveTracker[[#This Row],[Employee Name]],'List of Employees'!$B$4:$H$767,7))</f>
        <v>CTO</v>
      </c>
      <c r="F7470" s="66" t="str">
        <f>IF(ISBLANK(LeaveTracker[[#This Row],[Employee Name]]),"-----",VLOOKUP(LeaveTracker[[#This Row],[Employee Name]],'List of Employees'!$B$4:$H$767,6))</f>
        <v>PERMANENT</v>
      </c>
      <c r="G7470" s="24">
        <v>45184</v>
      </c>
      <c r="H7470" s="24">
        <v>45184</v>
      </c>
      <c r="I7470" s="20" t="s">
        <v>82</v>
      </c>
      <c r="K7470" s="57" t="str">
        <f ca="1">LeaveTracker[[#This Row],[Days]]&amp;" "&amp;LeaveTracker[[#This Row],[Type of Leave]]</f>
        <v>1 VL</v>
      </c>
      <c r="L7470" s="23">
        <f ca="1">NETWORKDAYS(LeaveTracker[[#This Row],[Start Date]],LeaveTracker[[#This Row],[End Date]],lstHolidays)</f>
        <v>1</v>
      </c>
      <c r="M7470" s="27"/>
    </row>
    <row r="7471" spans="1:13" ht="30" customHeight="1" x14ac:dyDescent="0.3">
      <c r="A7471" s="27">
        <v>3737</v>
      </c>
      <c r="B7471" s="31">
        <v>45183</v>
      </c>
      <c r="C7471" s="31">
        <v>45175</v>
      </c>
      <c r="D7471" s="19" t="s">
        <v>1926</v>
      </c>
      <c r="E7471" s="20" t="str">
        <f>IF(ISBLANK(LeaveTracker[[#This Row],[Employee Name]]),"-----",VLOOKUP(LeaveTracker[[#This Row],[Employee Name]],'List of Employees'!$B$4:$H$767,7))</f>
        <v>CTO</v>
      </c>
      <c r="F7471" s="66" t="str">
        <f>IF(ISBLANK(LeaveTracker[[#This Row],[Employee Name]]),"-----",VLOOKUP(LeaveTracker[[#This Row],[Employee Name]],'List of Employees'!$B$4:$H$767,6))</f>
        <v>PERMANENT</v>
      </c>
      <c r="G7471" s="24">
        <v>45188</v>
      </c>
      <c r="H7471" s="24">
        <v>45188</v>
      </c>
      <c r="I7471" s="20" t="s">
        <v>82</v>
      </c>
      <c r="K7471" s="57" t="str">
        <f ca="1">LeaveTracker[[#This Row],[Days]]&amp;" "&amp;LeaveTracker[[#This Row],[Type of Leave]]</f>
        <v>1 VL</v>
      </c>
      <c r="L7471" s="23">
        <f ca="1">NETWORKDAYS(LeaveTracker[[#This Row],[Start Date]],LeaveTracker[[#This Row],[End Date]],lstHolidays)</f>
        <v>1</v>
      </c>
      <c r="M7471" s="27"/>
    </row>
    <row r="7472" spans="1:13" ht="30" customHeight="1" x14ac:dyDescent="0.3">
      <c r="A7472" s="27">
        <v>3737</v>
      </c>
      <c r="B7472" s="31">
        <v>45183</v>
      </c>
      <c r="C7472" s="31">
        <v>45175</v>
      </c>
      <c r="D7472" s="19" t="s">
        <v>1926</v>
      </c>
      <c r="E7472" s="20" t="str">
        <f>IF(ISBLANK(LeaveTracker[[#This Row],[Employee Name]]),"-----",VLOOKUP(LeaveTracker[[#This Row],[Employee Name]],'List of Employees'!$B$4:$H$767,7))</f>
        <v>CTO</v>
      </c>
      <c r="F7472" s="66" t="str">
        <f>IF(ISBLANK(LeaveTracker[[#This Row],[Employee Name]]),"-----",VLOOKUP(LeaveTracker[[#This Row],[Employee Name]],'List of Employees'!$B$4:$H$767,6))</f>
        <v>PERMANENT</v>
      </c>
      <c r="G7472" s="24">
        <v>45192</v>
      </c>
      <c r="H7472" s="24">
        <v>45192</v>
      </c>
      <c r="I7472" s="20" t="s">
        <v>82</v>
      </c>
      <c r="K7472" s="57" t="str">
        <f>LeaveTracker[[#This Row],[Days]]&amp;" "&amp;LeaveTracker[[#This Row],[Type of Leave]]</f>
        <v>1 VL</v>
      </c>
      <c r="L7472" s="23">
        <v>1</v>
      </c>
      <c r="M7472" s="27"/>
    </row>
    <row r="7473" spans="1:13" ht="30" customHeight="1" x14ac:dyDescent="0.3">
      <c r="A7473" s="27">
        <v>3737</v>
      </c>
      <c r="B7473" s="31">
        <v>45183</v>
      </c>
      <c r="C7473" s="31">
        <v>45175</v>
      </c>
      <c r="D7473" s="19" t="s">
        <v>1926</v>
      </c>
      <c r="E7473" s="20" t="str">
        <f>IF(ISBLANK(LeaveTracker[[#This Row],[Employee Name]]),"-----",VLOOKUP(LeaveTracker[[#This Row],[Employee Name]],'List of Employees'!$B$4:$H$767,7))</f>
        <v>CTO</v>
      </c>
      <c r="F7473" s="66" t="str">
        <f>IF(ISBLANK(LeaveTracker[[#This Row],[Employee Name]]),"-----",VLOOKUP(LeaveTracker[[#This Row],[Employee Name]],'List of Employees'!$B$4:$H$767,6))</f>
        <v>PERMANENT</v>
      </c>
      <c r="G7473" s="24">
        <v>45195</v>
      </c>
      <c r="H7473" s="24">
        <v>45195</v>
      </c>
      <c r="I7473" s="20" t="s">
        <v>82</v>
      </c>
      <c r="K7473" s="57" t="str">
        <f ca="1">LeaveTracker[[#This Row],[Days]]&amp;" "&amp;LeaveTracker[[#This Row],[Type of Leave]]</f>
        <v>1 VL</v>
      </c>
      <c r="L7473" s="23">
        <f ca="1">NETWORKDAYS(LeaveTracker[[#This Row],[Start Date]],LeaveTracker[[#This Row],[End Date]],lstHolidays)</f>
        <v>1</v>
      </c>
      <c r="M7473" s="27"/>
    </row>
    <row r="7474" spans="1:13" ht="30" customHeight="1" x14ac:dyDescent="0.3">
      <c r="A7474" s="27">
        <v>3737</v>
      </c>
      <c r="B7474" s="31">
        <v>45183</v>
      </c>
      <c r="C7474" s="31">
        <v>45175</v>
      </c>
      <c r="D7474" s="19" t="s">
        <v>1926</v>
      </c>
      <c r="E7474" s="20" t="str">
        <f>IF(ISBLANK(LeaveTracker[[#This Row],[Employee Name]]),"-----",VLOOKUP(LeaveTracker[[#This Row],[Employee Name]],'List of Employees'!$B$4:$H$767,7))</f>
        <v>CTO</v>
      </c>
      <c r="F7474" s="66" t="str">
        <f>IF(ISBLANK(LeaveTracker[[#This Row],[Employee Name]]),"-----",VLOOKUP(LeaveTracker[[#This Row],[Employee Name]],'List of Employees'!$B$4:$H$767,6))</f>
        <v>PERMANENT</v>
      </c>
      <c r="G7474" s="24">
        <v>45198</v>
      </c>
      <c r="H7474" s="24">
        <v>45198</v>
      </c>
      <c r="I7474" s="20" t="s">
        <v>82</v>
      </c>
      <c r="K7474" s="57" t="str">
        <f ca="1">LeaveTracker[[#This Row],[Days]]&amp;" "&amp;LeaveTracker[[#This Row],[Type of Leave]]</f>
        <v>1 VL</v>
      </c>
      <c r="L7474" s="23">
        <f ca="1">NETWORKDAYS(LeaveTracker[[#This Row],[Start Date]],LeaveTracker[[#This Row],[End Date]],lstHolidays)</f>
        <v>1</v>
      </c>
      <c r="M7474" s="27"/>
    </row>
    <row r="7475" spans="1:13" ht="30" customHeight="1" x14ac:dyDescent="0.3">
      <c r="A7475" s="27">
        <f>A7469+1</f>
        <v>3738</v>
      </c>
      <c r="B7475" s="31">
        <v>45183</v>
      </c>
      <c r="C7475" s="31">
        <v>45166</v>
      </c>
      <c r="D7475" s="19" t="s">
        <v>2199</v>
      </c>
      <c r="E7475" s="20" t="str">
        <f>IF(ISBLANK(LeaveTracker[[#This Row],[Employee Name]]),"-----",VLOOKUP(LeaveTracker[[#This Row],[Employee Name]],'List of Employees'!$B$4:$H$767,7))</f>
        <v>CENRO</v>
      </c>
      <c r="F7475" s="66" t="str">
        <f>IF(ISBLANK(LeaveTracker[[#This Row],[Employee Name]]),"-----",VLOOKUP(LeaveTracker[[#This Row],[Employee Name]],'List of Employees'!$B$4:$H$767,6))</f>
        <v>PERMANENT</v>
      </c>
      <c r="G7475" s="24">
        <v>45170</v>
      </c>
      <c r="H7475" s="24">
        <v>45170</v>
      </c>
      <c r="I7475" s="20" t="s">
        <v>82</v>
      </c>
      <c r="K7475" s="57" t="str">
        <f ca="1">LeaveTracker[[#This Row],[Days]]&amp;" "&amp;LeaveTracker[[#This Row],[Type of Leave]]</f>
        <v>1 VL</v>
      </c>
      <c r="L7475" s="23">
        <f ca="1">NETWORKDAYS(LeaveTracker[[#This Row],[Start Date]],LeaveTracker[[#This Row],[End Date]],lstHolidays)</f>
        <v>1</v>
      </c>
      <c r="M7475" s="27"/>
    </row>
    <row r="7476" spans="1:13" ht="30" customHeight="1" x14ac:dyDescent="0.3">
      <c r="A7476" s="27">
        <v>3738</v>
      </c>
      <c r="B7476" s="31">
        <v>45183</v>
      </c>
      <c r="C7476" s="31">
        <v>45166</v>
      </c>
      <c r="D7476" s="19" t="s">
        <v>2199</v>
      </c>
      <c r="E7476" s="20" t="str">
        <f>IF(ISBLANK(LeaveTracker[[#This Row],[Employee Name]]),"-----",VLOOKUP(LeaveTracker[[#This Row],[Employee Name]],'List of Employees'!$B$4:$H$767,7))</f>
        <v>CENRO</v>
      </c>
      <c r="F7476" s="66" t="str">
        <f>IF(ISBLANK(LeaveTracker[[#This Row],[Employee Name]]),"-----",VLOOKUP(LeaveTracker[[#This Row],[Employee Name]],'List of Employees'!$B$4:$H$767,6))</f>
        <v>PERMANENT</v>
      </c>
      <c r="G7476" s="24">
        <v>45174</v>
      </c>
      <c r="H7476" s="24">
        <v>45174</v>
      </c>
      <c r="I7476" s="20" t="s">
        <v>82</v>
      </c>
      <c r="K7476" s="57" t="str">
        <f ca="1">LeaveTracker[[#This Row],[Days]]&amp;" "&amp;LeaveTracker[[#This Row],[Type of Leave]]</f>
        <v>1 VL</v>
      </c>
      <c r="L7476" s="23">
        <f ca="1">NETWORKDAYS(LeaveTracker[[#This Row],[Start Date]],LeaveTracker[[#This Row],[End Date]],lstHolidays)</f>
        <v>1</v>
      </c>
      <c r="M7476" s="27"/>
    </row>
    <row r="7477" spans="1:13" ht="30" customHeight="1" x14ac:dyDescent="0.3">
      <c r="A7477" s="27">
        <v>3738</v>
      </c>
      <c r="B7477" s="31">
        <v>45183</v>
      </c>
      <c r="C7477" s="31">
        <v>45166</v>
      </c>
      <c r="D7477" s="19" t="s">
        <v>2199</v>
      </c>
      <c r="E7477" s="20" t="str">
        <f>IF(ISBLANK(LeaveTracker[[#This Row],[Employee Name]]),"-----",VLOOKUP(LeaveTracker[[#This Row],[Employee Name]],'List of Employees'!$B$4:$H$767,7))</f>
        <v>CENRO</v>
      </c>
      <c r="F7477" s="66" t="str">
        <f>IF(ISBLANK(LeaveTracker[[#This Row],[Employee Name]]),"-----",VLOOKUP(LeaveTracker[[#This Row],[Employee Name]],'List of Employees'!$B$4:$H$767,6))</f>
        <v>PERMANENT</v>
      </c>
      <c r="G7477" s="24">
        <v>45177</v>
      </c>
      <c r="H7477" s="24">
        <v>45177</v>
      </c>
      <c r="I7477" s="20" t="s">
        <v>82</v>
      </c>
      <c r="K7477" s="57" t="str">
        <f ca="1">LeaveTracker[[#This Row],[Days]]&amp;" "&amp;LeaveTracker[[#This Row],[Type of Leave]]</f>
        <v>1 VL</v>
      </c>
      <c r="L7477" s="23">
        <f ca="1">NETWORKDAYS(LeaveTracker[[#This Row],[Start Date]],LeaveTracker[[#This Row],[End Date]],lstHolidays)</f>
        <v>1</v>
      </c>
      <c r="M7477" s="27"/>
    </row>
    <row r="7478" spans="1:13" ht="30" customHeight="1" x14ac:dyDescent="0.3">
      <c r="A7478" s="27">
        <v>3738</v>
      </c>
      <c r="B7478" s="31">
        <v>45183</v>
      </c>
      <c r="C7478" s="31">
        <v>45166</v>
      </c>
      <c r="D7478" s="19" t="s">
        <v>2199</v>
      </c>
      <c r="E7478" s="20" t="str">
        <f>IF(ISBLANK(LeaveTracker[[#This Row],[Employee Name]]),"-----",VLOOKUP(LeaveTracker[[#This Row],[Employee Name]],'List of Employees'!$B$4:$H$767,7))</f>
        <v>CENRO</v>
      </c>
      <c r="F7478" s="66" t="str">
        <f>IF(ISBLANK(LeaveTracker[[#This Row],[Employee Name]]),"-----",VLOOKUP(LeaveTracker[[#This Row],[Employee Name]],'List of Employees'!$B$4:$H$767,6))</f>
        <v>PERMANENT</v>
      </c>
      <c r="G7478" s="24">
        <v>45183</v>
      </c>
      <c r="H7478" s="24">
        <v>45184</v>
      </c>
      <c r="I7478" s="20" t="s">
        <v>82</v>
      </c>
      <c r="K7478" s="57" t="str">
        <f ca="1">LeaveTracker[[#This Row],[Days]]&amp;" "&amp;LeaveTracker[[#This Row],[Type of Leave]]</f>
        <v>2 VL</v>
      </c>
      <c r="L7478" s="23">
        <f ca="1">NETWORKDAYS(LeaveTracker[[#This Row],[Start Date]],LeaveTracker[[#This Row],[End Date]],lstHolidays)</f>
        <v>2</v>
      </c>
      <c r="M7478" s="27"/>
    </row>
    <row r="7479" spans="1:13" ht="30" customHeight="1" x14ac:dyDescent="0.3">
      <c r="A7479" s="27">
        <v>3738</v>
      </c>
      <c r="B7479" s="31">
        <v>45183</v>
      </c>
      <c r="C7479" s="31">
        <v>45166</v>
      </c>
      <c r="D7479" s="19" t="s">
        <v>2199</v>
      </c>
      <c r="E7479" s="20" t="str">
        <f>IF(ISBLANK(LeaveTracker[[#This Row],[Employee Name]]),"-----",VLOOKUP(LeaveTracker[[#This Row],[Employee Name]],'List of Employees'!$B$4:$H$767,7))</f>
        <v>CENRO</v>
      </c>
      <c r="F7479" s="66" t="str">
        <f>IF(ISBLANK(LeaveTracker[[#This Row],[Employee Name]]),"-----",VLOOKUP(LeaveTracker[[#This Row],[Employee Name]],'List of Employees'!$B$4:$H$767,6))</f>
        <v>PERMANENT</v>
      </c>
      <c r="G7479" s="24">
        <v>45188</v>
      </c>
      <c r="H7479" s="24">
        <v>45188</v>
      </c>
      <c r="I7479" s="20" t="s">
        <v>82</v>
      </c>
      <c r="K7479" s="57" t="str">
        <f ca="1">LeaveTracker[[#This Row],[Days]]&amp;" "&amp;LeaveTracker[[#This Row],[Type of Leave]]</f>
        <v>1 VL</v>
      </c>
      <c r="L7479" s="23">
        <f ca="1">NETWORKDAYS(LeaveTracker[[#This Row],[Start Date]],LeaveTracker[[#This Row],[End Date]],lstHolidays)</f>
        <v>1</v>
      </c>
      <c r="M7479" s="27"/>
    </row>
    <row r="7480" spans="1:13" ht="30" customHeight="1" x14ac:dyDescent="0.3">
      <c r="A7480" s="27">
        <v>3738</v>
      </c>
      <c r="B7480" s="31">
        <v>45183</v>
      </c>
      <c r="C7480" s="31">
        <v>45166</v>
      </c>
      <c r="D7480" s="19" t="s">
        <v>2199</v>
      </c>
      <c r="E7480" s="20" t="str">
        <f>IF(ISBLANK(LeaveTracker[[#This Row],[Employee Name]]),"-----",VLOOKUP(LeaveTracker[[#This Row],[Employee Name]],'List of Employees'!$B$4:$H$767,7))</f>
        <v>CENRO</v>
      </c>
      <c r="F7480" s="66" t="str">
        <f>IF(ISBLANK(LeaveTracker[[#This Row],[Employee Name]]),"-----",VLOOKUP(LeaveTracker[[#This Row],[Employee Name]],'List of Employees'!$B$4:$H$767,6))</f>
        <v>PERMANENT</v>
      </c>
      <c r="G7480" s="24">
        <v>45191</v>
      </c>
      <c r="H7480" s="24">
        <v>45191</v>
      </c>
      <c r="I7480" s="20" t="s">
        <v>82</v>
      </c>
      <c r="K7480" s="57" t="str">
        <f ca="1">LeaveTracker[[#This Row],[Days]]&amp;" "&amp;LeaveTracker[[#This Row],[Type of Leave]]</f>
        <v>1 VL</v>
      </c>
      <c r="L7480" s="23">
        <f ca="1">NETWORKDAYS(LeaveTracker[[#This Row],[Start Date]],LeaveTracker[[#This Row],[End Date]],lstHolidays)</f>
        <v>1</v>
      </c>
      <c r="M7480" s="27"/>
    </row>
    <row r="7481" spans="1:13" ht="30" customHeight="1" x14ac:dyDescent="0.3">
      <c r="A7481" s="27">
        <v>3738</v>
      </c>
      <c r="B7481" s="31">
        <v>45183</v>
      </c>
      <c r="C7481" s="31">
        <v>45166</v>
      </c>
      <c r="D7481" s="19" t="s">
        <v>2199</v>
      </c>
      <c r="E7481" s="20" t="str">
        <f>IF(ISBLANK(LeaveTracker[[#This Row],[Employee Name]]),"-----",VLOOKUP(LeaveTracker[[#This Row],[Employee Name]],'List of Employees'!$B$4:$H$767,7))</f>
        <v>CENRO</v>
      </c>
      <c r="F7481" s="66" t="str">
        <f>IF(ISBLANK(LeaveTracker[[#This Row],[Employee Name]]),"-----",VLOOKUP(LeaveTracker[[#This Row],[Employee Name]],'List of Employees'!$B$4:$H$767,6))</f>
        <v>PERMANENT</v>
      </c>
      <c r="G7481" s="24">
        <v>45195</v>
      </c>
      <c r="H7481" s="24">
        <v>45195</v>
      </c>
      <c r="I7481" s="20" t="s">
        <v>82</v>
      </c>
      <c r="K7481" s="57" t="str">
        <f ca="1">LeaveTracker[[#This Row],[Days]]&amp;" "&amp;LeaveTracker[[#This Row],[Type of Leave]]</f>
        <v>1 VL</v>
      </c>
      <c r="L7481" s="23">
        <f ca="1">NETWORKDAYS(LeaveTracker[[#This Row],[Start Date]],LeaveTracker[[#This Row],[End Date]],lstHolidays)</f>
        <v>1</v>
      </c>
      <c r="M7481" s="27"/>
    </row>
    <row r="7482" spans="1:13" ht="30" customHeight="1" x14ac:dyDescent="0.3">
      <c r="A7482" s="27">
        <v>3738</v>
      </c>
      <c r="B7482" s="31">
        <v>45183</v>
      </c>
      <c r="C7482" s="31">
        <v>45166</v>
      </c>
      <c r="D7482" s="19" t="s">
        <v>2199</v>
      </c>
      <c r="E7482" s="20" t="str">
        <f>IF(ISBLANK(LeaveTracker[[#This Row],[Employee Name]]),"-----",VLOOKUP(LeaveTracker[[#This Row],[Employee Name]],'List of Employees'!$B$4:$H$767,7))</f>
        <v>CENRO</v>
      </c>
      <c r="F7482" s="66" t="str">
        <f>IF(ISBLANK(LeaveTracker[[#This Row],[Employee Name]]),"-----",VLOOKUP(LeaveTracker[[#This Row],[Employee Name]],'List of Employees'!$B$4:$H$767,6))</f>
        <v>PERMANENT</v>
      </c>
      <c r="G7482" s="24">
        <v>45198</v>
      </c>
      <c r="H7482" s="24">
        <v>45198</v>
      </c>
      <c r="I7482" s="20" t="s">
        <v>82</v>
      </c>
      <c r="K7482" s="57" t="str">
        <f ca="1">LeaveTracker[[#This Row],[Days]]&amp;" "&amp;LeaveTracker[[#This Row],[Type of Leave]]</f>
        <v>1 VL</v>
      </c>
      <c r="L7482" s="23">
        <f ca="1">NETWORKDAYS(LeaveTracker[[#This Row],[Start Date]],LeaveTracker[[#This Row],[End Date]],lstHolidays)</f>
        <v>1</v>
      </c>
      <c r="M7482" s="27"/>
    </row>
    <row r="7483" spans="1:13" ht="30" customHeight="1" x14ac:dyDescent="0.3">
      <c r="A7483" s="27">
        <f>A7475+1</f>
        <v>3739</v>
      </c>
      <c r="B7483" s="31">
        <v>45183</v>
      </c>
      <c r="C7483" s="31">
        <v>45171</v>
      </c>
      <c r="D7483" s="19" t="s">
        <v>1778</v>
      </c>
      <c r="E7483" s="20" t="str">
        <f>IF(ISBLANK(LeaveTracker[[#This Row],[Employee Name]]),"-----",VLOOKUP(LeaveTracker[[#This Row],[Employee Name]],'List of Employees'!$B$4:$H$767,7))</f>
        <v>EEO/CITY MARKET</v>
      </c>
      <c r="F7483" s="66" t="str">
        <f>IF(ISBLANK(LeaveTracker[[#This Row],[Employee Name]]),"-----",VLOOKUP(LeaveTracker[[#This Row],[Employee Name]],'List of Employees'!$B$4:$H$767,6))</f>
        <v>CASUAL</v>
      </c>
      <c r="G7483" s="24">
        <v>45166</v>
      </c>
      <c r="H7483" s="24">
        <v>45166</v>
      </c>
      <c r="I7483" s="20" t="s">
        <v>81</v>
      </c>
      <c r="K7483" s="57" t="str">
        <f ca="1">LeaveTracker[[#This Row],[Days]]&amp;" "&amp;LeaveTracker[[#This Row],[Type of Leave]]</f>
        <v>1 SL</v>
      </c>
      <c r="L7483" s="23">
        <f ca="1">NETWORKDAYS(LeaveTracker[[#This Row],[Start Date]],LeaveTracker[[#This Row],[End Date]],lstHolidays)</f>
        <v>1</v>
      </c>
      <c r="M7483" s="27"/>
    </row>
    <row r="7484" spans="1:13" ht="30" customHeight="1" x14ac:dyDescent="0.3">
      <c r="A7484" s="27">
        <v>3739</v>
      </c>
      <c r="B7484" s="31">
        <v>45183</v>
      </c>
      <c r="C7484" s="31">
        <v>45171</v>
      </c>
      <c r="D7484" s="19" t="s">
        <v>1778</v>
      </c>
      <c r="E7484" s="20" t="str">
        <f>IF(ISBLANK(LeaveTracker[[#This Row],[Employee Name]]),"-----",VLOOKUP(LeaveTracker[[#This Row],[Employee Name]],'List of Employees'!$B$4:$H$767,7))</f>
        <v>EEO/CITY MARKET</v>
      </c>
      <c r="F7484" s="66" t="str">
        <f>IF(ISBLANK(LeaveTracker[[#This Row],[Employee Name]]),"-----",VLOOKUP(LeaveTracker[[#This Row],[Employee Name]],'List of Employees'!$B$4:$H$767,6))</f>
        <v>CASUAL</v>
      </c>
      <c r="G7484" s="24">
        <v>45168</v>
      </c>
      <c r="H7484" s="24">
        <v>45170</v>
      </c>
      <c r="I7484" s="20" t="s">
        <v>81</v>
      </c>
      <c r="K7484" s="57" t="str">
        <f ca="1">LeaveTracker[[#This Row],[Days]]&amp;" "&amp;LeaveTracker[[#This Row],[Type of Leave]]</f>
        <v>3 SL</v>
      </c>
      <c r="L7484" s="23">
        <f ca="1">NETWORKDAYS(LeaveTracker[[#This Row],[Start Date]],LeaveTracker[[#This Row],[End Date]],lstHolidays)</f>
        <v>3</v>
      </c>
      <c r="M7484" s="27"/>
    </row>
    <row r="7485" spans="1:13" ht="30" customHeight="1" x14ac:dyDescent="0.3">
      <c r="A7485" s="27">
        <f>A7483+1</f>
        <v>3740</v>
      </c>
      <c r="B7485" s="31">
        <v>45183</v>
      </c>
      <c r="C7485" s="31">
        <v>45173</v>
      </c>
      <c r="D7485" s="19" t="s">
        <v>1778</v>
      </c>
      <c r="E7485" s="20" t="str">
        <f>IF(ISBLANK(LeaveTracker[[#This Row],[Employee Name]]),"-----",VLOOKUP(LeaveTracker[[#This Row],[Employee Name]],'List of Employees'!$B$4:$H$767,7))</f>
        <v>EEO/CITY MARKET</v>
      </c>
      <c r="F7485" s="66" t="str">
        <f>IF(ISBLANK(LeaveTracker[[#This Row],[Employee Name]]),"-----",VLOOKUP(LeaveTracker[[#This Row],[Employee Name]],'List of Employees'!$B$4:$H$767,6))</f>
        <v>CASUAL</v>
      </c>
      <c r="G7485" s="24">
        <v>45180</v>
      </c>
      <c r="H7485" s="24">
        <v>45180</v>
      </c>
      <c r="I7485" s="20" t="s">
        <v>82</v>
      </c>
      <c r="K7485" s="57" t="str">
        <f ca="1">LeaveTracker[[#This Row],[Days]]&amp;" "&amp;LeaveTracker[[#This Row],[Type of Leave]]</f>
        <v>1 VL</v>
      </c>
      <c r="L7485" s="23">
        <f ca="1">NETWORKDAYS(LeaveTracker[[#This Row],[Start Date]],LeaveTracker[[#This Row],[End Date]],lstHolidays)</f>
        <v>1</v>
      </c>
      <c r="M7485" s="27"/>
    </row>
    <row r="7486" spans="1:13" ht="30" customHeight="1" x14ac:dyDescent="0.3">
      <c r="A7486" s="27">
        <v>3740</v>
      </c>
      <c r="B7486" s="31">
        <v>45183</v>
      </c>
      <c r="C7486" s="31">
        <v>45173</v>
      </c>
      <c r="D7486" s="19" t="s">
        <v>1778</v>
      </c>
      <c r="E7486" s="20" t="str">
        <f>IF(ISBLANK(LeaveTracker[[#This Row],[Employee Name]]),"-----",VLOOKUP(LeaveTracker[[#This Row],[Employee Name]],'List of Employees'!$B$4:$H$767,7))</f>
        <v>EEO/CITY MARKET</v>
      </c>
      <c r="F7486" s="66" t="str">
        <f>IF(ISBLANK(LeaveTracker[[#This Row],[Employee Name]]),"-----",VLOOKUP(LeaveTracker[[#This Row],[Employee Name]],'List of Employees'!$B$4:$H$767,6))</f>
        <v>CASUAL</v>
      </c>
      <c r="G7486" s="24">
        <v>45182</v>
      </c>
      <c r="H7486" s="24">
        <v>45183</v>
      </c>
      <c r="I7486" s="20" t="s">
        <v>82</v>
      </c>
      <c r="K7486" s="57" t="str">
        <f ca="1">LeaveTracker[[#This Row],[Days]]&amp;" "&amp;LeaveTracker[[#This Row],[Type of Leave]]</f>
        <v>2 VL</v>
      </c>
      <c r="L7486" s="23">
        <f ca="1">NETWORKDAYS(LeaveTracker[[#This Row],[Start Date]],LeaveTracker[[#This Row],[End Date]],lstHolidays)</f>
        <v>2</v>
      </c>
      <c r="M7486" s="27"/>
    </row>
    <row r="7487" spans="1:13" ht="30" customHeight="1" x14ac:dyDescent="0.3">
      <c r="A7487" s="27">
        <f>A7485+1</f>
        <v>3741</v>
      </c>
      <c r="B7487" s="31">
        <v>45183</v>
      </c>
      <c r="C7487" s="31">
        <v>45169</v>
      </c>
      <c r="D7487" s="19" t="s">
        <v>1817</v>
      </c>
      <c r="E7487" s="20" t="str">
        <f>IF(ISBLANK(LeaveTracker[[#This Row],[Employee Name]]),"-----",VLOOKUP(LeaveTracker[[#This Row],[Employee Name]],'List of Employees'!$B$4:$H$767,7))</f>
        <v>EEO/CITY MARKET</v>
      </c>
      <c r="F7487" s="66" t="str">
        <f>IF(ISBLANK(LeaveTracker[[#This Row],[Employee Name]]),"-----",VLOOKUP(LeaveTracker[[#This Row],[Employee Name]],'List of Employees'!$B$4:$H$767,6))</f>
        <v>CASUAL</v>
      </c>
      <c r="G7487" s="24">
        <v>45168</v>
      </c>
      <c r="H7487" s="24">
        <v>45168</v>
      </c>
      <c r="I7487" s="20" t="s">
        <v>81</v>
      </c>
      <c r="K7487" s="57" t="str">
        <f ca="1">LeaveTracker[[#This Row],[Days]]&amp;" "&amp;LeaveTracker[[#This Row],[Type of Leave]]</f>
        <v>1 SL</v>
      </c>
      <c r="L7487" s="23">
        <f ca="1">NETWORKDAYS(LeaveTracker[[#This Row],[Start Date]],LeaveTracker[[#This Row],[End Date]],lstHolidays)</f>
        <v>1</v>
      </c>
      <c r="M7487" s="27"/>
    </row>
    <row r="7488" spans="1:13" ht="30" customHeight="1" x14ac:dyDescent="0.3">
      <c r="A7488" s="27">
        <f t="shared" si="91"/>
        <v>3742</v>
      </c>
      <c r="B7488" s="31">
        <v>45183</v>
      </c>
      <c r="C7488" s="31">
        <v>45173</v>
      </c>
      <c r="D7488" s="19" t="s">
        <v>1858</v>
      </c>
      <c r="E7488" s="20" t="str">
        <f>IF(ISBLANK(LeaveTracker[[#This Row],[Employee Name]]),"-----",VLOOKUP(LeaveTracker[[#This Row],[Employee Name]],'List of Employees'!$B$4:$H$767,7))</f>
        <v>TICC</v>
      </c>
      <c r="F7488" s="66" t="str">
        <f>IF(ISBLANK(LeaveTracker[[#This Row],[Employee Name]]),"-----",VLOOKUP(LeaveTracker[[#This Row],[Employee Name]],'List of Employees'!$B$4:$H$767,6))</f>
        <v>CASUAL</v>
      </c>
      <c r="G7488" s="24">
        <v>45197</v>
      </c>
      <c r="H7488" s="24">
        <v>45197</v>
      </c>
      <c r="I7488" s="20" t="s">
        <v>297</v>
      </c>
      <c r="J7488" s="42" t="s">
        <v>1000</v>
      </c>
      <c r="K7488" s="57" t="str">
        <f ca="1">LeaveTracker[[#This Row],[Days]]&amp;" "&amp;LeaveTracker[[#This Row],[Type of Leave]]</f>
        <v>1 OTHER</v>
      </c>
      <c r="L7488" s="23">
        <f ca="1">NETWORKDAYS(LeaveTracker[[#This Row],[Start Date]],LeaveTracker[[#This Row],[End Date]],lstHolidays)</f>
        <v>1</v>
      </c>
      <c r="M7488" s="27"/>
    </row>
    <row r="7489" spans="1:13" ht="30" customHeight="1" x14ac:dyDescent="0.3">
      <c r="A7489" s="27">
        <f t="shared" si="91"/>
        <v>3743</v>
      </c>
      <c r="B7489" s="31">
        <v>45183</v>
      </c>
      <c r="C7489" s="31">
        <v>45173</v>
      </c>
      <c r="D7489" s="19" t="s">
        <v>1845</v>
      </c>
      <c r="E7489" s="20" t="str">
        <f>IF(ISBLANK(LeaveTracker[[#This Row],[Employee Name]]),"-----",VLOOKUP(LeaveTracker[[#This Row],[Employee Name]],'List of Employees'!$B$4:$H$767,7))</f>
        <v>TICC</v>
      </c>
      <c r="F7489" s="66" t="str">
        <f>IF(ISBLANK(LeaveTracker[[#This Row],[Employee Name]]),"-----",VLOOKUP(LeaveTracker[[#This Row],[Employee Name]],'List of Employees'!$B$4:$H$767,6))</f>
        <v>CASUAL</v>
      </c>
      <c r="G7489" s="24">
        <v>45187</v>
      </c>
      <c r="H7489" s="24">
        <v>45187</v>
      </c>
      <c r="I7489" s="20" t="s">
        <v>297</v>
      </c>
      <c r="J7489" s="42" t="s">
        <v>1000</v>
      </c>
      <c r="K7489" s="57" t="str">
        <f ca="1">LeaveTracker[[#This Row],[Days]]&amp;" "&amp;LeaveTracker[[#This Row],[Type of Leave]]</f>
        <v>1 OTHER</v>
      </c>
      <c r="L7489" s="23">
        <f ca="1">NETWORKDAYS(LeaveTracker[[#This Row],[Start Date]],LeaveTracker[[#This Row],[End Date]],lstHolidays)</f>
        <v>1</v>
      </c>
      <c r="M7489" s="27"/>
    </row>
    <row r="7490" spans="1:13" ht="30" customHeight="1" x14ac:dyDescent="0.3">
      <c r="A7490" s="27">
        <f t="shared" si="91"/>
        <v>3744</v>
      </c>
      <c r="B7490" s="31">
        <v>45183</v>
      </c>
      <c r="C7490" s="31">
        <v>45173</v>
      </c>
      <c r="D7490" s="19" t="s">
        <v>1858</v>
      </c>
      <c r="E7490" s="20" t="str">
        <f>IF(ISBLANK(LeaveTracker[[#This Row],[Employee Name]]),"-----",VLOOKUP(LeaveTracker[[#This Row],[Employee Name]],'List of Employees'!$B$4:$H$767,7))</f>
        <v>TICC</v>
      </c>
      <c r="F7490" s="66" t="str">
        <f>IF(ISBLANK(LeaveTracker[[#This Row],[Employee Name]]),"-----",VLOOKUP(LeaveTracker[[#This Row],[Employee Name]],'List of Employees'!$B$4:$H$767,6))</f>
        <v>CASUAL</v>
      </c>
      <c r="G7490" s="24">
        <v>45184</v>
      </c>
      <c r="H7490" s="24">
        <v>45184</v>
      </c>
      <c r="I7490" s="20" t="s">
        <v>82</v>
      </c>
      <c r="K7490" s="57" t="str">
        <f ca="1">LeaveTracker[[#This Row],[Days]]&amp;" "&amp;LeaveTracker[[#This Row],[Type of Leave]]</f>
        <v>1 VL</v>
      </c>
      <c r="L7490" s="23">
        <f ca="1">NETWORKDAYS(LeaveTracker[[#This Row],[Start Date]],LeaveTracker[[#This Row],[End Date]],lstHolidays)</f>
        <v>1</v>
      </c>
      <c r="M7490" s="27"/>
    </row>
    <row r="7491" spans="1:13" ht="30" customHeight="1" x14ac:dyDescent="0.3">
      <c r="A7491" s="27">
        <v>3744</v>
      </c>
      <c r="B7491" s="31">
        <v>45183</v>
      </c>
      <c r="C7491" s="31">
        <v>45173</v>
      </c>
      <c r="D7491" s="19" t="s">
        <v>1858</v>
      </c>
      <c r="E7491" s="20" t="str">
        <f>IF(ISBLANK(LeaveTracker[[#This Row],[Employee Name]]),"-----",VLOOKUP(LeaveTracker[[#This Row],[Employee Name]],'List of Employees'!$B$4:$H$767,7))</f>
        <v>TICC</v>
      </c>
      <c r="F7491" s="66" t="str">
        <f>IF(ISBLANK(LeaveTracker[[#This Row],[Employee Name]]),"-----",VLOOKUP(LeaveTracker[[#This Row],[Employee Name]],'List of Employees'!$B$4:$H$767,6))</f>
        <v>CASUAL</v>
      </c>
      <c r="G7491" s="24">
        <v>45191</v>
      </c>
      <c r="H7491" s="24">
        <v>45191</v>
      </c>
      <c r="I7491" s="20" t="s">
        <v>82</v>
      </c>
      <c r="K7491" s="57" t="str">
        <f ca="1">LeaveTracker[[#This Row],[Days]]&amp;" "&amp;LeaveTracker[[#This Row],[Type of Leave]]</f>
        <v>1 VL</v>
      </c>
      <c r="L7491" s="23">
        <f ca="1">NETWORKDAYS(LeaveTracker[[#This Row],[Start Date]],LeaveTracker[[#This Row],[End Date]],lstHolidays)</f>
        <v>1</v>
      </c>
      <c r="M7491" s="27"/>
    </row>
    <row r="7492" spans="1:13" ht="30" customHeight="1" x14ac:dyDescent="0.3">
      <c r="A7492" s="27">
        <v>3744</v>
      </c>
      <c r="B7492" s="31">
        <v>45183</v>
      </c>
      <c r="C7492" s="31">
        <v>45173</v>
      </c>
      <c r="D7492" s="19" t="s">
        <v>1858</v>
      </c>
      <c r="E7492" s="20" t="str">
        <f>IF(ISBLANK(LeaveTracker[[#This Row],[Employee Name]]),"-----",VLOOKUP(LeaveTracker[[#This Row],[Employee Name]],'List of Employees'!$B$4:$H$767,7))</f>
        <v>TICC</v>
      </c>
      <c r="F7492" s="66" t="str">
        <f>IF(ISBLANK(LeaveTracker[[#This Row],[Employee Name]]),"-----",VLOOKUP(LeaveTracker[[#This Row],[Employee Name]],'List of Employees'!$B$4:$H$767,6))</f>
        <v>CASUAL</v>
      </c>
      <c r="G7492" s="24">
        <v>45194</v>
      </c>
      <c r="H7492" s="24">
        <v>45194</v>
      </c>
      <c r="I7492" s="20" t="s">
        <v>82</v>
      </c>
      <c r="K7492" s="57" t="str">
        <f ca="1">LeaveTracker[[#This Row],[Days]]&amp;" "&amp;LeaveTracker[[#This Row],[Type of Leave]]</f>
        <v>1 VL</v>
      </c>
      <c r="L7492" s="23">
        <f ca="1">NETWORKDAYS(LeaveTracker[[#This Row],[Start Date]],LeaveTracker[[#This Row],[End Date]],lstHolidays)</f>
        <v>1</v>
      </c>
      <c r="M7492" s="27"/>
    </row>
    <row r="7493" spans="1:13" ht="30" customHeight="1" x14ac:dyDescent="0.3">
      <c r="A7493" s="27">
        <f>A7490+1</f>
        <v>3745</v>
      </c>
      <c r="B7493" s="31">
        <v>45183</v>
      </c>
      <c r="C7493" s="31">
        <v>45173</v>
      </c>
      <c r="D7493" s="19" t="s">
        <v>1858</v>
      </c>
      <c r="E7493" s="20" t="str">
        <f>IF(ISBLANK(LeaveTracker[[#This Row],[Employee Name]]),"-----",VLOOKUP(LeaveTracker[[#This Row],[Employee Name]],'List of Employees'!$B$4:$H$767,7))</f>
        <v>TICC</v>
      </c>
      <c r="F7493" s="66" t="str">
        <f>IF(ISBLANK(LeaveTracker[[#This Row],[Employee Name]]),"-----",VLOOKUP(LeaveTracker[[#This Row],[Employee Name]],'List of Employees'!$B$4:$H$767,6))</f>
        <v>CASUAL</v>
      </c>
      <c r="G7493" s="24">
        <v>45195</v>
      </c>
      <c r="H7493" s="24">
        <v>45195</v>
      </c>
      <c r="I7493" s="20" t="s">
        <v>297</v>
      </c>
      <c r="J7493" s="42" t="s">
        <v>1000</v>
      </c>
      <c r="K7493" s="57" t="str">
        <f ca="1">LeaveTracker[[#This Row],[Days]]&amp;" "&amp;LeaveTracker[[#This Row],[Type of Leave]]</f>
        <v>1 OTHER</v>
      </c>
      <c r="L7493" s="23">
        <f ca="1">NETWORKDAYS(LeaveTracker[[#This Row],[Start Date]],LeaveTracker[[#This Row],[End Date]],lstHolidays)</f>
        <v>1</v>
      </c>
      <c r="M7493" s="27"/>
    </row>
    <row r="7494" spans="1:13" ht="30" customHeight="1" x14ac:dyDescent="0.3">
      <c r="A7494" s="27">
        <f t="shared" si="91"/>
        <v>3746</v>
      </c>
      <c r="B7494" s="31">
        <v>45183</v>
      </c>
      <c r="C7494" s="31">
        <v>45181</v>
      </c>
      <c r="D7494" s="19" t="s">
        <v>1846</v>
      </c>
      <c r="E7494" s="20" t="str">
        <f>IF(ISBLANK(LeaveTracker[[#This Row],[Employee Name]]),"-----",VLOOKUP(LeaveTracker[[#This Row],[Employee Name]],'List of Employees'!$B$4:$H$767,7))</f>
        <v>TICC</v>
      </c>
      <c r="F7494" s="66" t="str">
        <f>IF(ISBLANK(LeaveTracker[[#This Row],[Employee Name]]),"-----",VLOOKUP(LeaveTracker[[#This Row],[Employee Name]],'List of Employees'!$B$4:$H$767,6))</f>
        <v>CASUAL</v>
      </c>
      <c r="G7494" s="24">
        <v>45180</v>
      </c>
      <c r="H7494" s="24">
        <v>45180</v>
      </c>
      <c r="I7494" s="20" t="s">
        <v>81</v>
      </c>
      <c r="K7494" s="57" t="str">
        <f ca="1">LeaveTracker[[#This Row],[Days]]&amp;" "&amp;LeaveTracker[[#This Row],[Type of Leave]]</f>
        <v>1 SL</v>
      </c>
      <c r="L7494" s="23">
        <f ca="1">NETWORKDAYS(LeaveTracker[[#This Row],[Start Date]],LeaveTracker[[#This Row],[End Date]],lstHolidays)</f>
        <v>1</v>
      </c>
      <c r="M7494" s="27"/>
    </row>
    <row r="7495" spans="1:13" ht="30" customHeight="1" x14ac:dyDescent="0.3">
      <c r="A7495" s="27">
        <f t="shared" si="91"/>
        <v>3747</v>
      </c>
      <c r="B7495" s="31">
        <v>45183</v>
      </c>
      <c r="C7495" s="31">
        <v>45182</v>
      </c>
      <c r="D7495" s="19" t="s">
        <v>241</v>
      </c>
      <c r="E7495" s="20" t="str">
        <f>IF(ISBLANK(LeaveTracker[[#This Row],[Employee Name]]),"-----",VLOOKUP(LeaveTracker[[#This Row],[Employee Name]],'List of Employees'!$B$4:$H$767,7))</f>
        <v>TCCH/TICC</v>
      </c>
      <c r="F7495" s="66" t="str">
        <f>IF(ISBLANK(LeaveTracker[[#This Row],[Employee Name]]),"-----",VLOOKUP(LeaveTracker[[#This Row],[Employee Name]],'List of Employees'!$B$4:$H$767,6))</f>
        <v>PERMANENT</v>
      </c>
      <c r="G7495" s="24">
        <v>45181</v>
      </c>
      <c r="H7495" s="24">
        <v>45181</v>
      </c>
      <c r="I7495" s="20" t="s">
        <v>82</v>
      </c>
      <c r="K7495" s="57" t="str">
        <f ca="1">LeaveTracker[[#This Row],[Days]]&amp;" "&amp;LeaveTracker[[#This Row],[Type of Leave]]</f>
        <v>1 VL</v>
      </c>
      <c r="L7495" s="23">
        <f ca="1">NETWORKDAYS(LeaveTracker[[#This Row],[Start Date]],LeaveTracker[[#This Row],[End Date]],lstHolidays)</f>
        <v>1</v>
      </c>
      <c r="M7495" s="27"/>
    </row>
    <row r="7496" spans="1:13" ht="30" customHeight="1" x14ac:dyDescent="0.3">
      <c r="A7496" s="27">
        <f t="shared" si="91"/>
        <v>3748</v>
      </c>
      <c r="B7496" s="31">
        <v>45183</v>
      </c>
      <c r="C7496" s="31">
        <v>45181</v>
      </c>
      <c r="D7496" s="19" t="s">
        <v>1857</v>
      </c>
      <c r="E7496" s="20" t="str">
        <f>IF(ISBLANK(LeaveTracker[[#This Row],[Employee Name]]),"-----",VLOOKUP(LeaveTracker[[#This Row],[Employee Name]],'List of Employees'!$B$4:$H$767,7))</f>
        <v>TICC</v>
      </c>
      <c r="F7496" s="66" t="str">
        <f>IF(ISBLANK(LeaveTracker[[#This Row],[Employee Name]]),"-----",VLOOKUP(LeaveTracker[[#This Row],[Employee Name]],'List of Employees'!$B$4:$H$767,6))</f>
        <v>CASUAL</v>
      </c>
      <c r="G7496" s="24">
        <v>45177</v>
      </c>
      <c r="H7496" s="24">
        <v>45177</v>
      </c>
      <c r="I7496" s="20" t="s">
        <v>81</v>
      </c>
      <c r="K7496" s="57" t="str">
        <f ca="1">LeaveTracker[[#This Row],[Days]]&amp;" "&amp;LeaveTracker[[#This Row],[Type of Leave]]</f>
        <v>1 SL</v>
      </c>
      <c r="L7496" s="23">
        <f ca="1">NETWORKDAYS(LeaveTracker[[#This Row],[Start Date]],LeaveTracker[[#This Row],[End Date]],lstHolidays)</f>
        <v>1</v>
      </c>
      <c r="M7496" s="27"/>
    </row>
    <row r="7497" spans="1:13" ht="30" customHeight="1" x14ac:dyDescent="0.3">
      <c r="A7497" s="27">
        <f t="shared" si="91"/>
        <v>3749</v>
      </c>
      <c r="B7497" s="31">
        <v>45183</v>
      </c>
      <c r="C7497" s="31">
        <v>45177</v>
      </c>
      <c r="D7497" s="19" t="s">
        <v>361</v>
      </c>
      <c r="E7497" s="20" t="str">
        <f>IF(ISBLANK(LeaveTracker[[#This Row],[Employee Name]]),"-----",VLOOKUP(LeaveTracker[[#This Row],[Employee Name]],'List of Employees'!$B$4:$H$767,7))</f>
        <v>SP</v>
      </c>
      <c r="F7497" s="66" t="str">
        <f>IF(ISBLANK(LeaveTracker[[#This Row],[Employee Name]]),"-----",VLOOKUP(LeaveTracker[[#This Row],[Employee Name]],'List of Employees'!$B$4:$H$767,6))</f>
        <v>PERMANENT</v>
      </c>
      <c r="G7497" s="24">
        <v>45175</v>
      </c>
      <c r="H7497" s="24">
        <v>45176</v>
      </c>
      <c r="I7497" s="20" t="s">
        <v>81</v>
      </c>
      <c r="K7497" s="57" t="str">
        <f ca="1">LeaveTracker[[#This Row],[Days]]&amp;" "&amp;LeaveTracker[[#This Row],[Type of Leave]]</f>
        <v>2 SL</v>
      </c>
      <c r="L7497" s="23">
        <f ca="1">NETWORKDAYS(LeaveTracker[[#This Row],[Start Date]],LeaveTracker[[#This Row],[End Date]],lstHolidays)</f>
        <v>2</v>
      </c>
      <c r="M7497" s="27"/>
    </row>
    <row r="7498" spans="1:13" ht="30" customHeight="1" x14ac:dyDescent="0.3">
      <c r="A7498" s="27">
        <f t="shared" si="91"/>
        <v>3750</v>
      </c>
      <c r="B7498" s="31">
        <v>45183</v>
      </c>
      <c r="C7498" s="31">
        <v>45180</v>
      </c>
      <c r="D7498" s="19" t="s">
        <v>1821</v>
      </c>
      <c r="E7498" s="20" t="str">
        <f>IF(ISBLANK(LeaveTracker[[#This Row],[Employee Name]]),"-----",VLOOKUP(LeaveTracker[[#This Row],[Employee Name]],'List of Employees'!$B$4:$H$767,7))</f>
        <v>SP</v>
      </c>
      <c r="F7498" s="66" t="str">
        <f>IF(ISBLANK(LeaveTracker[[#This Row],[Employee Name]]),"-----",VLOOKUP(LeaveTracker[[#This Row],[Employee Name]],'List of Employees'!$B$4:$H$767,6))</f>
        <v>CASUAL</v>
      </c>
      <c r="G7498" s="24">
        <v>45175</v>
      </c>
      <c r="H7498" s="24">
        <v>45175</v>
      </c>
      <c r="I7498" s="20" t="s">
        <v>81</v>
      </c>
      <c r="K7498" s="57" t="str">
        <f ca="1">LeaveTracker[[#This Row],[Days]]&amp;" "&amp;LeaveTracker[[#This Row],[Type of Leave]]</f>
        <v>1 SL</v>
      </c>
      <c r="L7498" s="23">
        <f ca="1">NETWORKDAYS(LeaveTracker[[#This Row],[Start Date]],LeaveTracker[[#This Row],[End Date]],lstHolidays)</f>
        <v>1</v>
      </c>
      <c r="M7498" s="27"/>
    </row>
    <row r="7499" spans="1:13" ht="30" customHeight="1" x14ac:dyDescent="0.3">
      <c r="A7499" s="27">
        <f t="shared" si="91"/>
        <v>3751</v>
      </c>
      <c r="B7499" s="31">
        <v>45183</v>
      </c>
      <c r="C7499" s="31">
        <v>45176</v>
      </c>
      <c r="D7499" s="19" t="s">
        <v>2453</v>
      </c>
      <c r="E7499" s="20" t="str">
        <f>IF(ISBLANK(LeaveTracker[[#This Row],[Employee Name]]),"-----",VLOOKUP(LeaveTracker[[#This Row],[Employee Name]],'List of Employees'!$B$4:$H$767,7))</f>
        <v>RTC BRANCA</v>
      </c>
      <c r="F7499" s="66" t="str">
        <f>IF(ISBLANK(LeaveTracker[[#This Row],[Employee Name]]),"-----",VLOOKUP(LeaveTracker[[#This Row],[Employee Name]],'List of Employees'!$B$4:$H$767,6))</f>
        <v>CASUAL</v>
      </c>
      <c r="G7499" s="24">
        <v>45180</v>
      </c>
      <c r="H7499" s="24">
        <v>45184</v>
      </c>
      <c r="I7499" s="20" t="s">
        <v>82</v>
      </c>
      <c r="K7499" s="57" t="str">
        <f ca="1">LeaveTracker[[#This Row],[Days]]&amp;" "&amp;LeaveTracker[[#This Row],[Type of Leave]]</f>
        <v>5 VL</v>
      </c>
      <c r="L7499" s="23">
        <f ca="1">NETWORKDAYS(LeaveTracker[[#This Row],[Start Date]],LeaveTracker[[#This Row],[End Date]],lstHolidays)</f>
        <v>5</v>
      </c>
      <c r="M7499" s="27"/>
    </row>
    <row r="7500" spans="1:13" ht="30" customHeight="1" x14ac:dyDescent="0.3">
      <c r="A7500" s="27">
        <f t="shared" si="91"/>
        <v>3752</v>
      </c>
      <c r="B7500" s="31">
        <v>45183</v>
      </c>
      <c r="C7500" s="31">
        <v>45174</v>
      </c>
      <c r="D7500" s="19" t="s">
        <v>1736</v>
      </c>
      <c r="E7500" s="20">
        <f>IF(ISBLANK(LeaveTracker[[#This Row],[Employee Name]]),"-----",VLOOKUP(LeaveTracker[[#This Row],[Employee Name]],'List of Employees'!$B$4:$H$767,7))</f>
        <v>0</v>
      </c>
      <c r="F7500" s="66" t="str">
        <f>IF(ISBLANK(LeaveTracker[[#This Row],[Employee Name]]),"-----",VLOOKUP(LeaveTracker[[#This Row],[Employee Name]],'List of Employees'!$B$4:$H$767,6))</f>
        <v>CASUAL</v>
      </c>
      <c r="G7500" s="24">
        <v>45168</v>
      </c>
      <c r="H7500" s="24">
        <v>45168</v>
      </c>
      <c r="I7500" s="20" t="s">
        <v>82</v>
      </c>
      <c r="K7500" s="57" t="str">
        <f ca="1">LeaveTracker[[#This Row],[Days]]&amp;" "&amp;LeaveTracker[[#This Row],[Type of Leave]]</f>
        <v>1 VL</v>
      </c>
      <c r="L7500" s="23">
        <f ca="1">NETWORKDAYS(LeaveTracker[[#This Row],[Start Date]],LeaveTracker[[#This Row],[End Date]],lstHolidays)</f>
        <v>1</v>
      </c>
      <c r="M7500" s="27"/>
    </row>
    <row r="7501" spans="1:13" ht="30" customHeight="1" x14ac:dyDescent="0.3">
      <c r="A7501" s="27">
        <v>3752</v>
      </c>
      <c r="B7501" s="31">
        <v>45183</v>
      </c>
      <c r="C7501" s="31">
        <v>45174</v>
      </c>
      <c r="D7501" s="19" t="s">
        <v>1736</v>
      </c>
      <c r="E7501" s="20">
        <f>IF(ISBLANK(LeaveTracker[[#This Row],[Employee Name]]),"-----",VLOOKUP(LeaveTracker[[#This Row],[Employee Name]],'List of Employees'!$B$4:$H$767,7))</f>
        <v>0</v>
      </c>
      <c r="F7501" s="66" t="str">
        <f>IF(ISBLANK(LeaveTracker[[#This Row],[Employee Name]]),"-----",VLOOKUP(LeaveTracker[[#This Row],[Employee Name]],'List of Employees'!$B$4:$H$767,6))</f>
        <v>CASUAL</v>
      </c>
      <c r="G7501" s="24">
        <v>45173</v>
      </c>
      <c r="H7501" s="24">
        <v>45173</v>
      </c>
      <c r="I7501" s="20" t="s">
        <v>82</v>
      </c>
      <c r="K7501" s="57" t="str">
        <f ca="1">LeaveTracker[[#This Row],[Days]]&amp;" "&amp;LeaveTracker[[#This Row],[Type of Leave]]</f>
        <v>1 VL</v>
      </c>
      <c r="L7501" s="23">
        <f ca="1">NETWORKDAYS(LeaveTracker[[#This Row],[Start Date]],LeaveTracker[[#This Row],[End Date]],lstHolidays)</f>
        <v>1</v>
      </c>
      <c r="M7501" s="27"/>
    </row>
    <row r="7502" spans="1:13" ht="30" customHeight="1" x14ac:dyDescent="0.3">
      <c r="A7502" s="27">
        <f>A7500+1</f>
        <v>3753</v>
      </c>
      <c r="B7502" s="31">
        <v>45183</v>
      </c>
      <c r="C7502" s="31">
        <v>45170</v>
      </c>
      <c r="D7502" s="19" t="s">
        <v>1752</v>
      </c>
      <c r="E7502" s="20" t="str">
        <f>IF(ISBLANK(LeaveTracker[[#This Row],[Employee Name]]),"-----",VLOOKUP(LeaveTracker[[#This Row],[Employee Name]],'List of Employees'!$B$4:$H$767,7))</f>
        <v>SP</v>
      </c>
      <c r="F7502" s="66" t="str">
        <f>IF(ISBLANK(LeaveTracker[[#This Row],[Employee Name]]),"-----",VLOOKUP(LeaveTracker[[#This Row],[Employee Name]],'List of Employees'!$B$4:$H$767,6))</f>
        <v>CASUAL</v>
      </c>
      <c r="G7502" s="24">
        <v>45170</v>
      </c>
      <c r="H7502" s="24">
        <v>45170</v>
      </c>
      <c r="I7502" s="20" t="s">
        <v>82</v>
      </c>
      <c r="K7502" s="57" t="str">
        <f ca="1">LeaveTracker[[#This Row],[Days]]&amp;" "&amp;LeaveTracker[[#This Row],[Type of Leave]]</f>
        <v>1 VL</v>
      </c>
      <c r="L7502" s="23">
        <f ca="1">NETWORKDAYS(LeaveTracker[[#This Row],[Start Date]],LeaveTracker[[#This Row],[End Date]],lstHolidays)</f>
        <v>1</v>
      </c>
      <c r="M7502" s="27"/>
    </row>
    <row r="7503" spans="1:13" ht="30" customHeight="1" x14ac:dyDescent="0.3">
      <c r="A7503" s="27">
        <v>3753</v>
      </c>
      <c r="B7503" s="31">
        <v>45183</v>
      </c>
      <c r="C7503" s="31">
        <v>45170</v>
      </c>
      <c r="D7503" s="19" t="s">
        <v>1752</v>
      </c>
      <c r="E7503" s="20" t="str">
        <f>IF(ISBLANK(LeaveTracker[[#This Row],[Employee Name]]),"-----",VLOOKUP(LeaveTracker[[#This Row],[Employee Name]],'List of Employees'!$B$4:$H$767,7))</f>
        <v>SP</v>
      </c>
      <c r="F7503" s="66" t="str">
        <f>IF(ISBLANK(LeaveTracker[[#This Row],[Employee Name]]),"-----",VLOOKUP(LeaveTracker[[#This Row],[Employee Name]],'List of Employees'!$B$4:$H$767,6))</f>
        <v>CASUAL</v>
      </c>
      <c r="G7503" s="24">
        <v>45175</v>
      </c>
      <c r="H7503" s="24">
        <v>45177</v>
      </c>
      <c r="I7503" s="20" t="s">
        <v>82</v>
      </c>
      <c r="K7503" s="57" t="str">
        <f ca="1">LeaveTracker[[#This Row],[Days]]&amp;" "&amp;LeaveTracker[[#This Row],[Type of Leave]]</f>
        <v>3 VL</v>
      </c>
      <c r="L7503" s="23">
        <f ca="1">NETWORKDAYS(LeaveTracker[[#This Row],[Start Date]],LeaveTracker[[#This Row],[End Date]],lstHolidays)</f>
        <v>3</v>
      </c>
      <c r="M7503" s="27"/>
    </row>
    <row r="7504" spans="1:13" ht="30" customHeight="1" x14ac:dyDescent="0.3">
      <c r="A7504" s="27">
        <v>3753</v>
      </c>
      <c r="B7504" s="31">
        <v>45183</v>
      </c>
      <c r="C7504" s="31">
        <v>45170</v>
      </c>
      <c r="D7504" s="19" t="s">
        <v>1752</v>
      </c>
      <c r="E7504" s="20" t="str">
        <f>IF(ISBLANK(LeaveTracker[[#This Row],[Employee Name]]),"-----",VLOOKUP(LeaveTracker[[#This Row],[Employee Name]],'List of Employees'!$B$4:$H$767,7))</f>
        <v>SP</v>
      </c>
      <c r="F7504" s="66" t="str">
        <f>IF(ISBLANK(LeaveTracker[[#This Row],[Employee Name]]),"-----",VLOOKUP(LeaveTracker[[#This Row],[Employee Name]],'List of Employees'!$B$4:$H$767,6))</f>
        <v>CASUAL</v>
      </c>
      <c r="G7504" s="24">
        <v>45182</v>
      </c>
      <c r="H7504" s="24">
        <v>45184</v>
      </c>
      <c r="I7504" s="20" t="s">
        <v>82</v>
      </c>
      <c r="K7504" s="57" t="str">
        <f ca="1">LeaveTracker[[#This Row],[Days]]&amp;" "&amp;LeaveTracker[[#This Row],[Type of Leave]]</f>
        <v>3 VL</v>
      </c>
      <c r="L7504" s="23">
        <f ca="1">NETWORKDAYS(LeaveTracker[[#This Row],[Start Date]],LeaveTracker[[#This Row],[End Date]],lstHolidays)</f>
        <v>3</v>
      </c>
      <c r="M7504" s="27"/>
    </row>
    <row r="7505" spans="1:13" ht="30" customHeight="1" x14ac:dyDescent="0.3">
      <c r="A7505" s="27">
        <v>3753</v>
      </c>
      <c r="B7505" s="31">
        <v>45183</v>
      </c>
      <c r="C7505" s="31">
        <v>45170</v>
      </c>
      <c r="D7505" s="19" t="s">
        <v>1752</v>
      </c>
      <c r="E7505" s="20" t="str">
        <f>IF(ISBLANK(LeaveTracker[[#This Row],[Employee Name]]),"-----",VLOOKUP(LeaveTracker[[#This Row],[Employee Name]],'List of Employees'!$B$4:$H$767,7))</f>
        <v>SP</v>
      </c>
      <c r="F7505" s="66" t="str">
        <f>IF(ISBLANK(LeaveTracker[[#This Row],[Employee Name]]),"-----",VLOOKUP(LeaveTracker[[#This Row],[Employee Name]],'List of Employees'!$B$4:$H$767,6))</f>
        <v>CASUAL</v>
      </c>
      <c r="G7505" s="24">
        <v>45189</v>
      </c>
      <c r="H7505" s="24">
        <v>45191</v>
      </c>
      <c r="I7505" s="20" t="s">
        <v>82</v>
      </c>
      <c r="K7505" s="57" t="str">
        <f ca="1">LeaveTracker[[#This Row],[Days]]&amp;" "&amp;LeaveTracker[[#This Row],[Type of Leave]]</f>
        <v>3 VL</v>
      </c>
      <c r="L7505" s="23">
        <f ca="1">NETWORKDAYS(LeaveTracker[[#This Row],[Start Date]],LeaveTracker[[#This Row],[End Date]],lstHolidays)</f>
        <v>3</v>
      </c>
      <c r="M7505" s="27"/>
    </row>
    <row r="7506" spans="1:13" ht="30" customHeight="1" x14ac:dyDescent="0.3">
      <c r="A7506" s="27">
        <v>3753</v>
      </c>
      <c r="B7506" s="31">
        <v>45183</v>
      </c>
      <c r="C7506" s="31">
        <v>45170</v>
      </c>
      <c r="D7506" s="19" t="s">
        <v>1752</v>
      </c>
      <c r="E7506" s="20" t="str">
        <f>IF(ISBLANK(LeaveTracker[[#This Row],[Employee Name]]),"-----",VLOOKUP(LeaveTracker[[#This Row],[Employee Name]],'List of Employees'!$B$4:$H$767,7))</f>
        <v>SP</v>
      </c>
      <c r="F7506" s="66" t="str">
        <f>IF(ISBLANK(LeaveTracker[[#This Row],[Employee Name]]),"-----",VLOOKUP(LeaveTracker[[#This Row],[Employee Name]],'List of Employees'!$B$4:$H$767,6))</f>
        <v>CASUAL</v>
      </c>
      <c r="G7506" s="24">
        <v>45196</v>
      </c>
      <c r="H7506" s="24">
        <v>45198</v>
      </c>
      <c r="I7506" s="20" t="s">
        <v>82</v>
      </c>
      <c r="K7506" s="57" t="str">
        <f ca="1">LeaveTracker[[#This Row],[Days]]&amp;" "&amp;LeaveTracker[[#This Row],[Type of Leave]]</f>
        <v>3 VL</v>
      </c>
      <c r="L7506" s="23">
        <f ca="1">NETWORKDAYS(LeaveTracker[[#This Row],[Start Date]],LeaveTracker[[#This Row],[End Date]],lstHolidays)</f>
        <v>3</v>
      </c>
      <c r="M7506" s="27"/>
    </row>
    <row r="7507" spans="1:13" ht="30" customHeight="1" x14ac:dyDescent="0.3">
      <c r="A7507" s="27">
        <f>A7502+1</f>
        <v>3754</v>
      </c>
      <c r="B7507" s="31">
        <v>45183</v>
      </c>
      <c r="C7507" s="31">
        <v>45170</v>
      </c>
      <c r="D7507" s="19" t="s">
        <v>1821</v>
      </c>
      <c r="E7507" s="20" t="str">
        <f>IF(ISBLANK(LeaveTracker[[#This Row],[Employee Name]]),"-----",VLOOKUP(LeaveTracker[[#This Row],[Employee Name]],'List of Employees'!$B$4:$H$767,7))</f>
        <v>SP</v>
      </c>
      <c r="F7507" s="66" t="str">
        <f>IF(ISBLANK(LeaveTracker[[#This Row],[Employee Name]]),"-----",VLOOKUP(LeaveTracker[[#This Row],[Employee Name]],'List of Employees'!$B$4:$H$767,6))</f>
        <v>CASUAL</v>
      </c>
      <c r="G7507" s="24">
        <v>45176</v>
      </c>
      <c r="H7507" s="24">
        <v>45177</v>
      </c>
      <c r="I7507" s="20" t="s">
        <v>82</v>
      </c>
      <c r="K7507" s="57" t="str">
        <f ca="1">LeaveTracker[[#This Row],[Days]]&amp;" "&amp;LeaveTracker[[#This Row],[Type of Leave]]</f>
        <v>2 VL</v>
      </c>
      <c r="L7507" s="23">
        <f ca="1">NETWORKDAYS(LeaveTracker[[#This Row],[Start Date]],LeaveTracker[[#This Row],[End Date]],lstHolidays)</f>
        <v>2</v>
      </c>
      <c r="M7507" s="27"/>
    </row>
    <row r="7508" spans="1:13" ht="30" customHeight="1" x14ac:dyDescent="0.3">
      <c r="A7508" s="27">
        <v>3754</v>
      </c>
      <c r="B7508" s="31">
        <v>45183</v>
      </c>
      <c r="C7508" s="31">
        <v>45170</v>
      </c>
      <c r="D7508" s="19" t="s">
        <v>1821</v>
      </c>
      <c r="E7508" s="20" t="str">
        <f>IF(ISBLANK(LeaveTracker[[#This Row],[Employee Name]]),"-----",VLOOKUP(LeaveTracker[[#This Row],[Employee Name]],'List of Employees'!$B$4:$H$767,7))</f>
        <v>SP</v>
      </c>
      <c r="F7508" s="66" t="str">
        <f>IF(ISBLANK(LeaveTracker[[#This Row],[Employee Name]]),"-----",VLOOKUP(LeaveTracker[[#This Row],[Employee Name]],'List of Employees'!$B$4:$H$767,6))</f>
        <v>CASUAL</v>
      </c>
      <c r="G7508" s="24">
        <v>45183</v>
      </c>
      <c r="H7508" s="24">
        <v>45184</v>
      </c>
      <c r="I7508" s="20" t="s">
        <v>82</v>
      </c>
      <c r="K7508" s="57" t="str">
        <f ca="1">LeaveTracker[[#This Row],[Days]]&amp;" "&amp;LeaveTracker[[#This Row],[Type of Leave]]</f>
        <v>2 VL</v>
      </c>
      <c r="L7508" s="23">
        <f ca="1">NETWORKDAYS(LeaveTracker[[#This Row],[Start Date]],LeaveTracker[[#This Row],[End Date]],lstHolidays)</f>
        <v>2</v>
      </c>
      <c r="M7508" s="27"/>
    </row>
    <row r="7509" spans="1:13" ht="30" customHeight="1" x14ac:dyDescent="0.3">
      <c r="A7509" s="27">
        <v>3754</v>
      </c>
      <c r="B7509" s="31">
        <v>45183</v>
      </c>
      <c r="C7509" s="31">
        <v>45170</v>
      </c>
      <c r="D7509" s="19" t="s">
        <v>1821</v>
      </c>
      <c r="E7509" s="20" t="str">
        <f>IF(ISBLANK(LeaveTracker[[#This Row],[Employee Name]]),"-----",VLOOKUP(LeaveTracker[[#This Row],[Employee Name]],'List of Employees'!$B$4:$H$767,7))</f>
        <v>SP</v>
      </c>
      <c r="F7509" s="66" t="str">
        <f>IF(ISBLANK(LeaveTracker[[#This Row],[Employee Name]]),"-----",VLOOKUP(LeaveTracker[[#This Row],[Employee Name]],'List of Employees'!$B$4:$H$767,6))</f>
        <v>CASUAL</v>
      </c>
      <c r="G7509" s="24">
        <v>45190</v>
      </c>
      <c r="H7509" s="24">
        <v>45191</v>
      </c>
      <c r="I7509" s="20" t="s">
        <v>82</v>
      </c>
      <c r="K7509" s="57" t="str">
        <f ca="1">LeaveTracker[[#This Row],[Days]]&amp;" "&amp;LeaveTracker[[#This Row],[Type of Leave]]</f>
        <v>2 VL</v>
      </c>
      <c r="L7509" s="23">
        <f ca="1">NETWORKDAYS(LeaveTracker[[#This Row],[Start Date]],LeaveTracker[[#This Row],[End Date]],lstHolidays)</f>
        <v>2</v>
      </c>
      <c r="M7509" s="27"/>
    </row>
    <row r="7510" spans="1:13" ht="30" customHeight="1" x14ac:dyDescent="0.3">
      <c r="A7510" s="27">
        <v>3754</v>
      </c>
      <c r="B7510" s="31">
        <v>45183</v>
      </c>
      <c r="C7510" s="31">
        <v>45170</v>
      </c>
      <c r="D7510" s="19" t="s">
        <v>1821</v>
      </c>
      <c r="E7510" s="20" t="str">
        <f>IF(ISBLANK(LeaveTracker[[#This Row],[Employee Name]]),"-----",VLOOKUP(LeaveTracker[[#This Row],[Employee Name]],'List of Employees'!$B$4:$H$767,7))</f>
        <v>SP</v>
      </c>
      <c r="F7510" s="66" t="str">
        <f>IF(ISBLANK(LeaveTracker[[#This Row],[Employee Name]]),"-----",VLOOKUP(LeaveTracker[[#This Row],[Employee Name]],'List of Employees'!$B$4:$H$767,6))</f>
        <v>CASUAL</v>
      </c>
      <c r="G7510" s="24">
        <v>45197</v>
      </c>
      <c r="H7510" s="24">
        <v>45198</v>
      </c>
      <c r="I7510" s="20" t="s">
        <v>82</v>
      </c>
      <c r="K7510" s="57" t="str">
        <f ca="1">LeaveTracker[[#This Row],[Days]]&amp;" "&amp;LeaveTracker[[#This Row],[Type of Leave]]</f>
        <v>2 VL</v>
      </c>
      <c r="L7510" s="23">
        <f ca="1">NETWORKDAYS(LeaveTracker[[#This Row],[Start Date]],LeaveTracker[[#This Row],[End Date]],lstHolidays)</f>
        <v>2</v>
      </c>
      <c r="M7510" s="27"/>
    </row>
    <row r="7511" spans="1:13" ht="30" customHeight="1" x14ac:dyDescent="0.3">
      <c r="A7511" s="27">
        <f>A7507+1</f>
        <v>3755</v>
      </c>
      <c r="B7511" s="31">
        <v>45183</v>
      </c>
      <c r="C7511" s="31">
        <v>45181</v>
      </c>
      <c r="D7511" s="19" t="s">
        <v>1857</v>
      </c>
      <c r="E7511" s="20" t="str">
        <f>IF(ISBLANK(LeaveTracker[[#This Row],[Employee Name]]),"-----",VLOOKUP(LeaveTracker[[#This Row],[Employee Name]],'List of Employees'!$B$4:$H$767,7))</f>
        <v>TICC</v>
      </c>
      <c r="F7511" s="66" t="str">
        <f>IF(ISBLANK(LeaveTracker[[#This Row],[Employee Name]]),"-----",VLOOKUP(LeaveTracker[[#This Row],[Employee Name]],'List of Employees'!$B$4:$H$767,6))</f>
        <v>CASUAL</v>
      </c>
      <c r="G7511" s="24">
        <v>45195</v>
      </c>
      <c r="H7511" s="24">
        <v>45195</v>
      </c>
      <c r="I7511" s="20" t="s">
        <v>82</v>
      </c>
      <c r="K7511" s="57" t="str">
        <f ca="1">LeaveTracker[[#This Row],[Days]]&amp;" "&amp;LeaveTracker[[#This Row],[Type of Leave]]</f>
        <v>1 VL</v>
      </c>
      <c r="L7511" s="23">
        <f ca="1">NETWORKDAYS(LeaveTracker[[#This Row],[Start Date]],LeaveTracker[[#This Row],[End Date]],lstHolidays)</f>
        <v>1</v>
      </c>
      <c r="M7511" s="27"/>
    </row>
    <row r="7512" spans="1:13" ht="30" customHeight="1" x14ac:dyDescent="0.3">
      <c r="A7512" s="27">
        <f t="shared" si="91"/>
        <v>3756</v>
      </c>
      <c r="B7512" s="31">
        <v>45183</v>
      </c>
      <c r="C7512" s="31">
        <v>45181</v>
      </c>
      <c r="D7512" s="19" t="s">
        <v>1860</v>
      </c>
      <c r="E7512" s="20" t="str">
        <f>IF(ISBLANK(LeaveTracker[[#This Row],[Employee Name]]),"-----",VLOOKUP(LeaveTracker[[#This Row],[Employee Name]],'List of Employees'!$B$4:$H$767,7))</f>
        <v>TICC</v>
      </c>
      <c r="F7512" s="66" t="str">
        <f>IF(ISBLANK(LeaveTracker[[#This Row],[Employee Name]]),"-----",VLOOKUP(LeaveTracker[[#This Row],[Employee Name]],'List of Employees'!$B$4:$H$767,6))</f>
        <v>CASUAL</v>
      </c>
      <c r="G7512" s="24">
        <v>45180</v>
      </c>
      <c r="H7512" s="24">
        <v>45180</v>
      </c>
      <c r="I7512" s="20" t="s">
        <v>81</v>
      </c>
      <c r="K7512" s="57" t="str">
        <f ca="1">LeaveTracker[[#This Row],[Days]]&amp;" "&amp;LeaveTracker[[#This Row],[Type of Leave]]</f>
        <v>1 SL</v>
      </c>
      <c r="L7512" s="23">
        <f ca="1">NETWORKDAYS(LeaveTracker[[#This Row],[Start Date]],LeaveTracker[[#This Row],[End Date]],lstHolidays)</f>
        <v>1</v>
      </c>
      <c r="M7512" s="27"/>
    </row>
    <row r="7513" spans="1:13" ht="30" customHeight="1" x14ac:dyDescent="0.3">
      <c r="A7513" s="27">
        <f t="shared" si="91"/>
        <v>3757</v>
      </c>
      <c r="B7513" s="31">
        <v>45183</v>
      </c>
      <c r="C7513" s="31">
        <v>45181</v>
      </c>
      <c r="D7513" s="19" t="s">
        <v>1860</v>
      </c>
      <c r="E7513" s="20" t="str">
        <f>IF(ISBLANK(LeaveTracker[[#This Row],[Employee Name]]),"-----",VLOOKUP(LeaveTracker[[#This Row],[Employee Name]],'List of Employees'!$B$4:$H$767,7))</f>
        <v>TICC</v>
      </c>
      <c r="F7513" s="66" t="str">
        <f>IF(ISBLANK(LeaveTracker[[#This Row],[Employee Name]]),"-----",VLOOKUP(LeaveTracker[[#This Row],[Employee Name]],'List of Employees'!$B$4:$H$767,6))</f>
        <v>CASUAL</v>
      </c>
      <c r="G7513" s="24">
        <v>45188</v>
      </c>
      <c r="H7513" s="24">
        <v>45188</v>
      </c>
      <c r="I7513" s="20" t="s">
        <v>82</v>
      </c>
      <c r="K7513" s="57" t="str">
        <f ca="1">LeaveTracker[[#This Row],[Days]]&amp;" "&amp;LeaveTracker[[#This Row],[Type of Leave]]</f>
        <v>1 VL</v>
      </c>
      <c r="L7513" s="23">
        <f ca="1">NETWORKDAYS(LeaveTracker[[#This Row],[Start Date]],LeaveTracker[[#This Row],[End Date]],lstHolidays)</f>
        <v>1</v>
      </c>
      <c r="M7513" s="27"/>
    </row>
    <row r="7514" spans="1:13" ht="30" customHeight="1" x14ac:dyDescent="0.3">
      <c r="A7514" s="27">
        <f t="shared" si="91"/>
        <v>3758</v>
      </c>
      <c r="B7514" s="31">
        <v>45183</v>
      </c>
      <c r="C7514" s="31">
        <v>45180</v>
      </c>
      <c r="D7514" s="19" t="s">
        <v>1792</v>
      </c>
      <c r="E7514" s="20" t="str">
        <f>IF(ISBLANK(LeaveTracker[[#This Row],[Employee Name]]),"-----",VLOOKUP(LeaveTracker[[#This Row],[Employee Name]],'List of Employees'!$B$4:$H$767,7))</f>
        <v>CENRO</v>
      </c>
      <c r="F7514" s="66" t="str">
        <f>IF(ISBLANK(LeaveTracker[[#This Row],[Employee Name]]),"-----",VLOOKUP(LeaveTracker[[#This Row],[Employee Name]],'List of Employees'!$B$4:$H$767,6))</f>
        <v>CASUAL</v>
      </c>
      <c r="G7514" s="24">
        <v>45179</v>
      </c>
      <c r="H7514" s="24">
        <v>45179</v>
      </c>
      <c r="I7514" s="20" t="s">
        <v>81</v>
      </c>
      <c r="K7514" s="57" t="str">
        <f>LeaveTracker[[#This Row],[Days]]&amp;" "&amp;LeaveTracker[[#This Row],[Type of Leave]]</f>
        <v>1 SL</v>
      </c>
      <c r="L7514" s="23">
        <v>1</v>
      </c>
      <c r="M7514" s="27"/>
    </row>
    <row r="7515" spans="1:13" ht="30" customHeight="1" x14ac:dyDescent="0.3">
      <c r="A7515" s="27">
        <f t="shared" si="91"/>
        <v>3759</v>
      </c>
      <c r="B7515" s="31">
        <v>45183</v>
      </c>
      <c r="C7515" s="31">
        <v>45181</v>
      </c>
      <c r="D7515" s="19" t="s">
        <v>1868</v>
      </c>
      <c r="E7515" s="20" t="str">
        <f>IF(ISBLANK(LeaveTracker[[#This Row],[Employee Name]]),"-----",VLOOKUP(LeaveTracker[[#This Row],[Employee Name]],'List of Employees'!$B$4:$H$767,7))</f>
        <v>CHO</v>
      </c>
      <c r="F7515" s="66" t="str">
        <f>IF(ISBLANK(LeaveTracker[[#This Row],[Employee Name]]),"-----",VLOOKUP(LeaveTracker[[#This Row],[Employee Name]],'List of Employees'!$B$4:$H$767,6))</f>
        <v>CASUAL</v>
      </c>
      <c r="G7515" s="24">
        <v>45180</v>
      </c>
      <c r="H7515" s="24">
        <v>45180</v>
      </c>
      <c r="I7515" s="20" t="s">
        <v>81</v>
      </c>
      <c r="K7515" s="57" t="str">
        <f ca="1">LeaveTracker[[#This Row],[Days]]&amp;" "&amp;LeaveTracker[[#This Row],[Type of Leave]]</f>
        <v>1 SL</v>
      </c>
      <c r="L7515" s="23">
        <f ca="1">NETWORKDAYS(LeaveTracker[[#This Row],[Start Date]],LeaveTracker[[#This Row],[End Date]],lstHolidays)</f>
        <v>1</v>
      </c>
      <c r="M7515" s="27"/>
    </row>
    <row r="7516" spans="1:13" ht="30" customHeight="1" x14ac:dyDescent="0.3">
      <c r="A7516" s="27">
        <f t="shared" si="91"/>
        <v>3760</v>
      </c>
      <c r="B7516" s="31">
        <v>45183</v>
      </c>
      <c r="C7516" s="31">
        <v>45181</v>
      </c>
      <c r="D7516" s="19" t="s">
        <v>1816</v>
      </c>
      <c r="E7516" s="20" t="str">
        <f>IF(ISBLANK(LeaveTracker[[#This Row],[Employee Name]]),"-----",VLOOKUP(LeaveTracker[[#This Row],[Employee Name]],'List of Employees'!$B$4:$H$767,7))</f>
        <v>CHO</v>
      </c>
      <c r="F7516" s="66" t="str">
        <f>IF(ISBLANK(LeaveTracker[[#This Row],[Employee Name]]),"-----",VLOOKUP(LeaveTracker[[#This Row],[Employee Name]],'List of Employees'!$B$4:$H$767,6))</f>
        <v>CASUAL</v>
      </c>
      <c r="G7516" s="24">
        <v>45176</v>
      </c>
      <c r="H7516" s="24">
        <v>45177</v>
      </c>
      <c r="I7516" s="20" t="s">
        <v>81</v>
      </c>
      <c r="K7516" s="57" t="str">
        <f ca="1">LeaveTracker[[#This Row],[Days]]&amp;" "&amp;LeaveTracker[[#This Row],[Type of Leave]]</f>
        <v>2 SL</v>
      </c>
      <c r="L7516" s="23">
        <f ca="1">NETWORKDAYS(LeaveTracker[[#This Row],[Start Date]],LeaveTracker[[#This Row],[End Date]],lstHolidays)</f>
        <v>2</v>
      </c>
      <c r="M7516" s="27"/>
    </row>
    <row r="7517" spans="1:13" ht="30" customHeight="1" x14ac:dyDescent="0.3">
      <c r="A7517" s="27">
        <f t="shared" si="91"/>
        <v>3761</v>
      </c>
      <c r="B7517" s="31">
        <v>45183</v>
      </c>
      <c r="C7517" s="31">
        <v>45181</v>
      </c>
      <c r="D7517" s="19" t="s">
        <v>136</v>
      </c>
      <c r="E7517" s="20" t="str">
        <f>IF(ISBLANK(LeaveTracker[[#This Row],[Employee Name]]),"-----",VLOOKUP(LeaveTracker[[#This Row],[Employee Name]],'List of Employees'!$B$4:$H$767,7))</f>
        <v>CHO</v>
      </c>
      <c r="F7517" s="66" t="str">
        <f>IF(ISBLANK(LeaveTracker[[#This Row],[Employee Name]]),"-----",VLOOKUP(LeaveTracker[[#This Row],[Employee Name]],'List of Employees'!$B$4:$H$767,6))</f>
        <v>PERMANENT</v>
      </c>
      <c r="G7517" s="24">
        <v>45180</v>
      </c>
      <c r="H7517" s="24">
        <v>45180</v>
      </c>
      <c r="I7517" s="20" t="s">
        <v>81</v>
      </c>
      <c r="K7517" s="57" t="str">
        <f ca="1">LeaveTracker[[#This Row],[Days]]&amp;" "&amp;LeaveTracker[[#This Row],[Type of Leave]]</f>
        <v>1 SL</v>
      </c>
      <c r="L7517" s="23">
        <f ca="1">NETWORKDAYS(LeaveTracker[[#This Row],[Start Date]],LeaveTracker[[#This Row],[End Date]],lstHolidays)</f>
        <v>1</v>
      </c>
      <c r="M7517" s="27"/>
    </row>
    <row r="7518" spans="1:13" ht="30" customHeight="1" x14ac:dyDescent="0.3">
      <c r="A7518" s="27">
        <f t="shared" si="91"/>
        <v>3762</v>
      </c>
      <c r="B7518" s="31">
        <v>45183</v>
      </c>
      <c r="C7518" s="31">
        <v>45181</v>
      </c>
      <c r="D7518" s="19" t="s">
        <v>1800</v>
      </c>
      <c r="E7518" s="20" t="str">
        <f>IF(ISBLANK(LeaveTracker[[#This Row],[Employee Name]]),"-----",VLOOKUP(LeaveTracker[[#This Row],[Employee Name]],'List of Employees'!$B$4:$H$767,7))</f>
        <v>CSWDO</v>
      </c>
      <c r="F7518" s="66" t="str">
        <f>IF(ISBLANK(LeaveTracker[[#This Row],[Employee Name]]),"-----",VLOOKUP(LeaveTracker[[#This Row],[Employee Name]],'List of Employees'!$B$4:$H$767,6))</f>
        <v>CASUAL</v>
      </c>
      <c r="G7518" s="24">
        <v>45182</v>
      </c>
      <c r="H7518" s="24">
        <v>45184</v>
      </c>
      <c r="I7518" s="20" t="s">
        <v>82</v>
      </c>
      <c r="K7518" s="57" t="str">
        <f ca="1">LeaveTracker[[#This Row],[Days]]&amp;" "&amp;LeaveTracker[[#This Row],[Type of Leave]]</f>
        <v>3 VL</v>
      </c>
      <c r="L7518" s="23">
        <f ca="1">NETWORKDAYS(LeaveTracker[[#This Row],[Start Date]],LeaveTracker[[#This Row],[End Date]],lstHolidays)</f>
        <v>3</v>
      </c>
      <c r="M7518" s="27"/>
    </row>
    <row r="7519" spans="1:13" ht="30" customHeight="1" x14ac:dyDescent="0.3">
      <c r="A7519" s="27">
        <f t="shared" si="91"/>
        <v>3763</v>
      </c>
      <c r="B7519" s="31">
        <v>45183</v>
      </c>
      <c r="C7519" s="31">
        <v>45181</v>
      </c>
      <c r="D7519" s="19" t="s">
        <v>1161</v>
      </c>
      <c r="E7519" s="20" t="str">
        <f>IF(ISBLANK(LeaveTracker[[#This Row],[Employee Name]]),"-----",VLOOKUP(LeaveTracker[[#This Row],[Employee Name]],'List of Employees'!$B$4:$H$767,7))</f>
        <v>CSWDO</v>
      </c>
      <c r="F7519" s="66" t="str">
        <f>IF(ISBLANK(LeaveTracker[[#This Row],[Employee Name]]),"-----",VLOOKUP(LeaveTracker[[#This Row],[Employee Name]],'List of Employees'!$B$4:$H$767,6))</f>
        <v>PERMANENT</v>
      </c>
      <c r="G7519" s="24">
        <v>45183</v>
      </c>
      <c r="H7519" s="24">
        <v>45183</v>
      </c>
      <c r="I7519" s="20" t="s">
        <v>82</v>
      </c>
      <c r="K7519" s="57" t="str">
        <f ca="1">LeaveTracker[[#This Row],[Days]]&amp;" "&amp;LeaveTracker[[#This Row],[Type of Leave]]</f>
        <v>1 VL</v>
      </c>
      <c r="L7519" s="23">
        <f ca="1">NETWORKDAYS(LeaveTracker[[#This Row],[Start Date]],LeaveTracker[[#This Row],[End Date]],lstHolidays)</f>
        <v>1</v>
      </c>
      <c r="M7519" s="27"/>
    </row>
    <row r="7520" spans="1:13" ht="30" customHeight="1" x14ac:dyDescent="0.3">
      <c r="A7520" s="27">
        <f t="shared" si="91"/>
        <v>3764</v>
      </c>
      <c r="B7520" s="31">
        <v>45183</v>
      </c>
      <c r="C7520" s="31">
        <v>45182</v>
      </c>
      <c r="D7520" s="19" t="s">
        <v>2175</v>
      </c>
      <c r="E7520" s="20" t="str">
        <f>IF(ISBLANK(LeaveTracker[[#This Row],[Employee Name]]),"-----",VLOOKUP(LeaveTracker[[#This Row],[Employee Name]],'List of Employees'!$B$4:$H$767,7))</f>
        <v>HALL OF JUSTICE</v>
      </c>
      <c r="F7520" s="66" t="str">
        <f>IF(ISBLANK(LeaveTracker[[#This Row],[Employee Name]]),"-----",VLOOKUP(LeaveTracker[[#This Row],[Employee Name]],'List of Employees'!$B$4:$H$767,6))</f>
        <v>CASUAL</v>
      </c>
      <c r="G7520" s="24">
        <v>45180</v>
      </c>
      <c r="H7520" s="24">
        <v>45181</v>
      </c>
      <c r="I7520" s="20" t="s">
        <v>81</v>
      </c>
      <c r="K7520" s="57" t="str">
        <f ca="1">LeaveTracker[[#This Row],[Days]]&amp;" "&amp;LeaveTracker[[#This Row],[Type of Leave]]</f>
        <v>2 SL</v>
      </c>
      <c r="L7520" s="23">
        <f ca="1">NETWORKDAYS(LeaveTracker[[#This Row],[Start Date]],LeaveTracker[[#This Row],[End Date]],lstHolidays)</f>
        <v>2</v>
      </c>
      <c r="M7520" s="27"/>
    </row>
    <row r="7521" spans="1:13" ht="30" customHeight="1" x14ac:dyDescent="0.3">
      <c r="A7521" s="27">
        <f t="shared" si="91"/>
        <v>3765</v>
      </c>
      <c r="B7521" s="31">
        <v>45183</v>
      </c>
      <c r="C7521" s="31">
        <v>45173</v>
      </c>
      <c r="D7521" s="19" t="s">
        <v>1828</v>
      </c>
      <c r="E7521" s="20" t="str">
        <f>IF(ISBLANK(LeaveTracker[[#This Row],[Employee Name]]),"-----",VLOOKUP(LeaveTracker[[#This Row],[Employee Name]],'List of Employees'!$B$4:$H$767,7))</f>
        <v>EEO/CITY MARKET</v>
      </c>
      <c r="F7521" s="66" t="str">
        <f>IF(ISBLANK(LeaveTracker[[#This Row],[Employee Name]]),"-----",VLOOKUP(LeaveTracker[[#This Row],[Employee Name]],'List of Employees'!$B$4:$H$767,6))</f>
        <v>CASUAL</v>
      </c>
      <c r="G7521" s="24">
        <v>45169</v>
      </c>
      <c r="H7521" s="24">
        <v>45169</v>
      </c>
      <c r="I7521" s="20" t="s">
        <v>81</v>
      </c>
      <c r="K7521" s="57" t="str">
        <f ca="1">LeaveTracker[[#This Row],[Days]]&amp;" "&amp;LeaveTracker[[#This Row],[Type of Leave]]</f>
        <v>1 SL</v>
      </c>
      <c r="L7521" s="23">
        <f ca="1">NETWORKDAYS(LeaveTracker[[#This Row],[Start Date]],LeaveTracker[[#This Row],[End Date]],lstHolidays)</f>
        <v>1</v>
      </c>
      <c r="M7521" s="27"/>
    </row>
    <row r="7522" spans="1:13" ht="30" customHeight="1" x14ac:dyDescent="0.3">
      <c r="A7522" s="27">
        <v>3765</v>
      </c>
      <c r="B7522" s="31">
        <v>45183</v>
      </c>
      <c r="C7522" s="31">
        <v>45173</v>
      </c>
      <c r="D7522" s="19" t="s">
        <v>1828</v>
      </c>
      <c r="E7522" s="20" t="str">
        <f>IF(ISBLANK(LeaveTracker[[#This Row],[Employee Name]]),"-----",VLOOKUP(LeaveTracker[[#This Row],[Employee Name]],'List of Employees'!$B$4:$H$767,7))</f>
        <v>EEO/CITY MARKET</v>
      </c>
      <c r="F7522" s="66" t="str">
        <f>IF(ISBLANK(LeaveTracker[[#This Row],[Employee Name]]),"-----",VLOOKUP(LeaveTracker[[#This Row],[Employee Name]],'List of Employees'!$B$4:$H$767,6))</f>
        <v>CASUAL</v>
      </c>
      <c r="G7522" s="24">
        <v>45171</v>
      </c>
      <c r="H7522" s="24">
        <v>45171</v>
      </c>
      <c r="I7522" s="20" t="s">
        <v>81</v>
      </c>
      <c r="K7522" s="57" t="str">
        <f>LeaveTracker[[#This Row],[Days]]&amp;" "&amp;LeaveTracker[[#This Row],[Type of Leave]]</f>
        <v>1 SL</v>
      </c>
      <c r="L7522" s="23">
        <v>1</v>
      </c>
      <c r="M7522" s="27"/>
    </row>
    <row r="7523" spans="1:13" ht="30" customHeight="1" x14ac:dyDescent="0.3">
      <c r="A7523" s="27">
        <f>A7521+1</f>
        <v>3766</v>
      </c>
      <c r="B7523" s="31">
        <v>45183</v>
      </c>
      <c r="C7523" s="31">
        <v>45182</v>
      </c>
      <c r="D7523" s="19" t="s">
        <v>1852</v>
      </c>
      <c r="E7523" s="20" t="str">
        <f>IF(ISBLANK(LeaveTracker[[#This Row],[Employee Name]]),"-----",VLOOKUP(LeaveTracker[[#This Row],[Employee Name]],'List of Employees'!$B$4:$H$767,7))</f>
        <v>BPLO</v>
      </c>
      <c r="F7523" s="66" t="str">
        <f>IF(ISBLANK(LeaveTracker[[#This Row],[Employee Name]]),"-----",VLOOKUP(LeaveTracker[[#This Row],[Employee Name]],'List of Employees'!$B$4:$H$767,6))</f>
        <v>CASUAL</v>
      </c>
      <c r="G7523" s="24">
        <v>45176</v>
      </c>
      <c r="H7523" s="24">
        <v>45176</v>
      </c>
      <c r="I7523" s="20" t="s">
        <v>81</v>
      </c>
      <c r="K7523" s="57" t="str">
        <f ca="1">LeaveTracker[[#This Row],[Days]]&amp;" "&amp;LeaveTracker[[#This Row],[Type of Leave]]</f>
        <v>1 SL</v>
      </c>
      <c r="L7523" s="23">
        <f ca="1">NETWORKDAYS(LeaveTracker[[#This Row],[Start Date]],LeaveTracker[[#This Row],[End Date]],lstHolidays)</f>
        <v>1</v>
      </c>
      <c r="M7523" s="27"/>
    </row>
    <row r="7524" spans="1:13" ht="30" customHeight="1" x14ac:dyDescent="0.3">
      <c r="A7524" s="27">
        <v>3766</v>
      </c>
      <c r="B7524" s="31">
        <v>45183</v>
      </c>
      <c r="C7524" s="31">
        <v>45182</v>
      </c>
      <c r="D7524" s="19" t="s">
        <v>1852</v>
      </c>
      <c r="E7524" s="20" t="str">
        <f>IF(ISBLANK(LeaveTracker[[#This Row],[Employee Name]]),"-----",VLOOKUP(LeaveTracker[[#This Row],[Employee Name]],'List of Employees'!$B$4:$H$767,7))</f>
        <v>BPLO</v>
      </c>
      <c r="F7524" s="66" t="str">
        <f>IF(ISBLANK(LeaveTracker[[#This Row],[Employee Name]]),"-----",VLOOKUP(LeaveTracker[[#This Row],[Employee Name]],'List of Employees'!$B$4:$H$767,6))</f>
        <v>CASUAL</v>
      </c>
      <c r="G7524" s="24">
        <v>45181</v>
      </c>
      <c r="H7524" s="24">
        <v>45181</v>
      </c>
      <c r="I7524" s="20" t="s">
        <v>81</v>
      </c>
      <c r="K7524" s="57" t="str">
        <f ca="1">LeaveTracker[[#This Row],[Days]]&amp;" "&amp;LeaveTracker[[#This Row],[Type of Leave]]</f>
        <v>1 SL</v>
      </c>
      <c r="L7524" s="23">
        <f ca="1">NETWORKDAYS(LeaveTracker[[#This Row],[Start Date]],LeaveTracker[[#This Row],[End Date]],lstHolidays)</f>
        <v>1</v>
      </c>
      <c r="M7524" s="27"/>
    </row>
    <row r="7525" spans="1:13" ht="30" customHeight="1" x14ac:dyDescent="0.3">
      <c r="A7525" s="27">
        <f>A7523+1</f>
        <v>3767</v>
      </c>
      <c r="B7525" s="31">
        <v>45183</v>
      </c>
      <c r="C7525" s="31">
        <v>45181</v>
      </c>
      <c r="D7525" s="19" t="s">
        <v>335</v>
      </c>
      <c r="E7525" s="20" t="str">
        <f>IF(ISBLANK(LeaveTracker[[#This Row],[Employee Name]]),"-----",VLOOKUP(LeaveTracker[[#This Row],[Employee Name]],'List of Employees'!$B$4:$H$767,7))</f>
        <v>COMELEC</v>
      </c>
      <c r="F7525" s="66" t="str">
        <f>IF(ISBLANK(LeaveTracker[[#This Row],[Employee Name]]),"-----",VLOOKUP(LeaveTracker[[#This Row],[Employee Name]],'List of Employees'!$B$4:$H$767,6))</f>
        <v>PERMANENT</v>
      </c>
      <c r="G7525" s="24">
        <v>45177</v>
      </c>
      <c r="H7525" s="24">
        <v>45177</v>
      </c>
      <c r="I7525" s="20" t="s">
        <v>81</v>
      </c>
      <c r="K7525" s="57" t="str">
        <f ca="1">LeaveTracker[[#This Row],[Days]]&amp;" "&amp;LeaveTracker[[#This Row],[Type of Leave]]</f>
        <v>1 SL</v>
      </c>
      <c r="L7525" s="23">
        <f ca="1">NETWORKDAYS(LeaveTracker[[#This Row],[Start Date]],LeaveTracker[[#This Row],[End Date]],lstHolidays)</f>
        <v>1</v>
      </c>
      <c r="M7525" s="27"/>
    </row>
    <row r="7526" spans="1:13" ht="30" customHeight="1" x14ac:dyDescent="0.3">
      <c r="A7526" s="27">
        <f t="shared" si="91"/>
        <v>3768</v>
      </c>
      <c r="B7526" s="31">
        <v>45183</v>
      </c>
      <c r="C7526" s="31">
        <v>45181</v>
      </c>
      <c r="D7526" s="19" t="s">
        <v>2373</v>
      </c>
      <c r="E7526" s="20" t="str">
        <f>IF(ISBLANK(LeaveTracker[[#This Row],[Employee Name]]),"-----",VLOOKUP(LeaveTracker[[#This Row],[Employee Name]],'List of Employees'!$B$4:$H$767,7))</f>
        <v>LCR</v>
      </c>
      <c r="F7526" s="66" t="str">
        <f>IF(ISBLANK(LeaveTracker[[#This Row],[Employee Name]]),"-----",VLOOKUP(LeaveTracker[[#This Row],[Employee Name]],'List of Employees'!$B$4:$H$767,6))</f>
        <v>CASUAL</v>
      </c>
      <c r="G7526" s="24">
        <v>45176</v>
      </c>
      <c r="H7526" s="24">
        <v>45176</v>
      </c>
      <c r="I7526" s="20" t="s">
        <v>81</v>
      </c>
      <c r="K7526" s="57" t="str">
        <f ca="1">LeaveTracker[[#This Row],[Days]]&amp;" "&amp;LeaveTracker[[#This Row],[Type of Leave]]</f>
        <v>1 SL</v>
      </c>
      <c r="L7526" s="23">
        <f ca="1">NETWORKDAYS(LeaveTracker[[#This Row],[Start Date]],LeaveTracker[[#This Row],[End Date]],lstHolidays)</f>
        <v>1</v>
      </c>
      <c r="M7526" s="27"/>
    </row>
    <row r="7527" spans="1:13" ht="30" customHeight="1" x14ac:dyDescent="0.3">
      <c r="A7527" s="27">
        <f t="shared" si="91"/>
        <v>3769</v>
      </c>
      <c r="B7527" s="31">
        <v>45183</v>
      </c>
      <c r="C7527" s="31">
        <v>45183</v>
      </c>
      <c r="D7527" s="19" t="s">
        <v>322</v>
      </c>
      <c r="E7527" s="20" t="str">
        <f>IF(ISBLANK(LeaveTracker[[#This Row],[Employee Name]]),"-----",VLOOKUP(LeaveTracker[[#This Row],[Employee Name]],'List of Employees'!$B$4:$H$767,7))</f>
        <v>CEO</v>
      </c>
      <c r="F7527" s="66" t="str">
        <f>IF(ISBLANK(LeaveTracker[[#This Row],[Employee Name]]),"-----",VLOOKUP(LeaveTracker[[#This Row],[Employee Name]],'List of Employees'!$B$4:$H$767,6))</f>
        <v>PERMANENT</v>
      </c>
      <c r="G7527" s="24">
        <v>45189</v>
      </c>
      <c r="H7527" s="24">
        <v>45190</v>
      </c>
      <c r="I7527" s="20" t="s">
        <v>82</v>
      </c>
      <c r="K7527" s="57" t="str">
        <f ca="1">LeaveTracker[[#This Row],[Days]]&amp;" "&amp;LeaveTracker[[#This Row],[Type of Leave]]</f>
        <v>2 VL</v>
      </c>
      <c r="L7527" s="23">
        <f ca="1">NETWORKDAYS(LeaveTracker[[#This Row],[Start Date]],LeaveTracker[[#This Row],[End Date]],lstHolidays)</f>
        <v>2</v>
      </c>
      <c r="M7527" s="27"/>
    </row>
    <row r="7528" spans="1:13" ht="30" customHeight="1" x14ac:dyDescent="0.3">
      <c r="A7528" s="27">
        <f t="shared" si="91"/>
        <v>3770</v>
      </c>
      <c r="B7528" s="31">
        <v>45183</v>
      </c>
      <c r="C7528" s="31">
        <v>45181</v>
      </c>
      <c r="D7528" s="19" t="s">
        <v>1865</v>
      </c>
      <c r="E7528" s="20" t="str">
        <f>IF(ISBLANK(LeaveTracker[[#This Row],[Employee Name]]),"-----",VLOOKUP(LeaveTracker[[#This Row],[Employee Name]],'List of Employees'!$B$4:$H$767,7))</f>
        <v>CSWDO</v>
      </c>
      <c r="F7528" s="66" t="str">
        <f>IF(ISBLANK(LeaveTracker[[#This Row],[Employee Name]]),"-----",VLOOKUP(LeaveTracker[[#This Row],[Employee Name]],'List of Employees'!$B$4:$H$767,6))</f>
        <v>CASUAL</v>
      </c>
      <c r="G7528" s="24">
        <v>45180</v>
      </c>
      <c r="H7528" s="24">
        <v>45180</v>
      </c>
      <c r="I7528" s="20" t="s">
        <v>81</v>
      </c>
      <c r="K7528" s="57" t="str">
        <f ca="1">LeaveTracker[[#This Row],[Days]]&amp;" "&amp;LeaveTracker[[#This Row],[Type of Leave]]</f>
        <v>1 SL</v>
      </c>
      <c r="L7528" s="23">
        <f ca="1">NETWORKDAYS(LeaveTracker[[#This Row],[Start Date]],LeaveTracker[[#This Row],[End Date]],lstHolidays)</f>
        <v>1</v>
      </c>
      <c r="M7528" s="27"/>
    </row>
    <row r="7529" spans="1:13" ht="30" customHeight="1" x14ac:dyDescent="0.3">
      <c r="A7529" s="27">
        <f t="shared" si="91"/>
        <v>3771</v>
      </c>
      <c r="B7529" s="31">
        <v>45183</v>
      </c>
      <c r="C7529" s="31">
        <v>45182</v>
      </c>
      <c r="D7529" s="19" t="s">
        <v>708</v>
      </c>
      <c r="E7529" s="20" t="str">
        <f>IF(ISBLANK(LeaveTracker[[#This Row],[Employee Name]]),"-----",VLOOKUP(LeaveTracker[[#This Row],[Employee Name]],'List of Employees'!$B$4:$H$767,7))</f>
        <v>CBO</v>
      </c>
      <c r="F7529" s="66" t="str">
        <f>IF(ISBLANK(LeaveTracker[[#This Row],[Employee Name]]),"-----",VLOOKUP(LeaveTracker[[#This Row],[Employee Name]],'List of Employees'!$B$4:$H$767,6))</f>
        <v>PERMANENT</v>
      </c>
      <c r="G7529" s="24">
        <v>45180</v>
      </c>
      <c r="H7529" s="24">
        <v>45181</v>
      </c>
      <c r="I7529" s="20" t="s">
        <v>81</v>
      </c>
      <c r="K7529" s="57" t="str">
        <f ca="1">LeaveTracker[[#This Row],[Days]]&amp;" "&amp;LeaveTracker[[#This Row],[Type of Leave]]</f>
        <v>2 SL</v>
      </c>
      <c r="L7529" s="23">
        <f ca="1">NETWORKDAYS(LeaveTracker[[#This Row],[Start Date]],LeaveTracker[[#This Row],[End Date]],lstHolidays)</f>
        <v>2</v>
      </c>
      <c r="M7529" s="27"/>
    </row>
    <row r="7530" spans="1:13" ht="30" customHeight="1" x14ac:dyDescent="0.3">
      <c r="A7530" s="27">
        <f t="shared" si="91"/>
        <v>3772</v>
      </c>
      <c r="B7530" s="31">
        <v>45183</v>
      </c>
      <c r="C7530" s="31">
        <v>45181</v>
      </c>
      <c r="D7530" s="19" t="s">
        <v>1819</v>
      </c>
      <c r="E7530" s="20" t="str">
        <f>IF(ISBLANK(LeaveTracker[[#This Row],[Employee Name]]),"-----",VLOOKUP(LeaveTracker[[#This Row],[Employee Name]],'List of Employees'!$B$4:$H$767,7))</f>
        <v>GSO</v>
      </c>
      <c r="F7530" s="66" t="str">
        <f>IF(ISBLANK(LeaveTracker[[#This Row],[Employee Name]]),"-----",VLOOKUP(LeaveTracker[[#This Row],[Employee Name]],'List of Employees'!$B$4:$H$767,6))</f>
        <v>CASUAL</v>
      </c>
      <c r="G7530" s="24">
        <v>45187</v>
      </c>
      <c r="H7530" s="24">
        <v>45188</v>
      </c>
      <c r="I7530" s="20" t="s">
        <v>82</v>
      </c>
      <c r="K7530" s="57" t="str">
        <f ca="1">LeaveTracker[[#This Row],[Days]]&amp;" "&amp;LeaveTracker[[#This Row],[Type of Leave]]</f>
        <v>2 VL</v>
      </c>
      <c r="L7530" s="23">
        <f ca="1">NETWORKDAYS(LeaveTracker[[#This Row],[Start Date]],LeaveTracker[[#This Row],[End Date]],lstHolidays)</f>
        <v>2</v>
      </c>
      <c r="M7530" s="27"/>
    </row>
    <row r="7531" spans="1:13" ht="30" customHeight="1" x14ac:dyDescent="0.3">
      <c r="A7531" s="27">
        <f t="shared" si="91"/>
        <v>3773</v>
      </c>
      <c r="B7531" s="31">
        <v>45183</v>
      </c>
      <c r="C7531" s="31">
        <v>45181</v>
      </c>
      <c r="D7531" s="19" t="s">
        <v>1819</v>
      </c>
      <c r="E7531" s="20" t="str">
        <f>IF(ISBLANK(LeaveTracker[[#This Row],[Employee Name]]),"-----",VLOOKUP(LeaveTracker[[#This Row],[Employee Name]],'List of Employees'!$B$4:$H$767,7))</f>
        <v>GSO</v>
      </c>
      <c r="F7531" s="66" t="str">
        <f>IF(ISBLANK(LeaveTracker[[#This Row],[Employee Name]]),"-----",VLOOKUP(LeaveTracker[[#This Row],[Employee Name]],'List of Employees'!$B$4:$H$767,6))</f>
        <v>CASUAL</v>
      </c>
      <c r="G7531" s="24">
        <v>45177</v>
      </c>
      <c r="H7531" s="24">
        <v>45177</v>
      </c>
      <c r="I7531" s="20" t="s">
        <v>81</v>
      </c>
      <c r="K7531" s="57" t="str">
        <f ca="1">LeaveTracker[[#This Row],[Days]]&amp;" "&amp;LeaveTracker[[#This Row],[Type of Leave]]</f>
        <v>1 SL</v>
      </c>
      <c r="L7531" s="23">
        <f ca="1">NETWORKDAYS(LeaveTracker[[#This Row],[Start Date]],LeaveTracker[[#This Row],[End Date]],lstHolidays)</f>
        <v>1</v>
      </c>
      <c r="M7531" s="27"/>
    </row>
    <row r="7532" spans="1:13" ht="30" customHeight="1" x14ac:dyDescent="0.3">
      <c r="A7532" s="27">
        <v>3773</v>
      </c>
      <c r="B7532" s="31">
        <v>45183</v>
      </c>
      <c r="C7532" s="31">
        <v>45181</v>
      </c>
      <c r="D7532" s="19" t="s">
        <v>1819</v>
      </c>
      <c r="E7532" s="20" t="str">
        <f>IF(ISBLANK(LeaveTracker[[#This Row],[Employee Name]]),"-----",VLOOKUP(LeaveTracker[[#This Row],[Employee Name]],'List of Employees'!$B$4:$H$767,7))</f>
        <v>GSO</v>
      </c>
      <c r="F7532" s="66" t="str">
        <f>IF(ISBLANK(LeaveTracker[[#This Row],[Employee Name]]),"-----",VLOOKUP(LeaveTracker[[#This Row],[Employee Name]],'List of Employees'!$B$4:$H$767,6))</f>
        <v>CASUAL</v>
      </c>
      <c r="G7532" s="24">
        <v>45180</v>
      </c>
      <c r="H7532" s="24">
        <v>45180</v>
      </c>
      <c r="I7532" s="20" t="s">
        <v>81</v>
      </c>
      <c r="K7532" s="57" t="str">
        <f ca="1">LeaveTracker[[#This Row],[Days]]&amp;" "&amp;LeaveTracker[[#This Row],[Type of Leave]]</f>
        <v>1 SL</v>
      </c>
      <c r="L7532" s="23">
        <f ca="1">NETWORKDAYS(LeaveTracker[[#This Row],[Start Date]],LeaveTracker[[#This Row],[End Date]],lstHolidays)</f>
        <v>1</v>
      </c>
      <c r="M7532" s="27"/>
    </row>
    <row r="7533" spans="1:13" ht="30" customHeight="1" x14ac:dyDescent="0.3">
      <c r="A7533" s="27">
        <f>A7531+1</f>
        <v>3774</v>
      </c>
      <c r="B7533" s="31">
        <v>45183</v>
      </c>
      <c r="C7533" s="31">
        <v>45140</v>
      </c>
      <c r="D7533" s="19" t="s">
        <v>2114</v>
      </c>
      <c r="E7533" s="20" t="str">
        <f>IF(ISBLANK(LeaveTracker[[#This Row],[Employee Name]]),"-----",VLOOKUP(LeaveTracker[[#This Row],[Employee Name]],'List of Employees'!$B$4:$H$767,7))</f>
        <v>BPLO</v>
      </c>
      <c r="F7533" s="66" t="str">
        <f>IF(ISBLANK(LeaveTracker[[#This Row],[Employee Name]]),"-----",VLOOKUP(LeaveTracker[[#This Row],[Employee Name]],'List of Employees'!$B$4:$H$767,6))</f>
        <v>PERMANENT</v>
      </c>
      <c r="G7533" s="24">
        <v>45180</v>
      </c>
      <c r="H7533" s="24">
        <v>45180</v>
      </c>
      <c r="I7533" s="20" t="s">
        <v>81</v>
      </c>
      <c r="K7533" s="57" t="str">
        <f ca="1">LeaveTracker[[#This Row],[Days]]&amp;" "&amp;LeaveTracker[[#This Row],[Type of Leave]]</f>
        <v>1 SL</v>
      </c>
      <c r="L7533" s="23">
        <f ca="1">NETWORKDAYS(LeaveTracker[[#This Row],[Start Date]],LeaveTracker[[#This Row],[End Date]],lstHolidays)</f>
        <v>1</v>
      </c>
      <c r="M7533" s="27"/>
    </row>
    <row r="7534" spans="1:13" ht="30" customHeight="1" x14ac:dyDescent="0.3">
      <c r="A7534" s="27">
        <f t="shared" si="91"/>
        <v>3775</v>
      </c>
      <c r="B7534" s="31">
        <v>45183</v>
      </c>
      <c r="C7534" s="31">
        <v>45178</v>
      </c>
      <c r="D7534" s="19" t="s">
        <v>2283</v>
      </c>
      <c r="E7534" s="20" t="str">
        <f>IF(ISBLANK(LeaveTracker[[#This Row],[Employee Name]]),"-----",VLOOKUP(LeaveTracker[[#This Row],[Employee Name]],'List of Employees'!$B$4:$H$767,7))</f>
        <v>OSPITAL NG TAGAYTAY</v>
      </c>
      <c r="F7534" s="66" t="str">
        <f>IF(ISBLANK(LeaveTracker[[#This Row],[Employee Name]]),"-----",VLOOKUP(LeaveTracker[[#This Row],[Employee Name]],'List of Employees'!$B$4:$H$767,6))</f>
        <v>CASUAL</v>
      </c>
      <c r="G7534" s="24">
        <v>45187</v>
      </c>
      <c r="H7534" s="24">
        <v>45198</v>
      </c>
      <c r="I7534" s="20" t="s">
        <v>82</v>
      </c>
      <c r="K7534" s="57" t="str">
        <f ca="1">LeaveTracker[[#This Row],[Days]]&amp;" "&amp;LeaveTracker[[#This Row],[Type of Leave]]</f>
        <v>10 VL</v>
      </c>
      <c r="L7534" s="23">
        <f ca="1">NETWORKDAYS(LeaveTracker[[#This Row],[Start Date]],LeaveTracker[[#This Row],[End Date]],lstHolidays)</f>
        <v>10</v>
      </c>
      <c r="M7534" s="27"/>
    </row>
    <row r="7535" spans="1:13" ht="30" customHeight="1" x14ac:dyDescent="0.3">
      <c r="A7535" s="27">
        <f t="shared" si="91"/>
        <v>3776</v>
      </c>
      <c r="B7535" s="31">
        <v>45183</v>
      </c>
      <c r="C7535" s="31">
        <v>45178</v>
      </c>
      <c r="D7535" s="19" t="s">
        <v>2283</v>
      </c>
      <c r="E7535" s="20" t="str">
        <f>IF(ISBLANK(LeaveTracker[[#This Row],[Employee Name]]),"-----",VLOOKUP(LeaveTracker[[#This Row],[Employee Name]],'List of Employees'!$B$4:$H$767,7))</f>
        <v>OSPITAL NG TAGAYTAY</v>
      </c>
      <c r="F7535" s="66" t="str">
        <f>IF(ISBLANK(LeaveTracker[[#This Row],[Employee Name]]),"-----",VLOOKUP(LeaveTracker[[#This Row],[Employee Name]],'List of Employees'!$B$4:$H$767,6))</f>
        <v>CASUAL</v>
      </c>
      <c r="G7535" s="24">
        <v>45201</v>
      </c>
      <c r="H7535" s="24">
        <v>45230</v>
      </c>
      <c r="I7535" s="20" t="s">
        <v>82</v>
      </c>
      <c r="K7535" s="57" t="str">
        <f ca="1">LeaveTracker[[#This Row],[Days]]&amp;" "&amp;LeaveTracker[[#This Row],[Type of Leave]]</f>
        <v>21 VL</v>
      </c>
      <c r="L7535" s="23">
        <f ca="1">NETWORKDAYS(LeaveTracker[[#This Row],[Start Date]],LeaveTracker[[#This Row],[End Date]],lstHolidays)</f>
        <v>21</v>
      </c>
      <c r="M7535" s="27"/>
    </row>
    <row r="7536" spans="1:13" ht="30" customHeight="1" x14ac:dyDescent="0.3">
      <c r="A7536" s="27">
        <f t="shared" si="91"/>
        <v>3777</v>
      </c>
      <c r="B7536" s="31">
        <v>45183</v>
      </c>
      <c r="C7536" s="31">
        <v>45184</v>
      </c>
      <c r="D7536" s="19" t="s">
        <v>1850</v>
      </c>
      <c r="E7536" s="20" t="str">
        <f>IF(ISBLANK(LeaveTracker[[#This Row],[Employee Name]]),"-----",VLOOKUP(LeaveTracker[[#This Row],[Employee Name]],'List of Employees'!$B$4:$H$767,7))</f>
        <v>CHO</v>
      </c>
      <c r="F7536" s="66" t="str">
        <f>IF(ISBLANK(LeaveTracker[[#This Row],[Employee Name]]),"-----",VLOOKUP(LeaveTracker[[#This Row],[Employee Name]],'List of Employees'!$B$4:$H$767,6))</f>
        <v>JOBCON</v>
      </c>
      <c r="G7536" s="24">
        <v>45173</v>
      </c>
      <c r="H7536" s="24">
        <v>45177</v>
      </c>
      <c r="I7536" s="20" t="s">
        <v>81</v>
      </c>
      <c r="K7536" s="57" t="str">
        <f ca="1">LeaveTracker[[#This Row],[Days]]&amp;" "&amp;LeaveTracker[[#This Row],[Type of Leave]]</f>
        <v>5 SL</v>
      </c>
      <c r="L7536" s="23">
        <f ca="1">NETWORKDAYS(LeaveTracker[[#This Row],[Start Date]],LeaveTracker[[#This Row],[End Date]],lstHolidays)</f>
        <v>5</v>
      </c>
      <c r="M7536" s="27"/>
    </row>
    <row r="7537" spans="1:13" ht="30" customHeight="1" x14ac:dyDescent="0.3">
      <c r="A7537" s="27">
        <f t="shared" si="91"/>
        <v>3778</v>
      </c>
      <c r="B7537" s="31">
        <v>45183</v>
      </c>
      <c r="C7537" s="31">
        <v>45180</v>
      </c>
      <c r="D7537" s="19" t="s">
        <v>1859</v>
      </c>
      <c r="E7537" s="20" t="str">
        <f>IF(ISBLANK(LeaveTracker[[#This Row],[Employee Name]]),"-----",VLOOKUP(LeaveTracker[[#This Row],[Employee Name]],'List of Employees'!$B$4:$H$767,7))</f>
        <v>TICC</v>
      </c>
      <c r="F7537" s="66" t="str">
        <f>IF(ISBLANK(LeaveTracker[[#This Row],[Employee Name]]),"-----",VLOOKUP(LeaveTracker[[#This Row],[Employee Name]],'List of Employees'!$B$4:$H$767,6))</f>
        <v>CASUAL</v>
      </c>
      <c r="G7537" s="24">
        <v>45165</v>
      </c>
      <c r="H7537" s="24">
        <v>45165</v>
      </c>
      <c r="I7537" s="20" t="s">
        <v>81</v>
      </c>
      <c r="K7537" s="57" t="str">
        <f>LeaveTracker[[#This Row],[Days]]&amp;" "&amp;LeaveTracker[[#This Row],[Type of Leave]]</f>
        <v>1 SL</v>
      </c>
      <c r="L7537" s="23">
        <v>1</v>
      </c>
      <c r="M7537" s="27"/>
    </row>
    <row r="7538" spans="1:13" ht="30" customHeight="1" x14ac:dyDescent="0.3">
      <c r="A7538" s="27">
        <v>3778</v>
      </c>
      <c r="B7538" s="31">
        <v>45183</v>
      </c>
      <c r="C7538" s="31">
        <v>45180</v>
      </c>
      <c r="D7538" s="19" t="s">
        <v>1859</v>
      </c>
      <c r="E7538" s="20" t="str">
        <f>IF(ISBLANK(LeaveTracker[[#This Row],[Employee Name]]),"-----",VLOOKUP(LeaveTracker[[#This Row],[Employee Name]],'List of Employees'!$B$4:$H$767,7))</f>
        <v>TICC</v>
      </c>
      <c r="F7538" s="66" t="str">
        <f>IF(ISBLANK(LeaveTracker[[#This Row],[Employee Name]]),"-----",VLOOKUP(LeaveTracker[[#This Row],[Employee Name]],'List of Employees'!$B$4:$H$767,6))</f>
        <v>CASUAL</v>
      </c>
      <c r="G7538" s="24">
        <v>45169</v>
      </c>
      <c r="H7538" s="24">
        <v>45169</v>
      </c>
      <c r="I7538" s="20" t="s">
        <v>81</v>
      </c>
      <c r="K7538" s="57" t="str">
        <f ca="1">LeaveTracker[[#This Row],[Days]]&amp;" "&amp;LeaveTracker[[#This Row],[Type of Leave]]</f>
        <v>1 SL</v>
      </c>
      <c r="L7538" s="23">
        <f ca="1">NETWORKDAYS(LeaveTracker[[#This Row],[Start Date]],LeaveTracker[[#This Row],[End Date]],lstHolidays)</f>
        <v>1</v>
      </c>
      <c r="M7538" s="27"/>
    </row>
    <row r="7539" spans="1:13" ht="30" customHeight="1" x14ac:dyDescent="0.3">
      <c r="A7539" s="27">
        <f>A7537+1</f>
        <v>3779</v>
      </c>
      <c r="B7539" s="31">
        <v>45183</v>
      </c>
      <c r="C7539" s="31">
        <v>45174</v>
      </c>
      <c r="D7539" s="19" t="s">
        <v>1807</v>
      </c>
      <c r="E7539" s="20" t="str">
        <f>IF(ISBLANK(LeaveTracker[[#This Row],[Employee Name]]),"-----",VLOOKUP(LeaveTracker[[#This Row],[Employee Name]],'List of Employees'!$B$4:$H$767,7))</f>
        <v>TICC</v>
      </c>
      <c r="F7539" s="66" t="str">
        <f>IF(ISBLANK(LeaveTracker[[#This Row],[Employee Name]]),"-----",VLOOKUP(LeaveTracker[[#This Row],[Employee Name]],'List of Employees'!$B$4:$H$767,6))</f>
        <v>CASUAL</v>
      </c>
      <c r="G7539" s="24">
        <v>45142</v>
      </c>
      <c r="H7539" s="24">
        <v>45142</v>
      </c>
      <c r="I7539" s="20" t="s">
        <v>81</v>
      </c>
      <c r="K7539" s="57" t="str">
        <f ca="1">LeaveTracker[[#This Row],[Days]]&amp;" "&amp;LeaveTracker[[#This Row],[Type of Leave]]</f>
        <v>1 SL</v>
      </c>
      <c r="L7539" s="23">
        <f ca="1">NETWORKDAYS(LeaveTracker[[#This Row],[Start Date]],LeaveTracker[[#This Row],[End Date]],lstHolidays)</f>
        <v>1</v>
      </c>
      <c r="M7539" s="27"/>
    </row>
    <row r="7540" spans="1:13" ht="30" customHeight="1" x14ac:dyDescent="0.3">
      <c r="A7540" s="27">
        <f t="shared" si="91"/>
        <v>3780</v>
      </c>
      <c r="B7540" s="31">
        <v>45183</v>
      </c>
      <c r="C7540" s="31">
        <v>45174</v>
      </c>
      <c r="D7540" s="19" t="s">
        <v>1807</v>
      </c>
      <c r="E7540" s="20" t="str">
        <f>IF(ISBLANK(LeaveTracker[[#This Row],[Employee Name]]),"-----",VLOOKUP(LeaveTracker[[#This Row],[Employee Name]],'List of Employees'!$B$4:$H$767,7))</f>
        <v>TICC</v>
      </c>
      <c r="F7540" s="66" t="str">
        <f>IF(ISBLANK(LeaveTracker[[#This Row],[Employee Name]]),"-----",VLOOKUP(LeaveTracker[[#This Row],[Employee Name]],'List of Employees'!$B$4:$H$767,6))</f>
        <v>CASUAL</v>
      </c>
      <c r="G7540" s="24">
        <v>45160</v>
      </c>
      <c r="H7540" s="24">
        <v>45160</v>
      </c>
      <c r="I7540" s="20" t="s">
        <v>81</v>
      </c>
      <c r="K7540" s="57" t="str">
        <f ca="1">LeaveTracker[[#This Row],[Days]]&amp;" "&amp;LeaveTracker[[#This Row],[Type of Leave]]</f>
        <v>1 SL</v>
      </c>
      <c r="L7540" s="23">
        <f ca="1">NETWORKDAYS(LeaveTracker[[#This Row],[Start Date]],LeaveTracker[[#This Row],[End Date]],lstHolidays)</f>
        <v>1</v>
      </c>
      <c r="M7540" s="27"/>
    </row>
    <row r="7541" spans="1:13" ht="30" customHeight="1" x14ac:dyDescent="0.3">
      <c r="A7541" s="27">
        <f t="shared" si="91"/>
        <v>3781</v>
      </c>
      <c r="B7541" s="31">
        <v>45183</v>
      </c>
      <c r="C7541" s="31">
        <v>45177</v>
      </c>
      <c r="D7541" s="19" t="s">
        <v>2007</v>
      </c>
      <c r="E7541" s="20" t="str">
        <f>IF(ISBLANK(LeaveTracker[[#This Row],[Employee Name]]),"-----",VLOOKUP(LeaveTracker[[#This Row],[Employee Name]],'List of Employees'!$B$4:$H$767,7))</f>
        <v>EDP</v>
      </c>
      <c r="F7541" s="66" t="str">
        <f>IF(ISBLANK(LeaveTracker[[#This Row],[Employee Name]]),"-----",VLOOKUP(LeaveTracker[[#This Row],[Employee Name]],'List of Employees'!$B$4:$H$767,6))</f>
        <v>CASUAL</v>
      </c>
      <c r="G7541" s="24">
        <v>45174</v>
      </c>
      <c r="H7541" s="24">
        <v>45176</v>
      </c>
      <c r="I7541" s="20" t="s">
        <v>81</v>
      </c>
      <c r="K7541" s="57" t="str">
        <f ca="1">LeaveTracker[[#This Row],[Days]]&amp;" "&amp;LeaveTracker[[#This Row],[Type of Leave]]</f>
        <v>3 SL</v>
      </c>
      <c r="L7541" s="23">
        <f ca="1">NETWORKDAYS(LeaveTracker[[#This Row],[Start Date]],LeaveTracker[[#This Row],[End Date]],lstHolidays)</f>
        <v>3</v>
      </c>
      <c r="M7541" s="27"/>
    </row>
    <row r="7542" spans="1:13" ht="30" customHeight="1" x14ac:dyDescent="0.3">
      <c r="A7542" s="27">
        <f t="shared" si="91"/>
        <v>3782</v>
      </c>
      <c r="B7542" s="31">
        <v>45183</v>
      </c>
      <c r="C7542" s="31">
        <v>45180</v>
      </c>
      <c r="D7542" s="19" t="s">
        <v>1867</v>
      </c>
      <c r="E7542" s="20" t="str">
        <f>IF(ISBLANK(LeaveTracker[[#This Row],[Employee Name]]),"-----",VLOOKUP(LeaveTracker[[#This Row],[Employee Name]],'List of Employees'!$B$4:$H$767,7))</f>
        <v>GSO</v>
      </c>
      <c r="F7542" s="66" t="str">
        <f>IF(ISBLANK(LeaveTracker[[#This Row],[Employee Name]]),"-----",VLOOKUP(LeaveTracker[[#This Row],[Employee Name]],'List of Employees'!$B$4:$H$767,6))</f>
        <v>CASUAL</v>
      </c>
      <c r="G7542" s="24">
        <v>45190</v>
      </c>
      <c r="H7542" s="24">
        <v>45191</v>
      </c>
      <c r="I7542" s="20" t="s">
        <v>82</v>
      </c>
      <c r="K7542" s="57" t="str">
        <f ca="1">LeaveTracker[[#This Row],[Days]]&amp;" "&amp;LeaveTracker[[#This Row],[Type of Leave]]</f>
        <v>2 VL</v>
      </c>
      <c r="L7542" s="23">
        <f ca="1">NETWORKDAYS(LeaveTracker[[#This Row],[Start Date]],LeaveTracker[[#This Row],[End Date]],lstHolidays)</f>
        <v>2</v>
      </c>
      <c r="M7542" s="27"/>
    </row>
    <row r="7543" spans="1:13" ht="30" customHeight="1" x14ac:dyDescent="0.3">
      <c r="A7543" s="27">
        <f t="shared" si="91"/>
        <v>3783</v>
      </c>
      <c r="B7543" s="31">
        <v>45183</v>
      </c>
      <c r="C7543" s="31">
        <v>45180</v>
      </c>
      <c r="D7543" s="19" t="s">
        <v>1918</v>
      </c>
      <c r="E7543" s="20" t="str">
        <f>IF(ISBLANK(LeaveTracker[[#This Row],[Employee Name]]),"-----",VLOOKUP(LeaveTracker[[#This Row],[Employee Name]],'List of Employees'!$B$4:$H$767,7))</f>
        <v>HOUSING</v>
      </c>
      <c r="F7543" s="66" t="str">
        <f>IF(ISBLANK(LeaveTracker[[#This Row],[Employee Name]]),"-----",VLOOKUP(LeaveTracker[[#This Row],[Employee Name]],'List of Employees'!$B$4:$H$767,6))</f>
        <v>CASUAL</v>
      </c>
      <c r="G7543" s="24">
        <v>45176</v>
      </c>
      <c r="H7543" s="24">
        <v>45176</v>
      </c>
      <c r="I7543" s="20" t="s">
        <v>81</v>
      </c>
      <c r="K7543" s="57" t="str">
        <f ca="1">LeaveTracker[[#This Row],[Days]]&amp;" "&amp;LeaveTracker[[#This Row],[Type of Leave]]</f>
        <v>1 SL</v>
      </c>
      <c r="L7543" s="23">
        <f ca="1">NETWORKDAYS(LeaveTracker[[#This Row],[Start Date]],LeaveTracker[[#This Row],[End Date]],lstHolidays)</f>
        <v>1</v>
      </c>
      <c r="M7543" s="27"/>
    </row>
    <row r="7544" spans="1:13" ht="30" customHeight="1" x14ac:dyDescent="0.3">
      <c r="A7544" s="27">
        <f t="shared" si="91"/>
        <v>3784</v>
      </c>
      <c r="B7544" s="31">
        <v>45183</v>
      </c>
      <c r="C7544" s="31">
        <v>45170</v>
      </c>
      <c r="D7544" s="19" t="s">
        <v>1757</v>
      </c>
      <c r="E7544" s="20" t="str">
        <f>IF(ISBLANK(LeaveTracker[[#This Row],[Employee Name]]),"-----",VLOOKUP(LeaveTracker[[#This Row],[Employee Name]],'List of Employees'!$B$4:$H$767,7))</f>
        <v>LIBRARY</v>
      </c>
      <c r="F7544" s="66" t="str">
        <f>IF(ISBLANK(LeaveTracker[[#This Row],[Employee Name]]),"-----",VLOOKUP(LeaveTracker[[#This Row],[Employee Name]],'List of Employees'!$B$4:$H$767,6))</f>
        <v>CASUAL</v>
      </c>
      <c r="G7544" s="24">
        <v>45168</v>
      </c>
      <c r="H7544" s="24">
        <v>45168</v>
      </c>
      <c r="I7544" s="20" t="s">
        <v>297</v>
      </c>
      <c r="J7544" s="42" t="s">
        <v>1000</v>
      </c>
      <c r="K7544" s="57" t="str">
        <f ca="1">LeaveTracker[[#This Row],[Days]]&amp;" "&amp;LeaveTracker[[#This Row],[Type of Leave]]</f>
        <v>1 OTHER</v>
      </c>
      <c r="L7544" s="23">
        <f ca="1">NETWORKDAYS(LeaveTracker[[#This Row],[Start Date]],LeaveTracker[[#This Row],[End Date]],lstHolidays)</f>
        <v>1</v>
      </c>
      <c r="M7544" s="27"/>
    </row>
    <row r="7545" spans="1:13" ht="30" customHeight="1" x14ac:dyDescent="0.3">
      <c r="A7545" s="27">
        <f t="shared" si="91"/>
        <v>3785</v>
      </c>
      <c r="B7545" s="31">
        <v>45183</v>
      </c>
      <c r="C7545" s="31">
        <v>45174</v>
      </c>
      <c r="D7545" s="19" t="s">
        <v>1757</v>
      </c>
      <c r="E7545" s="20" t="str">
        <f>IF(ISBLANK(LeaveTracker[[#This Row],[Employee Name]]),"-----",VLOOKUP(LeaveTracker[[#This Row],[Employee Name]],'List of Employees'!$B$4:$H$767,7))</f>
        <v>LIBRARY</v>
      </c>
      <c r="F7545" s="66" t="str">
        <f>IF(ISBLANK(LeaveTracker[[#This Row],[Employee Name]]),"-----",VLOOKUP(LeaveTracker[[#This Row],[Employee Name]],'List of Employees'!$B$4:$H$767,6))</f>
        <v>CASUAL</v>
      </c>
      <c r="G7545" s="24">
        <v>45173</v>
      </c>
      <c r="H7545" s="24">
        <v>45173</v>
      </c>
      <c r="I7545" s="20" t="s">
        <v>81</v>
      </c>
      <c r="K7545" s="57" t="str">
        <f ca="1">LeaveTracker[[#This Row],[Days]]&amp;" "&amp;LeaveTracker[[#This Row],[Type of Leave]]</f>
        <v>1 SL</v>
      </c>
      <c r="L7545" s="23">
        <f ca="1">NETWORKDAYS(LeaveTracker[[#This Row],[Start Date]],LeaveTracker[[#This Row],[End Date]],lstHolidays)</f>
        <v>1</v>
      </c>
      <c r="M7545" s="27"/>
    </row>
    <row r="7546" spans="1:13" ht="30" customHeight="1" x14ac:dyDescent="0.3">
      <c r="A7546" s="27">
        <f t="shared" si="91"/>
        <v>3786</v>
      </c>
      <c r="B7546" s="31">
        <v>45183</v>
      </c>
      <c r="C7546" s="31">
        <v>45177</v>
      </c>
      <c r="D7546" s="19" t="s">
        <v>374</v>
      </c>
      <c r="E7546" s="20" t="str">
        <f>IF(ISBLANK(LeaveTracker[[#This Row],[Employee Name]]),"-----",VLOOKUP(LeaveTracker[[#This Row],[Employee Name]],'List of Employees'!$B$4:$H$767,7))</f>
        <v>CCT</v>
      </c>
      <c r="F7546" s="66" t="str">
        <f>IF(ISBLANK(LeaveTracker[[#This Row],[Employee Name]]),"-----",VLOOKUP(LeaveTracker[[#This Row],[Employee Name]],'List of Employees'!$B$4:$H$767,6))</f>
        <v>PERMANENT</v>
      </c>
      <c r="G7546" s="24">
        <v>45176</v>
      </c>
      <c r="H7546" s="24">
        <v>45176</v>
      </c>
      <c r="I7546" s="20" t="s">
        <v>81</v>
      </c>
      <c r="K7546" s="57" t="str">
        <f ca="1">LeaveTracker[[#This Row],[Days]]&amp;" "&amp;LeaveTracker[[#This Row],[Type of Leave]]</f>
        <v>1 SL</v>
      </c>
      <c r="L7546" s="23">
        <f ca="1">NETWORKDAYS(LeaveTracker[[#This Row],[Start Date]],LeaveTracker[[#This Row],[End Date]],lstHolidays)</f>
        <v>1</v>
      </c>
      <c r="M7546" s="27"/>
    </row>
    <row r="7547" spans="1:13" ht="30" customHeight="1" x14ac:dyDescent="0.3">
      <c r="A7547" s="27">
        <f t="shared" si="91"/>
        <v>3787</v>
      </c>
      <c r="B7547" s="31">
        <v>45183</v>
      </c>
      <c r="C7547" s="31">
        <v>45180</v>
      </c>
      <c r="D7547" s="19" t="s">
        <v>1804</v>
      </c>
      <c r="E7547" s="20" t="str">
        <f>IF(ISBLANK(LeaveTracker[[#This Row],[Employee Name]]),"-----",VLOOKUP(LeaveTracker[[#This Row],[Employee Name]],'List of Employees'!$B$4:$H$767,7))</f>
        <v>TICC</v>
      </c>
      <c r="F7547" s="66" t="str">
        <f>IF(ISBLANK(LeaveTracker[[#This Row],[Employee Name]]),"-----",VLOOKUP(LeaveTracker[[#This Row],[Employee Name]],'List of Employees'!$B$4:$H$767,6))</f>
        <v>CASUAL</v>
      </c>
      <c r="G7547" s="24">
        <v>45176</v>
      </c>
      <c r="H7547" s="24">
        <v>45177</v>
      </c>
      <c r="I7547" s="20" t="s">
        <v>81</v>
      </c>
      <c r="K7547" s="57" t="str">
        <f ca="1">LeaveTracker[[#This Row],[Days]]&amp;" "&amp;LeaveTracker[[#This Row],[Type of Leave]]</f>
        <v>2 SL</v>
      </c>
      <c r="L7547" s="23">
        <f ca="1">NETWORKDAYS(LeaveTracker[[#This Row],[Start Date]],LeaveTracker[[#This Row],[End Date]],lstHolidays)</f>
        <v>2</v>
      </c>
      <c r="M7547" s="27"/>
    </row>
    <row r="7548" spans="1:13" ht="30" customHeight="1" x14ac:dyDescent="0.3">
      <c r="A7548" s="27">
        <f t="shared" si="91"/>
        <v>3788</v>
      </c>
      <c r="B7548" s="31">
        <v>45183</v>
      </c>
      <c r="C7548" s="31">
        <v>45177</v>
      </c>
      <c r="D7548" s="19" t="s">
        <v>2459</v>
      </c>
      <c r="E7548" s="20" t="str">
        <f>IF(ISBLANK(LeaveTracker[[#This Row],[Employee Name]]),"-----",VLOOKUP(LeaveTracker[[#This Row],[Employee Name]],'List of Employees'!$B$4:$H$767,7))</f>
        <v>CCT</v>
      </c>
      <c r="F7548" s="66" t="str">
        <f>IF(ISBLANK(LeaveTracker[[#This Row],[Employee Name]]),"-----",VLOOKUP(LeaveTracker[[#This Row],[Employee Name]],'List of Employees'!$B$4:$H$767,6))</f>
        <v>CASUAL</v>
      </c>
      <c r="G7548" s="24">
        <v>45175</v>
      </c>
      <c r="H7548" s="24">
        <v>45175</v>
      </c>
      <c r="I7548" s="20" t="s">
        <v>81</v>
      </c>
      <c r="K7548" s="57" t="str">
        <f ca="1">LeaveTracker[[#This Row],[Days]]&amp;" "&amp;LeaveTracker[[#This Row],[Type of Leave]]</f>
        <v>1 SL</v>
      </c>
      <c r="L7548" s="23">
        <f ca="1">NETWORKDAYS(LeaveTracker[[#This Row],[Start Date]],LeaveTracker[[#This Row],[End Date]],lstHolidays)</f>
        <v>1</v>
      </c>
      <c r="M7548" s="27"/>
    </row>
    <row r="7549" spans="1:13" ht="30" customHeight="1" x14ac:dyDescent="0.3">
      <c r="A7549" s="27">
        <f t="shared" si="91"/>
        <v>3789</v>
      </c>
      <c r="B7549" s="31">
        <v>45183</v>
      </c>
      <c r="C7549" s="31">
        <v>45177</v>
      </c>
      <c r="D7549" s="19" t="s">
        <v>1953</v>
      </c>
      <c r="E7549" s="20" t="str">
        <f>IF(ISBLANK(LeaveTracker[[#This Row],[Employee Name]]),"-----",VLOOKUP(LeaveTracker[[#This Row],[Employee Name]],'List of Employees'!$B$4:$H$767,7))</f>
        <v>CENRO</v>
      </c>
      <c r="F7549" s="66" t="str">
        <f>IF(ISBLANK(LeaveTracker[[#This Row],[Employee Name]]),"-----",VLOOKUP(LeaveTracker[[#This Row],[Employee Name]],'List of Employees'!$B$4:$H$767,6))</f>
        <v>CASUAL</v>
      </c>
      <c r="G7549" s="24">
        <v>45175</v>
      </c>
      <c r="H7549" s="24">
        <v>45176</v>
      </c>
      <c r="I7549" s="20" t="s">
        <v>81</v>
      </c>
      <c r="K7549" s="57" t="str">
        <f ca="1">LeaveTracker[[#This Row],[Days]]&amp;" "&amp;LeaveTracker[[#This Row],[Type of Leave]]</f>
        <v>2 SL</v>
      </c>
      <c r="L7549" s="23">
        <f ca="1">NETWORKDAYS(LeaveTracker[[#This Row],[Start Date]],LeaveTracker[[#This Row],[End Date]],lstHolidays)</f>
        <v>2</v>
      </c>
      <c r="M7549" s="27"/>
    </row>
    <row r="7550" spans="1:13" ht="30" customHeight="1" x14ac:dyDescent="0.3">
      <c r="A7550" s="27">
        <f t="shared" si="91"/>
        <v>3790</v>
      </c>
      <c r="B7550" s="31">
        <v>45183</v>
      </c>
      <c r="C7550" s="31">
        <v>45170</v>
      </c>
      <c r="D7550" s="19" t="s">
        <v>1859</v>
      </c>
      <c r="E7550" s="20" t="str">
        <f>IF(ISBLANK(LeaveTracker[[#This Row],[Employee Name]]),"-----",VLOOKUP(LeaveTracker[[#This Row],[Employee Name]],'List of Employees'!$B$4:$H$767,7))</f>
        <v>TICC</v>
      </c>
      <c r="F7550" s="66" t="str">
        <f>IF(ISBLANK(LeaveTracker[[#This Row],[Employee Name]]),"-----",VLOOKUP(LeaveTracker[[#This Row],[Employee Name]],'List of Employees'!$B$4:$H$767,6))</f>
        <v>CASUAL</v>
      </c>
      <c r="G7550" s="24">
        <v>45183</v>
      </c>
      <c r="H7550" s="24">
        <v>45184</v>
      </c>
      <c r="I7550" s="20" t="s">
        <v>82</v>
      </c>
      <c r="K7550" s="57" t="str">
        <f ca="1">LeaveTracker[[#This Row],[Days]]&amp;" "&amp;LeaveTracker[[#This Row],[Type of Leave]]</f>
        <v>2 VL</v>
      </c>
      <c r="L7550" s="23">
        <f ca="1">NETWORKDAYS(LeaveTracker[[#This Row],[Start Date]],LeaveTracker[[#This Row],[End Date]],lstHolidays)</f>
        <v>2</v>
      </c>
      <c r="M7550" s="27"/>
    </row>
    <row r="7551" spans="1:13" ht="30" customHeight="1" x14ac:dyDescent="0.3">
      <c r="A7551" s="27">
        <f t="shared" si="91"/>
        <v>3791</v>
      </c>
      <c r="B7551" s="31">
        <v>45183</v>
      </c>
      <c r="C7551" s="31">
        <v>45176</v>
      </c>
      <c r="D7551" s="19" t="s">
        <v>2181</v>
      </c>
      <c r="E7551" s="20" t="str">
        <f>IF(ISBLANK(LeaveTracker[[#This Row],[Employee Name]]),"-----",VLOOKUP(LeaveTracker[[#This Row],[Employee Name]],'List of Employees'!$B$4:$H$767,7))</f>
        <v>TICC</v>
      </c>
      <c r="F7551" s="66" t="str">
        <f>IF(ISBLANK(LeaveTracker[[#This Row],[Employee Name]]),"-----",VLOOKUP(LeaveTracker[[#This Row],[Employee Name]],'List of Employees'!$B$4:$H$767,6))</f>
        <v>CASUAL</v>
      </c>
      <c r="G7551" s="24">
        <v>45195</v>
      </c>
      <c r="H7551" s="24">
        <v>45197</v>
      </c>
      <c r="I7551" s="20" t="s">
        <v>82</v>
      </c>
      <c r="K7551" s="57" t="str">
        <f ca="1">LeaveTracker[[#This Row],[Days]]&amp;" "&amp;LeaveTracker[[#This Row],[Type of Leave]]</f>
        <v>3 VL</v>
      </c>
      <c r="L7551" s="23">
        <f ca="1">NETWORKDAYS(LeaveTracker[[#This Row],[Start Date]],LeaveTracker[[#This Row],[End Date]],lstHolidays)</f>
        <v>3</v>
      </c>
      <c r="M7551" s="27"/>
    </row>
    <row r="7552" spans="1:13" ht="30" customHeight="1" x14ac:dyDescent="0.3">
      <c r="A7552" s="27">
        <f t="shared" si="91"/>
        <v>3792</v>
      </c>
      <c r="B7552" s="31">
        <v>45183</v>
      </c>
      <c r="C7552" s="31">
        <v>45176</v>
      </c>
      <c r="D7552" s="19" t="s">
        <v>1846</v>
      </c>
      <c r="E7552" s="20" t="str">
        <f>IF(ISBLANK(LeaveTracker[[#This Row],[Employee Name]]),"-----",VLOOKUP(LeaveTracker[[#This Row],[Employee Name]],'List of Employees'!$B$4:$H$767,7))</f>
        <v>TICC</v>
      </c>
      <c r="F7552" s="66" t="str">
        <f>IF(ISBLANK(LeaveTracker[[#This Row],[Employee Name]]),"-----",VLOOKUP(LeaveTracker[[#This Row],[Employee Name]],'List of Employees'!$B$4:$H$767,6))</f>
        <v>CASUAL</v>
      </c>
      <c r="G7552" s="24">
        <v>45173</v>
      </c>
      <c r="H7552" s="24">
        <v>45174</v>
      </c>
      <c r="I7552" s="20" t="s">
        <v>81</v>
      </c>
      <c r="K7552" s="57" t="str">
        <f ca="1">LeaveTracker[[#This Row],[Days]]&amp;" "&amp;LeaveTracker[[#This Row],[Type of Leave]]</f>
        <v>2 SL</v>
      </c>
      <c r="L7552" s="23">
        <f ca="1">NETWORKDAYS(LeaveTracker[[#This Row],[Start Date]],LeaveTracker[[#This Row],[End Date]],lstHolidays)</f>
        <v>2</v>
      </c>
      <c r="M7552" s="27"/>
    </row>
    <row r="7553" spans="1:13" ht="30" customHeight="1" x14ac:dyDescent="0.3">
      <c r="A7553" s="27">
        <f t="shared" si="91"/>
        <v>3793</v>
      </c>
      <c r="B7553" s="31">
        <v>45183</v>
      </c>
      <c r="C7553" s="31">
        <v>45176</v>
      </c>
      <c r="D7553" s="19" t="s">
        <v>1845</v>
      </c>
      <c r="E7553" s="20" t="str">
        <f>IF(ISBLANK(LeaveTracker[[#This Row],[Employee Name]]),"-----",VLOOKUP(LeaveTracker[[#This Row],[Employee Name]],'List of Employees'!$B$4:$H$767,7))</f>
        <v>TICC</v>
      </c>
      <c r="F7553" s="66" t="str">
        <f>IF(ISBLANK(LeaveTracker[[#This Row],[Employee Name]]),"-----",VLOOKUP(LeaveTracker[[#This Row],[Employee Name]],'List of Employees'!$B$4:$H$767,6))</f>
        <v>CASUAL</v>
      </c>
      <c r="G7553" s="24">
        <v>45174</v>
      </c>
      <c r="H7553" s="24">
        <v>45174</v>
      </c>
      <c r="I7553" s="20" t="s">
        <v>81</v>
      </c>
      <c r="K7553" s="57" t="str">
        <f ca="1">LeaveTracker[[#This Row],[Days]]&amp;" "&amp;LeaveTracker[[#This Row],[Type of Leave]]</f>
        <v>1 SL</v>
      </c>
      <c r="L7553" s="23">
        <f ca="1">NETWORKDAYS(LeaveTracker[[#This Row],[Start Date]],LeaveTracker[[#This Row],[End Date]],lstHolidays)</f>
        <v>1</v>
      </c>
      <c r="M7553" s="27"/>
    </row>
    <row r="7554" spans="1:13" ht="30" customHeight="1" x14ac:dyDescent="0.3">
      <c r="A7554" s="27">
        <f t="shared" si="91"/>
        <v>3794</v>
      </c>
      <c r="B7554" s="31">
        <v>45183</v>
      </c>
      <c r="C7554" s="31">
        <v>45173</v>
      </c>
      <c r="D7554" s="19" t="s">
        <v>1744</v>
      </c>
      <c r="E7554" s="20" t="str">
        <f>IF(ISBLANK(LeaveTracker[[#This Row],[Employee Name]]),"-----",VLOOKUP(LeaveTracker[[#This Row],[Employee Name]],'List of Employees'!$B$4:$H$767,7))</f>
        <v>MAHOGANY MARKET</v>
      </c>
      <c r="F7554" s="66" t="str">
        <f>IF(ISBLANK(LeaveTracker[[#This Row],[Employee Name]]),"-----",VLOOKUP(LeaveTracker[[#This Row],[Employee Name]],'List of Employees'!$B$4:$H$767,6))</f>
        <v>CASUAL</v>
      </c>
      <c r="G7554" s="24">
        <v>45170</v>
      </c>
      <c r="H7554" s="24">
        <v>45170</v>
      </c>
      <c r="I7554" s="20" t="s">
        <v>81</v>
      </c>
      <c r="K7554" s="57" t="str">
        <f ca="1">LeaveTracker[[#This Row],[Days]]&amp;" "&amp;LeaveTracker[[#This Row],[Type of Leave]]</f>
        <v>1 SL</v>
      </c>
      <c r="L7554" s="23">
        <f ca="1">NETWORKDAYS(LeaveTracker[[#This Row],[Start Date]],LeaveTracker[[#This Row],[End Date]],lstHolidays)</f>
        <v>1</v>
      </c>
      <c r="M7554" s="27"/>
    </row>
    <row r="7555" spans="1:13" ht="30" customHeight="1" x14ac:dyDescent="0.3">
      <c r="A7555" s="27">
        <f t="shared" si="91"/>
        <v>3795</v>
      </c>
      <c r="B7555" s="31">
        <v>45183</v>
      </c>
      <c r="C7555" s="31">
        <v>45174</v>
      </c>
      <c r="D7555" s="19" t="s">
        <v>1896</v>
      </c>
      <c r="E7555" s="20" t="str">
        <f>IF(ISBLANK(LeaveTracker[[#This Row],[Employee Name]]),"-----",VLOOKUP(LeaveTracker[[#This Row],[Employee Name]],'List of Employees'!$B$4:$H$767,7))</f>
        <v>MAHOGANY MARKET</v>
      </c>
      <c r="F7555" s="66" t="str">
        <f>IF(ISBLANK(LeaveTracker[[#This Row],[Employee Name]]),"-----",VLOOKUP(LeaveTracker[[#This Row],[Employee Name]],'List of Employees'!$B$4:$H$767,6))</f>
        <v>CASUAL</v>
      </c>
      <c r="G7555" s="24">
        <v>45173</v>
      </c>
      <c r="H7555" s="24">
        <v>45173</v>
      </c>
      <c r="I7555" s="20" t="s">
        <v>81</v>
      </c>
      <c r="K7555" s="57" t="str">
        <f ca="1">LeaveTracker[[#This Row],[Days]]&amp;" "&amp;LeaveTracker[[#This Row],[Type of Leave]]</f>
        <v>1 SL</v>
      </c>
      <c r="L7555" s="23">
        <f ca="1">NETWORKDAYS(LeaveTracker[[#This Row],[Start Date]],LeaveTracker[[#This Row],[End Date]],lstHolidays)</f>
        <v>1</v>
      </c>
      <c r="M7555" s="27"/>
    </row>
    <row r="7556" spans="1:13" ht="30" customHeight="1" x14ac:dyDescent="0.3">
      <c r="A7556" s="27">
        <f t="shared" si="91"/>
        <v>3796</v>
      </c>
      <c r="B7556" s="31">
        <v>45183</v>
      </c>
      <c r="C7556" s="31">
        <v>45176</v>
      </c>
      <c r="D7556" s="19" t="s">
        <v>1891</v>
      </c>
      <c r="E7556" s="20" t="str">
        <f>IF(ISBLANK(LeaveTracker[[#This Row],[Employee Name]]),"-----",VLOOKUP(LeaveTracker[[#This Row],[Employee Name]],'List of Employees'!$B$4:$H$767,7))</f>
        <v>PICNIC GROVE</v>
      </c>
      <c r="F7556" s="66" t="str">
        <f>IF(ISBLANK(LeaveTracker[[#This Row],[Employee Name]]),"-----",VLOOKUP(LeaveTracker[[#This Row],[Employee Name]],'List of Employees'!$B$4:$H$767,6))</f>
        <v>CASUAL</v>
      </c>
      <c r="G7556" s="24">
        <v>45170</v>
      </c>
      <c r="H7556" s="24">
        <v>45172</v>
      </c>
      <c r="I7556" s="20" t="s">
        <v>81</v>
      </c>
      <c r="K7556" s="57" t="str">
        <f ca="1">LeaveTracker[[#This Row],[Days]]&amp;" "&amp;LeaveTracker[[#This Row],[Type of Leave]]</f>
        <v>1 SL</v>
      </c>
      <c r="L7556" s="23">
        <f ca="1">NETWORKDAYS(LeaveTracker[[#This Row],[Start Date]],LeaveTracker[[#This Row],[End Date]],lstHolidays)</f>
        <v>1</v>
      </c>
      <c r="M7556" s="27"/>
    </row>
    <row r="7557" spans="1:13" ht="30" customHeight="1" x14ac:dyDescent="0.3">
      <c r="A7557" s="27">
        <f t="shared" si="91"/>
        <v>3797</v>
      </c>
      <c r="B7557" s="31">
        <v>45183</v>
      </c>
      <c r="C7557" s="31">
        <v>45175</v>
      </c>
      <c r="D7557" s="19" t="s">
        <v>546</v>
      </c>
      <c r="E7557" s="20" t="str">
        <f>IF(ISBLANK(LeaveTracker[[#This Row],[Employee Name]]),"-----",VLOOKUP(LeaveTracker[[#This Row],[Employee Name]],'List of Employees'!$B$4:$H$767,7))</f>
        <v>PICNIC GROVE</v>
      </c>
      <c r="F7557" s="66" t="str">
        <f>IF(ISBLANK(LeaveTracker[[#This Row],[Employee Name]]),"-----",VLOOKUP(LeaveTracker[[#This Row],[Employee Name]],'List of Employees'!$B$4:$H$767,6))</f>
        <v>PERMANENT</v>
      </c>
      <c r="G7557" s="24">
        <v>45163</v>
      </c>
      <c r="H7557" s="24">
        <v>45163</v>
      </c>
      <c r="I7557" s="20" t="s">
        <v>81</v>
      </c>
      <c r="K7557" s="57" t="str">
        <f ca="1">LeaveTracker[[#This Row],[Days]]&amp;" "&amp;LeaveTracker[[#This Row],[Type of Leave]]</f>
        <v>1 SL</v>
      </c>
      <c r="L7557" s="23">
        <f ca="1">NETWORKDAYS(LeaveTracker[[#This Row],[Start Date]],LeaveTracker[[#This Row],[End Date]],lstHolidays)</f>
        <v>1</v>
      </c>
      <c r="M7557" s="27"/>
    </row>
    <row r="7558" spans="1:13" ht="30" customHeight="1" x14ac:dyDescent="0.3">
      <c r="A7558" s="27">
        <v>3797</v>
      </c>
      <c r="B7558" s="31">
        <v>45183</v>
      </c>
      <c r="C7558" s="31">
        <v>45175</v>
      </c>
      <c r="D7558" s="19" t="s">
        <v>546</v>
      </c>
      <c r="E7558" s="20" t="str">
        <f>IF(ISBLANK(LeaveTracker[[#This Row],[Employee Name]]),"-----",VLOOKUP(LeaveTracker[[#This Row],[Employee Name]],'List of Employees'!$B$4:$H$767,7))</f>
        <v>PICNIC GROVE</v>
      </c>
      <c r="F7558" s="66" t="str">
        <f>IF(ISBLANK(LeaveTracker[[#This Row],[Employee Name]]),"-----",VLOOKUP(LeaveTracker[[#This Row],[Employee Name]],'List of Employees'!$B$4:$H$767,6))</f>
        <v>PERMANENT</v>
      </c>
      <c r="G7558" s="24">
        <v>45167</v>
      </c>
      <c r="H7558" s="24">
        <v>45199</v>
      </c>
      <c r="I7558" s="20" t="s">
        <v>81</v>
      </c>
      <c r="K7558" s="57" t="str">
        <f ca="1">LeaveTracker[[#This Row],[Days]]&amp;" "&amp;LeaveTracker[[#This Row],[Type of Leave]]</f>
        <v>24 SL</v>
      </c>
      <c r="L7558" s="23">
        <f ca="1">NETWORKDAYS(LeaveTracker[[#This Row],[Start Date]],LeaveTracker[[#This Row],[End Date]],lstHolidays)</f>
        <v>24</v>
      </c>
      <c r="M7558" s="27"/>
    </row>
    <row r="7559" spans="1:13" ht="30" customHeight="1" x14ac:dyDescent="0.3">
      <c r="A7559" s="27">
        <f>A7557+1</f>
        <v>3798</v>
      </c>
      <c r="B7559" s="31">
        <v>45183</v>
      </c>
      <c r="C7559" s="31">
        <v>45173</v>
      </c>
      <c r="D7559" s="19" t="s">
        <v>282</v>
      </c>
      <c r="E7559" s="20" t="str">
        <f>IF(ISBLANK(LeaveTracker[[#This Row],[Employee Name]]),"-----",VLOOKUP(LeaveTracker[[#This Row],[Employee Name]],'List of Employees'!$B$4:$H$767,7))</f>
        <v>PICNIC GROVE</v>
      </c>
      <c r="F7559" s="66" t="str">
        <f>IF(ISBLANK(LeaveTracker[[#This Row],[Employee Name]]),"-----",VLOOKUP(LeaveTracker[[#This Row],[Employee Name]],'List of Employees'!$B$4:$H$767,6))</f>
        <v>PERMANENT</v>
      </c>
      <c r="G7559" s="24">
        <v>45195</v>
      </c>
      <c r="H7559" s="24">
        <v>45196</v>
      </c>
      <c r="I7559" s="20" t="s">
        <v>82</v>
      </c>
      <c r="K7559" s="57" t="str">
        <f ca="1">LeaveTracker[[#This Row],[Days]]&amp;" "&amp;LeaveTracker[[#This Row],[Type of Leave]]</f>
        <v>2 VL</v>
      </c>
      <c r="L7559" s="23">
        <f ca="1">NETWORKDAYS(LeaveTracker[[#This Row],[Start Date]],LeaveTracker[[#This Row],[End Date]],lstHolidays)</f>
        <v>2</v>
      </c>
      <c r="M7559" s="27"/>
    </row>
    <row r="7560" spans="1:13" ht="30" customHeight="1" x14ac:dyDescent="0.3">
      <c r="A7560" s="27">
        <f t="shared" si="91"/>
        <v>3799</v>
      </c>
      <c r="B7560" s="31">
        <v>45183</v>
      </c>
      <c r="C7560" s="31">
        <v>45175</v>
      </c>
      <c r="D7560" s="19" t="s">
        <v>2263</v>
      </c>
      <c r="E7560" s="20" t="str">
        <f>IF(ISBLANK(LeaveTracker[[#This Row],[Employee Name]]),"-----",VLOOKUP(LeaveTracker[[#This Row],[Employee Name]],'List of Employees'!$B$4:$H$767,7))</f>
        <v>PICNIC GROVE</v>
      </c>
      <c r="F7560" s="66" t="str">
        <f>IF(ISBLANK(LeaveTracker[[#This Row],[Employee Name]]),"-----",VLOOKUP(LeaveTracker[[#This Row],[Employee Name]],'List of Employees'!$B$4:$H$767,6))</f>
        <v>CASUAL</v>
      </c>
      <c r="G7560" s="24">
        <v>45215</v>
      </c>
      <c r="H7560" s="24">
        <v>45216</v>
      </c>
      <c r="I7560" s="20" t="s">
        <v>297</v>
      </c>
      <c r="J7560" s="42" t="s">
        <v>1000</v>
      </c>
      <c r="K7560" s="57" t="str">
        <f ca="1">LeaveTracker[[#This Row],[Days]]&amp;" "&amp;LeaveTracker[[#This Row],[Type of Leave]]</f>
        <v>2 OTHER</v>
      </c>
      <c r="L7560" s="23">
        <f ca="1">NETWORKDAYS(LeaveTracker[[#This Row],[Start Date]],LeaveTracker[[#This Row],[End Date]],lstHolidays)</f>
        <v>2</v>
      </c>
      <c r="M7560" s="27"/>
    </row>
    <row r="7561" spans="1:13" ht="30" customHeight="1" x14ac:dyDescent="0.3">
      <c r="A7561" s="27">
        <f t="shared" si="91"/>
        <v>3800</v>
      </c>
      <c r="B7561" s="31">
        <v>45183</v>
      </c>
      <c r="C7561" s="31">
        <v>45175</v>
      </c>
      <c r="D7561" s="19" t="s">
        <v>2263</v>
      </c>
      <c r="E7561" s="20" t="str">
        <f>IF(ISBLANK(LeaveTracker[[#This Row],[Employee Name]]),"-----",VLOOKUP(LeaveTracker[[#This Row],[Employee Name]],'List of Employees'!$B$4:$H$767,7))</f>
        <v>PICNIC GROVE</v>
      </c>
      <c r="F7561" s="66" t="str">
        <f>IF(ISBLANK(LeaveTracker[[#This Row],[Employee Name]]),"-----",VLOOKUP(LeaveTracker[[#This Row],[Employee Name]],'List of Employees'!$B$4:$H$767,6))</f>
        <v>CASUAL</v>
      </c>
      <c r="G7561" s="24">
        <v>45217</v>
      </c>
      <c r="H7561" s="24">
        <v>45230</v>
      </c>
      <c r="I7561" s="20" t="s">
        <v>82</v>
      </c>
      <c r="K7561" s="57" t="str">
        <f ca="1">LeaveTracker[[#This Row],[Days]]&amp;" "&amp;LeaveTracker[[#This Row],[Type of Leave]]</f>
        <v>9 VL</v>
      </c>
      <c r="L7561" s="23">
        <f ca="1">NETWORKDAYS(LeaveTracker[[#This Row],[Start Date]],LeaveTracker[[#This Row],[End Date]],lstHolidays)</f>
        <v>9</v>
      </c>
      <c r="M7561" s="27"/>
    </row>
    <row r="7562" spans="1:13" ht="30" customHeight="1" x14ac:dyDescent="0.3">
      <c r="A7562" s="27">
        <f t="shared" ref="A7562:A7625" si="92">A7561+1</f>
        <v>3801</v>
      </c>
      <c r="B7562" s="31">
        <v>45183</v>
      </c>
      <c r="C7562" s="31">
        <v>45174</v>
      </c>
      <c r="D7562" s="19" t="s">
        <v>1853</v>
      </c>
      <c r="E7562" s="20" t="str">
        <f>IF(ISBLANK(LeaveTracker[[#This Row],[Employee Name]]),"-----",VLOOKUP(LeaveTracker[[#This Row],[Employee Name]],'List of Employees'!$B$4:$H$767,7))</f>
        <v>MO</v>
      </c>
      <c r="F7562" s="66" t="str">
        <f>IF(ISBLANK(LeaveTracker[[#This Row],[Employee Name]]),"-----",VLOOKUP(LeaveTracker[[#This Row],[Employee Name]],'List of Employees'!$B$4:$H$767,6))</f>
        <v>CASUAL</v>
      </c>
      <c r="G7562" s="24">
        <v>45173</v>
      </c>
      <c r="H7562" s="24">
        <v>45173</v>
      </c>
      <c r="I7562" s="20" t="s">
        <v>81</v>
      </c>
      <c r="K7562" s="57" t="str">
        <f ca="1">LeaveTracker[[#This Row],[Days]]&amp;" "&amp;LeaveTracker[[#This Row],[Type of Leave]]</f>
        <v>1 SL</v>
      </c>
      <c r="L7562" s="23">
        <f ca="1">NETWORKDAYS(LeaveTracker[[#This Row],[Start Date]],LeaveTracker[[#This Row],[End Date]],lstHolidays)</f>
        <v>1</v>
      </c>
      <c r="M7562" s="27"/>
    </row>
    <row r="7563" spans="1:13" ht="30" customHeight="1" x14ac:dyDescent="0.3">
      <c r="A7563" s="27">
        <f t="shared" si="92"/>
        <v>3802</v>
      </c>
      <c r="B7563" s="31">
        <v>45183</v>
      </c>
      <c r="C7563" s="31">
        <v>45140</v>
      </c>
      <c r="D7563" s="19" t="s">
        <v>1746</v>
      </c>
      <c r="E7563" s="20" t="str">
        <f>IF(ISBLANK(LeaveTracker[[#This Row],[Employee Name]]),"-----",VLOOKUP(LeaveTracker[[#This Row],[Employee Name]],'List of Employees'!$B$4:$H$767,7))</f>
        <v>BPLO</v>
      </c>
      <c r="F7563" s="66" t="str">
        <f>IF(ISBLANK(LeaveTracker[[#This Row],[Employee Name]]),"-----",VLOOKUP(LeaveTracker[[#This Row],[Employee Name]],'List of Employees'!$B$4:$H$767,6))</f>
        <v>CASUAL</v>
      </c>
      <c r="G7563" s="24">
        <v>45170</v>
      </c>
      <c r="H7563" s="24">
        <v>45170</v>
      </c>
      <c r="I7563" s="20" t="s">
        <v>81</v>
      </c>
      <c r="K7563" s="57" t="str">
        <f ca="1">LeaveTracker[[#This Row],[Days]]&amp;" "&amp;LeaveTracker[[#This Row],[Type of Leave]]</f>
        <v>1 SL</v>
      </c>
      <c r="L7563" s="23">
        <f ca="1">NETWORKDAYS(LeaveTracker[[#This Row],[Start Date]],LeaveTracker[[#This Row],[End Date]],lstHolidays)</f>
        <v>1</v>
      </c>
      <c r="M7563" s="27"/>
    </row>
    <row r="7564" spans="1:13" ht="30" customHeight="1" x14ac:dyDescent="0.3">
      <c r="A7564" s="27">
        <f t="shared" si="92"/>
        <v>3803</v>
      </c>
      <c r="B7564" s="31">
        <v>45183</v>
      </c>
      <c r="C7564" s="31">
        <v>45173</v>
      </c>
      <c r="D7564" s="19" t="s">
        <v>1953</v>
      </c>
      <c r="E7564" s="20" t="str">
        <f>IF(ISBLANK(LeaveTracker[[#This Row],[Employee Name]]),"-----",VLOOKUP(LeaveTracker[[#This Row],[Employee Name]],'List of Employees'!$B$4:$H$767,7))</f>
        <v>CENRO</v>
      </c>
      <c r="F7564" s="66" t="str">
        <f>IF(ISBLANK(LeaveTracker[[#This Row],[Employee Name]]),"-----",VLOOKUP(LeaveTracker[[#This Row],[Employee Name]],'List of Employees'!$B$4:$H$767,6))</f>
        <v>CASUAL</v>
      </c>
      <c r="G7564" s="24">
        <v>45182</v>
      </c>
      <c r="H7564" s="24">
        <v>45183</v>
      </c>
      <c r="I7564" s="20" t="s">
        <v>82</v>
      </c>
      <c r="K7564" s="57" t="str">
        <f ca="1">LeaveTracker[[#This Row],[Days]]&amp;" "&amp;LeaveTracker[[#This Row],[Type of Leave]]</f>
        <v>2 VL</v>
      </c>
      <c r="L7564" s="23">
        <f ca="1">NETWORKDAYS(LeaveTracker[[#This Row],[Start Date]],LeaveTracker[[#This Row],[End Date]],lstHolidays)</f>
        <v>2</v>
      </c>
      <c r="M7564" s="27"/>
    </row>
    <row r="7565" spans="1:13" ht="30" customHeight="1" x14ac:dyDescent="0.3">
      <c r="A7565" s="27">
        <f t="shared" si="92"/>
        <v>3804</v>
      </c>
      <c r="B7565" s="31">
        <v>45183</v>
      </c>
      <c r="C7565" s="31">
        <v>45174</v>
      </c>
      <c r="D7565" s="19" t="s">
        <v>1819</v>
      </c>
      <c r="E7565" s="20" t="str">
        <f>IF(ISBLANK(LeaveTracker[[#This Row],[Employee Name]]),"-----",VLOOKUP(LeaveTracker[[#This Row],[Employee Name]],'List of Employees'!$B$4:$H$767,7))</f>
        <v>GSO</v>
      </c>
      <c r="F7565" s="66" t="str">
        <f>IF(ISBLANK(LeaveTracker[[#This Row],[Employee Name]]),"-----",VLOOKUP(LeaveTracker[[#This Row],[Employee Name]],'List of Employees'!$B$4:$H$767,6))</f>
        <v>CASUAL</v>
      </c>
      <c r="G7565" s="24">
        <v>45173</v>
      </c>
      <c r="H7565" s="24">
        <v>45173</v>
      </c>
      <c r="I7565" s="20" t="s">
        <v>81</v>
      </c>
      <c r="K7565" s="57" t="str">
        <f ca="1">LeaveTracker[[#This Row],[Days]]&amp;" "&amp;LeaveTracker[[#This Row],[Type of Leave]]</f>
        <v>1 SL</v>
      </c>
      <c r="L7565" s="23">
        <f ca="1">NETWORKDAYS(LeaveTracker[[#This Row],[Start Date]],LeaveTracker[[#This Row],[End Date]],lstHolidays)</f>
        <v>1</v>
      </c>
      <c r="M7565" s="27"/>
    </row>
    <row r="7566" spans="1:13" ht="30" customHeight="1" x14ac:dyDescent="0.3">
      <c r="A7566" s="27">
        <f t="shared" si="92"/>
        <v>3805</v>
      </c>
      <c r="B7566" s="31">
        <v>45183</v>
      </c>
      <c r="C7566" s="31">
        <v>45174</v>
      </c>
      <c r="D7566" s="19" t="s">
        <v>1867</v>
      </c>
      <c r="E7566" s="20" t="str">
        <f>IF(ISBLANK(LeaveTracker[[#This Row],[Employee Name]]),"-----",VLOOKUP(LeaveTracker[[#This Row],[Employee Name]],'List of Employees'!$B$4:$H$767,7))</f>
        <v>GSO</v>
      </c>
      <c r="F7566" s="66" t="str">
        <f>IF(ISBLANK(LeaveTracker[[#This Row],[Employee Name]]),"-----",VLOOKUP(LeaveTracker[[#This Row],[Employee Name]],'List of Employees'!$B$4:$H$767,6))</f>
        <v>CASUAL</v>
      </c>
      <c r="G7566" s="24">
        <v>45173</v>
      </c>
      <c r="H7566" s="24">
        <v>45173</v>
      </c>
      <c r="I7566" s="20" t="s">
        <v>81</v>
      </c>
      <c r="K7566" s="57" t="str">
        <f ca="1">LeaveTracker[[#This Row],[Days]]&amp;" "&amp;LeaveTracker[[#This Row],[Type of Leave]]</f>
        <v>1 SL</v>
      </c>
      <c r="L7566" s="23">
        <f ca="1">NETWORKDAYS(LeaveTracker[[#This Row],[Start Date]],LeaveTracker[[#This Row],[End Date]],lstHolidays)</f>
        <v>1</v>
      </c>
      <c r="M7566" s="27"/>
    </row>
    <row r="7567" spans="1:13" ht="30" customHeight="1" x14ac:dyDescent="0.3">
      <c r="A7567" s="27">
        <f t="shared" si="92"/>
        <v>3806</v>
      </c>
      <c r="B7567" s="31">
        <v>45183</v>
      </c>
      <c r="C7567" s="31">
        <v>45174</v>
      </c>
      <c r="D7567" s="19" t="s">
        <v>1867</v>
      </c>
      <c r="E7567" s="20" t="str">
        <f>IF(ISBLANK(LeaveTracker[[#This Row],[Employee Name]]),"-----",VLOOKUP(LeaveTracker[[#This Row],[Employee Name]],'List of Employees'!$B$4:$H$767,7))</f>
        <v>GSO</v>
      </c>
      <c r="F7567" s="66" t="str">
        <f>IF(ISBLANK(LeaveTracker[[#This Row],[Employee Name]]),"-----",VLOOKUP(LeaveTracker[[#This Row],[Employee Name]],'List of Employees'!$B$4:$H$767,6))</f>
        <v>CASUAL</v>
      </c>
      <c r="G7567" s="24">
        <v>45183</v>
      </c>
      <c r="H7567" s="24">
        <v>45184</v>
      </c>
      <c r="I7567" s="20" t="s">
        <v>82</v>
      </c>
      <c r="K7567" s="57" t="str">
        <f ca="1">LeaveTracker[[#This Row],[Days]]&amp;" "&amp;LeaveTracker[[#This Row],[Type of Leave]]</f>
        <v>2 VL</v>
      </c>
      <c r="L7567" s="23">
        <f ca="1">NETWORKDAYS(LeaveTracker[[#This Row],[Start Date]],LeaveTracker[[#This Row],[End Date]],lstHolidays)</f>
        <v>2</v>
      </c>
      <c r="M7567" s="27"/>
    </row>
    <row r="7568" spans="1:13" ht="30" customHeight="1" x14ac:dyDescent="0.3">
      <c r="A7568" s="27">
        <f t="shared" si="92"/>
        <v>3807</v>
      </c>
      <c r="B7568" s="31">
        <v>45183</v>
      </c>
      <c r="C7568" s="31">
        <v>45174</v>
      </c>
      <c r="D7568" s="19" t="s">
        <v>1760</v>
      </c>
      <c r="E7568" s="20" t="str">
        <f>IF(ISBLANK(LeaveTracker[[#This Row],[Employee Name]]),"-----",VLOOKUP(LeaveTracker[[#This Row],[Employee Name]],'List of Employees'!$B$4:$H$767,7))</f>
        <v>GSO</v>
      </c>
      <c r="F7568" s="66" t="str">
        <f>IF(ISBLANK(LeaveTracker[[#This Row],[Employee Name]]),"-----",VLOOKUP(LeaveTracker[[#This Row],[Employee Name]],'List of Employees'!$B$4:$H$767,6))</f>
        <v>CASUAL</v>
      </c>
      <c r="G7568" s="24">
        <v>45170</v>
      </c>
      <c r="H7568" s="24">
        <v>45170</v>
      </c>
      <c r="I7568" s="20" t="s">
        <v>81</v>
      </c>
      <c r="K7568" s="57" t="str">
        <f ca="1">LeaveTracker[[#This Row],[Days]]&amp;" "&amp;LeaveTracker[[#This Row],[Type of Leave]]</f>
        <v>1 SL</v>
      </c>
      <c r="L7568" s="23">
        <f ca="1">NETWORKDAYS(LeaveTracker[[#This Row],[Start Date]],LeaveTracker[[#This Row],[End Date]],lstHolidays)</f>
        <v>1</v>
      </c>
      <c r="M7568" s="27"/>
    </row>
    <row r="7569" spans="1:13" ht="30" customHeight="1" x14ac:dyDescent="0.3">
      <c r="A7569" s="27">
        <v>3807</v>
      </c>
      <c r="B7569" s="31">
        <v>45183</v>
      </c>
      <c r="C7569" s="31">
        <v>45174</v>
      </c>
      <c r="D7569" s="19" t="s">
        <v>1760</v>
      </c>
      <c r="E7569" s="20" t="str">
        <f>IF(ISBLANK(LeaveTracker[[#This Row],[Employee Name]]),"-----",VLOOKUP(LeaveTracker[[#This Row],[Employee Name]],'List of Employees'!$B$4:$H$767,7))</f>
        <v>GSO</v>
      </c>
      <c r="F7569" s="66" t="str">
        <f>IF(ISBLANK(LeaveTracker[[#This Row],[Employee Name]]),"-----",VLOOKUP(LeaveTracker[[#This Row],[Employee Name]],'List of Employees'!$B$4:$H$767,6))</f>
        <v>CASUAL</v>
      </c>
      <c r="G7569" s="24">
        <v>45173</v>
      </c>
      <c r="H7569" s="24">
        <v>45173</v>
      </c>
      <c r="I7569" s="20" t="s">
        <v>81</v>
      </c>
      <c r="K7569" s="57" t="str">
        <f ca="1">LeaveTracker[[#This Row],[Days]]&amp;" "&amp;LeaveTracker[[#This Row],[Type of Leave]]</f>
        <v>1 SL</v>
      </c>
      <c r="L7569" s="23">
        <f ca="1">NETWORKDAYS(LeaveTracker[[#This Row],[Start Date]],LeaveTracker[[#This Row],[End Date]],lstHolidays)</f>
        <v>1</v>
      </c>
      <c r="M7569" s="27"/>
    </row>
    <row r="7570" spans="1:13" ht="30" customHeight="1" x14ac:dyDescent="0.3">
      <c r="A7570" s="27">
        <f>A7568+1</f>
        <v>3808</v>
      </c>
      <c r="B7570" s="31">
        <v>45183</v>
      </c>
      <c r="C7570" s="31">
        <v>45167</v>
      </c>
      <c r="D7570" s="19" t="s">
        <v>2373</v>
      </c>
      <c r="E7570" s="20" t="str">
        <f>IF(ISBLANK(LeaveTracker[[#This Row],[Employee Name]]),"-----",VLOOKUP(LeaveTracker[[#This Row],[Employee Name]],'List of Employees'!$B$4:$H$767,7))</f>
        <v>LCR</v>
      </c>
      <c r="F7570" s="66" t="str">
        <f>IF(ISBLANK(LeaveTracker[[#This Row],[Employee Name]]),"-----",VLOOKUP(LeaveTracker[[#This Row],[Employee Name]],'List of Employees'!$B$4:$H$767,6))</f>
        <v>CASUAL</v>
      </c>
      <c r="G7570" s="24">
        <v>45160</v>
      </c>
      <c r="H7570" s="24">
        <v>45160</v>
      </c>
      <c r="I7570" s="20" t="s">
        <v>81</v>
      </c>
      <c r="K7570" s="57" t="str">
        <f ca="1">LeaveTracker[[#This Row],[Days]]&amp;" "&amp;LeaveTracker[[#This Row],[Type of Leave]]</f>
        <v>1 SL</v>
      </c>
      <c r="L7570" s="23">
        <f ca="1">NETWORKDAYS(LeaveTracker[[#This Row],[Start Date]],LeaveTracker[[#This Row],[End Date]],lstHolidays)</f>
        <v>1</v>
      </c>
      <c r="M7570" s="27"/>
    </row>
    <row r="7571" spans="1:13" ht="30" customHeight="1" x14ac:dyDescent="0.3">
      <c r="A7571" s="27">
        <f t="shared" si="92"/>
        <v>3809</v>
      </c>
      <c r="B7571" s="31">
        <v>45183</v>
      </c>
      <c r="C7571" s="31">
        <v>45174</v>
      </c>
      <c r="D7571" s="19" t="s">
        <v>2373</v>
      </c>
      <c r="E7571" s="20" t="str">
        <f>IF(ISBLANK(LeaveTracker[[#This Row],[Employee Name]]),"-----",VLOOKUP(LeaveTracker[[#This Row],[Employee Name]],'List of Employees'!$B$4:$H$767,7))</f>
        <v>LCR</v>
      </c>
      <c r="F7571" s="66" t="str">
        <f>IF(ISBLANK(LeaveTracker[[#This Row],[Employee Name]]),"-----",VLOOKUP(LeaveTracker[[#This Row],[Employee Name]],'List of Employees'!$B$4:$H$767,6))</f>
        <v>CASUAL</v>
      </c>
      <c r="G7571" s="24">
        <v>45169</v>
      </c>
      <c r="H7571" s="24">
        <v>45169</v>
      </c>
      <c r="I7571" s="20" t="s">
        <v>81</v>
      </c>
      <c r="K7571" s="57" t="str">
        <f ca="1">LeaveTracker[[#This Row],[Days]]&amp;" "&amp;LeaveTracker[[#This Row],[Type of Leave]]</f>
        <v>1 SL</v>
      </c>
      <c r="L7571" s="23">
        <f ca="1">NETWORKDAYS(LeaveTracker[[#This Row],[Start Date]],LeaveTracker[[#This Row],[End Date]],lstHolidays)</f>
        <v>1</v>
      </c>
      <c r="M7571" s="27"/>
    </row>
    <row r="7572" spans="1:13" ht="30" customHeight="1" x14ac:dyDescent="0.3">
      <c r="A7572" s="27">
        <v>3809</v>
      </c>
      <c r="B7572" s="31">
        <v>45183</v>
      </c>
      <c r="C7572" s="31">
        <v>45174</v>
      </c>
      <c r="D7572" s="19" t="s">
        <v>2373</v>
      </c>
      <c r="E7572" s="20" t="str">
        <f>IF(ISBLANK(LeaveTracker[[#This Row],[Employee Name]]),"-----",VLOOKUP(LeaveTracker[[#This Row],[Employee Name]],'List of Employees'!$B$4:$H$767,7))</f>
        <v>LCR</v>
      </c>
      <c r="F7572" s="66" t="str">
        <f>IF(ISBLANK(LeaveTracker[[#This Row],[Employee Name]]),"-----",VLOOKUP(LeaveTracker[[#This Row],[Employee Name]],'List of Employees'!$B$4:$H$767,6))</f>
        <v>CASUAL</v>
      </c>
      <c r="G7572" s="24">
        <v>45173</v>
      </c>
      <c r="H7572" s="24">
        <v>45173</v>
      </c>
      <c r="I7572" s="20" t="s">
        <v>81</v>
      </c>
      <c r="K7572" s="57" t="str">
        <f ca="1">LeaveTracker[[#This Row],[Days]]&amp;" "&amp;LeaveTracker[[#This Row],[Type of Leave]]</f>
        <v>1 SL</v>
      </c>
      <c r="L7572" s="23">
        <f ca="1">NETWORKDAYS(LeaveTracker[[#This Row],[Start Date]],LeaveTracker[[#This Row],[End Date]],lstHolidays)</f>
        <v>1</v>
      </c>
      <c r="M7572" s="27"/>
    </row>
    <row r="7573" spans="1:13" ht="30" customHeight="1" x14ac:dyDescent="0.3">
      <c r="A7573" s="27">
        <f>A7571+1</f>
        <v>3810</v>
      </c>
      <c r="B7573" s="31">
        <v>45183</v>
      </c>
      <c r="C7573" s="31">
        <v>45174</v>
      </c>
      <c r="D7573" s="19" t="s">
        <v>1848</v>
      </c>
      <c r="E7573" s="20" t="str">
        <f>IF(ISBLANK(LeaveTracker[[#This Row],[Employee Name]]),"-----",VLOOKUP(LeaveTracker[[#This Row],[Employee Name]],'List of Employees'!$B$4:$H$767,7))</f>
        <v>TCSNHS-ISHS</v>
      </c>
      <c r="F7573" s="66" t="str">
        <f>IF(ISBLANK(LeaveTracker[[#This Row],[Employee Name]]),"-----",VLOOKUP(LeaveTracker[[#This Row],[Employee Name]],'List of Employees'!$B$4:$H$767,6))</f>
        <v>CASUAL</v>
      </c>
      <c r="G7573" s="24">
        <v>45176</v>
      </c>
      <c r="H7573" s="24">
        <v>45176</v>
      </c>
      <c r="I7573" s="20" t="s">
        <v>82</v>
      </c>
      <c r="K7573" s="57" t="str">
        <f ca="1">LeaveTracker[[#This Row],[Days]]&amp;" "&amp;LeaveTracker[[#This Row],[Type of Leave]]</f>
        <v>1 VL</v>
      </c>
      <c r="L7573" s="23">
        <f ca="1">NETWORKDAYS(LeaveTracker[[#This Row],[Start Date]],LeaveTracker[[#This Row],[End Date]],lstHolidays)</f>
        <v>1</v>
      </c>
      <c r="M7573" s="27"/>
    </row>
    <row r="7574" spans="1:13" ht="30" customHeight="1" x14ac:dyDescent="0.3">
      <c r="A7574" s="27">
        <v>3810</v>
      </c>
      <c r="B7574" s="31">
        <v>45183</v>
      </c>
      <c r="C7574" s="31">
        <v>45174</v>
      </c>
      <c r="D7574" s="19" t="s">
        <v>1848</v>
      </c>
      <c r="E7574" s="20" t="str">
        <f>IF(ISBLANK(LeaveTracker[[#This Row],[Employee Name]]),"-----",VLOOKUP(LeaveTracker[[#This Row],[Employee Name]],'List of Employees'!$B$4:$H$767,7))</f>
        <v>TCSNHS-ISHS</v>
      </c>
      <c r="F7574" s="66" t="str">
        <f>IF(ISBLANK(LeaveTracker[[#This Row],[Employee Name]]),"-----",VLOOKUP(LeaveTracker[[#This Row],[Employee Name]],'List of Employees'!$B$4:$H$767,6))</f>
        <v>CASUAL</v>
      </c>
      <c r="G7574" s="24">
        <v>45182</v>
      </c>
      <c r="H7574" s="24">
        <v>45183</v>
      </c>
      <c r="I7574" s="20" t="s">
        <v>82</v>
      </c>
      <c r="K7574" s="57" t="str">
        <f ca="1">LeaveTracker[[#This Row],[Days]]&amp;" "&amp;LeaveTracker[[#This Row],[Type of Leave]]</f>
        <v>2 VL</v>
      </c>
      <c r="L7574" s="23">
        <f ca="1">NETWORKDAYS(LeaveTracker[[#This Row],[Start Date]],LeaveTracker[[#This Row],[End Date]],lstHolidays)</f>
        <v>2</v>
      </c>
      <c r="M7574" s="27"/>
    </row>
    <row r="7575" spans="1:13" ht="30" customHeight="1" x14ac:dyDescent="0.3">
      <c r="A7575" s="27">
        <v>3810</v>
      </c>
      <c r="B7575" s="31">
        <v>45183</v>
      </c>
      <c r="C7575" s="31">
        <v>45174</v>
      </c>
      <c r="D7575" s="19" t="s">
        <v>1848</v>
      </c>
      <c r="E7575" s="20" t="str">
        <f>IF(ISBLANK(LeaveTracker[[#This Row],[Employee Name]]),"-----",VLOOKUP(LeaveTracker[[#This Row],[Employee Name]],'List of Employees'!$B$4:$H$767,7))</f>
        <v>TCSNHS-ISHS</v>
      </c>
      <c r="F7575" s="66" t="str">
        <f>IF(ISBLANK(LeaveTracker[[#This Row],[Employee Name]]),"-----",VLOOKUP(LeaveTracker[[#This Row],[Employee Name]],'List of Employees'!$B$4:$H$767,6))</f>
        <v>CASUAL</v>
      </c>
      <c r="G7575" s="24">
        <v>45188</v>
      </c>
      <c r="H7575" s="24">
        <v>45189</v>
      </c>
      <c r="I7575" s="20" t="s">
        <v>82</v>
      </c>
      <c r="K7575" s="57" t="str">
        <f ca="1">LeaveTracker[[#This Row],[Days]]&amp;" "&amp;LeaveTracker[[#This Row],[Type of Leave]]</f>
        <v>2 VL</v>
      </c>
      <c r="L7575" s="23">
        <f ca="1">NETWORKDAYS(LeaveTracker[[#This Row],[Start Date]],LeaveTracker[[#This Row],[End Date]],lstHolidays)</f>
        <v>2</v>
      </c>
      <c r="M7575" s="27"/>
    </row>
    <row r="7576" spans="1:13" ht="30" customHeight="1" x14ac:dyDescent="0.3">
      <c r="A7576" s="27">
        <v>3810</v>
      </c>
      <c r="B7576" s="31">
        <v>45183</v>
      </c>
      <c r="C7576" s="31">
        <v>45174</v>
      </c>
      <c r="D7576" s="19" t="s">
        <v>1848</v>
      </c>
      <c r="E7576" s="20" t="str">
        <f>IF(ISBLANK(LeaveTracker[[#This Row],[Employee Name]]),"-----",VLOOKUP(LeaveTracker[[#This Row],[Employee Name]],'List of Employees'!$B$4:$H$767,7))</f>
        <v>TCSNHS-ISHS</v>
      </c>
      <c r="F7576" s="66" t="str">
        <f>IF(ISBLANK(LeaveTracker[[#This Row],[Employee Name]]),"-----",VLOOKUP(LeaveTracker[[#This Row],[Employee Name]],'List of Employees'!$B$4:$H$767,6))</f>
        <v>CASUAL</v>
      </c>
      <c r="G7576" s="24">
        <v>45195</v>
      </c>
      <c r="H7576" s="24">
        <v>45197</v>
      </c>
      <c r="I7576" s="20" t="s">
        <v>82</v>
      </c>
      <c r="K7576" s="57" t="str">
        <f ca="1">LeaveTracker[[#This Row],[Days]]&amp;" "&amp;LeaveTracker[[#This Row],[Type of Leave]]</f>
        <v>3 VL</v>
      </c>
      <c r="L7576" s="23">
        <f ca="1">NETWORKDAYS(LeaveTracker[[#This Row],[Start Date]],LeaveTracker[[#This Row],[End Date]],lstHolidays)</f>
        <v>3</v>
      </c>
      <c r="M7576" s="27"/>
    </row>
    <row r="7577" spans="1:13" ht="30" customHeight="1" x14ac:dyDescent="0.3">
      <c r="A7577" s="27">
        <f>A7573+1</f>
        <v>3811</v>
      </c>
      <c r="B7577" s="31">
        <v>45183</v>
      </c>
      <c r="C7577" s="31">
        <v>45174</v>
      </c>
      <c r="D7577" s="19" t="s">
        <v>2653</v>
      </c>
      <c r="E7577" s="20" t="str">
        <f>IF(ISBLANK(LeaveTracker[[#This Row],[Employee Name]]),"-----",VLOOKUP(LeaveTracker[[#This Row],[Employee Name]],'List of Employees'!$B$4:$H$767,7))</f>
        <v>GSO</v>
      </c>
      <c r="F7577" s="66" t="str">
        <f>IF(ISBLANK(LeaveTracker[[#This Row],[Employee Name]]),"-----",VLOOKUP(LeaveTracker[[#This Row],[Employee Name]],'List of Employees'!$B$4:$H$767,6))</f>
        <v>CASUAL</v>
      </c>
      <c r="G7577" s="24">
        <v>45169</v>
      </c>
      <c r="H7577" s="24">
        <v>45169</v>
      </c>
      <c r="I7577" s="20" t="s">
        <v>81</v>
      </c>
      <c r="K7577" s="57" t="str">
        <f ca="1">LeaveTracker[[#This Row],[Days]]&amp;" "&amp;LeaveTracker[[#This Row],[Type of Leave]]</f>
        <v>1 SL</v>
      </c>
      <c r="L7577" s="23">
        <f ca="1">NETWORKDAYS(LeaveTracker[[#This Row],[Start Date]],LeaveTracker[[#This Row],[End Date]],lstHolidays)</f>
        <v>1</v>
      </c>
      <c r="M7577" s="27"/>
    </row>
    <row r="7578" spans="1:13" ht="30" customHeight="1" x14ac:dyDescent="0.3">
      <c r="A7578" s="27">
        <v>3811</v>
      </c>
      <c r="B7578" s="31">
        <v>45183</v>
      </c>
      <c r="C7578" s="31">
        <v>45174</v>
      </c>
      <c r="D7578" s="19" t="s">
        <v>2653</v>
      </c>
      <c r="E7578" s="20" t="str">
        <f>IF(ISBLANK(LeaveTracker[[#This Row],[Employee Name]]),"-----",VLOOKUP(LeaveTracker[[#This Row],[Employee Name]],'List of Employees'!$B$4:$H$767,7))</f>
        <v>GSO</v>
      </c>
      <c r="F7578" s="66" t="str">
        <f>IF(ISBLANK(LeaveTracker[[#This Row],[Employee Name]]),"-----",VLOOKUP(LeaveTracker[[#This Row],[Employee Name]],'List of Employees'!$B$4:$H$767,6))</f>
        <v>CASUAL</v>
      </c>
      <c r="G7578" s="24">
        <v>45173</v>
      </c>
      <c r="H7578" s="24">
        <v>45173</v>
      </c>
      <c r="I7578" s="20" t="s">
        <v>81</v>
      </c>
      <c r="K7578" s="57" t="str">
        <f ca="1">LeaveTracker[[#This Row],[Days]]&amp;" "&amp;LeaveTracker[[#This Row],[Type of Leave]]</f>
        <v>1 SL</v>
      </c>
      <c r="L7578" s="23">
        <f ca="1">NETWORKDAYS(LeaveTracker[[#This Row],[Start Date]],LeaveTracker[[#This Row],[End Date]],lstHolidays)</f>
        <v>1</v>
      </c>
      <c r="M7578" s="27"/>
    </row>
    <row r="7579" spans="1:13" ht="30" customHeight="1" x14ac:dyDescent="0.3">
      <c r="A7579" s="27">
        <f>A7577+1</f>
        <v>3812</v>
      </c>
      <c r="B7579" s="31">
        <v>45183</v>
      </c>
      <c r="C7579" s="31">
        <v>45174</v>
      </c>
      <c r="D7579" s="19" t="s">
        <v>1783</v>
      </c>
      <c r="E7579" s="20" t="str">
        <f>IF(ISBLANK(LeaveTracker[[#This Row],[Employee Name]]),"-----",VLOOKUP(LeaveTracker[[#This Row],[Employee Name]],'List of Employees'!$B$4:$H$767,7))</f>
        <v>CTO-LICENSE</v>
      </c>
      <c r="F7579" s="66" t="str">
        <f>IF(ISBLANK(LeaveTracker[[#This Row],[Employee Name]]),"-----",VLOOKUP(LeaveTracker[[#This Row],[Employee Name]],'List of Employees'!$B$4:$H$767,6))</f>
        <v>CASUAL</v>
      </c>
      <c r="G7579" s="24">
        <v>45170</v>
      </c>
      <c r="H7579" s="24">
        <v>45173</v>
      </c>
      <c r="I7579" s="20" t="s">
        <v>81</v>
      </c>
      <c r="K7579" s="57" t="str">
        <f ca="1">LeaveTracker[[#This Row],[Days]]&amp;" "&amp;LeaveTracker[[#This Row],[Type of Leave]]</f>
        <v>2 SL</v>
      </c>
      <c r="L7579" s="23">
        <f ca="1">NETWORKDAYS(LeaveTracker[[#This Row],[Start Date]],LeaveTracker[[#This Row],[End Date]],lstHolidays)</f>
        <v>2</v>
      </c>
      <c r="M7579" s="27"/>
    </row>
    <row r="7580" spans="1:13" ht="30" customHeight="1" x14ac:dyDescent="0.3">
      <c r="A7580" s="27">
        <f>A7579+1</f>
        <v>3813</v>
      </c>
      <c r="B7580" s="31">
        <v>45183</v>
      </c>
      <c r="C7580" s="31">
        <v>45174</v>
      </c>
      <c r="D7580" s="19" t="s">
        <v>1833</v>
      </c>
      <c r="E7580" s="20" t="str">
        <f>IF(ISBLANK(LeaveTracker[[#This Row],[Employee Name]]),"-----",VLOOKUP(LeaveTracker[[#This Row],[Employee Name]],'List of Employees'!$B$4:$H$767,7))</f>
        <v>BIR</v>
      </c>
      <c r="F7580" s="66" t="str">
        <f>IF(ISBLANK(LeaveTracker[[#This Row],[Employee Name]]),"-----",VLOOKUP(LeaveTracker[[#This Row],[Employee Name]],'List of Employees'!$B$4:$H$767,6))</f>
        <v>CASUAL</v>
      </c>
      <c r="G7580" s="24">
        <v>45169</v>
      </c>
      <c r="H7580" s="24">
        <v>45170</v>
      </c>
      <c r="I7580" s="20" t="s">
        <v>81</v>
      </c>
      <c r="K7580" s="57" t="str">
        <f ca="1">LeaveTracker[[#This Row],[Days]]&amp;" "&amp;LeaveTracker[[#This Row],[Type of Leave]]</f>
        <v>2 SL</v>
      </c>
      <c r="L7580" s="23">
        <f ca="1">NETWORKDAYS(LeaveTracker[[#This Row],[Start Date]],LeaveTracker[[#This Row],[End Date]],lstHolidays)</f>
        <v>2</v>
      </c>
      <c r="M7580" s="27"/>
    </row>
    <row r="7581" spans="1:13" ht="30" customHeight="1" x14ac:dyDescent="0.3">
      <c r="A7581" s="27">
        <f t="shared" si="92"/>
        <v>3814</v>
      </c>
      <c r="B7581" s="31">
        <v>45183</v>
      </c>
      <c r="C7581" s="31">
        <v>45174</v>
      </c>
      <c r="D7581" s="19" t="s">
        <v>1932</v>
      </c>
      <c r="E7581" s="20" t="str">
        <f>IF(ISBLANK(LeaveTracker[[#This Row],[Employee Name]]),"-----",VLOOKUP(LeaveTracker[[#This Row],[Employee Name]],'List of Employees'!$B$4:$H$767,7))</f>
        <v>CSWDO</v>
      </c>
      <c r="F7581" s="66" t="str">
        <f>IF(ISBLANK(LeaveTracker[[#This Row],[Employee Name]]),"-----",VLOOKUP(LeaveTracker[[#This Row],[Employee Name]],'List of Employees'!$B$4:$H$767,6))</f>
        <v>CASUAL</v>
      </c>
      <c r="G7581" s="24">
        <v>45173</v>
      </c>
      <c r="H7581" s="24">
        <v>45173</v>
      </c>
      <c r="I7581" s="20" t="s">
        <v>297</v>
      </c>
      <c r="J7581" s="42" t="s">
        <v>1000</v>
      </c>
      <c r="K7581" s="57" t="str">
        <f ca="1">LeaveTracker[[#This Row],[Days]]&amp;" "&amp;LeaveTracker[[#This Row],[Type of Leave]]</f>
        <v>1 OTHER</v>
      </c>
      <c r="L7581" s="23">
        <f ca="1">NETWORKDAYS(LeaveTracker[[#This Row],[Start Date]],LeaveTracker[[#This Row],[End Date]],lstHolidays)</f>
        <v>1</v>
      </c>
      <c r="M7581" s="27"/>
    </row>
    <row r="7582" spans="1:13" ht="30" customHeight="1" x14ac:dyDescent="0.3">
      <c r="A7582" s="27">
        <f t="shared" si="92"/>
        <v>3815</v>
      </c>
      <c r="B7582" s="31">
        <v>45189</v>
      </c>
      <c r="C7582" s="31">
        <v>45184</v>
      </c>
      <c r="D7582" s="19" t="s">
        <v>223</v>
      </c>
      <c r="E7582" s="20" t="str">
        <f>IF(ISBLANK(LeaveTracker[[#This Row],[Employee Name]]),"-----",VLOOKUP(LeaveTracker[[#This Row],[Employee Name]],'List of Employees'!$B$4:$H$767,7))</f>
        <v>CSWDO</v>
      </c>
      <c r="F7582" s="66" t="str">
        <f>IF(ISBLANK(LeaveTracker[[#This Row],[Employee Name]]),"-----",VLOOKUP(LeaveTracker[[#This Row],[Employee Name]],'List of Employees'!$B$4:$H$767,6))</f>
        <v>PERMANENT</v>
      </c>
      <c r="G7582" s="24">
        <v>45182</v>
      </c>
      <c r="H7582" s="24">
        <v>45182</v>
      </c>
      <c r="I7582" s="20" t="s">
        <v>81</v>
      </c>
      <c r="K7582" s="57" t="str">
        <f ca="1">LeaveTracker[[#This Row],[Days]]&amp;" "&amp;LeaveTracker[[#This Row],[Type of Leave]]</f>
        <v>1 SL</v>
      </c>
      <c r="L7582" s="23">
        <f ca="1">NETWORKDAYS(LeaveTracker[[#This Row],[Start Date]],LeaveTracker[[#This Row],[End Date]],lstHolidays)</f>
        <v>1</v>
      </c>
      <c r="M7582" s="27"/>
    </row>
    <row r="7583" spans="1:13" ht="30" customHeight="1" x14ac:dyDescent="0.3">
      <c r="A7583" s="27">
        <f t="shared" si="92"/>
        <v>3816</v>
      </c>
      <c r="B7583" s="31">
        <v>45189</v>
      </c>
      <c r="C7583" s="31">
        <v>45184</v>
      </c>
      <c r="D7583" s="19" t="s">
        <v>496</v>
      </c>
      <c r="E7583" s="20" t="str">
        <f>IF(ISBLANK(LeaveTracker[[#This Row],[Employee Name]]),"-----",VLOOKUP(LeaveTracker[[#This Row],[Employee Name]],'List of Employees'!$B$4:$H$767,7))</f>
        <v>COOPERATIVE OFFICE</v>
      </c>
      <c r="F7583" s="66" t="str">
        <f>IF(ISBLANK(LeaveTracker[[#This Row],[Employee Name]]),"-----",VLOOKUP(LeaveTracker[[#This Row],[Employee Name]],'List of Employees'!$B$4:$H$767,6))</f>
        <v>PERMANENT</v>
      </c>
      <c r="G7583" s="24">
        <v>45194</v>
      </c>
      <c r="H7583" s="24">
        <v>45196</v>
      </c>
      <c r="I7583" s="20" t="s">
        <v>82</v>
      </c>
      <c r="K7583" s="57" t="str">
        <f ca="1">LeaveTracker[[#This Row],[Days]]&amp;" "&amp;LeaveTracker[[#This Row],[Type of Leave]]</f>
        <v>3 VL</v>
      </c>
      <c r="L7583" s="23">
        <f ca="1">NETWORKDAYS(LeaveTracker[[#This Row],[Start Date]],LeaveTracker[[#This Row],[End Date]],lstHolidays)</f>
        <v>3</v>
      </c>
      <c r="M7583" s="27"/>
    </row>
    <row r="7584" spans="1:13" ht="30" customHeight="1" x14ac:dyDescent="0.3">
      <c r="A7584" s="27">
        <f t="shared" si="92"/>
        <v>3817</v>
      </c>
      <c r="B7584" s="31">
        <v>45189</v>
      </c>
      <c r="C7584" s="31">
        <v>45187</v>
      </c>
      <c r="D7584" s="19" t="s">
        <v>972</v>
      </c>
      <c r="E7584" s="20" t="str">
        <f>IF(ISBLANK(LeaveTracker[[#This Row],[Employee Name]]),"-----",VLOOKUP(LeaveTracker[[#This Row],[Employee Name]],'List of Employees'!$B$4:$H$767,7))</f>
        <v>TOPS (ADMIN CSU)</v>
      </c>
      <c r="F7584" s="66" t="str">
        <f>IF(ISBLANK(LeaveTracker[[#This Row],[Employee Name]]),"-----",VLOOKUP(LeaveTracker[[#This Row],[Employee Name]],'List of Employees'!$B$4:$H$767,6))</f>
        <v>PERMANENT</v>
      </c>
      <c r="G7584" s="24">
        <v>45184</v>
      </c>
      <c r="H7584" s="24">
        <v>45215</v>
      </c>
      <c r="I7584" s="20" t="s">
        <v>81</v>
      </c>
      <c r="K7584" s="57" t="str">
        <f ca="1">LeaveTracker[[#This Row],[Days]]&amp;" "&amp;LeaveTracker[[#This Row],[Type of Leave]]</f>
        <v>22 SL</v>
      </c>
      <c r="L7584" s="23">
        <f ca="1">NETWORKDAYS(LeaveTracker[[#This Row],[Start Date]],LeaveTracker[[#This Row],[End Date]],lstHolidays)</f>
        <v>22</v>
      </c>
      <c r="M7584" s="27"/>
    </row>
    <row r="7585" spans="1:13" ht="30" customHeight="1" x14ac:dyDescent="0.3">
      <c r="A7585" s="27">
        <f t="shared" si="92"/>
        <v>3818</v>
      </c>
      <c r="B7585" s="31">
        <v>45189</v>
      </c>
      <c r="C7585" s="31">
        <v>45184</v>
      </c>
      <c r="D7585" s="19" t="s">
        <v>2105</v>
      </c>
      <c r="E7585" s="20" t="str">
        <f>IF(ISBLANK(LeaveTracker[[#This Row],[Employee Name]]),"-----",VLOOKUP(LeaveTracker[[#This Row],[Employee Name]],'List of Employees'!$B$4:$H$767,7))</f>
        <v>CITY PLANNING &amp; DEV'T OFFICE</v>
      </c>
      <c r="F7585" s="66" t="str">
        <f>IF(ISBLANK(LeaveTracker[[#This Row],[Employee Name]]),"-----",VLOOKUP(LeaveTracker[[#This Row],[Employee Name]],'List of Employees'!$B$4:$H$767,6))</f>
        <v>PERMANENT</v>
      </c>
      <c r="G7585" s="24">
        <v>45183</v>
      </c>
      <c r="H7585" s="24">
        <v>45183</v>
      </c>
      <c r="I7585" s="20" t="s">
        <v>297</v>
      </c>
      <c r="J7585" s="42" t="s">
        <v>1000</v>
      </c>
      <c r="K7585" s="57" t="str">
        <f ca="1">LeaveTracker[[#This Row],[Days]]&amp;" "&amp;LeaveTracker[[#This Row],[Type of Leave]]</f>
        <v>1 OTHER</v>
      </c>
      <c r="L7585" s="23">
        <f ca="1">NETWORKDAYS(LeaveTracker[[#This Row],[Start Date]],LeaveTracker[[#This Row],[End Date]],lstHolidays)</f>
        <v>1</v>
      </c>
      <c r="M7585" s="27"/>
    </row>
    <row r="7586" spans="1:13" ht="30" customHeight="1" x14ac:dyDescent="0.3">
      <c r="A7586" s="27">
        <f t="shared" si="92"/>
        <v>3819</v>
      </c>
      <c r="B7586" s="31">
        <v>45189</v>
      </c>
      <c r="C7586" s="31">
        <v>45187</v>
      </c>
      <c r="D7586" s="19" t="s">
        <v>1717</v>
      </c>
      <c r="E7586" s="20" t="str">
        <f>IF(ISBLANK(LeaveTracker[[#This Row],[Employee Name]]),"-----",VLOOKUP(LeaveTracker[[#This Row],[Employee Name]],'List of Employees'!$B$4:$H$767,7))</f>
        <v>LEGAL</v>
      </c>
      <c r="F7586" s="66" t="str">
        <f>IF(ISBLANK(LeaveTracker[[#This Row],[Employee Name]]),"-----",VLOOKUP(LeaveTracker[[#This Row],[Employee Name]],'List of Employees'!$B$4:$H$767,6))</f>
        <v>CASUAL</v>
      </c>
      <c r="G7586" s="24">
        <v>45180</v>
      </c>
      <c r="H7586" s="24">
        <v>45180</v>
      </c>
      <c r="I7586" s="20" t="s">
        <v>81</v>
      </c>
      <c r="K7586" s="57" t="str">
        <f ca="1">LeaveTracker[[#This Row],[Days]]&amp;" "&amp;LeaveTracker[[#This Row],[Type of Leave]]</f>
        <v>1 SL</v>
      </c>
      <c r="L7586" s="23">
        <f ca="1">NETWORKDAYS(LeaveTracker[[#This Row],[Start Date]],LeaveTracker[[#This Row],[End Date]],lstHolidays)</f>
        <v>1</v>
      </c>
      <c r="M7586" s="27"/>
    </row>
    <row r="7587" spans="1:13" ht="30" customHeight="1" x14ac:dyDescent="0.3">
      <c r="A7587" s="27">
        <v>3819</v>
      </c>
      <c r="B7587" s="31">
        <v>45189</v>
      </c>
      <c r="C7587" s="31">
        <v>45187</v>
      </c>
      <c r="D7587" s="19" t="s">
        <v>1717</v>
      </c>
      <c r="E7587" s="20" t="str">
        <f>IF(ISBLANK(LeaveTracker[[#This Row],[Employee Name]]),"-----",VLOOKUP(LeaveTracker[[#This Row],[Employee Name]],'List of Employees'!$B$4:$H$767,7))</f>
        <v>LEGAL</v>
      </c>
      <c r="F7587" s="66" t="str">
        <f>IF(ISBLANK(LeaveTracker[[#This Row],[Employee Name]]),"-----",VLOOKUP(LeaveTracker[[#This Row],[Employee Name]],'List of Employees'!$B$4:$H$767,6))</f>
        <v>CASUAL</v>
      </c>
      <c r="G7587" s="24">
        <v>45183</v>
      </c>
      <c r="H7587" s="24">
        <v>45184</v>
      </c>
      <c r="I7587" s="20" t="s">
        <v>81</v>
      </c>
      <c r="K7587" s="57" t="str">
        <f ca="1">LeaveTracker[[#This Row],[Days]]&amp;" "&amp;LeaveTracker[[#This Row],[Type of Leave]]</f>
        <v>2 SL</v>
      </c>
      <c r="L7587" s="23">
        <f ca="1">NETWORKDAYS(LeaveTracker[[#This Row],[Start Date]],LeaveTracker[[#This Row],[End Date]],lstHolidays)</f>
        <v>2</v>
      </c>
      <c r="M7587" s="27"/>
    </row>
    <row r="7588" spans="1:13" ht="30" customHeight="1" x14ac:dyDescent="0.3">
      <c r="A7588" s="27">
        <f>A7586+1</f>
        <v>3820</v>
      </c>
      <c r="B7588" s="31">
        <v>45189</v>
      </c>
      <c r="C7588" s="31">
        <v>45187</v>
      </c>
      <c r="D7588" s="19" t="s">
        <v>524</v>
      </c>
      <c r="E7588" s="20" t="str">
        <f>IF(ISBLANK(LeaveTracker[[#This Row],[Employee Name]]),"-----",VLOOKUP(LeaveTracker[[#This Row],[Employee Name]],'List of Employees'!$B$4:$H$767,7))</f>
        <v>GSO</v>
      </c>
      <c r="F7588" s="66" t="str">
        <f>IF(ISBLANK(LeaveTracker[[#This Row],[Employee Name]]),"-----",VLOOKUP(LeaveTracker[[#This Row],[Employee Name]],'List of Employees'!$B$4:$H$767,6))</f>
        <v>PERMANENT</v>
      </c>
      <c r="G7588" s="24">
        <v>45183</v>
      </c>
      <c r="H7588" s="24">
        <v>45183</v>
      </c>
      <c r="I7588" s="20" t="s">
        <v>81</v>
      </c>
      <c r="K7588" s="57" t="str">
        <f ca="1">LeaveTracker[[#This Row],[Days]]&amp;" "&amp;LeaveTracker[[#This Row],[Type of Leave]]</f>
        <v>1 SL</v>
      </c>
      <c r="L7588" s="23">
        <f ca="1">NETWORKDAYS(LeaveTracker[[#This Row],[Start Date]],LeaveTracker[[#This Row],[End Date]],lstHolidays)</f>
        <v>1</v>
      </c>
      <c r="M7588" s="27"/>
    </row>
    <row r="7589" spans="1:13" ht="30" customHeight="1" x14ac:dyDescent="0.3">
      <c r="A7589" s="27">
        <f t="shared" si="92"/>
        <v>3821</v>
      </c>
      <c r="B7589" s="31">
        <v>45189</v>
      </c>
      <c r="C7589" s="31">
        <v>45187</v>
      </c>
      <c r="D7589" s="19" t="s">
        <v>472</v>
      </c>
      <c r="E7589" s="20" t="str">
        <f>IF(ISBLANK(LeaveTracker[[#This Row],[Employee Name]]),"-----",VLOOKUP(LeaveTracker[[#This Row],[Employee Name]],'List of Employees'!$B$4:$H$767,7))</f>
        <v>PIO</v>
      </c>
      <c r="F7589" s="66" t="str">
        <f>IF(ISBLANK(LeaveTracker[[#This Row],[Employee Name]]),"-----",VLOOKUP(LeaveTracker[[#This Row],[Employee Name]],'List of Employees'!$B$4:$H$767,6))</f>
        <v>PERMANENT</v>
      </c>
      <c r="G7589" s="24">
        <v>45180</v>
      </c>
      <c r="H7589" s="24">
        <v>45184</v>
      </c>
      <c r="I7589" s="20" t="s">
        <v>81</v>
      </c>
      <c r="K7589" s="57" t="str">
        <f ca="1">LeaveTracker[[#This Row],[Days]]&amp;" "&amp;LeaveTracker[[#This Row],[Type of Leave]]</f>
        <v>5 SL</v>
      </c>
      <c r="L7589" s="23">
        <f ca="1">NETWORKDAYS(LeaveTracker[[#This Row],[Start Date]],LeaveTracker[[#This Row],[End Date]],lstHolidays)</f>
        <v>5</v>
      </c>
      <c r="M7589" s="27"/>
    </row>
    <row r="7590" spans="1:13" ht="30" customHeight="1" x14ac:dyDescent="0.3">
      <c r="A7590" s="27">
        <f t="shared" si="92"/>
        <v>3822</v>
      </c>
      <c r="B7590" s="31">
        <v>45189</v>
      </c>
      <c r="C7590" s="31">
        <v>45183</v>
      </c>
      <c r="D7590" s="19" t="s">
        <v>121</v>
      </c>
      <c r="E7590" s="20" t="str">
        <f>IF(ISBLANK(LeaveTracker[[#This Row],[Employee Name]]),"-----",VLOOKUP(LeaveTracker[[#This Row],[Employee Name]],'List of Employees'!$B$4:$H$767,7))</f>
        <v>CHARACTER OFFICE</v>
      </c>
      <c r="F7590" s="66" t="str">
        <f>IF(ISBLANK(LeaveTracker[[#This Row],[Employee Name]]),"-----",VLOOKUP(LeaveTracker[[#This Row],[Employee Name]],'List of Employees'!$B$4:$H$767,6))</f>
        <v>PERMANENT</v>
      </c>
      <c r="G7590" s="24">
        <v>45182</v>
      </c>
      <c r="H7590" s="24">
        <v>45182</v>
      </c>
      <c r="I7590" s="20" t="s">
        <v>81</v>
      </c>
      <c r="K7590" s="57" t="str">
        <f ca="1">LeaveTracker[[#This Row],[Days]]&amp;" "&amp;LeaveTracker[[#This Row],[Type of Leave]]</f>
        <v>1 SL</v>
      </c>
      <c r="L7590" s="23">
        <f ca="1">NETWORKDAYS(LeaveTracker[[#This Row],[Start Date]],LeaveTracker[[#This Row],[End Date]],lstHolidays)</f>
        <v>1</v>
      </c>
      <c r="M7590" s="27"/>
    </row>
    <row r="7591" spans="1:13" ht="30" customHeight="1" x14ac:dyDescent="0.3">
      <c r="A7591" s="27">
        <f t="shared" si="92"/>
        <v>3823</v>
      </c>
      <c r="B7591" s="31">
        <v>45189</v>
      </c>
      <c r="C7591" s="31">
        <v>45182</v>
      </c>
      <c r="D7591" s="19" t="s">
        <v>629</v>
      </c>
      <c r="E7591" s="20" t="str">
        <f>IF(ISBLANK(LeaveTracker[[#This Row],[Employee Name]]),"-----",VLOOKUP(LeaveTracker[[#This Row],[Employee Name]],'List of Employees'!$B$4:$H$767,7))</f>
        <v>LIBRARY</v>
      </c>
      <c r="F7591" s="66" t="str">
        <f>IF(ISBLANK(LeaveTracker[[#This Row],[Employee Name]]),"-----",VLOOKUP(LeaveTracker[[#This Row],[Employee Name]],'List of Employees'!$B$4:$H$767,6))</f>
        <v>PERMANENT</v>
      </c>
      <c r="G7591" s="24">
        <v>45181</v>
      </c>
      <c r="H7591" s="24">
        <v>45181</v>
      </c>
      <c r="I7591" s="20" t="s">
        <v>81</v>
      </c>
      <c r="K7591" s="57" t="str">
        <f ca="1">LeaveTracker[[#This Row],[Days]]&amp;" "&amp;LeaveTracker[[#This Row],[Type of Leave]]</f>
        <v>1 SL</v>
      </c>
      <c r="L7591" s="23">
        <f ca="1">NETWORKDAYS(LeaveTracker[[#This Row],[Start Date]],LeaveTracker[[#This Row],[End Date]],lstHolidays)</f>
        <v>1</v>
      </c>
      <c r="M7591" s="27"/>
    </row>
    <row r="7592" spans="1:13" ht="30" customHeight="1" x14ac:dyDescent="0.3">
      <c r="A7592" s="27">
        <f t="shared" si="92"/>
        <v>3824</v>
      </c>
      <c r="B7592" s="31">
        <v>45189</v>
      </c>
      <c r="C7592" s="31">
        <v>45177</v>
      </c>
      <c r="D7592" s="19" t="s">
        <v>1264</v>
      </c>
      <c r="E7592" s="20" t="str">
        <f>IF(ISBLANK(LeaveTracker[[#This Row],[Employee Name]]),"-----",VLOOKUP(LeaveTracker[[#This Row],[Employee Name]],'List of Employees'!$B$4:$H$767,7))</f>
        <v>CHO</v>
      </c>
      <c r="F7592" s="66" t="str">
        <f>IF(ISBLANK(LeaveTracker[[#This Row],[Employee Name]]),"-----",VLOOKUP(LeaveTracker[[#This Row],[Employee Name]],'List of Employees'!$B$4:$H$767,6))</f>
        <v>PERMANENT</v>
      </c>
      <c r="G7592" s="24">
        <v>45163</v>
      </c>
      <c r="H7592" s="24">
        <v>45175</v>
      </c>
      <c r="I7592" s="20" t="s">
        <v>81</v>
      </c>
      <c r="K7592" s="57" t="str">
        <f ca="1">LeaveTracker[[#This Row],[Days]]&amp;" "&amp;LeaveTracker[[#This Row],[Type of Leave]]</f>
        <v>9 SL</v>
      </c>
      <c r="L7592" s="23">
        <f ca="1">NETWORKDAYS(LeaveTracker[[#This Row],[Start Date]],LeaveTracker[[#This Row],[End Date]],lstHolidays)</f>
        <v>9</v>
      </c>
      <c r="M7592" s="27"/>
    </row>
    <row r="7593" spans="1:13" ht="30" customHeight="1" x14ac:dyDescent="0.3">
      <c r="A7593" s="27">
        <f t="shared" si="92"/>
        <v>3825</v>
      </c>
      <c r="B7593" s="31">
        <v>45189</v>
      </c>
      <c r="C7593" s="31">
        <v>45187</v>
      </c>
      <c r="D7593" s="19" t="s">
        <v>2299</v>
      </c>
      <c r="E7593" s="20" t="str">
        <f>IF(ISBLANK(LeaveTracker[[#This Row],[Employee Name]]),"-----",VLOOKUP(LeaveTracker[[#This Row],[Employee Name]],'List of Employees'!$B$4:$H$767,7))</f>
        <v>CHO</v>
      </c>
      <c r="F7593" s="66" t="str">
        <f>IF(ISBLANK(LeaveTracker[[#This Row],[Employee Name]]),"-----",VLOOKUP(LeaveTracker[[#This Row],[Employee Name]],'List of Employees'!$B$4:$H$767,6))</f>
        <v>PERMANENT</v>
      </c>
      <c r="G7593" s="24">
        <v>45204</v>
      </c>
      <c r="H7593" s="24">
        <v>45205</v>
      </c>
      <c r="I7593" s="20" t="s">
        <v>82</v>
      </c>
      <c r="K7593" s="57" t="str">
        <f ca="1">LeaveTracker[[#This Row],[Days]]&amp;" "&amp;LeaveTracker[[#This Row],[Type of Leave]]</f>
        <v>2 VL</v>
      </c>
      <c r="L7593" s="23">
        <f ca="1">NETWORKDAYS(LeaveTracker[[#This Row],[Start Date]],LeaveTracker[[#This Row],[End Date]],lstHolidays)</f>
        <v>2</v>
      </c>
      <c r="M7593" s="27"/>
    </row>
    <row r="7594" spans="1:13" ht="30" customHeight="1" x14ac:dyDescent="0.3">
      <c r="A7594" s="27">
        <f t="shared" si="92"/>
        <v>3826</v>
      </c>
      <c r="B7594" s="31">
        <v>45189</v>
      </c>
      <c r="C7594" s="31">
        <v>45184</v>
      </c>
      <c r="D7594" s="19" t="s">
        <v>1913</v>
      </c>
      <c r="E7594" s="20" t="str">
        <f>IF(ISBLANK(LeaveTracker[[#This Row],[Employee Name]]),"-----",VLOOKUP(LeaveTracker[[#This Row],[Employee Name]],'List of Employees'!$B$4:$H$767,7))</f>
        <v>CHO</v>
      </c>
      <c r="F7594" s="66" t="str">
        <f>IF(ISBLANK(LeaveTracker[[#This Row],[Employee Name]]),"-----",VLOOKUP(LeaveTracker[[#This Row],[Employee Name]],'List of Employees'!$B$4:$H$767,6))</f>
        <v>PERMANENT</v>
      </c>
      <c r="G7594" s="24">
        <v>45196</v>
      </c>
      <c r="H7594" s="24">
        <v>45196</v>
      </c>
      <c r="I7594" s="20" t="s">
        <v>82</v>
      </c>
      <c r="K7594" s="57" t="str">
        <f ca="1">LeaveTracker[[#This Row],[Days]]&amp;" "&amp;LeaveTracker[[#This Row],[Type of Leave]]</f>
        <v>1 VL</v>
      </c>
      <c r="L7594" s="23">
        <f ca="1">NETWORKDAYS(LeaveTracker[[#This Row],[Start Date]],LeaveTracker[[#This Row],[End Date]],lstHolidays)</f>
        <v>1</v>
      </c>
      <c r="M7594" s="27"/>
    </row>
    <row r="7595" spans="1:13" ht="30" customHeight="1" x14ac:dyDescent="0.3">
      <c r="A7595" s="27">
        <f t="shared" si="92"/>
        <v>3827</v>
      </c>
      <c r="B7595" s="31">
        <v>45189</v>
      </c>
      <c r="C7595" s="31">
        <v>45187</v>
      </c>
      <c r="D7595" s="19" t="s">
        <v>1094</v>
      </c>
      <c r="E7595" s="20" t="str">
        <f>IF(ISBLANK(LeaveTracker[[#This Row],[Employee Name]]),"-----",VLOOKUP(LeaveTracker[[#This Row],[Employee Name]],'List of Employees'!$B$4:$H$767,7))</f>
        <v>ADMIN OFFICE</v>
      </c>
      <c r="F7595" s="66" t="str">
        <f>IF(ISBLANK(LeaveTracker[[#This Row],[Employee Name]]),"-----",VLOOKUP(LeaveTracker[[#This Row],[Employee Name]],'List of Employees'!$B$4:$H$767,6))</f>
        <v>PERMANENT</v>
      </c>
      <c r="G7595" s="24">
        <v>45202</v>
      </c>
      <c r="H7595" s="24">
        <v>45204</v>
      </c>
      <c r="I7595" s="20" t="s">
        <v>82</v>
      </c>
      <c r="K7595" s="57" t="str">
        <f ca="1">LeaveTracker[[#This Row],[Days]]&amp;" "&amp;LeaveTracker[[#This Row],[Type of Leave]]</f>
        <v>3 VL</v>
      </c>
      <c r="L7595" s="23">
        <f ca="1">NETWORKDAYS(LeaveTracker[[#This Row],[Start Date]],LeaveTracker[[#This Row],[End Date]],lstHolidays)</f>
        <v>3</v>
      </c>
      <c r="M7595" s="27"/>
    </row>
    <row r="7596" spans="1:13" ht="30" customHeight="1" x14ac:dyDescent="0.3">
      <c r="A7596" s="27">
        <f t="shared" si="92"/>
        <v>3828</v>
      </c>
      <c r="B7596" s="31">
        <v>45189</v>
      </c>
      <c r="C7596" s="31">
        <v>45187</v>
      </c>
      <c r="D7596" s="19" t="s">
        <v>1747</v>
      </c>
      <c r="E7596" s="20" t="str">
        <f>IF(ISBLANK(LeaveTracker[[#This Row],[Employee Name]]),"-----",VLOOKUP(LeaveTracker[[#This Row],[Employee Name]],'List of Employees'!$B$4:$H$767,7))</f>
        <v>BPLO</v>
      </c>
      <c r="F7596" s="66" t="str">
        <f>IF(ISBLANK(LeaveTracker[[#This Row],[Employee Name]]),"-----",VLOOKUP(LeaveTracker[[#This Row],[Employee Name]],'List of Employees'!$B$4:$H$767,6))</f>
        <v>CASUAL</v>
      </c>
      <c r="G7596" s="24">
        <v>45183</v>
      </c>
      <c r="H7596" s="24">
        <v>45184</v>
      </c>
      <c r="I7596" s="20" t="s">
        <v>81</v>
      </c>
      <c r="K7596" s="57" t="str">
        <f ca="1">LeaveTracker[[#This Row],[Days]]&amp;" "&amp;LeaveTracker[[#This Row],[Type of Leave]]</f>
        <v>2 SL</v>
      </c>
      <c r="L7596" s="23">
        <f ca="1">NETWORKDAYS(LeaveTracker[[#This Row],[Start Date]],LeaveTracker[[#This Row],[End Date]],lstHolidays)</f>
        <v>2</v>
      </c>
      <c r="M7596" s="27"/>
    </row>
    <row r="7597" spans="1:13" ht="30" customHeight="1" x14ac:dyDescent="0.3">
      <c r="A7597" s="27">
        <f t="shared" si="92"/>
        <v>3829</v>
      </c>
      <c r="B7597" s="31">
        <v>45189</v>
      </c>
      <c r="C7597" s="31">
        <v>45187</v>
      </c>
      <c r="D7597" s="19" t="s">
        <v>1865</v>
      </c>
      <c r="E7597" s="20" t="str">
        <f>IF(ISBLANK(LeaveTracker[[#This Row],[Employee Name]]),"-----",VLOOKUP(LeaveTracker[[#This Row],[Employee Name]],'List of Employees'!$B$4:$H$767,7))</f>
        <v>CSWDO</v>
      </c>
      <c r="F7597" s="66" t="str">
        <f>IF(ISBLANK(LeaveTracker[[#This Row],[Employee Name]]),"-----",VLOOKUP(LeaveTracker[[#This Row],[Employee Name]],'List of Employees'!$B$4:$H$767,6))</f>
        <v>CASUAL</v>
      </c>
      <c r="G7597" s="24">
        <v>45183</v>
      </c>
      <c r="H7597" s="24">
        <v>45184</v>
      </c>
      <c r="I7597" s="20" t="s">
        <v>81</v>
      </c>
      <c r="K7597" s="57" t="str">
        <f ca="1">LeaveTracker[[#This Row],[Days]]&amp;" "&amp;LeaveTracker[[#This Row],[Type of Leave]]</f>
        <v>2 SL</v>
      </c>
      <c r="L7597" s="23">
        <f ca="1">NETWORKDAYS(LeaveTracker[[#This Row],[Start Date]],LeaveTracker[[#This Row],[End Date]],lstHolidays)</f>
        <v>2</v>
      </c>
      <c r="M7597" s="27"/>
    </row>
    <row r="7598" spans="1:13" ht="30" customHeight="1" x14ac:dyDescent="0.3">
      <c r="A7598" s="27">
        <f t="shared" si="92"/>
        <v>3830</v>
      </c>
      <c r="B7598" s="31">
        <v>45189</v>
      </c>
      <c r="C7598" s="31">
        <v>45180</v>
      </c>
      <c r="D7598" s="19" t="s">
        <v>279</v>
      </c>
      <c r="E7598" s="20" t="str">
        <f>IF(ISBLANK(LeaveTracker[[#This Row],[Employee Name]]),"-----",VLOOKUP(LeaveTracker[[#This Row],[Employee Name]],'List of Employees'!$B$4:$H$767,7))</f>
        <v>PICNIC GROVE</v>
      </c>
      <c r="F7598" s="66" t="str">
        <f>IF(ISBLANK(LeaveTracker[[#This Row],[Employee Name]]),"-----",VLOOKUP(LeaveTracker[[#This Row],[Employee Name]],'List of Employees'!$B$4:$H$767,6))</f>
        <v>PERMANENT</v>
      </c>
      <c r="G7598" s="24">
        <v>45167</v>
      </c>
      <c r="H7598" s="24">
        <v>45167</v>
      </c>
      <c r="I7598" s="20" t="s">
        <v>81</v>
      </c>
      <c r="K7598" s="57" t="str">
        <f ca="1">LeaveTracker[[#This Row],[Days]]&amp;" "&amp;LeaveTracker[[#This Row],[Type of Leave]]</f>
        <v>1 SL</v>
      </c>
      <c r="L7598" s="23">
        <f ca="1">NETWORKDAYS(LeaveTracker[[#This Row],[Start Date]],LeaveTracker[[#This Row],[End Date]],lstHolidays)</f>
        <v>1</v>
      </c>
      <c r="M7598" s="27"/>
    </row>
    <row r="7599" spans="1:13" ht="30" customHeight="1" x14ac:dyDescent="0.3">
      <c r="A7599" s="27">
        <f t="shared" si="92"/>
        <v>3831</v>
      </c>
      <c r="B7599" s="31">
        <v>45189</v>
      </c>
      <c r="C7599" s="31">
        <v>45187</v>
      </c>
      <c r="D7599" s="19" t="s">
        <v>171</v>
      </c>
      <c r="E7599" s="20" t="str">
        <f>IF(ISBLANK(LeaveTracker[[#This Row],[Employee Name]]),"-----",VLOOKUP(LeaveTracker[[#This Row],[Employee Name]],'List of Employees'!$B$4:$H$767,7))</f>
        <v>HRMO</v>
      </c>
      <c r="F7599" s="66" t="str">
        <f>IF(ISBLANK(LeaveTracker[[#This Row],[Employee Name]]),"-----",VLOOKUP(LeaveTracker[[#This Row],[Employee Name]],'List of Employees'!$B$4:$H$767,6))</f>
        <v>PERMANENT</v>
      </c>
      <c r="G7599" s="24">
        <v>45170</v>
      </c>
      <c r="H7599" s="24">
        <v>45170</v>
      </c>
      <c r="I7599" s="20" t="s">
        <v>81</v>
      </c>
      <c r="K7599" s="57" t="str">
        <f ca="1">LeaveTracker[[#This Row],[Days]]&amp;" "&amp;LeaveTracker[[#This Row],[Type of Leave]]</f>
        <v>1 SL</v>
      </c>
      <c r="L7599" s="23">
        <f ca="1">NETWORKDAYS(LeaveTracker[[#This Row],[Start Date]],LeaveTracker[[#This Row],[End Date]],lstHolidays)</f>
        <v>1</v>
      </c>
      <c r="M7599" s="27"/>
    </row>
    <row r="7600" spans="1:13" ht="30" customHeight="1" x14ac:dyDescent="0.3">
      <c r="A7600" s="27">
        <v>3831</v>
      </c>
      <c r="B7600" s="31">
        <v>45189</v>
      </c>
      <c r="C7600" s="31">
        <v>45187</v>
      </c>
      <c r="D7600" s="19" t="s">
        <v>171</v>
      </c>
      <c r="E7600" s="20" t="str">
        <f>IF(ISBLANK(LeaveTracker[[#This Row],[Employee Name]]),"-----",VLOOKUP(LeaveTracker[[#This Row],[Employee Name]],'List of Employees'!$B$4:$H$767,7))</f>
        <v>HRMO</v>
      </c>
      <c r="F7600" s="66" t="str">
        <f>IF(ISBLANK(LeaveTracker[[#This Row],[Employee Name]]),"-----",VLOOKUP(LeaveTracker[[#This Row],[Employee Name]],'List of Employees'!$B$4:$H$767,6))</f>
        <v>PERMANENT</v>
      </c>
      <c r="G7600" s="24">
        <v>45184</v>
      </c>
      <c r="H7600" s="24">
        <v>45184</v>
      </c>
      <c r="I7600" s="20" t="s">
        <v>81</v>
      </c>
      <c r="K7600" s="57" t="str">
        <f ca="1">LeaveTracker[[#This Row],[Days]]&amp;" "&amp;LeaveTracker[[#This Row],[Type of Leave]]</f>
        <v>1 SL</v>
      </c>
      <c r="L7600" s="23">
        <f ca="1">NETWORKDAYS(LeaveTracker[[#This Row],[Start Date]],LeaveTracker[[#This Row],[End Date]],lstHolidays)</f>
        <v>1</v>
      </c>
      <c r="M7600" s="27"/>
    </row>
    <row r="7601" spans="1:13" ht="30" customHeight="1" x14ac:dyDescent="0.3">
      <c r="A7601" s="27">
        <f>A7599+1</f>
        <v>3832</v>
      </c>
      <c r="B7601" s="31">
        <v>45189</v>
      </c>
      <c r="C7601" s="31">
        <v>45187</v>
      </c>
      <c r="D7601" s="19" t="s">
        <v>245</v>
      </c>
      <c r="E7601" s="20" t="str">
        <f>IF(ISBLANK(LeaveTracker[[#This Row],[Employee Name]]),"-----",VLOOKUP(LeaveTracker[[#This Row],[Employee Name]],'List of Employees'!$B$4:$H$767,7))</f>
        <v>TCCH/TICC</v>
      </c>
      <c r="F7601" s="66" t="str">
        <f>IF(ISBLANK(LeaveTracker[[#This Row],[Employee Name]]),"-----",VLOOKUP(LeaveTracker[[#This Row],[Employee Name]],'List of Employees'!$B$4:$H$767,6))</f>
        <v>PERMANENT</v>
      </c>
      <c r="G7601" s="24">
        <v>45174</v>
      </c>
      <c r="H7601" s="24">
        <v>45182</v>
      </c>
      <c r="I7601" s="20" t="s">
        <v>82</v>
      </c>
      <c r="K7601" s="57" t="str">
        <f ca="1">LeaveTracker[[#This Row],[Days]]&amp;" "&amp;LeaveTracker[[#This Row],[Type of Leave]]</f>
        <v>7 VL</v>
      </c>
      <c r="L7601" s="23">
        <f ca="1">NETWORKDAYS(LeaveTracker[[#This Row],[Start Date]],LeaveTracker[[#This Row],[End Date]],lstHolidays)</f>
        <v>7</v>
      </c>
      <c r="M7601" s="27"/>
    </row>
    <row r="7602" spans="1:13" ht="30" customHeight="1" x14ac:dyDescent="0.3">
      <c r="A7602" s="27">
        <f t="shared" si="92"/>
        <v>3833</v>
      </c>
      <c r="B7602" s="31">
        <v>45189</v>
      </c>
      <c r="C7602" s="31">
        <v>45175</v>
      </c>
      <c r="D7602" s="19" t="s">
        <v>2178</v>
      </c>
      <c r="E7602" s="20" t="str">
        <f>IF(ISBLANK(LeaveTracker[[#This Row],[Employee Name]]),"-----",VLOOKUP(LeaveTracker[[#This Row],[Employee Name]],'List of Employees'!$B$4:$H$767,7))</f>
        <v>OSPITAL NG TAGAYTAY</v>
      </c>
      <c r="F7602" s="66" t="str">
        <f>IF(ISBLANK(LeaveTracker[[#This Row],[Employee Name]]),"-----",VLOOKUP(LeaveTracker[[#This Row],[Employee Name]],'List of Employees'!$B$4:$H$767,6))</f>
        <v>CASUAL</v>
      </c>
      <c r="G7602" s="24">
        <v>45144</v>
      </c>
      <c r="H7602" s="24">
        <v>45145</v>
      </c>
      <c r="I7602" s="20" t="s">
        <v>81</v>
      </c>
      <c r="K7602" s="57" t="str">
        <f>LeaveTracker[[#This Row],[Days]]&amp;" "&amp;LeaveTracker[[#This Row],[Type of Leave]]</f>
        <v>2 SL</v>
      </c>
      <c r="L7602" s="23">
        <v>2</v>
      </c>
      <c r="M7602" s="27"/>
    </row>
    <row r="7603" spans="1:13" ht="30" customHeight="1" x14ac:dyDescent="0.3">
      <c r="A7603" s="27">
        <f t="shared" si="92"/>
        <v>3834</v>
      </c>
      <c r="B7603" s="31">
        <v>45189</v>
      </c>
      <c r="C7603" s="31">
        <v>45187</v>
      </c>
      <c r="D7603" s="19" t="s">
        <v>171</v>
      </c>
      <c r="E7603" s="20" t="str">
        <f>IF(ISBLANK(LeaveTracker[[#This Row],[Employee Name]]),"-----",VLOOKUP(LeaveTracker[[#This Row],[Employee Name]],'List of Employees'!$B$4:$H$767,7))</f>
        <v>HRMO</v>
      </c>
      <c r="F7603" s="66" t="str">
        <f>IF(ISBLANK(LeaveTracker[[#This Row],[Employee Name]]),"-----",VLOOKUP(LeaveTracker[[#This Row],[Employee Name]],'List of Employees'!$B$4:$H$767,6))</f>
        <v>PERMANENT</v>
      </c>
      <c r="G7603" s="24">
        <v>45202</v>
      </c>
      <c r="H7603" s="24">
        <v>45204</v>
      </c>
      <c r="I7603" s="20" t="s">
        <v>82</v>
      </c>
      <c r="K7603" s="57" t="str">
        <f ca="1">LeaveTracker[[#This Row],[Days]]&amp;" "&amp;LeaveTracker[[#This Row],[Type of Leave]]</f>
        <v>3 VL</v>
      </c>
      <c r="L7603" s="23">
        <f ca="1">NETWORKDAYS(LeaveTracker[[#This Row],[Start Date]],LeaveTracker[[#This Row],[End Date]],lstHolidays)</f>
        <v>3</v>
      </c>
      <c r="M7603" s="27"/>
    </row>
    <row r="7604" spans="1:13" ht="30" customHeight="1" x14ac:dyDescent="0.3">
      <c r="A7604" s="27">
        <f t="shared" si="92"/>
        <v>3835</v>
      </c>
      <c r="B7604" s="31">
        <v>45189</v>
      </c>
      <c r="C7604" s="31">
        <v>45176</v>
      </c>
      <c r="D7604" s="19" t="s">
        <v>922</v>
      </c>
      <c r="E7604" s="20" t="str">
        <f>IF(ISBLANK(LeaveTracker[[#This Row],[Employee Name]]),"-----",VLOOKUP(LeaveTracker[[#This Row],[Employee Name]],'List of Employees'!$B$4:$H$767,7))</f>
        <v>TCNHS</v>
      </c>
      <c r="F7604" s="66" t="str">
        <f>IF(ISBLANK(LeaveTracker[[#This Row],[Employee Name]]),"-----",VLOOKUP(LeaveTracker[[#This Row],[Employee Name]],'List of Employees'!$B$4:$H$767,6))</f>
        <v>PERMANENT</v>
      </c>
      <c r="G7604" s="24">
        <v>45186</v>
      </c>
      <c r="H7604" s="24">
        <v>45188</v>
      </c>
      <c r="I7604" s="20" t="s">
        <v>297</v>
      </c>
      <c r="J7604" s="42" t="s">
        <v>1000</v>
      </c>
      <c r="K7604" s="57" t="str">
        <f>LeaveTracker[[#This Row],[Days]]&amp;" "&amp;LeaveTracker[[#This Row],[Type of Leave]]</f>
        <v>3 OTHER</v>
      </c>
      <c r="L7604" s="23">
        <v>3</v>
      </c>
      <c r="M7604" s="27"/>
    </row>
    <row r="7605" spans="1:13" ht="30" customHeight="1" x14ac:dyDescent="0.3">
      <c r="A7605" s="27">
        <f t="shared" si="92"/>
        <v>3836</v>
      </c>
      <c r="B7605" s="31">
        <v>45189</v>
      </c>
      <c r="C7605" s="31">
        <v>45184</v>
      </c>
      <c r="D7605" s="19" t="s">
        <v>205</v>
      </c>
      <c r="E7605" s="20" t="str">
        <f>IF(ISBLANK(LeaveTracker[[#This Row],[Employee Name]]),"-----",VLOOKUP(LeaveTracker[[#This Row],[Employee Name]],'List of Employees'!$B$4:$H$767,7))</f>
        <v>ONT</v>
      </c>
      <c r="F7605" s="66" t="str">
        <f>IF(ISBLANK(LeaveTracker[[#This Row],[Employee Name]]),"-----",VLOOKUP(LeaveTracker[[#This Row],[Employee Name]],'List of Employees'!$B$4:$H$767,6))</f>
        <v>PERMANENT</v>
      </c>
      <c r="G7605" s="24">
        <v>45192</v>
      </c>
      <c r="H7605" s="24">
        <v>45192</v>
      </c>
      <c r="I7605" s="20" t="s">
        <v>297</v>
      </c>
      <c r="J7605" s="42" t="s">
        <v>1000</v>
      </c>
      <c r="K7605" s="57" t="str">
        <f>LeaveTracker[[#This Row],[Days]]&amp;" "&amp;LeaveTracker[[#This Row],[Type of Leave]]</f>
        <v>1 OTHER</v>
      </c>
      <c r="L7605" s="23">
        <v>1</v>
      </c>
      <c r="M7605" s="27"/>
    </row>
    <row r="7606" spans="1:13" ht="30" customHeight="1" x14ac:dyDescent="0.3">
      <c r="A7606" s="27">
        <f t="shared" si="92"/>
        <v>3837</v>
      </c>
      <c r="B7606" s="31">
        <v>45189</v>
      </c>
      <c r="C7606" s="31">
        <v>45182</v>
      </c>
      <c r="D7606" s="19" t="s">
        <v>1916</v>
      </c>
      <c r="E7606" s="20" t="str">
        <f>IF(ISBLANK(LeaveTracker[[#This Row],[Employee Name]]),"-----",VLOOKUP(LeaveTracker[[#This Row],[Employee Name]],'List of Employees'!$B$4:$H$767,7))</f>
        <v>ONT</v>
      </c>
      <c r="F7606" s="66" t="str">
        <f>IF(ISBLANK(LeaveTracker[[#This Row],[Employee Name]]),"-----",VLOOKUP(LeaveTracker[[#This Row],[Employee Name]],'List of Employees'!$B$4:$H$767,6))</f>
        <v>CASUAL</v>
      </c>
      <c r="G7606" s="24">
        <v>45190</v>
      </c>
      <c r="H7606" s="24">
        <v>45190</v>
      </c>
      <c r="I7606" s="20" t="s">
        <v>82</v>
      </c>
      <c r="K7606" s="57" t="str">
        <f ca="1">LeaveTracker[[#This Row],[Days]]&amp;" "&amp;LeaveTracker[[#This Row],[Type of Leave]]</f>
        <v>1 VL</v>
      </c>
      <c r="L7606" s="23">
        <f ca="1">NETWORKDAYS(LeaveTracker[[#This Row],[Start Date]],LeaveTracker[[#This Row],[End Date]],lstHolidays)</f>
        <v>1</v>
      </c>
      <c r="M7606" s="27"/>
    </row>
    <row r="7607" spans="1:13" ht="30" customHeight="1" x14ac:dyDescent="0.3">
      <c r="A7607" s="27">
        <v>3837</v>
      </c>
      <c r="B7607" s="31">
        <v>45189</v>
      </c>
      <c r="C7607" s="31">
        <v>45182</v>
      </c>
      <c r="D7607" s="19" t="s">
        <v>1916</v>
      </c>
      <c r="E7607" s="20" t="str">
        <f>IF(ISBLANK(LeaveTracker[[#This Row],[Employee Name]]),"-----",VLOOKUP(LeaveTracker[[#This Row],[Employee Name]],'List of Employees'!$B$4:$H$767,7))</f>
        <v>ONT</v>
      </c>
      <c r="F7607" s="66" t="str">
        <f>IF(ISBLANK(LeaveTracker[[#This Row],[Employee Name]]),"-----",VLOOKUP(LeaveTracker[[#This Row],[Employee Name]],'List of Employees'!$B$4:$H$767,6))</f>
        <v>CASUAL</v>
      </c>
      <c r="G7607" s="24">
        <v>45197</v>
      </c>
      <c r="H7607" s="24">
        <v>45197</v>
      </c>
      <c r="I7607" s="20" t="s">
        <v>82</v>
      </c>
      <c r="K7607" s="57" t="str">
        <f ca="1">LeaveTracker[[#This Row],[Days]]&amp;" "&amp;LeaveTracker[[#This Row],[Type of Leave]]</f>
        <v>1 VL</v>
      </c>
      <c r="L7607" s="23">
        <f ca="1">NETWORKDAYS(LeaveTracker[[#This Row],[Start Date]],LeaveTracker[[#This Row],[End Date]],lstHolidays)</f>
        <v>1</v>
      </c>
      <c r="M7607" s="27"/>
    </row>
    <row r="7608" spans="1:13" ht="30" customHeight="1" x14ac:dyDescent="0.3">
      <c r="A7608" s="27">
        <f>A7606+1</f>
        <v>3838</v>
      </c>
      <c r="B7608" s="31">
        <v>45189</v>
      </c>
      <c r="C7608" s="31">
        <v>45177</v>
      </c>
      <c r="D7608" s="19" t="s">
        <v>2186</v>
      </c>
      <c r="E7608" s="20" t="str">
        <f>IF(ISBLANK(LeaveTracker[[#This Row],[Employee Name]]),"-----",VLOOKUP(LeaveTracker[[#This Row],[Employee Name]],'List of Employees'!$B$4:$H$767,7))</f>
        <v>OSPITAL NG TAGAYTAY</v>
      </c>
      <c r="F7608" s="66" t="str">
        <f>IF(ISBLANK(LeaveTracker[[#This Row],[Employee Name]]),"-----",VLOOKUP(LeaveTracker[[#This Row],[Employee Name]],'List of Employees'!$B$4:$H$767,6))</f>
        <v>PERMANENT</v>
      </c>
      <c r="G7608" s="24">
        <v>45195</v>
      </c>
      <c r="H7608" s="24">
        <v>45195</v>
      </c>
      <c r="I7608" s="20" t="s">
        <v>82</v>
      </c>
      <c r="K7608" s="57" t="str">
        <f ca="1">LeaveTracker[[#This Row],[Days]]&amp;" "&amp;LeaveTracker[[#This Row],[Type of Leave]]</f>
        <v>1 VL</v>
      </c>
      <c r="L7608" s="23">
        <f ca="1">NETWORKDAYS(LeaveTracker[[#This Row],[Start Date]],LeaveTracker[[#This Row],[End Date]],lstHolidays)</f>
        <v>1</v>
      </c>
      <c r="M7608" s="27"/>
    </row>
    <row r="7609" spans="1:13" ht="30" customHeight="1" x14ac:dyDescent="0.3">
      <c r="A7609" s="27">
        <f t="shared" si="92"/>
        <v>3839</v>
      </c>
      <c r="B7609" s="31">
        <v>45189</v>
      </c>
      <c r="C7609" s="31">
        <v>45176</v>
      </c>
      <c r="D7609" s="19" t="s">
        <v>1952</v>
      </c>
      <c r="E7609" s="20" t="str">
        <f>IF(ISBLANK(LeaveTracker[[#This Row],[Employee Name]]),"-----",VLOOKUP(LeaveTracker[[#This Row],[Employee Name]],'List of Employees'!$B$4:$H$767,7))</f>
        <v>ONT</v>
      </c>
      <c r="F7609" s="66" t="str">
        <f>IF(ISBLANK(LeaveTracker[[#This Row],[Employee Name]]),"-----",VLOOKUP(LeaveTracker[[#This Row],[Employee Name]],'List of Employees'!$B$4:$H$767,6))</f>
        <v>PERMANENT</v>
      </c>
      <c r="G7609" s="24">
        <v>45210</v>
      </c>
      <c r="H7609" s="24">
        <v>45210</v>
      </c>
      <c r="I7609" s="20" t="s">
        <v>297</v>
      </c>
      <c r="J7609" s="42" t="s">
        <v>1000</v>
      </c>
      <c r="K7609" s="57" t="str">
        <f ca="1">LeaveTracker[[#This Row],[Days]]&amp;" "&amp;LeaveTracker[[#This Row],[Type of Leave]]</f>
        <v>1 OTHER</v>
      </c>
      <c r="L7609" s="23">
        <f ca="1">NETWORKDAYS(LeaveTracker[[#This Row],[Start Date]],LeaveTracker[[#This Row],[End Date]],lstHolidays)</f>
        <v>1</v>
      </c>
      <c r="M7609" s="27"/>
    </row>
    <row r="7610" spans="1:13" ht="30" customHeight="1" x14ac:dyDescent="0.3">
      <c r="A7610" s="27">
        <f t="shared" si="92"/>
        <v>3840</v>
      </c>
      <c r="B7610" s="31">
        <v>45189</v>
      </c>
      <c r="C7610" s="31">
        <v>45176</v>
      </c>
      <c r="D7610" s="19" t="s">
        <v>1952</v>
      </c>
      <c r="E7610" s="20" t="str">
        <f>IF(ISBLANK(LeaveTracker[[#This Row],[Employee Name]]),"-----",VLOOKUP(LeaveTracker[[#This Row],[Employee Name]],'List of Employees'!$B$4:$H$767,7))</f>
        <v>ONT</v>
      </c>
      <c r="F7610" s="66" t="str">
        <f>IF(ISBLANK(LeaveTracker[[#This Row],[Employee Name]]),"-----",VLOOKUP(LeaveTracker[[#This Row],[Employee Name]],'List of Employees'!$B$4:$H$767,6))</f>
        <v>PERMANENT</v>
      </c>
      <c r="G7610" s="24">
        <v>45216</v>
      </c>
      <c r="H7610" s="24">
        <v>45218</v>
      </c>
      <c r="I7610" s="20" t="s">
        <v>82</v>
      </c>
      <c r="K7610" s="57" t="str">
        <f ca="1">LeaveTracker[[#This Row],[Days]]&amp;" "&amp;LeaveTracker[[#This Row],[Type of Leave]]</f>
        <v>3 VL</v>
      </c>
      <c r="L7610" s="23">
        <f ca="1">NETWORKDAYS(LeaveTracker[[#This Row],[Start Date]],LeaveTracker[[#This Row],[End Date]],lstHolidays)</f>
        <v>3</v>
      </c>
      <c r="M7610" s="27"/>
    </row>
    <row r="7611" spans="1:13" ht="30" customHeight="1" x14ac:dyDescent="0.3">
      <c r="A7611" s="27">
        <f t="shared" si="92"/>
        <v>3841</v>
      </c>
      <c r="B7611" s="31">
        <v>45189</v>
      </c>
      <c r="C7611" s="31">
        <v>45176</v>
      </c>
      <c r="D7611" s="19" t="s">
        <v>2138</v>
      </c>
      <c r="E7611" s="20" t="str">
        <f>IF(ISBLANK(LeaveTracker[[#This Row],[Employee Name]]),"-----",VLOOKUP(LeaveTracker[[#This Row],[Employee Name]],'List of Employees'!$B$4:$H$767,7))</f>
        <v>OSPITAL NG TAGAYTAY</v>
      </c>
      <c r="F7611" s="66" t="str">
        <f>IF(ISBLANK(LeaveTracker[[#This Row],[Employee Name]]),"-----",VLOOKUP(LeaveTracker[[#This Row],[Employee Name]],'List of Employees'!$B$4:$H$767,6))</f>
        <v>PERMANENT</v>
      </c>
      <c r="G7611" s="24">
        <v>45190</v>
      </c>
      <c r="H7611" s="24">
        <v>45194</v>
      </c>
      <c r="I7611" s="20" t="s">
        <v>82</v>
      </c>
      <c r="K7611" s="57" t="str">
        <f>LeaveTracker[[#This Row],[Days]]&amp;" "&amp;LeaveTracker[[#This Row],[Type of Leave]]</f>
        <v>5 VL</v>
      </c>
      <c r="L7611" s="23">
        <v>5</v>
      </c>
      <c r="M7611" s="27"/>
    </row>
    <row r="7612" spans="1:13" ht="30" customHeight="1" x14ac:dyDescent="0.3">
      <c r="A7612" s="27">
        <f t="shared" si="92"/>
        <v>3842</v>
      </c>
      <c r="B7612" s="31">
        <v>45189</v>
      </c>
      <c r="C7612" s="31">
        <v>45187</v>
      </c>
      <c r="D7612" s="19" t="s">
        <v>1765</v>
      </c>
      <c r="E7612" s="20" t="str">
        <f>IF(ISBLANK(LeaveTracker[[#This Row],[Employee Name]]),"-----",VLOOKUP(LeaveTracker[[#This Row],[Employee Name]],'List of Employees'!$B$4:$H$767,7))</f>
        <v>GSO</v>
      </c>
      <c r="F7612" s="66" t="str">
        <f>IF(ISBLANK(LeaveTracker[[#This Row],[Employee Name]]),"-----",VLOOKUP(LeaveTracker[[#This Row],[Employee Name]],'List of Employees'!$B$4:$H$767,6))</f>
        <v>CASUAL</v>
      </c>
      <c r="G7612" s="24">
        <v>45184</v>
      </c>
      <c r="H7612" s="24">
        <v>45184</v>
      </c>
      <c r="I7612" s="20" t="s">
        <v>81</v>
      </c>
      <c r="K7612" s="57" t="str">
        <f ca="1">LeaveTracker[[#This Row],[Days]]&amp;" "&amp;LeaveTracker[[#This Row],[Type of Leave]]</f>
        <v>1 SL</v>
      </c>
      <c r="L7612" s="23">
        <f ca="1">NETWORKDAYS(LeaveTracker[[#This Row],[Start Date]],LeaveTracker[[#This Row],[End Date]],lstHolidays)</f>
        <v>1</v>
      </c>
      <c r="M7612" s="27"/>
    </row>
    <row r="7613" spans="1:13" ht="30" customHeight="1" x14ac:dyDescent="0.3">
      <c r="A7613" s="27">
        <f t="shared" si="92"/>
        <v>3843</v>
      </c>
      <c r="B7613" s="31">
        <v>45189</v>
      </c>
      <c r="C7613" s="31">
        <v>45187</v>
      </c>
      <c r="D7613" s="19" t="s">
        <v>1867</v>
      </c>
      <c r="E7613" s="20" t="str">
        <f>IF(ISBLANK(LeaveTracker[[#This Row],[Employee Name]]),"-----",VLOOKUP(LeaveTracker[[#This Row],[Employee Name]],'List of Employees'!$B$4:$H$767,7))</f>
        <v>GSO</v>
      </c>
      <c r="F7613" s="66" t="str">
        <f>IF(ISBLANK(LeaveTracker[[#This Row],[Employee Name]]),"-----",VLOOKUP(LeaveTracker[[#This Row],[Employee Name]],'List of Employees'!$B$4:$H$767,6))</f>
        <v>CASUAL</v>
      </c>
      <c r="G7613" s="24">
        <v>45197</v>
      </c>
      <c r="H7613" s="24">
        <v>45198</v>
      </c>
      <c r="I7613" s="20" t="s">
        <v>82</v>
      </c>
      <c r="K7613" s="57" t="str">
        <f ca="1">LeaveTracker[[#This Row],[Days]]&amp;" "&amp;LeaveTracker[[#This Row],[Type of Leave]]</f>
        <v>2 VL</v>
      </c>
      <c r="L7613" s="23">
        <f ca="1">NETWORKDAYS(LeaveTracker[[#This Row],[Start Date]],LeaveTracker[[#This Row],[End Date]],lstHolidays)</f>
        <v>2</v>
      </c>
      <c r="M7613" s="27"/>
    </row>
    <row r="7614" spans="1:13" ht="30" customHeight="1" x14ac:dyDescent="0.3">
      <c r="A7614" s="27">
        <f t="shared" si="92"/>
        <v>3844</v>
      </c>
      <c r="B7614" s="31">
        <v>45189</v>
      </c>
      <c r="C7614" s="31">
        <v>45184</v>
      </c>
      <c r="D7614" s="19" t="s">
        <v>1767</v>
      </c>
      <c r="E7614" s="20" t="str">
        <f>IF(ISBLANK(LeaveTracker[[#This Row],[Employee Name]]),"-----",VLOOKUP(LeaveTracker[[#This Row],[Employee Name]],'List of Employees'!$B$4:$H$767,7))</f>
        <v>CHO</v>
      </c>
      <c r="F7614" s="66" t="str">
        <f>IF(ISBLANK(LeaveTracker[[#This Row],[Employee Name]]),"-----",VLOOKUP(LeaveTracker[[#This Row],[Employee Name]],'List of Employees'!$B$4:$H$767,6))</f>
        <v>CASUAL</v>
      </c>
      <c r="G7614" s="24">
        <v>45194</v>
      </c>
      <c r="H7614" s="24">
        <v>45195</v>
      </c>
      <c r="I7614" s="20" t="s">
        <v>82</v>
      </c>
      <c r="K7614" s="57" t="str">
        <f ca="1">LeaveTracker[[#This Row],[Days]]&amp;" "&amp;LeaveTracker[[#This Row],[Type of Leave]]</f>
        <v>2 VL</v>
      </c>
      <c r="L7614" s="23">
        <f ca="1">NETWORKDAYS(LeaveTracker[[#This Row],[Start Date]],LeaveTracker[[#This Row],[End Date]],lstHolidays)</f>
        <v>2</v>
      </c>
      <c r="M7614" s="27"/>
    </row>
    <row r="7615" spans="1:13" ht="30" customHeight="1" x14ac:dyDescent="0.3">
      <c r="A7615" s="27">
        <f t="shared" si="92"/>
        <v>3845</v>
      </c>
      <c r="B7615" s="31">
        <v>45189</v>
      </c>
      <c r="C7615" s="31">
        <v>45187</v>
      </c>
      <c r="D7615" s="19" t="s">
        <v>521</v>
      </c>
      <c r="E7615" s="20" t="str">
        <f>IF(ISBLANK(LeaveTracker[[#This Row],[Employee Name]]),"-----",VLOOKUP(LeaveTracker[[#This Row],[Employee Name]],'List of Employees'!$B$4:$H$767,7))</f>
        <v>PIO</v>
      </c>
      <c r="F7615" s="66" t="str">
        <f>IF(ISBLANK(LeaveTracker[[#This Row],[Employee Name]]),"-----",VLOOKUP(LeaveTracker[[#This Row],[Employee Name]],'List of Employees'!$B$4:$H$767,6))</f>
        <v>PERMANENT</v>
      </c>
      <c r="G7615" s="24">
        <v>45190</v>
      </c>
      <c r="H7615" s="24">
        <v>45190</v>
      </c>
      <c r="I7615" s="20" t="s">
        <v>297</v>
      </c>
      <c r="J7615" s="42" t="s">
        <v>2433</v>
      </c>
      <c r="K7615" s="57" t="str">
        <f ca="1">LeaveTracker[[#This Row],[Days]]&amp;" "&amp;LeaveTracker[[#This Row],[Type of Leave]]</f>
        <v>1 OTHER</v>
      </c>
      <c r="L7615" s="23">
        <f ca="1">NETWORKDAYS(LeaveTracker[[#This Row],[Start Date]],LeaveTracker[[#This Row],[End Date]],lstHolidays)</f>
        <v>1</v>
      </c>
      <c r="M7615" s="27"/>
    </row>
    <row r="7616" spans="1:13" ht="30" customHeight="1" x14ac:dyDescent="0.3">
      <c r="A7616" s="27">
        <f t="shared" si="92"/>
        <v>3846</v>
      </c>
      <c r="B7616" s="31">
        <v>45189</v>
      </c>
      <c r="C7616" s="31">
        <v>45187</v>
      </c>
      <c r="D7616" s="19" t="s">
        <v>1829</v>
      </c>
      <c r="E7616" s="20" t="str">
        <f>IF(ISBLANK(LeaveTracker[[#This Row],[Employee Name]]),"-----",VLOOKUP(LeaveTracker[[#This Row],[Employee Name]],'List of Employees'!$B$4:$H$767,7))</f>
        <v>ACCOUNTING</v>
      </c>
      <c r="F7616" s="66" t="str">
        <f>IF(ISBLANK(LeaveTracker[[#This Row],[Employee Name]]),"-----",VLOOKUP(LeaveTracker[[#This Row],[Employee Name]],'List of Employees'!$B$4:$H$767,6))</f>
        <v>CASUAL</v>
      </c>
      <c r="G7616" s="24">
        <v>45196</v>
      </c>
      <c r="H7616" s="24">
        <v>45196</v>
      </c>
      <c r="I7616" s="20" t="s">
        <v>82</v>
      </c>
      <c r="K7616" s="57" t="str">
        <f ca="1">LeaveTracker[[#This Row],[Days]]&amp;" "&amp;LeaveTracker[[#This Row],[Type of Leave]]</f>
        <v>1 VL</v>
      </c>
      <c r="L7616" s="23">
        <f ca="1">NETWORKDAYS(LeaveTracker[[#This Row],[Start Date]],LeaveTracker[[#This Row],[End Date]],lstHolidays)</f>
        <v>1</v>
      </c>
      <c r="M7616" s="27"/>
    </row>
    <row r="7617" spans="1:13" ht="30" customHeight="1" x14ac:dyDescent="0.3">
      <c r="A7617" s="27">
        <f t="shared" si="92"/>
        <v>3847</v>
      </c>
      <c r="B7617" s="31">
        <v>45189</v>
      </c>
      <c r="C7617" s="31">
        <v>45187</v>
      </c>
      <c r="D7617" s="19" t="s">
        <v>1740</v>
      </c>
      <c r="E7617" s="20" t="str">
        <f>IF(ISBLANK(LeaveTracker[[#This Row],[Employee Name]]),"-----",VLOOKUP(LeaveTracker[[#This Row],[Employee Name]],'List of Employees'!$B$4:$H$767,7))</f>
        <v>ACCOUNTING</v>
      </c>
      <c r="F7617" s="66" t="str">
        <f>IF(ISBLANK(LeaveTracker[[#This Row],[Employee Name]]),"-----",VLOOKUP(LeaveTracker[[#This Row],[Employee Name]],'List of Employees'!$B$4:$H$767,6))</f>
        <v>CASUAL</v>
      </c>
      <c r="G7617" s="24">
        <v>45184</v>
      </c>
      <c r="H7617" s="24">
        <v>45184</v>
      </c>
      <c r="I7617" s="20" t="s">
        <v>81</v>
      </c>
      <c r="K7617" s="57" t="str">
        <f ca="1">LeaveTracker[[#This Row],[Days]]&amp;" "&amp;LeaveTracker[[#This Row],[Type of Leave]]</f>
        <v>1 SL</v>
      </c>
      <c r="L7617" s="23">
        <f ca="1">NETWORKDAYS(LeaveTracker[[#This Row],[Start Date]],LeaveTracker[[#This Row],[End Date]],lstHolidays)</f>
        <v>1</v>
      </c>
      <c r="M7617" s="27"/>
    </row>
    <row r="7618" spans="1:13" ht="30" customHeight="1" x14ac:dyDescent="0.3">
      <c r="A7618" s="27">
        <f t="shared" si="92"/>
        <v>3848</v>
      </c>
      <c r="B7618" s="31">
        <v>45189</v>
      </c>
      <c r="C7618" s="31">
        <v>45187</v>
      </c>
      <c r="D7618" s="19" t="s">
        <v>2081</v>
      </c>
      <c r="E7618" s="20" t="str">
        <f>IF(ISBLANK(LeaveTracker[[#This Row],[Employee Name]]),"-----",VLOOKUP(LeaveTracker[[#This Row],[Employee Name]],'List of Employees'!$B$4:$H$767,7))</f>
        <v>GSO</v>
      </c>
      <c r="F7618" s="66" t="str">
        <f>IF(ISBLANK(LeaveTracker[[#This Row],[Employee Name]]),"-----",VLOOKUP(LeaveTracker[[#This Row],[Employee Name]],'List of Employees'!$B$4:$H$767,6))</f>
        <v>CASUAL</v>
      </c>
      <c r="G7618" s="24">
        <v>45183</v>
      </c>
      <c r="H7618" s="24">
        <v>45184</v>
      </c>
      <c r="I7618" s="20" t="s">
        <v>81</v>
      </c>
      <c r="K7618" s="57" t="str">
        <f ca="1">LeaveTracker[[#This Row],[Days]]&amp;" "&amp;LeaveTracker[[#This Row],[Type of Leave]]</f>
        <v>2 SL</v>
      </c>
      <c r="L7618" s="23">
        <f ca="1">NETWORKDAYS(LeaveTracker[[#This Row],[Start Date]],LeaveTracker[[#This Row],[End Date]],lstHolidays)</f>
        <v>2</v>
      </c>
      <c r="M7618" s="27"/>
    </row>
    <row r="7619" spans="1:13" ht="30" customHeight="1" x14ac:dyDescent="0.3">
      <c r="A7619" s="27">
        <f t="shared" si="92"/>
        <v>3849</v>
      </c>
      <c r="B7619" s="31">
        <v>45189</v>
      </c>
      <c r="C7619" s="31">
        <v>45115</v>
      </c>
      <c r="D7619" s="19" t="s">
        <v>969</v>
      </c>
      <c r="E7619" s="20" t="str">
        <f>IF(ISBLANK(LeaveTracker[[#This Row],[Employee Name]]),"-----",VLOOKUP(LeaveTracker[[#This Row],[Employee Name]],'List of Employees'!$B$4:$H$767,7))</f>
        <v>CSU</v>
      </c>
      <c r="F7619" s="66" t="str">
        <f>IF(ISBLANK(LeaveTracker[[#This Row],[Employee Name]]),"-----",VLOOKUP(LeaveTracker[[#This Row],[Employee Name]],'List of Employees'!$B$4:$H$767,6))</f>
        <v>PERMANENT</v>
      </c>
      <c r="G7619" s="24">
        <v>45115</v>
      </c>
      <c r="H7619" s="24">
        <v>45208</v>
      </c>
      <c r="I7619" s="19" t="s">
        <v>297</v>
      </c>
      <c r="J7619" s="42" t="s">
        <v>2116</v>
      </c>
      <c r="K7619" s="57" t="str">
        <f>LeaveTracker[[#This Row],[Days]]&amp;" "&amp;LeaveTracker[[#This Row],[Type of Leave]]</f>
        <v>90 OTHER</v>
      </c>
      <c r="L7619" s="23">
        <v>90</v>
      </c>
      <c r="M7619" s="27"/>
    </row>
    <row r="7620" spans="1:13" ht="30" customHeight="1" x14ac:dyDescent="0.3">
      <c r="A7620" s="27">
        <f t="shared" si="92"/>
        <v>3850</v>
      </c>
      <c r="B7620" s="31">
        <v>45189</v>
      </c>
      <c r="C7620" s="31">
        <v>45183</v>
      </c>
      <c r="D7620" s="19" t="s">
        <v>1799</v>
      </c>
      <c r="E7620" s="20" t="str">
        <f>IF(ISBLANK(LeaveTracker[[#This Row],[Employee Name]]),"-----",VLOOKUP(LeaveTracker[[#This Row],[Employee Name]],'List of Employees'!$B$4:$H$767,7))</f>
        <v>HOUSING</v>
      </c>
      <c r="F7620" s="66" t="str">
        <f>IF(ISBLANK(LeaveTracker[[#This Row],[Employee Name]]),"-----",VLOOKUP(LeaveTracker[[#This Row],[Employee Name]],'List of Employees'!$B$4:$H$767,6))</f>
        <v>CASUAL</v>
      </c>
      <c r="G7620" s="24">
        <v>45189</v>
      </c>
      <c r="H7620" s="24">
        <v>45190</v>
      </c>
      <c r="I7620" s="20" t="s">
        <v>82</v>
      </c>
      <c r="K7620" s="57" t="str">
        <f ca="1">LeaveTracker[[#This Row],[Days]]&amp;" "&amp;LeaveTracker[[#This Row],[Type of Leave]]</f>
        <v>2 VL</v>
      </c>
      <c r="L7620" s="23">
        <f ca="1">NETWORKDAYS(LeaveTracker[[#This Row],[Start Date]],LeaveTracker[[#This Row],[End Date]],lstHolidays)</f>
        <v>2</v>
      </c>
      <c r="M7620" s="27"/>
    </row>
    <row r="7621" spans="1:13" ht="30" customHeight="1" x14ac:dyDescent="0.3">
      <c r="A7621" s="27">
        <f t="shared" si="92"/>
        <v>3851</v>
      </c>
      <c r="B7621" s="31">
        <v>45189</v>
      </c>
      <c r="C7621" s="31">
        <v>45183</v>
      </c>
      <c r="D7621" s="19" t="s">
        <v>1799</v>
      </c>
      <c r="E7621" s="20" t="str">
        <f>IF(ISBLANK(LeaveTracker[[#This Row],[Employee Name]]),"-----",VLOOKUP(LeaveTracker[[#This Row],[Employee Name]],'List of Employees'!$B$4:$H$767,7))</f>
        <v>HOUSING</v>
      </c>
      <c r="F7621" s="66" t="str">
        <f>IF(ISBLANK(LeaveTracker[[#This Row],[Employee Name]]),"-----",VLOOKUP(LeaveTracker[[#This Row],[Employee Name]],'List of Employees'!$B$4:$H$767,6))</f>
        <v>CASUAL</v>
      </c>
      <c r="G7621" s="24">
        <v>45181</v>
      </c>
      <c r="H7621" s="21">
        <v>45182</v>
      </c>
      <c r="I7621" s="20" t="s">
        <v>81</v>
      </c>
      <c r="K7621" s="57" t="str">
        <f ca="1">LeaveTracker[[#This Row],[Days]]&amp;" "&amp;LeaveTracker[[#This Row],[Type of Leave]]</f>
        <v>2 SL</v>
      </c>
      <c r="L7621" s="23">
        <f ca="1">NETWORKDAYS(LeaveTracker[[#This Row],[Start Date]],LeaveTracker[[#This Row],[End Date]],lstHolidays)</f>
        <v>2</v>
      </c>
      <c r="M7621" s="27"/>
    </row>
    <row r="7622" spans="1:13" ht="30" customHeight="1" x14ac:dyDescent="0.3">
      <c r="A7622" s="27">
        <f t="shared" si="92"/>
        <v>3852</v>
      </c>
      <c r="B7622" s="31">
        <v>45189</v>
      </c>
      <c r="C7622" s="31">
        <v>45188</v>
      </c>
      <c r="D7622" s="19" t="s">
        <v>354</v>
      </c>
      <c r="E7622" s="20" t="str">
        <f>IF(ISBLANK(LeaveTracker[[#This Row],[Employee Name]]),"-----",VLOOKUP(LeaveTracker[[#This Row],[Employee Name]],'List of Employees'!$B$4:$H$767,7))</f>
        <v>LCR</v>
      </c>
      <c r="F7622" s="66" t="str">
        <f>IF(ISBLANK(LeaveTracker[[#This Row],[Employee Name]]),"-----",VLOOKUP(LeaveTracker[[#This Row],[Employee Name]],'List of Employees'!$B$4:$H$767,6))</f>
        <v>PERMANENT</v>
      </c>
      <c r="G7622" s="24">
        <v>45187</v>
      </c>
      <c r="H7622" s="24">
        <v>45187</v>
      </c>
      <c r="I7622" s="20" t="s">
        <v>81</v>
      </c>
      <c r="K7622" s="57" t="str">
        <f ca="1">LeaveTracker[[#This Row],[Days]]&amp;" "&amp;LeaveTracker[[#This Row],[Type of Leave]]</f>
        <v>1 SL</v>
      </c>
      <c r="L7622" s="23">
        <f ca="1">NETWORKDAYS(LeaveTracker[[#This Row],[Start Date]],LeaveTracker[[#This Row],[End Date]],lstHolidays)</f>
        <v>1</v>
      </c>
      <c r="M7622" s="27"/>
    </row>
    <row r="7623" spans="1:13" ht="30" customHeight="1" x14ac:dyDescent="0.3">
      <c r="A7623" s="27">
        <f t="shared" si="92"/>
        <v>3853</v>
      </c>
      <c r="B7623" s="31">
        <v>45189</v>
      </c>
      <c r="C7623" s="31">
        <v>45184</v>
      </c>
      <c r="D7623" s="19" t="s">
        <v>1918</v>
      </c>
      <c r="E7623" s="20" t="str">
        <f>IF(ISBLANK(LeaveTracker[[#This Row],[Employee Name]]),"-----",VLOOKUP(LeaveTracker[[#This Row],[Employee Name]],'List of Employees'!$B$4:$H$767,7))</f>
        <v>HOUSING</v>
      </c>
      <c r="F7623" s="66" t="str">
        <f>IF(ISBLANK(LeaveTracker[[#This Row],[Employee Name]]),"-----",VLOOKUP(LeaveTracker[[#This Row],[Employee Name]],'List of Employees'!$B$4:$H$767,6))</f>
        <v>CASUAL</v>
      </c>
      <c r="G7623" s="24">
        <v>45183</v>
      </c>
      <c r="H7623" s="24">
        <v>45183</v>
      </c>
      <c r="I7623" s="20" t="s">
        <v>81</v>
      </c>
      <c r="K7623" s="57" t="str">
        <f ca="1">LeaveTracker[[#This Row],[Days]]&amp;" "&amp;LeaveTracker[[#This Row],[Type of Leave]]</f>
        <v>1 SL</v>
      </c>
      <c r="L7623" s="23">
        <f ca="1">NETWORKDAYS(LeaveTracker[[#This Row],[Start Date]],LeaveTracker[[#This Row],[End Date]],lstHolidays)</f>
        <v>1</v>
      </c>
      <c r="M7623" s="27"/>
    </row>
    <row r="7624" spans="1:13" ht="30" customHeight="1" x14ac:dyDescent="0.3">
      <c r="A7624" s="27">
        <f t="shared" si="92"/>
        <v>3854</v>
      </c>
      <c r="B7624" s="31">
        <v>45189</v>
      </c>
      <c r="C7624" s="31">
        <v>45183</v>
      </c>
      <c r="D7624" s="19" t="s">
        <v>1906</v>
      </c>
      <c r="E7624" s="20" t="str">
        <f>IF(ISBLANK(LeaveTracker[[#This Row],[Employee Name]]),"-----",VLOOKUP(LeaveTracker[[#This Row],[Employee Name]],'List of Employees'!$B$4:$H$767,7))</f>
        <v>CSWDO</v>
      </c>
      <c r="F7624" s="66" t="str">
        <f>IF(ISBLANK(LeaveTracker[[#This Row],[Employee Name]]),"-----",VLOOKUP(LeaveTracker[[#This Row],[Employee Name]],'List of Employees'!$B$4:$H$767,6))</f>
        <v>CASUAL</v>
      </c>
      <c r="G7624" s="24">
        <v>45190</v>
      </c>
      <c r="H7624" s="24">
        <v>45191</v>
      </c>
      <c r="I7624" s="20" t="s">
        <v>82</v>
      </c>
      <c r="K7624" s="57" t="str">
        <f ca="1">LeaveTracker[[#This Row],[Days]]&amp;" "&amp;LeaveTracker[[#This Row],[Type of Leave]]</f>
        <v>2 VL</v>
      </c>
      <c r="L7624" s="23">
        <f ca="1">NETWORKDAYS(LeaveTracker[[#This Row],[Start Date]],LeaveTracker[[#This Row],[End Date]],lstHolidays)</f>
        <v>2</v>
      </c>
      <c r="M7624" s="27"/>
    </row>
    <row r="7625" spans="1:13" ht="30" customHeight="1" x14ac:dyDescent="0.3">
      <c r="A7625" s="27">
        <f t="shared" si="92"/>
        <v>3855</v>
      </c>
      <c r="B7625" s="31">
        <v>45189</v>
      </c>
      <c r="C7625" s="31">
        <v>45182</v>
      </c>
      <c r="D7625" s="19" t="s">
        <v>1784</v>
      </c>
      <c r="E7625" s="20" t="str">
        <f>IF(ISBLANK(LeaveTracker[[#This Row],[Employee Name]]),"-----",VLOOKUP(LeaveTracker[[#This Row],[Employee Name]],'List of Employees'!$B$4:$H$767,7))</f>
        <v>CENRO</v>
      </c>
      <c r="F7625" s="66" t="str">
        <f>IF(ISBLANK(LeaveTracker[[#This Row],[Employee Name]]),"-----",VLOOKUP(LeaveTracker[[#This Row],[Employee Name]],'List of Employees'!$B$4:$H$767,6))</f>
        <v>CASUAL</v>
      </c>
      <c r="G7625" s="24">
        <v>45177</v>
      </c>
      <c r="H7625" s="24">
        <v>45179</v>
      </c>
      <c r="I7625" s="20" t="s">
        <v>81</v>
      </c>
      <c r="K7625" s="57" t="str">
        <f>LeaveTracker[[#This Row],[Days]]&amp;" "&amp;LeaveTracker[[#This Row],[Type of Leave]]</f>
        <v>3 SL</v>
      </c>
      <c r="L7625" s="23">
        <v>3</v>
      </c>
      <c r="M7625" s="27"/>
    </row>
    <row r="7626" spans="1:13" ht="30" customHeight="1" x14ac:dyDescent="0.3">
      <c r="A7626" s="27">
        <f t="shared" ref="A7626:A7673" si="93">A7625+1</f>
        <v>3856</v>
      </c>
      <c r="B7626" s="31">
        <v>45189</v>
      </c>
      <c r="C7626" s="31">
        <v>45183</v>
      </c>
      <c r="D7626" s="19" t="s">
        <v>1783</v>
      </c>
      <c r="E7626" s="20" t="str">
        <f>IF(ISBLANK(LeaveTracker[[#This Row],[Employee Name]]),"-----",VLOOKUP(LeaveTracker[[#This Row],[Employee Name]],'List of Employees'!$B$4:$H$767,7))</f>
        <v>CTO-LICENSE</v>
      </c>
      <c r="F7626" s="66" t="str">
        <f>IF(ISBLANK(LeaveTracker[[#This Row],[Employee Name]]),"-----",VLOOKUP(LeaveTracker[[#This Row],[Employee Name]],'List of Employees'!$B$4:$H$767,6))</f>
        <v>CASUAL</v>
      </c>
      <c r="G7626" s="24">
        <v>45180</v>
      </c>
      <c r="H7626" s="24">
        <v>45182</v>
      </c>
      <c r="I7626" s="20" t="s">
        <v>297</v>
      </c>
      <c r="J7626" s="42" t="s">
        <v>1000</v>
      </c>
      <c r="K7626" s="57" t="str">
        <f ca="1">LeaveTracker[[#This Row],[Days]]&amp;" "&amp;LeaveTracker[[#This Row],[Type of Leave]]</f>
        <v>3 OTHER</v>
      </c>
      <c r="L7626" s="23">
        <f ca="1">NETWORKDAYS(LeaveTracker[[#This Row],[Start Date]],LeaveTracker[[#This Row],[End Date]],lstHolidays)</f>
        <v>3</v>
      </c>
      <c r="M7626" s="27"/>
    </row>
    <row r="7627" spans="1:13" ht="30" customHeight="1" x14ac:dyDescent="0.3">
      <c r="A7627" s="27">
        <f t="shared" si="93"/>
        <v>3857</v>
      </c>
      <c r="B7627" s="31">
        <v>45189</v>
      </c>
      <c r="C7627" s="31">
        <v>45182</v>
      </c>
      <c r="D7627" s="19" t="s">
        <v>1728</v>
      </c>
      <c r="E7627" s="20" t="str">
        <f>IF(ISBLANK(LeaveTracker[[#This Row],[Employee Name]]),"-----",VLOOKUP(LeaveTracker[[#This Row],[Employee Name]],'List of Employees'!$B$4:$H$767,7))</f>
        <v>ASSESSOR</v>
      </c>
      <c r="F7627" s="66" t="str">
        <f>IF(ISBLANK(LeaveTracker[[#This Row],[Employee Name]]),"-----",VLOOKUP(LeaveTracker[[#This Row],[Employee Name]],'List of Employees'!$B$4:$H$767,6))</f>
        <v>CASUAL</v>
      </c>
      <c r="G7627" s="24">
        <v>45190</v>
      </c>
      <c r="H7627" s="24">
        <v>45190</v>
      </c>
      <c r="I7627" s="20" t="s">
        <v>82</v>
      </c>
      <c r="K7627" s="57" t="str">
        <f ca="1">LeaveTracker[[#This Row],[Days]]&amp;" "&amp;LeaveTracker[[#This Row],[Type of Leave]]</f>
        <v>1 VL</v>
      </c>
      <c r="L7627" s="23">
        <f ca="1">NETWORKDAYS(LeaveTracker[[#This Row],[Start Date]],LeaveTracker[[#This Row],[End Date]],lstHolidays)</f>
        <v>1</v>
      </c>
      <c r="M7627" s="27"/>
    </row>
    <row r="7628" spans="1:13" ht="30" customHeight="1" x14ac:dyDescent="0.3">
      <c r="A7628" s="27">
        <f t="shared" si="93"/>
        <v>3858</v>
      </c>
      <c r="B7628" s="31">
        <v>45189</v>
      </c>
      <c r="C7628" s="31">
        <v>45182</v>
      </c>
      <c r="D7628" s="19" t="s">
        <v>1728</v>
      </c>
      <c r="E7628" s="20" t="str">
        <f>IF(ISBLANK(LeaveTracker[[#This Row],[Employee Name]]),"-----",VLOOKUP(LeaveTracker[[#This Row],[Employee Name]],'List of Employees'!$B$4:$H$767,7))</f>
        <v>ASSESSOR</v>
      </c>
      <c r="F7628" s="66" t="str">
        <f>IF(ISBLANK(LeaveTracker[[#This Row],[Employee Name]]),"-----",VLOOKUP(LeaveTracker[[#This Row],[Employee Name]],'List of Employees'!$B$4:$H$767,6))</f>
        <v>CASUAL</v>
      </c>
      <c r="G7628" s="24">
        <v>45180</v>
      </c>
      <c r="H7628" s="24">
        <v>45181</v>
      </c>
      <c r="I7628" s="20" t="s">
        <v>81</v>
      </c>
      <c r="K7628" s="57" t="str">
        <f ca="1">LeaveTracker[[#This Row],[Days]]&amp;" "&amp;LeaveTracker[[#This Row],[Type of Leave]]</f>
        <v>2 SL</v>
      </c>
      <c r="L7628" s="23">
        <f ca="1">NETWORKDAYS(LeaveTracker[[#This Row],[Start Date]],LeaveTracker[[#This Row],[End Date]],lstHolidays)</f>
        <v>2</v>
      </c>
      <c r="M7628" s="27"/>
    </row>
    <row r="7629" spans="1:13" ht="30" customHeight="1" x14ac:dyDescent="0.3">
      <c r="A7629" s="27">
        <f t="shared" si="93"/>
        <v>3859</v>
      </c>
      <c r="B7629" s="31">
        <v>45189</v>
      </c>
      <c r="C7629" s="31">
        <v>45182</v>
      </c>
      <c r="D7629" s="19" t="s">
        <v>1760</v>
      </c>
      <c r="E7629" s="20" t="str">
        <f>IF(ISBLANK(LeaveTracker[[#This Row],[Employee Name]]),"-----",VLOOKUP(LeaveTracker[[#This Row],[Employee Name]],'List of Employees'!$B$4:$H$767,7))</f>
        <v>GSO</v>
      </c>
      <c r="F7629" s="66" t="str">
        <f>IF(ISBLANK(LeaveTracker[[#This Row],[Employee Name]]),"-----",VLOOKUP(LeaveTracker[[#This Row],[Employee Name]],'List of Employees'!$B$4:$H$767,6))</f>
        <v>CASUAL</v>
      </c>
      <c r="G7629" s="24">
        <v>45190</v>
      </c>
      <c r="H7629" s="24">
        <v>45191</v>
      </c>
      <c r="I7629" s="20" t="s">
        <v>82</v>
      </c>
      <c r="K7629" s="57" t="str">
        <f ca="1">LeaveTracker[[#This Row],[Days]]&amp;" "&amp;LeaveTracker[[#This Row],[Type of Leave]]</f>
        <v>2 VL</v>
      </c>
      <c r="L7629" s="23">
        <f ca="1">NETWORKDAYS(LeaveTracker[[#This Row],[Start Date]],LeaveTracker[[#This Row],[End Date]],lstHolidays)</f>
        <v>2</v>
      </c>
      <c r="M7629" s="27"/>
    </row>
    <row r="7630" spans="1:13" ht="30" customHeight="1" x14ac:dyDescent="0.3">
      <c r="A7630" s="27">
        <f t="shared" si="93"/>
        <v>3860</v>
      </c>
      <c r="B7630" s="31">
        <v>45189</v>
      </c>
      <c r="C7630" s="31">
        <v>45180</v>
      </c>
      <c r="D7630" s="19" t="s">
        <v>1891</v>
      </c>
      <c r="E7630" s="20" t="str">
        <f>IF(ISBLANK(LeaveTracker[[#This Row],[Employee Name]]),"-----",VLOOKUP(LeaveTracker[[#This Row],[Employee Name]],'List of Employees'!$B$4:$H$767,7))</f>
        <v>PICNIC GROVE</v>
      </c>
      <c r="F7630" s="66" t="str">
        <f>IF(ISBLANK(LeaveTracker[[#This Row],[Employee Name]]),"-----",VLOOKUP(LeaveTracker[[#This Row],[Employee Name]],'List of Employees'!$B$4:$H$767,6))</f>
        <v>CASUAL</v>
      </c>
      <c r="G7630" s="24">
        <v>45178</v>
      </c>
      <c r="H7630" s="24">
        <v>45178</v>
      </c>
      <c r="I7630" s="20" t="s">
        <v>81</v>
      </c>
      <c r="K7630" s="57" t="str">
        <f>LeaveTracker[[#This Row],[Days]]&amp;" "&amp;LeaveTracker[[#This Row],[Type of Leave]]</f>
        <v>1 SL</v>
      </c>
      <c r="L7630" s="23">
        <v>1</v>
      </c>
      <c r="M7630" s="27"/>
    </row>
    <row r="7631" spans="1:13" ht="30" customHeight="1" x14ac:dyDescent="0.3">
      <c r="A7631" s="27">
        <f t="shared" si="93"/>
        <v>3861</v>
      </c>
      <c r="B7631" s="31">
        <v>45189</v>
      </c>
      <c r="C7631" s="31">
        <v>45180</v>
      </c>
      <c r="D7631" s="19" t="s">
        <v>2213</v>
      </c>
      <c r="E7631" s="20" t="str">
        <f>IF(ISBLANK(LeaveTracker[[#This Row],[Employee Name]]),"-----",VLOOKUP(LeaveTracker[[#This Row],[Employee Name]],'List of Employees'!$B$4:$H$767,7))</f>
        <v>PICNIC GROVE</v>
      </c>
      <c r="F7631" s="66" t="str">
        <f>IF(ISBLANK(LeaveTracker[[#This Row],[Employee Name]]),"-----",VLOOKUP(LeaveTracker[[#This Row],[Employee Name]],'List of Employees'!$B$4:$H$767,6))</f>
        <v>CASUAL</v>
      </c>
      <c r="G7631" s="24">
        <v>45185</v>
      </c>
      <c r="H7631" s="24">
        <v>45199</v>
      </c>
      <c r="I7631" s="20" t="s">
        <v>82</v>
      </c>
      <c r="K7631" s="57" t="str">
        <f>LeaveTracker[[#This Row],[Days]]&amp;" "&amp;LeaveTracker[[#This Row],[Type of Leave]]</f>
        <v>11 VL</v>
      </c>
      <c r="L7631" s="23">
        <v>11</v>
      </c>
      <c r="M7631" s="27"/>
    </row>
    <row r="7632" spans="1:13" ht="30" customHeight="1" x14ac:dyDescent="0.3">
      <c r="A7632" s="27">
        <f t="shared" si="93"/>
        <v>3862</v>
      </c>
      <c r="B7632" s="31">
        <v>45189</v>
      </c>
      <c r="C7632" s="31">
        <v>45187</v>
      </c>
      <c r="D7632" s="19" t="s">
        <v>1828</v>
      </c>
      <c r="E7632" s="20" t="str">
        <f>IF(ISBLANK(LeaveTracker[[#This Row],[Employee Name]]),"-----",VLOOKUP(LeaveTracker[[#This Row],[Employee Name]],'List of Employees'!$B$4:$H$767,7))</f>
        <v>EEO/CITY MARKET</v>
      </c>
      <c r="F7632" s="66" t="str">
        <f>IF(ISBLANK(LeaveTracker[[#This Row],[Employee Name]]),"-----",VLOOKUP(LeaveTracker[[#This Row],[Employee Name]],'List of Employees'!$B$4:$H$767,6))</f>
        <v>CASUAL</v>
      </c>
      <c r="G7632" s="24">
        <v>45196</v>
      </c>
      <c r="H7632" s="24">
        <v>45198</v>
      </c>
      <c r="I7632" s="20" t="s">
        <v>82</v>
      </c>
      <c r="K7632" s="57" t="str">
        <f ca="1">LeaveTracker[[#This Row],[Days]]&amp;" "&amp;LeaveTracker[[#This Row],[Type of Leave]]</f>
        <v>3 VL</v>
      </c>
      <c r="L7632" s="23">
        <f ca="1">NETWORKDAYS(LeaveTracker[[#This Row],[Start Date]],LeaveTracker[[#This Row],[End Date]],lstHolidays)</f>
        <v>3</v>
      </c>
      <c r="M7632" s="27"/>
    </row>
    <row r="7633" spans="1:13" ht="30" customHeight="1" x14ac:dyDescent="0.3">
      <c r="A7633" s="27">
        <f t="shared" si="93"/>
        <v>3863</v>
      </c>
      <c r="B7633" s="31">
        <v>45189</v>
      </c>
      <c r="C7633" s="31">
        <v>45184</v>
      </c>
      <c r="D7633" s="19" t="s">
        <v>846</v>
      </c>
      <c r="E7633" s="20" t="str">
        <f>IF(ISBLANK(LeaveTracker[[#This Row],[Employee Name]]),"-----",VLOOKUP(LeaveTracker[[#This Row],[Employee Name]],'List of Employees'!$B$4:$H$767,7))</f>
        <v>MO</v>
      </c>
      <c r="F7633" s="66" t="str">
        <f>IF(ISBLANK(LeaveTracker[[#This Row],[Employee Name]]),"-----",VLOOKUP(LeaveTracker[[#This Row],[Employee Name]],'List of Employees'!$B$4:$H$767,6))</f>
        <v>PERMANENT</v>
      </c>
      <c r="G7633" s="24">
        <v>45181</v>
      </c>
      <c r="H7633" s="24">
        <v>45182</v>
      </c>
      <c r="I7633" s="20" t="s">
        <v>81</v>
      </c>
      <c r="K7633" s="57" t="str">
        <f ca="1">LeaveTracker[[#This Row],[Days]]&amp;" "&amp;LeaveTracker[[#This Row],[Type of Leave]]</f>
        <v>2 SL</v>
      </c>
      <c r="L7633" s="23">
        <f ca="1">NETWORKDAYS(LeaveTracker[[#This Row],[Start Date]],LeaveTracker[[#This Row],[End Date]],lstHolidays)</f>
        <v>2</v>
      </c>
      <c r="M7633" s="27"/>
    </row>
    <row r="7634" spans="1:13" ht="30" customHeight="1" x14ac:dyDescent="0.3">
      <c r="A7634" s="27">
        <f t="shared" si="93"/>
        <v>3864</v>
      </c>
      <c r="B7634" s="31">
        <v>45189</v>
      </c>
      <c r="C7634" s="31">
        <v>45189</v>
      </c>
      <c r="D7634" s="19" t="s">
        <v>1751</v>
      </c>
      <c r="E7634" s="20" t="str">
        <f>IF(ISBLANK(LeaveTracker[[#This Row],[Employee Name]]),"-----",VLOOKUP(LeaveTracker[[#This Row],[Employee Name]],'List of Employees'!$B$4:$H$767,7))</f>
        <v>EEO/CITY MARKET</v>
      </c>
      <c r="F7634" s="66" t="str">
        <f>IF(ISBLANK(LeaveTracker[[#This Row],[Employee Name]]),"-----",VLOOKUP(LeaveTracker[[#This Row],[Employee Name]],'List of Employees'!$B$4:$H$767,6))</f>
        <v>CASUAL</v>
      </c>
      <c r="G7634" s="24">
        <v>45184</v>
      </c>
      <c r="H7634" s="24">
        <v>45187</v>
      </c>
      <c r="I7634" s="20" t="s">
        <v>81</v>
      </c>
      <c r="K7634" s="57" t="str">
        <f ca="1">LeaveTracker[[#This Row],[Days]]&amp;" "&amp;LeaveTracker[[#This Row],[Type of Leave]]</f>
        <v>2 SL</v>
      </c>
      <c r="L7634" s="23">
        <f ca="1">NETWORKDAYS(LeaveTracker[[#This Row],[Start Date]],LeaveTracker[[#This Row],[End Date]],lstHolidays)</f>
        <v>2</v>
      </c>
      <c r="M7634" s="27"/>
    </row>
    <row r="7635" spans="1:13" ht="30" customHeight="1" x14ac:dyDescent="0.3">
      <c r="A7635" s="27">
        <f t="shared" si="93"/>
        <v>3865</v>
      </c>
      <c r="B7635" s="31">
        <v>45189</v>
      </c>
      <c r="C7635" s="31">
        <v>45183</v>
      </c>
      <c r="D7635" s="19" t="s">
        <v>1751</v>
      </c>
      <c r="E7635" s="20" t="str">
        <f>IF(ISBLANK(LeaveTracker[[#This Row],[Employee Name]]),"-----",VLOOKUP(LeaveTracker[[#This Row],[Employee Name]],'List of Employees'!$B$4:$H$767,7))</f>
        <v>EEO/CITY MARKET</v>
      </c>
      <c r="F7635" s="66" t="str">
        <f>IF(ISBLANK(LeaveTracker[[#This Row],[Employee Name]]),"-----",VLOOKUP(LeaveTracker[[#This Row],[Employee Name]],'List of Employees'!$B$4:$H$767,6))</f>
        <v>CASUAL</v>
      </c>
      <c r="G7635" s="24">
        <v>45190</v>
      </c>
      <c r="H7635" s="24">
        <v>45191</v>
      </c>
      <c r="I7635" s="20" t="s">
        <v>82</v>
      </c>
      <c r="K7635" s="57" t="str">
        <f ca="1">LeaveTracker[[#This Row],[Days]]&amp;" "&amp;LeaveTracker[[#This Row],[Type of Leave]]</f>
        <v>2 VL</v>
      </c>
      <c r="L7635" s="23">
        <f ca="1">NETWORKDAYS(LeaveTracker[[#This Row],[Start Date]],LeaveTracker[[#This Row],[End Date]],lstHolidays)</f>
        <v>2</v>
      </c>
      <c r="M7635" s="27"/>
    </row>
    <row r="7636" spans="1:13" ht="30" customHeight="1" x14ac:dyDescent="0.3">
      <c r="A7636" s="27">
        <f t="shared" si="93"/>
        <v>3866</v>
      </c>
      <c r="B7636" s="31">
        <v>45189</v>
      </c>
      <c r="C7636" s="31">
        <v>45187</v>
      </c>
      <c r="D7636" s="19" t="s">
        <v>1955</v>
      </c>
      <c r="E7636" s="20" t="str">
        <f>IF(ISBLANK(LeaveTracker[[#This Row],[Employee Name]]),"-----",VLOOKUP(LeaveTracker[[#This Row],[Employee Name]],'List of Employees'!$B$4:$H$767,7))</f>
        <v>TERMINAL</v>
      </c>
      <c r="F7636" s="66" t="str">
        <f>IF(ISBLANK(LeaveTracker[[#This Row],[Employee Name]]),"-----",VLOOKUP(LeaveTracker[[#This Row],[Employee Name]],'List of Employees'!$B$4:$H$767,6))</f>
        <v>CASUAL</v>
      </c>
      <c r="G7636" s="24">
        <v>45190</v>
      </c>
      <c r="H7636" s="24">
        <v>45191</v>
      </c>
      <c r="I7636" s="20" t="s">
        <v>82</v>
      </c>
      <c r="K7636" s="57" t="str">
        <f ca="1">LeaveTracker[[#This Row],[Days]]&amp;" "&amp;LeaveTracker[[#This Row],[Type of Leave]]</f>
        <v>2 VL</v>
      </c>
      <c r="L7636" s="23">
        <f ca="1">NETWORKDAYS(LeaveTracker[[#This Row],[Start Date]],LeaveTracker[[#This Row],[End Date]],lstHolidays)</f>
        <v>2</v>
      </c>
      <c r="M7636" s="27"/>
    </row>
    <row r="7637" spans="1:13" ht="30" customHeight="1" x14ac:dyDescent="0.3">
      <c r="A7637" s="27">
        <v>3866</v>
      </c>
      <c r="B7637" s="31">
        <v>45189</v>
      </c>
      <c r="C7637" s="31">
        <v>45187</v>
      </c>
      <c r="D7637" s="19" t="s">
        <v>1955</v>
      </c>
      <c r="E7637" s="20" t="str">
        <f>IF(ISBLANK(LeaveTracker[[#This Row],[Employee Name]]),"-----",VLOOKUP(LeaveTracker[[#This Row],[Employee Name]],'List of Employees'!$B$4:$H$767,7))</f>
        <v>TERMINAL</v>
      </c>
      <c r="F7637" s="66" t="str">
        <f>IF(ISBLANK(LeaveTracker[[#This Row],[Employee Name]]),"-----",VLOOKUP(LeaveTracker[[#This Row],[Employee Name]],'List of Employees'!$B$4:$H$767,6))</f>
        <v>CASUAL</v>
      </c>
      <c r="G7637" s="24">
        <v>45197</v>
      </c>
      <c r="H7637" s="24">
        <v>45198</v>
      </c>
      <c r="I7637" s="20" t="s">
        <v>82</v>
      </c>
      <c r="K7637" s="57" t="str">
        <f ca="1">LeaveTracker[[#This Row],[Days]]&amp;" "&amp;LeaveTracker[[#This Row],[Type of Leave]]</f>
        <v>2 VL</v>
      </c>
      <c r="L7637" s="23">
        <f ca="1">NETWORKDAYS(LeaveTracker[[#This Row],[Start Date]],LeaveTracker[[#This Row],[End Date]],lstHolidays)</f>
        <v>2</v>
      </c>
      <c r="M7637" s="27"/>
    </row>
    <row r="7638" spans="1:13" ht="30" customHeight="1" x14ac:dyDescent="0.3">
      <c r="A7638" s="27">
        <f>A7636+1</f>
        <v>3867</v>
      </c>
      <c r="B7638" s="31">
        <v>45189</v>
      </c>
      <c r="C7638" s="31">
        <v>45182</v>
      </c>
      <c r="D7638" s="19" t="s">
        <v>379</v>
      </c>
      <c r="E7638" s="20" t="str">
        <f>IF(ISBLANK(LeaveTracker[[#This Row],[Employee Name]]),"-----",VLOOKUP(LeaveTracker[[#This Row],[Employee Name]],'List of Employees'!$B$4:$H$767,7))</f>
        <v>CCT</v>
      </c>
      <c r="F7638" s="66" t="str">
        <f>IF(ISBLANK(LeaveTracker[[#This Row],[Employee Name]]),"-----",VLOOKUP(LeaveTracker[[#This Row],[Employee Name]],'List of Employees'!$B$4:$H$767,6))</f>
        <v>PERMANENT</v>
      </c>
      <c r="G7638" s="24">
        <v>45181</v>
      </c>
      <c r="H7638" s="24">
        <v>45181</v>
      </c>
      <c r="I7638" s="20" t="s">
        <v>81</v>
      </c>
      <c r="K7638" s="57" t="str">
        <f ca="1">LeaveTracker[[#This Row],[Days]]&amp;" "&amp;LeaveTracker[[#This Row],[Type of Leave]]</f>
        <v>1 SL</v>
      </c>
      <c r="L7638" s="23">
        <f ca="1">NETWORKDAYS(LeaveTracker[[#This Row],[Start Date]],LeaveTracker[[#This Row],[End Date]],lstHolidays)</f>
        <v>1</v>
      </c>
      <c r="M7638" s="27"/>
    </row>
    <row r="7639" spans="1:13" ht="30" customHeight="1" x14ac:dyDescent="0.3">
      <c r="A7639" s="27">
        <f t="shared" si="93"/>
        <v>3868</v>
      </c>
      <c r="B7639" s="31">
        <v>45189</v>
      </c>
      <c r="C7639" s="31">
        <v>45194</v>
      </c>
      <c r="D7639" s="19" t="s">
        <v>379</v>
      </c>
      <c r="E7639" s="20" t="str">
        <f>IF(ISBLANK(LeaveTracker[[#This Row],[Employee Name]]),"-----",VLOOKUP(LeaveTracker[[#This Row],[Employee Name]],'List of Employees'!$B$4:$H$767,7))</f>
        <v>CCT</v>
      </c>
      <c r="F7639" s="66" t="str">
        <f>IF(ISBLANK(LeaveTracker[[#This Row],[Employee Name]]),"-----",VLOOKUP(LeaveTracker[[#This Row],[Employee Name]],'List of Employees'!$B$4:$H$767,6))</f>
        <v>PERMANENT</v>
      </c>
      <c r="G7639" s="24">
        <v>45203</v>
      </c>
      <c r="H7639" s="24">
        <v>45205</v>
      </c>
      <c r="I7639" s="20" t="s">
        <v>82</v>
      </c>
      <c r="K7639" s="57" t="str">
        <f ca="1">LeaveTracker[[#This Row],[Days]]&amp;" "&amp;LeaveTracker[[#This Row],[Type of Leave]]</f>
        <v>3 VL</v>
      </c>
      <c r="L7639" s="23">
        <f ca="1">NETWORKDAYS(LeaveTracker[[#This Row],[Start Date]],LeaveTracker[[#This Row],[End Date]],lstHolidays)</f>
        <v>3</v>
      </c>
      <c r="M7639" s="27"/>
    </row>
    <row r="7640" spans="1:13" ht="30" customHeight="1" x14ac:dyDescent="0.3">
      <c r="A7640" s="27">
        <f t="shared" si="93"/>
        <v>3869</v>
      </c>
      <c r="B7640" s="31">
        <v>45189</v>
      </c>
      <c r="C7640" s="31">
        <v>45187</v>
      </c>
      <c r="D7640" s="19" t="s">
        <v>1907</v>
      </c>
      <c r="E7640" s="20" t="str">
        <f>IF(ISBLANK(LeaveTracker[[#This Row],[Employee Name]]),"-----",VLOOKUP(LeaveTracker[[#This Row],[Employee Name]],'List of Employees'!$B$4:$H$767,7))</f>
        <v>INTERNAL</v>
      </c>
      <c r="F7640" s="66" t="str">
        <f>IF(ISBLANK(LeaveTracker[[#This Row],[Employee Name]]),"-----",VLOOKUP(LeaveTracker[[#This Row],[Employee Name]],'List of Employees'!$B$4:$H$767,6))</f>
        <v>CASUAL</v>
      </c>
      <c r="G7640" s="24">
        <v>45180</v>
      </c>
      <c r="H7640" s="24">
        <v>45180</v>
      </c>
      <c r="I7640" s="20" t="s">
        <v>81</v>
      </c>
      <c r="K7640" s="57" t="str">
        <f ca="1">LeaveTracker[[#This Row],[Days]]&amp;" "&amp;LeaveTracker[[#This Row],[Type of Leave]]</f>
        <v>1 SL</v>
      </c>
      <c r="L7640" s="23">
        <f ca="1">NETWORKDAYS(LeaveTracker[[#This Row],[Start Date]],LeaveTracker[[#This Row],[End Date]],lstHolidays)</f>
        <v>1</v>
      </c>
      <c r="M7640" s="27"/>
    </row>
    <row r="7641" spans="1:13" ht="30" customHeight="1" x14ac:dyDescent="0.3">
      <c r="A7641" s="27">
        <v>3869</v>
      </c>
      <c r="B7641" s="31">
        <v>45189</v>
      </c>
      <c r="C7641" s="31">
        <v>45187</v>
      </c>
      <c r="D7641" s="19" t="s">
        <v>1907</v>
      </c>
      <c r="E7641" s="20" t="str">
        <f>IF(ISBLANK(LeaveTracker[[#This Row],[Employee Name]]),"-----",VLOOKUP(LeaveTracker[[#This Row],[Employee Name]],'List of Employees'!$B$4:$H$767,7))</f>
        <v>INTERNAL</v>
      </c>
      <c r="F7641" s="66" t="str">
        <f>IF(ISBLANK(LeaveTracker[[#This Row],[Employee Name]]),"-----",VLOOKUP(LeaveTracker[[#This Row],[Employee Name]],'List of Employees'!$B$4:$H$767,6))</f>
        <v>CASUAL</v>
      </c>
      <c r="G7641" s="24">
        <v>45183</v>
      </c>
      <c r="H7641" s="24">
        <v>45184</v>
      </c>
      <c r="I7641" s="20" t="s">
        <v>81</v>
      </c>
      <c r="K7641" s="57" t="str">
        <f ca="1">LeaveTracker[[#This Row],[Days]]&amp;" "&amp;LeaveTracker[[#This Row],[Type of Leave]]</f>
        <v>2 SL</v>
      </c>
      <c r="L7641" s="23">
        <f ca="1">NETWORKDAYS(LeaveTracker[[#This Row],[Start Date]],LeaveTracker[[#This Row],[End Date]],lstHolidays)</f>
        <v>2</v>
      </c>
      <c r="M7641" s="27"/>
    </row>
    <row r="7642" spans="1:13" ht="30" customHeight="1" x14ac:dyDescent="0.3">
      <c r="A7642" s="27">
        <f>A7640+1</f>
        <v>3870</v>
      </c>
      <c r="B7642" s="31">
        <v>45189</v>
      </c>
      <c r="C7642" s="31">
        <v>45187</v>
      </c>
      <c r="D7642" s="19" t="s">
        <v>1955</v>
      </c>
      <c r="E7642" s="20" t="str">
        <f>IF(ISBLANK(LeaveTracker[[#This Row],[Employee Name]]),"-----",VLOOKUP(LeaveTracker[[#This Row],[Employee Name]],'List of Employees'!$B$4:$H$767,7))</f>
        <v>TERMINAL</v>
      </c>
      <c r="F7642" s="66" t="str">
        <f>IF(ISBLANK(LeaveTracker[[#This Row],[Employee Name]]),"-----",VLOOKUP(LeaveTracker[[#This Row],[Employee Name]],'List of Employees'!$B$4:$H$767,6))</f>
        <v>CASUAL</v>
      </c>
      <c r="G7642" s="24">
        <v>45183</v>
      </c>
      <c r="H7642" s="24">
        <v>45184</v>
      </c>
      <c r="I7642" s="20" t="s">
        <v>81</v>
      </c>
      <c r="K7642" s="57" t="str">
        <f ca="1">LeaveTracker[[#This Row],[Days]]&amp;" "&amp;LeaveTracker[[#This Row],[Type of Leave]]</f>
        <v>2 SL</v>
      </c>
      <c r="L7642" s="23">
        <f ca="1">NETWORKDAYS(LeaveTracker[[#This Row],[Start Date]],LeaveTracker[[#This Row],[End Date]],lstHolidays)</f>
        <v>2</v>
      </c>
      <c r="M7642" s="27"/>
    </row>
    <row r="7643" spans="1:13" ht="30" customHeight="1" x14ac:dyDescent="0.3">
      <c r="A7643" s="27">
        <f t="shared" si="93"/>
        <v>3871</v>
      </c>
      <c r="B7643" s="31">
        <v>45189</v>
      </c>
      <c r="C7643" s="31">
        <v>45183</v>
      </c>
      <c r="D7643" s="19" t="s">
        <v>1912</v>
      </c>
      <c r="E7643" s="20" t="str">
        <f>IF(ISBLANK(LeaveTracker[[#This Row],[Employee Name]]),"-----",VLOOKUP(LeaveTracker[[#This Row],[Employee Name]],'List of Employees'!$B$4:$H$767,7))</f>
        <v>PICNIC GROVE</v>
      </c>
      <c r="F7643" s="66" t="str">
        <f>IF(ISBLANK(LeaveTracker[[#This Row],[Employee Name]]),"-----",VLOOKUP(LeaveTracker[[#This Row],[Employee Name]],'List of Employees'!$B$4:$H$767,6))</f>
        <v>CASUAL</v>
      </c>
      <c r="G7643" s="24">
        <v>45177</v>
      </c>
      <c r="H7643" s="24">
        <v>45182</v>
      </c>
      <c r="I7643" s="20" t="s">
        <v>81</v>
      </c>
      <c r="K7643" s="57" t="str">
        <f ca="1">LeaveTracker[[#This Row],[Days]]&amp;" "&amp;LeaveTracker[[#This Row],[Type of Leave]]</f>
        <v>4 SL</v>
      </c>
      <c r="L7643" s="23">
        <f ca="1">NETWORKDAYS(LeaveTracker[[#This Row],[Start Date]],LeaveTracker[[#This Row],[End Date]],lstHolidays)</f>
        <v>4</v>
      </c>
      <c r="M7643" s="27"/>
    </row>
    <row r="7644" spans="1:13" ht="30" customHeight="1" x14ac:dyDescent="0.3">
      <c r="A7644" s="27">
        <f t="shared" si="93"/>
        <v>3872</v>
      </c>
      <c r="B7644" s="31">
        <v>45189</v>
      </c>
      <c r="C7644" s="31">
        <v>45187</v>
      </c>
      <c r="D7644" s="19" t="s">
        <v>2122</v>
      </c>
      <c r="E7644" s="20" t="str">
        <f>IF(ISBLANK(LeaveTracker[[#This Row],[Employee Name]]),"-----",VLOOKUP(LeaveTracker[[#This Row],[Employee Name]],'List of Employees'!$B$4:$H$767,7))</f>
        <v>DA</v>
      </c>
      <c r="F7644" s="66" t="str">
        <f>IF(ISBLANK(LeaveTracker[[#This Row],[Employee Name]]),"-----",VLOOKUP(LeaveTracker[[#This Row],[Employee Name]],'List of Employees'!$B$4:$H$767,6))</f>
        <v>CASUAL</v>
      </c>
      <c r="G7644" s="24">
        <v>45182</v>
      </c>
      <c r="H7644" s="24">
        <v>45182</v>
      </c>
      <c r="I7644" s="20" t="s">
        <v>81</v>
      </c>
      <c r="K7644" s="57" t="str">
        <f ca="1">LeaveTracker[[#This Row],[Days]]&amp;" "&amp;LeaveTracker[[#This Row],[Type of Leave]]</f>
        <v>1 SL</v>
      </c>
      <c r="L7644" s="23">
        <f ca="1">NETWORKDAYS(LeaveTracker[[#This Row],[Start Date]],LeaveTracker[[#This Row],[End Date]],lstHolidays)</f>
        <v>1</v>
      </c>
      <c r="M7644" s="27"/>
    </row>
    <row r="7645" spans="1:13" ht="30" customHeight="1" x14ac:dyDescent="0.3">
      <c r="A7645" s="27">
        <f t="shared" si="93"/>
        <v>3873</v>
      </c>
      <c r="B7645" s="31">
        <v>45189</v>
      </c>
      <c r="C7645" s="31">
        <v>45187</v>
      </c>
      <c r="D7645" s="19" t="s">
        <v>1881</v>
      </c>
      <c r="E7645" s="20" t="str">
        <f>IF(ISBLANK(LeaveTracker[[#This Row],[Employee Name]]),"-----",VLOOKUP(LeaveTracker[[#This Row],[Employee Name]],'List of Employees'!$B$4:$H$767,7))</f>
        <v>TICC</v>
      </c>
      <c r="F7645" s="66" t="str">
        <f>IF(ISBLANK(LeaveTracker[[#This Row],[Employee Name]]),"-----",VLOOKUP(LeaveTracker[[#This Row],[Employee Name]],'List of Employees'!$B$4:$H$767,6))</f>
        <v>CASUAL</v>
      </c>
      <c r="G7645" s="24">
        <v>45182</v>
      </c>
      <c r="H7645" s="24">
        <v>45184</v>
      </c>
      <c r="I7645" s="20" t="s">
        <v>81</v>
      </c>
      <c r="K7645" s="57" t="str">
        <f ca="1">LeaveTracker[[#This Row],[Days]]&amp;" "&amp;LeaveTracker[[#This Row],[Type of Leave]]</f>
        <v>3 SL</v>
      </c>
      <c r="L7645" s="23">
        <f ca="1">NETWORKDAYS(LeaveTracker[[#This Row],[Start Date]],LeaveTracker[[#This Row],[End Date]],lstHolidays)</f>
        <v>3</v>
      </c>
      <c r="M7645" s="27"/>
    </row>
    <row r="7646" spans="1:13" ht="30" customHeight="1" x14ac:dyDescent="0.3">
      <c r="A7646" s="27">
        <f t="shared" si="93"/>
        <v>3874</v>
      </c>
      <c r="B7646" s="31">
        <v>45189</v>
      </c>
      <c r="C7646" s="31">
        <v>45187</v>
      </c>
      <c r="D7646" s="19" t="s">
        <v>1784</v>
      </c>
      <c r="E7646" s="20" t="str">
        <f>IF(ISBLANK(LeaveTracker[[#This Row],[Employee Name]]),"-----",VLOOKUP(LeaveTracker[[#This Row],[Employee Name]],'List of Employees'!$B$4:$H$767,7))</f>
        <v>CENRO</v>
      </c>
      <c r="F7646" s="66" t="str">
        <f>IF(ISBLANK(LeaveTracker[[#This Row],[Employee Name]]),"-----",VLOOKUP(LeaveTracker[[#This Row],[Employee Name]],'List of Employees'!$B$4:$H$767,6))</f>
        <v>CASUAL</v>
      </c>
      <c r="G7646" s="24">
        <v>45195</v>
      </c>
      <c r="H7646" s="24">
        <v>45205</v>
      </c>
      <c r="I7646" s="20" t="s">
        <v>82</v>
      </c>
      <c r="K7646" s="57" t="str">
        <f>LeaveTracker[[#This Row],[Days]]&amp;" "&amp;LeaveTracker[[#This Row],[Type of Leave]]</f>
        <v>10 VL</v>
      </c>
      <c r="L7646" s="23">
        <v>10</v>
      </c>
      <c r="M7646" s="27"/>
    </row>
    <row r="7647" spans="1:13" ht="30" customHeight="1" x14ac:dyDescent="0.3">
      <c r="A7647" s="27">
        <f t="shared" si="93"/>
        <v>3875</v>
      </c>
      <c r="B7647" s="31">
        <v>45189</v>
      </c>
      <c r="C7647" s="31">
        <v>45187</v>
      </c>
      <c r="D7647" s="19" t="s">
        <v>1901</v>
      </c>
      <c r="E7647" s="20" t="str">
        <f>IF(ISBLANK(LeaveTracker[[#This Row],[Employee Name]]),"-----",VLOOKUP(LeaveTracker[[#This Row],[Employee Name]],'List of Employees'!$B$4:$H$767,7))</f>
        <v>CENRO</v>
      </c>
      <c r="F7647" s="66" t="str">
        <f>IF(ISBLANK(LeaveTracker[[#This Row],[Employee Name]]),"-----",VLOOKUP(LeaveTracker[[#This Row],[Employee Name]],'List of Employees'!$B$4:$H$767,6))</f>
        <v>CASUAL</v>
      </c>
      <c r="G7647" s="24">
        <v>45184</v>
      </c>
      <c r="H7647" s="24">
        <v>45184</v>
      </c>
      <c r="I7647" s="20" t="s">
        <v>81</v>
      </c>
      <c r="K7647" s="57" t="str">
        <f ca="1">LeaveTracker[[#This Row],[Days]]&amp;" "&amp;LeaveTracker[[#This Row],[Type of Leave]]</f>
        <v>1 SL</v>
      </c>
      <c r="L7647" s="23">
        <f ca="1">NETWORKDAYS(LeaveTracker[[#This Row],[Start Date]],LeaveTracker[[#This Row],[End Date]],lstHolidays)</f>
        <v>1</v>
      </c>
      <c r="M7647" s="27"/>
    </row>
    <row r="7648" spans="1:13" ht="30" customHeight="1" x14ac:dyDescent="0.3">
      <c r="A7648" s="27">
        <f t="shared" si="93"/>
        <v>3876</v>
      </c>
      <c r="B7648" s="31">
        <v>45189</v>
      </c>
      <c r="C7648" s="31">
        <v>45187</v>
      </c>
      <c r="D7648" s="19" t="s">
        <v>1799</v>
      </c>
      <c r="E7648" s="20" t="str">
        <f>IF(ISBLANK(LeaveTracker[[#This Row],[Employee Name]]),"-----",VLOOKUP(LeaveTracker[[#This Row],[Employee Name]],'List of Employees'!$B$4:$H$767,7))</f>
        <v>HOUSING</v>
      </c>
      <c r="F7648" s="66" t="str">
        <f>IF(ISBLANK(LeaveTracker[[#This Row],[Employee Name]]),"-----",VLOOKUP(LeaveTracker[[#This Row],[Employee Name]],'List of Employees'!$B$4:$H$767,6))</f>
        <v>CASUAL</v>
      </c>
      <c r="G7648" s="24">
        <v>45195</v>
      </c>
      <c r="H7648" s="24">
        <v>45197</v>
      </c>
      <c r="I7648" s="20" t="s">
        <v>82</v>
      </c>
      <c r="K7648" s="57" t="str">
        <f ca="1">LeaveTracker[[#This Row],[Days]]&amp;" "&amp;LeaveTracker[[#This Row],[Type of Leave]]</f>
        <v>3 VL</v>
      </c>
      <c r="L7648" s="23">
        <f ca="1">NETWORKDAYS(LeaveTracker[[#This Row],[Start Date]],LeaveTracker[[#This Row],[End Date]],lstHolidays)</f>
        <v>3</v>
      </c>
      <c r="M7648" s="27"/>
    </row>
    <row r="7649" spans="1:13" ht="30" customHeight="1" x14ac:dyDescent="0.3">
      <c r="A7649" s="27">
        <f t="shared" si="93"/>
        <v>3877</v>
      </c>
      <c r="B7649" s="31">
        <v>45189</v>
      </c>
      <c r="C7649" s="31">
        <v>45176</v>
      </c>
      <c r="D7649" s="19" t="s">
        <v>1914</v>
      </c>
      <c r="E7649" s="20" t="str">
        <f>IF(ISBLANK(LeaveTracker[[#This Row],[Employee Name]]),"-----",VLOOKUP(LeaveTracker[[#This Row],[Employee Name]],'List of Employees'!$B$4:$H$767,7))</f>
        <v>ONT</v>
      </c>
      <c r="F7649" s="66" t="str">
        <f>IF(ISBLANK(LeaveTracker[[#This Row],[Employee Name]]),"-----",VLOOKUP(LeaveTracker[[#This Row],[Employee Name]],'List of Employees'!$B$4:$H$767,6))</f>
        <v>CASUAL</v>
      </c>
      <c r="G7649" s="24">
        <v>45217</v>
      </c>
      <c r="H7649" s="24">
        <v>45230</v>
      </c>
      <c r="I7649" s="20" t="s">
        <v>82</v>
      </c>
      <c r="K7649" s="57" t="str">
        <f ca="1">LeaveTracker[[#This Row],[Days]]&amp;" "&amp;LeaveTracker[[#This Row],[Type of Leave]]</f>
        <v>9 VL</v>
      </c>
      <c r="L7649" s="23">
        <f ca="1">NETWORKDAYS(LeaveTracker[[#This Row],[Start Date]],LeaveTracker[[#This Row],[End Date]],lstHolidays)</f>
        <v>9</v>
      </c>
      <c r="M7649" s="27"/>
    </row>
    <row r="7650" spans="1:13" ht="30" customHeight="1" x14ac:dyDescent="0.3">
      <c r="A7650" s="27">
        <f t="shared" si="93"/>
        <v>3878</v>
      </c>
      <c r="B7650" s="31">
        <v>45189</v>
      </c>
      <c r="C7650" s="31">
        <v>45176</v>
      </c>
      <c r="D7650" s="19" t="s">
        <v>2231</v>
      </c>
      <c r="E7650" s="20" t="str">
        <f>IF(ISBLANK(LeaveTracker[[#This Row],[Employee Name]]),"-----",VLOOKUP(LeaveTracker[[#This Row],[Employee Name]],'List of Employees'!$B$4:$H$767,7))</f>
        <v>OSPITAL NG TAGAYTAY</v>
      </c>
      <c r="F7650" s="66" t="str">
        <f>IF(ISBLANK(LeaveTracker[[#This Row],[Employee Name]]),"-----",VLOOKUP(LeaveTracker[[#This Row],[Employee Name]],'List of Employees'!$B$4:$H$767,6))</f>
        <v>PERMANENT</v>
      </c>
      <c r="G7650" s="24">
        <v>45194</v>
      </c>
      <c r="H7650" s="24">
        <v>45194</v>
      </c>
      <c r="I7650" s="20" t="s">
        <v>297</v>
      </c>
      <c r="J7650" s="42" t="s">
        <v>1000</v>
      </c>
      <c r="K7650" s="57" t="str">
        <f ca="1">LeaveTracker[[#This Row],[Days]]&amp;" "&amp;LeaveTracker[[#This Row],[Type of Leave]]</f>
        <v>1 OTHER</v>
      </c>
      <c r="L7650" s="23">
        <f ca="1">NETWORKDAYS(LeaveTracker[[#This Row],[Start Date]],LeaveTracker[[#This Row],[End Date]],lstHolidays)</f>
        <v>1</v>
      </c>
      <c r="M7650" s="27"/>
    </row>
    <row r="7651" spans="1:13" ht="30" customHeight="1" x14ac:dyDescent="0.3">
      <c r="A7651" s="27">
        <f t="shared" si="93"/>
        <v>3879</v>
      </c>
      <c r="B7651" s="31">
        <v>45189</v>
      </c>
      <c r="C7651" s="31">
        <v>45187</v>
      </c>
      <c r="D7651" s="19" t="s">
        <v>2226</v>
      </c>
      <c r="E7651" s="20" t="str">
        <f>IF(ISBLANK(LeaveTracker[[#This Row],[Employee Name]]),"-----",VLOOKUP(LeaveTracker[[#This Row],[Employee Name]],'List of Employees'!$B$4:$H$767,7))</f>
        <v>OSPITAL NG TAGAYTAY</v>
      </c>
      <c r="F7651" s="66" t="str">
        <f>IF(ISBLANK(LeaveTracker[[#This Row],[Employee Name]]),"-----",VLOOKUP(LeaveTracker[[#This Row],[Employee Name]],'List of Employees'!$B$4:$H$767,6))</f>
        <v>CASUAL</v>
      </c>
      <c r="G7651" s="24">
        <v>45190</v>
      </c>
      <c r="H7651" s="24">
        <v>45190</v>
      </c>
      <c r="I7651" s="20" t="s">
        <v>82</v>
      </c>
      <c r="K7651" s="57" t="str">
        <f ca="1">LeaveTracker[[#This Row],[Days]]&amp;" "&amp;LeaveTracker[[#This Row],[Type of Leave]]</f>
        <v>1 VL</v>
      </c>
      <c r="L7651" s="23">
        <f ca="1">NETWORKDAYS(LeaveTracker[[#This Row],[Start Date]],LeaveTracker[[#This Row],[End Date]],lstHolidays)</f>
        <v>1</v>
      </c>
      <c r="M7651" s="27"/>
    </row>
    <row r="7652" spans="1:13" ht="30" customHeight="1" x14ac:dyDescent="0.3">
      <c r="A7652" s="27">
        <f t="shared" si="93"/>
        <v>3880</v>
      </c>
      <c r="B7652" s="31">
        <v>45189</v>
      </c>
      <c r="C7652" s="31">
        <v>45183</v>
      </c>
      <c r="D7652" s="19" t="s">
        <v>2226</v>
      </c>
      <c r="E7652" s="20" t="str">
        <f>IF(ISBLANK(LeaveTracker[[#This Row],[Employee Name]]),"-----",VLOOKUP(LeaveTracker[[#This Row],[Employee Name]],'List of Employees'!$B$4:$H$767,7))</f>
        <v>OSPITAL NG TAGAYTAY</v>
      </c>
      <c r="F7652" s="66" t="str">
        <f>IF(ISBLANK(LeaveTracker[[#This Row],[Employee Name]]),"-----",VLOOKUP(LeaveTracker[[#This Row],[Employee Name]],'List of Employees'!$B$4:$H$767,6))</f>
        <v>CASUAL</v>
      </c>
      <c r="G7652" s="24">
        <v>45191</v>
      </c>
      <c r="H7652" s="24">
        <v>45192</v>
      </c>
      <c r="I7652" s="20" t="s">
        <v>82</v>
      </c>
      <c r="K7652" s="57" t="str">
        <f>LeaveTracker[[#This Row],[Days]]&amp;" "&amp;LeaveTracker[[#This Row],[Type of Leave]]</f>
        <v>2 VL</v>
      </c>
      <c r="L7652" s="23">
        <v>2</v>
      </c>
      <c r="M7652" s="27"/>
    </row>
    <row r="7653" spans="1:13" ht="30" customHeight="1" x14ac:dyDescent="0.3">
      <c r="A7653" s="27">
        <f t="shared" si="93"/>
        <v>3881</v>
      </c>
      <c r="B7653" s="31">
        <v>45189</v>
      </c>
      <c r="C7653" s="31">
        <v>45183</v>
      </c>
      <c r="D7653" s="19" t="s">
        <v>872</v>
      </c>
      <c r="E7653" s="20" t="str">
        <f>IF(ISBLANK(LeaveTracker[[#This Row],[Employee Name]]),"-----",VLOOKUP(LeaveTracker[[#This Row],[Employee Name]],'List of Employees'!$B$4:$H$767,7))</f>
        <v>GSO</v>
      </c>
      <c r="F7653" s="66" t="str">
        <f>IF(ISBLANK(LeaveTracker[[#This Row],[Employee Name]]),"-----",VLOOKUP(LeaveTracker[[#This Row],[Employee Name]],'List of Employees'!$B$4:$H$767,6))</f>
        <v>PERMANENT</v>
      </c>
      <c r="G7653" s="24">
        <v>45182</v>
      </c>
      <c r="H7653" s="21">
        <v>45182</v>
      </c>
      <c r="I7653" s="20" t="s">
        <v>81</v>
      </c>
      <c r="K7653" s="57" t="str">
        <f ca="1">LeaveTracker[[#This Row],[Days]]&amp;" "&amp;LeaveTracker[[#This Row],[Type of Leave]]</f>
        <v>1 SL</v>
      </c>
      <c r="L7653" s="23">
        <f ca="1">NETWORKDAYS(LeaveTracker[[#This Row],[Start Date]],LeaveTracker[[#This Row],[End Date]],lstHolidays)</f>
        <v>1</v>
      </c>
      <c r="M7653" s="27"/>
    </row>
    <row r="7654" spans="1:13" ht="30" customHeight="1" x14ac:dyDescent="0.3">
      <c r="A7654" s="27">
        <f t="shared" si="93"/>
        <v>3882</v>
      </c>
      <c r="B7654" s="31">
        <v>45189</v>
      </c>
      <c r="C7654" s="31">
        <v>45182</v>
      </c>
      <c r="D7654" s="19" t="s">
        <v>1077</v>
      </c>
      <c r="E7654" s="20" t="str">
        <f>IF(ISBLANK(LeaveTracker[[#This Row],[Employee Name]]),"-----",VLOOKUP(LeaveTracker[[#This Row],[Employee Name]],'List of Employees'!$B$4:$H$767,7))</f>
        <v>CTO</v>
      </c>
      <c r="F7654" s="66" t="str">
        <f>IF(ISBLANK(LeaveTracker[[#This Row],[Employee Name]]),"-----",VLOOKUP(LeaveTracker[[#This Row],[Employee Name]],'List of Employees'!$B$4:$H$767,6))</f>
        <v>PERMANENT</v>
      </c>
      <c r="G7654" s="24">
        <v>45189</v>
      </c>
      <c r="H7654" s="24">
        <v>45189</v>
      </c>
      <c r="I7654" s="20" t="s">
        <v>82</v>
      </c>
      <c r="K7654" s="57" t="str">
        <f ca="1">LeaveTracker[[#This Row],[Days]]&amp;" "&amp;LeaveTracker[[#This Row],[Type of Leave]]</f>
        <v>1 VL</v>
      </c>
      <c r="L7654" s="23">
        <f ca="1">NETWORKDAYS(LeaveTracker[[#This Row],[Start Date]],LeaveTracker[[#This Row],[End Date]],lstHolidays)</f>
        <v>1</v>
      </c>
      <c r="M7654" s="27"/>
    </row>
    <row r="7655" spans="1:13" ht="30" customHeight="1" x14ac:dyDescent="0.3">
      <c r="A7655" s="27">
        <f t="shared" si="93"/>
        <v>3883</v>
      </c>
      <c r="B7655" s="31">
        <v>45189</v>
      </c>
      <c r="C7655" s="31">
        <v>45182</v>
      </c>
      <c r="D7655" s="19" t="s">
        <v>657</v>
      </c>
      <c r="E7655" s="20" t="str">
        <f>IF(ISBLANK(LeaveTracker[[#This Row],[Employee Name]]),"-----",VLOOKUP(LeaveTracker[[#This Row],[Employee Name]],'List of Employees'!$B$4:$H$767,7))</f>
        <v>CTO</v>
      </c>
      <c r="F7655" s="66" t="str">
        <f>IF(ISBLANK(LeaveTracker[[#This Row],[Employee Name]]),"-----",VLOOKUP(LeaveTracker[[#This Row],[Employee Name]],'List of Employees'!$B$4:$H$767,6))</f>
        <v>PERMANENT</v>
      </c>
      <c r="G7655" s="24">
        <v>45190</v>
      </c>
      <c r="H7655" s="24">
        <v>45190</v>
      </c>
      <c r="I7655" s="20" t="s">
        <v>82</v>
      </c>
      <c r="K7655" s="57" t="str">
        <f ca="1">LeaveTracker[[#This Row],[Days]]&amp;" "&amp;LeaveTracker[[#This Row],[Type of Leave]]</f>
        <v>1 VL</v>
      </c>
      <c r="L7655" s="23">
        <f ca="1">NETWORKDAYS(LeaveTracker[[#This Row],[Start Date]],LeaveTracker[[#This Row],[End Date]],lstHolidays)</f>
        <v>1</v>
      </c>
      <c r="M7655" s="27"/>
    </row>
    <row r="7656" spans="1:13" ht="30" customHeight="1" x14ac:dyDescent="0.3">
      <c r="A7656" s="27">
        <f t="shared" si="93"/>
        <v>3884</v>
      </c>
      <c r="B7656" s="31">
        <v>45189</v>
      </c>
      <c r="C7656" s="31">
        <v>45182</v>
      </c>
      <c r="D7656" s="19" t="s">
        <v>1092</v>
      </c>
      <c r="E7656" s="20" t="str">
        <f>IF(ISBLANK(LeaveTracker[[#This Row],[Employee Name]]),"-----",VLOOKUP(LeaveTracker[[#This Row],[Employee Name]],'List of Employees'!$B$4:$H$767,7))</f>
        <v>VMO</v>
      </c>
      <c r="F7656" s="66" t="str">
        <f>IF(ISBLANK(LeaveTracker[[#This Row],[Employee Name]]),"-----",VLOOKUP(LeaveTracker[[#This Row],[Employee Name]],'List of Employees'!$B$4:$H$767,6))</f>
        <v>PERMANENT</v>
      </c>
      <c r="G7656" s="24">
        <v>45180</v>
      </c>
      <c r="H7656" s="24">
        <v>45180</v>
      </c>
      <c r="I7656" s="20" t="s">
        <v>81</v>
      </c>
      <c r="K7656" s="57" t="str">
        <f ca="1">LeaveTracker[[#This Row],[Days]]&amp;" "&amp;LeaveTracker[[#This Row],[Type of Leave]]</f>
        <v>1 SL</v>
      </c>
      <c r="L7656" s="23">
        <f ca="1">NETWORKDAYS(LeaveTracker[[#This Row],[Start Date]],LeaveTracker[[#This Row],[End Date]],lstHolidays)</f>
        <v>1</v>
      </c>
      <c r="M7656" s="27"/>
    </row>
    <row r="7657" spans="1:13" ht="30" customHeight="1" x14ac:dyDescent="0.3">
      <c r="A7657" s="27">
        <f t="shared" si="93"/>
        <v>3885</v>
      </c>
      <c r="B7657" s="31">
        <v>45189</v>
      </c>
      <c r="C7657" s="31">
        <v>45183</v>
      </c>
      <c r="D7657" s="19" t="s">
        <v>668</v>
      </c>
      <c r="E7657" s="20" t="str">
        <f>IF(ISBLANK(LeaveTracker[[#This Row],[Employee Name]]),"-----",VLOOKUP(LeaveTracker[[#This Row],[Employee Name]],'List of Employees'!$B$4:$H$767,7))</f>
        <v>SP</v>
      </c>
      <c r="F7657" s="66" t="str">
        <f>IF(ISBLANK(LeaveTracker[[#This Row],[Employee Name]]),"-----",VLOOKUP(LeaveTracker[[#This Row],[Employee Name]],'List of Employees'!$B$4:$H$767,6))</f>
        <v>PERMANENT</v>
      </c>
      <c r="G7657" s="24">
        <v>45189</v>
      </c>
      <c r="H7657" s="24">
        <v>45190</v>
      </c>
      <c r="I7657" s="20" t="s">
        <v>82</v>
      </c>
      <c r="K7657" s="57" t="str">
        <f ca="1">LeaveTracker[[#This Row],[Days]]&amp;" "&amp;LeaveTracker[[#This Row],[Type of Leave]]</f>
        <v>2 VL</v>
      </c>
      <c r="L7657" s="23">
        <f ca="1">NETWORKDAYS(LeaveTracker[[#This Row],[Start Date]],LeaveTracker[[#This Row],[End Date]],lstHolidays)</f>
        <v>2</v>
      </c>
      <c r="M7657" s="27"/>
    </row>
    <row r="7658" spans="1:13" ht="30" customHeight="1" x14ac:dyDescent="0.3">
      <c r="A7658" s="27">
        <f t="shared" si="93"/>
        <v>3886</v>
      </c>
      <c r="B7658" s="31">
        <v>45189</v>
      </c>
      <c r="C7658" s="31">
        <v>45181</v>
      </c>
      <c r="D7658" s="19" t="s">
        <v>1752</v>
      </c>
      <c r="E7658" s="20" t="str">
        <f>IF(ISBLANK(LeaveTracker[[#This Row],[Employee Name]]),"-----",VLOOKUP(LeaveTracker[[#This Row],[Employee Name]],'List of Employees'!$B$4:$H$767,7))</f>
        <v>SP</v>
      </c>
      <c r="F7658" s="66" t="str">
        <f>IF(ISBLANK(LeaveTracker[[#This Row],[Employee Name]]),"-----",VLOOKUP(LeaveTracker[[#This Row],[Employee Name]],'List of Employees'!$B$4:$H$767,6))</f>
        <v>CASUAL</v>
      </c>
      <c r="G7658" s="24">
        <v>45180</v>
      </c>
      <c r="H7658" s="24">
        <v>45180</v>
      </c>
      <c r="I7658" s="20" t="s">
        <v>81</v>
      </c>
      <c r="K7658" s="57" t="str">
        <f ca="1">LeaveTracker[[#This Row],[Days]]&amp;" "&amp;LeaveTracker[[#This Row],[Type of Leave]]</f>
        <v>1 SL</v>
      </c>
      <c r="L7658" s="23">
        <f ca="1">NETWORKDAYS(LeaveTracker[[#This Row],[Start Date]],LeaveTracker[[#This Row],[End Date]],lstHolidays)</f>
        <v>1</v>
      </c>
      <c r="M7658" s="27"/>
    </row>
    <row r="7659" spans="1:13" ht="30" customHeight="1" x14ac:dyDescent="0.3">
      <c r="A7659" s="27">
        <f t="shared" si="93"/>
        <v>3887</v>
      </c>
      <c r="B7659" s="31">
        <v>45189</v>
      </c>
      <c r="C7659" s="31">
        <v>45170</v>
      </c>
      <c r="D7659" s="19" t="s">
        <v>1736</v>
      </c>
      <c r="E7659" s="20">
        <f>IF(ISBLANK(LeaveTracker[[#This Row],[Employee Name]]),"-----",VLOOKUP(LeaveTracker[[#This Row],[Employee Name]],'List of Employees'!$B$4:$H$767,7))</f>
        <v>0</v>
      </c>
      <c r="F7659" s="66" t="str">
        <f>IF(ISBLANK(LeaveTracker[[#This Row],[Employee Name]]),"-----",VLOOKUP(LeaveTracker[[#This Row],[Employee Name]],'List of Employees'!$B$4:$H$767,6))</f>
        <v>CASUAL</v>
      </c>
      <c r="G7659" s="24">
        <v>45174</v>
      </c>
      <c r="H7659" s="24">
        <v>45174</v>
      </c>
      <c r="I7659" s="20" t="s">
        <v>82</v>
      </c>
      <c r="K7659" s="57" t="str">
        <f ca="1">LeaveTracker[[#This Row],[Days]]&amp;" "&amp;LeaveTracker[[#This Row],[Type of Leave]]</f>
        <v>1 VL</v>
      </c>
      <c r="L7659" s="23">
        <f ca="1">NETWORKDAYS(LeaveTracker[[#This Row],[Start Date]],LeaveTracker[[#This Row],[End Date]],lstHolidays)</f>
        <v>1</v>
      </c>
      <c r="M7659" s="27"/>
    </row>
    <row r="7660" spans="1:13" ht="30" customHeight="1" x14ac:dyDescent="0.3">
      <c r="A7660" s="27">
        <v>3887</v>
      </c>
      <c r="B7660" s="31">
        <v>45189</v>
      </c>
      <c r="C7660" s="31">
        <v>45170</v>
      </c>
      <c r="D7660" s="19" t="s">
        <v>1736</v>
      </c>
      <c r="E7660" s="20">
        <f>IF(ISBLANK(LeaveTracker[[#This Row],[Employee Name]]),"-----",VLOOKUP(LeaveTracker[[#This Row],[Employee Name]],'List of Employees'!$B$4:$H$767,7))</f>
        <v>0</v>
      </c>
      <c r="F7660" s="66" t="str">
        <f>IF(ISBLANK(LeaveTracker[[#This Row],[Employee Name]]),"-----",VLOOKUP(LeaveTracker[[#This Row],[Employee Name]],'List of Employees'!$B$4:$H$767,6))</f>
        <v>CASUAL</v>
      </c>
      <c r="G7660" s="24">
        <v>45176</v>
      </c>
      <c r="H7660" s="24">
        <v>45177</v>
      </c>
      <c r="I7660" s="20" t="s">
        <v>82</v>
      </c>
      <c r="K7660" s="57" t="str">
        <f ca="1">LeaveTracker[[#This Row],[Days]]&amp;" "&amp;LeaveTracker[[#This Row],[Type of Leave]]</f>
        <v>2 VL</v>
      </c>
      <c r="L7660" s="23">
        <f ca="1">NETWORKDAYS(LeaveTracker[[#This Row],[Start Date]],LeaveTracker[[#This Row],[End Date]],lstHolidays)</f>
        <v>2</v>
      </c>
      <c r="M7660" s="27"/>
    </row>
    <row r="7661" spans="1:13" ht="30" customHeight="1" x14ac:dyDescent="0.3">
      <c r="A7661" s="27">
        <v>3887</v>
      </c>
      <c r="B7661" s="31">
        <v>45189</v>
      </c>
      <c r="C7661" s="31">
        <v>45170</v>
      </c>
      <c r="D7661" s="19" t="s">
        <v>1736</v>
      </c>
      <c r="E7661" s="20">
        <f>IF(ISBLANK(LeaveTracker[[#This Row],[Employee Name]]),"-----",VLOOKUP(LeaveTracker[[#This Row],[Employee Name]],'List of Employees'!$B$4:$H$767,7))</f>
        <v>0</v>
      </c>
      <c r="F7661" s="66" t="str">
        <f>IF(ISBLANK(LeaveTracker[[#This Row],[Employee Name]]),"-----",VLOOKUP(LeaveTracker[[#This Row],[Employee Name]],'List of Employees'!$B$4:$H$767,6))</f>
        <v>CASUAL</v>
      </c>
      <c r="G7661" s="24">
        <v>45181</v>
      </c>
      <c r="H7661" s="24">
        <v>45181</v>
      </c>
      <c r="I7661" s="20" t="s">
        <v>82</v>
      </c>
      <c r="K7661" s="57" t="str">
        <f ca="1">LeaveTracker[[#This Row],[Days]]&amp;" "&amp;LeaveTracker[[#This Row],[Type of Leave]]</f>
        <v>1 VL</v>
      </c>
      <c r="L7661" s="23">
        <f ca="1">NETWORKDAYS(LeaveTracker[[#This Row],[Start Date]],LeaveTracker[[#This Row],[End Date]],lstHolidays)</f>
        <v>1</v>
      </c>
      <c r="M7661" s="27"/>
    </row>
    <row r="7662" spans="1:13" ht="30" customHeight="1" x14ac:dyDescent="0.3">
      <c r="A7662" s="27">
        <v>3887</v>
      </c>
      <c r="B7662" s="31">
        <v>45189</v>
      </c>
      <c r="C7662" s="31">
        <v>45170</v>
      </c>
      <c r="D7662" s="19" t="s">
        <v>1736</v>
      </c>
      <c r="E7662" s="20">
        <f>IF(ISBLANK(LeaveTracker[[#This Row],[Employee Name]]),"-----",VLOOKUP(LeaveTracker[[#This Row],[Employee Name]],'List of Employees'!$B$4:$H$767,7))</f>
        <v>0</v>
      </c>
      <c r="F7662" s="66" t="str">
        <f>IF(ISBLANK(LeaveTracker[[#This Row],[Employee Name]]),"-----",VLOOKUP(LeaveTracker[[#This Row],[Employee Name]],'List of Employees'!$B$4:$H$767,6))</f>
        <v>CASUAL</v>
      </c>
      <c r="G7662" s="24">
        <v>45183</v>
      </c>
      <c r="H7662" s="24">
        <v>45184</v>
      </c>
      <c r="I7662" s="20" t="s">
        <v>82</v>
      </c>
      <c r="K7662" s="57" t="str">
        <f ca="1">LeaveTracker[[#This Row],[Days]]&amp;" "&amp;LeaveTracker[[#This Row],[Type of Leave]]</f>
        <v>2 VL</v>
      </c>
      <c r="L7662" s="23">
        <f ca="1">NETWORKDAYS(LeaveTracker[[#This Row],[Start Date]],LeaveTracker[[#This Row],[End Date]],lstHolidays)</f>
        <v>2</v>
      </c>
      <c r="M7662" s="27"/>
    </row>
    <row r="7663" spans="1:13" ht="30" customHeight="1" x14ac:dyDescent="0.3">
      <c r="A7663" s="27">
        <f>A7659+1</f>
        <v>3888</v>
      </c>
      <c r="B7663" s="31">
        <v>45189</v>
      </c>
      <c r="C7663" s="31">
        <v>45183</v>
      </c>
      <c r="D7663" s="19" t="s">
        <v>370</v>
      </c>
      <c r="E7663" s="20" t="str">
        <f>IF(ISBLANK(LeaveTracker[[#This Row],[Employee Name]]),"-----",VLOOKUP(LeaveTracker[[#This Row],[Employee Name]],'List of Employees'!$B$4:$H$767,7))</f>
        <v>LIBRARY</v>
      </c>
      <c r="F7663" s="66" t="str">
        <f>IF(ISBLANK(LeaveTracker[[#This Row],[Employee Name]]),"-----",VLOOKUP(LeaveTracker[[#This Row],[Employee Name]],'List of Employees'!$B$4:$H$767,6))</f>
        <v>PERMANENT</v>
      </c>
      <c r="G7663" s="24">
        <v>45196</v>
      </c>
      <c r="H7663" s="24">
        <v>45198</v>
      </c>
      <c r="I7663" s="20" t="s">
        <v>82</v>
      </c>
      <c r="K7663" s="57" t="str">
        <f ca="1">LeaveTracker[[#This Row],[Days]]&amp;" "&amp;LeaveTracker[[#This Row],[Type of Leave]]</f>
        <v>3 VL</v>
      </c>
      <c r="L7663" s="23">
        <f ca="1">NETWORKDAYS(LeaveTracker[[#This Row],[Start Date]],LeaveTracker[[#This Row],[End Date]],lstHolidays)</f>
        <v>3</v>
      </c>
      <c r="M7663" s="27"/>
    </row>
    <row r="7664" spans="1:13" ht="30" customHeight="1" x14ac:dyDescent="0.3">
      <c r="A7664" s="27">
        <f t="shared" si="93"/>
        <v>3889</v>
      </c>
      <c r="B7664" s="31">
        <v>45189</v>
      </c>
      <c r="C7664" s="31">
        <v>45183</v>
      </c>
      <c r="D7664" s="19" t="s">
        <v>775</v>
      </c>
      <c r="E7664" s="20" t="str">
        <f>IF(ISBLANK(LeaveTracker[[#This Row],[Employee Name]]),"-----",VLOOKUP(LeaveTracker[[#This Row],[Employee Name]],'List of Employees'!$B$4:$H$767,7))</f>
        <v>HRMO</v>
      </c>
      <c r="F7664" s="66" t="str">
        <f>IF(ISBLANK(LeaveTracker[[#This Row],[Employee Name]]),"-----",VLOOKUP(LeaveTracker[[#This Row],[Employee Name]],'List of Employees'!$B$4:$H$767,6))</f>
        <v>PERMANENT</v>
      </c>
      <c r="G7664" s="24">
        <v>45198</v>
      </c>
      <c r="H7664" s="24">
        <v>45198</v>
      </c>
      <c r="I7664" s="20" t="s">
        <v>82</v>
      </c>
      <c r="K7664" s="57" t="str">
        <f ca="1">LeaveTracker[[#This Row],[Days]]&amp;" "&amp;LeaveTracker[[#This Row],[Type of Leave]]</f>
        <v>1 VL</v>
      </c>
      <c r="L7664" s="23">
        <f ca="1">NETWORKDAYS(LeaveTracker[[#This Row],[Start Date]],LeaveTracker[[#This Row],[End Date]],lstHolidays)</f>
        <v>1</v>
      </c>
      <c r="M7664" s="27"/>
    </row>
    <row r="7665" spans="1:13" ht="30" customHeight="1" x14ac:dyDescent="0.3">
      <c r="A7665" s="27">
        <f>A7664+1</f>
        <v>3890</v>
      </c>
      <c r="B7665" s="31">
        <v>45189</v>
      </c>
      <c r="C7665" s="31">
        <v>45183</v>
      </c>
      <c r="D7665" s="19" t="s">
        <v>775</v>
      </c>
      <c r="E7665" s="20" t="str">
        <f>IF(ISBLANK(LeaveTracker[[#This Row],[Employee Name]]),"-----",VLOOKUP(LeaveTracker[[#This Row],[Employee Name]],'List of Employees'!$B$4:$H$767,7))</f>
        <v>HRMO</v>
      </c>
      <c r="F7665" s="66" t="str">
        <f>IF(ISBLANK(LeaveTracker[[#This Row],[Employee Name]]),"-----",VLOOKUP(LeaveTracker[[#This Row],[Employee Name]],'List of Employees'!$B$4:$H$767,6))</f>
        <v>PERMANENT</v>
      </c>
      <c r="G7665" s="24">
        <v>45184</v>
      </c>
      <c r="H7665" s="24">
        <v>45184</v>
      </c>
      <c r="I7665" s="20" t="s">
        <v>297</v>
      </c>
      <c r="J7665" s="42" t="s">
        <v>1000</v>
      </c>
      <c r="K7665" s="57" t="str">
        <f ca="1">LeaveTracker[[#This Row],[Days]]&amp;" "&amp;LeaveTracker[[#This Row],[Type of Leave]]</f>
        <v>1 OTHER</v>
      </c>
      <c r="L7665" s="23">
        <f ca="1">NETWORKDAYS(LeaveTracker[[#This Row],[Start Date]],LeaveTracker[[#This Row],[End Date]],lstHolidays)</f>
        <v>1</v>
      </c>
      <c r="M7665" s="27"/>
    </row>
    <row r="7666" spans="1:13" ht="30" customHeight="1" x14ac:dyDescent="0.3">
      <c r="A7666" s="27">
        <f t="shared" si="93"/>
        <v>3891</v>
      </c>
      <c r="B7666" s="31">
        <v>45189</v>
      </c>
      <c r="C7666" s="31">
        <v>45177</v>
      </c>
      <c r="D7666" s="19" t="s">
        <v>952</v>
      </c>
      <c r="E7666" s="20" t="str">
        <f>IF(ISBLANK(LeaveTracker[[#This Row],[Employee Name]]),"-----",VLOOKUP(LeaveTracker[[#This Row],[Employee Name]],'List of Employees'!$B$4:$H$767,7))</f>
        <v>LCR</v>
      </c>
      <c r="F7666" s="66" t="str">
        <f>IF(ISBLANK(LeaveTracker[[#This Row],[Employee Name]]),"-----",VLOOKUP(LeaveTracker[[#This Row],[Employee Name]],'List of Employees'!$B$4:$H$767,6))</f>
        <v>PERMANENT</v>
      </c>
      <c r="G7666" s="24">
        <v>45199</v>
      </c>
      <c r="H7666" s="24">
        <v>45199</v>
      </c>
      <c r="I7666" s="20" t="s">
        <v>82</v>
      </c>
      <c r="K7666" s="57" t="str">
        <f>LeaveTracker[[#This Row],[Days]]&amp;" "&amp;LeaveTracker[[#This Row],[Type of Leave]]</f>
        <v>1 VL</v>
      </c>
      <c r="L7666" s="23">
        <v>1</v>
      </c>
      <c r="M7666" s="27"/>
    </row>
    <row r="7667" spans="1:13" ht="30" customHeight="1" x14ac:dyDescent="0.3">
      <c r="A7667" s="27">
        <f t="shared" si="93"/>
        <v>3892</v>
      </c>
      <c r="B7667" s="31">
        <v>45189</v>
      </c>
      <c r="C7667" s="31">
        <v>45181</v>
      </c>
      <c r="D7667" s="19" t="s">
        <v>254</v>
      </c>
      <c r="E7667" s="20" t="str">
        <f>IF(ISBLANK(LeaveTracker[[#This Row],[Employee Name]]),"-----",VLOOKUP(LeaveTracker[[#This Row],[Employee Name]],'List of Employees'!$B$4:$H$767,7))</f>
        <v>DA</v>
      </c>
      <c r="F7667" s="66" t="str">
        <f>IF(ISBLANK(LeaveTracker[[#This Row],[Employee Name]]),"-----",VLOOKUP(LeaveTracker[[#This Row],[Employee Name]],'List of Employees'!$B$4:$H$767,6))</f>
        <v>PERMANENT</v>
      </c>
      <c r="G7667" s="24">
        <v>45180</v>
      </c>
      <c r="H7667" s="24">
        <v>45180</v>
      </c>
      <c r="I7667" s="20" t="s">
        <v>81</v>
      </c>
      <c r="K7667" s="57" t="str">
        <f ca="1">LeaveTracker[[#This Row],[Days]]&amp;" "&amp;LeaveTracker[[#This Row],[Type of Leave]]</f>
        <v>1 SL</v>
      </c>
      <c r="L7667" s="23">
        <f ca="1">NETWORKDAYS(LeaveTracker[[#This Row],[Start Date]],LeaveTracker[[#This Row],[End Date]],lstHolidays)</f>
        <v>1</v>
      </c>
      <c r="M7667" s="27"/>
    </row>
    <row r="7668" spans="1:13" ht="30" customHeight="1" x14ac:dyDescent="0.3">
      <c r="A7668" s="27">
        <f t="shared" si="93"/>
        <v>3893</v>
      </c>
      <c r="B7668" s="31">
        <v>45189</v>
      </c>
      <c r="C7668" s="31">
        <v>45184</v>
      </c>
      <c r="D7668" s="19" t="s">
        <v>1804</v>
      </c>
      <c r="E7668" s="20" t="str">
        <f>IF(ISBLANK(LeaveTracker[[#This Row],[Employee Name]]),"-----",VLOOKUP(LeaveTracker[[#This Row],[Employee Name]],'List of Employees'!$B$4:$H$767,7))</f>
        <v>TICC</v>
      </c>
      <c r="F7668" s="66" t="str">
        <f>IF(ISBLANK(LeaveTracker[[#This Row],[Employee Name]]),"-----",VLOOKUP(LeaveTracker[[#This Row],[Employee Name]],'List of Employees'!$B$4:$H$767,6))</f>
        <v>CASUAL</v>
      </c>
      <c r="G7668" s="24">
        <v>45183</v>
      </c>
      <c r="H7668" s="24">
        <v>45183</v>
      </c>
      <c r="I7668" s="20" t="s">
        <v>82</v>
      </c>
      <c r="K7668" s="57" t="str">
        <f ca="1">LeaveTracker[[#This Row],[Days]]&amp;" "&amp;LeaveTracker[[#This Row],[Type of Leave]]</f>
        <v>1 VL</v>
      </c>
      <c r="L7668" s="23">
        <f ca="1">NETWORKDAYS(LeaveTracker[[#This Row],[Start Date]],LeaveTracker[[#This Row],[End Date]],lstHolidays)</f>
        <v>1</v>
      </c>
      <c r="M7668" s="27"/>
    </row>
    <row r="7669" spans="1:13" ht="30" customHeight="1" x14ac:dyDescent="0.3">
      <c r="A7669" s="27">
        <f t="shared" si="93"/>
        <v>3894</v>
      </c>
      <c r="B7669" s="31">
        <v>45189</v>
      </c>
      <c r="C7669" s="31">
        <v>45180</v>
      </c>
      <c r="D7669" s="19" t="s">
        <v>690</v>
      </c>
      <c r="E7669" s="20" t="str">
        <f>IF(ISBLANK(LeaveTracker[[#This Row],[Employee Name]]),"-----",VLOOKUP(LeaveTracker[[#This Row],[Employee Name]],'List of Employees'!$B$4:$H$767,7))</f>
        <v>VMO</v>
      </c>
      <c r="F7669" s="66" t="str">
        <f>IF(ISBLANK(LeaveTracker[[#This Row],[Employee Name]]),"-----",VLOOKUP(LeaveTracker[[#This Row],[Employee Name]],'List of Employees'!$B$4:$H$767,6))</f>
        <v>PERMANENT</v>
      </c>
      <c r="G7669" s="24">
        <v>45173</v>
      </c>
      <c r="H7669" s="24">
        <v>45174</v>
      </c>
      <c r="I7669" s="20" t="s">
        <v>81</v>
      </c>
      <c r="K7669" s="57" t="str">
        <f ca="1">LeaveTracker[[#This Row],[Days]]&amp;" "&amp;LeaveTracker[[#This Row],[Type of Leave]]</f>
        <v>2 SL</v>
      </c>
      <c r="L7669" s="23">
        <f ca="1">NETWORKDAYS(LeaveTracker[[#This Row],[Start Date]],LeaveTracker[[#This Row],[End Date]],lstHolidays)</f>
        <v>2</v>
      </c>
      <c r="M7669" s="27"/>
    </row>
    <row r="7670" spans="1:13" ht="30" customHeight="1" x14ac:dyDescent="0.3">
      <c r="A7670" s="27">
        <f t="shared" si="93"/>
        <v>3895</v>
      </c>
      <c r="B7670" s="31">
        <v>45189</v>
      </c>
      <c r="C7670" s="31">
        <v>45184</v>
      </c>
      <c r="D7670" s="19" t="s">
        <v>1790</v>
      </c>
      <c r="E7670" s="20" t="str">
        <f>IF(ISBLANK(LeaveTracker[[#This Row],[Employee Name]]),"-----",VLOOKUP(LeaveTracker[[#This Row],[Employee Name]],'List of Employees'!$B$4:$H$767,7))</f>
        <v>CENRO</v>
      </c>
      <c r="F7670" s="66" t="str">
        <f>IF(ISBLANK(LeaveTracker[[#This Row],[Employee Name]]),"-----",VLOOKUP(LeaveTracker[[#This Row],[Employee Name]],'List of Employees'!$B$4:$H$767,6))</f>
        <v>CASUAL</v>
      </c>
      <c r="G7670" s="24">
        <v>45182</v>
      </c>
      <c r="H7670" s="24">
        <v>45183</v>
      </c>
      <c r="I7670" s="20" t="s">
        <v>81</v>
      </c>
      <c r="K7670" s="57" t="str">
        <f ca="1">LeaveTracker[[#This Row],[Days]]&amp;" "&amp;LeaveTracker[[#This Row],[Type of Leave]]</f>
        <v>2 SL</v>
      </c>
      <c r="L7670" s="23">
        <f ca="1">NETWORKDAYS(LeaveTracker[[#This Row],[Start Date]],LeaveTracker[[#This Row],[End Date]],lstHolidays)</f>
        <v>2</v>
      </c>
      <c r="M7670" s="27"/>
    </row>
    <row r="7671" spans="1:13" ht="30" customHeight="1" x14ac:dyDescent="0.3">
      <c r="A7671" s="27">
        <f t="shared" si="93"/>
        <v>3896</v>
      </c>
      <c r="B7671" s="31">
        <v>45189</v>
      </c>
      <c r="C7671" s="31">
        <v>45177</v>
      </c>
      <c r="D7671" s="19" t="s">
        <v>2432</v>
      </c>
      <c r="E7671" s="20" t="str">
        <f>IF(ISBLANK(LeaveTracker[[#This Row],[Employee Name]]),"-----",VLOOKUP(LeaveTracker[[#This Row],[Employee Name]],'List of Employees'!$B$4:$H$767,7))</f>
        <v>CSWDO</v>
      </c>
      <c r="F7671" s="66" t="str">
        <f>IF(ISBLANK(LeaveTracker[[#This Row],[Employee Name]]),"-----",VLOOKUP(LeaveTracker[[#This Row],[Employee Name]],'List of Employees'!$B$4:$H$767,6))</f>
        <v>PERMANENT</v>
      </c>
      <c r="G7671" s="24">
        <v>45182</v>
      </c>
      <c r="H7671" s="24">
        <v>45183</v>
      </c>
      <c r="I7671" s="20" t="s">
        <v>297</v>
      </c>
      <c r="J7671" s="42" t="s">
        <v>2433</v>
      </c>
      <c r="K7671" s="57" t="str">
        <f ca="1">LeaveTracker[[#This Row],[Days]]&amp;" "&amp;LeaveTracker[[#This Row],[Type of Leave]]</f>
        <v>2 OTHER</v>
      </c>
      <c r="L7671" s="23">
        <f ca="1">NETWORKDAYS(LeaveTracker[[#This Row],[Start Date]],LeaveTracker[[#This Row],[End Date]],lstHolidays)</f>
        <v>2</v>
      </c>
      <c r="M7671" s="27"/>
    </row>
    <row r="7672" spans="1:13" ht="30" customHeight="1" x14ac:dyDescent="0.3">
      <c r="A7672" s="27">
        <f t="shared" si="93"/>
        <v>3897</v>
      </c>
      <c r="B7672" s="31">
        <v>45189</v>
      </c>
      <c r="C7672" s="31">
        <v>45163</v>
      </c>
      <c r="D7672" s="19" t="s">
        <v>957</v>
      </c>
      <c r="E7672" s="20" t="str">
        <f>IF(ISBLANK(LeaveTracker[[#This Row],[Employee Name]]),"-----",VLOOKUP(LeaveTracker[[#This Row],[Employee Name]],'List of Employees'!$B$4:$H$767,7))</f>
        <v>ASSESSORS OFFICE</v>
      </c>
      <c r="F7672" s="66" t="str">
        <f>IF(ISBLANK(LeaveTracker[[#This Row],[Employee Name]]),"-----",VLOOKUP(LeaveTracker[[#This Row],[Employee Name]],'List of Employees'!$B$4:$H$767,6))</f>
        <v>PERMANENT</v>
      </c>
      <c r="G7672" s="24">
        <v>45169</v>
      </c>
      <c r="H7672" s="24">
        <v>45169</v>
      </c>
      <c r="I7672" s="20" t="s">
        <v>297</v>
      </c>
      <c r="J7672" s="42" t="s">
        <v>1000</v>
      </c>
      <c r="K7672" s="57" t="str">
        <f ca="1">LeaveTracker[[#This Row],[Days]]&amp;" "&amp;LeaveTracker[[#This Row],[Type of Leave]]</f>
        <v>1 OTHER</v>
      </c>
      <c r="L7672" s="23">
        <f ca="1">NETWORKDAYS(LeaveTracker[[#This Row],[Start Date]],LeaveTracker[[#This Row],[End Date]],lstHolidays)</f>
        <v>1</v>
      </c>
      <c r="M7672" s="27"/>
    </row>
    <row r="7673" spans="1:13" ht="30" customHeight="1" x14ac:dyDescent="0.3">
      <c r="A7673" s="27">
        <f t="shared" si="93"/>
        <v>3898</v>
      </c>
      <c r="B7673" s="31">
        <v>45189</v>
      </c>
      <c r="C7673" s="31">
        <v>45182</v>
      </c>
      <c r="D7673" s="19" t="s">
        <v>957</v>
      </c>
      <c r="E7673" s="20" t="str">
        <f>IF(ISBLANK(LeaveTracker[[#This Row],[Employee Name]]),"-----",VLOOKUP(LeaveTracker[[#This Row],[Employee Name]],'List of Employees'!$B$4:$H$767,7))</f>
        <v>ASSESSORS OFFICE</v>
      </c>
      <c r="F7673" s="66" t="str">
        <f>IF(ISBLANK(LeaveTracker[[#This Row],[Employee Name]]),"-----",VLOOKUP(LeaveTracker[[#This Row],[Employee Name]],'List of Employees'!$B$4:$H$767,6))</f>
        <v>PERMANENT</v>
      </c>
      <c r="G7673" s="24">
        <v>45154</v>
      </c>
      <c r="H7673" s="24">
        <v>45156</v>
      </c>
      <c r="I7673" s="20" t="s">
        <v>81</v>
      </c>
      <c r="K7673" s="57" t="str">
        <f ca="1">LeaveTracker[[#This Row],[Days]]&amp;" "&amp;LeaveTracker[[#This Row],[Type of Leave]]</f>
        <v>3 SL</v>
      </c>
      <c r="L7673" s="23">
        <f ca="1">NETWORKDAYS(LeaveTracker[[#This Row],[Start Date]],LeaveTracker[[#This Row],[End Date]],lstHolidays)</f>
        <v>3</v>
      </c>
      <c r="M7673" s="27"/>
    </row>
    <row r="7674" spans="1:13" ht="30" customHeight="1" x14ac:dyDescent="0.3">
      <c r="A7674" s="27">
        <v>3898</v>
      </c>
      <c r="B7674" s="31">
        <v>45189</v>
      </c>
      <c r="C7674" s="31">
        <v>45182</v>
      </c>
      <c r="D7674" s="19" t="s">
        <v>957</v>
      </c>
      <c r="E7674" s="20" t="str">
        <f>IF(ISBLANK(LeaveTracker[[#This Row],[Employee Name]]),"-----",VLOOKUP(LeaveTracker[[#This Row],[Employee Name]],'List of Employees'!$B$4:$H$767,7))</f>
        <v>ASSESSORS OFFICE</v>
      </c>
      <c r="F7674" s="66" t="str">
        <f>IF(ISBLANK(LeaveTracker[[#This Row],[Employee Name]]),"-----",VLOOKUP(LeaveTracker[[#This Row],[Employee Name]],'List of Employees'!$B$4:$H$767,6))</f>
        <v>PERMANENT</v>
      </c>
      <c r="G7674" s="24">
        <v>45160</v>
      </c>
      <c r="H7674" s="24">
        <v>45163</v>
      </c>
      <c r="I7674" s="20" t="s">
        <v>81</v>
      </c>
      <c r="K7674" s="57" t="str">
        <f ca="1">LeaveTracker[[#This Row],[Days]]&amp;" "&amp;LeaveTracker[[#This Row],[Type of Leave]]</f>
        <v>4 SL</v>
      </c>
      <c r="L7674" s="23">
        <f ca="1">NETWORKDAYS(LeaveTracker[[#This Row],[Start Date]],LeaveTracker[[#This Row],[End Date]],lstHolidays)</f>
        <v>4</v>
      </c>
      <c r="M7674" s="27"/>
    </row>
    <row r="7675" spans="1:13" ht="30" customHeight="1" x14ac:dyDescent="0.3">
      <c r="A7675" s="27">
        <v>3898</v>
      </c>
      <c r="B7675" s="31">
        <v>45189</v>
      </c>
      <c r="C7675" s="31">
        <v>45182</v>
      </c>
      <c r="D7675" s="19" t="s">
        <v>957</v>
      </c>
      <c r="E7675" s="20" t="str">
        <f>IF(ISBLANK(LeaveTracker[[#This Row],[Employee Name]]),"-----",VLOOKUP(LeaveTracker[[#This Row],[Employee Name]],'List of Employees'!$B$4:$H$767,7))</f>
        <v>ASSESSORS OFFICE</v>
      </c>
      <c r="F7675" s="66" t="str">
        <f>IF(ISBLANK(LeaveTracker[[#This Row],[Employee Name]]),"-----",VLOOKUP(LeaveTracker[[#This Row],[Employee Name]],'List of Employees'!$B$4:$H$767,6))</f>
        <v>PERMANENT</v>
      </c>
      <c r="G7675" s="24">
        <v>45167</v>
      </c>
      <c r="H7675" s="24">
        <v>45168</v>
      </c>
      <c r="I7675" s="20" t="s">
        <v>81</v>
      </c>
      <c r="K7675" s="57" t="str">
        <f ca="1">LeaveTracker[[#This Row],[Days]]&amp;" "&amp;LeaveTracker[[#This Row],[Type of Leave]]</f>
        <v>2 SL</v>
      </c>
      <c r="L7675" s="23">
        <f ca="1">NETWORKDAYS(LeaveTracker[[#This Row],[Start Date]],LeaveTracker[[#This Row],[End Date]],lstHolidays)</f>
        <v>2</v>
      </c>
      <c r="M7675" s="27"/>
    </row>
    <row r="7676" spans="1:13" ht="30" customHeight="1" x14ac:dyDescent="0.3">
      <c r="A7676" s="27">
        <v>3898</v>
      </c>
      <c r="B7676" s="31">
        <v>45189</v>
      </c>
      <c r="C7676" s="31">
        <v>45182</v>
      </c>
      <c r="D7676" s="19" t="s">
        <v>957</v>
      </c>
      <c r="E7676" s="20" t="str">
        <f>IF(ISBLANK(LeaveTracker[[#This Row],[Employee Name]]),"-----",VLOOKUP(LeaveTracker[[#This Row],[Employee Name]],'List of Employees'!$B$4:$H$767,7))</f>
        <v>ASSESSORS OFFICE</v>
      </c>
      <c r="F7676" s="66" t="str">
        <f>IF(ISBLANK(LeaveTracker[[#This Row],[Employee Name]]),"-----",VLOOKUP(LeaveTracker[[#This Row],[Employee Name]],'List of Employees'!$B$4:$H$767,6))</f>
        <v>PERMANENT</v>
      </c>
      <c r="G7676" s="24">
        <v>45170</v>
      </c>
      <c r="H7676" s="24">
        <v>45170</v>
      </c>
      <c r="I7676" s="20" t="s">
        <v>81</v>
      </c>
      <c r="K7676" s="57" t="str">
        <f ca="1">LeaveTracker[[#This Row],[Days]]&amp;" "&amp;LeaveTracker[[#This Row],[Type of Leave]]</f>
        <v>1 SL</v>
      </c>
      <c r="L7676" s="23">
        <f ca="1">NETWORKDAYS(LeaveTracker[[#This Row],[Start Date]],LeaveTracker[[#This Row],[End Date]],lstHolidays)</f>
        <v>1</v>
      </c>
      <c r="M7676" s="27"/>
    </row>
    <row r="7677" spans="1:13" ht="30" customHeight="1" x14ac:dyDescent="0.3">
      <c r="A7677" s="27">
        <v>3898</v>
      </c>
      <c r="B7677" s="31">
        <v>45189</v>
      </c>
      <c r="C7677" s="31">
        <v>45182</v>
      </c>
      <c r="D7677" s="19" t="s">
        <v>957</v>
      </c>
      <c r="E7677" s="20" t="str">
        <f>IF(ISBLANK(LeaveTracker[[#This Row],[Employee Name]]),"-----",VLOOKUP(LeaveTracker[[#This Row],[Employee Name]],'List of Employees'!$B$4:$H$767,7))</f>
        <v>ASSESSORS OFFICE</v>
      </c>
      <c r="F7677" s="66" t="str">
        <f>IF(ISBLANK(LeaveTracker[[#This Row],[Employee Name]]),"-----",VLOOKUP(LeaveTracker[[#This Row],[Employee Name]],'List of Employees'!$B$4:$H$767,6))</f>
        <v>PERMANENT</v>
      </c>
      <c r="G7677" s="24">
        <v>45173</v>
      </c>
      <c r="H7677" s="24">
        <v>45177</v>
      </c>
      <c r="I7677" s="20" t="s">
        <v>81</v>
      </c>
      <c r="K7677" s="57" t="str">
        <f ca="1">LeaveTracker[[#This Row],[Days]]&amp;" "&amp;LeaveTracker[[#This Row],[Type of Leave]]</f>
        <v>5 SL</v>
      </c>
      <c r="L7677" s="23">
        <f ca="1">NETWORKDAYS(LeaveTracker[[#This Row],[Start Date]],LeaveTracker[[#This Row],[End Date]],lstHolidays)</f>
        <v>5</v>
      </c>
      <c r="M7677" s="27"/>
    </row>
    <row r="7678" spans="1:13" ht="30" customHeight="1" x14ac:dyDescent="0.3">
      <c r="A7678" s="27">
        <v>3898</v>
      </c>
      <c r="B7678" s="31">
        <v>45189</v>
      </c>
      <c r="C7678" s="31">
        <v>45182</v>
      </c>
      <c r="D7678" s="19" t="s">
        <v>957</v>
      </c>
      <c r="E7678" s="20" t="str">
        <f>IF(ISBLANK(LeaveTracker[[#This Row],[Employee Name]]),"-----",VLOOKUP(LeaveTracker[[#This Row],[Employee Name]],'List of Employees'!$B$4:$H$767,7))</f>
        <v>ASSESSORS OFFICE</v>
      </c>
      <c r="F7678" s="66" t="str">
        <f>IF(ISBLANK(LeaveTracker[[#This Row],[Employee Name]]),"-----",VLOOKUP(LeaveTracker[[#This Row],[Employee Name]],'List of Employees'!$B$4:$H$767,6))</f>
        <v>PERMANENT</v>
      </c>
      <c r="G7678" s="24">
        <v>45180</v>
      </c>
      <c r="H7678" s="24">
        <v>45184</v>
      </c>
      <c r="I7678" s="20" t="s">
        <v>81</v>
      </c>
      <c r="K7678" s="57" t="str">
        <f ca="1">LeaveTracker[[#This Row],[Days]]&amp;" "&amp;LeaveTracker[[#This Row],[Type of Leave]]</f>
        <v>5 SL</v>
      </c>
      <c r="L7678" s="23">
        <f ca="1">NETWORKDAYS(LeaveTracker[[#This Row],[Start Date]],LeaveTracker[[#This Row],[End Date]],lstHolidays)</f>
        <v>5</v>
      </c>
      <c r="M7678" s="27"/>
    </row>
    <row r="7679" spans="1:13" ht="30" customHeight="1" x14ac:dyDescent="0.3">
      <c r="A7679" s="27">
        <f>A7678+1</f>
        <v>3899</v>
      </c>
      <c r="B7679" s="31">
        <v>45190</v>
      </c>
      <c r="C7679" s="31">
        <v>45183</v>
      </c>
      <c r="D7679" s="19" t="s">
        <v>1046</v>
      </c>
      <c r="E7679" s="20" t="str">
        <f>IF(ISBLANK(LeaveTracker[[#This Row],[Employee Name]]),"-----",VLOOKUP(LeaveTracker[[#This Row],[Employee Name]],'List of Employees'!$B$4:$H$767,7))</f>
        <v>PIO</v>
      </c>
      <c r="F7679" s="66" t="str">
        <f>IF(ISBLANK(LeaveTracker[[#This Row],[Employee Name]]),"-----",VLOOKUP(LeaveTracker[[#This Row],[Employee Name]],'List of Employees'!$B$4:$H$767,6))</f>
        <v>PERMANENT</v>
      </c>
      <c r="G7679" s="24">
        <v>45182</v>
      </c>
      <c r="H7679" s="24">
        <v>45182</v>
      </c>
      <c r="I7679" s="20" t="s">
        <v>81</v>
      </c>
      <c r="K7679" s="57" t="str">
        <f ca="1">LeaveTracker[[#This Row],[Days]]&amp;" "&amp;LeaveTracker[[#This Row],[Type of Leave]]</f>
        <v>1 SL</v>
      </c>
      <c r="L7679" s="23">
        <f ca="1">NETWORKDAYS(LeaveTracker[[#This Row],[Start Date]],LeaveTracker[[#This Row],[End Date]],lstHolidays)</f>
        <v>1</v>
      </c>
      <c r="M7679" s="27"/>
    </row>
    <row r="7680" spans="1:13" ht="30" customHeight="1" x14ac:dyDescent="0.3">
      <c r="A7680" s="27">
        <f t="shared" ref="A7680:A7743" si="94">A7679+1</f>
        <v>3900</v>
      </c>
      <c r="B7680" s="31">
        <v>45190</v>
      </c>
      <c r="C7680" s="31">
        <v>45187</v>
      </c>
      <c r="D7680" s="19" t="s">
        <v>470</v>
      </c>
      <c r="E7680" s="20" t="str">
        <f>IF(ISBLANK(LeaveTracker[[#This Row],[Employee Name]]),"-----",VLOOKUP(LeaveTracker[[#This Row],[Employee Name]],'List of Employees'!$B$4:$H$767,7))</f>
        <v>PIO</v>
      </c>
      <c r="F7680" s="66" t="str">
        <f>IF(ISBLANK(LeaveTracker[[#This Row],[Employee Name]]),"-----",VLOOKUP(LeaveTracker[[#This Row],[Employee Name]],'List of Employees'!$B$4:$H$767,6))</f>
        <v>PERMANENT</v>
      </c>
      <c r="G7680" s="24">
        <v>45184</v>
      </c>
      <c r="H7680" s="24">
        <v>45184</v>
      </c>
      <c r="I7680" s="20" t="s">
        <v>81</v>
      </c>
      <c r="K7680" s="57" t="str">
        <f ca="1">LeaveTracker[[#This Row],[Days]]&amp;" "&amp;LeaveTracker[[#This Row],[Type of Leave]]</f>
        <v>1 SL</v>
      </c>
      <c r="L7680" s="23">
        <f ca="1">NETWORKDAYS(LeaveTracker[[#This Row],[Start Date]],LeaveTracker[[#This Row],[End Date]],lstHolidays)</f>
        <v>1</v>
      </c>
      <c r="M7680" s="27"/>
    </row>
    <row r="7681" spans="1:13" ht="30" customHeight="1" x14ac:dyDescent="0.3">
      <c r="A7681" s="27">
        <f t="shared" si="94"/>
        <v>3901</v>
      </c>
      <c r="B7681" s="31">
        <v>45190</v>
      </c>
      <c r="C7681" s="31">
        <v>45187</v>
      </c>
      <c r="D7681" s="19" t="s">
        <v>110</v>
      </c>
      <c r="E7681" s="20" t="str">
        <f>IF(ISBLANK(LeaveTracker[[#This Row],[Employee Name]]),"-----",VLOOKUP(LeaveTracker[[#This Row],[Employee Name]],'List of Employees'!$B$4:$H$767,7))</f>
        <v>ADMIN OFFICE</v>
      </c>
      <c r="F7681" s="66" t="str">
        <f>IF(ISBLANK(LeaveTracker[[#This Row],[Employee Name]]),"-----",VLOOKUP(LeaveTracker[[#This Row],[Employee Name]],'List of Employees'!$B$4:$H$767,6))</f>
        <v>PERMANENT</v>
      </c>
      <c r="G7681" s="24">
        <v>45197</v>
      </c>
      <c r="H7681" s="24">
        <v>45197</v>
      </c>
      <c r="I7681" s="20" t="s">
        <v>297</v>
      </c>
      <c r="J7681" s="42" t="s">
        <v>1000</v>
      </c>
      <c r="K7681" s="57" t="str">
        <f ca="1">LeaveTracker[[#This Row],[Days]]&amp;" "&amp;LeaveTracker[[#This Row],[Type of Leave]]</f>
        <v>1 OTHER</v>
      </c>
      <c r="L7681" s="23">
        <f ca="1">NETWORKDAYS(LeaveTracker[[#This Row],[Start Date]],LeaveTracker[[#This Row],[End Date]],lstHolidays)</f>
        <v>1</v>
      </c>
      <c r="M7681" s="27"/>
    </row>
    <row r="7682" spans="1:13" ht="30" customHeight="1" x14ac:dyDescent="0.3">
      <c r="A7682" s="27">
        <f t="shared" si="94"/>
        <v>3902</v>
      </c>
      <c r="B7682" s="31">
        <v>45190</v>
      </c>
      <c r="C7682" s="31">
        <v>45183</v>
      </c>
      <c r="D7682" s="19" t="s">
        <v>1282</v>
      </c>
      <c r="E7682" s="20" t="str">
        <f>IF(ISBLANK(LeaveTracker[[#This Row],[Employee Name]]),"-----",VLOOKUP(LeaveTracker[[#This Row],[Employee Name]],'List of Employees'!$B$4:$H$767,7))</f>
        <v>CTO</v>
      </c>
      <c r="F7682" s="66" t="str">
        <f>IF(ISBLANK(LeaveTracker[[#This Row],[Employee Name]]),"-----",VLOOKUP(LeaveTracker[[#This Row],[Employee Name]],'List of Employees'!$B$4:$H$767,6))</f>
        <v>PERMANENT</v>
      </c>
      <c r="G7682" s="24">
        <v>45187</v>
      </c>
      <c r="H7682" s="24">
        <v>45187</v>
      </c>
      <c r="I7682" s="20" t="s">
        <v>297</v>
      </c>
      <c r="J7682" s="42" t="s">
        <v>1000</v>
      </c>
      <c r="K7682" s="57" t="str">
        <f ca="1">LeaveTracker[[#This Row],[Days]]&amp;" "&amp;LeaveTracker[[#This Row],[Type of Leave]]</f>
        <v>1 OTHER</v>
      </c>
      <c r="L7682" s="23">
        <f ca="1">NETWORKDAYS(LeaveTracker[[#This Row],[Start Date]],LeaveTracker[[#This Row],[End Date]],lstHolidays)</f>
        <v>1</v>
      </c>
      <c r="M7682" s="27"/>
    </row>
    <row r="7683" spans="1:13" ht="30" customHeight="1" x14ac:dyDescent="0.3">
      <c r="A7683" s="27">
        <f t="shared" si="94"/>
        <v>3903</v>
      </c>
      <c r="B7683" s="31">
        <v>45190</v>
      </c>
      <c r="C7683" s="31">
        <v>45188</v>
      </c>
      <c r="D7683" s="19" t="s">
        <v>487</v>
      </c>
      <c r="E7683" s="20" t="str">
        <f>IF(ISBLANK(LeaveTracker[[#This Row],[Employee Name]]),"-----",VLOOKUP(LeaveTracker[[#This Row],[Employee Name]],'List of Employees'!$B$4:$H$767,7))</f>
        <v>THRDC</v>
      </c>
      <c r="F7683" s="66" t="str">
        <f>IF(ISBLANK(LeaveTracker[[#This Row],[Employee Name]]),"-----",VLOOKUP(LeaveTracker[[#This Row],[Employee Name]],'List of Employees'!$B$4:$H$767,6))</f>
        <v>PERMANENT</v>
      </c>
      <c r="G7683" s="24">
        <v>45195</v>
      </c>
      <c r="H7683" s="24">
        <v>45195</v>
      </c>
      <c r="I7683" s="20" t="s">
        <v>82</v>
      </c>
      <c r="K7683" s="57" t="str">
        <f ca="1">LeaveTracker[[#This Row],[Days]]&amp;" "&amp;LeaveTracker[[#This Row],[Type of Leave]]</f>
        <v>1 VL</v>
      </c>
      <c r="L7683" s="23">
        <f ca="1">NETWORKDAYS(LeaveTracker[[#This Row],[Start Date]],LeaveTracker[[#This Row],[End Date]],lstHolidays)</f>
        <v>1</v>
      </c>
      <c r="M7683" s="27"/>
    </row>
    <row r="7684" spans="1:13" ht="30" customHeight="1" x14ac:dyDescent="0.3">
      <c r="A7684" s="27">
        <f t="shared" si="94"/>
        <v>3904</v>
      </c>
      <c r="B7684" s="31">
        <v>45190</v>
      </c>
      <c r="C7684" s="31">
        <v>45187</v>
      </c>
      <c r="D7684" s="19" t="s">
        <v>104</v>
      </c>
      <c r="E7684" s="20" t="str">
        <f>IF(ISBLANK(LeaveTracker[[#This Row],[Employee Name]]),"-----",VLOOKUP(LeaveTracker[[#This Row],[Employee Name]],'List of Employees'!$B$4:$H$767,7))</f>
        <v>CSWDO</v>
      </c>
      <c r="F7684" s="66" t="str">
        <f>IF(ISBLANK(LeaveTracker[[#This Row],[Employee Name]]),"-----",VLOOKUP(LeaveTracker[[#This Row],[Employee Name]],'List of Employees'!$B$4:$H$767,6))</f>
        <v>PERMANENT</v>
      </c>
      <c r="G7684" s="24">
        <v>45197</v>
      </c>
      <c r="H7684" s="24">
        <v>45197</v>
      </c>
      <c r="I7684" s="20" t="s">
        <v>297</v>
      </c>
      <c r="J7684" s="42" t="s">
        <v>1000</v>
      </c>
      <c r="K7684" s="57" t="str">
        <f ca="1">LeaveTracker[[#This Row],[Days]]&amp;" "&amp;LeaveTracker[[#This Row],[Type of Leave]]</f>
        <v>1 OTHER</v>
      </c>
      <c r="L7684" s="23">
        <f ca="1">NETWORKDAYS(LeaveTracker[[#This Row],[Start Date]],LeaveTracker[[#This Row],[End Date]],lstHolidays)</f>
        <v>1</v>
      </c>
      <c r="M7684" s="27"/>
    </row>
    <row r="7685" spans="1:13" ht="30" customHeight="1" x14ac:dyDescent="0.3">
      <c r="A7685" s="27">
        <f t="shared" si="94"/>
        <v>3905</v>
      </c>
      <c r="B7685" s="31">
        <v>45190</v>
      </c>
      <c r="C7685" s="31">
        <v>45187</v>
      </c>
      <c r="D7685" s="19" t="s">
        <v>404</v>
      </c>
      <c r="E7685" s="20" t="str">
        <f>IF(ISBLANK(LeaveTracker[[#This Row],[Employee Name]]),"-----",VLOOKUP(LeaveTracker[[#This Row],[Employee Name]],'List of Employees'!$B$4:$H$767,7))</f>
        <v>CTO</v>
      </c>
      <c r="F7685" s="66" t="str">
        <f>IF(ISBLANK(LeaveTracker[[#This Row],[Employee Name]]),"-----",VLOOKUP(LeaveTracker[[#This Row],[Employee Name]],'List of Employees'!$B$4:$H$767,6))</f>
        <v>PERMANENT</v>
      </c>
      <c r="G7685" s="24">
        <v>45184</v>
      </c>
      <c r="H7685" s="24">
        <v>45184</v>
      </c>
      <c r="I7685" s="20" t="s">
        <v>81</v>
      </c>
      <c r="K7685" s="57" t="str">
        <f ca="1">LeaveTracker[[#This Row],[Days]]&amp;" "&amp;LeaveTracker[[#This Row],[Type of Leave]]</f>
        <v>1 SL</v>
      </c>
      <c r="L7685" s="23">
        <f ca="1">NETWORKDAYS(LeaveTracker[[#This Row],[Start Date]],LeaveTracker[[#This Row],[End Date]],lstHolidays)</f>
        <v>1</v>
      </c>
      <c r="M7685" s="27"/>
    </row>
    <row r="7686" spans="1:13" ht="30" customHeight="1" x14ac:dyDescent="0.3">
      <c r="A7686" s="27">
        <f t="shared" si="94"/>
        <v>3906</v>
      </c>
      <c r="B7686" s="31">
        <v>45190</v>
      </c>
      <c r="C7686" s="31">
        <v>45188</v>
      </c>
      <c r="D7686" s="19" t="s">
        <v>1014</v>
      </c>
      <c r="E7686" s="20" t="str">
        <f>IF(ISBLANK(LeaveTracker[[#This Row],[Employee Name]]),"-----",VLOOKUP(LeaveTracker[[#This Row],[Employee Name]],'List of Employees'!$B$4:$H$767,7))</f>
        <v>LANDTAX</v>
      </c>
      <c r="F7686" s="66" t="str">
        <f>IF(ISBLANK(LeaveTracker[[#This Row],[Employee Name]]),"-----",VLOOKUP(LeaveTracker[[#This Row],[Employee Name]],'List of Employees'!$B$4:$H$767,6))</f>
        <v>PERMANENT</v>
      </c>
      <c r="G7686" s="24">
        <v>45175</v>
      </c>
      <c r="H7686" s="24">
        <v>45175</v>
      </c>
      <c r="I7686" s="20" t="s">
        <v>81</v>
      </c>
      <c r="K7686" s="57" t="str">
        <f ca="1">LeaveTracker[[#This Row],[Days]]&amp;" "&amp;LeaveTracker[[#This Row],[Type of Leave]]</f>
        <v>1 SL</v>
      </c>
      <c r="L7686" s="23">
        <f ca="1">NETWORKDAYS(LeaveTracker[[#This Row],[Start Date]],LeaveTracker[[#This Row],[End Date]],lstHolidays)</f>
        <v>1</v>
      </c>
      <c r="M7686" s="27"/>
    </row>
    <row r="7687" spans="1:13" ht="30" customHeight="1" x14ac:dyDescent="0.3">
      <c r="A7687" s="27">
        <v>3906</v>
      </c>
      <c r="B7687" s="31">
        <v>45190</v>
      </c>
      <c r="C7687" s="31">
        <v>45188</v>
      </c>
      <c r="D7687" s="19" t="s">
        <v>1014</v>
      </c>
      <c r="E7687" s="20" t="str">
        <f>IF(ISBLANK(LeaveTracker[[#This Row],[Employee Name]]),"-----",VLOOKUP(LeaveTracker[[#This Row],[Employee Name]],'List of Employees'!$B$4:$H$767,7))</f>
        <v>LANDTAX</v>
      </c>
      <c r="F7687" s="66" t="str">
        <f>IF(ISBLANK(LeaveTracker[[#This Row],[Employee Name]]),"-----",VLOOKUP(LeaveTracker[[#This Row],[Employee Name]],'List of Employees'!$B$4:$H$767,6))</f>
        <v>PERMANENT</v>
      </c>
      <c r="G7687" s="24">
        <v>45181</v>
      </c>
      <c r="H7687" s="24">
        <v>45181</v>
      </c>
      <c r="I7687" s="20" t="s">
        <v>81</v>
      </c>
      <c r="K7687" s="57" t="str">
        <f ca="1">LeaveTracker[[#This Row],[Days]]&amp;" "&amp;LeaveTracker[[#This Row],[Type of Leave]]</f>
        <v>1 SL</v>
      </c>
      <c r="L7687" s="23">
        <f ca="1">NETWORKDAYS(LeaveTracker[[#This Row],[Start Date]],LeaveTracker[[#This Row],[End Date]],lstHolidays)</f>
        <v>1</v>
      </c>
      <c r="M7687" s="27"/>
    </row>
    <row r="7688" spans="1:13" ht="30" customHeight="1" x14ac:dyDescent="0.3">
      <c r="A7688" s="27">
        <f>A7686+1</f>
        <v>3907</v>
      </c>
      <c r="B7688" s="31">
        <v>45190</v>
      </c>
      <c r="C7688" s="31">
        <v>45187</v>
      </c>
      <c r="D7688" s="19" t="s">
        <v>947</v>
      </c>
      <c r="E7688" s="20" t="str">
        <f>IF(ISBLANK(LeaveTracker[[#This Row],[Employee Name]]),"-----",VLOOKUP(LeaveTracker[[#This Row],[Employee Name]],'List of Employees'!$B$4:$H$767,7))</f>
        <v>ACCOUNTING</v>
      </c>
      <c r="F7688" s="66" t="str">
        <f>IF(ISBLANK(LeaveTracker[[#This Row],[Employee Name]]),"-----",VLOOKUP(LeaveTracker[[#This Row],[Employee Name]],'List of Employees'!$B$4:$H$767,6))</f>
        <v>PERMANENT</v>
      </c>
      <c r="G7688" s="24">
        <v>45182</v>
      </c>
      <c r="H7688" s="24">
        <v>45183</v>
      </c>
      <c r="I7688" s="20" t="s">
        <v>81</v>
      </c>
      <c r="K7688" s="57" t="str">
        <f ca="1">LeaveTracker[[#This Row],[Days]]&amp;" "&amp;LeaveTracker[[#This Row],[Type of Leave]]</f>
        <v>2 SL</v>
      </c>
      <c r="L7688" s="23">
        <f ca="1">NETWORKDAYS(LeaveTracker[[#This Row],[Start Date]],LeaveTracker[[#This Row],[End Date]],lstHolidays)</f>
        <v>2</v>
      </c>
      <c r="M7688" s="27"/>
    </row>
    <row r="7689" spans="1:13" ht="30" customHeight="1" x14ac:dyDescent="0.3">
      <c r="A7689" s="27">
        <f t="shared" si="94"/>
        <v>3908</v>
      </c>
      <c r="B7689" s="31">
        <v>45190</v>
      </c>
      <c r="C7689" s="31">
        <v>45187</v>
      </c>
      <c r="D7689" s="19" t="s">
        <v>865</v>
      </c>
      <c r="E7689" s="20" t="str">
        <f>IF(ISBLANK(LeaveTracker[[#This Row],[Employee Name]]),"-----",VLOOKUP(LeaveTracker[[#This Row],[Employee Name]],'List of Employees'!$B$4:$H$767,7))</f>
        <v>ACCOUNTING</v>
      </c>
      <c r="F7689" s="66" t="str">
        <f>IF(ISBLANK(LeaveTracker[[#This Row],[Employee Name]]),"-----",VLOOKUP(LeaveTracker[[#This Row],[Employee Name]],'List of Employees'!$B$4:$H$767,6))</f>
        <v>PERMANENT</v>
      </c>
      <c r="G7689" s="24">
        <v>45183</v>
      </c>
      <c r="H7689" s="24">
        <v>45183</v>
      </c>
      <c r="I7689" s="20" t="s">
        <v>81</v>
      </c>
      <c r="K7689" s="57" t="str">
        <f ca="1">LeaveTracker[[#This Row],[Days]]&amp;" "&amp;LeaveTracker[[#This Row],[Type of Leave]]</f>
        <v>1 SL</v>
      </c>
      <c r="L7689" s="23">
        <f ca="1">NETWORKDAYS(LeaveTracker[[#This Row],[Start Date]],LeaveTracker[[#This Row],[End Date]],lstHolidays)</f>
        <v>1</v>
      </c>
      <c r="M7689" s="27"/>
    </row>
    <row r="7690" spans="1:13" ht="30" customHeight="1" x14ac:dyDescent="0.3">
      <c r="A7690" s="27">
        <f t="shared" si="94"/>
        <v>3909</v>
      </c>
      <c r="B7690" s="31">
        <v>45190</v>
      </c>
      <c r="C7690" s="31">
        <v>45184</v>
      </c>
      <c r="D7690" s="19" t="s">
        <v>467</v>
      </c>
      <c r="E7690" s="20" t="str">
        <f>IF(ISBLANK(LeaveTracker[[#This Row],[Employee Name]]),"-----",VLOOKUP(LeaveTracker[[#This Row],[Employee Name]],'List of Employees'!$B$4:$H$767,7))</f>
        <v>ASSESSORS OFFICE</v>
      </c>
      <c r="F7690" s="66" t="str">
        <f>IF(ISBLANK(LeaveTracker[[#This Row],[Employee Name]]),"-----",VLOOKUP(LeaveTracker[[#This Row],[Employee Name]],'List of Employees'!$B$4:$H$767,6))</f>
        <v>PERMANENT</v>
      </c>
      <c r="G7690" s="24">
        <v>45183</v>
      </c>
      <c r="H7690" s="24">
        <v>45183</v>
      </c>
      <c r="I7690" s="20" t="s">
        <v>297</v>
      </c>
      <c r="J7690" s="42" t="s">
        <v>1000</v>
      </c>
      <c r="K7690" s="57" t="str">
        <f ca="1">LeaveTracker[[#This Row],[Days]]&amp;" "&amp;LeaveTracker[[#This Row],[Type of Leave]]</f>
        <v>1 OTHER</v>
      </c>
      <c r="L7690" s="23">
        <f ca="1">NETWORKDAYS(LeaveTracker[[#This Row],[Start Date]],LeaveTracker[[#This Row],[End Date]],lstHolidays)</f>
        <v>1</v>
      </c>
      <c r="M7690" s="27"/>
    </row>
    <row r="7691" spans="1:13" ht="30" customHeight="1" x14ac:dyDescent="0.3">
      <c r="A7691" s="27">
        <f t="shared" si="94"/>
        <v>3910</v>
      </c>
      <c r="B7691" s="31">
        <v>45190</v>
      </c>
      <c r="C7691" s="31">
        <v>45187</v>
      </c>
      <c r="D7691" s="19" t="s">
        <v>596</v>
      </c>
      <c r="E7691" s="20" t="str">
        <f>IF(ISBLANK(LeaveTracker[[#This Row],[Employee Name]]),"-----",VLOOKUP(LeaveTracker[[#This Row],[Employee Name]],'List of Employees'!$B$4:$H$767,7))</f>
        <v>MAHOGANY MARKET</v>
      </c>
      <c r="F7691" s="66" t="str">
        <f>IF(ISBLANK(LeaveTracker[[#This Row],[Employee Name]]),"-----",VLOOKUP(LeaveTracker[[#This Row],[Employee Name]],'List of Employees'!$B$4:$H$767,6))</f>
        <v>PERMANENT</v>
      </c>
      <c r="G7691" s="24">
        <v>45185</v>
      </c>
      <c r="H7691" s="24">
        <v>45186</v>
      </c>
      <c r="I7691" s="20" t="s">
        <v>81</v>
      </c>
      <c r="K7691" s="57" t="str">
        <f>LeaveTracker[[#This Row],[Days]]&amp;" "&amp;LeaveTracker[[#This Row],[Type of Leave]]</f>
        <v>1 SL</v>
      </c>
      <c r="L7691" s="23">
        <v>1</v>
      </c>
      <c r="M7691" s="27"/>
    </row>
    <row r="7692" spans="1:13" ht="30" customHeight="1" x14ac:dyDescent="0.3">
      <c r="A7692" s="27">
        <f t="shared" si="94"/>
        <v>3911</v>
      </c>
      <c r="B7692" s="31">
        <v>45190</v>
      </c>
      <c r="C7692" s="31">
        <v>45183</v>
      </c>
      <c r="D7692" s="19" t="s">
        <v>594</v>
      </c>
      <c r="E7692" s="20" t="str">
        <f>IF(ISBLANK(LeaveTracker[[#This Row],[Employee Name]]),"-----",VLOOKUP(LeaveTracker[[#This Row],[Employee Name]],'List of Employees'!$B$4:$H$767,7))</f>
        <v>MAHOGANY MARKET</v>
      </c>
      <c r="F7692" s="66" t="str">
        <f>IF(ISBLANK(LeaveTracker[[#This Row],[Employee Name]]),"-----",VLOOKUP(LeaveTracker[[#This Row],[Employee Name]],'List of Employees'!$B$4:$H$767,6))</f>
        <v>PERMANENT</v>
      </c>
      <c r="G7692" s="24">
        <v>45182</v>
      </c>
      <c r="H7692" s="24">
        <v>45182</v>
      </c>
      <c r="I7692" s="20" t="s">
        <v>81</v>
      </c>
      <c r="K7692" s="57" t="str">
        <f ca="1">LeaveTracker[[#This Row],[Days]]&amp;" "&amp;LeaveTracker[[#This Row],[Type of Leave]]</f>
        <v>1 SL</v>
      </c>
      <c r="L7692" s="23">
        <f ca="1">NETWORKDAYS(LeaveTracker[[#This Row],[Start Date]],LeaveTracker[[#This Row],[End Date]],lstHolidays)</f>
        <v>1</v>
      </c>
      <c r="M7692" s="27"/>
    </row>
    <row r="7693" spans="1:13" ht="30" customHeight="1" x14ac:dyDescent="0.3">
      <c r="A7693" s="27">
        <f t="shared" si="94"/>
        <v>3912</v>
      </c>
      <c r="B7693" s="31">
        <v>45190</v>
      </c>
      <c r="C7693" s="31">
        <v>45189</v>
      </c>
      <c r="D7693" s="19" t="s">
        <v>397</v>
      </c>
      <c r="E7693" s="20" t="str">
        <f>IF(ISBLANK(LeaveTracker[[#This Row],[Employee Name]]),"-----",VLOOKUP(LeaveTracker[[#This Row],[Employee Name]],'List of Employees'!$B$4:$H$767,7))</f>
        <v>CTO</v>
      </c>
      <c r="F7693" s="66" t="str">
        <f>IF(ISBLANK(LeaveTracker[[#This Row],[Employee Name]]),"-----",VLOOKUP(LeaveTracker[[#This Row],[Employee Name]],'List of Employees'!$B$4:$H$767,6))</f>
        <v>PERMANENT</v>
      </c>
      <c r="G7693" s="24">
        <v>45188</v>
      </c>
      <c r="H7693" s="24">
        <v>45188</v>
      </c>
      <c r="I7693" s="20" t="s">
        <v>81</v>
      </c>
      <c r="K7693" s="57" t="str">
        <f ca="1">LeaveTracker[[#This Row],[Days]]&amp;" "&amp;LeaveTracker[[#This Row],[Type of Leave]]</f>
        <v>1 SL</v>
      </c>
      <c r="L7693" s="23">
        <f ca="1">NETWORKDAYS(LeaveTracker[[#This Row],[Start Date]],LeaveTracker[[#This Row],[End Date]],lstHolidays)</f>
        <v>1</v>
      </c>
      <c r="M7693" s="27"/>
    </row>
    <row r="7694" spans="1:13" ht="30" customHeight="1" x14ac:dyDescent="0.3">
      <c r="A7694" s="27">
        <f t="shared" si="94"/>
        <v>3913</v>
      </c>
      <c r="B7694" s="31">
        <v>45190</v>
      </c>
      <c r="C7694" s="31">
        <v>45189</v>
      </c>
      <c r="D7694" s="19" t="s">
        <v>611</v>
      </c>
      <c r="E7694" s="20" t="str">
        <f>IF(ISBLANK(LeaveTracker[[#This Row],[Employee Name]]),"-----",VLOOKUP(LeaveTracker[[#This Row],[Employee Name]],'List of Employees'!$B$4:$H$767,7))</f>
        <v>CBO</v>
      </c>
      <c r="F7694" s="66" t="str">
        <f>IF(ISBLANK(LeaveTracker[[#This Row],[Employee Name]]),"-----",VLOOKUP(LeaveTracker[[#This Row],[Employee Name]],'List of Employees'!$B$4:$H$767,6))</f>
        <v>PERMANENT</v>
      </c>
      <c r="G7694" s="24">
        <v>45188</v>
      </c>
      <c r="H7694" s="24">
        <v>45188</v>
      </c>
      <c r="I7694" s="20" t="s">
        <v>81</v>
      </c>
      <c r="K7694" s="57" t="str">
        <f ca="1">LeaveTracker[[#This Row],[Days]]&amp;" "&amp;LeaveTracker[[#This Row],[Type of Leave]]</f>
        <v>1 SL</v>
      </c>
      <c r="L7694" s="23">
        <f ca="1">NETWORKDAYS(LeaveTracker[[#This Row],[Start Date]],LeaveTracker[[#This Row],[End Date]],lstHolidays)</f>
        <v>1</v>
      </c>
      <c r="M7694" s="27"/>
    </row>
    <row r="7695" spans="1:13" ht="30" customHeight="1" x14ac:dyDescent="0.3">
      <c r="A7695" s="27">
        <f t="shared" si="94"/>
        <v>3914</v>
      </c>
      <c r="B7695" s="31">
        <v>45190</v>
      </c>
      <c r="C7695" s="31">
        <v>45189</v>
      </c>
      <c r="D7695" s="19" t="s">
        <v>508</v>
      </c>
      <c r="E7695" s="20" t="str">
        <f>IF(ISBLANK(LeaveTracker[[#This Row],[Employee Name]]),"-----",VLOOKUP(LeaveTracker[[#This Row],[Employee Name]],'List of Employees'!$B$4:$H$767,7))</f>
        <v>ACCOUNTING</v>
      </c>
      <c r="F7695" s="66" t="str">
        <f>IF(ISBLANK(LeaveTracker[[#This Row],[Employee Name]]),"-----",VLOOKUP(LeaveTracker[[#This Row],[Employee Name]],'List of Employees'!$B$4:$H$767,6))</f>
        <v>PERMANENT</v>
      </c>
      <c r="G7695" s="24">
        <v>45183</v>
      </c>
      <c r="H7695" s="24">
        <v>45183</v>
      </c>
      <c r="I7695" s="20" t="s">
        <v>81</v>
      </c>
      <c r="K7695" s="57" t="str">
        <f ca="1">LeaveTracker[[#This Row],[Days]]&amp;" "&amp;LeaveTracker[[#This Row],[Type of Leave]]</f>
        <v>1 SL</v>
      </c>
      <c r="L7695" s="23">
        <f ca="1">NETWORKDAYS(LeaveTracker[[#This Row],[Start Date]],LeaveTracker[[#This Row],[End Date]],lstHolidays)</f>
        <v>1</v>
      </c>
      <c r="M7695" s="27"/>
    </row>
    <row r="7696" spans="1:13" ht="30" customHeight="1" x14ac:dyDescent="0.3">
      <c r="A7696" s="27">
        <f t="shared" si="94"/>
        <v>3915</v>
      </c>
      <c r="B7696" s="31">
        <v>45190</v>
      </c>
      <c r="C7696" s="31">
        <v>45189</v>
      </c>
      <c r="D7696" s="19" t="s">
        <v>865</v>
      </c>
      <c r="E7696" s="20" t="str">
        <f>IF(ISBLANK(LeaveTracker[[#This Row],[Employee Name]]),"-----",VLOOKUP(LeaveTracker[[#This Row],[Employee Name]],'List of Employees'!$B$4:$H$767,7))</f>
        <v>ACCOUNTING</v>
      </c>
      <c r="F7696" s="66" t="str">
        <f>IF(ISBLANK(LeaveTracker[[#This Row],[Employee Name]]),"-----",VLOOKUP(LeaveTracker[[#This Row],[Employee Name]],'List of Employees'!$B$4:$H$767,6))</f>
        <v>PERMANENT</v>
      </c>
      <c r="G7696" s="24">
        <v>45198</v>
      </c>
      <c r="H7696" s="24">
        <v>45198</v>
      </c>
      <c r="I7696" s="20" t="s">
        <v>82</v>
      </c>
      <c r="K7696" s="57" t="str">
        <f ca="1">LeaveTracker[[#This Row],[Days]]&amp;" "&amp;LeaveTracker[[#This Row],[Type of Leave]]</f>
        <v>1 VL</v>
      </c>
      <c r="L7696" s="23">
        <f ca="1">NETWORKDAYS(LeaveTracker[[#This Row],[Start Date]],LeaveTracker[[#This Row],[End Date]],lstHolidays)</f>
        <v>1</v>
      </c>
      <c r="M7696" s="27"/>
    </row>
    <row r="7697" spans="1:13" ht="30" customHeight="1" x14ac:dyDescent="0.3">
      <c r="A7697" s="27">
        <f t="shared" si="94"/>
        <v>3916</v>
      </c>
      <c r="B7697" s="31">
        <v>45190</v>
      </c>
      <c r="C7697" s="31">
        <v>45190</v>
      </c>
      <c r="D7697" s="19" t="s">
        <v>503</v>
      </c>
      <c r="E7697" s="20" t="str">
        <f>IF(ISBLANK(LeaveTracker[[#This Row],[Employee Name]]),"-----",VLOOKUP(LeaveTracker[[#This Row],[Employee Name]],'List of Employees'!$B$4:$H$767,7))</f>
        <v>THRDC</v>
      </c>
      <c r="F7697" s="66" t="str">
        <f>IF(ISBLANK(LeaveTracker[[#This Row],[Employee Name]]),"-----",VLOOKUP(LeaveTracker[[#This Row],[Employee Name]],'List of Employees'!$B$4:$H$767,6))</f>
        <v>PERMANENT</v>
      </c>
      <c r="G7697" s="24">
        <v>45191</v>
      </c>
      <c r="H7697" s="24">
        <v>45191</v>
      </c>
      <c r="I7697" s="20" t="s">
        <v>82</v>
      </c>
      <c r="K7697" s="57" t="str">
        <f ca="1">LeaveTracker[[#This Row],[Days]]&amp;" "&amp;LeaveTracker[[#This Row],[Type of Leave]]</f>
        <v>1 VL</v>
      </c>
      <c r="L7697" s="23">
        <f ca="1">NETWORKDAYS(LeaveTracker[[#This Row],[Start Date]],LeaveTracker[[#This Row],[End Date]],lstHolidays)</f>
        <v>1</v>
      </c>
      <c r="M7697" s="27"/>
    </row>
    <row r="7698" spans="1:13" ht="30" customHeight="1" x14ac:dyDescent="0.3">
      <c r="A7698" s="27">
        <f t="shared" si="94"/>
        <v>3917</v>
      </c>
      <c r="B7698" s="31">
        <v>45190</v>
      </c>
      <c r="C7698" s="31">
        <v>45184</v>
      </c>
      <c r="D7698" s="19" t="s">
        <v>2056</v>
      </c>
      <c r="E7698" s="20" t="str">
        <f>IF(ISBLANK(LeaveTracker[[#This Row],[Employee Name]]),"-----",VLOOKUP(LeaveTracker[[#This Row],[Employee Name]],'List of Employees'!$B$4:$H$767,7))</f>
        <v>EEO</v>
      </c>
      <c r="F7698" s="66" t="str">
        <f>IF(ISBLANK(LeaveTracker[[#This Row],[Employee Name]]),"-----",VLOOKUP(LeaveTracker[[#This Row],[Employee Name]],'List of Employees'!$B$4:$H$767,6))</f>
        <v>PERMANENT</v>
      </c>
      <c r="G7698" s="24">
        <v>45082</v>
      </c>
      <c r="H7698" s="24">
        <v>45082</v>
      </c>
      <c r="I7698" s="20" t="s">
        <v>81</v>
      </c>
      <c r="K7698" s="57" t="str">
        <f ca="1">LeaveTracker[[#This Row],[Days]]&amp;" "&amp;LeaveTracker[[#This Row],[Type of Leave]]</f>
        <v>1 SL</v>
      </c>
      <c r="L7698" s="23">
        <f ca="1">NETWORKDAYS(LeaveTracker[[#This Row],[Start Date]],LeaveTracker[[#This Row],[End Date]],lstHolidays)</f>
        <v>1</v>
      </c>
      <c r="M7698" s="27"/>
    </row>
    <row r="7699" spans="1:13" ht="30" customHeight="1" x14ac:dyDescent="0.3">
      <c r="A7699" s="27">
        <v>3917</v>
      </c>
      <c r="B7699" s="31">
        <v>45190</v>
      </c>
      <c r="C7699" s="31">
        <v>45184</v>
      </c>
      <c r="D7699" s="19" t="s">
        <v>2056</v>
      </c>
      <c r="E7699" s="20" t="str">
        <f>IF(ISBLANK(LeaveTracker[[#This Row],[Employee Name]]),"-----",VLOOKUP(LeaveTracker[[#This Row],[Employee Name]],'List of Employees'!$B$4:$H$767,7))</f>
        <v>EEO</v>
      </c>
      <c r="F7699" s="66" t="str">
        <f>IF(ISBLANK(LeaveTracker[[#This Row],[Employee Name]]),"-----",VLOOKUP(LeaveTracker[[#This Row],[Employee Name]],'List of Employees'!$B$4:$H$767,6))</f>
        <v>PERMANENT</v>
      </c>
      <c r="G7699" s="24">
        <v>45090</v>
      </c>
      <c r="H7699" s="24">
        <v>45091</v>
      </c>
      <c r="I7699" s="20" t="s">
        <v>81</v>
      </c>
      <c r="K7699" s="57" t="str">
        <f ca="1">LeaveTracker[[#This Row],[Days]]&amp;" "&amp;LeaveTracker[[#This Row],[Type of Leave]]</f>
        <v>2 SL</v>
      </c>
      <c r="L7699" s="23">
        <f ca="1">NETWORKDAYS(LeaveTracker[[#This Row],[Start Date]],LeaveTracker[[#This Row],[End Date]],lstHolidays)</f>
        <v>2</v>
      </c>
      <c r="M7699" s="27"/>
    </row>
    <row r="7700" spans="1:13" ht="30" customHeight="1" x14ac:dyDescent="0.3">
      <c r="A7700" s="27">
        <f>A7698+1</f>
        <v>3918</v>
      </c>
      <c r="B7700" s="31">
        <v>45190</v>
      </c>
      <c r="C7700" s="31">
        <v>45184</v>
      </c>
      <c r="D7700" s="19" t="s">
        <v>2056</v>
      </c>
      <c r="E7700" s="20" t="str">
        <f>IF(ISBLANK(LeaveTracker[[#This Row],[Employee Name]]),"-----",VLOOKUP(LeaveTracker[[#This Row],[Employee Name]],'List of Employees'!$B$4:$H$767,7))</f>
        <v>EEO</v>
      </c>
      <c r="F7700" s="66" t="str">
        <f>IF(ISBLANK(LeaveTracker[[#This Row],[Employee Name]]),"-----",VLOOKUP(LeaveTracker[[#This Row],[Employee Name]],'List of Employees'!$B$4:$H$767,6))</f>
        <v>PERMANENT</v>
      </c>
      <c r="G7700" s="24">
        <v>45113</v>
      </c>
      <c r="H7700" s="24">
        <v>45113</v>
      </c>
      <c r="I7700" s="20" t="s">
        <v>81</v>
      </c>
      <c r="K7700" s="57" t="str">
        <f ca="1">LeaveTracker[[#This Row],[Days]]&amp;" "&amp;LeaveTracker[[#This Row],[Type of Leave]]</f>
        <v>1 SL</v>
      </c>
      <c r="L7700" s="23">
        <f ca="1">NETWORKDAYS(LeaveTracker[[#This Row],[Start Date]],LeaveTracker[[#This Row],[End Date]],lstHolidays)</f>
        <v>1</v>
      </c>
      <c r="M7700" s="27"/>
    </row>
    <row r="7701" spans="1:13" ht="30" customHeight="1" x14ac:dyDescent="0.3">
      <c r="A7701" s="27">
        <v>3918</v>
      </c>
      <c r="B7701" s="31">
        <v>45190</v>
      </c>
      <c r="C7701" s="31">
        <v>45184</v>
      </c>
      <c r="D7701" s="19" t="s">
        <v>2056</v>
      </c>
      <c r="E7701" s="20" t="str">
        <f>IF(ISBLANK(LeaveTracker[[#This Row],[Employee Name]]),"-----",VLOOKUP(LeaveTracker[[#This Row],[Employee Name]],'List of Employees'!$B$4:$H$767,7))</f>
        <v>EEO</v>
      </c>
      <c r="F7701" s="66" t="str">
        <f>IF(ISBLANK(LeaveTracker[[#This Row],[Employee Name]]),"-----",VLOOKUP(LeaveTracker[[#This Row],[Employee Name]],'List of Employees'!$B$4:$H$767,6))</f>
        <v>PERMANENT</v>
      </c>
      <c r="G7701" s="24">
        <v>45125</v>
      </c>
      <c r="H7701" s="24">
        <v>45125</v>
      </c>
      <c r="I7701" s="20" t="s">
        <v>81</v>
      </c>
      <c r="K7701" s="57" t="str">
        <f ca="1">LeaveTracker[[#This Row],[Days]]&amp;" "&amp;LeaveTracker[[#This Row],[Type of Leave]]</f>
        <v>1 SL</v>
      </c>
      <c r="L7701" s="23">
        <f ca="1">NETWORKDAYS(LeaveTracker[[#This Row],[Start Date]],LeaveTracker[[#This Row],[End Date]],lstHolidays)</f>
        <v>1</v>
      </c>
      <c r="M7701" s="27"/>
    </row>
    <row r="7702" spans="1:13" ht="30" customHeight="1" x14ac:dyDescent="0.3">
      <c r="A7702" s="27">
        <f>A7700+1</f>
        <v>3919</v>
      </c>
      <c r="B7702" s="31">
        <v>45190</v>
      </c>
      <c r="C7702" s="31">
        <v>45184</v>
      </c>
      <c r="D7702" s="19" t="s">
        <v>2056</v>
      </c>
      <c r="E7702" s="20" t="str">
        <f>IF(ISBLANK(LeaveTracker[[#This Row],[Employee Name]]),"-----",VLOOKUP(LeaveTracker[[#This Row],[Employee Name]],'List of Employees'!$B$4:$H$767,7))</f>
        <v>EEO</v>
      </c>
      <c r="F7702" s="66" t="str">
        <f>IF(ISBLANK(LeaveTracker[[#This Row],[Employee Name]]),"-----",VLOOKUP(LeaveTracker[[#This Row],[Employee Name]],'List of Employees'!$B$4:$H$767,6))</f>
        <v>PERMANENT</v>
      </c>
      <c r="G7702" s="24">
        <v>45146</v>
      </c>
      <c r="H7702" s="24">
        <v>45146</v>
      </c>
      <c r="I7702" s="20" t="s">
        <v>82</v>
      </c>
      <c r="K7702" s="57" t="str">
        <f ca="1">LeaveTracker[[#This Row],[Days]]&amp;" "&amp;LeaveTracker[[#This Row],[Type of Leave]]</f>
        <v>1 VL</v>
      </c>
      <c r="L7702" s="23">
        <f ca="1">NETWORKDAYS(LeaveTracker[[#This Row],[Start Date]],LeaveTracker[[#This Row],[End Date]],lstHolidays)</f>
        <v>1</v>
      </c>
      <c r="M7702" s="27"/>
    </row>
    <row r="7703" spans="1:13" ht="30" customHeight="1" x14ac:dyDescent="0.3">
      <c r="A7703" s="27">
        <v>3919</v>
      </c>
      <c r="B7703" s="31">
        <v>45190</v>
      </c>
      <c r="C7703" s="31">
        <v>45184</v>
      </c>
      <c r="D7703" s="19" t="s">
        <v>2056</v>
      </c>
      <c r="E7703" s="20" t="str">
        <f>IF(ISBLANK(LeaveTracker[[#This Row],[Employee Name]]),"-----",VLOOKUP(LeaveTracker[[#This Row],[Employee Name]],'List of Employees'!$B$4:$H$767,7))</f>
        <v>EEO</v>
      </c>
      <c r="F7703" s="66" t="str">
        <f>IF(ISBLANK(LeaveTracker[[#This Row],[Employee Name]]),"-----",VLOOKUP(LeaveTracker[[#This Row],[Employee Name]],'List of Employees'!$B$4:$H$767,6))</f>
        <v>PERMANENT</v>
      </c>
      <c r="G7703" s="24">
        <v>45148</v>
      </c>
      <c r="H7703" s="24">
        <v>45148</v>
      </c>
      <c r="I7703" s="20" t="s">
        <v>82</v>
      </c>
      <c r="K7703" s="57" t="str">
        <f ca="1">LeaveTracker[[#This Row],[Days]]&amp;" "&amp;LeaveTracker[[#This Row],[Type of Leave]]</f>
        <v>1 VL</v>
      </c>
      <c r="L7703" s="23">
        <f ca="1">NETWORKDAYS(LeaveTracker[[#This Row],[Start Date]],LeaveTracker[[#This Row],[End Date]],lstHolidays)</f>
        <v>1</v>
      </c>
      <c r="M7703" s="27"/>
    </row>
    <row r="7704" spans="1:13" ht="30" customHeight="1" x14ac:dyDescent="0.3">
      <c r="A7704" s="27">
        <v>3919</v>
      </c>
      <c r="B7704" s="31">
        <v>45190</v>
      </c>
      <c r="C7704" s="31">
        <v>45184</v>
      </c>
      <c r="D7704" s="19" t="s">
        <v>2056</v>
      </c>
      <c r="E7704" s="20" t="str">
        <f>IF(ISBLANK(LeaveTracker[[#This Row],[Employee Name]]),"-----",VLOOKUP(LeaveTracker[[#This Row],[Employee Name]],'List of Employees'!$B$4:$H$767,7))</f>
        <v>EEO</v>
      </c>
      <c r="F7704" s="66" t="str">
        <f>IF(ISBLANK(LeaveTracker[[#This Row],[Employee Name]]),"-----",VLOOKUP(LeaveTracker[[#This Row],[Employee Name]],'List of Employees'!$B$4:$H$767,6))</f>
        <v>PERMANENT</v>
      </c>
      <c r="G7704" s="24">
        <v>45155</v>
      </c>
      <c r="H7704" s="24">
        <v>45156</v>
      </c>
      <c r="I7704" s="20" t="s">
        <v>82</v>
      </c>
      <c r="K7704" s="57" t="str">
        <f ca="1">LeaveTracker[[#This Row],[Days]]&amp;" "&amp;LeaveTracker[[#This Row],[Type of Leave]]</f>
        <v>2 VL</v>
      </c>
      <c r="L7704" s="23">
        <f ca="1">NETWORKDAYS(LeaveTracker[[#This Row],[Start Date]],LeaveTracker[[#This Row],[End Date]],lstHolidays)</f>
        <v>2</v>
      </c>
      <c r="M7704" s="27"/>
    </row>
    <row r="7705" spans="1:13" ht="30" customHeight="1" x14ac:dyDescent="0.3">
      <c r="A7705" s="27">
        <v>3919</v>
      </c>
      <c r="B7705" s="31">
        <v>45190</v>
      </c>
      <c r="C7705" s="31">
        <v>45184</v>
      </c>
      <c r="D7705" s="19" t="s">
        <v>2056</v>
      </c>
      <c r="E7705" s="20" t="str">
        <f>IF(ISBLANK(LeaveTracker[[#This Row],[Employee Name]]),"-----",VLOOKUP(LeaveTracker[[#This Row],[Employee Name]],'List of Employees'!$B$4:$H$767,7))</f>
        <v>EEO</v>
      </c>
      <c r="F7705" s="66" t="str">
        <f>IF(ISBLANK(LeaveTracker[[#This Row],[Employee Name]]),"-----",VLOOKUP(LeaveTracker[[#This Row],[Employee Name]],'List of Employees'!$B$4:$H$767,6))</f>
        <v>PERMANENT</v>
      </c>
      <c r="G7705" s="24">
        <v>45161</v>
      </c>
      <c r="H7705" s="24">
        <v>45163</v>
      </c>
      <c r="I7705" s="20" t="s">
        <v>82</v>
      </c>
      <c r="K7705" s="57" t="str">
        <f ca="1">LeaveTracker[[#This Row],[Days]]&amp;" "&amp;LeaveTracker[[#This Row],[Type of Leave]]</f>
        <v>3 VL</v>
      </c>
      <c r="L7705" s="23">
        <f ca="1">NETWORKDAYS(LeaveTracker[[#This Row],[Start Date]],LeaveTracker[[#This Row],[End Date]],lstHolidays)</f>
        <v>3</v>
      </c>
      <c r="M7705" s="27"/>
    </row>
    <row r="7706" spans="1:13" ht="30" customHeight="1" x14ac:dyDescent="0.3">
      <c r="A7706" s="27">
        <f>A7702+1</f>
        <v>3920</v>
      </c>
      <c r="B7706" s="31">
        <v>45190</v>
      </c>
      <c r="C7706" s="31">
        <v>45185</v>
      </c>
      <c r="D7706" s="19" t="s">
        <v>1875</v>
      </c>
      <c r="E7706" s="20" t="str">
        <f>IF(ISBLANK(LeaveTracker[[#This Row],[Employee Name]]),"-----",VLOOKUP(LeaveTracker[[#This Row],[Employee Name]],'List of Employees'!$B$4:$H$767,7))</f>
        <v>CTO-LICENSE</v>
      </c>
      <c r="F7706" s="66" t="str">
        <f>IF(ISBLANK(LeaveTracker[[#This Row],[Employee Name]]),"-----",VLOOKUP(LeaveTracker[[#This Row],[Employee Name]],'List of Employees'!$B$4:$H$767,6))</f>
        <v>CASUAL</v>
      </c>
      <c r="G7706" s="24">
        <v>45184</v>
      </c>
      <c r="H7706" s="24">
        <v>45184</v>
      </c>
      <c r="I7706" s="20" t="s">
        <v>81</v>
      </c>
      <c r="K7706" s="57" t="str">
        <f ca="1">LeaveTracker[[#This Row],[Days]]&amp;" "&amp;LeaveTracker[[#This Row],[Type of Leave]]</f>
        <v>1 SL</v>
      </c>
      <c r="L7706" s="23">
        <f ca="1">NETWORKDAYS(LeaveTracker[[#This Row],[Start Date]],LeaveTracker[[#This Row],[End Date]],lstHolidays)</f>
        <v>1</v>
      </c>
      <c r="M7706" s="27"/>
    </row>
    <row r="7707" spans="1:13" ht="30" customHeight="1" x14ac:dyDescent="0.3">
      <c r="A7707" s="27">
        <f t="shared" si="94"/>
        <v>3921</v>
      </c>
      <c r="B7707" s="31">
        <v>45190</v>
      </c>
      <c r="C7707" s="31">
        <v>45187</v>
      </c>
      <c r="D7707" s="19" t="s">
        <v>1833</v>
      </c>
      <c r="E7707" s="20" t="str">
        <f>IF(ISBLANK(LeaveTracker[[#This Row],[Employee Name]]),"-----",VLOOKUP(LeaveTracker[[#This Row],[Employee Name]],'List of Employees'!$B$4:$H$767,7))</f>
        <v>BIR</v>
      </c>
      <c r="F7707" s="66" t="str">
        <f>IF(ISBLANK(LeaveTracker[[#This Row],[Employee Name]]),"-----",VLOOKUP(LeaveTracker[[#This Row],[Employee Name]],'List of Employees'!$B$4:$H$767,6))</f>
        <v>CASUAL</v>
      </c>
      <c r="G7707" s="24">
        <v>45175</v>
      </c>
      <c r="H7707" s="24">
        <v>45175</v>
      </c>
      <c r="I7707" s="20" t="s">
        <v>81</v>
      </c>
      <c r="K7707" s="57" t="str">
        <f ca="1">LeaveTracker[[#This Row],[Days]]&amp;" "&amp;LeaveTracker[[#This Row],[Type of Leave]]</f>
        <v>1 SL</v>
      </c>
      <c r="L7707" s="23">
        <f ca="1">NETWORKDAYS(LeaveTracker[[#This Row],[Start Date]],LeaveTracker[[#This Row],[End Date]],lstHolidays)</f>
        <v>1</v>
      </c>
      <c r="M7707" s="27"/>
    </row>
    <row r="7708" spans="1:13" ht="30" customHeight="1" x14ac:dyDescent="0.3">
      <c r="A7708" s="27">
        <v>3921</v>
      </c>
      <c r="B7708" s="31">
        <v>45190</v>
      </c>
      <c r="C7708" s="31">
        <v>45187</v>
      </c>
      <c r="D7708" s="19" t="s">
        <v>1833</v>
      </c>
      <c r="E7708" s="20" t="str">
        <f>IF(ISBLANK(LeaveTracker[[#This Row],[Employee Name]]),"-----",VLOOKUP(LeaveTracker[[#This Row],[Employee Name]],'List of Employees'!$B$4:$H$767,7))</f>
        <v>BIR</v>
      </c>
      <c r="F7708" s="66" t="str">
        <f>IF(ISBLANK(LeaveTracker[[#This Row],[Employee Name]]),"-----",VLOOKUP(LeaveTracker[[#This Row],[Employee Name]],'List of Employees'!$B$4:$H$767,6))</f>
        <v>CASUAL</v>
      </c>
      <c r="G7708" s="24">
        <v>45181</v>
      </c>
      <c r="H7708" s="24">
        <v>45181</v>
      </c>
      <c r="I7708" s="20" t="s">
        <v>81</v>
      </c>
      <c r="K7708" s="57" t="str">
        <f ca="1">LeaveTracker[[#This Row],[Days]]&amp;" "&amp;LeaveTracker[[#This Row],[Type of Leave]]</f>
        <v>1 SL</v>
      </c>
      <c r="L7708" s="23">
        <f ca="1">NETWORKDAYS(LeaveTracker[[#This Row],[Start Date]],LeaveTracker[[#This Row],[End Date]],lstHolidays)</f>
        <v>1</v>
      </c>
      <c r="M7708" s="27"/>
    </row>
    <row r="7709" spans="1:13" ht="30" customHeight="1" x14ac:dyDescent="0.3">
      <c r="A7709" s="27">
        <f>A7707+1</f>
        <v>3922</v>
      </c>
      <c r="B7709" s="31">
        <v>45190</v>
      </c>
      <c r="C7709" s="31">
        <v>45189</v>
      </c>
      <c r="D7709" s="19" t="s">
        <v>1772</v>
      </c>
      <c r="E7709" s="20" t="str">
        <f>IF(ISBLANK(LeaveTracker[[#This Row],[Employee Name]]),"-----",VLOOKUP(LeaveTracker[[#This Row],[Employee Name]],'List of Employees'!$B$4:$H$767,7))</f>
        <v>MAHOGANY MARKET</v>
      </c>
      <c r="F7709" s="66" t="str">
        <f>IF(ISBLANK(LeaveTracker[[#This Row],[Employee Name]]),"-----",VLOOKUP(LeaveTracker[[#This Row],[Employee Name]],'List of Employees'!$B$4:$H$767,6))</f>
        <v>CASUAL</v>
      </c>
      <c r="G7709" s="24">
        <v>45188</v>
      </c>
      <c r="H7709" s="24">
        <v>45188</v>
      </c>
      <c r="I7709" s="20" t="s">
        <v>81</v>
      </c>
      <c r="K7709" s="57" t="str">
        <f ca="1">LeaveTracker[[#This Row],[Days]]&amp;" "&amp;LeaveTracker[[#This Row],[Type of Leave]]</f>
        <v>1 SL</v>
      </c>
      <c r="L7709" s="23">
        <f ca="1">NETWORKDAYS(LeaveTracker[[#This Row],[Start Date]],LeaveTracker[[#This Row],[End Date]],lstHolidays)</f>
        <v>1</v>
      </c>
      <c r="M7709" s="27"/>
    </row>
    <row r="7710" spans="1:13" ht="30" customHeight="1" x14ac:dyDescent="0.3">
      <c r="A7710" s="27">
        <f t="shared" si="94"/>
        <v>3923</v>
      </c>
      <c r="B7710" s="31">
        <v>45190</v>
      </c>
      <c r="C7710" s="31">
        <v>45188</v>
      </c>
      <c r="D7710" s="19" t="s">
        <v>1896</v>
      </c>
      <c r="E7710" s="20" t="str">
        <f>IF(ISBLANK(LeaveTracker[[#This Row],[Employee Name]]),"-----",VLOOKUP(LeaveTracker[[#This Row],[Employee Name]],'List of Employees'!$B$4:$H$767,7))</f>
        <v>MAHOGANY MARKET</v>
      </c>
      <c r="F7710" s="66" t="str">
        <f>IF(ISBLANK(LeaveTracker[[#This Row],[Employee Name]]),"-----",VLOOKUP(LeaveTracker[[#This Row],[Employee Name]],'List of Employees'!$B$4:$H$767,6))</f>
        <v>CASUAL</v>
      </c>
      <c r="G7710" s="24">
        <v>45185</v>
      </c>
      <c r="H7710" s="24">
        <v>45187</v>
      </c>
      <c r="I7710" s="20" t="s">
        <v>81</v>
      </c>
      <c r="K7710" s="57" t="str">
        <f>LeaveTracker[[#This Row],[Days]]&amp;" "&amp;LeaveTracker[[#This Row],[Type of Leave]]</f>
        <v>3 SL</v>
      </c>
      <c r="L7710" s="23">
        <v>3</v>
      </c>
      <c r="M7710" s="27"/>
    </row>
    <row r="7711" spans="1:13" ht="30" customHeight="1" x14ac:dyDescent="0.3">
      <c r="A7711" s="27">
        <f t="shared" si="94"/>
        <v>3924</v>
      </c>
      <c r="B7711" s="31">
        <v>45190</v>
      </c>
      <c r="C7711" s="31">
        <v>45190</v>
      </c>
      <c r="D7711" s="19" t="s">
        <v>2007</v>
      </c>
      <c r="E7711" s="20" t="str">
        <f>IF(ISBLANK(LeaveTracker[[#This Row],[Employee Name]]),"-----",VLOOKUP(LeaveTracker[[#This Row],[Employee Name]],'List of Employees'!$B$4:$H$767,7))</f>
        <v>EDP</v>
      </c>
      <c r="F7711" s="66" t="str">
        <f>IF(ISBLANK(LeaveTracker[[#This Row],[Employee Name]]),"-----",VLOOKUP(LeaveTracker[[#This Row],[Employee Name]],'List of Employees'!$B$4:$H$767,6))</f>
        <v>CASUAL</v>
      </c>
      <c r="G7711" s="24">
        <v>45187</v>
      </c>
      <c r="H7711" s="24">
        <v>45189</v>
      </c>
      <c r="I7711" s="20" t="s">
        <v>81</v>
      </c>
      <c r="K7711" s="57" t="str">
        <f ca="1">LeaveTracker[[#This Row],[Days]]&amp;" "&amp;LeaveTracker[[#This Row],[Type of Leave]]</f>
        <v>3 SL</v>
      </c>
      <c r="L7711" s="23">
        <f ca="1">NETWORKDAYS(LeaveTracker[[#This Row],[Start Date]],LeaveTracker[[#This Row],[End Date]],lstHolidays)</f>
        <v>3</v>
      </c>
      <c r="M7711" s="27"/>
    </row>
    <row r="7712" spans="1:13" ht="30" customHeight="1" x14ac:dyDescent="0.3">
      <c r="A7712" s="27">
        <f t="shared" si="94"/>
        <v>3925</v>
      </c>
      <c r="B7712" s="31">
        <v>45190</v>
      </c>
      <c r="C7712" s="31">
        <v>45189</v>
      </c>
      <c r="D7712" s="19" t="s">
        <v>1789</v>
      </c>
      <c r="E7712" s="20" t="str">
        <f>IF(ISBLANK(LeaveTracker[[#This Row],[Employee Name]]),"-----",VLOOKUP(LeaveTracker[[#This Row],[Employee Name]],'List of Employees'!$B$4:$H$767,7))</f>
        <v>CENRO</v>
      </c>
      <c r="F7712" s="66" t="str">
        <f>IF(ISBLANK(LeaveTracker[[#This Row],[Employee Name]]),"-----",VLOOKUP(LeaveTracker[[#This Row],[Employee Name]],'List of Employees'!$B$4:$H$767,6))</f>
        <v>CASUAL</v>
      </c>
      <c r="G7712" s="24">
        <v>45196</v>
      </c>
      <c r="H7712" s="24">
        <v>45196</v>
      </c>
      <c r="I7712" s="20" t="s">
        <v>82</v>
      </c>
      <c r="K7712" s="57" t="str">
        <f ca="1">LeaveTracker[[#This Row],[Days]]&amp;" "&amp;LeaveTracker[[#This Row],[Type of Leave]]</f>
        <v>1 VL</v>
      </c>
      <c r="L7712" s="23">
        <f ca="1">NETWORKDAYS(LeaveTracker[[#This Row],[Start Date]],LeaveTracker[[#This Row],[End Date]],lstHolidays)</f>
        <v>1</v>
      </c>
      <c r="M7712" s="27"/>
    </row>
    <row r="7713" spans="1:13" ht="30" customHeight="1" x14ac:dyDescent="0.3">
      <c r="A7713" s="27">
        <f t="shared" si="94"/>
        <v>3926</v>
      </c>
      <c r="B7713" s="31">
        <v>45190</v>
      </c>
      <c r="C7713" s="31">
        <v>45190</v>
      </c>
      <c r="D7713" s="19" t="s">
        <v>1787</v>
      </c>
      <c r="E7713" s="20" t="str">
        <f>IF(ISBLANK(LeaveTracker[[#This Row],[Employee Name]]),"-----",VLOOKUP(LeaveTracker[[#This Row],[Employee Name]],'List of Employees'!$B$4:$H$767,7))</f>
        <v>CENRO</v>
      </c>
      <c r="F7713" s="66" t="str">
        <f>IF(ISBLANK(LeaveTracker[[#This Row],[Employee Name]]),"-----",VLOOKUP(LeaveTracker[[#This Row],[Employee Name]],'List of Employees'!$B$4:$H$767,6))</f>
        <v>CASUAL</v>
      </c>
      <c r="G7713" s="24">
        <v>45187</v>
      </c>
      <c r="H7713" s="24">
        <v>45189</v>
      </c>
      <c r="I7713" s="20" t="s">
        <v>81</v>
      </c>
      <c r="K7713" s="57" t="str">
        <f ca="1">LeaveTracker[[#This Row],[Days]]&amp;" "&amp;LeaveTracker[[#This Row],[Type of Leave]]</f>
        <v>3 SL</v>
      </c>
      <c r="L7713" s="23">
        <f ca="1">NETWORKDAYS(LeaveTracker[[#This Row],[Start Date]],LeaveTracker[[#This Row],[End Date]],lstHolidays)</f>
        <v>3</v>
      </c>
      <c r="M7713" s="27"/>
    </row>
    <row r="7714" spans="1:13" ht="30" customHeight="1" x14ac:dyDescent="0.3">
      <c r="A7714" s="27">
        <f t="shared" si="94"/>
        <v>3927</v>
      </c>
      <c r="B7714" s="31">
        <v>45190</v>
      </c>
      <c r="C7714" s="31">
        <v>45187</v>
      </c>
      <c r="D7714" s="19" t="s">
        <v>1953</v>
      </c>
      <c r="E7714" s="20" t="str">
        <f>IF(ISBLANK(LeaveTracker[[#This Row],[Employee Name]]),"-----",VLOOKUP(LeaveTracker[[#This Row],[Employee Name]],'List of Employees'!$B$4:$H$767,7))</f>
        <v>CENRO</v>
      </c>
      <c r="F7714" s="66" t="str">
        <f>IF(ISBLANK(LeaveTracker[[#This Row],[Employee Name]]),"-----",VLOOKUP(LeaveTracker[[#This Row],[Employee Name]],'List of Employees'!$B$4:$H$767,6))</f>
        <v>CASUAL</v>
      </c>
      <c r="G7714" s="24">
        <v>45197</v>
      </c>
      <c r="H7714" s="24">
        <v>45199</v>
      </c>
      <c r="I7714" s="20" t="s">
        <v>82</v>
      </c>
      <c r="K7714" s="57" t="str">
        <f>LeaveTracker[[#This Row],[Days]]&amp;" "&amp;LeaveTracker[[#This Row],[Type of Leave]]</f>
        <v>3 VL</v>
      </c>
      <c r="L7714" s="23">
        <v>3</v>
      </c>
      <c r="M7714" s="27"/>
    </row>
    <row r="7715" spans="1:13" ht="30" customHeight="1" x14ac:dyDescent="0.3">
      <c r="A7715" s="27">
        <f t="shared" si="94"/>
        <v>3928</v>
      </c>
      <c r="B7715" s="31">
        <v>45190</v>
      </c>
      <c r="C7715" s="31">
        <v>45190</v>
      </c>
      <c r="D7715" s="19" t="s">
        <v>1819</v>
      </c>
      <c r="E7715" s="20" t="str">
        <f>IF(ISBLANK(LeaveTracker[[#This Row],[Employee Name]]),"-----",VLOOKUP(LeaveTracker[[#This Row],[Employee Name]],'List of Employees'!$B$4:$H$767,7))</f>
        <v>GSO</v>
      </c>
      <c r="F7715" s="66" t="str">
        <f>IF(ISBLANK(LeaveTracker[[#This Row],[Employee Name]]),"-----",VLOOKUP(LeaveTracker[[#This Row],[Employee Name]],'List of Employees'!$B$4:$H$767,6))</f>
        <v>CASUAL</v>
      </c>
      <c r="G7715" s="24">
        <v>45189</v>
      </c>
      <c r="H7715" s="24">
        <v>45189</v>
      </c>
      <c r="I7715" s="20" t="s">
        <v>81</v>
      </c>
      <c r="K7715" s="57" t="str">
        <f ca="1">LeaveTracker[[#This Row],[Days]]&amp;" "&amp;LeaveTracker[[#This Row],[Type of Leave]]</f>
        <v>1 SL</v>
      </c>
      <c r="L7715" s="23">
        <f ca="1">NETWORKDAYS(LeaveTracker[[#This Row],[Start Date]],LeaveTracker[[#This Row],[End Date]],lstHolidays)</f>
        <v>1</v>
      </c>
      <c r="M7715" s="27"/>
    </row>
    <row r="7716" spans="1:13" ht="30" customHeight="1" x14ac:dyDescent="0.3">
      <c r="A7716" s="27">
        <f t="shared" si="94"/>
        <v>3929</v>
      </c>
      <c r="B7716" s="31">
        <v>45190</v>
      </c>
      <c r="C7716" s="31">
        <v>45190</v>
      </c>
      <c r="D7716" s="19" t="s">
        <v>529</v>
      </c>
      <c r="E7716" s="20" t="str">
        <f>IF(ISBLANK(LeaveTracker[[#This Row],[Employee Name]]),"-----",VLOOKUP(LeaveTracker[[#This Row],[Employee Name]],'List of Employees'!$B$4:$H$767,7))</f>
        <v>GSO</v>
      </c>
      <c r="F7716" s="66" t="str">
        <f>IF(ISBLANK(LeaveTracker[[#This Row],[Employee Name]]),"-----",VLOOKUP(LeaveTracker[[#This Row],[Employee Name]],'List of Employees'!$B$4:$H$767,6))</f>
        <v>PERMANENT</v>
      </c>
      <c r="G7716" s="24">
        <v>45188</v>
      </c>
      <c r="H7716" s="24">
        <v>45189</v>
      </c>
      <c r="I7716" s="20" t="s">
        <v>297</v>
      </c>
      <c r="J7716" s="42" t="s">
        <v>1000</v>
      </c>
      <c r="K7716" s="57" t="str">
        <f ca="1">LeaveTracker[[#This Row],[Days]]&amp;" "&amp;LeaveTracker[[#This Row],[Type of Leave]]</f>
        <v>2 OTHER</v>
      </c>
      <c r="L7716" s="23">
        <f ca="1">NETWORKDAYS(LeaveTracker[[#This Row],[Start Date]],LeaveTracker[[#This Row],[End Date]],lstHolidays)</f>
        <v>2</v>
      </c>
      <c r="M7716" s="27"/>
    </row>
    <row r="7717" spans="1:13" ht="30" customHeight="1" x14ac:dyDescent="0.3">
      <c r="A7717" s="27">
        <f t="shared" si="94"/>
        <v>3930</v>
      </c>
      <c r="B7717" s="31">
        <v>45190</v>
      </c>
      <c r="C7717" s="31">
        <v>45190</v>
      </c>
      <c r="D7717" s="19" t="s">
        <v>1933</v>
      </c>
      <c r="E7717" s="20" t="str">
        <f>IF(ISBLANK(LeaveTracker[[#This Row],[Employee Name]]),"-----",VLOOKUP(LeaveTracker[[#This Row],[Employee Name]],'List of Employees'!$B$4:$H$767,7))</f>
        <v>GSO</v>
      </c>
      <c r="F7717" s="66" t="str">
        <f>IF(ISBLANK(LeaveTracker[[#This Row],[Employee Name]]),"-----",VLOOKUP(LeaveTracker[[#This Row],[Employee Name]],'List of Employees'!$B$4:$H$767,6))</f>
        <v>CASUAL</v>
      </c>
      <c r="G7717" s="24">
        <v>45189</v>
      </c>
      <c r="H7717" s="24">
        <v>45189</v>
      </c>
      <c r="I7717" s="20" t="s">
        <v>81</v>
      </c>
      <c r="K7717" s="57" t="str">
        <f ca="1">LeaveTracker[[#This Row],[Days]]&amp;" "&amp;LeaveTracker[[#This Row],[Type of Leave]]</f>
        <v>1 SL</v>
      </c>
      <c r="L7717" s="23">
        <f ca="1">NETWORKDAYS(LeaveTracker[[#This Row],[Start Date]],LeaveTracker[[#This Row],[End Date]],lstHolidays)</f>
        <v>1</v>
      </c>
      <c r="M7717" s="27"/>
    </row>
    <row r="7718" spans="1:13" ht="30" customHeight="1" x14ac:dyDescent="0.3">
      <c r="A7718" s="27">
        <f t="shared" si="94"/>
        <v>3931</v>
      </c>
      <c r="B7718" s="31">
        <v>45203</v>
      </c>
      <c r="C7718" s="31">
        <v>45194</v>
      </c>
      <c r="D7718" s="19" t="s">
        <v>1799</v>
      </c>
      <c r="E7718" s="20" t="str">
        <f>IF(ISBLANK(LeaveTracker[[#This Row],[Employee Name]]),"-----",VLOOKUP(LeaveTracker[[#This Row],[Employee Name]],'List of Employees'!$B$4:$H$767,7))</f>
        <v>HOUSING</v>
      </c>
      <c r="F7718" s="66" t="str">
        <f>IF(ISBLANK(LeaveTracker[[#This Row],[Employee Name]]),"-----",VLOOKUP(LeaveTracker[[#This Row],[Employee Name]],'List of Employees'!$B$4:$H$767,6))</f>
        <v>CASUAL</v>
      </c>
      <c r="G7718" s="24">
        <v>45201</v>
      </c>
      <c r="H7718" s="24">
        <v>45203</v>
      </c>
      <c r="I7718" s="19" t="s">
        <v>82</v>
      </c>
      <c r="K7718" s="57" t="str">
        <f ca="1">LeaveTracker[[#This Row],[Days]]&amp;" "&amp;LeaveTracker[[#This Row],[Type of Leave]]</f>
        <v>3 VL</v>
      </c>
      <c r="L7718" s="23">
        <f ca="1">NETWORKDAYS(LeaveTracker[[#This Row],[Start Date]],LeaveTracker[[#This Row],[End Date]],lstHolidays)</f>
        <v>3</v>
      </c>
      <c r="M7718" s="27"/>
    </row>
    <row r="7719" spans="1:13" ht="30" customHeight="1" x14ac:dyDescent="0.3">
      <c r="A7719" s="27">
        <v>3931</v>
      </c>
      <c r="B7719" s="31">
        <v>45203</v>
      </c>
      <c r="C7719" s="31">
        <v>45194</v>
      </c>
      <c r="D7719" s="19" t="s">
        <v>1799</v>
      </c>
      <c r="E7719" s="20" t="str">
        <f>IF(ISBLANK(LeaveTracker[[#This Row],[Employee Name]]),"-----",VLOOKUP(LeaveTracker[[#This Row],[Employee Name]],'List of Employees'!$B$4:$H$767,7))</f>
        <v>HOUSING</v>
      </c>
      <c r="F7719" s="66" t="str">
        <f>IF(ISBLANK(LeaveTracker[[#This Row],[Employee Name]]),"-----",VLOOKUP(LeaveTracker[[#This Row],[Employee Name]],'List of Employees'!$B$4:$H$767,6))</f>
        <v>CASUAL</v>
      </c>
      <c r="G7719" s="24">
        <v>45209</v>
      </c>
      <c r="H7719" s="24">
        <v>45211</v>
      </c>
      <c r="I7719" s="20" t="s">
        <v>82</v>
      </c>
      <c r="K7719" s="57" t="str">
        <f ca="1">LeaveTracker[[#This Row],[Days]]&amp;" "&amp;LeaveTracker[[#This Row],[Type of Leave]]</f>
        <v>3 VL</v>
      </c>
      <c r="L7719" s="23">
        <f ca="1">NETWORKDAYS(LeaveTracker[[#This Row],[Start Date]],LeaveTracker[[#This Row],[End Date]],lstHolidays)</f>
        <v>3</v>
      </c>
      <c r="M7719" s="27"/>
    </row>
    <row r="7720" spans="1:13" ht="30" customHeight="1" x14ac:dyDescent="0.3">
      <c r="A7720" s="27">
        <f t="shared" si="94"/>
        <v>3932</v>
      </c>
      <c r="B7720" s="31">
        <v>45203</v>
      </c>
      <c r="C7720" s="31">
        <v>45191</v>
      </c>
      <c r="D7720" s="19" t="s">
        <v>2319</v>
      </c>
      <c r="E7720" s="20" t="str">
        <f>IF(ISBLANK(LeaveTracker[[#This Row],[Employee Name]]),"-----",VLOOKUP(LeaveTracker[[#This Row],[Employee Name]],'List of Employees'!$B$4:$H$767,7))</f>
        <v>CEO</v>
      </c>
      <c r="F7720" s="66" t="str">
        <f>IF(ISBLANK(LeaveTracker[[#This Row],[Employee Name]]),"-----",VLOOKUP(LeaveTracker[[#This Row],[Employee Name]],'List of Employees'!$B$4:$H$767,6))</f>
        <v>CASUAL</v>
      </c>
      <c r="G7720" s="24">
        <v>45190</v>
      </c>
      <c r="H7720" s="24">
        <v>45190</v>
      </c>
      <c r="I7720" s="20" t="s">
        <v>81</v>
      </c>
      <c r="K7720" s="57" t="str">
        <f ca="1">LeaveTracker[[#This Row],[Days]]&amp;" "&amp;LeaveTracker[[#This Row],[Type of Leave]]</f>
        <v>1 SL</v>
      </c>
      <c r="L7720" s="23">
        <f ca="1">NETWORKDAYS(LeaveTracker[[#This Row],[Start Date]],LeaveTracker[[#This Row],[End Date]],lstHolidays)</f>
        <v>1</v>
      </c>
      <c r="M7720" s="27"/>
    </row>
    <row r="7721" spans="1:13" ht="30" customHeight="1" x14ac:dyDescent="0.3">
      <c r="A7721" s="27">
        <f t="shared" si="94"/>
        <v>3933</v>
      </c>
      <c r="B7721" s="31">
        <v>45203</v>
      </c>
      <c r="C7721" s="31">
        <v>45194</v>
      </c>
      <c r="D7721" s="19" t="s">
        <v>1760</v>
      </c>
      <c r="E7721" s="20" t="str">
        <f>IF(ISBLANK(LeaveTracker[[#This Row],[Employee Name]]),"-----",VLOOKUP(LeaveTracker[[#This Row],[Employee Name]],'List of Employees'!$B$4:$H$767,7))</f>
        <v>GSO</v>
      </c>
      <c r="F7721" s="66" t="str">
        <f>IF(ISBLANK(LeaveTracker[[#This Row],[Employee Name]]),"-----",VLOOKUP(LeaveTracker[[#This Row],[Employee Name]],'List of Employees'!$B$4:$H$767,6))</f>
        <v>CASUAL</v>
      </c>
      <c r="G7721" s="24">
        <v>45204</v>
      </c>
      <c r="H7721" s="24">
        <v>45205</v>
      </c>
      <c r="I7721" s="20" t="s">
        <v>82</v>
      </c>
      <c r="K7721" s="57" t="str">
        <f ca="1">LeaveTracker[[#This Row],[Days]]&amp;" "&amp;LeaveTracker[[#This Row],[Type of Leave]]</f>
        <v>2 VL</v>
      </c>
      <c r="L7721" s="23">
        <f ca="1">NETWORKDAYS(LeaveTracker[[#This Row],[Start Date]],LeaveTracker[[#This Row],[End Date]],lstHolidays)</f>
        <v>2</v>
      </c>
      <c r="M7721" s="27"/>
    </row>
    <row r="7722" spans="1:13" ht="30" customHeight="1" x14ac:dyDescent="0.3">
      <c r="A7722" s="27">
        <f t="shared" si="94"/>
        <v>3934</v>
      </c>
      <c r="B7722" s="31">
        <v>45203</v>
      </c>
      <c r="C7722" s="31">
        <v>45194</v>
      </c>
      <c r="D7722" s="19" t="s">
        <v>2175</v>
      </c>
      <c r="E7722" s="20" t="str">
        <f>IF(ISBLANK(LeaveTracker[[#This Row],[Employee Name]]),"-----",VLOOKUP(LeaveTracker[[#This Row],[Employee Name]],'List of Employees'!$B$4:$H$767,7))</f>
        <v>HALL OF JUSTICE</v>
      </c>
      <c r="F7722" s="66" t="str">
        <f>IF(ISBLANK(LeaveTracker[[#This Row],[Employee Name]]),"-----",VLOOKUP(LeaveTracker[[#This Row],[Employee Name]],'List of Employees'!$B$4:$H$767,6))</f>
        <v>CASUAL</v>
      </c>
      <c r="G7722" s="24">
        <v>45188</v>
      </c>
      <c r="H7722" s="24">
        <v>45188</v>
      </c>
      <c r="I7722" s="20" t="s">
        <v>81</v>
      </c>
      <c r="K7722" s="57" t="str">
        <f ca="1">LeaveTracker[[#This Row],[Days]]&amp;" "&amp;LeaveTracker[[#This Row],[Type of Leave]]</f>
        <v>1 SL</v>
      </c>
      <c r="L7722" s="23">
        <f ca="1">NETWORKDAYS(LeaveTracker[[#This Row],[Start Date]],LeaveTracker[[#This Row],[End Date]],lstHolidays)</f>
        <v>1</v>
      </c>
      <c r="M7722" s="27"/>
    </row>
    <row r="7723" spans="1:13" ht="30" customHeight="1" x14ac:dyDescent="0.3">
      <c r="A7723" s="27">
        <v>3934</v>
      </c>
      <c r="B7723" s="31">
        <v>45203</v>
      </c>
      <c r="C7723" s="31">
        <v>45194</v>
      </c>
      <c r="D7723" s="19" t="s">
        <v>2175</v>
      </c>
      <c r="E7723" s="20" t="str">
        <f>IF(ISBLANK(LeaveTracker[[#This Row],[Employee Name]]),"-----",VLOOKUP(LeaveTracker[[#This Row],[Employee Name]],'List of Employees'!$B$4:$H$767,7))</f>
        <v>HALL OF JUSTICE</v>
      </c>
      <c r="F7723" s="66" t="str">
        <f>IF(ISBLANK(LeaveTracker[[#This Row],[Employee Name]]),"-----",VLOOKUP(LeaveTracker[[#This Row],[Employee Name]],'List of Employees'!$B$4:$H$767,6))</f>
        <v>CASUAL</v>
      </c>
      <c r="G7723" s="24">
        <v>45190</v>
      </c>
      <c r="H7723" s="24">
        <v>45190</v>
      </c>
      <c r="I7723" s="20" t="s">
        <v>81</v>
      </c>
      <c r="K7723" s="57" t="str">
        <f ca="1">LeaveTracker[[#This Row],[Days]]&amp;" "&amp;LeaveTracker[[#This Row],[Type of Leave]]</f>
        <v>1 SL</v>
      </c>
      <c r="L7723" s="23">
        <f ca="1">NETWORKDAYS(LeaveTracker[[#This Row],[Start Date]],LeaveTracker[[#This Row],[End Date]],lstHolidays)</f>
        <v>1</v>
      </c>
      <c r="M7723" s="27"/>
    </row>
    <row r="7724" spans="1:13" ht="30" customHeight="1" x14ac:dyDescent="0.3">
      <c r="A7724" s="27">
        <f t="shared" si="94"/>
        <v>3935</v>
      </c>
      <c r="B7724" s="31">
        <v>45203</v>
      </c>
      <c r="C7724" s="31">
        <v>45191</v>
      </c>
      <c r="D7724" s="19" t="s">
        <v>230</v>
      </c>
      <c r="E7724" s="20" t="str">
        <f>IF(ISBLANK(LeaveTracker[[#This Row],[Employee Name]]),"-----",VLOOKUP(LeaveTracker[[#This Row],[Employee Name]],'List of Employees'!$B$4:$H$767,7))</f>
        <v>CSWDO</v>
      </c>
      <c r="F7724" s="66" t="str">
        <f>IF(ISBLANK(LeaveTracker[[#This Row],[Employee Name]]),"-----",VLOOKUP(LeaveTracker[[#This Row],[Employee Name]],'List of Employees'!$B$4:$H$767,6))</f>
        <v>PERMANENT</v>
      </c>
      <c r="G7724" s="24">
        <v>45190</v>
      </c>
      <c r="H7724" s="24">
        <v>45190</v>
      </c>
      <c r="I7724" s="20" t="s">
        <v>81</v>
      </c>
      <c r="K7724" s="57" t="str">
        <f ca="1">LeaveTracker[[#This Row],[Days]]&amp;" "&amp;LeaveTracker[[#This Row],[Type of Leave]]</f>
        <v>1 SL</v>
      </c>
      <c r="L7724" s="23">
        <f ca="1">NETWORKDAYS(LeaveTracker[[#This Row],[Start Date]],LeaveTracker[[#This Row],[End Date]],lstHolidays)</f>
        <v>1</v>
      </c>
      <c r="M7724" s="27"/>
    </row>
    <row r="7725" spans="1:13" ht="30" customHeight="1" x14ac:dyDescent="0.3">
      <c r="A7725" s="27">
        <f t="shared" si="94"/>
        <v>3936</v>
      </c>
      <c r="B7725" s="31">
        <v>45203</v>
      </c>
      <c r="C7725" s="31">
        <v>45182</v>
      </c>
      <c r="D7725" s="19" t="s">
        <v>1818</v>
      </c>
      <c r="E7725" s="20" t="str">
        <f>IF(ISBLANK(LeaveTracker[[#This Row],[Employee Name]]),"-----",VLOOKUP(LeaveTracker[[#This Row],[Employee Name]],'List of Employees'!$B$4:$H$767,7))</f>
        <v>EEO/CITY MARKET</v>
      </c>
      <c r="F7725" s="66" t="str">
        <f>IF(ISBLANK(LeaveTracker[[#This Row],[Employee Name]]),"-----",VLOOKUP(LeaveTracker[[#This Row],[Employee Name]],'List of Employees'!$B$4:$H$767,6))</f>
        <v>CASUAL</v>
      </c>
      <c r="G7725" s="24">
        <v>45177</v>
      </c>
      <c r="H7725" s="24">
        <v>45177</v>
      </c>
      <c r="I7725" s="20" t="s">
        <v>81</v>
      </c>
      <c r="K7725" s="57" t="str">
        <f ca="1">LeaveTracker[[#This Row],[Days]]&amp;" "&amp;LeaveTracker[[#This Row],[Type of Leave]]</f>
        <v>1 SL</v>
      </c>
      <c r="L7725" s="23">
        <f ca="1">NETWORKDAYS(LeaveTracker[[#This Row],[Start Date]],LeaveTracker[[#This Row],[End Date]],lstHolidays)</f>
        <v>1</v>
      </c>
      <c r="M7725" s="27"/>
    </row>
    <row r="7726" spans="1:13" ht="30" customHeight="1" x14ac:dyDescent="0.3">
      <c r="A7726" s="27">
        <f t="shared" si="94"/>
        <v>3937</v>
      </c>
      <c r="B7726" s="31">
        <v>45203</v>
      </c>
      <c r="C7726" s="31">
        <v>45178</v>
      </c>
      <c r="D7726" s="19" t="s">
        <v>1950</v>
      </c>
      <c r="E7726" s="20" t="str">
        <f>IF(ISBLANK(LeaveTracker[[#This Row],[Employee Name]]),"-----",VLOOKUP(LeaveTracker[[#This Row],[Employee Name]],'List of Employees'!$B$4:$H$767,7))</f>
        <v>EEO/CITY MARKET</v>
      </c>
      <c r="F7726" s="66" t="str">
        <f>IF(ISBLANK(LeaveTracker[[#This Row],[Employee Name]]),"-----",VLOOKUP(LeaveTracker[[#This Row],[Employee Name]],'List of Employees'!$B$4:$H$767,6))</f>
        <v>CASUAL</v>
      </c>
      <c r="G7726" s="24">
        <v>45187</v>
      </c>
      <c r="H7726" s="24">
        <v>45187</v>
      </c>
      <c r="I7726" s="20" t="s">
        <v>82</v>
      </c>
      <c r="K7726" s="57" t="str">
        <f ca="1">LeaveTracker[[#This Row],[Days]]&amp;" "&amp;LeaveTracker[[#This Row],[Type of Leave]]</f>
        <v>1 VL</v>
      </c>
      <c r="L7726" s="23">
        <f ca="1">NETWORKDAYS(LeaveTracker[[#This Row],[Start Date]],LeaveTracker[[#This Row],[End Date]],lstHolidays)</f>
        <v>1</v>
      </c>
      <c r="M7726" s="27"/>
    </row>
    <row r="7727" spans="1:13" ht="30" customHeight="1" x14ac:dyDescent="0.3">
      <c r="A7727" s="27">
        <v>3937</v>
      </c>
      <c r="B7727" s="31">
        <v>45203</v>
      </c>
      <c r="C7727" s="31">
        <v>45178</v>
      </c>
      <c r="D7727" s="19" t="s">
        <v>1950</v>
      </c>
      <c r="E7727" s="20" t="str">
        <f>IF(ISBLANK(LeaveTracker[[#This Row],[Employee Name]]),"-----",VLOOKUP(LeaveTracker[[#This Row],[Employee Name]],'List of Employees'!$B$4:$H$767,7))</f>
        <v>EEO/CITY MARKET</v>
      </c>
      <c r="F7727" s="66" t="str">
        <f>IF(ISBLANK(LeaveTracker[[#This Row],[Employee Name]]),"-----",VLOOKUP(LeaveTracker[[#This Row],[Employee Name]],'List of Employees'!$B$4:$H$767,6))</f>
        <v>CASUAL</v>
      </c>
      <c r="G7727" s="24">
        <v>45190</v>
      </c>
      <c r="H7727" s="24">
        <v>45191</v>
      </c>
      <c r="I7727" s="20" t="s">
        <v>82</v>
      </c>
      <c r="K7727" s="57" t="str">
        <f ca="1">LeaveTracker[[#This Row],[Days]]&amp;" "&amp;LeaveTracker[[#This Row],[Type of Leave]]</f>
        <v>2 VL</v>
      </c>
      <c r="L7727" s="23">
        <f ca="1">NETWORKDAYS(LeaveTracker[[#This Row],[Start Date]],LeaveTracker[[#This Row],[End Date]],lstHolidays)</f>
        <v>2</v>
      </c>
      <c r="M7727" s="27"/>
    </row>
    <row r="7728" spans="1:13" ht="30" customHeight="1" x14ac:dyDescent="0.3">
      <c r="A7728" s="27">
        <v>3937</v>
      </c>
      <c r="B7728" s="31">
        <v>45203</v>
      </c>
      <c r="C7728" s="31">
        <v>45178</v>
      </c>
      <c r="D7728" s="19" t="s">
        <v>1950</v>
      </c>
      <c r="E7728" s="20" t="str">
        <f>IF(ISBLANK(LeaveTracker[[#This Row],[Employee Name]]),"-----",VLOOKUP(LeaveTracker[[#This Row],[Employee Name]],'List of Employees'!$B$4:$H$767,7))</f>
        <v>EEO/CITY MARKET</v>
      </c>
      <c r="F7728" s="66" t="str">
        <f>IF(ISBLANK(LeaveTracker[[#This Row],[Employee Name]]),"-----",VLOOKUP(LeaveTracker[[#This Row],[Employee Name]],'List of Employees'!$B$4:$H$767,6))</f>
        <v>CASUAL</v>
      </c>
      <c r="G7728" s="21">
        <v>45194</v>
      </c>
      <c r="H7728" s="24">
        <v>45194</v>
      </c>
      <c r="I7728" s="20" t="s">
        <v>82</v>
      </c>
      <c r="K7728" s="57" t="str">
        <f ca="1">LeaveTracker[[#This Row],[Days]]&amp;" "&amp;LeaveTracker[[#This Row],[Type of Leave]]</f>
        <v>1 VL</v>
      </c>
      <c r="L7728" s="23">
        <f ca="1">NETWORKDAYS(LeaveTracker[[#This Row],[Start Date]],LeaveTracker[[#This Row],[End Date]],lstHolidays)</f>
        <v>1</v>
      </c>
      <c r="M7728" s="27"/>
    </row>
    <row r="7729" spans="1:13" ht="30" customHeight="1" x14ac:dyDescent="0.3">
      <c r="A7729" s="27">
        <f t="shared" si="94"/>
        <v>3938</v>
      </c>
      <c r="B7729" s="31">
        <v>45203</v>
      </c>
      <c r="C7729" s="31">
        <v>45178</v>
      </c>
      <c r="D7729" s="19" t="s">
        <v>1817</v>
      </c>
      <c r="E7729" s="20" t="str">
        <f>IF(ISBLANK(LeaveTracker[[#This Row],[Employee Name]]),"-----",VLOOKUP(LeaveTracker[[#This Row],[Employee Name]],'List of Employees'!$B$4:$H$767,7))</f>
        <v>EEO/CITY MARKET</v>
      </c>
      <c r="F7729" s="66" t="str">
        <f>IF(ISBLANK(LeaveTracker[[#This Row],[Employee Name]]),"-----",VLOOKUP(LeaveTracker[[#This Row],[Employee Name]],'List of Employees'!$B$4:$H$767,6))</f>
        <v>CASUAL</v>
      </c>
      <c r="G7729" s="24">
        <v>45176</v>
      </c>
      <c r="H7729" s="24">
        <v>45177</v>
      </c>
      <c r="I7729" s="20" t="s">
        <v>81</v>
      </c>
      <c r="K7729" s="57" t="str">
        <f ca="1">LeaveTracker[[#This Row],[Days]]&amp;" "&amp;LeaveTracker[[#This Row],[Type of Leave]]</f>
        <v>2 SL</v>
      </c>
      <c r="L7729" s="23">
        <f ca="1">NETWORKDAYS(LeaveTracker[[#This Row],[Start Date]],LeaveTracker[[#This Row],[End Date]],lstHolidays)</f>
        <v>2</v>
      </c>
      <c r="M7729" s="27"/>
    </row>
    <row r="7730" spans="1:13" ht="30" customHeight="1" x14ac:dyDescent="0.3">
      <c r="A7730" s="27">
        <f t="shared" si="94"/>
        <v>3939</v>
      </c>
      <c r="B7730" s="31">
        <v>45203</v>
      </c>
      <c r="C7730" s="31">
        <v>45178</v>
      </c>
      <c r="D7730" s="19" t="s">
        <v>1778</v>
      </c>
      <c r="E7730" s="20" t="str">
        <f>IF(ISBLANK(LeaveTracker[[#This Row],[Employee Name]]),"-----",VLOOKUP(LeaveTracker[[#This Row],[Employee Name]],'List of Employees'!$B$4:$H$767,7))</f>
        <v>EEO/CITY MARKET</v>
      </c>
      <c r="F7730" s="66" t="str">
        <f>IF(ISBLANK(LeaveTracker[[#This Row],[Employee Name]]),"-----",VLOOKUP(LeaveTracker[[#This Row],[Employee Name]],'List of Employees'!$B$4:$H$767,6))</f>
        <v>CASUAL</v>
      </c>
      <c r="G7730" s="24">
        <v>45177</v>
      </c>
      <c r="H7730" s="24">
        <v>45177</v>
      </c>
      <c r="I7730" s="20" t="s">
        <v>81</v>
      </c>
      <c r="K7730" s="57" t="str">
        <f ca="1">LeaveTracker[[#This Row],[Days]]&amp;" "&amp;LeaveTracker[[#This Row],[Type of Leave]]</f>
        <v>1 SL</v>
      </c>
      <c r="L7730" s="23">
        <f ca="1">NETWORKDAYS(LeaveTracker[[#This Row],[Start Date]],LeaveTracker[[#This Row],[End Date]],lstHolidays)</f>
        <v>1</v>
      </c>
      <c r="M7730" s="27"/>
    </row>
    <row r="7731" spans="1:13" ht="30" customHeight="1" x14ac:dyDescent="0.3">
      <c r="A7731" s="27">
        <f t="shared" si="94"/>
        <v>3940</v>
      </c>
      <c r="B7731" s="31">
        <v>45203</v>
      </c>
      <c r="C7731" s="31">
        <v>45178</v>
      </c>
      <c r="D7731" s="19" t="s">
        <v>1828</v>
      </c>
      <c r="E7731" s="20" t="str">
        <f>IF(ISBLANK(LeaveTracker[[#This Row],[Employee Name]]),"-----",VLOOKUP(LeaveTracker[[#This Row],[Employee Name]],'List of Employees'!$B$4:$H$767,7))</f>
        <v>EEO/CITY MARKET</v>
      </c>
      <c r="F7731" s="66" t="str">
        <f>IF(ISBLANK(LeaveTracker[[#This Row],[Employee Name]]),"-----",VLOOKUP(LeaveTracker[[#This Row],[Employee Name]],'List of Employees'!$B$4:$H$767,6))</f>
        <v>CASUAL</v>
      </c>
      <c r="G7731" s="24">
        <v>45188</v>
      </c>
      <c r="H7731" s="24">
        <v>45190</v>
      </c>
      <c r="I7731" s="20" t="s">
        <v>82</v>
      </c>
      <c r="K7731" s="57" t="str">
        <f ca="1">LeaveTracker[[#This Row],[Days]]&amp;" "&amp;LeaveTracker[[#This Row],[Type of Leave]]</f>
        <v>3 VL</v>
      </c>
      <c r="L7731" s="23">
        <f ca="1">NETWORKDAYS(LeaveTracker[[#This Row],[Start Date]],LeaveTracker[[#This Row],[End Date]],lstHolidays)</f>
        <v>3</v>
      </c>
      <c r="M7731" s="27"/>
    </row>
    <row r="7732" spans="1:13" ht="30" customHeight="1" x14ac:dyDescent="0.3">
      <c r="A7732" s="27">
        <f t="shared" si="94"/>
        <v>3941</v>
      </c>
      <c r="B7732" s="31">
        <v>45203</v>
      </c>
      <c r="C7732" s="31">
        <v>45190</v>
      </c>
      <c r="D7732" s="19" t="s">
        <v>1932</v>
      </c>
      <c r="E7732" s="20" t="str">
        <f>IF(ISBLANK(LeaveTracker[[#This Row],[Employee Name]]),"-----",VLOOKUP(LeaveTracker[[#This Row],[Employee Name]],'List of Employees'!$B$4:$H$767,7))</f>
        <v>CSWDO</v>
      </c>
      <c r="F7732" s="66" t="str">
        <f>IF(ISBLANK(LeaveTracker[[#This Row],[Employee Name]]),"-----",VLOOKUP(LeaveTracker[[#This Row],[Employee Name]],'List of Employees'!$B$4:$H$767,6))</f>
        <v>CASUAL</v>
      </c>
      <c r="G7732" s="24">
        <v>45188</v>
      </c>
      <c r="H7732" s="24">
        <v>45189</v>
      </c>
      <c r="I7732" s="20" t="s">
        <v>81</v>
      </c>
      <c r="K7732" s="57" t="str">
        <f ca="1">LeaveTracker[[#This Row],[Days]]&amp;" "&amp;LeaveTracker[[#This Row],[Type of Leave]]</f>
        <v>2 SL</v>
      </c>
      <c r="L7732" s="23">
        <f ca="1">NETWORKDAYS(LeaveTracker[[#This Row],[Start Date]],LeaveTracker[[#This Row],[End Date]],lstHolidays)</f>
        <v>2</v>
      </c>
      <c r="M7732" s="27"/>
    </row>
    <row r="7733" spans="1:13" ht="30" customHeight="1" x14ac:dyDescent="0.3">
      <c r="A7733" s="27">
        <f t="shared" si="94"/>
        <v>3942</v>
      </c>
      <c r="B7733" s="31">
        <v>45203</v>
      </c>
      <c r="C7733" s="31">
        <v>45190</v>
      </c>
      <c r="D7733" s="19" t="s">
        <v>1812</v>
      </c>
      <c r="E7733" s="20" t="str">
        <f>IF(ISBLANK(LeaveTracker[[#This Row],[Employee Name]]),"-----",VLOOKUP(LeaveTracker[[#This Row],[Employee Name]],'List of Employees'!$B$4:$H$767,7))</f>
        <v>CSWDO</v>
      </c>
      <c r="F7733" s="66" t="str">
        <f>IF(ISBLANK(LeaveTracker[[#This Row],[Employee Name]]),"-----",VLOOKUP(LeaveTracker[[#This Row],[Employee Name]],'List of Employees'!$B$4:$H$767,6))</f>
        <v>CASUAL</v>
      </c>
      <c r="G7733" s="24">
        <v>45189</v>
      </c>
      <c r="H7733" s="24">
        <v>45189</v>
      </c>
      <c r="I7733" s="20" t="s">
        <v>81</v>
      </c>
      <c r="K7733" s="57" t="str">
        <f ca="1">LeaveTracker[[#This Row],[Days]]&amp;" "&amp;LeaveTracker[[#This Row],[Type of Leave]]</f>
        <v>1 SL</v>
      </c>
      <c r="L7733" s="23">
        <f ca="1">NETWORKDAYS(LeaveTracker[[#This Row],[Start Date]],LeaveTracker[[#This Row],[End Date]],lstHolidays)</f>
        <v>1</v>
      </c>
      <c r="M7733" s="27"/>
    </row>
    <row r="7734" spans="1:13" ht="30" customHeight="1" x14ac:dyDescent="0.3">
      <c r="A7734" s="27">
        <f t="shared" si="94"/>
        <v>3943</v>
      </c>
      <c r="B7734" s="31">
        <v>45203</v>
      </c>
      <c r="C7734" s="31">
        <v>45197</v>
      </c>
      <c r="D7734" s="19" t="s">
        <v>2122</v>
      </c>
      <c r="E7734" s="20" t="str">
        <f>IF(ISBLANK(LeaveTracker[[#This Row],[Employee Name]]),"-----",VLOOKUP(LeaveTracker[[#This Row],[Employee Name]],'List of Employees'!$B$4:$H$767,7))</f>
        <v>DA</v>
      </c>
      <c r="F7734" s="66" t="str">
        <f>IF(ISBLANK(LeaveTracker[[#This Row],[Employee Name]]),"-----",VLOOKUP(LeaveTracker[[#This Row],[Employee Name]],'List of Employees'!$B$4:$H$767,6))</f>
        <v>CASUAL</v>
      </c>
      <c r="G7734" s="24">
        <v>45195</v>
      </c>
      <c r="H7734" s="24">
        <v>45196</v>
      </c>
      <c r="I7734" s="20" t="s">
        <v>81</v>
      </c>
      <c r="K7734" s="57" t="str">
        <f ca="1">LeaveTracker[[#This Row],[Days]]&amp;" "&amp;LeaveTracker[[#This Row],[Type of Leave]]</f>
        <v>2 SL</v>
      </c>
      <c r="L7734" s="23">
        <f ca="1">NETWORKDAYS(LeaveTracker[[#This Row],[Start Date]],LeaveTracker[[#This Row],[End Date]],lstHolidays)</f>
        <v>2</v>
      </c>
      <c r="M7734" s="27"/>
    </row>
    <row r="7735" spans="1:13" ht="30" customHeight="1" x14ac:dyDescent="0.3">
      <c r="A7735" s="27">
        <f t="shared" si="94"/>
        <v>3944</v>
      </c>
      <c r="B7735" s="31">
        <v>45203</v>
      </c>
      <c r="C7735" s="31">
        <v>45194</v>
      </c>
      <c r="D7735" s="19" t="s">
        <v>2089</v>
      </c>
      <c r="E7735" s="20" t="str">
        <f>IF(ISBLANK(LeaveTracker[[#This Row],[Employee Name]]),"-----",VLOOKUP(LeaveTracker[[#This Row],[Employee Name]],'List of Employees'!$B$4:$H$767,7))</f>
        <v>BPLO</v>
      </c>
      <c r="F7735" s="66" t="str">
        <f>IF(ISBLANK(LeaveTracker[[#This Row],[Employee Name]]),"-----",VLOOKUP(LeaveTracker[[#This Row],[Employee Name]],'List of Employees'!$B$4:$H$767,6))</f>
        <v>CASUAL</v>
      </c>
      <c r="G7735" s="24">
        <v>45195</v>
      </c>
      <c r="H7735" s="24">
        <v>45195</v>
      </c>
      <c r="I7735" s="19" t="s">
        <v>297</v>
      </c>
      <c r="J7735" s="42" t="s">
        <v>1000</v>
      </c>
      <c r="K7735" s="57" t="str">
        <f ca="1">LeaveTracker[[#This Row],[Days]]&amp;" "&amp;LeaveTracker[[#This Row],[Type of Leave]]</f>
        <v>1 OTHER</v>
      </c>
      <c r="L7735" s="23">
        <f ca="1">NETWORKDAYS(LeaveTracker[[#This Row],[Start Date]],LeaveTracker[[#This Row],[End Date]],lstHolidays)</f>
        <v>1</v>
      </c>
      <c r="M7735" s="27"/>
    </row>
    <row r="7736" spans="1:13" ht="30" customHeight="1" x14ac:dyDescent="0.3">
      <c r="A7736" s="27">
        <f t="shared" si="94"/>
        <v>3945</v>
      </c>
      <c r="B7736" s="31">
        <v>45203</v>
      </c>
      <c r="C7736" s="31">
        <v>45184</v>
      </c>
      <c r="D7736" s="19" t="s">
        <v>1721</v>
      </c>
      <c r="E7736" s="20" t="str">
        <f>IF(ISBLANK(LeaveTracker[[#This Row],[Employee Name]]),"-----",VLOOKUP(LeaveTracker[[#This Row],[Employee Name]],'List of Employees'!$B$4:$H$767,7))</f>
        <v>TCIS</v>
      </c>
      <c r="F7736" s="66" t="str">
        <f>IF(ISBLANK(LeaveTracker[[#This Row],[Employee Name]]),"-----",VLOOKUP(LeaveTracker[[#This Row],[Employee Name]],'List of Employees'!$B$4:$H$767,6))</f>
        <v>CASUAL</v>
      </c>
      <c r="G7736" s="24">
        <v>45189</v>
      </c>
      <c r="H7736" s="24">
        <v>45190</v>
      </c>
      <c r="I7736" s="20" t="s">
        <v>82</v>
      </c>
      <c r="K7736" s="57" t="str">
        <f ca="1">LeaveTracker[[#This Row],[Days]]&amp;" "&amp;LeaveTracker[[#This Row],[Type of Leave]]</f>
        <v>2 VL</v>
      </c>
      <c r="L7736" s="23">
        <f ca="1">NETWORKDAYS(LeaveTracker[[#This Row],[Start Date]],LeaveTracker[[#This Row],[End Date]],lstHolidays)</f>
        <v>2</v>
      </c>
      <c r="M7736" s="27"/>
    </row>
    <row r="7737" spans="1:13" ht="30" customHeight="1" x14ac:dyDescent="0.3">
      <c r="A7737" s="27">
        <f t="shared" si="94"/>
        <v>3946</v>
      </c>
      <c r="B7737" s="31">
        <v>45203</v>
      </c>
      <c r="C7737" s="31">
        <v>45196</v>
      </c>
      <c r="D7737" s="19" t="s">
        <v>1918</v>
      </c>
      <c r="E7737" s="20" t="str">
        <f>IF(ISBLANK(LeaveTracker[[#This Row],[Employee Name]]),"-----",VLOOKUP(LeaveTracker[[#This Row],[Employee Name]],'List of Employees'!$B$4:$H$767,7))</f>
        <v>HOUSING</v>
      </c>
      <c r="F7737" s="66" t="str">
        <f>IF(ISBLANK(LeaveTracker[[#This Row],[Employee Name]]),"-----",VLOOKUP(LeaveTracker[[#This Row],[Employee Name]],'List of Employees'!$B$4:$H$767,6))</f>
        <v>CASUAL</v>
      </c>
      <c r="G7737" s="24">
        <v>45187</v>
      </c>
      <c r="H7737" s="24">
        <v>45187</v>
      </c>
      <c r="I7737" s="20" t="s">
        <v>81</v>
      </c>
      <c r="K7737" s="57" t="str">
        <f ca="1">LeaveTracker[[#This Row],[Days]]&amp;" "&amp;LeaveTracker[[#This Row],[Type of Leave]]</f>
        <v>1 SL</v>
      </c>
      <c r="L7737" s="23">
        <f ca="1">NETWORKDAYS(LeaveTracker[[#This Row],[Start Date]],LeaveTracker[[#This Row],[End Date]],lstHolidays)</f>
        <v>1</v>
      </c>
      <c r="M7737" s="27"/>
    </row>
    <row r="7738" spans="1:13" ht="30" customHeight="1" x14ac:dyDescent="0.3">
      <c r="A7738" s="27">
        <v>3946</v>
      </c>
      <c r="B7738" s="31">
        <v>45203</v>
      </c>
      <c r="C7738" s="31">
        <v>45196</v>
      </c>
      <c r="D7738" s="19" t="s">
        <v>1918</v>
      </c>
      <c r="E7738" s="20" t="str">
        <f>IF(ISBLANK(LeaveTracker[[#This Row],[Employee Name]]),"-----",VLOOKUP(LeaveTracker[[#This Row],[Employee Name]],'List of Employees'!$B$4:$H$767,7))</f>
        <v>HOUSING</v>
      </c>
      <c r="F7738" s="66" t="str">
        <f>IF(ISBLANK(LeaveTracker[[#This Row],[Employee Name]]),"-----",VLOOKUP(LeaveTracker[[#This Row],[Employee Name]],'List of Employees'!$B$4:$H$767,6))</f>
        <v>CASUAL</v>
      </c>
      <c r="G7738" s="24">
        <v>45190</v>
      </c>
      <c r="H7738" s="24">
        <v>45190</v>
      </c>
      <c r="I7738" s="20" t="s">
        <v>81</v>
      </c>
      <c r="K7738" s="57" t="str">
        <f ca="1">LeaveTracker[[#This Row],[Days]]&amp;" "&amp;LeaveTracker[[#This Row],[Type of Leave]]</f>
        <v>1 SL</v>
      </c>
      <c r="L7738" s="23">
        <f ca="1">NETWORKDAYS(LeaveTracker[[#This Row],[Start Date]],LeaveTracker[[#This Row],[End Date]],lstHolidays)</f>
        <v>1</v>
      </c>
      <c r="M7738" s="27"/>
    </row>
    <row r="7739" spans="1:13" ht="30" customHeight="1" x14ac:dyDescent="0.3">
      <c r="A7739" s="27">
        <f t="shared" si="94"/>
        <v>3947</v>
      </c>
      <c r="B7739" s="31">
        <v>45203</v>
      </c>
      <c r="C7739" s="31">
        <v>45189</v>
      </c>
      <c r="D7739" s="19" t="s">
        <v>1778</v>
      </c>
      <c r="E7739" s="20" t="str">
        <f>IF(ISBLANK(LeaveTracker[[#This Row],[Employee Name]]),"-----",VLOOKUP(LeaveTracker[[#This Row],[Employee Name]],'List of Employees'!$B$4:$H$767,7))</f>
        <v>EEO/CITY MARKET</v>
      </c>
      <c r="F7739" s="66" t="str">
        <f>IF(ISBLANK(LeaveTracker[[#This Row],[Employee Name]]),"-----",VLOOKUP(LeaveTracker[[#This Row],[Employee Name]],'List of Employees'!$B$4:$H$767,6))</f>
        <v>CASUAL</v>
      </c>
      <c r="G7739" s="24">
        <v>45187</v>
      </c>
      <c r="H7739" s="24">
        <v>45187</v>
      </c>
      <c r="I7739" s="20" t="s">
        <v>81</v>
      </c>
      <c r="K7739" s="57" t="str">
        <f ca="1">LeaveTracker[[#This Row],[Days]]&amp;" "&amp;LeaveTracker[[#This Row],[Type of Leave]]</f>
        <v>1 SL</v>
      </c>
      <c r="L7739" s="23">
        <f ca="1">NETWORKDAYS(LeaveTracker[[#This Row],[Start Date]],LeaveTracker[[#This Row],[End Date]],lstHolidays)</f>
        <v>1</v>
      </c>
      <c r="M7739" s="27"/>
    </row>
    <row r="7740" spans="1:13" ht="30" customHeight="1" x14ac:dyDescent="0.3">
      <c r="A7740" s="27">
        <f t="shared" si="94"/>
        <v>3948</v>
      </c>
      <c r="B7740" s="31">
        <v>45203</v>
      </c>
      <c r="C7740" s="31">
        <v>45194</v>
      </c>
      <c r="D7740" s="19" t="s">
        <v>1751</v>
      </c>
      <c r="E7740" s="20" t="str">
        <f>IF(ISBLANK(LeaveTracker[[#This Row],[Employee Name]]),"-----",VLOOKUP(LeaveTracker[[#This Row],[Employee Name]],'List of Employees'!$B$4:$H$767,7))</f>
        <v>EEO/CITY MARKET</v>
      </c>
      <c r="F7740" s="66" t="str">
        <f>IF(ISBLANK(LeaveTracker[[#This Row],[Employee Name]]),"-----",VLOOKUP(LeaveTracker[[#This Row],[Employee Name]],'List of Employees'!$B$4:$H$767,6))</f>
        <v>CASUAL</v>
      </c>
      <c r="G7740" s="24">
        <v>45208</v>
      </c>
      <c r="H7740" s="24">
        <v>45209</v>
      </c>
      <c r="I7740" s="20" t="s">
        <v>82</v>
      </c>
      <c r="K7740" s="57" t="str">
        <f ca="1">LeaveTracker[[#This Row],[Days]]&amp;" "&amp;LeaveTracker[[#This Row],[Type of Leave]]</f>
        <v>2 VL</v>
      </c>
      <c r="L7740" s="23">
        <f ca="1">NETWORKDAYS(LeaveTracker[[#This Row],[Start Date]],LeaveTracker[[#This Row],[End Date]],lstHolidays)</f>
        <v>2</v>
      </c>
      <c r="M7740" s="27"/>
    </row>
    <row r="7741" spans="1:13" ht="30" customHeight="1" x14ac:dyDescent="0.3">
      <c r="A7741" s="27">
        <f t="shared" si="94"/>
        <v>3949</v>
      </c>
      <c r="B7741" s="31">
        <v>45203</v>
      </c>
      <c r="C7741" s="31">
        <v>45194</v>
      </c>
      <c r="D7741" s="19" t="s">
        <v>1751</v>
      </c>
      <c r="E7741" s="20" t="str">
        <f>IF(ISBLANK(LeaveTracker[[#This Row],[Employee Name]]),"-----",VLOOKUP(LeaveTracker[[#This Row],[Employee Name]],'List of Employees'!$B$4:$H$767,7))</f>
        <v>EEO/CITY MARKET</v>
      </c>
      <c r="F7741" s="66" t="str">
        <f>IF(ISBLANK(LeaveTracker[[#This Row],[Employee Name]]),"-----",VLOOKUP(LeaveTracker[[#This Row],[Employee Name]],'List of Employees'!$B$4:$H$767,6))</f>
        <v>CASUAL</v>
      </c>
      <c r="G7741" s="24">
        <v>45202</v>
      </c>
      <c r="H7741" s="24">
        <v>45202</v>
      </c>
      <c r="I7741" s="20" t="s">
        <v>81</v>
      </c>
      <c r="K7741" s="57" t="str">
        <f ca="1">LeaveTracker[[#This Row],[Days]]&amp;" "&amp;LeaveTracker[[#This Row],[Type of Leave]]</f>
        <v>1 SL</v>
      </c>
      <c r="L7741" s="23">
        <f ca="1">NETWORKDAYS(LeaveTracker[[#This Row],[Start Date]],LeaveTracker[[#This Row],[End Date]],lstHolidays)</f>
        <v>1</v>
      </c>
      <c r="M7741" s="27"/>
    </row>
    <row r="7742" spans="1:13" ht="30" customHeight="1" x14ac:dyDescent="0.3">
      <c r="A7742" s="27">
        <v>3949</v>
      </c>
      <c r="B7742" s="31">
        <v>45203</v>
      </c>
      <c r="C7742" s="31">
        <v>45194</v>
      </c>
      <c r="D7742" s="19" t="s">
        <v>1751</v>
      </c>
      <c r="E7742" s="20" t="str">
        <f>IF(ISBLANK(LeaveTracker[[#This Row],[Employee Name]]),"-----",VLOOKUP(LeaveTracker[[#This Row],[Employee Name]],'List of Employees'!$B$4:$H$767,7))</f>
        <v>EEO/CITY MARKET</v>
      </c>
      <c r="F7742" s="66" t="str">
        <f>IF(ISBLANK(LeaveTracker[[#This Row],[Employee Name]]),"-----",VLOOKUP(LeaveTracker[[#This Row],[Employee Name]],'List of Employees'!$B$4:$H$767,6))</f>
        <v>CASUAL</v>
      </c>
      <c r="G7742" s="24">
        <v>45204</v>
      </c>
      <c r="H7742" s="24">
        <v>45205</v>
      </c>
      <c r="I7742" s="20" t="s">
        <v>81</v>
      </c>
      <c r="K7742" s="57" t="str">
        <f ca="1">LeaveTracker[[#This Row],[Days]]&amp;" "&amp;LeaveTracker[[#This Row],[Type of Leave]]</f>
        <v>2 SL</v>
      </c>
      <c r="L7742" s="23">
        <f ca="1">NETWORKDAYS(LeaveTracker[[#This Row],[Start Date]],LeaveTracker[[#This Row],[End Date]],lstHolidays)</f>
        <v>2</v>
      </c>
      <c r="M7742" s="27"/>
    </row>
    <row r="7743" spans="1:13" ht="30" customHeight="1" x14ac:dyDescent="0.3">
      <c r="A7743" s="27">
        <f t="shared" si="94"/>
        <v>3950</v>
      </c>
      <c r="B7743" s="31">
        <v>45203</v>
      </c>
      <c r="C7743" s="31">
        <v>45189</v>
      </c>
      <c r="D7743" s="19" t="s">
        <v>1751</v>
      </c>
      <c r="E7743" s="20" t="str">
        <f>IF(ISBLANK(LeaveTracker[[#This Row],[Employee Name]]),"-----",VLOOKUP(LeaveTracker[[#This Row],[Employee Name]],'List of Employees'!$B$4:$H$767,7))</f>
        <v>EEO/CITY MARKET</v>
      </c>
      <c r="F7743" s="66" t="str">
        <f>IF(ISBLANK(LeaveTracker[[#This Row],[Employee Name]]),"-----",VLOOKUP(LeaveTracker[[#This Row],[Employee Name]],'List of Employees'!$B$4:$H$767,6))</f>
        <v>CASUAL</v>
      </c>
      <c r="G7743" s="24">
        <v>45195</v>
      </c>
      <c r="H7743" s="24">
        <v>45195</v>
      </c>
      <c r="I7743" s="20" t="s">
        <v>81</v>
      </c>
      <c r="K7743" s="57" t="str">
        <f ca="1">LeaveTracker[[#This Row],[Days]]&amp;" "&amp;LeaveTracker[[#This Row],[Type of Leave]]</f>
        <v>1 SL</v>
      </c>
      <c r="L7743" s="23">
        <f ca="1">NETWORKDAYS(LeaveTracker[[#This Row],[Start Date]],LeaveTracker[[#This Row],[End Date]],lstHolidays)</f>
        <v>1</v>
      </c>
      <c r="M7743" s="27"/>
    </row>
    <row r="7744" spans="1:13" ht="30" customHeight="1" x14ac:dyDescent="0.3">
      <c r="A7744" s="27">
        <v>3950</v>
      </c>
      <c r="B7744" s="31">
        <v>45203</v>
      </c>
      <c r="C7744" s="31">
        <v>45189</v>
      </c>
      <c r="D7744" s="19" t="s">
        <v>1751</v>
      </c>
      <c r="E7744" s="20" t="str">
        <f>IF(ISBLANK(LeaveTracker[[#This Row],[Employee Name]]),"-----",VLOOKUP(LeaveTracker[[#This Row],[Employee Name]],'List of Employees'!$B$4:$H$767,7))</f>
        <v>EEO/CITY MARKET</v>
      </c>
      <c r="F7744" s="66" t="str">
        <f>IF(ISBLANK(LeaveTracker[[#This Row],[Employee Name]]),"-----",VLOOKUP(LeaveTracker[[#This Row],[Employee Name]],'List of Employees'!$B$4:$H$767,6))</f>
        <v>CASUAL</v>
      </c>
      <c r="G7744" s="24">
        <v>45197</v>
      </c>
      <c r="H7744" s="24">
        <v>45198</v>
      </c>
      <c r="I7744" s="20" t="s">
        <v>81</v>
      </c>
      <c r="K7744" s="57" t="str">
        <f ca="1">LeaveTracker[[#This Row],[Days]]&amp;" "&amp;LeaveTracker[[#This Row],[Type of Leave]]</f>
        <v>2 SL</v>
      </c>
      <c r="L7744" s="23">
        <f ca="1">NETWORKDAYS(LeaveTracker[[#This Row],[Start Date]],LeaveTracker[[#This Row],[End Date]],lstHolidays)</f>
        <v>2</v>
      </c>
      <c r="M7744" s="27"/>
    </row>
    <row r="7745" spans="1:13" ht="30" customHeight="1" x14ac:dyDescent="0.3">
      <c r="A7745" s="27">
        <f t="shared" ref="A7745:A7807" si="95">A7744+1</f>
        <v>3951</v>
      </c>
      <c r="B7745" s="31">
        <v>45203</v>
      </c>
      <c r="C7745" s="31">
        <v>45196</v>
      </c>
      <c r="D7745" s="19" t="s">
        <v>1817</v>
      </c>
      <c r="E7745" s="20" t="str">
        <f>IF(ISBLANK(LeaveTracker[[#This Row],[Employee Name]]),"-----",VLOOKUP(LeaveTracker[[#This Row],[Employee Name]],'List of Employees'!$B$4:$H$767,7))</f>
        <v>EEO/CITY MARKET</v>
      </c>
      <c r="F7745" s="66" t="str">
        <f>IF(ISBLANK(LeaveTracker[[#This Row],[Employee Name]]),"-----",VLOOKUP(LeaveTracker[[#This Row],[Employee Name]],'List of Employees'!$B$4:$H$767,6))</f>
        <v>CASUAL</v>
      </c>
      <c r="G7745" s="24">
        <v>45194</v>
      </c>
      <c r="H7745" s="24">
        <v>45195</v>
      </c>
      <c r="I7745" s="20" t="s">
        <v>81</v>
      </c>
      <c r="K7745" s="57" t="str">
        <f ca="1">LeaveTracker[[#This Row],[Days]]&amp;" "&amp;LeaveTracker[[#This Row],[Type of Leave]]</f>
        <v>2 SL</v>
      </c>
      <c r="L7745" s="23">
        <f ca="1">NETWORKDAYS(LeaveTracker[[#This Row],[Start Date]],LeaveTracker[[#This Row],[End Date]],lstHolidays)</f>
        <v>2</v>
      </c>
      <c r="M7745" s="27"/>
    </row>
    <row r="7746" spans="1:13" ht="30" customHeight="1" x14ac:dyDescent="0.3">
      <c r="A7746" s="27">
        <f t="shared" si="95"/>
        <v>3952</v>
      </c>
      <c r="B7746" s="31">
        <v>45203</v>
      </c>
      <c r="C7746" s="31">
        <v>45196</v>
      </c>
      <c r="D7746" s="19" t="s">
        <v>1778</v>
      </c>
      <c r="E7746" s="20" t="str">
        <f>IF(ISBLANK(LeaveTracker[[#This Row],[Employee Name]]),"-----",VLOOKUP(LeaveTracker[[#This Row],[Employee Name]],'List of Employees'!$B$4:$H$767,7))</f>
        <v>EEO/CITY MARKET</v>
      </c>
      <c r="F7746" s="66" t="str">
        <f>IF(ISBLANK(LeaveTracker[[#This Row],[Employee Name]]),"-----",VLOOKUP(LeaveTracker[[#This Row],[Employee Name]],'List of Employees'!$B$4:$H$767,6))</f>
        <v>CASUAL</v>
      </c>
      <c r="G7746" s="24">
        <v>45191</v>
      </c>
      <c r="H7746" s="24">
        <v>45194</v>
      </c>
      <c r="I7746" s="20" t="s">
        <v>81</v>
      </c>
      <c r="K7746" s="57" t="str">
        <f>LeaveTracker[[#This Row],[Days]]&amp;" "&amp;LeaveTracker[[#This Row],[Type of Leave]]</f>
        <v>4 SL</v>
      </c>
      <c r="L7746" s="23">
        <v>4</v>
      </c>
      <c r="M7746" s="27"/>
    </row>
    <row r="7747" spans="1:13" ht="30" customHeight="1" x14ac:dyDescent="0.3">
      <c r="A7747" s="27">
        <f t="shared" si="95"/>
        <v>3953</v>
      </c>
      <c r="B7747" s="31">
        <v>45203</v>
      </c>
      <c r="C7747" s="31">
        <v>45194</v>
      </c>
      <c r="D7747" s="19" t="s">
        <v>952</v>
      </c>
      <c r="E7747" s="20" t="str">
        <f>IF(ISBLANK(LeaveTracker[[#This Row],[Employee Name]]),"-----",VLOOKUP(LeaveTracker[[#This Row],[Employee Name]],'List of Employees'!$B$4:$H$767,7))</f>
        <v>LCR</v>
      </c>
      <c r="F7747" s="66" t="str">
        <f>IF(ISBLANK(LeaveTracker[[#This Row],[Employee Name]]),"-----",VLOOKUP(LeaveTracker[[#This Row],[Employee Name]],'List of Employees'!$B$4:$H$767,6))</f>
        <v>PERMANENT</v>
      </c>
      <c r="G7747" s="24">
        <v>45201</v>
      </c>
      <c r="H7747" s="24">
        <v>45289</v>
      </c>
      <c r="I7747" s="20" t="s">
        <v>82</v>
      </c>
      <c r="K7747" s="57" t="str">
        <f ca="1">LeaveTracker[[#This Row],[Days]]&amp;" "&amp;LeaveTracker[[#This Row],[Type of Leave]]</f>
        <v>59 VL</v>
      </c>
      <c r="L7747" s="23">
        <f ca="1">NETWORKDAYS(LeaveTracker[[#This Row],[Start Date]],LeaveTracker[[#This Row],[End Date]],lstHolidays)</f>
        <v>59</v>
      </c>
      <c r="M7747" s="27"/>
    </row>
    <row r="7748" spans="1:13" ht="30" customHeight="1" x14ac:dyDescent="0.3">
      <c r="A7748" s="27">
        <f t="shared" si="95"/>
        <v>3954</v>
      </c>
      <c r="B7748" s="31">
        <v>45203</v>
      </c>
      <c r="C7748" s="31">
        <v>45194</v>
      </c>
      <c r="D7748" s="19" t="s">
        <v>1833</v>
      </c>
      <c r="E7748" s="20" t="str">
        <f>IF(ISBLANK(LeaveTracker[[#This Row],[Employee Name]]),"-----",VLOOKUP(LeaveTracker[[#This Row],[Employee Name]],'List of Employees'!$B$4:$H$767,7))</f>
        <v>BIR</v>
      </c>
      <c r="F7748" s="66" t="str">
        <f>IF(ISBLANK(LeaveTracker[[#This Row],[Employee Name]]),"-----",VLOOKUP(LeaveTracker[[#This Row],[Employee Name]],'List of Employees'!$B$4:$H$767,6))</f>
        <v>CASUAL</v>
      </c>
      <c r="G7748" s="24">
        <v>45188</v>
      </c>
      <c r="H7748" s="24">
        <v>45188</v>
      </c>
      <c r="I7748" s="20" t="s">
        <v>81</v>
      </c>
      <c r="K7748" s="57" t="str">
        <f ca="1">LeaveTracker[[#This Row],[Days]]&amp;" "&amp;LeaveTracker[[#This Row],[Type of Leave]]</f>
        <v>1 SL</v>
      </c>
      <c r="L7748" s="23">
        <f ca="1">NETWORKDAYS(LeaveTracker[[#This Row],[Start Date]],LeaveTracker[[#This Row],[End Date]],lstHolidays)</f>
        <v>1</v>
      </c>
      <c r="M7748" s="27"/>
    </row>
    <row r="7749" spans="1:13" ht="30" customHeight="1" x14ac:dyDescent="0.3">
      <c r="A7749" s="27">
        <v>3954</v>
      </c>
      <c r="B7749" s="31">
        <v>45203</v>
      </c>
      <c r="C7749" s="31">
        <v>45194</v>
      </c>
      <c r="D7749" s="19" t="s">
        <v>1833</v>
      </c>
      <c r="E7749" s="20" t="str">
        <f>IF(ISBLANK(LeaveTracker[[#This Row],[Employee Name]]),"-----",VLOOKUP(LeaveTracker[[#This Row],[Employee Name]],'List of Employees'!$B$4:$H$767,7))</f>
        <v>BIR</v>
      </c>
      <c r="F7749" s="66" t="str">
        <f>IF(ISBLANK(LeaveTracker[[#This Row],[Employee Name]]),"-----",VLOOKUP(LeaveTracker[[#This Row],[Employee Name]],'List of Employees'!$B$4:$H$767,6))</f>
        <v>CASUAL</v>
      </c>
      <c r="G7749" s="24">
        <v>45190</v>
      </c>
      <c r="H7749" s="24">
        <v>45190</v>
      </c>
      <c r="I7749" s="20" t="s">
        <v>81</v>
      </c>
      <c r="K7749" s="57" t="str">
        <f ca="1">LeaveTracker[[#This Row],[Days]]&amp;" "&amp;LeaveTracker[[#This Row],[Type of Leave]]</f>
        <v>1 SL</v>
      </c>
      <c r="L7749" s="23">
        <f ca="1">NETWORKDAYS(LeaveTracker[[#This Row],[Start Date]],LeaveTracker[[#This Row],[End Date]],lstHolidays)</f>
        <v>1</v>
      </c>
      <c r="M7749" s="27"/>
    </row>
    <row r="7750" spans="1:13" ht="30" customHeight="1" x14ac:dyDescent="0.3">
      <c r="A7750" s="27">
        <f t="shared" si="95"/>
        <v>3955</v>
      </c>
      <c r="B7750" s="31">
        <v>45203</v>
      </c>
      <c r="C7750" s="31">
        <v>45194</v>
      </c>
      <c r="D7750" s="19" t="s">
        <v>1728</v>
      </c>
      <c r="E7750" s="20" t="str">
        <f>IF(ISBLANK(LeaveTracker[[#This Row],[Employee Name]]),"-----",VLOOKUP(LeaveTracker[[#This Row],[Employee Name]],'List of Employees'!$B$4:$H$767,7))</f>
        <v>ASSESSOR</v>
      </c>
      <c r="F7750" s="66" t="str">
        <f>IF(ISBLANK(LeaveTracker[[#This Row],[Employee Name]]),"-----",VLOOKUP(LeaveTracker[[#This Row],[Employee Name]],'List of Employees'!$B$4:$H$767,6))</f>
        <v>CASUAL</v>
      </c>
      <c r="G7750" s="24">
        <v>45191</v>
      </c>
      <c r="H7750" s="24">
        <v>45191</v>
      </c>
      <c r="I7750" s="20" t="s">
        <v>81</v>
      </c>
      <c r="K7750" s="57" t="str">
        <f ca="1">LeaveTracker[[#This Row],[Days]]&amp;" "&amp;LeaveTracker[[#This Row],[Type of Leave]]</f>
        <v>1 SL</v>
      </c>
      <c r="L7750" s="23">
        <f ca="1">NETWORKDAYS(LeaveTracker[[#This Row],[Start Date]],LeaveTracker[[#This Row],[End Date]],lstHolidays)</f>
        <v>1</v>
      </c>
      <c r="M7750" s="27"/>
    </row>
    <row r="7751" spans="1:13" ht="30" customHeight="1" x14ac:dyDescent="0.3">
      <c r="A7751" s="27">
        <f t="shared" si="95"/>
        <v>3956</v>
      </c>
      <c r="B7751" s="31">
        <v>45203</v>
      </c>
      <c r="C7751" s="31">
        <v>45195</v>
      </c>
      <c r="D7751" s="19" t="s">
        <v>2453</v>
      </c>
      <c r="E7751" s="20" t="str">
        <f>IF(ISBLANK(LeaveTracker[[#This Row],[Employee Name]]),"-----",VLOOKUP(LeaveTracker[[#This Row],[Employee Name]],'List of Employees'!$B$4:$H$767,7))</f>
        <v>RTC BRANCA</v>
      </c>
      <c r="F7751" s="66" t="str">
        <f>IF(ISBLANK(LeaveTracker[[#This Row],[Employee Name]]),"-----",VLOOKUP(LeaveTracker[[#This Row],[Employee Name]],'List of Employees'!$B$4:$H$767,6))</f>
        <v>CASUAL</v>
      </c>
      <c r="G7751" s="24">
        <v>45190</v>
      </c>
      <c r="H7751" s="24">
        <v>45190</v>
      </c>
      <c r="I7751" s="20" t="s">
        <v>82</v>
      </c>
      <c r="K7751" s="57" t="str">
        <f ca="1">LeaveTracker[[#This Row],[Days]]&amp;" "&amp;LeaveTracker[[#This Row],[Type of Leave]]</f>
        <v>1 VL</v>
      </c>
      <c r="L7751" s="23">
        <f ca="1">NETWORKDAYS(LeaveTracker[[#This Row],[Start Date]],LeaveTracker[[#This Row],[End Date]],lstHolidays)</f>
        <v>1</v>
      </c>
      <c r="M7751" s="27"/>
    </row>
    <row r="7752" spans="1:13" ht="30" customHeight="1" x14ac:dyDescent="0.3">
      <c r="A7752" s="27">
        <f t="shared" si="95"/>
        <v>3957</v>
      </c>
      <c r="B7752" s="31">
        <v>45203</v>
      </c>
      <c r="C7752" s="31">
        <v>45195</v>
      </c>
      <c r="D7752" s="19" t="s">
        <v>2453</v>
      </c>
      <c r="E7752" s="20" t="str">
        <f>IF(ISBLANK(LeaveTracker[[#This Row],[Employee Name]]),"-----",VLOOKUP(LeaveTracker[[#This Row],[Employee Name]],'List of Employees'!$B$4:$H$767,7))</f>
        <v>RTC BRANCA</v>
      </c>
      <c r="F7752" s="66" t="str">
        <f>IF(ISBLANK(LeaveTracker[[#This Row],[Employee Name]]),"-----",VLOOKUP(LeaveTracker[[#This Row],[Employee Name]],'List of Employees'!$B$4:$H$767,6))</f>
        <v>CASUAL</v>
      </c>
      <c r="G7752" s="24">
        <v>45222</v>
      </c>
      <c r="H7752" s="24">
        <v>45224</v>
      </c>
      <c r="I7752" s="20" t="s">
        <v>82</v>
      </c>
      <c r="K7752" s="57" t="str">
        <f>LeaveTracker[[#This Row],[Days]]&amp;" "&amp;LeaveTracker[[#This Row],[Type of Leave]]</f>
        <v>3 VL</v>
      </c>
      <c r="L7752" s="23">
        <v>3</v>
      </c>
      <c r="M7752" s="27"/>
    </row>
    <row r="7753" spans="1:13" ht="30" customHeight="1" x14ac:dyDescent="0.3">
      <c r="A7753" s="27">
        <f t="shared" si="95"/>
        <v>3958</v>
      </c>
      <c r="B7753" s="31">
        <v>45203</v>
      </c>
      <c r="C7753" s="31">
        <v>45195</v>
      </c>
      <c r="D7753" s="19" t="s">
        <v>2175</v>
      </c>
      <c r="E7753" s="20" t="str">
        <f>IF(ISBLANK(LeaveTracker[[#This Row],[Employee Name]]),"-----",VLOOKUP(LeaveTracker[[#This Row],[Employee Name]],'List of Employees'!$B$4:$H$767,7))</f>
        <v>HALL OF JUSTICE</v>
      </c>
      <c r="F7753" s="66" t="str">
        <f>IF(ISBLANK(LeaveTracker[[#This Row],[Employee Name]]),"-----",VLOOKUP(LeaveTracker[[#This Row],[Employee Name]],'List of Employees'!$B$4:$H$767,6))</f>
        <v>CASUAL</v>
      </c>
      <c r="G7753" s="24">
        <v>45202</v>
      </c>
      <c r="H7753" s="24">
        <v>45202</v>
      </c>
      <c r="I7753" s="20" t="s">
        <v>82</v>
      </c>
      <c r="K7753" s="57" t="str">
        <f ca="1">LeaveTracker[[#This Row],[Days]]&amp;" "&amp;LeaveTracker[[#This Row],[Type of Leave]]</f>
        <v>1 VL</v>
      </c>
      <c r="L7753" s="23">
        <f ca="1">NETWORKDAYS(LeaveTracker[[#This Row],[Start Date]],LeaveTracker[[#This Row],[End Date]],lstHolidays)</f>
        <v>1</v>
      </c>
      <c r="M7753" s="27"/>
    </row>
    <row r="7754" spans="1:13" ht="30" customHeight="1" x14ac:dyDescent="0.3">
      <c r="A7754" s="27">
        <v>3958</v>
      </c>
      <c r="B7754" s="31">
        <v>45203</v>
      </c>
      <c r="C7754" s="31">
        <v>45195</v>
      </c>
      <c r="D7754" s="19" t="s">
        <v>2175</v>
      </c>
      <c r="E7754" s="20" t="str">
        <f>IF(ISBLANK(LeaveTracker[[#This Row],[Employee Name]]),"-----",VLOOKUP(LeaveTracker[[#This Row],[Employee Name]],'List of Employees'!$B$4:$H$767,7))</f>
        <v>HALL OF JUSTICE</v>
      </c>
      <c r="F7754" s="66" t="str">
        <f>IF(ISBLANK(LeaveTracker[[#This Row],[Employee Name]]),"-----",VLOOKUP(LeaveTracker[[#This Row],[Employee Name]],'List of Employees'!$B$4:$H$767,6))</f>
        <v>CASUAL</v>
      </c>
      <c r="G7754" s="24">
        <v>45204</v>
      </c>
      <c r="H7754" s="24">
        <v>45205</v>
      </c>
      <c r="I7754" s="20" t="s">
        <v>82</v>
      </c>
      <c r="K7754" s="57" t="str">
        <f ca="1">LeaveTracker[[#This Row],[Days]]&amp;" "&amp;LeaveTracker[[#This Row],[Type of Leave]]</f>
        <v>2 VL</v>
      </c>
      <c r="L7754" s="23">
        <f ca="1">NETWORKDAYS(LeaveTracker[[#This Row],[Start Date]],LeaveTracker[[#This Row],[End Date]],lstHolidays)</f>
        <v>2</v>
      </c>
      <c r="M7754" s="27"/>
    </row>
    <row r="7755" spans="1:13" ht="30" customHeight="1" x14ac:dyDescent="0.3">
      <c r="A7755" s="27">
        <f t="shared" si="95"/>
        <v>3959</v>
      </c>
      <c r="B7755" s="31">
        <v>45203</v>
      </c>
      <c r="C7755" s="31">
        <v>45182</v>
      </c>
      <c r="D7755" s="19" t="s">
        <v>1940</v>
      </c>
      <c r="E7755" s="20" t="str">
        <f>IF(ISBLANK(LeaveTracker[[#This Row],[Employee Name]]),"-----",VLOOKUP(LeaveTracker[[#This Row],[Employee Name]],'List of Employees'!$B$4:$H$767,7))</f>
        <v>SP/VMO</v>
      </c>
      <c r="F7755" s="66" t="str">
        <f>IF(ISBLANK(LeaveTracker[[#This Row],[Employee Name]]),"-----",VLOOKUP(LeaveTracker[[#This Row],[Employee Name]],'List of Employees'!$B$4:$H$767,6))</f>
        <v>CASUAL</v>
      </c>
      <c r="G7755" s="24">
        <v>45217</v>
      </c>
      <c r="H7755" s="24">
        <v>45217</v>
      </c>
      <c r="I7755" s="20" t="s">
        <v>82</v>
      </c>
      <c r="K7755" s="57" t="str">
        <f ca="1">LeaveTracker[[#This Row],[Days]]&amp;" "&amp;LeaveTracker[[#This Row],[Type of Leave]]</f>
        <v>1 VL</v>
      </c>
      <c r="L7755" s="23">
        <f ca="1">NETWORKDAYS(LeaveTracker[[#This Row],[Start Date]],LeaveTracker[[#This Row],[End Date]],lstHolidays)</f>
        <v>1</v>
      </c>
      <c r="M7755" s="27"/>
    </row>
    <row r="7756" spans="1:13" ht="30" customHeight="1" x14ac:dyDescent="0.3">
      <c r="A7756" s="27">
        <f t="shared" si="95"/>
        <v>3960</v>
      </c>
      <c r="B7756" s="31">
        <v>45203</v>
      </c>
      <c r="C7756" s="31">
        <v>45189</v>
      </c>
      <c r="D7756" s="19" t="s">
        <v>2413</v>
      </c>
      <c r="E7756" s="20" t="str">
        <f>IF(ISBLANK(LeaveTracker[[#This Row],[Employee Name]]),"-----",VLOOKUP(LeaveTracker[[#This Row],[Employee Name]],'List of Employees'!$B$4:$H$767,7))</f>
        <v>PEOPLE'S PARK</v>
      </c>
      <c r="F7756" s="66" t="str">
        <f>IF(ISBLANK(LeaveTracker[[#This Row],[Employee Name]]),"-----",VLOOKUP(LeaveTracker[[#This Row],[Employee Name]],'List of Employees'!$B$4:$H$767,6))</f>
        <v>CASUAL</v>
      </c>
      <c r="G7756" s="24">
        <v>45194</v>
      </c>
      <c r="H7756" s="24">
        <v>45204</v>
      </c>
      <c r="I7756" s="20" t="s">
        <v>82</v>
      </c>
      <c r="K7756" s="57" t="str">
        <f>LeaveTracker[[#This Row],[Days]]&amp;" "&amp;LeaveTracker[[#This Row],[Type of Leave]]</f>
        <v>10 VL</v>
      </c>
      <c r="L7756" s="23">
        <v>10</v>
      </c>
      <c r="M7756" s="27"/>
    </row>
    <row r="7757" spans="1:13" ht="30" customHeight="1" x14ac:dyDescent="0.3">
      <c r="A7757" s="27">
        <f t="shared" si="95"/>
        <v>3961</v>
      </c>
      <c r="B7757" s="31">
        <v>45203</v>
      </c>
      <c r="C7757" s="31" t="s">
        <v>2490</v>
      </c>
      <c r="D7757" s="19" t="s">
        <v>2007</v>
      </c>
      <c r="E7757" s="20" t="str">
        <f>IF(ISBLANK(LeaveTracker[[#This Row],[Employee Name]]),"-----",VLOOKUP(LeaveTracker[[#This Row],[Employee Name]],'List of Employees'!$B$4:$H$767,7))</f>
        <v>EDP</v>
      </c>
      <c r="F7757" s="66" t="str">
        <f>IF(ISBLANK(LeaveTracker[[#This Row],[Employee Name]]),"-----",VLOOKUP(LeaveTracker[[#This Row],[Employee Name]],'List of Employees'!$B$4:$H$767,6))</f>
        <v>CASUAL</v>
      </c>
      <c r="G7757" s="24">
        <v>45191</v>
      </c>
      <c r="H7757" s="24">
        <v>45191</v>
      </c>
      <c r="I7757" s="20" t="s">
        <v>81</v>
      </c>
      <c r="K7757" s="57" t="str">
        <f ca="1">LeaveTracker[[#This Row],[Days]]&amp;" "&amp;LeaveTracker[[#This Row],[Type of Leave]]</f>
        <v>1 SL</v>
      </c>
      <c r="L7757" s="23">
        <f ca="1">NETWORKDAYS(LeaveTracker[[#This Row],[Start Date]],LeaveTracker[[#This Row],[End Date]],lstHolidays)</f>
        <v>1</v>
      </c>
      <c r="M7757" s="27"/>
    </row>
    <row r="7758" spans="1:13" ht="30" customHeight="1" x14ac:dyDescent="0.3">
      <c r="A7758" s="27">
        <f t="shared" si="95"/>
        <v>3962</v>
      </c>
      <c r="B7758" s="31">
        <v>45203</v>
      </c>
      <c r="C7758" s="31">
        <v>45195</v>
      </c>
      <c r="D7758" s="19" t="s">
        <v>1746</v>
      </c>
      <c r="E7758" s="20" t="str">
        <f>IF(ISBLANK(LeaveTracker[[#This Row],[Employee Name]]),"-----",VLOOKUP(LeaveTracker[[#This Row],[Employee Name]],'List of Employees'!$B$4:$H$767,7))</f>
        <v>BPLO</v>
      </c>
      <c r="F7758" s="66" t="str">
        <f>IF(ISBLANK(LeaveTracker[[#This Row],[Employee Name]]),"-----",VLOOKUP(LeaveTracker[[#This Row],[Employee Name]],'List of Employees'!$B$4:$H$767,6))</f>
        <v>CASUAL</v>
      </c>
      <c r="G7758" s="24">
        <v>45194</v>
      </c>
      <c r="H7758" s="24">
        <v>45194</v>
      </c>
      <c r="I7758" s="20" t="s">
        <v>81</v>
      </c>
      <c r="K7758" s="57" t="str">
        <f ca="1">LeaveTracker[[#This Row],[Days]]&amp;" "&amp;LeaveTracker[[#This Row],[Type of Leave]]</f>
        <v>1 SL</v>
      </c>
      <c r="L7758" s="23">
        <f ca="1">NETWORKDAYS(LeaveTracker[[#This Row],[Start Date]],LeaveTracker[[#This Row],[End Date]],lstHolidays)</f>
        <v>1</v>
      </c>
      <c r="M7758" s="27"/>
    </row>
    <row r="7759" spans="1:13" ht="30" customHeight="1" x14ac:dyDescent="0.3">
      <c r="A7759" s="27">
        <f t="shared" si="95"/>
        <v>3963</v>
      </c>
      <c r="B7759" s="31">
        <v>45203</v>
      </c>
      <c r="C7759" s="31">
        <v>45189</v>
      </c>
      <c r="D7759" s="19" t="s">
        <v>1092</v>
      </c>
      <c r="E7759" s="20" t="str">
        <f>IF(ISBLANK(LeaveTracker[[#This Row],[Employee Name]]),"-----",VLOOKUP(LeaveTracker[[#This Row],[Employee Name]],'List of Employees'!$B$4:$H$767,7))</f>
        <v>VMO</v>
      </c>
      <c r="F7759" s="66" t="str">
        <f>IF(ISBLANK(LeaveTracker[[#This Row],[Employee Name]]),"-----",VLOOKUP(LeaveTracker[[#This Row],[Employee Name]],'List of Employees'!$B$4:$H$767,6))</f>
        <v>PERMANENT</v>
      </c>
      <c r="G7759" s="24">
        <v>45187</v>
      </c>
      <c r="H7759" s="24">
        <v>45187</v>
      </c>
      <c r="I7759" s="20" t="s">
        <v>81</v>
      </c>
      <c r="K7759" s="57" t="str">
        <f ca="1">LeaveTracker[[#This Row],[Days]]&amp;" "&amp;LeaveTracker[[#This Row],[Type of Leave]]</f>
        <v>1 SL</v>
      </c>
      <c r="L7759" s="23">
        <f ca="1">NETWORKDAYS(LeaveTracker[[#This Row],[Start Date]],LeaveTracker[[#This Row],[End Date]],lstHolidays)</f>
        <v>1</v>
      </c>
      <c r="M7759" s="27"/>
    </row>
    <row r="7760" spans="1:13" ht="30" customHeight="1" x14ac:dyDescent="0.3">
      <c r="A7760" s="27">
        <f t="shared" si="95"/>
        <v>3964</v>
      </c>
      <c r="B7760" s="31">
        <v>45203</v>
      </c>
      <c r="C7760" s="31">
        <v>45190</v>
      </c>
      <c r="D7760" s="19" t="s">
        <v>1835</v>
      </c>
      <c r="E7760" s="20" t="str">
        <f>IF(ISBLANK(LeaveTracker[[#This Row],[Employee Name]]),"-----",VLOOKUP(LeaveTracker[[#This Row],[Employee Name]],'List of Employees'!$B$4:$H$767,7))</f>
        <v>VMO/SP</v>
      </c>
      <c r="F7760" s="66" t="str">
        <f>IF(ISBLANK(LeaveTracker[[#This Row],[Employee Name]]),"-----",VLOOKUP(LeaveTracker[[#This Row],[Employee Name]],'List of Employees'!$B$4:$H$767,6))</f>
        <v>CASUAL</v>
      </c>
      <c r="G7760" s="24">
        <v>45189</v>
      </c>
      <c r="H7760" s="24">
        <v>45190</v>
      </c>
      <c r="I7760" s="20" t="s">
        <v>81</v>
      </c>
      <c r="K7760" s="57" t="str">
        <f ca="1">LeaveTracker[[#This Row],[Days]]&amp;" "&amp;LeaveTracker[[#This Row],[Type of Leave]]</f>
        <v>2 SL</v>
      </c>
      <c r="L7760" s="23">
        <f ca="1">NETWORKDAYS(LeaveTracker[[#This Row],[Start Date]],LeaveTracker[[#This Row],[End Date]],lstHolidays)</f>
        <v>2</v>
      </c>
      <c r="M7760" s="27"/>
    </row>
    <row r="7761" spans="1:13" ht="30" customHeight="1" x14ac:dyDescent="0.3">
      <c r="A7761" s="27">
        <f t="shared" si="95"/>
        <v>3965</v>
      </c>
      <c r="B7761" s="31">
        <v>45203</v>
      </c>
      <c r="C7761" s="31">
        <v>45190</v>
      </c>
      <c r="D7761" s="19" t="s">
        <v>1820</v>
      </c>
      <c r="E7761" s="20" t="str">
        <f>IF(ISBLANK(LeaveTracker[[#This Row],[Employee Name]]),"-----",VLOOKUP(LeaveTracker[[#This Row],[Employee Name]],'List of Employees'!$B$4:$H$767,7))</f>
        <v>SP</v>
      </c>
      <c r="F7761" s="66" t="str">
        <f>IF(ISBLANK(LeaveTracker[[#This Row],[Employee Name]]),"-----",VLOOKUP(LeaveTracker[[#This Row],[Employee Name]],'List of Employees'!$B$4:$H$767,6))</f>
        <v>CASUAL</v>
      </c>
      <c r="G7761" s="24">
        <v>45187</v>
      </c>
      <c r="H7761" s="24">
        <v>45187</v>
      </c>
      <c r="I7761" s="20" t="s">
        <v>81</v>
      </c>
      <c r="K7761" s="57" t="str">
        <f ca="1">LeaveTracker[[#This Row],[Days]]&amp;" "&amp;LeaveTracker[[#This Row],[Type of Leave]]</f>
        <v>1 SL</v>
      </c>
      <c r="L7761" s="23">
        <f ca="1">NETWORKDAYS(LeaveTracker[[#This Row],[Start Date]],LeaveTracker[[#This Row],[End Date]],lstHolidays)</f>
        <v>1</v>
      </c>
      <c r="M7761" s="27"/>
    </row>
    <row r="7762" spans="1:13" ht="30" customHeight="1" x14ac:dyDescent="0.3">
      <c r="A7762" s="27">
        <f t="shared" si="95"/>
        <v>3966</v>
      </c>
      <c r="B7762" s="31">
        <v>45203</v>
      </c>
      <c r="C7762" s="31">
        <v>45194</v>
      </c>
      <c r="D7762" s="19" t="s">
        <v>2321</v>
      </c>
      <c r="E7762" s="20" t="str">
        <f>IF(ISBLANK(LeaveTracker[[#This Row],[Employee Name]]),"-----",VLOOKUP(LeaveTracker[[#This Row],[Employee Name]],'List of Employees'!$B$4:$H$767,7))</f>
        <v>SP</v>
      </c>
      <c r="F7762" s="66" t="str">
        <f>IF(ISBLANK(LeaveTracker[[#This Row],[Employee Name]]),"-----",VLOOKUP(LeaveTracker[[#This Row],[Employee Name]],'List of Employees'!$B$4:$H$767,6))</f>
        <v>CASUAL</v>
      </c>
      <c r="G7762" s="24">
        <v>45191</v>
      </c>
      <c r="H7762" s="24">
        <v>45191</v>
      </c>
      <c r="I7762" s="20" t="s">
        <v>81</v>
      </c>
      <c r="K7762" s="57" t="str">
        <f ca="1">LeaveTracker[[#This Row],[Days]]&amp;" "&amp;LeaveTracker[[#This Row],[Type of Leave]]</f>
        <v>1 SL</v>
      </c>
      <c r="L7762" s="23">
        <f ca="1">NETWORKDAYS(LeaveTracker[[#This Row],[Start Date]],LeaveTracker[[#This Row],[End Date]],lstHolidays)</f>
        <v>1</v>
      </c>
      <c r="M7762" s="27"/>
    </row>
    <row r="7763" spans="1:13" ht="30" customHeight="1" x14ac:dyDescent="0.3">
      <c r="A7763" s="27">
        <f t="shared" si="95"/>
        <v>3967</v>
      </c>
      <c r="B7763" s="31">
        <v>45203</v>
      </c>
      <c r="C7763" s="31">
        <v>45177</v>
      </c>
      <c r="D7763" s="19" t="s">
        <v>1736</v>
      </c>
      <c r="E7763" s="20">
        <f>IF(ISBLANK(LeaveTracker[[#This Row],[Employee Name]]),"-----",VLOOKUP(LeaveTracker[[#This Row],[Employee Name]],'List of Employees'!$B$4:$H$767,7))</f>
        <v>0</v>
      </c>
      <c r="F7763" s="66" t="str">
        <f>IF(ISBLANK(LeaveTracker[[#This Row],[Employee Name]]),"-----",VLOOKUP(LeaveTracker[[#This Row],[Employee Name]],'List of Employees'!$B$4:$H$767,6))</f>
        <v>CASUAL</v>
      </c>
      <c r="G7763" s="24">
        <v>45182</v>
      </c>
      <c r="H7763" s="24">
        <v>45182</v>
      </c>
      <c r="I7763" s="20" t="s">
        <v>82</v>
      </c>
      <c r="K7763" s="57" t="str">
        <f ca="1">LeaveTracker[[#This Row],[Days]]&amp;" "&amp;LeaveTracker[[#This Row],[Type of Leave]]</f>
        <v>1 VL</v>
      </c>
      <c r="L7763" s="23">
        <f ca="1">NETWORKDAYS(LeaveTracker[[#This Row],[Start Date]],LeaveTracker[[#This Row],[End Date]],lstHolidays)</f>
        <v>1</v>
      </c>
      <c r="M7763" s="27"/>
    </row>
    <row r="7764" spans="1:13" ht="30" customHeight="1" x14ac:dyDescent="0.3">
      <c r="A7764" s="27">
        <f t="shared" si="95"/>
        <v>3968</v>
      </c>
      <c r="B7764" s="31">
        <v>45203</v>
      </c>
      <c r="C7764" s="31">
        <v>45177</v>
      </c>
      <c r="D7764" s="19" t="s">
        <v>1736</v>
      </c>
      <c r="E7764" s="20">
        <f>IF(ISBLANK(LeaveTracker[[#This Row],[Employee Name]]),"-----",VLOOKUP(LeaveTracker[[#This Row],[Employee Name]],'List of Employees'!$B$4:$H$767,7))</f>
        <v>0</v>
      </c>
      <c r="F7764" s="66" t="str">
        <f>IF(ISBLANK(LeaveTracker[[#This Row],[Employee Name]]),"-----",VLOOKUP(LeaveTracker[[#This Row],[Employee Name]],'List of Employees'!$B$4:$H$767,6))</f>
        <v>CASUAL</v>
      </c>
      <c r="G7764" s="24">
        <v>45187</v>
      </c>
      <c r="H7764" s="24">
        <v>45187</v>
      </c>
      <c r="I7764" s="20" t="s">
        <v>82</v>
      </c>
      <c r="K7764" s="57" t="str">
        <f ca="1">LeaveTracker[[#This Row],[Days]]&amp;" "&amp;LeaveTracker[[#This Row],[Type of Leave]]</f>
        <v>1 VL</v>
      </c>
      <c r="L7764" s="23">
        <f ca="1">NETWORKDAYS(LeaveTracker[[#This Row],[Start Date]],LeaveTracker[[#This Row],[End Date]],lstHolidays)</f>
        <v>1</v>
      </c>
      <c r="M7764" s="27"/>
    </row>
    <row r="7765" spans="1:13" ht="30" customHeight="1" x14ac:dyDescent="0.3">
      <c r="A7765" s="27">
        <f t="shared" si="95"/>
        <v>3969</v>
      </c>
      <c r="B7765" s="31">
        <v>45203</v>
      </c>
      <c r="C7765" s="31">
        <v>45198</v>
      </c>
      <c r="D7765" s="19" t="s">
        <v>421</v>
      </c>
      <c r="E7765" s="20" t="str">
        <f>IF(ISBLANK(LeaveTracker[[#This Row],[Employee Name]]),"-----",VLOOKUP(LeaveTracker[[#This Row],[Employee Name]],'List of Employees'!$B$4:$H$767,7))</f>
        <v>CTO</v>
      </c>
      <c r="F7765" s="66" t="str">
        <f>IF(ISBLANK(LeaveTracker[[#This Row],[Employee Name]]),"-----",VLOOKUP(LeaveTracker[[#This Row],[Employee Name]],'List of Employees'!$B$4:$H$767,6))</f>
        <v>PERMANENT</v>
      </c>
      <c r="G7765" s="24">
        <v>45195</v>
      </c>
      <c r="H7765" s="24">
        <v>45196</v>
      </c>
      <c r="I7765" s="20" t="s">
        <v>81</v>
      </c>
      <c r="K7765" s="57" t="str">
        <f ca="1">LeaveTracker[[#This Row],[Days]]&amp;" "&amp;LeaveTracker[[#This Row],[Type of Leave]]</f>
        <v>2 SL</v>
      </c>
      <c r="L7765" s="23">
        <f ca="1">NETWORKDAYS(LeaveTracker[[#This Row],[Start Date]],LeaveTracker[[#This Row],[End Date]],lstHolidays)</f>
        <v>2</v>
      </c>
      <c r="M7765" s="27"/>
    </row>
    <row r="7766" spans="1:13" ht="30" customHeight="1" x14ac:dyDescent="0.3">
      <c r="A7766" s="27">
        <f t="shared" si="95"/>
        <v>3970</v>
      </c>
      <c r="B7766" s="31">
        <v>45203</v>
      </c>
      <c r="C7766" s="31">
        <v>45194</v>
      </c>
      <c r="D7766" s="19" t="s">
        <v>1953</v>
      </c>
      <c r="E7766" s="20" t="str">
        <f>IF(ISBLANK(LeaveTracker[[#This Row],[Employee Name]]),"-----",VLOOKUP(LeaveTracker[[#This Row],[Employee Name]],'List of Employees'!$B$4:$H$767,7))</f>
        <v>CENRO</v>
      </c>
      <c r="F7766" s="66" t="str">
        <f>IF(ISBLANK(LeaveTracker[[#This Row],[Employee Name]]),"-----",VLOOKUP(LeaveTracker[[#This Row],[Employee Name]],'List of Employees'!$B$4:$H$767,6))</f>
        <v>CASUAL</v>
      </c>
      <c r="G7766" s="24">
        <v>45189</v>
      </c>
      <c r="H7766" s="24">
        <v>45190</v>
      </c>
      <c r="I7766" s="20" t="s">
        <v>81</v>
      </c>
      <c r="K7766" s="57" t="str">
        <f ca="1">LeaveTracker[[#This Row],[Days]]&amp;" "&amp;LeaveTracker[[#This Row],[Type of Leave]]</f>
        <v>2 SL</v>
      </c>
      <c r="L7766" s="23">
        <f ca="1">NETWORKDAYS(LeaveTracker[[#This Row],[Start Date]],LeaveTracker[[#This Row],[End Date]],lstHolidays)</f>
        <v>2</v>
      </c>
      <c r="M7766" s="27"/>
    </row>
    <row r="7767" spans="1:13" ht="30" customHeight="1" x14ac:dyDescent="0.3">
      <c r="A7767" s="27">
        <f t="shared" si="95"/>
        <v>3971</v>
      </c>
      <c r="B7767" s="31">
        <v>45203</v>
      </c>
      <c r="C7767" s="31">
        <v>45191</v>
      </c>
      <c r="D7767" s="19" t="s">
        <v>1791</v>
      </c>
      <c r="E7767" s="20" t="str">
        <f>IF(ISBLANK(LeaveTracker[[#This Row],[Employee Name]]),"-----",VLOOKUP(LeaveTracker[[#This Row],[Employee Name]],'List of Employees'!$B$4:$H$767,7))</f>
        <v>CENRO</v>
      </c>
      <c r="F7767" s="66" t="str">
        <f>IF(ISBLANK(LeaveTracker[[#This Row],[Employee Name]]),"-----",VLOOKUP(LeaveTracker[[#This Row],[Employee Name]],'List of Employees'!$B$4:$H$767,6))</f>
        <v>CASUAL</v>
      </c>
      <c r="G7767" s="24">
        <v>45197</v>
      </c>
      <c r="H7767" s="24">
        <v>45198</v>
      </c>
      <c r="I7767" s="20" t="s">
        <v>82</v>
      </c>
      <c r="K7767" s="57" t="str">
        <f ca="1">LeaveTracker[[#This Row],[Days]]&amp;" "&amp;LeaveTracker[[#This Row],[Type of Leave]]</f>
        <v>2 VL</v>
      </c>
      <c r="L7767" s="23">
        <f ca="1">NETWORKDAYS(LeaveTracker[[#This Row],[Start Date]],LeaveTracker[[#This Row],[End Date]],lstHolidays)</f>
        <v>2</v>
      </c>
      <c r="M7767" s="27"/>
    </row>
    <row r="7768" spans="1:13" ht="30" customHeight="1" x14ac:dyDescent="0.3">
      <c r="A7768" s="27">
        <f t="shared" si="95"/>
        <v>3972</v>
      </c>
      <c r="B7768" s="31">
        <v>45203</v>
      </c>
      <c r="C7768" s="31">
        <v>45196</v>
      </c>
      <c r="D7768" s="19" t="s">
        <v>2199</v>
      </c>
      <c r="E7768" s="20" t="str">
        <f>IF(ISBLANK(LeaveTracker[[#This Row],[Employee Name]]),"-----",VLOOKUP(LeaveTracker[[#This Row],[Employee Name]],'List of Employees'!$B$4:$H$767,7))</f>
        <v>CENRO</v>
      </c>
      <c r="F7768" s="66" t="str">
        <f>IF(ISBLANK(LeaveTracker[[#This Row],[Employee Name]]),"-----",VLOOKUP(LeaveTracker[[#This Row],[Employee Name]],'List of Employees'!$B$4:$H$767,6))</f>
        <v>PERMANENT</v>
      </c>
      <c r="G7768" s="24">
        <v>45202</v>
      </c>
      <c r="H7768" s="24">
        <v>45202</v>
      </c>
      <c r="I7768" s="20" t="s">
        <v>82</v>
      </c>
      <c r="K7768" s="57" t="str">
        <f ca="1">LeaveTracker[[#This Row],[Days]]&amp;" "&amp;LeaveTracker[[#This Row],[Type of Leave]]</f>
        <v>1 VL</v>
      </c>
      <c r="L7768" s="23">
        <f ca="1">NETWORKDAYS(LeaveTracker[[#This Row],[Start Date]],LeaveTracker[[#This Row],[End Date]],lstHolidays)</f>
        <v>1</v>
      </c>
      <c r="M7768" s="27"/>
    </row>
    <row r="7769" spans="1:13" ht="30" customHeight="1" x14ac:dyDescent="0.3">
      <c r="A7769" s="27">
        <v>3972</v>
      </c>
      <c r="B7769" s="31">
        <v>45203</v>
      </c>
      <c r="C7769" s="31">
        <v>45196</v>
      </c>
      <c r="D7769" s="19" t="s">
        <v>2199</v>
      </c>
      <c r="E7769" s="20" t="str">
        <f>IF(ISBLANK(LeaveTracker[[#This Row],[Employee Name]]),"-----",VLOOKUP(LeaveTracker[[#This Row],[Employee Name]],'List of Employees'!$B$4:$H$767,7))</f>
        <v>CENRO</v>
      </c>
      <c r="F7769" s="66" t="str">
        <f>IF(ISBLANK(LeaveTracker[[#This Row],[Employee Name]]),"-----",VLOOKUP(LeaveTracker[[#This Row],[Employee Name]],'List of Employees'!$B$4:$H$767,6))</f>
        <v>PERMANENT</v>
      </c>
      <c r="G7769" s="24">
        <v>45205</v>
      </c>
      <c r="H7769" s="24">
        <v>45205</v>
      </c>
      <c r="I7769" s="20" t="s">
        <v>82</v>
      </c>
      <c r="K7769" s="57" t="str">
        <f ca="1">LeaveTracker[[#This Row],[Days]]&amp;" "&amp;LeaveTracker[[#This Row],[Type of Leave]]</f>
        <v>1 VL</v>
      </c>
      <c r="L7769" s="23">
        <f ca="1">NETWORKDAYS(LeaveTracker[[#This Row],[Start Date]],LeaveTracker[[#This Row],[End Date]],lstHolidays)</f>
        <v>1</v>
      </c>
      <c r="M7769" s="27"/>
    </row>
    <row r="7770" spans="1:13" ht="30" customHeight="1" x14ac:dyDescent="0.3">
      <c r="A7770" s="27">
        <v>3972</v>
      </c>
      <c r="B7770" s="31">
        <v>45203</v>
      </c>
      <c r="C7770" s="31">
        <v>45196</v>
      </c>
      <c r="D7770" s="19" t="s">
        <v>2199</v>
      </c>
      <c r="E7770" s="20" t="str">
        <f>IF(ISBLANK(LeaveTracker[[#This Row],[Employee Name]]),"-----",VLOOKUP(LeaveTracker[[#This Row],[Employee Name]],'List of Employees'!$B$4:$H$767,7))</f>
        <v>CENRO</v>
      </c>
      <c r="F7770" s="66" t="str">
        <f>IF(ISBLANK(LeaveTracker[[#This Row],[Employee Name]]),"-----",VLOOKUP(LeaveTracker[[#This Row],[Employee Name]],'List of Employees'!$B$4:$H$767,6))</f>
        <v>PERMANENT</v>
      </c>
      <c r="G7770" s="24">
        <v>45209</v>
      </c>
      <c r="H7770" s="24">
        <v>45209</v>
      </c>
      <c r="I7770" s="20" t="s">
        <v>82</v>
      </c>
      <c r="K7770" s="57" t="str">
        <f ca="1">LeaveTracker[[#This Row],[Days]]&amp;" "&amp;LeaveTracker[[#This Row],[Type of Leave]]</f>
        <v>1 VL</v>
      </c>
      <c r="L7770" s="23">
        <f ca="1">NETWORKDAYS(LeaveTracker[[#This Row],[Start Date]],LeaveTracker[[#This Row],[End Date]],lstHolidays)</f>
        <v>1</v>
      </c>
      <c r="M7770" s="27"/>
    </row>
    <row r="7771" spans="1:13" ht="30" customHeight="1" x14ac:dyDescent="0.3">
      <c r="A7771" s="27">
        <v>3972</v>
      </c>
      <c r="B7771" s="31">
        <v>45203</v>
      </c>
      <c r="C7771" s="31">
        <v>45196</v>
      </c>
      <c r="D7771" s="19" t="s">
        <v>2199</v>
      </c>
      <c r="E7771" s="20" t="str">
        <f>IF(ISBLANK(LeaveTracker[[#This Row],[Employee Name]]),"-----",VLOOKUP(LeaveTracker[[#This Row],[Employee Name]],'List of Employees'!$B$4:$H$767,7))</f>
        <v>CENRO</v>
      </c>
      <c r="F7771" s="66" t="str">
        <f>IF(ISBLANK(LeaveTracker[[#This Row],[Employee Name]]),"-----",VLOOKUP(LeaveTracker[[#This Row],[Employee Name]],'List of Employees'!$B$4:$H$767,6))</f>
        <v>PERMANENT</v>
      </c>
      <c r="G7771" s="24">
        <v>45212</v>
      </c>
      <c r="H7771" s="24">
        <v>45212</v>
      </c>
      <c r="I7771" s="20" t="s">
        <v>82</v>
      </c>
      <c r="K7771" s="57" t="str">
        <f ca="1">LeaveTracker[[#This Row],[Days]]&amp;" "&amp;LeaveTracker[[#This Row],[Type of Leave]]</f>
        <v>1 VL</v>
      </c>
      <c r="L7771" s="23">
        <f ca="1">NETWORKDAYS(LeaveTracker[[#This Row],[Start Date]],LeaveTracker[[#This Row],[End Date]],lstHolidays)</f>
        <v>1</v>
      </c>
      <c r="M7771" s="27"/>
    </row>
    <row r="7772" spans="1:13" ht="30" customHeight="1" x14ac:dyDescent="0.3">
      <c r="A7772" s="27">
        <v>3972</v>
      </c>
      <c r="B7772" s="31">
        <v>45203</v>
      </c>
      <c r="C7772" s="31">
        <v>45196</v>
      </c>
      <c r="D7772" s="19" t="s">
        <v>2199</v>
      </c>
      <c r="E7772" s="20" t="str">
        <f>IF(ISBLANK(LeaveTracker[[#This Row],[Employee Name]]),"-----",VLOOKUP(LeaveTracker[[#This Row],[Employee Name]],'List of Employees'!$B$4:$H$767,7))</f>
        <v>CENRO</v>
      </c>
      <c r="F7772" s="66" t="str">
        <f>IF(ISBLANK(LeaveTracker[[#This Row],[Employee Name]]),"-----",VLOOKUP(LeaveTracker[[#This Row],[Employee Name]],'List of Employees'!$B$4:$H$767,6))</f>
        <v>PERMANENT</v>
      </c>
      <c r="G7772" s="24">
        <v>45216</v>
      </c>
      <c r="H7772" s="24">
        <v>45216</v>
      </c>
      <c r="I7772" s="20" t="s">
        <v>82</v>
      </c>
      <c r="K7772" s="57" t="str">
        <f ca="1">LeaveTracker[[#This Row],[Days]]&amp;" "&amp;LeaveTracker[[#This Row],[Type of Leave]]</f>
        <v>1 VL</v>
      </c>
      <c r="L7772" s="23">
        <f ca="1">NETWORKDAYS(LeaveTracker[[#This Row],[Start Date]],LeaveTracker[[#This Row],[End Date]],lstHolidays)</f>
        <v>1</v>
      </c>
      <c r="M7772" s="27"/>
    </row>
    <row r="7773" spans="1:13" ht="30" customHeight="1" x14ac:dyDescent="0.3">
      <c r="A7773" s="27">
        <v>3972</v>
      </c>
      <c r="B7773" s="31">
        <v>45203</v>
      </c>
      <c r="C7773" s="31">
        <v>45196</v>
      </c>
      <c r="D7773" s="19" t="s">
        <v>2199</v>
      </c>
      <c r="E7773" s="20" t="str">
        <f>IF(ISBLANK(LeaveTracker[[#This Row],[Employee Name]]),"-----",VLOOKUP(LeaveTracker[[#This Row],[Employee Name]],'List of Employees'!$B$4:$H$767,7))</f>
        <v>CENRO</v>
      </c>
      <c r="F7773" s="66" t="str">
        <f>IF(ISBLANK(LeaveTracker[[#This Row],[Employee Name]]),"-----",VLOOKUP(LeaveTracker[[#This Row],[Employee Name]],'List of Employees'!$B$4:$H$767,6))</f>
        <v>PERMANENT</v>
      </c>
      <c r="G7773" s="24">
        <v>45223</v>
      </c>
      <c r="H7773" s="24">
        <v>45223</v>
      </c>
      <c r="I7773" s="20" t="s">
        <v>82</v>
      </c>
      <c r="K7773" s="57" t="str">
        <f ca="1">LeaveTracker[[#This Row],[Days]]&amp;" "&amp;LeaveTracker[[#This Row],[Type of Leave]]</f>
        <v>1 VL</v>
      </c>
      <c r="L7773" s="23">
        <f ca="1">NETWORKDAYS(LeaveTracker[[#This Row],[Start Date]],LeaveTracker[[#This Row],[End Date]],lstHolidays)</f>
        <v>1</v>
      </c>
      <c r="M7773" s="27"/>
    </row>
    <row r="7774" spans="1:13" ht="30" customHeight="1" x14ac:dyDescent="0.3">
      <c r="A7774" s="27">
        <v>3972</v>
      </c>
      <c r="B7774" s="31">
        <v>45203</v>
      </c>
      <c r="C7774" s="31">
        <v>45196</v>
      </c>
      <c r="D7774" s="19" t="s">
        <v>2199</v>
      </c>
      <c r="E7774" s="20" t="str">
        <f>IF(ISBLANK(LeaveTracker[[#This Row],[Employee Name]]),"-----",VLOOKUP(LeaveTracker[[#This Row],[Employee Name]],'List of Employees'!$B$4:$H$767,7))</f>
        <v>CENRO</v>
      </c>
      <c r="F7774" s="66" t="str">
        <f>IF(ISBLANK(LeaveTracker[[#This Row],[Employee Name]]),"-----",VLOOKUP(LeaveTracker[[#This Row],[Employee Name]],'List of Employees'!$B$4:$H$767,6))</f>
        <v>PERMANENT</v>
      </c>
      <c r="G7774" s="24">
        <v>45226</v>
      </c>
      <c r="H7774" s="24">
        <v>45226</v>
      </c>
      <c r="I7774" s="20" t="s">
        <v>82</v>
      </c>
      <c r="K7774" s="57" t="str">
        <f ca="1">LeaveTracker[[#This Row],[Days]]&amp;" "&amp;LeaveTracker[[#This Row],[Type of Leave]]</f>
        <v>1 VL</v>
      </c>
      <c r="L7774" s="23">
        <f ca="1">NETWORKDAYS(LeaveTracker[[#This Row],[Start Date]],LeaveTracker[[#This Row],[End Date]],lstHolidays)</f>
        <v>1</v>
      </c>
      <c r="M7774" s="27"/>
    </row>
    <row r="7775" spans="1:13" ht="30" customHeight="1" x14ac:dyDescent="0.3">
      <c r="A7775" s="27">
        <v>3972</v>
      </c>
      <c r="B7775" s="31">
        <v>45203</v>
      </c>
      <c r="C7775" s="31">
        <v>45196</v>
      </c>
      <c r="D7775" s="19" t="s">
        <v>2199</v>
      </c>
      <c r="E7775" s="20" t="str">
        <f>IF(ISBLANK(LeaveTracker[[#This Row],[Employee Name]]),"-----",VLOOKUP(LeaveTracker[[#This Row],[Employee Name]],'List of Employees'!$B$4:$H$767,7))</f>
        <v>CENRO</v>
      </c>
      <c r="F7775" s="66" t="str">
        <f>IF(ISBLANK(LeaveTracker[[#This Row],[Employee Name]]),"-----",VLOOKUP(LeaveTracker[[#This Row],[Employee Name]],'List of Employees'!$B$4:$H$767,6))</f>
        <v>PERMANENT</v>
      </c>
      <c r="G7775" s="24">
        <v>45230</v>
      </c>
      <c r="H7775" s="24">
        <v>45230</v>
      </c>
      <c r="I7775" s="20" t="s">
        <v>82</v>
      </c>
      <c r="K7775" s="57" t="str">
        <f ca="1">LeaveTracker[[#This Row],[Days]]&amp;" "&amp;LeaveTracker[[#This Row],[Type of Leave]]</f>
        <v>1 VL</v>
      </c>
      <c r="L7775" s="23">
        <f ca="1">NETWORKDAYS(LeaveTracker[[#This Row],[Start Date]],LeaveTracker[[#This Row],[End Date]],lstHolidays)</f>
        <v>1</v>
      </c>
      <c r="M7775" s="27"/>
    </row>
    <row r="7776" spans="1:13" ht="30" customHeight="1" x14ac:dyDescent="0.3">
      <c r="A7776" s="27">
        <f t="shared" si="95"/>
        <v>3973</v>
      </c>
      <c r="B7776" s="31">
        <v>45203</v>
      </c>
      <c r="C7776" s="31">
        <v>45196</v>
      </c>
      <c r="D7776" s="19" t="s">
        <v>289</v>
      </c>
      <c r="E7776" s="20" t="str">
        <f>IF(ISBLANK(LeaveTracker[[#This Row],[Employee Name]]),"-----",VLOOKUP(LeaveTracker[[#This Row],[Employee Name]],'List of Employees'!$B$4:$H$767,7))</f>
        <v>CENRO</v>
      </c>
      <c r="F7776" s="66" t="str">
        <f>IF(ISBLANK(LeaveTracker[[#This Row],[Employee Name]]),"-----",VLOOKUP(LeaveTracker[[#This Row],[Employee Name]],'List of Employees'!$B$4:$H$767,6))</f>
        <v>PERMANENT</v>
      </c>
      <c r="G7776" s="24">
        <v>45183</v>
      </c>
      <c r="H7776" s="24">
        <v>45183</v>
      </c>
      <c r="I7776" s="20" t="s">
        <v>81</v>
      </c>
      <c r="K7776" s="57" t="str">
        <f ca="1">LeaveTracker[[#This Row],[Days]]&amp;" "&amp;LeaveTracker[[#This Row],[Type of Leave]]</f>
        <v>1 SL</v>
      </c>
      <c r="L7776" s="23">
        <f ca="1">NETWORKDAYS(LeaveTracker[[#This Row],[Start Date]],LeaveTracker[[#This Row],[End Date]],lstHolidays)</f>
        <v>1</v>
      </c>
      <c r="M7776" s="27"/>
    </row>
    <row r="7777" spans="1:13" ht="30" customHeight="1" x14ac:dyDescent="0.3">
      <c r="A7777" s="27">
        <v>3973</v>
      </c>
      <c r="B7777" s="31">
        <v>45203</v>
      </c>
      <c r="C7777" s="31">
        <v>45196</v>
      </c>
      <c r="D7777" s="19" t="s">
        <v>289</v>
      </c>
      <c r="E7777" s="20" t="str">
        <f>IF(ISBLANK(LeaveTracker[[#This Row],[Employee Name]]),"-----",VLOOKUP(LeaveTracker[[#This Row],[Employee Name]],'List of Employees'!$B$4:$H$767,7))</f>
        <v>CENRO</v>
      </c>
      <c r="F7777" s="66" t="str">
        <f>IF(ISBLANK(LeaveTracker[[#This Row],[Employee Name]]),"-----",VLOOKUP(LeaveTracker[[#This Row],[Employee Name]],'List of Employees'!$B$4:$H$767,6))</f>
        <v>PERMANENT</v>
      </c>
      <c r="G7777" s="24">
        <v>45189</v>
      </c>
      <c r="H7777" s="24">
        <v>45189</v>
      </c>
      <c r="I7777" s="20" t="s">
        <v>81</v>
      </c>
      <c r="K7777" s="57" t="str">
        <f ca="1">LeaveTracker[[#This Row],[Days]]&amp;" "&amp;LeaveTracker[[#This Row],[Type of Leave]]</f>
        <v>1 SL</v>
      </c>
      <c r="L7777" s="23">
        <f ca="1">NETWORKDAYS(LeaveTracker[[#This Row],[Start Date]],LeaveTracker[[#This Row],[End Date]],lstHolidays)</f>
        <v>1</v>
      </c>
      <c r="M7777" s="27"/>
    </row>
    <row r="7778" spans="1:13" ht="30" customHeight="1" x14ac:dyDescent="0.3">
      <c r="A7778" s="27">
        <f t="shared" si="95"/>
        <v>3974</v>
      </c>
      <c r="B7778" s="31">
        <v>45203</v>
      </c>
      <c r="C7778" s="31">
        <v>45196</v>
      </c>
      <c r="D7778" s="19" t="s">
        <v>1800</v>
      </c>
      <c r="E7778" s="20" t="str">
        <f>IF(ISBLANK(LeaveTracker[[#This Row],[Employee Name]]),"-----",VLOOKUP(LeaveTracker[[#This Row],[Employee Name]],'List of Employees'!$B$4:$H$767,7))</f>
        <v>CSWDO</v>
      </c>
      <c r="F7778" s="66" t="str">
        <f>IF(ISBLANK(LeaveTracker[[#This Row],[Employee Name]]),"-----",VLOOKUP(LeaveTracker[[#This Row],[Employee Name]],'List of Employees'!$B$4:$H$767,6))</f>
        <v>CASUAL</v>
      </c>
      <c r="G7778" s="24">
        <v>45187</v>
      </c>
      <c r="H7778" s="24">
        <v>45190</v>
      </c>
      <c r="I7778" s="20" t="s">
        <v>81</v>
      </c>
      <c r="K7778" s="57" t="str">
        <f ca="1">LeaveTracker[[#This Row],[Days]]&amp;" "&amp;LeaveTracker[[#This Row],[Type of Leave]]</f>
        <v>4 SL</v>
      </c>
      <c r="L7778" s="23">
        <f ca="1">NETWORKDAYS(LeaveTracker[[#This Row],[Start Date]],LeaveTracker[[#This Row],[End Date]],lstHolidays)</f>
        <v>4</v>
      </c>
      <c r="M7778" s="27"/>
    </row>
    <row r="7779" spans="1:13" ht="30" customHeight="1" x14ac:dyDescent="0.3">
      <c r="A7779" s="27">
        <f t="shared" si="95"/>
        <v>3975</v>
      </c>
      <c r="B7779" s="31">
        <v>45203</v>
      </c>
      <c r="C7779" s="31">
        <v>45196</v>
      </c>
      <c r="D7779" s="19" t="s">
        <v>1865</v>
      </c>
      <c r="E7779" s="20" t="str">
        <f>IF(ISBLANK(LeaveTracker[[#This Row],[Employee Name]]),"-----",VLOOKUP(LeaveTracker[[#This Row],[Employee Name]],'List of Employees'!$B$4:$H$767,7))</f>
        <v>CSWDO</v>
      </c>
      <c r="F7779" s="66" t="str">
        <f>IF(ISBLANK(LeaveTracker[[#This Row],[Employee Name]]),"-----",VLOOKUP(LeaveTracker[[#This Row],[Employee Name]],'List of Employees'!$B$4:$H$767,6))</f>
        <v>CASUAL</v>
      </c>
      <c r="G7779" s="24">
        <v>45194</v>
      </c>
      <c r="H7779" s="24">
        <v>45195</v>
      </c>
      <c r="I7779" s="20" t="s">
        <v>81</v>
      </c>
      <c r="K7779" s="57" t="str">
        <f ca="1">LeaveTracker[[#This Row],[Days]]&amp;" "&amp;LeaveTracker[[#This Row],[Type of Leave]]</f>
        <v>2 SL</v>
      </c>
      <c r="L7779" s="23">
        <f ca="1">NETWORKDAYS(LeaveTracker[[#This Row],[Start Date]],LeaveTracker[[#This Row],[End Date]],lstHolidays)</f>
        <v>2</v>
      </c>
      <c r="M7779" s="27"/>
    </row>
    <row r="7780" spans="1:13" ht="30" customHeight="1" x14ac:dyDescent="0.3">
      <c r="A7780" s="27">
        <f t="shared" si="95"/>
        <v>3976</v>
      </c>
      <c r="B7780" s="31">
        <v>45203</v>
      </c>
      <c r="C7780" s="31">
        <v>45198</v>
      </c>
      <c r="D7780" s="19" t="s">
        <v>1829</v>
      </c>
      <c r="E7780" s="20" t="str">
        <f>IF(ISBLANK(LeaveTracker[[#This Row],[Employee Name]]),"-----",VLOOKUP(LeaveTracker[[#This Row],[Employee Name]],'List of Employees'!$B$4:$H$767,7))</f>
        <v>ACCOUNTING</v>
      </c>
      <c r="F7780" s="66" t="str">
        <f>IF(ISBLANK(LeaveTracker[[#This Row],[Employee Name]]),"-----",VLOOKUP(LeaveTracker[[#This Row],[Employee Name]],'List of Employees'!$B$4:$H$767,6))</f>
        <v>CASUAL</v>
      </c>
      <c r="G7780" s="24">
        <v>45197</v>
      </c>
      <c r="H7780" s="24">
        <v>45197</v>
      </c>
      <c r="I7780" s="19" t="s">
        <v>297</v>
      </c>
      <c r="J7780" s="42" t="s">
        <v>1000</v>
      </c>
      <c r="K7780" s="57" t="str">
        <f ca="1">LeaveTracker[[#This Row],[Days]]&amp;" "&amp;LeaveTracker[[#This Row],[Type of Leave]]</f>
        <v>1 OTHER</v>
      </c>
      <c r="L7780" s="23">
        <f ca="1">NETWORKDAYS(LeaveTracker[[#This Row],[Start Date]],LeaveTracker[[#This Row],[End Date]],lstHolidays)</f>
        <v>1</v>
      </c>
      <c r="M7780" s="27"/>
    </row>
    <row r="7781" spans="1:13" ht="30" customHeight="1" x14ac:dyDescent="0.3">
      <c r="A7781" s="27">
        <f t="shared" si="95"/>
        <v>3977</v>
      </c>
      <c r="B7781" s="31">
        <v>45203</v>
      </c>
      <c r="C7781" s="31">
        <v>45198</v>
      </c>
      <c r="D7781" s="19" t="s">
        <v>868</v>
      </c>
      <c r="E7781" s="20" t="str">
        <f>IF(ISBLANK(LeaveTracker[[#This Row],[Employee Name]]),"-----",VLOOKUP(LeaveTracker[[#This Row],[Employee Name]],'List of Employees'!$B$4:$H$767,7))</f>
        <v>ACCOUNTING</v>
      </c>
      <c r="F7781" s="66" t="str">
        <f>IF(ISBLANK(LeaveTracker[[#This Row],[Employee Name]]),"-----",VLOOKUP(LeaveTracker[[#This Row],[Employee Name]],'List of Employees'!$B$4:$H$767,6))</f>
        <v>PERMANENT</v>
      </c>
      <c r="G7781" s="24">
        <v>45227</v>
      </c>
      <c r="H7781" s="24">
        <v>45227</v>
      </c>
      <c r="I7781" s="20" t="s">
        <v>81</v>
      </c>
      <c r="K7781" s="57" t="str">
        <f ca="1">LeaveTracker[[#This Row],[Days]]&amp;" "&amp;LeaveTracker[[#This Row],[Type of Leave]]</f>
        <v>0 SL</v>
      </c>
      <c r="L7781" s="23">
        <f ca="1">NETWORKDAYS(LeaveTracker[[#This Row],[Start Date]],LeaveTracker[[#This Row],[End Date]],lstHolidays)</f>
        <v>0</v>
      </c>
      <c r="M7781" s="27"/>
    </row>
    <row r="7782" spans="1:13" ht="30" customHeight="1" x14ac:dyDescent="0.3">
      <c r="A7782" s="27">
        <f t="shared" si="95"/>
        <v>3978</v>
      </c>
      <c r="B7782" s="31">
        <v>45203</v>
      </c>
      <c r="C7782" s="31">
        <v>45197</v>
      </c>
      <c r="D7782" s="19" t="s">
        <v>1005</v>
      </c>
      <c r="E7782" s="20" t="str">
        <f>IF(ISBLANK(LeaveTracker[[#This Row],[Employee Name]]),"-----",VLOOKUP(LeaveTracker[[#This Row],[Employee Name]],'List of Employees'!$B$4:$H$767,7))</f>
        <v>ACCOUNTING</v>
      </c>
      <c r="F7782" s="66" t="str">
        <f>IF(ISBLANK(LeaveTracker[[#This Row],[Employee Name]]),"-----",VLOOKUP(LeaveTracker[[#This Row],[Employee Name]],'List of Employees'!$B$4:$H$767,6))</f>
        <v>PERMANENT</v>
      </c>
      <c r="G7782" s="24">
        <v>45196</v>
      </c>
      <c r="H7782" s="24">
        <v>45196</v>
      </c>
      <c r="I7782" s="20" t="s">
        <v>81</v>
      </c>
      <c r="K7782" s="57" t="str">
        <f ca="1">LeaveTracker[[#This Row],[Days]]&amp;" "&amp;LeaveTracker[[#This Row],[Type of Leave]]</f>
        <v>1 SL</v>
      </c>
      <c r="L7782" s="23">
        <f ca="1">NETWORKDAYS(LeaveTracker[[#This Row],[Start Date]],LeaveTracker[[#This Row],[End Date]],lstHolidays)</f>
        <v>1</v>
      </c>
      <c r="M7782" s="27"/>
    </row>
    <row r="7783" spans="1:13" ht="30" customHeight="1" x14ac:dyDescent="0.3">
      <c r="A7783" s="27">
        <f t="shared" si="95"/>
        <v>3979</v>
      </c>
      <c r="B7783" s="31">
        <v>45203</v>
      </c>
      <c r="C7783" s="31">
        <v>45197</v>
      </c>
      <c r="D7783" s="19" t="s">
        <v>1848</v>
      </c>
      <c r="E7783" s="20" t="str">
        <f>IF(ISBLANK(LeaveTracker[[#This Row],[Employee Name]]),"-----",VLOOKUP(LeaveTracker[[#This Row],[Employee Name]],'List of Employees'!$B$4:$H$767,7))</f>
        <v>TCSNHS-ISHS</v>
      </c>
      <c r="F7783" s="66" t="str">
        <f>IF(ISBLANK(LeaveTracker[[#This Row],[Employee Name]]),"-----",VLOOKUP(LeaveTracker[[#This Row],[Employee Name]],'List of Employees'!$B$4:$H$767,6))</f>
        <v>CASUAL</v>
      </c>
      <c r="G7783" s="24">
        <v>45202</v>
      </c>
      <c r="H7783" s="24">
        <v>45202</v>
      </c>
      <c r="I7783" s="20" t="s">
        <v>82</v>
      </c>
      <c r="K7783" s="57" t="str">
        <f ca="1">LeaveTracker[[#This Row],[Days]]&amp;" "&amp;LeaveTracker[[#This Row],[Type of Leave]]</f>
        <v>1 VL</v>
      </c>
      <c r="L7783" s="23">
        <f ca="1">NETWORKDAYS(LeaveTracker[[#This Row],[Start Date]],LeaveTracker[[#This Row],[End Date]],lstHolidays)</f>
        <v>1</v>
      </c>
      <c r="M7783" s="27"/>
    </row>
    <row r="7784" spans="1:13" ht="30" customHeight="1" x14ac:dyDescent="0.3">
      <c r="A7784" s="27">
        <v>3979</v>
      </c>
      <c r="B7784" s="31">
        <v>45203</v>
      </c>
      <c r="C7784" s="31">
        <v>45197</v>
      </c>
      <c r="D7784" s="19" t="s">
        <v>1848</v>
      </c>
      <c r="E7784" s="20" t="str">
        <f>IF(ISBLANK(LeaveTracker[[#This Row],[Employee Name]]),"-----",VLOOKUP(LeaveTracker[[#This Row],[Employee Name]],'List of Employees'!$B$4:$H$767,7))</f>
        <v>TCSNHS-ISHS</v>
      </c>
      <c r="F7784" s="66" t="str">
        <f>IF(ISBLANK(LeaveTracker[[#This Row],[Employee Name]]),"-----",VLOOKUP(LeaveTracker[[#This Row],[Employee Name]],'List of Employees'!$B$4:$H$767,6))</f>
        <v>CASUAL</v>
      </c>
      <c r="G7784" s="24">
        <v>45210</v>
      </c>
      <c r="H7784" s="24">
        <v>45211</v>
      </c>
      <c r="I7784" s="20" t="s">
        <v>82</v>
      </c>
      <c r="K7784" s="57" t="str">
        <f ca="1">LeaveTracker[[#This Row],[Days]]&amp;" "&amp;LeaveTracker[[#This Row],[Type of Leave]]</f>
        <v>2 VL</v>
      </c>
      <c r="L7784" s="23">
        <f ca="1">NETWORKDAYS(LeaveTracker[[#This Row],[Start Date]],LeaveTracker[[#This Row],[End Date]],lstHolidays)</f>
        <v>2</v>
      </c>
      <c r="M7784" s="27"/>
    </row>
    <row r="7785" spans="1:13" ht="30" customHeight="1" x14ac:dyDescent="0.3">
      <c r="A7785" s="27">
        <v>3979</v>
      </c>
      <c r="B7785" s="31">
        <v>45203</v>
      </c>
      <c r="C7785" s="31">
        <v>45197</v>
      </c>
      <c r="D7785" s="19" t="s">
        <v>1848</v>
      </c>
      <c r="E7785" s="20" t="str">
        <f>IF(ISBLANK(LeaveTracker[[#This Row],[Employee Name]]),"-----",VLOOKUP(LeaveTracker[[#This Row],[Employee Name]],'List of Employees'!$B$4:$H$767,7))</f>
        <v>TCSNHS-ISHS</v>
      </c>
      <c r="F7785" s="66" t="str">
        <f>IF(ISBLANK(LeaveTracker[[#This Row],[Employee Name]]),"-----",VLOOKUP(LeaveTracker[[#This Row],[Employee Name]],'List of Employees'!$B$4:$H$767,6))</f>
        <v>CASUAL</v>
      </c>
      <c r="G7785" s="24">
        <v>45218</v>
      </c>
      <c r="H7785" s="24">
        <v>45219</v>
      </c>
      <c r="I7785" s="20" t="s">
        <v>82</v>
      </c>
      <c r="K7785" s="57" t="str">
        <f ca="1">LeaveTracker[[#This Row],[Days]]&amp;" "&amp;LeaveTracker[[#This Row],[Type of Leave]]</f>
        <v>2 VL</v>
      </c>
      <c r="L7785" s="23">
        <f ca="1">NETWORKDAYS(LeaveTracker[[#This Row],[Start Date]],LeaveTracker[[#This Row],[End Date]],lstHolidays)</f>
        <v>2</v>
      </c>
      <c r="M7785" s="27"/>
    </row>
    <row r="7786" spans="1:13" ht="30" customHeight="1" x14ac:dyDescent="0.3">
      <c r="A7786" s="27">
        <v>3979</v>
      </c>
      <c r="B7786" s="31">
        <v>45203</v>
      </c>
      <c r="C7786" s="31">
        <v>45197</v>
      </c>
      <c r="D7786" s="19" t="s">
        <v>1848</v>
      </c>
      <c r="E7786" s="20" t="str">
        <f>IF(ISBLANK(LeaveTracker[[#This Row],[Employee Name]]),"-----",VLOOKUP(LeaveTracker[[#This Row],[Employee Name]],'List of Employees'!$B$4:$H$767,7))</f>
        <v>TCSNHS-ISHS</v>
      </c>
      <c r="F7786" s="66" t="str">
        <f>IF(ISBLANK(LeaveTracker[[#This Row],[Employee Name]]),"-----",VLOOKUP(LeaveTracker[[#This Row],[Employee Name]],'List of Employees'!$B$4:$H$767,6))</f>
        <v>CASUAL</v>
      </c>
      <c r="G7786" s="24">
        <v>45223</v>
      </c>
      <c r="H7786" s="24">
        <v>45225</v>
      </c>
      <c r="I7786" s="20" t="s">
        <v>82</v>
      </c>
      <c r="K7786" s="57" t="str">
        <f ca="1">LeaveTracker[[#This Row],[Days]]&amp;" "&amp;LeaveTracker[[#This Row],[Type of Leave]]</f>
        <v>3 VL</v>
      </c>
      <c r="L7786" s="23">
        <f ca="1">NETWORKDAYS(LeaveTracker[[#This Row],[Start Date]],LeaveTracker[[#This Row],[End Date]],lstHolidays)</f>
        <v>3</v>
      </c>
      <c r="M7786" s="27"/>
    </row>
    <row r="7787" spans="1:13" ht="30" customHeight="1" x14ac:dyDescent="0.3">
      <c r="A7787" s="27">
        <f t="shared" si="95"/>
        <v>3980</v>
      </c>
      <c r="B7787" s="31">
        <v>45203</v>
      </c>
      <c r="C7787" s="31">
        <v>45188</v>
      </c>
      <c r="D7787" s="19" t="s">
        <v>1757</v>
      </c>
      <c r="E7787" s="20" t="str">
        <f>IF(ISBLANK(LeaveTracker[[#This Row],[Employee Name]]),"-----",VLOOKUP(LeaveTracker[[#This Row],[Employee Name]],'List of Employees'!$B$4:$H$767,7))</f>
        <v>LIBRARY</v>
      </c>
      <c r="F7787" s="66" t="str">
        <f>IF(ISBLANK(LeaveTracker[[#This Row],[Employee Name]]),"-----",VLOOKUP(LeaveTracker[[#This Row],[Employee Name]],'List of Employees'!$B$4:$H$767,6))</f>
        <v>CASUAL</v>
      </c>
      <c r="G7787" s="24">
        <v>45187</v>
      </c>
      <c r="H7787" s="24">
        <v>45187</v>
      </c>
      <c r="I7787" s="20" t="s">
        <v>81</v>
      </c>
      <c r="K7787" s="57" t="str">
        <f ca="1">LeaveTracker[[#This Row],[Days]]&amp;" "&amp;LeaveTracker[[#This Row],[Type of Leave]]</f>
        <v>1 SL</v>
      </c>
      <c r="L7787" s="23">
        <f ca="1">NETWORKDAYS(LeaveTracker[[#This Row],[Start Date]],LeaveTracker[[#This Row],[End Date]],lstHolidays)</f>
        <v>1</v>
      </c>
      <c r="M7787" s="27"/>
    </row>
    <row r="7788" spans="1:13" ht="30" customHeight="1" x14ac:dyDescent="0.3">
      <c r="A7788" s="27">
        <f t="shared" si="95"/>
        <v>3981</v>
      </c>
      <c r="B7788" s="31">
        <v>45203</v>
      </c>
      <c r="C7788" s="31">
        <v>45190</v>
      </c>
      <c r="D7788" s="19" t="s">
        <v>1862</v>
      </c>
      <c r="E7788" s="20" t="str">
        <f>IF(ISBLANK(LeaveTracker[[#This Row],[Employee Name]]),"-----",VLOOKUP(LeaveTracker[[#This Row],[Employee Name]],'List of Employees'!$B$4:$H$767,7))</f>
        <v>MO</v>
      </c>
      <c r="F7788" s="66" t="str">
        <f>IF(ISBLANK(LeaveTracker[[#This Row],[Employee Name]]),"-----",VLOOKUP(LeaveTracker[[#This Row],[Employee Name]],'List of Employees'!$B$4:$H$767,6))</f>
        <v>CASUAL</v>
      </c>
      <c r="G7788" s="24">
        <v>45188</v>
      </c>
      <c r="H7788" s="24">
        <v>45189</v>
      </c>
      <c r="I7788" s="20" t="s">
        <v>81</v>
      </c>
      <c r="K7788" s="57" t="str">
        <f ca="1">LeaveTracker[[#This Row],[Days]]&amp;" "&amp;LeaveTracker[[#This Row],[Type of Leave]]</f>
        <v>2 SL</v>
      </c>
      <c r="L7788" s="23">
        <f ca="1">NETWORKDAYS(LeaveTracker[[#This Row],[Start Date]],LeaveTracker[[#This Row],[End Date]],lstHolidays)</f>
        <v>2</v>
      </c>
      <c r="M7788" s="27"/>
    </row>
    <row r="7789" spans="1:13" ht="30" customHeight="1" x14ac:dyDescent="0.3">
      <c r="A7789" s="27">
        <f t="shared" si="95"/>
        <v>3982</v>
      </c>
      <c r="B7789" s="31">
        <v>45203</v>
      </c>
      <c r="C7789" s="31">
        <v>45191</v>
      </c>
      <c r="D7789" s="19" t="s">
        <v>1862</v>
      </c>
      <c r="E7789" s="20" t="str">
        <f>IF(ISBLANK(LeaveTracker[[#This Row],[Employee Name]]),"-----",VLOOKUP(LeaveTracker[[#This Row],[Employee Name]],'List of Employees'!$B$4:$H$767,7))</f>
        <v>MO</v>
      </c>
      <c r="F7789" s="66" t="str">
        <f>IF(ISBLANK(LeaveTracker[[#This Row],[Employee Name]]),"-----",VLOOKUP(LeaveTracker[[#This Row],[Employee Name]],'List of Employees'!$B$4:$H$767,6))</f>
        <v>CASUAL</v>
      </c>
      <c r="G7789" s="24">
        <v>45196</v>
      </c>
      <c r="H7789" s="24">
        <v>45196</v>
      </c>
      <c r="I7789" s="20" t="s">
        <v>82</v>
      </c>
      <c r="K7789" s="57" t="str">
        <f ca="1">LeaveTracker[[#This Row],[Days]]&amp;" "&amp;LeaveTracker[[#This Row],[Type of Leave]]</f>
        <v>1 VL</v>
      </c>
      <c r="L7789" s="23">
        <f ca="1">NETWORKDAYS(LeaveTracker[[#This Row],[Start Date]],LeaveTracker[[#This Row],[End Date]],lstHolidays)</f>
        <v>1</v>
      </c>
      <c r="M7789" s="27"/>
    </row>
    <row r="7790" spans="1:13" ht="30" customHeight="1" x14ac:dyDescent="0.3">
      <c r="A7790" s="27">
        <f t="shared" si="95"/>
        <v>3983</v>
      </c>
      <c r="B7790" s="31">
        <v>45203</v>
      </c>
      <c r="C7790" s="31">
        <v>45197</v>
      </c>
      <c r="D7790" s="19" t="s">
        <v>2493</v>
      </c>
      <c r="E7790" s="20" t="str">
        <f>IF(ISBLANK(LeaveTracker[[#This Row],[Employee Name]]),"-----",VLOOKUP(LeaveTracker[[#This Row],[Employee Name]],'List of Employees'!$B$4:$H$767,7))</f>
        <v>TICC</v>
      </c>
      <c r="F7790" s="66" t="str">
        <f>IF(ISBLANK(LeaveTracker[[#This Row],[Employee Name]]),"-----",VLOOKUP(LeaveTracker[[#This Row],[Employee Name]],'List of Employees'!$B$4:$H$767,6))</f>
        <v>CASUAL</v>
      </c>
      <c r="G7790" s="24">
        <v>45201</v>
      </c>
      <c r="H7790" s="24">
        <v>45201</v>
      </c>
      <c r="I7790" s="19" t="s">
        <v>297</v>
      </c>
      <c r="J7790" s="42" t="s">
        <v>1000</v>
      </c>
      <c r="K7790" s="57" t="str">
        <f ca="1">LeaveTracker[[#This Row],[Days]]&amp;" "&amp;LeaveTracker[[#This Row],[Type of Leave]]</f>
        <v>1 OTHER</v>
      </c>
      <c r="L7790" s="23">
        <f ca="1">NETWORKDAYS(LeaveTracker[[#This Row],[Start Date]],LeaveTracker[[#This Row],[End Date]],lstHolidays)</f>
        <v>1</v>
      </c>
      <c r="M7790" s="27"/>
    </row>
    <row r="7791" spans="1:13" ht="30" customHeight="1" x14ac:dyDescent="0.3">
      <c r="A7791" s="27">
        <f t="shared" si="95"/>
        <v>3984</v>
      </c>
      <c r="B7791" s="31">
        <v>45203</v>
      </c>
      <c r="C7791" s="31">
        <v>45197</v>
      </c>
      <c r="D7791" s="19" t="s">
        <v>241</v>
      </c>
      <c r="E7791" s="20" t="str">
        <f>IF(ISBLANK(LeaveTracker[[#This Row],[Employee Name]]),"-----",VLOOKUP(LeaveTracker[[#This Row],[Employee Name]],'List of Employees'!$B$4:$H$767,7))</f>
        <v>TCCH/TICC</v>
      </c>
      <c r="F7791" s="66" t="str">
        <f>IF(ISBLANK(LeaveTracker[[#This Row],[Employee Name]]),"-----",VLOOKUP(LeaveTracker[[#This Row],[Employee Name]],'List of Employees'!$B$4:$H$767,6))</f>
        <v>PERMANENT</v>
      </c>
      <c r="G7791" s="24">
        <v>45196</v>
      </c>
      <c r="H7791" s="24">
        <v>45196</v>
      </c>
      <c r="I7791" s="20" t="s">
        <v>81</v>
      </c>
      <c r="K7791" s="57" t="str">
        <f ca="1">LeaveTracker[[#This Row],[Days]]&amp;" "&amp;LeaveTracker[[#This Row],[Type of Leave]]</f>
        <v>1 SL</v>
      </c>
      <c r="L7791" s="23">
        <f ca="1">NETWORKDAYS(LeaveTracker[[#This Row],[Start Date]],LeaveTracker[[#This Row],[End Date]],lstHolidays)</f>
        <v>1</v>
      </c>
      <c r="M7791" s="27"/>
    </row>
    <row r="7792" spans="1:13" ht="30" customHeight="1" x14ac:dyDescent="0.3">
      <c r="A7792" s="27">
        <f t="shared" si="95"/>
        <v>3985</v>
      </c>
      <c r="B7792" s="31">
        <v>45203</v>
      </c>
      <c r="C7792" s="31">
        <v>45197</v>
      </c>
      <c r="D7792" s="19" t="s">
        <v>1949</v>
      </c>
      <c r="E7792" s="20" t="str">
        <f>IF(ISBLANK(LeaveTracker[[#This Row],[Employee Name]]),"-----",VLOOKUP(LeaveTracker[[#This Row],[Employee Name]],'List of Employees'!$B$4:$H$767,7))</f>
        <v>TICC</v>
      </c>
      <c r="F7792" s="66" t="str">
        <f>IF(ISBLANK(LeaveTracker[[#This Row],[Employee Name]]),"-----",VLOOKUP(LeaveTracker[[#This Row],[Employee Name]],'List of Employees'!$B$4:$H$767,6))</f>
        <v>CASUAL</v>
      </c>
      <c r="G7792" s="24">
        <v>45196</v>
      </c>
      <c r="H7792" s="24">
        <v>45196</v>
      </c>
      <c r="I7792" s="20" t="s">
        <v>81</v>
      </c>
      <c r="K7792" s="57" t="str">
        <f ca="1">LeaveTracker[[#This Row],[Days]]&amp;" "&amp;LeaveTracker[[#This Row],[Type of Leave]]</f>
        <v>1 SL</v>
      </c>
      <c r="L7792" s="23">
        <f ca="1">NETWORKDAYS(LeaveTracker[[#This Row],[Start Date]],LeaveTracker[[#This Row],[End Date]],lstHolidays)</f>
        <v>1</v>
      </c>
      <c r="M7792" s="27"/>
    </row>
    <row r="7793" spans="1:13" ht="30" customHeight="1" x14ac:dyDescent="0.3">
      <c r="A7793" s="27">
        <f t="shared" si="95"/>
        <v>3986</v>
      </c>
      <c r="B7793" s="31">
        <v>45203</v>
      </c>
      <c r="C7793" s="31">
        <v>45191</v>
      </c>
      <c r="D7793" s="19" t="s">
        <v>627</v>
      </c>
      <c r="E7793" s="20" t="str">
        <f>IF(ISBLANK(LeaveTracker[[#This Row],[Employee Name]]),"-----",VLOOKUP(LeaveTracker[[#This Row],[Employee Name]],'List of Employees'!$B$4:$H$767,7))</f>
        <v>CCT</v>
      </c>
      <c r="F7793" s="66" t="str">
        <f>IF(ISBLANK(LeaveTracker[[#This Row],[Employee Name]]),"-----",VLOOKUP(LeaveTracker[[#This Row],[Employee Name]],'List of Employees'!$B$4:$H$767,6))</f>
        <v>PERMANENT</v>
      </c>
      <c r="G7793" s="24">
        <v>45190</v>
      </c>
      <c r="H7793" s="24">
        <v>45190</v>
      </c>
      <c r="I7793" s="20" t="s">
        <v>81</v>
      </c>
      <c r="K7793" s="57" t="str">
        <f ca="1">LeaveTracker[[#This Row],[Days]]&amp;" "&amp;LeaveTracker[[#This Row],[Type of Leave]]</f>
        <v>1 SL</v>
      </c>
      <c r="L7793" s="23">
        <f ca="1">NETWORKDAYS(LeaveTracker[[#This Row],[Start Date]],LeaveTracker[[#This Row],[End Date]],lstHolidays)</f>
        <v>1</v>
      </c>
      <c r="M7793" s="27"/>
    </row>
    <row r="7794" spans="1:13" ht="30" customHeight="1" x14ac:dyDescent="0.3">
      <c r="A7794" s="27">
        <f t="shared" si="95"/>
        <v>3987</v>
      </c>
      <c r="B7794" s="31">
        <v>45203</v>
      </c>
      <c r="C7794" s="31">
        <v>45194</v>
      </c>
      <c r="D7794" s="19" t="s">
        <v>395</v>
      </c>
      <c r="E7794" s="20" t="str">
        <f>IF(ISBLANK(LeaveTracker[[#This Row],[Employee Name]]),"-----",VLOOKUP(LeaveTracker[[#This Row],[Employee Name]],'List of Employees'!$B$4:$H$767,7))</f>
        <v>CTO</v>
      </c>
      <c r="F7794" s="66" t="str">
        <f>IF(ISBLANK(LeaveTracker[[#This Row],[Employee Name]]),"-----",VLOOKUP(LeaveTracker[[#This Row],[Employee Name]],'List of Employees'!$B$4:$H$767,6))</f>
        <v>PERMANENT</v>
      </c>
      <c r="G7794" s="24">
        <v>45184</v>
      </c>
      <c r="H7794" s="24">
        <v>45184</v>
      </c>
      <c r="I7794" s="20" t="s">
        <v>81</v>
      </c>
      <c r="K7794" s="57" t="str">
        <f ca="1">LeaveTracker[[#This Row],[Days]]&amp;" "&amp;LeaveTracker[[#This Row],[Type of Leave]]</f>
        <v>1 SL</v>
      </c>
      <c r="L7794" s="23">
        <f ca="1">NETWORKDAYS(LeaveTracker[[#This Row],[Start Date]],LeaveTracker[[#This Row],[End Date]],lstHolidays)</f>
        <v>1</v>
      </c>
      <c r="M7794" s="27"/>
    </row>
    <row r="7795" spans="1:13" ht="30" customHeight="1" x14ac:dyDescent="0.3">
      <c r="A7795" s="27">
        <f t="shared" si="95"/>
        <v>3988</v>
      </c>
      <c r="B7795" s="31">
        <v>45203</v>
      </c>
      <c r="C7795" s="31">
        <v>45194</v>
      </c>
      <c r="D7795" s="19" t="s">
        <v>395</v>
      </c>
      <c r="E7795" s="20" t="str">
        <f>IF(ISBLANK(LeaveTracker[[#This Row],[Employee Name]]),"-----",VLOOKUP(LeaveTracker[[#This Row],[Employee Name]],'List of Employees'!$B$4:$H$767,7))</f>
        <v>CTO</v>
      </c>
      <c r="F7795" s="66" t="str">
        <f>IF(ISBLANK(LeaveTracker[[#This Row],[Employee Name]]),"-----",VLOOKUP(LeaveTracker[[#This Row],[Employee Name]],'List of Employees'!$B$4:$H$767,6))</f>
        <v>PERMANENT</v>
      </c>
      <c r="G7795" s="24">
        <v>45187</v>
      </c>
      <c r="H7795" s="24">
        <v>45191</v>
      </c>
      <c r="I7795" s="20" t="s">
        <v>81</v>
      </c>
      <c r="K7795" s="57" t="str">
        <f ca="1">LeaveTracker[[#This Row],[Days]]&amp;" "&amp;LeaveTracker[[#This Row],[Type of Leave]]</f>
        <v>5 SL</v>
      </c>
      <c r="L7795" s="23">
        <f ca="1">NETWORKDAYS(LeaveTracker[[#This Row],[Start Date]],LeaveTracker[[#This Row],[End Date]],lstHolidays)</f>
        <v>5</v>
      </c>
      <c r="M7795" s="27"/>
    </row>
    <row r="7796" spans="1:13" ht="30" customHeight="1" x14ac:dyDescent="0.3">
      <c r="A7796" s="27">
        <f t="shared" si="95"/>
        <v>3989</v>
      </c>
      <c r="B7796" s="31">
        <v>45203</v>
      </c>
      <c r="C7796" s="31">
        <v>45191</v>
      </c>
      <c r="D7796" s="19" t="s">
        <v>819</v>
      </c>
      <c r="E7796" s="20" t="str">
        <f>IF(ISBLANK(LeaveTracker[[#This Row],[Employee Name]]),"-----",VLOOKUP(LeaveTracker[[#This Row],[Employee Name]],'List of Employees'!$B$4:$H$767,7))</f>
        <v>CHO</v>
      </c>
      <c r="F7796" s="66" t="str">
        <f>IF(ISBLANK(LeaveTracker[[#This Row],[Employee Name]]),"-----",VLOOKUP(LeaveTracker[[#This Row],[Employee Name]],'List of Employees'!$B$4:$H$767,6))</f>
        <v>PERMANENT</v>
      </c>
      <c r="G7796" s="24">
        <v>45187</v>
      </c>
      <c r="H7796" s="24">
        <v>45187</v>
      </c>
      <c r="I7796" s="20" t="s">
        <v>81</v>
      </c>
      <c r="K7796" s="57" t="str">
        <f ca="1">LeaveTracker[[#This Row],[Days]]&amp;" "&amp;LeaveTracker[[#This Row],[Type of Leave]]</f>
        <v>1 SL</v>
      </c>
      <c r="L7796" s="23">
        <f ca="1">NETWORKDAYS(LeaveTracker[[#This Row],[Start Date]],LeaveTracker[[#This Row],[End Date]],lstHolidays)</f>
        <v>1</v>
      </c>
      <c r="M7796" s="27"/>
    </row>
    <row r="7797" spans="1:13" ht="30" customHeight="1" x14ac:dyDescent="0.3">
      <c r="A7797" s="27">
        <f t="shared" si="95"/>
        <v>3990</v>
      </c>
      <c r="B7797" s="31">
        <v>45203</v>
      </c>
      <c r="C7797" s="31">
        <v>45185</v>
      </c>
      <c r="D7797" s="19" t="s">
        <v>1302</v>
      </c>
      <c r="E7797" s="20" t="str">
        <f>IF(ISBLANK(LeaveTracker[[#This Row],[Employee Name]]),"-----",VLOOKUP(LeaveTracker[[#This Row],[Employee Name]],'List of Employees'!$B$4:$H$767,7))</f>
        <v>ONT</v>
      </c>
      <c r="F7797" s="66" t="str">
        <f>IF(ISBLANK(LeaveTracker[[#This Row],[Employee Name]]),"-----",VLOOKUP(LeaveTracker[[#This Row],[Employee Name]],'List of Employees'!$B$4:$H$767,6))</f>
        <v>PERMANENT</v>
      </c>
      <c r="G7797" s="24">
        <v>45203</v>
      </c>
      <c r="H7797" s="24">
        <v>45203</v>
      </c>
      <c r="I7797" s="19" t="s">
        <v>82</v>
      </c>
      <c r="K7797" s="57" t="str">
        <f ca="1">LeaveTracker[[#This Row],[Days]]&amp;" "&amp;LeaveTracker[[#This Row],[Type of Leave]]</f>
        <v>1 VL</v>
      </c>
      <c r="L7797" s="23">
        <f ca="1">NETWORKDAYS(LeaveTracker[[#This Row],[Start Date]],LeaveTracker[[#This Row],[End Date]],lstHolidays)</f>
        <v>1</v>
      </c>
      <c r="M7797" s="27"/>
    </row>
    <row r="7798" spans="1:13" ht="30" customHeight="1" x14ac:dyDescent="0.3">
      <c r="A7798" s="27">
        <f t="shared" si="95"/>
        <v>3991</v>
      </c>
      <c r="B7798" s="31">
        <v>45203</v>
      </c>
      <c r="C7798" s="31">
        <v>45185</v>
      </c>
      <c r="D7798" s="19" t="s">
        <v>1302</v>
      </c>
      <c r="E7798" s="20" t="str">
        <f>IF(ISBLANK(LeaveTracker[[#This Row],[Employee Name]]),"-----",VLOOKUP(LeaveTracker[[#This Row],[Employee Name]],'List of Employees'!$B$4:$H$767,7))</f>
        <v>ONT</v>
      </c>
      <c r="F7798" s="66" t="str">
        <f>IF(ISBLANK(LeaveTracker[[#This Row],[Employee Name]]),"-----",VLOOKUP(LeaveTracker[[#This Row],[Employee Name]],'List of Employees'!$B$4:$H$767,6))</f>
        <v>PERMANENT</v>
      </c>
      <c r="G7798" s="24">
        <v>45195</v>
      </c>
      <c r="H7798" s="24">
        <v>45195</v>
      </c>
      <c r="I7798" s="20" t="s">
        <v>82</v>
      </c>
      <c r="K7798" s="57" t="str">
        <f ca="1">LeaveTracker[[#This Row],[Days]]&amp;" "&amp;LeaveTracker[[#This Row],[Type of Leave]]</f>
        <v>1 VL</v>
      </c>
      <c r="L7798" s="23">
        <f ca="1">NETWORKDAYS(LeaveTracker[[#This Row],[Start Date]],LeaveTracker[[#This Row],[End Date]],lstHolidays)</f>
        <v>1</v>
      </c>
      <c r="M7798" s="27"/>
    </row>
    <row r="7799" spans="1:13" ht="30" customHeight="1" x14ac:dyDescent="0.3">
      <c r="A7799" s="27">
        <f t="shared" si="95"/>
        <v>3992</v>
      </c>
      <c r="B7799" s="31">
        <v>45203</v>
      </c>
      <c r="C7799" s="31">
        <v>45185</v>
      </c>
      <c r="D7799" s="19" t="s">
        <v>707</v>
      </c>
      <c r="E7799" s="20" t="str">
        <f>IF(ISBLANK(LeaveTracker[[#This Row],[Employee Name]]),"-----",VLOOKUP(LeaveTracker[[#This Row],[Employee Name]],'List of Employees'!$B$4:$H$767,7))</f>
        <v>ONT</v>
      </c>
      <c r="F7799" s="66" t="str">
        <f>IF(ISBLANK(LeaveTracker[[#This Row],[Employee Name]]),"-----",VLOOKUP(LeaveTracker[[#This Row],[Employee Name]],'List of Employees'!$B$4:$H$767,6))</f>
        <v>PERMANENT</v>
      </c>
      <c r="G7799" s="24">
        <v>45216</v>
      </c>
      <c r="H7799" s="24">
        <v>45218</v>
      </c>
      <c r="I7799" s="20" t="s">
        <v>82</v>
      </c>
      <c r="K7799" s="57" t="str">
        <f ca="1">LeaveTracker[[#This Row],[Days]]&amp;" "&amp;LeaveTracker[[#This Row],[Type of Leave]]</f>
        <v>3 VL</v>
      </c>
      <c r="L7799" s="23">
        <f ca="1">NETWORKDAYS(LeaveTracker[[#This Row],[Start Date]],LeaveTracker[[#This Row],[End Date]],lstHolidays)</f>
        <v>3</v>
      </c>
      <c r="M7799" s="27"/>
    </row>
    <row r="7800" spans="1:13" ht="30" customHeight="1" x14ac:dyDescent="0.3">
      <c r="A7800" s="27">
        <f t="shared" si="95"/>
        <v>3993</v>
      </c>
      <c r="B7800" s="31">
        <v>45203</v>
      </c>
      <c r="C7800" s="31">
        <v>45185</v>
      </c>
      <c r="D7800" s="19" t="s">
        <v>1854</v>
      </c>
      <c r="E7800" s="20" t="str">
        <f>IF(ISBLANK(LeaveTracker[[#This Row],[Employee Name]]),"-----",VLOOKUP(LeaveTracker[[#This Row],[Employee Name]],'List of Employees'!$B$4:$H$767,7))</f>
        <v>ONT</v>
      </c>
      <c r="F7800" s="66" t="str">
        <f>IF(ISBLANK(LeaveTracker[[#This Row],[Employee Name]]),"-----",VLOOKUP(LeaveTracker[[#This Row],[Employee Name]],'List of Employees'!$B$4:$H$767,6))</f>
        <v>CASUAL</v>
      </c>
      <c r="G7800" s="24">
        <v>45220</v>
      </c>
      <c r="H7800" s="24">
        <v>45220</v>
      </c>
      <c r="I7800" s="19" t="s">
        <v>297</v>
      </c>
      <c r="J7800" s="42" t="s">
        <v>1000</v>
      </c>
      <c r="K7800" s="57" t="str">
        <f ca="1">LeaveTracker[[#This Row],[Days]]&amp;" "&amp;LeaveTracker[[#This Row],[Type of Leave]]</f>
        <v>0 OTHER</v>
      </c>
      <c r="L7800" s="23">
        <f ca="1">NETWORKDAYS(LeaveTracker[[#This Row],[Start Date]],LeaveTracker[[#This Row],[End Date]],lstHolidays)</f>
        <v>0</v>
      </c>
      <c r="M7800" s="27"/>
    </row>
    <row r="7801" spans="1:13" ht="30" customHeight="1" x14ac:dyDescent="0.3">
      <c r="A7801" s="27">
        <f t="shared" si="95"/>
        <v>3994</v>
      </c>
      <c r="B7801" s="31">
        <v>45203</v>
      </c>
      <c r="C7801" s="31">
        <v>45190</v>
      </c>
      <c r="D7801" s="19" t="s">
        <v>1813</v>
      </c>
      <c r="E7801" s="20" t="str">
        <f>IF(ISBLANK(LeaveTracker[[#This Row],[Employee Name]]),"-----",VLOOKUP(LeaveTracker[[#This Row],[Employee Name]],'List of Employees'!$B$4:$H$767,7))</f>
        <v>CHO</v>
      </c>
      <c r="F7801" s="66" t="str">
        <f>IF(ISBLANK(LeaveTracker[[#This Row],[Employee Name]]),"-----",VLOOKUP(LeaveTracker[[#This Row],[Employee Name]],'List of Employees'!$B$4:$H$767,6))</f>
        <v>CASUAL</v>
      </c>
      <c r="G7801" s="24">
        <v>45209</v>
      </c>
      <c r="H7801" s="24">
        <v>45209</v>
      </c>
      <c r="I7801" s="19" t="s">
        <v>297</v>
      </c>
      <c r="J7801" s="42" t="s">
        <v>1000</v>
      </c>
      <c r="K7801" s="57" t="str">
        <f ca="1">LeaveTracker[[#This Row],[Days]]&amp;" "&amp;LeaveTracker[[#This Row],[Type of Leave]]</f>
        <v>1 OTHER</v>
      </c>
      <c r="L7801" s="23">
        <f ca="1">NETWORKDAYS(LeaveTracker[[#This Row],[Start Date]],LeaveTracker[[#This Row],[End Date]],lstHolidays)</f>
        <v>1</v>
      </c>
      <c r="M7801" s="27"/>
    </row>
    <row r="7802" spans="1:13" ht="30" customHeight="1" x14ac:dyDescent="0.3">
      <c r="A7802" s="27">
        <f t="shared" si="95"/>
        <v>3995</v>
      </c>
      <c r="B7802" s="31">
        <v>45203</v>
      </c>
      <c r="C7802" s="31">
        <v>45185</v>
      </c>
      <c r="D7802" s="19" t="s">
        <v>1854</v>
      </c>
      <c r="E7802" s="20" t="str">
        <f>IF(ISBLANK(LeaveTracker[[#This Row],[Employee Name]]),"-----",VLOOKUP(LeaveTracker[[#This Row],[Employee Name]],'List of Employees'!$B$4:$H$767,7))</f>
        <v>ONT</v>
      </c>
      <c r="F7802" s="66" t="str">
        <f>IF(ISBLANK(LeaveTracker[[#This Row],[Employee Name]]),"-----",VLOOKUP(LeaveTracker[[#This Row],[Employee Name]],'List of Employees'!$B$4:$H$767,6))</f>
        <v>CASUAL</v>
      </c>
      <c r="G7802" s="24">
        <v>45218</v>
      </c>
      <c r="H7802" s="24">
        <v>45219</v>
      </c>
      <c r="I7802" s="20" t="s">
        <v>82</v>
      </c>
      <c r="K7802" s="57" t="str">
        <f ca="1">LeaveTracker[[#This Row],[Days]]&amp;" "&amp;LeaveTracker[[#This Row],[Type of Leave]]</f>
        <v>2 VL</v>
      </c>
      <c r="L7802" s="23">
        <f ca="1">NETWORKDAYS(LeaveTracker[[#This Row],[Start Date]],LeaveTracker[[#This Row],[End Date]],lstHolidays)</f>
        <v>2</v>
      </c>
      <c r="M7802" s="27"/>
    </row>
    <row r="7803" spans="1:13" ht="30" customHeight="1" x14ac:dyDescent="0.3">
      <c r="A7803" s="27">
        <f t="shared" si="95"/>
        <v>3996</v>
      </c>
      <c r="B7803" s="31">
        <v>45203</v>
      </c>
      <c r="C7803" s="31">
        <v>45194</v>
      </c>
      <c r="D7803" s="19" t="s">
        <v>463</v>
      </c>
      <c r="E7803" s="20" t="str">
        <f>IF(ISBLANK(LeaveTracker[[#This Row],[Employee Name]]),"-----",VLOOKUP(LeaveTracker[[#This Row],[Employee Name]],'List of Employees'!$B$4:$H$767,7))</f>
        <v>ASSESSORS OFFICE</v>
      </c>
      <c r="F7803" s="66" t="str">
        <f>IF(ISBLANK(LeaveTracker[[#This Row],[Employee Name]]),"-----",VLOOKUP(LeaveTracker[[#This Row],[Employee Name]],'List of Employees'!$B$4:$H$767,6))</f>
        <v>PERMANENT</v>
      </c>
      <c r="G7803" s="24">
        <v>45182</v>
      </c>
      <c r="H7803" s="24">
        <v>45184</v>
      </c>
      <c r="I7803" s="20" t="s">
        <v>82</v>
      </c>
      <c r="K7803" s="57" t="str">
        <f ca="1">LeaveTracker[[#This Row],[Days]]&amp;" "&amp;LeaveTracker[[#This Row],[Type of Leave]]</f>
        <v>3 VL</v>
      </c>
      <c r="L7803" s="23">
        <f ca="1">NETWORKDAYS(LeaveTracker[[#This Row],[Start Date]],LeaveTracker[[#This Row],[End Date]],lstHolidays)</f>
        <v>3</v>
      </c>
      <c r="M7803" s="27"/>
    </row>
    <row r="7804" spans="1:13" ht="30" customHeight="1" x14ac:dyDescent="0.3">
      <c r="A7804" s="27">
        <f t="shared" si="95"/>
        <v>3997</v>
      </c>
      <c r="B7804" s="31">
        <v>45203</v>
      </c>
      <c r="C7804" s="31">
        <v>45194</v>
      </c>
      <c r="D7804" s="19" t="s">
        <v>463</v>
      </c>
      <c r="E7804" s="20" t="str">
        <f>IF(ISBLANK(LeaveTracker[[#This Row],[Employee Name]]),"-----",VLOOKUP(LeaveTracker[[#This Row],[Employee Name]],'List of Employees'!$B$4:$H$767,7))</f>
        <v>ASSESSORS OFFICE</v>
      </c>
      <c r="F7804" s="66" t="str">
        <f>IF(ISBLANK(LeaveTracker[[#This Row],[Employee Name]]),"-----",VLOOKUP(LeaveTracker[[#This Row],[Employee Name]],'List of Employees'!$B$4:$H$767,6))</f>
        <v>PERMANENT</v>
      </c>
      <c r="G7804" s="24">
        <v>45187</v>
      </c>
      <c r="H7804" s="21">
        <v>45191</v>
      </c>
      <c r="I7804" s="20" t="s">
        <v>82</v>
      </c>
      <c r="K7804" s="57" t="str">
        <f ca="1">LeaveTracker[[#This Row],[Days]]&amp;" "&amp;LeaveTracker[[#This Row],[Type of Leave]]</f>
        <v>5 VL</v>
      </c>
      <c r="L7804" s="23">
        <f ca="1">NETWORKDAYS(LeaveTracker[[#This Row],[Start Date]],LeaveTracker[[#This Row],[End Date]],lstHolidays)</f>
        <v>5</v>
      </c>
      <c r="M7804" s="27"/>
    </row>
    <row r="7805" spans="1:13" ht="30" customHeight="1" x14ac:dyDescent="0.3">
      <c r="A7805" s="27">
        <f t="shared" si="95"/>
        <v>3998</v>
      </c>
      <c r="B7805" s="31">
        <v>45203</v>
      </c>
      <c r="C7805" s="31">
        <v>45191</v>
      </c>
      <c r="D7805" s="19" t="s">
        <v>1897</v>
      </c>
      <c r="E7805" s="20" t="str">
        <f>IF(ISBLANK(LeaveTracker[[#This Row],[Employee Name]]),"-----",VLOOKUP(LeaveTracker[[#This Row],[Employee Name]],'List of Employees'!$B$4:$H$767,7))</f>
        <v>TICC</v>
      </c>
      <c r="F7805" s="66" t="str">
        <f>IF(ISBLANK(LeaveTracker[[#This Row],[Employee Name]]),"-----",VLOOKUP(LeaveTracker[[#This Row],[Employee Name]],'List of Employees'!$B$4:$H$767,6))</f>
        <v>JOBCON</v>
      </c>
      <c r="G7805" s="24">
        <v>45202</v>
      </c>
      <c r="H7805" s="24">
        <v>45203</v>
      </c>
      <c r="I7805" s="20" t="s">
        <v>82</v>
      </c>
      <c r="K7805" s="57" t="str">
        <f ca="1">LeaveTracker[[#This Row],[Days]]&amp;" "&amp;LeaveTracker[[#This Row],[Type of Leave]]</f>
        <v>2 VL</v>
      </c>
      <c r="L7805" s="23">
        <f ca="1">NETWORKDAYS(LeaveTracker[[#This Row],[Start Date]],LeaveTracker[[#This Row],[End Date]],lstHolidays)</f>
        <v>2</v>
      </c>
      <c r="M7805" s="27"/>
    </row>
    <row r="7806" spans="1:13" ht="30" customHeight="1" x14ac:dyDescent="0.3">
      <c r="A7806" s="27">
        <f t="shared" si="95"/>
        <v>3999</v>
      </c>
      <c r="B7806" s="31">
        <v>45203</v>
      </c>
      <c r="C7806" s="31">
        <v>45190</v>
      </c>
      <c r="D7806" s="19" t="s">
        <v>1932</v>
      </c>
      <c r="E7806" s="20" t="str">
        <f>IF(ISBLANK(LeaveTracker[[#This Row],[Employee Name]]),"-----",VLOOKUP(LeaveTracker[[#This Row],[Employee Name]],'List of Employees'!$B$4:$H$767,7))</f>
        <v>CSWDO</v>
      </c>
      <c r="F7806" s="66" t="str">
        <f>IF(ISBLANK(LeaveTracker[[#This Row],[Employee Name]]),"-----",VLOOKUP(LeaveTracker[[#This Row],[Employee Name]],'List of Employees'!$B$4:$H$767,6))</f>
        <v>CASUAL</v>
      </c>
      <c r="G7806" s="24">
        <v>45191</v>
      </c>
      <c r="H7806" s="24">
        <v>45191</v>
      </c>
      <c r="I7806" s="20" t="s">
        <v>82</v>
      </c>
      <c r="K7806" s="57" t="str">
        <f ca="1">LeaveTracker[[#This Row],[Days]]&amp;" "&amp;LeaveTracker[[#This Row],[Type of Leave]]</f>
        <v>1 VL</v>
      </c>
      <c r="L7806" s="23">
        <f ca="1">NETWORKDAYS(LeaveTracker[[#This Row],[Start Date]],LeaveTracker[[#This Row],[End Date]],lstHolidays)</f>
        <v>1</v>
      </c>
      <c r="M7806" s="27"/>
    </row>
    <row r="7807" spans="1:13" ht="30" customHeight="1" x14ac:dyDescent="0.3">
      <c r="A7807" s="27">
        <f t="shared" si="95"/>
        <v>4000</v>
      </c>
      <c r="B7807" s="31">
        <v>45203</v>
      </c>
      <c r="C7807" s="31">
        <v>45191</v>
      </c>
      <c r="D7807" s="19" t="s">
        <v>1219</v>
      </c>
      <c r="E7807" s="20" t="str">
        <f>IF(ISBLANK(LeaveTracker[[#This Row],[Employee Name]]),"-----",VLOOKUP(LeaveTracker[[#This Row],[Employee Name]],'List of Employees'!$B$4:$H$767,7))</f>
        <v>DSWDO</v>
      </c>
      <c r="F7807" s="66" t="str">
        <f>IF(ISBLANK(LeaveTracker[[#This Row],[Employee Name]]),"-----",VLOOKUP(LeaveTracker[[#This Row],[Employee Name]],'List of Employees'!$B$4:$H$767,6))</f>
        <v>PERMANENT</v>
      </c>
      <c r="G7807" s="24">
        <v>45202</v>
      </c>
      <c r="H7807" s="24">
        <v>45203</v>
      </c>
      <c r="I7807" s="20" t="s">
        <v>82</v>
      </c>
      <c r="K7807" s="57" t="str">
        <f ca="1">LeaveTracker[[#This Row],[Days]]&amp;" "&amp;LeaveTracker[[#This Row],[Type of Leave]]</f>
        <v>2 VL</v>
      </c>
      <c r="L7807" s="23">
        <f ca="1">NETWORKDAYS(LeaveTracker[[#This Row],[Start Date]],LeaveTracker[[#This Row],[End Date]],lstHolidays)</f>
        <v>2</v>
      </c>
      <c r="M7807" s="27"/>
    </row>
    <row r="7808" spans="1:13" ht="30" customHeight="1" x14ac:dyDescent="0.3">
      <c r="A7808" s="27">
        <f t="shared" ref="A7808:A7871" si="96">A7807+1</f>
        <v>4001</v>
      </c>
      <c r="B7808" s="31">
        <v>45203</v>
      </c>
      <c r="C7808" s="31">
        <v>45190</v>
      </c>
      <c r="D7808" s="19" t="s">
        <v>1089</v>
      </c>
      <c r="E7808" s="20" t="str">
        <f>IF(ISBLANK(LeaveTracker[[#This Row],[Employee Name]]),"-----",VLOOKUP(LeaveTracker[[#This Row],[Employee Name]],'List of Employees'!$B$4:$H$767,7))</f>
        <v>ACCOUNTING</v>
      </c>
      <c r="F7808" s="66" t="str">
        <f>IF(ISBLANK(LeaveTracker[[#This Row],[Employee Name]]),"-----",VLOOKUP(LeaveTracker[[#This Row],[Employee Name]],'List of Employees'!$B$4:$H$767,6))</f>
        <v>PERMANENT</v>
      </c>
      <c r="G7808" s="24">
        <v>45189</v>
      </c>
      <c r="H7808" s="24">
        <v>45189</v>
      </c>
      <c r="I7808" s="20" t="s">
        <v>81</v>
      </c>
      <c r="K7808" s="57" t="str">
        <f ca="1">LeaveTracker[[#This Row],[Days]]&amp;" "&amp;LeaveTracker[[#This Row],[Type of Leave]]</f>
        <v>1 SL</v>
      </c>
      <c r="L7808" s="23">
        <f ca="1">NETWORKDAYS(LeaveTracker[[#This Row],[Start Date]],LeaveTracker[[#This Row],[End Date]],lstHolidays)</f>
        <v>1</v>
      </c>
      <c r="M7808" s="27"/>
    </row>
    <row r="7809" spans="1:13" ht="30" customHeight="1" x14ac:dyDescent="0.3">
      <c r="A7809" s="27">
        <f t="shared" si="96"/>
        <v>4002</v>
      </c>
      <c r="B7809" s="31">
        <v>45203</v>
      </c>
      <c r="C7809" s="31">
        <v>45190</v>
      </c>
      <c r="D7809" s="19" t="s">
        <v>1089</v>
      </c>
      <c r="E7809" s="20" t="str">
        <f>IF(ISBLANK(LeaveTracker[[#This Row],[Employee Name]]),"-----",VLOOKUP(LeaveTracker[[#This Row],[Employee Name]],'List of Employees'!$B$4:$H$767,7))</f>
        <v>ACCOUNTING</v>
      </c>
      <c r="F7809" s="66" t="str">
        <f>IF(ISBLANK(LeaveTracker[[#This Row],[Employee Name]]),"-----",VLOOKUP(LeaveTracker[[#This Row],[Employee Name]],'List of Employees'!$B$4:$H$767,6))</f>
        <v>PERMANENT</v>
      </c>
      <c r="G7809" s="24">
        <v>45202</v>
      </c>
      <c r="H7809" s="24">
        <v>45203</v>
      </c>
      <c r="I7809" s="20" t="s">
        <v>82</v>
      </c>
      <c r="K7809" s="57" t="str">
        <f ca="1">LeaveTracker[[#This Row],[Days]]&amp;" "&amp;LeaveTracker[[#This Row],[Type of Leave]]</f>
        <v>2 VL</v>
      </c>
      <c r="L7809" s="23">
        <f ca="1">NETWORKDAYS(LeaveTracker[[#This Row],[Start Date]],LeaveTracker[[#This Row],[End Date]],lstHolidays)</f>
        <v>2</v>
      </c>
      <c r="M7809" s="27"/>
    </row>
    <row r="7810" spans="1:13" ht="30" customHeight="1" x14ac:dyDescent="0.3">
      <c r="A7810" s="27">
        <f t="shared" si="96"/>
        <v>4003</v>
      </c>
      <c r="B7810" s="31">
        <v>45203</v>
      </c>
      <c r="C7810" s="31">
        <v>45196</v>
      </c>
      <c r="D7810" s="19" t="s">
        <v>512</v>
      </c>
      <c r="E7810" s="20" t="str">
        <f>IF(ISBLANK(LeaveTracker[[#This Row],[Employee Name]]),"-----",VLOOKUP(LeaveTracker[[#This Row],[Employee Name]],'List of Employees'!$B$4:$H$767,7))</f>
        <v>ACCOUNTING</v>
      </c>
      <c r="F7810" s="66" t="str">
        <f>IF(ISBLANK(LeaveTracker[[#This Row],[Employee Name]]),"-----",VLOOKUP(LeaveTracker[[#This Row],[Employee Name]],'List of Employees'!$B$4:$H$767,6))</f>
        <v>PERMANENT</v>
      </c>
      <c r="G7810" s="24">
        <v>45170</v>
      </c>
      <c r="H7810" s="24">
        <v>45170</v>
      </c>
      <c r="I7810" s="20" t="s">
        <v>81</v>
      </c>
      <c r="K7810" s="57" t="str">
        <f ca="1">LeaveTracker[[#This Row],[Days]]&amp;" "&amp;LeaveTracker[[#This Row],[Type of Leave]]</f>
        <v>1 SL</v>
      </c>
      <c r="L7810" s="23">
        <f ca="1">NETWORKDAYS(LeaveTracker[[#This Row],[Start Date]],LeaveTracker[[#This Row],[End Date]],lstHolidays)</f>
        <v>1</v>
      </c>
      <c r="M7810" s="27"/>
    </row>
    <row r="7811" spans="1:13" ht="30" customHeight="1" x14ac:dyDescent="0.3">
      <c r="A7811" s="27">
        <f t="shared" si="96"/>
        <v>4004</v>
      </c>
      <c r="B7811" s="31">
        <v>45203</v>
      </c>
      <c r="C7811" s="31">
        <v>45190</v>
      </c>
      <c r="D7811" s="19" t="s">
        <v>868</v>
      </c>
      <c r="E7811" s="20" t="str">
        <f>IF(ISBLANK(LeaveTracker[[#This Row],[Employee Name]]),"-----",VLOOKUP(LeaveTracker[[#This Row],[Employee Name]],'List of Employees'!$B$4:$H$767,7))</f>
        <v>ACCOUNTING</v>
      </c>
      <c r="F7811" s="66" t="str">
        <f>IF(ISBLANK(LeaveTracker[[#This Row],[Employee Name]]),"-----",VLOOKUP(LeaveTracker[[#This Row],[Employee Name]],'List of Employees'!$B$4:$H$767,6))</f>
        <v>PERMANENT</v>
      </c>
      <c r="G7811" s="24">
        <v>45203</v>
      </c>
      <c r="H7811" s="24">
        <v>45203</v>
      </c>
      <c r="I7811" s="19" t="s">
        <v>297</v>
      </c>
      <c r="J7811" s="42" t="s">
        <v>1000</v>
      </c>
      <c r="K7811" s="57" t="str">
        <f ca="1">LeaveTracker[[#This Row],[Days]]&amp;" "&amp;LeaveTracker[[#This Row],[Type of Leave]]</f>
        <v>1 OTHER</v>
      </c>
      <c r="L7811" s="23">
        <f ca="1">NETWORKDAYS(LeaveTracker[[#This Row],[Start Date]],LeaveTracker[[#This Row],[End Date]],lstHolidays)</f>
        <v>1</v>
      </c>
      <c r="M7811" s="27"/>
    </row>
    <row r="7812" spans="1:13" ht="30" customHeight="1" x14ac:dyDescent="0.3">
      <c r="A7812" s="27">
        <f t="shared" si="96"/>
        <v>4005</v>
      </c>
      <c r="B7812" s="31">
        <v>45203</v>
      </c>
      <c r="C7812" s="31">
        <v>45190</v>
      </c>
      <c r="D7812" s="19" t="s">
        <v>1053</v>
      </c>
      <c r="E7812" s="20" t="str">
        <f>IF(ISBLANK(LeaveTracker[[#This Row],[Employee Name]]),"-----",VLOOKUP(LeaveTracker[[#This Row],[Employee Name]],'List of Employees'!$B$4:$H$767,7))</f>
        <v>CTO</v>
      </c>
      <c r="F7812" s="66" t="str">
        <f>IF(ISBLANK(LeaveTracker[[#This Row],[Employee Name]]),"-----",VLOOKUP(LeaveTracker[[#This Row],[Employee Name]],'List of Employees'!$B$4:$H$767,6))</f>
        <v>PERMANENT</v>
      </c>
      <c r="G7812" s="24">
        <v>45190</v>
      </c>
      <c r="H7812" s="24">
        <v>45190</v>
      </c>
      <c r="I7812" s="20" t="s">
        <v>81</v>
      </c>
      <c r="K7812" s="57" t="str">
        <f ca="1">LeaveTracker[[#This Row],[Days]]&amp;" "&amp;LeaveTracker[[#This Row],[Type of Leave]]</f>
        <v>1 SL</v>
      </c>
      <c r="L7812" s="23">
        <f ca="1">NETWORKDAYS(LeaveTracker[[#This Row],[Start Date]],LeaveTracker[[#This Row],[End Date]],lstHolidays)</f>
        <v>1</v>
      </c>
      <c r="M7812" s="27"/>
    </row>
    <row r="7813" spans="1:13" ht="30" customHeight="1" x14ac:dyDescent="0.3">
      <c r="A7813" s="27">
        <f t="shared" si="96"/>
        <v>4006</v>
      </c>
      <c r="B7813" s="31">
        <v>45203</v>
      </c>
      <c r="C7813" s="31">
        <v>45189</v>
      </c>
      <c r="D7813" s="19" t="s">
        <v>1874</v>
      </c>
      <c r="E7813" s="20" t="str">
        <f>IF(ISBLANK(LeaveTracker[[#This Row],[Employee Name]]),"-----",VLOOKUP(LeaveTracker[[#This Row],[Employee Name]],'List of Employees'!$B$4:$H$767,7))</f>
        <v>TOPS-CSU</v>
      </c>
      <c r="F7813" s="66" t="str">
        <f>IF(ISBLANK(LeaveTracker[[#This Row],[Employee Name]]),"-----",VLOOKUP(LeaveTracker[[#This Row],[Employee Name]],'List of Employees'!$B$4:$H$767,6))</f>
        <v>CASUAL</v>
      </c>
      <c r="G7813" s="24">
        <v>45197</v>
      </c>
      <c r="H7813" s="24">
        <v>45198</v>
      </c>
      <c r="I7813" s="20" t="s">
        <v>82</v>
      </c>
      <c r="K7813" s="57" t="str">
        <f ca="1">LeaveTracker[[#This Row],[Days]]&amp;" "&amp;LeaveTracker[[#This Row],[Type of Leave]]</f>
        <v>2 VL</v>
      </c>
      <c r="L7813" s="23">
        <f ca="1">NETWORKDAYS(LeaveTracker[[#This Row],[Start Date]],LeaveTracker[[#This Row],[End Date]],lstHolidays)</f>
        <v>2</v>
      </c>
      <c r="M7813" s="27"/>
    </row>
    <row r="7814" spans="1:13" ht="30" customHeight="1" x14ac:dyDescent="0.3">
      <c r="A7814" s="27">
        <f t="shared" si="96"/>
        <v>4007</v>
      </c>
      <c r="B7814" s="31">
        <v>45203</v>
      </c>
      <c r="C7814" s="31">
        <v>45173</v>
      </c>
      <c r="D7814" s="19" t="s">
        <v>1073</v>
      </c>
      <c r="E7814" s="20" t="str">
        <f>IF(ISBLANK(LeaveTracker[[#This Row],[Employee Name]]),"-----",VLOOKUP(LeaveTracker[[#This Row],[Employee Name]],'List of Employees'!$B$4:$H$767,7))</f>
        <v>CSWDO</v>
      </c>
      <c r="F7814" s="66" t="str">
        <f>IF(ISBLANK(LeaveTracker[[#This Row],[Employee Name]]),"-----",VLOOKUP(LeaveTracker[[#This Row],[Employee Name]],'List of Employees'!$B$4:$H$767,6))</f>
        <v>PERMANENT</v>
      </c>
      <c r="G7814" s="24">
        <v>45191</v>
      </c>
      <c r="H7814" s="24">
        <v>45191</v>
      </c>
      <c r="I7814" s="19" t="s">
        <v>297</v>
      </c>
      <c r="J7814" s="42" t="s">
        <v>1000</v>
      </c>
      <c r="K7814" s="57" t="str">
        <f ca="1">LeaveTracker[[#This Row],[Days]]&amp;" "&amp;LeaveTracker[[#This Row],[Type of Leave]]</f>
        <v>1 OTHER</v>
      </c>
      <c r="L7814" s="23">
        <f ca="1">NETWORKDAYS(LeaveTracker[[#This Row],[Start Date]],LeaveTracker[[#This Row],[End Date]],lstHolidays)</f>
        <v>1</v>
      </c>
      <c r="M7814" s="27"/>
    </row>
    <row r="7815" spans="1:13" ht="30" customHeight="1" x14ac:dyDescent="0.3">
      <c r="A7815" s="27">
        <f t="shared" si="96"/>
        <v>4008</v>
      </c>
      <c r="B7815" s="31">
        <v>45203</v>
      </c>
      <c r="C7815" s="31">
        <v>45190</v>
      </c>
      <c r="D7815" s="19" t="s">
        <v>846</v>
      </c>
      <c r="E7815" s="20" t="str">
        <f>IF(ISBLANK(LeaveTracker[[#This Row],[Employee Name]]),"-----",VLOOKUP(LeaveTracker[[#This Row],[Employee Name]],'List of Employees'!$B$4:$H$767,7))</f>
        <v>MO</v>
      </c>
      <c r="F7815" s="66" t="str">
        <f>IF(ISBLANK(LeaveTracker[[#This Row],[Employee Name]]),"-----",VLOOKUP(LeaveTracker[[#This Row],[Employee Name]],'List of Employees'!$B$4:$H$767,6))</f>
        <v>PERMANENT</v>
      </c>
      <c r="G7815" s="24">
        <v>45189</v>
      </c>
      <c r="H7815" s="24">
        <v>45189</v>
      </c>
      <c r="I7815" s="20" t="s">
        <v>81</v>
      </c>
      <c r="K7815" s="57" t="str">
        <f ca="1">LeaveTracker[[#This Row],[Days]]&amp;" "&amp;LeaveTracker[[#This Row],[Type of Leave]]</f>
        <v>1 SL</v>
      </c>
      <c r="L7815" s="23">
        <f ca="1">NETWORKDAYS(LeaveTracker[[#This Row],[Start Date]],LeaveTracker[[#This Row],[End Date]],lstHolidays)</f>
        <v>1</v>
      </c>
      <c r="M7815" s="27"/>
    </row>
    <row r="7816" spans="1:13" ht="30" customHeight="1" x14ac:dyDescent="0.3">
      <c r="A7816" s="27">
        <f t="shared" si="96"/>
        <v>4009</v>
      </c>
      <c r="B7816" s="31">
        <v>45203</v>
      </c>
      <c r="C7816" s="31">
        <v>45197</v>
      </c>
      <c r="D7816" s="19" t="s">
        <v>732</v>
      </c>
      <c r="E7816" s="20" t="str">
        <f>IF(ISBLANK(LeaveTracker[[#This Row],[Employee Name]]),"-----",VLOOKUP(LeaveTracker[[#This Row],[Employee Name]],'List of Employees'!$B$4:$H$767,7))</f>
        <v>SP</v>
      </c>
      <c r="F7816" s="66" t="str">
        <f>IF(ISBLANK(LeaveTracker[[#This Row],[Employee Name]]),"-----",VLOOKUP(LeaveTracker[[#This Row],[Employee Name]],'List of Employees'!$B$4:$H$767,6))</f>
        <v>PERMANENT</v>
      </c>
      <c r="G7816" s="24">
        <v>45194</v>
      </c>
      <c r="H7816" s="24">
        <v>45196</v>
      </c>
      <c r="I7816" s="20" t="s">
        <v>81</v>
      </c>
      <c r="K7816" s="57" t="str">
        <f ca="1">LeaveTracker[[#This Row],[Days]]&amp;" "&amp;LeaveTracker[[#This Row],[Type of Leave]]</f>
        <v>3 SL</v>
      </c>
      <c r="L7816" s="23">
        <f ca="1">NETWORKDAYS(LeaveTracker[[#This Row],[Start Date]],LeaveTracker[[#This Row],[End Date]],lstHolidays)</f>
        <v>3</v>
      </c>
      <c r="M7816" s="27"/>
    </row>
    <row r="7817" spans="1:13" ht="30" customHeight="1" x14ac:dyDescent="0.3">
      <c r="A7817" s="27">
        <f t="shared" si="96"/>
        <v>4010</v>
      </c>
      <c r="B7817" s="31">
        <v>45203</v>
      </c>
      <c r="C7817" s="31">
        <v>45191</v>
      </c>
      <c r="D7817" s="19" t="s">
        <v>756</v>
      </c>
      <c r="E7817" s="20" t="str">
        <f>IF(ISBLANK(LeaveTracker[[#This Row],[Employee Name]]),"-----",VLOOKUP(LeaveTracker[[#This Row],[Employee Name]],'List of Employees'!$B$4:$H$767,7))</f>
        <v>CTO</v>
      </c>
      <c r="F7817" s="66" t="str">
        <f>IF(ISBLANK(LeaveTracker[[#This Row],[Employee Name]]),"-----",VLOOKUP(LeaveTracker[[#This Row],[Employee Name]],'List of Employees'!$B$4:$H$767,6))</f>
        <v>PERMANENT</v>
      </c>
      <c r="G7817" s="24">
        <v>45198</v>
      </c>
      <c r="H7817" s="24">
        <v>45198</v>
      </c>
      <c r="I7817" s="19" t="s">
        <v>297</v>
      </c>
      <c r="J7817" s="42" t="s">
        <v>1000</v>
      </c>
      <c r="K7817" s="57" t="str">
        <f ca="1">LeaveTracker[[#This Row],[Days]]&amp;" "&amp;LeaveTracker[[#This Row],[Type of Leave]]</f>
        <v>1 OTHER</v>
      </c>
      <c r="L7817" s="23">
        <f ca="1">NETWORKDAYS(LeaveTracker[[#This Row],[Start Date]],LeaveTracker[[#This Row],[End Date]],lstHolidays)</f>
        <v>1</v>
      </c>
      <c r="M7817" s="27"/>
    </row>
    <row r="7818" spans="1:13" ht="30" customHeight="1" x14ac:dyDescent="0.3">
      <c r="A7818" s="27">
        <f t="shared" si="96"/>
        <v>4011</v>
      </c>
      <c r="B7818" s="31">
        <v>45203</v>
      </c>
      <c r="C7818" s="31">
        <v>45195</v>
      </c>
      <c r="D7818" s="19" t="s">
        <v>711</v>
      </c>
      <c r="E7818" s="20" t="str">
        <f>IF(ISBLANK(LeaveTracker[[#This Row],[Employee Name]]),"-----",VLOOKUP(LeaveTracker[[#This Row],[Employee Name]],'List of Employees'!$B$4:$H$767,7))</f>
        <v>CBO</v>
      </c>
      <c r="F7818" s="66" t="str">
        <f>IF(ISBLANK(LeaveTracker[[#This Row],[Employee Name]]),"-----",VLOOKUP(LeaveTracker[[#This Row],[Employee Name]],'List of Employees'!$B$4:$H$767,6))</f>
        <v>PERMANENT</v>
      </c>
      <c r="G7818" s="24">
        <v>45194</v>
      </c>
      <c r="H7818" s="24">
        <v>45194</v>
      </c>
      <c r="I7818" s="20" t="s">
        <v>81</v>
      </c>
      <c r="K7818" s="57" t="str">
        <f ca="1">LeaveTracker[[#This Row],[Days]]&amp;" "&amp;LeaveTracker[[#This Row],[Type of Leave]]</f>
        <v>1 SL</v>
      </c>
      <c r="L7818" s="23">
        <f ca="1">NETWORKDAYS(LeaveTracker[[#This Row],[Start Date]],LeaveTracker[[#This Row],[End Date]],lstHolidays)</f>
        <v>1</v>
      </c>
      <c r="M7818" s="27"/>
    </row>
    <row r="7819" spans="1:13" ht="30" customHeight="1" x14ac:dyDescent="0.3">
      <c r="A7819" s="27">
        <f t="shared" si="96"/>
        <v>4012</v>
      </c>
      <c r="B7819" s="31">
        <v>45203</v>
      </c>
      <c r="C7819" s="31">
        <v>45195</v>
      </c>
      <c r="D7819" s="19" t="s">
        <v>941</v>
      </c>
      <c r="E7819" s="20" t="str">
        <f>IF(ISBLANK(LeaveTracker[[#This Row],[Employee Name]]),"-----",VLOOKUP(LeaveTracker[[#This Row],[Employee Name]],'List of Employees'!$B$4:$H$767,7))</f>
        <v>EEO/ CITY MARKET</v>
      </c>
      <c r="F7819" s="66" t="str">
        <f>IF(ISBLANK(LeaveTracker[[#This Row],[Employee Name]]),"-----",VLOOKUP(LeaveTracker[[#This Row],[Employee Name]],'List of Employees'!$B$4:$H$767,6))</f>
        <v>PERMANENT</v>
      </c>
      <c r="G7819" s="24">
        <v>45198</v>
      </c>
      <c r="H7819" s="24">
        <v>45198</v>
      </c>
      <c r="I7819" s="20" t="s">
        <v>82</v>
      </c>
      <c r="K7819" s="57" t="str">
        <f ca="1">LeaveTracker[[#This Row],[Days]]&amp;" "&amp;LeaveTracker[[#This Row],[Type of Leave]]</f>
        <v>1 VL</v>
      </c>
      <c r="L7819" s="23">
        <f ca="1">NETWORKDAYS(LeaveTracker[[#This Row],[Start Date]],LeaveTracker[[#This Row],[End Date]],lstHolidays)</f>
        <v>1</v>
      </c>
      <c r="M7819" s="27"/>
    </row>
    <row r="7820" spans="1:13" ht="30" customHeight="1" x14ac:dyDescent="0.3">
      <c r="A7820" s="27">
        <f t="shared" si="96"/>
        <v>4013</v>
      </c>
      <c r="B7820" s="31">
        <v>45203</v>
      </c>
      <c r="C7820" s="31">
        <v>45195</v>
      </c>
      <c r="D7820" s="19" t="s">
        <v>941</v>
      </c>
      <c r="E7820" s="20" t="str">
        <f>IF(ISBLANK(LeaveTracker[[#This Row],[Employee Name]]),"-----",VLOOKUP(LeaveTracker[[#This Row],[Employee Name]],'List of Employees'!$B$4:$H$767,7))</f>
        <v>EEO/ CITY MARKET</v>
      </c>
      <c r="F7820" s="66" t="str">
        <f>IF(ISBLANK(LeaveTracker[[#This Row],[Employee Name]]),"-----",VLOOKUP(LeaveTracker[[#This Row],[Employee Name]],'List of Employees'!$B$4:$H$767,6))</f>
        <v>PERMANENT</v>
      </c>
      <c r="G7820" s="24">
        <v>45202</v>
      </c>
      <c r="H7820" s="24">
        <v>45202</v>
      </c>
      <c r="I7820" s="20" t="s">
        <v>82</v>
      </c>
      <c r="K7820" s="57" t="str">
        <f ca="1">LeaveTracker[[#This Row],[Days]]&amp;" "&amp;LeaveTracker[[#This Row],[Type of Leave]]</f>
        <v>1 VL</v>
      </c>
      <c r="L7820" s="23">
        <f ca="1">NETWORKDAYS(LeaveTracker[[#This Row],[Start Date]],LeaveTracker[[#This Row],[End Date]],lstHolidays)</f>
        <v>1</v>
      </c>
      <c r="M7820" s="27"/>
    </row>
    <row r="7821" spans="1:13" ht="30" customHeight="1" x14ac:dyDescent="0.3">
      <c r="A7821" s="27">
        <f t="shared" si="96"/>
        <v>4014</v>
      </c>
      <c r="B7821" s="31">
        <v>45203</v>
      </c>
      <c r="C7821" s="31">
        <v>45195</v>
      </c>
      <c r="D7821" s="19" t="s">
        <v>519</v>
      </c>
      <c r="E7821" s="20" t="str">
        <f>IF(ISBLANK(LeaveTracker[[#This Row],[Employee Name]]),"-----",VLOOKUP(LeaveTracker[[#This Row],[Employee Name]],'List of Employees'!$B$4:$H$767,7))</f>
        <v>ACCOUNTING</v>
      </c>
      <c r="F7821" s="66" t="str">
        <f>IF(ISBLANK(LeaveTracker[[#This Row],[Employee Name]]),"-----",VLOOKUP(LeaveTracker[[#This Row],[Employee Name]],'List of Employees'!$B$4:$H$767,6))</f>
        <v>PERMANENT</v>
      </c>
      <c r="G7821" s="24">
        <v>45142</v>
      </c>
      <c r="H7821" s="24">
        <v>45142</v>
      </c>
      <c r="I7821" s="20" t="s">
        <v>81</v>
      </c>
      <c r="K7821" s="57" t="str">
        <f ca="1">LeaveTracker[[#This Row],[Days]]&amp;" "&amp;LeaveTracker[[#This Row],[Type of Leave]]</f>
        <v>1 SL</v>
      </c>
      <c r="L7821" s="23">
        <f ca="1">NETWORKDAYS(LeaveTracker[[#This Row],[Start Date]],LeaveTracker[[#This Row],[End Date]],lstHolidays)</f>
        <v>1</v>
      </c>
      <c r="M7821" s="27"/>
    </row>
    <row r="7822" spans="1:13" ht="30" customHeight="1" x14ac:dyDescent="0.3">
      <c r="A7822" s="27">
        <f t="shared" si="96"/>
        <v>4015</v>
      </c>
      <c r="B7822" s="31">
        <v>45203</v>
      </c>
      <c r="C7822" s="31">
        <v>45195</v>
      </c>
      <c r="D7822" s="19" t="s">
        <v>519</v>
      </c>
      <c r="E7822" s="20" t="str">
        <f>IF(ISBLANK(LeaveTracker[[#This Row],[Employee Name]]),"-----",VLOOKUP(LeaveTracker[[#This Row],[Employee Name]],'List of Employees'!$B$4:$H$767,7))</f>
        <v>ACCOUNTING</v>
      </c>
      <c r="F7822" s="66" t="str">
        <f>IF(ISBLANK(LeaveTracker[[#This Row],[Employee Name]]),"-----",VLOOKUP(LeaveTracker[[#This Row],[Employee Name]],'List of Employees'!$B$4:$H$767,6))</f>
        <v>PERMANENT</v>
      </c>
      <c r="G7822" s="24">
        <v>45152</v>
      </c>
      <c r="H7822" s="24">
        <v>45152</v>
      </c>
      <c r="I7822" s="20" t="s">
        <v>81</v>
      </c>
      <c r="K7822" s="57" t="str">
        <f ca="1">LeaveTracker[[#This Row],[Days]]&amp;" "&amp;LeaveTracker[[#This Row],[Type of Leave]]</f>
        <v>1 SL</v>
      </c>
      <c r="L7822" s="23">
        <f ca="1">NETWORKDAYS(LeaveTracker[[#This Row],[Start Date]],LeaveTracker[[#This Row],[End Date]],lstHolidays)</f>
        <v>1</v>
      </c>
      <c r="M7822" s="27"/>
    </row>
    <row r="7823" spans="1:13" ht="30" customHeight="1" x14ac:dyDescent="0.3">
      <c r="A7823" s="27">
        <f t="shared" si="96"/>
        <v>4016</v>
      </c>
      <c r="B7823" s="31">
        <v>45203</v>
      </c>
      <c r="C7823" s="31">
        <v>45195</v>
      </c>
      <c r="D7823" s="19" t="s">
        <v>2130</v>
      </c>
      <c r="E7823" s="20" t="str">
        <f>IF(ISBLANK(LeaveTracker[[#This Row],[Employee Name]]),"-----",VLOOKUP(LeaveTracker[[#This Row],[Employee Name]],'List of Employees'!$B$4:$H$767,7))</f>
        <v>GSO</v>
      </c>
      <c r="F7823" s="66" t="str">
        <f>IF(ISBLANK(LeaveTracker[[#This Row],[Employee Name]]),"-----",VLOOKUP(LeaveTracker[[#This Row],[Employee Name]],'List of Employees'!$B$4:$H$767,6))</f>
        <v>PERMANENT</v>
      </c>
      <c r="G7823" s="24">
        <v>45194</v>
      </c>
      <c r="H7823" s="24">
        <v>45194</v>
      </c>
      <c r="I7823" s="20" t="s">
        <v>81</v>
      </c>
      <c r="K7823" s="57" t="str">
        <f ca="1">LeaveTracker[[#This Row],[Days]]&amp;" "&amp;LeaveTracker[[#This Row],[Type of Leave]]</f>
        <v>1 SL</v>
      </c>
      <c r="L7823" s="23">
        <f ca="1">NETWORKDAYS(LeaveTracker[[#This Row],[Start Date]],LeaveTracker[[#This Row],[End Date]],lstHolidays)</f>
        <v>1</v>
      </c>
      <c r="M7823" s="27"/>
    </row>
    <row r="7824" spans="1:13" ht="30" customHeight="1" x14ac:dyDescent="0.3">
      <c r="A7824" s="27">
        <f t="shared" si="96"/>
        <v>4017</v>
      </c>
      <c r="B7824" s="31">
        <v>45203</v>
      </c>
      <c r="C7824" s="31">
        <v>45195</v>
      </c>
      <c r="D7824" s="19" t="s">
        <v>875</v>
      </c>
      <c r="E7824" s="20" t="str">
        <f>IF(ISBLANK(LeaveTracker[[#This Row],[Employee Name]]),"-----",VLOOKUP(LeaveTracker[[#This Row],[Employee Name]],'List of Employees'!$B$4:$H$767,7))</f>
        <v>GSO</v>
      </c>
      <c r="F7824" s="66" t="str">
        <f>IF(ISBLANK(LeaveTracker[[#This Row],[Employee Name]]),"-----",VLOOKUP(LeaveTracker[[#This Row],[Employee Name]],'List of Employees'!$B$4:$H$767,6))</f>
        <v>PERMANENT</v>
      </c>
      <c r="G7824" s="24">
        <v>45194</v>
      </c>
      <c r="H7824" s="24">
        <v>45194</v>
      </c>
      <c r="I7824" s="20" t="s">
        <v>81</v>
      </c>
      <c r="K7824" s="57" t="str">
        <f ca="1">LeaveTracker[[#This Row],[Days]]&amp;" "&amp;LeaveTracker[[#This Row],[Type of Leave]]</f>
        <v>1 SL</v>
      </c>
      <c r="L7824" s="23">
        <f ca="1">NETWORKDAYS(LeaveTracker[[#This Row],[Start Date]],LeaveTracker[[#This Row],[End Date]],lstHolidays)</f>
        <v>1</v>
      </c>
      <c r="M7824" s="27"/>
    </row>
    <row r="7825" spans="1:13" ht="30" customHeight="1" x14ac:dyDescent="0.3">
      <c r="A7825" s="27">
        <f t="shared" si="96"/>
        <v>4018</v>
      </c>
      <c r="B7825" s="31">
        <v>45203</v>
      </c>
      <c r="C7825" s="31">
        <v>45194</v>
      </c>
      <c r="D7825" s="19" t="s">
        <v>529</v>
      </c>
      <c r="E7825" s="20" t="str">
        <f>IF(ISBLANK(LeaveTracker[[#This Row],[Employee Name]]),"-----",VLOOKUP(LeaveTracker[[#This Row],[Employee Name]],'List of Employees'!$B$4:$H$767,7))</f>
        <v>GSO</v>
      </c>
      <c r="F7825" s="66" t="str">
        <f>IF(ISBLANK(LeaveTracker[[#This Row],[Employee Name]]),"-----",VLOOKUP(LeaveTracker[[#This Row],[Employee Name]],'List of Employees'!$B$4:$H$767,6))</f>
        <v>PERMANENT</v>
      </c>
      <c r="G7825" s="24">
        <v>45201</v>
      </c>
      <c r="H7825" s="24">
        <v>45202</v>
      </c>
      <c r="I7825" s="20" t="s">
        <v>82</v>
      </c>
      <c r="K7825" s="57" t="str">
        <f ca="1">LeaveTracker[[#This Row],[Days]]&amp;" "&amp;LeaveTracker[[#This Row],[Type of Leave]]</f>
        <v>2 VL</v>
      </c>
      <c r="L7825" s="23">
        <f ca="1">NETWORKDAYS(LeaveTracker[[#This Row],[Start Date]],LeaveTracker[[#This Row],[End Date]],lstHolidays)</f>
        <v>2</v>
      </c>
      <c r="M7825" s="27"/>
    </row>
    <row r="7826" spans="1:13" ht="30" customHeight="1" x14ac:dyDescent="0.3">
      <c r="A7826" s="27">
        <f t="shared" si="96"/>
        <v>4019</v>
      </c>
      <c r="B7826" s="31">
        <v>45203</v>
      </c>
      <c r="C7826" s="31">
        <v>45189</v>
      </c>
      <c r="D7826" s="19" t="s">
        <v>759</v>
      </c>
      <c r="E7826" s="20" t="str">
        <f>IF(ISBLANK(LeaveTracker[[#This Row],[Employee Name]]),"-----",VLOOKUP(LeaveTracker[[#This Row],[Employee Name]],'List of Employees'!$B$4:$H$767,7))</f>
        <v>CTO</v>
      </c>
      <c r="F7826" s="66" t="str">
        <f>IF(ISBLANK(LeaveTracker[[#This Row],[Employee Name]]),"-----",VLOOKUP(LeaveTracker[[#This Row],[Employee Name]],'List of Employees'!$B$4:$H$767,6))</f>
        <v>PERMANENT</v>
      </c>
      <c r="G7826" s="24">
        <v>45191</v>
      </c>
      <c r="H7826" s="24">
        <v>45191</v>
      </c>
      <c r="I7826" s="20" t="s">
        <v>82</v>
      </c>
      <c r="K7826" s="57" t="str">
        <f ca="1">LeaveTracker[[#This Row],[Days]]&amp;" "&amp;LeaveTracker[[#This Row],[Type of Leave]]</f>
        <v>1 VL</v>
      </c>
      <c r="L7826" s="23">
        <f ca="1">NETWORKDAYS(LeaveTracker[[#This Row],[Start Date]],LeaveTracker[[#This Row],[End Date]],lstHolidays)</f>
        <v>1</v>
      </c>
      <c r="M7826" s="27"/>
    </row>
    <row r="7827" spans="1:13" ht="30" customHeight="1" x14ac:dyDescent="0.3">
      <c r="A7827" s="27">
        <f t="shared" si="96"/>
        <v>4020</v>
      </c>
      <c r="B7827" s="31">
        <v>45203</v>
      </c>
      <c r="C7827" s="31">
        <v>45195</v>
      </c>
      <c r="D7827" s="19" t="s">
        <v>2356</v>
      </c>
      <c r="E7827" s="20" t="str">
        <f>IF(ISBLANK(LeaveTracker[[#This Row],[Employee Name]]),"-----",VLOOKUP(LeaveTracker[[#This Row],[Employee Name]],'List of Employees'!$B$4:$H$767,7))</f>
        <v>CSWDO</v>
      </c>
      <c r="F7827" s="66" t="str">
        <f>IF(ISBLANK(LeaveTracker[[#This Row],[Employee Name]]),"-----",VLOOKUP(LeaveTracker[[#This Row],[Employee Name]],'List of Employees'!$B$4:$H$767,6))</f>
        <v>PERMANENT</v>
      </c>
      <c r="G7827" s="24">
        <v>45194</v>
      </c>
      <c r="H7827" s="24">
        <v>45194</v>
      </c>
      <c r="I7827" s="20" t="s">
        <v>81</v>
      </c>
      <c r="K7827" s="57" t="str">
        <f ca="1">LeaveTracker[[#This Row],[Days]]&amp;" "&amp;LeaveTracker[[#This Row],[Type of Leave]]</f>
        <v>1 SL</v>
      </c>
      <c r="L7827" s="23">
        <f ca="1">NETWORKDAYS(LeaveTracker[[#This Row],[Start Date]],LeaveTracker[[#This Row],[End Date]],lstHolidays)</f>
        <v>1</v>
      </c>
      <c r="M7827" s="27"/>
    </row>
    <row r="7828" spans="1:13" ht="30" customHeight="1" x14ac:dyDescent="0.3">
      <c r="A7828" s="27">
        <f t="shared" si="96"/>
        <v>4021</v>
      </c>
      <c r="B7828" s="31">
        <v>45203</v>
      </c>
      <c r="C7828" s="31">
        <v>45190</v>
      </c>
      <c r="D7828" s="19" t="s">
        <v>594</v>
      </c>
      <c r="E7828" s="20" t="str">
        <f>IF(ISBLANK(LeaveTracker[[#This Row],[Employee Name]]),"-----",VLOOKUP(LeaveTracker[[#This Row],[Employee Name]],'List of Employees'!$B$4:$H$767,7))</f>
        <v>MAHOGANY MARKET</v>
      </c>
      <c r="F7828" s="66" t="str">
        <f>IF(ISBLANK(LeaveTracker[[#This Row],[Employee Name]]),"-----",VLOOKUP(LeaveTracker[[#This Row],[Employee Name]],'List of Employees'!$B$4:$H$767,6))</f>
        <v>PERMANENT</v>
      </c>
      <c r="G7828" s="24">
        <v>45197</v>
      </c>
      <c r="H7828" s="24">
        <v>45197</v>
      </c>
      <c r="I7828" s="19" t="s">
        <v>297</v>
      </c>
      <c r="J7828" s="42" t="s">
        <v>1000</v>
      </c>
      <c r="K7828" s="57" t="str">
        <f ca="1">LeaveTracker[[#This Row],[Days]]&amp;" "&amp;LeaveTracker[[#This Row],[Type of Leave]]</f>
        <v>1 OTHER</v>
      </c>
      <c r="L7828" s="23">
        <f ca="1">NETWORKDAYS(LeaveTracker[[#This Row],[Start Date]],LeaveTracker[[#This Row],[End Date]],lstHolidays)</f>
        <v>1</v>
      </c>
      <c r="M7828" s="27"/>
    </row>
    <row r="7829" spans="1:13" ht="30" customHeight="1" x14ac:dyDescent="0.3">
      <c r="A7829" s="27">
        <f t="shared" si="96"/>
        <v>4022</v>
      </c>
      <c r="B7829" s="31">
        <v>45203</v>
      </c>
      <c r="C7829" s="31">
        <v>45194</v>
      </c>
      <c r="D7829" s="19" t="s">
        <v>322</v>
      </c>
      <c r="E7829" s="20" t="str">
        <f>IF(ISBLANK(LeaveTracker[[#This Row],[Employee Name]]),"-----",VLOOKUP(LeaveTracker[[#This Row],[Employee Name]],'List of Employees'!$B$4:$H$767,7))</f>
        <v>CEO</v>
      </c>
      <c r="F7829" s="66" t="str">
        <f>IF(ISBLANK(LeaveTracker[[#This Row],[Employee Name]]),"-----",VLOOKUP(LeaveTracker[[#This Row],[Employee Name]],'List of Employees'!$B$4:$H$767,6))</f>
        <v>PERMANENT</v>
      </c>
      <c r="G7829" s="24">
        <v>45191</v>
      </c>
      <c r="H7829" s="24">
        <v>45191</v>
      </c>
      <c r="I7829" s="20" t="s">
        <v>81</v>
      </c>
      <c r="K7829" s="57" t="str">
        <f ca="1">LeaveTracker[[#This Row],[Days]]&amp;" "&amp;LeaveTracker[[#This Row],[Type of Leave]]</f>
        <v>1 SL</v>
      </c>
      <c r="L7829" s="23">
        <f ca="1">NETWORKDAYS(LeaveTracker[[#This Row],[Start Date]],LeaveTracker[[#This Row],[End Date]],lstHolidays)</f>
        <v>1</v>
      </c>
      <c r="M7829" s="27"/>
    </row>
    <row r="7830" spans="1:13" ht="30" customHeight="1" x14ac:dyDescent="0.3">
      <c r="A7830" s="27">
        <f t="shared" si="96"/>
        <v>4023</v>
      </c>
      <c r="B7830" s="31">
        <v>45203</v>
      </c>
      <c r="C7830" s="31">
        <v>45194</v>
      </c>
      <c r="D7830" s="19" t="s">
        <v>577</v>
      </c>
      <c r="E7830" s="20" t="str">
        <f>IF(ISBLANK(LeaveTracker[[#This Row],[Employee Name]]),"-----",VLOOKUP(LeaveTracker[[#This Row],[Employee Name]],'List of Employees'!$B$4:$H$767,7))</f>
        <v>CCT</v>
      </c>
      <c r="F7830" s="66" t="str">
        <f>IF(ISBLANK(LeaveTracker[[#This Row],[Employee Name]]),"-----",VLOOKUP(LeaveTracker[[#This Row],[Employee Name]],'List of Employees'!$B$4:$H$767,6))</f>
        <v>PERMANENT</v>
      </c>
      <c r="G7830" s="24">
        <v>45184</v>
      </c>
      <c r="H7830" s="24">
        <v>45184</v>
      </c>
      <c r="I7830" s="20" t="s">
        <v>81</v>
      </c>
      <c r="K7830" s="57" t="str">
        <f ca="1">LeaveTracker[[#This Row],[Days]]&amp;" "&amp;LeaveTracker[[#This Row],[Type of Leave]]</f>
        <v>1 SL</v>
      </c>
      <c r="L7830" s="23">
        <f ca="1">NETWORKDAYS(LeaveTracker[[#This Row],[Start Date]],LeaveTracker[[#This Row],[End Date]],lstHolidays)</f>
        <v>1</v>
      </c>
      <c r="M7830" s="27"/>
    </row>
    <row r="7831" spans="1:13" ht="30" customHeight="1" x14ac:dyDescent="0.3">
      <c r="A7831" s="27">
        <v>4023</v>
      </c>
      <c r="B7831" s="31">
        <v>45203</v>
      </c>
      <c r="C7831" s="31">
        <v>45194</v>
      </c>
      <c r="D7831" s="19" t="s">
        <v>577</v>
      </c>
      <c r="E7831" s="20" t="str">
        <f>IF(ISBLANK(LeaveTracker[[#This Row],[Employee Name]]),"-----",VLOOKUP(LeaveTracker[[#This Row],[Employee Name]],'List of Employees'!$B$4:$H$767,7))</f>
        <v>CCT</v>
      </c>
      <c r="F7831" s="66" t="str">
        <f>IF(ISBLANK(LeaveTracker[[#This Row],[Employee Name]]),"-----",VLOOKUP(LeaveTracker[[#This Row],[Employee Name]],'List of Employees'!$B$4:$H$767,6))</f>
        <v>PERMANENT</v>
      </c>
      <c r="G7831" s="24">
        <v>45190</v>
      </c>
      <c r="H7831" s="24">
        <v>45190</v>
      </c>
      <c r="I7831" s="20" t="s">
        <v>81</v>
      </c>
      <c r="K7831" s="57" t="str">
        <f ca="1">LeaveTracker[[#This Row],[Days]]&amp;" "&amp;LeaveTracker[[#This Row],[Type of Leave]]</f>
        <v>1 SL</v>
      </c>
      <c r="L7831" s="23">
        <f ca="1">NETWORKDAYS(LeaveTracker[[#This Row],[Start Date]],LeaveTracker[[#This Row],[End Date]],lstHolidays)</f>
        <v>1</v>
      </c>
      <c r="M7831" s="27"/>
    </row>
    <row r="7832" spans="1:13" ht="30" customHeight="1" x14ac:dyDescent="0.3">
      <c r="A7832" s="27">
        <f t="shared" si="96"/>
        <v>4024</v>
      </c>
      <c r="B7832" s="31">
        <v>45203</v>
      </c>
      <c r="C7832" s="31">
        <v>45194</v>
      </c>
      <c r="D7832" s="19" t="s">
        <v>1282</v>
      </c>
      <c r="E7832" s="20" t="str">
        <f>IF(ISBLANK(LeaveTracker[[#This Row],[Employee Name]]),"-----",VLOOKUP(LeaveTracker[[#This Row],[Employee Name]],'List of Employees'!$B$4:$H$767,7))</f>
        <v>CTO</v>
      </c>
      <c r="F7832" s="66" t="str">
        <f>IF(ISBLANK(LeaveTracker[[#This Row],[Employee Name]]),"-----",VLOOKUP(LeaveTracker[[#This Row],[Employee Name]],'List of Employees'!$B$4:$H$767,6))</f>
        <v>PERMANENT</v>
      </c>
      <c r="G7832" s="24">
        <v>45198</v>
      </c>
      <c r="H7832" s="24">
        <v>45198</v>
      </c>
      <c r="I7832" s="20" t="s">
        <v>82</v>
      </c>
      <c r="K7832" s="57" t="str">
        <f ca="1">LeaveTracker[[#This Row],[Days]]&amp;" "&amp;LeaveTracker[[#This Row],[Type of Leave]]</f>
        <v>1 VL</v>
      </c>
      <c r="L7832" s="23">
        <f ca="1">NETWORKDAYS(LeaveTracker[[#This Row],[Start Date]],LeaveTracker[[#This Row],[End Date]],lstHolidays)</f>
        <v>1</v>
      </c>
      <c r="M7832" s="27"/>
    </row>
    <row r="7833" spans="1:13" ht="30" customHeight="1" x14ac:dyDescent="0.3">
      <c r="A7833" s="27">
        <f t="shared" si="96"/>
        <v>4025</v>
      </c>
      <c r="B7833" s="31">
        <v>45203</v>
      </c>
      <c r="C7833" s="31">
        <v>45196</v>
      </c>
      <c r="D7833" s="19" t="s">
        <v>417</v>
      </c>
      <c r="E7833" s="20" t="str">
        <f>IF(ISBLANK(LeaveTracker[[#This Row],[Employee Name]]),"-----",VLOOKUP(LeaveTracker[[#This Row],[Employee Name]],'List of Employees'!$B$4:$H$767,7))</f>
        <v>CTO</v>
      </c>
      <c r="F7833" s="66" t="str">
        <f>IF(ISBLANK(LeaveTracker[[#This Row],[Employee Name]]),"-----",VLOOKUP(LeaveTracker[[#This Row],[Employee Name]],'List of Employees'!$B$4:$H$767,6))</f>
        <v>PERMANENT</v>
      </c>
      <c r="G7833" s="24">
        <v>45203</v>
      </c>
      <c r="H7833" s="24">
        <v>45203</v>
      </c>
      <c r="I7833" s="20" t="s">
        <v>82</v>
      </c>
      <c r="K7833" s="57" t="str">
        <f ca="1">LeaveTracker[[#This Row],[Days]]&amp;" "&amp;LeaveTracker[[#This Row],[Type of Leave]]</f>
        <v>1 VL</v>
      </c>
      <c r="L7833" s="23">
        <f ca="1">NETWORKDAYS(LeaveTracker[[#This Row],[Start Date]],LeaveTracker[[#This Row],[End Date]],lstHolidays)</f>
        <v>1</v>
      </c>
      <c r="M7833" s="27"/>
    </row>
    <row r="7834" spans="1:13" ht="30" customHeight="1" x14ac:dyDescent="0.3">
      <c r="A7834" s="27">
        <f t="shared" si="96"/>
        <v>4026</v>
      </c>
      <c r="B7834" s="31">
        <v>45203</v>
      </c>
      <c r="C7834" s="31">
        <v>45197</v>
      </c>
      <c r="D7834" s="19" t="s">
        <v>251</v>
      </c>
      <c r="E7834" s="20" t="str">
        <f>IF(ISBLANK(LeaveTracker[[#This Row],[Employee Name]]),"-----",VLOOKUP(LeaveTracker[[#This Row],[Employee Name]],'List of Employees'!$B$4:$H$767,7))</f>
        <v>TCCH/TICC</v>
      </c>
      <c r="F7834" s="66" t="str">
        <f>IF(ISBLANK(LeaveTracker[[#This Row],[Employee Name]]),"-----",VLOOKUP(LeaveTracker[[#This Row],[Employee Name]],'List of Employees'!$B$4:$H$767,6))</f>
        <v>PERMANENT</v>
      </c>
      <c r="G7834" s="24">
        <v>45223</v>
      </c>
      <c r="H7834" s="24">
        <v>45223</v>
      </c>
      <c r="I7834" s="20" t="s">
        <v>82</v>
      </c>
      <c r="K7834" s="57" t="str">
        <f ca="1">LeaveTracker[[#This Row],[Days]]&amp;" "&amp;LeaveTracker[[#This Row],[Type of Leave]]</f>
        <v>1 VL</v>
      </c>
      <c r="L7834" s="23">
        <f ca="1">NETWORKDAYS(LeaveTracker[[#This Row],[Start Date]],LeaveTracker[[#This Row],[End Date]],lstHolidays)</f>
        <v>1</v>
      </c>
      <c r="M7834" s="27"/>
    </row>
    <row r="7835" spans="1:13" ht="30" customHeight="1" x14ac:dyDescent="0.3">
      <c r="A7835" s="27">
        <v>4026</v>
      </c>
      <c r="B7835" s="31">
        <v>45203</v>
      </c>
      <c r="C7835" s="31">
        <v>45197</v>
      </c>
      <c r="D7835" s="19" t="s">
        <v>251</v>
      </c>
      <c r="E7835" s="20" t="str">
        <f>IF(ISBLANK(LeaveTracker[[#This Row],[Employee Name]]),"-----",VLOOKUP(LeaveTracker[[#This Row],[Employee Name]],'List of Employees'!$B$4:$H$767,7))</f>
        <v>TCCH/TICC</v>
      </c>
      <c r="F7835" s="66" t="str">
        <f>IF(ISBLANK(LeaveTracker[[#This Row],[Employee Name]]),"-----",VLOOKUP(LeaveTracker[[#This Row],[Employee Name]],'List of Employees'!$B$4:$H$767,6))</f>
        <v>PERMANENT</v>
      </c>
      <c r="G7835" s="24">
        <v>45230</v>
      </c>
      <c r="H7835" s="24">
        <v>45230</v>
      </c>
      <c r="I7835" s="20" t="s">
        <v>82</v>
      </c>
      <c r="K7835" s="57" t="str">
        <f ca="1">LeaveTracker[[#This Row],[Days]]&amp;" "&amp;LeaveTracker[[#This Row],[Type of Leave]]</f>
        <v>1 VL</v>
      </c>
      <c r="L7835" s="23">
        <f ca="1">NETWORKDAYS(LeaveTracker[[#This Row],[Start Date]],LeaveTracker[[#This Row],[End Date]],lstHolidays)</f>
        <v>1</v>
      </c>
      <c r="M7835" s="27"/>
    </row>
    <row r="7836" spans="1:13" ht="30" customHeight="1" x14ac:dyDescent="0.3">
      <c r="A7836" s="27">
        <v>4026</v>
      </c>
      <c r="B7836" s="31">
        <v>45203</v>
      </c>
      <c r="C7836" s="31">
        <v>45197</v>
      </c>
      <c r="D7836" s="19" t="s">
        <v>251</v>
      </c>
      <c r="E7836" s="20" t="str">
        <f>IF(ISBLANK(LeaveTracker[[#This Row],[Employee Name]]),"-----",VLOOKUP(LeaveTracker[[#This Row],[Employee Name]],'List of Employees'!$B$4:$H$767,7))</f>
        <v>TCCH/TICC</v>
      </c>
      <c r="F7836" s="66" t="str">
        <f>IF(ISBLANK(LeaveTracker[[#This Row],[Employee Name]]),"-----",VLOOKUP(LeaveTracker[[#This Row],[Employee Name]],'List of Employees'!$B$4:$H$767,6))</f>
        <v>PERMANENT</v>
      </c>
      <c r="G7836" s="21">
        <v>45233</v>
      </c>
      <c r="H7836" s="21">
        <v>45233</v>
      </c>
      <c r="I7836" s="20" t="s">
        <v>82</v>
      </c>
      <c r="K7836" s="57" t="str">
        <f ca="1">LeaveTracker[[#This Row],[Days]]&amp;" "&amp;LeaveTracker[[#This Row],[Type of Leave]]</f>
        <v>1 VL</v>
      </c>
      <c r="L7836" s="23">
        <f ca="1">NETWORKDAYS(LeaveTracker[[#This Row],[Start Date]],LeaveTracker[[#This Row],[End Date]],lstHolidays)</f>
        <v>1</v>
      </c>
      <c r="M7836" s="27"/>
    </row>
    <row r="7837" spans="1:13" ht="30" customHeight="1" x14ac:dyDescent="0.3">
      <c r="A7837" s="27">
        <f t="shared" si="96"/>
        <v>4027</v>
      </c>
      <c r="B7837" s="31">
        <v>45203</v>
      </c>
      <c r="C7837" s="31">
        <v>45194</v>
      </c>
      <c r="D7837" s="19" t="s">
        <v>209</v>
      </c>
      <c r="E7837" s="20" t="str">
        <f>IF(ISBLANK(LeaveTracker[[#This Row],[Employee Name]]),"-----",VLOOKUP(LeaveTracker[[#This Row],[Employee Name]],'List of Employees'!$B$4:$H$767,7))</f>
        <v>PDAO</v>
      </c>
      <c r="F7837" s="66" t="str">
        <f>IF(ISBLANK(LeaveTracker[[#This Row],[Employee Name]]),"-----",VLOOKUP(LeaveTracker[[#This Row],[Employee Name]],'List of Employees'!$B$4:$H$767,6))</f>
        <v>PERMANENT</v>
      </c>
      <c r="G7837" s="24">
        <v>45198</v>
      </c>
      <c r="H7837" s="24">
        <v>45198</v>
      </c>
      <c r="I7837" s="20" t="s">
        <v>82</v>
      </c>
      <c r="K7837" s="57" t="str">
        <f ca="1">LeaveTracker[[#This Row],[Days]]&amp;" "&amp;LeaveTracker[[#This Row],[Type of Leave]]</f>
        <v>1 VL</v>
      </c>
      <c r="L7837" s="23">
        <f ca="1">NETWORKDAYS(LeaveTracker[[#This Row],[Start Date]],LeaveTracker[[#This Row],[End Date]],lstHolidays)</f>
        <v>1</v>
      </c>
      <c r="M7837" s="27"/>
    </row>
    <row r="7838" spans="1:13" ht="30" customHeight="1" x14ac:dyDescent="0.3">
      <c r="A7838" s="27">
        <f t="shared" si="96"/>
        <v>4028</v>
      </c>
      <c r="B7838" s="31">
        <v>45203</v>
      </c>
      <c r="C7838" s="31">
        <v>45196</v>
      </c>
      <c r="D7838" s="19" t="s">
        <v>2104</v>
      </c>
      <c r="E7838" s="20" t="str">
        <f>IF(ISBLANK(LeaveTracker[[#This Row],[Employee Name]]),"-----",VLOOKUP(LeaveTracker[[#This Row],[Employee Name]],'List of Employees'!$B$4:$H$767,7))</f>
        <v>CEO</v>
      </c>
      <c r="F7838" s="66" t="str">
        <f>IF(ISBLANK(LeaveTracker[[#This Row],[Employee Name]]),"-----",VLOOKUP(LeaveTracker[[#This Row],[Employee Name]],'List of Employees'!$B$4:$H$767,6))</f>
        <v>CASUAL</v>
      </c>
      <c r="G7838" s="24">
        <v>45195</v>
      </c>
      <c r="H7838" s="24">
        <v>45195</v>
      </c>
      <c r="I7838" s="20" t="s">
        <v>81</v>
      </c>
      <c r="K7838" s="57" t="str">
        <f ca="1">LeaveTracker[[#This Row],[Days]]&amp;" "&amp;LeaveTracker[[#This Row],[Type of Leave]]</f>
        <v>1 SL</v>
      </c>
      <c r="L7838" s="23">
        <f ca="1">NETWORKDAYS(LeaveTracker[[#This Row],[Start Date]],LeaveTracker[[#This Row],[End Date]],lstHolidays)</f>
        <v>1</v>
      </c>
      <c r="M7838" s="27"/>
    </row>
    <row r="7839" spans="1:13" ht="30" customHeight="1" x14ac:dyDescent="0.3">
      <c r="A7839" s="27">
        <f t="shared" si="96"/>
        <v>4029</v>
      </c>
      <c r="B7839" s="31">
        <v>45203</v>
      </c>
      <c r="C7839" s="31">
        <v>45195</v>
      </c>
      <c r="D7839" s="19" t="s">
        <v>1088</v>
      </c>
      <c r="E7839" s="20" t="str">
        <f>IF(ISBLANK(LeaveTracker[[#This Row],[Employee Name]]),"-----",VLOOKUP(LeaveTracker[[#This Row],[Employee Name]],'List of Employees'!$B$4:$H$767,7))</f>
        <v>ACCOUNTING</v>
      </c>
      <c r="F7839" s="66" t="str">
        <f>IF(ISBLANK(LeaveTracker[[#This Row],[Employee Name]]),"-----",VLOOKUP(LeaveTracker[[#This Row],[Employee Name]],'List of Employees'!$B$4:$H$767,6))</f>
        <v>PERMANENT</v>
      </c>
      <c r="G7839" s="24">
        <v>45209</v>
      </c>
      <c r="H7839" s="24">
        <v>45209</v>
      </c>
      <c r="I7839" s="20" t="s">
        <v>297</v>
      </c>
      <c r="J7839" s="42" t="s">
        <v>1000</v>
      </c>
      <c r="K7839" s="57" t="str">
        <f ca="1">LeaveTracker[[#This Row],[Days]]&amp;" "&amp;LeaveTracker[[#This Row],[Type of Leave]]</f>
        <v>1 OTHER</v>
      </c>
      <c r="L7839" s="23">
        <f ca="1">NETWORKDAYS(LeaveTracker[[#This Row],[Start Date]],LeaveTracker[[#This Row],[End Date]],lstHolidays)</f>
        <v>1</v>
      </c>
      <c r="M7839" s="27"/>
    </row>
    <row r="7840" spans="1:13" ht="30" customHeight="1" x14ac:dyDescent="0.3">
      <c r="A7840" s="27">
        <f t="shared" si="96"/>
        <v>4030</v>
      </c>
      <c r="B7840" s="31">
        <v>45203</v>
      </c>
      <c r="C7840" s="31">
        <v>45191</v>
      </c>
      <c r="D7840" s="19" t="s">
        <v>1322</v>
      </c>
      <c r="E7840" s="20" t="str">
        <f>IF(ISBLANK(LeaveTracker[[#This Row],[Employee Name]]),"-----",VLOOKUP(LeaveTracker[[#This Row],[Employee Name]],'List of Employees'!$B$4:$H$767,7))</f>
        <v>CHO</v>
      </c>
      <c r="F7840" s="66" t="str">
        <f>IF(ISBLANK(LeaveTracker[[#This Row],[Employee Name]]),"-----",VLOOKUP(LeaveTracker[[#This Row],[Employee Name]],'List of Employees'!$B$4:$H$767,6))</f>
        <v>PERMANENT</v>
      </c>
      <c r="G7840" s="24">
        <v>45189</v>
      </c>
      <c r="H7840" s="24">
        <v>45190</v>
      </c>
      <c r="I7840" s="20" t="s">
        <v>81</v>
      </c>
      <c r="K7840" s="57" t="str">
        <f ca="1">LeaveTracker[[#This Row],[Days]]&amp;" "&amp;LeaveTracker[[#This Row],[Type of Leave]]</f>
        <v>2 SL</v>
      </c>
      <c r="L7840" s="23">
        <f ca="1">NETWORKDAYS(LeaveTracker[[#This Row],[Start Date]],LeaveTracker[[#This Row],[End Date]],lstHolidays)</f>
        <v>2</v>
      </c>
      <c r="M7840" s="27"/>
    </row>
    <row r="7841" spans="1:13" ht="30" customHeight="1" x14ac:dyDescent="0.3">
      <c r="A7841" s="27">
        <f t="shared" si="96"/>
        <v>4031</v>
      </c>
      <c r="B7841" s="31"/>
      <c r="D7841" s="19"/>
      <c r="E7841" s="20" t="str">
        <f>IF(ISBLANK(LeaveTracker[[#This Row],[Employee Name]]),"-----",VLOOKUP(LeaveTracker[[#This Row],[Employee Name]],'List of Employees'!$B$4:$H$767,7))</f>
        <v>-----</v>
      </c>
      <c r="F7841" s="66" t="str">
        <f>IF(ISBLANK(LeaveTracker[[#This Row],[Employee Name]]),"-----",VLOOKUP(LeaveTracker[[#This Row],[Employee Name]],'List of Employees'!$B$4:$H$767,6))</f>
        <v>-----</v>
      </c>
      <c r="G7841" s="24"/>
      <c r="H7841" s="24"/>
      <c r="I7841" s="19"/>
      <c r="K7841" s="57" t="str">
        <f ca="1">LeaveTracker[[#This Row],[Days]]&amp;" "&amp;LeaveTracker[[#This Row],[Type of Leave]]</f>
        <v xml:space="preserve">0 </v>
      </c>
      <c r="L7841" s="23">
        <f ca="1">NETWORKDAYS(LeaveTracker[[#This Row],[Start Date]],LeaveTracker[[#This Row],[End Date]],lstHolidays)</f>
        <v>0</v>
      </c>
      <c r="M7841" s="27"/>
    </row>
    <row r="7842" spans="1:13" ht="30" customHeight="1" x14ac:dyDescent="0.3">
      <c r="A7842" s="27">
        <f t="shared" si="96"/>
        <v>4032</v>
      </c>
      <c r="B7842" s="31"/>
      <c r="D7842" s="19"/>
      <c r="E7842" s="20" t="str">
        <f>IF(ISBLANK(LeaveTracker[[#This Row],[Employee Name]]),"-----",VLOOKUP(LeaveTracker[[#This Row],[Employee Name]],'List of Employees'!$B$4:$H$767,7))</f>
        <v>-----</v>
      </c>
      <c r="F7842" s="66" t="str">
        <f>IF(ISBLANK(LeaveTracker[[#This Row],[Employee Name]]),"-----",VLOOKUP(LeaveTracker[[#This Row],[Employee Name]],'List of Employees'!$B$4:$H$767,6))</f>
        <v>-----</v>
      </c>
      <c r="G7842" s="24"/>
      <c r="H7842" s="24"/>
      <c r="I7842" s="19"/>
      <c r="K7842" s="57" t="str">
        <f ca="1">LeaveTracker[[#This Row],[Days]]&amp;" "&amp;LeaveTracker[[#This Row],[Type of Leave]]</f>
        <v xml:space="preserve">0 </v>
      </c>
      <c r="L7842" s="23">
        <f ca="1">NETWORKDAYS(LeaveTracker[[#This Row],[Start Date]],LeaveTracker[[#This Row],[End Date]],lstHolidays)</f>
        <v>0</v>
      </c>
      <c r="M7842" s="27"/>
    </row>
    <row r="7843" spans="1:13" ht="30" customHeight="1" x14ac:dyDescent="0.3">
      <c r="A7843" s="27">
        <f t="shared" si="96"/>
        <v>4033</v>
      </c>
      <c r="B7843" s="31"/>
      <c r="D7843" s="19"/>
      <c r="E7843" s="20" t="str">
        <f>IF(ISBLANK(LeaveTracker[[#This Row],[Employee Name]]),"-----",VLOOKUP(LeaveTracker[[#This Row],[Employee Name]],'List of Employees'!$B$4:$H$767,7))</f>
        <v>-----</v>
      </c>
      <c r="F7843" s="66" t="str">
        <f>IF(ISBLANK(LeaveTracker[[#This Row],[Employee Name]]),"-----",VLOOKUP(LeaveTracker[[#This Row],[Employee Name]],'List of Employees'!$B$4:$H$767,6))</f>
        <v>-----</v>
      </c>
      <c r="G7843" s="24"/>
      <c r="H7843" s="24"/>
      <c r="I7843" s="19"/>
      <c r="K7843" s="57" t="str">
        <f ca="1">LeaveTracker[[#This Row],[Days]]&amp;" "&amp;LeaveTracker[[#This Row],[Type of Leave]]</f>
        <v xml:space="preserve">0 </v>
      </c>
      <c r="L7843" s="23">
        <f ca="1">NETWORKDAYS(LeaveTracker[[#This Row],[Start Date]],LeaveTracker[[#This Row],[End Date]],lstHolidays)</f>
        <v>0</v>
      </c>
      <c r="M7843" s="27"/>
    </row>
    <row r="7844" spans="1:13" ht="30" customHeight="1" x14ac:dyDescent="0.3">
      <c r="A7844" s="27">
        <f t="shared" si="96"/>
        <v>4034</v>
      </c>
      <c r="B7844" s="31"/>
      <c r="D7844" s="19"/>
      <c r="E7844" s="20" t="str">
        <f>IF(ISBLANK(LeaveTracker[[#This Row],[Employee Name]]),"-----",VLOOKUP(LeaveTracker[[#This Row],[Employee Name]],'List of Employees'!$B$4:$H$767,7))</f>
        <v>-----</v>
      </c>
      <c r="F7844" s="66" t="str">
        <f>IF(ISBLANK(LeaveTracker[[#This Row],[Employee Name]]),"-----",VLOOKUP(LeaveTracker[[#This Row],[Employee Name]],'List of Employees'!$B$4:$H$767,6))</f>
        <v>-----</v>
      </c>
      <c r="G7844" s="24"/>
      <c r="H7844" s="24"/>
      <c r="I7844" s="19"/>
      <c r="K7844" s="57" t="str">
        <f ca="1">LeaveTracker[[#This Row],[Days]]&amp;" "&amp;LeaveTracker[[#This Row],[Type of Leave]]</f>
        <v xml:space="preserve">0 </v>
      </c>
      <c r="L7844" s="23">
        <f ca="1">NETWORKDAYS(LeaveTracker[[#This Row],[Start Date]],LeaveTracker[[#This Row],[End Date]],lstHolidays)</f>
        <v>0</v>
      </c>
      <c r="M7844" s="27"/>
    </row>
    <row r="7845" spans="1:13" ht="30" customHeight="1" x14ac:dyDescent="0.3">
      <c r="A7845" s="27">
        <f t="shared" si="96"/>
        <v>4035</v>
      </c>
      <c r="B7845" s="31"/>
      <c r="D7845" s="19"/>
      <c r="E7845" s="20" t="str">
        <f>IF(ISBLANK(LeaveTracker[[#This Row],[Employee Name]]),"-----",VLOOKUP(LeaveTracker[[#This Row],[Employee Name]],'List of Employees'!$B$4:$H$767,7))</f>
        <v>-----</v>
      </c>
      <c r="F7845" s="66" t="str">
        <f>IF(ISBLANK(LeaveTracker[[#This Row],[Employee Name]]),"-----",VLOOKUP(LeaveTracker[[#This Row],[Employee Name]],'List of Employees'!$B$4:$H$767,6))</f>
        <v>-----</v>
      </c>
      <c r="G7845" s="24"/>
      <c r="H7845" s="24"/>
      <c r="I7845" s="19"/>
      <c r="K7845" s="57" t="str">
        <f ca="1">LeaveTracker[[#This Row],[Days]]&amp;" "&amp;LeaveTracker[[#This Row],[Type of Leave]]</f>
        <v xml:space="preserve">0 </v>
      </c>
      <c r="L7845" s="23">
        <f ca="1">NETWORKDAYS(LeaveTracker[[#This Row],[Start Date]],LeaveTracker[[#This Row],[End Date]],lstHolidays)</f>
        <v>0</v>
      </c>
      <c r="M7845" s="27"/>
    </row>
    <row r="7846" spans="1:13" ht="30" customHeight="1" x14ac:dyDescent="0.3">
      <c r="A7846" s="27">
        <f t="shared" si="96"/>
        <v>4036</v>
      </c>
      <c r="B7846" s="31"/>
      <c r="D7846" s="19"/>
      <c r="E7846" s="20" t="str">
        <f>IF(ISBLANK(LeaveTracker[[#This Row],[Employee Name]]),"-----",VLOOKUP(LeaveTracker[[#This Row],[Employee Name]],'List of Employees'!$B$4:$H$767,7))</f>
        <v>-----</v>
      </c>
      <c r="F7846" s="66" t="str">
        <f>IF(ISBLANK(LeaveTracker[[#This Row],[Employee Name]]),"-----",VLOOKUP(LeaveTracker[[#This Row],[Employee Name]],'List of Employees'!$B$4:$H$767,6))</f>
        <v>-----</v>
      </c>
      <c r="G7846" s="24"/>
      <c r="H7846" s="24"/>
      <c r="I7846" s="19"/>
      <c r="K7846" s="57" t="str">
        <f ca="1">LeaveTracker[[#This Row],[Days]]&amp;" "&amp;LeaveTracker[[#This Row],[Type of Leave]]</f>
        <v xml:space="preserve">0 </v>
      </c>
      <c r="L7846" s="23">
        <f ca="1">NETWORKDAYS(LeaveTracker[[#This Row],[Start Date]],LeaveTracker[[#This Row],[End Date]],lstHolidays)</f>
        <v>0</v>
      </c>
      <c r="M7846" s="27"/>
    </row>
    <row r="7847" spans="1:13" ht="30" customHeight="1" x14ac:dyDescent="0.3">
      <c r="A7847" s="27">
        <f t="shared" si="96"/>
        <v>4037</v>
      </c>
      <c r="B7847" s="31"/>
      <c r="D7847" s="19"/>
      <c r="E7847" s="20" t="str">
        <f>IF(ISBLANK(LeaveTracker[[#This Row],[Employee Name]]),"-----",VLOOKUP(LeaveTracker[[#This Row],[Employee Name]],'List of Employees'!$B$4:$H$767,7))</f>
        <v>-----</v>
      </c>
      <c r="F7847" s="66" t="str">
        <f>IF(ISBLANK(LeaveTracker[[#This Row],[Employee Name]]),"-----",VLOOKUP(LeaveTracker[[#This Row],[Employee Name]],'List of Employees'!$B$4:$H$767,6))</f>
        <v>-----</v>
      </c>
      <c r="G7847" s="24"/>
      <c r="H7847" s="24"/>
      <c r="I7847" s="19"/>
      <c r="K7847" s="57" t="str">
        <f ca="1">LeaveTracker[[#This Row],[Days]]&amp;" "&amp;LeaveTracker[[#This Row],[Type of Leave]]</f>
        <v xml:space="preserve">0 </v>
      </c>
      <c r="L7847" s="23">
        <f ca="1">NETWORKDAYS(LeaveTracker[[#This Row],[Start Date]],LeaveTracker[[#This Row],[End Date]],lstHolidays)</f>
        <v>0</v>
      </c>
      <c r="M7847" s="27"/>
    </row>
    <row r="7848" spans="1:13" ht="30" customHeight="1" x14ac:dyDescent="0.3">
      <c r="A7848" s="27">
        <f t="shared" si="96"/>
        <v>4038</v>
      </c>
      <c r="B7848" s="31"/>
      <c r="D7848" s="19"/>
      <c r="E7848" s="20" t="str">
        <f>IF(ISBLANK(LeaveTracker[[#This Row],[Employee Name]]),"-----",VLOOKUP(LeaveTracker[[#This Row],[Employee Name]],'List of Employees'!$B$4:$H$767,7))</f>
        <v>-----</v>
      </c>
      <c r="F7848" s="66" t="str">
        <f>IF(ISBLANK(LeaveTracker[[#This Row],[Employee Name]]),"-----",VLOOKUP(LeaveTracker[[#This Row],[Employee Name]],'List of Employees'!$B$4:$H$767,6))</f>
        <v>-----</v>
      </c>
      <c r="G7848" s="24"/>
      <c r="H7848" s="24"/>
      <c r="I7848" s="19"/>
      <c r="K7848" s="57" t="str">
        <f ca="1">LeaveTracker[[#This Row],[Days]]&amp;" "&amp;LeaveTracker[[#This Row],[Type of Leave]]</f>
        <v xml:space="preserve">0 </v>
      </c>
      <c r="L7848" s="23">
        <f ca="1">NETWORKDAYS(LeaveTracker[[#This Row],[Start Date]],LeaveTracker[[#This Row],[End Date]],lstHolidays)</f>
        <v>0</v>
      </c>
      <c r="M7848" s="27"/>
    </row>
    <row r="7849" spans="1:13" ht="30" customHeight="1" x14ac:dyDescent="0.3">
      <c r="A7849" s="27">
        <f t="shared" si="96"/>
        <v>4039</v>
      </c>
      <c r="B7849" s="31"/>
      <c r="D7849" s="19"/>
      <c r="E7849" s="20" t="str">
        <f>IF(ISBLANK(LeaveTracker[[#This Row],[Employee Name]]),"-----",VLOOKUP(LeaveTracker[[#This Row],[Employee Name]],'List of Employees'!$B$4:$H$767,7))</f>
        <v>-----</v>
      </c>
      <c r="F7849" s="66" t="str">
        <f>IF(ISBLANK(LeaveTracker[[#This Row],[Employee Name]]),"-----",VLOOKUP(LeaveTracker[[#This Row],[Employee Name]],'List of Employees'!$B$4:$H$767,6))</f>
        <v>-----</v>
      </c>
      <c r="G7849" s="24"/>
      <c r="H7849" s="24"/>
      <c r="I7849" s="19"/>
      <c r="K7849" s="57" t="str">
        <f ca="1">LeaveTracker[[#This Row],[Days]]&amp;" "&amp;LeaveTracker[[#This Row],[Type of Leave]]</f>
        <v xml:space="preserve">0 </v>
      </c>
      <c r="L7849" s="23">
        <f ca="1">NETWORKDAYS(LeaveTracker[[#This Row],[Start Date]],LeaveTracker[[#This Row],[End Date]],lstHolidays)</f>
        <v>0</v>
      </c>
      <c r="M7849" s="27"/>
    </row>
    <row r="7850" spans="1:13" ht="30" customHeight="1" x14ac:dyDescent="0.3">
      <c r="A7850" s="27">
        <f t="shared" si="96"/>
        <v>4040</v>
      </c>
      <c r="B7850" s="31"/>
      <c r="D7850" s="19"/>
      <c r="E7850" s="20" t="str">
        <f>IF(ISBLANK(LeaveTracker[[#This Row],[Employee Name]]),"-----",VLOOKUP(LeaveTracker[[#This Row],[Employee Name]],'List of Employees'!$B$4:$H$767,7))</f>
        <v>-----</v>
      </c>
      <c r="F7850" s="66" t="str">
        <f>IF(ISBLANK(LeaveTracker[[#This Row],[Employee Name]]),"-----",VLOOKUP(LeaveTracker[[#This Row],[Employee Name]],'List of Employees'!$B$4:$H$767,6))</f>
        <v>-----</v>
      </c>
      <c r="G7850" s="24"/>
      <c r="H7850" s="24"/>
      <c r="I7850" s="19"/>
      <c r="K7850" s="57" t="str">
        <f ca="1">LeaveTracker[[#This Row],[Days]]&amp;" "&amp;LeaveTracker[[#This Row],[Type of Leave]]</f>
        <v xml:space="preserve">0 </v>
      </c>
      <c r="L7850" s="23">
        <f ca="1">NETWORKDAYS(LeaveTracker[[#This Row],[Start Date]],LeaveTracker[[#This Row],[End Date]],lstHolidays)</f>
        <v>0</v>
      </c>
      <c r="M7850" s="27"/>
    </row>
    <row r="7851" spans="1:13" ht="30" customHeight="1" x14ac:dyDescent="0.3">
      <c r="A7851" s="27">
        <f t="shared" si="96"/>
        <v>4041</v>
      </c>
      <c r="B7851" s="31"/>
      <c r="D7851" s="19"/>
      <c r="E7851" s="20" t="str">
        <f>IF(ISBLANK(LeaveTracker[[#This Row],[Employee Name]]),"-----",VLOOKUP(LeaveTracker[[#This Row],[Employee Name]],'List of Employees'!$B$4:$H$767,7))</f>
        <v>-----</v>
      </c>
      <c r="F7851" s="66" t="str">
        <f>IF(ISBLANK(LeaveTracker[[#This Row],[Employee Name]]),"-----",VLOOKUP(LeaveTracker[[#This Row],[Employee Name]],'List of Employees'!$B$4:$H$767,6))</f>
        <v>-----</v>
      </c>
      <c r="G7851" s="24"/>
      <c r="H7851" s="24"/>
      <c r="I7851" s="19"/>
      <c r="K7851" s="57" t="str">
        <f ca="1">LeaveTracker[[#This Row],[Days]]&amp;" "&amp;LeaveTracker[[#This Row],[Type of Leave]]</f>
        <v xml:space="preserve">0 </v>
      </c>
      <c r="L7851" s="23">
        <f ca="1">NETWORKDAYS(LeaveTracker[[#This Row],[Start Date]],LeaveTracker[[#This Row],[End Date]],lstHolidays)</f>
        <v>0</v>
      </c>
      <c r="M7851" s="27"/>
    </row>
    <row r="7852" spans="1:13" ht="30" customHeight="1" x14ac:dyDescent="0.3">
      <c r="A7852" s="27">
        <f t="shared" si="96"/>
        <v>4042</v>
      </c>
      <c r="B7852" s="31"/>
      <c r="D7852" s="19"/>
      <c r="E7852" s="20" t="str">
        <f>IF(ISBLANK(LeaveTracker[[#This Row],[Employee Name]]),"-----",VLOOKUP(LeaveTracker[[#This Row],[Employee Name]],'List of Employees'!$B$4:$H$767,7))</f>
        <v>-----</v>
      </c>
      <c r="F7852" s="66" t="str">
        <f>IF(ISBLANK(LeaveTracker[[#This Row],[Employee Name]]),"-----",VLOOKUP(LeaveTracker[[#This Row],[Employee Name]],'List of Employees'!$B$4:$H$767,6))</f>
        <v>-----</v>
      </c>
      <c r="G7852" s="24"/>
      <c r="H7852" s="24"/>
      <c r="I7852" s="19"/>
      <c r="K7852" s="57" t="str">
        <f ca="1">LeaveTracker[[#This Row],[Days]]&amp;" "&amp;LeaveTracker[[#This Row],[Type of Leave]]</f>
        <v xml:space="preserve">0 </v>
      </c>
      <c r="L7852" s="23">
        <f ca="1">NETWORKDAYS(LeaveTracker[[#This Row],[Start Date]],LeaveTracker[[#This Row],[End Date]],lstHolidays)</f>
        <v>0</v>
      </c>
      <c r="M7852" s="27"/>
    </row>
    <row r="7853" spans="1:13" ht="30" customHeight="1" x14ac:dyDescent="0.3">
      <c r="A7853" s="27">
        <f t="shared" si="96"/>
        <v>4043</v>
      </c>
      <c r="B7853" s="31"/>
      <c r="D7853" s="19"/>
      <c r="E7853" s="20" t="str">
        <f>IF(ISBLANK(LeaveTracker[[#This Row],[Employee Name]]),"-----",VLOOKUP(LeaveTracker[[#This Row],[Employee Name]],'List of Employees'!$B$4:$H$767,7))</f>
        <v>-----</v>
      </c>
      <c r="F7853" s="66" t="str">
        <f>IF(ISBLANK(LeaveTracker[[#This Row],[Employee Name]]),"-----",VLOOKUP(LeaveTracker[[#This Row],[Employee Name]],'List of Employees'!$B$4:$H$767,6))</f>
        <v>-----</v>
      </c>
      <c r="G7853" s="24"/>
      <c r="H7853" s="24"/>
      <c r="I7853" s="19"/>
      <c r="K7853" s="57" t="str">
        <f ca="1">LeaveTracker[[#This Row],[Days]]&amp;" "&amp;LeaveTracker[[#This Row],[Type of Leave]]</f>
        <v xml:space="preserve">0 </v>
      </c>
      <c r="L7853" s="23">
        <f ca="1">NETWORKDAYS(LeaveTracker[[#This Row],[Start Date]],LeaveTracker[[#This Row],[End Date]],lstHolidays)</f>
        <v>0</v>
      </c>
      <c r="M7853" s="27"/>
    </row>
    <row r="7854" spans="1:13" ht="30" customHeight="1" x14ac:dyDescent="0.3">
      <c r="A7854" s="27">
        <f t="shared" si="96"/>
        <v>4044</v>
      </c>
      <c r="B7854" s="31"/>
      <c r="D7854" s="19"/>
      <c r="E7854" s="20" t="str">
        <f>IF(ISBLANK(LeaveTracker[[#This Row],[Employee Name]]),"-----",VLOOKUP(LeaveTracker[[#This Row],[Employee Name]],'List of Employees'!$B$4:$H$767,7))</f>
        <v>-----</v>
      </c>
      <c r="F7854" s="66" t="str">
        <f>IF(ISBLANK(LeaveTracker[[#This Row],[Employee Name]]),"-----",VLOOKUP(LeaveTracker[[#This Row],[Employee Name]],'List of Employees'!$B$4:$H$767,6))</f>
        <v>-----</v>
      </c>
      <c r="G7854" s="24"/>
      <c r="H7854" s="24"/>
      <c r="I7854" s="19"/>
      <c r="K7854" s="57" t="str">
        <f ca="1">LeaveTracker[[#This Row],[Days]]&amp;" "&amp;LeaveTracker[[#This Row],[Type of Leave]]</f>
        <v xml:space="preserve">0 </v>
      </c>
      <c r="L7854" s="23">
        <f ca="1">NETWORKDAYS(LeaveTracker[[#This Row],[Start Date]],LeaveTracker[[#This Row],[End Date]],lstHolidays)</f>
        <v>0</v>
      </c>
      <c r="M7854" s="27"/>
    </row>
    <row r="7855" spans="1:13" ht="30" customHeight="1" x14ac:dyDescent="0.3">
      <c r="A7855" s="27">
        <f t="shared" si="96"/>
        <v>4045</v>
      </c>
      <c r="B7855" s="31"/>
      <c r="D7855" s="19"/>
      <c r="E7855" s="20" t="str">
        <f>IF(ISBLANK(LeaveTracker[[#This Row],[Employee Name]]),"-----",VLOOKUP(LeaveTracker[[#This Row],[Employee Name]],'List of Employees'!$B$4:$H$767,7))</f>
        <v>-----</v>
      </c>
      <c r="F7855" s="66" t="str">
        <f>IF(ISBLANK(LeaveTracker[[#This Row],[Employee Name]]),"-----",VLOOKUP(LeaveTracker[[#This Row],[Employee Name]],'List of Employees'!$B$4:$H$767,6))</f>
        <v>-----</v>
      </c>
      <c r="G7855" s="24"/>
      <c r="H7855" s="24"/>
      <c r="I7855" s="19"/>
      <c r="K7855" s="57" t="str">
        <f ca="1">LeaveTracker[[#This Row],[Days]]&amp;" "&amp;LeaveTracker[[#This Row],[Type of Leave]]</f>
        <v xml:space="preserve">0 </v>
      </c>
      <c r="L7855" s="23">
        <f ca="1">NETWORKDAYS(LeaveTracker[[#This Row],[Start Date]],LeaveTracker[[#This Row],[End Date]],lstHolidays)</f>
        <v>0</v>
      </c>
      <c r="M7855" s="27"/>
    </row>
    <row r="7856" spans="1:13" ht="30" customHeight="1" x14ac:dyDescent="0.3">
      <c r="A7856" s="27">
        <f t="shared" si="96"/>
        <v>4046</v>
      </c>
      <c r="B7856" s="31"/>
      <c r="D7856" s="19"/>
      <c r="E7856" s="20" t="str">
        <f>IF(ISBLANK(LeaveTracker[[#This Row],[Employee Name]]),"-----",VLOOKUP(LeaveTracker[[#This Row],[Employee Name]],'List of Employees'!$B$4:$H$767,7))</f>
        <v>-----</v>
      </c>
      <c r="F7856" s="66" t="str">
        <f>IF(ISBLANK(LeaveTracker[[#This Row],[Employee Name]]),"-----",VLOOKUP(LeaveTracker[[#This Row],[Employee Name]],'List of Employees'!$B$4:$H$767,6))</f>
        <v>-----</v>
      </c>
      <c r="G7856" s="24"/>
      <c r="H7856" s="24"/>
      <c r="I7856" s="19"/>
      <c r="K7856" s="57" t="str">
        <f ca="1">LeaveTracker[[#This Row],[Days]]&amp;" "&amp;LeaveTracker[[#This Row],[Type of Leave]]</f>
        <v xml:space="preserve">0 </v>
      </c>
      <c r="L7856" s="23">
        <f ca="1">NETWORKDAYS(LeaveTracker[[#This Row],[Start Date]],LeaveTracker[[#This Row],[End Date]],lstHolidays)</f>
        <v>0</v>
      </c>
      <c r="M7856" s="27"/>
    </row>
    <row r="7857" spans="1:13" ht="30" customHeight="1" x14ac:dyDescent="0.3">
      <c r="A7857" s="27">
        <f t="shared" si="96"/>
        <v>4047</v>
      </c>
      <c r="B7857" s="31"/>
      <c r="D7857" s="19"/>
      <c r="E7857" s="20" t="str">
        <f>IF(ISBLANK(LeaveTracker[[#This Row],[Employee Name]]),"-----",VLOOKUP(LeaveTracker[[#This Row],[Employee Name]],'List of Employees'!$B$4:$H$767,7))</f>
        <v>-----</v>
      </c>
      <c r="F7857" s="66" t="str">
        <f>IF(ISBLANK(LeaveTracker[[#This Row],[Employee Name]]),"-----",VLOOKUP(LeaveTracker[[#This Row],[Employee Name]],'List of Employees'!$B$4:$H$767,6))</f>
        <v>-----</v>
      </c>
      <c r="G7857" s="24"/>
      <c r="H7857" s="24"/>
      <c r="I7857" s="19"/>
      <c r="K7857" s="57" t="str">
        <f ca="1">LeaveTracker[[#This Row],[Days]]&amp;" "&amp;LeaveTracker[[#This Row],[Type of Leave]]</f>
        <v xml:space="preserve">0 </v>
      </c>
      <c r="L7857" s="23">
        <f ca="1">NETWORKDAYS(LeaveTracker[[#This Row],[Start Date]],LeaveTracker[[#This Row],[End Date]],lstHolidays)</f>
        <v>0</v>
      </c>
      <c r="M7857" s="27"/>
    </row>
    <row r="7858" spans="1:13" ht="30" customHeight="1" x14ac:dyDescent="0.3">
      <c r="A7858" s="27">
        <f t="shared" si="96"/>
        <v>4048</v>
      </c>
      <c r="B7858" s="31"/>
      <c r="D7858" s="19"/>
      <c r="E7858" s="20" t="str">
        <f>IF(ISBLANK(LeaveTracker[[#This Row],[Employee Name]]),"-----",VLOOKUP(LeaveTracker[[#This Row],[Employee Name]],'List of Employees'!$B$4:$H$767,7))</f>
        <v>-----</v>
      </c>
      <c r="F7858" s="66" t="str">
        <f>IF(ISBLANK(LeaveTracker[[#This Row],[Employee Name]]),"-----",VLOOKUP(LeaveTracker[[#This Row],[Employee Name]],'List of Employees'!$B$4:$H$767,6))</f>
        <v>-----</v>
      </c>
      <c r="G7858" s="24"/>
      <c r="H7858" s="24"/>
      <c r="I7858" s="19"/>
      <c r="K7858" s="57" t="str">
        <f ca="1">LeaveTracker[[#This Row],[Days]]&amp;" "&amp;LeaveTracker[[#This Row],[Type of Leave]]</f>
        <v xml:space="preserve">0 </v>
      </c>
      <c r="L7858" s="23">
        <f ca="1">NETWORKDAYS(LeaveTracker[[#This Row],[Start Date]],LeaveTracker[[#This Row],[End Date]],lstHolidays)</f>
        <v>0</v>
      </c>
      <c r="M7858" s="27"/>
    </row>
    <row r="7859" spans="1:13" ht="30" customHeight="1" x14ac:dyDescent="0.3">
      <c r="A7859" s="27">
        <f t="shared" si="96"/>
        <v>4049</v>
      </c>
      <c r="B7859" s="31"/>
      <c r="D7859" s="19"/>
      <c r="E7859" s="20" t="str">
        <f>IF(ISBLANK(LeaveTracker[[#This Row],[Employee Name]]),"-----",VLOOKUP(LeaveTracker[[#This Row],[Employee Name]],'List of Employees'!$B$4:$H$767,7))</f>
        <v>-----</v>
      </c>
      <c r="F7859" s="66" t="str">
        <f>IF(ISBLANK(LeaveTracker[[#This Row],[Employee Name]]),"-----",VLOOKUP(LeaveTracker[[#This Row],[Employee Name]],'List of Employees'!$B$4:$H$767,6))</f>
        <v>-----</v>
      </c>
      <c r="G7859" s="24"/>
      <c r="H7859" s="24"/>
      <c r="I7859" s="19"/>
      <c r="K7859" s="57" t="str">
        <f ca="1">LeaveTracker[[#This Row],[Days]]&amp;" "&amp;LeaveTracker[[#This Row],[Type of Leave]]</f>
        <v xml:space="preserve">0 </v>
      </c>
      <c r="L7859" s="23">
        <f ca="1">NETWORKDAYS(LeaveTracker[[#This Row],[Start Date]],LeaveTracker[[#This Row],[End Date]],lstHolidays)</f>
        <v>0</v>
      </c>
      <c r="M7859" s="27"/>
    </row>
    <row r="7860" spans="1:13" ht="30" customHeight="1" x14ac:dyDescent="0.3">
      <c r="A7860" s="27">
        <f t="shared" si="96"/>
        <v>4050</v>
      </c>
      <c r="B7860" s="31"/>
      <c r="D7860" s="19"/>
      <c r="E7860" s="20" t="str">
        <f>IF(ISBLANK(LeaveTracker[[#This Row],[Employee Name]]),"-----",VLOOKUP(LeaveTracker[[#This Row],[Employee Name]],'List of Employees'!$B$4:$H$767,7))</f>
        <v>-----</v>
      </c>
      <c r="F7860" s="66" t="str">
        <f>IF(ISBLANK(LeaveTracker[[#This Row],[Employee Name]]),"-----",VLOOKUP(LeaveTracker[[#This Row],[Employee Name]],'List of Employees'!$B$4:$H$767,6))</f>
        <v>-----</v>
      </c>
      <c r="G7860" s="24"/>
      <c r="H7860" s="24"/>
      <c r="I7860" s="19"/>
      <c r="K7860" s="57" t="str">
        <f ca="1">LeaveTracker[[#This Row],[Days]]&amp;" "&amp;LeaveTracker[[#This Row],[Type of Leave]]</f>
        <v xml:space="preserve">0 </v>
      </c>
      <c r="L7860" s="23">
        <f ca="1">NETWORKDAYS(LeaveTracker[[#This Row],[Start Date]],LeaveTracker[[#This Row],[End Date]],lstHolidays)</f>
        <v>0</v>
      </c>
      <c r="M7860" s="27"/>
    </row>
    <row r="7861" spans="1:13" ht="30" customHeight="1" x14ac:dyDescent="0.3">
      <c r="A7861" s="27">
        <f t="shared" si="96"/>
        <v>4051</v>
      </c>
      <c r="B7861" s="31"/>
      <c r="D7861" s="19"/>
      <c r="E7861" s="20" t="str">
        <f>IF(ISBLANK(LeaveTracker[[#This Row],[Employee Name]]),"-----",VLOOKUP(LeaveTracker[[#This Row],[Employee Name]],'List of Employees'!$B$4:$H$767,7))</f>
        <v>-----</v>
      </c>
      <c r="F7861" s="66" t="str">
        <f>IF(ISBLANK(LeaveTracker[[#This Row],[Employee Name]]),"-----",VLOOKUP(LeaveTracker[[#This Row],[Employee Name]],'List of Employees'!$B$4:$H$767,6))</f>
        <v>-----</v>
      </c>
      <c r="G7861" s="24"/>
      <c r="H7861" s="24"/>
      <c r="I7861" s="19"/>
      <c r="K7861" s="57" t="str">
        <f ca="1">LeaveTracker[[#This Row],[Days]]&amp;" "&amp;LeaveTracker[[#This Row],[Type of Leave]]</f>
        <v xml:space="preserve">0 </v>
      </c>
      <c r="L7861" s="23">
        <f ca="1">NETWORKDAYS(LeaveTracker[[#This Row],[Start Date]],LeaveTracker[[#This Row],[End Date]],lstHolidays)</f>
        <v>0</v>
      </c>
      <c r="M7861" s="27"/>
    </row>
    <row r="7862" spans="1:13" ht="30" customHeight="1" x14ac:dyDescent="0.3">
      <c r="A7862" s="27">
        <f t="shared" si="96"/>
        <v>4052</v>
      </c>
      <c r="B7862" s="31"/>
      <c r="D7862" s="19"/>
      <c r="E7862" s="20" t="str">
        <f>IF(ISBLANK(LeaveTracker[[#This Row],[Employee Name]]),"-----",VLOOKUP(LeaveTracker[[#This Row],[Employee Name]],'List of Employees'!$B$4:$H$767,7))</f>
        <v>-----</v>
      </c>
      <c r="F7862" s="66" t="str">
        <f>IF(ISBLANK(LeaveTracker[[#This Row],[Employee Name]]),"-----",VLOOKUP(LeaveTracker[[#This Row],[Employee Name]],'List of Employees'!$B$4:$H$767,6))</f>
        <v>-----</v>
      </c>
      <c r="G7862" s="24"/>
      <c r="H7862" s="24"/>
      <c r="I7862" s="19"/>
      <c r="K7862" s="57" t="str">
        <f ca="1">LeaveTracker[[#This Row],[Days]]&amp;" "&amp;LeaveTracker[[#This Row],[Type of Leave]]</f>
        <v xml:space="preserve">0 </v>
      </c>
      <c r="L7862" s="23">
        <f ca="1">NETWORKDAYS(LeaveTracker[[#This Row],[Start Date]],LeaveTracker[[#This Row],[End Date]],lstHolidays)</f>
        <v>0</v>
      </c>
      <c r="M7862" s="27"/>
    </row>
    <row r="7863" spans="1:13" ht="30" customHeight="1" x14ac:dyDescent="0.3">
      <c r="A7863" s="27">
        <f t="shared" si="96"/>
        <v>4053</v>
      </c>
      <c r="B7863" s="31"/>
      <c r="D7863" s="19"/>
      <c r="E7863" s="20" t="str">
        <f>IF(ISBLANK(LeaveTracker[[#This Row],[Employee Name]]),"-----",VLOOKUP(LeaveTracker[[#This Row],[Employee Name]],'List of Employees'!$B$4:$H$767,7))</f>
        <v>-----</v>
      </c>
      <c r="F7863" s="66" t="str">
        <f>IF(ISBLANK(LeaveTracker[[#This Row],[Employee Name]]),"-----",VLOOKUP(LeaveTracker[[#This Row],[Employee Name]],'List of Employees'!$B$4:$H$767,6))</f>
        <v>-----</v>
      </c>
      <c r="G7863" s="24"/>
      <c r="H7863" s="24"/>
      <c r="I7863" s="19"/>
      <c r="K7863" s="57" t="str">
        <f ca="1">LeaveTracker[[#This Row],[Days]]&amp;" "&amp;LeaveTracker[[#This Row],[Type of Leave]]</f>
        <v xml:space="preserve">0 </v>
      </c>
      <c r="L7863" s="23">
        <f ca="1">NETWORKDAYS(LeaveTracker[[#This Row],[Start Date]],LeaveTracker[[#This Row],[End Date]],lstHolidays)</f>
        <v>0</v>
      </c>
      <c r="M7863" s="27"/>
    </row>
    <row r="7864" spans="1:13" ht="30" customHeight="1" x14ac:dyDescent="0.3">
      <c r="A7864" s="27">
        <f t="shared" si="96"/>
        <v>4054</v>
      </c>
      <c r="B7864" s="31"/>
      <c r="D7864" s="19"/>
      <c r="E7864" s="20" t="str">
        <f>IF(ISBLANK(LeaveTracker[[#This Row],[Employee Name]]),"-----",VLOOKUP(LeaveTracker[[#This Row],[Employee Name]],'List of Employees'!$B$4:$H$767,7))</f>
        <v>-----</v>
      </c>
      <c r="F7864" s="66" t="str">
        <f>IF(ISBLANK(LeaveTracker[[#This Row],[Employee Name]]),"-----",VLOOKUP(LeaveTracker[[#This Row],[Employee Name]],'List of Employees'!$B$4:$H$767,6))</f>
        <v>-----</v>
      </c>
      <c r="G7864" s="24"/>
      <c r="H7864" s="24"/>
      <c r="I7864" s="19"/>
      <c r="K7864" s="57" t="str">
        <f ca="1">LeaveTracker[[#This Row],[Days]]&amp;" "&amp;LeaveTracker[[#This Row],[Type of Leave]]</f>
        <v xml:space="preserve">0 </v>
      </c>
      <c r="L7864" s="23">
        <f ca="1">NETWORKDAYS(LeaveTracker[[#This Row],[Start Date]],LeaveTracker[[#This Row],[End Date]],lstHolidays)</f>
        <v>0</v>
      </c>
      <c r="M7864" s="27"/>
    </row>
    <row r="7865" spans="1:13" ht="30" customHeight="1" x14ac:dyDescent="0.3">
      <c r="A7865" s="27">
        <f t="shared" si="96"/>
        <v>4055</v>
      </c>
      <c r="B7865" s="31"/>
      <c r="D7865" s="19"/>
      <c r="E7865" s="20" t="str">
        <f>IF(ISBLANK(LeaveTracker[[#This Row],[Employee Name]]),"-----",VLOOKUP(LeaveTracker[[#This Row],[Employee Name]],'List of Employees'!$B$4:$H$767,7))</f>
        <v>-----</v>
      </c>
      <c r="F7865" s="66" t="str">
        <f>IF(ISBLANK(LeaveTracker[[#This Row],[Employee Name]]),"-----",VLOOKUP(LeaveTracker[[#This Row],[Employee Name]],'List of Employees'!$B$4:$H$767,6))</f>
        <v>-----</v>
      </c>
      <c r="G7865" s="24"/>
      <c r="H7865" s="24"/>
      <c r="I7865" s="19"/>
      <c r="K7865" s="57" t="str">
        <f ca="1">LeaveTracker[[#This Row],[Days]]&amp;" "&amp;LeaveTracker[[#This Row],[Type of Leave]]</f>
        <v xml:space="preserve">0 </v>
      </c>
      <c r="L7865" s="23">
        <f ca="1">NETWORKDAYS(LeaveTracker[[#This Row],[Start Date]],LeaveTracker[[#This Row],[End Date]],lstHolidays)</f>
        <v>0</v>
      </c>
      <c r="M7865" s="27"/>
    </row>
    <row r="7866" spans="1:13" ht="30" customHeight="1" x14ac:dyDescent="0.3">
      <c r="A7866" s="27">
        <f t="shared" si="96"/>
        <v>4056</v>
      </c>
      <c r="B7866" s="31"/>
      <c r="D7866" s="19"/>
      <c r="E7866" s="20" t="str">
        <f>IF(ISBLANK(LeaveTracker[[#This Row],[Employee Name]]),"-----",VLOOKUP(LeaveTracker[[#This Row],[Employee Name]],'List of Employees'!$B$4:$H$767,7))</f>
        <v>-----</v>
      </c>
      <c r="F7866" s="66" t="str">
        <f>IF(ISBLANK(LeaveTracker[[#This Row],[Employee Name]]),"-----",VLOOKUP(LeaveTracker[[#This Row],[Employee Name]],'List of Employees'!$B$4:$H$767,6))</f>
        <v>-----</v>
      </c>
      <c r="G7866" s="24"/>
      <c r="H7866" s="24"/>
      <c r="I7866" s="19"/>
      <c r="K7866" s="57" t="str">
        <f ca="1">LeaveTracker[[#This Row],[Days]]&amp;" "&amp;LeaveTracker[[#This Row],[Type of Leave]]</f>
        <v xml:space="preserve">0 </v>
      </c>
      <c r="L7866" s="23">
        <f ca="1">NETWORKDAYS(LeaveTracker[[#This Row],[Start Date]],LeaveTracker[[#This Row],[End Date]],lstHolidays)</f>
        <v>0</v>
      </c>
      <c r="M7866" s="27"/>
    </row>
    <row r="7867" spans="1:13" ht="30" customHeight="1" x14ac:dyDescent="0.3">
      <c r="A7867" s="27">
        <f t="shared" si="96"/>
        <v>4057</v>
      </c>
      <c r="B7867" s="31"/>
      <c r="D7867" s="19"/>
      <c r="E7867" s="20" t="str">
        <f>IF(ISBLANK(LeaveTracker[[#This Row],[Employee Name]]),"-----",VLOOKUP(LeaveTracker[[#This Row],[Employee Name]],'List of Employees'!$B$4:$H$767,7))</f>
        <v>-----</v>
      </c>
      <c r="F7867" s="66" t="str">
        <f>IF(ISBLANK(LeaveTracker[[#This Row],[Employee Name]]),"-----",VLOOKUP(LeaveTracker[[#This Row],[Employee Name]],'List of Employees'!$B$4:$H$767,6))</f>
        <v>-----</v>
      </c>
      <c r="G7867" s="24"/>
      <c r="H7867" s="24"/>
      <c r="I7867" s="19"/>
      <c r="K7867" s="57" t="str">
        <f ca="1">LeaveTracker[[#This Row],[Days]]&amp;" "&amp;LeaveTracker[[#This Row],[Type of Leave]]</f>
        <v xml:space="preserve">0 </v>
      </c>
      <c r="L7867" s="23">
        <f ca="1">NETWORKDAYS(LeaveTracker[[#This Row],[Start Date]],LeaveTracker[[#This Row],[End Date]],lstHolidays)</f>
        <v>0</v>
      </c>
      <c r="M7867" s="27"/>
    </row>
    <row r="7868" spans="1:13" ht="30" customHeight="1" x14ac:dyDescent="0.3">
      <c r="A7868" s="27">
        <f t="shared" si="96"/>
        <v>4058</v>
      </c>
      <c r="B7868" s="31"/>
      <c r="D7868" s="19"/>
      <c r="E7868" s="20" t="str">
        <f>IF(ISBLANK(LeaveTracker[[#This Row],[Employee Name]]),"-----",VLOOKUP(LeaveTracker[[#This Row],[Employee Name]],'List of Employees'!$B$4:$H$767,7))</f>
        <v>-----</v>
      </c>
      <c r="F7868" s="66" t="str">
        <f>IF(ISBLANK(LeaveTracker[[#This Row],[Employee Name]]),"-----",VLOOKUP(LeaveTracker[[#This Row],[Employee Name]],'List of Employees'!$B$4:$H$767,6))</f>
        <v>-----</v>
      </c>
      <c r="G7868" s="24"/>
      <c r="H7868" s="24"/>
      <c r="I7868" s="19"/>
      <c r="K7868" s="57" t="str">
        <f ca="1">LeaveTracker[[#This Row],[Days]]&amp;" "&amp;LeaveTracker[[#This Row],[Type of Leave]]</f>
        <v xml:space="preserve">0 </v>
      </c>
      <c r="L7868" s="23">
        <f ca="1">NETWORKDAYS(LeaveTracker[[#This Row],[Start Date]],LeaveTracker[[#This Row],[End Date]],lstHolidays)</f>
        <v>0</v>
      </c>
      <c r="M7868" s="27"/>
    </row>
    <row r="7869" spans="1:13" ht="30" customHeight="1" x14ac:dyDescent="0.3">
      <c r="A7869" s="27">
        <f t="shared" si="96"/>
        <v>4059</v>
      </c>
      <c r="B7869" s="31"/>
      <c r="D7869" s="19"/>
      <c r="E7869" s="20" t="str">
        <f>IF(ISBLANK(LeaveTracker[[#This Row],[Employee Name]]),"-----",VLOOKUP(LeaveTracker[[#This Row],[Employee Name]],'List of Employees'!$B$4:$H$767,7))</f>
        <v>-----</v>
      </c>
      <c r="F7869" s="66" t="str">
        <f>IF(ISBLANK(LeaveTracker[[#This Row],[Employee Name]]),"-----",VLOOKUP(LeaveTracker[[#This Row],[Employee Name]],'List of Employees'!$B$4:$H$767,6))</f>
        <v>-----</v>
      </c>
      <c r="G7869" s="24"/>
      <c r="H7869" s="24"/>
      <c r="I7869" s="19"/>
      <c r="K7869" s="57" t="str">
        <f ca="1">LeaveTracker[[#This Row],[Days]]&amp;" "&amp;LeaveTracker[[#This Row],[Type of Leave]]</f>
        <v xml:space="preserve">0 </v>
      </c>
      <c r="L7869" s="23">
        <f ca="1">NETWORKDAYS(LeaveTracker[[#This Row],[Start Date]],LeaveTracker[[#This Row],[End Date]],lstHolidays)</f>
        <v>0</v>
      </c>
      <c r="M7869" s="27"/>
    </row>
    <row r="7870" spans="1:13" ht="30" customHeight="1" x14ac:dyDescent="0.3">
      <c r="A7870" s="27">
        <f t="shared" si="96"/>
        <v>4060</v>
      </c>
      <c r="B7870" s="31"/>
      <c r="D7870" s="19"/>
      <c r="E7870" s="20" t="str">
        <f>IF(ISBLANK(LeaveTracker[[#This Row],[Employee Name]]),"-----",VLOOKUP(LeaveTracker[[#This Row],[Employee Name]],'List of Employees'!$B$4:$H$767,7))</f>
        <v>-----</v>
      </c>
      <c r="F7870" s="66" t="str">
        <f>IF(ISBLANK(LeaveTracker[[#This Row],[Employee Name]]),"-----",VLOOKUP(LeaveTracker[[#This Row],[Employee Name]],'List of Employees'!$B$4:$H$767,6))</f>
        <v>-----</v>
      </c>
      <c r="G7870" s="24"/>
      <c r="H7870" s="24"/>
      <c r="I7870" s="19"/>
      <c r="K7870" s="57" t="str">
        <f ca="1">LeaveTracker[[#This Row],[Days]]&amp;" "&amp;LeaveTracker[[#This Row],[Type of Leave]]</f>
        <v xml:space="preserve">0 </v>
      </c>
      <c r="L7870" s="23">
        <f ca="1">NETWORKDAYS(LeaveTracker[[#This Row],[Start Date]],LeaveTracker[[#This Row],[End Date]],lstHolidays)</f>
        <v>0</v>
      </c>
      <c r="M7870" s="27"/>
    </row>
    <row r="7871" spans="1:13" ht="30" customHeight="1" x14ac:dyDescent="0.3">
      <c r="A7871" s="27">
        <f t="shared" si="96"/>
        <v>4061</v>
      </c>
      <c r="B7871" s="31"/>
      <c r="D7871" s="19"/>
      <c r="E7871" s="20" t="str">
        <f>IF(ISBLANK(LeaveTracker[[#This Row],[Employee Name]]),"-----",VLOOKUP(LeaveTracker[[#This Row],[Employee Name]],'List of Employees'!$B$4:$H$767,7))</f>
        <v>-----</v>
      </c>
      <c r="F7871" s="66" t="str">
        <f>IF(ISBLANK(LeaveTracker[[#This Row],[Employee Name]]),"-----",VLOOKUP(LeaveTracker[[#This Row],[Employee Name]],'List of Employees'!$B$4:$H$767,6))</f>
        <v>-----</v>
      </c>
      <c r="G7871" s="24"/>
      <c r="H7871" s="24"/>
      <c r="I7871" s="19"/>
      <c r="K7871" s="57" t="str">
        <f ca="1">LeaveTracker[[#This Row],[Days]]&amp;" "&amp;LeaveTracker[[#This Row],[Type of Leave]]</f>
        <v xml:space="preserve">0 </v>
      </c>
      <c r="L7871" s="23">
        <f ca="1">NETWORKDAYS(LeaveTracker[[#This Row],[Start Date]],LeaveTracker[[#This Row],[End Date]],lstHolidays)</f>
        <v>0</v>
      </c>
      <c r="M7871" s="27"/>
    </row>
    <row r="7872" spans="1:13" ht="30" customHeight="1" x14ac:dyDescent="0.3">
      <c r="A7872" s="27">
        <f t="shared" ref="A7872:A7935" si="97">A7871+1</f>
        <v>4062</v>
      </c>
      <c r="B7872" s="31"/>
      <c r="D7872" s="19"/>
      <c r="E7872" s="20" t="str">
        <f>IF(ISBLANK(LeaveTracker[[#This Row],[Employee Name]]),"-----",VLOOKUP(LeaveTracker[[#This Row],[Employee Name]],'List of Employees'!$B$4:$H$767,7))</f>
        <v>-----</v>
      </c>
      <c r="F7872" s="66" t="str">
        <f>IF(ISBLANK(LeaveTracker[[#This Row],[Employee Name]]),"-----",VLOOKUP(LeaveTracker[[#This Row],[Employee Name]],'List of Employees'!$B$4:$H$767,6))</f>
        <v>-----</v>
      </c>
      <c r="G7872" s="24"/>
      <c r="H7872" s="24"/>
      <c r="I7872" s="19"/>
      <c r="K7872" s="57" t="str">
        <f ca="1">LeaveTracker[[#This Row],[Days]]&amp;" "&amp;LeaveTracker[[#This Row],[Type of Leave]]</f>
        <v xml:space="preserve">0 </v>
      </c>
      <c r="L7872" s="23">
        <f ca="1">NETWORKDAYS(LeaveTracker[[#This Row],[Start Date]],LeaveTracker[[#This Row],[End Date]],lstHolidays)</f>
        <v>0</v>
      </c>
      <c r="M7872" s="27"/>
    </row>
    <row r="7873" spans="1:13" ht="30" customHeight="1" x14ac:dyDescent="0.3">
      <c r="A7873" s="27">
        <f t="shared" si="97"/>
        <v>4063</v>
      </c>
      <c r="B7873" s="31"/>
      <c r="D7873" s="19"/>
      <c r="E7873" s="20" t="str">
        <f>IF(ISBLANK(LeaveTracker[[#This Row],[Employee Name]]),"-----",VLOOKUP(LeaveTracker[[#This Row],[Employee Name]],'List of Employees'!$B$4:$H$767,7))</f>
        <v>-----</v>
      </c>
      <c r="F7873" s="66" t="str">
        <f>IF(ISBLANK(LeaveTracker[[#This Row],[Employee Name]]),"-----",VLOOKUP(LeaveTracker[[#This Row],[Employee Name]],'List of Employees'!$B$4:$H$767,6))</f>
        <v>-----</v>
      </c>
      <c r="G7873" s="24"/>
      <c r="H7873" s="24"/>
      <c r="I7873" s="19"/>
      <c r="K7873" s="57" t="str">
        <f ca="1">LeaveTracker[[#This Row],[Days]]&amp;" "&amp;LeaveTracker[[#This Row],[Type of Leave]]</f>
        <v xml:space="preserve">0 </v>
      </c>
      <c r="L7873" s="23">
        <f ca="1">NETWORKDAYS(LeaveTracker[[#This Row],[Start Date]],LeaveTracker[[#This Row],[End Date]],lstHolidays)</f>
        <v>0</v>
      </c>
      <c r="M7873" s="27"/>
    </row>
    <row r="7874" spans="1:13" ht="30" customHeight="1" x14ac:dyDescent="0.3">
      <c r="A7874" s="27">
        <f t="shared" si="97"/>
        <v>4064</v>
      </c>
      <c r="B7874" s="31"/>
      <c r="D7874" s="19"/>
      <c r="E7874" s="20" t="str">
        <f>IF(ISBLANK(LeaveTracker[[#This Row],[Employee Name]]),"-----",VLOOKUP(LeaveTracker[[#This Row],[Employee Name]],'List of Employees'!$B$4:$H$767,7))</f>
        <v>-----</v>
      </c>
      <c r="F7874" s="66" t="str">
        <f>IF(ISBLANK(LeaveTracker[[#This Row],[Employee Name]]),"-----",VLOOKUP(LeaveTracker[[#This Row],[Employee Name]],'List of Employees'!$B$4:$H$767,6))</f>
        <v>-----</v>
      </c>
      <c r="G7874" s="24"/>
      <c r="H7874" s="24"/>
      <c r="I7874" s="19"/>
      <c r="K7874" s="57" t="str">
        <f ca="1">LeaveTracker[[#This Row],[Days]]&amp;" "&amp;LeaveTracker[[#This Row],[Type of Leave]]</f>
        <v xml:space="preserve">0 </v>
      </c>
      <c r="L7874" s="23">
        <f ca="1">NETWORKDAYS(LeaveTracker[[#This Row],[Start Date]],LeaveTracker[[#This Row],[End Date]],lstHolidays)</f>
        <v>0</v>
      </c>
      <c r="M7874" s="27"/>
    </row>
    <row r="7875" spans="1:13" ht="30" customHeight="1" x14ac:dyDescent="0.3">
      <c r="A7875" s="27">
        <f t="shared" si="97"/>
        <v>4065</v>
      </c>
      <c r="B7875" s="31"/>
      <c r="D7875" s="19"/>
      <c r="E7875" s="20" t="str">
        <f>IF(ISBLANK(LeaveTracker[[#This Row],[Employee Name]]),"-----",VLOOKUP(LeaveTracker[[#This Row],[Employee Name]],'List of Employees'!$B$4:$H$767,7))</f>
        <v>-----</v>
      </c>
      <c r="F7875" s="66" t="str">
        <f>IF(ISBLANK(LeaveTracker[[#This Row],[Employee Name]]),"-----",VLOOKUP(LeaveTracker[[#This Row],[Employee Name]],'List of Employees'!$B$4:$H$767,6))</f>
        <v>-----</v>
      </c>
      <c r="G7875" s="24"/>
      <c r="H7875" s="24"/>
      <c r="I7875" s="19"/>
      <c r="K7875" s="57" t="str">
        <f ca="1">LeaveTracker[[#This Row],[Days]]&amp;" "&amp;LeaveTracker[[#This Row],[Type of Leave]]</f>
        <v xml:space="preserve">0 </v>
      </c>
      <c r="L7875" s="23">
        <f ca="1">NETWORKDAYS(LeaveTracker[[#This Row],[Start Date]],LeaveTracker[[#This Row],[End Date]],lstHolidays)</f>
        <v>0</v>
      </c>
      <c r="M7875" s="27"/>
    </row>
    <row r="7876" spans="1:13" ht="30" customHeight="1" x14ac:dyDescent="0.3">
      <c r="A7876" s="27">
        <f t="shared" si="97"/>
        <v>4066</v>
      </c>
      <c r="B7876" s="31"/>
      <c r="D7876" s="19"/>
      <c r="E7876" s="20" t="str">
        <f>IF(ISBLANK(LeaveTracker[[#This Row],[Employee Name]]),"-----",VLOOKUP(LeaveTracker[[#This Row],[Employee Name]],'List of Employees'!$B$4:$H$767,7))</f>
        <v>-----</v>
      </c>
      <c r="F7876" s="66" t="str">
        <f>IF(ISBLANK(LeaveTracker[[#This Row],[Employee Name]]),"-----",VLOOKUP(LeaveTracker[[#This Row],[Employee Name]],'List of Employees'!$B$4:$H$767,6))</f>
        <v>-----</v>
      </c>
      <c r="G7876" s="24"/>
      <c r="H7876" s="24"/>
      <c r="I7876" s="19"/>
      <c r="K7876" s="57" t="str">
        <f ca="1">LeaveTracker[[#This Row],[Days]]&amp;" "&amp;LeaveTracker[[#This Row],[Type of Leave]]</f>
        <v xml:space="preserve">0 </v>
      </c>
      <c r="L7876" s="23">
        <f ca="1">NETWORKDAYS(LeaveTracker[[#This Row],[Start Date]],LeaveTracker[[#This Row],[End Date]],lstHolidays)</f>
        <v>0</v>
      </c>
      <c r="M7876" s="27"/>
    </row>
    <row r="7877" spans="1:13" ht="30" customHeight="1" x14ac:dyDescent="0.3">
      <c r="A7877" s="27">
        <f t="shared" si="97"/>
        <v>4067</v>
      </c>
      <c r="B7877" s="31"/>
      <c r="D7877" s="19"/>
      <c r="E7877" s="20" t="str">
        <f>IF(ISBLANK(LeaveTracker[[#This Row],[Employee Name]]),"-----",VLOOKUP(LeaveTracker[[#This Row],[Employee Name]],'List of Employees'!$B$4:$H$767,7))</f>
        <v>-----</v>
      </c>
      <c r="F7877" s="66" t="str">
        <f>IF(ISBLANK(LeaveTracker[[#This Row],[Employee Name]]),"-----",VLOOKUP(LeaveTracker[[#This Row],[Employee Name]],'List of Employees'!$B$4:$H$767,6))</f>
        <v>-----</v>
      </c>
      <c r="G7877" s="24"/>
      <c r="H7877" s="24"/>
      <c r="I7877" s="19"/>
      <c r="K7877" s="57" t="str">
        <f ca="1">LeaveTracker[[#This Row],[Days]]&amp;" "&amp;LeaveTracker[[#This Row],[Type of Leave]]</f>
        <v xml:space="preserve">0 </v>
      </c>
      <c r="L7877" s="23">
        <f ca="1">NETWORKDAYS(LeaveTracker[[#This Row],[Start Date]],LeaveTracker[[#This Row],[End Date]],lstHolidays)</f>
        <v>0</v>
      </c>
      <c r="M7877" s="27"/>
    </row>
    <row r="7878" spans="1:13" ht="30" customHeight="1" x14ac:dyDescent="0.3">
      <c r="A7878" s="27">
        <f t="shared" si="97"/>
        <v>4068</v>
      </c>
      <c r="B7878" s="31"/>
      <c r="D7878" s="19"/>
      <c r="E7878" s="20" t="str">
        <f>IF(ISBLANK(LeaveTracker[[#This Row],[Employee Name]]),"-----",VLOOKUP(LeaveTracker[[#This Row],[Employee Name]],'List of Employees'!$B$4:$H$767,7))</f>
        <v>-----</v>
      </c>
      <c r="F7878" s="66" t="str">
        <f>IF(ISBLANK(LeaveTracker[[#This Row],[Employee Name]]),"-----",VLOOKUP(LeaveTracker[[#This Row],[Employee Name]],'List of Employees'!$B$4:$H$767,6))</f>
        <v>-----</v>
      </c>
      <c r="G7878" s="24"/>
      <c r="H7878" s="24"/>
      <c r="I7878" s="19"/>
      <c r="K7878" s="57" t="str">
        <f ca="1">LeaveTracker[[#This Row],[Days]]&amp;" "&amp;LeaveTracker[[#This Row],[Type of Leave]]</f>
        <v xml:space="preserve">0 </v>
      </c>
      <c r="L7878" s="23">
        <f ca="1">NETWORKDAYS(LeaveTracker[[#This Row],[Start Date]],LeaveTracker[[#This Row],[End Date]],lstHolidays)</f>
        <v>0</v>
      </c>
      <c r="M7878" s="27"/>
    </row>
    <row r="7879" spans="1:13" ht="30" customHeight="1" x14ac:dyDescent="0.3">
      <c r="A7879" s="27">
        <f t="shared" si="97"/>
        <v>4069</v>
      </c>
      <c r="B7879" s="31"/>
      <c r="D7879" s="19"/>
      <c r="E7879" s="20" t="str">
        <f>IF(ISBLANK(LeaveTracker[[#This Row],[Employee Name]]),"-----",VLOOKUP(LeaveTracker[[#This Row],[Employee Name]],'List of Employees'!$B$4:$H$767,7))</f>
        <v>-----</v>
      </c>
      <c r="F7879" s="66" t="str">
        <f>IF(ISBLANK(LeaveTracker[[#This Row],[Employee Name]]),"-----",VLOOKUP(LeaveTracker[[#This Row],[Employee Name]],'List of Employees'!$B$4:$H$767,6))</f>
        <v>-----</v>
      </c>
      <c r="G7879" s="24"/>
      <c r="H7879" s="24"/>
      <c r="I7879" s="19"/>
      <c r="K7879" s="57" t="str">
        <f ca="1">LeaveTracker[[#This Row],[Days]]&amp;" "&amp;LeaveTracker[[#This Row],[Type of Leave]]</f>
        <v xml:space="preserve">0 </v>
      </c>
      <c r="L7879" s="23">
        <f ca="1">NETWORKDAYS(LeaveTracker[[#This Row],[Start Date]],LeaveTracker[[#This Row],[End Date]],lstHolidays)</f>
        <v>0</v>
      </c>
      <c r="M7879" s="27"/>
    </row>
    <row r="7880" spans="1:13" ht="30" customHeight="1" x14ac:dyDescent="0.3">
      <c r="A7880" s="27">
        <f t="shared" si="97"/>
        <v>4070</v>
      </c>
      <c r="B7880" s="31"/>
      <c r="D7880" s="19"/>
      <c r="E7880" s="20" t="str">
        <f>IF(ISBLANK(LeaveTracker[[#This Row],[Employee Name]]),"-----",VLOOKUP(LeaveTracker[[#This Row],[Employee Name]],'List of Employees'!$B$4:$H$767,7))</f>
        <v>-----</v>
      </c>
      <c r="F7880" s="66" t="str">
        <f>IF(ISBLANK(LeaveTracker[[#This Row],[Employee Name]]),"-----",VLOOKUP(LeaveTracker[[#This Row],[Employee Name]],'List of Employees'!$B$4:$H$767,6))</f>
        <v>-----</v>
      </c>
      <c r="G7880" s="24"/>
      <c r="H7880" s="24"/>
      <c r="I7880" s="19"/>
      <c r="K7880" s="57" t="str">
        <f ca="1">LeaveTracker[[#This Row],[Days]]&amp;" "&amp;LeaveTracker[[#This Row],[Type of Leave]]</f>
        <v xml:space="preserve">0 </v>
      </c>
      <c r="L7880" s="23">
        <f ca="1">NETWORKDAYS(LeaveTracker[[#This Row],[Start Date]],LeaveTracker[[#This Row],[End Date]],lstHolidays)</f>
        <v>0</v>
      </c>
      <c r="M7880" s="27"/>
    </row>
    <row r="7881" spans="1:13" ht="30" customHeight="1" x14ac:dyDescent="0.3">
      <c r="A7881" s="27">
        <f t="shared" si="97"/>
        <v>4071</v>
      </c>
      <c r="B7881" s="31"/>
      <c r="D7881" s="19"/>
      <c r="E7881" s="20" t="str">
        <f>IF(ISBLANK(LeaveTracker[[#This Row],[Employee Name]]),"-----",VLOOKUP(LeaveTracker[[#This Row],[Employee Name]],'List of Employees'!$B$4:$H$767,7))</f>
        <v>-----</v>
      </c>
      <c r="F7881" s="66" t="str">
        <f>IF(ISBLANK(LeaveTracker[[#This Row],[Employee Name]]),"-----",VLOOKUP(LeaveTracker[[#This Row],[Employee Name]],'List of Employees'!$B$4:$H$767,6))</f>
        <v>-----</v>
      </c>
      <c r="G7881" s="24"/>
      <c r="H7881" s="24"/>
      <c r="I7881" s="19"/>
      <c r="K7881" s="57" t="str">
        <f ca="1">LeaveTracker[[#This Row],[Days]]&amp;" "&amp;LeaveTracker[[#This Row],[Type of Leave]]</f>
        <v xml:space="preserve">0 </v>
      </c>
      <c r="L7881" s="23">
        <f ca="1">NETWORKDAYS(LeaveTracker[[#This Row],[Start Date]],LeaveTracker[[#This Row],[End Date]],lstHolidays)</f>
        <v>0</v>
      </c>
      <c r="M7881" s="27"/>
    </row>
    <row r="7882" spans="1:13" ht="30" customHeight="1" x14ac:dyDescent="0.3">
      <c r="A7882" s="27">
        <f t="shared" si="97"/>
        <v>4072</v>
      </c>
      <c r="B7882" s="31"/>
      <c r="D7882" s="19"/>
      <c r="E7882" s="20" t="str">
        <f>IF(ISBLANK(LeaveTracker[[#This Row],[Employee Name]]),"-----",VLOOKUP(LeaveTracker[[#This Row],[Employee Name]],'List of Employees'!$B$4:$H$767,7))</f>
        <v>-----</v>
      </c>
      <c r="F7882" s="66" t="str">
        <f>IF(ISBLANK(LeaveTracker[[#This Row],[Employee Name]]),"-----",VLOOKUP(LeaveTracker[[#This Row],[Employee Name]],'List of Employees'!$B$4:$H$767,6))</f>
        <v>-----</v>
      </c>
      <c r="G7882" s="24"/>
      <c r="H7882" s="24"/>
      <c r="I7882" s="19"/>
      <c r="K7882" s="57" t="str">
        <f ca="1">LeaveTracker[[#This Row],[Days]]&amp;" "&amp;LeaveTracker[[#This Row],[Type of Leave]]</f>
        <v xml:space="preserve">0 </v>
      </c>
      <c r="L7882" s="23">
        <f ca="1">NETWORKDAYS(LeaveTracker[[#This Row],[Start Date]],LeaveTracker[[#This Row],[End Date]],lstHolidays)</f>
        <v>0</v>
      </c>
      <c r="M7882" s="27"/>
    </row>
    <row r="7883" spans="1:13" ht="30" customHeight="1" x14ac:dyDescent="0.3">
      <c r="A7883" s="27">
        <f t="shared" si="97"/>
        <v>4073</v>
      </c>
      <c r="B7883" s="31"/>
      <c r="D7883" s="19"/>
      <c r="E7883" s="20" t="str">
        <f>IF(ISBLANK(LeaveTracker[[#This Row],[Employee Name]]),"-----",VLOOKUP(LeaveTracker[[#This Row],[Employee Name]],'List of Employees'!$B$4:$H$767,7))</f>
        <v>-----</v>
      </c>
      <c r="F7883" s="66" t="str">
        <f>IF(ISBLANK(LeaveTracker[[#This Row],[Employee Name]]),"-----",VLOOKUP(LeaveTracker[[#This Row],[Employee Name]],'List of Employees'!$B$4:$H$767,6))</f>
        <v>-----</v>
      </c>
      <c r="G7883" s="24"/>
      <c r="H7883" s="24"/>
      <c r="I7883" s="19"/>
      <c r="K7883" s="57" t="str">
        <f ca="1">LeaveTracker[[#This Row],[Days]]&amp;" "&amp;LeaveTracker[[#This Row],[Type of Leave]]</f>
        <v xml:space="preserve">0 </v>
      </c>
      <c r="L7883" s="23">
        <f ca="1">NETWORKDAYS(LeaveTracker[[#This Row],[Start Date]],LeaveTracker[[#This Row],[End Date]],lstHolidays)</f>
        <v>0</v>
      </c>
      <c r="M7883" s="27"/>
    </row>
    <row r="7884" spans="1:13" ht="30" customHeight="1" x14ac:dyDescent="0.3">
      <c r="A7884" s="27">
        <f t="shared" si="97"/>
        <v>4074</v>
      </c>
      <c r="B7884" s="31"/>
      <c r="D7884" s="19"/>
      <c r="E7884" s="20" t="str">
        <f>IF(ISBLANK(LeaveTracker[[#This Row],[Employee Name]]),"-----",VLOOKUP(LeaveTracker[[#This Row],[Employee Name]],'List of Employees'!$B$4:$H$767,7))</f>
        <v>-----</v>
      </c>
      <c r="F7884" s="66" t="str">
        <f>IF(ISBLANK(LeaveTracker[[#This Row],[Employee Name]]),"-----",VLOOKUP(LeaveTracker[[#This Row],[Employee Name]],'List of Employees'!$B$4:$H$767,6))</f>
        <v>-----</v>
      </c>
      <c r="G7884" s="24"/>
      <c r="H7884" s="24"/>
      <c r="I7884" s="19"/>
      <c r="K7884" s="57" t="str">
        <f ca="1">LeaveTracker[[#This Row],[Days]]&amp;" "&amp;LeaveTracker[[#This Row],[Type of Leave]]</f>
        <v xml:space="preserve">0 </v>
      </c>
      <c r="L7884" s="23">
        <f ca="1">NETWORKDAYS(LeaveTracker[[#This Row],[Start Date]],LeaveTracker[[#This Row],[End Date]],lstHolidays)</f>
        <v>0</v>
      </c>
      <c r="M7884" s="27"/>
    </row>
    <row r="7885" spans="1:13" ht="30" customHeight="1" x14ac:dyDescent="0.3">
      <c r="A7885" s="27">
        <f t="shared" si="97"/>
        <v>4075</v>
      </c>
      <c r="B7885" s="31"/>
      <c r="D7885" s="19"/>
      <c r="E7885" s="20" t="str">
        <f>IF(ISBLANK(LeaveTracker[[#This Row],[Employee Name]]),"-----",VLOOKUP(LeaveTracker[[#This Row],[Employee Name]],'List of Employees'!$B$4:$H$767,7))</f>
        <v>-----</v>
      </c>
      <c r="F7885" s="66" t="str">
        <f>IF(ISBLANK(LeaveTracker[[#This Row],[Employee Name]]),"-----",VLOOKUP(LeaveTracker[[#This Row],[Employee Name]],'List of Employees'!$B$4:$H$767,6))</f>
        <v>-----</v>
      </c>
      <c r="G7885" s="24"/>
      <c r="H7885" s="24"/>
      <c r="I7885" s="19"/>
      <c r="K7885" s="57" t="str">
        <f ca="1">LeaveTracker[[#This Row],[Days]]&amp;" "&amp;LeaveTracker[[#This Row],[Type of Leave]]</f>
        <v xml:space="preserve">0 </v>
      </c>
      <c r="L7885" s="23">
        <f ca="1">NETWORKDAYS(LeaveTracker[[#This Row],[Start Date]],LeaveTracker[[#This Row],[End Date]],lstHolidays)</f>
        <v>0</v>
      </c>
      <c r="M7885" s="27"/>
    </row>
    <row r="7886" spans="1:13" ht="30" customHeight="1" x14ac:dyDescent="0.3">
      <c r="A7886" s="27">
        <f t="shared" si="97"/>
        <v>4076</v>
      </c>
      <c r="B7886" s="31"/>
      <c r="D7886" s="19"/>
      <c r="E7886" s="20" t="str">
        <f>IF(ISBLANK(LeaveTracker[[#This Row],[Employee Name]]),"-----",VLOOKUP(LeaveTracker[[#This Row],[Employee Name]],'List of Employees'!$B$4:$H$767,7))</f>
        <v>-----</v>
      </c>
      <c r="F7886" s="66" t="str">
        <f>IF(ISBLANK(LeaveTracker[[#This Row],[Employee Name]]),"-----",VLOOKUP(LeaveTracker[[#This Row],[Employee Name]],'List of Employees'!$B$4:$H$767,6))</f>
        <v>-----</v>
      </c>
      <c r="G7886" s="24"/>
      <c r="H7886" s="24"/>
      <c r="I7886" s="19"/>
      <c r="K7886" s="57" t="str">
        <f ca="1">LeaveTracker[[#This Row],[Days]]&amp;" "&amp;LeaveTracker[[#This Row],[Type of Leave]]</f>
        <v xml:space="preserve">0 </v>
      </c>
      <c r="L7886" s="23">
        <f ca="1">NETWORKDAYS(LeaveTracker[[#This Row],[Start Date]],LeaveTracker[[#This Row],[End Date]],lstHolidays)</f>
        <v>0</v>
      </c>
      <c r="M7886" s="27"/>
    </row>
    <row r="7887" spans="1:13" ht="30" customHeight="1" x14ac:dyDescent="0.3">
      <c r="A7887" s="27">
        <f t="shared" si="97"/>
        <v>4077</v>
      </c>
      <c r="B7887" s="31"/>
      <c r="D7887" s="19"/>
      <c r="E7887" s="20" t="str">
        <f>IF(ISBLANK(LeaveTracker[[#This Row],[Employee Name]]),"-----",VLOOKUP(LeaveTracker[[#This Row],[Employee Name]],'List of Employees'!$B$4:$H$767,7))</f>
        <v>-----</v>
      </c>
      <c r="F7887" s="66" t="str">
        <f>IF(ISBLANK(LeaveTracker[[#This Row],[Employee Name]]),"-----",VLOOKUP(LeaveTracker[[#This Row],[Employee Name]],'List of Employees'!$B$4:$H$767,6))</f>
        <v>-----</v>
      </c>
      <c r="G7887" s="24"/>
      <c r="H7887" s="24"/>
      <c r="I7887" s="19"/>
      <c r="K7887" s="57" t="str">
        <f ca="1">LeaveTracker[[#This Row],[Days]]&amp;" "&amp;LeaveTracker[[#This Row],[Type of Leave]]</f>
        <v xml:space="preserve">0 </v>
      </c>
      <c r="L7887" s="23">
        <f ca="1">NETWORKDAYS(LeaveTracker[[#This Row],[Start Date]],LeaveTracker[[#This Row],[End Date]],lstHolidays)</f>
        <v>0</v>
      </c>
      <c r="M7887" s="27"/>
    </row>
    <row r="7888" spans="1:13" ht="30" customHeight="1" x14ac:dyDescent="0.3">
      <c r="A7888" s="27">
        <f t="shared" si="97"/>
        <v>4078</v>
      </c>
      <c r="B7888" s="31"/>
      <c r="D7888" s="19"/>
      <c r="E7888" s="20" t="str">
        <f>IF(ISBLANK(LeaveTracker[[#This Row],[Employee Name]]),"-----",VLOOKUP(LeaveTracker[[#This Row],[Employee Name]],'List of Employees'!$B$4:$H$767,7))</f>
        <v>-----</v>
      </c>
      <c r="F7888" s="66" t="str">
        <f>IF(ISBLANK(LeaveTracker[[#This Row],[Employee Name]]),"-----",VLOOKUP(LeaveTracker[[#This Row],[Employee Name]],'List of Employees'!$B$4:$H$767,6))</f>
        <v>-----</v>
      </c>
      <c r="G7888" s="24"/>
      <c r="H7888" s="24"/>
      <c r="I7888" s="19"/>
      <c r="K7888" s="57" t="str">
        <f ca="1">LeaveTracker[[#This Row],[Days]]&amp;" "&amp;LeaveTracker[[#This Row],[Type of Leave]]</f>
        <v xml:space="preserve">0 </v>
      </c>
      <c r="L7888" s="23">
        <f ca="1">NETWORKDAYS(LeaveTracker[[#This Row],[Start Date]],LeaveTracker[[#This Row],[End Date]],lstHolidays)</f>
        <v>0</v>
      </c>
      <c r="M7888" s="27"/>
    </row>
    <row r="7889" spans="1:13" ht="30" customHeight="1" x14ac:dyDescent="0.3">
      <c r="A7889" s="27">
        <f t="shared" si="97"/>
        <v>4079</v>
      </c>
      <c r="B7889" s="31"/>
      <c r="D7889" s="19"/>
      <c r="E7889" s="20" t="str">
        <f>IF(ISBLANK(LeaveTracker[[#This Row],[Employee Name]]),"-----",VLOOKUP(LeaveTracker[[#This Row],[Employee Name]],'List of Employees'!$B$4:$H$767,7))</f>
        <v>-----</v>
      </c>
      <c r="F7889" s="66" t="str">
        <f>IF(ISBLANK(LeaveTracker[[#This Row],[Employee Name]]),"-----",VLOOKUP(LeaveTracker[[#This Row],[Employee Name]],'List of Employees'!$B$4:$H$767,6))</f>
        <v>-----</v>
      </c>
      <c r="G7889" s="24"/>
      <c r="H7889" s="24"/>
      <c r="I7889" s="19"/>
      <c r="K7889" s="57" t="str">
        <f ca="1">LeaveTracker[[#This Row],[Days]]&amp;" "&amp;LeaveTracker[[#This Row],[Type of Leave]]</f>
        <v xml:space="preserve">0 </v>
      </c>
      <c r="L7889" s="23">
        <f ca="1">NETWORKDAYS(LeaveTracker[[#This Row],[Start Date]],LeaveTracker[[#This Row],[End Date]],lstHolidays)</f>
        <v>0</v>
      </c>
      <c r="M7889" s="27"/>
    </row>
    <row r="7890" spans="1:13" ht="30" customHeight="1" x14ac:dyDescent="0.3">
      <c r="A7890" s="27">
        <f t="shared" si="97"/>
        <v>4080</v>
      </c>
      <c r="B7890" s="31"/>
      <c r="D7890" s="19"/>
      <c r="E7890" s="20" t="str">
        <f>IF(ISBLANK(LeaveTracker[[#This Row],[Employee Name]]),"-----",VLOOKUP(LeaveTracker[[#This Row],[Employee Name]],'List of Employees'!$B$4:$H$767,7))</f>
        <v>-----</v>
      </c>
      <c r="F7890" s="66" t="str">
        <f>IF(ISBLANK(LeaveTracker[[#This Row],[Employee Name]]),"-----",VLOOKUP(LeaveTracker[[#This Row],[Employee Name]],'List of Employees'!$B$4:$H$767,6))</f>
        <v>-----</v>
      </c>
      <c r="G7890" s="24"/>
      <c r="H7890" s="24"/>
      <c r="I7890" s="19"/>
      <c r="K7890" s="57" t="str">
        <f ca="1">LeaveTracker[[#This Row],[Days]]&amp;" "&amp;LeaveTracker[[#This Row],[Type of Leave]]</f>
        <v xml:space="preserve">0 </v>
      </c>
      <c r="L7890" s="23">
        <f ca="1">NETWORKDAYS(LeaveTracker[[#This Row],[Start Date]],LeaveTracker[[#This Row],[End Date]],lstHolidays)</f>
        <v>0</v>
      </c>
      <c r="M7890" s="27"/>
    </row>
    <row r="7891" spans="1:13" ht="30" customHeight="1" x14ac:dyDescent="0.3">
      <c r="A7891" s="27">
        <f t="shared" si="97"/>
        <v>4081</v>
      </c>
      <c r="B7891" s="31"/>
      <c r="D7891" s="19"/>
      <c r="E7891" s="20" t="str">
        <f>IF(ISBLANK(LeaveTracker[[#This Row],[Employee Name]]),"-----",VLOOKUP(LeaveTracker[[#This Row],[Employee Name]],'List of Employees'!$B$4:$H$767,7))</f>
        <v>-----</v>
      </c>
      <c r="F7891" s="66" t="str">
        <f>IF(ISBLANK(LeaveTracker[[#This Row],[Employee Name]]),"-----",VLOOKUP(LeaveTracker[[#This Row],[Employee Name]],'List of Employees'!$B$4:$H$767,6))</f>
        <v>-----</v>
      </c>
      <c r="G7891" s="24"/>
      <c r="H7891" s="24"/>
      <c r="I7891" s="19"/>
      <c r="K7891" s="57" t="str">
        <f ca="1">LeaveTracker[[#This Row],[Days]]&amp;" "&amp;LeaveTracker[[#This Row],[Type of Leave]]</f>
        <v xml:space="preserve">0 </v>
      </c>
      <c r="L7891" s="23">
        <f ca="1">NETWORKDAYS(LeaveTracker[[#This Row],[Start Date]],LeaveTracker[[#This Row],[End Date]],lstHolidays)</f>
        <v>0</v>
      </c>
      <c r="M7891" s="27"/>
    </row>
    <row r="7892" spans="1:13" ht="30" customHeight="1" x14ac:dyDescent="0.3">
      <c r="A7892" s="27">
        <f t="shared" si="97"/>
        <v>4082</v>
      </c>
      <c r="B7892" s="31"/>
      <c r="D7892" s="19"/>
      <c r="E7892" s="20" t="str">
        <f>IF(ISBLANK(LeaveTracker[[#This Row],[Employee Name]]),"-----",VLOOKUP(LeaveTracker[[#This Row],[Employee Name]],'List of Employees'!$B$4:$H$767,7))</f>
        <v>-----</v>
      </c>
      <c r="F7892" s="66" t="str">
        <f>IF(ISBLANK(LeaveTracker[[#This Row],[Employee Name]]),"-----",VLOOKUP(LeaveTracker[[#This Row],[Employee Name]],'List of Employees'!$B$4:$H$767,6))</f>
        <v>-----</v>
      </c>
      <c r="G7892" s="24"/>
      <c r="H7892" s="24"/>
      <c r="I7892" s="19"/>
      <c r="K7892" s="57" t="str">
        <f ca="1">LeaveTracker[[#This Row],[Days]]&amp;" "&amp;LeaveTracker[[#This Row],[Type of Leave]]</f>
        <v xml:space="preserve">0 </v>
      </c>
      <c r="L7892" s="23">
        <f ca="1">NETWORKDAYS(LeaveTracker[[#This Row],[Start Date]],LeaveTracker[[#This Row],[End Date]],lstHolidays)</f>
        <v>0</v>
      </c>
      <c r="M7892" s="27"/>
    </row>
    <row r="7893" spans="1:13" ht="30" customHeight="1" x14ac:dyDescent="0.3">
      <c r="A7893" s="27">
        <f t="shared" si="97"/>
        <v>4083</v>
      </c>
      <c r="B7893" s="31"/>
      <c r="D7893" s="19"/>
      <c r="E7893" s="20" t="str">
        <f>IF(ISBLANK(LeaveTracker[[#This Row],[Employee Name]]),"-----",VLOOKUP(LeaveTracker[[#This Row],[Employee Name]],'List of Employees'!$B$4:$H$767,7))</f>
        <v>-----</v>
      </c>
      <c r="F7893" s="66" t="str">
        <f>IF(ISBLANK(LeaveTracker[[#This Row],[Employee Name]]),"-----",VLOOKUP(LeaveTracker[[#This Row],[Employee Name]],'List of Employees'!$B$4:$H$767,6))</f>
        <v>-----</v>
      </c>
      <c r="G7893" s="24"/>
      <c r="H7893" s="24"/>
      <c r="I7893" s="19"/>
      <c r="K7893" s="57" t="str">
        <f ca="1">LeaveTracker[[#This Row],[Days]]&amp;" "&amp;LeaveTracker[[#This Row],[Type of Leave]]</f>
        <v xml:space="preserve">0 </v>
      </c>
      <c r="L7893" s="23">
        <f ca="1">NETWORKDAYS(LeaveTracker[[#This Row],[Start Date]],LeaveTracker[[#This Row],[End Date]],lstHolidays)</f>
        <v>0</v>
      </c>
      <c r="M7893" s="27"/>
    </row>
    <row r="7894" spans="1:13" ht="30" customHeight="1" x14ac:dyDescent="0.3">
      <c r="A7894" s="27">
        <f t="shared" si="97"/>
        <v>4084</v>
      </c>
      <c r="B7894" s="31"/>
      <c r="D7894" s="19"/>
      <c r="E7894" s="20" t="str">
        <f>IF(ISBLANK(LeaveTracker[[#This Row],[Employee Name]]),"-----",VLOOKUP(LeaveTracker[[#This Row],[Employee Name]],'List of Employees'!$B$4:$H$767,7))</f>
        <v>-----</v>
      </c>
      <c r="F7894" s="66" t="str">
        <f>IF(ISBLANK(LeaveTracker[[#This Row],[Employee Name]]),"-----",VLOOKUP(LeaveTracker[[#This Row],[Employee Name]],'List of Employees'!$B$4:$H$767,6))</f>
        <v>-----</v>
      </c>
      <c r="G7894" s="24"/>
      <c r="H7894" s="24"/>
      <c r="I7894" s="19"/>
      <c r="K7894" s="57" t="str">
        <f ca="1">LeaveTracker[[#This Row],[Days]]&amp;" "&amp;LeaveTracker[[#This Row],[Type of Leave]]</f>
        <v xml:space="preserve">0 </v>
      </c>
      <c r="L7894" s="23">
        <f ca="1">NETWORKDAYS(LeaveTracker[[#This Row],[Start Date]],LeaveTracker[[#This Row],[End Date]],lstHolidays)</f>
        <v>0</v>
      </c>
      <c r="M7894" s="27"/>
    </row>
    <row r="7895" spans="1:13" ht="30" customHeight="1" x14ac:dyDescent="0.3">
      <c r="A7895" s="27">
        <f t="shared" si="97"/>
        <v>4085</v>
      </c>
      <c r="B7895" s="31"/>
      <c r="D7895" s="19"/>
      <c r="E7895" s="20" t="str">
        <f>IF(ISBLANK(LeaveTracker[[#This Row],[Employee Name]]),"-----",VLOOKUP(LeaveTracker[[#This Row],[Employee Name]],'List of Employees'!$B$4:$H$767,7))</f>
        <v>-----</v>
      </c>
      <c r="F7895" s="66" t="str">
        <f>IF(ISBLANK(LeaveTracker[[#This Row],[Employee Name]]),"-----",VLOOKUP(LeaveTracker[[#This Row],[Employee Name]],'List of Employees'!$B$4:$H$767,6))</f>
        <v>-----</v>
      </c>
      <c r="G7895" s="24"/>
      <c r="H7895" s="24"/>
      <c r="I7895" s="19"/>
      <c r="K7895" s="57" t="str">
        <f ca="1">LeaveTracker[[#This Row],[Days]]&amp;" "&amp;LeaveTracker[[#This Row],[Type of Leave]]</f>
        <v xml:space="preserve">0 </v>
      </c>
      <c r="L7895" s="23">
        <f ca="1">NETWORKDAYS(LeaveTracker[[#This Row],[Start Date]],LeaveTracker[[#This Row],[End Date]],lstHolidays)</f>
        <v>0</v>
      </c>
      <c r="M7895" s="27"/>
    </row>
    <row r="7896" spans="1:13" ht="30" customHeight="1" x14ac:dyDescent="0.3">
      <c r="A7896" s="27">
        <f t="shared" si="97"/>
        <v>4086</v>
      </c>
      <c r="B7896" s="31"/>
      <c r="D7896" s="19"/>
      <c r="E7896" s="20" t="str">
        <f>IF(ISBLANK(LeaveTracker[[#This Row],[Employee Name]]),"-----",VLOOKUP(LeaveTracker[[#This Row],[Employee Name]],'List of Employees'!$B$4:$H$767,7))</f>
        <v>-----</v>
      </c>
      <c r="F7896" s="66" t="str">
        <f>IF(ISBLANK(LeaveTracker[[#This Row],[Employee Name]]),"-----",VLOOKUP(LeaveTracker[[#This Row],[Employee Name]],'List of Employees'!$B$4:$H$767,6))</f>
        <v>-----</v>
      </c>
      <c r="G7896" s="24"/>
      <c r="H7896" s="24"/>
      <c r="I7896" s="19"/>
      <c r="K7896" s="57" t="str">
        <f ca="1">LeaveTracker[[#This Row],[Days]]&amp;" "&amp;LeaveTracker[[#This Row],[Type of Leave]]</f>
        <v xml:space="preserve">0 </v>
      </c>
      <c r="L7896" s="23">
        <f ca="1">NETWORKDAYS(LeaveTracker[[#This Row],[Start Date]],LeaveTracker[[#This Row],[End Date]],lstHolidays)</f>
        <v>0</v>
      </c>
      <c r="M7896" s="27"/>
    </row>
    <row r="7897" spans="1:13" ht="30" customHeight="1" x14ac:dyDescent="0.3">
      <c r="A7897" s="27">
        <f t="shared" si="97"/>
        <v>4087</v>
      </c>
      <c r="B7897" s="31"/>
      <c r="D7897" s="19"/>
      <c r="E7897" s="20" t="str">
        <f>IF(ISBLANK(LeaveTracker[[#This Row],[Employee Name]]),"-----",VLOOKUP(LeaveTracker[[#This Row],[Employee Name]],'List of Employees'!$B$4:$H$767,7))</f>
        <v>-----</v>
      </c>
      <c r="F7897" s="66" t="str">
        <f>IF(ISBLANK(LeaveTracker[[#This Row],[Employee Name]]),"-----",VLOOKUP(LeaveTracker[[#This Row],[Employee Name]],'List of Employees'!$B$4:$H$767,6))</f>
        <v>-----</v>
      </c>
      <c r="G7897" s="24"/>
      <c r="H7897" s="24"/>
      <c r="I7897" s="19"/>
      <c r="K7897" s="57" t="str">
        <f ca="1">LeaveTracker[[#This Row],[Days]]&amp;" "&amp;LeaveTracker[[#This Row],[Type of Leave]]</f>
        <v xml:space="preserve">0 </v>
      </c>
      <c r="L7897" s="23">
        <f ca="1">NETWORKDAYS(LeaveTracker[[#This Row],[Start Date]],LeaveTracker[[#This Row],[End Date]],lstHolidays)</f>
        <v>0</v>
      </c>
      <c r="M7897" s="27"/>
    </row>
    <row r="7898" spans="1:13" ht="30" customHeight="1" x14ac:dyDescent="0.3">
      <c r="A7898" s="27">
        <f t="shared" si="97"/>
        <v>4088</v>
      </c>
      <c r="D7898" s="19"/>
      <c r="E7898" s="20" t="str">
        <f>IF(ISBLANK(LeaveTracker[[#This Row],[Employee Name]]),"-----",VLOOKUP(LeaveTracker[[#This Row],[Employee Name]],'List of Employees'!$B$4:$H$767,7))</f>
        <v>-----</v>
      </c>
      <c r="F7898" s="66" t="str">
        <f>IF(ISBLANK(LeaveTracker[[#This Row],[Employee Name]]),"-----",VLOOKUP(LeaveTracker[[#This Row],[Employee Name]],'List of Employees'!$B$4:$H$767,6))</f>
        <v>-----</v>
      </c>
      <c r="G7898" s="24"/>
      <c r="H7898" s="24"/>
      <c r="I7898" s="19"/>
      <c r="K7898" s="57" t="str">
        <f ca="1">LeaveTracker[[#This Row],[Days]]&amp;" "&amp;LeaveTracker[[#This Row],[Type of Leave]]</f>
        <v xml:space="preserve">0 </v>
      </c>
      <c r="L7898" s="23">
        <f ca="1">NETWORKDAYS(LeaveTracker[[#This Row],[Start Date]],LeaveTracker[[#This Row],[End Date]],lstHolidays)</f>
        <v>0</v>
      </c>
      <c r="M7898" s="27"/>
    </row>
    <row r="7899" spans="1:13" ht="30" customHeight="1" x14ac:dyDescent="0.3">
      <c r="A7899" s="27">
        <f t="shared" si="97"/>
        <v>4089</v>
      </c>
      <c r="D7899" s="19"/>
      <c r="E7899" s="20" t="str">
        <f>IF(ISBLANK(LeaveTracker[[#This Row],[Employee Name]]),"-----",VLOOKUP(LeaveTracker[[#This Row],[Employee Name]],'List of Employees'!$B$4:$H$767,7))</f>
        <v>-----</v>
      </c>
      <c r="F7899" s="66" t="str">
        <f>IF(ISBLANK(LeaveTracker[[#This Row],[Employee Name]]),"-----",VLOOKUP(LeaveTracker[[#This Row],[Employee Name]],'List of Employees'!$B$4:$H$767,6))</f>
        <v>-----</v>
      </c>
      <c r="G7899" s="24"/>
      <c r="H7899" s="24"/>
      <c r="I7899" s="19"/>
      <c r="K7899" s="57" t="str">
        <f ca="1">LeaveTracker[[#This Row],[Days]]&amp;" "&amp;LeaveTracker[[#This Row],[Type of Leave]]</f>
        <v xml:space="preserve">0 </v>
      </c>
      <c r="L7899" s="23">
        <f ca="1">NETWORKDAYS(LeaveTracker[[#This Row],[Start Date]],LeaveTracker[[#This Row],[End Date]],lstHolidays)</f>
        <v>0</v>
      </c>
      <c r="M7899" s="27"/>
    </row>
    <row r="7900" spans="1:13" ht="30" customHeight="1" x14ac:dyDescent="0.3">
      <c r="A7900" s="27">
        <f t="shared" si="97"/>
        <v>4090</v>
      </c>
      <c r="D7900" s="19"/>
      <c r="E7900" s="20" t="str">
        <f>IF(ISBLANK(LeaveTracker[[#This Row],[Employee Name]]),"-----",VLOOKUP(LeaveTracker[[#This Row],[Employee Name]],'List of Employees'!$B$4:$H$767,7))</f>
        <v>-----</v>
      </c>
      <c r="F7900" s="66" t="str">
        <f>IF(ISBLANK(LeaveTracker[[#This Row],[Employee Name]]),"-----",VLOOKUP(LeaveTracker[[#This Row],[Employee Name]],'List of Employees'!$B$4:$H$767,6))</f>
        <v>-----</v>
      </c>
      <c r="G7900" s="24"/>
      <c r="H7900" s="24"/>
      <c r="I7900" s="19"/>
      <c r="K7900" s="57" t="str">
        <f ca="1">LeaveTracker[[#This Row],[Days]]&amp;" "&amp;LeaveTracker[[#This Row],[Type of Leave]]</f>
        <v xml:space="preserve">0 </v>
      </c>
      <c r="L7900" s="23">
        <f ca="1">NETWORKDAYS(LeaveTracker[[#This Row],[Start Date]],LeaveTracker[[#This Row],[End Date]],lstHolidays)</f>
        <v>0</v>
      </c>
      <c r="M7900" s="27"/>
    </row>
    <row r="7901" spans="1:13" ht="30" customHeight="1" x14ac:dyDescent="0.3">
      <c r="A7901" s="27">
        <f t="shared" si="97"/>
        <v>4091</v>
      </c>
      <c r="D7901" s="19"/>
      <c r="E7901" s="20" t="str">
        <f>IF(ISBLANK(LeaveTracker[[#This Row],[Employee Name]]),"-----",VLOOKUP(LeaveTracker[[#This Row],[Employee Name]],'List of Employees'!$B$4:$H$767,7))</f>
        <v>-----</v>
      </c>
      <c r="F7901" s="66" t="str">
        <f>IF(ISBLANK(LeaveTracker[[#This Row],[Employee Name]]),"-----",VLOOKUP(LeaveTracker[[#This Row],[Employee Name]],'List of Employees'!$B$4:$H$767,6))</f>
        <v>-----</v>
      </c>
      <c r="G7901" s="24"/>
      <c r="H7901" s="24"/>
      <c r="I7901" s="19"/>
      <c r="K7901" s="57" t="str">
        <f ca="1">LeaveTracker[[#This Row],[Days]]&amp;" "&amp;LeaveTracker[[#This Row],[Type of Leave]]</f>
        <v xml:space="preserve">0 </v>
      </c>
      <c r="L7901" s="23">
        <f ca="1">NETWORKDAYS(LeaveTracker[[#This Row],[Start Date]],LeaveTracker[[#This Row],[End Date]],lstHolidays)</f>
        <v>0</v>
      </c>
      <c r="M7901" s="27"/>
    </row>
    <row r="7902" spans="1:13" ht="30" customHeight="1" x14ac:dyDescent="0.3">
      <c r="A7902" s="27">
        <f t="shared" si="97"/>
        <v>4092</v>
      </c>
      <c r="D7902" s="19"/>
      <c r="E7902" s="20" t="str">
        <f>IF(ISBLANK(LeaveTracker[[#This Row],[Employee Name]]),"-----",VLOOKUP(LeaveTracker[[#This Row],[Employee Name]],'List of Employees'!$B$4:$H$767,7))</f>
        <v>-----</v>
      </c>
      <c r="F7902" s="66" t="str">
        <f>IF(ISBLANK(LeaveTracker[[#This Row],[Employee Name]]),"-----",VLOOKUP(LeaveTracker[[#This Row],[Employee Name]],'List of Employees'!$B$4:$H$767,6))</f>
        <v>-----</v>
      </c>
      <c r="G7902" s="24"/>
      <c r="H7902" s="24"/>
      <c r="I7902" s="19"/>
      <c r="K7902" s="57" t="str">
        <f ca="1">LeaveTracker[[#This Row],[Days]]&amp;" "&amp;LeaveTracker[[#This Row],[Type of Leave]]</f>
        <v xml:space="preserve">0 </v>
      </c>
      <c r="L7902" s="23">
        <f ca="1">NETWORKDAYS(LeaveTracker[[#This Row],[Start Date]],LeaveTracker[[#This Row],[End Date]],lstHolidays)</f>
        <v>0</v>
      </c>
      <c r="M7902" s="27"/>
    </row>
    <row r="7903" spans="1:13" ht="30" customHeight="1" x14ac:dyDescent="0.3">
      <c r="A7903" s="27">
        <f t="shared" si="97"/>
        <v>4093</v>
      </c>
      <c r="D7903" s="19"/>
      <c r="E7903" s="20" t="str">
        <f>IF(ISBLANK(LeaveTracker[[#This Row],[Employee Name]]),"-----",VLOOKUP(LeaveTracker[[#This Row],[Employee Name]],'List of Employees'!$B$4:$H$767,7))</f>
        <v>-----</v>
      </c>
      <c r="F7903" s="66" t="str">
        <f>IF(ISBLANK(LeaveTracker[[#This Row],[Employee Name]]),"-----",VLOOKUP(LeaveTracker[[#This Row],[Employee Name]],'List of Employees'!$B$4:$H$767,6))</f>
        <v>-----</v>
      </c>
      <c r="G7903" s="24"/>
      <c r="H7903" s="24"/>
      <c r="I7903" s="19"/>
      <c r="K7903" s="57" t="str">
        <f ca="1">LeaveTracker[[#This Row],[Days]]&amp;" "&amp;LeaveTracker[[#This Row],[Type of Leave]]</f>
        <v xml:space="preserve">0 </v>
      </c>
      <c r="L7903" s="23">
        <f ca="1">NETWORKDAYS(LeaveTracker[[#This Row],[Start Date]],LeaveTracker[[#This Row],[End Date]],lstHolidays)</f>
        <v>0</v>
      </c>
      <c r="M7903" s="27"/>
    </row>
    <row r="7904" spans="1:13" ht="30" customHeight="1" x14ac:dyDescent="0.3">
      <c r="A7904" s="27">
        <f t="shared" si="97"/>
        <v>4094</v>
      </c>
      <c r="D7904" s="19"/>
      <c r="E7904" s="20" t="str">
        <f>IF(ISBLANK(LeaveTracker[[#This Row],[Employee Name]]),"-----",VLOOKUP(LeaveTracker[[#This Row],[Employee Name]],'List of Employees'!$B$4:$H$767,7))</f>
        <v>-----</v>
      </c>
      <c r="F7904" s="66" t="str">
        <f>IF(ISBLANK(LeaveTracker[[#This Row],[Employee Name]]),"-----",VLOOKUP(LeaveTracker[[#This Row],[Employee Name]],'List of Employees'!$B$4:$H$767,6))</f>
        <v>-----</v>
      </c>
      <c r="G7904" s="24"/>
      <c r="H7904" s="24"/>
      <c r="I7904" s="19"/>
      <c r="K7904" s="57" t="str">
        <f ca="1">LeaveTracker[[#This Row],[Days]]&amp;" "&amp;LeaveTracker[[#This Row],[Type of Leave]]</f>
        <v xml:space="preserve">0 </v>
      </c>
      <c r="L7904" s="23">
        <f ca="1">NETWORKDAYS(LeaveTracker[[#This Row],[Start Date]],LeaveTracker[[#This Row],[End Date]],lstHolidays)</f>
        <v>0</v>
      </c>
      <c r="M7904" s="27"/>
    </row>
    <row r="7905" spans="1:13" ht="30" customHeight="1" x14ac:dyDescent="0.3">
      <c r="A7905" s="27">
        <f t="shared" si="97"/>
        <v>4095</v>
      </c>
      <c r="D7905" s="19"/>
      <c r="E7905" s="20" t="str">
        <f>IF(ISBLANK(LeaveTracker[[#This Row],[Employee Name]]),"-----",VLOOKUP(LeaveTracker[[#This Row],[Employee Name]],'List of Employees'!$B$4:$H$767,7))</f>
        <v>-----</v>
      </c>
      <c r="F7905" s="66" t="str">
        <f>IF(ISBLANK(LeaveTracker[[#This Row],[Employee Name]]),"-----",VLOOKUP(LeaveTracker[[#This Row],[Employee Name]],'List of Employees'!$B$4:$H$767,6))</f>
        <v>-----</v>
      </c>
      <c r="G7905" s="24"/>
      <c r="H7905" s="24"/>
      <c r="I7905" s="19"/>
      <c r="K7905" s="57" t="str">
        <f ca="1">LeaveTracker[[#This Row],[Days]]&amp;" "&amp;LeaveTracker[[#This Row],[Type of Leave]]</f>
        <v xml:space="preserve">0 </v>
      </c>
      <c r="L7905" s="23">
        <f ca="1">NETWORKDAYS(LeaveTracker[[#This Row],[Start Date]],LeaveTracker[[#This Row],[End Date]],lstHolidays)</f>
        <v>0</v>
      </c>
      <c r="M7905" s="27"/>
    </row>
    <row r="7906" spans="1:13" ht="30" customHeight="1" x14ac:dyDescent="0.3">
      <c r="A7906" s="27">
        <f t="shared" si="97"/>
        <v>4096</v>
      </c>
      <c r="D7906" s="19"/>
      <c r="E7906" s="20" t="str">
        <f>IF(ISBLANK(LeaveTracker[[#This Row],[Employee Name]]),"-----",VLOOKUP(LeaveTracker[[#This Row],[Employee Name]],'List of Employees'!$B$4:$H$767,7))</f>
        <v>-----</v>
      </c>
      <c r="F7906" s="66" t="str">
        <f>IF(ISBLANK(LeaveTracker[[#This Row],[Employee Name]]),"-----",VLOOKUP(LeaveTracker[[#This Row],[Employee Name]],'List of Employees'!$B$4:$H$767,6))</f>
        <v>-----</v>
      </c>
      <c r="G7906" s="24"/>
      <c r="H7906" s="24"/>
      <c r="I7906" s="19"/>
      <c r="K7906" s="57" t="str">
        <f ca="1">LeaveTracker[[#This Row],[Days]]&amp;" "&amp;LeaveTracker[[#This Row],[Type of Leave]]</f>
        <v xml:space="preserve">0 </v>
      </c>
      <c r="L7906" s="23">
        <f ca="1">NETWORKDAYS(LeaveTracker[[#This Row],[Start Date]],LeaveTracker[[#This Row],[End Date]],lstHolidays)</f>
        <v>0</v>
      </c>
      <c r="M7906" s="27"/>
    </row>
    <row r="7907" spans="1:13" ht="30" customHeight="1" x14ac:dyDescent="0.3">
      <c r="A7907" s="27">
        <f t="shared" si="97"/>
        <v>4097</v>
      </c>
      <c r="D7907" s="19"/>
      <c r="E7907" s="20" t="str">
        <f>IF(ISBLANK(LeaveTracker[[#This Row],[Employee Name]]),"-----",VLOOKUP(LeaveTracker[[#This Row],[Employee Name]],'List of Employees'!$B$4:$H$767,7))</f>
        <v>-----</v>
      </c>
      <c r="F7907" s="66" t="str">
        <f>IF(ISBLANK(LeaveTracker[[#This Row],[Employee Name]]),"-----",VLOOKUP(LeaveTracker[[#This Row],[Employee Name]],'List of Employees'!$B$4:$H$767,6))</f>
        <v>-----</v>
      </c>
      <c r="G7907" s="24"/>
      <c r="H7907" s="24"/>
      <c r="I7907" s="19"/>
      <c r="K7907" s="57" t="str">
        <f ca="1">LeaveTracker[[#This Row],[Days]]&amp;" "&amp;LeaveTracker[[#This Row],[Type of Leave]]</f>
        <v xml:space="preserve">0 </v>
      </c>
      <c r="L7907" s="23">
        <f ca="1">NETWORKDAYS(LeaveTracker[[#This Row],[Start Date]],LeaveTracker[[#This Row],[End Date]],lstHolidays)</f>
        <v>0</v>
      </c>
      <c r="M7907" s="27"/>
    </row>
    <row r="7908" spans="1:13" ht="30" customHeight="1" x14ac:dyDescent="0.3">
      <c r="A7908" s="27">
        <f t="shared" si="97"/>
        <v>4098</v>
      </c>
      <c r="D7908" s="19"/>
      <c r="E7908" s="20" t="str">
        <f>IF(ISBLANK(LeaveTracker[[#This Row],[Employee Name]]),"-----",VLOOKUP(LeaveTracker[[#This Row],[Employee Name]],'List of Employees'!$B$4:$H$767,7))</f>
        <v>-----</v>
      </c>
      <c r="F7908" s="66" t="str">
        <f>IF(ISBLANK(LeaveTracker[[#This Row],[Employee Name]]),"-----",VLOOKUP(LeaveTracker[[#This Row],[Employee Name]],'List of Employees'!$B$4:$H$767,6))</f>
        <v>-----</v>
      </c>
      <c r="G7908" s="24"/>
      <c r="H7908" s="24"/>
      <c r="I7908" s="19"/>
      <c r="K7908" s="57" t="str">
        <f ca="1">LeaveTracker[[#This Row],[Days]]&amp;" "&amp;LeaveTracker[[#This Row],[Type of Leave]]</f>
        <v xml:space="preserve">0 </v>
      </c>
      <c r="L7908" s="23">
        <f ca="1">NETWORKDAYS(LeaveTracker[[#This Row],[Start Date]],LeaveTracker[[#This Row],[End Date]],lstHolidays)</f>
        <v>0</v>
      </c>
      <c r="M7908" s="27"/>
    </row>
    <row r="7909" spans="1:13" ht="30" customHeight="1" x14ac:dyDescent="0.3">
      <c r="A7909" s="27">
        <f t="shared" si="97"/>
        <v>4099</v>
      </c>
      <c r="D7909" s="19"/>
      <c r="E7909" s="20" t="str">
        <f>IF(ISBLANK(LeaveTracker[[#This Row],[Employee Name]]),"-----",VLOOKUP(LeaveTracker[[#This Row],[Employee Name]],'List of Employees'!$B$4:$H$767,7))</f>
        <v>-----</v>
      </c>
      <c r="F7909" s="66" t="str">
        <f>IF(ISBLANK(LeaveTracker[[#This Row],[Employee Name]]),"-----",VLOOKUP(LeaveTracker[[#This Row],[Employee Name]],'List of Employees'!$B$4:$H$767,6))</f>
        <v>-----</v>
      </c>
      <c r="G7909" s="24"/>
      <c r="H7909" s="24"/>
      <c r="I7909" s="19"/>
      <c r="K7909" s="57" t="str">
        <f ca="1">LeaveTracker[[#This Row],[Days]]&amp;" "&amp;LeaveTracker[[#This Row],[Type of Leave]]</f>
        <v xml:space="preserve">0 </v>
      </c>
      <c r="L7909" s="23">
        <f ca="1">NETWORKDAYS(LeaveTracker[[#This Row],[Start Date]],LeaveTracker[[#This Row],[End Date]],lstHolidays)</f>
        <v>0</v>
      </c>
      <c r="M7909" s="27"/>
    </row>
    <row r="7910" spans="1:13" ht="30" customHeight="1" x14ac:dyDescent="0.3">
      <c r="A7910" s="27">
        <f t="shared" si="97"/>
        <v>4100</v>
      </c>
      <c r="D7910" s="19"/>
      <c r="E7910" s="20" t="str">
        <f>IF(ISBLANK(LeaveTracker[[#This Row],[Employee Name]]),"-----",VLOOKUP(LeaveTracker[[#This Row],[Employee Name]],'List of Employees'!$B$4:$H$767,7))</f>
        <v>-----</v>
      </c>
      <c r="F7910" s="66" t="str">
        <f>IF(ISBLANK(LeaveTracker[[#This Row],[Employee Name]]),"-----",VLOOKUP(LeaveTracker[[#This Row],[Employee Name]],'List of Employees'!$B$4:$H$767,6))</f>
        <v>-----</v>
      </c>
      <c r="G7910" s="24"/>
      <c r="H7910" s="24"/>
      <c r="I7910" s="19"/>
      <c r="K7910" s="57" t="str">
        <f ca="1">LeaveTracker[[#This Row],[Days]]&amp;" "&amp;LeaveTracker[[#This Row],[Type of Leave]]</f>
        <v xml:space="preserve">0 </v>
      </c>
      <c r="L7910" s="23">
        <f ca="1">NETWORKDAYS(LeaveTracker[[#This Row],[Start Date]],LeaveTracker[[#This Row],[End Date]],lstHolidays)</f>
        <v>0</v>
      </c>
      <c r="M7910" s="27"/>
    </row>
    <row r="7911" spans="1:13" ht="30" customHeight="1" x14ac:dyDescent="0.3">
      <c r="A7911" s="27">
        <f t="shared" si="97"/>
        <v>4101</v>
      </c>
      <c r="D7911" s="19"/>
      <c r="E7911" s="20" t="str">
        <f>IF(ISBLANK(LeaveTracker[[#This Row],[Employee Name]]),"-----",VLOOKUP(LeaveTracker[[#This Row],[Employee Name]],'List of Employees'!$B$4:$H$767,7))</f>
        <v>-----</v>
      </c>
      <c r="F7911" s="66" t="str">
        <f>IF(ISBLANK(LeaveTracker[[#This Row],[Employee Name]]),"-----",VLOOKUP(LeaveTracker[[#This Row],[Employee Name]],'List of Employees'!$B$4:$H$767,6))</f>
        <v>-----</v>
      </c>
      <c r="G7911" s="24"/>
      <c r="H7911" s="24"/>
      <c r="I7911" s="19"/>
      <c r="K7911" s="57" t="str">
        <f ca="1">LeaveTracker[[#This Row],[Days]]&amp;" "&amp;LeaveTracker[[#This Row],[Type of Leave]]</f>
        <v xml:space="preserve">0 </v>
      </c>
      <c r="L7911" s="23">
        <f ca="1">NETWORKDAYS(LeaveTracker[[#This Row],[Start Date]],LeaveTracker[[#This Row],[End Date]],lstHolidays)</f>
        <v>0</v>
      </c>
      <c r="M7911" s="27"/>
    </row>
    <row r="7912" spans="1:13" ht="30" customHeight="1" x14ac:dyDescent="0.3">
      <c r="A7912" s="27">
        <f t="shared" si="97"/>
        <v>4102</v>
      </c>
      <c r="D7912" s="19"/>
      <c r="E7912" s="20" t="str">
        <f>IF(ISBLANK(LeaveTracker[[#This Row],[Employee Name]]),"-----",VLOOKUP(LeaveTracker[[#This Row],[Employee Name]],'List of Employees'!$B$4:$H$767,7))</f>
        <v>-----</v>
      </c>
      <c r="F7912" s="66" t="str">
        <f>IF(ISBLANK(LeaveTracker[[#This Row],[Employee Name]]),"-----",VLOOKUP(LeaveTracker[[#This Row],[Employee Name]],'List of Employees'!$B$4:$H$767,6))</f>
        <v>-----</v>
      </c>
      <c r="G7912" s="24"/>
      <c r="H7912" s="24"/>
      <c r="I7912" s="19"/>
      <c r="K7912" s="57" t="str">
        <f ca="1">LeaveTracker[[#This Row],[Days]]&amp;" "&amp;LeaveTracker[[#This Row],[Type of Leave]]</f>
        <v xml:space="preserve">0 </v>
      </c>
      <c r="L7912" s="23">
        <f ca="1">NETWORKDAYS(LeaveTracker[[#This Row],[Start Date]],LeaveTracker[[#This Row],[End Date]],lstHolidays)</f>
        <v>0</v>
      </c>
      <c r="M7912" s="27"/>
    </row>
    <row r="7913" spans="1:13" ht="30" customHeight="1" x14ac:dyDescent="0.3">
      <c r="A7913" s="27">
        <f t="shared" si="97"/>
        <v>4103</v>
      </c>
      <c r="D7913" s="19"/>
      <c r="E7913" s="20" t="str">
        <f>IF(ISBLANK(LeaveTracker[[#This Row],[Employee Name]]),"-----",VLOOKUP(LeaveTracker[[#This Row],[Employee Name]],'List of Employees'!$B$4:$H$767,7))</f>
        <v>-----</v>
      </c>
      <c r="F7913" s="66" t="str">
        <f>IF(ISBLANK(LeaveTracker[[#This Row],[Employee Name]]),"-----",VLOOKUP(LeaveTracker[[#This Row],[Employee Name]],'List of Employees'!$B$4:$H$767,6))</f>
        <v>-----</v>
      </c>
      <c r="G7913" s="24"/>
      <c r="H7913" s="24"/>
      <c r="I7913" s="19"/>
      <c r="K7913" s="57" t="str">
        <f ca="1">LeaveTracker[[#This Row],[Days]]&amp;" "&amp;LeaveTracker[[#This Row],[Type of Leave]]</f>
        <v xml:space="preserve">0 </v>
      </c>
      <c r="L7913" s="23">
        <f ca="1">NETWORKDAYS(LeaveTracker[[#This Row],[Start Date]],LeaveTracker[[#This Row],[End Date]],lstHolidays)</f>
        <v>0</v>
      </c>
      <c r="M7913" s="27"/>
    </row>
    <row r="7914" spans="1:13" ht="30" customHeight="1" x14ac:dyDescent="0.3">
      <c r="A7914" s="27">
        <f t="shared" si="97"/>
        <v>4104</v>
      </c>
      <c r="D7914" s="19"/>
      <c r="E7914" s="20" t="str">
        <f>IF(ISBLANK(LeaveTracker[[#This Row],[Employee Name]]),"-----",VLOOKUP(LeaveTracker[[#This Row],[Employee Name]],'List of Employees'!$B$4:$H$767,7))</f>
        <v>-----</v>
      </c>
      <c r="F7914" s="66" t="str">
        <f>IF(ISBLANK(LeaveTracker[[#This Row],[Employee Name]]),"-----",VLOOKUP(LeaveTracker[[#This Row],[Employee Name]],'List of Employees'!$B$4:$H$767,6))</f>
        <v>-----</v>
      </c>
      <c r="G7914" s="24"/>
      <c r="H7914" s="24"/>
      <c r="I7914" s="19"/>
      <c r="K7914" s="57" t="str">
        <f ca="1">LeaveTracker[[#This Row],[Days]]&amp;" "&amp;LeaveTracker[[#This Row],[Type of Leave]]</f>
        <v xml:space="preserve">0 </v>
      </c>
      <c r="L7914" s="23">
        <f ca="1">NETWORKDAYS(LeaveTracker[[#This Row],[Start Date]],LeaveTracker[[#This Row],[End Date]],lstHolidays)</f>
        <v>0</v>
      </c>
      <c r="M7914" s="27"/>
    </row>
    <row r="7915" spans="1:13" ht="30" customHeight="1" x14ac:dyDescent="0.3">
      <c r="A7915" s="27">
        <f t="shared" si="97"/>
        <v>4105</v>
      </c>
      <c r="D7915" s="19"/>
      <c r="E7915" s="20" t="str">
        <f>IF(ISBLANK(LeaveTracker[[#This Row],[Employee Name]]),"-----",VLOOKUP(LeaveTracker[[#This Row],[Employee Name]],'List of Employees'!$B$4:$H$767,7))</f>
        <v>-----</v>
      </c>
      <c r="F7915" s="66" t="str">
        <f>IF(ISBLANK(LeaveTracker[[#This Row],[Employee Name]]),"-----",VLOOKUP(LeaveTracker[[#This Row],[Employee Name]],'List of Employees'!$B$4:$H$767,6))</f>
        <v>-----</v>
      </c>
      <c r="G7915" s="24"/>
      <c r="H7915" s="24"/>
      <c r="I7915" s="19"/>
      <c r="K7915" s="57" t="str">
        <f ca="1">LeaveTracker[[#This Row],[Days]]&amp;" "&amp;LeaveTracker[[#This Row],[Type of Leave]]</f>
        <v xml:space="preserve">0 </v>
      </c>
      <c r="L7915" s="23">
        <f ca="1">NETWORKDAYS(LeaveTracker[[#This Row],[Start Date]],LeaveTracker[[#This Row],[End Date]],lstHolidays)</f>
        <v>0</v>
      </c>
      <c r="M7915" s="27"/>
    </row>
    <row r="7916" spans="1:13" ht="30" customHeight="1" x14ac:dyDescent="0.3">
      <c r="A7916" s="27">
        <f t="shared" si="97"/>
        <v>4106</v>
      </c>
      <c r="D7916" s="19"/>
      <c r="E7916" s="20" t="str">
        <f>IF(ISBLANK(LeaveTracker[[#This Row],[Employee Name]]),"-----",VLOOKUP(LeaveTracker[[#This Row],[Employee Name]],'List of Employees'!$B$4:$H$767,7))</f>
        <v>-----</v>
      </c>
      <c r="F7916" s="66" t="str">
        <f>IF(ISBLANK(LeaveTracker[[#This Row],[Employee Name]]),"-----",VLOOKUP(LeaveTracker[[#This Row],[Employee Name]],'List of Employees'!$B$4:$H$767,6))</f>
        <v>-----</v>
      </c>
      <c r="G7916" s="24"/>
      <c r="H7916" s="24"/>
      <c r="I7916" s="19"/>
      <c r="K7916" s="57" t="str">
        <f ca="1">LeaveTracker[[#This Row],[Days]]&amp;" "&amp;LeaveTracker[[#This Row],[Type of Leave]]</f>
        <v xml:space="preserve">0 </v>
      </c>
      <c r="L7916" s="23">
        <f ca="1">NETWORKDAYS(LeaveTracker[[#This Row],[Start Date]],LeaveTracker[[#This Row],[End Date]],lstHolidays)</f>
        <v>0</v>
      </c>
      <c r="M7916" s="27"/>
    </row>
    <row r="7917" spans="1:13" ht="30" customHeight="1" x14ac:dyDescent="0.3">
      <c r="A7917" s="27">
        <f t="shared" si="97"/>
        <v>4107</v>
      </c>
      <c r="D7917" s="19"/>
      <c r="E7917" s="20" t="str">
        <f>IF(ISBLANK(LeaveTracker[[#This Row],[Employee Name]]),"-----",VLOOKUP(LeaveTracker[[#This Row],[Employee Name]],'List of Employees'!$B$4:$H$767,7))</f>
        <v>-----</v>
      </c>
      <c r="F7917" s="66" t="str">
        <f>IF(ISBLANK(LeaveTracker[[#This Row],[Employee Name]]),"-----",VLOOKUP(LeaveTracker[[#This Row],[Employee Name]],'List of Employees'!$B$4:$H$767,6))</f>
        <v>-----</v>
      </c>
      <c r="G7917" s="24"/>
      <c r="H7917" s="24"/>
      <c r="I7917" s="19"/>
      <c r="K7917" s="57" t="str">
        <f ca="1">LeaveTracker[[#This Row],[Days]]&amp;" "&amp;LeaveTracker[[#This Row],[Type of Leave]]</f>
        <v xml:space="preserve">0 </v>
      </c>
      <c r="L7917" s="23">
        <f ca="1">NETWORKDAYS(LeaveTracker[[#This Row],[Start Date]],LeaveTracker[[#This Row],[End Date]],lstHolidays)</f>
        <v>0</v>
      </c>
      <c r="M7917" s="27"/>
    </row>
    <row r="7918" spans="1:13" ht="30" customHeight="1" x14ac:dyDescent="0.3">
      <c r="A7918" s="27">
        <f t="shared" si="97"/>
        <v>4108</v>
      </c>
      <c r="D7918" s="19"/>
      <c r="E7918" s="20" t="str">
        <f>IF(ISBLANK(LeaveTracker[[#This Row],[Employee Name]]),"-----",VLOOKUP(LeaveTracker[[#This Row],[Employee Name]],'List of Employees'!$B$4:$H$767,7))</f>
        <v>-----</v>
      </c>
      <c r="F7918" s="66" t="str">
        <f>IF(ISBLANK(LeaveTracker[[#This Row],[Employee Name]]),"-----",VLOOKUP(LeaveTracker[[#This Row],[Employee Name]],'List of Employees'!$B$4:$H$767,6))</f>
        <v>-----</v>
      </c>
      <c r="G7918" s="24"/>
      <c r="H7918" s="24"/>
      <c r="I7918" s="19"/>
      <c r="K7918" s="57" t="str">
        <f ca="1">LeaveTracker[[#This Row],[Days]]&amp;" "&amp;LeaveTracker[[#This Row],[Type of Leave]]</f>
        <v xml:space="preserve">0 </v>
      </c>
      <c r="L7918" s="23">
        <f ca="1">NETWORKDAYS(LeaveTracker[[#This Row],[Start Date]],LeaveTracker[[#This Row],[End Date]],lstHolidays)</f>
        <v>0</v>
      </c>
      <c r="M7918" s="27"/>
    </row>
    <row r="7919" spans="1:13" ht="30" customHeight="1" x14ac:dyDescent="0.3">
      <c r="A7919" s="27">
        <f t="shared" si="97"/>
        <v>4109</v>
      </c>
      <c r="D7919" s="19"/>
      <c r="E7919" s="20" t="str">
        <f>IF(ISBLANK(LeaveTracker[[#This Row],[Employee Name]]),"-----",VLOOKUP(LeaveTracker[[#This Row],[Employee Name]],'List of Employees'!$B$4:$H$767,7))</f>
        <v>-----</v>
      </c>
      <c r="F7919" s="66" t="str">
        <f>IF(ISBLANK(LeaveTracker[[#This Row],[Employee Name]]),"-----",VLOOKUP(LeaveTracker[[#This Row],[Employee Name]],'List of Employees'!$B$4:$H$767,6))</f>
        <v>-----</v>
      </c>
      <c r="G7919" s="24"/>
      <c r="H7919" s="24"/>
      <c r="I7919" s="19"/>
      <c r="K7919" s="57" t="str">
        <f ca="1">LeaveTracker[[#This Row],[Days]]&amp;" "&amp;LeaveTracker[[#This Row],[Type of Leave]]</f>
        <v xml:space="preserve">0 </v>
      </c>
      <c r="L7919" s="23">
        <f ca="1">NETWORKDAYS(LeaveTracker[[#This Row],[Start Date]],LeaveTracker[[#This Row],[End Date]],lstHolidays)</f>
        <v>0</v>
      </c>
      <c r="M7919" s="27"/>
    </row>
    <row r="7920" spans="1:13" ht="30" customHeight="1" x14ac:dyDescent="0.3">
      <c r="A7920" s="27">
        <f t="shared" si="97"/>
        <v>4110</v>
      </c>
      <c r="D7920" s="19"/>
      <c r="E7920" s="20" t="str">
        <f>IF(ISBLANK(LeaveTracker[[#This Row],[Employee Name]]),"-----",VLOOKUP(LeaveTracker[[#This Row],[Employee Name]],'List of Employees'!$B$4:$H$767,7))</f>
        <v>-----</v>
      </c>
      <c r="F7920" s="66" t="str">
        <f>IF(ISBLANK(LeaveTracker[[#This Row],[Employee Name]]),"-----",VLOOKUP(LeaveTracker[[#This Row],[Employee Name]],'List of Employees'!$B$4:$H$767,6))</f>
        <v>-----</v>
      </c>
      <c r="G7920" s="24"/>
      <c r="H7920" s="24"/>
      <c r="I7920" s="19"/>
      <c r="K7920" s="57" t="str">
        <f ca="1">LeaveTracker[[#This Row],[Days]]&amp;" "&amp;LeaveTracker[[#This Row],[Type of Leave]]</f>
        <v xml:space="preserve">0 </v>
      </c>
      <c r="L7920" s="23">
        <f ca="1">NETWORKDAYS(LeaveTracker[[#This Row],[Start Date]],LeaveTracker[[#This Row],[End Date]],lstHolidays)</f>
        <v>0</v>
      </c>
      <c r="M7920" s="27"/>
    </row>
    <row r="7921" spans="1:13" ht="30" customHeight="1" x14ac:dyDescent="0.3">
      <c r="A7921" s="27">
        <f t="shared" si="97"/>
        <v>4111</v>
      </c>
      <c r="D7921" s="19"/>
      <c r="E7921" s="20" t="str">
        <f>IF(ISBLANK(LeaveTracker[[#This Row],[Employee Name]]),"-----",VLOOKUP(LeaveTracker[[#This Row],[Employee Name]],'List of Employees'!$B$4:$H$767,7))</f>
        <v>-----</v>
      </c>
      <c r="F7921" s="66" t="str">
        <f>IF(ISBLANK(LeaveTracker[[#This Row],[Employee Name]]),"-----",VLOOKUP(LeaveTracker[[#This Row],[Employee Name]],'List of Employees'!$B$4:$H$767,6))</f>
        <v>-----</v>
      </c>
      <c r="G7921" s="24"/>
      <c r="H7921" s="24"/>
      <c r="I7921" s="19"/>
      <c r="K7921" s="57" t="str">
        <f ca="1">LeaveTracker[[#This Row],[Days]]&amp;" "&amp;LeaveTracker[[#This Row],[Type of Leave]]</f>
        <v xml:space="preserve">0 </v>
      </c>
      <c r="L7921" s="23">
        <f ca="1">NETWORKDAYS(LeaveTracker[[#This Row],[Start Date]],LeaveTracker[[#This Row],[End Date]],lstHolidays)</f>
        <v>0</v>
      </c>
      <c r="M7921" s="27"/>
    </row>
    <row r="7922" spans="1:13" ht="30" customHeight="1" x14ac:dyDescent="0.3">
      <c r="A7922" s="27">
        <f t="shared" si="97"/>
        <v>4112</v>
      </c>
      <c r="D7922" s="19"/>
      <c r="E7922" s="20" t="str">
        <f>IF(ISBLANK(LeaveTracker[[#This Row],[Employee Name]]),"-----",VLOOKUP(LeaveTracker[[#This Row],[Employee Name]],'List of Employees'!$B$4:$H$767,7))</f>
        <v>-----</v>
      </c>
      <c r="F7922" s="66" t="str">
        <f>IF(ISBLANK(LeaveTracker[[#This Row],[Employee Name]]),"-----",VLOOKUP(LeaveTracker[[#This Row],[Employee Name]],'List of Employees'!$B$4:$H$767,6))</f>
        <v>-----</v>
      </c>
      <c r="G7922" s="24"/>
      <c r="H7922" s="24"/>
      <c r="I7922" s="19"/>
      <c r="K7922" s="57" t="str">
        <f ca="1">LeaveTracker[[#This Row],[Days]]&amp;" "&amp;LeaveTracker[[#This Row],[Type of Leave]]</f>
        <v xml:space="preserve">0 </v>
      </c>
      <c r="L7922" s="23">
        <f ca="1">NETWORKDAYS(LeaveTracker[[#This Row],[Start Date]],LeaveTracker[[#This Row],[End Date]],lstHolidays)</f>
        <v>0</v>
      </c>
      <c r="M7922" s="27"/>
    </row>
    <row r="7923" spans="1:13" ht="30" customHeight="1" x14ac:dyDescent="0.3">
      <c r="A7923" s="27">
        <f t="shared" si="97"/>
        <v>4113</v>
      </c>
      <c r="D7923" s="19"/>
      <c r="E7923" s="20" t="str">
        <f>IF(ISBLANK(LeaveTracker[[#This Row],[Employee Name]]),"-----",VLOOKUP(LeaveTracker[[#This Row],[Employee Name]],'List of Employees'!$B$4:$H$767,7))</f>
        <v>-----</v>
      </c>
      <c r="F7923" s="66" t="str">
        <f>IF(ISBLANK(LeaveTracker[[#This Row],[Employee Name]]),"-----",VLOOKUP(LeaveTracker[[#This Row],[Employee Name]],'List of Employees'!$B$4:$H$767,6))</f>
        <v>-----</v>
      </c>
      <c r="G7923" s="24"/>
      <c r="H7923" s="24"/>
      <c r="I7923" s="19"/>
      <c r="K7923" s="57" t="str">
        <f ca="1">LeaveTracker[[#This Row],[Days]]&amp;" "&amp;LeaveTracker[[#This Row],[Type of Leave]]</f>
        <v xml:space="preserve">0 </v>
      </c>
      <c r="L7923" s="23">
        <f ca="1">NETWORKDAYS(LeaveTracker[[#This Row],[Start Date]],LeaveTracker[[#This Row],[End Date]],lstHolidays)</f>
        <v>0</v>
      </c>
      <c r="M7923" s="27"/>
    </row>
    <row r="7924" spans="1:13" ht="30" customHeight="1" x14ac:dyDescent="0.3">
      <c r="A7924" s="27">
        <f t="shared" si="97"/>
        <v>4114</v>
      </c>
      <c r="D7924" s="19"/>
      <c r="E7924" s="20" t="str">
        <f>IF(ISBLANK(LeaveTracker[[#This Row],[Employee Name]]),"-----",VLOOKUP(LeaveTracker[[#This Row],[Employee Name]],'List of Employees'!$B$4:$H$767,7))</f>
        <v>-----</v>
      </c>
      <c r="F7924" s="66" t="str">
        <f>IF(ISBLANK(LeaveTracker[[#This Row],[Employee Name]]),"-----",VLOOKUP(LeaveTracker[[#This Row],[Employee Name]],'List of Employees'!$B$4:$H$767,6))</f>
        <v>-----</v>
      </c>
      <c r="G7924" s="24"/>
      <c r="H7924" s="24"/>
      <c r="I7924" s="19"/>
      <c r="K7924" s="57" t="str">
        <f ca="1">LeaveTracker[[#This Row],[Days]]&amp;" "&amp;LeaveTracker[[#This Row],[Type of Leave]]</f>
        <v xml:space="preserve">0 </v>
      </c>
      <c r="L7924" s="23">
        <f ca="1">NETWORKDAYS(LeaveTracker[[#This Row],[Start Date]],LeaveTracker[[#This Row],[End Date]],lstHolidays)</f>
        <v>0</v>
      </c>
      <c r="M7924" s="27"/>
    </row>
    <row r="7925" spans="1:13" ht="30" customHeight="1" x14ac:dyDescent="0.3">
      <c r="A7925" s="27">
        <f t="shared" si="97"/>
        <v>4115</v>
      </c>
      <c r="D7925" s="19"/>
      <c r="E7925" s="20" t="str">
        <f>IF(ISBLANK(LeaveTracker[[#This Row],[Employee Name]]),"-----",VLOOKUP(LeaveTracker[[#This Row],[Employee Name]],'List of Employees'!$B$4:$H$767,7))</f>
        <v>-----</v>
      </c>
      <c r="F7925" s="66" t="str">
        <f>IF(ISBLANK(LeaveTracker[[#This Row],[Employee Name]]),"-----",VLOOKUP(LeaveTracker[[#This Row],[Employee Name]],'List of Employees'!$B$4:$H$767,6))</f>
        <v>-----</v>
      </c>
      <c r="G7925" s="24"/>
      <c r="H7925" s="24"/>
      <c r="I7925" s="19"/>
      <c r="K7925" s="57" t="str">
        <f ca="1">LeaveTracker[[#This Row],[Days]]&amp;" "&amp;LeaveTracker[[#This Row],[Type of Leave]]</f>
        <v xml:space="preserve">0 </v>
      </c>
      <c r="L7925" s="23">
        <f ca="1">NETWORKDAYS(LeaveTracker[[#This Row],[Start Date]],LeaveTracker[[#This Row],[End Date]],lstHolidays)</f>
        <v>0</v>
      </c>
      <c r="M7925" s="27"/>
    </row>
    <row r="7926" spans="1:13" ht="30" customHeight="1" x14ac:dyDescent="0.3">
      <c r="A7926" s="27">
        <f t="shared" si="97"/>
        <v>4116</v>
      </c>
      <c r="D7926" s="19"/>
      <c r="E7926" s="20" t="str">
        <f>IF(ISBLANK(LeaveTracker[[#This Row],[Employee Name]]),"-----",VLOOKUP(LeaveTracker[[#This Row],[Employee Name]],'List of Employees'!$B$4:$H$767,7))</f>
        <v>-----</v>
      </c>
      <c r="F7926" s="66" t="str">
        <f>IF(ISBLANK(LeaveTracker[[#This Row],[Employee Name]]),"-----",VLOOKUP(LeaveTracker[[#This Row],[Employee Name]],'List of Employees'!$B$4:$H$767,6))</f>
        <v>-----</v>
      </c>
      <c r="G7926" s="24"/>
      <c r="H7926" s="24"/>
      <c r="I7926" s="19"/>
      <c r="K7926" s="57" t="str">
        <f ca="1">LeaveTracker[[#This Row],[Days]]&amp;" "&amp;LeaveTracker[[#This Row],[Type of Leave]]</f>
        <v xml:space="preserve">0 </v>
      </c>
      <c r="L7926" s="23">
        <f ca="1">NETWORKDAYS(LeaveTracker[[#This Row],[Start Date]],LeaveTracker[[#This Row],[End Date]],lstHolidays)</f>
        <v>0</v>
      </c>
      <c r="M7926" s="27"/>
    </row>
    <row r="7927" spans="1:13" ht="30" customHeight="1" x14ac:dyDescent="0.3">
      <c r="A7927" s="27">
        <f t="shared" si="97"/>
        <v>4117</v>
      </c>
      <c r="D7927" s="19"/>
      <c r="E7927" s="20" t="str">
        <f>IF(ISBLANK(LeaveTracker[[#This Row],[Employee Name]]),"-----",VLOOKUP(LeaveTracker[[#This Row],[Employee Name]],'List of Employees'!$B$4:$H$767,7))</f>
        <v>-----</v>
      </c>
      <c r="F7927" s="66" t="str">
        <f>IF(ISBLANK(LeaveTracker[[#This Row],[Employee Name]]),"-----",VLOOKUP(LeaveTracker[[#This Row],[Employee Name]],'List of Employees'!$B$4:$H$767,6))</f>
        <v>-----</v>
      </c>
      <c r="G7927" s="24"/>
      <c r="H7927" s="24"/>
      <c r="I7927" s="19"/>
      <c r="K7927" s="57" t="str">
        <f ca="1">LeaveTracker[[#This Row],[Days]]&amp;" "&amp;LeaveTracker[[#This Row],[Type of Leave]]</f>
        <v xml:space="preserve">0 </v>
      </c>
      <c r="L7927" s="23">
        <f ca="1">NETWORKDAYS(LeaveTracker[[#This Row],[Start Date]],LeaveTracker[[#This Row],[End Date]],lstHolidays)</f>
        <v>0</v>
      </c>
      <c r="M7927" s="27"/>
    </row>
    <row r="7928" spans="1:13" ht="30" customHeight="1" x14ac:dyDescent="0.3">
      <c r="A7928" s="27">
        <f t="shared" si="97"/>
        <v>4118</v>
      </c>
      <c r="D7928" s="19"/>
      <c r="E7928" s="20" t="str">
        <f>IF(ISBLANK(LeaveTracker[[#This Row],[Employee Name]]),"-----",VLOOKUP(LeaveTracker[[#This Row],[Employee Name]],'List of Employees'!$B$4:$H$767,7))</f>
        <v>-----</v>
      </c>
      <c r="F7928" s="66" t="str">
        <f>IF(ISBLANK(LeaveTracker[[#This Row],[Employee Name]]),"-----",VLOOKUP(LeaveTracker[[#This Row],[Employee Name]],'List of Employees'!$B$4:$H$767,6))</f>
        <v>-----</v>
      </c>
      <c r="G7928" s="24"/>
      <c r="H7928" s="24"/>
      <c r="I7928" s="19"/>
      <c r="K7928" s="57" t="str">
        <f ca="1">LeaveTracker[[#This Row],[Days]]&amp;" "&amp;LeaveTracker[[#This Row],[Type of Leave]]</f>
        <v xml:space="preserve">0 </v>
      </c>
      <c r="L7928" s="23">
        <f ca="1">NETWORKDAYS(LeaveTracker[[#This Row],[Start Date]],LeaveTracker[[#This Row],[End Date]],lstHolidays)</f>
        <v>0</v>
      </c>
      <c r="M7928" s="27"/>
    </row>
    <row r="7929" spans="1:13" ht="30" customHeight="1" x14ac:dyDescent="0.3">
      <c r="A7929" s="27">
        <f t="shared" si="97"/>
        <v>4119</v>
      </c>
      <c r="D7929" s="19"/>
      <c r="E7929" s="20" t="str">
        <f>IF(ISBLANK(LeaveTracker[[#This Row],[Employee Name]]),"-----",VLOOKUP(LeaveTracker[[#This Row],[Employee Name]],'List of Employees'!$B$4:$H$767,7))</f>
        <v>-----</v>
      </c>
      <c r="F7929" s="66" t="str">
        <f>IF(ISBLANK(LeaveTracker[[#This Row],[Employee Name]]),"-----",VLOOKUP(LeaveTracker[[#This Row],[Employee Name]],'List of Employees'!$B$4:$H$767,6))</f>
        <v>-----</v>
      </c>
      <c r="G7929" s="24"/>
      <c r="H7929" s="24"/>
      <c r="I7929" s="19"/>
      <c r="K7929" s="57" t="str">
        <f ca="1">LeaveTracker[[#This Row],[Days]]&amp;" "&amp;LeaveTracker[[#This Row],[Type of Leave]]</f>
        <v xml:space="preserve">0 </v>
      </c>
      <c r="L7929" s="23">
        <f ca="1">NETWORKDAYS(LeaveTracker[[#This Row],[Start Date]],LeaveTracker[[#This Row],[End Date]],lstHolidays)</f>
        <v>0</v>
      </c>
      <c r="M7929" s="27"/>
    </row>
    <row r="7930" spans="1:13" ht="30" customHeight="1" x14ac:dyDescent="0.3">
      <c r="A7930" s="27">
        <f t="shared" si="97"/>
        <v>4120</v>
      </c>
      <c r="D7930" s="19"/>
      <c r="E7930" s="20" t="str">
        <f>IF(ISBLANK(LeaveTracker[[#This Row],[Employee Name]]),"-----",VLOOKUP(LeaveTracker[[#This Row],[Employee Name]],'List of Employees'!$B$4:$H$767,7))</f>
        <v>-----</v>
      </c>
      <c r="F7930" s="66" t="str">
        <f>IF(ISBLANK(LeaveTracker[[#This Row],[Employee Name]]),"-----",VLOOKUP(LeaveTracker[[#This Row],[Employee Name]],'List of Employees'!$B$4:$H$767,6))</f>
        <v>-----</v>
      </c>
      <c r="G7930" s="24"/>
      <c r="H7930" s="24"/>
      <c r="I7930" s="19"/>
      <c r="K7930" s="57" t="str">
        <f ca="1">LeaveTracker[[#This Row],[Days]]&amp;" "&amp;LeaveTracker[[#This Row],[Type of Leave]]</f>
        <v xml:space="preserve">0 </v>
      </c>
      <c r="L7930" s="23">
        <f ca="1">NETWORKDAYS(LeaveTracker[[#This Row],[Start Date]],LeaveTracker[[#This Row],[End Date]],lstHolidays)</f>
        <v>0</v>
      </c>
      <c r="M7930" s="27"/>
    </row>
    <row r="7931" spans="1:13" ht="30" customHeight="1" x14ac:dyDescent="0.3">
      <c r="A7931" s="27">
        <f t="shared" si="97"/>
        <v>4121</v>
      </c>
      <c r="D7931" s="19"/>
      <c r="E7931" s="20" t="str">
        <f>IF(ISBLANK(LeaveTracker[[#This Row],[Employee Name]]),"-----",VLOOKUP(LeaveTracker[[#This Row],[Employee Name]],'List of Employees'!$B$4:$H$767,7))</f>
        <v>-----</v>
      </c>
      <c r="F7931" s="66" t="str">
        <f>IF(ISBLANK(LeaveTracker[[#This Row],[Employee Name]]),"-----",VLOOKUP(LeaveTracker[[#This Row],[Employee Name]],'List of Employees'!$B$4:$H$767,6))</f>
        <v>-----</v>
      </c>
      <c r="G7931" s="24"/>
      <c r="H7931" s="24"/>
      <c r="I7931" s="19"/>
      <c r="K7931" s="57" t="str">
        <f ca="1">LeaveTracker[[#This Row],[Days]]&amp;" "&amp;LeaveTracker[[#This Row],[Type of Leave]]</f>
        <v xml:space="preserve">0 </v>
      </c>
      <c r="L7931" s="23">
        <f ca="1">NETWORKDAYS(LeaveTracker[[#This Row],[Start Date]],LeaveTracker[[#This Row],[End Date]],lstHolidays)</f>
        <v>0</v>
      </c>
      <c r="M7931" s="27"/>
    </row>
    <row r="7932" spans="1:13" ht="30" customHeight="1" x14ac:dyDescent="0.3">
      <c r="A7932" s="27">
        <f t="shared" si="97"/>
        <v>4122</v>
      </c>
      <c r="D7932" s="19"/>
      <c r="E7932" s="20" t="str">
        <f>IF(ISBLANK(LeaveTracker[[#This Row],[Employee Name]]),"-----",VLOOKUP(LeaveTracker[[#This Row],[Employee Name]],'List of Employees'!$B$4:$H$767,7))</f>
        <v>-----</v>
      </c>
      <c r="F7932" s="66" t="str">
        <f>IF(ISBLANK(LeaveTracker[[#This Row],[Employee Name]]),"-----",VLOOKUP(LeaveTracker[[#This Row],[Employee Name]],'List of Employees'!$B$4:$H$767,6))</f>
        <v>-----</v>
      </c>
      <c r="G7932" s="24"/>
      <c r="H7932" s="24"/>
      <c r="I7932" s="19"/>
      <c r="K7932" s="57" t="str">
        <f ca="1">LeaveTracker[[#This Row],[Days]]&amp;" "&amp;LeaveTracker[[#This Row],[Type of Leave]]</f>
        <v xml:space="preserve">0 </v>
      </c>
      <c r="L7932" s="23">
        <f ca="1">NETWORKDAYS(LeaveTracker[[#This Row],[Start Date]],LeaveTracker[[#This Row],[End Date]],lstHolidays)</f>
        <v>0</v>
      </c>
      <c r="M7932" s="27"/>
    </row>
    <row r="7933" spans="1:13" ht="30" customHeight="1" x14ac:dyDescent="0.3">
      <c r="A7933" s="27">
        <f t="shared" si="97"/>
        <v>4123</v>
      </c>
      <c r="D7933" s="19"/>
      <c r="E7933" s="20" t="str">
        <f>IF(ISBLANK(LeaveTracker[[#This Row],[Employee Name]]),"-----",VLOOKUP(LeaveTracker[[#This Row],[Employee Name]],'List of Employees'!$B$4:$H$767,7))</f>
        <v>-----</v>
      </c>
      <c r="F7933" s="66" t="str">
        <f>IF(ISBLANK(LeaveTracker[[#This Row],[Employee Name]]),"-----",VLOOKUP(LeaveTracker[[#This Row],[Employee Name]],'List of Employees'!$B$4:$H$767,6))</f>
        <v>-----</v>
      </c>
      <c r="G7933" s="24"/>
      <c r="H7933" s="24"/>
      <c r="I7933" s="19"/>
      <c r="K7933" s="57" t="str">
        <f ca="1">LeaveTracker[[#This Row],[Days]]&amp;" "&amp;LeaveTracker[[#This Row],[Type of Leave]]</f>
        <v xml:space="preserve">0 </v>
      </c>
      <c r="L7933" s="23">
        <f ca="1">NETWORKDAYS(LeaveTracker[[#This Row],[Start Date]],LeaveTracker[[#This Row],[End Date]],lstHolidays)</f>
        <v>0</v>
      </c>
      <c r="M7933" s="27"/>
    </row>
    <row r="7934" spans="1:13" ht="30" customHeight="1" x14ac:dyDescent="0.3">
      <c r="A7934" s="27">
        <f t="shared" si="97"/>
        <v>4124</v>
      </c>
      <c r="D7934" s="19"/>
      <c r="E7934" s="20" t="str">
        <f>IF(ISBLANK(LeaveTracker[[#This Row],[Employee Name]]),"-----",VLOOKUP(LeaveTracker[[#This Row],[Employee Name]],'List of Employees'!$B$4:$H$767,7))</f>
        <v>-----</v>
      </c>
      <c r="F7934" s="66" t="str">
        <f>IF(ISBLANK(LeaveTracker[[#This Row],[Employee Name]]),"-----",VLOOKUP(LeaveTracker[[#This Row],[Employee Name]],'List of Employees'!$B$4:$H$767,6))</f>
        <v>-----</v>
      </c>
      <c r="G7934" s="24"/>
      <c r="H7934" s="24"/>
      <c r="I7934" s="19"/>
      <c r="K7934" s="57" t="str">
        <f ca="1">LeaveTracker[[#This Row],[Days]]&amp;" "&amp;LeaveTracker[[#This Row],[Type of Leave]]</f>
        <v xml:space="preserve">0 </v>
      </c>
      <c r="L7934" s="23">
        <f ca="1">NETWORKDAYS(LeaveTracker[[#This Row],[Start Date]],LeaveTracker[[#This Row],[End Date]],lstHolidays)</f>
        <v>0</v>
      </c>
      <c r="M7934" s="27"/>
    </row>
    <row r="7935" spans="1:13" ht="30" customHeight="1" x14ac:dyDescent="0.3">
      <c r="A7935" s="27">
        <f t="shared" si="97"/>
        <v>4125</v>
      </c>
      <c r="D7935" s="19"/>
      <c r="E7935" s="20" t="str">
        <f>IF(ISBLANK(LeaveTracker[[#This Row],[Employee Name]]),"-----",VLOOKUP(LeaveTracker[[#This Row],[Employee Name]],'List of Employees'!$B$4:$H$767,7))</f>
        <v>-----</v>
      </c>
      <c r="F7935" s="66" t="str">
        <f>IF(ISBLANK(LeaveTracker[[#This Row],[Employee Name]]),"-----",VLOOKUP(LeaveTracker[[#This Row],[Employee Name]],'List of Employees'!$B$4:$H$767,6))</f>
        <v>-----</v>
      </c>
      <c r="G7935" s="24"/>
      <c r="H7935" s="24"/>
      <c r="I7935" s="19"/>
      <c r="K7935" s="57" t="str">
        <f ca="1">LeaveTracker[[#This Row],[Days]]&amp;" "&amp;LeaveTracker[[#This Row],[Type of Leave]]</f>
        <v xml:space="preserve">0 </v>
      </c>
      <c r="L7935" s="23">
        <f ca="1">NETWORKDAYS(LeaveTracker[[#This Row],[Start Date]],LeaveTracker[[#This Row],[End Date]],lstHolidays)</f>
        <v>0</v>
      </c>
      <c r="M7935" s="27"/>
    </row>
    <row r="7936" spans="1:13" ht="30" customHeight="1" x14ac:dyDescent="0.3">
      <c r="A7936" s="27">
        <f t="shared" ref="A7936:A7983" si="98">A7935+1</f>
        <v>4126</v>
      </c>
      <c r="D7936" s="19"/>
      <c r="E7936" s="20" t="str">
        <f>IF(ISBLANK(LeaveTracker[[#This Row],[Employee Name]]),"-----",VLOOKUP(LeaveTracker[[#This Row],[Employee Name]],'List of Employees'!$B$4:$H$767,7))</f>
        <v>-----</v>
      </c>
      <c r="F7936" s="66" t="str">
        <f>IF(ISBLANK(LeaveTracker[[#This Row],[Employee Name]]),"-----",VLOOKUP(LeaveTracker[[#This Row],[Employee Name]],'List of Employees'!$B$4:$H$767,6))</f>
        <v>-----</v>
      </c>
      <c r="G7936" s="24"/>
      <c r="H7936" s="24"/>
      <c r="I7936" s="19"/>
      <c r="K7936" s="57" t="str">
        <f ca="1">LeaveTracker[[#This Row],[Days]]&amp;" "&amp;LeaveTracker[[#This Row],[Type of Leave]]</f>
        <v xml:space="preserve">0 </v>
      </c>
      <c r="L7936" s="23">
        <f ca="1">NETWORKDAYS(LeaveTracker[[#This Row],[Start Date]],LeaveTracker[[#This Row],[End Date]],lstHolidays)</f>
        <v>0</v>
      </c>
      <c r="M7936" s="27"/>
    </row>
    <row r="7937" spans="1:13" ht="30" customHeight="1" x14ac:dyDescent="0.3">
      <c r="A7937" s="27">
        <f t="shared" si="98"/>
        <v>4127</v>
      </c>
      <c r="D7937" s="19"/>
      <c r="E7937" s="20" t="str">
        <f>IF(ISBLANK(LeaveTracker[[#This Row],[Employee Name]]),"-----",VLOOKUP(LeaveTracker[[#This Row],[Employee Name]],'List of Employees'!$B$4:$H$767,7))</f>
        <v>-----</v>
      </c>
      <c r="F7937" s="66" t="str">
        <f>IF(ISBLANK(LeaveTracker[[#This Row],[Employee Name]]),"-----",VLOOKUP(LeaveTracker[[#This Row],[Employee Name]],'List of Employees'!$B$4:$H$767,6))</f>
        <v>-----</v>
      </c>
      <c r="G7937" s="24"/>
      <c r="H7937" s="24"/>
      <c r="I7937" s="19"/>
      <c r="K7937" s="57" t="str">
        <f ca="1">LeaveTracker[[#This Row],[Days]]&amp;" "&amp;LeaveTracker[[#This Row],[Type of Leave]]</f>
        <v xml:space="preserve">0 </v>
      </c>
      <c r="L7937" s="23">
        <f ca="1">NETWORKDAYS(LeaveTracker[[#This Row],[Start Date]],LeaveTracker[[#This Row],[End Date]],lstHolidays)</f>
        <v>0</v>
      </c>
      <c r="M7937" s="27"/>
    </row>
    <row r="7938" spans="1:13" ht="30" customHeight="1" x14ac:dyDescent="0.3">
      <c r="A7938" s="27">
        <f t="shared" si="98"/>
        <v>4128</v>
      </c>
      <c r="D7938" s="19"/>
      <c r="E7938" s="20" t="str">
        <f>IF(ISBLANK(LeaveTracker[[#This Row],[Employee Name]]),"-----",VLOOKUP(LeaveTracker[[#This Row],[Employee Name]],'List of Employees'!$B$4:$H$767,7))</f>
        <v>-----</v>
      </c>
      <c r="F7938" s="66" t="str">
        <f>IF(ISBLANK(LeaveTracker[[#This Row],[Employee Name]]),"-----",VLOOKUP(LeaveTracker[[#This Row],[Employee Name]],'List of Employees'!$B$4:$H$767,6))</f>
        <v>-----</v>
      </c>
      <c r="G7938" s="24"/>
      <c r="H7938" s="24"/>
      <c r="I7938" s="19"/>
      <c r="K7938" s="57" t="str">
        <f ca="1">LeaveTracker[[#This Row],[Days]]&amp;" "&amp;LeaveTracker[[#This Row],[Type of Leave]]</f>
        <v xml:space="preserve">0 </v>
      </c>
      <c r="L7938" s="23">
        <f ca="1">NETWORKDAYS(LeaveTracker[[#This Row],[Start Date]],LeaveTracker[[#This Row],[End Date]],lstHolidays)</f>
        <v>0</v>
      </c>
      <c r="M7938" s="27"/>
    </row>
    <row r="7939" spans="1:13" ht="30" customHeight="1" x14ac:dyDescent="0.3">
      <c r="A7939" s="27">
        <f t="shared" si="98"/>
        <v>4129</v>
      </c>
      <c r="D7939" s="19"/>
      <c r="E7939" s="20" t="str">
        <f>IF(ISBLANK(LeaveTracker[[#This Row],[Employee Name]]),"-----",VLOOKUP(LeaveTracker[[#This Row],[Employee Name]],'List of Employees'!$B$4:$H$767,7))</f>
        <v>-----</v>
      </c>
      <c r="F7939" s="66" t="str">
        <f>IF(ISBLANK(LeaveTracker[[#This Row],[Employee Name]]),"-----",VLOOKUP(LeaveTracker[[#This Row],[Employee Name]],'List of Employees'!$B$4:$H$767,6))</f>
        <v>-----</v>
      </c>
      <c r="G7939" s="24"/>
      <c r="H7939" s="24"/>
      <c r="I7939" s="19"/>
      <c r="K7939" s="57" t="str">
        <f ca="1">LeaveTracker[[#This Row],[Days]]&amp;" "&amp;LeaveTracker[[#This Row],[Type of Leave]]</f>
        <v xml:space="preserve">0 </v>
      </c>
      <c r="L7939" s="23">
        <f ca="1">NETWORKDAYS(LeaveTracker[[#This Row],[Start Date]],LeaveTracker[[#This Row],[End Date]],lstHolidays)</f>
        <v>0</v>
      </c>
      <c r="M7939" s="27"/>
    </row>
    <row r="7940" spans="1:13" ht="30" customHeight="1" x14ac:dyDescent="0.3">
      <c r="A7940" s="27">
        <f t="shared" si="98"/>
        <v>4130</v>
      </c>
      <c r="D7940" s="19"/>
      <c r="E7940" s="20" t="str">
        <f>IF(ISBLANK(LeaveTracker[[#This Row],[Employee Name]]),"-----",VLOOKUP(LeaveTracker[[#This Row],[Employee Name]],'List of Employees'!$B$4:$H$767,7))</f>
        <v>-----</v>
      </c>
      <c r="F7940" s="66" t="str">
        <f>IF(ISBLANK(LeaveTracker[[#This Row],[Employee Name]]),"-----",VLOOKUP(LeaveTracker[[#This Row],[Employee Name]],'List of Employees'!$B$4:$H$767,6))</f>
        <v>-----</v>
      </c>
      <c r="G7940" s="24"/>
      <c r="H7940" s="24"/>
      <c r="I7940" s="19"/>
      <c r="K7940" s="57" t="str">
        <f ca="1">LeaveTracker[[#This Row],[Days]]&amp;" "&amp;LeaveTracker[[#This Row],[Type of Leave]]</f>
        <v xml:space="preserve">0 </v>
      </c>
      <c r="L7940" s="23">
        <f ca="1">NETWORKDAYS(LeaveTracker[[#This Row],[Start Date]],LeaveTracker[[#This Row],[End Date]],lstHolidays)</f>
        <v>0</v>
      </c>
      <c r="M7940" s="27"/>
    </row>
    <row r="7941" spans="1:13" ht="30" customHeight="1" x14ac:dyDescent="0.3">
      <c r="A7941" s="27">
        <f t="shared" si="98"/>
        <v>4131</v>
      </c>
      <c r="D7941" s="19"/>
      <c r="E7941" s="20" t="str">
        <f>IF(ISBLANK(LeaveTracker[[#This Row],[Employee Name]]),"-----",VLOOKUP(LeaveTracker[[#This Row],[Employee Name]],'List of Employees'!$B$4:$H$767,7))</f>
        <v>-----</v>
      </c>
      <c r="F7941" s="66" t="str">
        <f>IF(ISBLANK(LeaveTracker[[#This Row],[Employee Name]]),"-----",VLOOKUP(LeaveTracker[[#This Row],[Employee Name]],'List of Employees'!$B$4:$H$767,6))</f>
        <v>-----</v>
      </c>
      <c r="G7941" s="24"/>
      <c r="H7941" s="24"/>
      <c r="I7941" s="19"/>
      <c r="K7941" s="57" t="str">
        <f ca="1">LeaveTracker[[#This Row],[Days]]&amp;" "&amp;LeaveTracker[[#This Row],[Type of Leave]]</f>
        <v xml:space="preserve">0 </v>
      </c>
      <c r="L7941" s="23">
        <f ca="1">NETWORKDAYS(LeaveTracker[[#This Row],[Start Date]],LeaveTracker[[#This Row],[End Date]],lstHolidays)</f>
        <v>0</v>
      </c>
      <c r="M7941" s="27"/>
    </row>
    <row r="7942" spans="1:13" ht="30" customHeight="1" x14ac:dyDescent="0.3">
      <c r="A7942" s="27">
        <f t="shared" si="98"/>
        <v>4132</v>
      </c>
      <c r="D7942" s="19"/>
      <c r="E7942" s="20" t="str">
        <f>IF(ISBLANK(LeaveTracker[[#This Row],[Employee Name]]),"-----",VLOOKUP(LeaveTracker[[#This Row],[Employee Name]],'List of Employees'!$B$4:$H$767,7))</f>
        <v>-----</v>
      </c>
      <c r="F7942" s="66" t="str">
        <f>IF(ISBLANK(LeaveTracker[[#This Row],[Employee Name]]),"-----",VLOOKUP(LeaveTracker[[#This Row],[Employee Name]],'List of Employees'!$B$4:$H$767,6))</f>
        <v>-----</v>
      </c>
      <c r="G7942" s="24"/>
      <c r="H7942" s="24"/>
      <c r="I7942" s="19"/>
      <c r="K7942" s="57" t="str">
        <f ca="1">LeaveTracker[[#This Row],[Days]]&amp;" "&amp;LeaveTracker[[#This Row],[Type of Leave]]</f>
        <v xml:space="preserve">0 </v>
      </c>
      <c r="L7942" s="23">
        <f ca="1">NETWORKDAYS(LeaveTracker[[#This Row],[Start Date]],LeaveTracker[[#This Row],[End Date]],lstHolidays)</f>
        <v>0</v>
      </c>
      <c r="M7942" s="27"/>
    </row>
    <row r="7943" spans="1:13" ht="30" customHeight="1" x14ac:dyDescent="0.3">
      <c r="A7943" s="27">
        <f t="shared" si="98"/>
        <v>4133</v>
      </c>
      <c r="D7943" s="19"/>
      <c r="E7943" s="20" t="str">
        <f>IF(ISBLANK(LeaveTracker[[#This Row],[Employee Name]]),"-----",VLOOKUP(LeaveTracker[[#This Row],[Employee Name]],'List of Employees'!$B$4:$H$767,7))</f>
        <v>-----</v>
      </c>
      <c r="F7943" s="66" t="str">
        <f>IF(ISBLANK(LeaveTracker[[#This Row],[Employee Name]]),"-----",VLOOKUP(LeaveTracker[[#This Row],[Employee Name]],'List of Employees'!$B$4:$H$767,6))</f>
        <v>-----</v>
      </c>
      <c r="G7943" s="24"/>
      <c r="H7943" s="24"/>
      <c r="I7943" s="19"/>
      <c r="K7943" s="57" t="str">
        <f ca="1">LeaveTracker[[#This Row],[Days]]&amp;" "&amp;LeaveTracker[[#This Row],[Type of Leave]]</f>
        <v xml:space="preserve">0 </v>
      </c>
      <c r="L7943" s="23">
        <f ca="1">NETWORKDAYS(LeaveTracker[[#This Row],[Start Date]],LeaveTracker[[#This Row],[End Date]],lstHolidays)</f>
        <v>0</v>
      </c>
      <c r="M7943" s="27"/>
    </row>
    <row r="7944" spans="1:13" ht="30" customHeight="1" x14ac:dyDescent="0.3">
      <c r="A7944" s="27">
        <f t="shared" si="98"/>
        <v>4134</v>
      </c>
      <c r="D7944" s="19"/>
      <c r="E7944" s="20" t="str">
        <f>IF(ISBLANK(LeaveTracker[[#This Row],[Employee Name]]),"-----",VLOOKUP(LeaveTracker[[#This Row],[Employee Name]],'List of Employees'!$B$4:$H$767,7))</f>
        <v>-----</v>
      </c>
      <c r="F7944" s="66" t="str">
        <f>IF(ISBLANK(LeaveTracker[[#This Row],[Employee Name]]),"-----",VLOOKUP(LeaveTracker[[#This Row],[Employee Name]],'List of Employees'!$B$4:$H$767,6))</f>
        <v>-----</v>
      </c>
      <c r="G7944" s="24"/>
      <c r="H7944" s="24"/>
      <c r="I7944" s="19"/>
      <c r="K7944" s="57" t="str">
        <f ca="1">LeaveTracker[[#This Row],[Days]]&amp;" "&amp;LeaveTracker[[#This Row],[Type of Leave]]</f>
        <v xml:space="preserve">0 </v>
      </c>
      <c r="L7944" s="23">
        <f ca="1">NETWORKDAYS(LeaveTracker[[#This Row],[Start Date]],LeaveTracker[[#This Row],[End Date]],lstHolidays)</f>
        <v>0</v>
      </c>
      <c r="M7944" s="27"/>
    </row>
    <row r="7945" spans="1:13" ht="30" customHeight="1" x14ac:dyDescent="0.3">
      <c r="A7945" s="27">
        <f t="shared" si="98"/>
        <v>4135</v>
      </c>
      <c r="D7945" s="19"/>
      <c r="E7945" s="20" t="str">
        <f>IF(ISBLANK(LeaveTracker[[#This Row],[Employee Name]]),"-----",VLOOKUP(LeaveTracker[[#This Row],[Employee Name]],'List of Employees'!$B$4:$H$767,7))</f>
        <v>-----</v>
      </c>
      <c r="F7945" s="66" t="str">
        <f>IF(ISBLANK(LeaveTracker[[#This Row],[Employee Name]]),"-----",VLOOKUP(LeaveTracker[[#This Row],[Employee Name]],'List of Employees'!$B$4:$H$767,6))</f>
        <v>-----</v>
      </c>
      <c r="G7945" s="24"/>
      <c r="H7945" s="24"/>
      <c r="I7945" s="19"/>
      <c r="K7945" s="57" t="str">
        <f ca="1">LeaveTracker[[#This Row],[Days]]&amp;" "&amp;LeaveTracker[[#This Row],[Type of Leave]]</f>
        <v xml:space="preserve">0 </v>
      </c>
      <c r="L7945" s="23">
        <f ca="1">NETWORKDAYS(LeaveTracker[[#This Row],[Start Date]],LeaveTracker[[#This Row],[End Date]],lstHolidays)</f>
        <v>0</v>
      </c>
      <c r="M7945" s="27"/>
    </row>
    <row r="7946" spans="1:13" ht="30" customHeight="1" x14ac:dyDescent="0.3">
      <c r="A7946" s="27">
        <f t="shared" si="98"/>
        <v>4136</v>
      </c>
      <c r="D7946" s="19"/>
      <c r="E7946" s="20" t="str">
        <f>IF(ISBLANK(LeaveTracker[[#This Row],[Employee Name]]),"-----",VLOOKUP(LeaveTracker[[#This Row],[Employee Name]],'List of Employees'!$B$4:$H$767,7))</f>
        <v>-----</v>
      </c>
      <c r="F7946" s="66" t="str">
        <f>IF(ISBLANK(LeaveTracker[[#This Row],[Employee Name]]),"-----",VLOOKUP(LeaveTracker[[#This Row],[Employee Name]],'List of Employees'!$B$4:$H$767,6))</f>
        <v>-----</v>
      </c>
      <c r="G7946" s="24"/>
      <c r="H7946" s="24"/>
      <c r="I7946" s="19"/>
      <c r="K7946" s="57" t="str">
        <f ca="1">LeaveTracker[[#This Row],[Days]]&amp;" "&amp;LeaveTracker[[#This Row],[Type of Leave]]</f>
        <v xml:space="preserve">0 </v>
      </c>
      <c r="L7946" s="23">
        <f ca="1">NETWORKDAYS(LeaveTracker[[#This Row],[Start Date]],LeaveTracker[[#This Row],[End Date]],lstHolidays)</f>
        <v>0</v>
      </c>
      <c r="M7946" s="27"/>
    </row>
    <row r="7947" spans="1:13" ht="30" customHeight="1" x14ac:dyDescent="0.3">
      <c r="A7947" s="27">
        <f t="shared" si="98"/>
        <v>4137</v>
      </c>
      <c r="D7947" s="19"/>
      <c r="E7947" s="20" t="str">
        <f>IF(ISBLANK(LeaveTracker[[#This Row],[Employee Name]]),"-----",VLOOKUP(LeaveTracker[[#This Row],[Employee Name]],'List of Employees'!$B$4:$H$767,7))</f>
        <v>-----</v>
      </c>
      <c r="F7947" s="66" t="str">
        <f>IF(ISBLANK(LeaveTracker[[#This Row],[Employee Name]]),"-----",VLOOKUP(LeaveTracker[[#This Row],[Employee Name]],'List of Employees'!$B$4:$H$767,6))</f>
        <v>-----</v>
      </c>
      <c r="G7947" s="24"/>
      <c r="H7947" s="24"/>
      <c r="I7947" s="19"/>
      <c r="K7947" s="57" t="str">
        <f ca="1">LeaveTracker[[#This Row],[Days]]&amp;" "&amp;LeaveTracker[[#This Row],[Type of Leave]]</f>
        <v xml:space="preserve">0 </v>
      </c>
      <c r="L7947" s="23">
        <f ca="1">NETWORKDAYS(LeaveTracker[[#This Row],[Start Date]],LeaveTracker[[#This Row],[End Date]],lstHolidays)</f>
        <v>0</v>
      </c>
      <c r="M7947" s="27"/>
    </row>
    <row r="7948" spans="1:13" ht="30" customHeight="1" x14ac:dyDescent="0.3">
      <c r="A7948" s="27">
        <f t="shared" si="98"/>
        <v>4138</v>
      </c>
      <c r="D7948" s="19"/>
      <c r="E7948" s="20" t="str">
        <f>IF(ISBLANK(LeaveTracker[[#This Row],[Employee Name]]),"-----",VLOOKUP(LeaveTracker[[#This Row],[Employee Name]],'List of Employees'!$B$4:$H$767,7))</f>
        <v>-----</v>
      </c>
      <c r="F7948" s="66" t="str">
        <f>IF(ISBLANK(LeaveTracker[[#This Row],[Employee Name]]),"-----",VLOOKUP(LeaveTracker[[#This Row],[Employee Name]],'List of Employees'!$B$4:$H$767,6))</f>
        <v>-----</v>
      </c>
      <c r="G7948" s="24"/>
      <c r="H7948" s="24"/>
      <c r="I7948" s="19"/>
      <c r="K7948" s="57" t="str">
        <f ca="1">LeaveTracker[[#This Row],[Days]]&amp;" "&amp;LeaveTracker[[#This Row],[Type of Leave]]</f>
        <v xml:space="preserve">0 </v>
      </c>
      <c r="L7948" s="23">
        <f ca="1">NETWORKDAYS(LeaveTracker[[#This Row],[Start Date]],LeaveTracker[[#This Row],[End Date]],lstHolidays)</f>
        <v>0</v>
      </c>
      <c r="M7948" s="27"/>
    </row>
    <row r="7949" spans="1:13" ht="30" customHeight="1" x14ac:dyDescent="0.3">
      <c r="A7949" s="27">
        <f t="shared" si="98"/>
        <v>4139</v>
      </c>
      <c r="D7949" s="19"/>
      <c r="E7949" s="20" t="str">
        <f>IF(ISBLANK(LeaveTracker[[#This Row],[Employee Name]]),"-----",VLOOKUP(LeaveTracker[[#This Row],[Employee Name]],'List of Employees'!$B$4:$H$767,7))</f>
        <v>-----</v>
      </c>
      <c r="F7949" s="66" t="str">
        <f>IF(ISBLANK(LeaveTracker[[#This Row],[Employee Name]]),"-----",VLOOKUP(LeaveTracker[[#This Row],[Employee Name]],'List of Employees'!$B$4:$H$767,6))</f>
        <v>-----</v>
      </c>
      <c r="G7949" s="24"/>
      <c r="H7949" s="24"/>
      <c r="I7949" s="19"/>
      <c r="K7949" s="57" t="str">
        <f ca="1">LeaveTracker[[#This Row],[Days]]&amp;" "&amp;LeaveTracker[[#This Row],[Type of Leave]]</f>
        <v xml:space="preserve">0 </v>
      </c>
      <c r="L7949" s="23">
        <f ca="1">NETWORKDAYS(LeaveTracker[[#This Row],[Start Date]],LeaveTracker[[#This Row],[End Date]],lstHolidays)</f>
        <v>0</v>
      </c>
      <c r="M7949" s="27"/>
    </row>
    <row r="7950" spans="1:13" ht="30" customHeight="1" x14ac:dyDescent="0.3">
      <c r="A7950" s="27">
        <f t="shared" si="98"/>
        <v>4140</v>
      </c>
      <c r="D7950" s="19"/>
      <c r="E7950" s="20" t="str">
        <f>IF(ISBLANK(LeaveTracker[[#This Row],[Employee Name]]),"-----",VLOOKUP(LeaveTracker[[#This Row],[Employee Name]],'List of Employees'!$B$4:$H$767,7))</f>
        <v>-----</v>
      </c>
      <c r="F7950" s="66" t="str">
        <f>IF(ISBLANK(LeaveTracker[[#This Row],[Employee Name]]),"-----",VLOOKUP(LeaveTracker[[#This Row],[Employee Name]],'List of Employees'!$B$4:$H$767,6))</f>
        <v>-----</v>
      </c>
      <c r="G7950" s="24"/>
      <c r="H7950" s="24"/>
      <c r="I7950" s="19"/>
      <c r="K7950" s="57" t="str">
        <f ca="1">LeaveTracker[[#This Row],[Days]]&amp;" "&amp;LeaveTracker[[#This Row],[Type of Leave]]</f>
        <v xml:space="preserve">0 </v>
      </c>
      <c r="L7950" s="23">
        <f ca="1">NETWORKDAYS(LeaveTracker[[#This Row],[Start Date]],LeaveTracker[[#This Row],[End Date]],lstHolidays)</f>
        <v>0</v>
      </c>
      <c r="M7950" s="27"/>
    </row>
    <row r="7951" spans="1:13" ht="30" customHeight="1" x14ac:dyDescent="0.3">
      <c r="A7951" s="27">
        <f t="shared" si="98"/>
        <v>4141</v>
      </c>
      <c r="D7951" s="19"/>
      <c r="E7951" s="20" t="str">
        <f>IF(ISBLANK(LeaveTracker[[#This Row],[Employee Name]]),"-----",VLOOKUP(LeaveTracker[[#This Row],[Employee Name]],'List of Employees'!$B$4:$H$767,7))</f>
        <v>-----</v>
      </c>
      <c r="F7951" s="66" t="str">
        <f>IF(ISBLANK(LeaveTracker[[#This Row],[Employee Name]]),"-----",VLOOKUP(LeaveTracker[[#This Row],[Employee Name]],'List of Employees'!$B$4:$H$767,6))</f>
        <v>-----</v>
      </c>
      <c r="G7951" s="24"/>
      <c r="H7951" s="24"/>
      <c r="I7951" s="19"/>
      <c r="K7951" s="57" t="str">
        <f ca="1">LeaveTracker[[#This Row],[Days]]&amp;" "&amp;LeaveTracker[[#This Row],[Type of Leave]]</f>
        <v xml:space="preserve">0 </v>
      </c>
      <c r="L7951" s="23">
        <f ca="1">NETWORKDAYS(LeaveTracker[[#This Row],[Start Date]],LeaveTracker[[#This Row],[End Date]],lstHolidays)</f>
        <v>0</v>
      </c>
      <c r="M7951" s="27"/>
    </row>
    <row r="7952" spans="1:13" ht="30" customHeight="1" x14ac:dyDescent="0.3">
      <c r="A7952" s="27">
        <f t="shared" si="98"/>
        <v>4142</v>
      </c>
      <c r="D7952" s="19"/>
      <c r="E7952" s="20" t="str">
        <f>IF(ISBLANK(LeaveTracker[[#This Row],[Employee Name]]),"-----",VLOOKUP(LeaveTracker[[#This Row],[Employee Name]],'List of Employees'!$B$4:$H$767,7))</f>
        <v>-----</v>
      </c>
      <c r="F7952" s="66" t="str">
        <f>IF(ISBLANK(LeaveTracker[[#This Row],[Employee Name]]),"-----",VLOOKUP(LeaveTracker[[#This Row],[Employee Name]],'List of Employees'!$B$4:$H$767,6))</f>
        <v>-----</v>
      </c>
      <c r="G7952" s="24"/>
      <c r="H7952" s="24"/>
      <c r="I7952" s="19"/>
      <c r="K7952" s="57" t="str">
        <f ca="1">LeaveTracker[[#This Row],[Days]]&amp;" "&amp;LeaveTracker[[#This Row],[Type of Leave]]</f>
        <v xml:space="preserve">0 </v>
      </c>
      <c r="L7952" s="23">
        <f ca="1">NETWORKDAYS(LeaveTracker[[#This Row],[Start Date]],LeaveTracker[[#This Row],[End Date]],lstHolidays)</f>
        <v>0</v>
      </c>
      <c r="M7952" s="27"/>
    </row>
    <row r="7953" spans="1:13" ht="30" customHeight="1" x14ac:dyDescent="0.3">
      <c r="A7953" s="27">
        <f t="shared" si="98"/>
        <v>4143</v>
      </c>
      <c r="D7953" s="19"/>
      <c r="E7953" s="20" t="str">
        <f>IF(ISBLANK(LeaveTracker[[#This Row],[Employee Name]]),"-----",VLOOKUP(LeaveTracker[[#This Row],[Employee Name]],'List of Employees'!$B$4:$H$767,7))</f>
        <v>-----</v>
      </c>
      <c r="F7953" s="66" t="str">
        <f>IF(ISBLANK(LeaveTracker[[#This Row],[Employee Name]]),"-----",VLOOKUP(LeaveTracker[[#This Row],[Employee Name]],'List of Employees'!$B$4:$H$767,6))</f>
        <v>-----</v>
      </c>
      <c r="G7953" s="24"/>
      <c r="H7953" s="24"/>
      <c r="I7953" s="19"/>
      <c r="K7953" s="57" t="str">
        <f ca="1">LeaveTracker[[#This Row],[Days]]&amp;" "&amp;LeaveTracker[[#This Row],[Type of Leave]]</f>
        <v xml:space="preserve">0 </v>
      </c>
      <c r="L7953" s="23">
        <f ca="1">NETWORKDAYS(LeaveTracker[[#This Row],[Start Date]],LeaveTracker[[#This Row],[End Date]],lstHolidays)</f>
        <v>0</v>
      </c>
      <c r="M7953" s="27"/>
    </row>
    <row r="7954" spans="1:13" ht="30" customHeight="1" x14ac:dyDescent="0.3">
      <c r="A7954" s="27">
        <f t="shared" si="98"/>
        <v>4144</v>
      </c>
      <c r="D7954" s="19"/>
      <c r="E7954" s="20" t="str">
        <f>IF(ISBLANK(LeaveTracker[[#This Row],[Employee Name]]),"-----",VLOOKUP(LeaveTracker[[#This Row],[Employee Name]],'List of Employees'!$B$4:$H$767,7))</f>
        <v>-----</v>
      </c>
      <c r="F7954" s="66" t="str">
        <f>IF(ISBLANK(LeaveTracker[[#This Row],[Employee Name]]),"-----",VLOOKUP(LeaveTracker[[#This Row],[Employee Name]],'List of Employees'!$B$4:$H$767,6))</f>
        <v>-----</v>
      </c>
      <c r="G7954" s="24"/>
      <c r="H7954" s="24"/>
      <c r="I7954" s="19"/>
      <c r="K7954" s="57" t="str">
        <f ca="1">LeaveTracker[[#This Row],[Days]]&amp;" "&amp;LeaveTracker[[#This Row],[Type of Leave]]</f>
        <v xml:space="preserve">0 </v>
      </c>
      <c r="L7954" s="23">
        <f ca="1">NETWORKDAYS(LeaveTracker[[#This Row],[Start Date]],LeaveTracker[[#This Row],[End Date]],lstHolidays)</f>
        <v>0</v>
      </c>
      <c r="M7954" s="27"/>
    </row>
    <row r="7955" spans="1:13" ht="30" customHeight="1" x14ac:dyDescent="0.3">
      <c r="A7955" s="27">
        <f t="shared" si="98"/>
        <v>4145</v>
      </c>
      <c r="D7955" s="19"/>
      <c r="E7955" s="20" t="str">
        <f>IF(ISBLANK(LeaveTracker[[#This Row],[Employee Name]]),"-----",VLOOKUP(LeaveTracker[[#This Row],[Employee Name]],'List of Employees'!$B$4:$H$767,7))</f>
        <v>-----</v>
      </c>
      <c r="F7955" s="66" t="str">
        <f>IF(ISBLANK(LeaveTracker[[#This Row],[Employee Name]]),"-----",VLOOKUP(LeaveTracker[[#This Row],[Employee Name]],'List of Employees'!$B$4:$H$767,6))</f>
        <v>-----</v>
      </c>
      <c r="G7955" s="24"/>
      <c r="H7955" s="24"/>
      <c r="I7955" s="19"/>
      <c r="K7955" s="57" t="str">
        <f ca="1">LeaveTracker[[#This Row],[Days]]&amp;" "&amp;LeaveTracker[[#This Row],[Type of Leave]]</f>
        <v xml:space="preserve">0 </v>
      </c>
      <c r="L7955" s="23">
        <f ca="1">NETWORKDAYS(LeaveTracker[[#This Row],[Start Date]],LeaveTracker[[#This Row],[End Date]],lstHolidays)</f>
        <v>0</v>
      </c>
      <c r="M7955" s="27"/>
    </row>
    <row r="7956" spans="1:13" ht="30" customHeight="1" x14ac:dyDescent="0.3">
      <c r="A7956" s="27">
        <f t="shared" si="98"/>
        <v>4146</v>
      </c>
      <c r="D7956" s="19"/>
      <c r="E7956" s="20" t="str">
        <f>IF(ISBLANK(LeaveTracker[[#This Row],[Employee Name]]),"-----",VLOOKUP(LeaveTracker[[#This Row],[Employee Name]],'List of Employees'!$B$4:$H$767,7))</f>
        <v>-----</v>
      </c>
      <c r="F7956" s="66" t="str">
        <f>IF(ISBLANK(LeaveTracker[[#This Row],[Employee Name]]),"-----",VLOOKUP(LeaveTracker[[#This Row],[Employee Name]],'List of Employees'!$B$4:$H$767,6))</f>
        <v>-----</v>
      </c>
      <c r="G7956" s="24"/>
      <c r="H7956" s="24"/>
      <c r="I7956" s="19"/>
      <c r="K7956" s="57" t="str">
        <f ca="1">LeaveTracker[[#This Row],[Days]]&amp;" "&amp;LeaveTracker[[#This Row],[Type of Leave]]</f>
        <v xml:space="preserve">0 </v>
      </c>
      <c r="L7956" s="23">
        <f ca="1">NETWORKDAYS(LeaveTracker[[#This Row],[Start Date]],LeaveTracker[[#This Row],[End Date]],lstHolidays)</f>
        <v>0</v>
      </c>
      <c r="M7956" s="27"/>
    </row>
    <row r="7957" spans="1:13" ht="30" customHeight="1" x14ac:dyDescent="0.3">
      <c r="A7957" s="27">
        <f t="shared" si="98"/>
        <v>4147</v>
      </c>
      <c r="D7957" s="19"/>
      <c r="E7957" s="20" t="str">
        <f>IF(ISBLANK(LeaveTracker[[#This Row],[Employee Name]]),"-----",VLOOKUP(LeaveTracker[[#This Row],[Employee Name]],'List of Employees'!$B$4:$H$767,7))</f>
        <v>-----</v>
      </c>
      <c r="F7957" s="66" t="str">
        <f>IF(ISBLANK(LeaveTracker[[#This Row],[Employee Name]]),"-----",VLOOKUP(LeaveTracker[[#This Row],[Employee Name]],'List of Employees'!$B$4:$H$767,6))</f>
        <v>-----</v>
      </c>
      <c r="G7957" s="24"/>
      <c r="H7957" s="24"/>
      <c r="I7957" s="19"/>
      <c r="K7957" s="57" t="str">
        <f ca="1">LeaveTracker[[#This Row],[Days]]&amp;" "&amp;LeaveTracker[[#This Row],[Type of Leave]]</f>
        <v xml:space="preserve">0 </v>
      </c>
      <c r="L7957" s="23">
        <f ca="1">NETWORKDAYS(LeaveTracker[[#This Row],[Start Date]],LeaveTracker[[#This Row],[End Date]],lstHolidays)</f>
        <v>0</v>
      </c>
      <c r="M7957" s="27"/>
    </row>
    <row r="7958" spans="1:13" ht="30" customHeight="1" x14ac:dyDescent="0.3">
      <c r="A7958" s="27">
        <f t="shared" si="98"/>
        <v>4148</v>
      </c>
      <c r="D7958" s="19"/>
      <c r="E7958" s="20" t="str">
        <f>IF(ISBLANK(LeaveTracker[[#This Row],[Employee Name]]),"-----",VLOOKUP(LeaveTracker[[#This Row],[Employee Name]],'List of Employees'!$B$4:$H$767,7))</f>
        <v>-----</v>
      </c>
      <c r="F7958" s="66" t="str">
        <f>IF(ISBLANK(LeaveTracker[[#This Row],[Employee Name]]),"-----",VLOOKUP(LeaveTracker[[#This Row],[Employee Name]],'List of Employees'!$B$4:$H$767,6))</f>
        <v>-----</v>
      </c>
      <c r="G7958" s="24"/>
      <c r="H7958" s="24"/>
      <c r="I7958" s="19"/>
      <c r="K7958" s="57" t="str">
        <f ca="1">LeaveTracker[[#This Row],[Days]]&amp;" "&amp;LeaveTracker[[#This Row],[Type of Leave]]</f>
        <v xml:space="preserve">0 </v>
      </c>
      <c r="L7958" s="23">
        <f ca="1">NETWORKDAYS(LeaveTracker[[#This Row],[Start Date]],LeaveTracker[[#This Row],[End Date]],lstHolidays)</f>
        <v>0</v>
      </c>
      <c r="M7958" s="27"/>
    </row>
    <row r="7959" spans="1:13" ht="30" customHeight="1" x14ac:dyDescent="0.3">
      <c r="A7959" s="27">
        <f t="shared" si="98"/>
        <v>4149</v>
      </c>
      <c r="D7959" s="19"/>
      <c r="E7959" s="20" t="str">
        <f>IF(ISBLANK(LeaveTracker[[#This Row],[Employee Name]]),"-----",VLOOKUP(LeaveTracker[[#This Row],[Employee Name]],'List of Employees'!$B$4:$H$767,7))</f>
        <v>-----</v>
      </c>
      <c r="F7959" s="66" t="str">
        <f>IF(ISBLANK(LeaveTracker[[#This Row],[Employee Name]]),"-----",VLOOKUP(LeaveTracker[[#This Row],[Employee Name]],'List of Employees'!$B$4:$H$767,6))</f>
        <v>-----</v>
      </c>
      <c r="G7959" s="24"/>
      <c r="H7959" s="24"/>
      <c r="I7959" s="19"/>
      <c r="K7959" s="57" t="str">
        <f ca="1">LeaveTracker[[#This Row],[Days]]&amp;" "&amp;LeaveTracker[[#This Row],[Type of Leave]]</f>
        <v xml:space="preserve">0 </v>
      </c>
      <c r="L7959" s="23">
        <f ca="1">NETWORKDAYS(LeaveTracker[[#This Row],[Start Date]],LeaveTracker[[#This Row],[End Date]],lstHolidays)</f>
        <v>0</v>
      </c>
      <c r="M7959" s="27"/>
    </row>
    <row r="7960" spans="1:13" ht="30" customHeight="1" x14ac:dyDescent="0.3">
      <c r="A7960" s="27">
        <f t="shared" si="98"/>
        <v>4150</v>
      </c>
      <c r="D7960" s="19"/>
      <c r="E7960" s="20" t="str">
        <f>IF(ISBLANK(LeaveTracker[[#This Row],[Employee Name]]),"-----",VLOOKUP(LeaveTracker[[#This Row],[Employee Name]],'List of Employees'!$B$4:$H$767,7))</f>
        <v>-----</v>
      </c>
      <c r="F7960" s="66" t="str">
        <f>IF(ISBLANK(LeaveTracker[[#This Row],[Employee Name]]),"-----",VLOOKUP(LeaveTracker[[#This Row],[Employee Name]],'List of Employees'!$B$4:$H$767,6))</f>
        <v>-----</v>
      </c>
      <c r="G7960" s="24"/>
      <c r="H7960" s="24"/>
      <c r="I7960" s="19"/>
      <c r="K7960" s="57" t="str">
        <f ca="1">LeaveTracker[[#This Row],[Days]]&amp;" "&amp;LeaveTracker[[#This Row],[Type of Leave]]</f>
        <v xml:space="preserve">0 </v>
      </c>
      <c r="L7960" s="23">
        <f ca="1">NETWORKDAYS(LeaveTracker[[#This Row],[Start Date]],LeaveTracker[[#This Row],[End Date]],lstHolidays)</f>
        <v>0</v>
      </c>
      <c r="M7960" s="27"/>
    </row>
    <row r="7961" spans="1:13" ht="30" customHeight="1" x14ac:dyDescent="0.3">
      <c r="A7961" s="27">
        <f t="shared" si="98"/>
        <v>4151</v>
      </c>
      <c r="D7961" s="19"/>
      <c r="E7961" s="20" t="str">
        <f>IF(ISBLANK(LeaveTracker[[#This Row],[Employee Name]]),"-----",VLOOKUP(LeaveTracker[[#This Row],[Employee Name]],'List of Employees'!$B$4:$H$767,7))</f>
        <v>-----</v>
      </c>
      <c r="F7961" s="66" t="str">
        <f>IF(ISBLANK(LeaveTracker[[#This Row],[Employee Name]]),"-----",VLOOKUP(LeaveTracker[[#This Row],[Employee Name]],'List of Employees'!$B$4:$H$767,6))</f>
        <v>-----</v>
      </c>
      <c r="G7961" s="24"/>
      <c r="H7961" s="24"/>
      <c r="I7961" s="19"/>
      <c r="K7961" s="57" t="str">
        <f ca="1">LeaveTracker[[#This Row],[Days]]&amp;" "&amp;LeaveTracker[[#This Row],[Type of Leave]]</f>
        <v xml:space="preserve">0 </v>
      </c>
      <c r="L7961" s="23">
        <f ca="1">NETWORKDAYS(LeaveTracker[[#This Row],[Start Date]],LeaveTracker[[#This Row],[End Date]],lstHolidays)</f>
        <v>0</v>
      </c>
      <c r="M7961" s="27"/>
    </row>
    <row r="7962" spans="1:13" ht="30" customHeight="1" x14ac:dyDescent="0.3">
      <c r="A7962" s="27">
        <f t="shared" si="98"/>
        <v>4152</v>
      </c>
      <c r="D7962" s="19"/>
      <c r="E7962" s="20" t="str">
        <f>IF(ISBLANK(LeaveTracker[[#This Row],[Employee Name]]),"-----",VLOOKUP(LeaveTracker[[#This Row],[Employee Name]],'List of Employees'!$B$4:$H$767,7))</f>
        <v>-----</v>
      </c>
      <c r="F7962" s="66" t="str">
        <f>IF(ISBLANK(LeaveTracker[[#This Row],[Employee Name]]),"-----",VLOOKUP(LeaveTracker[[#This Row],[Employee Name]],'List of Employees'!$B$4:$H$767,6))</f>
        <v>-----</v>
      </c>
      <c r="G7962" s="24"/>
      <c r="H7962" s="24"/>
      <c r="I7962" s="19"/>
      <c r="K7962" s="57" t="str">
        <f ca="1">LeaveTracker[[#This Row],[Days]]&amp;" "&amp;LeaveTracker[[#This Row],[Type of Leave]]</f>
        <v xml:space="preserve">0 </v>
      </c>
      <c r="L7962" s="23">
        <f ca="1">NETWORKDAYS(LeaveTracker[[#This Row],[Start Date]],LeaveTracker[[#This Row],[End Date]],lstHolidays)</f>
        <v>0</v>
      </c>
      <c r="M7962" s="27"/>
    </row>
    <row r="7963" spans="1:13" ht="30" customHeight="1" x14ac:dyDescent="0.3">
      <c r="A7963" s="27">
        <f t="shared" si="98"/>
        <v>4153</v>
      </c>
      <c r="D7963" s="19"/>
      <c r="E7963" s="20" t="str">
        <f>IF(ISBLANK(LeaveTracker[[#This Row],[Employee Name]]),"-----",VLOOKUP(LeaveTracker[[#This Row],[Employee Name]],'List of Employees'!$B$4:$H$767,7))</f>
        <v>-----</v>
      </c>
      <c r="F7963" s="66" t="str">
        <f>IF(ISBLANK(LeaveTracker[[#This Row],[Employee Name]]),"-----",VLOOKUP(LeaveTracker[[#This Row],[Employee Name]],'List of Employees'!$B$4:$H$767,6))</f>
        <v>-----</v>
      </c>
      <c r="G7963" s="24"/>
      <c r="H7963" s="24"/>
      <c r="I7963" s="19"/>
      <c r="K7963" s="57" t="str">
        <f ca="1">LeaveTracker[[#This Row],[Days]]&amp;" "&amp;LeaveTracker[[#This Row],[Type of Leave]]</f>
        <v xml:space="preserve">0 </v>
      </c>
      <c r="L7963" s="23">
        <f ca="1">NETWORKDAYS(LeaveTracker[[#This Row],[Start Date]],LeaveTracker[[#This Row],[End Date]],lstHolidays)</f>
        <v>0</v>
      </c>
      <c r="M7963" s="27"/>
    </row>
    <row r="7964" spans="1:13" ht="30" customHeight="1" x14ac:dyDescent="0.3">
      <c r="A7964" s="27">
        <f t="shared" si="98"/>
        <v>4154</v>
      </c>
      <c r="D7964" s="19"/>
      <c r="E7964" s="20" t="str">
        <f>IF(ISBLANK(LeaveTracker[[#This Row],[Employee Name]]),"-----",VLOOKUP(LeaveTracker[[#This Row],[Employee Name]],'List of Employees'!$B$4:$H$767,7))</f>
        <v>-----</v>
      </c>
      <c r="F7964" s="66" t="str">
        <f>IF(ISBLANK(LeaveTracker[[#This Row],[Employee Name]]),"-----",VLOOKUP(LeaveTracker[[#This Row],[Employee Name]],'List of Employees'!$B$4:$H$767,6))</f>
        <v>-----</v>
      </c>
      <c r="G7964" s="24"/>
      <c r="H7964" s="24"/>
      <c r="I7964" s="19"/>
      <c r="K7964" s="57" t="str">
        <f ca="1">LeaveTracker[[#This Row],[Days]]&amp;" "&amp;LeaveTracker[[#This Row],[Type of Leave]]</f>
        <v xml:space="preserve">0 </v>
      </c>
      <c r="L7964" s="23">
        <f ca="1">NETWORKDAYS(LeaveTracker[[#This Row],[Start Date]],LeaveTracker[[#This Row],[End Date]],lstHolidays)</f>
        <v>0</v>
      </c>
      <c r="M7964" s="27"/>
    </row>
    <row r="7965" spans="1:13" ht="30" customHeight="1" x14ac:dyDescent="0.3">
      <c r="A7965" s="27">
        <f t="shared" si="98"/>
        <v>4155</v>
      </c>
      <c r="D7965" s="19"/>
      <c r="E7965" s="20" t="str">
        <f>IF(ISBLANK(LeaveTracker[[#This Row],[Employee Name]]),"-----",VLOOKUP(LeaveTracker[[#This Row],[Employee Name]],'List of Employees'!$B$4:$H$767,7))</f>
        <v>-----</v>
      </c>
      <c r="F7965" s="66" t="str">
        <f>IF(ISBLANK(LeaveTracker[[#This Row],[Employee Name]]),"-----",VLOOKUP(LeaveTracker[[#This Row],[Employee Name]],'List of Employees'!$B$4:$H$767,6))</f>
        <v>-----</v>
      </c>
      <c r="G7965" s="24"/>
      <c r="H7965" s="24"/>
      <c r="I7965" s="19"/>
      <c r="K7965" s="57" t="str">
        <f ca="1">LeaveTracker[[#This Row],[Days]]&amp;" "&amp;LeaveTracker[[#This Row],[Type of Leave]]</f>
        <v xml:space="preserve">0 </v>
      </c>
      <c r="L7965" s="23">
        <f ca="1">NETWORKDAYS(LeaveTracker[[#This Row],[Start Date]],LeaveTracker[[#This Row],[End Date]],lstHolidays)</f>
        <v>0</v>
      </c>
      <c r="M7965" s="27"/>
    </row>
    <row r="7966" spans="1:13" ht="30" customHeight="1" x14ac:dyDescent="0.3">
      <c r="A7966" s="27">
        <f t="shared" si="98"/>
        <v>4156</v>
      </c>
      <c r="D7966" s="19"/>
      <c r="E7966" s="20" t="str">
        <f>IF(ISBLANK(LeaveTracker[[#This Row],[Employee Name]]),"-----",VLOOKUP(LeaveTracker[[#This Row],[Employee Name]],'List of Employees'!$B$4:$H$767,7))</f>
        <v>-----</v>
      </c>
      <c r="F7966" s="66" t="str">
        <f>IF(ISBLANK(LeaveTracker[[#This Row],[Employee Name]]),"-----",VLOOKUP(LeaveTracker[[#This Row],[Employee Name]],'List of Employees'!$B$4:$H$767,6))</f>
        <v>-----</v>
      </c>
      <c r="G7966" s="24"/>
      <c r="H7966" s="24"/>
      <c r="I7966" s="19"/>
      <c r="K7966" s="57" t="str">
        <f ca="1">LeaveTracker[[#This Row],[Days]]&amp;" "&amp;LeaveTracker[[#This Row],[Type of Leave]]</f>
        <v xml:space="preserve">0 </v>
      </c>
      <c r="L7966" s="23">
        <f ca="1">NETWORKDAYS(LeaveTracker[[#This Row],[Start Date]],LeaveTracker[[#This Row],[End Date]],lstHolidays)</f>
        <v>0</v>
      </c>
      <c r="M7966" s="27"/>
    </row>
    <row r="7967" spans="1:13" ht="30" customHeight="1" x14ac:dyDescent="0.3">
      <c r="A7967" s="27">
        <f t="shared" si="98"/>
        <v>4157</v>
      </c>
      <c r="D7967" s="19"/>
      <c r="E7967" s="20" t="str">
        <f>IF(ISBLANK(LeaveTracker[[#This Row],[Employee Name]]),"-----",VLOOKUP(LeaveTracker[[#This Row],[Employee Name]],'List of Employees'!$B$4:$H$767,7))</f>
        <v>-----</v>
      </c>
      <c r="F7967" s="66" t="str">
        <f>IF(ISBLANK(LeaveTracker[[#This Row],[Employee Name]]),"-----",VLOOKUP(LeaveTracker[[#This Row],[Employee Name]],'List of Employees'!$B$4:$H$767,6))</f>
        <v>-----</v>
      </c>
      <c r="G7967" s="24"/>
      <c r="H7967" s="24"/>
      <c r="I7967" s="19"/>
      <c r="K7967" s="57" t="str">
        <f ca="1">LeaveTracker[[#This Row],[Days]]&amp;" "&amp;LeaveTracker[[#This Row],[Type of Leave]]</f>
        <v xml:space="preserve">0 </v>
      </c>
      <c r="L7967" s="23">
        <f ca="1">NETWORKDAYS(LeaveTracker[[#This Row],[Start Date]],LeaveTracker[[#This Row],[End Date]],lstHolidays)</f>
        <v>0</v>
      </c>
      <c r="M7967" s="27"/>
    </row>
    <row r="7968" spans="1:13" ht="30" customHeight="1" x14ac:dyDescent="0.3">
      <c r="A7968" s="27">
        <f t="shared" si="98"/>
        <v>4158</v>
      </c>
      <c r="D7968" s="19"/>
      <c r="E7968" s="20" t="str">
        <f>IF(ISBLANK(LeaveTracker[[#This Row],[Employee Name]]),"-----",VLOOKUP(LeaveTracker[[#This Row],[Employee Name]],'List of Employees'!$B$4:$H$767,7))</f>
        <v>-----</v>
      </c>
      <c r="F7968" s="66" t="str">
        <f>IF(ISBLANK(LeaveTracker[[#This Row],[Employee Name]]),"-----",VLOOKUP(LeaveTracker[[#This Row],[Employee Name]],'List of Employees'!$B$4:$H$767,6))</f>
        <v>-----</v>
      </c>
      <c r="G7968" s="24"/>
      <c r="H7968" s="24"/>
      <c r="I7968" s="19"/>
      <c r="K7968" s="57" t="str">
        <f ca="1">LeaveTracker[[#This Row],[Days]]&amp;" "&amp;LeaveTracker[[#This Row],[Type of Leave]]</f>
        <v xml:space="preserve">0 </v>
      </c>
      <c r="L7968" s="23">
        <f ca="1">NETWORKDAYS(LeaveTracker[[#This Row],[Start Date]],LeaveTracker[[#This Row],[End Date]],lstHolidays)</f>
        <v>0</v>
      </c>
      <c r="M7968" s="27"/>
    </row>
    <row r="7969" spans="1:13" ht="30" customHeight="1" x14ac:dyDescent="0.3">
      <c r="A7969" s="27">
        <f t="shared" si="98"/>
        <v>4159</v>
      </c>
      <c r="D7969" s="19"/>
      <c r="E7969" s="20" t="str">
        <f>IF(ISBLANK(LeaveTracker[[#This Row],[Employee Name]]),"-----",VLOOKUP(LeaveTracker[[#This Row],[Employee Name]],'List of Employees'!$B$4:$H$767,7))</f>
        <v>-----</v>
      </c>
      <c r="F7969" s="66" t="str">
        <f>IF(ISBLANK(LeaveTracker[[#This Row],[Employee Name]]),"-----",VLOOKUP(LeaveTracker[[#This Row],[Employee Name]],'List of Employees'!$B$4:$H$767,6))</f>
        <v>-----</v>
      </c>
      <c r="G7969" s="24"/>
      <c r="H7969" s="24"/>
      <c r="I7969" s="19"/>
      <c r="K7969" s="57" t="str">
        <f ca="1">LeaveTracker[[#This Row],[Days]]&amp;" "&amp;LeaveTracker[[#This Row],[Type of Leave]]</f>
        <v xml:space="preserve">0 </v>
      </c>
      <c r="L7969" s="23">
        <f ca="1">NETWORKDAYS(LeaveTracker[[#This Row],[Start Date]],LeaveTracker[[#This Row],[End Date]],lstHolidays)</f>
        <v>0</v>
      </c>
      <c r="M7969" s="27"/>
    </row>
    <row r="7970" spans="1:13" ht="30" customHeight="1" x14ac:dyDescent="0.3">
      <c r="A7970" s="27">
        <f t="shared" si="98"/>
        <v>4160</v>
      </c>
      <c r="D7970" s="19"/>
      <c r="E7970" s="20" t="str">
        <f>IF(ISBLANK(LeaveTracker[[#This Row],[Employee Name]]),"-----",VLOOKUP(LeaveTracker[[#This Row],[Employee Name]],'List of Employees'!$B$4:$H$767,7))</f>
        <v>-----</v>
      </c>
      <c r="F7970" s="66" t="str">
        <f>IF(ISBLANK(LeaveTracker[[#This Row],[Employee Name]]),"-----",VLOOKUP(LeaveTracker[[#This Row],[Employee Name]],'List of Employees'!$B$4:$H$767,6))</f>
        <v>-----</v>
      </c>
      <c r="G7970" s="24"/>
      <c r="H7970" s="24"/>
      <c r="I7970" s="19"/>
      <c r="K7970" s="57" t="str">
        <f ca="1">LeaveTracker[[#This Row],[Days]]&amp;" "&amp;LeaveTracker[[#This Row],[Type of Leave]]</f>
        <v xml:space="preserve">0 </v>
      </c>
      <c r="L7970" s="23">
        <f ca="1">NETWORKDAYS(LeaveTracker[[#This Row],[Start Date]],LeaveTracker[[#This Row],[End Date]],lstHolidays)</f>
        <v>0</v>
      </c>
      <c r="M7970" s="27"/>
    </row>
    <row r="7971" spans="1:13" ht="30" customHeight="1" x14ac:dyDescent="0.3">
      <c r="A7971" s="27">
        <f t="shared" si="98"/>
        <v>4161</v>
      </c>
      <c r="D7971" s="19"/>
      <c r="E7971" s="20" t="str">
        <f>IF(ISBLANK(LeaveTracker[[#This Row],[Employee Name]]),"-----",VLOOKUP(LeaveTracker[[#This Row],[Employee Name]],'List of Employees'!$B$4:$H$767,7))</f>
        <v>-----</v>
      </c>
      <c r="F7971" s="66" t="str">
        <f>IF(ISBLANK(LeaveTracker[[#This Row],[Employee Name]]),"-----",VLOOKUP(LeaveTracker[[#This Row],[Employee Name]],'List of Employees'!$B$4:$H$767,6))</f>
        <v>-----</v>
      </c>
      <c r="G7971" s="24"/>
      <c r="H7971" s="24"/>
      <c r="I7971" s="19"/>
      <c r="K7971" s="57" t="str">
        <f ca="1">LeaveTracker[[#This Row],[Days]]&amp;" "&amp;LeaveTracker[[#This Row],[Type of Leave]]</f>
        <v xml:space="preserve">0 </v>
      </c>
      <c r="L7971" s="23">
        <f ca="1">NETWORKDAYS(LeaveTracker[[#This Row],[Start Date]],LeaveTracker[[#This Row],[End Date]],lstHolidays)</f>
        <v>0</v>
      </c>
      <c r="M7971" s="27"/>
    </row>
    <row r="7972" spans="1:13" ht="30" customHeight="1" x14ac:dyDescent="0.3">
      <c r="A7972" s="27">
        <f t="shared" si="98"/>
        <v>4162</v>
      </c>
      <c r="D7972" s="19"/>
      <c r="E7972" s="20" t="str">
        <f>IF(ISBLANK(LeaveTracker[[#This Row],[Employee Name]]),"-----",VLOOKUP(LeaveTracker[[#This Row],[Employee Name]],'List of Employees'!$B$4:$H$767,7))</f>
        <v>-----</v>
      </c>
      <c r="F7972" s="66" t="str">
        <f>IF(ISBLANK(LeaveTracker[[#This Row],[Employee Name]]),"-----",VLOOKUP(LeaveTracker[[#This Row],[Employee Name]],'List of Employees'!$B$4:$H$767,6))</f>
        <v>-----</v>
      </c>
      <c r="G7972" s="24"/>
      <c r="H7972" s="24"/>
      <c r="I7972" s="19"/>
      <c r="K7972" s="57" t="str">
        <f ca="1">LeaveTracker[[#This Row],[Days]]&amp;" "&amp;LeaveTracker[[#This Row],[Type of Leave]]</f>
        <v xml:space="preserve">0 </v>
      </c>
      <c r="L7972" s="23">
        <f ca="1">NETWORKDAYS(LeaveTracker[[#This Row],[Start Date]],LeaveTracker[[#This Row],[End Date]],lstHolidays)</f>
        <v>0</v>
      </c>
      <c r="M7972" s="27"/>
    </row>
    <row r="7973" spans="1:13" ht="30" customHeight="1" x14ac:dyDescent="0.3">
      <c r="A7973" s="27">
        <f t="shared" si="98"/>
        <v>4163</v>
      </c>
      <c r="D7973" s="19"/>
      <c r="E7973" s="20" t="str">
        <f>IF(ISBLANK(LeaveTracker[[#This Row],[Employee Name]]),"-----",VLOOKUP(LeaveTracker[[#This Row],[Employee Name]],'List of Employees'!$B$4:$H$767,7))</f>
        <v>-----</v>
      </c>
      <c r="F7973" s="66" t="str">
        <f>IF(ISBLANK(LeaveTracker[[#This Row],[Employee Name]]),"-----",VLOOKUP(LeaveTracker[[#This Row],[Employee Name]],'List of Employees'!$B$4:$H$767,6))</f>
        <v>-----</v>
      </c>
      <c r="G7973" s="24"/>
      <c r="H7973" s="24"/>
      <c r="I7973" s="19"/>
      <c r="K7973" s="57" t="str">
        <f ca="1">LeaveTracker[[#This Row],[Days]]&amp;" "&amp;LeaveTracker[[#This Row],[Type of Leave]]</f>
        <v xml:space="preserve">0 </v>
      </c>
      <c r="L7973" s="23">
        <f ca="1">NETWORKDAYS(LeaveTracker[[#This Row],[Start Date]],LeaveTracker[[#This Row],[End Date]],lstHolidays)</f>
        <v>0</v>
      </c>
      <c r="M7973" s="27"/>
    </row>
    <row r="7974" spans="1:13" ht="30" customHeight="1" x14ac:dyDescent="0.3">
      <c r="A7974" s="27">
        <f t="shared" si="98"/>
        <v>4164</v>
      </c>
      <c r="D7974" s="19"/>
      <c r="E7974" s="20" t="str">
        <f>IF(ISBLANK(LeaveTracker[[#This Row],[Employee Name]]),"-----",VLOOKUP(LeaveTracker[[#This Row],[Employee Name]],'List of Employees'!$B$4:$H$767,7))</f>
        <v>-----</v>
      </c>
      <c r="F7974" s="66" t="str">
        <f>IF(ISBLANK(LeaveTracker[[#This Row],[Employee Name]]),"-----",VLOOKUP(LeaveTracker[[#This Row],[Employee Name]],'List of Employees'!$B$4:$H$767,6))</f>
        <v>-----</v>
      </c>
      <c r="G7974" s="24"/>
      <c r="H7974" s="24"/>
      <c r="I7974" s="19"/>
      <c r="K7974" s="57" t="str">
        <f ca="1">LeaveTracker[[#This Row],[Days]]&amp;" "&amp;LeaveTracker[[#This Row],[Type of Leave]]</f>
        <v xml:space="preserve">0 </v>
      </c>
      <c r="L7974" s="23">
        <f ca="1">NETWORKDAYS(LeaveTracker[[#This Row],[Start Date]],LeaveTracker[[#This Row],[End Date]],lstHolidays)</f>
        <v>0</v>
      </c>
      <c r="M7974" s="27"/>
    </row>
    <row r="7975" spans="1:13" ht="30" customHeight="1" x14ac:dyDescent="0.3">
      <c r="A7975" s="27">
        <f t="shared" si="98"/>
        <v>4165</v>
      </c>
      <c r="D7975" s="19"/>
      <c r="E7975" s="20" t="str">
        <f>IF(ISBLANK(LeaveTracker[[#This Row],[Employee Name]]),"-----",VLOOKUP(LeaveTracker[[#This Row],[Employee Name]],'List of Employees'!$B$4:$H$767,7))</f>
        <v>-----</v>
      </c>
      <c r="F7975" s="66" t="str">
        <f>IF(ISBLANK(LeaveTracker[[#This Row],[Employee Name]]),"-----",VLOOKUP(LeaveTracker[[#This Row],[Employee Name]],'List of Employees'!$B$4:$H$767,6))</f>
        <v>-----</v>
      </c>
      <c r="G7975" s="24"/>
      <c r="H7975" s="24"/>
      <c r="I7975" s="19"/>
      <c r="K7975" s="57" t="str">
        <f ca="1">LeaveTracker[[#This Row],[Days]]&amp;" "&amp;LeaveTracker[[#This Row],[Type of Leave]]</f>
        <v xml:space="preserve">0 </v>
      </c>
      <c r="L7975" s="23">
        <f ca="1">NETWORKDAYS(LeaveTracker[[#This Row],[Start Date]],LeaveTracker[[#This Row],[End Date]],lstHolidays)</f>
        <v>0</v>
      </c>
      <c r="M7975" s="27"/>
    </row>
    <row r="7976" spans="1:13" ht="30" customHeight="1" x14ac:dyDescent="0.3">
      <c r="A7976" s="27">
        <f t="shared" si="98"/>
        <v>4166</v>
      </c>
      <c r="D7976" s="19"/>
      <c r="E7976" s="20" t="str">
        <f>IF(ISBLANK(LeaveTracker[[#This Row],[Employee Name]]),"-----",VLOOKUP(LeaveTracker[[#This Row],[Employee Name]],'List of Employees'!$B$4:$H$767,7))</f>
        <v>-----</v>
      </c>
      <c r="F7976" s="66" t="str">
        <f>IF(ISBLANK(LeaveTracker[[#This Row],[Employee Name]]),"-----",VLOOKUP(LeaveTracker[[#This Row],[Employee Name]],'List of Employees'!$B$4:$H$767,6))</f>
        <v>-----</v>
      </c>
      <c r="G7976" s="24"/>
      <c r="H7976" s="24"/>
      <c r="I7976" s="19"/>
      <c r="K7976" s="57" t="str">
        <f ca="1">LeaveTracker[[#This Row],[Days]]&amp;" "&amp;LeaveTracker[[#This Row],[Type of Leave]]</f>
        <v xml:space="preserve">0 </v>
      </c>
      <c r="L7976" s="23">
        <f ca="1">NETWORKDAYS(LeaveTracker[[#This Row],[Start Date]],LeaveTracker[[#This Row],[End Date]],lstHolidays)</f>
        <v>0</v>
      </c>
      <c r="M7976" s="27"/>
    </row>
    <row r="7977" spans="1:13" ht="30" customHeight="1" x14ac:dyDescent="0.3">
      <c r="A7977" s="27">
        <f t="shared" si="98"/>
        <v>4167</v>
      </c>
      <c r="D7977" s="19"/>
      <c r="E7977" s="20" t="str">
        <f>IF(ISBLANK(LeaveTracker[[#This Row],[Employee Name]]),"-----",VLOOKUP(LeaveTracker[[#This Row],[Employee Name]],'List of Employees'!$B$4:$H$767,7))</f>
        <v>-----</v>
      </c>
      <c r="F7977" s="66" t="str">
        <f>IF(ISBLANK(LeaveTracker[[#This Row],[Employee Name]]),"-----",VLOOKUP(LeaveTracker[[#This Row],[Employee Name]],'List of Employees'!$B$4:$H$767,6))</f>
        <v>-----</v>
      </c>
      <c r="G7977" s="24"/>
      <c r="H7977" s="24"/>
      <c r="I7977" s="19"/>
      <c r="K7977" s="57" t="str">
        <f ca="1">LeaveTracker[[#This Row],[Days]]&amp;" "&amp;LeaveTracker[[#This Row],[Type of Leave]]</f>
        <v xml:space="preserve">0 </v>
      </c>
      <c r="L7977" s="23">
        <f ca="1">NETWORKDAYS(LeaveTracker[[#This Row],[Start Date]],LeaveTracker[[#This Row],[End Date]],lstHolidays)</f>
        <v>0</v>
      </c>
      <c r="M7977" s="27"/>
    </row>
    <row r="7978" spans="1:13" ht="30" customHeight="1" x14ac:dyDescent="0.3">
      <c r="A7978" s="27">
        <f t="shared" si="98"/>
        <v>4168</v>
      </c>
      <c r="D7978" s="19"/>
      <c r="E7978" s="20" t="str">
        <f>IF(ISBLANK(LeaveTracker[[#This Row],[Employee Name]]),"-----",VLOOKUP(LeaveTracker[[#This Row],[Employee Name]],'List of Employees'!$B$4:$H$767,7))</f>
        <v>-----</v>
      </c>
      <c r="F7978" s="66" t="str">
        <f>IF(ISBLANK(LeaveTracker[[#This Row],[Employee Name]]),"-----",VLOOKUP(LeaveTracker[[#This Row],[Employee Name]],'List of Employees'!$B$4:$H$767,6))</f>
        <v>-----</v>
      </c>
      <c r="G7978" s="24"/>
      <c r="H7978" s="24"/>
      <c r="I7978" s="19"/>
      <c r="K7978" s="57" t="str">
        <f ca="1">LeaveTracker[[#This Row],[Days]]&amp;" "&amp;LeaveTracker[[#This Row],[Type of Leave]]</f>
        <v xml:space="preserve">0 </v>
      </c>
      <c r="L7978" s="23">
        <f ca="1">NETWORKDAYS(LeaveTracker[[#This Row],[Start Date]],LeaveTracker[[#This Row],[End Date]],lstHolidays)</f>
        <v>0</v>
      </c>
      <c r="M7978" s="27"/>
    </row>
    <row r="7979" spans="1:13" ht="30" customHeight="1" x14ac:dyDescent="0.3">
      <c r="A7979" s="27">
        <f t="shared" si="98"/>
        <v>4169</v>
      </c>
      <c r="D7979" s="19"/>
      <c r="E7979" s="20" t="str">
        <f>IF(ISBLANK(LeaveTracker[[#This Row],[Employee Name]]),"-----",VLOOKUP(LeaveTracker[[#This Row],[Employee Name]],'List of Employees'!$B$4:$H$767,7))</f>
        <v>-----</v>
      </c>
      <c r="F7979" s="66" t="str">
        <f>IF(ISBLANK(LeaveTracker[[#This Row],[Employee Name]]),"-----",VLOOKUP(LeaveTracker[[#This Row],[Employee Name]],'List of Employees'!$B$4:$H$767,6))</f>
        <v>-----</v>
      </c>
      <c r="G7979" s="24"/>
      <c r="H7979" s="24"/>
      <c r="I7979" s="19"/>
      <c r="K7979" s="57" t="str">
        <f ca="1">LeaveTracker[[#This Row],[Days]]&amp;" "&amp;LeaveTracker[[#This Row],[Type of Leave]]</f>
        <v xml:space="preserve">0 </v>
      </c>
      <c r="L7979" s="23">
        <f ca="1">NETWORKDAYS(LeaveTracker[[#This Row],[Start Date]],LeaveTracker[[#This Row],[End Date]],lstHolidays)</f>
        <v>0</v>
      </c>
      <c r="M7979" s="27"/>
    </row>
    <row r="7980" spans="1:13" ht="30" customHeight="1" x14ac:dyDescent="0.3">
      <c r="A7980" s="27">
        <f t="shared" si="98"/>
        <v>4170</v>
      </c>
      <c r="D7980" s="19"/>
      <c r="E7980" s="20" t="str">
        <f>IF(ISBLANK(LeaveTracker[[#This Row],[Employee Name]]),"-----",VLOOKUP(LeaveTracker[[#This Row],[Employee Name]],'List of Employees'!$B$4:$H$767,7))</f>
        <v>-----</v>
      </c>
      <c r="F7980" s="66" t="str">
        <f>IF(ISBLANK(LeaveTracker[[#This Row],[Employee Name]]),"-----",VLOOKUP(LeaveTracker[[#This Row],[Employee Name]],'List of Employees'!$B$4:$H$767,6))</f>
        <v>-----</v>
      </c>
      <c r="G7980" s="24"/>
      <c r="H7980" s="24"/>
      <c r="I7980" s="19"/>
      <c r="K7980" s="57" t="str">
        <f ca="1">LeaveTracker[[#This Row],[Days]]&amp;" "&amp;LeaveTracker[[#This Row],[Type of Leave]]</f>
        <v xml:space="preserve">0 </v>
      </c>
      <c r="L7980" s="23">
        <f ca="1">NETWORKDAYS(LeaveTracker[[#This Row],[Start Date]],LeaveTracker[[#This Row],[End Date]],lstHolidays)</f>
        <v>0</v>
      </c>
      <c r="M7980" s="27"/>
    </row>
    <row r="7981" spans="1:13" ht="30" customHeight="1" x14ac:dyDescent="0.3">
      <c r="A7981" s="27">
        <f t="shared" si="98"/>
        <v>4171</v>
      </c>
      <c r="D7981" s="19"/>
      <c r="E7981" s="20" t="str">
        <f>IF(ISBLANK(LeaveTracker[[#This Row],[Employee Name]]),"-----",VLOOKUP(LeaveTracker[[#This Row],[Employee Name]],'List of Employees'!$B$4:$H$767,7))</f>
        <v>-----</v>
      </c>
      <c r="F7981" s="66" t="str">
        <f>IF(ISBLANK(LeaveTracker[[#This Row],[Employee Name]]),"-----",VLOOKUP(LeaveTracker[[#This Row],[Employee Name]],'List of Employees'!$B$4:$H$767,6))</f>
        <v>-----</v>
      </c>
      <c r="G7981" s="24"/>
      <c r="H7981" s="24"/>
      <c r="I7981" s="19"/>
      <c r="K7981" s="57" t="str">
        <f ca="1">LeaveTracker[[#This Row],[Days]]&amp;" "&amp;LeaveTracker[[#This Row],[Type of Leave]]</f>
        <v xml:space="preserve">0 </v>
      </c>
      <c r="L7981" s="23">
        <f ca="1">NETWORKDAYS(LeaveTracker[[#This Row],[Start Date]],LeaveTracker[[#This Row],[End Date]],lstHolidays)</f>
        <v>0</v>
      </c>
      <c r="M7981" s="27"/>
    </row>
    <row r="7982" spans="1:13" ht="30" customHeight="1" x14ac:dyDescent="0.3">
      <c r="A7982" s="27">
        <f t="shared" si="98"/>
        <v>4172</v>
      </c>
      <c r="D7982" s="19"/>
      <c r="E7982" s="20" t="str">
        <f>IF(ISBLANK(LeaveTracker[[#This Row],[Employee Name]]),"-----",VLOOKUP(LeaveTracker[[#This Row],[Employee Name]],'List of Employees'!$B$4:$H$767,7))</f>
        <v>-----</v>
      </c>
      <c r="F7982" s="66" t="str">
        <f>IF(ISBLANK(LeaveTracker[[#This Row],[Employee Name]]),"-----",VLOOKUP(LeaveTracker[[#This Row],[Employee Name]],'List of Employees'!$B$4:$H$767,6))</f>
        <v>-----</v>
      </c>
      <c r="G7982" s="24"/>
      <c r="H7982" s="24"/>
      <c r="I7982" s="19"/>
      <c r="K7982" s="57" t="str">
        <f ca="1">LeaveTracker[[#This Row],[Days]]&amp;" "&amp;LeaveTracker[[#This Row],[Type of Leave]]</f>
        <v xml:space="preserve">0 </v>
      </c>
      <c r="L7982" s="23">
        <f ca="1">NETWORKDAYS(LeaveTracker[[#This Row],[Start Date]],LeaveTracker[[#This Row],[End Date]],lstHolidays)</f>
        <v>0</v>
      </c>
      <c r="M7982" s="27"/>
    </row>
    <row r="7983" spans="1:13" ht="30" customHeight="1" x14ac:dyDescent="0.3">
      <c r="A7983" s="27">
        <f t="shared" si="98"/>
        <v>4173</v>
      </c>
      <c r="D7983" s="19"/>
      <c r="E7983" s="20" t="str">
        <f>IF(ISBLANK(LeaveTracker[[#This Row],[Employee Name]]),"-----",VLOOKUP(LeaveTracker[[#This Row],[Employee Name]],'List of Employees'!$B$4:$H$767,7))</f>
        <v>-----</v>
      </c>
      <c r="F7983" s="66" t="str">
        <f>IF(ISBLANK(LeaveTracker[[#This Row],[Employee Name]]),"-----",VLOOKUP(LeaveTracker[[#This Row],[Employee Name]],'List of Employees'!$B$4:$H$767,6))</f>
        <v>-----</v>
      </c>
      <c r="G7983" s="24"/>
      <c r="H7983" s="24"/>
      <c r="I7983" s="19"/>
      <c r="K7983" s="57" t="str">
        <f ca="1">LeaveTracker[[#This Row],[Days]]&amp;" "&amp;LeaveTracker[[#This Row],[Type of Leave]]</f>
        <v xml:space="preserve">0 </v>
      </c>
      <c r="L7983" s="23">
        <f ca="1">NETWORKDAYS(LeaveTracker[[#This Row],[Start Date]],LeaveTracker[[#This Row],[End Date]],lstHolidays)</f>
        <v>0</v>
      </c>
      <c r="M7983" s="27"/>
    </row>
    <row r="7984" spans="1:13" ht="30" customHeight="1" x14ac:dyDescent="0.3">
      <c r="A7984" s="27">
        <f>A7983+1</f>
        <v>4174</v>
      </c>
      <c r="B7984" s="31">
        <v>45209</v>
      </c>
      <c r="C7984" s="31">
        <v>45202</v>
      </c>
      <c r="D7984" s="19" t="s">
        <v>582</v>
      </c>
      <c r="E7984" s="20" t="str">
        <f>IF(ISBLANK(LeaveTracker[[#This Row],[Employee Name]]),"-----",VLOOKUP(LeaveTracker[[#This Row],[Employee Name]],'List of Employees'!$B$4:$H$767,7))</f>
        <v>CCT</v>
      </c>
      <c r="F7984" s="66" t="str">
        <f>IF(ISBLANK(LeaveTracker[[#This Row],[Employee Name]]),"-----",VLOOKUP(LeaveTracker[[#This Row],[Employee Name]],'List of Employees'!$B$4:$H$767,6))</f>
        <v>PERMANENT</v>
      </c>
      <c r="G7984" s="24">
        <v>45198</v>
      </c>
      <c r="H7984" s="24">
        <v>45205</v>
      </c>
      <c r="I7984" s="20" t="s">
        <v>82</v>
      </c>
      <c r="K7984" s="57" t="str">
        <f ca="1">LeaveTracker[[#This Row],[Days]]&amp;" "&amp;LeaveTracker[[#This Row],[Type of Leave]]</f>
        <v>6 VL</v>
      </c>
      <c r="L7984" s="23">
        <f ca="1">NETWORKDAYS(LeaveTracker[[#This Row],[Start Date]],LeaveTracker[[#This Row],[End Date]],lstHolidays)</f>
        <v>6</v>
      </c>
      <c r="M7984" s="27"/>
    </row>
    <row r="7985" spans="1:13" ht="30" customHeight="1" x14ac:dyDescent="0.3">
      <c r="A7985" s="27">
        <f>A7984+1</f>
        <v>4175</v>
      </c>
      <c r="B7985" s="31">
        <v>45209</v>
      </c>
      <c r="C7985" s="31">
        <v>45208</v>
      </c>
      <c r="D7985" s="19" t="s">
        <v>957</v>
      </c>
      <c r="E7985" s="20" t="str">
        <f>IF(ISBLANK(LeaveTracker[[#This Row],[Employee Name]]),"-----",VLOOKUP(LeaveTracker[[#This Row],[Employee Name]],'List of Employees'!$B$4:$H$767,7))</f>
        <v>ASSESSORS OFFICE</v>
      </c>
      <c r="F7985" s="66" t="str">
        <f>IF(ISBLANK(LeaveTracker[[#This Row],[Employee Name]]),"-----",VLOOKUP(LeaveTracker[[#This Row],[Employee Name]],'List of Employees'!$B$4:$H$767,6))</f>
        <v>PERMANENT</v>
      </c>
      <c r="G7985" s="24">
        <v>45187</v>
      </c>
      <c r="H7985" s="24">
        <v>45212</v>
      </c>
      <c r="I7985" s="20" t="s">
        <v>81</v>
      </c>
      <c r="K7985" s="57" t="str">
        <f ca="1">LeaveTracker[[#This Row],[Days]]&amp;" "&amp;LeaveTracker[[#This Row],[Type of Leave]]</f>
        <v>20 SL</v>
      </c>
      <c r="L7985" s="23">
        <f ca="1">NETWORKDAYS(LeaveTracker[[#This Row],[Start Date]],LeaveTracker[[#This Row],[End Date]],lstHolidays)</f>
        <v>20</v>
      </c>
      <c r="M7985" s="27"/>
    </row>
    <row r="7986" spans="1:13" ht="30" customHeight="1" x14ac:dyDescent="0.3">
      <c r="A7986" s="27">
        <f>A7985+1</f>
        <v>4176</v>
      </c>
      <c r="B7986" s="31">
        <v>45209</v>
      </c>
      <c r="C7986" s="31">
        <v>45208</v>
      </c>
      <c r="D7986" s="19" t="s">
        <v>2321</v>
      </c>
      <c r="E7986" s="20" t="str">
        <f>IF(ISBLANK(LeaveTracker[[#This Row],[Employee Name]]),"-----",VLOOKUP(LeaveTracker[[#This Row],[Employee Name]],'List of Employees'!$B$4:$H$767,7))</f>
        <v>SP</v>
      </c>
      <c r="F7986" s="66" t="str">
        <f>IF(ISBLANK(LeaveTracker[[#This Row],[Employee Name]]),"-----",VLOOKUP(LeaveTracker[[#This Row],[Employee Name]],'List of Employees'!$B$4:$H$767,6))</f>
        <v>CASUAL</v>
      </c>
      <c r="G7986" s="24">
        <v>45215</v>
      </c>
      <c r="H7986" s="24">
        <v>45215</v>
      </c>
      <c r="I7986" s="20" t="s">
        <v>82</v>
      </c>
      <c r="K7986" s="57" t="str">
        <f ca="1">LeaveTracker[[#This Row],[Days]]&amp;" "&amp;LeaveTracker[[#This Row],[Type of Leave]]</f>
        <v>1 VL</v>
      </c>
      <c r="L7986" s="23">
        <f ca="1">NETWORKDAYS(LeaveTracker[[#This Row],[Start Date]],LeaveTracker[[#This Row],[End Date]],lstHolidays)</f>
        <v>1</v>
      </c>
      <c r="M7986" s="27"/>
    </row>
    <row r="7987" spans="1:13" ht="30" customHeight="1" x14ac:dyDescent="0.3">
      <c r="A7987" s="27">
        <v>4176</v>
      </c>
      <c r="B7987" s="31">
        <v>45209</v>
      </c>
      <c r="C7987" s="31">
        <v>45208</v>
      </c>
      <c r="D7987" s="19" t="s">
        <v>2321</v>
      </c>
      <c r="E7987" s="20" t="str">
        <f>IF(ISBLANK(LeaveTracker[[#This Row],[Employee Name]]),"-----",VLOOKUP(LeaveTracker[[#This Row],[Employee Name]],'List of Employees'!$B$4:$H$767,7))</f>
        <v>SP</v>
      </c>
      <c r="F7987" s="66" t="str">
        <f>IF(ISBLANK(LeaveTracker[[#This Row],[Employee Name]]),"-----",VLOOKUP(LeaveTracker[[#This Row],[Employee Name]],'List of Employees'!$B$4:$H$767,6))</f>
        <v>CASUAL</v>
      </c>
      <c r="G7987" s="24">
        <v>45222</v>
      </c>
      <c r="H7987" s="24">
        <v>45222</v>
      </c>
      <c r="I7987" s="20" t="s">
        <v>82</v>
      </c>
      <c r="K7987" s="57" t="str">
        <f ca="1">LeaveTracker[[#This Row],[Days]]&amp;" "&amp;LeaveTracker[[#This Row],[Type of Leave]]</f>
        <v>1 VL</v>
      </c>
      <c r="L7987" s="23">
        <f ca="1">NETWORKDAYS(LeaveTracker[[#This Row],[Start Date]],LeaveTracker[[#This Row],[End Date]],lstHolidays)</f>
        <v>1</v>
      </c>
      <c r="M7987" s="27"/>
    </row>
    <row r="7988" spans="1:13" ht="30" customHeight="1" x14ac:dyDescent="0.3">
      <c r="A7988" s="27">
        <f>A7986+1</f>
        <v>4177</v>
      </c>
      <c r="B7988" s="31">
        <v>45209</v>
      </c>
      <c r="C7988" s="31">
        <v>45204</v>
      </c>
      <c r="D7988" s="19" t="s">
        <v>260</v>
      </c>
      <c r="E7988" s="20" t="str">
        <f>IF(ISBLANK(LeaveTracker[[#This Row],[Employee Name]]),"-----",VLOOKUP(LeaveTracker[[#This Row],[Employee Name]],'List of Employees'!$B$4:$H$767,7))</f>
        <v>NUTRITION OFFICE</v>
      </c>
      <c r="F7988" s="66" t="str">
        <f>IF(ISBLANK(LeaveTracker[[#This Row],[Employee Name]]),"-----",VLOOKUP(LeaveTracker[[#This Row],[Employee Name]],'List of Employees'!$B$4:$H$767,6))</f>
        <v>PERMANENT</v>
      </c>
      <c r="G7988" s="24">
        <v>45208</v>
      </c>
      <c r="H7988" s="24">
        <v>45209</v>
      </c>
      <c r="I7988" s="20" t="s">
        <v>82</v>
      </c>
      <c r="K7988" s="57" t="str">
        <f ca="1">LeaveTracker[[#This Row],[Days]]&amp;" "&amp;LeaveTracker[[#This Row],[Type of Leave]]</f>
        <v>2 VL</v>
      </c>
      <c r="L7988" s="23">
        <f ca="1">NETWORKDAYS(LeaveTracker[[#This Row],[Start Date]],LeaveTracker[[#This Row],[End Date]],lstHolidays)</f>
        <v>2</v>
      </c>
      <c r="M7988" s="27"/>
    </row>
    <row r="7989" spans="1:13" ht="30" customHeight="1" x14ac:dyDescent="0.3">
      <c r="A7989" s="27">
        <v>4177</v>
      </c>
      <c r="B7989" s="31">
        <v>45209</v>
      </c>
      <c r="C7989" s="31">
        <v>45204</v>
      </c>
      <c r="D7989" s="19" t="s">
        <v>260</v>
      </c>
      <c r="E7989" s="20" t="str">
        <f>IF(ISBLANK(LeaveTracker[[#This Row],[Employee Name]]),"-----",VLOOKUP(LeaveTracker[[#This Row],[Employee Name]],'List of Employees'!$B$4:$H$767,7))</f>
        <v>NUTRITION OFFICE</v>
      </c>
      <c r="F7989" s="66" t="str">
        <f>IF(ISBLANK(LeaveTracker[[#This Row],[Employee Name]]),"-----",VLOOKUP(LeaveTracker[[#This Row],[Employee Name]],'List of Employees'!$B$4:$H$767,6))</f>
        <v>PERMANENT</v>
      </c>
      <c r="G7989" s="24">
        <v>45211</v>
      </c>
      <c r="H7989" s="24">
        <v>45212</v>
      </c>
      <c r="I7989" s="20" t="s">
        <v>82</v>
      </c>
      <c r="K7989" s="57" t="str">
        <f ca="1">LeaveTracker[[#This Row],[Days]]&amp;" "&amp;LeaveTracker[[#This Row],[Type of Leave]]</f>
        <v>2 VL</v>
      </c>
      <c r="L7989" s="23">
        <f ca="1">NETWORKDAYS(LeaveTracker[[#This Row],[Start Date]],LeaveTracker[[#This Row],[End Date]],lstHolidays)</f>
        <v>2</v>
      </c>
      <c r="M7989" s="27"/>
    </row>
    <row r="7990" spans="1:13" ht="30" customHeight="1" x14ac:dyDescent="0.3">
      <c r="A7990" s="27">
        <f>A7988+1</f>
        <v>4178</v>
      </c>
      <c r="B7990" s="31">
        <v>45209</v>
      </c>
      <c r="C7990" s="31">
        <v>45194</v>
      </c>
      <c r="D7990" s="19" t="s">
        <v>1918</v>
      </c>
      <c r="E7990" s="20" t="str">
        <f>IF(ISBLANK(LeaveTracker[[#This Row],[Employee Name]]),"-----",VLOOKUP(LeaveTracker[[#This Row],[Employee Name]],'List of Employees'!$B$4:$H$767,7))</f>
        <v>HOUSING</v>
      </c>
      <c r="F7990" s="66" t="str">
        <f>IF(ISBLANK(LeaveTracker[[#This Row],[Employee Name]]),"-----",VLOOKUP(LeaveTracker[[#This Row],[Employee Name]],'List of Employees'!$B$4:$H$767,6))</f>
        <v>CASUAL</v>
      </c>
      <c r="G7990" s="24">
        <v>45204</v>
      </c>
      <c r="H7990" s="24">
        <v>45205</v>
      </c>
      <c r="I7990" s="20" t="s">
        <v>297</v>
      </c>
      <c r="J7990" s="42" t="s">
        <v>1000</v>
      </c>
      <c r="K7990" s="57" t="str">
        <f ca="1">LeaveTracker[[#This Row],[Days]]&amp;" "&amp;LeaveTracker[[#This Row],[Type of Leave]]</f>
        <v>2 OTHER</v>
      </c>
      <c r="L7990" s="23">
        <f ca="1">NETWORKDAYS(LeaveTracker[[#This Row],[Start Date]],LeaveTracker[[#This Row],[End Date]],lstHolidays)</f>
        <v>2</v>
      </c>
      <c r="M7990" s="27"/>
    </row>
    <row r="7991" spans="1:13" ht="30" customHeight="1" x14ac:dyDescent="0.3">
      <c r="A7991" s="27">
        <f>A7990+1</f>
        <v>4179</v>
      </c>
      <c r="B7991" s="31">
        <v>45209</v>
      </c>
      <c r="C7991" s="31">
        <v>45196</v>
      </c>
      <c r="D7991" s="19" t="s">
        <v>2497</v>
      </c>
      <c r="E7991" s="20" t="str">
        <f>IF(ISBLANK(LeaveTracker[[#This Row],[Employee Name]]),"-----",VLOOKUP(LeaveTracker[[#This Row],[Employee Name]],'List of Employees'!$B$4:$H$767,7))</f>
        <v>TICC</v>
      </c>
      <c r="F7991" s="66" t="str">
        <f>IF(ISBLANK(LeaveTracker[[#This Row],[Employee Name]]),"-----",VLOOKUP(LeaveTracker[[#This Row],[Employee Name]],'List of Employees'!$B$4:$H$767,6))</f>
        <v>CASUAL</v>
      </c>
      <c r="G7991" s="24">
        <v>45203</v>
      </c>
      <c r="H7991" s="24">
        <v>45204</v>
      </c>
      <c r="I7991" s="20" t="s">
        <v>297</v>
      </c>
      <c r="J7991" s="42" t="s">
        <v>1000</v>
      </c>
      <c r="K7991" s="57" t="str">
        <f ca="1">LeaveTracker[[#This Row],[Days]]&amp;" "&amp;LeaveTracker[[#This Row],[Type of Leave]]</f>
        <v>2 OTHER</v>
      </c>
      <c r="L7991" s="23">
        <f ca="1">NETWORKDAYS(LeaveTracker[[#This Row],[Start Date]],LeaveTracker[[#This Row],[End Date]],lstHolidays)</f>
        <v>2</v>
      </c>
      <c r="M7991" s="27"/>
    </row>
    <row r="7992" spans="1:13" ht="30" customHeight="1" x14ac:dyDescent="0.3">
      <c r="A7992" s="27">
        <f>A7991+1</f>
        <v>4180</v>
      </c>
      <c r="B7992" s="31">
        <v>45209</v>
      </c>
      <c r="C7992" s="31">
        <v>45194</v>
      </c>
      <c r="D7992" s="19" t="s">
        <v>1907</v>
      </c>
      <c r="E7992" s="20" t="str">
        <f>IF(ISBLANK(LeaveTracker[[#This Row],[Employee Name]]),"-----",VLOOKUP(LeaveTracker[[#This Row],[Employee Name]],'List of Employees'!$B$4:$H$767,7))</f>
        <v>INTERNAL</v>
      </c>
      <c r="F7992" s="66" t="str">
        <f>IF(ISBLANK(LeaveTracker[[#This Row],[Employee Name]]),"-----",VLOOKUP(LeaveTracker[[#This Row],[Employee Name]],'List of Employees'!$B$4:$H$767,6))</f>
        <v>CASUAL</v>
      </c>
      <c r="G7992" s="24">
        <v>45189</v>
      </c>
      <c r="H7992" s="24">
        <v>45191</v>
      </c>
      <c r="I7992" s="20" t="s">
        <v>81</v>
      </c>
      <c r="K7992" s="57" t="str">
        <f ca="1">LeaveTracker[[#This Row],[Days]]&amp;" "&amp;LeaveTracker[[#This Row],[Type of Leave]]</f>
        <v>3 SL</v>
      </c>
      <c r="L7992" s="23">
        <f ca="1">NETWORKDAYS(LeaveTracker[[#This Row],[Start Date]],LeaveTracker[[#This Row],[End Date]],lstHolidays)</f>
        <v>3</v>
      </c>
      <c r="M7992" s="27"/>
    </row>
    <row r="7993" spans="1:13" ht="30" customHeight="1" x14ac:dyDescent="0.3">
      <c r="A7993" s="27">
        <f>A7992+1</f>
        <v>4181</v>
      </c>
      <c r="B7993" s="31">
        <v>45209</v>
      </c>
      <c r="C7993" s="31">
        <v>45201</v>
      </c>
      <c r="D7993" s="19" t="s">
        <v>1907</v>
      </c>
      <c r="E7993" s="20" t="str">
        <f>IF(ISBLANK(LeaveTracker[[#This Row],[Employee Name]]),"-----",VLOOKUP(LeaveTracker[[#This Row],[Employee Name]],'List of Employees'!$B$4:$H$767,7))</f>
        <v>INTERNAL</v>
      </c>
      <c r="F7993" s="66" t="str">
        <f>IF(ISBLANK(LeaveTracker[[#This Row],[Employee Name]]),"-----",VLOOKUP(LeaveTracker[[#This Row],[Employee Name]],'List of Employees'!$B$4:$H$767,6))</f>
        <v>CASUAL</v>
      </c>
      <c r="G7993" s="24">
        <v>45196</v>
      </c>
      <c r="H7993" s="24">
        <v>45198</v>
      </c>
      <c r="I7993" s="20" t="s">
        <v>81</v>
      </c>
      <c r="K7993" s="57" t="str">
        <f ca="1">LeaveTracker[[#This Row],[Days]]&amp;" "&amp;LeaveTracker[[#This Row],[Type of Leave]]</f>
        <v>3 SL</v>
      </c>
      <c r="L7993" s="23">
        <f ca="1">NETWORKDAYS(LeaveTracker[[#This Row],[Start Date]],LeaveTracker[[#This Row],[End Date]],lstHolidays)</f>
        <v>3</v>
      </c>
      <c r="M7993" s="27"/>
    </row>
    <row r="7994" spans="1:13" ht="30" customHeight="1" x14ac:dyDescent="0.3">
      <c r="A7994" s="27">
        <f>A7993+1</f>
        <v>4182</v>
      </c>
      <c r="B7994" s="31">
        <v>45209</v>
      </c>
      <c r="C7994" s="31">
        <v>45201</v>
      </c>
      <c r="D7994" s="19" t="s">
        <v>1825</v>
      </c>
      <c r="E7994" s="20" t="str">
        <f>IF(ISBLANK(LeaveTracker[[#This Row],[Employee Name]]),"-----",VLOOKUP(LeaveTracker[[#This Row],[Employee Name]],'List of Employees'!$B$4:$H$767,7))</f>
        <v>CPDO</v>
      </c>
      <c r="F7994" s="66" t="str">
        <f>IF(ISBLANK(LeaveTracker[[#This Row],[Employee Name]]),"-----",VLOOKUP(LeaveTracker[[#This Row],[Employee Name]],'List of Employees'!$B$4:$H$767,6))</f>
        <v>CASUAL</v>
      </c>
      <c r="G7994" s="24">
        <v>45194</v>
      </c>
      <c r="H7994" s="24">
        <v>45198</v>
      </c>
      <c r="I7994" s="20" t="s">
        <v>81</v>
      </c>
      <c r="K7994" s="57" t="str">
        <f ca="1">LeaveTracker[[#This Row],[Days]]&amp;" "&amp;LeaveTracker[[#This Row],[Type of Leave]]</f>
        <v>5 SL</v>
      </c>
      <c r="L7994" s="23">
        <f ca="1">NETWORKDAYS(LeaveTracker[[#This Row],[Start Date]],LeaveTracker[[#This Row],[End Date]],lstHolidays)</f>
        <v>5</v>
      </c>
      <c r="M7994" s="27"/>
    </row>
    <row r="7995" spans="1:13" ht="30" customHeight="1" x14ac:dyDescent="0.3">
      <c r="A7995" s="27">
        <f>A7994+1</f>
        <v>4183</v>
      </c>
      <c r="B7995" s="31">
        <v>45209</v>
      </c>
      <c r="C7995" s="31">
        <v>45201</v>
      </c>
      <c r="D7995" s="19" t="s">
        <v>1906</v>
      </c>
      <c r="E7995" s="20" t="str">
        <f>IF(ISBLANK(LeaveTracker[[#This Row],[Employee Name]]),"-----",VLOOKUP(LeaveTracker[[#This Row],[Employee Name]],'List of Employees'!$B$4:$H$767,7))</f>
        <v>CSWDO</v>
      </c>
      <c r="F7995" s="66" t="str">
        <f>IF(ISBLANK(LeaveTracker[[#This Row],[Employee Name]]),"-----",VLOOKUP(LeaveTracker[[#This Row],[Employee Name]],'List of Employees'!$B$4:$H$767,6))</f>
        <v>CASUAL</v>
      </c>
      <c r="G7995" s="24">
        <v>45202</v>
      </c>
      <c r="H7995" s="24">
        <v>45202</v>
      </c>
      <c r="I7995" s="20" t="s">
        <v>82</v>
      </c>
      <c r="K7995" s="57" t="str">
        <f ca="1">LeaveTracker[[#This Row],[Days]]&amp;" "&amp;LeaveTracker[[#This Row],[Type of Leave]]</f>
        <v>1 VL</v>
      </c>
      <c r="L7995" s="23">
        <f ca="1">NETWORKDAYS(LeaveTracker[[#This Row],[Start Date]],LeaveTracker[[#This Row],[End Date]],lstHolidays)</f>
        <v>1</v>
      </c>
      <c r="M7995" s="27"/>
    </row>
    <row r="7996" spans="1:13" ht="30" customHeight="1" x14ac:dyDescent="0.3">
      <c r="A7996" s="27">
        <v>4183</v>
      </c>
      <c r="B7996" s="31">
        <v>45209</v>
      </c>
      <c r="C7996" s="31">
        <v>45201</v>
      </c>
      <c r="D7996" s="19" t="s">
        <v>1906</v>
      </c>
      <c r="E7996" s="20" t="str">
        <f>IF(ISBLANK(LeaveTracker[[#This Row],[Employee Name]]),"-----",VLOOKUP(LeaveTracker[[#This Row],[Employee Name]],'List of Employees'!$B$4:$H$767,7))</f>
        <v>CSWDO</v>
      </c>
      <c r="F7996" s="66" t="str">
        <f>IF(ISBLANK(LeaveTracker[[#This Row],[Employee Name]]),"-----",VLOOKUP(LeaveTracker[[#This Row],[Employee Name]],'List of Employees'!$B$4:$H$767,6))</f>
        <v>CASUAL</v>
      </c>
      <c r="G7996" s="24">
        <v>45204</v>
      </c>
      <c r="H7996" s="24">
        <v>45205</v>
      </c>
      <c r="I7996" s="20" t="s">
        <v>82</v>
      </c>
      <c r="K7996" s="57" t="str">
        <f ca="1">LeaveTracker[[#This Row],[Days]]&amp;" "&amp;LeaveTracker[[#This Row],[Type of Leave]]</f>
        <v>2 VL</v>
      </c>
      <c r="L7996" s="23">
        <f ca="1">NETWORKDAYS(LeaveTracker[[#This Row],[Start Date]],LeaveTracker[[#This Row],[End Date]],lstHolidays)</f>
        <v>2</v>
      </c>
      <c r="M7996" s="27"/>
    </row>
    <row r="7997" spans="1:13" ht="30" customHeight="1" x14ac:dyDescent="0.3">
      <c r="A7997" s="27">
        <f>A7995+1</f>
        <v>4184</v>
      </c>
      <c r="B7997" s="31">
        <v>45209</v>
      </c>
      <c r="C7997" s="31">
        <v>45201</v>
      </c>
      <c r="D7997" s="19" t="s">
        <v>1906</v>
      </c>
      <c r="E7997" s="20" t="str">
        <f>IF(ISBLANK(LeaveTracker[[#This Row],[Employee Name]]),"-----",VLOOKUP(LeaveTracker[[#This Row],[Employee Name]],'List of Employees'!$B$4:$H$767,7))</f>
        <v>CSWDO</v>
      </c>
      <c r="F7997" s="66" t="str">
        <f>IF(ISBLANK(LeaveTracker[[#This Row],[Employee Name]]),"-----",VLOOKUP(LeaveTracker[[#This Row],[Employee Name]],'List of Employees'!$B$4:$H$767,6))</f>
        <v>CASUAL</v>
      </c>
      <c r="G7997" s="24">
        <v>45203</v>
      </c>
      <c r="H7997" s="24">
        <v>45203</v>
      </c>
      <c r="I7997" s="20" t="s">
        <v>297</v>
      </c>
      <c r="J7997" s="42" t="s">
        <v>1000</v>
      </c>
      <c r="K7997" s="57" t="str">
        <f ca="1">LeaveTracker[[#This Row],[Days]]&amp;" "&amp;LeaveTracker[[#This Row],[Type of Leave]]</f>
        <v>1 OTHER</v>
      </c>
      <c r="L7997" s="23">
        <f ca="1">NETWORKDAYS(LeaveTracker[[#This Row],[Start Date]],LeaveTracker[[#This Row],[End Date]],lstHolidays)</f>
        <v>1</v>
      </c>
      <c r="M7997" s="27"/>
    </row>
    <row r="7998" spans="1:13" ht="30" customHeight="1" x14ac:dyDescent="0.3">
      <c r="A7998" s="27">
        <f t="shared" ref="A7998:A8017" si="99">A7997+1</f>
        <v>4185</v>
      </c>
      <c r="B7998" s="31">
        <v>45209</v>
      </c>
      <c r="C7998" s="31">
        <v>45205</v>
      </c>
      <c r="D7998" s="19" t="s">
        <v>1053</v>
      </c>
      <c r="E7998" s="20" t="str">
        <f>IF(ISBLANK(LeaveTracker[[#This Row],[Employee Name]]),"-----",VLOOKUP(LeaveTracker[[#This Row],[Employee Name]],'List of Employees'!$B$4:$H$767,7))</f>
        <v>CTO</v>
      </c>
      <c r="F7998" s="66" t="str">
        <f>IF(ISBLANK(LeaveTracker[[#This Row],[Employee Name]]),"-----",VLOOKUP(LeaveTracker[[#This Row],[Employee Name]],'List of Employees'!$B$4:$H$767,6))</f>
        <v>PERMANENT</v>
      </c>
      <c r="G7998" s="24">
        <v>45204</v>
      </c>
      <c r="H7998" s="24">
        <v>45204</v>
      </c>
      <c r="I7998" s="20" t="s">
        <v>81</v>
      </c>
      <c r="K7998" s="57" t="str">
        <f ca="1">LeaveTracker[[#This Row],[Days]]&amp;" "&amp;LeaveTracker[[#This Row],[Type of Leave]]</f>
        <v>1 SL</v>
      </c>
      <c r="L7998" s="23">
        <f ca="1">NETWORKDAYS(LeaveTracker[[#This Row],[Start Date]],LeaveTracker[[#This Row],[End Date]],lstHolidays)</f>
        <v>1</v>
      </c>
      <c r="M7998" s="27"/>
    </row>
    <row r="7999" spans="1:13" ht="30" customHeight="1" x14ac:dyDescent="0.3">
      <c r="A7999" s="27">
        <f t="shared" si="99"/>
        <v>4186</v>
      </c>
      <c r="B7999" s="31">
        <v>45209</v>
      </c>
      <c r="C7999" s="31">
        <v>45184</v>
      </c>
      <c r="D7999" s="19" t="s">
        <v>1951</v>
      </c>
      <c r="E7999" s="20" t="str">
        <f>IF(ISBLANK(LeaveTracker[[#This Row],[Employee Name]]),"-----",VLOOKUP(LeaveTracker[[#This Row],[Employee Name]],'List of Employees'!$B$4:$H$767,7))</f>
        <v>TCIS</v>
      </c>
      <c r="F7999" s="66" t="str">
        <f>IF(ISBLANK(LeaveTracker[[#This Row],[Employee Name]]),"-----",VLOOKUP(LeaveTracker[[#This Row],[Employee Name]],'List of Employees'!$B$4:$H$767,6))</f>
        <v>CASUAL</v>
      </c>
      <c r="G7999" s="24">
        <v>45223</v>
      </c>
      <c r="H7999" s="24">
        <v>45230</v>
      </c>
      <c r="I7999" s="20" t="s">
        <v>82</v>
      </c>
      <c r="K7999" s="57" t="str">
        <f>LeaveTracker[[#This Row],[Days]]&amp;" "&amp;LeaveTracker[[#This Row],[Type of Leave]]</f>
        <v>6 VL</v>
      </c>
      <c r="L7999" s="23">
        <v>6</v>
      </c>
      <c r="M7999" s="27"/>
    </row>
    <row r="8000" spans="1:13" ht="30" customHeight="1" x14ac:dyDescent="0.3">
      <c r="A8000" s="27">
        <f t="shared" si="99"/>
        <v>4187</v>
      </c>
      <c r="B8000" s="31">
        <v>45209</v>
      </c>
      <c r="C8000" s="31">
        <v>45204</v>
      </c>
      <c r="D8000" s="19" t="s">
        <v>2104</v>
      </c>
      <c r="E8000" s="20" t="str">
        <f>IF(ISBLANK(LeaveTracker[[#This Row],[Employee Name]]),"-----",VLOOKUP(LeaveTracker[[#This Row],[Employee Name]],'List of Employees'!$B$4:$H$767,7))</f>
        <v>CEO</v>
      </c>
      <c r="F8000" s="66" t="str">
        <f>IF(ISBLANK(LeaveTracker[[#This Row],[Employee Name]]),"-----",VLOOKUP(LeaveTracker[[#This Row],[Employee Name]],'List of Employees'!$B$4:$H$767,6))</f>
        <v>CASUAL</v>
      </c>
      <c r="G8000" s="24">
        <v>45201</v>
      </c>
      <c r="H8000" s="24">
        <v>45201</v>
      </c>
      <c r="I8000" s="20" t="s">
        <v>81</v>
      </c>
      <c r="K8000" s="57" t="str">
        <f ca="1">LeaveTracker[[#This Row],[Days]]&amp;" "&amp;LeaveTracker[[#This Row],[Type of Leave]]</f>
        <v>1 SL</v>
      </c>
      <c r="L8000" s="23">
        <f ca="1">NETWORKDAYS(LeaveTracker[[#This Row],[Start Date]],LeaveTracker[[#This Row],[End Date]],lstHolidays)</f>
        <v>1</v>
      </c>
      <c r="M8000" s="27"/>
    </row>
    <row r="8001" spans="1:13" ht="30" customHeight="1" x14ac:dyDescent="0.3">
      <c r="A8001" s="27">
        <f t="shared" si="99"/>
        <v>4188</v>
      </c>
      <c r="B8001" s="31">
        <v>45209</v>
      </c>
      <c r="C8001" s="31">
        <v>45196</v>
      </c>
      <c r="D8001" s="19" t="s">
        <v>1307</v>
      </c>
      <c r="E8001" s="20" t="str">
        <f>IF(ISBLANK(LeaveTracker[[#This Row],[Employee Name]]),"-----",VLOOKUP(LeaveTracker[[#This Row],[Employee Name]],'List of Employees'!$B$4:$H$767,7))</f>
        <v>CEO</v>
      </c>
      <c r="F8001" s="66" t="str">
        <f>IF(ISBLANK(LeaveTracker[[#This Row],[Employee Name]]),"-----",VLOOKUP(LeaveTracker[[#This Row],[Employee Name]],'List of Employees'!$B$4:$H$767,6))</f>
        <v>PERMANENT</v>
      </c>
      <c r="G8001" s="24">
        <v>45195</v>
      </c>
      <c r="H8001" s="24">
        <v>45195</v>
      </c>
      <c r="I8001" s="20" t="s">
        <v>81</v>
      </c>
      <c r="K8001" s="57" t="str">
        <f ca="1">LeaveTracker[[#This Row],[Days]]&amp;" "&amp;LeaveTracker[[#This Row],[Type of Leave]]</f>
        <v>1 SL</v>
      </c>
      <c r="L8001" s="23">
        <f ca="1">NETWORKDAYS(LeaveTracker[[#This Row],[Start Date]],LeaveTracker[[#This Row],[End Date]],lstHolidays)</f>
        <v>1</v>
      </c>
      <c r="M8001" s="27"/>
    </row>
    <row r="8002" spans="1:13" ht="30" customHeight="1" x14ac:dyDescent="0.3">
      <c r="A8002" s="27">
        <f t="shared" si="99"/>
        <v>4189</v>
      </c>
      <c r="B8002" s="31">
        <v>45209</v>
      </c>
      <c r="C8002" s="31">
        <v>45204</v>
      </c>
      <c r="D8002" s="19" t="s">
        <v>1994</v>
      </c>
      <c r="E8002" s="20" t="str">
        <f>IF(ISBLANK(LeaveTracker[[#This Row],[Employee Name]]),"-----",VLOOKUP(LeaveTracker[[#This Row],[Employee Name]],'List of Employees'!$B$4:$H$767,7))</f>
        <v>HRMO</v>
      </c>
      <c r="F8002" s="66" t="str">
        <f>IF(ISBLANK(LeaveTracker[[#This Row],[Employee Name]]),"-----",VLOOKUP(LeaveTracker[[#This Row],[Employee Name]],'List of Employees'!$B$4:$H$767,6))</f>
        <v>PERMANENT</v>
      </c>
      <c r="G8002" s="24">
        <v>45202</v>
      </c>
      <c r="H8002" s="24">
        <v>45203</v>
      </c>
      <c r="I8002" s="20" t="s">
        <v>81</v>
      </c>
      <c r="K8002" s="57" t="str">
        <f ca="1">LeaveTracker[[#This Row],[Days]]&amp;" "&amp;LeaveTracker[[#This Row],[Type of Leave]]</f>
        <v>2 SL</v>
      </c>
      <c r="L8002" s="23">
        <f ca="1">NETWORKDAYS(LeaveTracker[[#This Row],[Start Date]],LeaveTracker[[#This Row],[End Date]],lstHolidays)</f>
        <v>2</v>
      </c>
      <c r="M8002" s="27"/>
    </row>
    <row r="8003" spans="1:13" ht="30" customHeight="1" x14ac:dyDescent="0.3">
      <c r="A8003" s="27">
        <f t="shared" si="99"/>
        <v>4190</v>
      </c>
      <c r="B8003" s="31">
        <v>45209</v>
      </c>
      <c r="C8003" s="31">
        <v>45196</v>
      </c>
      <c r="D8003" s="19" t="s">
        <v>582</v>
      </c>
      <c r="E8003" s="20" t="str">
        <f>IF(ISBLANK(LeaveTracker[[#This Row],[Employee Name]]),"-----",VLOOKUP(LeaveTracker[[#This Row],[Employee Name]],'List of Employees'!$B$4:$H$767,7))</f>
        <v>CCT</v>
      </c>
      <c r="F8003" s="66" t="str">
        <f>IF(ISBLANK(LeaveTracker[[#This Row],[Employee Name]]),"-----",VLOOKUP(LeaveTracker[[#This Row],[Employee Name]],'List of Employees'!$B$4:$H$767,6))</f>
        <v>PERMANENT</v>
      </c>
      <c r="G8003" s="24">
        <v>45183</v>
      </c>
      <c r="H8003" s="24">
        <v>45195</v>
      </c>
      <c r="I8003" s="20" t="s">
        <v>82</v>
      </c>
      <c r="K8003" s="57" t="str">
        <f ca="1">LeaveTracker[[#This Row],[Days]]&amp;" "&amp;LeaveTracker[[#This Row],[Type of Leave]]</f>
        <v>9 VL</v>
      </c>
      <c r="L8003" s="23">
        <f ca="1">NETWORKDAYS(LeaveTracker[[#This Row],[Start Date]],LeaveTracker[[#This Row],[End Date]],lstHolidays)</f>
        <v>9</v>
      </c>
      <c r="M8003" s="27"/>
    </row>
    <row r="8004" spans="1:13" ht="30" customHeight="1" x14ac:dyDescent="0.3">
      <c r="A8004" s="27">
        <f t="shared" si="99"/>
        <v>4191</v>
      </c>
      <c r="B8004" s="31">
        <v>45209</v>
      </c>
      <c r="C8004" s="31">
        <v>45202</v>
      </c>
      <c r="D8004" s="19" t="s">
        <v>582</v>
      </c>
      <c r="E8004" s="20" t="str">
        <f>IF(ISBLANK(LeaveTracker[[#This Row],[Employee Name]]),"-----",VLOOKUP(LeaveTracker[[#This Row],[Employee Name]],'List of Employees'!$B$4:$H$767,7))</f>
        <v>CCT</v>
      </c>
      <c r="F8004" s="66" t="str">
        <f>IF(ISBLANK(LeaveTracker[[#This Row],[Employee Name]]),"-----",VLOOKUP(LeaveTracker[[#This Row],[Employee Name]],'List of Employees'!$B$4:$H$767,6))</f>
        <v>PERMANENT</v>
      </c>
      <c r="G8004" s="24">
        <v>45196</v>
      </c>
      <c r="H8004" s="24">
        <v>45197</v>
      </c>
      <c r="I8004" s="20" t="s">
        <v>81</v>
      </c>
      <c r="K8004" s="57" t="str">
        <f ca="1">LeaveTracker[[#This Row],[Days]]&amp;" "&amp;LeaveTracker[[#This Row],[Type of Leave]]</f>
        <v>2 SL</v>
      </c>
      <c r="L8004" s="23">
        <f ca="1">NETWORKDAYS(LeaveTracker[[#This Row],[Start Date]],LeaveTracker[[#This Row],[End Date]],lstHolidays)</f>
        <v>2</v>
      </c>
      <c r="M8004" s="27"/>
    </row>
    <row r="8005" spans="1:13" ht="30" customHeight="1" x14ac:dyDescent="0.3">
      <c r="A8005" s="27">
        <f t="shared" si="99"/>
        <v>4192</v>
      </c>
      <c r="B8005" s="31">
        <v>45209</v>
      </c>
      <c r="C8005" s="31">
        <v>45204</v>
      </c>
      <c r="D8005" s="19" t="s">
        <v>857</v>
      </c>
      <c r="E8005" s="20" t="str">
        <f>IF(ISBLANK(LeaveTracker[[#This Row],[Employee Name]]),"-----",VLOOKUP(LeaveTracker[[#This Row],[Employee Name]],'List of Employees'!$B$4:$H$767,7))</f>
        <v>ACCOUNTING</v>
      </c>
      <c r="F8005" s="66" t="str">
        <f>IF(ISBLANK(LeaveTracker[[#This Row],[Employee Name]]),"-----",VLOOKUP(LeaveTracker[[#This Row],[Employee Name]],'List of Employees'!$B$4:$H$767,6))</f>
        <v>PERMANENT</v>
      </c>
      <c r="G8005" s="24">
        <v>45219</v>
      </c>
      <c r="H8005" s="24">
        <v>45223</v>
      </c>
      <c r="I8005" s="20" t="s">
        <v>82</v>
      </c>
      <c r="K8005" s="57" t="str">
        <f ca="1">LeaveTracker[[#This Row],[Days]]&amp;" "&amp;LeaveTracker[[#This Row],[Type of Leave]]</f>
        <v>3 VL</v>
      </c>
      <c r="L8005" s="23">
        <f ca="1">NETWORKDAYS(LeaveTracker[[#This Row],[Start Date]],LeaveTracker[[#This Row],[End Date]],lstHolidays)</f>
        <v>3</v>
      </c>
      <c r="M8005" s="27"/>
    </row>
    <row r="8006" spans="1:13" ht="30" customHeight="1" x14ac:dyDescent="0.3">
      <c r="A8006" s="27">
        <f t="shared" si="99"/>
        <v>4193</v>
      </c>
      <c r="B8006" s="31">
        <v>45209</v>
      </c>
      <c r="C8006" s="31">
        <v>45204</v>
      </c>
      <c r="D8006" s="19" t="s">
        <v>868</v>
      </c>
      <c r="E8006" s="20" t="str">
        <f>IF(ISBLANK(LeaveTracker[[#This Row],[Employee Name]]),"-----",VLOOKUP(LeaveTracker[[#This Row],[Employee Name]],'List of Employees'!$B$4:$H$767,7))</f>
        <v>ACCOUNTING</v>
      </c>
      <c r="F8006" s="66" t="str">
        <f>IF(ISBLANK(LeaveTracker[[#This Row],[Employee Name]]),"-----",VLOOKUP(LeaveTracker[[#This Row],[Employee Name]],'List of Employees'!$B$4:$H$767,6))</f>
        <v>PERMANENT</v>
      </c>
      <c r="G8006" s="24">
        <v>45208</v>
      </c>
      <c r="H8006" s="24">
        <v>45208</v>
      </c>
      <c r="I8006" s="20" t="s">
        <v>82</v>
      </c>
      <c r="K8006" s="57" t="str">
        <f ca="1">LeaveTracker[[#This Row],[Days]]&amp;" "&amp;LeaveTracker[[#This Row],[Type of Leave]]</f>
        <v>1 VL</v>
      </c>
      <c r="L8006" s="23">
        <f ca="1">NETWORKDAYS(LeaveTracker[[#This Row],[Start Date]],LeaveTracker[[#This Row],[End Date]],lstHolidays)</f>
        <v>1</v>
      </c>
      <c r="M8006" s="27"/>
    </row>
    <row r="8007" spans="1:13" ht="30" customHeight="1" x14ac:dyDescent="0.3">
      <c r="A8007" s="27">
        <f t="shared" si="99"/>
        <v>4194</v>
      </c>
      <c r="B8007" s="31">
        <v>45209</v>
      </c>
      <c r="C8007" s="31">
        <v>45204</v>
      </c>
      <c r="D8007" s="19" t="s">
        <v>518</v>
      </c>
      <c r="E8007" s="20" t="str">
        <f>IF(ISBLANK(LeaveTracker[[#This Row],[Employee Name]]),"-----",VLOOKUP(LeaveTracker[[#This Row],[Employee Name]],'List of Employees'!$B$4:$H$767,7))</f>
        <v>ACCOUNTING</v>
      </c>
      <c r="F8007" s="66" t="str">
        <f>IF(ISBLANK(LeaveTracker[[#This Row],[Employee Name]]),"-----",VLOOKUP(LeaveTracker[[#This Row],[Employee Name]],'List of Employees'!$B$4:$H$767,6))</f>
        <v>PERMANENT</v>
      </c>
      <c r="G8007" s="24">
        <v>45223</v>
      </c>
      <c r="H8007" s="24">
        <v>45224</v>
      </c>
      <c r="I8007" s="20" t="s">
        <v>82</v>
      </c>
      <c r="K8007" s="57" t="str">
        <f ca="1">LeaveTracker[[#This Row],[Days]]&amp;" "&amp;LeaveTracker[[#This Row],[Type of Leave]]</f>
        <v>2 VL</v>
      </c>
      <c r="L8007" s="23">
        <f ca="1">NETWORKDAYS(LeaveTracker[[#This Row],[Start Date]],LeaveTracker[[#This Row],[End Date]],lstHolidays)</f>
        <v>2</v>
      </c>
      <c r="M8007" s="27"/>
    </row>
    <row r="8008" spans="1:13" ht="30" customHeight="1" x14ac:dyDescent="0.3">
      <c r="A8008" s="27">
        <f t="shared" si="99"/>
        <v>4195</v>
      </c>
      <c r="B8008" s="31">
        <v>45209</v>
      </c>
      <c r="C8008" s="31">
        <v>45197</v>
      </c>
      <c r="D8008" s="19" t="s">
        <v>521</v>
      </c>
      <c r="E8008" s="20" t="str">
        <f>IF(ISBLANK(LeaveTracker[[#This Row],[Employee Name]]),"-----",VLOOKUP(LeaveTracker[[#This Row],[Employee Name]],'List of Employees'!$B$4:$H$767,7))</f>
        <v>PIO</v>
      </c>
      <c r="F8008" s="66" t="str">
        <f>IF(ISBLANK(LeaveTracker[[#This Row],[Employee Name]]),"-----",VLOOKUP(LeaveTracker[[#This Row],[Employee Name]],'List of Employees'!$B$4:$H$767,6))</f>
        <v>PERMANENT</v>
      </c>
      <c r="G8008" s="24">
        <v>45201</v>
      </c>
      <c r="H8008" s="24">
        <v>45201</v>
      </c>
      <c r="I8008" s="20" t="s">
        <v>297</v>
      </c>
      <c r="J8008" s="42" t="s">
        <v>1000</v>
      </c>
      <c r="K8008" s="57" t="str">
        <f ca="1">LeaveTracker[[#This Row],[Days]]&amp;" "&amp;LeaveTracker[[#This Row],[Type of Leave]]</f>
        <v>1 OTHER</v>
      </c>
      <c r="L8008" s="23">
        <f ca="1">NETWORKDAYS(LeaveTracker[[#This Row],[Start Date]],LeaveTracker[[#This Row],[End Date]],lstHolidays)</f>
        <v>1</v>
      </c>
      <c r="M8008" s="27"/>
    </row>
    <row r="8009" spans="1:13" ht="30" customHeight="1" x14ac:dyDescent="0.3">
      <c r="A8009" s="27">
        <f t="shared" si="99"/>
        <v>4196</v>
      </c>
      <c r="B8009" s="31">
        <v>45209</v>
      </c>
      <c r="C8009" s="31">
        <v>45201</v>
      </c>
      <c r="D8009" s="19" t="s">
        <v>1046</v>
      </c>
      <c r="E8009" s="20" t="str">
        <f>IF(ISBLANK(LeaveTracker[[#This Row],[Employee Name]]),"-----",VLOOKUP(LeaveTracker[[#This Row],[Employee Name]],'List of Employees'!$B$4:$H$767,7))</f>
        <v>PIO</v>
      </c>
      <c r="F8009" s="66" t="str">
        <f>IF(ISBLANK(LeaveTracker[[#This Row],[Employee Name]]),"-----",VLOOKUP(LeaveTracker[[#This Row],[Employee Name]],'List of Employees'!$B$4:$H$767,6))</f>
        <v>PERMANENT</v>
      </c>
      <c r="G8009" s="24">
        <v>45194</v>
      </c>
      <c r="H8009" s="24">
        <v>45198</v>
      </c>
      <c r="I8009" s="20" t="s">
        <v>81</v>
      </c>
      <c r="K8009" s="57" t="str">
        <f ca="1">LeaveTracker[[#This Row],[Days]]&amp;" "&amp;LeaveTracker[[#This Row],[Type of Leave]]</f>
        <v>5 SL</v>
      </c>
      <c r="L8009" s="23">
        <f ca="1">NETWORKDAYS(LeaveTracker[[#This Row],[Start Date]],LeaveTracker[[#This Row],[End Date]],lstHolidays)</f>
        <v>5</v>
      </c>
      <c r="M8009" s="27"/>
    </row>
    <row r="8010" spans="1:13" ht="30" customHeight="1" x14ac:dyDescent="0.3">
      <c r="A8010" s="27">
        <f t="shared" si="99"/>
        <v>4197</v>
      </c>
      <c r="B8010" s="31">
        <v>45209</v>
      </c>
      <c r="C8010" s="31">
        <v>45201</v>
      </c>
      <c r="D8010" s="19" t="s">
        <v>1046</v>
      </c>
      <c r="E8010" s="20" t="str">
        <f>IF(ISBLANK(LeaveTracker[[#This Row],[Employee Name]]),"-----",VLOOKUP(LeaveTracker[[#This Row],[Employee Name]],'List of Employees'!$B$4:$H$767,7))</f>
        <v>PIO</v>
      </c>
      <c r="F8010" s="66" t="str">
        <f>IF(ISBLANK(LeaveTracker[[#This Row],[Employee Name]]),"-----",VLOOKUP(LeaveTracker[[#This Row],[Employee Name]],'List of Employees'!$B$4:$H$767,6))</f>
        <v>PERMANENT</v>
      </c>
      <c r="G8010" s="24">
        <v>45191</v>
      </c>
      <c r="H8010" s="24">
        <v>45191</v>
      </c>
      <c r="I8010" s="20" t="s">
        <v>81</v>
      </c>
      <c r="K8010" s="57" t="str">
        <f ca="1">LeaveTracker[[#This Row],[Days]]&amp;" "&amp;LeaveTracker[[#This Row],[Type of Leave]]</f>
        <v>1 SL</v>
      </c>
      <c r="L8010" s="23">
        <f ca="1">NETWORKDAYS(LeaveTracker[[#This Row],[Start Date]],LeaveTracker[[#This Row],[End Date]],lstHolidays)</f>
        <v>1</v>
      </c>
      <c r="M8010" s="27"/>
    </row>
    <row r="8011" spans="1:13" ht="30" customHeight="1" x14ac:dyDescent="0.3">
      <c r="A8011" s="27">
        <f t="shared" si="99"/>
        <v>4198</v>
      </c>
      <c r="B8011" s="31">
        <v>45209</v>
      </c>
      <c r="C8011" s="31">
        <v>45205</v>
      </c>
      <c r="D8011" s="19" t="s">
        <v>1046</v>
      </c>
      <c r="E8011" s="20" t="str">
        <f>IF(ISBLANK(LeaveTracker[[#This Row],[Employee Name]]),"-----",VLOOKUP(LeaveTracker[[#This Row],[Employee Name]],'List of Employees'!$B$4:$H$767,7))</f>
        <v>PIO</v>
      </c>
      <c r="F8011" s="66" t="str">
        <f>IF(ISBLANK(LeaveTracker[[#This Row],[Employee Name]]),"-----",VLOOKUP(LeaveTracker[[#This Row],[Employee Name]],'List of Employees'!$B$4:$H$767,6))</f>
        <v>PERMANENT</v>
      </c>
      <c r="G8011" s="24">
        <v>45218</v>
      </c>
      <c r="H8011" s="24">
        <v>45219</v>
      </c>
      <c r="I8011" s="20" t="s">
        <v>82</v>
      </c>
      <c r="K8011" s="57" t="str">
        <f ca="1">LeaveTracker[[#This Row],[Days]]&amp;" "&amp;LeaveTracker[[#This Row],[Type of Leave]]</f>
        <v>2 VL</v>
      </c>
      <c r="L8011" s="23">
        <f ca="1">NETWORKDAYS(LeaveTracker[[#This Row],[Start Date]],LeaveTracker[[#This Row],[End Date]],lstHolidays)</f>
        <v>2</v>
      </c>
      <c r="M8011" s="27"/>
    </row>
    <row r="8012" spans="1:13" ht="30" customHeight="1" x14ac:dyDescent="0.3">
      <c r="A8012" s="27">
        <f t="shared" si="99"/>
        <v>4199</v>
      </c>
      <c r="B8012" s="31">
        <v>45209</v>
      </c>
      <c r="C8012" s="31">
        <v>45226</v>
      </c>
      <c r="D8012" s="19" t="s">
        <v>1067</v>
      </c>
      <c r="E8012" s="20" t="str">
        <f>IF(ISBLANK(LeaveTracker[[#This Row],[Employee Name]]),"-----",VLOOKUP(LeaveTracker[[#This Row],[Employee Name]],'List of Employees'!$B$4:$H$767,7))</f>
        <v>PIO</v>
      </c>
      <c r="F8012" s="66" t="str">
        <f>IF(ISBLANK(LeaveTracker[[#This Row],[Employee Name]]),"-----",VLOOKUP(LeaveTracker[[#This Row],[Employee Name]],'List of Employees'!$B$4:$H$767,6))</f>
        <v>PERMANENT</v>
      </c>
      <c r="G8012" s="24">
        <v>45194</v>
      </c>
      <c r="H8012" s="24">
        <v>45195</v>
      </c>
      <c r="I8012" s="20" t="s">
        <v>81</v>
      </c>
      <c r="K8012" s="57" t="str">
        <f ca="1">LeaveTracker[[#This Row],[Days]]&amp;" "&amp;LeaveTracker[[#This Row],[Type of Leave]]</f>
        <v>2 SL</v>
      </c>
      <c r="L8012" s="23">
        <f ca="1">NETWORKDAYS(LeaveTracker[[#This Row],[Start Date]],LeaveTracker[[#This Row],[End Date]],lstHolidays)</f>
        <v>2</v>
      </c>
      <c r="M8012" s="27"/>
    </row>
    <row r="8013" spans="1:13" ht="30" customHeight="1" x14ac:dyDescent="0.3">
      <c r="A8013" s="27">
        <f t="shared" si="99"/>
        <v>4200</v>
      </c>
      <c r="B8013" s="31">
        <v>45209</v>
      </c>
      <c r="C8013" s="31">
        <v>45204</v>
      </c>
      <c r="D8013" s="19" t="s">
        <v>1865</v>
      </c>
      <c r="E8013" s="20" t="str">
        <f>IF(ISBLANK(LeaveTracker[[#This Row],[Employee Name]]),"-----",VLOOKUP(LeaveTracker[[#This Row],[Employee Name]],'List of Employees'!$B$4:$H$767,7))</f>
        <v>CSWDO</v>
      </c>
      <c r="F8013" s="66" t="str">
        <f>IF(ISBLANK(LeaveTracker[[#This Row],[Employee Name]]),"-----",VLOOKUP(LeaveTracker[[#This Row],[Employee Name]],'List of Employees'!$B$4:$H$767,6))</f>
        <v>CASUAL</v>
      </c>
      <c r="G8013" s="24">
        <v>45210</v>
      </c>
      <c r="H8013" s="24">
        <v>45212</v>
      </c>
      <c r="I8013" s="20" t="s">
        <v>82</v>
      </c>
      <c r="K8013" s="57" t="str">
        <f ca="1">LeaveTracker[[#This Row],[Days]]&amp;" "&amp;LeaveTracker[[#This Row],[Type of Leave]]</f>
        <v>3 VL</v>
      </c>
      <c r="L8013" s="23">
        <f ca="1">NETWORKDAYS(LeaveTracker[[#This Row],[Start Date]],LeaveTracker[[#This Row],[End Date]],lstHolidays)</f>
        <v>3</v>
      </c>
      <c r="M8013" s="27"/>
    </row>
    <row r="8014" spans="1:13" ht="30" customHeight="1" x14ac:dyDescent="0.3">
      <c r="A8014" s="27">
        <f t="shared" si="99"/>
        <v>4201</v>
      </c>
      <c r="B8014" s="31">
        <v>45209</v>
      </c>
      <c r="C8014" s="31">
        <v>45204</v>
      </c>
      <c r="D8014" s="19" t="s">
        <v>2500</v>
      </c>
      <c r="E8014" s="20" t="str">
        <f>IF(ISBLANK(LeaveTracker[[#This Row],[Employee Name]]),"-----",VLOOKUP(LeaveTracker[[#This Row],[Employee Name]],'List of Employees'!$B$4:$H$767,7))</f>
        <v>NUTRITION OFFICE</v>
      </c>
      <c r="F8014" s="66" t="str">
        <f>IF(ISBLANK(LeaveTracker[[#This Row],[Employee Name]]),"-----",VLOOKUP(LeaveTracker[[#This Row],[Employee Name]],'List of Employees'!$B$4:$H$767,6))</f>
        <v>PERMANENT</v>
      </c>
      <c r="G8014" s="24">
        <v>45215</v>
      </c>
      <c r="H8014" s="24">
        <v>45217</v>
      </c>
      <c r="I8014" s="20" t="s">
        <v>297</v>
      </c>
      <c r="J8014" s="42" t="s">
        <v>1000</v>
      </c>
      <c r="K8014" s="57" t="str">
        <f ca="1">LeaveTracker[[#This Row],[Days]]&amp;" "&amp;LeaveTracker[[#This Row],[Type of Leave]]</f>
        <v>3 OTHER</v>
      </c>
      <c r="L8014" s="23">
        <f ca="1">NETWORKDAYS(LeaveTracker[[#This Row],[Start Date]],LeaveTracker[[#This Row],[End Date]],lstHolidays)</f>
        <v>3</v>
      </c>
      <c r="M8014" s="27"/>
    </row>
    <row r="8015" spans="1:13" ht="30" customHeight="1" x14ac:dyDescent="0.3">
      <c r="A8015" s="27">
        <f t="shared" si="99"/>
        <v>4202</v>
      </c>
      <c r="B8015" s="31">
        <v>45209</v>
      </c>
      <c r="C8015" s="31">
        <v>45175</v>
      </c>
      <c r="D8015" s="19" t="s">
        <v>2327</v>
      </c>
      <c r="E8015" s="20" t="str">
        <f>IF(ISBLANK(LeaveTracker[[#This Row],[Employee Name]]),"-----",VLOOKUP(LeaveTracker[[#This Row],[Employee Name]],'List of Employees'!$B$4:$H$767,7))</f>
        <v>CTO</v>
      </c>
      <c r="F8015" s="66" t="str">
        <f>IF(ISBLANK(LeaveTracker[[#This Row],[Employee Name]]),"-----",VLOOKUP(LeaveTracker[[#This Row],[Employee Name]],'List of Employees'!$B$4:$H$767,6))</f>
        <v>JOBCON</v>
      </c>
      <c r="G8015" s="24">
        <v>45201</v>
      </c>
      <c r="H8015" s="24">
        <v>45204</v>
      </c>
      <c r="I8015" s="20" t="s">
        <v>81</v>
      </c>
      <c r="K8015" s="57" t="str">
        <f ca="1">LeaveTracker[[#This Row],[Days]]&amp;" "&amp;LeaveTracker[[#This Row],[Type of Leave]]</f>
        <v>4 SL</v>
      </c>
      <c r="L8015" s="23">
        <f ca="1">NETWORKDAYS(LeaveTracker[[#This Row],[Start Date]],LeaveTracker[[#This Row],[End Date]],lstHolidays)</f>
        <v>4</v>
      </c>
      <c r="M8015" s="27"/>
    </row>
    <row r="8016" spans="1:13" ht="30" customHeight="1" x14ac:dyDescent="0.3">
      <c r="A8016" s="27">
        <f t="shared" si="99"/>
        <v>4203</v>
      </c>
      <c r="B8016" s="31">
        <v>45209</v>
      </c>
      <c r="C8016" s="31">
        <v>45204</v>
      </c>
      <c r="D8016" s="19" t="s">
        <v>110</v>
      </c>
      <c r="E8016" s="20" t="str">
        <f>IF(ISBLANK(LeaveTracker[[#This Row],[Employee Name]]),"-----",VLOOKUP(LeaveTracker[[#This Row],[Employee Name]],'List of Employees'!$B$4:$H$767,7))</f>
        <v>ADMIN OFFICE</v>
      </c>
      <c r="F8016" s="66" t="str">
        <f>IF(ISBLANK(LeaveTracker[[#This Row],[Employee Name]]),"-----",VLOOKUP(LeaveTracker[[#This Row],[Employee Name]],'List of Employees'!$B$4:$H$767,6))</f>
        <v>PERMANENT</v>
      </c>
      <c r="G8016" s="24">
        <v>45212</v>
      </c>
      <c r="H8016" s="24">
        <v>45212</v>
      </c>
      <c r="I8016" s="20" t="s">
        <v>82</v>
      </c>
      <c r="K8016" s="57" t="str">
        <f ca="1">LeaveTracker[[#This Row],[Days]]&amp;" "&amp;LeaveTracker[[#This Row],[Type of Leave]]</f>
        <v>1 VL</v>
      </c>
      <c r="L8016" s="23">
        <f ca="1">NETWORKDAYS(LeaveTracker[[#This Row],[Start Date]],LeaveTracker[[#This Row],[End Date]],lstHolidays)</f>
        <v>1</v>
      </c>
      <c r="M8016" s="27"/>
    </row>
    <row r="8017" spans="1:13" ht="30" customHeight="1" x14ac:dyDescent="0.3">
      <c r="A8017" s="27">
        <f t="shared" si="99"/>
        <v>4204</v>
      </c>
      <c r="B8017" s="31">
        <v>45209</v>
      </c>
      <c r="C8017" s="31">
        <v>45202</v>
      </c>
      <c r="D8017" s="19" t="s">
        <v>2130</v>
      </c>
      <c r="E8017" s="20" t="str">
        <f>IF(ISBLANK(LeaveTracker[[#This Row],[Employee Name]]),"-----",VLOOKUP(LeaveTracker[[#This Row],[Employee Name]],'List of Employees'!$B$4:$H$767,7))</f>
        <v>GSO</v>
      </c>
      <c r="F8017" s="66" t="str">
        <f>IF(ISBLANK(LeaveTracker[[#This Row],[Employee Name]]),"-----",VLOOKUP(LeaveTracker[[#This Row],[Employee Name]],'List of Employees'!$B$4:$H$767,6))</f>
        <v>PERMANENT</v>
      </c>
      <c r="G8017" s="24">
        <v>45197</v>
      </c>
      <c r="H8017" s="24">
        <v>45197</v>
      </c>
      <c r="I8017" s="20" t="s">
        <v>81</v>
      </c>
      <c r="K8017" s="57" t="str">
        <f ca="1">LeaveTracker[[#This Row],[Days]]&amp;" "&amp;LeaveTracker[[#This Row],[Type of Leave]]</f>
        <v>1 SL</v>
      </c>
      <c r="L8017" s="23">
        <f ca="1">NETWORKDAYS(LeaveTracker[[#This Row],[Start Date]],LeaveTracker[[#This Row],[End Date]],lstHolidays)</f>
        <v>1</v>
      </c>
      <c r="M8017" s="27"/>
    </row>
    <row r="8018" spans="1:13" ht="30" customHeight="1" x14ac:dyDescent="0.3">
      <c r="A8018" s="27">
        <v>4204</v>
      </c>
      <c r="B8018" s="31">
        <v>45209</v>
      </c>
      <c r="C8018" s="31">
        <v>45202</v>
      </c>
      <c r="D8018" s="19" t="s">
        <v>2130</v>
      </c>
      <c r="E8018" s="20" t="str">
        <f>IF(ISBLANK(LeaveTracker[[#This Row],[Employee Name]]),"-----",VLOOKUP(LeaveTracker[[#This Row],[Employee Name]],'List of Employees'!$B$4:$H$767,7))</f>
        <v>GSO</v>
      </c>
      <c r="F8018" s="66" t="str">
        <f>IF(ISBLANK(LeaveTracker[[#This Row],[Employee Name]]),"-----",VLOOKUP(LeaveTracker[[#This Row],[Employee Name]],'List of Employees'!$B$4:$H$767,6))</f>
        <v>PERMANENT</v>
      </c>
      <c r="G8018" s="24">
        <v>45201</v>
      </c>
      <c r="H8018" s="24">
        <v>45201</v>
      </c>
      <c r="I8018" s="20" t="s">
        <v>81</v>
      </c>
      <c r="K8018" s="57" t="str">
        <f ca="1">LeaveTracker[[#This Row],[Days]]&amp;" "&amp;LeaveTracker[[#This Row],[Type of Leave]]</f>
        <v>1 SL</v>
      </c>
      <c r="L8018" s="23">
        <f ca="1">NETWORKDAYS(LeaveTracker[[#This Row],[Start Date]],LeaveTracker[[#This Row],[End Date]],lstHolidays)</f>
        <v>1</v>
      </c>
      <c r="M8018" s="27"/>
    </row>
    <row r="8019" spans="1:13" ht="30" customHeight="1" x14ac:dyDescent="0.3">
      <c r="A8019" s="27">
        <f>A8017+1</f>
        <v>4205</v>
      </c>
      <c r="B8019" s="31">
        <v>45209</v>
      </c>
      <c r="C8019" s="31">
        <v>45202</v>
      </c>
      <c r="D8019" s="19" t="s">
        <v>472</v>
      </c>
      <c r="E8019" s="20" t="str">
        <f>IF(ISBLANK(LeaveTracker[[#This Row],[Employee Name]]),"-----",VLOOKUP(LeaveTracker[[#This Row],[Employee Name]],'List of Employees'!$B$4:$H$767,7))</f>
        <v>PIO</v>
      </c>
      <c r="F8019" s="66" t="str">
        <f>IF(ISBLANK(LeaveTracker[[#This Row],[Employee Name]]),"-----",VLOOKUP(LeaveTracker[[#This Row],[Employee Name]],'List of Employees'!$B$4:$H$767,6))</f>
        <v>PERMANENT</v>
      </c>
      <c r="G8019" s="24">
        <v>45197</v>
      </c>
      <c r="H8019" s="24">
        <v>45197</v>
      </c>
      <c r="I8019" s="20" t="s">
        <v>81</v>
      </c>
      <c r="K8019" s="57" t="str">
        <f ca="1">LeaveTracker[[#This Row],[Days]]&amp;" "&amp;LeaveTracker[[#This Row],[Type of Leave]]</f>
        <v>1 SL</v>
      </c>
      <c r="L8019" s="23">
        <f ca="1">NETWORKDAYS(LeaveTracker[[#This Row],[Start Date]],LeaveTracker[[#This Row],[End Date]],lstHolidays)</f>
        <v>1</v>
      </c>
      <c r="M8019" s="27"/>
    </row>
    <row r="8020" spans="1:13" ht="30" customHeight="1" x14ac:dyDescent="0.3">
      <c r="A8020" s="27">
        <v>4205</v>
      </c>
      <c r="B8020" s="31">
        <v>45209</v>
      </c>
      <c r="C8020" s="31">
        <v>45202</v>
      </c>
      <c r="D8020" s="19" t="s">
        <v>472</v>
      </c>
      <c r="E8020" s="20" t="str">
        <f>IF(ISBLANK(LeaveTracker[[#This Row],[Employee Name]]),"-----",VLOOKUP(LeaveTracker[[#This Row],[Employee Name]],'List of Employees'!$B$4:$H$767,7))</f>
        <v>PIO</v>
      </c>
      <c r="F8020" s="66" t="str">
        <f>IF(ISBLANK(LeaveTracker[[#This Row],[Employee Name]]),"-----",VLOOKUP(LeaveTracker[[#This Row],[Employee Name]],'List of Employees'!$B$4:$H$767,6))</f>
        <v>PERMANENT</v>
      </c>
      <c r="G8020" s="24">
        <v>45201</v>
      </c>
      <c r="H8020" s="24">
        <v>45201</v>
      </c>
      <c r="I8020" s="20" t="s">
        <v>81</v>
      </c>
      <c r="K8020" s="57" t="str">
        <f ca="1">LeaveTracker[[#This Row],[Days]]&amp;" "&amp;LeaveTracker[[#This Row],[Type of Leave]]</f>
        <v>1 SL</v>
      </c>
      <c r="L8020" s="23">
        <f ca="1">NETWORKDAYS(LeaveTracker[[#This Row],[Start Date]],LeaveTracker[[#This Row],[End Date]],lstHolidays)</f>
        <v>1</v>
      </c>
      <c r="M8020" s="27"/>
    </row>
    <row r="8021" spans="1:13" ht="30" customHeight="1" x14ac:dyDescent="0.3">
      <c r="A8021" s="27">
        <f>A8019+1</f>
        <v>4206</v>
      </c>
      <c r="B8021" s="31">
        <v>45209</v>
      </c>
      <c r="C8021" s="31">
        <v>45201</v>
      </c>
      <c r="D8021" s="19" t="s">
        <v>2299</v>
      </c>
      <c r="E8021" s="20" t="str">
        <f>IF(ISBLANK(LeaveTracker[[#This Row],[Employee Name]]),"-----",VLOOKUP(LeaveTracker[[#This Row],[Employee Name]],'List of Employees'!$B$4:$H$767,7))</f>
        <v>CHO</v>
      </c>
      <c r="F8021" s="66" t="str">
        <f>IF(ISBLANK(LeaveTracker[[#This Row],[Employee Name]]),"-----",VLOOKUP(LeaveTracker[[#This Row],[Employee Name]],'List of Employees'!$B$4:$H$767,6))</f>
        <v>PERMANENT</v>
      </c>
      <c r="G8021" s="24">
        <v>45212</v>
      </c>
      <c r="H8021" s="24">
        <v>45215</v>
      </c>
      <c r="I8021" s="20" t="s">
        <v>82</v>
      </c>
      <c r="K8021" s="57" t="str">
        <f ca="1">LeaveTracker[[#This Row],[Days]]&amp;" "&amp;LeaveTracker[[#This Row],[Type of Leave]]</f>
        <v>2 VL</v>
      </c>
      <c r="L8021" s="23">
        <f ca="1">NETWORKDAYS(LeaveTracker[[#This Row],[Start Date]],LeaveTracker[[#This Row],[End Date]],lstHolidays)</f>
        <v>2</v>
      </c>
      <c r="M8021" s="27"/>
    </row>
    <row r="8022" spans="1:13" ht="30" customHeight="1" x14ac:dyDescent="0.3">
      <c r="A8022" s="27">
        <f>A8021+1</f>
        <v>4207</v>
      </c>
      <c r="B8022" s="31">
        <v>45209</v>
      </c>
      <c r="C8022" s="31">
        <v>45203</v>
      </c>
      <c r="D8022" s="19" t="s">
        <v>1261</v>
      </c>
      <c r="E8022" s="20" t="str">
        <f>IF(ISBLANK(LeaveTracker[[#This Row],[Employee Name]]),"-----",VLOOKUP(LeaveTracker[[#This Row],[Employee Name]],'List of Employees'!$B$4:$H$767,7))</f>
        <v>BUDGET</v>
      </c>
      <c r="F8022" s="66" t="str">
        <f>IF(ISBLANK(LeaveTracker[[#This Row],[Employee Name]]),"-----",VLOOKUP(LeaveTracker[[#This Row],[Employee Name]],'List of Employees'!$B$4:$H$767,6))</f>
        <v>PERMANENT</v>
      </c>
      <c r="G8022" s="24">
        <v>45202</v>
      </c>
      <c r="H8022" s="24">
        <v>45202</v>
      </c>
      <c r="I8022" s="20" t="s">
        <v>81</v>
      </c>
      <c r="K8022" s="57" t="str">
        <f ca="1">LeaveTracker[[#This Row],[Days]]&amp;" "&amp;LeaveTracker[[#This Row],[Type of Leave]]</f>
        <v>1 SL</v>
      </c>
      <c r="L8022" s="23">
        <f ca="1">NETWORKDAYS(LeaveTracker[[#This Row],[Start Date]],LeaveTracker[[#This Row],[End Date]],lstHolidays)</f>
        <v>1</v>
      </c>
      <c r="M8022" s="27"/>
    </row>
    <row r="8023" spans="1:13" ht="30" customHeight="1" x14ac:dyDescent="0.3">
      <c r="A8023" s="27">
        <f>A8022+1</f>
        <v>4208</v>
      </c>
      <c r="B8023" s="31">
        <v>45209</v>
      </c>
      <c r="C8023" s="31">
        <v>45202</v>
      </c>
      <c r="D8023" s="19" t="s">
        <v>527</v>
      </c>
      <c r="E8023" s="20" t="str">
        <f>IF(ISBLANK(LeaveTracker[[#This Row],[Employee Name]]),"-----",VLOOKUP(LeaveTracker[[#This Row],[Employee Name]],'List of Employees'!$B$4:$H$767,7))</f>
        <v>TIPID IMPOK</v>
      </c>
      <c r="F8023" s="66" t="str">
        <f>IF(ISBLANK(LeaveTracker[[#This Row],[Employee Name]]),"-----",VLOOKUP(LeaveTracker[[#This Row],[Employee Name]],'List of Employees'!$B$4:$H$767,6))</f>
        <v>PERMANENT</v>
      </c>
      <c r="G8023" s="24">
        <v>45198</v>
      </c>
      <c r="H8023" s="24">
        <v>45198</v>
      </c>
      <c r="I8023" s="20" t="s">
        <v>81</v>
      </c>
      <c r="K8023" s="57" t="str">
        <f ca="1">LeaveTracker[[#This Row],[Days]]&amp;" "&amp;LeaveTracker[[#This Row],[Type of Leave]]</f>
        <v>1 SL</v>
      </c>
      <c r="L8023" s="23">
        <f ca="1">NETWORKDAYS(LeaveTracker[[#This Row],[Start Date]],LeaveTracker[[#This Row],[End Date]],lstHolidays)</f>
        <v>1</v>
      </c>
      <c r="M8023" s="27"/>
    </row>
    <row r="8024" spans="1:13" ht="30" customHeight="1" x14ac:dyDescent="0.3">
      <c r="A8024" s="27">
        <f>A8023+1</f>
        <v>4209</v>
      </c>
      <c r="B8024" s="31">
        <v>45209</v>
      </c>
      <c r="C8024" s="31">
        <v>45203</v>
      </c>
      <c r="D8024" s="19" t="s">
        <v>487</v>
      </c>
      <c r="E8024" s="20" t="str">
        <f>IF(ISBLANK(LeaveTracker[[#This Row],[Employee Name]]),"-----",VLOOKUP(LeaveTracker[[#This Row],[Employee Name]],'List of Employees'!$B$4:$H$767,7))</f>
        <v>THRDC</v>
      </c>
      <c r="F8024" s="66" t="str">
        <f>IF(ISBLANK(LeaveTracker[[#This Row],[Employee Name]]),"-----",VLOOKUP(LeaveTracker[[#This Row],[Employee Name]],'List of Employees'!$B$4:$H$767,6))</f>
        <v>PERMANENT</v>
      </c>
      <c r="G8024" s="24">
        <v>45201</v>
      </c>
      <c r="H8024" s="24">
        <v>45202</v>
      </c>
      <c r="I8024" s="20" t="s">
        <v>81</v>
      </c>
      <c r="K8024" s="57" t="str">
        <f ca="1">LeaveTracker[[#This Row],[Days]]&amp;" "&amp;LeaveTracker[[#This Row],[Type of Leave]]</f>
        <v>2 SL</v>
      </c>
      <c r="L8024" s="23">
        <f ca="1">NETWORKDAYS(LeaveTracker[[#This Row],[Start Date]],LeaveTracker[[#This Row],[End Date]],lstHolidays)</f>
        <v>2</v>
      </c>
      <c r="M8024" s="27"/>
    </row>
    <row r="8025" spans="1:13" ht="30" customHeight="1" x14ac:dyDescent="0.3">
      <c r="A8025" s="27">
        <f>A8024+1</f>
        <v>4210</v>
      </c>
      <c r="B8025" s="31">
        <v>45209</v>
      </c>
      <c r="C8025" s="31">
        <v>45201</v>
      </c>
      <c r="D8025" s="19" t="s">
        <v>519</v>
      </c>
      <c r="E8025" s="20" t="str">
        <f>IF(ISBLANK(LeaveTracker[[#This Row],[Employee Name]]),"-----",VLOOKUP(LeaveTracker[[#This Row],[Employee Name]],'List of Employees'!$B$4:$H$767,7))</f>
        <v>ACCOUNTING</v>
      </c>
      <c r="F8025" s="66" t="str">
        <f>IF(ISBLANK(LeaveTracker[[#This Row],[Employee Name]]),"-----",VLOOKUP(LeaveTracker[[#This Row],[Employee Name]],'List of Employees'!$B$4:$H$767,6))</f>
        <v>PERMANENT</v>
      </c>
      <c r="G8025" s="24">
        <v>45194</v>
      </c>
      <c r="H8025" s="24">
        <v>45194</v>
      </c>
      <c r="I8025" s="20" t="s">
        <v>81</v>
      </c>
      <c r="K8025" s="57" t="str">
        <f ca="1">LeaveTracker[[#This Row],[Days]]&amp;" "&amp;LeaveTracker[[#This Row],[Type of Leave]]</f>
        <v>1 SL</v>
      </c>
      <c r="L8025" s="23">
        <f ca="1">NETWORKDAYS(LeaveTracker[[#This Row],[Start Date]],LeaveTracker[[#This Row],[End Date]],lstHolidays)</f>
        <v>1</v>
      </c>
      <c r="M8025" s="27"/>
    </row>
    <row r="8026" spans="1:13" ht="30" customHeight="1" x14ac:dyDescent="0.3">
      <c r="A8026" s="27">
        <v>4210</v>
      </c>
      <c r="B8026" s="31">
        <v>45209</v>
      </c>
      <c r="C8026" s="31">
        <v>45201</v>
      </c>
      <c r="D8026" s="19" t="s">
        <v>519</v>
      </c>
      <c r="E8026" s="20" t="str">
        <f>IF(ISBLANK(LeaveTracker[[#This Row],[Employee Name]]),"-----",VLOOKUP(LeaveTracker[[#This Row],[Employee Name]],'List of Employees'!$B$4:$H$767,7))</f>
        <v>ACCOUNTING</v>
      </c>
      <c r="F8026" s="66" t="str">
        <f>IF(ISBLANK(LeaveTracker[[#This Row],[Employee Name]]),"-----",VLOOKUP(LeaveTracker[[#This Row],[Employee Name]],'List of Employees'!$B$4:$H$767,6))</f>
        <v>PERMANENT</v>
      </c>
      <c r="G8026" s="24">
        <v>45198</v>
      </c>
      <c r="H8026" s="24">
        <v>45198</v>
      </c>
      <c r="I8026" s="20" t="s">
        <v>81</v>
      </c>
      <c r="K8026" s="57" t="str">
        <f ca="1">LeaveTracker[[#This Row],[Days]]&amp;" "&amp;LeaveTracker[[#This Row],[Type of Leave]]</f>
        <v>1 SL</v>
      </c>
      <c r="L8026" s="23">
        <f ca="1">NETWORKDAYS(LeaveTracker[[#This Row],[Start Date]],LeaveTracker[[#This Row],[End Date]],lstHolidays)</f>
        <v>1</v>
      </c>
      <c r="M8026" s="27"/>
    </row>
    <row r="8027" spans="1:13" ht="30" customHeight="1" x14ac:dyDescent="0.3">
      <c r="A8027" s="27">
        <f>A8025+1</f>
        <v>4211</v>
      </c>
      <c r="B8027" s="31">
        <v>45209</v>
      </c>
      <c r="C8027" s="31">
        <v>45200</v>
      </c>
      <c r="D8027" s="19" t="s">
        <v>1089</v>
      </c>
      <c r="E8027" s="20" t="str">
        <f>IF(ISBLANK(LeaveTracker[[#This Row],[Employee Name]]),"-----",VLOOKUP(LeaveTracker[[#This Row],[Employee Name]],'List of Employees'!$B$4:$H$767,7))</f>
        <v>ACCOUNTING</v>
      </c>
      <c r="F8027" s="66" t="str">
        <f>IF(ISBLANK(LeaveTracker[[#This Row],[Employee Name]]),"-----",VLOOKUP(LeaveTracker[[#This Row],[Employee Name]],'List of Employees'!$B$4:$H$767,6))</f>
        <v>PERMANENT</v>
      </c>
      <c r="G8027" s="24">
        <v>45198</v>
      </c>
      <c r="H8027" s="24">
        <v>45198</v>
      </c>
      <c r="I8027" s="20" t="s">
        <v>81</v>
      </c>
      <c r="K8027" s="57" t="str">
        <f ca="1">LeaveTracker[[#This Row],[Days]]&amp;" "&amp;LeaveTracker[[#This Row],[Type of Leave]]</f>
        <v>1 SL</v>
      </c>
      <c r="L8027" s="23">
        <f ca="1">NETWORKDAYS(LeaveTracker[[#This Row],[Start Date]],LeaveTracker[[#This Row],[End Date]],lstHolidays)</f>
        <v>1</v>
      </c>
      <c r="M8027" s="27"/>
    </row>
    <row r="8028" spans="1:13" ht="30" customHeight="1" x14ac:dyDescent="0.3">
      <c r="A8028" s="27">
        <f>A8027+1</f>
        <v>4212</v>
      </c>
      <c r="B8028" s="31">
        <v>45209</v>
      </c>
      <c r="C8028" s="31">
        <v>45202</v>
      </c>
      <c r="D8028" s="19" t="s">
        <v>505</v>
      </c>
      <c r="E8028" s="20" t="str">
        <f>IF(ISBLANK(LeaveTracker[[#This Row],[Employee Name]]),"-----",VLOOKUP(LeaveTracker[[#This Row],[Employee Name]],'List of Employees'!$B$4:$H$767,7))</f>
        <v>ACCOUNTING</v>
      </c>
      <c r="F8028" s="66" t="str">
        <f>IF(ISBLANK(LeaveTracker[[#This Row],[Employee Name]]),"-----",VLOOKUP(LeaveTracker[[#This Row],[Employee Name]],'List of Employees'!$B$4:$H$767,6))</f>
        <v>PERMANENT</v>
      </c>
      <c r="G8028" s="24">
        <v>45196</v>
      </c>
      <c r="H8028" s="24">
        <v>45198</v>
      </c>
      <c r="I8028" s="20" t="s">
        <v>81</v>
      </c>
      <c r="K8028" s="57" t="str">
        <f ca="1">LeaveTracker[[#This Row],[Days]]&amp;" "&amp;LeaveTracker[[#This Row],[Type of Leave]]</f>
        <v>3 SL</v>
      </c>
      <c r="L8028" s="23">
        <f ca="1">NETWORKDAYS(LeaveTracker[[#This Row],[Start Date]],LeaveTracker[[#This Row],[End Date]],lstHolidays)</f>
        <v>3</v>
      </c>
      <c r="M8028" s="27"/>
    </row>
    <row r="8029" spans="1:13" ht="30" customHeight="1" x14ac:dyDescent="0.3">
      <c r="A8029" s="27">
        <f>A8028+1</f>
        <v>4213</v>
      </c>
      <c r="B8029" s="31">
        <v>45209</v>
      </c>
      <c r="C8029" s="31">
        <v>45201</v>
      </c>
      <c r="D8029" s="19" t="s">
        <v>1925</v>
      </c>
      <c r="E8029" s="20" t="str">
        <f>IF(ISBLANK(LeaveTracker[[#This Row],[Employee Name]]),"-----",VLOOKUP(LeaveTracker[[#This Row],[Employee Name]],'List of Employees'!$B$4:$H$767,7))</f>
        <v>CHO</v>
      </c>
      <c r="F8029" s="66" t="str">
        <f>IF(ISBLANK(LeaveTracker[[#This Row],[Employee Name]]),"-----",VLOOKUP(LeaveTracker[[#This Row],[Employee Name]],'List of Employees'!$B$4:$H$767,6))</f>
        <v>CASUAL</v>
      </c>
      <c r="G8029" s="24">
        <v>45210</v>
      </c>
      <c r="H8029" s="24">
        <v>45210</v>
      </c>
      <c r="I8029" s="20" t="s">
        <v>82</v>
      </c>
      <c r="K8029" s="57" t="str">
        <f ca="1">LeaveTracker[[#This Row],[Days]]&amp;" "&amp;LeaveTracker[[#This Row],[Type of Leave]]</f>
        <v>1 VL</v>
      </c>
      <c r="L8029" s="23">
        <f ca="1">NETWORKDAYS(LeaveTracker[[#This Row],[Start Date]],LeaveTracker[[#This Row],[End Date]],lstHolidays)</f>
        <v>1</v>
      </c>
      <c r="M8029" s="27"/>
    </row>
    <row r="8030" spans="1:13" ht="30" customHeight="1" x14ac:dyDescent="0.3">
      <c r="A8030" s="27">
        <f>A8029+1</f>
        <v>4214</v>
      </c>
      <c r="B8030" s="31">
        <v>45209</v>
      </c>
      <c r="C8030" s="31">
        <v>45203</v>
      </c>
      <c r="D8030" s="19" t="s">
        <v>546</v>
      </c>
      <c r="E8030" s="20" t="str">
        <f>IF(ISBLANK(LeaveTracker[[#This Row],[Employee Name]]),"-----",VLOOKUP(LeaveTracker[[#This Row],[Employee Name]],'List of Employees'!$B$4:$H$767,7))</f>
        <v>PICNIC GROVE</v>
      </c>
      <c r="F8030" s="66" t="str">
        <f>IF(ISBLANK(LeaveTracker[[#This Row],[Employee Name]]),"-----",VLOOKUP(LeaveTracker[[#This Row],[Employee Name]],'List of Employees'!$B$4:$H$767,6))</f>
        <v>PERMANENT</v>
      </c>
      <c r="G8030" s="24">
        <v>45201</v>
      </c>
      <c r="H8030" s="24">
        <v>45202</v>
      </c>
      <c r="I8030" s="20" t="s">
        <v>81</v>
      </c>
      <c r="K8030" s="57" t="str">
        <f ca="1">LeaveTracker[[#This Row],[Days]]&amp;" "&amp;LeaveTracker[[#This Row],[Type of Leave]]</f>
        <v>2 SL</v>
      </c>
      <c r="L8030" s="23">
        <f ca="1">NETWORKDAYS(LeaveTracker[[#This Row],[Start Date]],LeaveTracker[[#This Row],[End Date]],lstHolidays)</f>
        <v>2</v>
      </c>
      <c r="M8030" s="27"/>
    </row>
    <row r="8031" spans="1:13" ht="30" customHeight="1" x14ac:dyDescent="0.3">
      <c r="A8031" s="27">
        <f>A8030+1</f>
        <v>4215</v>
      </c>
      <c r="B8031" s="31">
        <v>45209</v>
      </c>
      <c r="C8031" s="31">
        <v>45201</v>
      </c>
      <c r="D8031" s="19" t="s">
        <v>179</v>
      </c>
      <c r="E8031" s="20" t="str">
        <f>IF(ISBLANK(LeaveTracker[[#This Row],[Employee Name]]),"-----",VLOOKUP(LeaveTracker[[#This Row],[Employee Name]],'List of Employees'!$B$4:$H$767,7))</f>
        <v>DOE</v>
      </c>
      <c r="F8031" s="66" t="str">
        <f>IF(ISBLANK(LeaveTracker[[#This Row],[Employee Name]]),"-----",VLOOKUP(LeaveTracker[[#This Row],[Employee Name]],'List of Employees'!$B$4:$H$767,6))</f>
        <v>PERMANENT</v>
      </c>
      <c r="G8031" s="24">
        <v>45197</v>
      </c>
      <c r="H8031" s="24">
        <v>45198</v>
      </c>
      <c r="I8031" s="20" t="s">
        <v>81</v>
      </c>
      <c r="K8031" s="57" t="str">
        <f ca="1">LeaveTracker[[#This Row],[Days]]&amp;" "&amp;LeaveTracker[[#This Row],[Type of Leave]]</f>
        <v>2 SL</v>
      </c>
      <c r="L8031" s="23">
        <f ca="1">NETWORKDAYS(LeaveTracker[[#This Row],[Start Date]],LeaveTracker[[#This Row],[End Date]],lstHolidays)</f>
        <v>2</v>
      </c>
      <c r="M8031" s="27"/>
    </row>
    <row r="8032" spans="1:13" ht="30" customHeight="1" x14ac:dyDescent="0.3">
      <c r="A8032" s="27">
        <f>A8031+1</f>
        <v>4216</v>
      </c>
      <c r="B8032" s="31">
        <v>45209</v>
      </c>
      <c r="C8032" s="31">
        <v>45201</v>
      </c>
      <c r="D8032" s="19" t="s">
        <v>1279</v>
      </c>
      <c r="E8032" s="20" t="str">
        <f>IF(ISBLANK(LeaveTracker[[#This Row],[Employee Name]]),"-----",VLOOKUP(LeaveTracker[[#This Row],[Employee Name]],'List of Employees'!$B$4:$H$767,7))</f>
        <v>MO</v>
      </c>
      <c r="F8032" s="66" t="str">
        <f>IF(ISBLANK(LeaveTracker[[#This Row],[Employee Name]]),"-----",VLOOKUP(LeaveTracker[[#This Row],[Employee Name]],'List of Employees'!$B$4:$H$767,6))</f>
        <v>PERMANENT</v>
      </c>
      <c r="G8032" s="24">
        <v>45187</v>
      </c>
      <c r="H8032" s="24">
        <v>45187</v>
      </c>
      <c r="I8032" s="20" t="s">
        <v>81</v>
      </c>
      <c r="K8032" s="57" t="str">
        <f ca="1">LeaveTracker[[#This Row],[Days]]&amp;" "&amp;LeaveTracker[[#This Row],[Type of Leave]]</f>
        <v>1 SL</v>
      </c>
      <c r="L8032" s="23">
        <f ca="1">NETWORKDAYS(LeaveTracker[[#This Row],[Start Date]],LeaveTracker[[#This Row],[End Date]],lstHolidays)</f>
        <v>1</v>
      </c>
      <c r="M8032" s="27"/>
    </row>
    <row r="8033" spans="1:13" ht="30" customHeight="1" x14ac:dyDescent="0.3">
      <c r="A8033" s="27">
        <v>4216</v>
      </c>
      <c r="B8033" s="31">
        <v>45209</v>
      </c>
      <c r="C8033" s="31">
        <v>45201</v>
      </c>
      <c r="D8033" s="19" t="s">
        <v>1279</v>
      </c>
      <c r="E8033" s="20" t="str">
        <f>IF(ISBLANK(LeaveTracker[[#This Row],[Employee Name]]),"-----",VLOOKUP(LeaveTracker[[#This Row],[Employee Name]],'List of Employees'!$B$4:$H$767,7))</f>
        <v>MO</v>
      </c>
      <c r="F8033" s="66" t="str">
        <f>IF(ISBLANK(LeaveTracker[[#This Row],[Employee Name]]),"-----",VLOOKUP(LeaveTracker[[#This Row],[Employee Name]],'List of Employees'!$B$4:$H$767,6))</f>
        <v>PERMANENT</v>
      </c>
      <c r="G8033" s="24">
        <v>45194</v>
      </c>
      <c r="H8033" s="24">
        <v>45194</v>
      </c>
      <c r="I8033" s="20" t="s">
        <v>81</v>
      </c>
      <c r="K8033" s="57" t="str">
        <f ca="1">LeaveTracker[[#This Row],[Days]]&amp;" "&amp;LeaveTracker[[#This Row],[Type of Leave]]</f>
        <v>1 SL</v>
      </c>
      <c r="L8033" s="23">
        <f ca="1">NETWORKDAYS(LeaveTracker[[#This Row],[Start Date]],LeaveTracker[[#This Row],[End Date]],lstHolidays)</f>
        <v>1</v>
      </c>
      <c r="M8033" s="27"/>
    </row>
    <row r="8034" spans="1:13" ht="30" customHeight="1" x14ac:dyDescent="0.3">
      <c r="A8034" s="27">
        <f>A8032+1</f>
        <v>4217</v>
      </c>
      <c r="B8034" s="31">
        <v>45209</v>
      </c>
      <c r="C8034" s="31">
        <v>45201</v>
      </c>
      <c r="D8034" s="19" t="s">
        <v>1279</v>
      </c>
      <c r="E8034" s="20" t="str">
        <f>IF(ISBLANK(LeaveTracker[[#This Row],[Employee Name]]),"-----",VLOOKUP(LeaveTracker[[#This Row],[Employee Name]],'List of Employees'!$B$4:$H$767,7))</f>
        <v>MO</v>
      </c>
      <c r="F8034" s="66" t="str">
        <f>IF(ISBLANK(LeaveTracker[[#This Row],[Employee Name]]),"-----",VLOOKUP(LeaveTracker[[#This Row],[Employee Name]],'List of Employees'!$B$4:$H$767,6))</f>
        <v>PERMANENT</v>
      </c>
      <c r="G8034" s="24">
        <v>45204</v>
      </c>
      <c r="H8034" s="24">
        <v>45204</v>
      </c>
      <c r="I8034" s="20" t="s">
        <v>297</v>
      </c>
      <c r="J8034" s="42" t="s">
        <v>1000</v>
      </c>
      <c r="K8034" s="57" t="str">
        <f ca="1">LeaveTracker[[#This Row],[Days]]&amp;" "&amp;LeaveTracker[[#This Row],[Type of Leave]]</f>
        <v>1 OTHER</v>
      </c>
      <c r="L8034" s="23">
        <f ca="1">NETWORKDAYS(LeaveTracker[[#This Row],[Start Date]],LeaveTracker[[#This Row],[End Date]],lstHolidays)</f>
        <v>1</v>
      </c>
      <c r="M8034" s="27"/>
    </row>
    <row r="8035" spans="1:13" ht="30" customHeight="1" x14ac:dyDescent="0.3">
      <c r="A8035" s="27">
        <f t="shared" ref="A8035:A8048" si="100">A8034+1</f>
        <v>4218</v>
      </c>
      <c r="B8035" s="31">
        <v>45209</v>
      </c>
      <c r="C8035" s="31">
        <v>45202</v>
      </c>
      <c r="D8035" s="19" t="s">
        <v>458</v>
      </c>
      <c r="E8035" s="20" t="str">
        <f>IF(ISBLANK(LeaveTracker[[#This Row],[Employee Name]]),"-----",VLOOKUP(LeaveTracker[[#This Row],[Employee Name]],'List of Employees'!$B$4:$H$767,7))</f>
        <v>HRMO</v>
      </c>
      <c r="F8035" s="66" t="str">
        <f>IF(ISBLANK(LeaveTracker[[#This Row],[Employee Name]]),"-----",VLOOKUP(LeaveTracker[[#This Row],[Employee Name]],'List of Employees'!$B$4:$H$767,6))</f>
        <v>PERMANENT</v>
      </c>
      <c r="G8035" s="24">
        <v>45210</v>
      </c>
      <c r="H8035" s="24">
        <v>45210</v>
      </c>
      <c r="I8035" s="20" t="s">
        <v>82</v>
      </c>
      <c r="K8035" s="57" t="str">
        <f ca="1">LeaveTracker[[#This Row],[Days]]&amp;" "&amp;LeaveTracker[[#This Row],[Type of Leave]]</f>
        <v>1 VL</v>
      </c>
      <c r="L8035" s="23">
        <f ca="1">NETWORKDAYS(LeaveTracker[[#This Row],[Start Date]],LeaveTracker[[#This Row],[End Date]],lstHolidays)</f>
        <v>1</v>
      </c>
      <c r="M8035" s="27"/>
    </row>
    <row r="8036" spans="1:13" ht="30" customHeight="1" x14ac:dyDescent="0.3">
      <c r="A8036" s="27">
        <f t="shared" si="100"/>
        <v>4219</v>
      </c>
      <c r="B8036" s="31">
        <v>45209</v>
      </c>
      <c r="C8036" s="31">
        <v>45202</v>
      </c>
      <c r="D8036" s="19" t="s">
        <v>370</v>
      </c>
      <c r="E8036" s="20" t="str">
        <f>IF(ISBLANK(LeaveTracker[[#This Row],[Employee Name]]),"-----",VLOOKUP(LeaveTracker[[#This Row],[Employee Name]],'List of Employees'!$B$4:$H$767,7))</f>
        <v>LIBRARY</v>
      </c>
      <c r="F8036" s="66" t="str">
        <f>IF(ISBLANK(LeaveTracker[[#This Row],[Employee Name]]),"-----",VLOOKUP(LeaveTracker[[#This Row],[Employee Name]],'List of Employees'!$B$4:$H$767,6))</f>
        <v>PERMANENT</v>
      </c>
      <c r="G8036" s="24">
        <v>45201</v>
      </c>
      <c r="H8036" s="24">
        <v>45201</v>
      </c>
      <c r="I8036" s="20" t="s">
        <v>81</v>
      </c>
      <c r="K8036" s="57" t="str">
        <f ca="1">LeaveTracker[[#This Row],[Days]]&amp;" "&amp;LeaveTracker[[#This Row],[Type of Leave]]</f>
        <v>1 SL</v>
      </c>
      <c r="L8036" s="23">
        <f ca="1">NETWORKDAYS(LeaveTracker[[#This Row],[Start Date]],LeaveTracker[[#This Row],[End Date]],lstHolidays)</f>
        <v>1</v>
      </c>
      <c r="M8036" s="27"/>
    </row>
    <row r="8037" spans="1:13" ht="30" customHeight="1" x14ac:dyDescent="0.3">
      <c r="A8037" s="27">
        <f t="shared" si="100"/>
        <v>4220</v>
      </c>
      <c r="B8037" s="31">
        <v>45209</v>
      </c>
      <c r="C8037" s="31">
        <v>45202</v>
      </c>
      <c r="D8037" s="19" t="s">
        <v>340</v>
      </c>
      <c r="E8037" s="20" t="str">
        <f>IF(ISBLANK(LeaveTracker[[#This Row],[Employee Name]]),"-----",VLOOKUP(LeaveTracker[[#This Row],[Employee Name]],'List of Employees'!$B$4:$H$767,7))</f>
        <v>MO</v>
      </c>
      <c r="F8037" s="66" t="str">
        <f>IF(ISBLANK(LeaveTracker[[#This Row],[Employee Name]]),"-----",VLOOKUP(LeaveTracker[[#This Row],[Employee Name]],'List of Employees'!$B$4:$H$767,6))</f>
        <v>PERMANENT</v>
      </c>
      <c r="G8037" s="24">
        <v>45199</v>
      </c>
      <c r="H8037" s="24">
        <v>45199</v>
      </c>
      <c r="I8037" s="20" t="s">
        <v>81</v>
      </c>
      <c r="K8037" s="57" t="str">
        <f>LeaveTracker[[#This Row],[Days]]&amp;" "&amp;LeaveTracker[[#This Row],[Type of Leave]]</f>
        <v>1 SL</v>
      </c>
      <c r="L8037" s="23">
        <v>1</v>
      </c>
      <c r="M8037" s="27"/>
    </row>
    <row r="8038" spans="1:13" ht="30" customHeight="1" x14ac:dyDescent="0.3">
      <c r="A8038" s="27">
        <f t="shared" si="100"/>
        <v>4221</v>
      </c>
      <c r="B8038" s="31">
        <v>45209</v>
      </c>
      <c r="C8038" s="31">
        <v>45202</v>
      </c>
      <c r="D8038" s="19" t="s">
        <v>1852</v>
      </c>
      <c r="E8038" s="20" t="str">
        <f>IF(ISBLANK(LeaveTracker[[#This Row],[Employee Name]]),"-----",VLOOKUP(LeaveTracker[[#This Row],[Employee Name]],'List of Employees'!$B$4:$H$767,7))</f>
        <v>BPLO</v>
      </c>
      <c r="F8038" s="66" t="str">
        <f>IF(ISBLANK(LeaveTracker[[#This Row],[Employee Name]]),"-----",VLOOKUP(LeaveTracker[[#This Row],[Employee Name]],'List of Employees'!$B$4:$H$767,6))</f>
        <v>CASUAL</v>
      </c>
      <c r="G8038" s="24">
        <v>45194</v>
      </c>
      <c r="H8038" s="24">
        <v>45195</v>
      </c>
      <c r="I8038" s="20" t="s">
        <v>81</v>
      </c>
      <c r="K8038" s="57" t="str">
        <f ca="1">LeaveTracker[[#This Row],[Days]]&amp;" "&amp;LeaveTracker[[#This Row],[Type of Leave]]</f>
        <v>2 SL</v>
      </c>
      <c r="L8038" s="23">
        <f ca="1">NETWORKDAYS(LeaveTracker[[#This Row],[Start Date]],LeaveTracker[[#This Row],[End Date]],lstHolidays)</f>
        <v>2</v>
      </c>
      <c r="M8038" s="27"/>
    </row>
    <row r="8039" spans="1:13" ht="30" customHeight="1" x14ac:dyDescent="0.3">
      <c r="A8039" s="27">
        <f t="shared" si="100"/>
        <v>4222</v>
      </c>
      <c r="B8039" s="31">
        <v>45209</v>
      </c>
      <c r="C8039" s="31">
        <v>45202</v>
      </c>
      <c r="D8039" s="19" t="s">
        <v>241</v>
      </c>
      <c r="E8039" s="20" t="str">
        <f>IF(ISBLANK(LeaveTracker[[#This Row],[Employee Name]]),"-----",VLOOKUP(LeaveTracker[[#This Row],[Employee Name]],'List of Employees'!$B$4:$H$767,7))</f>
        <v>TCCH/TICC</v>
      </c>
      <c r="F8039" s="66" t="str">
        <f>IF(ISBLANK(LeaveTracker[[#This Row],[Employee Name]]),"-----",VLOOKUP(LeaveTracker[[#This Row],[Employee Name]],'List of Employees'!$B$4:$H$767,6))</f>
        <v>PERMANENT</v>
      </c>
      <c r="G8039" s="24">
        <v>45222</v>
      </c>
      <c r="H8039" s="24">
        <v>45222</v>
      </c>
      <c r="I8039" s="20" t="s">
        <v>82</v>
      </c>
      <c r="K8039" s="57" t="str">
        <f ca="1">LeaveTracker[[#This Row],[Days]]&amp;" "&amp;LeaveTracker[[#This Row],[Type of Leave]]</f>
        <v>1 VL</v>
      </c>
      <c r="L8039" s="23">
        <f ca="1">NETWORKDAYS(LeaveTracker[[#This Row],[Start Date]],LeaveTracker[[#This Row],[End Date]],lstHolidays)</f>
        <v>1</v>
      </c>
      <c r="M8039" s="27"/>
    </row>
    <row r="8040" spans="1:13" ht="30" customHeight="1" x14ac:dyDescent="0.3">
      <c r="A8040" s="27">
        <f t="shared" si="100"/>
        <v>4223</v>
      </c>
      <c r="B8040" s="31">
        <v>45209</v>
      </c>
      <c r="C8040" s="31">
        <v>45201</v>
      </c>
      <c r="D8040" s="19" t="s">
        <v>1785</v>
      </c>
      <c r="E8040" s="20" t="str">
        <f>IF(ISBLANK(LeaveTracker[[#This Row],[Employee Name]]),"-----",VLOOKUP(LeaveTracker[[#This Row],[Employee Name]],'List of Employees'!$B$4:$H$767,7))</f>
        <v>GSO</v>
      </c>
      <c r="F8040" s="66" t="str">
        <f>IF(ISBLANK(LeaveTracker[[#This Row],[Employee Name]]),"-----",VLOOKUP(LeaveTracker[[#This Row],[Employee Name]],'List of Employees'!$B$4:$H$767,6))</f>
        <v>CASUAL</v>
      </c>
      <c r="G8040" s="24">
        <v>45201</v>
      </c>
      <c r="H8040" s="24">
        <v>45209</v>
      </c>
      <c r="I8040" s="20" t="s">
        <v>81</v>
      </c>
      <c r="K8040" s="57" t="str">
        <f ca="1">LeaveTracker[[#This Row],[Days]]&amp;" "&amp;LeaveTracker[[#This Row],[Type of Leave]]</f>
        <v>7 SL</v>
      </c>
      <c r="L8040" s="23">
        <f ca="1">NETWORKDAYS(LeaveTracker[[#This Row],[Start Date]],LeaveTracker[[#This Row],[End Date]],lstHolidays)</f>
        <v>7</v>
      </c>
      <c r="M8040" s="27"/>
    </row>
    <row r="8041" spans="1:13" ht="30" customHeight="1" x14ac:dyDescent="0.3">
      <c r="A8041" s="27">
        <f t="shared" si="100"/>
        <v>4224</v>
      </c>
      <c r="B8041" s="31">
        <v>45209</v>
      </c>
      <c r="C8041" s="31">
        <v>45201</v>
      </c>
      <c r="D8041" s="19" t="s">
        <v>194</v>
      </c>
      <c r="E8041" s="20" t="str">
        <f>IF(ISBLANK(LeaveTracker[[#This Row],[Employee Name]]),"-----",VLOOKUP(LeaveTracker[[#This Row],[Employee Name]],'List of Employees'!$B$4:$H$767,7))</f>
        <v>CCT</v>
      </c>
      <c r="F8041" s="66" t="str">
        <f>IF(ISBLANK(LeaveTracker[[#This Row],[Employee Name]]),"-----",VLOOKUP(LeaveTracker[[#This Row],[Employee Name]],'List of Employees'!$B$4:$H$767,6))</f>
        <v>PERMANENT</v>
      </c>
      <c r="G8041" s="24">
        <v>45198</v>
      </c>
      <c r="H8041" s="24">
        <v>45198</v>
      </c>
      <c r="I8041" s="20" t="s">
        <v>81</v>
      </c>
      <c r="K8041" s="57" t="str">
        <f ca="1">LeaveTracker[[#This Row],[Days]]&amp;" "&amp;LeaveTracker[[#This Row],[Type of Leave]]</f>
        <v>1 SL</v>
      </c>
      <c r="L8041" s="23">
        <f ca="1">NETWORKDAYS(LeaveTracker[[#This Row],[Start Date]],LeaveTracker[[#This Row],[End Date]],lstHolidays)</f>
        <v>1</v>
      </c>
      <c r="M8041" s="27"/>
    </row>
    <row r="8042" spans="1:13" ht="30" customHeight="1" x14ac:dyDescent="0.3">
      <c r="A8042" s="27">
        <f t="shared" si="100"/>
        <v>4225</v>
      </c>
      <c r="B8042" s="31">
        <v>45209</v>
      </c>
      <c r="C8042" s="31">
        <v>45201</v>
      </c>
      <c r="D8042" s="19" t="s">
        <v>1293</v>
      </c>
      <c r="E8042" s="20" t="str">
        <f>IF(ISBLANK(LeaveTracker[[#This Row],[Employee Name]]),"-----",VLOOKUP(LeaveTracker[[#This Row],[Employee Name]],'List of Employees'!$B$4:$H$767,7))</f>
        <v>CTO</v>
      </c>
      <c r="F8042" s="66" t="str">
        <f>IF(ISBLANK(LeaveTracker[[#This Row],[Employee Name]]),"-----",VLOOKUP(LeaveTracker[[#This Row],[Employee Name]],'List of Employees'!$B$4:$H$767,6))</f>
        <v>PERMANENT</v>
      </c>
      <c r="G8042" s="24">
        <v>45194</v>
      </c>
      <c r="H8042" s="24">
        <v>45198</v>
      </c>
      <c r="I8042" s="20" t="s">
        <v>81</v>
      </c>
      <c r="K8042" s="57" t="str">
        <f ca="1">LeaveTracker[[#This Row],[Days]]&amp;" "&amp;LeaveTracker[[#This Row],[Type of Leave]]</f>
        <v>5 SL</v>
      </c>
      <c r="L8042" s="23">
        <f ca="1">NETWORKDAYS(LeaveTracker[[#This Row],[Start Date]],LeaveTracker[[#This Row],[End Date]],lstHolidays)</f>
        <v>5</v>
      </c>
      <c r="M8042" s="27"/>
    </row>
    <row r="8043" spans="1:13" ht="30" customHeight="1" x14ac:dyDescent="0.3">
      <c r="A8043" s="27">
        <f t="shared" si="100"/>
        <v>4226</v>
      </c>
      <c r="B8043" s="31">
        <v>45209</v>
      </c>
      <c r="C8043" s="31">
        <v>45201</v>
      </c>
      <c r="D8043" s="19" t="s">
        <v>657</v>
      </c>
      <c r="E8043" s="20" t="str">
        <f>IF(ISBLANK(LeaveTracker[[#This Row],[Employee Name]]),"-----",VLOOKUP(LeaveTracker[[#This Row],[Employee Name]],'List of Employees'!$B$4:$H$767,7))</f>
        <v>CTO</v>
      </c>
      <c r="F8043" s="66" t="str">
        <f>IF(ISBLANK(LeaveTracker[[#This Row],[Employee Name]]),"-----",VLOOKUP(LeaveTracker[[#This Row],[Employee Name]],'List of Employees'!$B$4:$H$767,6))</f>
        <v>PERMANENT</v>
      </c>
      <c r="G8043" s="24">
        <v>45198</v>
      </c>
      <c r="H8043" s="24">
        <v>45198</v>
      </c>
      <c r="I8043" s="20" t="s">
        <v>81</v>
      </c>
      <c r="K8043" s="57" t="str">
        <f>LeaveTracker[[#This Row],[Days]]&amp;" "&amp;LeaveTracker[[#This Row],[Type of Leave]]</f>
        <v>0.5 SL</v>
      </c>
      <c r="L8043" s="23">
        <v>0.5</v>
      </c>
      <c r="M8043" s="27"/>
    </row>
    <row r="8044" spans="1:13" ht="30" customHeight="1" x14ac:dyDescent="0.3">
      <c r="A8044" s="27">
        <f t="shared" si="100"/>
        <v>4227</v>
      </c>
      <c r="B8044" s="31">
        <v>45209</v>
      </c>
      <c r="C8044" s="31">
        <v>45201</v>
      </c>
      <c r="D8044" s="19" t="s">
        <v>417</v>
      </c>
      <c r="E8044" s="20" t="str">
        <f>IF(ISBLANK(LeaveTracker[[#This Row],[Employee Name]]),"-----",VLOOKUP(LeaveTracker[[#This Row],[Employee Name]],'List of Employees'!$B$4:$H$767,7))</f>
        <v>CTO</v>
      </c>
      <c r="F8044" s="66" t="str">
        <f>IF(ISBLANK(LeaveTracker[[#This Row],[Employee Name]]),"-----",VLOOKUP(LeaveTracker[[#This Row],[Employee Name]],'List of Employees'!$B$4:$H$767,6))</f>
        <v>PERMANENT</v>
      </c>
      <c r="G8044" s="24">
        <v>45198</v>
      </c>
      <c r="H8044" s="24">
        <v>45198</v>
      </c>
      <c r="I8044" s="20" t="s">
        <v>81</v>
      </c>
      <c r="K8044" s="57" t="str">
        <f>LeaveTracker[[#This Row],[Days]]&amp;" "&amp;LeaveTracker[[#This Row],[Type of Leave]]</f>
        <v>0.5 SL</v>
      </c>
      <c r="L8044" s="23">
        <v>0.5</v>
      </c>
      <c r="M8044" s="27"/>
    </row>
    <row r="8045" spans="1:13" ht="30" customHeight="1" x14ac:dyDescent="0.3">
      <c r="A8045" s="27">
        <f t="shared" si="100"/>
        <v>4228</v>
      </c>
      <c r="B8045" s="31">
        <v>45209</v>
      </c>
      <c r="C8045" s="31">
        <v>45198</v>
      </c>
      <c r="D8045" s="19" t="s">
        <v>640</v>
      </c>
      <c r="E8045" s="20" t="str">
        <f>IF(ISBLANK(LeaveTracker[[#This Row],[Employee Name]]),"-----",VLOOKUP(LeaveTracker[[#This Row],[Employee Name]],'List of Employees'!$B$4:$H$767,7))</f>
        <v>AGRICULTURE OFFICE</v>
      </c>
      <c r="F8045" s="66" t="str">
        <f>IF(ISBLANK(LeaveTracker[[#This Row],[Employee Name]]),"-----",VLOOKUP(LeaveTracker[[#This Row],[Employee Name]],'List of Employees'!$B$4:$H$767,6))</f>
        <v>PERMANENT</v>
      </c>
      <c r="G8045" s="24">
        <v>45205</v>
      </c>
      <c r="H8045" s="24">
        <v>45205</v>
      </c>
      <c r="I8045" s="20" t="s">
        <v>297</v>
      </c>
      <c r="J8045" s="42" t="s">
        <v>1000</v>
      </c>
      <c r="K8045" s="57" t="str">
        <f ca="1">LeaveTracker[[#This Row],[Days]]&amp;" "&amp;LeaveTracker[[#This Row],[Type of Leave]]</f>
        <v>1 OTHER</v>
      </c>
      <c r="L8045" s="23">
        <f ca="1">NETWORKDAYS(LeaveTracker[[#This Row],[Start Date]],LeaveTracker[[#This Row],[End Date]],lstHolidays)</f>
        <v>1</v>
      </c>
      <c r="M8045" s="27"/>
    </row>
    <row r="8046" spans="1:13" ht="30" customHeight="1" x14ac:dyDescent="0.3">
      <c r="A8046" s="27">
        <f t="shared" si="100"/>
        <v>4229</v>
      </c>
      <c r="B8046" s="31">
        <v>45209</v>
      </c>
      <c r="C8046" s="31">
        <v>45197</v>
      </c>
      <c r="D8046" s="19" t="s">
        <v>831</v>
      </c>
      <c r="E8046" s="20" t="str">
        <f>IF(ISBLANK(LeaveTracker[[#This Row],[Employee Name]]),"-----",VLOOKUP(LeaveTracker[[#This Row],[Employee Name]],'List of Employees'!$B$4:$H$767,7))</f>
        <v>CTO</v>
      </c>
      <c r="F8046" s="66" t="str">
        <f>IF(ISBLANK(LeaveTracker[[#This Row],[Employee Name]]),"-----",VLOOKUP(LeaveTracker[[#This Row],[Employee Name]],'List of Employees'!$B$4:$H$767,6))</f>
        <v>PERMANENT</v>
      </c>
      <c r="G8046" s="24">
        <v>45196</v>
      </c>
      <c r="H8046" s="24">
        <v>45196</v>
      </c>
      <c r="I8046" s="20" t="s">
        <v>81</v>
      </c>
      <c r="K8046" s="57" t="str">
        <f ca="1">LeaveTracker[[#This Row],[Days]]&amp;" "&amp;LeaveTracker[[#This Row],[Type of Leave]]</f>
        <v>1 SL</v>
      </c>
      <c r="L8046" s="23">
        <f ca="1">NETWORKDAYS(LeaveTracker[[#This Row],[Start Date]],LeaveTracker[[#This Row],[End Date]],lstHolidays)</f>
        <v>1</v>
      </c>
      <c r="M8046" s="27"/>
    </row>
    <row r="8047" spans="1:13" ht="30" customHeight="1" x14ac:dyDescent="0.3">
      <c r="A8047" s="27">
        <f t="shared" si="100"/>
        <v>4230</v>
      </c>
      <c r="B8047" s="31">
        <v>45209</v>
      </c>
      <c r="C8047" s="31">
        <v>45197</v>
      </c>
      <c r="D8047" s="19" t="s">
        <v>445</v>
      </c>
      <c r="E8047" s="20" t="str">
        <f>IF(ISBLANK(LeaveTracker[[#This Row],[Employee Name]]),"-----",VLOOKUP(LeaveTracker[[#This Row],[Employee Name]],'List of Employees'!$B$4:$H$767,7))</f>
        <v>CTO</v>
      </c>
      <c r="F8047" s="66" t="str">
        <f>IF(ISBLANK(LeaveTracker[[#This Row],[Employee Name]]),"-----",VLOOKUP(LeaveTracker[[#This Row],[Employee Name]],'List of Employees'!$B$4:$H$767,6))</f>
        <v>PERMANENT</v>
      </c>
      <c r="G8047" s="24">
        <v>45205</v>
      </c>
      <c r="H8047" s="24">
        <v>45205</v>
      </c>
      <c r="I8047" s="20" t="s">
        <v>297</v>
      </c>
      <c r="J8047" s="42" t="s">
        <v>1000</v>
      </c>
      <c r="K8047" s="57" t="str">
        <f ca="1">LeaveTracker[[#This Row],[Days]]&amp;" "&amp;LeaveTracker[[#This Row],[Type of Leave]]</f>
        <v>1 OTHER</v>
      </c>
      <c r="L8047" s="23">
        <f ca="1">NETWORKDAYS(LeaveTracker[[#This Row],[Start Date]],LeaveTracker[[#This Row],[End Date]],lstHolidays)</f>
        <v>1</v>
      </c>
      <c r="M8047" s="27"/>
    </row>
    <row r="8048" spans="1:13" ht="30" customHeight="1" x14ac:dyDescent="0.3">
      <c r="A8048" s="27">
        <f t="shared" si="100"/>
        <v>4231</v>
      </c>
      <c r="B8048" s="31">
        <v>45209</v>
      </c>
      <c r="C8048" s="31">
        <v>45201</v>
      </c>
      <c r="D8048" s="19" t="s">
        <v>617</v>
      </c>
      <c r="E8048" s="20" t="str">
        <f>IF(ISBLANK(LeaveTracker[[#This Row],[Employee Name]]),"-----",VLOOKUP(LeaveTracker[[#This Row],[Employee Name]],'List of Employees'!$B$4:$H$767,7))</f>
        <v>EEO/ CITY MARKET</v>
      </c>
      <c r="F8048" s="66" t="str">
        <f>IF(ISBLANK(LeaveTracker[[#This Row],[Employee Name]]),"-----",VLOOKUP(LeaveTracker[[#This Row],[Employee Name]],'List of Employees'!$B$4:$H$767,6))</f>
        <v>PERMANENT</v>
      </c>
      <c r="G8048" s="24">
        <v>45230</v>
      </c>
      <c r="H8048" s="24">
        <v>45230</v>
      </c>
      <c r="I8048" s="20" t="s">
        <v>82</v>
      </c>
      <c r="K8048" s="57" t="str">
        <f ca="1">LeaveTracker[[#This Row],[Days]]&amp;" "&amp;LeaveTracker[[#This Row],[Type of Leave]]</f>
        <v>1 VL</v>
      </c>
      <c r="L8048" s="23">
        <f ca="1">NETWORKDAYS(LeaveTracker[[#This Row],[Start Date]],LeaveTracker[[#This Row],[End Date]],lstHolidays)</f>
        <v>1</v>
      </c>
      <c r="M8048" s="27"/>
    </row>
    <row r="8049" spans="1:13" ht="30" customHeight="1" x14ac:dyDescent="0.3">
      <c r="A8049" s="27">
        <v>4231</v>
      </c>
      <c r="B8049" s="31">
        <v>45209</v>
      </c>
      <c r="C8049" s="31">
        <v>45201</v>
      </c>
      <c r="D8049" s="19" t="s">
        <v>617</v>
      </c>
      <c r="E8049" s="20" t="str">
        <f>IF(ISBLANK(LeaveTracker[[#This Row],[Employee Name]]),"-----",VLOOKUP(LeaveTracker[[#This Row],[Employee Name]],'List of Employees'!$B$4:$H$767,7))</f>
        <v>EEO/ CITY MARKET</v>
      </c>
      <c r="F8049" s="66" t="str">
        <f>IF(ISBLANK(LeaveTracker[[#This Row],[Employee Name]]),"-----",VLOOKUP(LeaveTracker[[#This Row],[Employee Name]],'List of Employees'!$B$4:$H$767,6))</f>
        <v>PERMANENT</v>
      </c>
      <c r="G8049" s="24">
        <v>45173</v>
      </c>
      <c r="H8049" s="24">
        <v>45173</v>
      </c>
      <c r="I8049" s="20" t="s">
        <v>82</v>
      </c>
      <c r="K8049" s="57" t="str">
        <f ca="1">LeaveTracker[[#This Row],[Days]]&amp;" "&amp;LeaveTracker[[#This Row],[Type of Leave]]</f>
        <v>1 VL</v>
      </c>
      <c r="L8049" s="23">
        <f ca="1">NETWORKDAYS(LeaveTracker[[#This Row],[Start Date]],LeaveTracker[[#This Row],[End Date]],lstHolidays)</f>
        <v>1</v>
      </c>
      <c r="M8049" s="27"/>
    </row>
    <row r="8050" spans="1:13" ht="30" customHeight="1" x14ac:dyDescent="0.3">
      <c r="A8050" s="27">
        <f>A8048+1</f>
        <v>4232</v>
      </c>
      <c r="B8050" s="31">
        <v>45209</v>
      </c>
      <c r="C8050" s="31">
        <v>45201</v>
      </c>
      <c r="D8050" s="19" t="s">
        <v>397</v>
      </c>
      <c r="E8050" s="20" t="str">
        <f>IF(ISBLANK(LeaveTracker[[#This Row],[Employee Name]]),"-----",VLOOKUP(LeaveTracker[[#This Row],[Employee Name]],'List of Employees'!$B$4:$H$767,7))</f>
        <v>CTO</v>
      </c>
      <c r="F8050" s="66" t="str">
        <f>IF(ISBLANK(LeaveTracker[[#This Row],[Employee Name]]),"-----",VLOOKUP(LeaveTracker[[#This Row],[Employee Name]],'List of Employees'!$B$4:$H$767,6))</f>
        <v>PERMANENT</v>
      </c>
      <c r="G8050" s="24">
        <v>45198</v>
      </c>
      <c r="H8050" s="24">
        <v>45200</v>
      </c>
      <c r="I8050" s="20" t="s">
        <v>81</v>
      </c>
      <c r="K8050" s="57" t="str">
        <f>LeaveTracker[[#This Row],[Days]]&amp;" "&amp;LeaveTracker[[#This Row],[Type of Leave]]</f>
        <v>2 SL</v>
      </c>
      <c r="L8050" s="23">
        <v>2</v>
      </c>
      <c r="M8050" s="27"/>
    </row>
    <row r="8051" spans="1:13" ht="30" customHeight="1" x14ac:dyDescent="0.3">
      <c r="A8051" s="27">
        <f>A8050+1</f>
        <v>4233</v>
      </c>
      <c r="B8051" s="31">
        <v>45209</v>
      </c>
      <c r="C8051" s="31">
        <v>45202</v>
      </c>
      <c r="D8051" s="19" t="s">
        <v>1014</v>
      </c>
      <c r="E8051" s="20" t="str">
        <f>IF(ISBLANK(LeaveTracker[[#This Row],[Employee Name]]),"-----",VLOOKUP(LeaveTracker[[#This Row],[Employee Name]],'List of Employees'!$B$4:$H$767,7))</f>
        <v>LANDTAX</v>
      </c>
      <c r="F8051" s="66" t="str">
        <f>IF(ISBLANK(LeaveTracker[[#This Row],[Employee Name]]),"-----",VLOOKUP(LeaveTracker[[#This Row],[Employee Name]],'List of Employees'!$B$4:$H$767,6))</f>
        <v>PERMANENT</v>
      </c>
      <c r="G8051" s="24">
        <v>45198</v>
      </c>
      <c r="H8051" s="24">
        <v>45198</v>
      </c>
      <c r="I8051" s="20" t="s">
        <v>81</v>
      </c>
      <c r="K8051" s="57" t="str">
        <f ca="1">LeaveTracker[[#This Row],[Days]]&amp;" "&amp;LeaveTracker[[#This Row],[Type of Leave]]</f>
        <v>1 SL</v>
      </c>
      <c r="L8051" s="23">
        <f ca="1">NETWORKDAYS(LeaveTracker[[#This Row],[Start Date]],LeaveTracker[[#This Row],[End Date]],lstHolidays)</f>
        <v>1</v>
      </c>
      <c r="M8051" s="27"/>
    </row>
    <row r="8052" spans="1:13" ht="30" customHeight="1" x14ac:dyDescent="0.3">
      <c r="A8052" s="27">
        <f>A8051+1</f>
        <v>4234</v>
      </c>
      <c r="B8052" s="31">
        <v>45209</v>
      </c>
      <c r="C8052" s="31">
        <v>45202</v>
      </c>
      <c r="D8052" s="19" t="s">
        <v>1075</v>
      </c>
      <c r="E8052" s="20" t="str">
        <f>IF(ISBLANK(LeaveTracker[[#This Row],[Employee Name]]),"-----",VLOOKUP(LeaveTracker[[#This Row],[Employee Name]],'List of Employees'!$B$4:$H$767,7))</f>
        <v>CTO</v>
      </c>
      <c r="F8052" s="66" t="str">
        <f>IF(ISBLANK(LeaveTracker[[#This Row],[Employee Name]]),"-----",VLOOKUP(LeaveTracker[[#This Row],[Employee Name]],'List of Employees'!$B$4:$H$767,6))</f>
        <v>PERMANENT</v>
      </c>
      <c r="G8052" s="24">
        <v>45198</v>
      </c>
      <c r="H8052" s="24">
        <v>45198</v>
      </c>
      <c r="I8052" s="20" t="s">
        <v>81</v>
      </c>
      <c r="K8052" s="57" t="str">
        <f ca="1">LeaveTracker[[#This Row],[Days]]&amp;" "&amp;LeaveTracker[[#This Row],[Type of Leave]]</f>
        <v>1 SL</v>
      </c>
      <c r="L8052" s="23">
        <f ca="1">NETWORKDAYS(LeaveTracker[[#This Row],[Start Date]],LeaveTracker[[#This Row],[End Date]],lstHolidays)</f>
        <v>1</v>
      </c>
      <c r="M8052" s="27"/>
    </row>
    <row r="8053" spans="1:13" ht="30" customHeight="1" x14ac:dyDescent="0.3">
      <c r="A8053" s="27">
        <f>A8052+1</f>
        <v>4235</v>
      </c>
      <c r="B8053" s="31">
        <v>45209</v>
      </c>
      <c r="C8053" s="31">
        <v>45201</v>
      </c>
      <c r="D8053" s="19" t="s">
        <v>524</v>
      </c>
      <c r="E8053" s="20" t="str">
        <f>IF(ISBLANK(LeaveTracker[[#This Row],[Employee Name]]),"-----",VLOOKUP(LeaveTracker[[#This Row],[Employee Name]],'List of Employees'!$B$4:$H$767,7))</f>
        <v>GSO</v>
      </c>
      <c r="F8053" s="66" t="str">
        <f>IF(ISBLANK(LeaveTracker[[#This Row],[Employee Name]]),"-----",VLOOKUP(LeaveTracker[[#This Row],[Employee Name]],'List of Employees'!$B$4:$H$767,6))</f>
        <v>PERMANENT</v>
      </c>
      <c r="G8053" s="24">
        <v>45198</v>
      </c>
      <c r="H8053" s="24">
        <v>45198</v>
      </c>
      <c r="I8053" s="20" t="s">
        <v>81</v>
      </c>
      <c r="K8053" s="57" t="str">
        <f ca="1">LeaveTracker[[#This Row],[Days]]&amp;" "&amp;LeaveTracker[[#This Row],[Type of Leave]]</f>
        <v>1 SL</v>
      </c>
      <c r="L8053" s="23">
        <f ca="1">NETWORKDAYS(LeaveTracker[[#This Row],[Start Date]],LeaveTracker[[#This Row],[End Date]],lstHolidays)</f>
        <v>1</v>
      </c>
      <c r="M8053" s="27"/>
    </row>
    <row r="8054" spans="1:13" ht="30" customHeight="1" x14ac:dyDescent="0.3">
      <c r="A8054" s="27">
        <f>A8053+1</f>
        <v>4236</v>
      </c>
      <c r="B8054" s="31">
        <v>45209</v>
      </c>
      <c r="C8054" s="31">
        <v>45194</v>
      </c>
      <c r="D8054" s="19" t="s">
        <v>303</v>
      </c>
      <c r="E8054" s="20" t="str">
        <f>IF(ISBLANK(LeaveTracker[[#This Row],[Employee Name]]),"-----",VLOOKUP(LeaveTracker[[#This Row],[Employee Name]],'List of Employees'!$B$4:$H$767,7))</f>
        <v>TOPS (ADMIN CSU)</v>
      </c>
      <c r="F8054" s="66" t="str">
        <f>IF(ISBLANK(LeaveTracker[[#This Row],[Employee Name]]),"-----",VLOOKUP(LeaveTracker[[#This Row],[Employee Name]],'List of Employees'!$B$4:$H$767,6))</f>
        <v>PERMANENT</v>
      </c>
      <c r="G8054" s="24">
        <v>45191</v>
      </c>
      <c r="H8054" s="24">
        <v>45191</v>
      </c>
      <c r="I8054" s="20" t="s">
        <v>81</v>
      </c>
      <c r="K8054" s="57" t="str">
        <f ca="1">LeaveTracker[[#This Row],[Days]]&amp;" "&amp;LeaveTracker[[#This Row],[Type of Leave]]</f>
        <v>1 SL</v>
      </c>
      <c r="L8054" s="23">
        <f ca="1">NETWORKDAYS(LeaveTracker[[#This Row],[Start Date]],LeaveTracker[[#This Row],[End Date]],lstHolidays)</f>
        <v>1</v>
      </c>
      <c r="M8054" s="27"/>
    </row>
    <row r="8055" spans="1:13" ht="30" customHeight="1" x14ac:dyDescent="0.3">
      <c r="A8055" s="27">
        <f>A8054+1</f>
        <v>4237</v>
      </c>
      <c r="B8055" s="31">
        <v>45209</v>
      </c>
      <c r="C8055" s="31">
        <v>45204</v>
      </c>
      <c r="D8055" s="19" t="s">
        <v>751</v>
      </c>
      <c r="E8055" s="20" t="str">
        <f>IF(ISBLANK(LeaveTracker[[#This Row],[Employee Name]]),"-----",VLOOKUP(LeaveTracker[[#This Row],[Employee Name]],'List of Employees'!$B$4:$H$767,7))</f>
        <v>NUTRITION OFFICE</v>
      </c>
      <c r="F8055" s="66" t="str">
        <f>IF(ISBLANK(LeaveTracker[[#This Row],[Employee Name]]),"-----",VLOOKUP(LeaveTracker[[#This Row],[Employee Name]],'List of Employees'!$B$4:$H$767,6))</f>
        <v>PERMANENT</v>
      </c>
      <c r="G8055" s="24">
        <v>45208</v>
      </c>
      <c r="H8055" s="24">
        <v>45209</v>
      </c>
      <c r="I8055" s="20" t="s">
        <v>82</v>
      </c>
      <c r="K8055" s="57" t="str">
        <f ca="1">LeaveTracker[[#This Row],[Days]]&amp;" "&amp;LeaveTracker[[#This Row],[Type of Leave]]</f>
        <v>2 VL</v>
      </c>
      <c r="L8055" s="23">
        <f ca="1">NETWORKDAYS(LeaveTracker[[#This Row],[Start Date]],LeaveTracker[[#This Row],[End Date]],lstHolidays)</f>
        <v>2</v>
      </c>
      <c r="M8055" s="27"/>
    </row>
    <row r="8056" spans="1:13" ht="30" customHeight="1" x14ac:dyDescent="0.3">
      <c r="A8056" s="27">
        <v>4237</v>
      </c>
      <c r="B8056" s="31">
        <v>45209</v>
      </c>
      <c r="C8056" s="31">
        <v>45204</v>
      </c>
      <c r="D8056" s="19" t="s">
        <v>751</v>
      </c>
      <c r="E8056" s="20" t="str">
        <f>IF(ISBLANK(LeaveTracker[[#This Row],[Employee Name]]),"-----",VLOOKUP(LeaveTracker[[#This Row],[Employee Name]],'List of Employees'!$B$4:$H$767,7))</f>
        <v>NUTRITION OFFICE</v>
      </c>
      <c r="F8056" s="66" t="str">
        <f>IF(ISBLANK(LeaveTracker[[#This Row],[Employee Name]]),"-----",VLOOKUP(LeaveTracker[[#This Row],[Employee Name]],'List of Employees'!$B$4:$H$767,6))</f>
        <v>PERMANENT</v>
      </c>
      <c r="G8056" s="24">
        <v>45211</v>
      </c>
      <c r="H8056" s="24">
        <v>45212</v>
      </c>
      <c r="I8056" s="20" t="s">
        <v>82</v>
      </c>
      <c r="K8056" s="57" t="str">
        <f ca="1">LeaveTracker[[#This Row],[Days]]&amp;" "&amp;LeaveTracker[[#This Row],[Type of Leave]]</f>
        <v>2 VL</v>
      </c>
      <c r="L8056" s="23">
        <f ca="1">NETWORKDAYS(LeaveTracker[[#This Row],[Start Date]],LeaveTracker[[#This Row],[End Date]],lstHolidays)</f>
        <v>2</v>
      </c>
      <c r="M8056" s="27"/>
    </row>
    <row r="8057" spans="1:13" ht="30" customHeight="1" x14ac:dyDescent="0.3">
      <c r="A8057" s="27">
        <f>A8055+1</f>
        <v>4238</v>
      </c>
      <c r="B8057" s="31">
        <v>45209</v>
      </c>
      <c r="C8057" s="31">
        <v>45196</v>
      </c>
      <c r="D8057" s="19" t="s">
        <v>366</v>
      </c>
      <c r="E8057" s="20" t="str">
        <f>IF(ISBLANK(LeaveTracker[[#This Row],[Employee Name]]),"-----",VLOOKUP(LeaveTracker[[#This Row],[Employee Name]],'List of Employees'!$B$4:$H$767,7))</f>
        <v>CCT</v>
      </c>
      <c r="F8057" s="66" t="str">
        <f>IF(ISBLANK(LeaveTracker[[#This Row],[Employee Name]]),"-----",VLOOKUP(LeaveTracker[[#This Row],[Employee Name]],'List of Employees'!$B$4:$H$767,6))</f>
        <v>PERMANENT</v>
      </c>
      <c r="G8057" s="24">
        <v>45195</v>
      </c>
      <c r="H8057" s="24">
        <v>45195</v>
      </c>
      <c r="I8057" s="20" t="s">
        <v>81</v>
      </c>
      <c r="K8057" s="57" t="str">
        <f ca="1">LeaveTracker[[#This Row],[Days]]&amp;" "&amp;LeaveTracker[[#This Row],[Type of Leave]]</f>
        <v>1 SL</v>
      </c>
      <c r="L8057" s="23">
        <f ca="1">NETWORKDAYS(LeaveTracker[[#This Row],[Start Date]],LeaveTracker[[#This Row],[End Date]],lstHolidays)</f>
        <v>1</v>
      </c>
      <c r="M8057" s="27"/>
    </row>
    <row r="8058" spans="1:13" ht="30" customHeight="1" x14ac:dyDescent="0.3">
      <c r="A8058" s="27">
        <f t="shared" ref="A8058:A8066" si="101">A8057+1</f>
        <v>4239</v>
      </c>
      <c r="B8058" s="31">
        <v>45209</v>
      </c>
      <c r="C8058" s="31">
        <v>45201</v>
      </c>
      <c r="D8058" s="19" t="s">
        <v>223</v>
      </c>
      <c r="E8058" s="20" t="str">
        <f>IF(ISBLANK(LeaveTracker[[#This Row],[Employee Name]]),"-----",VLOOKUP(LeaveTracker[[#This Row],[Employee Name]],'List of Employees'!$B$4:$H$767,7))</f>
        <v>CSWDO</v>
      </c>
      <c r="F8058" s="66" t="str">
        <f>IF(ISBLANK(LeaveTracker[[#This Row],[Employee Name]]),"-----",VLOOKUP(LeaveTracker[[#This Row],[Employee Name]],'List of Employees'!$B$4:$H$767,6))</f>
        <v>PERMANENT</v>
      </c>
      <c r="G8058" s="24">
        <v>45223</v>
      </c>
      <c r="H8058" s="24">
        <v>45223</v>
      </c>
      <c r="I8058" s="20" t="s">
        <v>82</v>
      </c>
      <c r="K8058" s="57" t="str">
        <f ca="1">LeaveTracker[[#This Row],[Days]]&amp;" "&amp;LeaveTracker[[#This Row],[Type of Leave]]</f>
        <v>1 VL</v>
      </c>
      <c r="L8058" s="23">
        <f ca="1">NETWORKDAYS(LeaveTracker[[#This Row],[Start Date]],LeaveTracker[[#This Row],[End Date]],lstHolidays)</f>
        <v>1</v>
      </c>
      <c r="M8058" s="27"/>
    </row>
    <row r="8059" spans="1:13" ht="30" customHeight="1" x14ac:dyDescent="0.3">
      <c r="A8059" s="27">
        <f t="shared" si="101"/>
        <v>4240</v>
      </c>
      <c r="B8059" s="31">
        <v>45209</v>
      </c>
      <c r="C8059" s="31">
        <v>45198</v>
      </c>
      <c r="D8059" s="19" t="s">
        <v>723</v>
      </c>
      <c r="E8059" s="20" t="str">
        <f>IF(ISBLANK(LeaveTracker[[#This Row],[Employee Name]]),"-----",VLOOKUP(LeaveTracker[[#This Row],[Employee Name]],'List of Employees'!$B$4:$H$767,7))</f>
        <v>SP</v>
      </c>
      <c r="F8059" s="66" t="str">
        <f>IF(ISBLANK(LeaveTracker[[#This Row],[Employee Name]]),"-----",VLOOKUP(LeaveTracker[[#This Row],[Employee Name]],'List of Employees'!$B$4:$H$767,6))</f>
        <v>PERMANENT</v>
      </c>
      <c r="G8059" s="24">
        <v>45197</v>
      </c>
      <c r="H8059" s="24">
        <v>45197</v>
      </c>
      <c r="I8059" s="20" t="s">
        <v>81</v>
      </c>
      <c r="K8059" s="57" t="str">
        <f ca="1">LeaveTracker[[#This Row],[Days]]&amp;" "&amp;LeaveTracker[[#This Row],[Type of Leave]]</f>
        <v>1 SL</v>
      </c>
      <c r="L8059" s="23">
        <f ca="1">NETWORKDAYS(LeaveTracker[[#This Row],[Start Date]],LeaveTracker[[#This Row],[End Date]],lstHolidays)</f>
        <v>1</v>
      </c>
      <c r="M8059" s="27"/>
    </row>
    <row r="8060" spans="1:13" ht="30" customHeight="1" x14ac:dyDescent="0.3">
      <c r="A8060" s="27">
        <f t="shared" si="101"/>
        <v>4241</v>
      </c>
      <c r="B8060" s="31">
        <v>45209</v>
      </c>
      <c r="C8060" s="31">
        <v>45201</v>
      </c>
      <c r="D8060" s="19" t="s">
        <v>194</v>
      </c>
      <c r="E8060" s="20" t="str">
        <f>IF(ISBLANK(LeaveTracker[[#This Row],[Employee Name]]),"-----",VLOOKUP(LeaveTracker[[#This Row],[Employee Name]],'List of Employees'!$B$4:$H$767,7))</f>
        <v>CCT</v>
      </c>
      <c r="F8060" s="66" t="str">
        <f>IF(ISBLANK(LeaveTracker[[#This Row],[Employee Name]]),"-----",VLOOKUP(LeaveTracker[[#This Row],[Employee Name]],'List of Employees'!$B$4:$H$767,6))</f>
        <v>PERMANENT</v>
      </c>
      <c r="G8060" s="24">
        <v>45222</v>
      </c>
      <c r="H8060" s="24">
        <v>45223</v>
      </c>
      <c r="I8060" s="20" t="s">
        <v>82</v>
      </c>
      <c r="K8060" s="57" t="str">
        <f ca="1">LeaveTracker[[#This Row],[Days]]&amp;" "&amp;LeaveTracker[[#This Row],[Type of Leave]]</f>
        <v>2 VL</v>
      </c>
      <c r="L8060" s="23">
        <f ca="1">NETWORKDAYS(LeaveTracker[[#This Row],[Start Date]],LeaveTracker[[#This Row],[End Date]],lstHolidays)</f>
        <v>2</v>
      </c>
      <c r="M8060" s="27"/>
    </row>
    <row r="8061" spans="1:13" ht="30" customHeight="1" x14ac:dyDescent="0.3">
      <c r="A8061" s="27">
        <f t="shared" si="101"/>
        <v>4242</v>
      </c>
      <c r="B8061" s="31">
        <v>45209</v>
      </c>
      <c r="C8061" s="31">
        <v>45201</v>
      </c>
      <c r="D8061" s="19" t="s">
        <v>257</v>
      </c>
      <c r="E8061" s="20" t="str">
        <f>IF(ISBLANK(LeaveTracker[[#This Row],[Employee Name]]),"-----",VLOOKUP(LeaveTracker[[#This Row],[Employee Name]],'List of Employees'!$B$4:$H$767,7))</f>
        <v>NUTRITION OFFICE</v>
      </c>
      <c r="F8061" s="66" t="str">
        <f>IF(ISBLANK(LeaveTracker[[#This Row],[Employee Name]]),"-----",VLOOKUP(LeaveTracker[[#This Row],[Employee Name]],'List of Employees'!$B$4:$H$767,6))</f>
        <v>PERMANENT</v>
      </c>
      <c r="G8061" s="24">
        <v>45199</v>
      </c>
      <c r="H8061" s="24">
        <v>45209</v>
      </c>
      <c r="I8061" s="20" t="s">
        <v>81</v>
      </c>
      <c r="K8061" s="57" t="str">
        <f ca="1">LeaveTracker[[#This Row],[Days]]&amp;" "&amp;LeaveTracker[[#This Row],[Type of Leave]]</f>
        <v>7 SL</v>
      </c>
      <c r="L8061" s="23">
        <f ca="1">NETWORKDAYS(LeaveTracker[[#This Row],[Start Date]],LeaveTracker[[#This Row],[End Date]],lstHolidays)</f>
        <v>7</v>
      </c>
      <c r="M8061" s="27"/>
    </row>
    <row r="8062" spans="1:13" ht="30" customHeight="1" x14ac:dyDescent="0.3">
      <c r="A8062" s="27">
        <f t="shared" si="101"/>
        <v>4243</v>
      </c>
      <c r="B8062" s="31">
        <v>45209</v>
      </c>
      <c r="C8062" s="31">
        <v>45201</v>
      </c>
      <c r="D8062" s="19" t="s">
        <v>354</v>
      </c>
      <c r="E8062" s="20" t="str">
        <f>IF(ISBLANK(LeaveTracker[[#This Row],[Employee Name]]),"-----",VLOOKUP(LeaveTracker[[#This Row],[Employee Name]],'List of Employees'!$B$4:$H$767,7))</f>
        <v>LCR</v>
      </c>
      <c r="F8062" s="66" t="str">
        <f>IF(ISBLANK(LeaveTracker[[#This Row],[Employee Name]]),"-----",VLOOKUP(LeaveTracker[[#This Row],[Employee Name]],'List of Employees'!$B$4:$H$767,6))</f>
        <v>PERMANENT</v>
      </c>
      <c r="G8062" s="24">
        <v>45196</v>
      </c>
      <c r="H8062" s="24">
        <v>45196</v>
      </c>
      <c r="I8062" s="20" t="s">
        <v>81</v>
      </c>
      <c r="K8062" s="57" t="str">
        <f ca="1">LeaveTracker[[#This Row],[Days]]&amp;" "&amp;LeaveTracker[[#This Row],[Type of Leave]]</f>
        <v>1 SL</v>
      </c>
      <c r="L8062" s="23">
        <f ca="1">NETWORKDAYS(LeaveTracker[[#This Row],[Start Date]],LeaveTracker[[#This Row],[End Date]],lstHolidays)</f>
        <v>1</v>
      </c>
      <c r="M8062" s="27"/>
    </row>
    <row r="8063" spans="1:13" ht="30" customHeight="1" x14ac:dyDescent="0.3">
      <c r="A8063" s="27">
        <f t="shared" si="101"/>
        <v>4244</v>
      </c>
      <c r="B8063" s="31">
        <v>45209</v>
      </c>
      <c r="C8063" s="31">
        <v>45198</v>
      </c>
      <c r="D8063" s="19" t="s">
        <v>2480</v>
      </c>
      <c r="E8063" s="20" t="str">
        <f>IF(ISBLANK(LeaveTracker[[#This Row],[Employee Name]]),"-----",VLOOKUP(LeaveTracker[[#This Row],[Employee Name]],'List of Employees'!$B$4:$H$767,7))</f>
        <v>RECORDS OFFICE</v>
      </c>
      <c r="F8063" s="66" t="str">
        <f>IF(ISBLANK(LeaveTracker[[#This Row],[Employee Name]]),"-----",VLOOKUP(LeaveTracker[[#This Row],[Employee Name]],'List of Employees'!$B$4:$H$767,6))</f>
        <v>PERMANENT</v>
      </c>
      <c r="G8063" s="24">
        <v>45180</v>
      </c>
      <c r="H8063" s="24">
        <v>45180</v>
      </c>
      <c r="I8063" s="20" t="s">
        <v>81</v>
      </c>
      <c r="K8063" s="57" t="str">
        <f ca="1">LeaveTracker[[#This Row],[Days]]&amp;" "&amp;LeaveTracker[[#This Row],[Type of Leave]]</f>
        <v>1 SL</v>
      </c>
      <c r="L8063" s="23">
        <f ca="1">NETWORKDAYS(LeaveTracker[[#This Row],[Start Date]],LeaveTracker[[#This Row],[End Date]],lstHolidays)</f>
        <v>1</v>
      </c>
      <c r="M8063" s="27"/>
    </row>
    <row r="8064" spans="1:13" ht="30" customHeight="1" x14ac:dyDescent="0.3">
      <c r="A8064" s="27">
        <f t="shared" si="101"/>
        <v>4245</v>
      </c>
      <c r="B8064" s="31">
        <v>45210</v>
      </c>
      <c r="C8064" s="31">
        <v>45208</v>
      </c>
      <c r="D8064" s="19" t="s">
        <v>1736</v>
      </c>
      <c r="E8064" s="20">
        <f>IF(ISBLANK(LeaveTracker[[#This Row],[Employee Name]]),"-----",VLOOKUP(LeaveTracker[[#This Row],[Employee Name]],'List of Employees'!$B$4:$H$767,7))</f>
        <v>0</v>
      </c>
      <c r="F8064" s="66" t="str">
        <f>IF(ISBLANK(LeaveTracker[[#This Row],[Employee Name]]),"-----",VLOOKUP(LeaveTracker[[#This Row],[Employee Name]],'List of Employees'!$B$4:$H$767,6))</f>
        <v>CASUAL</v>
      </c>
      <c r="G8064" s="24">
        <v>45203</v>
      </c>
      <c r="H8064" s="24">
        <v>45205</v>
      </c>
      <c r="I8064" s="20" t="s">
        <v>82</v>
      </c>
      <c r="K8064" s="57" t="str">
        <f ca="1">LeaveTracker[[#This Row],[Days]]&amp;" "&amp;LeaveTracker[[#This Row],[Type of Leave]]</f>
        <v>3 VL</v>
      </c>
      <c r="L8064" s="23">
        <f ca="1">NETWORKDAYS(LeaveTracker[[#This Row],[Start Date]],LeaveTracker[[#This Row],[End Date]],lstHolidays)</f>
        <v>3</v>
      </c>
      <c r="M8064" s="27"/>
    </row>
    <row r="8065" spans="1:13" ht="30" customHeight="1" x14ac:dyDescent="0.3">
      <c r="A8065" s="27">
        <f t="shared" si="101"/>
        <v>4246</v>
      </c>
      <c r="B8065" s="31">
        <v>45210</v>
      </c>
      <c r="C8065" s="31">
        <v>45208</v>
      </c>
      <c r="D8065" s="19" t="s">
        <v>1907</v>
      </c>
      <c r="E8065" s="20" t="str">
        <f>IF(ISBLANK(LeaveTracker[[#This Row],[Employee Name]]),"-----",VLOOKUP(LeaveTracker[[#This Row],[Employee Name]],'List of Employees'!$B$4:$H$767,7))</f>
        <v>INTERNAL</v>
      </c>
      <c r="F8065" s="66" t="str">
        <f>IF(ISBLANK(LeaveTracker[[#This Row],[Employee Name]]),"-----",VLOOKUP(LeaveTracker[[#This Row],[Employee Name]],'List of Employees'!$B$4:$H$767,6))</f>
        <v>CASUAL</v>
      </c>
      <c r="G8065" s="24">
        <v>45203</v>
      </c>
      <c r="H8065" s="24">
        <v>45205</v>
      </c>
      <c r="I8065" s="20" t="s">
        <v>81</v>
      </c>
      <c r="K8065" s="57" t="str">
        <f ca="1">LeaveTracker[[#This Row],[Days]]&amp;" "&amp;LeaveTracker[[#This Row],[Type of Leave]]</f>
        <v>3 SL</v>
      </c>
      <c r="L8065" s="23">
        <f ca="1">NETWORKDAYS(LeaveTracker[[#This Row],[Start Date]],LeaveTracker[[#This Row],[End Date]],lstHolidays)</f>
        <v>3</v>
      </c>
      <c r="M8065" s="27"/>
    </row>
    <row r="8066" spans="1:13" ht="30" customHeight="1" x14ac:dyDescent="0.3">
      <c r="A8066" s="27">
        <f t="shared" si="101"/>
        <v>4247</v>
      </c>
      <c r="B8066" s="31">
        <v>45210</v>
      </c>
      <c r="C8066" s="31">
        <v>45208</v>
      </c>
      <c r="D8066" s="19" t="s">
        <v>1833</v>
      </c>
      <c r="E8066" s="20" t="str">
        <f>IF(ISBLANK(LeaveTracker[[#This Row],[Employee Name]]),"-----",VLOOKUP(LeaveTracker[[#This Row],[Employee Name]],'List of Employees'!$B$4:$H$767,7))</f>
        <v>BIR</v>
      </c>
      <c r="F8066" s="66" t="str">
        <f>IF(ISBLANK(LeaveTracker[[#This Row],[Employee Name]]),"-----",VLOOKUP(LeaveTracker[[#This Row],[Employee Name]],'List of Employees'!$B$4:$H$767,6))</f>
        <v>CASUAL</v>
      </c>
      <c r="G8066" s="24">
        <v>45198</v>
      </c>
      <c r="H8066" s="24">
        <v>45198</v>
      </c>
      <c r="I8066" s="20" t="s">
        <v>81</v>
      </c>
      <c r="K8066" s="57" t="str">
        <f ca="1">LeaveTracker[[#This Row],[Days]]&amp;" "&amp;LeaveTracker[[#This Row],[Type of Leave]]</f>
        <v>1 SL</v>
      </c>
      <c r="L8066" s="23">
        <f ca="1">NETWORKDAYS(LeaveTracker[[#This Row],[Start Date]],LeaveTracker[[#This Row],[End Date]],lstHolidays)</f>
        <v>1</v>
      </c>
      <c r="M8066" s="27"/>
    </row>
    <row r="8067" spans="1:13" ht="30" customHeight="1" x14ac:dyDescent="0.3">
      <c r="A8067" s="27">
        <v>4247</v>
      </c>
      <c r="B8067" s="31">
        <v>45210</v>
      </c>
      <c r="C8067" s="31">
        <v>45208</v>
      </c>
      <c r="D8067" s="19" t="s">
        <v>1833</v>
      </c>
      <c r="E8067" s="20" t="str">
        <f>IF(ISBLANK(LeaveTracker[[#This Row],[Employee Name]]),"-----",VLOOKUP(LeaveTracker[[#This Row],[Employee Name]],'List of Employees'!$B$4:$H$767,7))</f>
        <v>BIR</v>
      </c>
      <c r="F8067" s="66" t="str">
        <f>IF(ISBLANK(LeaveTracker[[#This Row],[Employee Name]]),"-----",VLOOKUP(LeaveTracker[[#This Row],[Employee Name]],'List of Employees'!$B$4:$H$767,6))</f>
        <v>CASUAL</v>
      </c>
      <c r="G8067" s="24">
        <v>45204</v>
      </c>
      <c r="H8067" s="24">
        <v>45205</v>
      </c>
      <c r="I8067" s="20" t="s">
        <v>81</v>
      </c>
      <c r="K8067" s="57" t="str">
        <f ca="1">LeaveTracker[[#This Row],[Days]]&amp;" "&amp;LeaveTracker[[#This Row],[Type of Leave]]</f>
        <v>2 SL</v>
      </c>
      <c r="L8067" s="23">
        <f ca="1">NETWORKDAYS(LeaveTracker[[#This Row],[Start Date]],LeaveTracker[[#This Row],[End Date]],lstHolidays)</f>
        <v>2</v>
      </c>
      <c r="M8067" s="27"/>
    </row>
    <row r="8068" spans="1:13" ht="30" customHeight="1" x14ac:dyDescent="0.3">
      <c r="A8068" s="27">
        <f>A8066+1</f>
        <v>4248</v>
      </c>
      <c r="B8068" s="31">
        <v>45210</v>
      </c>
      <c r="C8068" s="31">
        <v>45208</v>
      </c>
      <c r="D8068" s="19" t="s">
        <v>303</v>
      </c>
      <c r="E8068" s="20" t="str">
        <f>IF(ISBLANK(LeaveTracker[[#This Row],[Employee Name]]),"-----",VLOOKUP(LeaveTracker[[#This Row],[Employee Name]],'List of Employees'!$B$4:$H$767,7))</f>
        <v>TOPS (ADMIN CSU)</v>
      </c>
      <c r="F8068" s="66" t="str">
        <f>IF(ISBLANK(LeaveTracker[[#This Row],[Employee Name]]),"-----",VLOOKUP(LeaveTracker[[#This Row],[Employee Name]],'List of Employees'!$B$4:$H$767,6))</f>
        <v>PERMANENT</v>
      </c>
      <c r="G8068" s="24">
        <v>45203</v>
      </c>
      <c r="H8068" s="24">
        <v>45203</v>
      </c>
      <c r="I8068" s="20" t="s">
        <v>81</v>
      </c>
      <c r="K8068" s="57" t="str">
        <f ca="1">LeaveTracker[[#This Row],[Days]]&amp;" "&amp;LeaveTracker[[#This Row],[Type of Leave]]</f>
        <v>1 SL</v>
      </c>
      <c r="L8068" s="23">
        <f ca="1">NETWORKDAYS(LeaveTracker[[#This Row],[Start Date]],LeaveTracker[[#This Row],[End Date]],lstHolidays)</f>
        <v>1</v>
      </c>
      <c r="M8068" s="27"/>
    </row>
    <row r="8069" spans="1:13" ht="30" customHeight="1" x14ac:dyDescent="0.3">
      <c r="A8069" s="27">
        <f>A8068+1</f>
        <v>4249</v>
      </c>
      <c r="B8069" s="31">
        <v>45210</v>
      </c>
      <c r="C8069" s="31">
        <v>45208</v>
      </c>
      <c r="D8069" s="19" t="s">
        <v>503</v>
      </c>
      <c r="E8069" s="20" t="str">
        <f>IF(ISBLANK(LeaveTracker[[#This Row],[Employee Name]]),"-----",VLOOKUP(LeaveTracker[[#This Row],[Employee Name]],'List of Employees'!$B$4:$H$767,7))</f>
        <v>THRDC</v>
      </c>
      <c r="F8069" s="66" t="str">
        <f>IF(ISBLANK(LeaveTracker[[#This Row],[Employee Name]]),"-----",VLOOKUP(LeaveTracker[[#This Row],[Employee Name]],'List of Employees'!$B$4:$H$767,6))</f>
        <v>PERMANENT</v>
      </c>
      <c r="G8069" s="24">
        <v>45205</v>
      </c>
      <c r="H8069" s="24">
        <v>45205</v>
      </c>
      <c r="I8069" s="20" t="s">
        <v>81</v>
      </c>
      <c r="K8069" s="57" t="str">
        <f ca="1">LeaveTracker[[#This Row],[Days]]&amp;" "&amp;LeaveTracker[[#This Row],[Type of Leave]]</f>
        <v>1 SL</v>
      </c>
      <c r="L8069" s="23">
        <f ca="1">NETWORKDAYS(LeaveTracker[[#This Row],[Start Date]],LeaveTracker[[#This Row],[End Date]],lstHolidays)</f>
        <v>1</v>
      </c>
      <c r="M8069" s="27"/>
    </row>
    <row r="8070" spans="1:13" ht="30" customHeight="1" x14ac:dyDescent="0.3">
      <c r="A8070" s="27">
        <f>A8069+1</f>
        <v>4250</v>
      </c>
      <c r="B8070" s="31">
        <v>45210</v>
      </c>
      <c r="C8070" s="31">
        <v>45208</v>
      </c>
      <c r="D8070" s="19" t="s">
        <v>1939</v>
      </c>
      <c r="E8070" s="20" t="str">
        <f>IF(ISBLANK(LeaveTracker[[#This Row],[Employee Name]]),"-----",VLOOKUP(LeaveTracker[[#This Row],[Employee Name]],'List of Employees'!$B$4:$H$767,7))</f>
        <v>PICNIC GROVE</v>
      </c>
      <c r="F8070" s="66" t="str">
        <f>IF(ISBLANK(LeaveTracker[[#This Row],[Employee Name]]),"-----",VLOOKUP(LeaveTracker[[#This Row],[Employee Name]],'List of Employees'!$B$4:$H$767,6))</f>
        <v>CASUAL</v>
      </c>
      <c r="G8070" s="24">
        <v>45194</v>
      </c>
      <c r="H8070" s="24">
        <v>45197</v>
      </c>
      <c r="I8070" s="20" t="s">
        <v>81</v>
      </c>
      <c r="K8070" s="57" t="str">
        <f ca="1">LeaveTracker[[#This Row],[Days]]&amp;" "&amp;LeaveTracker[[#This Row],[Type of Leave]]</f>
        <v>4 SL</v>
      </c>
      <c r="L8070" s="23">
        <f ca="1">NETWORKDAYS(LeaveTracker[[#This Row],[Start Date]],LeaveTracker[[#This Row],[End Date]],lstHolidays)</f>
        <v>4</v>
      </c>
      <c r="M8070" s="27"/>
    </row>
    <row r="8071" spans="1:13" ht="30" customHeight="1" x14ac:dyDescent="0.3">
      <c r="A8071" s="27">
        <v>4250</v>
      </c>
      <c r="B8071" s="31">
        <v>45210</v>
      </c>
      <c r="C8071" s="31">
        <v>45208</v>
      </c>
      <c r="D8071" s="19" t="s">
        <v>1939</v>
      </c>
      <c r="E8071" s="20" t="str">
        <f>IF(ISBLANK(LeaveTracker[[#This Row],[Employee Name]]),"-----",VLOOKUP(LeaveTracker[[#This Row],[Employee Name]],'List of Employees'!$B$4:$H$767,7))</f>
        <v>PICNIC GROVE</v>
      </c>
      <c r="F8071" s="66" t="str">
        <f>IF(ISBLANK(LeaveTracker[[#This Row],[Employee Name]]),"-----",VLOOKUP(LeaveTracker[[#This Row],[Employee Name]],'List of Employees'!$B$4:$H$767,6))</f>
        <v>CASUAL</v>
      </c>
      <c r="G8071" s="24">
        <v>45201</v>
      </c>
      <c r="H8071" s="24">
        <v>45212</v>
      </c>
      <c r="I8071" s="20" t="s">
        <v>81</v>
      </c>
      <c r="K8071" s="57" t="str">
        <f ca="1">LeaveTracker[[#This Row],[Days]]&amp;" "&amp;LeaveTracker[[#This Row],[Type of Leave]]</f>
        <v>10 SL</v>
      </c>
      <c r="L8071" s="23">
        <f ca="1">NETWORKDAYS(LeaveTracker[[#This Row],[Start Date]],LeaveTracker[[#This Row],[End Date]],lstHolidays)</f>
        <v>10</v>
      </c>
      <c r="M8071" s="27"/>
    </row>
    <row r="8072" spans="1:13" ht="30" customHeight="1" x14ac:dyDescent="0.3">
      <c r="A8072" s="27">
        <f>A8070+1</f>
        <v>4251</v>
      </c>
      <c r="B8072" s="31">
        <v>45210</v>
      </c>
      <c r="C8072" s="31">
        <v>45208</v>
      </c>
      <c r="D8072" s="19" t="s">
        <v>1939</v>
      </c>
      <c r="E8072" s="20" t="str">
        <f>IF(ISBLANK(LeaveTracker[[#This Row],[Employee Name]]),"-----",VLOOKUP(LeaveTracker[[#This Row],[Employee Name]],'List of Employees'!$B$4:$H$767,7))</f>
        <v>PICNIC GROVE</v>
      </c>
      <c r="F8072" s="66" t="str">
        <f>IF(ISBLANK(LeaveTracker[[#This Row],[Employee Name]]),"-----",VLOOKUP(LeaveTracker[[#This Row],[Employee Name]],'List of Employees'!$B$4:$H$767,6))</f>
        <v>CASUAL</v>
      </c>
      <c r="G8072" s="24">
        <v>45215</v>
      </c>
      <c r="H8072" s="24">
        <v>45230</v>
      </c>
      <c r="I8072" s="20" t="s">
        <v>82</v>
      </c>
      <c r="K8072" s="57" t="str">
        <f>LeaveTracker[[#This Row],[Days]]&amp;" "&amp;LeaveTracker[[#This Row],[Type of Leave]]</f>
        <v>12 VL</v>
      </c>
      <c r="L8072" s="23">
        <v>12</v>
      </c>
      <c r="M8072" s="27"/>
    </row>
    <row r="8073" spans="1:13" ht="30" customHeight="1" x14ac:dyDescent="0.3">
      <c r="A8073" s="27">
        <f>A8072+1</f>
        <v>4252</v>
      </c>
      <c r="B8073" s="31">
        <v>45210</v>
      </c>
      <c r="C8073" s="31">
        <v>45208</v>
      </c>
      <c r="D8073" s="19" t="s">
        <v>1765</v>
      </c>
      <c r="E8073" s="20" t="str">
        <f>IF(ISBLANK(LeaveTracker[[#This Row],[Employee Name]]),"-----",VLOOKUP(LeaveTracker[[#This Row],[Employee Name]],'List of Employees'!$B$4:$H$767,7))</f>
        <v>GSO</v>
      </c>
      <c r="F8073" s="66" t="str">
        <f>IF(ISBLANK(LeaveTracker[[#This Row],[Employee Name]]),"-----",VLOOKUP(LeaveTracker[[#This Row],[Employee Name]],'List of Employees'!$B$4:$H$767,6))</f>
        <v>CASUAL</v>
      </c>
      <c r="G8073" s="24">
        <v>45204</v>
      </c>
      <c r="H8073" s="24">
        <v>45205</v>
      </c>
      <c r="I8073" s="20" t="s">
        <v>81</v>
      </c>
      <c r="K8073" s="57" t="str">
        <f ca="1">LeaveTracker[[#This Row],[Days]]&amp;" "&amp;LeaveTracker[[#This Row],[Type of Leave]]</f>
        <v>2 SL</v>
      </c>
      <c r="L8073" s="23">
        <f ca="1">NETWORKDAYS(LeaveTracker[[#This Row],[Start Date]],LeaveTracker[[#This Row],[End Date]],lstHolidays)</f>
        <v>2</v>
      </c>
      <c r="M8073" s="27"/>
    </row>
    <row r="8074" spans="1:13" ht="30" customHeight="1" x14ac:dyDescent="0.3">
      <c r="A8074" s="27">
        <f>A8073+1</f>
        <v>4253</v>
      </c>
      <c r="B8074" s="31">
        <v>45210</v>
      </c>
      <c r="C8074" s="31">
        <v>45208</v>
      </c>
      <c r="D8074" s="19" t="s">
        <v>1867</v>
      </c>
      <c r="E8074" s="20" t="str">
        <f>IF(ISBLANK(LeaveTracker[[#This Row],[Employee Name]]),"-----",VLOOKUP(LeaveTracker[[#This Row],[Employee Name]],'List of Employees'!$B$4:$H$767,7))</f>
        <v>GSO</v>
      </c>
      <c r="F8074" s="66" t="str">
        <f>IF(ISBLANK(LeaveTracker[[#This Row],[Employee Name]]),"-----",VLOOKUP(LeaveTracker[[#This Row],[Employee Name]],'List of Employees'!$B$4:$H$767,6))</f>
        <v>CASUAL</v>
      </c>
      <c r="G8074" s="24">
        <v>45204</v>
      </c>
      <c r="H8074" s="24">
        <v>45205</v>
      </c>
      <c r="I8074" s="20" t="s">
        <v>81</v>
      </c>
      <c r="K8074" s="57" t="str">
        <f ca="1">LeaveTracker[[#This Row],[Days]]&amp;" "&amp;LeaveTracker[[#This Row],[Type of Leave]]</f>
        <v>2 SL</v>
      </c>
      <c r="L8074" s="23">
        <f ca="1">NETWORKDAYS(LeaveTracker[[#This Row],[Start Date]],LeaveTracker[[#This Row],[End Date]],lstHolidays)</f>
        <v>2</v>
      </c>
      <c r="M8074" s="27"/>
    </row>
    <row r="8075" spans="1:13" ht="30" customHeight="1" x14ac:dyDescent="0.3">
      <c r="A8075" s="27">
        <f>A8074+1</f>
        <v>4254</v>
      </c>
      <c r="B8075" s="31">
        <v>45210</v>
      </c>
      <c r="C8075" s="31">
        <v>45208</v>
      </c>
      <c r="D8075" s="19" t="s">
        <v>1867</v>
      </c>
      <c r="E8075" s="20" t="str">
        <f>IF(ISBLANK(LeaveTracker[[#This Row],[Employee Name]]),"-----",VLOOKUP(LeaveTracker[[#This Row],[Employee Name]],'List of Employees'!$B$4:$H$767,7))</f>
        <v>GSO</v>
      </c>
      <c r="F8075" s="66" t="str">
        <f>IF(ISBLANK(LeaveTracker[[#This Row],[Employee Name]]),"-----",VLOOKUP(LeaveTracker[[#This Row],[Employee Name]],'List of Employees'!$B$4:$H$767,6))</f>
        <v>CASUAL</v>
      </c>
      <c r="G8075" s="24">
        <v>45218</v>
      </c>
      <c r="H8075" s="24">
        <v>45219</v>
      </c>
      <c r="I8075" s="20" t="s">
        <v>82</v>
      </c>
      <c r="K8075" s="57" t="str">
        <f ca="1">LeaveTracker[[#This Row],[Days]]&amp;" "&amp;LeaveTracker[[#This Row],[Type of Leave]]</f>
        <v>2 VL</v>
      </c>
      <c r="L8075" s="23">
        <f ca="1">NETWORKDAYS(LeaveTracker[[#This Row],[Start Date]],LeaveTracker[[#This Row],[End Date]],lstHolidays)</f>
        <v>2</v>
      </c>
      <c r="M8075" s="27"/>
    </row>
    <row r="8076" spans="1:13" ht="30" customHeight="1" x14ac:dyDescent="0.3">
      <c r="A8076" s="27">
        <v>4254</v>
      </c>
      <c r="B8076" s="31">
        <v>45210</v>
      </c>
      <c r="C8076" s="31">
        <v>45208</v>
      </c>
      <c r="D8076" s="19" t="s">
        <v>1867</v>
      </c>
      <c r="E8076" s="20" t="str">
        <f>IF(ISBLANK(LeaveTracker[[#This Row],[Employee Name]]),"-----",VLOOKUP(LeaveTracker[[#This Row],[Employee Name]],'List of Employees'!$B$4:$H$767,7))</f>
        <v>GSO</v>
      </c>
      <c r="F8076" s="66" t="str">
        <f>IF(ISBLANK(LeaveTracker[[#This Row],[Employee Name]]),"-----",VLOOKUP(LeaveTracker[[#This Row],[Employee Name]],'List of Employees'!$B$4:$H$767,6))</f>
        <v>CASUAL</v>
      </c>
      <c r="G8076" s="24">
        <v>45225</v>
      </c>
      <c r="H8076" s="24">
        <v>45226</v>
      </c>
      <c r="I8076" s="20" t="s">
        <v>82</v>
      </c>
      <c r="K8076" s="57" t="str">
        <f ca="1">LeaveTracker[[#This Row],[Days]]&amp;" "&amp;LeaveTracker[[#This Row],[Type of Leave]]</f>
        <v>2 VL</v>
      </c>
      <c r="L8076" s="23">
        <f ca="1">NETWORKDAYS(LeaveTracker[[#This Row],[Start Date]],LeaveTracker[[#This Row],[End Date]],lstHolidays)</f>
        <v>2</v>
      </c>
      <c r="M8076" s="27"/>
    </row>
    <row r="8077" spans="1:13" ht="30" customHeight="1" x14ac:dyDescent="0.3">
      <c r="A8077" s="27">
        <f>A8075+1</f>
        <v>4255</v>
      </c>
      <c r="B8077" s="31">
        <v>45210</v>
      </c>
      <c r="C8077" s="31">
        <v>45208</v>
      </c>
      <c r="D8077" s="19" t="s">
        <v>1819</v>
      </c>
      <c r="E8077" s="20" t="str">
        <f>IF(ISBLANK(LeaveTracker[[#This Row],[Employee Name]]),"-----",VLOOKUP(LeaveTracker[[#This Row],[Employee Name]],'List of Employees'!$B$4:$H$767,7))</f>
        <v>GSO</v>
      </c>
      <c r="F8077" s="66" t="str">
        <f>IF(ISBLANK(LeaveTracker[[#This Row],[Employee Name]]),"-----",VLOOKUP(LeaveTracker[[#This Row],[Employee Name]],'List of Employees'!$B$4:$H$767,6))</f>
        <v>CASUAL</v>
      </c>
      <c r="G8077" s="24">
        <v>45222</v>
      </c>
      <c r="H8077" s="24">
        <v>45226</v>
      </c>
      <c r="I8077" s="20" t="s">
        <v>82</v>
      </c>
      <c r="K8077" s="57" t="str">
        <f ca="1">LeaveTracker[[#This Row],[Days]]&amp;" "&amp;LeaveTracker[[#This Row],[Type of Leave]]</f>
        <v>5 VL</v>
      </c>
      <c r="L8077" s="23">
        <f ca="1">NETWORKDAYS(LeaveTracker[[#This Row],[Start Date]],LeaveTracker[[#This Row],[End Date]],lstHolidays)</f>
        <v>5</v>
      </c>
      <c r="M8077" s="27"/>
    </row>
    <row r="8078" spans="1:13" ht="30" customHeight="1" x14ac:dyDescent="0.3">
      <c r="A8078" s="27">
        <f>A8077+1</f>
        <v>4256</v>
      </c>
      <c r="B8078" s="31">
        <v>45210</v>
      </c>
      <c r="C8078" s="31">
        <v>45208</v>
      </c>
      <c r="D8078" s="19" t="s">
        <v>529</v>
      </c>
      <c r="E8078" s="20" t="str">
        <f>IF(ISBLANK(LeaveTracker[[#This Row],[Employee Name]]),"-----",VLOOKUP(LeaveTracker[[#This Row],[Employee Name]],'List of Employees'!$B$4:$H$767,7))</f>
        <v>GSO</v>
      </c>
      <c r="F8078" s="66" t="str">
        <f>IF(ISBLANK(LeaveTracker[[#This Row],[Employee Name]]),"-----",VLOOKUP(LeaveTracker[[#This Row],[Employee Name]],'List of Employees'!$B$4:$H$767,6))</f>
        <v>PERMANENT</v>
      </c>
      <c r="G8078" s="24">
        <v>45203</v>
      </c>
      <c r="H8078" s="24">
        <v>45203</v>
      </c>
      <c r="I8078" s="20" t="s">
        <v>81</v>
      </c>
      <c r="K8078" s="57" t="str">
        <f ca="1">LeaveTracker[[#This Row],[Days]]&amp;" "&amp;LeaveTracker[[#This Row],[Type of Leave]]</f>
        <v>1 SL</v>
      </c>
      <c r="L8078" s="23">
        <f ca="1">NETWORKDAYS(LeaveTracker[[#This Row],[Start Date]],LeaveTracker[[#This Row],[End Date]],lstHolidays)</f>
        <v>1</v>
      </c>
      <c r="M8078" s="27"/>
    </row>
    <row r="8079" spans="1:13" ht="30" customHeight="1" x14ac:dyDescent="0.3">
      <c r="A8079" s="27">
        <v>4256</v>
      </c>
      <c r="B8079" s="31">
        <v>45210</v>
      </c>
      <c r="C8079" s="31">
        <v>45208</v>
      </c>
      <c r="D8079" s="19" t="s">
        <v>529</v>
      </c>
      <c r="E8079" s="20" t="str">
        <f>IF(ISBLANK(LeaveTracker[[#This Row],[Employee Name]]),"-----",VLOOKUP(LeaveTracker[[#This Row],[Employee Name]],'List of Employees'!$B$4:$H$767,7))</f>
        <v>GSO</v>
      </c>
      <c r="F8079" s="66" t="str">
        <f>IF(ISBLANK(LeaveTracker[[#This Row],[Employee Name]]),"-----",VLOOKUP(LeaveTracker[[#This Row],[Employee Name]],'List of Employees'!$B$4:$H$767,6))</f>
        <v>PERMANENT</v>
      </c>
      <c r="G8079" s="24">
        <v>45205</v>
      </c>
      <c r="H8079" s="24">
        <v>45205</v>
      </c>
      <c r="I8079" s="20" t="s">
        <v>81</v>
      </c>
      <c r="K8079" s="57" t="str">
        <f ca="1">LeaveTracker[[#This Row],[Days]]&amp;" "&amp;LeaveTracker[[#This Row],[Type of Leave]]</f>
        <v>1 SL</v>
      </c>
      <c r="L8079" s="23">
        <f ca="1">NETWORKDAYS(LeaveTracker[[#This Row],[Start Date]],LeaveTracker[[#This Row],[End Date]],lstHolidays)</f>
        <v>1</v>
      </c>
      <c r="M8079" s="27"/>
    </row>
    <row r="8080" spans="1:13" ht="30" customHeight="1" x14ac:dyDescent="0.3">
      <c r="A8080" s="27">
        <f>A8078+1</f>
        <v>4257</v>
      </c>
      <c r="B8080" s="31">
        <v>45210</v>
      </c>
      <c r="C8080" s="31">
        <v>45197</v>
      </c>
      <c r="D8080" s="19" t="s">
        <v>1800</v>
      </c>
      <c r="E8080" s="20" t="str">
        <f>IF(ISBLANK(LeaveTracker[[#This Row],[Employee Name]]),"-----",VLOOKUP(LeaveTracker[[#This Row],[Employee Name]],'List of Employees'!$B$4:$H$767,7))</f>
        <v>CSWDO</v>
      </c>
      <c r="F8080" s="66" t="str">
        <f>IF(ISBLANK(LeaveTracker[[#This Row],[Employee Name]]),"-----",VLOOKUP(LeaveTracker[[#This Row],[Employee Name]],'List of Employees'!$B$4:$H$767,6))</f>
        <v>CASUAL</v>
      </c>
      <c r="G8080" s="24">
        <v>45201</v>
      </c>
      <c r="H8080" s="24">
        <v>45201</v>
      </c>
      <c r="I8080" s="20" t="s">
        <v>81</v>
      </c>
      <c r="K8080" s="57" t="str">
        <f ca="1">LeaveTracker[[#This Row],[Days]]&amp;" "&amp;LeaveTracker[[#This Row],[Type of Leave]]</f>
        <v>1 SL</v>
      </c>
      <c r="L8080" s="23">
        <f ca="1">NETWORKDAYS(LeaveTracker[[#This Row],[Start Date]],LeaveTracker[[#This Row],[End Date]],lstHolidays)</f>
        <v>1</v>
      </c>
      <c r="M8080" s="27"/>
    </row>
    <row r="8081" spans="1:13" ht="30" customHeight="1" x14ac:dyDescent="0.3">
      <c r="A8081" s="27">
        <v>4257</v>
      </c>
      <c r="B8081" s="31">
        <v>45210</v>
      </c>
      <c r="C8081" s="31">
        <v>45197</v>
      </c>
      <c r="D8081" s="19" t="s">
        <v>1800</v>
      </c>
      <c r="E8081" s="20" t="str">
        <f>IF(ISBLANK(LeaveTracker[[#This Row],[Employee Name]]),"-----",VLOOKUP(LeaveTracker[[#This Row],[Employee Name]],'List of Employees'!$B$4:$H$767,7))</f>
        <v>CSWDO</v>
      </c>
      <c r="F8081" s="66" t="str">
        <f>IF(ISBLANK(LeaveTracker[[#This Row],[Employee Name]]),"-----",VLOOKUP(LeaveTracker[[#This Row],[Employee Name]],'List of Employees'!$B$4:$H$767,6))</f>
        <v>CASUAL</v>
      </c>
      <c r="G8081" s="24">
        <v>45203</v>
      </c>
      <c r="H8081" s="24">
        <v>45203</v>
      </c>
      <c r="I8081" s="20" t="s">
        <v>81</v>
      </c>
      <c r="K8081" s="57" t="str">
        <f ca="1">LeaveTracker[[#This Row],[Days]]&amp;" "&amp;LeaveTracker[[#This Row],[Type of Leave]]</f>
        <v>1 SL</v>
      </c>
      <c r="L8081" s="23">
        <f ca="1">NETWORKDAYS(LeaveTracker[[#This Row],[Start Date]],LeaveTracker[[#This Row],[End Date]],lstHolidays)</f>
        <v>1</v>
      </c>
      <c r="M8081" s="27"/>
    </row>
    <row r="8082" spans="1:13" ht="30" customHeight="1" x14ac:dyDescent="0.3">
      <c r="A8082" s="27">
        <f>A8080+1</f>
        <v>4258</v>
      </c>
      <c r="B8082" s="31">
        <v>45210</v>
      </c>
      <c r="C8082" s="31">
        <v>45208</v>
      </c>
      <c r="D8082" s="19" t="s">
        <v>1932</v>
      </c>
      <c r="E8082" s="20" t="str">
        <f>IF(ISBLANK(LeaveTracker[[#This Row],[Employee Name]]),"-----",VLOOKUP(LeaveTracker[[#This Row],[Employee Name]],'List of Employees'!$B$4:$H$767,7))</f>
        <v>CSWDO</v>
      </c>
      <c r="F8082" s="66" t="str">
        <f>IF(ISBLANK(LeaveTracker[[#This Row],[Employee Name]]),"-----",VLOOKUP(LeaveTracker[[#This Row],[Employee Name]],'List of Employees'!$B$4:$H$767,6))</f>
        <v>CASUAL</v>
      </c>
      <c r="G8082" s="24">
        <v>45204</v>
      </c>
      <c r="H8082" s="24">
        <v>45204</v>
      </c>
      <c r="I8082" s="20" t="s">
        <v>81</v>
      </c>
      <c r="K8082" s="57" t="str">
        <f ca="1">LeaveTracker[[#This Row],[Days]]&amp;" "&amp;LeaveTracker[[#This Row],[Type of Leave]]</f>
        <v>1 SL</v>
      </c>
      <c r="L8082" s="23">
        <f ca="1">NETWORKDAYS(LeaveTracker[[#This Row],[Start Date]],LeaveTracker[[#This Row],[End Date]],lstHolidays)</f>
        <v>1</v>
      </c>
      <c r="M8082" s="27"/>
    </row>
    <row r="8083" spans="1:13" ht="30" customHeight="1" x14ac:dyDescent="0.3">
      <c r="A8083" s="27">
        <f>A8082+1</f>
        <v>4259</v>
      </c>
      <c r="B8083" s="31">
        <v>45210</v>
      </c>
      <c r="C8083" s="31">
        <v>45201</v>
      </c>
      <c r="D8083" s="19" t="s">
        <v>1953</v>
      </c>
      <c r="E8083" s="20" t="str">
        <f>IF(ISBLANK(LeaveTracker[[#This Row],[Employee Name]]),"-----",VLOOKUP(LeaveTracker[[#This Row],[Employee Name]],'List of Employees'!$B$4:$H$767,7))</f>
        <v>CENRO</v>
      </c>
      <c r="F8083" s="66" t="str">
        <f>IF(ISBLANK(LeaveTracker[[#This Row],[Employee Name]]),"-----",VLOOKUP(LeaveTracker[[#This Row],[Employee Name]],'List of Employees'!$B$4:$H$767,6))</f>
        <v>CASUAL</v>
      </c>
      <c r="G8083" s="24">
        <v>45208</v>
      </c>
      <c r="H8083" s="24">
        <v>45210</v>
      </c>
      <c r="I8083" s="20" t="s">
        <v>82</v>
      </c>
      <c r="K8083" s="57" t="str">
        <f ca="1">LeaveTracker[[#This Row],[Days]]&amp;" "&amp;LeaveTracker[[#This Row],[Type of Leave]]</f>
        <v>3 VL</v>
      </c>
      <c r="L8083" s="23">
        <f ca="1">NETWORKDAYS(LeaveTracker[[#This Row],[Start Date]],LeaveTracker[[#This Row],[End Date]],lstHolidays)</f>
        <v>3</v>
      </c>
      <c r="M8083" s="27"/>
    </row>
    <row r="8084" spans="1:13" ht="30" customHeight="1" x14ac:dyDescent="0.3">
      <c r="A8084" s="27">
        <f>A8083+1</f>
        <v>4260</v>
      </c>
      <c r="B8084" s="31">
        <v>45210</v>
      </c>
      <c r="C8084" s="31">
        <v>45199</v>
      </c>
      <c r="D8084" s="19" t="s">
        <v>1863</v>
      </c>
      <c r="E8084" s="20" t="str">
        <f>IF(ISBLANK(LeaveTracker[[#This Row],[Employee Name]]),"-----",VLOOKUP(LeaveTracker[[#This Row],[Employee Name]],'List of Employees'!$B$4:$H$767,7))</f>
        <v>CENRO</v>
      </c>
      <c r="F8084" s="66" t="str">
        <f>IF(ISBLANK(LeaveTracker[[#This Row],[Employee Name]]),"-----",VLOOKUP(LeaveTracker[[#This Row],[Employee Name]],'List of Employees'!$B$4:$H$767,6))</f>
        <v>CASUAL</v>
      </c>
      <c r="G8084" s="24">
        <v>45194</v>
      </c>
      <c r="H8084" s="24">
        <v>45194</v>
      </c>
      <c r="I8084" s="20" t="s">
        <v>81</v>
      </c>
      <c r="K8084" s="57" t="str">
        <f ca="1">LeaveTracker[[#This Row],[Days]]&amp;" "&amp;LeaveTracker[[#This Row],[Type of Leave]]</f>
        <v>1 SL</v>
      </c>
      <c r="L8084" s="23">
        <f ca="1">NETWORKDAYS(LeaveTracker[[#This Row],[Start Date]],LeaveTracker[[#This Row],[End Date]],lstHolidays)</f>
        <v>1</v>
      </c>
      <c r="M8084" s="27"/>
    </row>
    <row r="8085" spans="1:13" ht="30" customHeight="1" x14ac:dyDescent="0.3">
      <c r="A8085" s="27">
        <v>4260</v>
      </c>
      <c r="B8085" s="31">
        <v>45210</v>
      </c>
      <c r="C8085" s="31">
        <v>45199</v>
      </c>
      <c r="D8085" s="19" t="s">
        <v>1863</v>
      </c>
      <c r="E8085" s="20" t="str">
        <f>IF(ISBLANK(LeaveTracker[[#This Row],[Employee Name]]),"-----",VLOOKUP(LeaveTracker[[#This Row],[Employee Name]],'List of Employees'!$B$4:$H$767,7))</f>
        <v>CENRO</v>
      </c>
      <c r="F8085" s="66" t="str">
        <f>IF(ISBLANK(LeaveTracker[[#This Row],[Employee Name]]),"-----",VLOOKUP(LeaveTracker[[#This Row],[Employee Name]],'List of Employees'!$B$4:$H$767,6))</f>
        <v>CASUAL</v>
      </c>
      <c r="G8085" s="24">
        <v>45197</v>
      </c>
      <c r="H8085" s="24">
        <v>45197</v>
      </c>
      <c r="I8085" s="20" t="s">
        <v>81</v>
      </c>
      <c r="K8085" s="57" t="str">
        <f ca="1">LeaveTracker[[#This Row],[Days]]&amp;" "&amp;LeaveTracker[[#This Row],[Type of Leave]]</f>
        <v>1 SL</v>
      </c>
      <c r="L8085" s="23">
        <f ca="1">NETWORKDAYS(LeaveTracker[[#This Row],[Start Date]],LeaveTracker[[#This Row],[End Date]],lstHolidays)</f>
        <v>1</v>
      </c>
      <c r="M8085" s="27"/>
    </row>
    <row r="8086" spans="1:13" ht="30" customHeight="1" x14ac:dyDescent="0.3">
      <c r="A8086" s="27">
        <f>A8084+1</f>
        <v>4261</v>
      </c>
      <c r="B8086" s="31">
        <v>45210</v>
      </c>
      <c r="C8086" s="31">
        <v>45201</v>
      </c>
      <c r="D8086" s="19" t="s">
        <v>1800</v>
      </c>
      <c r="E8086" s="20" t="str">
        <f>IF(ISBLANK(LeaveTracker[[#This Row],[Employee Name]]),"-----",VLOOKUP(LeaveTracker[[#This Row],[Employee Name]],'List of Employees'!$B$4:$H$767,7))</f>
        <v>CSWDO</v>
      </c>
      <c r="F8086" s="66" t="str">
        <f>IF(ISBLANK(LeaveTracker[[#This Row],[Employee Name]]),"-----",VLOOKUP(LeaveTracker[[#This Row],[Employee Name]],'List of Employees'!$B$4:$H$767,6))</f>
        <v>CASUAL</v>
      </c>
      <c r="G8086" s="24">
        <v>45222</v>
      </c>
      <c r="H8086" s="24">
        <v>45224</v>
      </c>
      <c r="I8086" s="20" t="s">
        <v>82</v>
      </c>
      <c r="K8086" s="57" t="str">
        <f ca="1">LeaveTracker[[#This Row],[Days]]&amp;" "&amp;LeaveTracker[[#This Row],[Type of Leave]]</f>
        <v>3 VL</v>
      </c>
      <c r="L8086" s="23">
        <f ca="1">NETWORKDAYS(LeaveTracker[[#This Row],[Start Date]],LeaveTracker[[#This Row],[End Date]],lstHolidays)</f>
        <v>3</v>
      </c>
      <c r="M8086" s="27"/>
    </row>
    <row r="8087" spans="1:13" ht="30" customHeight="1" x14ac:dyDescent="0.3">
      <c r="A8087" s="27">
        <f t="shared" ref="A8087:A8093" si="102">A8086+1</f>
        <v>4262</v>
      </c>
      <c r="B8087" s="31">
        <v>45210</v>
      </c>
      <c r="C8087" s="31">
        <v>45205</v>
      </c>
      <c r="D8087" s="19" t="s">
        <v>1901</v>
      </c>
      <c r="E8087" s="20" t="str">
        <f>IF(ISBLANK(LeaveTracker[[#This Row],[Employee Name]]),"-----",VLOOKUP(LeaveTracker[[#This Row],[Employee Name]],'List of Employees'!$B$4:$H$767,7))</f>
        <v>CENRO</v>
      </c>
      <c r="F8087" s="66" t="str">
        <f>IF(ISBLANK(LeaveTracker[[#This Row],[Employee Name]]),"-----",VLOOKUP(LeaveTracker[[#This Row],[Employee Name]],'List of Employees'!$B$4:$H$767,6))</f>
        <v>CASUAL</v>
      </c>
      <c r="G8087" s="24">
        <v>45203</v>
      </c>
      <c r="H8087" s="24">
        <v>45204</v>
      </c>
      <c r="I8087" s="20" t="s">
        <v>81</v>
      </c>
      <c r="K8087" s="57" t="str">
        <f ca="1">LeaveTracker[[#This Row],[Days]]&amp;" "&amp;LeaveTracker[[#This Row],[Type of Leave]]</f>
        <v>2 SL</v>
      </c>
      <c r="L8087" s="23">
        <f ca="1">NETWORKDAYS(LeaveTracker[[#This Row],[Start Date]],LeaveTracker[[#This Row],[End Date]],lstHolidays)</f>
        <v>2</v>
      </c>
      <c r="M8087" s="27"/>
    </row>
    <row r="8088" spans="1:13" ht="30" customHeight="1" x14ac:dyDescent="0.3">
      <c r="A8088" s="27">
        <f t="shared" si="102"/>
        <v>4263</v>
      </c>
      <c r="B8088" s="31">
        <v>45210</v>
      </c>
      <c r="C8088" s="31">
        <v>45203</v>
      </c>
      <c r="D8088" s="19" t="s">
        <v>1786</v>
      </c>
      <c r="E8088" s="20" t="str">
        <f>IF(ISBLANK(LeaveTracker[[#This Row],[Employee Name]]),"-----",VLOOKUP(LeaveTracker[[#This Row],[Employee Name]],'List of Employees'!$B$4:$H$767,7))</f>
        <v>CENRO</v>
      </c>
      <c r="F8088" s="66" t="str">
        <f>IF(ISBLANK(LeaveTracker[[#This Row],[Employee Name]]),"-----",VLOOKUP(LeaveTracker[[#This Row],[Employee Name]],'List of Employees'!$B$4:$H$767,6))</f>
        <v>CASUAL</v>
      </c>
      <c r="G8088" s="24">
        <v>45210</v>
      </c>
      <c r="H8088" s="24">
        <v>45212</v>
      </c>
      <c r="I8088" s="20" t="s">
        <v>82</v>
      </c>
      <c r="K8088" s="57" t="str">
        <f ca="1">LeaveTracker[[#This Row],[Days]]&amp;" "&amp;LeaveTracker[[#This Row],[Type of Leave]]</f>
        <v>3 VL</v>
      </c>
      <c r="L8088" s="23">
        <f ca="1">NETWORKDAYS(LeaveTracker[[#This Row],[Start Date]],LeaveTracker[[#This Row],[End Date]],lstHolidays)</f>
        <v>3</v>
      </c>
      <c r="M8088" s="27"/>
    </row>
    <row r="8089" spans="1:13" ht="30" customHeight="1" x14ac:dyDescent="0.3">
      <c r="A8089" s="27">
        <f t="shared" si="102"/>
        <v>4264</v>
      </c>
      <c r="B8089" s="31">
        <v>45210</v>
      </c>
      <c r="C8089" s="31">
        <v>45204</v>
      </c>
      <c r="D8089" s="19" t="s">
        <v>1910</v>
      </c>
      <c r="E8089" s="20" t="str">
        <f>IF(ISBLANK(LeaveTracker[[#This Row],[Employee Name]]),"-----",VLOOKUP(LeaveTracker[[#This Row],[Employee Name]],'List of Employees'!$B$4:$H$767,7))</f>
        <v>CENRO</v>
      </c>
      <c r="F8089" s="66" t="str">
        <f>IF(ISBLANK(LeaveTracker[[#This Row],[Employee Name]]),"-----",VLOOKUP(LeaveTracker[[#This Row],[Employee Name]],'List of Employees'!$B$4:$H$767,6))</f>
        <v>CASUAL</v>
      </c>
      <c r="G8089" s="24">
        <v>45202</v>
      </c>
      <c r="H8089" s="24">
        <v>45203</v>
      </c>
      <c r="I8089" s="20" t="s">
        <v>81</v>
      </c>
      <c r="K8089" s="57" t="str">
        <f ca="1">LeaveTracker[[#This Row],[Days]]&amp;" "&amp;LeaveTracker[[#This Row],[Type of Leave]]</f>
        <v>2 SL</v>
      </c>
      <c r="L8089" s="23">
        <f ca="1">NETWORKDAYS(LeaveTracker[[#This Row],[Start Date]],LeaveTracker[[#This Row],[End Date]],lstHolidays)</f>
        <v>2</v>
      </c>
      <c r="M8089" s="27"/>
    </row>
    <row r="8090" spans="1:13" ht="30" customHeight="1" x14ac:dyDescent="0.3">
      <c r="A8090" s="27">
        <f t="shared" si="102"/>
        <v>4265</v>
      </c>
      <c r="B8090" s="31">
        <v>45210</v>
      </c>
      <c r="C8090" s="31">
        <v>45204</v>
      </c>
      <c r="D8090" s="19" t="s">
        <v>947</v>
      </c>
      <c r="E8090" s="20" t="str">
        <f>IF(ISBLANK(LeaveTracker[[#This Row],[Employee Name]]),"-----",VLOOKUP(LeaveTracker[[#This Row],[Employee Name]],'List of Employees'!$B$4:$H$767,7))</f>
        <v>ACCOUNTING</v>
      </c>
      <c r="F8090" s="66" t="str">
        <f>IF(ISBLANK(LeaveTracker[[#This Row],[Employee Name]]),"-----",VLOOKUP(LeaveTracker[[#This Row],[Employee Name]],'List of Employees'!$B$4:$H$767,6))</f>
        <v>PERMANENT</v>
      </c>
      <c r="G8090" s="24">
        <v>45203</v>
      </c>
      <c r="H8090" s="24">
        <v>45203</v>
      </c>
      <c r="I8090" s="20" t="s">
        <v>297</v>
      </c>
      <c r="J8090" s="42" t="s">
        <v>1000</v>
      </c>
      <c r="K8090" s="57" t="str">
        <f ca="1">LeaveTracker[[#This Row],[Days]]&amp;" "&amp;LeaveTracker[[#This Row],[Type of Leave]]</f>
        <v>1 OTHER</v>
      </c>
      <c r="L8090" s="23">
        <f ca="1">NETWORKDAYS(LeaveTracker[[#This Row],[Start Date]],LeaveTracker[[#This Row],[End Date]],lstHolidays)</f>
        <v>1</v>
      </c>
      <c r="M8090" s="27"/>
    </row>
    <row r="8091" spans="1:13" ht="30" customHeight="1" x14ac:dyDescent="0.3">
      <c r="A8091" s="27">
        <f t="shared" si="102"/>
        <v>4266</v>
      </c>
      <c r="B8091" s="31">
        <v>45210</v>
      </c>
      <c r="C8091" s="31">
        <v>45205</v>
      </c>
      <c r="D8091" s="19" t="s">
        <v>860</v>
      </c>
      <c r="E8091" s="20" t="str">
        <f>IF(ISBLANK(LeaveTracker[[#This Row],[Employee Name]]),"-----",VLOOKUP(LeaveTracker[[#This Row],[Employee Name]],'List of Employees'!$B$4:$H$767,7))</f>
        <v>ACCOUNTING</v>
      </c>
      <c r="F8091" s="66" t="str">
        <f>IF(ISBLANK(LeaveTracker[[#This Row],[Employee Name]]),"-----",VLOOKUP(LeaveTracker[[#This Row],[Employee Name]],'List of Employees'!$B$4:$H$767,6))</f>
        <v>PERMANENT</v>
      </c>
      <c r="G8091" s="24">
        <v>45205</v>
      </c>
      <c r="H8091" s="24">
        <v>45205</v>
      </c>
      <c r="I8091" s="20" t="s">
        <v>81</v>
      </c>
      <c r="K8091" s="57" t="str">
        <f ca="1">LeaveTracker[[#This Row],[Days]]&amp;" "&amp;LeaveTracker[[#This Row],[Type of Leave]]</f>
        <v>1 SL</v>
      </c>
      <c r="L8091" s="23">
        <f ca="1">NETWORKDAYS(LeaveTracker[[#This Row],[Start Date]],LeaveTracker[[#This Row],[End Date]],lstHolidays)</f>
        <v>1</v>
      </c>
      <c r="M8091" s="27"/>
    </row>
    <row r="8092" spans="1:13" ht="30" customHeight="1" x14ac:dyDescent="0.3">
      <c r="A8092" s="27">
        <f t="shared" si="102"/>
        <v>4267</v>
      </c>
      <c r="B8092" s="31">
        <v>45210</v>
      </c>
      <c r="C8092" s="31">
        <v>45205</v>
      </c>
      <c r="D8092" s="19" t="s">
        <v>505</v>
      </c>
      <c r="E8092" s="20" t="str">
        <f>IF(ISBLANK(LeaveTracker[[#This Row],[Employee Name]]),"-----",VLOOKUP(LeaveTracker[[#This Row],[Employee Name]],'List of Employees'!$B$4:$H$767,7))</f>
        <v>ACCOUNTING</v>
      </c>
      <c r="F8092" s="66" t="str">
        <f>IF(ISBLANK(LeaveTracker[[#This Row],[Employee Name]]),"-----",VLOOKUP(LeaveTracker[[#This Row],[Employee Name]],'List of Employees'!$B$4:$H$767,6))</f>
        <v>PERMANENT</v>
      </c>
      <c r="G8092" s="24">
        <v>45201</v>
      </c>
      <c r="H8092" s="24">
        <v>45201</v>
      </c>
      <c r="I8092" s="20" t="s">
        <v>81</v>
      </c>
      <c r="K8092" s="57" t="str">
        <f ca="1">LeaveTracker[[#This Row],[Days]]&amp;" "&amp;LeaveTracker[[#This Row],[Type of Leave]]</f>
        <v>1 SL</v>
      </c>
      <c r="L8092" s="23">
        <f ca="1">NETWORKDAYS(LeaveTracker[[#This Row],[Start Date]],LeaveTracker[[#This Row],[End Date]],lstHolidays)</f>
        <v>1</v>
      </c>
      <c r="M8092" s="27"/>
    </row>
    <row r="8093" spans="1:13" ht="30" customHeight="1" x14ac:dyDescent="0.3">
      <c r="A8093" s="27">
        <f t="shared" si="102"/>
        <v>4268</v>
      </c>
      <c r="B8093" s="31">
        <v>45210</v>
      </c>
      <c r="C8093" s="31">
        <v>45208</v>
      </c>
      <c r="D8093" s="19" t="s">
        <v>537</v>
      </c>
      <c r="E8093" s="20" t="str">
        <f>IF(ISBLANK(LeaveTracker[[#This Row],[Employee Name]]),"-----",VLOOKUP(LeaveTracker[[#This Row],[Employee Name]],'List of Employees'!$B$4:$H$767,7))</f>
        <v>LCR</v>
      </c>
      <c r="F8093" s="66" t="str">
        <f>IF(ISBLANK(LeaveTracker[[#This Row],[Employee Name]]),"-----",VLOOKUP(LeaveTracker[[#This Row],[Employee Name]],'List of Employees'!$B$4:$H$767,6))</f>
        <v>PERMANENT</v>
      </c>
      <c r="G8093" s="24">
        <v>45203</v>
      </c>
      <c r="H8093" s="24">
        <v>45203</v>
      </c>
      <c r="I8093" s="20" t="s">
        <v>81</v>
      </c>
      <c r="K8093" s="57" t="str">
        <f ca="1">LeaveTracker[[#This Row],[Days]]&amp;" "&amp;LeaveTracker[[#This Row],[Type of Leave]]</f>
        <v>1 SL</v>
      </c>
      <c r="L8093" s="23">
        <f ca="1">NETWORKDAYS(LeaveTracker[[#This Row],[Start Date]],LeaveTracker[[#This Row],[End Date]],lstHolidays)</f>
        <v>1</v>
      </c>
      <c r="M8093" s="27"/>
    </row>
    <row r="8094" spans="1:13" ht="30" customHeight="1" x14ac:dyDescent="0.3">
      <c r="A8094" s="27">
        <v>4268</v>
      </c>
      <c r="B8094" s="31">
        <v>45210</v>
      </c>
      <c r="C8094" s="31">
        <v>45208</v>
      </c>
      <c r="D8094" s="19" t="s">
        <v>537</v>
      </c>
      <c r="E8094" s="20" t="str">
        <f>IF(ISBLANK(LeaveTracker[[#This Row],[Employee Name]]),"-----",VLOOKUP(LeaveTracker[[#This Row],[Employee Name]],'List of Employees'!$B$4:$H$767,7))</f>
        <v>LCR</v>
      </c>
      <c r="F8094" s="66" t="str">
        <f>IF(ISBLANK(LeaveTracker[[#This Row],[Employee Name]]),"-----",VLOOKUP(LeaveTracker[[#This Row],[Employee Name]],'List of Employees'!$B$4:$H$767,6))</f>
        <v>PERMANENT</v>
      </c>
      <c r="G8094" s="24">
        <v>45205</v>
      </c>
      <c r="H8094" s="24">
        <v>45205</v>
      </c>
      <c r="I8094" s="20" t="s">
        <v>81</v>
      </c>
      <c r="K8094" s="57" t="str">
        <f ca="1">LeaveTracker[[#This Row],[Days]]&amp;" "&amp;LeaveTracker[[#This Row],[Type of Leave]]</f>
        <v>1 SL</v>
      </c>
      <c r="L8094" s="23">
        <f ca="1">NETWORKDAYS(LeaveTracker[[#This Row],[Start Date]],LeaveTracker[[#This Row],[End Date]],lstHolidays)</f>
        <v>1</v>
      </c>
      <c r="M8094" s="27"/>
    </row>
    <row r="8095" spans="1:13" ht="30" customHeight="1" x14ac:dyDescent="0.3">
      <c r="A8095" s="27">
        <f>A8093+1</f>
        <v>4269</v>
      </c>
      <c r="B8095" s="31">
        <v>45210</v>
      </c>
      <c r="C8095" s="31">
        <v>45200</v>
      </c>
      <c r="D8095" s="19" t="s">
        <v>1752</v>
      </c>
      <c r="E8095" s="20" t="str">
        <f>IF(ISBLANK(LeaveTracker[[#This Row],[Employee Name]]),"-----",VLOOKUP(LeaveTracker[[#This Row],[Employee Name]],'List of Employees'!$B$4:$H$767,7))</f>
        <v>SP</v>
      </c>
      <c r="F8095" s="66" t="str">
        <f>IF(ISBLANK(LeaveTracker[[#This Row],[Employee Name]]),"-----",VLOOKUP(LeaveTracker[[#This Row],[Employee Name]],'List of Employees'!$B$4:$H$767,6))</f>
        <v>CASUAL</v>
      </c>
      <c r="G8095" s="24">
        <v>45203</v>
      </c>
      <c r="H8095" s="24">
        <v>45205</v>
      </c>
      <c r="I8095" s="20" t="s">
        <v>82</v>
      </c>
      <c r="K8095" s="57" t="str">
        <f ca="1">LeaveTracker[[#This Row],[Days]]&amp;" "&amp;LeaveTracker[[#This Row],[Type of Leave]]</f>
        <v>3 VL</v>
      </c>
      <c r="L8095" s="23">
        <f ca="1">NETWORKDAYS(LeaveTracker[[#This Row],[Start Date]],LeaveTracker[[#This Row],[End Date]],lstHolidays)</f>
        <v>3</v>
      </c>
      <c r="M8095" s="27"/>
    </row>
    <row r="8096" spans="1:13" ht="30" customHeight="1" x14ac:dyDescent="0.3">
      <c r="A8096" s="27">
        <v>4269</v>
      </c>
      <c r="B8096" s="31">
        <v>45210</v>
      </c>
      <c r="C8096" s="31">
        <v>45200</v>
      </c>
      <c r="D8096" s="19" t="s">
        <v>1752</v>
      </c>
      <c r="E8096" s="20" t="str">
        <f>IF(ISBLANK(LeaveTracker[[#This Row],[Employee Name]]),"-----",VLOOKUP(LeaveTracker[[#This Row],[Employee Name]],'List of Employees'!$B$4:$H$767,7))</f>
        <v>SP</v>
      </c>
      <c r="F8096" s="66" t="str">
        <f>IF(ISBLANK(LeaveTracker[[#This Row],[Employee Name]]),"-----",VLOOKUP(LeaveTracker[[#This Row],[Employee Name]],'List of Employees'!$B$4:$H$767,6))</f>
        <v>CASUAL</v>
      </c>
      <c r="G8096" s="24">
        <v>45210</v>
      </c>
      <c r="H8096" s="24">
        <v>45212</v>
      </c>
      <c r="I8096" s="20" t="s">
        <v>82</v>
      </c>
      <c r="K8096" s="57" t="str">
        <f ca="1">LeaveTracker[[#This Row],[Days]]&amp;" "&amp;LeaveTracker[[#This Row],[Type of Leave]]</f>
        <v>3 VL</v>
      </c>
      <c r="L8096" s="23">
        <f ca="1">NETWORKDAYS(LeaveTracker[[#This Row],[Start Date]],LeaveTracker[[#This Row],[End Date]],lstHolidays)</f>
        <v>3</v>
      </c>
      <c r="M8096" s="27"/>
    </row>
    <row r="8097" spans="1:13" ht="30" customHeight="1" x14ac:dyDescent="0.3">
      <c r="A8097" s="27">
        <v>4269</v>
      </c>
      <c r="B8097" s="31">
        <v>45210</v>
      </c>
      <c r="C8097" s="31">
        <v>45200</v>
      </c>
      <c r="D8097" s="19" t="s">
        <v>1752</v>
      </c>
      <c r="E8097" s="20" t="str">
        <f>IF(ISBLANK(LeaveTracker[[#This Row],[Employee Name]]),"-----",VLOOKUP(LeaveTracker[[#This Row],[Employee Name]],'List of Employees'!$B$4:$H$767,7))</f>
        <v>SP</v>
      </c>
      <c r="F8097" s="66" t="str">
        <f>IF(ISBLANK(LeaveTracker[[#This Row],[Employee Name]]),"-----",VLOOKUP(LeaveTracker[[#This Row],[Employee Name]],'List of Employees'!$B$4:$H$767,6))</f>
        <v>CASUAL</v>
      </c>
      <c r="G8097" s="24">
        <v>45217</v>
      </c>
      <c r="H8097" s="24">
        <v>45219</v>
      </c>
      <c r="I8097" s="20" t="s">
        <v>82</v>
      </c>
      <c r="K8097" s="57" t="str">
        <f ca="1">LeaveTracker[[#This Row],[Days]]&amp;" "&amp;LeaveTracker[[#This Row],[Type of Leave]]</f>
        <v>3 VL</v>
      </c>
      <c r="L8097" s="23">
        <f ca="1">NETWORKDAYS(LeaveTracker[[#This Row],[Start Date]],LeaveTracker[[#This Row],[End Date]],lstHolidays)</f>
        <v>3</v>
      </c>
      <c r="M8097" s="27"/>
    </row>
    <row r="8098" spans="1:13" ht="30" customHeight="1" x14ac:dyDescent="0.3">
      <c r="A8098" s="27">
        <v>4269</v>
      </c>
      <c r="B8098" s="31">
        <v>45210</v>
      </c>
      <c r="C8098" s="31">
        <v>45200</v>
      </c>
      <c r="D8098" s="19" t="s">
        <v>1752</v>
      </c>
      <c r="E8098" s="20" t="str">
        <f>IF(ISBLANK(LeaveTracker[[#This Row],[Employee Name]]),"-----",VLOOKUP(LeaveTracker[[#This Row],[Employee Name]],'List of Employees'!$B$4:$H$767,7))</f>
        <v>SP</v>
      </c>
      <c r="F8098" s="66" t="str">
        <f>IF(ISBLANK(LeaveTracker[[#This Row],[Employee Name]]),"-----",VLOOKUP(LeaveTracker[[#This Row],[Employee Name]],'List of Employees'!$B$4:$H$767,6))</f>
        <v>CASUAL</v>
      </c>
      <c r="G8098" s="24">
        <v>45224</v>
      </c>
      <c r="H8098" s="24">
        <v>45226</v>
      </c>
      <c r="I8098" s="20" t="s">
        <v>82</v>
      </c>
      <c r="K8098" s="57" t="str">
        <f ca="1">LeaveTracker[[#This Row],[Days]]&amp;" "&amp;LeaveTracker[[#This Row],[Type of Leave]]</f>
        <v>3 VL</v>
      </c>
      <c r="L8098" s="23">
        <f ca="1">NETWORKDAYS(LeaveTracker[[#This Row],[Start Date]],LeaveTracker[[#This Row],[End Date]],lstHolidays)</f>
        <v>3</v>
      </c>
      <c r="M8098" s="27"/>
    </row>
    <row r="8099" spans="1:13" ht="30" customHeight="1" x14ac:dyDescent="0.3">
      <c r="A8099" s="27">
        <v>4269</v>
      </c>
      <c r="B8099" s="31">
        <v>45210</v>
      </c>
      <c r="C8099" s="31">
        <v>45200</v>
      </c>
      <c r="D8099" s="19" t="s">
        <v>1752</v>
      </c>
      <c r="E8099" s="20" t="str">
        <f>IF(ISBLANK(LeaveTracker[[#This Row],[Employee Name]]),"-----",VLOOKUP(LeaveTracker[[#This Row],[Employee Name]],'List of Employees'!$B$4:$H$767,7))</f>
        <v>SP</v>
      </c>
      <c r="F8099" s="66" t="str">
        <f>IF(ISBLANK(LeaveTracker[[#This Row],[Employee Name]]),"-----",VLOOKUP(LeaveTracker[[#This Row],[Employee Name]],'List of Employees'!$B$4:$H$767,6))</f>
        <v>CASUAL</v>
      </c>
      <c r="G8099" s="24">
        <v>45230</v>
      </c>
      <c r="H8099" s="24">
        <v>45230</v>
      </c>
      <c r="I8099" s="20" t="s">
        <v>82</v>
      </c>
      <c r="K8099" s="57" t="str">
        <f ca="1">LeaveTracker[[#This Row],[Days]]&amp;" "&amp;LeaveTracker[[#This Row],[Type of Leave]]</f>
        <v>1 VL</v>
      </c>
      <c r="L8099" s="23">
        <f ca="1">NETWORKDAYS(LeaveTracker[[#This Row],[Start Date]],LeaveTracker[[#This Row],[End Date]],lstHolidays)</f>
        <v>1</v>
      </c>
      <c r="M8099" s="27"/>
    </row>
    <row r="8100" spans="1:13" ht="30" customHeight="1" x14ac:dyDescent="0.3">
      <c r="A8100" s="27">
        <f>A8095+1</f>
        <v>4270</v>
      </c>
      <c r="B8100" s="31">
        <v>45210</v>
      </c>
      <c r="C8100" s="31">
        <v>45209</v>
      </c>
      <c r="D8100" s="19" t="s">
        <v>2321</v>
      </c>
      <c r="E8100" s="20" t="str">
        <f>IF(ISBLANK(LeaveTracker[[#This Row],[Employee Name]]),"-----",VLOOKUP(LeaveTracker[[#This Row],[Employee Name]],'List of Employees'!$B$4:$H$767,7))</f>
        <v>SP</v>
      </c>
      <c r="F8100" s="66" t="str">
        <f>IF(ISBLANK(LeaveTracker[[#This Row],[Employee Name]]),"-----",VLOOKUP(LeaveTracker[[#This Row],[Employee Name]],'List of Employees'!$B$4:$H$767,6))</f>
        <v>CASUAL</v>
      </c>
      <c r="G8100" s="24">
        <v>45208</v>
      </c>
      <c r="H8100" s="24">
        <v>45208</v>
      </c>
      <c r="I8100" s="20" t="s">
        <v>81</v>
      </c>
      <c r="K8100" s="57" t="str">
        <f ca="1">LeaveTracker[[#This Row],[Days]]&amp;" "&amp;LeaveTracker[[#This Row],[Type of Leave]]</f>
        <v>1 SL</v>
      </c>
      <c r="L8100" s="23">
        <f ca="1">NETWORKDAYS(LeaveTracker[[#This Row],[Start Date]],LeaveTracker[[#This Row],[End Date]],lstHolidays)</f>
        <v>1</v>
      </c>
      <c r="M8100" s="27"/>
    </row>
    <row r="8101" spans="1:13" ht="30" customHeight="1" x14ac:dyDescent="0.3">
      <c r="A8101" s="27">
        <f>A8100+1</f>
        <v>4271</v>
      </c>
      <c r="B8101" s="31">
        <v>45210</v>
      </c>
      <c r="C8101" s="31">
        <v>45201</v>
      </c>
      <c r="D8101" s="19" t="s">
        <v>1757</v>
      </c>
      <c r="E8101" s="20" t="str">
        <f>IF(ISBLANK(LeaveTracker[[#This Row],[Employee Name]]),"-----",VLOOKUP(LeaveTracker[[#This Row],[Employee Name]],'List of Employees'!$B$4:$H$767,7))</f>
        <v>LIBRARY</v>
      </c>
      <c r="F8101" s="66" t="str">
        <f>IF(ISBLANK(LeaveTracker[[#This Row],[Employee Name]]),"-----",VLOOKUP(LeaveTracker[[#This Row],[Employee Name]],'List of Employees'!$B$4:$H$767,6))</f>
        <v>CASUAL</v>
      </c>
      <c r="G8101" s="24">
        <v>45210</v>
      </c>
      <c r="H8101" s="24">
        <v>45211</v>
      </c>
      <c r="I8101" s="20" t="s">
        <v>82</v>
      </c>
      <c r="K8101" s="57" t="str">
        <f ca="1">LeaveTracker[[#This Row],[Days]]&amp;" "&amp;LeaveTracker[[#This Row],[Type of Leave]]</f>
        <v>2 VL</v>
      </c>
      <c r="L8101" s="23">
        <f ca="1">NETWORKDAYS(LeaveTracker[[#This Row],[Start Date]],LeaveTracker[[#This Row],[End Date]],lstHolidays)</f>
        <v>2</v>
      </c>
      <c r="M8101" s="27"/>
    </row>
    <row r="8102" spans="1:13" ht="30" customHeight="1" x14ac:dyDescent="0.3">
      <c r="A8102" s="27">
        <v>4271</v>
      </c>
      <c r="B8102" s="31">
        <v>45210</v>
      </c>
      <c r="C8102" s="31">
        <v>45201</v>
      </c>
      <c r="D8102" s="19" t="s">
        <v>1757</v>
      </c>
      <c r="E8102" s="20" t="str">
        <f>IF(ISBLANK(LeaveTracker[[#This Row],[Employee Name]]),"-----",VLOOKUP(LeaveTracker[[#This Row],[Employee Name]],'List of Employees'!$B$4:$H$767,7))</f>
        <v>LIBRARY</v>
      </c>
      <c r="F8102" s="66" t="str">
        <f>IF(ISBLANK(LeaveTracker[[#This Row],[Employee Name]]),"-----",VLOOKUP(LeaveTracker[[#This Row],[Employee Name]],'List of Employees'!$B$4:$H$767,6))</f>
        <v>CASUAL</v>
      </c>
      <c r="G8102" s="24">
        <v>45215</v>
      </c>
      <c r="H8102" s="24">
        <v>45216</v>
      </c>
      <c r="I8102" s="20" t="s">
        <v>82</v>
      </c>
      <c r="K8102" s="57" t="str">
        <f ca="1">LeaveTracker[[#This Row],[Days]]&amp;" "&amp;LeaveTracker[[#This Row],[Type of Leave]]</f>
        <v>2 VL</v>
      </c>
      <c r="L8102" s="23">
        <f ca="1">NETWORKDAYS(LeaveTracker[[#This Row],[Start Date]],LeaveTracker[[#This Row],[End Date]],lstHolidays)</f>
        <v>2</v>
      </c>
      <c r="M8102" s="27"/>
    </row>
    <row r="8103" spans="1:13" ht="30" customHeight="1" x14ac:dyDescent="0.3">
      <c r="A8103" s="27">
        <v>4271</v>
      </c>
      <c r="B8103" s="31">
        <v>45210</v>
      </c>
      <c r="C8103" s="31">
        <v>45201</v>
      </c>
      <c r="D8103" s="19" t="s">
        <v>1757</v>
      </c>
      <c r="E8103" s="20" t="str">
        <f>IF(ISBLANK(LeaveTracker[[#This Row],[Employee Name]]),"-----",VLOOKUP(LeaveTracker[[#This Row],[Employee Name]],'List of Employees'!$B$4:$H$767,7))</f>
        <v>LIBRARY</v>
      </c>
      <c r="F8103" s="66" t="str">
        <f>IF(ISBLANK(LeaveTracker[[#This Row],[Employee Name]]),"-----",VLOOKUP(LeaveTracker[[#This Row],[Employee Name]],'List of Employees'!$B$4:$H$767,6))</f>
        <v>CASUAL</v>
      </c>
      <c r="G8103" s="24">
        <v>45230</v>
      </c>
      <c r="H8103" s="24">
        <v>45230</v>
      </c>
      <c r="I8103" s="20" t="s">
        <v>82</v>
      </c>
      <c r="K8103" s="57" t="str">
        <f ca="1">LeaveTracker[[#This Row],[Days]]&amp;" "&amp;LeaveTracker[[#This Row],[Type of Leave]]</f>
        <v>1 VL</v>
      </c>
      <c r="L8103" s="23">
        <f ca="1">NETWORKDAYS(LeaveTracker[[#This Row],[Start Date]],LeaveTracker[[#This Row],[End Date]],lstHolidays)</f>
        <v>1</v>
      </c>
      <c r="M8103" s="27"/>
    </row>
    <row r="8104" spans="1:13" ht="30" customHeight="1" x14ac:dyDescent="0.3">
      <c r="A8104" s="27">
        <f>A8101+1</f>
        <v>4272</v>
      </c>
      <c r="B8104" s="31">
        <v>45210</v>
      </c>
      <c r="C8104" s="31">
        <v>45203</v>
      </c>
      <c r="D8104" s="19" t="s">
        <v>1757</v>
      </c>
      <c r="E8104" s="20" t="str">
        <f>IF(ISBLANK(LeaveTracker[[#This Row],[Employee Name]]),"-----",VLOOKUP(LeaveTracker[[#This Row],[Employee Name]],'List of Employees'!$B$4:$H$767,7))</f>
        <v>LIBRARY</v>
      </c>
      <c r="F8104" s="66" t="str">
        <f>IF(ISBLANK(LeaveTracker[[#This Row],[Employee Name]]),"-----",VLOOKUP(LeaveTracker[[#This Row],[Employee Name]],'List of Employees'!$B$4:$H$767,6))</f>
        <v>CASUAL</v>
      </c>
      <c r="G8104" s="24">
        <v>45202</v>
      </c>
      <c r="H8104" s="24">
        <v>45202</v>
      </c>
      <c r="I8104" s="20" t="s">
        <v>81</v>
      </c>
      <c r="K8104" s="57" t="str">
        <f ca="1">LeaveTracker[[#This Row],[Days]]&amp;" "&amp;LeaveTracker[[#This Row],[Type of Leave]]</f>
        <v>1 SL</v>
      </c>
      <c r="L8104" s="23">
        <f ca="1">NETWORKDAYS(LeaveTracker[[#This Row],[Start Date]],LeaveTracker[[#This Row],[End Date]],lstHolidays)</f>
        <v>1</v>
      </c>
      <c r="M8104" s="27"/>
    </row>
    <row r="8105" spans="1:13" ht="30" customHeight="1" x14ac:dyDescent="0.3">
      <c r="A8105" s="27">
        <f t="shared" ref="A8105:A8110" si="103">A8104+1</f>
        <v>4273</v>
      </c>
      <c r="B8105" s="31">
        <v>45210</v>
      </c>
      <c r="C8105" s="31">
        <v>45201</v>
      </c>
      <c r="D8105" s="19" t="s">
        <v>1757</v>
      </c>
      <c r="E8105" s="20" t="str">
        <f>IF(ISBLANK(LeaveTracker[[#This Row],[Employee Name]]),"-----",VLOOKUP(LeaveTracker[[#This Row],[Employee Name]],'List of Employees'!$B$4:$H$767,7))</f>
        <v>LIBRARY</v>
      </c>
      <c r="F8105" s="66" t="str">
        <f>IF(ISBLANK(LeaveTracker[[#This Row],[Employee Name]]),"-----",VLOOKUP(LeaveTracker[[#This Row],[Employee Name]],'List of Employees'!$B$4:$H$767,6))</f>
        <v>CASUAL</v>
      </c>
      <c r="G8105" s="24">
        <v>45197</v>
      </c>
      <c r="H8105" s="24">
        <v>45197</v>
      </c>
      <c r="I8105" s="20" t="s">
        <v>81</v>
      </c>
      <c r="K8105" s="57" t="str">
        <f ca="1">LeaveTracker[[#This Row],[Days]]&amp;" "&amp;LeaveTracker[[#This Row],[Type of Leave]]</f>
        <v>1 SL</v>
      </c>
      <c r="L8105" s="23">
        <f ca="1">NETWORKDAYS(LeaveTracker[[#This Row],[Start Date]],LeaveTracker[[#This Row],[End Date]],lstHolidays)</f>
        <v>1</v>
      </c>
      <c r="M8105" s="27"/>
    </row>
    <row r="8106" spans="1:13" ht="30" customHeight="1" x14ac:dyDescent="0.3">
      <c r="A8106" s="27">
        <f t="shared" si="103"/>
        <v>4274</v>
      </c>
      <c r="B8106" s="31">
        <v>45210</v>
      </c>
      <c r="C8106" s="31">
        <v>45204</v>
      </c>
      <c r="D8106" s="19" t="s">
        <v>1799</v>
      </c>
      <c r="E8106" s="20" t="str">
        <f>IF(ISBLANK(LeaveTracker[[#This Row],[Employee Name]]),"-----",VLOOKUP(LeaveTracker[[#This Row],[Employee Name]],'List of Employees'!$B$4:$H$767,7))</f>
        <v>HOUSING</v>
      </c>
      <c r="F8106" s="66" t="str">
        <f>IF(ISBLANK(LeaveTracker[[#This Row],[Employee Name]]),"-----",VLOOKUP(LeaveTracker[[#This Row],[Employee Name]],'List of Employees'!$B$4:$H$767,6))</f>
        <v>CASUAL</v>
      </c>
      <c r="G8106" s="24">
        <v>45222</v>
      </c>
      <c r="H8106" s="24">
        <v>45224</v>
      </c>
      <c r="I8106" s="20" t="s">
        <v>297</v>
      </c>
      <c r="J8106" s="42" t="s">
        <v>1000</v>
      </c>
      <c r="K8106" s="57" t="str">
        <f ca="1">LeaveTracker[[#This Row],[Days]]&amp;" "&amp;LeaveTracker[[#This Row],[Type of Leave]]</f>
        <v>3 OTHER</v>
      </c>
      <c r="L8106" s="23">
        <f ca="1">NETWORKDAYS(LeaveTracker[[#This Row],[Start Date]],LeaveTracker[[#This Row],[End Date]],lstHolidays)</f>
        <v>3</v>
      </c>
      <c r="M8106" s="27"/>
    </row>
    <row r="8107" spans="1:13" ht="30" customHeight="1" x14ac:dyDescent="0.3">
      <c r="A8107" s="27">
        <f t="shared" si="103"/>
        <v>4275</v>
      </c>
      <c r="B8107" s="31">
        <v>45210</v>
      </c>
      <c r="C8107" s="31">
        <v>45204</v>
      </c>
      <c r="D8107" s="19" t="s">
        <v>1799</v>
      </c>
      <c r="E8107" s="20" t="str">
        <f>IF(ISBLANK(LeaveTracker[[#This Row],[Employee Name]]),"-----",VLOOKUP(LeaveTracker[[#This Row],[Employee Name]],'List of Employees'!$B$4:$H$767,7))</f>
        <v>HOUSING</v>
      </c>
      <c r="F8107" s="66" t="str">
        <f>IF(ISBLANK(LeaveTracker[[#This Row],[Employee Name]]),"-----",VLOOKUP(LeaveTracker[[#This Row],[Employee Name]],'List of Employees'!$B$4:$H$767,6))</f>
        <v>CASUAL</v>
      </c>
      <c r="G8107" s="24">
        <v>45215</v>
      </c>
      <c r="H8107" s="24">
        <v>45217</v>
      </c>
      <c r="I8107" s="20" t="s">
        <v>82</v>
      </c>
      <c r="K8107" s="57" t="str">
        <f ca="1">LeaveTracker[[#This Row],[Days]]&amp;" "&amp;LeaveTracker[[#This Row],[Type of Leave]]</f>
        <v>3 VL</v>
      </c>
      <c r="L8107" s="23">
        <f ca="1">NETWORKDAYS(LeaveTracker[[#This Row],[Start Date]],LeaveTracker[[#This Row],[End Date]],lstHolidays)</f>
        <v>3</v>
      </c>
      <c r="M8107" s="27"/>
    </row>
    <row r="8108" spans="1:13" ht="30" customHeight="1" x14ac:dyDescent="0.3">
      <c r="A8108" s="27">
        <f t="shared" si="103"/>
        <v>4276</v>
      </c>
      <c r="B8108" s="31">
        <v>45210</v>
      </c>
      <c r="C8108" s="31">
        <v>45196</v>
      </c>
      <c r="D8108" s="19" t="s">
        <v>2119</v>
      </c>
      <c r="E8108" s="20" t="str">
        <f>IF(ISBLANK(LeaveTracker[[#This Row],[Employee Name]]),"-----",VLOOKUP(LeaveTracker[[#This Row],[Employee Name]],'List of Employees'!$B$4:$H$767,7))</f>
        <v>PIO</v>
      </c>
      <c r="F8108" s="66" t="str">
        <f>IF(ISBLANK(LeaveTracker[[#This Row],[Employee Name]]),"-----",VLOOKUP(LeaveTracker[[#This Row],[Employee Name]],'List of Employees'!$B$4:$H$767,6))</f>
        <v>CASUAL</v>
      </c>
      <c r="G8108" s="24">
        <v>45194</v>
      </c>
      <c r="H8108" s="24">
        <v>45195</v>
      </c>
      <c r="I8108" s="20" t="s">
        <v>81</v>
      </c>
      <c r="K8108" s="57" t="str">
        <f ca="1">LeaveTracker[[#This Row],[Days]]&amp;" "&amp;LeaveTracker[[#This Row],[Type of Leave]]</f>
        <v>2 SL</v>
      </c>
      <c r="L8108" s="23">
        <f ca="1">NETWORKDAYS(LeaveTracker[[#This Row],[Start Date]],LeaveTracker[[#This Row],[End Date]],lstHolidays)</f>
        <v>2</v>
      </c>
      <c r="M8108" s="27"/>
    </row>
    <row r="8109" spans="1:13" ht="30" customHeight="1" x14ac:dyDescent="0.3">
      <c r="A8109" s="27">
        <f t="shared" si="103"/>
        <v>4277</v>
      </c>
      <c r="B8109" s="31">
        <v>45210</v>
      </c>
      <c r="C8109" s="31">
        <v>45202</v>
      </c>
      <c r="D8109" s="19" t="s">
        <v>2319</v>
      </c>
      <c r="E8109" s="20" t="str">
        <f>IF(ISBLANK(LeaveTracker[[#This Row],[Employee Name]]),"-----",VLOOKUP(LeaveTracker[[#This Row],[Employee Name]],'List of Employees'!$B$4:$H$767,7))</f>
        <v>CEO</v>
      </c>
      <c r="F8109" s="66" t="str">
        <f>IF(ISBLANK(LeaveTracker[[#This Row],[Employee Name]]),"-----",VLOOKUP(LeaveTracker[[#This Row],[Employee Name]],'List of Employees'!$B$4:$H$767,6))</f>
        <v>CASUAL</v>
      </c>
      <c r="G8109" s="24">
        <v>45201</v>
      </c>
      <c r="H8109" s="24">
        <v>45201</v>
      </c>
      <c r="I8109" s="20" t="s">
        <v>81</v>
      </c>
      <c r="K8109" s="57" t="str">
        <f ca="1">LeaveTracker[[#This Row],[Days]]&amp;" "&amp;LeaveTracker[[#This Row],[Type of Leave]]</f>
        <v>1 SL</v>
      </c>
      <c r="L8109" s="23">
        <f ca="1">NETWORKDAYS(LeaveTracker[[#This Row],[Start Date]],LeaveTracker[[#This Row],[End Date]],lstHolidays)</f>
        <v>1</v>
      </c>
      <c r="M8109" s="27"/>
    </row>
    <row r="8110" spans="1:13" ht="30" customHeight="1" x14ac:dyDescent="0.3">
      <c r="A8110" s="27">
        <f t="shared" si="103"/>
        <v>4278</v>
      </c>
      <c r="B8110" s="31">
        <v>45210</v>
      </c>
      <c r="C8110" s="31">
        <v>45208</v>
      </c>
      <c r="D8110" s="19" t="s">
        <v>2175</v>
      </c>
      <c r="E8110" s="20" t="str">
        <f>IF(ISBLANK(LeaveTracker[[#This Row],[Employee Name]]),"-----",VLOOKUP(LeaveTracker[[#This Row],[Employee Name]],'List of Employees'!$B$4:$H$767,7))</f>
        <v>HALL OF JUSTICE</v>
      </c>
      <c r="F8110" s="66" t="str">
        <f>IF(ISBLANK(LeaveTracker[[#This Row],[Employee Name]]),"-----",VLOOKUP(LeaveTracker[[#This Row],[Employee Name]],'List of Employees'!$B$4:$H$767,6))</f>
        <v>CASUAL</v>
      </c>
      <c r="G8110" s="24">
        <v>45215</v>
      </c>
      <c r="H8110" s="24">
        <v>45215</v>
      </c>
      <c r="I8110" s="20" t="s">
        <v>82</v>
      </c>
      <c r="K8110" s="57" t="str">
        <f ca="1">LeaveTracker[[#This Row],[Days]]&amp;" "&amp;LeaveTracker[[#This Row],[Type of Leave]]</f>
        <v>1 VL</v>
      </c>
      <c r="L8110" s="23">
        <f ca="1">NETWORKDAYS(LeaveTracker[[#This Row],[Start Date]],LeaveTracker[[#This Row],[End Date]],lstHolidays)</f>
        <v>1</v>
      </c>
      <c r="M8110" s="27"/>
    </row>
    <row r="8111" spans="1:13" ht="30" customHeight="1" x14ac:dyDescent="0.3">
      <c r="A8111" s="27">
        <v>4278</v>
      </c>
      <c r="B8111" s="31">
        <v>45210</v>
      </c>
      <c r="C8111" s="31">
        <v>45208</v>
      </c>
      <c r="D8111" s="19" t="s">
        <v>2175</v>
      </c>
      <c r="E8111" s="20" t="str">
        <f>IF(ISBLANK(LeaveTracker[[#This Row],[Employee Name]]),"-----",VLOOKUP(LeaveTracker[[#This Row],[Employee Name]],'List of Employees'!$B$4:$H$767,7))</f>
        <v>HALL OF JUSTICE</v>
      </c>
      <c r="F8111" s="66" t="str">
        <f>IF(ISBLANK(LeaveTracker[[#This Row],[Employee Name]]),"-----",VLOOKUP(LeaveTracker[[#This Row],[Employee Name]],'List of Employees'!$B$4:$H$767,6))</f>
        <v>CASUAL</v>
      </c>
      <c r="G8111" s="24">
        <v>45218</v>
      </c>
      <c r="H8111" s="24">
        <v>45219</v>
      </c>
      <c r="I8111" s="20" t="s">
        <v>82</v>
      </c>
      <c r="K8111" s="57" t="str">
        <f ca="1">LeaveTracker[[#This Row],[Days]]&amp;" "&amp;LeaveTracker[[#This Row],[Type of Leave]]</f>
        <v>2 VL</v>
      </c>
      <c r="L8111" s="23">
        <f ca="1">NETWORKDAYS(LeaveTracker[[#This Row],[Start Date]],LeaveTracker[[#This Row],[End Date]],lstHolidays)</f>
        <v>2</v>
      </c>
      <c r="M8111" s="27"/>
    </row>
    <row r="8112" spans="1:13" ht="30" customHeight="1" x14ac:dyDescent="0.3">
      <c r="A8112" s="27">
        <f>A8110+1</f>
        <v>4279</v>
      </c>
      <c r="B8112" s="31">
        <v>45210</v>
      </c>
      <c r="C8112" s="31">
        <v>45184</v>
      </c>
      <c r="D8112" s="19" t="s">
        <v>2405</v>
      </c>
      <c r="E8112" s="20" t="str">
        <f>IF(ISBLANK(LeaveTracker[[#This Row],[Employee Name]]),"-----",VLOOKUP(LeaveTracker[[#This Row],[Employee Name]],'List of Employees'!$B$4:$H$767,7))</f>
        <v>TCIS/CSU</v>
      </c>
      <c r="F8112" s="66" t="str">
        <f>IF(ISBLANK(LeaveTracker[[#This Row],[Employee Name]]),"-----",VLOOKUP(LeaveTracker[[#This Row],[Employee Name]],'List of Employees'!$B$4:$H$767,6))</f>
        <v>CASUAL</v>
      </c>
      <c r="G8112" s="24">
        <v>45274</v>
      </c>
      <c r="H8112" s="24">
        <v>45282</v>
      </c>
      <c r="I8112" s="20" t="s">
        <v>82</v>
      </c>
      <c r="K8112" s="57" t="str">
        <f ca="1">LeaveTracker[[#This Row],[Days]]&amp;" "&amp;LeaveTracker[[#This Row],[Type of Leave]]</f>
        <v>7 VL</v>
      </c>
      <c r="L8112" s="23">
        <f ca="1">NETWORKDAYS(LeaveTracker[[#This Row],[Start Date]],LeaveTracker[[#This Row],[End Date]],lstHolidays)</f>
        <v>7</v>
      </c>
      <c r="M8112" s="27"/>
    </row>
    <row r="8113" spans="1:13" ht="30" customHeight="1" x14ac:dyDescent="0.3">
      <c r="A8113" s="27">
        <f t="shared" ref="A8113:A8120" si="104">A8112+1</f>
        <v>4280</v>
      </c>
      <c r="B8113" s="31">
        <v>45210</v>
      </c>
      <c r="C8113" s="31">
        <v>45203</v>
      </c>
      <c r="D8113" s="19" t="s">
        <v>1875</v>
      </c>
      <c r="E8113" s="20" t="str">
        <f>IF(ISBLANK(LeaveTracker[[#This Row],[Employee Name]]),"-----",VLOOKUP(LeaveTracker[[#This Row],[Employee Name]],'List of Employees'!$B$4:$H$767,7))</f>
        <v>CTO-LICENSE</v>
      </c>
      <c r="F8113" s="66" t="str">
        <f>IF(ISBLANK(LeaveTracker[[#This Row],[Employee Name]]),"-----",VLOOKUP(LeaveTracker[[#This Row],[Employee Name]],'List of Employees'!$B$4:$H$767,6))</f>
        <v>CASUAL</v>
      </c>
      <c r="G8113" s="24">
        <v>45201</v>
      </c>
      <c r="H8113" s="24">
        <v>45202</v>
      </c>
      <c r="I8113" s="20" t="s">
        <v>81</v>
      </c>
      <c r="K8113" s="57" t="str">
        <f ca="1">LeaveTracker[[#This Row],[Days]]&amp;" "&amp;LeaveTracker[[#This Row],[Type of Leave]]</f>
        <v>2 SL</v>
      </c>
      <c r="L8113" s="23">
        <f ca="1">NETWORKDAYS(LeaveTracker[[#This Row],[Start Date]],LeaveTracker[[#This Row],[End Date]],lstHolidays)</f>
        <v>2</v>
      </c>
      <c r="M8113" s="27"/>
    </row>
    <row r="8114" spans="1:13" ht="30" customHeight="1" x14ac:dyDescent="0.3">
      <c r="A8114" s="27">
        <f t="shared" si="104"/>
        <v>4281</v>
      </c>
      <c r="B8114" s="31">
        <v>45210</v>
      </c>
      <c r="C8114" s="31">
        <v>45201</v>
      </c>
      <c r="D8114" s="19" t="s">
        <v>1864</v>
      </c>
      <c r="E8114" s="20" t="str">
        <f>IF(ISBLANK(LeaveTracker[[#This Row],[Employee Name]]),"-----",VLOOKUP(LeaveTracker[[#This Row],[Employee Name]],'List of Employees'!$B$4:$H$767,7))</f>
        <v>PICNIC GROVE</v>
      </c>
      <c r="F8114" s="66" t="str">
        <f>IF(ISBLANK(LeaveTracker[[#This Row],[Employee Name]]),"-----",VLOOKUP(LeaveTracker[[#This Row],[Employee Name]],'List of Employees'!$B$4:$H$767,6))</f>
        <v>CASUAL</v>
      </c>
      <c r="G8114" s="24">
        <v>45226</v>
      </c>
      <c r="H8114" s="24">
        <v>45230</v>
      </c>
      <c r="I8114" s="20" t="s">
        <v>82</v>
      </c>
      <c r="K8114" s="57" t="str">
        <f>LeaveTracker[[#This Row],[Days]]&amp;" "&amp;LeaveTracker[[#This Row],[Type of Leave]]</f>
        <v>4 VL</v>
      </c>
      <c r="L8114" s="23">
        <v>4</v>
      </c>
      <c r="M8114" s="27"/>
    </row>
    <row r="8115" spans="1:13" ht="30" customHeight="1" x14ac:dyDescent="0.3">
      <c r="A8115" s="27">
        <f t="shared" si="104"/>
        <v>4282</v>
      </c>
      <c r="B8115" s="31">
        <v>45210</v>
      </c>
      <c r="C8115" s="31">
        <v>45199</v>
      </c>
      <c r="D8115" s="19" t="s">
        <v>1869</v>
      </c>
      <c r="E8115" s="20" t="str">
        <f>IF(ISBLANK(LeaveTracker[[#This Row],[Employee Name]]),"-----",VLOOKUP(LeaveTracker[[#This Row],[Employee Name]],'List of Employees'!$B$4:$H$767,7))</f>
        <v>CENRO</v>
      </c>
      <c r="F8115" s="66" t="str">
        <f>IF(ISBLANK(LeaveTracker[[#This Row],[Employee Name]]),"-----",VLOOKUP(LeaveTracker[[#This Row],[Employee Name]],'List of Employees'!$B$4:$H$767,6))</f>
        <v>CASUAL</v>
      </c>
      <c r="G8115" s="24">
        <v>45197</v>
      </c>
      <c r="H8115" s="24">
        <v>45198</v>
      </c>
      <c r="I8115" s="20" t="s">
        <v>81</v>
      </c>
      <c r="K8115" s="57" t="str">
        <f ca="1">LeaveTracker[[#This Row],[Days]]&amp;" "&amp;LeaveTracker[[#This Row],[Type of Leave]]</f>
        <v>2 SL</v>
      </c>
      <c r="L8115" s="23">
        <f ca="1">NETWORKDAYS(LeaveTracker[[#This Row],[Start Date]],LeaveTracker[[#This Row],[End Date]],lstHolidays)</f>
        <v>2</v>
      </c>
      <c r="M8115" s="27"/>
    </row>
    <row r="8116" spans="1:13" ht="30" customHeight="1" x14ac:dyDescent="0.3">
      <c r="A8116" s="27">
        <f t="shared" si="104"/>
        <v>4283</v>
      </c>
      <c r="B8116" s="31">
        <v>45210</v>
      </c>
      <c r="C8116" s="31">
        <v>45199</v>
      </c>
      <c r="D8116" s="19" t="s">
        <v>2091</v>
      </c>
      <c r="E8116" s="20" t="str">
        <f>IF(ISBLANK(LeaveTracker[[#This Row],[Employee Name]]),"-----",VLOOKUP(LeaveTracker[[#This Row],[Employee Name]],'List of Employees'!$B$4:$H$767,7))</f>
        <v>CENRO</v>
      </c>
      <c r="F8116" s="66" t="str">
        <f>IF(ISBLANK(LeaveTracker[[#This Row],[Employee Name]]),"-----",VLOOKUP(LeaveTracker[[#This Row],[Employee Name]],'List of Employees'!$B$4:$H$767,6))</f>
        <v>CASUAL</v>
      </c>
      <c r="G8116" s="24">
        <v>45196</v>
      </c>
      <c r="H8116" s="24">
        <v>45197</v>
      </c>
      <c r="I8116" s="20" t="s">
        <v>81</v>
      </c>
      <c r="K8116" s="57" t="str">
        <f ca="1">LeaveTracker[[#This Row],[Days]]&amp;" "&amp;LeaveTracker[[#This Row],[Type of Leave]]</f>
        <v>2 SL</v>
      </c>
      <c r="L8116" s="23">
        <f ca="1">NETWORKDAYS(LeaveTracker[[#This Row],[Start Date]],LeaveTracker[[#This Row],[End Date]],lstHolidays)</f>
        <v>2</v>
      </c>
      <c r="M8116" s="27"/>
    </row>
    <row r="8117" spans="1:13" ht="30" customHeight="1" x14ac:dyDescent="0.3">
      <c r="A8117" s="27">
        <f t="shared" si="104"/>
        <v>4284</v>
      </c>
      <c r="B8117" s="31">
        <v>45210</v>
      </c>
      <c r="C8117" s="31">
        <v>45201</v>
      </c>
      <c r="D8117" s="19" t="s">
        <v>1922</v>
      </c>
      <c r="E8117" s="20" t="str">
        <f>IF(ISBLANK(LeaveTracker[[#This Row],[Employee Name]]),"-----",VLOOKUP(LeaveTracker[[#This Row],[Employee Name]],'List of Employees'!$B$4:$H$767,7))</f>
        <v>CENRO</v>
      </c>
      <c r="F8117" s="66" t="str">
        <f>IF(ISBLANK(LeaveTracker[[#This Row],[Employee Name]]),"-----",VLOOKUP(LeaveTracker[[#This Row],[Employee Name]],'List of Employees'!$B$4:$H$767,6))</f>
        <v>CASUAL</v>
      </c>
      <c r="G8117" s="24">
        <v>45198</v>
      </c>
      <c r="H8117" s="24">
        <v>45200</v>
      </c>
      <c r="I8117" s="20" t="s">
        <v>81</v>
      </c>
      <c r="K8117" s="57" t="str">
        <f>LeaveTracker[[#This Row],[Days]]&amp;" "&amp;LeaveTracker[[#This Row],[Type of Leave]]</f>
        <v>3 SL</v>
      </c>
      <c r="L8117" s="23">
        <v>3</v>
      </c>
      <c r="M8117" s="27"/>
    </row>
    <row r="8118" spans="1:13" ht="30" customHeight="1" x14ac:dyDescent="0.3">
      <c r="A8118" s="27">
        <f t="shared" si="104"/>
        <v>4285</v>
      </c>
      <c r="B8118" s="31">
        <v>45210</v>
      </c>
      <c r="C8118" s="31">
        <v>45201</v>
      </c>
      <c r="D8118" s="19" t="s">
        <v>245</v>
      </c>
      <c r="E8118" s="20" t="str">
        <f>IF(ISBLANK(LeaveTracker[[#This Row],[Employee Name]]),"-----",VLOOKUP(LeaveTracker[[#This Row],[Employee Name]],'List of Employees'!$B$4:$H$767,7))</f>
        <v>TCCH/TICC</v>
      </c>
      <c r="F8118" s="66" t="str">
        <f>IF(ISBLANK(LeaveTracker[[#This Row],[Employee Name]]),"-----",VLOOKUP(LeaveTracker[[#This Row],[Employee Name]],'List of Employees'!$B$4:$H$767,6))</f>
        <v>PERMANENT</v>
      </c>
      <c r="G8118" s="24">
        <v>45210</v>
      </c>
      <c r="H8118" s="24">
        <v>45212</v>
      </c>
      <c r="I8118" s="20" t="s">
        <v>82</v>
      </c>
      <c r="K8118" s="57" t="str">
        <f ca="1">LeaveTracker[[#This Row],[Days]]&amp;" "&amp;LeaveTracker[[#This Row],[Type of Leave]]</f>
        <v>3 VL</v>
      </c>
      <c r="L8118" s="23">
        <f ca="1">NETWORKDAYS(LeaveTracker[[#This Row],[Start Date]],LeaveTracker[[#This Row],[End Date]],lstHolidays)</f>
        <v>3</v>
      </c>
      <c r="M8118" s="27"/>
    </row>
    <row r="8119" spans="1:13" ht="30" customHeight="1" x14ac:dyDescent="0.3">
      <c r="A8119" s="27">
        <f t="shared" si="104"/>
        <v>4286</v>
      </c>
      <c r="B8119" s="31">
        <v>45210</v>
      </c>
      <c r="C8119" s="31">
        <v>45201</v>
      </c>
      <c r="D8119" s="19" t="s">
        <v>1845</v>
      </c>
      <c r="E8119" s="20" t="str">
        <f>IF(ISBLANK(LeaveTracker[[#This Row],[Employee Name]]),"-----",VLOOKUP(LeaveTracker[[#This Row],[Employee Name]],'List of Employees'!$B$4:$H$767,7))</f>
        <v>TICC</v>
      </c>
      <c r="F8119" s="66" t="str">
        <f>IF(ISBLANK(LeaveTracker[[#This Row],[Employee Name]]),"-----",VLOOKUP(LeaveTracker[[#This Row],[Employee Name]],'List of Employees'!$B$4:$H$767,6))</f>
        <v>CASUAL</v>
      </c>
      <c r="G8119" s="24">
        <v>45197</v>
      </c>
      <c r="H8119" s="24">
        <v>45198</v>
      </c>
      <c r="I8119" s="20" t="s">
        <v>81</v>
      </c>
      <c r="K8119" s="57" t="str">
        <f ca="1">LeaveTracker[[#This Row],[Days]]&amp;" "&amp;LeaveTracker[[#This Row],[Type of Leave]]</f>
        <v>2 SL</v>
      </c>
      <c r="L8119" s="23">
        <f ca="1">NETWORKDAYS(LeaveTracker[[#This Row],[Start Date]],LeaveTracker[[#This Row],[End Date]],lstHolidays)</f>
        <v>2</v>
      </c>
      <c r="M8119" s="27"/>
    </row>
    <row r="8120" spans="1:13" ht="30" customHeight="1" x14ac:dyDescent="0.3">
      <c r="A8120" s="27">
        <f t="shared" si="104"/>
        <v>4287</v>
      </c>
      <c r="B8120" s="31">
        <v>45210</v>
      </c>
      <c r="C8120" s="31">
        <v>45201</v>
      </c>
      <c r="D8120" s="19" t="s">
        <v>1845</v>
      </c>
      <c r="E8120" s="20" t="str">
        <f>IF(ISBLANK(LeaveTracker[[#This Row],[Employee Name]]),"-----",VLOOKUP(LeaveTracker[[#This Row],[Employee Name]],'List of Employees'!$B$4:$H$767,7))</f>
        <v>TICC</v>
      </c>
      <c r="F8120" s="66" t="str">
        <f>IF(ISBLANK(LeaveTracker[[#This Row],[Employee Name]]),"-----",VLOOKUP(LeaveTracker[[#This Row],[Employee Name]],'List of Employees'!$B$4:$H$767,6))</f>
        <v>CASUAL</v>
      </c>
      <c r="G8120" s="24">
        <v>45205</v>
      </c>
      <c r="H8120" s="24">
        <v>45205</v>
      </c>
      <c r="I8120" s="20" t="s">
        <v>82</v>
      </c>
      <c r="K8120" s="57" t="str">
        <f ca="1">LeaveTracker[[#This Row],[Days]]&amp;" "&amp;LeaveTracker[[#This Row],[Type of Leave]]</f>
        <v>1 VL</v>
      </c>
      <c r="L8120" s="23">
        <f ca="1">NETWORKDAYS(LeaveTracker[[#This Row],[Start Date]],LeaveTracker[[#This Row],[End Date]],lstHolidays)</f>
        <v>1</v>
      </c>
      <c r="M8120" s="27"/>
    </row>
    <row r="8121" spans="1:13" ht="30" customHeight="1" x14ac:dyDescent="0.3">
      <c r="A8121" s="27">
        <v>4287</v>
      </c>
      <c r="B8121" s="31">
        <v>45210</v>
      </c>
      <c r="C8121" s="31">
        <v>45201</v>
      </c>
      <c r="D8121" s="19" t="s">
        <v>1845</v>
      </c>
      <c r="E8121" s="20" t="str">
        <f>IF(ISBLANK(LeaveTracker[[#This Row],[Employee Name]]),"-----",VLOOKUP(LeaveTracker[[#This Row],[Employee Name]],'List of Employees'!$B$4:$H$767,7))</f>
        <v>TICC</v>
      </c>
      <c r="F8121" s="66" t="str">
        <f>IF(ISBLANK(LeaveTracker[[#This Row],[Employee Name]]),"-----",VLOOKUP(LeaveTracker[[#This Row],[Employee Name]],'List of Employees'!$B$4:$H$767,6))</f>
        <v>CASUAL</v>
      </c>
      <c r="G8121" s="24">
        <v>45210</v>
      </c>
      <c r="H8121" s="24">
        <v>45211</v>
      </c>
      <c r="I8121" s="20" t="s">
        <v>82</v>
      </c>
      <c r="K8121" s="57" t="str">
        <f ca="1">LeaveTracker[[#This Row],[Days]]&amp;" "&amp;LeaveTracker[[#This Row],[Type of Leave]]</f>
        <v>2 VL</v>
      </c>
      <c r="L8121" s="23">
        <f ca="1">NETWORKDAYS(LeaveTracker[[#This Row],[Start Date]],LeaveTracker[[#This Row],[End Date]],lstHolidays)</f>
        <v>2</v>
      </c>
      <c r="M8121" s="27"/>
    </row>
    <row r="8122" spans="1:13" ht="30" customHeight="1" x14ac:dyDescent="0.3">
      <c r="A8122" s="27">
        <v>4287</v>
      </c>
      <c r="B8122" s="31">
        <v>45210</v>
      </c>
      <c r="C8122" s="31">
        <v>45201</v>
      </c>
      <c r="D8122" s="19" t="s">
        <v>1845</v>
      </c>
      <c r="E8122" s="20" t="str">
        <f>IF(ISBLANK(LeaveTracker[[#This Row],[Employee Name]]),"-----",VLOOKUP(LeaveTracker[[#This Row],[Employee Name]],'List of Employees'!$B$4:$H$767,7))</f>
        <v>TICC</v>
      </c>
      <c r="F8122" s="66" t="str">
        <f>IF(ISBLANK(LeaveTracker[[#This Row],[Employee Name]]),"-----",VLOOKUP(LeaveTracker[[#This Row],[Employee Name]],'List of Employees'!$B$4:$H$767,6))</f>
        <v>CASUAL</v>
      </c>
      <c r="G8122" s="24">
        <v>45223</v>
      </c>
      <c r="H8122" s="24">
        <v>45223</v>
      </c>
      <c r="I8122" s="20" t="s">
        <v>82</v>
      </c>
      <c r="K8122" s="57" t="str">
        <f ca="1">LeaveTracker[[#This Row],[Days]]&amp;" "&amp;LeaveTracker[[#This Row],[Type of Leave]]</f>
        <v>1 VL</v>
      </c>
      <c r="L8122" s="23">
        <f ca="1">NETWORKDAYS(LeaveTracker[[#This Row],[Start Date]],LeaveTracker[[#This Row],[End Date]],lstHolidays)</f>
        <v>1</v>
      </c>
      <c r="M8122" s="27"/>
    </row>
    <row r="8123" spans="1:13" ht="30" customHeight="1" x14ac:dyDescent="0.3">
      <c r="A8123" s="27">
        <f>A8120+1</f>
        <v>4288</v>
      </c>
      <c r="B8123" s="31">
        <v>45210</v>
      </c>
      <c r="C8123" s="31">
        <v>45196</v>
      </c>
      <c r="D8123" s="19" t="s">
        <v>577</v>
      </c>
      <c r="E8123" s="20" t="str">
        <f>IF(ISBLANK(LeaveTracker[[#This Row],[Employee Name]]),"-----",VLOOKUP(LeaveTracker[[#This Row],[Employee Name]],'List of Employees'!$B$4:$H$767,7))</f>
        <v>CCT</v>
      </c>
      <c r="F8123" s="66" t="str">
        <f>IF(ISBLANK(LeaveTracker[[#This Row],[Employee Name]]),"-----",VLOOKUP(LeaveTracker[[#This Row],[Employee Name]],'List of Employees'!$B$4:$H$767,6))</f>
        <v>PERMANENT</v>
      </c>
      <c r="G8123" s="24">
        <v>45195</v>
      </c>
      <c r="H8123" s="24">
        <v>45195</v>
      </c>
      <c r="I8123" s="20" t="s">
        <v>81</v>
      </c>
      <c r="K8123" s="57" t="str">
        <f ca="1">LeaveTracker[[#This Row],[Days]]&amp;" "&amp;LeaveTracker[[#This Row],[Type of Leave]]</f>
        <v>1 SL</v>
      </c>
      <c r="L8123" s="23">
        <f ca="1">NETWORKDAYS(LeaveTracker[[#This Row],[Start Date]],LeaveTracker[[#This Row],[End Date]],lstHolidays)</f>
        <v>1</v>
      </c>
      <c r="M8123" s="27"/>
    </row>
    <row r="8124" spans="1:13" ht="30" customHeight="1" x14ac:dyDescent="0.3">
      <c r="A8124" s="27">
        <f>A8123+1</f>
        <v>4289</v>
      </c>
      <c r="B8124" s="31">
        <v>45210</v>
      </c>
      <c r="C8124" s="31">
        <v>45198</v>
      </c>
      <c r="D8124" s="19" t="s">
        <v>2373</v>
      </c>
      <c r="E8124" s="20" t="str">
        <f>IF(ISBLANK(LeaveTracker[[#This Row],[Employee Name]]),"-----",VLOOKUP(LeaveTracker[[#This Row],[Employee Name]],'List of Employees'!$B$4:$H$767,7))</f>
        <v>LCR</v>
      </c>
      <c r="F8124" s="66" t="str">
        <f>IF(ISBLANK(LeaveTracker[[#This Row],[Employee Name]]),"-----",VLOOKUP(LeaveTracker[[#This Row],[Employee Name]],'List of Employees'!$B$4:$H$767,6))</f>
        <v>CASUAL</v>
      </c>
      <c r="G8124" s="24">
        <v>45194</v>
      </c>
      <c r="H8124" s="24">
        <v>45194</v>
      </c>
      <c r="I8124" s="20" t="s">
        <v>81</v>
      </c>
      <c r="K8124" s="57" t="str">
        <f ca="1">LeaveTracker[[#This Row],[Days]]&amp;" "&amp;LeaveTracker[[#This Row],[Type of Leave]]</f>
        <v>1 SL</v>
      </c>
      <c r="L8124" s="23">
        <f ca="1">NETWORKDAYS(LeaveTracker[[#This Row],[Start Date]],LeaveTracker[[#This Row],[End Date]],lstHolidays)</f>
        <v>1</v>
      </c>
      <c r="M8124" s="27"/>
    </row>
    <row r="8125" spans="1:13" ht="30" customHeight="1" x14ac:dyDescent="0.3">
      <c r="A8125" s="27">
        <v>4289</v>
      </c>
      <c r="B8125" s="31">
        <v>45210</v>
      </c>
      <c r="C8125" s="31">
        <v>45198</v>
      </c>
      <c r="D8125" s="19" t="s">
        <v>2373</v>
      </c>
      <c r="E8125" s="20" t="str">
        <f>IF(ISBLANK(LeaveTracker[[#This Row],[Employee Name]]),"-----",VLOOKUP(LeaveTracker[[#This Row],[Employee Name]],'List of Employees'!$B$4:$H$767,7))</f>
        <v>LCR</v>
      </c>
      <c r="F8125" s="66" t="str">
        <f>IF(ISBLANK(LeaveTracker[[#This Row],[Employee Name]]),"-----",VLOOKUP(LeaveTracker[[#This Row],[Employee Name]],'List of Employees'!$B$4:$H$767,6))</f>
        <v>CASUAL</v>
      </c>
      <c r="G8125" s="24">
        <v>45197</v>
      </c>
      <c r="H8125" s="24">
        <v>45197</v>
      </c>
      <c r="I8125" s="20" t="s">
        <v>81</v>
      </c>
      <c r="K8125" s="57" t="str">
        <f ca="1">LeaveTracker[[#This Row],[Days]]&amp;" "&amp;LeaveTracker[[#This Row],[Type of Leave]]</f>
        <v>1 SL</v>
      </c>
      <c r="L8125" s="23">
        <f ca="1">NETWORKDAYS(LeaveTracker[[#This Row],[Start Date]],LeaveTracker[[#This Row],[End Date]],lstHolidays)</f>
        <v>1</v>
      </c>
      <c r="M8125" s="27"/>
    </row>
    <row r="8126" spans="1:13" ht="30" customHeight="1" x14ac:dyDescent="0.3">
      <c r="A8126" s="27">
        <f>A8124+1</f>
        <v>4290</v>
      </c>
      <c r="B8126" s="31">
        <v>45210</v>
      </c>
      <c r="C8126" s="31">
        <v>45202</v>
      </c>
      <c r="D8126" s="19" t="s">
        <v>2373</v>
      </c>
      <c r="E8126" s="20" t="str">
        <f>IF(ISBLANK(LeaveTracker[[#This Row],[Employee Name]]),"-----",VLOOKUP(LeaveTracker[[#This Row],[Employee Name]],'List of Employees'!$B$4:$H$767,7))</f>
        <v>LCR</v>
      </c>
      <c r="F8126" s="66" t="str">
        <f>IF(ISBLANK(LeaveTracker[[#This Row],[Employee Name]]),"-----",VLOOKUP(LeaveTracker[[#This Row],[Employee Name]],'List of Employees'!$B$4:$H$767,6))</f>
        <v>CASUAL</v>
      </c>
      <c r="G8126" s="24">
        <v>45201</v>
      </c>
      <c r="H8126" s="24">
        <v>45201</v>
      </c>
      <c r="I8126" s="20" t="s">
        <v>81</v>
      </c>
      <c r="K8126" s="57" t="str">
        <f ca="1">LeaveTracker[[#This Row],[Days]]&amp;" "&amp;LeaveTracker[[#This Row],[Type of Leave]]</f>
        <v>1 SL</v>
      </c>
      <c r="L8126" s="23">
        <f ca="1">NETWORKDAYS(LeaveTracker[[#This Row],[Start Date]],LeaveTracker[[#This Row],[End Date]],lstHolidays)</f>
        <v>1</v>
      </c>
      <c r="M8126" s="27"/>
    </row>
    <row r="8127" spans="1:13" ht="30" customHeight="1" x14ac:dyDescent="0.3">
      <c r="A8127" s="27">
        <f>A8126+1</f>
        <v>4291</v>
      </c>
      <c r="B8127" s="31">
        <v>45210</v>
      </c>
      <c r="C8127" s="31">
        <v>45202</v>
      </c>
      <c r="D8127" s="19" t="s">
        <v>2073</v>
      </c>
      <c r="E8127" s="20" t="str">
        <f>IF(ISBLANK(LeaveTracker[[#This Row],[Employee Name]]),"-----",VLOOKUP(LeaveTracker[[#This Row],[Employee Name]],'List of Employees'!$B$4:$H$767,7))</f>
        <v>LEGAL OFFICE</v>
      </c>
      <c r="F8127" s="66" t="str">
        <f>IF(ISBLANK(LeaveTracker[[#This Row],[Employee Name]]),"-----",VLOOKUP(LeaveTracker[[#This Row],[Employee Name]],'List of Employees'!$B$4:$H$767,6))</f>
        <v>CASUAL</v>
      </c>
      <c r="G8127" s="24">
        <v>45173</v>
      </c>
      <c r="H8127" s="24">
        <v>45173</v>
      </c>
      <c r="I8127" s="20" t="s">
        <v>81</v>
      </c>
      <c r="K8127" s="57" t="str">
        <f ca="1">LeaveTracker[[#This Row],[Days]]&amp;" "&amp;LeaveTracker[[#This Row],[Type of Leave]]</f>
        <v>1 SL</v>
      </c>
      <c r="L8127" s="23">
        <f ca="1">NETWORKDAYS(LeaveTracker[[#This Row],[Start Date]],LeaveTracker[[#This Row],[End Date]],lstHolidays)</f>
        <v>1</v>
      </c>
      <c r="M8127" s="27"/>
    </row>
    <row r="8128" spans="1:13" ht="30" customHeight="1" x14ac:dyDescent="0.3">
      <c r="A8128" s="27">
        <v>4291</v>
      </c>
      <c r="B8128" s="31">
        <v>45210</v>
      </c>
      <c r="C8128" s="31">
        <v>45202</v>
      </c>
      <c r="D8128" s="19" t="s">
        <v>2073</v>
      </c>
      <c r="E8128" s="20" t="str">
        <f>IF(ISBLANK(LeaveTracker[[#This Row],[Employee Name]]),"-----",VLOOKUP(LeaveTracker[[#This Row],[Employee Name]],'List of Employees'!$B$4:$H$767,7))</f>
        <v>LEGAL OFFICE</v>
      </c>
      <c r="F8128" s="66" t="str">
        <f>IF(ISBLANK(LeaveTracker[[#This Row],[Employee Name]]),"-----",VLOOKUP(LeaveTracker[[#This Row],[Employee Name]],'List of Employees'!$B$4:$H$767,6))</f>
        <v>CASUAL</v>
      </c>
      <c r="G8128" s="24">
        <v>45191</v>
      </c>
      <c r="H8128" s="24">
        <v>45191</v>
      </c>
      <c r="I8128" s="20" t="s">
        <v>81</v>
      </c>
      <c r="K8128" s="57" t="str">
        <f ca="1">LeaveTracker[[#This Row],[Days]]&amp;" "&amp;LeaveTracker[[#This Row],[Type of Leave]]</f>
        <v>1 SL</v>
      </c>
      <c r="L8128" s="23">
        <f ca="1">NETWORKDAYS(LeaveTracker[[#This Row],[Start Date]],LeaveTracker[[#This Row],[End Date]],lstHolidays)</f>
        <v>1</v>
      </c>
      <c r="M8128" s="27"/>
    </row>
    <row r="8129" spans="1:13" ht="30" customHeight="1" x14ac:dyDescent="0.3">
      <c r="A8129" s="27">
        <f>A8127+1</f>
        <v>4292</v>
      </c>
      <c r="B8129" s="31">
        <v>45210</v>
      </c>
      <c r="C8129" s="31">
        <v>45201</v>
      </c>
      <c r="D8129" s="19" t="s">
        <v>1760</v>
      </c>
      <c r="E8129" s="20" t="str">
        <f>IF(ISBLANK(LeaveTracker[[#This Row],[Employee Name]]),"-----",VLOOKUP(LeaveTracker[[#This Row],[Employee Name]],'List of Employees'!$B$4:$H$767,7))</f>
        <v>GSO</v>
      </c>
      <c r="F8129" s="66" t="str">
        <f>IF(ISBLANK(LeaveTracker[[#This Row],[Employee Name]]),"-----",VLOOKUP(LeaveTracker[[#This Row],[Employee Name]],'List of Employees'!$B$4:$H$767,6))</f>
        <v>CASUAL</v>
      </c>
      <c r="G8129" s="24">
        <v>45209</v>
      </c>
      <c r="H8129" s="24">
        <v>45210</v>
      </c>
      <c r="I8129" s="20" t="s">
        <v>82</v>
      </c>
      <c r="K8129" s="57" t="str">
        <f ca="1">LeaveTracker[[#This Row],[Days]]&amp;" "&amp;LeaveTracker[[#This Row],[Type of Leave]]</f>
        <v>2 VL</v>
      </c>
      <c r="L8129" s="23">
        <f ca="1">NETWORKDAYS(LeaveTracker[[#This Row],[Start Date]],LeaveTracker[[#This Row],[End Date]],lstHolidays)</f>
        <v>2</v>
      </c>
      <c r="M8129" s="27"/>
    </row>
    <row r="8130" spans="1:13" ht="30" customHeight="1" x14ac:dyDescent="0.3">
      <c r="A8130" s="27">
        <v>4292</v>
      </c>
      <c r="B8130" s="31">
        <v>45210</v>
      </c>
      <c r="C8130" s="31">
        <v>45201</v>
      </c>
      <c r="D8130" s="19" t="s">
        <v>1760</v>
      </c>
      <c r="E8130" s="20" t="str">
        <f>IF(ISBLANK(LeaveTracker[[#This Row],[Employee Name]]),"-----",VLOOKUP(LeaveTracker[[#This Row],[Employee Name]],'List of Employees'!$B$4:$H$767,7))</f>
        <v>GSO</v>
      </c>
      <c r="F8130" s="66" t="str">
        <f>IF(ISBLANK(LeaveTracker[[#This Row],[Employee Name]]),"-----",VLOOKUP(LeaveTracker[[#This Row],[Employee Name]],'List of Employees'!$B$4:$H$767,6))</f>
        <v>CASUAL</v>
      </c>
      <c r="G8130" s="24">
        <v>45215</v>
      </c>
      <c r="H8130" s="24">
        <v>45217</v>
      </c>
      <c r="I8130" s="20" t="s">
        <v>82</v>
      </c>
      <c r="K8130" s="57" t="str">
        <f ca="1">LeaveTracker[[#This Row],[Days]]&amp;" "&amp;LeaveTracker[[#This Row],[Type of Leave]]</f>
        <v>3 VL</v>
      </c>
      <c r="L8130" s="23">
        <f ca="1">NETWORKDAYS(LeaveTracker[[#This Row],[Start Date]],LeaveTracker[[#This Row],[End Date]],lstHolidays)</f>
        <v>3</v>
      </c>
      <c r="M8130" s="27"/>
    </row>
    <row r="8131" spans="1:13" ht="30" customHeight="1" x14ac:dyDescent="0.3">
      <c r="A8131" s="27">
        <f>A8129+1</f>
        <v>4293</v>
      </c>
      <c r="B8131" s="31">
        <v>45210</v>
      </c>
      <c r="C8131" s="31">
        <v>45201</v>
      </c>
      <c r="D8131" s="19" t="s">
        <v>1819</v>
      </c>
      <c r="E8131" s="20" t="str">
        <f>IF(ISBLANK(LeaveTracker[[#This Row],[Employee Name]]),"-----",VLOOKUP(LeaveTracker[[#This Row],[Employee Name]],'List of Employees'!$B$4:$H$767,7))</f>
        <v>GSO</v>
      </c>
      <c r="F8131" s="66" t="str">
        <f>IF(ISBLANK(LeaveTracker[[#This Row],[Employee Name]]),"-----",VLOOKUP(LeaveTracker[[#This Row],[Employee Name]],'List of Employees'!$B$4:$H$767,6))</f>
        <v>CASUAL</v>
      </c>
      <c r="G8131" s="24">
        <v>45194</v>
      </c>
      <c r="H8131" s="24">
        <v>45198</v>
      </c>
      <c r="I8131" s="20" t="s">
        <v>81</v>
      </c>
      <c r="K8131" s="57" t="str">
        <f ca="1">LeaveTracker[[#This Row],[Days]]&amp;" "&amp;LeaveTracker[[#This Row],[Type of Leave]]</f>
        <v>5 SL</v>
      </c>
      <c r="L8131" s="23">
        <f ca="1">NETWORKDAYS(LeaveTracker[[#This Row],[Start Date]],LeaveTracker[[#This Row],[End Date]],lstHolidays)</f>
        <v>5</v>
      </c>
      <c r="M8131" s="27"/>
    </row>
    <row r="8132" spans="1:13" ht="30" customHeight="1" x14ac:dyDescent="0.3">
      <c r="A8132" s="27">
        <f>A8131+1</f>
        <v>4294</v>
      </c>
      <c r="B8132" s="31">
        <v>45210</v>
      </c>
      <c r="C8132" s="31">
        <v>45197</v>
      </c>
      <c r="D8132" s="19" t="s">
        <v>1950</v>
      </c>
      <c r="E8132" s="20" t="str">
        <f>IF(ISBLANK(LeaveTracker[[#This Row],[Employee Name]]),"-----",VLOOKUP(LeaveTracker[[#This Row],[Employee Name]],'List of Employees'!$B$4:$H$767,7))</f>
        <v>EEO/CITY MARKET</v>
      </c>
      <c r="F8132" s="66" t="str">
        <f>IF(ISBLANK(LeaveTracker[[#This Row],[Employee Name]]),"-----",VLOOKUP(LeaveTracker[[#This Row],[Employee Name]],'List of Employees'!$B$4:$H$767,6))</f>
        <v>CASUAL</v>
      </c>
      <c r="G8132" s="24">
        <v>45204</v>
      </c>
      <c r="H8132" s="24">
        <v>45204</v>
      </c>
      <c r="I8132" s="20" t="s">
        <v>82</v>
      </c>
      <c r="K8132" s="57" t="str">
        <f ca="1">LeaveTracker[[#This Row],[Days]]&amp;" "&amp;LeaveTracker[[#This Row],[Type of Leave]]</f>
        <v>1 VL</v>
      </c>
      <c r="L8132" s="23">
        <f ca="1">NETWORKDAYS(LeaveTracker[[#This Row],[Start Date]],LeaveTracker[[#This Row],[End Date]],lstHolidays)</f>
        <v>1</v>
      </c>
      <c r="M8132" s="27"/>
    </row>
    <row r="8133" spans="1:13" ht="30" customHeight="1" x14ac:dyDescent="0.3">
      <c r="A8133" s="27">
        <v>4294</v>
      </c>
      <c r="B8133" s="31">
        <v>45210</v>
      </c>
      <c r="C8133" s="31">
        <v>45197</v>
      </c>
      <c r="D8133" s="19" t="s">
        <v>1950</v>
      </c>
      <c r="E8133" s="20" t="str">
        <f>IF(ISBLANK(LeaveTracker[[#This Row],[Employee Name]]),"-----",VLOOKUP(LeaveTracker[[#This Row],[Employee Name]],'List of Employees'!$B$4:$H$767,7))</f>
        <v>EEO/CITY MARKET</v>
      </c>
      <c r="F8133" s="66" t="str">
        <f>IF(ISBLANK(LeaveTracker[[#This Row],[Employee Name]]),"-----",VLOOKUP(LeaveTracker[[#This Row],[Employee Name]],'List of Employees'!$B$4:$H$767,6))</f>
        <v>CASUAL</v>
      </c>
      <c r="G8133" s="24">
        <v>45208</v>
      </c>
      <c r="H8133" s="24">
        <v>45209</v>
      </c>
      <c r="I8133" s="20" t="s">
        <v>82</v>
      </c>
      <c r="K8133" s="57" t="str">
        <f ca="1">LeaveTracker[[#This Row],[Days]]&amp;" "&amp;LeaveTracker[[#This Row],[Type of Leave]]</f>
        <v>2 VL</v>
      </c>
      <c r="L8133" s="23">
        <f ca="1">NETWORKDAYS(LeaveTracker[[#This Row],[Start Date]],LeaveTracker[[#This Row],[End Date]],lstHolidays)</f>
        <v>2</v>
      </c>
      <c r="M8133" s="27"/>
    </row>
    <row r="8134" spans="1:13" ht="30" customHeight="1" x14ac:dyDescent="0.3">
      <c r="A8134" s="27">
        <v>4294</v>
      </c>
      <c r="B8134" s="31">
        <v>45210</v>
      </c>
      <c r="C8134" s="31">
        <v>45197</v>
      </c>
      <c r="D8134" s="19" t="s">
        <v>1950</v>
      </c>
      <c r="E8134" s="20" t="str">
        <f>IF(ISBLANK(LeaveTracker[[#This Row],[Employee Name]]),"-----",VLOOKUP(LeaveTracker[[#This Row],[Employee Name]],'List of Employees'!$B$4:$H$767,7))</f>
        <v>EEO/CITY MARKET</v>
      </c>
      <c r="F8134" s="66" t="str">
        <f>IF(ISBLANK(LeaveTracker[[#This Row],[Employee Name]]),"-----",VLOOKUP(LeaveTracker[[#This Row],[Employee Name]],'List of Employees'!$B$4:$H$767,6))</f>
        <v>CASUAL</v>
      </c>
      <c r="G8134" s="24">
        <v>45218</v>
      </c>
      <c r="H8134" s="24">
        <v>45219</v>
      </c>
      <c r="I8134" s="20" t="s">
        <v>82</v>
      </c>
      <c r="K8134" s="57" t="str">
        <f ca="1">LeaveTracker[[#This Row],[Days]]&amp;" "&amp;LeaveTracker[[#This Row],[Type of Leave]]</f>
        <v>2 VL</v>
      </c>
      <c r="L8134" s="23">
        <f ca="1">NETWORKDAYS(LeaveTracker[[#This Row],[Start Date]],LeaveTracker[[#This Row],[End Date]],lstHolidays)</f>
        <v>2</v>
      </c>
      <c r="M8134" s="27"/>
    </row>
    <row r="8135" spans="1:13" ht="30" customHeight="1" x14ac:dyDescent="0.3">
      <c r="A8135" s="27">
        <v>4294</v>
      </c>
      <c r="B8135" s="31">
        <v>45210</v>
      </c>
      <c r="C8135" s="31">
        <v>45197</v>
      </c>
      <c r="D8135" s="19" t="s">
        <v>1950</v>
      </c>
      <c r="E8135" s="20" t="str">
        <f>IF(ISBLANK(LeaveTracker[[#This Row],[Employee Name]]),"-----",VLOOKUP(LeaveTracker[[#This Row],[Employee Name]],'List of Employees'!$B$4:$H$767,7))</f>
        <v>EEO/CITY MARKET</v>
      </c>
      <c r="F8135" s="66" t="str">
        <f>IF(ISBLANK(LeaveTracker[[#This Row],[Employee Name]]),"-----",VLOOKUP(LeaveTracker[[#This Row],[Employee Name]],'List of Employees'!$B$4:$H$767,6))</f>
        <v>CASUAL</v>
      </c>
      <c r="G8135" s="24">
        <v>45222</v>
      </c>
      <c r="H8135" s="24">
        <v>45223</v>
      </c>
      <c r="I8135" s="20" t="s">
        <v>82</v>
      </c>
      <c r="K8135" s="57" t="str">
        <f ca="1">LeaveTracker[[#This Row],[Days]]&amp;" "&amp;LeaveTracker[[#This Row],[Type of Leave]]</f>
        <v>2 VL</v>
      </c>
      <c r="L8135" s="23">
        <f ca="1">NETWORKDAYS(LeaveTracker[[#This Row],[Start Date]],LeaveTracker[[#This Row],[End Date]],lstHolidays)</f>
        <v>2</v>
      </c>
      <c r="M8135" s="27"/>
    </row>
    <row r="8136" spans="1:13" ht="30" customHeight="1" x14ac:dyDescent="0.3">
      <c r="A8136" s="27">
        <v>4294</v>
      </c>
      <c r="B8136" s="31">
        <v>45210</v>
      </c>
      <c r="C8136" s="31">
        <v>45197</v>
      </c>
      <c r="D8136" s="19" t="s">
        <v>1950</v>
      </c>
      <c r="E8136" s="20" t="str">
        <f>IF(ISBLANK(LeaveTracker[[#This Row],[Employee Name]]),"-----",VLOOKUP(LeaveTracker[[#This Row],[Employee Name]],'List of Employees'!$B$4:$H$767,7))</f>
        <v>EEO/CITY MARKET</v>
      </c>
      <c r="F8136" s="66" t="str">
        <f>IF(ISBLANK(LeaveTracker[[#This Row],[Employee Name]]),"-----",VLOOKUP(LeaveTracker[[#This Row],[Employee Name]],'List of Employees'!$B$4:$H$767,6))</f>
        <v>CASUAL</v>
      </c>
      <c r="G8136" s="24">
        <v>45229</v>
      </c>
      <c r="H8136" s="24">
        <v>45229</v>
      </c>
      <c r="I8136" s="20" t="s">
        <v>82</v>
      </c>
      <c r="K8136" s="57" t="str">
        <f>LeaveTracker[[#This Row],[Days]]&amp;" "&amp;LeaveTracker[[#This Row],[Type of Leave]]</f>
        <v>1 VL</v>
      </c>
      <c r="L8136" s="23">
        <v>1</v>
      </c>
      <c r="M8136" s="27"/>
    </row>
    <row r="8137" spans="1:13" ht="30" customHeight="1" x14ac:dyDescent="0.3">
      <c r="A8137" s="27">
        <f>A8132+1</f>
        <v>4295</v>
      </c>
      <c r="B8137" s="31">
        <v>45210</v>
      </c>
      <c r="C8137" s="31">
        <v>45199</v>
      </c>
      <c r="D8137" s="19" t="s">
        <v>1817</v>
      </c>
      <c r="E8137" s="20" t="str">
        <f>IF(ISBLANK(LeaveTracker[[#This Row],[Employee Name]]),"-----",VLOOKUP(LeaveTracker[[#This Row],[Employee Name]],'List of Employees'!$B$4:$H$767,7))</f>
        <v>EEO/CITY MARKET</v>
      </c>
      <c r="F8137" s="66" t="str">
        <f>IF(ISBLANK(LeaveTracker[[#This Row],[Employee Name]]),"-----",VLOOKUP(LeaveTracker[[#This Row],[Employee Name]],'List of Employees'!$B$4:$H$767,6))</f>
        <v>CASUAL</v>
      </c>
      <c r="G8137" s="24">
        <v>45215</v>
      </c>
      <c r="H8137" s="24">
        <v>45216</v>
      </c>
      <c r="I8137" s="20" t="s">
        <v>82</v>
      </c>
      <c r="K8137" s="57" t="str">
        <f ca="1">LeaveTracker[[#This Row],[Days]]&amp;" "&amp;LeaveTracker[[#This Row],[Type of Leave]]</f>
        <v>2 VL</v>
      </c>
      <c r="L8137" s="23">
        <f ca="1">NETWORKDAYS(LeaveTracker[[#This Row],[Start Date]],LeaveTracker[[#This Row],[End Date]],lstHolidays)</f>
        <v>2</v>
      </c>
      <c r="M8137" s="27"/>
    </row>
    <row r="8138" spans="1:13" ht="30" customHeight="1" x14ac:dyDescent="0.3">
      <c r="A8138" s="27">
        <v>4295</v>
      </c>
      <c r="B8138" s="31">
        <v>45210</v>
      </c>
      <c r="C8138" s="31">
        <v>45199</v>
      </c>
      <c r="D8138" s="19" t="s">
        <v>1817</v>
      </c>
      <c r="E8138" s="20" t="str">
        <f>IF(ISBLANK(LeaveTracker[[#This Row],[Employee Name]]),"-----",VLOOKUP(LeaveTracker[[#This Row],[Employee Name]],'List of Employees'!$B$4:$H$767,7))</f>
        <v>EEO/CITY MARKET</v>
      </c>
      <c r="F8138" s="66" t="str">
        <f>IF(ISBLANK(LeaveTracker[[#This Row],[Employee Name]]),"-----",VLOOKUP(LeaveTracker[[#This Row],[Employee Name]],'List of Employees'!$B$4:$H$767,6))</f>
        <v>CASUAL</v>
      </c>
      <c r="G8138" s="24">
        <v>45218</v>
      </c>
      <c r="H8138" s="24">
        <v>45219</v>
      </c>
      <c r="I8138" s="20" t="s">
        <v>82</v>
      </c>
      <c r="K8138" s="57" t="str">
        <f ca="1">LeaveTracker[[#This Row],[Days]]&amp;" "&amp;LeaveTracker[[#This Row],[Type of Leave]]</f>
        <v>2 VL</v>
      </c>
      <c r="L8138" s="23">
        <f ca="1">NETWORKDAYS(LeaveTracker[[#This Row],[Start Date]],LeaveTracker[[#This Row],[End Date]],lstHolidays)</f>
        <v>2</v>
      </c>
      <c r="M8138" s="27"/>
    </row>
    <row r="8139" spans="1:13" ht="30" customHeight="1" x14ac:dyDescent="0.3">
      <c r="A8139" s="27">
        <v>4295</v>
      </c>
      <c r="B8139" s="31">
        <v>45210</v>
      </c>
      <c r="C8139" s="31">
        <v>45199</v>
      </c>
      <c r="D8139" s="19" t="s">
        <v>1817</v>
      </c>
      <c r="E8139" s="20" t="str">
        <f>IF(ISBLANK(LeaveTracker[[#This Row],[Employee Name]]),"-----",VLOOKUP(LeaveTracker[[#This Row],[Employee Name]],'List of Employees'!$B$4:$H$767,7))</f>
        <v>EEO/CITY MARKET</v>
      </c>
      <c r="F8139" s="66" t="str">
        <f>IF(ISBLANK(LeaveTracker[[#This Row],[Employee Name]]),"-----",VLOOKUP(LeaveTracker[[#This Row],[Employee Name]],'List of Employees'!$B$4:$H$767,6))</f>
        <v>CASUAL</v>
      </c>
      <c r="G8139" s="24">
        <v>45222</v>
      </c>
      <c r="H8139" s="24">
        <v>45223</v>
      </c>
      <c r="I8139" s="20" t="s">
        <v>82</v>
      </c>
      <c r="K8139" s="57" t="str">
        <f ca="1">LeaveTracker[[#This Row],[Days]]&amp;" "&amp;LeaveTracker[[#This Row],[Type of Leave]]</f>
        <v>2 VL</v>
      </c>
      <c r="L8139" s="23">
        <f ca="1">NETWORKDAYS(LeaveTracker[[#This Row],[Start Date]],LeaveTracker[[#This Row],[End Date]],lstHolidays)</f>
        <v>2</v>
      </c>
      <c r="M8139" s="27"/>
    </row>
    <row r="8140" spans="1:13" ht="30" customHeight="1" x14ac:dyDescent="0.3">
      <c r="A8140" s="27">
        <v>4295</v>
      </c>
      <c r="B8140" s="31">
        <v>45210</v>
      </c>
      <c r="C8140" s="31">
        <v>45199</v>
      </c>
      <c r="D8140" s="19" t="s">
        <v>1817</v>
      </c>
      <c r="E8140" s="20" t="str">
        <f>IF(ISBLANK(LeaveTracker[[#This Row],[Employee Name]]),"-----",VLOOKUP(LeaveTracker[[#This Row],[Employee Name]],'List of Employees'!$B$4:$H$767,7))</f>
        <v>EEO/CITY MARKET</v>
      </c>
      <c r="F8140" s="66" t="str">
        <f>IF(ISBLANK(LeaveTracker[[#This Row],[Employee Name]]),"-----",VLOOKUP(LeaveTracker[[#This Row],[Employee Name]],'List of Employees'!$B$4:$H$767,6))</f>
        <v>CASUAL</v>
      </c>
      <c r="G8140" s="24">
        <v>45225</v>
      </c>
      <c r="H8140" s="24">
        <v>45226</v>
      </c>
      <c r="I8140" s="20" t="s">
        <v>82</v>
      </c>
      <c r="K8140" s="57" t="str">
        <f ca="1">LeaveTracker[[#This Row],[Days]]&amp;" "&amp;LeaveTracker[[#This Row],[Type of Leave]]</f>
        <v>2 VL</v>
      </c>
      <c r="L8140" s="23">
        <f ca="1">NETWORKDAYS(LeaveTracker[[#This Row],[Start Date]],LeaveTracker[[#This Row],[End Date]],lstHolidays)</f>
        <v>2</v>
      </c>
      <c r="M8140" s="27"/>
    </row>
    <row r="8141" spans="1:13" ht="30" customHeight="1" x14ac:dyDescent="0.3">
      <c r="A8141" s="27">
        <v>4295</v>
      </c>
      <c r="B8141" s="31">
        <v>45210</v>
      </c>
      <c r="C8141" s="31">
        <v>45199</v>
      </c>
      <c r="D8141" s="19" t="s">
        <v>1817</v>
      </c>
      <c r="E8141" s="20" t="str">
        <f>IF(ISBLANK(LeaveTracker[[#This Row],[Employee Name]]),"-----",VLOOKUP(LeaveTracker[[#This Row],[Employee Name]],'List of Employees'!$B$4:$H$767,7))</f>
        <v>EEO/CITY MARKET</v>
      </c>
      <c r="F8141" s="66" t="str">
        <f>IF(ISBLANK(LeaveTracker[[#This Row],[Employee Name]]),"-----",VLOOKUP(LeaveTracker[[#This Row],[Employee Name]],'List of Employees'!$B$4:$H$767,6))</f>
        <v>CASUAL</v>
      </c>
      <c r="G8141" s="24">
        <v>45229</v>
      </c>
      <c r="H8141" s="24">
        <v>45230</v>
      </c>
      <c r="I8141" s="20" t="s">
        <v>82</v>
      </c>
      <c r="K8141" s="57" t="str">
        <f>LeaveTracker[[#This Row],[Days]]&amp;" "&amp;LeaveTracker[[#This Row],[Type of Leave]]</f>
        <v>2 VL</v>
      </c>
      <c r="L8141" s="23">
        <v>2</v>
      </c>
      <c r="M8141" s="27"/>
    </row>
    <row r="8142" spans="1:13" ht="30" customHeight="1" x14ac:dyDescent="0.3">
      <c r="A8142" s="27">
        <f>A8137+1</f>
        <v>4296</v>
      </c>
      <c r="B8142" s="31">
        <v>45210</v>
      </c>
      <c r="C8142" s="31">
        <v>45201</v>
      </c>
      <c r="D8142" s="19" t="s">
        <v>594</v>
      </c>
      <c r="E8142" s="20" t="str">
        <f>IF(ISBLANK(LeaveTracker[[#This Row],[Employee Name]]),"-----",VLOOKUP(LeaveTracker[[#This Row],[Employee Name]],'List of Employees'!$B$4:$H$767,7))</f>
        <v>MAHOGANY MARKET</v>
      </c>
      <c r="F8142" s="66" t="str">
        <f>IF(ISBLANK(LeaveTracker[[#This Row],[Employee Name]]),"-----",VLOOKUP(LeaveTracker[[#This Row],[Employee Name]],'List of Employees'!$B$4:$H$767,6))</f>
        <v>PERMANENT</v>
      </c>
      <c r="G8142" s="24">
        <v>45198</v>
      </c>
      <c r="H8142" s="24">
        <v>45198</v>
      </c>
      <c r="I8142" s="20" t="s">
        <v>81</v>
      </c>
      <c r="K8142" s="57" t="str">
        <f ca="1">LeaveTracker[[#This Row],[Days]]&amp;" "&amp;LeaveTracker[[#This Row],[Type of Leave]]</f>
        <v>1 SL</v>
      </c>
      <c r="L8142" s="23">
        <f ca="1">NETWORKDAYS(LeaveTracker[[#This Row],[Start Date]],LeaveTracker[[#This Row],[End Date]],lstHolidays)</f>
        <v>1</v>
      </c>
      <c r="M8142" s="27"/>
    </row>
    <row r="8143" spans="1:13" ht="30" customHeight="1" x14ac:dyDescent="0.3">
      <c r="A8143" s="27">
        <f t="shared" ref="A8143:A8149" si="105">A8142+1</f>
        <v>4297</v>
      </c>
      <c r="B8143" s="31">
        <v>45210</v>
      </c>
      <c r="C8143" s="31">
        <v>45201</v>
      </c>
      <c r="D8143" s="19" t="s">
        <v>1744</v>
      </c>
      <c r="E8143" s="20" t="str">
        <f>IF(ISBLANK(LeaveTracker[[#This Row],[Employee Name]]),"-----",VLOOKUP(LeaveTracker[[#This Row],[Employee Name]],'List of Employees'!$B$4:$H$767,7))</f>
        <v>MAHOGANY MARKET</v>
      </c>
      <c r="F8143" s="66" t="str">
        <f>IF(ISBLANK(LeaveTracker[[#This Row],[Employee Name]]),"-----",VLOOKUP(LeaveTracker[[#This Row],[Employee Name]],'List of Employees'!$B$4:$H$767,6))</f>
        <v>CASUAL</v>
      </c>
      <c r="G8143" s="24">
        <v>45198</v>
      </c>
      <c r="H8143" s="24">
        <v>45198</v>
      </c>
      <c r="I8143" s="20" t="s">
        <v>81</v>
      </c>
      <c r="K8143" s="57" t="str">
        <f ca="1">LeaveTracker[[#This Row],[Days]]&amp;" "&amp;LeaveTracker[[#This Row],[Type of Leave]]</f>
        <v>1 SL</v>
      </c>
      <c r="L8143" s="23">
        <f ca="1">NETWORKDAYS(LeaveTracker[[#This Row],[Start Date]],LeaveTracker[[#This Row],[End Date]],lstHolidays)</f>
        <v>1</v>
      </c>
      <c r="M8143" s="27"/>
    </row>
    <row r="8144" spans="1:13" ht="30" customHeight="1" x14ac:dyDescent="0.3">
      <c r="A8144" s="27">
        <f t="shared" si="105"/>
        <v>4298</v>
      </c>
      <c r="B8144" s="31">
        <v>45210</v>
      </c>
      <c r="C8144" s="31">
        <v>45198</v>
      </c>
      <c r="D8144" s="19" t="s">
        <v>1745</v>
      </c>
      <c r="E8144" s="20" t="str">
        <f>IF(ISBLANK(LeaveTracker[[#This Row],[Employee Name]]),"-----",VLOOKUP(LeaveTracker[[#This Row],[Employee Name]],'List of Employees'!$B$4:$H$767,7))</f>
        <v>AGRICULTURE OFFICE</v>
      </c>
      <c r="F8144" s="66" t="str">
        <f>IF(ISBLANK(LeaveTracker[[#This Row],[Employee Name]]),"-----",VLOOKUP(LeaveTracker[[#This Row],[Employee Name]],'List of Employees'!$B$4:$H$767,6))</f>
        <v>CASUAL</v>
      </c>
      <c r="G8144" s="24">
        <v>45197</v>
      </c>
      <c r="H8144" s="24">
        <v>45197</v>
      </c>
      <c r="I8144" s="20" t="s">
        <v>81</v>
      </c>
      <c r="K8144" s="57" t="str">
        <f ca="1">LeaveTracker[[#This Row],[Days]]&amp;" "&amp;LeaveTracker[[#This Row],[Type of Leave]]</f>
        <v>1 SL</v>
      </c>
      <c r="L8144" s="23">
        <f ca="1">NETWORKDAYS(LeaveTracker[[#This Row],[Start Date]],LeaveTracker[[#This Row],[End Date]],lstHolidays)</f>
        <v>1</v>
      </c>
      <c r="M8144" s="27"/>
    </row>
    <row r="8145" spans="1:13" ht="30" customHeight="1" x14ac:dyDescent="0.3">
      <c r="A8145" s="27">
        <f t="shared" si="105"/>
        <v>4299</v>
      </c>
      <c r="B8145" s="31">
        <v>45210</v>
      </c>
      <c r="C8145" s="31">
        <v>45198</v>
      </c>
      <c r="D8145" s="19" t="s">
        <v>2471</v>
      </c>
      <c r="E8145" s="20" t="str">
        <f>IF(ISBLANK(LeaveTracker[[#This Row],[Employee Name]]),"-----",VLOOKUP(LeaveTracker[[#This Row],[Employee Name]],'List of Employees'!$B$4:$H$767,7))</f>
        <v>CPDO</v>
      </c>
      <c r="F8145" s="66" t="str">
        <f>IF(ISBLANK(LeaveTracker[[#This Row],[Employee Name]]),"-----",VLOOKUP(LeaveTracker[[#This Row],[Employee Name]],'List of Employees'!$B$4:$H$767,6))</f>
        <v>CASUAL</v>
      </c>
      <c r="G8145" s="24">
        <v>45201</v>
      </c>
      <c r="H8145" s="24">
        <v>45230</v>
      </c>
      <c r="I8145" s="20" t="s">
        <v>82</v>
      </c>
      <c r="K8145" s="57" t="str">
        <f>LeaveTracker[[#This Row],[Days]]&amp;" "&amp;LeaveTracker[[#This Row],[Type of Leave]]</f>
        <v>22 VL</v>
      </c>
      <c r="L8145" s="23">
        <v>22</v>
      </c>
      <c r="M8145" s="27"/>
    </row>
    <row r="8146" spans="1:13" ht="30" customHeight="1" x14ac:dyDescent="0.3">
      <c r="A8146" s="27">
        <f t="shared" si="105"/>
        <v>4300</v>
      </c>
      <c r="B8146" s="31">
        <v>45210</v>
      </c>
      <c r="C8146" s="31">
        <v>45201</v>
      </c>
      <c r="D8146" s="19" t="s">
        <v>546</v>
      </c>
      <c r="E8146" s="20" t="str">
        <f>IF(ISBLANK(LeaveTracker[[#This Row],[Employee Name]]),"-----",VLOOKUP(LeaveTracker[[#This Row],[Employee Name]],'List of Employees'!$B$4:$H$767,7))</f>
        <v>PICNIC GROVE</v>
      </c>
      <c r="F8146" s="66" t="str">
        <f>IF(ISBLANK(LeaveTracker[[#This Row],[Employee Name]]),"-----",VLOOKUP(LeaveTracker[[#This Row],[Employee Name]],'List of Employees'!$B$4:$H$767,6))</f>
        <v>PERMANENT</v>
      </c>
      <c r="G8146" s="24">
        <v>45170</v>
      </c>
      <c r="H8146" s="24">
        <v>45198</v>
      </c>
      <c r="I8146" s="20" t="s">
        <v>81</v>
      </c>
      <c r="K8146" s="57" t="str">
        <f ca="1">LeaveTracker[[#This Row],[Days]]&amp;" "&amp;LeaveTracker[[#This Row],[Type of Leave]]</f>
        <v>21 SL</v>
      </c>
      <c r="L8146" s="23">
        <f ca="1">NETWORKDAYS(LeaveTracker[[#This Row],[Start Date]],LeaveTracker[[#This Row],[End Date]],lstHolidays)</f>
        <v>21</v>
      </c>
      <c r="M8146" s="27"/>
    </row>
    <row r="8147" spans="1:13" ht="30" customHeight="1" x14ac:dyDescent="0.3">
      <c r="A8147" s="27">
        <f t="shared" si="105"/>
        <v>4301</v>
      </c>
      <c r="B8147" s="31">
        <v>45210</v>
      </c>
      <c r="C8147" s="31">
        <v>45200</v>
      </c>
      <c r="D8147" s="19" t="s">
        <v>1891</v>
      </c>
      <c r="E8147" s="20" t="str">
        <f>IF(ISBLANK(LeaveTracker[[#This Row],[Employee Name]]),"-----",VLOOKUP(LeaveTracker[[#This Row],[Employee Name]],'List of Employees'!$B$4:$H$767,7))</f>
        <v>PICNIC GROVE</v>
      </c>
      <c r="F8147" s="66" t="str">
        <f>IF(ISBLANK(LeaveTracker[[#This Row],[Employee Name]]),"-----",VLOOKUP(LeaveTracker[[#This Row],[Employee Name]],'List of Employees'!$B$4:$H$767,6))</f>
        <v>CASUAL</v>
      </c>
      <c r="G8147" s="24">
        <v>45187</v>
      </c>
      <c r="H8147" s="24">
        <v>45198</v>
      </c>
      <c r="I8147" s="20" t="s">
        <v>81</v>
      </c>
      <c r="K8147" s="57" t="str">
        <f ca="1">LeaveTracker[[#This Row],[Days]]&amp;" "&amp;LeaveTracker[[#This Row],[Type of Leave]]</f>
        <v>10 SL</v>
      </c>
      <c r="L8147" s="23">
        <f ca="1">NETWORKDAYS(LeaveTracker[[#This Row],[Start Date]],LeaveTracker[[#This Row],[End Date]],lstHolidays)</f>
        <v>10</v>
      </c>
      <c r="M8147" s="27"/>
    </row>
    <row r="8148" spans="1:13" ht="30" customHeight="1" x14ac:dyDescent="0.3">
      <c r="A8148" s="27">
        <f t="shared" si="105"/>
        <v>4302</v>
      </c>
      <c r="B8148" s="31">
        <v>45210</v>
      </c>
      <c r="C8148" s="31">
        <v>45204</v>
      </c>
      <c r="D8148" s="19" t="s">
        <v>2131</v>
      </c>
      <c r="E8148" s="20" t="str">
        <f>IF(ISBLANK(LeaveTracker[[#This Row],[Employee Name]]),"-----",VLOOKUP(LeaveTracker[[#This Row],[Employee Name]],'List of Employees'!$B$4:$H$767,7))</f>
        <v>CENRO</v>
      </c>
      <c r="F8148" s="66" t="str">
        <f>IF(ISBLANK(LeaveTracker[[#This Row],[Employee Name]]),"-----",VLOOKUP(LeaveTracker[[#This Row],[Employee Name]],'List of Employees'!$B$4:$H$767,6))</f>
        <v>CASUAL</v>
      </c>
      <c r="G8148" s="24">
        <v>45201</v>
      </c>
      <c r="H8148" s="24">
        <v>45203</v>
      </c>
      <c r="I8148" s="20" t="s">
        <v>81</v>
      </c>
      <c r="K8148" s="57" t="str">
        <f ca="1">LeaveTracker[[#This Row],[Days]]&amp;" "&amp;LeaveTracker[[#This Row],[Type of Leave]]</f>
        <v>3 SL</v>
      </c>
      <c r="L8148" s="23">
        <f ca="1">NETWORKDAYS(LeaveTracker[[#This Row],[Start Date]],LeaveTracker[[#This Row],[End Date]],lstHolidays)</f>
        <v>3</v>
      </c>
      <c r="M8148" s="27"/>
    </row>
    <row r="8149" spans="1:13" ht="30" customHeight="1" x14ac:dyDescent="0.3">
      <c r="A8149" s="27">
        <f t="shared" si="105"/>
        <v>4303</v>
      </c>
      <c r="B8149" s="31">
        <v>45210</v>
      </c>
      <c r="C8149" s="31">
        <v>45197</v>
      </c>
      <c r="D8149" s="19" t="s">
        <v>1926</v>
      </c>
      <c r="E8149" s="20" t="str">
        <f>IF(ISBLANK(LeaveTracker[[#This Row],[Employee Name]]),"-----",VLOOKUP(LeaveTracker[[#This Row],[Employee Name]],'List of Employees'!$B$4:$H$767,7))</f>
        <v>CTO</v>
      </c>
      <c r="F8149" s="66" t="str">
        <f>IF(ISBLANK(LeaveTracker[[#This Row],[Employee Name]]),"-----",VLOOKUP(LeaveTracker[[#This Row],[Employee Name]],'List of Employees'!$B$4:$H$767,6))</f>
        <v>PERMANENT</v>
      </c>
      <c r="G8149" s="24">
        <v>45205</v>
      </c>
      <c r="H8149" s="24">
        <v>45205</v>
      </c>
      <c r="I8149" s="20" t="s">
        <v>82</v>
      </c>
      <c r="K8149" s="57" t="str">
        <f ca="1">LeaveTracker[[#This Row],[Days]]&amp;" "&amp;LeaveTracker[[#This Row],[Type of Leave]]</f>
        <v>1 VL</v>
      </c>
      <c r="L8149" s="23">
        <f ca="1">NETWORKDAYS(LeaveTracker[[#This Row],[Start Date]],LeaveTracker[[#This Row],[End Date]],lstHolidays)</f>
        <v>1</v>
      </c>
      <c r="M8149" s="27"/>
    </row>
    <row r="8150" spans="1:13" ht="30" customHeight="1" x14ac:dyDescent="0.3">
      <c r="A8150" s="27">
        <v>4303</v>
      </c>
      <c r="B8150" s="31">
        <v>45210</v>
      </c>
      <c r="C8150" s="31">
        <v>45197</v>
      </c>
      <c r="D8150" s="19" t="s">
        <v>1926</v>
      </c>
      <c r="E8150" s="20" t="str">
        <f>IF(ISBLANK(LeaveTracker[[#This Row],[Employee Name]]),"-----",VLOOKUP(LeaveTracker[[#This Row],[Employee Name]],'List of Employees'!$B$4:$H$767,7))</f>
        <v>CTO</v>
      </c>
      <c r="F8150" s="66" t="str">
        <f>IF(ISBLANK(LeaveTracker[[#This Row],[Employee Name]]),"-----",VLOOKUP(LeaveTracker[[#This Row],[Employee Name]],'List of Employees'!$B$4:$H$767,6))</f>
        <v>PERMANENT</v>
      </c>
      <c r="G8150" s="24">
        <v>45209</v>
      </c>
      <c r="H8150" s="24">
        <v>45209</v>
      </c>
      <c r="I8150" s="20" t="s">
        <v>82</v>
      </c>
      <c r="K8150" s="57" t="str">
        <f ca="1">LeaveTracker[[#This Row],[Days]]&amp;" "&amp;LeaveTracker[[#This Row],[Type of Leave]]</f>
        <v>1 VL</v>
      </c>
      <c r="L8150" s="23">
        <f ca="1">NETWORKDAYS(LeaveTracker[[#This Row],[Start Date]],LeaveTracker[[#This Row],[End Date]],lstHolidays)</f>
        <v>1</v>
      </c>
      <c r="M8150" s="27"/>
    </row>
    <row r="8151" spans="1:13" ht="30" customHeight="1" x14ac:dyDescent="0.3">
      <c r="A8151" s="27">
        <v>4303</v>
      </c>
      <c r="B8151" s="31">
        <v>45210</v>
      </c>
      <c r="C8151" s="31">
        <v>45197</v>
      </c>
      <c r="D8151" s="19" t="s">
        <v>1926</v>
      </c>
      <c r="E8151" s="20" t="str">
        <f>IF(ISBLANK(LeaveTracker[[#This Row],[Employee Name]]),"-----",VLOOKUP(LeaveTracker[[#This Row],[Employee Name]],'List of Employees'!$B$4:$H$767,7))</f>
        <v>CTO</v>
      </c>
      <c r="F8151" s="66" t="str">
        <f>IF(ISBLANK(LeaveTracker[[#This Row],[Employee Name]]),"-----",VLOOKUP(LeaveTracker[[#This Row],[Employee Name]],'List of Employees'!$B$4:$H$767,6))</f>
        <v>PERMANENT</v>
      </c>
      <c r="G8151" s="24">
        <v>45212</v>
      </c>
      <c r="H8151" s="24">
        <v>45212</v>
      </c>
      <c r="I8151" s="20" t="s">
        <v>82</v>
      </c>
      <c r="K8151" s="57" t="str">
        <f ca="1">LeaveTracker[[#This Row],[Days]]&amp;" "&amp;LeaveTracker[[#This Row],[Type of Leave]]</f>
        <v>1 VL</v>
      </c>
      <c r="L8151" s="23">
        <f ca="1">NETWORKDAYS(LeaveTracker[[#This Row],[Start Date]],LeaveTracker[[#This Row],[End Date]],lstHolidays)</f>
        <v>1</v>
      </c>
      <c r="M8151" s="27"/>
    </row>
    <row r="8152" spans="1:13" ht="30" customHeight="1" x14ac:dyDescent="0.3">
      <c r="A8152" s="27">
        <v>4303</v>
      </c>
      <c r="B8152" s="31">
        <v>45210</v>
      </c>
      <c r="C8152" s="31">
        <v>45197</v>
      </c>
      <c r="D8152" s="19" t="s">
        <v>1926</v>
      </c>
      <c r="E8152" s="20" t="str">
        <f>IF(ISBLANK(LeaveTracker[[#This Row],[Employee Name]]),"-----",VLOOKUP(LeaveTracker[[#This Row],[Employee Name]],'List of Employees'!$B$4:$H$767,7))</f>
        <v>CTO</v>
      </c>
      <c r="F8152" s="66" t="str">
        <f>IF(ISBLANK(LeaveTracker[[#This Row],[Employee Name]]),"-----",VLOOKUP(LeaveTracker[[#This Row],[Employee Name]],'List of Employees'!$B$4:$H$767,6))</f>
        <v>PERMANENT</v>
      </c>
      <c r="G8152" s="24">
        <v>45216</v>
      </c>
      <c r="H8152" s="24">
        <v>45216</v>
      </c>
      <c r="I8152" s="20" t="s">
        <v>82</v>
      </c>
      <c r="K8152" s="57" t="str">
        <f ca="1">LeaveTracker[[#This Row],[Days]]&amp;" "&amp;LeaveTracker[[#This Row],[Type of Leave]]</f>
        <v>1 VL</v>
      </c>
      <c r="L8152" s="23">
        <f ca="1">NETWORKDAYS(LeaveTracker[[#This Row],[Start Date]],LeaveTracker[[#This Row],[End Date]],lstHolidays)</f>
        <v>1</v>
      </c>
      <c r="M8152" s="27"/>
    </row>
    <row r="8153" spans="1:13" ht="30" customHeight="1" x14ac:dyDescent="0.3">
      <c r="A8153" s="27">
        <v>4303</v>
      </c>
      <c r="B8153" s="31">
        <v>45210</v>
      </c>
      <c r="C8153" s="31">
        <v>45197</v>
      </c>
      <c r="D8153" s="19" t="s">
        <v>1926</v>
      </c>
      <c r="E8153" s="20" t="str">
        <f>IF(ISBLANK(LeaveTracker[[#This Row],[Employee Name]]),"-----",VLOOKUP(LeaveTracker[[#This Row],[Employee Name]],'List of Employees'!$B$4:$H$767,7))</f>
        <v>CTO</v>
      </c>
      <c r="F8153" s="66" t="str">
        <f>IF(ISBLANK(LeaveTracker[[#This Row],[Employee Name]]),"-----",VLOOKUP(LeaveTracker[[#This Row],[Employee Name]],'List of Employees'!$B$4:$H$767,6))</f>
        <v>PERMANENT</v>
      </c>
      <c r="G8153" s="24">
        <v>45219</v>
      </c>
      <c r="H8153" s="24">
        <v>45219</v>
      </c>
      <c r="I8153" s="20" t="s">
        <v>82</v>
      </c>
      <c r="K8153" s="57" t="str">
        <f ca="1">LeaveTracker[[#This Row],[Days]]&amp;" "&amp;LeaveTracker[[#This Row],[Type of Leave]]</f>
        <v>1 VL</v>
      </c>
      <c r="L8153" s="23">
        <f ca="1">NETWORKDAYS(LeaveTracker[[#This Row],[Start Date]],LeaveTracker[[#This Row],[End Date]],lstHolidays)</f>
        <v>1</v>
      </c>
      <c r="M8153" s="27"/>
    </row>
    <row r="8154" spans="1:13" ht="30" customHeight="1" x14ac:dyDescent="0.3">
      <c r="A8154" s="27">
        <v>4303</v>
      </c>
      <c r="B8154" s="31">
        <v>45210</v>
      </c>
      <c r="C8154" s="31">
        <v>45197</v>
      </c>
      <c r="D8154" s="19" t="s">
        <v>1926</v>
      </c>
      <c r="E8154" s="20" t="str">
        <f>IF(ISBLANK(LeaveTracker[[#This Row],[Employee Name]]),"-----",VLOOKUP(LeaveTracker[[#This Row],[Employee Name]],'List of Employees'!$B$4:$H$767,7))</f>
        <v>CTO</v>
      </c>
      <c r="F8154" s="66" t="str">
        <f>IF(ISBLANK(LeaveTracker[[#This Row],[Employee Name]]),"-----",VLOOKUP(LeaveTracker[[#This Row],[Employee Name]],'List of Employees'!$B$4:$H$767,6))</f>
        <v>PERMANENT</v>
      </c>
      <c r="G8154" s="24">
        <v>45223</v>
      </c>
      <c r="H8154" s="24">
        <v>45223</v>
      </c>
      <c r="I8154" s="20" t="s">
        <v>82</v>
      </c>
      <c r="K8154" s="57" t="str">
        <f ca="1">LeaveTracker[[#This Row],[Days]]&amp;" "&amp;LeaveTracker[[#This Row],[Type of Leave]]</f>
        <v>1 VL</v>
      </c>
      <c r="L8154" s="23">
        <f ca="1">NETWORKDAYS(LeaveTracker[[#This Row],[Start Date]],LeaveTracker[[#This Row],[End Date]],lstHolidays)</f>
        <v>1</v>
      </c>
      <c r="M8154" s="27"/>
    </row>
    <row r="8155" spans="1:13" ht="30" customHeight="1" x14ac:dyDescent="0.3">
      <c r="A8155" s="27">
        <v>4303</v>
      </c>
      <c r="B8155" s="31">
        <v>45210</v>
      </c>
      <c r="C8155" s="31">
        <v>45197</v>
      </c>
      <c r="D8155" s="19" t="s">
        <v>1926</v>
      </c>
      <c r="E8155" s="20" t="str">
        <f>IF(ISBLANK(LeaveTracker[[#This Row],[Employee Name]]),"-----",VLOOKUP(LeaveTracker[[#This Row],[Employee Name]],'List of Employees'!$B$4:$H$767,7))</f>
        <v>CTO</v>
      </c>
      <c r="F8155" s="66" t="str">
        <f>IF(ISBLANK(LeaveTracker[[#This Row],[Employee Name]]),"-----",VLOOKUP(LeaveTracker[[#This Row],[Employee Name]],'List of Employees'!$B$4:$H$767,6))</f>
        <v>PERMANENT</v>
      </c>
      <c r="G8155" s="24">
        <v>45226</v>
      </c>
      <c r="H8155" s="24">
        <v>45226</v>
      </c>
      <c r="I8155" s="20" t="s">
        <v>82</v>
      </c>
      <c r="K8155" s="57" t="str">
        <f ca="1">LeaveTracker[[#This Row],[Days]]&amp;" "&amp;LeaveTracker[[#This Row],[Type of Leave]]</f>
        <v>1 VL</v>
      </c>
      <c r="L8155" s="23">
        <f ca="1">NETWORKDAYS(LeaveTracker[[#This Row],[Start Date]],LeaveTracker[[#This Row],[End Date]],lstHolidays)</f>
        <v>1</v>
      </c>
      <c r="M8155" s="27"/>
    </row>
    <row r="8156" spans="1:13" ht="30" customHeight="1" x14ac:dyDescent="0.3">
      <c r="A8156" s="27">
        <f>A8149+1</f>
        <v>4304</v>
      </c>
      <c r="B8156" s="31">
        <v>45210</v>
      </c>
      <c r="C8156" s="31">
        <v>45202</v>
      </c>
      <c r="D8156" s="19" t="s">
        <v>2424</v>
      </c>
      <c r="E8156" s="20" t="str">
        <f>IF(ISBLANK(LeaveTracker[[#This Row],[Employee Name]]),"-----",VLOOKUP(LeaveTracker[[#This Row],[Employee Name]],'List of Employees'!$B$4:$H$767,7))</f>
        <v>PEOPLE'S PARK</v>
      </c>
      <c r="F8156" s="66" t="str">
        <f>IF(ISBLANK(LeaveTracker[[#This Row],[Employee Name]]),"-----",VLOOKUP(LeaveTracker[[#This Row],[Employee Name]],'List of Employees'!$B$4:$H$767,6))</f>
        <v>CASUAL</v>
      </c>
      <c r="G8156" s="24">
        <v>45208</v>
      </c>
      <c r="H8156" s="24">
        <v>45219</v>
      </c>
      <c r="I8156" s="20" t="s">
        <v>82</v>
      </c>
      <c r="K8156" s="57" t="str">
        <f ca="1">LeaveTracker[[#This Row],[Days]]&amp;" "&amp;LeaveTracker[[#This Row],[Type of Leave]]</f>
        <v>10 VL</v>
      </c>
      <c r="L8156" s="23">
        <f ca="1">NETWORKDAYS(LeaveTracker[[#This Row],[Start Date]],LeaveTracker[[#This Row],[End Date]],lstHolidays)</f>
        <v>10</v>
      </c>
      <c r="M8156" s="27"/>
    </row>
    <row r="8157" spans="1:13" ht="30" customHeight="1" x14ac:dyDescent="0.3">
      <c r="A8157" s="27">
        <f t="shared" ref="A8157:A8232" si="106">A8156+1</f>
        <v>4305</v>
      </c>
      <c r="B8157" s="31">
        <v>45211</v>
      </c>
      <c r="C8157" s="31">
        <v>45201</v>
      </c>
      <c r="D8157" s="19" t="s">
        <v>2097</v>
      </c>
      <c r="E8157" s="20" t="str">
        <f>IF(ISBLANK(LeaveTracker[[#This Row],[Employee Name]]),"-----",VLOOKUP(LeaveTracker[[#This Row],[Employee Name]],'List of Employees'!$B$4:$H$767,7))</f>
        <v>PICNIC GROVE</v>
      </c>
      <c r="F8157" s="66" t="str">
        <f>IF(ISBLANK(LeaveTracker[[#This Row],[Employee Name]]),"-----",VLOOKUP(LeaveTracker[[#This Row],[Employee Name]],'List of Employees'!$B$4:$H$767,6))</f>
        <v>CASUAL</v>
      </c>
      <c r="G8157" s="24"/>
      <c r="H8157" s="24"/>
      <c r="I8157" s="19" t="s">
        <v>297</v>
      </c>
      <c r="J8157" s="42" t="s">
        <v>688</v>
      </c>
      <c r="K8157" s="57" t="str">
        <f ca="1">LeaveTracker[[#This Row],[Days]]&amp;" "&amp;LeaveTracker[[#This Row],[Type of Leave]]</f>
        <v>0 OTHER</v>
      </c>
      <c r="L8157" s="23">
        <f ca="1">NETWORKDAYS(LeaveTracker[[#This Row],[Start Date]],LeaveTracker[[#This Row],[End Date]],lstHolidays)</f>
        <v>0</v>
      </c>
      <c r="M8157" s="27"/>
    </row>
    <row r="8158" spans="1:13" ht="30" customHeight="1" x14ac:dyDescent="0.3">
      <c r="A8158" s="27">
        <f t="shared" si="106"/>
        <v>4306</v>
      </c>
      <c r="B8158" s="31">
        <v>45211</v>
      </c>
      <c r="C8158" s="31">
        <v>45208</v>
      </c>
      <c r="D8158" s="19" t="s">
        <v>2503</v>
      </c>
      <c r="E8158" s="20" t="str">
        <f>IF(ISBLANK(LeaveTracker[[#This Row],[Employee Name]]),"-----",VLOOKUP(LeaveTracker[[#This Row],[Employee Name]],'List of Employees'!$B$4:$H$767,7))</f>
        <v>CSU</v>
      </c>
      <c r="F8158" s="66" t="str">
        <f>IF(ISBLANK(LeaveTracker[[#This Row],[Employee Name]]),"-----",VLOOKUP(LeaveTracker[[#This Row],[Employee Name]],'List of Employees'!$B$4:$H$767,6))</f>
        <v>PERMANENT</v>
      </c>
      <c r="G8158" s="24"/>
      <c r="H8158" s="24"/>
      <c r="I8158" s="19" t="s">
        <v>297</v>
      </c>
      <c r="J8158" s="42" t="s">
        <v>688</v>
      </c>
      <c r="K8158" s="57" t="str">
        <f ca="1">LeaveTracker[[#This Row],[Days]]&amp;" "&amp;LeaveTracker[[#This Row],[Type of Leave]]</f>
        <v>0 OTHER</v>
      </c>
      <c r="L8158" s="23">
        <f ca="1">NETWORKDAYS(LeaveTracker[[#This Row],[Start Date]],LeaveTracker[[#This Row],[End Date]],lstHolidays)</f>
        <v>0</v>
      </c>
      <c r="M8158" s="27"/>
    </row>
    <row r="8159" spans="1:13" ht="30" customHeight="1" x14ac:dyDescent="0.3">
      <c r="A8159" s="27">
        <f t="shared" si="106"/>
        <v>4307</v>
      </c>
      <c r="B8159" s="31">
        <v>45211</v>
      </c>
      <c r="C8159" s="31">
        <v>45210</v>
      </c>
      <c r="D8159" s="19" t="s">
        <v>1776</v>
      </c>
      <c r="E8159" s="20" t="str">
        <f>IF(ISBLANK(LeaveTracker[[#This Row],[Employee Name]]),"-----",VLOOKUP(LeaveTracker[[#This Row],[Employee Name]],'List of Employees'!$B$4:$H$767,7))</f>
        <v>PICNIC GROVE</v>
      </c>
      <c r="F8159" s="66" t="str">
        <f>IF(ISBLANK(LeaveTracker[[#This Row],[Employee Name]]),"-----",VLOOKUP(LeaveTracker[[#This Row],[Employee Name]],'List of Employees'!$B$4:$H$767,6))</f>
        <v>CASUAL</v>
      </c>
      <c r="G8159" s="24"/>
      <c r="H8159" s="24"/>
      <c r="I8159" s="19" t="s">
        <v>297</v>
      </c>
      <c r="J8159" s="42" t="s">
        <v>688</v>
      </c>
      <c r="K8159" s="57" t="str">
        <f ca="1">LeaveTracker[[#This Row],[Days]]&amp;" "&amp;LeaveTracker[[#This Row],[Type of Leave]]</f>
        <v>0 OTHER</v>
      </c>
      <c r="L8159" s="23">
        <f ca="1">NETWORKDAYS(LeaveTracker[[#This Row],[Start Date]],LeaveTracker[[#This Row],[End Date]],lstHolidays)</f>
        <v>0</v>
      </c>
      <c r="M8159" s="27"/>
    </row>
    <row r="8160" spans="1:13" ht="30" customHeight="1" x14ac:dyDescent="0.3">
      <c r="A8160" s="27">
        <f t="shared" si="106"/>
        <v>4308</v>
      </c>
      <c r="B8160" s="31">
        <v>45211</v>
      </c>
      <c r="C8160" s="31">
        <v>45204</v>
      </c>
      <c r="D8160" s="19" t="s">
        <v>1909</v>
      </c>
      <c r="E8160" s="20" t="str">
        <f>IF(ISBLANK(LeaveTracker[[#This Row],[Employee Name]]),"-----",VLOOKUP(LeaveTracker[[#This Row],[Employee Name]],'List of Employees'!$B$4:$H$767,7))</f>
        <v>PICNIC GROVE</v>
      </c>
      <c r="F8160" s="66" t="str">
        <f>IF(ISBLANK(LeaveTracker[[#This Row],[Employee Name]]),"-----",VLOOKUP(LeaveTracker[[#This Row],[Employee Name]],'List of Employees'!$B$4:$H$767,6))</f>
        <v>CASUAL</v>
      </c>
      <c r="G8160" s="24"/>
      <c r="H8160" s="24"/>
      <c r="I8160" s="19" t="s">
        <v>297</v>
      </c>
      <c r="J8160" s="42" t="s">
        <v>688</v>
      </c>
      <c r="K8160" s="57" t="str">
        <f ca="1">LeaveTracker[[#This Row],[Days]]&amp;" "&amp;LeaveTracker[[#This Row],[Type of Leave]]</f>
        <v>0 OTHER</v>
      </c>
      <c r="L8160" s="23">
        <f ca="1">NETWORKDAYS(LeaveTracker[[#This Row],[Start Date]],LeaveTracker[[#This Row],[End Date]],lstHolidays)</f>
        <v>0</v>
      </c>
      <c r="M8160" s="27"/>
    </row>
    <row r="8161" spans="1:13" ht="30" customHeight="1" x14ac:dyDescent="0.3">
      <c r="A8161" s="27">
        <f t="shared" si="106"/>
        <v>4309</v>
      </c>
      <c r="D8161" s="19"/>
      <c r="E8161" s="20" t="str">
        <f>IF(ISBLANK(LeaveTracker[[#This Row],[Employee Name]]),"-----",VLOOKUP(LeaveTracker[[#This Row],[Employee Name]],'List of Employees'!$B$4:$H$767,7))</f>
        <v>-----</v>
      </c>
      <c r="F8161" s="66" t="str">
        <f>IF(ISBLANK(LeaveTracker[[#This Row],[Employee Name]]),"-----",VLOOKUP(LeaveTracker[[#This Row],[Employee Name]],'List of Employees'!$B$4:$H$767,6))</f>
        <v>-----</v>
      </c>
      <c r="G8161" s="24"/>
      <c r="H8161" s="24"/>
      <c r="I8161" s="19"/>
      <c r="K8161" s="57" t="str">
        <f ca="1">LeaveTracker[[#This Row],[Days]]&amp;" "&amp;LeaveTracker[[#This Row],[Type of Leave]]</f>
        <v xml:space="preserve">0 </v>
      </c>
      <c r="L8161" s="23">
        <f ca="1">NETWORKDAYS(LeaveTracker[[#This Row],[Start Date]],LeaveTracker[[#This Row],[End Date]],lstHolidays)</f>
        <v>0</v>
      </c>
      <c r="M8161" s="27"/>
    </row>
    <row r="8162" spans="1:13" ht="30" customHeight="1" x14ac:dyDescent="0.3">
      <c r="A8162" s="27">
        <f t="shared" si="106"/>
        <v>4310</v>
      </c>
      <c r="D8162" s="19"/>
      <c r="E8162" s="20" t="str">
        <f>IF(ISBLANK(LeaveTracker[[#This Row],[Employee Name]]),"-----",VLOOKUP(LeaveTracker[[#This Row],[Employee Name]],'List of Employees'!$B$4:$H$767,7))</f>
        <v>-----</v>
      </c>
      <c r="F8162" s="66" t="str">
        <f>IF(ISBLANK(LeaveTracker[[#This Row],[Employee Name]]),"-----",VLOOKUP(LeaveTracker[[#This Row],[Employee Name]],'List of Employees'!$B$4:$H$767,6))</f>
        <v>-----</v>
      </c>
      <c r="G8162" s="24"/>
      <c r="H8162" s="24"/>
      <c r="I8162" s="19"/>
      <c r="K8162" s="57" t="str">
        <f ca="1">LeaveTracker[[#This Row],[Days]]&amp;" "&amp;LeaveTracker[[#This Row],[Type of Leave]]</f>
        <v xml:space="preserve">0 </v>
      </c>
      <c r="L8162" s="23">
        <f ca="1">NETWORKDAYS(LeaveTracker[[#This Row],[Start Date]],LeaveTracker[[#This Row],[End Date]],lstHolidays)</f>
        <v>0</v>
      </c>
      <c r="M8162" s="27"/>
    </row>
    <row r="8163" spans="1:13" ht="30" customHeight="1" x14ac:dyDescent="0.3">
      <c r="A8163" s="27">
        <f t="shared" si="106"/>
        <v>4311</v>
      </c>
      <c r="D8163" s="19"/>
      <c r="E8163" s="20" t="str">
        <f>IF(ISBLANK(LeaveTracker[[#This Row],[Employee Name]]),"-----",VLOOKUP(LeaveTracker[[#This Row],[Employee Name]],'List of Employees'!$B$4:$H$767,7))</f>
        <v>-----</v>
      </c>
      <c r="F8163" s="66" t="str">
        <f>IF(ISBLANK(LeaveTracker[[#This Row],[Employee Name]]),"-----",VLOOKUP(LeaveTracker[[#This Row],[Employee Name]],'List of Employees'!$B$4:$H$767,6))</f>
        <v>-----</v>
      </c>
      <c r="G8163" s="24"/>
      <c r="H8163" s="24"/>
      <c r="I8163" s="19"/>
      <c r="K8163" s="57" t="str">
        <f ca="1">LeaveTracker[[#This Row],[Days]]&amp;" "&amp;LeaveTracker[[#This Row],[Type of Leave]]</f>
        <v xml:space="preserve">0 </v>
      </c>
      <c r="L8163" s="23">
        <f ca="1">NETWORKDAYS(LeaveTracker[[#This Row],[Start Date]],LeaveTracker[[#This Row],[End Date]],lstHolidays)</f>
        <v>0</v>
      </c>
      <c r="M8163" s="27"/>
    </row>
    <row r="8164" spans="1:13" ht="30" customHeight="1" x14ac:dyDescent="0.3">
      <c r="A8164" s="27">
        <f t="shared" si="106"/>
        <v>4312</v>
      </c>
      <c r="D8164" s="19"/>
      <c r="E8164" s="20" t="str">
        <f>IF(ISBLANK(LeaveTracker[[#This Row],[Employee Name]]),"-----",VLOOKUP(LeaveTracker[[#This Row],[Employee Name]],'List of Employees'!$B$4:$H$767,7))</f>
        <v>-----</v>
      </c>
      <c r="F8164" s="66" t="str">
        <f>IF(ISBLANK(LeaveTracker[[#This Row],[Employee Name]]),"-----",VLOOKUP(LeaveTracker[[#This Row],[Employee Name]],'List of Employees'!$B$4:$H$767,6))</f>
        <v>-----</v>
      </c>
      <c r="G8164" s="24"/>
      <c r="H8164" s="24"/>
      <c r="I8164" s="19"/>
      <c r="K8164" s="57" t="str">
        <f ca="1">LeaveTracker[[#This Row],[Days]]&amp;" "&amp;LeaveTracker[[#This Row],[Type of Leave]]</f>
        <v xml:space="preserve">0 </v>
      </c>
      <c r="L8164" s="23">
        <f ca="1">NETWORKDAYS(LeaveTracker[[#This Row],[Start Date]],LeaveTracker[[#This Row],[End Date]],lstHolidays)</f>
        <v>0</v>
      </c>
      <c r="M8164" s="27"/>
    </row>
    <row r="8165" spans="1:13" ht="30" customHeight="1" x14ac:dyDescent="0.3">
      <c r="A8165" s="27">
        <f t="shared" si="106"/>
        <v>4313</v>
      </c>
      <c r="D8165" s="19"/>
      <c r="E8165" s="20" t="str">
        <f>IF(ISBLANK(LeaveTracker[[#This Row],[Employee Name]]),"-----",VLOOKUP(LeaveTracker[[#This Row],[Employee Name]],'List of Employees'!$B$4:$H$767,7))</f>
        <v>-----</v>
      </c>
      <c r="F8165" s="66" t="str">
        <f>IF(ISBLANK(LeaveTracker[[#This Row],[Employee Name]]),"-----",VLOOKUP(LeaveTracker[[#This Row],[Employee Name]],'List of Employees'!$B$4:$H$767,6))</f>
        <v>-----</v>
      </c>
      <c r="G8165" s="24"/>
      <c r="H8165" s="24"/>
      <c r="I8165" s="19"/>
      <c r="K8165" s="57" t="str">
        <f ca="1">LeaveTracker[[#This Row],[Days]]&amp;" "&amp;LeaveTracker[[#This Row],[Type of Leave]]</f>
        <v xml:space="preserve">0 </v>
      </c>
      <c r="L8165" s="23">
        <f ca="1">NETWORKDAYS(LeaveTracker[[#This Row],[Start Date]],LeaveTracker[[#This Row],[End Date]],lstHolidays)</f>
        <v>0</v>
      </c>
      <c r="M8165" s="27"/>
    </row>
    <row r="8166" spans="1:13" ht="30" customHeight="1" x14ac:dyDescent="0.3">
      <c r="A8166" s="27">
        <f t="shared" si="106"/>
        <v>4314</v>
      </c>
      <c r="D8166" s="19"/>
      <c r="E8166" s="20" t="str">
        <f>IF(ISBLANK(LeaveTracker[[#This Row],[Employee Name]]),"-----",VLOOKUP(LeaveTracker[[#This Row],[Employee Name]],'List of Employees'!$B$4:$H$767,7))</f>
        <v>-----</v>
      </c>
      <c r="F8166" s="66" t="str">
        <f>IF(ISBLANK(LeaveTracker[[#This Row],[Employee Name]]),"-----",VLOOKUP(LeaveTracker[[#This Row],[Employee Name]],'List of Employees'!$B$4:$H$767,6))</f>
        <v>-----</v>
      </c>
      <c r="G8166" s="24"/>
      <c r="H8166" s="24"/>
      <c r="I8166" s="19"/>
      <c r="K8166" s="57" t="str">
        <f ca="1">LeaveTracker[[#This Row],[Days]]&amp;" "&amp;LeaveTracker[[#This Row],[Type of Leave]]</f>
        <v xml:space="preserve">0 </v>
      </c>
      <c r="L8166" s="23">
        <f ca="1">NETWORKDAYS(LeaveTracker[[#This Row],[Start Date]],LeaveTracker[[#This Row],[End Date]],lstHolidays)</f>
        <v>0</v>
      </c>
      <c r="M8166" s="27"/>
    </row>
    <row r="8167" spans="1:13" ht="30" customHeight="1" x14ac:dyDescent="0.3">
      <c r="A8167" s="27">
        <f t="shared" si="106"/>
        <v>4315</v>
      </c>
      <c r="D8167" s="19"/>
      <c r="E8167" s="20" t="str">
        <f>IF(ISBLANK(LeaveTracker[[#This Row],[Employee Name]]),"-----",VLOOKUP(LeaveTracker[[#This Row],[Employee Name]],'List of Employees'!$B$4:$H$767,7))</f>
        <v>-----</v>
      </c>
      <c r="F8167" s="66" t="str">
        <f>IF(ISBLANK(LeaveTracker[[#This Row],[Employee Name]]),"-----",VLOOKUP(LeaveTracker[[#This Row],[Employee Name]],'List of Employees'!$B$4:$H$767,6))</f>
        <v>-----</v>
      </c>
      <c r="G8167" s="24"/>
      <c r="H8167" s="24"/>
      <c r="I8167" s="19"/>
      <c r="K8167" s="57" t="str">
        <f ca="1">LeaveTracker[[#This Row],[Days]]&amp;" "&amp;LeaveTracker[[#This Row],[Type of Leave]]</f>
        <v xml:space="preserve">0 </v>
      </c>
      <c r="L8167" s="23">
        <f ca="1">NETWORKDAYS(LeaveTracker[[#This Row],[Start Date]],LeaveTracker[[#This Row],[End Date]],lstHolidays)</f>
        <v>0</v>
      </c>
      <c r="M8167" s="27"/>
    </row>
    <row r="8168" spans="1:13" ht="30" customHeight="1" x14ac:dyDescent="0.3">
      <c r="A8168" s="27">
        <f t="shared" si="106"/>
        <v>4316</v>
      </c>
      <c r="D8168" s="19"/>
      <c r="E8168" s="20" t="str">
        <f>IF(ISBLANK(LeaveTracker[[#This Row],[Employee Name]]),"-----",VLOOKUP(LeaveTracker[[#This Row],[Employee Name]],'List of Employees'!$B$4:$H$767,7))</f>
        <v>-----</v>
      </c>
      <c r="F8168" s="66" t="str">
        <f>IF(ISBLANK(LeaveTracker[[#This Row],[Employee Name]]),"-----",VLOOKUP(LeaveTracker[[#This Row],[Employee Name]],'List of Employees'!$B$4:$H$767,6))</f>
        <v>-----</v>
      </c>
      <c r="G8168" s="24"/>
      <c r="H8168" s="24"/>
      <c r="I8168" s="19"/>
      <c r="K8168" s="57" t="str">
        <f ca="1">LeaveTracker[[#This Row],[Days]]&amp;" "&amp;LeaveTracker[[#This Row],[Type of Leave]]</f>
        <v xml:space="preserve">0 </v>
      </c>
      <c r="L8168" s="23">
        <f ca="1">NETWORKDAYS(LeaveTracker[[#This Row],[Start Date]],LeaveTracker[[#This Row],[End Date]],lstHolidays)</f>
        <v>0</v>
      </c>
      <c r="M8168" s="27"/>
    </row>
    <row r="8169" spans="1:13" ht="30" customHeight="1" x14ac:dyDescent="0.3">
      <c r="A8169" s="27">
        <f t="shared" si="106"/>
        <v>4317</v>
      </c>
      <c r="D8169" s="19"/>
      <c r="E8169" s="20" t="str">
        <f>IF(ISBLANK(LeaveTracker[[#This Row],[Employee Name]]),"-----",VLOOKUP(LeaveTracker[[#This Row],[Employee Name]],'List of Employees'!$B$4:$H$767,7))</f>
        <v>-----</v>
      </c>
      <c r="F8169" s="66" t="str">
        <f>IF(ISBLANK(LeaveTracker[[#This Row],[Employee Name]]),"-----",VLOOKUP(LeaveTracker[[#This Row],[Employee Name]],'List of Employees'!$B$4:$H$767,6))</f>
        <v>-----</v>
      </c>
      <c r="G8169" s="24"/>
      <c r="H8169" s="24"/>
      <c r="I8169" s="19"/>
      <c r="K8169" s="57" t="str">
        <f ca="1">LeaveTracker[[#This Row],[Days]]&amp;" "&amp;LeaveTracker[[#This Row],[Type of Leave]]</f>
        <v xml:space="preserve">0 </v>
      </c>
      <c r="L8169" s="23">
        <f ca="1">NETWORKDAYS(LeaveTracker[[#This Row],[Start Date]],LeaveTracker[[#This Row],[End Date]],lstHolidays)</f>
        <v>0</v>
      </c>
      <c r="M8169" s="27"/>
    </row>
    <row r="8170" spans="1:13" ht="30" customHeight="1" x14ac:dyDescent="0.3">
      <c r="A8170" s="27">
        <f t="shared" si="106"/>
        <v>4318</v>
      </c>
      <c r="D8170" s="19"/>
      <c r="E8170" s="20" t="str">
        <f>IF(ISBLANK(LeaveTracker[[#This Row],[Employee Name]]),"-----",VLOOKUP(LeaveTracker[[#This Row],[Employee Name]],'List of Employees'!$B$4:$H$767,7))</f>
        <v>-----</v>
      </c>
      <c r="F8170" s="66" t="str">
        <f>IF(ISBLANK(LeaveTracker[[#This Row],[Employee Name]]),"-----",VLOOKUP(LeaveTracker[[#This Row],[Employee Name]],'List of Employees'!$B$4:$H$767,6))</f>
        <v>-----</v>
      </c>
      <c r="G8170" s="24"/>
      <c r="H8170" s="24"/>
      <c r="I8170" s="19"/>
      <c r="K8170" s="57" t="str">
        <f ca="1">LeaveTracker[[#This Row],[Days]]&amp;" "&amp;LeaveTracker[[#This Row],[Type of Leave]]</f>
        <v xml:space="preserve">0 </v>
      </c>
      <c r="L8170" s="23">
        <f ca="1">NETWORKDAYS(LeaveTracker[[#This Row],[Start Date]],LeaveTracker[[#This Row],[End Date]],lstHolidays)</f>
        <v>0</v>
      </c>
      <c r="M8170" s="27"/>
    </row>
    <row r="8171" spans="1:13" ht="30" customHeight="1" x14ac:dyDescent="0.3">
      <c r="A8171" s="27">
        <f t="shared" si="106"/>
        <v>4319</v>
      </c>
      <c r="D8171" s="19"/>
      <c r="E8171" s="20" t="str">
        <f>IF(ISBLANK(LeaveTracker[[#This Row],[Employee Name]]),"-----",VLOOKUP(LeaveTracker[[#This Row],[Employee Name]],'List of Employees'!$B$4:$H$767,7))</f>
        <v>-----</v>
      </c>
      <c r="F8171" s="66" t="str">
        <f>IF(ISBLANK(LeaveTracker[[#This Row],[Employee Name]]),"-----",VLOOKUP(LeaveTracker[[#This Row],[Employee Name]],'List of Employees'!$B$4:$H$767,6))</f>
        <v>-----</v>
      </c>
      <c r="G8171" s="24"/>
      <c r="H8171" s="24"/>
      <c r="I8171" s="19"/>
      <c r="K8171" s="57" t="str">
        <f ca="1">LeaveTracker[[#This Row],[Days]]&amp;" "&amp;LeaveTracker[[#This Row],[Type of Leave]]</f>
        <v xml:space="preserve">0 </v>
      </c>
      <c r="L8171" s="23">
        <f ca="1">NETWORKDAYS(LeaveTracker[[#This Row],[Start Date]],LeaveTracker[[#This Row],[End Date]],lstHolidays)</f>
        <v>0</v>
      </c>
      <c r="M8171" s="27"/>
    </row>
    <row r="8172" spans="1:13" ht="30" customHeight="1" x14ac:dyDescent="0.3">
      <c r="A8172" s="27">
        <f t="shared" si="106"/>
        <v>4320</v>
      </c>
      <c r="D8172" s="19"/>
      <c r="E8172" s="20" t="str">
        <f>IF(ISBLANK(LeaveTracker[[#This Row],[Employee Name]]),"-----",VLOOKUP(LeaveTracker[[#This Row],[Employee Name]],'List of Employees'!$B$4:$H$767,7))</f>
        <v>-----</v>
      </c>
      <c r="F8172" s="66" t="str">
        <f>IF(ISBLANK(LeaveTracker[[#This Row],[Employee Name]]),"-----",VLOOKUP(LeaveTracker[[#This Row],[Employee Name]],'List of Employees'!$B$4:$H$767,6))</f>
        <v>-----</v>
      </c>
      <c r="G8172" s="24"/>
      <c r="H8172" s="24"/>
      <c r="I8172" s="19"/>
      <c r="K8172" s="57" t="str">
        <f ca="1">LeaveTracker[[#This Row],[Days]]&amp;" "&amp;LeaveTracker[[#This Row],[Type of Leave]]</f>
        <v xml:space="preserve">0 </v>
      </c>
      <c r="L8172" s="23">
        <f ca="1">NETWORKDAYS(LeaveTracker[[#This Row],[Start Date]],LeaveTracker[[#This Row],[End Date]],lstHolidays)</f>
        <v>0</v>
      </c>
      <c r="M8172" s="27"/>
    </row>
    <row r="8173" spans="1:13" ht="30" customHeight="1" x14ac:dyDescent="0.3">
      <c r="A8173" s="27">
        <f t="shared" si="106"/>
        <v>4321</v>
      </c>
      <c r="D8173" s="19"/>
      <c r="E8173" s="20" t="str">
        <f>IF(ISBLANK(LeaveTracker[[#This Row],[Employee Name]]),"-----",VLOOKUP(LeaveTracker[[#This Row],[Employee Name]],'List of Employees'!$B$4:$H$767,7))</f>
        <v>-----</v>
      </c>
      <c r="F8173" s="66" t="str">
        <f>IF(ISBLANK(LeaveTracker[[#This Row],[Employee Name]]),"-----",VLOOKUP(LeaveTracker[[#This Row],[Employee Name]],'List of Employees'!$B$4:$H$767,6))</f>
        <v>-----</v>
      </c>
      <c r="G8173" s="24"/>
      <c r="H8173" s="24"/>
      <c r="I8173" s="19"/>
      <c r="K8173" s="57" t="str">
        <f ca="1">LeaveTracker[[#This Row],[Days]]&amp;" "&amp;LeaveTracker[[#This Row],[Type of Leave]]</f>
        <v xml:space="preserve">0 </v>
      </c>
      <c r="L8173" s="23">
        <f ca="1">NETWORKDAYS(LeaveTracker[[#This Row],[Start Date]],LeaveTracker[[#This Row],[End Date]],lstHolidays)</f>
        <v>0</v>
      </c>
      <c r="M8173" s="27"/>
    </row>
    <row r="8174" spans="1:13" ht="30" customHeight="1" x14ac:dyDescent="0.3">
      <c r="A8174" s="27">
        <f t="shared" si="106"/>
        <v>4322</v>
      </c>
      <c r="D8174" s="19"/>
      <c r="E8174" s="20" t="str">
        <f>IF(ISBLANK(LeaveTracker[[#This Row],[Employee Name]]),"-----",VLOOKUP(LeaveTracker[[#This Row],[Employee Name]],'List of Employees'!$B$4:$H$767,7))</f>
        <v>-----</v>
      </c>
      <c r="F8174" s="66" t="str">
        <f>IF(ISBLANK(LeaveTracker[[#This Row],[Employee Name]]),"-----",VLOOKUP(LeaveTracker[[#This Row],[Employee Name]],'List of Employees'!$B$4:$H$767,6))</f>
        <v>-----</v>
      </c>
      <c r="G8174" s="24"/>
      <c r="H8174" s="24"/>
      <c r="I8174" s="19"/>
      <c r="K8174" s="57" t="str">
        <f ca="1">LeaveTracker[[#This Row],[Days]]&amp;" "&amp;LeaveTracker[[#This Row],[Type of Leave]]</f>
        <v xml:space="preserve">0 </v>
      </c>
      <c r="L8174" s="23">
        <f ca="1">NETWORKDAYS(LeaveTracker[[#This Row],[Start Date]],LeaveTracker[[#This Row],[End Date]],lstHolidays)</f>
        <v>0</v>
      </c>
      <c r="M8174" s="27"/>
    </row>
    <row r="8175" spans="1:13" ht="30" customHeight="1" x14ac:dyDescent="0.3">
      <c r="A8175" s="27">
        <f t="shared" si="106"/>
        <v>4323</v>
      </c>
      <c r="D8175" s="19"/>
      <c r="E8175" s="20" t="str">
        <f>IF(ISBLANK(LeaveTracker[[#This Row],[Employee Name]]),"-----",VLOOKUP(LeaveTracker[[#This Row],[Employee Name]],'List of Employees'!$B$4:$H$767,7))</f>
        <v>-----</v>
      </c>
      <c r="F8175" s="66" t="str">
        <f>IF(ISBLANK(LeaveTracker[[#This Row],[Employee Name]]),"-----",VLOOKUP(LeaveTracker[[#This Row],[Employee Name]],'List of Employees'!$B$4:$H$767,6))</f>
        <v>-----</v>
      </c>
      <c r="G8175" s="24"/>
      <c r="H8175" s="24"/>
      <c r="I8175" s="19"/>
      <c r="K8175" s="57" t="str">
        <f ca="1">LeaveTracker[[#This Row],[Days]]&amp;" "&amp;LeaveTracker[[#This Row],[Type of Leave]]</f>
        <v xml:space="preserve">0 </v>
      </c>
      <c r="L8175" s="23">
        <f ca="1">NETWORKDAYS(LeaveTracker[[#This Row],[Start Date]],LeaveTracker[[#This Row],[End Date]],lstHolidays)</f>
        <v>0</v>
      </c>
      <c r="M8175" s="27"/>
    </row>
    <row r="8176" spans="1:13" ht="30" customHeight="1" x14ac:dyDescent="0.3">
      <c r="A8176" s="27">
        <f t="shared" si="106"/>
        <v>4324</v>
      </c>
      <c r="D8176" s="19"/>
      <c r="E8176" s="20" t="str">
        <f>IF(ISBLANK(LeaveTracker[[#This Row],[Employee Name]]),"-----",VLOOKUP(LeaveTracker[[#This Row],[Employee Name]],'List of Employees'!$B$4:$H$767,7))</f>
        <v>-----</v>
      </c>
      <c r="F8176" s="66" t="str">
        <f>IF(ISBLANK(LeaveTracker[[#This Row],[Employee Name]]),"-----",VLOOKUP(LeaveTracker[[#This Row],[Employee Name]],'List of Employees'!$B$4:$H$767,6))</f>
        <v>-----</v>
      </c>
      <c r="G8176" s="24"/>
      <c r="H8176" s="24"/>
      <c r="I8176" s="19"/>
      <c r="K8176" s="57" t="str">
        <f ca="1">LeaveTracker[[#This Row],[Days]]&amp;" "&amp;LeaveTracker[[#This Row],[Type of Leave]]</f>
        <v xml:space="preserve">0 </v>
      </c>
      <c r="L8176" s="23">
        <f ca="1">NETWORKDAYS(LeaveTracker[[#This Row],[Start Date]],LeaveTracker[[#This Row],[End Date]],lstHolidays)</f>
        <v>0</v>
      </c>
      <c r="M8176" s="27"/>
    </row>
    <row r="8177" spans="1:13" ht="30" customHeight="1" x14ac:dyDescent="0.3">
      <c r="A8177" s="27">
        <f t="shared" si="106"/>
        <v>4325</v>
      </c>
      <c r="D8177" s="19"/>
      <c r="E8177" s="20" t="str">
        <f>IF(ISBLANK(LeaveTracker[[#This Row],[Employee Name]]),"-----",VLOOKUP(LeaveTracker[[#This Row],[Employee Name]],'List of Employees'!$B$4:$H$767,7))</f>
        <v>-----</v>
      </c>
      <c r="F8177" s="66" t="str">
        <f>IF(ISBLANK(LeaveTracker[[#This Row],[Employee Name]]),"-----",VLOOKUP(LeaveTracker[[#This Row],[Employee Name]],'List of Employees'!$B$4:$H$767,6))</f>
        <v>-----</v>
      </c>
      <c r="G8177" s="24"/>
      <c r="H8177" s="24"/>
      <c r="I8177" s="19"/>
      <c r="K8177" s="57" t="str">
        <f ca="1">LeaveTracker[[#This Row],[Days]]&amp;" "&amp;LeaveTracker[[#This Row],[Type of Leave]]</f>
        <v xml:space="preserve">0 </v>
      </c>
      <c r="L8177" s="23">
        <f ca="1">NETWORKDAYS(LeaveTracker[[#This Row],[Start Date]],LeaveTracker[[#This Row],[End Date]],lstHolidays)</f>
        <v>0</v>
      </c>
      <c r="M8177" s="27"/>
    </row>
    <row r="8178" spans="1:13" ht="30" customHeight="1" x14ac:dyDescent="0.3">
      <c r="A8178" s="27">
        <f t="shared" si="106"/>
        <v>4326</v>
      </c>
      <c r="D8178" s="19"/>
      <c r="E8178" s="20" t="str">
        <f>IF(ISBLANK(LeaveTracker[[#This Row],[Employee Name]]),"-----",VLOOKUP(LeaveTracker[[#This Row],[Employee Name]],'List of Employees'!$B$4:$H$767,7))</f>
        <v>-----</v>
      </c>
      <c r="F8178" s="66" t="str">
        <f>IF(ISBLANK(LeaveTracker[[#This Row],[Employee Name]]),"-----",VLOOKUP(LeaveTracker[[#This Row],[Employee Name]],'List of Employees'!$B$4:$H$767,6))</f>
        <v>-----</v>
      </c>
      <c r="G8178" s="24"/>
      <c r="H8178" s="24"/>
      <c r="I8178" s="19"/>
      <c r="K8178" s="57" t="str">
        <f ca="1">LeaveTracker[[#This Row],[Days]]&amp;" "&amp;LeaveTracker[[#This Row],[Type of Leave]]</f>
        <v xml:space="preserve">0 </v>
      </c>
      <c r="L8178" s="23">
        <f ca="1">NETWORKDAYS(LeaveTracker[[#This Row],[Start Date]],LeaveTracker[[#This Row],[End Date]],lstHolidays)</f>
        <v>0</v>
      </c>
      <c r="M8178" s="27"/>
    </row>
    <row r="8179" spans="1:13" ht="30" customHeight="1" x14ac:dyDescent="0.3">
      <c r="A8179" s="27">
        <f t="shared" si="106"/>
        <v>4327</v>
      </c>
      <c r="D8179" s="19"/>
      <c r="E8179" s="20" t="str">
        <f>IF(ISBLANK(LeaveTracker[[#This Row],[Employee Name]]),"-----",VLOOKUP(LeaveTracker[[#This Row],[Employee Name]],'List of Employees'!$B$4:$H$767,7))</f>
        <v>-----</v>
      </c>
      <c r="F8179" s="66" t="str">
        <f>IF(ISBLANK(LeaveTracker[[#This Row],[Employee Name]]),"-----",VLOOKUP(LeaveTracker[[#This Row],[Employee Name]],'List of Employees'!$B$4:$H$767,6))</f>
        <v>-----</v>
      </c>
      <c r="G8179" s="24"/>
      <c r="H8179" s="24"/>
      <c r="I8179" s="19"/>
      <c r="K8179" s="57" t="str">
        <f ca="1">LeaveTracker[[#This Row],[Days]]&amp;" "&amp;LeaveTracker[[#This Row],[Type of Leave]]</f>
        <v xml:space="preserve">0 </v>
      </c>
      <c r="L8179" s="23">
        <f ca="1">NETWORKDAYS(LeaveTracker[[#This Row],[Start Date]],LeaveTracker[[#This Row],[End Date]],lstHolidays)</f>
        <v>0</v>
      </c>
      <c r="M8179" s="27"/>
    </row>
    <row r="8180" spans="1:13" ht="30" customHeight="1" x14ac:dyDescent="0.3">
      <c r="A8180" s="27">
        <f t="shared" si="106"/>
        <v>4328</v>
      </c>
      <c r="D8180" s="19"/>
      <c r="E8180" s="20" t="str">
        <f>IF(ISBLANK(LeaveTracker[[#This Row],[Employee Name]]),"-----",VLOOKUP(LeaveTracker[[#This Row],[Employee Name]],'List of Employees'!$B$4:$H$767,7))</f>
        <v>-----</v>
      </c>
      <c r="F8180" s="66" t="str">
        <f>IF(ISBLANK(LeaveTracker[[#This Row],[Employee Name]]),"-----",VLOOKUP(LeaveTracker[[#This Row],[Employee Name]],'List of Employees'!$B$4:$H$767,6))</f>
        <v>-----</v>
      </c>
      <c r="G8180" s="24"/>
      <c r="H8180" s="24"/>
      <c r="I8180" s="19"/>
      <c r="K8180" s="57" t="str">
        <f ca="1">LeaveTracker[[#This Row],[Days]]&amp;" "&amp;LeaveTracker[[#This Row],[Type of Leave]]</f>
        <v xml:space="preserve">0 </v>
      </c>
      <c r="L8180" s="23">
        <f ca="1">NETWORKDAYS(LeaveTracker[[#This Row],[Start Date]],LeaveTracker[[#This Row],[End Date]],lstHolidays)</f>
        <v>0</v>
      </c>
      <c r="M8180" s="27"/>
    </row>
    <row r="8181" spans="1:13" ht="30" customHeight="1" x14ac:dyDescent="0.3">
      <c r="A8181" s="27">
        <f t="shared" si="106"/>
        <v>4329</v>
      </c>
      <c r="D8181" s="19"/>
      <c r="E8181" s="20" t="str">
        <f>IF(ISBLANK(LeaveTracker[[#This Row],[Employee Name]]),"-----",VLOOKUP(LeaveTracker[[#This Row],[Employee Name]],'List of Employees'!$B$4:$H$767,7))</f>
        <v>-----</v>
      </c>
      <c r="F8181" s="66" t="str">
        <f>IF(ISBLANK(LeaveTracker[[#This Row],[Employee Name]]),"-----",VLOOKUP(LeaveTracker[[#This Row],[Employee Name]],'List of Employees'!$B$4:$H$767,6))</f>
        <v>-----</v>
      </c>
      <c r="G8181" s="24"/>
      <c r="H8181" s="24"/>
      <c r="I8181" s="19"/>
      <c r="K8181" s="57" t="str">
        <f ca="1">LeaveTracker[[#This Row],[Days]]&amp;" "&amp;LeaveTracker[[#This Row],[Type of Leave]]</f>
        <v xml:space="preserve">0 </v>
      </c>
      <c r="L8181" s="23">
        <f ca="1">NETWORKDAYS(LeaveTracker[[#This Row],[Start Date]],LeaveTracker[[#This Row],[End Date]],lstHolidays)</f>
        <v>0</v>
      </c>
      <c r="M8181" s="27"/>
    </row>
    <row r="8182" spans="1:13" ht="30" customHeight="1" x14ac:dyDescent="0.3">
      <c r="A8182" s="27">
        <f t="shared" si="106"/>
        <v>4330</v>
      </c>
      <c r="D8182" s="19"/>
      <c r="E8182" s="20" t="str">
        <f>IF(ISBLANK(LeaveTracker[[#This Row],[Employee Name]]),"-----",VLOOKUP(LeaveTracker[[#This Row],[Employee Name]],'List of Employees'!$B$4:$H$767,7))</f>
        <v>-----</v>
      </c>
      <c r="F8182" s="66" t="str">
        <f>IF(ISBLANK(LeaveTracker[[#This Row],[Employee Name]]),"-----",VLOOKUP(LeaveTracker[[#This Row],[Employee Name]],'List of Employees'!$B$4:$H$767,6))</f>
        <v>-----</v>
      </c>
      <c r="G8182" s="24"/>
      <c r="H8182" s="24"/>
      <c r="I8182" s="19"/>
      <c r="K8182" s="57" t="str">
        <f ca="1">LeaveTracker[[#This Row],[Days]]&amp;" "&amp;LeaveTracker[[#This Row],[Type of Leave]]</f>
        <v xml:space="preserve">0 </v>
      </c>
      <c r="L8182" s="23">
        <f ca="1">NETWORKDAYS(LeaveTracker[[#This Row],[Start Date]],LeaveTracker[[#This Row],[End Date]],lstHolidays)</f>
        <v>0</v>
      </c>
      <c r="M8182" s="27"/>
    </row>
    <row r="8183" spans="1:13" ht="30" customHeight="1" x14ac:dyDescent="0.3">
      <c r="A8183" s="27">
        <f t="shared" si="106"/>
        <v>4331</v>
      </c>
      <c r="D8183" s="19"/>
      <c r="E8183" s="20" t="str">
        <f>IF(ISBLANK(LeaveTracker[[#This Row],[Employee Name]]),"-----",VLOOKUP(LeaveTracker[[#This Row],[Employee Name]],'List of Employees'!$B$4:$H$767,7))</f>
        <v>-----</v>
      </c>
      <c r="F8183" s="66" t="str">
        <f>IF(ISBLANK(LeaveTracker[[#This Row],[Employee Name]]),"-----",VLOOKUP(LeaveTracker[[#This Row],[Employee Name]],'List of Employees'!$B$4:$H$767,6))</f>
        <v>-----</v>
      </c>
      <c r="G8183" s="24"/>
      <c r="H8183" s="24"/>
      <c r="I8183" s="19"/>
      <c r="K8183" s="57" t="str">
        <f ca="1">LeaveTracker[[#This Row],[Days]]&amp;" "&amp;LeaveTracker[[#This Row],[Type of Leave]]</f>
        <v xml:space="preserve">0 </v>
      </c>
      <c r="L8183" s="23">
        <f ca="1">NETWORKDAYS(LeaveTracker[[#This Row],[Start Date]],LeaveTracker[[#This Row],[End Date]],lstHolidays)</f>
        <v>0</v>
      </c>
      <c r="M8183" s="27"/>
    </row>
    <row r="8184" spans="1:13" ht="30" customHeight="1" x14ac:dyDescent="0.3">
      <c r="A8184" s="27">
        <f t="shared" si="106"/>
        <v>4332</v>
      </c>
      <c r="D8184" s="19"/>
      <c r="E8184" s="20" t="str">
        <f>IF(ISBLANK(LeaveTracker[[#This Row],[Employee Name]]),"-----",VLOOKUP(LeaveTracker[[#This Row],[Employee Name]],'List of Employees'!$B$4:$H$767,7))</f>
        <v>-----</v>
      </c>
      <c r="F8184" s="66" t="str">
        <f>IF(ISBLANK(LeaveTracker[[#This Row],[Employee Name]]),"-----",VLOOKUP(LeaveTracker[[#This Row],[Employee Name]],'List of Employees'!$B$4:$H$767,6))</f>
        <v>-----</v>
      </c>
      <c r="G8184" s="24"/>
      <c r="H8184" s="24"/>
      <c r="I8184" s="19"/>
      <c r="K8184" s="57" t="str">
        <f ca="1">LeaveTracker[[#This Row],[Days]]&amp;" "&amp;LeaveTracker[[#This Row],[Type of Leave]]</f>
        <v xml:space="preserve">0 </v>
      </c>
      <c r="L8184" s="23">
        <f ca="1">NETWORKDAYS(LeaveTracker[[#This Row],[Start Date]],LeaveTracker[[#This Row],[End Date]],lstHolidays)</f>
        <v>0</v>
      </c>
      <c r="M8184" s="27"/>
    </row>
    <row r="8185" spans="1:13" ht="30" customHeight="1" x14ac:dyDescent="0.3">
      <c r="A8185" s="27">
        <f t="shared" si="106"/>
        <v>4333</v>
      </c>
      <c r="D8185" s="19"/>
      <c r="E8185" s="20" t="str">
        <f>IF(ISBLANK(LeaveTracker[[#This Row],[Employee Name]]),"-----",VLOOKUP(LeaveTracker[[#This Row],[Employee Name]],'List of Employees'!$B$4:$H$767,7))</f>
        <v>-----</v>
      </c>
      <c r="F8185" s="66" t="str">
        <f>IF(ISBLANK(LeaveTracker[[#This Row],[Employee Name]]),"-----",VLOOKUP(LeaveTracker[[#This Row],[Employee Name]],'List of Employees'!$B$4:$H$767,6))</f>
        <v>-----</v>
      </c>
      <c r="G8185" s="24"/>
      <c r="H8185" s="24"/>
      <c r="I8185" s="19"/>
      <c r="K8185" s="57" t="str">
        <f ca="1">LeaveTracker[[#This Row],[Days]]&amp;" "&amp;LeaveTracker[[#This Row],[Type of Leave]]</f>
        <v xml:space="preserve">0 </v>
      </c>
      <c r="L8185" s="23">
        <f ca="1">NETWORKDAYS(LeaveTracker[[#This Row],[Start Date]],LeaveTracker[[#This Row],[End Date]],lstHolidays)</f>
        <v>0</v>
      </c>
      <c r="M8185" s="27"/>
    </row>
    <row r="8186" spans="1:13" ht="30" customHeight="1" x14ac:dyDescent="0.3">
      <c r="A8186" s="27">
        <f t="shared" si="106"/>
        <v>4334</v>
      </c>
      <c r="D8186" s="19"/>
      <c r="E8186" s="20" t="str">
        <f>IF(ISBLANK(LeaveTracker[[#This Row],[Employee Name]]),"-----",VLOOKUP(LeaveTracker[[#This Row],[Employee Name]],'List of Employees'!$B$4:$H$767,7))</f>
        <v>-----</v>
      </c>
      <c r="F8186" s="66" t="str">
        <f>IF(ISBLANK(LeaveTracker[[#This Row],[Employee Name]]),"-----",VLOOKUP(LeaveTracker[[#This Row],[Employee Name]],'List of Employees'!$B$4:$H$767,6))</f>
        <v>-----</v>
      </c>
      <c r="G8186" s="24"/>
      <c r="H8186" s="24"/>
      <c r="I8186" s="19"/>
      <c r="K8186" s="57" t="str">
        <f ca="1">LeaveTracker[[#This Row],[Days]]&amp;" "&amp;LeaveTracker[[#This Row],[Type of Leave]]</f>
        <v xml:space="preserve">0 </v>
      </c>
      <c r="L8186" s="23">
        <f ca="1">NETWORKDAYS(LeaveTracker[[#This Row],[Start Date]],LeaveTracker[[#This Row],[End Date]],lstHolidays)</f>
        <v>0</v>
      </c>
      <c r="M8186" s="27"/>
    </row>
    <row r="8187" spans="1:13" ht="30" customHeight="1" x14ac:dyDescent="0.3">
      <c r="A8187" s="27">
        <f t="shared" si="106"/>
        <v>4335</v>
      </c>
      <c r="B8187" s="31">
        <v>45211</v>
      </c>
      <c r="C8187" s="31">
        <v>45208</v>
      </c>
      <c r="D8187" s="19" t="s">
        <v>2356</v>
      </c>
      <c r="E8187" s="20" t="str">
        <f>IF(ISBLANK(LeaveTracker[[#This Row],[Employee Name]]),"-----",VLOOKUP(LeaveTracker[[#This Row],[Employee Name]],'List of Employees'!$B$4:$H$767,7))</f>
        <v>CSWDO</v>
      </c>
      <c r="F8187" s="66" t="str">
        <f>IF(ISBLANK(LeaveTracker[[#This Row],[Employee Name]]),"-----",VLOOKUP(LeaveTracker[[#This Row],[Employee Name]],'List of Employees'!$B$4:$H$767,6))</f>
        <v>PERMANENT</v>
      </c>
      <c r="G8187" s="24">
        <v>45243</v>
      </c>
      <c r="H8187" s="24">
        <v>45317</v>
      </c>
      <c r="I8187" s="20" t="s">
        <v>82</v>
      </c>
      <c r="K8187" s="57" t="str">
        <f>LeaveTracker[[#This Row],[Days]]&amp;" "&amp;LeaveTracker[[#This Row],[Type of Leave]]</f>
        <v>60 VL</v>
      </c>
      <c r="L8187" s="23">
        <v>60</v>
      </c>
      <c r="M8187" s="27"/>
    </row>
    <row r="8188" spans="1:13" ht="30" customHeight="1" x14ac:dyDescent="0.3">
      <c r="A8188" s="27">
        <f t="shared" si="106"/>
        <v>4336</v>
      </c>
      <c r="B8188" s="31">
        <v>45211</v>
      </c>
      <c r="C8188" s="31">
        <v>45208</v>
      </c>
      <c r="D8188" s="19" t="s">
        <v>614</v>
      </c>
      <c r="E8188" s="20" t="str">
        <f>IF(ISBLANK(LeaveTracker[[#This Row],[Employee Name]]),"-----",VLOOKUP(LeaveTracker[[#This Row],[Employee Name]],'List of Employees'!$B$4:$H$767,7))</f>
        <v>CBO</v>
      </c>
      <c r="F8188" s="66" t="str">
        <f>IF(ISBLANK(LeaveTracker[[#This Row],[Employee Name]]),"-----",VLOOKUP(LeaveTracker[[#This Row],[Employee Name]],'List of Employees'!$B$4:$H$767,6))</f>
        <v>PERMANENT</v>
      </c>
      <c r="G8188" s="24">
        <v>45204</v>
      </c>
      <c r="H8188" s="24">
        <v>45205</v>
      </c>
      <c r="I8188" s="20" t="s">
        <v>81</v>
      </c>
      <c r="K8188" s="57" t="str">
        <f ca="1">LeaveTracker[[#This Row],[Days]]&amp;" "&amp;LeaveTracker[[#This Row],[Type of Leave]]</f>
        <v>2 SL</v>
      </c>
      <c r="L8188" s="23">
        <f ca="1">NETWORKDAYS(LeaveTracker[[#This Row],[Start Date]],LeaveTracker[[#This Row],[End Date]],lstHolidays)</f>
        <v>2</v>
      </c>
      <c r="M8188" s="27"/>
    </row>
    <row r="8189" spans="1:13" ht="30" customHeight="1" x14ac:dyDescent="0.3">
      <c r="A8189" s="27">
        <f t="shared" si="106"/>
        <v>4337</v>
      </c>
      <c r="B8189" s="31">
        <v>45211</v>
      </c>
      <c r="C8189" s="31">
        <v>45205</v>
      </c>
      <c r="D8189" s="19" t="s">
        <v>775</v>
      </c>
      <c r="E8189" s="20" t="str">
        <f>IF(ISBLANK(LeaveTracker[[#This Row],[Employee Name]]),"-----",VLOOKUP(LeaveTracker[[#This Row],[Employee Name]],'List of Employees'!$B$4:$H$767,7))</f>
        <v>HRMO</v>
      </c>
      <c r="F8189" s="66" t="str">
        <f>IF(ISBLANK(LeaveTracker[[#This Row],[Employee Name]]),"-----",VLOOKUP(LeaveTracker[[#This Row],[Employee Name]],'List of Employees'!$B$4:$H$767,6))</f>
        <v>PERMANENT</v>
      </c>
      <c r="G8189" s="24">
        <v>45209</v>
      </c>
      <c r="H8189" s="24">
        <v>45209</v>
      </c>
      <c r="I8189" s="20" t="s">
        <v>297</v>
      </c>
      <c r="J8189" s="42" t="s">
        <v>1000</v>
      </c>
      <c r="K8189" s="57" t="str">
        <f ca="1">LeaveTracker[[#This Row],[Days]]&amp;" "&amp;LeaveTracker[[#This Row],[Type of Leave]]</f>
        <v>1 OTHER</v>
      </c>
      <c r="L8189" s="23">
        <f ca="1">NETWORKDAYS(LeaveTracker[[#This Row],[Start Date]],LeaveTracker[[#This Row],[End Date]],lstHolidays)</f>
        <v>1</v>
      </c>
      <c r="M8189" s="27"/>
    </row>
    <row r="8190" spans="1:13" ht="30" customHeight="1" x14ac:dyDescent="0.3">
      <c r="A8190" s="27">
        <f t="shared" si="106"/>
        <v>4338</v>
      </c>
      <c r="B8190" s="31">
        <v>45211</v>
      </c>
      <c r="C8190" s="31">
        <v>45171</v>
      </c>
      <c r="D8190" s="19" t="s">
        <v>1821</v>
      </c>
      <c r="E8190" s="20" t="str">
        <f>IF(ISBLANK(LeaveTracker[[#This Row],[Employee Name]]),"-----",VLOOKUP(LeaveTracker[[#This Row],[Employee Name]],'List of Employees'!$B$4:$H$767,7))</f>
        <v>SP</v>
      </c>
      <c r="F8190" s="66" t="str">
        <f>IF(ISBLANK(LeaveTracker[[#This Row],[Employee Name]]),"-----",VLOOKUP(LeaveTracker[[#This Row],[Employee Name]],'List of Employees'!$B$4:$H$767,6))</f>
        <v>CASUAL</v>
      </c>
      <c r="G8190" s="24">
        <v>45202</v>
      </c>
      <c r="H8190" s="24">
        <v>45205</v>
      </c>
      <c r="I8190" s="20" t="s">
        <v>82</v>
      </c>
      <c r="K8190" s="57" t="str">
        <f ca="1">LeaveTracker[[#This Row],[Days]]&amp;" "&amp;LeaveTracker[[#This Row],[Type of Leave]]</f>
        <v>4 VL</v>
      </c>
      <c r="L8190" s="23">
        <f ca="1">NETWORKDAYS(LeaveTracker[[#This Row],[Start Date]],LeaveTracker[[#This Row],[End Date]],lstHolidays)</f>
        <v>4</v>
      </c>
      <c r="M8190" s="27"/>
    </row>
    <row r="8191" spans="1:13" ht="30" customHeight="1" x14ac:dyDescent="0.3">
      <c r="A8191" s="27">
        <v>4338</v>
      </c>
      <c r="B8191" s="31">
        <v>45211</v>
      </c>
      <c r="C8191" s="31">
        <v>45171</v>
      </c>
      <c r="D8191" s="19" t="s">
        <v>1821</v>
      </c>
      <c r="E8191" s="20" t="str">
        <f>IF(ISBLANK(LeaveTracker[[#This Row],[Employee Name]]),"-----",VLOOKUP(LeaveTracker[[#This Row],[Employee Name]],'List of Employees'!$B$4:$H$767,7))</f>
        <v>SP</v>
      </c>
      <c r="F8191" s="66" t="str">
        <f>IF(ISBLANK(LeaveTracker[[#This Row],[Employee Name]]),"-----",VLOOKUP(LeaveTracker[[#This Row],[Employee Name]],'List of Employees'!$B$4:$H$767,6))</f>
        <v>CASUAL</v>
      </c>
      <c r="G8191" s="24">
        <v>45211</v>
      </c>
      <c r="H8191" s="24">
        <v>45212</v>
      </c>
      <c r="I8191" s="20" t="s">
        <v>82</v>
      </c>
      <c r="K8191" s="57" t="str">
        <f ca="1">LeaveTracker[[#This Row],[Days]]&amp;" "&amp;LeaveTracker[[#This Row],[Type of Leave]]</f>
        <v>2 VL</v>
      </c>
      <c r="L8191" s="23">
        <f ca="1">NETWORKDAYS(LeaveTracker[[#This Row],[Start Date]],LeaveTracker[[#This Row],[End Date]],lstHolidays)</f>
        <v>2</v>
      </c>
      <c r="M8191" s="27"/>
    </row>
    <row r="8192" spans="1:13" ht="30" customHeight="1" x14ac:dyDescent="0.3">
      <c r="A8192" s="27">
        <v>4338</v>
      </c>
      <c r="B8192" s="31">
        <v>45211</v>
      </c>
      <c r="C8192" s="31">
        <v>45171</v>
      </c>
      <c r="D8192" s="19" t="s">
        <v>1821</v>
      </c>
      <c r="E8192" s="20" t="str">
        <f>IF(ISBLANK(LeaveTracker[[#This Row],[Employee Name]]),"-----",VLOOKUP(LeaveTracker[[#This Row],[Employee Name]],'List of Employees'!$B$4:$H$767,7))</f>
        <v>SP</v>
      </c>
      <c r="F8192" s="66" t="str">
        <f>IF(ISBLANK(LeaveTracker[[#This Row],[Employee Name]]),"-----",VLOOKUP(LeaveTracker[[#This Row],[Employee Name]],'List of Employees'!$B$4:$H$767,6))</f>
        <v>CASUAL</v>
      </c>
      <c r="G8192" s="24">
        <v>45218</v>
      </c>
      <c r="H8192" s="24">
        <v>45219</v>
      </c>
      <c r="I8192" s="20" t="s">
        <v>82</v>
      </c>
      <c r="K8192" s="57" t="str">
        <f ca="1">LeaveTracker[[#This Row],[Days]]&amp;" "&amp;LeaveTracker[[#This Row],[Type of Leave]]</f>
        <v>2 VL</v>
      </c>
      <c r="L8192" s="23">
        <f ca="1">NETWORKDAYS(LeaveTracker[[#This Row],[Start Date]],LeaveTracker[[#This Row],[End Date]],lstHolidays)</f>
        <v>2</v>
      </c>
      <c r="M8192" s="27"/>
    </row>
    <row r="8193" spans="1:13" ht="30" customHeight="1" x14ac:dyDescent="0.3">
      <c r="A8193" s="27">
        <v>4338</v>
      </c>
      <c r="B8193" s="31">
        <v>45211</v>
      </c>
      <c r="C8193" s="31">
        <v>45171</v>
      </c>
      <c r="D8193" s="19" t="s">
        <v>1821</v>
      </c>
      <c r="E8193" s="20" t="str">
        <f>IF(ISBLANK(LeaveTracker[[#This Row],[Employee Name]]),"-----",VLOOKUP(LeaveTracker[[#This Row],[Employee Name]],'List of Employees'!$B$4:$H$767,7))</f>
        <v>SP</v>
      </c>
      <c r="F8193" s="66" t="str">
        <f>IF(ISBLANK(LeaveTracker[[#This Row],[Employee Name]]),"-----",VLOOKUP(LeaveTracker[[#This Row],[Employee Name]],'List of Employees'!$B$4:$H$767,6))</f>
        <v>CASUAL</v>
      </c>
      <c r="G8193" s="24">
        <v>45225</v>
      </c>
      <c r="H8193" s="24">
        <v>45226</v>
      </c>
      <c r="I8193" s="20" t="s">
        <v>82</v>
      </c>
      <c r="K8193" s="57" t="str">
        <f ca="1">LeaveTracker[[#This Row],[Days]]&amp;" "&amp;LeaveTracker[[#This Row],[Type of Leave]]</f>
        <v>2 VL</v>
      </c>
      <c r="L8193" s="23">
        <f ca="1">NETWORKDAYS(LeaveTracker[[#This Row],[Start Date]],LeaveTracker[[#This Row],[End Date]],lstHolidays)</f>
        <v>2</v>
      </c>
      <c r="M8193" s="27"/>
    </row>
    <row r="8194" spans="1:13" ht="30" customHeight="1" x14ac:dyDescent="0.3">
      <c r="A8194" s="27">
        <f>A8190+1</f>
        <v>4339</v>
      </c>
      <c r="B8194" s="31">
        <v>45211</v>
      </c>
      <c r="C8194" s="31">
        <v>45203</v>
      </c>
      <c r="D8194" s="19" t="s">
        <v>1092</v>
      </c>
      <c r="E8194" s="20" t="str">
        <f>IF(ISBLANK(LeaveTracker[[#This Row],[Employee Name]]),"-----",VLOOKUP(LeaveTracker[[#This Row],[Employee Name]],'List of Employees'!$B$4:$H$767,7))</f>
        <v>VMO</v>
      </c>
      <c r="F8194" s="66" t="str">
        <f>IF(ISBLANK(LeaveTracker[[#This Row],[Employee Name]]),"-----",VLOOKUP(LeaveTracker[[#This Row],[Employee Name]],'List of Employees'!$B$4:$H$767,6))</f>
        <v>PERMANENT</v>
      </c>
      <c r="G8194" s="24">
        <v>45201</v>
      </c>
      <c r="H8194" s="24">
        <v>45201</v>
      </c>
      <c r="I8194" s="20" t="s">
        <v>81</v>
      </c>
      <c r="K8194" s="57" t="str">
        <f ca="1">LeaveTracker[[#This Row],[Days]]&amp;" "&amp;LeaveTracker[[#This Row],[Type of Leave]]</f>
        <v>1 SL</v>
      </c>
      <c r="L8194" s="23">
        <f ca="1">NETWORKDAYS(LeaveTracker[[#This Row],[Start Date]],LeaveTracker[[#This Row],[End Date]],lstHolidays)</f>
        <v>1</v>
      </c>
      <c r="M8194" s="27"/>
    </row>
    <row r="8195" spans="1:13" ht="30" customHeight="1" x14ac:dyDescent="0.3">
      <c r="A8195" s="27">
        <f t="shared" si="106"/>
        <v>4340</v>
      </c>
      <c r="B8195" s="31">
        <v>45211</v>
      </c>
      <c r="C8195" s="31">
        <v>45203</v>
      </c>
      <c r="D8195" s="19" t="s">
        <v>2175</v>
      </c>
      <c r="E8195" s="20" t="str">
        <f>IF(ISBLANK(LeaveTracker[[#This Row],[Employee Name]]),"-----",VLOOKUP(LeaveTracker[[#This Row],[Employee Name]],'List of Employees'!$B$4:$H$767,7))</f>
        <v>HALL OF JUSTICE</v>
      </c>
      <c r="F8195" s="66" t="str">
        <f>IF(ISBLANK(LeaveTracker[[#This Row],[Employee Name]]),"-----",VLOOKUP(LeaveTracker[[#This Row],[Employee Name]],'List of Employees'!$B$4:$H$767,6))</f>
        <v>CASUAL</v>
      </c>
      <c r="G8195" s="24">
        <v>45210</v>
      </c>
      <c r="H8195" s="24">
        <v>45211</v>
      </c>
      <c r="I8195" s="20" t="s">
        <v>82</v>
      </c>
      <c r="K8195" s="57" t="str">
        <f ca="1">LeaveTracker[[#This Row],[Days]]&amp;" "&amp;LeaveTracker[[#This Row],[Type of Leave]]</f>
        <v>2 VL</v>
      </c>
      <c r="L8195" s="23">
        <f ca="1">NETWORKDAYS(LeaveTracker[[#This Row],[Start Date]],LeaveTracker[[#This Row],[End Date]],lstHolidays)</f>
        <v>2</v>
      </c>
      <c r="M8195" s="27"/>
    </row>
    <row r="8196" spans="1:13" ht="30" customHeight="1" x14ac:dyDescent="0.3">
      <c r="A8196" s="27">
        <f t="shared" si="106"/>
        <v>4341</v>
      </c>
      <c r="B8196" s="31">
        <v>45211</v>
      </c>
      <c r="C8196" s="31">
        <v>45202</v>
      </c>
      <c r="D8196" s="19" t="s">
        <v>2321</v>
      </c>
      <c r="E8196" s="20" t="str">
        <f>IF(ISBLANK(LeaveTracker[[#This Row],[Employee Name]]),"-----",VLOOKUP(LeaveTracker[[#This Row],[Employee Name]],'List of Employees'!$B$4:$H$767,7))</f>
        <v>SP</v>
      </c>
      <c r="F8196" s="66" t="str">
        <f>IF(ISBLANK(LeaveTracker[[#This Row],[Employee Name]]),"-----",VLOOKUP(LeaveTracker[[#This Row],[Employee Name]],'List of Employees'!$B$4:$H$767,6))</f>
        <v>CASUAL</v>
      </c>
      <c r="G8196" s="24">
        <v>45204</v>
      </c>
      <c r="H8196" s="24">
        <v>45204</v>
      </c>
      <c r="I8196" s="20" t="s">
        <v>82</v>
      </c>
      <c r="K8196" s="57" t="str">
        <f ca="1">LeaveTracker[[#This Row],[Days]]&amp;" "&amp;LeaveTracker[[#This Row],[Type of Leave]]</f>
        <v>1 VL</v>
      </c>
      <c r="L8196" s="23">
        <f ca="1">NETWORKDAYS(LeaveTracker[[#This Row],[Start Date]],LeaveTracker[[#This Row],[End Date]],lstHolidays)</f>
        <v>1</v>
      </c>
      <c r="M8196" s="27"/>
    </row>
    <row r="8197" spans="1:13" ht="30" customHeight="1" x14ac:dyDescent="0.3">
      <c r="A8197" s="27">
        <v>4341</v>
      </c>
      <c r="B8197" s="31">
        <v>45211</v>
      </c>
      <c r="C8197" s="31">
        <v>45202</v>
      </c>
      <c r="D8197" s="19" t="s">
        <v>2321</v>
      </c>
      <c r="E8197" s="20" t="str">
        <f>IF(ISBLANK(LeaveTracker[[#This Row],[Employee Name]]),"-----",VLOOKUP(LeaveTracker[[#This Row],[Employee Name]],'List of Employees'!$B$4:$H$767,7))</f>
        <v>SP</v>
      </c>
      <c r="F8197" s="66" t="str">
        <f>IF(ISBLANK(LeaveTracker[[#This Row],[Employee Name]]),"-----",VLOOKUP(LeaveTracker[[#This Row],[Employee Name]],'List of Employees'!$B$4:$H$767,6))</f>
        <v>CASUAL</v>
      </c>
      <c r="G8197" s="24">
        <v>45209</v>
      </c>
      <c r="H8197" s="24">
        <v>45210</v>
      </c>
      <c r="I8197" s="20" t="s">
        <v>82</v>
      </c>
      <c r="K8197" s="57" t="str">
        <f ca="1">LeaveTracker[[#This Row],[Days]]&amp;" "&amp;LeaveTracker[[#This Row],[Type of Leave]]</f>
        <v>2 VL</v>
      </c>
      <c r="L8197" s="23">
        <f ca="1">NETWORKDAYS(LeaveTracker[[#This Row],[Start Date]],LeaveTracker[[#This Row],[End Date]],lstHolidays)</f>
        <v>2</v>
      </c>
      <c r="M8197" s="27"/>
    </row>
    <row r="8198" spans="1:13" ht="30" customHeight="1" x14ac:dyDescent="0.3">
      <c r="A8198" s="27">
        <v>4341</v>
      </c>
      <c r="B8198" s="31">
        <v>45211</v>
      </c>
      <c r="C8198" s="31">
        <v>45202</v>
      </c>
      <c r="D8198" s="19" t="s">
        <v>2321</v>
      </c>
      <c r="E8198" s="20" t="str">
        <f>IF(ISBLANK(LeaveTracker[[#This Row],[Employee Name]]),"-----",VLOOKUP(LeaveTracker[[#This Row],[Employee Name]],'List of Employees'!$B$4:$H$767,7))</f>
        <v>SP</v>
      </c>
      <c r="F8198" s="66" t="str">
        <f>IF(ISBLANK(LeaveTracker[[#This Row],[Employee Name]]),"-----",VLOOKUP(LeaveTracker[[#This Row],[Employee Name]],'List of Employees'!$B$4:$H$767,6))</f>
        <v>CASUAL</v>
      </c>
      <c r="G8198" s="24">
        <v>45216</v>
      </c>
      <c r="H8198" s="24">
        <v>45217</v>
      </c>
      <c r="I8198" s="20" t="s">
        <v>82</v>
      </c>
      <c r="K8198" s="57" t="str">
        <f ca="1">LeaveTracker[[#This Row],[Days]]&amp;" "&amp;LeaveTracker[[#This Row],[Type of Leave]]</f>
        <v>2 VL</v>
      </c>
      <c r="L8198" s="23">
        <f ca="1">NETWORKDAYS(LeaveTracker[[#This Row],[Start Date]],LeaveTracker[[#This Row],[End Date]],lstHolidays)</f>
        <v>2</v>
      </c>
      <c r="M8198" s="27"/>
    </row>
    <row r="8199" spans="1:13" ht="30" customHeight="1" x14ac:dyDescent="0.3">
      <c r="A8199" s="27">
        <v>4341</v>
      </c>
      <c r="B8199" s="31">
        <v>45211</v>
      </c>
      <c r="C8199" s="31">
        <v>45202</v>
      </c>
      <c r="D8199" s="19" t="s">
        <v>2321</v>
      </c>
      <c r="E8199" s="20" t="str">
        <f>IF(ISBLANK(LeaveTracker[[#This Row],[Employee Name]]),"-----",VLOOKUP(LeaveTracker[[#This Row],[Employee Name]],'List of Employees'!$B$4:$H$767,7))</f>
        <v>SP</v>
      </c>
      <c r="F8199" s="66" t="str">
        <f>IF(ISBLANK(LeaveTracker[[#This Row],[Employee Name]]),"-----",VLOOKUP(LeaveTracker[[#This Row],[Employee Name]],'List of Employees'!$B$4:$H$767,6))</f>
        <v>CASUAL</v>
      </c>
      <c r="G8199" s="24">
        <v>45223</v>
      </c>
      <c r="H8199" s="24">
        <v>45224</v>
      </c>
      <c r="I8199" s="20" t="s">
        <v>82</v>
      </c>
      <c r="K8199" s="57" t="str">
        <f ca="1">LeaveTracker[[#This Row],[Days]]&amp;" "&amp;LeaveTracker[[#This Row],[Type of Leave]]</f>
        <v>2 VL</v>
      </c>
      <c r="L8199" s="23">
        <f ca="1">NETWORKDAYS(LeaveTracker[[#This Row],[Start Date]],LeaveTracker[[#This Row],[End Date]],lstHolidays)</f>
        <v>2</v>
      </c>
      <c r="M8199" s="27"/>
    </row>
    <row r="8200" spans="1:13" ht="30" customHeight="1" x14ac:dyDescent="0.3">
      <c r="A8200" s="27">
        <v>4341</v>
      </c>
      <c r="B8200" s="31">
        <v>45211</v>
      </c>
      <c r="C8200" s="31">
        <v>45202</v>
      </c>
      <c r="D8200" s="19" t="s">
        <v>2321</v>
      </c>
      <c r="E8200" s="20" t="str">
        <f>IF(ISBLANK(LeaveTracker[[#This Row],[Employee Name]]),"-----",VLOOKUP(LeaveTracker[[#This Row],[Employee Name]],'List of Employees'!$B$4:$H$767,7))</f>
        <v>SP</v>
      </c>
      <c r="F8200" s="66" t="str">
        <f>IF(ISBLANK(LeaveTracker[[#This Row],[Employee Name]]),"-----",VLOOKUP(LeaveTracker[[#This Row],[Employee Name]],'List of Employees'!$B$4:$H$767,6))</f>
        <v>CASUAL</v>
      </c>
      <c r="G8200" s="24">
        <v>45230</v>
      </c>
      <c r="H8200" s="24">
        <v>45230</v>
      </c>
      <c r="I8200" s="20" t="s">
        <v>82</v>
      </c>
      <c r="K8200" s="57" t="str">
        <f ca="1">LeaveTracker[[#This Row],[Days]]&amp;" "&amp;LeaveTracker[[#This Row],[Type of Leave]]</f>
        <v>1 VL</v>
      </c>
      <c r="L8200" s="23">
        <f ca="1">NETWORKDAYS(LeaveTracker[[#This Row],[Start Date]],LeaveTracker[[#This Row],[End Date]],lstHolidays)</f>
        <v>1</v>
      </c>
      <c r="M8200" s="27"/>
    </row>
    <row r="8201" spans="1:13" ht="30" customHeight="1" x14ac:dyDescent="0.3">
      <c r="A8201" s="27">
        <f>A8196+1</f>
        <v>4342</v>
      </c>
      <c r="B8201" s="31">
        <v>45211</v>
      </c>
      <c r="C8201" s="31">
        <v>45202</v>
      </c>
      <c r="D8201" s="19" t="s">
        <v>2366</v>
      </c>
      <c r="E8201" s="20" t="str">
        <f>IF(ISBLANK(LeaveTracker[[#This Row],[Employee Name]]),"-----",VLOOKUP(LeaveTracker[[#This Row],[Employee Name]],'List of Employees'!$B$4:$H$767,7))</f>
        <v xml:space="preserve">OFFICE OF THE SANGGUNIANG PANLUNGSOD </v>
      </c>
      <c r="F8201" s="66" t="str">
        <f>IF(ISBLANK(LeaveTracker[[#This Row],[Employee Name]]),"-----",VLOOKUP(LeaveTracker[[#This Row],[Employee Name]],'List of Employees'!$B$4:$H$767,6))</f>
        <v>PERMANENT</v>
      </c>
      <c r="G8201" s="24">
        <v>45198</v>
      </c>
      <c r="H8201" s="24">
        <v>45198</v>
      </c>
      <c r="I8201" s="20" t="s">
        <v>81</v>
      </c>
      <c r="K8201" s="57" t="str">
        <f ca="1">LeaveTracker[[#This Row],[Days]]&amp;" "&amp;LeaveTracker[[#This Row],[Type of Leave]]</f>
        <v>1 SL</v>
      </c>
      <c r="L8201" s="23">
        <f ca="1">NETWORKDAYS(LeaveTracker[[#This Row],[Start Date]],LeaveTracker[[#This Row],[End Date]],lstHolidays)</f>
        <v>1</v>
      </c>
      <c r="M8201" s="27"/>
    </row>
    <row r="8202" spans="1:13" ht="30" customHeight="1" x14ac:dyDescent="0.3">
      <c r="A8202" s="27">
        <f t="shared" si="106"/>
        <v>4343</v>
      </c>
      <c r="B8202" s="31">
        <v>45211</v>
      </c>
      <c r="C8202" s="31">
        <v>45198</v>
      </c>
      <c r="D8202" s="19" t="s">
        <v>1750</v>
      </c>
      <c r="E8202" s="20" t="str">
        <f>IF(ISBLANK(LeaveTracker[[#This Row],[Employee Name]]),"-----",VLOOKUP(LeaveTracker[[#This Row],[Employee Name]],'List of Employees'!$B$4:$H$767,7))</f>
        <v>SP</v>
      </c>
      <c r="F8202" s="66" t="str">
        <f>IF(ISBLANK(LeaveTracker[[#This Row],[Employee Name]]),"-----",VLOOKUP(LeaveTracker[[#This Row],[Employee Name]],'List of Employees'!$B$4:$H$767,6))</f>
        <v>CASUAL</v>
      </c>
      <c r="G8202" s="24">
        <v>45196</v>
      </c>
      <c r="H8202" s="24">
        <v>45197</v>
      </c>
      <c r="I8202" s="20" t="s">
        <v>81</v>
      </c>
      <c r="K8202" s="57" t="str">
        <f ca="1">LeaveTracker[[#This Row],[Days]]&amp;" "&amp;LeaveTracker[[#This Row],[Type of Leave]]</f>
        <v>2 SL</v>
      </c>
      <c r="L8202" s="23">
        <f ca="1">NETWORKDAYS(LeaveTracker[[#This Row],[Start Date]],LeaveTracker[[#This Row],[End Date]],lstHolidays)</f>
        <v>2</v>
      </c>
      <c r="M8202" s="27"/>
    </row>
    <row r="8203" spans="1:13" ht="30" customHeight="1" x14ac:dyDescent="0.3">
      <c r="A8203" s="27">
        <f t="shared" si="106"/>
        <v>4344</v>
      </c>
      <c r="B8203" s="31">
        <v>45211</v>
      </c>
      <c r="C8203" s="31">
        <v>45181</v>
      </c>
      <c r="D8203" s="19" t="s">
        <v>2219</v>
      </c>
      <c r="E8203" s="20" t="str">
        <f>IF(ISBLANK(LeaveTracker[[#This Row],[Employee Name]]),"-----",VLOOKUP(LeaveTracker[[#This Row],[Employee Name]],'List of Employees'!$B$4:$H$767,7))</f>
        <v>SANGGUNIANG PANLUNGSOD</v>
      </c>
      <c r="F8203" s="66" t="str">
        <f>IF(ISBLANK(LeaveTracker[[#This Row],[Employee Name]]),"-----",VLOOKUP(LeaveTracker[[#This Row],[Employee Name]],'List of Employees'!$B$4:$H$767,6))</f>
        <v>PERMANENT</v>
      </c>
      <c r="G8203" s="24">
        <v>45187</v>
      </c>
      <c r="H8203" s="24">
        <v>45187</v>
      </c>
      <c r="I8203" s="20" t="s">
        <v>82</v>
      </c>
      <c r="K8203" s="57" t="str">
        <f ca="1">LeaveTracker[[#This Row],[Days]]&amp;" "&amp;LeaveTracker[[#This Row],[Type of Leave]]</f>
        <v>1 VL</v>
      </c>
      <c r="L8203" s="23">
        <f ca="1">NETWORKDAYS(LeaveTracker[[#This Row],[Start Date]],LeaveTracker[[#This Row],[End Date]],lstHolidays)</f>
        <v>1</v>
      </c>
      <c r="M8203" s="27"/>
    </row>
    <row r="8204" spans="1:13" ht="30" customHeight="1" x14ac:dyDescent="0.3">
      <c r="A8204" s="27">
        <v>4344</v>
      </c>
      <c r="B8204" s="31">
        <v>45211</v>
      </c>
      <c r="C8204" s="31">
        <v>45181</v>
      </c>
      <c r="D8204" s="19" t="s">
        <v>2219</v>
      </c>
      <c r="E8204" s="20" t="str">
        <f>IF(ISBLANK(LeaveTracker[[#This Row],[Employee Name]]),"-----",VLOOKUP(LeaveTracker[[#This Row],[Employee Name]],'List of Employees'!$B$4:$H$767,7))</f>
        <v>SANGGUNIANG PANLUNGSOD</v>
      </c>
      <c r="F8204" s="66" t="str">
        <f>IF(ISBLANK(LeaveTracker[[#This Row],[Employee Name]]),"-----",VLOOKUP(LeaveTracker[[#This Row],[Employee Name]],'List of Employees'!$B$4:$H$767,6))</f>
        <v>PERMANENT</v>
      </c>
      <c r="G8204" s="24">
        <v>45195</v>
      </c>
      <c r="H8204" s="24">
        <v>45196</v>
      </c>
      <c r="I8204" s="20" t="s">
        <v>82</v>
      </c>
      <c r="K8204" s="57" t="str">
        <f ca="1">LeaveTracker[[#This Row],[Days]]&amp;" "&amp;LeaveTracker[[#This Row],[Type of Leave]]</f>
        <v>2 VL</v>
      </c>
      <c r="L8204" s="23">
        <f ca="1">NETWORKDAYS(LeaveTracker[[#This Row],[Start Date]],LeaveTracker[[#This Row],[End Date]],lstHolidays)</f>
        <v>2</v>
      </c>
      <c r="M8204" s="27"/>
    </row>
    <row r="8205" spans="1:13" ht="30" customHeight="1" x14ac:dyDescent="0.3">
      <c r="A8205" s="27">
        <f>A8203+1</f>
        <v>4345</v>
      </c>
      <c r="B8205" s="31">
        <v>45211</v>
      </c>
      <c r="C8205" s="31">
        <v>45198</v>
      </c>
      <c r="D8205" s="19" t="s">
        <v>2255</v>
      </c>
      <c r="E8205" s="20" t="str">
        <f>IF(ISBLANK(LeaveTracker[[#This Row],[Employee Name]]),"-----",VLOOKUP(LeaveTracker[[#This Row],[Employee Name]],'List of Employees'!$B$4:$H$767,7))</f>
        <v>OSP</v>
      </c>
      <c r="F8205" s="66" t="str">
        <f>IF(ISBLANK(LeaveTracker[[#This Row],[Employee Name]]),"-----",VLOOKUP(LeaveTracker[[#This Row],[Employee Name]],'List of Employees'!$B$4:$H$767,6))</f>
        <v>PERMANENT</v>
      </c>
      <c r="G8205" s="24">
        <v>45197</v>
      </c>
      <c r="H8205" s="24">
        <v>45197</v>
      </c>
      <c r="I8205" s="20" t="s">
        <v>81</v>
      </c>
      <c r="K8205" s="57" t="str">
        <f ca="1">LeaveTracker[[#This Row],[Days]]&amp;" "&amp;LeaveTracker[[#This Row],[Type of Leave]]</f>
        <v>1 SL</v>
      </c>
      <c r="L8205" s="23">
        <f ca="1">NETWORKDAYS(LeaveTracker[[#This Row],[Start Date]],LeaveTracker[[#This Row],[End Date]],lstHolidays)</f>
        <v>1</v>
      </c>
      <c r="M8205" s="27"/>
    </row>
    <row r="8206" spans="1:13" ht="30" customHeight="1" x14ac:dyDescent="0.3">
      <c r="A8206" s="27">
        <f t="shared" si="106"/>
        <v>4346</v>
      </c>
      <c r="B8206" s="31">
        <v>45211</v>
      </c>
      <c r="C8206" s="31">
        <v>45208</v>
      </c>
      <c r="D8206" s="19" t="s">
        <v>1955</v>
      </c>
      <c r="E8206" s="20" t="str">
        <f>IF(ISBLANK(LeaveTracker[[#This Row],[Employee Name]]),"-----",VLOOKUP(LeaveTracker[[#This Row],[Employee Name]],'List of Employees'!$B$4:$H$767,7))</f>
        <v>TERMINAL</v>
      </c>
      <c r="F8206" s="66" t="str">
        <f>IF(ISBLANK(LeaveTracker[[#This Row],[Employee Name]]),"-----",VLOOKUP(LeaveTracker[[#This Row],[Employee Name]],'List of Employees'!$B$4:$H$767,6))</f>
        <v>CASUAL</v>
      </c>
      <c r="G8206" s="24">
        <v>45204</v>
      </c>
      <c r="H8206" s="24">
        <v>45205</v>
      </c>
      <c r="I8206" s="20" t="s">
        <v>81</v>
      </c>
      <c r="K8206" s="57" t="str">
        <f ca="1">LeaveTracker[[#This Row],[Days]]&amp;" "&amp;LeaveTracker[[#This Row],[Type of Leave]]</f>
        <v>2 SL</v>
      </c>
      <c r="L8206" s="23">
        <f ca="1">NETWORKDAYS(LeaveTracker[[#This Row],[Start Date]],LeaveTracker[[#This Row],[End Date]],lstHolidays)</f>
        <v>2</v>
      </c>
      <c r="M8206" s="27"/>
    </row>
    <row r="8207" spans="1:13" ht="30" customHeight="1" x14ac:dyDescent="0.3">
      <c r="A8207" s="27">
        <f t="shared" si="106"/>
        <v>4347</v>
      </c>
      <c r="B8207" s="31">
        <v>45211</v>
      </c>
      <c r="C8207" s="31">
        <v>45208</v>
      </c>
      <c r="D8207" s="19" t="s">
        <v>1955</v>
      </c>
      <c r="E8207" s="20" t="str">
        <f>IF(ISBLANK(LeaveTracker[[#This Row],[Employee Name]]),"-----",VLOOKUP(LeaveTracker[[#This Row],[Employee Name]],'List of Employees'!$B$4:$H$767,7))</f>
        <v>TERMINAL</v>
      </c>
      <c r="F8207" s="66" t="str">
        <f>IF(ISBLANK(LeaveTracker[[#This Row],[Employee Name]]),"-----",VLOOKUP(LeaveTracker[[#This Row],[Employee Name]],'List of Employees'!$B$4:$H$767,6))</f>
        <v>CASUAL</v>
      </c>
      <c r="G8207" s="24">
        <v>45211</v>
      </c>
      <c r="H8207" s="24">
        <v>45212</v>
      </c>
      <c r="I8207" s="20" t="s">
        <v>82</v>
      </c>
      <c r="K8207" s="57" t="str">
        <f ca="1">LeaveTracker[[#This Row],[Days]]&amp;" "&amp;LeaveTracker[[#This Row],[Type of Leave]]</f>
        <v>2 VL</v>
      </c>
      <c r="L8207" s="23">
        <f ca="1">NETWORKDAYS(LeaveTracker[[#This Row],[Start Date]],LeaveTracker[[#This Row],[End Date]],lstHolidays)</f>
        <v>2</v>
      </c>
      <c r="M8207" s="27"/>
    </row>
    <row r="8208" spans="1:13" ht="30" customHeight="1" x14ac:dyDescent="0.3">
      <c r="A8208" s="27">
        <v>4347</v>
      </c>
      <c r="B8208" s="31">
        <v>45211</v>
      </c>
      <c r="C8208" s="31">
        <v>45208</v>
      </c>
      <c r="D8208" s="19" t="s">
        <v>1955</v>
      </c>
      <c r="E8208" s="20" t="str">
        <f>IF(ISBLANK(LeaveTracker[[#This Row],[Employee Name]]),"-----",VLOOKUP(LeaveTracker[[#This Row],[Employee Name]],'List of Employees'!$B$4:$H$767,7))</f>
        <v>TERMINAL</v>
      </c>
      <c r="F8208" s="66" t="str">
        <f>IF(ISBLANK(LeaveTracker[[#This Row],[Employee Name]]),"-----",VLOOKUP(LeaveTracker[[#This Row],[Employee Name]],'List of Employees'!$B$4:$H$767,6))</f>
        <v>CASUAL</v>
      </c>
      <c r="G8208" s="24">
        <v>45218</v>
      </c>
      <c r="H8208" s="24">
        <v>45219</v>
      </c>
      <c r="I8208" s="20" t="s">
        <v>82</v>
      </c>
      <c r="K8208" s="57" t="str">
        <f ca="1">LeaveTracker[[#This Row],[Days]]&amp;" "&amp;LeaveTracker[[#This Row],[Type of Leave]]</f>
        <v>2 VL</v>
      </c>
      <c r="L8208" s="23">
        <f ca="1">NETWORKDAYS(LeaveTracker[[#This Row],[Start Date]],LeaveTracker[[#This Row],[End Date]],lstHolidays)</f>
        <v>2</v>
      </c>
      <c r="M8208" s="27"/>
    </row>
    <row r="8209" spans="1:13" ht="30" customHeight="1" x14ac:dyDescent="0.3">
      <c r="A8209" s="27">
        <f>A8207+1</f>
        <v>4348</v>
      </c>
      <c r="B8209" s="31">
        <v>45211</v>
      </c>
      <c r="C8209" s="31">
        <v>45190</v>
      </c>
      <c r="D8209" s="19" t="s">
        <v>2507</v>
      </c>
      <c r="E8209" s="20" t="str">
        <f>IF(ISBLANK(LeaveTracker[[#This Row],[Employee Name]]),"-----",VLOOKUP(LeaveTracker[[#This Row],[Employee Name]],'List of Employees'!$B$4:$H$767,7))</f>
        <v>ONT</v>
      </c>
      <c r="F8209" s="66" t="str">
        <f>IF(ISBLANK(LeaveTracker[[#This Row],[Employee Name]]),"-----",VLOOKUP(LeaveTracker[[#This Row],[Employee Name]],'List of Employees'!$B$4:$H$767,6))</f>
        <v>CASUAL</v>
      </c>
      <c r="G8209" s="24">
        <v>45189</v>
      </c>
      <c r="H8209" s="24">
        <v>45189</v>
      </c>
      <c r="I8209" s="20" t="s">
        <v>81</v>
      </c>
      <c r="K8209" s="57" t="str">
        <f ca="1">LeaveTracker[[#This Row],[Days]]&amp;" "&amp;LeaveTracker[[#This Row],[Type of Leave]]</f>
        <v>1 SL</v>
      </c>
      <c r="L8209" s="23">
        <f ca="1">NETWORKDAYS(LeaveTracker[[#This Row],[Start Date]],LeaveTracker[[#This Row],[End Date]],lstHolidays)</f>
        <v>1</v>
      </c>
      <c r="M8209" s="27"/>
    </row>
    <row r="8210" spans="1:13" ht="30" customHeight="1" x14ac:dyDescent="0.3">
      <c r="A8210" s="27">
        <f t="shared" si="106"/>
        <v>4349</v>
      </c>
      <c r="B8210" s="31">
        <v>45211</v>
      </c>
      <c r="C8210" s="31">
        <v>45190</v>
      </c>
      <c r="D8210" s="19" t="s">
        <v>2290</v>
      </c>
      <c r="E8210" s="20" t="str">
        <f>IF(ISBLANK(LeaveTracker[[#This Row],[Employee Name]]),"-----",VLOOKUP(LeaveTracker[[#This Row],[Employee Name]],'List of Employees'!$B$4:$H$767,7))</f>
        <v>ONT</v>
      </c>
      <c r="F8210" s="66" t="str">
        <f>IF(ISBLANK(LeaveTracker[[#This Row],[Employee Name]]),"-----",VLOOKUP(LeaveTracker[[#This Row],[Employee Name]],'List of Employees'!$B$4:$H$767,6))</f>
        <v>PERMANENT</v>
      </c>
      <c r="G8210" s="24">
        <v>45198</v>
      </c>
      <c r="H8210" s="24">
        <v>45216</v>
      </c>
      <c r="I8210" s="20" t="s">
        <v>82</v>
      </c>
      <c r="K8210" s="57" t="str">
        <f>LeaveTracker[[#This Row],[Days]]&amp;" "&amp;LeaveTracker[[#This Row],[Type of Leave]]</f>
        <v>11 VL</v>
      </c>
      <c r="L8210" s="23">
        <v>11</v>
      </c>
      <c r="M8210" s="27"/>
    </row>
    <row r="8211" spans="1:13" ht="30" customHeight="1" x14ac:dyDescent="0.3">
      <c r="A8211" s="27">
        <f t="shared" si="106"/>
        <v>4350</v>
      </c>
      <c r="B8211" s="31">
        <v>45211</v>
      </c>
      <c r="C8211" s="31">
        <v>45202</v>
      </c>
      <c r="D8211" s="19" t="s">
        <v>2420</v>
      </c>
      <c r="E8211" s="20" t="str">
        <f>IF(ISBLANK(LeaveTracker[[#This Row],[Employee Name]]),"-----",VLOOKUP(LeaveTracker[[#This Row],[Employee Name]],'List of Employees'!$B$4:$H$767,7))</f>
        <v>ONT</v>
      </c>
      <c r="F8211" s="66" t="str">
        <f>IF(ISBLANK(LeaveTracker[[#This Row],[Employee Name]]),"-----",VLOOKUP(LeaveTracker[[#This Row],[Employee Name]],'List of Employees'!$B$4:$H$767,6))</f>
        <v>CASUAL</v>
      </c>
      <c r="G8211" s="24">
        <v>45225</v>
      </c>
      <c r="H8211" s="24">
        <v>45229</v>
      </c>
      <c r="I8211" s="20" t="s">
        <v>82</v>
      </c>
      <c r="K8211" s="57" t="str">
        <f>LeaveTracker[[#This Row],[Days]]&amp;" "&amp;LeaveTracker[[#This Row],[Type of Leave]]</f>
        <v>5 VL</v>
      </c>
      <c r="L8211" s="23">
        <v>5</v>
      </c>
      <c r="M8211" s="27"/>
    </row>
    <row r="8212" spans="1:13" ht="30" customHeight="1" x14ac:dyDescent="0.3">
      <c r="A8212" s="27">
        <f t="shared" si="106"/>
        <v>4351</v>
      </c>
      <c r="B8212" s="31">
        <v>45211</v>
      </c>
      <c r="C8212" s="31">
        <v>45172</v>
      </c>
      <c r="D8212" s="19" t="s">
        <v>1916</v>
      </c>
      <c r="E8212" s="20" t="str">
        <f>IF(ISBLANK(LeaveTracker[[#This Row],[Employee Name]]),"-----",VLOOKUP(LeaveTracker[[#This Row],[Employee Name]],'List of Employees'!$B$4:$H$767,7))</f>
        <v>ONT</v>
      </c>
      <c r="F8212" s="66" t="str">
        <f>IF(ISBLANK(LeaveTracker[[#This Row],[Employee Name]]),"-----",VLOOKUP(LeaveTracker[[#This Row],[Employee Name]],'List of Employees'!$B$4:$H$767,6))</f>
        <v>CASUAL</v>
      </c>
      <c r="G8212" s="24">
        <v>45201</v>
      </c>
      <c r="H8212" s="24">
        <v>45201</v>
      </c>
      <c r="I8212" s="20" t="s">
        <v>81</v>
      </c>
      <c r="K8212" s="57" t="str">
        <f ca="1">LeaveTracker[[#This Row],[Days]]&amp;" "&amp;LeaveTracker[[#This Row],[Type of Leave]]</f>
        <v>1 SL</v>
      </c>
      <c r="L8212" s="23">
        <f ca="1">NETWORKDAYS(LeaveTracker[[#This Row],[Start Date]],LeaveTracker[[#This Row],[End Date]],lstHolidays)</f>
        <v>1</v>
      </c>
      <c r="M8212" s="27"/>
    </row>
    <row r="8213" spans="1:13" ht="30" customHeight="1" x14ac:dyDescent="0.3">
      <c r="A8213" s="27">
        <f t="shared" si="106"/>
        <v>4352</v>
      </c>
      <c r="B8213" s="31">
        <v>45211</v>
      </c>
      <c r="C8213" s="31">
        <v>45202</v>
      </c>
      <c r="D8213" s="19" t="s">
        <v>1916</v>
      </c>
      <c r="E8213" s="20" t="str">
        <f>IF(ISBLANK(LeaveTracker[[#This Row],[Employee Name]]),"-----",VLOOKUP(LeaveTracker[[#This Row],[Employee Name]],'List of Employees'!$B$4:$H$767,7))</f>
        <v>ONT</v>
      </c>
      <c r="F8213" s="66" t="str">
        <f>IF(ISBLANK(LeaveTracker[[#This Row],[Employee Name]]),"-----",VLOOKUP(LeaveTracker[[#This Row],[Employee Name]],'List of Employees'!$B$4:$H$767,6))</f>
        <v>CASUAL</v>
      </c>
      <c r="G8213" s="24">
        <v>45225</v>
      </c>
      <c r="H8213" s="24">
        <v>45225</v>
      </c>
      <c r="I8213" s="20" t="s">
        <v>82</v>
      </c>
      <c r="K8213" s="57" t="str">
        <f ca="1">LeaveTracker[[#This Row],[Days]]&amp;" "&amp;LeaveTracker[[#This Row],[Type of Leave]]</f>
        <v>1 VL</v>
      </c>
      <c r="L8213" s="23">
        <f ca="1">NETWORKDAYS(LeaveTracker[[#This Row],[Start Date]],LeaveTracker[[#This Row],[End Date]],lstHolidays)</f>
        <v>1</v>
      </c>
      <c r="M8213" s="27"/>
    </row>
    <row r="8214" spans="1:13" ht="30" customHeight="1" x14ac:dyDescent="0.3">
      <c r="A8214" s="27">
        <f t="shared" si="106"/>
        <v>4353</v>
      </c>
      <c r="B8214" s="31">
        <v>45211</v>
      </c>
      <c r="C8214" s="31">
        <v>45200</v>
      </c>
      <c r="D8214" s="19" t="s">
        <v>2186</v>
      </c>
      <c r="E8214" s="20" t="str">
        <f>IF(ISBLANK(LeaveTracker[[#This Row],[Employee Name]]),"-----",VLOOKUP(LeaveTracker[[#This Row],[Employee Name]],'List of Employees'!$B$4:$H$767,7))</f>
        <v>OSPITAL NG TAGAYTAY</v>
      </c>
      <c r="F8214" s="66" t="str">
        <f>IF(ISBLANK(LeaveTracker[[#This Row],[Employee Name]]),"-----",VLOOKUP(LeaveTracker[[#This Row],[Employee Name]],'List of Employees'!$B$4:$H$767,6))</f>
        <v>PERMANENT</v>
      </c>
      <c r="G8214" s="24">
        <v>45208</v>
      </c>
      <c r="H8214" s="24">
        <v>45208</v>
      </c>
      <c r="I8214" s="20" t="s">
        <v>82</v>
      </c>
      <c r="K8214" s="57" t="str">
        <f ca="1">LeaveTracker[[#This Row],[Days]]&amp;" "&amp;LeaveTracker[[#This Row],[Type of Leave]]</f>
        <v>1 VL</v>
      </c>
      <c r="L8214" s="23">
        <f ca="1">NETWORKDAYS(LeaveTracker[[#This Row],[Start Date]],LeaveTracker[[#This Row],[End Date]],lstHolidays)</f>
        <v>1</v>
      </c>
      <c r="M8214" s="27"/>
    </row>
    <row r="8215" spans="1:13" ht="30" customHeight="1" x14ac:dyDescent="0.3">
      <c r="A8215" s="27">
        <f t="shared" si="106"/>
        <v>4354</v>
      </c>
      <c r="B8215" s="31">
        <v>45211</v>
      </c>
      <c r="C8215" s="31">
        <v>45198</v>
      </c>
      <c r="D8215" s="19" t="s">
        <v>2226</v>
      </c>
      <c r="E8215" s="20" t="str">
        <f>IF(ISBLANK(LeaveTracker[[#This Row],[Employee Name]]),"-----",VLOOKUP(LeaveTracker[[#This Row],[Employee Name]],'List of Employees'!$B$4:$H$767,7))</f>
        <v>OSPITAL NG TAGAYTAY</v>
      </c>
      <c r="F8215" s="66" t="str">
        <f>IF(ISBLANK(LeaveTracker[[#This Row],[Employee Name]]),"-----",VLOOKUP(LeaveTracker[[#This Row],[Employee Name]],'List of Employees'!$B$4:$H$767,6))</f>
        <v>CASUAL</v>
      </c>
      <c r="G8215" s="24">
        <v>45205</v>
      </c>
      <c r="H8215" s="24">
        <v>45205</v>
      </c>
      <c r="I8215" s="20" t="s">
        <v>82</v>
      </c>
      <c r="K8215" s="57" t="str">
        <f ca="1">LeaveTracker[[#This Row],[Days]]&amp;" "&amp;LeaveTracker[[#This Row],[Type of Leave]]</f>
        <v>1 VL</v>
      </c>
      <c r="L8215" s="23">
        <f ca="1">NETWORKDAYS(LeaveTracker[[#This Row],[Start Date]],LeaveTracker[[#This Row],[End Date]],lstHolidays)</f>
        <v>1</v>
      </c>
      <c r="M8215" s="27"/>
    </row>
    <row r="8216" spans="1:13" ht="30" customHeight="1" x14ac:dyDescent="0.3">
      <c r="A8216" s="27">
        <v>4354</v>
      </c>
      <c r="B8216" s="31">
        <v>45211</v>
      </c>
      <c r="C8216" s="31">
        <v>45198</v>
      </c>
      <c r="D8216" s="19" t="s">
        <v>2226</v>
      </c>
      <c r="E8216" s="20" t="str">
        <f>IF(ISBLANK(LeaveTracker[[#This Row],[Employee Name]]),"-----",VLOOKUP(LeaveTracker[[#This Row],[Employee Name]],'List of Employees'!$B$4:$H$767,7))</f>
        <v>OSPITAL NG TAGAYTAY</v>
      </c>
      <c r="F8216" s="66" t="str">
        <f>IF(ISBLANK(LeaveTracker[[#This Row],[Employee Name]]),"-----",VLOOKUP(LeaveTracker[[#This Row],[Employee Name]],'List of Employees'!$B$4:$H$767,6))</f>
        <v>CASUAL</v>
      </c>
      <c r="G8216" s="24">
        <v>45218</v>
      </c>
      <c r="H8216" s="24">
        <v>45218</v>
      </c>
      <c r="I8216" s="20" t="s">
        <v>82</v>
      </c>
      <c r="K8216" s="57" t="str">
        <f ca="1">LeaveTracker[[#This Row],[Days]]&amp;" "&amp;LeaveTracker[[#This Row],[Type of Leave]]</f>
        <v>1 VL</v>
      </c>
      <c r="L8216" s="23">
        <f ca="1">NETWORKDAYS(LeaveTracker[[#This Row],[Start Date]],LeaveTracker[[#This Row],[End Date]],lstHolidays)</f>
        <v>1</v>
      </c>
      <c r="M8216" s="27"/>
    </row>
    <row r="8217" spans="1:13" ht="30" customHeight="1" x14ac:dyDescent="0.3">
      <c r="A8217" s="27">
        <v>4354</v>
      </c>
      <c r="B8217" s="31">
        <v>45211</v>
      </c>
      <c r="C8217" s="31">
        <v>45198</v>
      </c>
      <c r="D8217" s="19" t="s">
        <v>2226</v>
      </c>
      <c r="E8217" s="20" t="str">
        <f>IF(ISBLANK(LeaveTracker[[#This Row],[Employee Name]]),"-----",VLOOKUP(LeaveTracker[[#This Row],[Employee Name]],'List of Employees'!$B$4:$H$767,7))</f>
        <v>OSPITAL NG TAGAYTAY</v>
      </c>
      <c r="F8217" s="66" t="str">
        <f>IF(ISBLANK(LeaveTracker[[#This Row],[Employee Name]]),"-----",VLOOKUP(LeaveTracker[[#This Row],[Employee Name]],'List of Employees'!$B$4:$H$767,6))</f>
        <v>CASUAL</v>
      </c>
      <c r="G8217" s="24">
        <v>45225</v>
      </c>
      <c r="H8217" s="24">
        <v>45226</v>
      </c>
      <c r="I8217" s="20" t="s">
        <v>82</v>
      </c>
      <c r="K8217" s="57" t="str">
        <f ca="1">LeaveTracker[[#This Row],[Days]]&amp;" "&amp;LeaveTracker[[#This Row],[Type of Leave]]</f>
        <v>2 VL</v>
      </c>
      <c r="L8217" s="23">
        <f ca="1">NETWORKDAYS(LeaveTracker[[#This Row],[Start Date]],LeaveTracker[[#This Row],[End Date]],lstHolidays)</f>
        <v>2</v>
      </c>
      <c r="M8217" s="27"/>
    </row>
    <row r="8218" spans="1:13" ht="30" customHeight="1" x14ac:dyDescent="0.3">
      <c r="A8218" s="27">
        <f>A8215+1</f>
        <v>4355</v>
      </c>
      <c r="B8218" s="31">
        <v>45211</v>
      </c>
      <c r="C8218" s="31">
        <v>45195</v>
      </c>
      <c r="D8218" s="19" t="s">
        <v>2203</v>
      </c>
      <c r="E8218" s="20" t="str">
        <f>IF(ISBLANK(LeaveTracker[[#This Row],[Employee Name]]),"-----",VLOOKUP(LeaveTracker[[#This Row],[Employee Name]],'List of Employees'!$B$4:$H$767,7))</f>
        <v>OSPITAL NG TAGAYTAY</v>
      </c>
      <c r="F8218" s="66" t="str">
        <f>IF(ISBLANK(LeaveTracker[[#This Row],[Employee Name]]),"-----",VLOOKUP(LeaveTracker[[#This Row],[Employee Name]],'List of Employees'!$B$4:$H$767,6))</f>
        <v>PERMANENT</v>
      </c>
      <c r="G8218" s="24">
        <v>45194</v>
      </c>
      <c r="H8218" s="24">
        <v>45194</v>
      </c>
      <c r="I8218" s="20" t="s">
        <v>81</v>
      </c>
      <c r="K8218" s="57" t="str">
        <f ca="1">LeaveTracker[[#This Row],[Days]]&amp;" "&amp;LeaveTracker[[#This Row],[Type of Leave]]</f>
        <v>1 SL</v>
      </c>
      <c r="L8218" s="23">
        <f ca="1">NETWORKDAYS(LeaveTracker[[#This Row],[Start Date]],LeaveTracker[[#This Row],[End Date]],lstHolidays)</f>
        <v>1</v>
      </c>
      <c r="M8218" s="27"/>
    </row>
    <row r="8219" spans="1:13" ht="30" customHeight="1" x14ac:dyDescent="0.3">
      <c r="A8219" s="27">
        <f t="shared" si="106"/>
        <v>4356</v>
      </c>
      <c r="B8219" s="31">
        <v>45211</v>
      </c>
      <c r="C8219" s="31">
        <v>45190</v>
      </c>
      <c r="D8219" s="19" t="s">
        <v>769</v>
      </c>
      <c r="E8219" s="20" t="str">
        <f>IF(ISBLANK(LeaveTracker[[#This Row],[Employee Name]]),"-----",VLOOKUP(LeaveTracker[[#This Row],[Employee Name]],'List of Employees'!$B$4:$H$767,7))</f>
        <v>ONT</v>
      </c>
      <c r="F8219" s="66" t="str">
        <f>IF(ISBLANK(LeaveTracker[[#This Row],[Employee Name]]),"-----",VLOOKUP(LeaveTracker[[#This Row],[Employee Name]],'List of Employees'!$B$4:$H$767,6))</f>
        <v>PERMANENT</v>
      </c>
      <c r="G8219" s="24">
        <v>45198</v>
      </c>
      <c r="H8219" s="24">
        <v>45198</v>
      </c>
      <c r="I8219" s="20" t="s">
        <v>82</v>
      </c>
      <c r="K8219" s="57" t="str">
        <f ca="1">LeaveTracker[[#This Row],[Days]]&amp;" "&amp;LeaveTracker[[#This Row],[Type of Leave]]</f>
        <v>1 VL</v>
      </c>
      <c r="L8219" s="23">
        <f ca="1">NETWORKDAYS(LeaveTracker[[#This Row],[Start Date]],LeaveTracker[[#This Row],[End Date]],lstHolidays)</f>
        <v>1</v>
      </c>
      <c r="M8219" s="27"/>
    </row>
    <row r="8220" spans="1:13" ht="30" customHeight="1" x14ac:dyDescent="0.3">
      <c r="A8220" s="27">
        <f t="shared" si="106"/>
        <v>4357</v>
      </c>
      <c r="B8220" s="31">
        <v>45211</v>
      </c>
      <c r="C8220" s="31">
        <v>45203</v>
      </c>
      <c r="D8220" s="19" t="s">
        <v>1100</v>
      </c>
      <c r="E8220" s="20" t="str">
        <f>IF(ISBLANK(LeaveTracker[[#This Row],[Employee Name]]),"-----",VLOOKUP(LeaveTracker[[#This Row],[Employee Name]],'List of Employees'!$B$4:$H$767,7))</f>
        <v>CPDO</v>
      </c>
      <c r="F8220" s="66" t="str">
        <f>IF(ISBLANK(LeaveTracker[[#This Row],[Employee Name]]),"-----",VLOOKUP(LeaveTracker[[#This Row],[Employee Name]],'List of Employees'!$B$4:$H$767,6))</f>
        <v>PERMANENT</v>
      </c>
      <c r="G8220" s="24">
        <v>45201</v>
      </c>
      <c r="H8220" s="24">
        <v>45202</v>
      </c>
      <c r="I8220" s="20" t="s">
        <v>81</v>
      </c>
      <c r="K8220" s="57" t="str">
        <f ca="1">LeaveTracker[[#This Row],[Days]]&amp;" "&amp;LeaveTracker[[#This Row],[Type of Leave]]</f>
        <v>2 SL</v>
      </c>
      <c r="L8220" s="23">
        <f ca="1">NETWORKDAYS(LeaveTracker[[#This Row],[Start Date]],LeaveTracker[[#This Row],[End Date]],lstHolidays)</f>
        <v>2</v>
      </c>
      <c r="M8220" s="27"/>
    </row>
    <row r="8221" spans="1:13" ht="30" customHeight="1" x14ac:dyDescent="0.3">
      <c r="A8221" s="27">
        <f t="shared" si="106"/>
        <v>4358</v>
      </c>
      <c r="B8221" s="31">
        <v>45211</v>
      </c>
      <c r="C8221" s="31">
        <v>45208</v>
      </c>
      <c r="D8221" s="19" t="s">
        <v>2311</v>
      </c>
      <c r="E8221" s="20" t="str">
        <f>IF(ISBLANK(LeaveTracker[[#This Row],[Employee Name]]),"-----",VLOOKUP(LeaveTracker[[#This Row],[Employee Name]],'List of Employees'!$B$4:$H$767,7))</f>
        <v>BPLO</v>
      </c>
      <c r="F8221" s="66" t="str">
        <f>IF(ISBLANK(LeaveTracker[[#This Row],[Employee Name]]),"-----",VLOOKUP(LeaveTracker[[#This Row],[Employee Name]],'List of Employees'!$B$4:$H$767,6))</f>
        <v>JOBCON</v>
      </c>
      <c r="G8221" s="24">
        <v>45202</v>
      </c>
      <c r="H8221" s="24">
        <v>45205</v>
      </c>
      <c r="I8221" s="20" t="s">
        <v>81</v>
      </c>
      <c r="K8221" s="57" t="str">
        <f ca="1">LeaveTracker[[#This Row],[Days]]&amp;" "&amp;LeaveTracker[[#This Row],[Type of Leave]]</f>
        <v>4 SL</v>
      </c>
      <c r="L8221" s="23">
        <f ca="1">NETWORKDAYS(LeaveTracker[[#This Row],[Start Date]],LeaveTracker[[#This Row],[End Date]],lstHolidays)</f>
        <v>4</v>
      </c>
      <c r="M8221" s="27"/>
    </row>
    <row r="8222" spans="1:13" ht="30" customHeight="1" x14ac:dyDescent="0.3">
      <c r="A8222" s="27">
        <f t="shared" si="106"/>
        <v>4359</v>
      </c>
      <c r="B8222" s="31">
        <v>45211</v>
      </c>
      <c r="C8222" s="31">
        <v>45209</v>
      </c>
      <c r="D8222" s="19" t="s">
        <v>846</v>
      </c>
      <c r="E8222" s="20" t="str">
        <f>IF(ISBLANK(LeaveTracker[[#This Row],[Employee Name]]),"-----",VLOOKUP(LeaveTracker[[#This Row],[Employee Name]],'List of Employees'!$B$4:$H$767,7))</f>
        <v>MO</v>
      </c>
      <c r="F8222" s="66" t="str">
        <f>IF(ISBLANK(LeaveTracker[[#This Row],[Employee Name]]),"-----",VLOOKUP(LeaveTracker[[#This Row],[Employee Name]],'List of Employees'!$B$4:$H$767,6))</f>
        <v>PERMANENT</v>
      </c>
      <c r="G8222" s="24">
        <v>45208</v>
      </c>
      <c r="H8222" s="24">
        <v>45208</v>
      </c>
      <c r="I8222" s="20" t="s">
        <v>81</v>
      </c>
      <c r="K8222" s="57" t="str">
        <f ca="1">LeaveTracker[[#This Row],[Days]]&amp;" "&amp;LeaveTracker[[#This Row],[Type of Leave]]</f>
        <v>1 SL</v>
      </c>
      <c r="L8222" s="23">
        <f ca="1">NETWORKDAYS(LeaveTracker[[#This Row],[Start Date]],LeaveTracker[[#This Row],[End Date]],lstHolidays)</f>
        <v>1</v>
      </c>
      <c r="M8222" s="27"/>
    </row>
    <row r="8223" spans="1:13" ht="30" customHeight="1" x14ac:dyDescent="0.3">
      <c r="A8223" s="27">
        <f t="shared" si="106"/>
        <v>4360</v>
      </c>
      <c r="B8223" s="31">
        <v>45211</v>
      </c>
      <c r="C8223" s="31">
        <v>45208</v>
      </c>
      <c r="D8223" s="19" t="s">
        <v>1728</v>
      </c>
      <c r="E8223" s="20" t="str">
        <f>IF(ISBLANK(LeaveTracker[[#This Row],[Employee Name]]),"-----",VLOOKUP(LeaveTracker[[#This Row],[Employee Name]],'List of Employees'!$B$4:$H$767,7))</f>
        <v>ASSESSOR</v>
      </c>
      <c r="F8223" s="66" t="str">
        <f>IF(ISBLANK(LeaveTracker[[#This Row],[Employee Name]]),"-----",VLOOKUP(LeaveTracker[[#This Row],[Employee Name]],'List of Employees'!$B$4:$H$767,6))</f>
        <v>CASUAL</v>
      </c>
      <c r="G8223" s="24">
        <v>45204</v>
      </c>
      <c r="H8223" s="24">
        <v>45205</v>
      </c>
      <c r="I8223" s="20" t="s">
        <v>82</v>
      </c>
      <c r="K8223" s="57" t="str">
        <f ca="1">LeaveTracker[[#This Row],[Days]]&amp;" "&amp;LeaveTracker[[#This Row],[Type of Leave]]</f>
        <v>2 VL</v>
      </c>
      <c r="L8223" s="23">
        <f ca="1">NETWORKDAYS(LeaveTracker[[#This Row],[Start Date]],LeaveTracker[[#This Row],[End Date]],lstHolidays)</f>
        <v>2</v>
      </c>
      <c r="M8223" s="27"/>
    </row>
    <row r="8224" spans="1:13" ht="30" customHeight="1" x14ac:dyDescent="0.3">
      <c r="A8224" s="27">
        <f t="shared" si="106"/>
        <v>4361</v>
      </c>
      <c r="B8224" s="31">
        <v>45211</v>
      </c>
      <c r="C8224" s="31">
        <v>45208</v>
      </c>
      <c r="D8224" s="19" t="s">
        <v>2509</v>
      </c>
      <c r="E8224" s="20" t="str">
        <f>IF(ISBLANK(LeaveTracker[[#This Row],[Employee Name]]),"-----",VLOOKUP(LeaveTracker[[#This Row],[Employee Name]],'List of Employees'!$B$4:$H$767,7))</f>
        <v>ASSESSORS OFFICE</v>
      </c>
      <c r="F8224" s="66" t="str">
        <f>IF(ISBLANK(LeaveTracker[[#This Row],[Employee Name]]),"-----",VLOOKUP(LeaveTracker[[#This Row],[Employee Name]],'List of Employees'!$B$4:$H$767,6))</f>
        <v>CASUAL</v>
      </c>
      <c r="G8224" s="24">
        <v>45166</v>
      </c>
      <c r="H8224" s="24">
        <v>45173</v>
      </c>
      <c r="I8224" s="20" t="s">
        <v>82</v>
      </c>
      <c r="K8224" s="57" t="str">
        <f ca="1">LeaveTracker[[#This Row],[Days]]&amp;" "&amp;LeaveTracker[[#This Row],[Type of Leave]]</f>
        <v>6 VL</v>
      </c>
      <c r="L8224" s="23">
        <f ca="1">NETWORKDAYS(LeaveTracker[[#This Row],[Start Date]],LeaveTracker[[#This Row],[End Date]],lstHolidays)</f>
        <v>6</v>
      </c>
      <c r="M8224" s="27"/>
    </row>
    <row r="8225" spans="1:13" ht="30" customHeight="1" x14ac:dyDescent="0.3">
      <c r="A8225" s="27">
        <f t="shared" si="106"/>
        <v>4362</v>
      </c>
      <c r="B8225" s="31">
        <v>45211</v>
      </c>
      <c r="C8225" s="31">
        <v>45208</v>
      </c>
      <c r="D8225" s="19" t="s">
        <v>2509</v>
      </c>
      <c r="E8225" s="20" t="str">
        <f>IF(ISBLANK(LeaveTracker[[#This Row],[Employee Name]]),"-----",VLOOKUP(LeaveTracker[[#This Row],[Employee Name]],'List of Employees'!$B$4:$H$767,7))</f>
        <v>ASSESSORS OFFICE</v>
      </c>
      <c r="F8225" s="66" t="str">
        <f>IF(ISBLANK(LeaveTracker[[#This Row],[Employee Name]]),"-----",VLOOKUP(LeaveTracker[[#This Row],[Employee Name]],'List of Employees'!$B$4:$H$767,6))</f>
        <v>CASUAL</v>
      </c>
      <c r="G8225" s="24">
        <v>45155</v>
      </c>
      <c r="H8225" s="24">
        <v>45156</v>
      </c>
      <c r="I8225" s="20" t="s">
        <v>297</v>
      </c>
      <c r="J8225" s="42" t="s">
        <v>1000</v>
      </c>
      <c r="K8225" s="57" t="str">
        <f ca="1">LeaveTracker[[#This Row],[Days]]&amp;" "&amp;LeaveTracker[[#This Row],[Type of Leave]]</f>
        <v>2 OTHER</v>
      </c>
      <c r="L8225" s="23">
        <f ca="1">NETWORKDAYS(LeaveTracker[[#This Row],[Start Date]],LeaveTracker[[#This Row],[End Date]],lstHolidays)</f>
        <v>2</v>
      </c>
      <c r="M8225" s="27"/>
    </row>
    <row r="8226" spans="1:13" ht="30" customHeight="1" x14ac:dyDescent="0.3">
      <c r="A8226" s="27">
        <v>4362</v>
      </c>
      <c r="B8226" s="31">
        <v>45211</v>
      </c>
      <c r="C8226" s="31">
        <v>45208</v>
      </c>
      <c r="D8226" s="19" t="s">
        <v>2509</v>
      </c>
      <c r="E8226" s="20" t="str">
        <f>IF(ISBLANK(LeaveTracker[[#This Row],[Employee Name]]),"-----",VLOOKUP(LeaveTracker[[#This Row],[Employee Name]],'List of Employees'!$B$4:$H$767,7))</f>
        <v>ASSESSORS OFFICE</v>
      </c>
      <c r="F8226" s="66" t="str">
        <f>IF(ISBLANK(LeaveTracker[[#This Row],[Employee Name]]),"-----",VLOOKUP(LeaveTracker[[#This Row],[Employee Name]],'List of Employees'!$B$4:$H$767,6))</f>
        <v>CASUAL</v>
      </c>
      <c r="G8226" s="24">
        <v>45160</v>
      </c>
      <c r="H8226" s="24">
        <v>45160</v>
      </c>
      <c r="I8226" s="20" t="s">
        <v>297</v>
      </c>
      <c r="J8226" s="42" t="s">
        <v>1000</v>
      </c>
      <c r="K8226" s="57" t="str">
        <f ca="1">LeaveTracker[[#This Row],[Days]]&amp;" "&amp;LeaveTracker[[#This Row],[Type of Leave]]</f>
        <v>1 OTHER</v>
      </c>
      <c r="L8226" s="23">
        <f ca="1">NETWORKDAYS(LeaveTracker[[#This Row],[Start Date]],LeaveTracker[[#This Row],[End Date]],lstHolidays)</f>
        <v>1</v>
      </c>
      <c r="M8226" s="27"/>
    </row>
    <row r="8227" spans="1:13" ht="30" customHeight="1" x14ac:dyDescent="0.3">
      <c r="A8227" s="27">
        <f>A8225+1</f>
        <v>4363</v>
      </c>
      <c r="B8227" s="31">
        <v>45211</v>
      </c>
      <c r="C8227" s="31">
        <v>45208</v>
      </c>
      <c r="D8227" s="19" t="s">
        <v>2509</v>
      </c>
      <c r="E8227" s="20" t="str">
        <f>IF(ISBLANK(LeaveTracker[[#This Row],[Employee Name]]),"-----",VLOOKUP(LeaveTracker[[#This Row],[Employee Name]],'List of Employees'!$B$4:$H$767,7))</f>
        <v>ASSESSORS OFFICE</v>
      </c>
      <c r="F8227" s="66" t="str">
        <f>IF(ISBLANK(LeaveTracker[[#This Row],[Employee Name]]),"-----",VLOOKUP(LeaveTracker[[#This Row],[Employee Name]],'List of Employees'!$B$4:$H$767,6))</f>
        <v>CASUAL</v>
      </c>
      <c r="G8227" s="24">
        <v>45161</v>
      </c>
      <c r="H8227" s="24">
        <v>45163</v>
      </c>
      <c r="I8227" s="20" t="s">
        <v>81</v>
      </c>
      <c r="K8227" s="57" t="str">
        <f ca="1">LeaveTracker[[#This Row],[Days]]&amp;" "&amp;LeaveTracker[[#This Row],[Type of Leave]]</f>
        <v>3 SL</v>
      </c>
      <c r="L8227" s="23">
        <f ca="1">NETWORKDAYS(LeaveTracker[[#This Row],[Start Date]],LeaveTracker[[#This Row],[End Date]],lstHolidays)</f>
        <v>3</v>
      </c>
      <c r="M8227" s="27"/>
    </row>
    <row r="8228" spans="1:13" ht="30" customHeight="1" x14ac:dyDescent="0.3">
      <c r="A8228" s="27">
        <f t="shared" si="106"/>
        <v>4364</v>
      </c>
      <c r="B8228" s="31">
        <v>45211</v>
      </c>
      <c r="C8228" s="31">
        <v>45205</v>
      </c>
      <c r="D8228" s="19" t="s">
        <v>890</v>
      </c>
      <c r="E8228" s="20" t="str">
        <f>IF(ISBLANK(LeaveTracker[[#This Row],[Employee Name]]),"-----",VLOOKUP(LeaveTracker[[#This Row],[Employee Name]],'List of Employees'!$B$4:$H$767,7))</f>
        <v>ONT</v>
      </c>
      <c r="F8228" s="66" t="str">
        <f>IF(ISBLANK(LeaveTracker[[#This Row],[Employee Name]]),"-----",VLOOKUP(LeaveTracker[[#This Row],[Employee Name]],'List of Employees'!$B$4:$H$767,6))</f>
        <v>PERMANENT</v>
      </c>
      <c r="G8228" s="24">
        <v>45202</v>
      </c>
      <c r="H8228" s="24">
        <v>45202</v>
      </c>
      <c r="I8228" s="20" t="s">
        <v>81</v>
      </c>
      <c r="K8228" s="57" t="str">
        <f ca="1">LeaveTracker[[#This Row],[Days]]&amp;" "&amp;LeaveTracker[[#This Row],[Type of Leave]]</f>
        <v>1 SL</v>
      </c>
      <c r="L8228" s="23">
        <f ca="1">NETWORKDAYS(LeaveTracker[[#This Row],[Start Date]],LeaveTracker[[#This Row],[End Date]],lstHolidays)</f>
        <v>1</v>
      </c>
      <c r="M8228" s="27"/>
    </row>
    <row r="8229" spans="1:13" ht="30" customHeight="1" x14ac:dyDescent="0.3">
      <c r="A8229" s="27">
        <f t="shared" si="106"/>
        <v>4365</v>
      </c>
      <c r="B8229" s="31">
        <v>45211</v>
      </c>
      <c r="C8229" s="31">
        <v>45207</v>
      </c>
      <c r="D8229" s="19" t="s">
        <v>1813</v>
      </c>
      <c r="E8229" s="20" t="str">
        <f>IF(ISBLANK(LeaveTracker[[#This Row],[Employee Name]]),"-----",VLOOKUP(LeaveTracker[[#This Row],[Employee Name]],'List of Employees'!$B$4:$H$767,7))</f>
        <v>CHO</v>
      </c>
      <c r="F8229" s="66" t="str">
        <f>IF(ISBLANK(LeaveTracker[[#This Row],[Employee Name]]),"-----",VLOOKUP(LeaveTracker[[#This Row],[Employee Name]],'List of Employees'!$B$4:$H$767,6))</f>
        <v>CASUAL</v>
      </c>
      <c r="G8229" s="24">
        <v>45206</v>
      </c>
      <c r="H8229" s="24">
        <v>45206</v>
      </c>
      <c r="I8229" s="20" t="s">
        <v>81</v>
      </c>
      <c r="K8229" s="57" t="str">
        <f>LeaveTracker[[#This Row],[Days]]&amp;" "&amp;LeaveTracker[[#This Row],[Type of Leave]]</f>
        <v>1 SL</v>
      </c>
      <c r="L8229" s="23">
        <v>1</v>
      </c>
      <c r="M8229" s="27"/>
    </row>
    <row r="8230" spans="1:13" ht="30" customHeight="1" x14ac:dyDescent="0.3">
      <c r="A8230" s="27">
        <f t="shared" si="106"/>
        <v>4366</v>
      </c>
      <c r="B8230" s="31">
        <v>45211</v>
      </c>
      <c r="C8230" s="31">
        <v>45205</v>
      </c>
      <c r="D8230" s="19" t="s">
        <v>1031</v>
      </c>
      <c r="E8230" s="20" t="str">
        <f>IF(ISBLANK(LeaveTracker[[#This Row],[Employee Name]]),"-----",VLOOKUP(LeaveTracker[[#This Row],[Employee Name]],'List of Employees'!$B$4:$H$767,7))</f>
        <v>ONT</v>
      </c>
      <c r="F8230" s="66" t="str">
        <f>IF(ISBLANK(LeaveTracker[[#This Row],[Employee Name]]),"-----",VLOOKUP(LeaveTracker[[#This Row],[Employee Name]],'List of Employees'!$B$4:$H$767,6))</f>
        <v>PERMANENT</v>
      </c>
      <c r="G8230" s="24">
        <v>45183</v>
      </c>
      <c r="H8230" s="24">
        <v>45185</v>
      </c>
      <c r="I8230" s="20" t="s">
        <v>82</v>
      </c>
      <c r="K8230" s="57" t="str">
        <f>LeaveTracker[[#This Row],[Days]]&amp;" "&amp;LeaveTracker[[#This Row],[Type of Leave]]</f>
        <v>4 VL</v>
      </c>
      <c r="L8230" s="23">
        <v>4</v>
      </c>
      <c r="M8230" s="27"/>
    </row>
    <row r="8231" spans="1:13" ht="30" customHeight="1" x14ac:dyDescent="0.3">
      <c r="A8231" s="27">
        <f t="shared" si="106"/>
        <v>4367</v>
      </c>
      <c r="B8231" s="31">
        <v>45211</v>
      </c>
      <c r="C8231" s="31">
        <v>45204</v>
      </c>
      <c r="D8231" s="19" t="s">
        <v>1830</v>
      </c>
      <c r="E8231" s="20" t="str">
        <f>IF(ISBLANK(LeaveTracker[[#This Row],[Employee Name]]),"-----",VLOOKUP(LeaveTracker[[#This Row],[Employee Name]],'List of Employees'!$B$4:$H$767,7))</f>
        <v>ONT</v>
      </c>
      <c r="F8231" s="66" t="str">
        <f>IF(ISBLANK(LeaveTracker[[#This Row],[Employee Name]]),"-----",VLOOKUP(LeaveTracker[[#This Row],[Employee Name]],'List of Employees'!$B$4:$H$767,6))</f>
        <v>CASUAL</v>
      </c>
      <c r="G8231" s="24">
        <v>45209</v>
      </c>
      <c r="H8231" s="24">
        <v>45209</v>
      </c>
      <c r="I8231" s="20" t="s">
        <v>297</v>
      </c>
      <c r="J8231" s="42" t="s">
        <v>1000</v>
      </c>
      <c r="K8231" s="57" t="str">
        <f ca="1">LeaveTracker[[#This Row],[Days]]&amp;" "&amp;LeaveTracker[[#This Row],[Type of Leave]]</f>
        <v>1 OTHER</v>
      </c>
      <c r="L8231" s="23">
        <f ca="1">NETWORKDAYS(LeaveTracker[[#This Row],[Start Date]],LeaveTracker[[#This Row],[End Date]],lstHolidays)</f>
        <v>1</v>
      </c>
      <c r="M8231" s="27"/>
    </row>
    <row r="8232" spans="1:13" ht="30" customHeight="1" x14ac:dyDescent="0.3">
      <c r="A8232" s="27">
        <f t="shared" si="106"/>
        <v>4368</v>
      </c>
      <c r="B8232" s="31">
        <v>45211</v>
      </c>
      <c r="C8232" s="31">
        <v>45204</v>
      </c>
      <c r="D8232" s="19" t="s">
        <v>1944</v>
      </c>
      <c r="E8232" s="20" t="str">
        <f>IF(ISBLANK(LeaveTracker[[#This Row],[Employee Name]]),"-----",VLOOKUP(LeaveTracker[[#This Row],[Employee Name]],'List of Employees'!$B$4:$H$767,7))</f>
        <v>GSO</v>
      </c>
      <c r="F8232" s="66" t="str">
        <f>IF(ISBLANK(LeaveTracker[[#This Row],[Employee Name]]),"-----",VLOOKUP(LeaveTracker[[#This Row],[Employee Name]],'List of Employees'!$B$4:$H$767,6))</f>
        <v>PERMANENT</v>
      </c>
      <c r="G8232" s="24">
        <v>45214</v>
      </c>
      <c r="H8232" s="24">
        <v>45214</v>
      </c>
      <c r="I8232" s="20" t="s">
        <v>82</v>
      </c>
      <c r="K8232" s="57" t="str">
        <f>LeaveTracker[[#This Row],[Days]]&amp;" "&amp;LeaveTracker[[#This Row],[Type of Leave]]</f>
        <v>1 VL</v>
      </c>
      <c r="L8232" s="23">
        <v>1</v>
      </c>
      <c r="M8232" s="27"/>
    </row>
    <row r="8233" spans="1:13" ht="30" customHeight="1" x14ac:dyDescent="0.3">
      <c r="A8233" s="27">
        <f t="shared" ref="A8233:A8299" si="107">A8232+1</f>
        <v>4369</v>
      </c>
      <c r="B8233" s="31">
        <v>45211</v>
      </c>
      <c r="C8233" s="31">
        <v>45205</v>
      </c>
      <c r="D8233" s="19" t="s">
        <v>2511</v>
      </c>
      <c r="E8233" s="20" t="str">
        <f>IF(ISBLANK(LeaveTracker[[#This Row],[Employee Name]]),"-----",VLOOKUP(LeaveTracker[[#This Row],[Employee Name]],'List of Employees'!$B$4:$H$767,7))</f>
        <v>ONT</v>
      </c>
      <c r="F8233" s="66" t="str">
        <f>IF(ISBLANK(LeaveTracker[[#This Row],[Employee Name]]),"-----",VLOOKUP(LeaveTracker[[#This Row],[Employee Name]],'List of Employees'!$B$4:$H$767,6))</f>
        <v>CASUAL</v>
      </c>
      <c r="G8233" s="24">
        <v>45208</v>
      </c>
      <c r="H8233" s="24">
        <v>45212</v>
      </c>
      <c r="I8233" s="20" t="s">
        <v>82</v>
      </c>
      <c r="K8233" s="57" t="str">
        <f ca="1">LeaveTracker[[#This Row],[Days]]&amp;" "&amp;LeaveTracker[[#This Row],[Type of Leave]]</f>
        <v>5 VL</v>
      </c>
      <c r="L8233" s="23">
        <f ca="1">NETWORKDAYS(LeaveTracker[[#This Row],[Start Date]],LeaveTracker[[#This Row],[End Date]],lstHolidays)</f>
        <v>5</v>
      </c>
      <c r="M8233" s="27"/>
    </row>
    <row r="8234" spans="1:13" ht="30" customHeight="1" x14ac:dyDescent="0.3">
      <c r="A8234" s="27">
        <f t="shared" si="107"/>
        <v>4370</v>
      </c>
      <c r="B8234" s="31">
        <v>45211</v>
      </c>
      <c r="C8234" s="31">
        <v>45204</v>
      </c>
      <c r="D8234" s="19" t="s">
        <v>1944</v>
      </c>
      <c r="E8234" s="20" t="str">
        <f>IF(ISBLANK(LeaveTracker[[#This Row],[Employee Name]]),"-----",VLOOKUP(LeaveTracker[[#This Row],[Employee Name]],'List of Employees'!$B$4:$H$767,7))</f>
        <v>GSO</v>
      </c>
      <c r="F8234" s="66" t="str">
        <f>IF(ISBLANK(LeaveTracker[[#This Row],[Employee Name]]),"-----",VLOOKUP(LeaveTracker[[#This Row],[Employee Name]],'List of Employees'!$B$4:$H$767,6))</f>
        <v>PERMANENT</v>
      </c>
      <c r="G8234" s="24">
        <v>45213</v>
      </c>
      <c r="H8234" s="24">
        <v>45213</v>
      </c>
      <c r="I8234" s="20" t="s">
        <v>297</v>
      </c>
      <c r="J8234" s="42" t="s">
        <v>1000</v>
      </c>
      <c r="K8234" s="57" t="str">
        <f ca="1">LeaveTracker[[#This Row],[Days]]&amp;" "&amp;LeaveTracker[[#This Row],[Type of Leave]]</f>
        <v>0 OTHER</v>
      </c>
      <c r="L8234" s="23">
        <f ca="1">NETWORKDAYS(LeaveTracker[[#This Row],[Start Date]],LeaveTracker[[#This Row],[End Date]],lstHolidays)</f>
        <v>0</v>
      </c>
      <c r="M8234" s="27"/>
    </row>
    <row r="8235" spans="1:13" ht="30" customHeight="1" x14ac:dyDescent="0.3">
      <c r="A8235" s="27">
        <f t="shared" si="107"/>
        <v>4371</v>
      </c>
      <c r="B8235" s="31">
        <v>45211</v>
      </c>
      <c r="C8235" s="31">
        <v>45205</v>
      </c>
      <c r="D8235" s="19" t="s">
        <v>2420</v>
      </c>
      <c r="E8235" s="20" t="str">
        <f>IF(ISBLANK(LeaveTracker[[#This Row],[Employee Name]]),"-----",VLOOKUP(LeaveTracker[[#This Row],[Employee Name]],'List of Employees'!$B$4:$H$767,7))</f>
        <v>ONT</v>
      </c>
      <c r="F8235" s="66" t="str">
        <f>IF(ISBLANK(LeaveTracker[[#This Row],[Employee Name]]),"-----",VLOOKUP(LeaveTracker[[#This Row],[Employee Name]],'List of Employees'!$B$4:$H$767,6))</f>
        <v>CASUAL</v>
      </c>
      <c r="G8235" s="24">
        <v>45216</v>
      </c>
      <c r="H8235" s="24">
        <v>45216</v>
      </c>
      <c r="I8235" s="20" t="s">
        <v>297</v>
      </c>
      <c r="J8235" s="42" t="s">
        <v>1000</v>
      </c>
      <c r="K8235" s="57" t="str">
        <f ca="1">LeaveTracker[[#This Row],[Days]]&amp;" "&amp;LeaveTracker[[#This Row],[Type of Leave]]</f>
        <v>1 OTHER</v>
      </c>
      <c r="L8235" s="23">
        <f ca="1">NETWORKDAYS(LeaveTracker[[#This Row],[Start Date]],LeaveTracker[[#This Row],[End Date]],lstHolidays)</f>
        <v>1</v>
      </c>
      <c r="M8235" s="27"/>
    </row>
    <row r="8236" spans="1:13" ht="30" customHeight="1" x14ac:dyDescent="0.3">
      <c r="A8236" s="27">
        <f t="shared" si="107"/>
        <v>4372</v>
      </c>
      <c r="B8236" s="31">
        <v>45217</v>
      </c>
      <c r="C8236" s="31">
        <v>45211</v>
      </c>
      <c r="D8236" s="19" t="s">
        <v>387</v>
      </c>
      <c r="E8236" s="20" t="str">
        <f>IF(ISBLANK(LeaveTracker[[#This Row],[Employee Name]]),"-----",VLOOKUP(LeaveTracker[[#This Row],[Employee Name]],'List of Employees'!$B$4:$H$767,7))</f>
        <v>ONT</v>
      </c>
      <c r="F8236" s="66" t="str">
        <f>IF(ISBLANK(LeaveTracker[[#This Row],[Employee Name]]),"-----",VLOOKUP(LeaveTracker[[#This Row],[Employee Name]],'List of Employees'!$B$4:$H$767,6))</f>
        <v>PERMANENT</v>
      </c>
      <c r="G8236" s="24">
        <v>45204</v>
      </c>
      <c r="H8236" s="24">
        <v>45208</v>
      </c>
      <c r="I8236" s="20" t="s">
        <v>81</v>
      </c>
      <c r="K8236" s="57" t="str">
        <f ca="1">LeaveTracker[[#This Row],[Days]]&amp;" "&amp;LeaveTracker[[#This Row],[Type of Leave]]</f>
        <v>3 SL</v>
      </c>
      <c r="L8236" s="23">
        <f ca="1">NETWORKDAYS(LeaveTracker[[#This Row],[Start Date]],LeaveTracker[[#This Row],[End Date]],lstHolidays)</f>
        <v>3</v>
      </c>
      <c r="M8236" s="27"/>
    </row>
    <row r="8237" spans="1:13" ht="30" customHeight="1" x14ac:dyDescent="0.3">
      <c r="A8237" s="27">
        <f t="shared" si="107"/>
        <v>4373</v>
      </c>
      <c r="B8237" s="31">
        <v>45217</v>
      </c>
      <c r="C8237" s="31">
        <v>45212</v>
      </c>
      <c r="D8237" s="19" t="s">
        <v>2513</v>
      </c>
      <c r="E8237" s="20" t="str">
        <f>IF(ISBLANK(LeaveTracker[[#This Row],[Employee Name]]),"-----",VLOOKUP(LeaveTracker[[#This Row],[Employee Name]],'List of Employees'!$B$4:$H$767,7))</f>
        <v>CSWDO</v>
      </c>
      <c r="F8237" s="66" t="str">
        <f>IF(ISBLANK(LeaveTracker[[#This Row],[Employee Name]]),"-----",VLOOKUP(LeaveTracker[[#This Row],[Employee Name]],'List of Employees'!$B$4:$H$767,6))</f>
        <v>PERMANENT</v>
      </c>
      <c r="G8237" s="24">
        <v>45233</v>
      </c>
      <c r="H8237" s="24">
        <v>45233</v>
      </c>
      <c r="I8237" s="20" t="s">
        <v>82</v>
      </c>
      <c r="K8237" s="57" t="str">
        <f ca="1">LeaveTracker[[#This Row],[Days]]&amp;" "&amp;LeaveTracker[[#This Row],[Type of Leave]]</f>
        <v>1 VL</v>
      </c>
      <c r="L8237" s="23">
        <f ca="1">NETWORKDAYS(LeaveTracker[[#This Row],[Start Date]],LeaveTracker[[#This Row],[End Date]],lstHolidays)</f>
        <v>1</v>
      </c>
      <c r="M8237" s="27"/>
    </row>
    <row r="8238" spans="1:13" ht="30" customHeight="1" x14ac:dyDescent="0.3">
      <c r="A8238" s="27">
        <f t="shared" si="107"/>
        <v>4374</v>
      </c>
      <c r="B8238" s="31">
        <v>45217</v>
      </c>
      <c r="C8238" s="31">
        <v>45212</v>
      </c>
      <c r="D8238" s="19" t="s">
        <v>2516</v>
      </c>
      <c r="E8238" s="20" t="str">
        <f>IF(ISBLANK(LeaveTracker[[#This Row],[Employee Name]]),"-----",VLOOKUP(LeaveTracker[[#This Row],[Employee Name]],'List of Employees'!$B$4:$H$767,7))</f>
        <v>CSWDO</v>
      </c>
      <c r="F8238" s="66" t="str">
        <f>IF(ISBLANK(LeaveTracker[[#This Row],[Employee Name]]),"-----",VLOOKUP(LeaveTracker[[#This Row],[Employee Name]],'List of Employees'!$B$4:$H$767,6))</f>
        <v>PERMANENT</v>
      </c>
      <c r="G8238" s="24">
        <v>45233</v>
      </c>
      <c r="H8238" s="24">
        <v>45233</v>
      </c>
      <c r="I8238" s="20" t="s">
        <v>82</v>
      </c>
      <c r="K8238" s="57" t="str">
        <f ca="1">LeaveTracker[[#This Row],[Days]]&amp;" "&amp;LeaveTracker[[#This Row],[Type of Leave]]</f>
        <v>1 VL</v>
      </c>
      <c r="L8238" s="23">
        <f ca="1">NETWORKDAYS(LeaveTracker[[#This Row],[Start Date]],LeaveTracker[[#This Row],[End Date]],lstHolidays)</f>
        <v>1</v>
      </c>
      <c r="M8238" s="27"/>
    </row>
    <row r="8239" spans="1:13" ht="30" customHeight="1" x14ac:dyDescent="0.3">
      <c r="A8239" s="27">
        <f t="shared" si="107"/>
        <v>4375</v>
      </c>
      <c r="B8239" s="31">
        <v>45217</v>
      </c>
      <c r="C8239" s="31">
        <v>45212</v>
      </c>
      <c r="D8239" s="19" t="s">
        <v>216</v>
      </c>
      <c r="E8239" s="20" t="str">
        <f>IF(ISBLANK(LeaveTracker[[#This Row],[Employee Name]]),"-----",VLOOKUP(LeaveTracker[[#This Row],[Employee Name]],'List of Employees'!$B$4:$H$767,7))</f>
        <v>CSWDO</v>
      </c>
      <c r="F8239" s="66" t="str">
        <f>IF(ISBLANK(LeaveTracker[[#This Row],[Employee Name]]),"-----",VLOOKUP(LeaveTracker[[#This Row],[Employee Name]],'List of Employees'!$B$4:$H$767,6))</f>
        <v>PERMANENT</v>
      </c>
      <c r="G8239" s="24">
        <v>45230</v>
      </c>
      <c r="H8239" s="24">
        <v>45230</v>
      </c>
      <c r="I8239" s="20" t="s">
        <v>82</v>
      </c>
      <c r="K8239" s="57" t="str">
        <f ca="1">LeaveTracker[[#This Row],[Days]]&amp;" "&amp;LeaveTracker[[#This Row],[Type of Leave]]</f>
        <v>1 VL</v>
      </c>
      <c r="L8239" s="23">
        <f ca="1">NETWORKDAYS(LeaveTracker[[#This Row],[Start Date]],LeaveTracker[[#This Row],[End Date]],lstHolidays)</f>
        <v>1</v>
      </c>
      <c r="M8239" s="27"/>
    </row>
    <row r="8240" spans="1:13" ht="30" customHeight="1" x14ac:dyDescent="0.3">
      <c r="A8240" s="27">
        <v>4375</v>
      </c>
      <c r="B8240" s="31">
        <v>45217</v>
      </c>
      <c r="C8240" s="31">
        <v>45212</v>
      </c>
      <c r="D8240" s="19" t="s">
        <v>216</v>
      </c>
      <c r="E8240" s="20" t="str">
        <f>IF(ISBLANK(LeaveTracker[[#This Row],[Employee Name]]),"-----",VLOOKUP(LeaveTracker[[#This Row],[Employee Name]],'List of Employees'!$B$4:$H$767,7))</f>
        <v>CSWDO</v>
      </c>
      <c r="F8240" s="66" t="str">
        <f>IF(ISBLANK(LeaveTracker[[#This Row],[Employee Name]]),"-----",VLOOKUP(LeaveTracker[[#This Row],[Employee Name]],'List of Employees'!$B$4:$H$767,6))</f>
        <v>PERMANENT</v>
      </c>
      <c r="G8240" s="24">
        <v>45233</v>
      </c>
      <c r="H8240" s="24">
        <v>45233</v>
      </c>
      <c r="I8240" s="20" t="s">
        <v>82</v>
      </c>
      <c r="K8240" s="57" t="str">
        <f ca="1">LeaveTracker[[#This Row],[Days]]&amp;" "&amp;LeaveTracker[[#This Row],[Type of Leave]]</f>
        <v>1 VL</v>
      </c>
      <c r="L8240" s="23">
        <f ca="1">NETWORKDAYS(LeaveTracker[[#This Row],[Start Date]],LeaveTracker[[#This Row],[End Date]],lstHolidays)</f>
        <v>1</v>
      </c>
      <c r="M8240" s="27"/>
    </row>
    <row r="8241" spans="1:13" ht="30" customHeight="1" x14ac:dyDescent="0.3">
      <c r="A8241" s="27">
        <f>A8239+1</f>
        <v>4376</v>
      </c>
      <c r="B8241" s="31">
        <v>45217</v>
      </c>
      <c r="C8241" s="31">
        <v>45212</v>
      </c>
      <c r="D8241" s="19" t="s">
        <v>690</v>
      </c>
      <c r="E8241" s="20" t="str">
        <f>IF(ISBLANK(LeaveTracker[[#This Row],[Employee Name]]),"-----",VLOOKUP(LeaveTracker[[#This Row],[Employee Name]],'List of Employees'!$B$4:$H$767,7))</f>
        <v>VMO</v>
      </c>
      <c r="F8241" s="66" t="str">
        <f>IF(ISBLANK(LeaveTracker[[#This Row],[Employee Name]]),"-----",VLOOKUP(LeaveTracker[[#This Row],[Employee Name]],'List of Employees'!$B$4:$H$767,6))</f>
        <v>PERMANENT</v>
      </c>
      <c r="G8241" s="24">
        <v>45211</v>
      </c>
      <c r="H8241" s="24">
        <v>45211</v>
      </c>
      <c r="I8241" s="20" t="s">
        <v>81</v>
      </c>
      <c r="K8241" s="57" t="str">
        <f ca="1">LeaveTracker[[#This Row],[Days]]&amp;" "&amp;LeaveTracker[[#This Row],[Type of Leave]]</f>
        <v>1 SL</v>
      </c>
      <c r="L8241" s="23">
        <f ca="1">NETWORKDAYS(LeaveTracker[[#This Row],[Start Date]],LeaveTracker[[#This Row],[End Date]],lstHolidays)</f>
        <v>1</v>
      </c>
      <c r="M8241" s="27"/>
    </row>
    <row r="8242" spans="1:13" ht="30" customHeight="1" x14ac:dyDescent="0.3">
      <c r="A8242" s="27">
        <f t="shared" si="107"/>
        <v>4377</v>
      </c>
      <c r="B8242" s="31">
        <v>45217</v>
      </c>
      <c r="C8242" s="31">
        <v>45212</v>
      </c>
      <c r="D8242" s="19" t="s">
        <v>2520</v>
      </c>
      <c r="E8242" s="20" t="str">
        <f>IF(ISBLANK(LeaveTracker[[#This Row],[Employee Name]]),"-----",VLOOKUP(LeaveTracker[[#This Row],[Employee Name]],'List of Employees'!$B$4:$H$767,7))</f>
        <v>CSWDO</v>
      </c>
      <c r="F8242" s="66" t="str">
        <f>IF(ISBLANK(LeaveTracker[[#This Row],[Employee Name]]),"-----",VLOOKUP(LeaveTracker[[#This Row],[Employee Name]],'List of Employees'!$B$4:$H$767,6))</f>
        <v>PERMANENT</v>
      </c>
      <c r="G8242" s="24">
        <v>45230</v>
      </c>
      <c r="H8242" s="24">
        <v>45230</v>
      </c>
      <c r="I8242" s="20" t="s">
        <v>82</v>
      </c>
      <c r="K8242" s="57" t="str">
        <f ca="1">LeaveTracker[[#This Row],[Days]]&amp;" "&amp;LeaveTracker[[#This Row],[Type of Leave]]</f>
        <v>1 VL</v>
      </c>
      <c r="L8242" s="23">
        <f ca="1">NETWORKDAYS(LeaveTracker[[#This Row],[Start Date]],LeaveTracker[[#This Row],[End Date]],lstHolidays)</f>
        <v>1</v>
      </c>
      <c r="M8242" s="27"/>
    </row>
    <row r="8243" spans="1:13" ht="30" customHeight="1" x14ac:dyDescent="0.3">
      <c r="A8243" s="27">
        <f t="shared" si="107"/>
        <v>4378</v>
      </c>
      <c r="B8243" s="31">
        <v>45217</v>
      </c>
      <c r="C8243" s="31">
        <v>45212</v>
      </c>
      <c r="D8243" s="19" t="s">
        <v>768</v>
      </c>
      <c r="E8243" s="20" t="str">
        <f>IF(ISBLANK(LeaveTracker[[#This Row],[Employee Name]]),"-----",VLOOKUP(LeaveTracker[[#This Row],[Employee Name]],'List of Employees'!$B$4:$H$767,7))</f>
        <v>CSWDO</v>
      </c>
      <c r="F8243" s="66" t="str">
        <f>IF(ISBLANK(LeaveTracker[[#This Row],[Employee Name]]),"-----",VLOOKUP(LeaveTracker[[#This Row],[Employee Name]],'List of Employees'!$B$4:$H$767,6))</f>
        <v>PERMANENT</v>
      </c>
      <c r="G8243" s="24">
        <v>45230</v>
      </c>
      <c r="H8243" s="24">
        <v>45230</v>
      </c>
      <c r="I8243" s="20" t="s">
        <v>82</v>
      </c>
      <c r="K8243" s="57" t="str">
        <f ca="1">LeaveTracker[[#This Row],[Days]]&amp;" "&amp;LeaveTracker[[#This Row],[Type of Leave]]</f>
        <v>1 VL</v>
      </c>
      <c r="L8243" s="23">
        <f ca="1">NETWORKDAYS(LeaveTracker[[#This Row],[Start Date]],LeaveTracker[[#This Row],[End Date]],lstHolidays)</f>
        <v>1</v>
      </c>
      <c r="M8243" s="27"/>
    </row>
    <row r="8244" spans="1:13" ht="30" customHeight="1" x14ac:dyDescent="0.3">
      <c r="A8244" s="27">
        <f t="shared" si="107"/>
        <v>4379</v>
      </c>
      <c r="B8244" s="31">
        <v>45217</v>
      </c>
      <c r="C8244" s="31">
        <v>45212</v>
      </c>
      <c r="D8244" s="19" t="s">
        <v>230</v>
      </c>
      <c r="E8244" s="20" t="str">
        <f>IF(ISBLANK(LeaveTracker[[#This Row],[Employee Name]]),"-----",VLOOKUP(LeaveTracker[[#This Row],[Employee Name]],'List of Employees'!$B$4:$H$767,7))</f>
        <v>CSWDO</v>
      </c>
      <c r="F8244" s="66" t="str">
        <f>IF(ISBLANK(LeaveTracker[[#This Row],[Employee Name]]),"-----",VLOOKUP(LeaveTracker[[#This Row],[Employee Name]],'List of Employees'!$B$4:$H$767,6))</f>
        <v>PERMANENT</v>
      </c>
      <c r="G8244" s="24">
        <v>45233</v>
      </c>
      <c r="H8244" s="24">
        <v>45233</v>
      </c>
      <c r="I8244" s="20" t="s">
        <v>82</v>
      </c>
      <c r="K8244" s="57" t="str">
        <f ca="1">LeaveTracker[[#This Row],[Days]]&amp;" "&amp;LeaveTracker[[#This Row],[Type of Leave]]</f>
        <v>1 VL</v>
      </c>
      <c r="L8244" s="23">
        <f ca="1">NETWORKDAYS(LeaveTracker[[#This Row],[Start Date]],LeaveTracker[[#This Row],[End Date]],lstHolidays)</f>
        <v>1</v>
      </c>
      <c r="M8244" s="27"/>
    </row>
    <row r="8245" spans="1:13" ht="30" customHeight="1" x14ac:dyDescent="0.3">
      <c r="A8245" s="27">
        <f t="shared" si="107"/>
        <v>4380</v>
      </c>
      <c r="B8245" s="31">
        <v>45217</v>
      </c>
      <c r="C8245" s="31">
        <v>45211</v>
      </c>
      <c r="D8245" s="19" t="s">
        <v>1972</v>
      </c>
      <c r="E8245" s="20" t="str">
        <f>IF(ISBLANK(LeaveTracker[[#This Row],[Employee Name]]),"-----",VLOOKUP(LeaveTracker[[#This Row],[Employee Name]],'List of Employees'!$B$4:$H$767,7))</f>
        <v>CHO</v>
      </c>
      <c r="F8245" s="66" t="str">
        <f>IF(ISBLANK(LeaveTracker[[#This Row],[Employee Name]]),"-----",VLOOKUP(LeaveTracker[[#This Row],[Employee Name]],'List of Employees'!$B$4:$H$767,6))</f>
        <v>CASUAL</v>
      </c>
      <c r="G8245" s="24">
        <v>45209</v>
      </c>
      <c r="H8245" s="24">
        <v>45210</v>
      </c>
      <c r="I8245" s="20" t="s">
        <v>81</v>
      </c>
      <c r="K8245" s="57" t="str">
        <f ca="1">LeaveTracker[[#This Row],[Days]]&amp;" "&amp;LeaveTracker[[#This Row],[Type of Leave]]</f>
        <v>2 SL</v>
      </c>
      <c r="L8245" s="23">
        <f ca="1">NETWORKDAYS(LeaveTracker[[#This Row],[Start Date]],LeaveTracker[[#This Row],[End Date]],lstHolidays)</f>
        <v>2</v>
      </c>
      <c r="M8245" s="27"/>
    </row>
    <row r="8246" spans="1:13" ht="30" customHeight="1" x14ac:dyDescent="0.3">
      <c r="A8246" s="27">
        <f t="shared" si="107"/>
        <v>4381</v>
      </c>
      <c r="B8246" s="31">
        <v>45217</v>
      </c>
      <c r="C8246" s="31">
        <v>45209</v>
      </c>
      <c r="D8246" s="19" t="s">
        <v>136</v>
      </c>
      <c r="E8246" s="20" t="str">
        <f>IF(ISBLANK(LeaveTracker[[#This Row],[Employee Name]]),"-----",VLOOKUP(LeaveTracker[[#This Row],[Employee Name]],'List of Employees'!$B$4:$H$767,7))</f>
        <v>CHO</v>
      </c>
      <c r="F8246" s="66" t="str">
        <f>IF(ISBLANK(LeaveTracker[[#This Row],[Employee Name]]),"-----",VLOOKUP(LeaveTracker[[#This Row],[Employee Name]],'List of Employees'!$B$4:$H$767,6))</f>
        <v>PERMANENT</v>
      </c>
      <c r="G8246" s="24">
        <v>45205</v>
      </c>
      <c r="H8246" s="24">
        <v>45205</v>
      </c>
      <c r="I8246" s="20" t="s">
        <v>81</v>
      </c>
      <c r="K8246" s="57" t="str">
        <f ca="1">LeaveTracker[[#This Row],[Days]]&amp;" "&amp;LeaveTracker[[#This Row],[Type of Leave]]</f>
        <v>1 SL</v>
      </c>
      <c r="L8246" s="23">
        <f ca="1">NETWORKDAYS(LeaveTracker[[#This Row],[Start Date]],LeaveTracker[[#This Row],[End Date]],lstHolidays)</f>
        <v>1</v>
      </c>
      <c r="M8246" s="27"/>
    </row>
    <row r="8247" spans="1:13" ht="30" customHeight="1" x14ac:dyDescent="0.3">
      <c r="A8247" s="27">
        <f t="shared" si="107"/>
        <v>4382</v>
      </c>
      <c r="B8247" s="31">
        <v>45217</v>
      </c>
      <c r="C8247" s="31">
        <v>45208</v>
      </c>
      <c r="D8247" s="19" t="s">
        <v>2155</v>
      </c>
      <c r="E8247" s="20" t="str">
        <f>IF(ISBLANK(LeaveTracker[[#This Row],[Employee Name]]),"-----",VLOOKUP(LeaveTracker[[#This Row],[Employee Name]],'List of Employees'!$B$4:$H$767,7))</f>
        <v>DEPED</v>
      </c>
      <c r="F8247" s="66" t="str">
        <f>IF(ISBLANK(LeaveTracker[[#This Row],[Employee Name]]),"-----",VLOOKUP(LeaveTracker[[#This Row],[Employee Name]],'List of Employees'!$B$4:$H$767,6))</f>
        <v>PERMANENT</v>
      </c>
      <c r="G8247" s="24">
        <v>45208</v>
      </c>
      <c r="H8247" s="24">
        <v>45240</v>
      </c>
      <c r="I8247" s="20" t="s">
        <v>81</v>
      </c>
      <c r="K8247" s="57" t="str">
        <f>LeaveTracker[[#This Row],[Days]]&amp;" "&amp;LeaveTracker[[#This Row],[Type of Leave]]</f>
        <v>25 SL</v>
      </c>
      <c r="L8247" s="23">
        <v>25</v>
      </c>
      <c r="M8247" s="27"/>
    </row>
    <row r="8248" spans="1:13" ht="30" customHeight="1" x14ac:dyDescent="0.3">
      <c r="A8248" s="27">
        <f t="shared" si="107"/>
        <v>4383</v>
      </c>
      <c r="B8248" s="31">
        <v>45217</v>
      </c>
      <c r="C8248" s="31">
        <v>45211</v>
      </c>
      <c r="D8248" s="19" t="s">
        <v>1014</v>
      </c>
      <c r="E8248" s="20" t="str">
        <f>IF(ISBLANK(LeaveTracker[[#This Row],[Employee Name]]),"-----",VLOOKUP(LeaveTracker[[#This Row],[Employee Name]],'List of Employees'!$B$4:$H$767,7))</f>
        <v>LANDTAX</v>
      </c>
      <c r="F8248" s="66" t="str">
        <f>IF(ISBLANK(LeaveTracker[[#This Row],[Employee Name]]),"-----",VLOOKUP(LeaveTracker[[#This Row],[Employee Name]],'List of Employees'!$B$4:$H$767,6))</f>
        <v>PERMANENT</v>
      </c>
      <c r="G8248" s="24">
        <v>45222</v>
      </c>
      <c r="H8248" s="24">
        <v>45226</v>
      </c>
      <c r="I8248" s="20" t="s">
        <v>82</v>
      </c>
      <c r="K8248" s="57" t="str">
        <f ca="1">LeaveTracker[[#This Row],[Days]]&amp;" "&amp;LeaveTracker[[#This Row],[Type of Leave]]</f>
        <v>5 VL</v>
      </c>
      <c r="L8248" s="23">
        <f ca="1">NETWORKDAYS(LeaveTracker[[#This Row],[Start Date]],LeaveTracker[[#This Row],[End Date]],lstHolidays)</f>
        <v>5</v>
      </c>
      <c r="M8248" s="27"/>
    </row>
    <row r="8249" spans="1:13" ht="30" customHeight="1" x14ac:dyDescent="0.3">
      <c r="A8249" s="27">
        <f t="shared" si="107"/>
        <v>4384</v>
      </c>
      <c r="B8249" s="31">
        <v>45217</v>
      </c>
      <c r="C8249" s="31">
        <v>45211</v>
      </c>
      <c r="D8249" s="19" t="s">
        <v>289</v>
      </c>
      <c r="E8249" s="20" t="str">
        <f>IF(ISBLANK(LeaveTracker[[#This Row],[Employee Name]]),"-----",VLOOKUP(LeaveTracker[[#This Row],[Employee Name]],'List of Employees'!$B$4:$H$767,7))</f>
        <v>CENRO</v>
      </c>
      <c r="F8249" s="66" t="str">
        <f>IF(ISBLANK(LeaveTracker[[#This Row],[Employee Name]]),"-----",VLOOKUP(LeaveTracker[[#This Row],[Employee Name]],'List of Employees'!$B$4:$H$767,6))</f>
        <v>PERMANENT</v>
      </c>
      <c r="G8249" s="24">
        <v>45223</v>
      </c>
      <c r="H8249" s="24">
        <v>45225</v>
      </c>
      <c r="I8249" s="20" t="s">
        <v>82</v>
      </c>
      <c r="K8249" s="57" t="str">
        <f ca="1">LeaveTracker[[#This Row],[Days]]&amp;" "&amp;LeaveTracker[[#This Row],[Type of Leave]]</f>
        <v>3 VL</v>
      </c>
      <c r="L8249" s="23">
        <f ca="1">NETWORKDAYS(LeaveTracker[[#This Row],[Start Date]],LeaveTracker[[#This Row],[End Date]],lstHolidays)</f>
        <v>3</v>
      </c>
      <c r="M8249" s="27"/>
    </row>
    <row r="8250" spans="1:13" ht="30" customHeight="1" x14ac:dyDescent="0.3">
      <c r="A8250" s="27">
        <f t="shared" si="107"/>
        <v>4385</v>
      </c>
      <c r="B8250" s="31">
        <v>45217</v>
      </c>
      <c r="C8250" s="31">
        <v>45211</v>
      </c>
      <c r="D8250" s="19" t="s">
        <v>289</v>
      </c>
      <c r="E8250" s="20" t="str">
        <f>IF(ISBLANK(LeaveTracker[[#This Row],[Employee Name]]),"-----",VLOOKUP(LeaveTracker[[#This Row],[Employee Name]],'List of Employees'!$B$4:$H$767,7))</f>
        <v>CENRO</v>
      </c>
      <c r="F8250" s="66" t="str">
        <f>IF(ISBLANK(LeaveTracker[[#This Row],[Employee Name]]),"-----",VLOOKUP(LeaveTracker[[#This Row],[Employee Name]],'List of Employees'!$B$4:$H$767,6))</f>
        <v>PERMANENT</v>
      </c>
      <c r="G8250" s="24">
        <v>45210</v>
      </c>
      <c r="H8250" s="24">
        <v>45210</v>
      </c>
      <c r="I8250" s="20" t="s">
        <v>81</v>
      </c>
      <c r="K8250" s="57" t="str">
        <f ca="1">LeaveTracker[[#This Row],[Days]]&amp;" "&amp;LeaveTracker[[#This Row],[Type of Leave]]</f>
        <v>1 SL</v>
      </c>
      <c r="L8250" s="23">
        <f ca="1">NETWORKDAYS(LeaveTracker[[#This Row],[Start Date]],LeaveTracker[[#This Row],[End Date]],lstHolidays)</f>
        <v>1</v>
      </c>
      <c r="M8250" s="27"/>
    </row>
    <row r="8251" spans="1:13" ht="30" customHeight="1" x14ac:dyDescent="0.3">
      <c r="A8251" s="27">
        <f t="shared" si="107"/>
        <v>4386</v>
      </c>
      <c r="B8251" s="31">
        <v>45217</v>
      </c>
      <c r="C8251" s="31">
        <v>45211</v>
      </c>
      <c r="D8251" s="19" t="s">
        <v>929</v>
      </c>
      <c r="E8251" s="20">
        <f>IF(ISBLANK(LeaveTracker[[#This Row],[Employee Name]]),"-----",VLOOKUP(LeaveTracker[[#This Row],[Employee Name]],'List of Employees'!$B$4:$H$767,7))</f>
        <v>0</v>
      </c>
      <c r="F8251" s="66" t="str">
        <f>IF(ISBLANK(LeaveTracker[[#This Row],[Employee Name]]),"-----",VLOOKUP(LeaveTracker[[#This Row],[Employee Name]],'List of Employees'!$B$4:$H$767,6))</f>
        <v>JOBCON</v>
      </c>
      <c r="G8251" s="24">
        <v>45237</v>
      </c>
      <c r="H8251" s="24">
        <v>45243</v>
      </c>
      <c r="I8251" s="20" t="s">
        <v>82</v>
      </c>
      <c r="K8251" s="57" t="str">
        <f ca="1">LeaveTracker[[#This Row],[Days]]&amp;" "&amp;LeaveTracker[[#This Row],[Type of Leave]]</f>
        <v>5 VL</v>
      </c>
      <c r="L8251" s="23">
        <f ca="1">NETWORKDAYS(LeaveTracker[[#This Row],[Start Date]],LeaveTracker[[#This Row],[End Date]],lstHolidays)</f>
        <v>5</v>
      </c>
      <c r="M8251" s="27"/>
    </row>
    <row r="8252" spans="1:13" ht="30" customHeight="1" x14ac:dyDescent="0.3">
      <c r="A8252" s="27">
        <f t="shared" si="107"/>
        <v>4387</v>
      </c>
      <c r="B8252" s="31">
        <v>45217</v>
      </c>
      <c r="C8252" s="31">
        <v>45205</v>
      </c>
      <c r="D8252" s="19" t="s">
        <v>2523</v>
      </c>
      <c r="E8252" s="20" t="str">
        <f>IF(ISBLANK(LeaveTracker[[#This Row],[Employee Name]]),"-----",VLOOKUP(LeaveTracker[[#This Row],[Employee Name]],'List of Employees'!$B$4:$H$767,7))</f>
        <v>CITY HEALTH OFFICE</v>
      </c>
      <c r="F8252" s="66" t="str">
        <f>IF(ISBLANK(LeaveTracker[[#This Row],[Employee Name]]),"-----",VLOOKUP(LeaveTracker[[#This Row],[Employee Name]],'List of Employees'!$B$4:$H$767,6))</f>
        <v>PERMANENT</v>
      </c>
      <c r="G8252" s="24">
        <v>45212</v>
      </c>
      <c r="H8252" s="24">
        <v>45212</v>
      </c>
      <c r="I8252" s="20" t="s">
        <v>82</v>
      </c>
      <c r="K8252" s="57" t="str">
        <f ca="1">LeaveTracker[[#This Row],[Days]]&amp;" "&amp;LeaveTracker[[#This Row],[Type of Leave]]</f>
        <v>1 VL</v>
      </c>
      <c r="L8252" s="23">
        <f ca="1">NETWORKDAYS(LeaveTracker[[#This Row],[Start Date]],LeaveTracker[[#This Row],[End Date]],lstHolidays)</f>
        <v>1</v>
      </c>
      <c r="M8252" s="27"/>
    </row>
    <row r="8253" spans="1:13" ht="30" customHeight="1" x14ac:dyDescent="0.3">
      <c r="A8253" s="27">
        <f t="shared" si="107"/>
        <v>4388</v>
      </c>
      <c r="B8253" s="31">
        <v>45217</v>
      </c>
      <c r="C8253" s="31">
        <v>45208</v>
      </c>
      <c r="D8253" s="19" t="s">
        <v>2528</v>
      </c>
      <c r="E8253" s="20" t="str">
        <f>IF(ISBLANK(LeaveTracker[[#This Row],[Employee Name]]),"-----",VLOOKUP(LeaveTracker[[#This Row],[Employee Name]],'List of Employees'!$B$4:$H$767,7))</f>
        <v>BFP</v>
      </c>
      <c r="F8253" s="66" t="str">
        <f>IF(ISBLANK(LeaveTracker[[#This Row],[Employee Name]]),"-----",VLOOKUP(LeaveTracker[[#This Row],[Employee Name]],'List of Employees'!$B$4:$H$767,6))</f>
        <v>CASUAL</v>
      </c>
      <c r="G8253" s="24">
        <v>45218</v>
      </c>
      <c r="H8253" s="24">
        <v>45219</v>
      </c>
      <c r="I8253" s="20" t="s">
        <v>82</v>
      </c>
      <c r="K8253" s="57" t="str">
        <f ca="1">LeaveTracker[[#This Row],[Days]]&amp;" "&amp;LeaveTracker[[#This Row],[Type of Leave]]</f>
        <v>2 VL</v>
      </c>
      <c r="L8253" s="23">
        <f ca="1">NETWORKDAYS(LeaveTracker[[#This Row],[Start Date]],LeaveTracker[[#This Row],[End Date]],lstHolidays)</f>
        <v>2</v>
      </c>
      <c r="M8253" s="27"/>
    </row>
    <row r="8254" spans="1:13" ht="30" customHeight="1" x14ac:dyDescent="0.3">
      <c r="A8254" s="27">
        <v>4388</v>
      </c>
      <c r="B8254" s="31">
        <v>45217</v>
      </c>
      <c r="C8254" s="31">
        <v>45208</v>
      </c>
      <c r="D8254" s="19" t="s">
        <v>2528</v>
      </c>
      <c r="E8254" s="20" t="str">
        <f>IF(ISBLANK(LeaveTracker[[#This Row],[Employee Name]]),"-----",VLOOKUP(LeaveTracker[[#This Row],[Employee Name]],'List of Employees'!$B$4:$H$767,7))</f>
        <v>BFP</v>
      </c>
      <c r="F8254" s="66" t="str">
        <f>IF(ISBLANK(LeaveTracker[[#This Row],[Employee Name]]),"-----",VLOOKUP(LeaveTracker[[#This Row],[Employee Name]],'List of Employees'!$B$4:$H$767,6))</f>
        <v>CASUAL</v>
      </c>
      <c r="G8254" s="24">
        <v>45224</v>
      </c>
      <c r="H8254" s="24">
        <v>45226</v>
      </c>
      <c r="I8254" s="20" t="s">
        <v>82</v>
      </c>
      <c r="K8254" s="57" t="str">
        <f ca="1">LeaveTracker[[#This Row],[Days]]&amp;" "&amp;LeaveTracker[[#This Row],[Type of Leave]]</f>
        <v>3 VL</v>
      </c>
      <c r="L8254" s="23">
        <f ca="1">NETWORKDAYS(LeaveTracker[[#This Row],[Start Date]],LeaveTracker[[#This Row],[End Date]],lstHolidays)</f>
        <v>3</v>
      </c>
      <c r="M8254" s="27"/>
    </row>
    <row r="8255" spans="1:13" ht="30" customHeight="1" x14ac:dyDescent="0.3">
      <c r="A8255" s="27">
        <f>A8253+1</f>
        <v>4389</v>
      </c>
      <c r="B8255" s="31">
        <v>45217</v>
      </c>
      <c r="C8255" s="31">
        <v>45205</v>
      </c>
      <c r="D8255" s="19" t="s">
        <v>2486</v>
      </c>
      <c r="E8255" s="20">
        <f>IF(ISBLANK(LeaveTracker[[#This Row],[Employee Name]]),"-----",VLOOKUP(LeaveTracker[[#This Row],[Employee Name]],'List of Employees'!$B$4:$H$767,7))</f>
        <v>0</v>
      </c>
      <c r="F8255" s="66" t="str">
        <f>IF(ISBLANK(LeaveTracker[[#This Row],[Employee Name]]),"-----",VLOOKUP(LeaveTracker[[#This Row],[Employee Name]],'List of Employees'!$B$4:$H$767,6))</f>
        <v>JOBCON</v>
      </c>
      <c r="G8255" s="24">
        <v>45237</v>
      </c>
      <c r="H8255" s="24">
        <v>45243</v>
      </c>
      <c r="I8255" s="20" t="s">
        <v>82</v>
      </c>
      <c r="K8255" s="57" t="str">
        <f ca="1">LeaveTracker[[#This Row],[Days]]&amp;" "&amp;LeaveTracker[[#This Row],[Type of Leave]]</f>
        <v>5 VL</v>
      </c>
      <c r="L8255" s="23">
        <f ca="1">NETWORKDAYS(LeaveTracker[[#This Row],[Start Date]],LeaveTracker[[#This Row],[End Date]],lstHolidays)</f>
        <v>5</v>
      </c>
      <c r="M8255" s="27"/>
    </row>
    <row r="8256" spans="1:13" ht="30" customHeight="1" x14ac:dyDescent="0.3">
      <c r="A8256" s="27">
        <f t="shared" si="107"/>
        <v>4390</v>
      </c>
      <c r="B8256" s="31">
        <v>45217</v>
      </c>
      <c r="C8256" s="31">
        <v>45210</v>
      </c>
      <c r="D8256" s="19" t="s">
        <v>2523</v>
      </c>
      <c r="E8256" s="20" t="str">
        <f>IF(ISBLANK(LeaveTracker[[#This Row],[Employee Name]]),"-----",VLOOKUP(LeaveTracker[[#This Row],[Employee Name]],'List of Employees'!$B$4:$H$767,7))</f>
        <v>CITY HEALTH OFFICE</v>
      </c>
      <c r="F8256" s="66" t="str">
        <f>IF(ISBLANK(LeaveTracker[[#This Row],[Employee Name]]),"-----",VLOOKUP(LeaveTracker[[#This Row],[Employee Name]],'List of Employees'!$B$4:$H$767,6))</f>
        <v>PERMANENT</v>
      </c>
      <c r="G8256" s="24">
        <v>45246</v>
      </c>
      <c r="H8256" s="24">
        <v>45251</v>
      </c>
      <c r="I8256" s="20" t="s">
        <v>82</v>
      </c>
      <c r="K8256" s="57" t="str">
        <f ca="1">LeaveTracker[[#This Row],[Days]]&amp;" "&amp;LeaveTracker[[#This Row],[Type of Leave]]</f>
        <v>4 VL</v>
      </c>
      <c r="L8256" s="23">
        <f ca="1">NETWORKDAYS(LeaveTracker[[#This Row],[Start Date]],LeaveTracker[[#This Row],[End Date]],lstHolidays)</f>
        <v>4</v>
      </c>
      <c r="M8256" s="27"/>
    </row>
    <row r="8257" spans="1:13" ht="30" customHeight="1" x14ac:dyDescent="0.3">
      <c r="A8257" s="27">
        <f t="shared" si="107"/>
        <v>4391</v>
      </c>
      <c r="B8257" s="31">
        <v>45217</v>
      </c>
      <c r="C8257" s="31">
        <v>45210</v>
      </c>
      <c r="D8257" s="19" t="s">
        <v>1873</v>
      </c>
      <c r="E8257" s="20" t="str">
        <f>IF(ISBLANK(LeaveTracker[[#This Row],[Employee Name]]),"-----",VLOOKUP(LeaveTracker[[#This Row],[Employee Name]],'List of Employees'!$B$4:$H$767,7))</f>
        <v>CHO</v>
      </c>
      <c r="F8257" s="66" t="str">
        <f>IF(ISBLANK(LeaveTracker[[#This Row],[Employee Name]]),"-----",VLOOKUP(LeaveTracker[[#This Row],[Employee Name]],'List of Employees'!$B$4:$H$767,6))</f>
        <v>CASUAL</v>
      </c>
      <c r="G8257" s="24">
        <v>45219</v>
      </c>
      <c r="H8257" s="24">
        <v>45219</v>
      </c>
      <c r="I8257" s="20" t="s">
        <v>297</v>
      </c>
      <c r="J8257" s="42" t="s">
        <v>1000</v>
      </c>
      <c r="K8257" s="57" t="str">
        <f ca="1">LeaveTracker[[#This Row],[Days]]&amp;" "&amp;LeaveTracker[[#This Row],[Type of Leave]]</f>
        <v>1 OTHER</v>
      </c>
      <c r="L8257" s="23">
        <f ca="1">NETWORKDAYS(LeaveTracker[[#This Row],[Start Date]],LeaveTracker[[#This Row],[End Date]],lstHolidays)</f>
        <v>1</v>
      </c>
      <c r="M8257" s="27"/>
    </row>
    <row r="8258" spans="1:13" ht="30" customHeight="1" x14ac:dyDescent="0.3">
      <c r="A8258" s="27">
        <f t="shared" si="107"/>
        <v>4392</v>
      </c>
      <c r="B8258" s="31">
        <v>45217</v>
      </c>
      <c r="C8258" s="31">
        <v>45209</v>
      </c>
      <c r="D8258" s="19" t="s">
        <v>1866</v>
      </c>
      <c r="E8258" s="20" t="str">
        <f>IF(ISBLANK(LeaveTracker[[#This Row],[Employee Name]]),"-----",VLOOKUP(LeaveTracker[[#This Row],[Employee Name]],'List of Employees'!$B$4:$H$767,7))</f>
        <v>CEO</v>
      </c>
      <c r="F8258" s="66" t="str">
        <f>IF(ISBLANK(LeaveTracker[[#This Row],[Employee Name]]),"-----",VLOOKUP(LeaveTracker[[#This Row],[Employee Name]],'List of Employees'!$B$4:$H$767,6))</f>
        <v>CASUAL</v>
      </c>
      <c r="G8258" s="24">
        <v>45208</v>
      </c>
      <c r="H8258" s="24">
        <v>45208</v>
      </c>
      <c r="I8258" s="20" t="s">
        <v>81</v>
      </c>
      <c r="K8258" s="57" t="str">
        <f ca="1">LeaveTracker[[#This Row],[Days]]&amp;" "&amp;LeaveTracker[[#This Row],[Type of Leave]]</f>
        <v>1 SL</v>
      </c>
      <c r="L8258" s="23">
        <f ca="1">NETWORKDAYS(LeaveTracker[[#This Row],[Start Date]],LeaveTracker[[#This Row],[End Date]],lstHolidays)</f>
        <v>1</v>
      </c>
      <c r="M8258" s="27"/>
    </row>
    <row r="8259" spans="1:13" ht="30" customHeight="1" x14ac:dyDescent="0.3">
      <c r="A8259" s="27">
        <f t="shared" si="107"/>
        <v>4393</v>
      </c>
      <c r="B8259" s="31">
        <v>45217</v>
      </c>
      <c r="C8259" s="31">
        <v>45211</v>
      </c>
      <c r="D8259" s="19" t="s">
        <v>1014</v>
      </c>
      <c r="E8259" s="20" t="str">
        <f>IF(ISBLANK(LeaveTracker[[#This Row],[Employee Name]]),"-----",VLOOKUP(LeaveTracker[[#This Row],[Employee Name]],'List of Employees'!$B$4:$H$767,7))</f>
        <v>LANDTAX</v>
      </c>
      <c r="F8259" s="66" t="str">
        <f>IF(ISBLANK(LeaveTracker[[#This Row],[Employee Name]]),"-----",VLOOKUP(LeaveTracker[[#This Row],[Employee Name]],'List of Employees'!$B$4:$H$767,6))</f>
        <v>PERMANENT</v>
      </c>
      <c r="G8259" s="24">
        <v>45209</v>
      </c>
      <c r="H8259" s="24">
        <v>45210</v>
      </c>
      <c r="I8259" s="20" t="s">
        <v>81</v>
      </c>
      <c r="K8259" s="57" t="str">
        <f ca="1">LeaveTracker[[#This Row],[Days]]&amp;" "&amp;LeaveTracker[[#This Row],[Type of Leave]]</f>
        <v>2 SL</v>
      </c>
      <c r="L8259" s="23">
        <f ca="1">NETWORKDAYS(LeaveTracker[[#This Row],[Start Date]],LeaveTracker[[#This Row],[End Date]],lstHolidays)</f>
        <v>2</v>
      </c>
      <c r="M8259" s="27"/>
    </row>
    <row r="8260" spans="1:13" ht="30" customHeight="1" x14ac:dyDescent="0.3">
      <c r="A8260" s="27">
        <f t="shared" si="107"/>
        <v>4394</v>
      </c>
      <c r="B8260" s="31">
        <v>45217</v>
      </c>
      <c r="C8260" s="31">
        <v>45209</v>
      </c>
      <c r="D8260" s="19" t="s">
        <v>590</v>
      </c>
      <c r="E8260" s="20" t="str">
        <f>IF(ISBLANK(LeaveTracker[[#This Row],[Employee Name]]),"-----",VLOOKUP(LeaveTracker[[#This Row],[Employee Name]],'List of Employees'!$B$4:$H$767,7))</f>
        <v>MAHOGANY MARKET</v>
      </c>
      <c r="F8260" s="66" t="str">
        <f>IF(ISBLANK(LeaveTracker[[#This Row],[Employee Name]]),"-----",VLOOKUP(LeaveTracker[[#This Row],[Employee Name]],'List of Employees'!$B$4:$H$767,6))</f>
        <v>PERMANENT</v>
      </c>
      <c r="G8260" s="24">
        <v>45208</v>
      </c>
      <c r="H8260" s="24">
        <v>45208</v>
      </c>
      <c r="I8260" s="20" t="s">
        <v>81</v>
      </c>
      <c r="K8260" s="57" t="str">
        <f ca="1">LeaveTracker[[#This Row],[Days]]&amp;" "&amp;LeaveTracker[[#This Row],[Type of Leave]]</f>
        <v>1 SL</v>
      </c>
      <c r="L8260" s="23">
        <f ca="1">NETWORKDAYS(LeaveTracker[[#This Row],[Start Date]],LeaveTracker[[#This Row],[End Date]],lstHolidays)</f>
        <v>1</v>
      </c>
      <c r="M8260" s="27"/>
    </row>
    <row r="8261" spans="1:13" ht="30" customHeight="1" x14ac:dyDescent="0.3">
      <c r="A8261" s="27">
        <f t="shared" si="107"/>
        <v>4395</v>
      </c>
      <c r="B8261" s="31">
        <v>45217</v>
      </c>
      <c r="C8261" s="31">
        <v>45180</v>
      </c>
      <c r="D8261" s="19" t="s">
        <v>470</v>
      </c>
      <c r="E8261" s="20" t="str">
        <f>IF(ISBLANK(LeaveTracker[[#This Row],[Employee Name]]),"-----",VLOOKUP(LeaveTracker[[#This Row],[Employee Name]],'List of Employees'!$B$4:$H$767,7))</f>
        <v>PIO</v>
      </c>
      <c r="F8261" s="66" t="str">
        <f>IF(ISBLANK(LeaveTracker[[#This Row],[Employee Name]]),"-----",VLOOKUP(LeaveTracker[[#This Row],[Employee Name]],'List of Employees'!$B$4:$H$767,6))</f>
        <v>PERMANENT</v>
      </c>
      <c r="G8261" s="24">
        <v>45177</v>
      </c>
      <c r="H8261" s="24">
        <v>45177</v>
      </c>
      <c r="I8261" s="20" t="s">
        <v>81</v>
      </c>
      <c r="K8261" s="57" t="str">
        <f ca="1">LeaveTracker[[#This Row],[Days]]&amp;" "&amp;LeaveTracker[[#This Row],[Type of Leave]]</f>
        <v>1 SL</v>
      </c>
      <c r="L8261" s="23">
        <f ca="1">NETWORKDAYS(LeaveTracker[[#This Row],[Start Date]],LeaveTracker[[#This Row],[End Date]],lstHolidays)</f>
        <v>1</v>
      </c>
      <c r="M8261" s="27"/>
    </row>
    <row r="8262" spans="1:13" ht="30" customHeight="1" x14ac:dyDescent="0.3">
      <c r="A8262" s="27">
        <f t="shared" si="107"/>
        <v>4396</v>
      </c>
      <c r="B8262" s="31">
        <v>45217</v>
      </c>
      <c r="C8262" s="31">
        <v>45209</v>
      </c>
      <c r="D8262" s="19" t="s">
        <v>600</v>
      </c>
      <c r="E8262" s="20" t="str">
        <f>IF(ISBLANK(LeaveTracker[[#This Row],[Employee Name]]),"-----",VLOOKUP(LeaveTracker[[#This Row],[Employee Name]],'List of Employees'!$B$4:$H$767,7))</f>
        <v>MAHOGANY MARKET</v>
      </c>
      <c r="F8262" s="66" t="str">
        <f>IF(ISBLANK(LeaveTracker[[#This Row],[Employee Name]]),"-----",VLOOKUP(LeaveTracker[[#This Row],[Employee Name]],'List of Employees'!$B$4:$H$767,6))</f>
        <v>PERMANENT</v>
      </c>
      <c r="G8262" s="24">
        <v>45222</v>
      </c>
      <c r="H8262" s="24">
        <v>45224</v>
      </c>
      <c r="I8262" s="20" t="s">
        <v>82</v>
      </c>
      <c r="K8262" s="57" t="str">
        <f ca="1">LeaveTracker[[#This Row],[Days]]&amp;" "&amp;LeaveTracker[[#This Row],[Type of Leave]]</f>
        <v>3 VL</v>
      </c>
      <c r="L8262" s="23">
        <f ca="1">NETWORKDAYS(LeaveTracker[[#This Row],[Start Date]],LeaveTracker[[#This Row],[End Date]],lstHolidays)</f>
        <v>3</v>
      </c>
      <c r="M8262" s="27"/>
    </row>
    <row r="8263" spans="1:13" ht="30" customHeight="1" x14ac:dyDescent="0.3">
      <c r="A8263" s="27">
        <f t="shared" si="107"/>
        <v>4397</v>
      </c>
      <c r="B8263" s="31">
        <v>45217</v>
      </c>
      <c r="C8263" s="31">
        <v>45202</v>
      </c>
      <c r="D8263" s="19" t="s">
        <v>379</v>
      </c>
      <c r="E8263" s="20" t="str">
        <f>IF(ISBLANK(LeaveTracker[[#This Row],[Employee Name]]),"-----",VLOOKUP(LeaveTracker[[#This Row],[Employee Name]],'List of Employees'!$B$4:$H$767,7))</f>
        <v>CCT</v>
      </c>
      <c r="F8263" s="66" t="str">
        <f>IF(ISBLANK(LeaveTracker[[#This Row],[Employee Name]]),"-----",VLOOKUP(LeaveTracker[[#This Row],[Employee Name]],'List of Employees'!$B$4:$H$767,6))</f>
        <v>PERMANENT</v>
      </c>
      <c r="G8263" s="24">
        <v>45201</v>
      </c>
      <c r="H8263" s="24">
        <v>45201</v>
      </c>
      <c r="I8263" s="20" t="s">
        <v>81</v>
      </c>
      <c r="K8263" s="57" t="str">
        <f ca="1">LeaveTracker[[#This Row],[Days]]&amp;" "&amp;LeaveTracker[[#This Row],[Type of Leave]]</f>
        <v>1 SL</v>
      </c>
      <c r="L8263" s="23">
        <f ca="1">NETWORKDAYS(LeaveTracker[[#This Row],[Start Date]],LeaveTracker[[#This Row],[End Date]],lstHolidays)</f>
        <v>1</v>
      </c>
      <c r="M8263" s="27"/>
    </row>
    <row r="8264" spans="1:13" ht="30" customHeight="1" x14ac:dyDescent="0.3">
      <c r="A8264" s="27">
        <f t="shared" si="107"/>
        <v>4398</v>
      </c>
      <c r="B8264" s="31">
        <v>45217</v>
      </c>
      <c r="C8264" s="31">
        <v>45208</v>
      </c>
      <c r="D8264" s="19" t="s">
        <v>1815</v>
      </c>
      <c r="E8264" s="20" t="str">
        <f>IF(ISBLANK(LeaveTracker[[#This Row],[Employee Name]]),"-----",VLOOKUP(LeaveTracker[[#This Row],[Employee Name]],'List of Employees'!$B$4:$H$767,7))</f>
        <v>DSWDO</v>
      </c>
      <c r="F8264" s="66" t="str">
        <f>IF(ISBLANK(LeaveTracker[[#This Row],[Employee Name]]),"-----",VLOOKUP(LeaveTracker[[#This Row],[Employee Name]],'List of Employees'!$B$4:$H$767,6))</f>
        <v>PERMANENT</v>
      </c>
      <c r="G8264" s="24">
        <v>45203</v>
      </c>
      <c r="H8264" s="24">
        <v>45205</v>
      </c>
      <c r="I8264" s="20" t="s">
        <v>81</v>
      </c>
      <c r="K8264" s="57" t="str">
        <f ca="1">LeaveTracker[[#This Row],[Days]]&amp;" "&amp;LeaveTracker[[#This Row],[Type of Leave]]</f>
        <v>3 SL</v>
      </c>
      <c r="L8264" s="23">
        <f ca="1">NETWORKDAYS(LeaveTracker[[#This Row],[Start Date]],LeaveTracker[[#This Row],[End Date]],lstHolidays)</f>
        <v>3</v>
      </c>
      <c r="M8264" s="27"/>
    </row>
    <row r="8265" spans="1:13" ht="30" customHeight="1" x14ac:dyDescent="0.3">
      <c r="A8265" s="27">
        <f t="shared" si="107"/>
        <v>4399</v>
      </c>
      <c r="B8265" s="31">
        <v>45217</v>
      </c>
      <c r="C8265" s="31">
        <v>45209</v>
      </c>
      <c r="D8265" s="19" t="s">
        <v>230</v>
      </c>
      <c r="E8265" s="20" t="str">
        <f>IF(ISBLANK(LeaveTracker[[#This Row],[Employee Name]]),"-----",VLOOKUP(LeaveTracker[[#This Row],[Employee Name]],'List of Employees'!$B$4:$H$767,7))</f>
        <v>CSWDO</v>
      </c>
      <c r="F8265" s="66" t="str">
        <f>IF(ISBLANK(LeaveTracker[[#This Row],[Employee Name]]),"-----",VLOOKUP(LeaveTracker[[#This Row],[Employee Name]],'List of Employees'!$B$4:$H$767,6))</f>
        <v>PERMANENT</v>
      </c>
      <c r="G8265" s="24">
        <v>45204</v>
      </c>
      <c r="H8265" s="24">
        <v>45204</v>
      </c>
      <c r="I8265" s="20" t="s">
        <v>81</v>
      </c>
      <c r="K8265" s="57" t="str">
        <f ca="1">LeaveTracker[[#This Row],[Days]]&amp;" "&amp;LeaveTracker[[#This Row],[Type of Leave]]</f>
        <v>1 SL</v>
      </c>
      <c r="L8265" s="23">
        <f ca="1">NETWORKDAYS(LeaveTracker[[#This Row],[Start Date]],LeaveTracker[[#This Row],[End Date]],lstHolidays)</f>
        <v>1</v>
      </c>
      <c r="M8265" s="27"/>
    </row>
    <row r="8266" spans="1:13" ht="30" customHeight="1" x14ac:dyDescent="0.3">
      <c r="A8266" s="27">
        <f t="shared" si="107"/>
        <v>4400</v>
      </c>
      <c r="B8266" s="31">
        <v>45217</v>
      </c>
      <c r="C8266" s="31">
        <v>45209</v>
      </c>
      <c r="D8266" s="19" t="s">
        <v>734</v>
      </c>
      <c r="E8266" s="20" t="str">
        <f>IF(ISBLANK(LeaveTracker[[#This Row],[Employee Name]]),"-----",VLOOKUP(LeaveTracker[[#This Row],[Employee Name]],'List of Employees'!$B$4:$H$767,7))</f>
        <v>CSWDO</v>
      </c>
      <c r="F8266" s="66" t="str">
        <f>IF(ISBLANK(LeaveTracker[[#This Row],[Employee Name]]),"-----",VLOOKUP(LeaveTracker[[#This Row],[Employee Name]],'List of Employees'!$B$4:$H$767,6))</f>
        <v>PERMANENT</v>
      </c>
      <c r="G8266" s="24">
        <v>45206</v>
      </c>
      <c r="H8266" s="24">
        <v>45206</v>
      </c>
      <c r="I8266" s="20" t="s">
        <v>81</v>
      </c>
      <c r="K8266" s="57" t="str">
        <f>LeaveTracker[[#This Row],[Days]]&amp;" "&amp;LeaveTracker[[#This Row],[Type of Leave]]</f>
        <v>1 SL</v>
      </c>
      <c r="L8266" s="23">
        <v>1</v>
      </c>
      <c r="M8266" s="27"/>
    </row>
    <row r="8267" spans="1:13" ht="30" customHeight="1" x14ac:dyDescent="0.3">
      <c r="A8267" s="27">
        <f t="shared" si="107"/>
        <v>4401</v>
      </c>
      <c r="B8267" s="31">
        <v>45217</v>
      </c>
      <c r="C8267" s="31">
        <v>45209</v>
      </c>
      <c r="D8267" s="19" t="s">
        <v>237</v>
      </c>
      <c r="E8267" s="20" t="str">
        <f>IF(ISBLANK(LeaveTracker[[#This Row],[Employee Name]]),"-----",VLOOKUP(LeaveTracker[[#This Row],[Employee Name]],'List of Employees'!$B$4:$H$767,7))</f>
        <v>CSWDO</v>
      </c>
      <c r="F8267" s="66" t="str">
        <f>IF(ISBLANK(LeaveTracker[[#This Row],[Employee Name]]),"-----",VLOOKUP(LeaveTracker[[#This Row],[Employee Name]],'List of Employees'!$B$4:$H$767,6))</f>
        <v>PERMANENT</v>
      </c>
      <c r="G8267" s="24">
        <v>45212</v>
      </c>
      <c r="H8267" s="24">
        <v>45212</v>
      </c>
      <c r="I8267" s="20" t="s">
        <v>82</v>
      </c>
      <c r="K8267" s="57" t="str">
        <f ca="1">LeaveTracker[[#This Row],[Days]]&amp;" "&amp;LeaveTracker[[#This Row],[Type of Leave]]</f>
        <v>1 VL</v>
      </c>
      <c r="L8267" s="23">
        <f ca="1">NETWORKDAYS(LeaveTracker[[#This Row],[Start Date]],LeaveTracker[[#This Row],[End Date]],lstHolidays)</f>
        <v>1</v>
      </c>
      <c r="M8267" s="27"/>
    </row>
    <row r="8268" spans="1:13" ht="30" customHeight="1" x14ac:dyDescent="0.3">
      <c r="A8268" s="27">
        <f t="shared" si="107"/>
        <v>4402</v>
      </c>
      <c r="B8268" s="31">
        <v>45217</v>
      </c>
      <c r="C8268" s="31">
        <v>45210</v>
      </c>
      <c r="D8268" s="19" t="s">
        <v>397</v>
      </c>
      <c r="E8268" s="20" t="str">
        <f>IF(ISBLANK(LeaveTracker[[#This Row],[Employee Name]]),"-----",VLOOKUP(LeaveTracker[[#This Row],[Employee Name]],'List of Employees'!$B$4:$H$767,7))</f>
        <v>CTO</v>
      </c>
      <c r="F8268" s="66" t="str">
        <f>IF(ISBLANK(LeaveTracker[[#This Row],[Employee Name]]),"-----",VLOOKUP(LeaveTracker[[#This Row],[Employee Name]],'List of Employees'!$B$4:$H$767,6))</f>
        <v>PERMANENT</v>
      </c>
      <c r="G8268" s="24">
        <v>45209</v>
      </c>
      <c r="H8268" s="24">
        <v>45209</v>
      </c>
      <c r="I8268" s="20" t="s">
        <v>81</v>
      </c>
      <c r="K8268" s="57" t="str">
        <f ca="1">LeaveTracker[[#This Row],[Days]]&amp;" "&amp;LeaveTracker[[#This Row],[Type of Leave]]</f>
        <v>1 SL</v>
      </c>
      <c r="L8268" s="23">
        <f ca="1">NETWORKDAYS(LeaveTracker[[#This Row],[Start Date]],LeaveTracker[[#This Row],[End Date]],lstHolidays)</f>
        <v>1</v>
      </c>
      <c r="M8268" s="27"/>
    </row>
    <row r="8269" spans="1:13" ht="30" customHeight="1" x14ac:dyDescent="0.3">
      <c r="A8269" s="27">
        <f t="shared" si="107"/>
        <v>4403</v>
      </c>
      <c r="B8269" s="31">
        <v>45217</v>
      </c>
      <c r="C8269" s="31">
        <v>45208</v>
      </c>
      <c r="D8269" s="19" t="s">
        <v>690</v>
      </c>
      <c r="E8269" s="20" t="str">
        <f>IF(ISBLANK(LeaveTracker[[#This Row],[Employee Name]]),"-----",VLOOKUP(LeaveTracker[[#This Row],[Employee Name]],'List of Employees'!$B$4:$H$767,7))</f>
        <v>VMO</v>
      </c>
      <c r="F8269" s="66" t="str">
        <f>IF(ISBLANK(LeaveTracker[[#This Row],[Employee Name]]),"-----",VLOOKUP(LeaveTracker[[#This Row],[Employee Name]],'List of Employees'!$B$4:$H$767,6))</f>
        <v>PERMANENT</v>
      </c>
      <c r="G8269" s="24">
        <v>45204</v>
      </c>
      <c r="H8269" s="24">
        <v>45204</v>
      </c>
      <c r="I8269" s="20" t="s">
        <v>81</v>
      </c>
      <c r="K8269" s="57" t="str">
        <f ca="1">LeaveTracker[[#This Row],[Days]]&amp;" "&amp;LeaveTracker[[#This Row],[Type of Leave]]</f>
        <v>1 SL</v>
      </c>
      <c r="L8269" s="23">
        <f ca="1">NETWORKDAYS(LeaveTracker[[#This Row],[Start Date]],LeaveTracker[[#This Row],[End Date]],lstHolidays)</f>
        <v>1</v>
      </c>
      <c r="M8269" s="27"/>
    </row>
    <row r="8270" spans="1:13" ht="30" customHeight="1" x14ac:dyDescent="0.3">
      <c r="A8270" s="27">
        <v>4403</v>
      </c>
      <c r="B8270" s="31">
        <v>45217</v>
      </c>
      <c r="C8270" s="31">
        <v>45208</v>
      </c>
      <c r="D8270" s="19" t="s">
        <v>690</v>
      </c>
      <c r="E8270" s="20" t="str">
        <f>IF(ISBLANK(LeaveTracker[[#This Row],[Employee Name]]),"-----",VLOOKUP(LeaveTracker[[#This Row],[Employee Name]],'List of Employees'!$B$4:$H$767,7))</f>
        <v>VMO</v>
      </c>
      <c r="F8270" s="66" t="str">
        <f>IF(ISBLANK(LeaveTracker[[#This Row],[Employee Name]]),"-----",VLOOKUP(LeaveTracker[[#This Row],[Employee Name]],'List of Employees'!$B$4:$H$767,6))</f>
        <v>PERMANENT</v>
      </c>
      <c r="G8270" s="24">
        <v>45208</v>
      </c>
      <c r="H8270" s="24">
        <v>45208</v>
      </c>
      <c r="I8270" s="20" t="s">
        <v>81</v>
      </c>
      <c r="K8270" s="57" t="str">
        <f ca="1">LeaveTracker[[#This Row],[Days]]&amp;" "&amp;LeaveTracker[[#This Row],[Type of Leave]]</f>
        <v>1 SL</v>
      </c>
      <c r="L8270" s="23">
        <f ca="1">NETWORKDAYS(LeaveTracker[[#This Row],[Start Date]],LeaveTracker[[#This Row],[End Date]],lstHolidays)</f>
        <v>1</v>
      </c>
      <c r="M8270" s="27"/>
    </row>
    <row r="8271" spans="1:13" ht="30" customHeight="1" x14ac:dyDescent="0.3">
      <c r="A8271" s="27">
        <f>A8269+1</f>
        <v>4404</v>
      </c>
      <c r="B8271" s="31">
        <v>45217</v>
      </c>
      <c r="C8271" s="31">
        <v>45209</v>
      </c>
      <c r="D8271" s="19" t="s">
        <v>121</v>
      </c>
      <c r="E8271" s="20" t="str">
        <f>IF(ISBLANK(LeaveTracker[[#This Row],[Employee Name]]),"-----",VLOOKUP(LeaveTracker[[#This Row],[Employee Name]],'List of Employees'!$B$4:$H$767,7))</f>
        <v>CHARACTER OFFICE</v>
      </c>
      <c r="F8271" s="66" t="str">
        <f>IF(ISBLANK(LeaveTracker[[#This Row],[Employee Name]]),"-----",VLOOKUP(LeaveTracker[[#This Row],[Employee Name]],'List of Employees'!$B$4:$H$767,6))</f>
        <v>PERMANENT</v>
      </c>
      <c r="G8271" s="24">
        <v>45203</v>
      </c>
      <c r="H8271" s="24">
        <v>45204</v>
      </c>
      <c r="I8271" s="20" t="s">
        <v>81</v>
      </c>
      <c r="K8271" s="57" t="str">
        <f ca="1">LeaveTracker[[#This Row],[Days]]&amp;" "&amp;LeaveTracker[[#This Row],[Type of Leave]]</f>
        <v>2 SL</v>
      </c>
      <c r="L8271" s="23">
        <f ca="1">NETWORKDAYS(LeaveTracker[[#This Row],[Start Date]],LeaveTracker[[#This Row],[End Date]],lstHolidays)</f>
        <v>2</v>
      </c>
      <c r="M8271" s="27"/>
    </row>
    <row r="8272" spans="1:13" ht="30" customHeight="1" x14ac:dyDescent="0.3">
      <c r="A8272" s="27">
        <f>A8271+1</f>
        <v>4405</v>
      </c>
      <c r="B8272" s="31">
        <v>45217</v>
      </c>
      <c r="C8272" s="31">
        <v>45209</v>
      </c>
      <c r="D8272" s="19" t="s">
        <v>121</v>
      </c>
      <c r="E8272" s="20" t="str">
        <f>IF(ISBLANK(LeaveTracker[[#This Row],[Employee Name]]),"-----",VLOOKUP(LeaveTracker[[#This Row],[Employee Name]],'List of Employees'!$B$4:$H$767,7))</f>
        <v>CHARACTER OFFICE</v>
      </c>
      <c r="F8272" s="66" t="str">
        <f>IF(ISBLANK(LeaveTracker[[#This Row],[Employee Name]]),"-----",VLOOKUP(LeaveTracker[[#This Row],[Employee Name]],'List of Employees'!$B$4:$H$767,6))</f>
        <v>PERMANENT</v>
      </c>
      <c r="G8272" s="24">
        <v>45208</v>
      </c>
      <c r="H8272" s="24">
        <v>45208</v>
      </c>
      <c r="I8272" s="20" t="s">
        <v>81</v>
      </c>
      <c r="K8272" s="57" t="str">
        <f ca="1">LeaveTracker[[#This Row],[Days]]&amp;" "&amp;LeaveTracker[[#This Row],[Type of Leave]]</f>
        <v>1 SL</v>
      </c>
      <c r="L8272" s="23">
        <f ca="1">NETWORKDAYS(LeaveTracker[[#This Row],[Start Date]],LeaveTracker[[#This Row],[End Date]],lstHolidays)</f>
        <v>1</v>
      </c>
      <c r="M8272" s="27"/>
    </row>
    <row r="8273" spans="1:13" ht="30" customHeight="1" x14ac:dyDescent="0.3">
      <c r="A8273" s="27">
        <f>A8272+1</f>
        <v>4406</v>
      </c>
      <c r="B8273" s="31">
        <v>45217</v>
      </c>
      <c r="C8273" s="31">
        <v>45208</v>
      </c>
      <c r="D8273" s="19" t="s">
        <v>837</v>
      </c>
      <c r="E8273" s="20" t="str">
        <f>IF(ISBLANK(LeaveTracker[[#This Row],[Employee Name]]),"-----",VLOOKUP(LeaveTracker[[#This Row],[Employee Name]],'List of Employees'!$B$4:$H$767,7))</f>
        <v>CEO</v>
      </c>
      <c r="F8273" s="66" t="str">
        <f>IF(ISBLANK(LeaveTracker[[#This Row],[Employee Name]]),"-----",VLOOKUP(LeaveTracker[[#This Row],[Employee Name]],'List of Employees'!$B$4:$H$767,6))</f>
        <v>PERMANENT</v>
      </c>
      <c r="G8273" s="24">
        <v>45203</v>
      </c>
      <c r="H8273" s="24">
        <v>45203</v>
      </c>
      <c r="I8273" s="20" t="s">
        <v>81</v>
      </c>
      <c r="K8273" s="57" t="str">
        <f ca="1">LeaveTracker[[#This Row],[Days]]&amp;" "&amp;LeaveTracker[[#This Row],[Type of Leave]]</f>
        <v>1 SL</v>
      </c>
      <c r="L8273" s="23">
        <f ca="1">NETWORKDAYS(LeaveTracker[[#This Row],[Start Date]],LeaveTracker[[#This Row],[End Date]],lstHolidays)</f>
        <v>1</v>
      </c>
      <c r="M8273" s="27"/>
    </row>
    <row r="8274" spans="1:13" ht="30" customHeight="1" x14ac:dyDescent="0.3">
      <c r="A8274" s="27">
        <f t="shared" si="107"/>
        <v>4407</v>
      </c>
      <c r="B8274" s="31">
        <v>45217</v>
      </c>
      <c r="C8274" s="31">
        <v>45208</v>
      </c>
      <c r="D8274" s="19" t="s">
        <v>837</v>
      </c>
      <c r="E8274" s="20" t="str">
        <f>IF(ISBLANK(LeaveTracker[[#This Row],[Employee Name]]),"-----",VLOOKUP(LeaveTracker[[#This Row],[Employee Name]],'List of Employees'!$B$4:$H$767,7))</f>
        <v>CEO</v>
      </c>
      <c r="F8274" s="66" t="str">
        <f>IF(ISBLANK(LeaveTracker[[#This Row],[Employee Name]]),"-----",VLOOKUP(LeaveTracker[[#This Row],[Employee Name]],'List of Employees'!$B$4:$H$767,6))</f>
        <v>PERMANENT</v>
      </c>
      <c r="G8274" s="24">
        <v>45205</v>
      </c>
      <c r="H8274" s="24">
        <v>45205</v>
      </c>
      <c r="I8274" s="20" t="s">
        <v>81</v>
      </c>
      <c r="K8274" s="57" t="str">
        <f ca="1">LeaveTracker[[#This Row],[Days]]&amp;" "&amp;LeaveTracker[[#This Row],[Type of Leave]]</f>
        <v>1 SL</v>
      </c>
      <c r="L8274" s="23">
        <f ca="1">NETWORKDAYS(LeaveTracker[[#This Row],[Start Date]],LeaveTracker[[#This Row],[End Date]],lstHolidays)</f>
        <v>1</v>
      </c>
      <c r="M8274" s="27"/>
    </row>
    <row r="8275" spans="1:13" ht="30" customHeight="1" x14ac:dyDescent="0.3">
      <c r="A8275" s="27">
        <f t="shared" si="107"/>
        <v>4408</v>
      </c>
      <c r="B8275" s="31">
        <v>45217</v>
      </c>
      <c r="C8275" s="31">
        <v>45208</v>
      </c>
      <c r="D8275" s="19" t="s">
        <v>837</v>
      </c>
      <c r="E8275" s="20" t="str">
        <f>IF(ISBLANK(LeaveTracker[[#This Row],[Employee Name]]),"-----",VLOOKUP(LeaveTracker[[#This Row],[Employee Name]],'List of Employees'!$B$4:$H$767,7))</f>
        <v>CEO</v>
      </c>
      <c r="F8275" s="66" t="str">
        <f>IF(ISBLANK(LeaveTracker[[#This Row],[Employee Name]]),"-----",VLOOKUP(LeaveTracker[[#This Row],[Employee Name]],'List of Employees'!$B$4:$H$767,6))</f>
        <v>PERMANENT</v>
      </c>
      <c r="G8275" s="24">
        <v>45211</v>
      </c>
      <c r="H8275" s="24">
        <v>45211</v>
      </c>
      <c r="I8275" s="20" t="s">
        <v>81</v>
      </c>
      <c r="K8275" s="57" t="str">
        <f ca="1">LeaveTracker[[#This Row],[Days]]&amp;" "&amp;LeaveTracker[[#This Row],[Type of Leave]]</f>
        <v>1 SL</v>
      </c>
      <c r="L8275" s="23">
        <f ca="1">NETWORKDAYS(LeaveTracker[[#This Row],[Start Date]],LeaveTracker[[#This Row],[End Date]],lstHolidays)</f>
        <v>1</v>
      </c>
      <c r="M8275" s="27"/>
    </row>
    <row r="8276" spans="1:13" ht="30" customHeight="1" x14ac:dyDescent="0.3">
      <c r="A8276" s="27">
        <f t="shared" si="107"/>
        <v>4409</v>
      </c>
      <c r="B8276" s="31">
        <v>45217</v>
      </c>
      <c r="C8276" s="31">
        <v>45209</v>
      </c>
      <c r="D8276" s="19" t="s">
        <v>901</v>
      </c>
      <c r="E8276" s="20" t="str">
        <f>IF(ISBLANK(LeaveTracker[[#This Row],[Employee Name]]),"-----",VLOOKUP(LeaveTracker[[#This Row],[Employee Name]],'List of Employees'!$B$4:$H$767,7))</f>
        <v>CEO</v>
      </c>
      <c r="F8276" s="66" t="str">
        <f>IF(ISBLANK(LeaveTracker[[#This Row],[Employee Name]]),"-----",VLOOKUP(LeaveTracker[[#This Row],[Employee Name]],'List of Employees'!$B$4:$H$767,6))</f>
        <v>PERMANENT</v>
      </c>
      <c r="G8276" s="24">
        <v>45205</v>
      </c>
      <c r="H8276" s="24">
        <v>45208</v>
      </c>
      <c r="I8276" s="20" t="s">
        <v>81</v>
      </c>
      <c r="K8276" s="57" t="str">
        <f ca="1">LeaveTracker[[#This Row],[Days]]&amp;" "&amp;LeaveTracker[[#This Row],[Type of Leave]]</f>
        <v>2 SL</v>
      </c>
      <c r="L8276" s="23">
        <f ca="1">NETWORKDAYS(LeaveTracker[[#This Row],[Start Date]],LeaveTracker[[#This Row],[End Date]],lstHolidays)</f>
        <v>2</v>
      </c>
      <c r="M8276" s="27"/>
    </row>
    <row r="8277" spans="1:13" ht="30" customHeight="1" x14ac:dyDescent="0.3">
      <c r="A8277" s="27">
        <f t="shared" si="107"/>
        <v>4410</v>
      </c>
      <c r="B8277" s="31">
        <v>45217</v>
      </c>
      <c r="C8277" s="31">
        <v>45208</v>
      </c>
      <c r="D8277" s="19" t="s">
        <v>289</v>
      </c>
      <c r="E8277" s="20" t="str">
        <f>IF(ISBLANK(LeaveTracker[[#This Row],[Employee Name]]),"-----",VLOOKUP(LeaveTracker[[#This Row],[Employee Name]],'List of Employees'!$B$4:$H$767,7))</f>
        <v>CENRO</v>
      </c>
      <c r="F8277" s="66" t="str">
        <f>IF(ISBLANK(LeaveTracker[[#This Row],[Employee Name]]),"-----",VLOOKUP(LeaveTracker[[#This Row],[Employee Name]],'List of Employees'!$B$4:$H$767,6))</f>
        <v>PERMANENT</v>
      </c>
      <c r="G8277" s="24">
        <v>45203</v>
      </c>
      <c r="H8277" s="24">
        <v>45203</v>
      </c>
      <c r="I8277" s="20" t="s">
        <v>81</v>
      </c>
      <c r="K8277" s="57" t="str">
        <f ca="1">LeaveTracker[[#This Row],[Days]]&amp;" "&amp;LeaveTracker[[#This Row],[Type of Leave]]</f>
        <v>1 SL</v>
      </c>
      <c r="L8277" s="23">
        <f ca="1">NETWORKDAYS(LeaveTracker[[#This Row],[Start Date]],LeaveTracker[[#This Row],[End Date]],lstHolidays)</f>
        <v>1</v>
      </c>
      <c r="M8277" s="27"/>
    </row>
    <row r="8278" spans="1:13" ht="30" customHeight="1" x14ac:dyDescent="0.3">
      <c r="A8278" s="27">
        <f t="shared" si="107"/>
        <v>4411</v>
      </c>
      <c r="B8278" s="31">
        <v>45217</v>
      </c>
      <c r="C8278" s="31">
        <v>45205</v>
      </c>
      <c r="D8278" s="19" t="s">
        <v>1035</v>
      </c>
      <c r="E8278" s="20" t="str">
        <f>IF(ISBLANK(LeaveTracker[[#This Row],[Employee Name]]),"-----",VLOOKUP(LeaveTracker[[#This Row],[Employee Name]],'List of Employees'!$B$4:$H$767,7))</f>
        <v>CENRO</v>
      </c>
      <c r="F8278" s="66" t="str">
        <f>IF(ISBLANK(LeaveTracker[[#This Row],[Employee Name]]),"-----",VLOOKUP(LeaveTracker[[#This Row],[Employee Name]],'List of Employees'!$B$4:$H$767,6))</f>
        <v>PERMANENT</v>
      </c>
      <c r="G8278" s="24">
        <v>45202</v>
      </c>
      <c r="H8278" s="24">
        <v>45204</v>
      </c>
      <c r="I8278" s="20" t="s">
        <v>81</v>
      </c>
      <c r="K8278" s="57" t="str">
        <f ca="1">LeaveTracker[[#This Row],[Days]]&amp;" "&amp;LeaveTracker[[#This Row],[Type of Leave]]</f>
        <v>3 SL</v>
      </c>
      <c r="L8278" s="23">
        <f ca="1">NETWORKDAYS(LeaveTracker[[#This Row],[Start Date]],LeaveTracker[[#This Row],[End Date]],lstHolidays)</f>
        <v>3</v>
      </c>
      <c r="M8278" s="27"/>
    </row>
    <row r="8279" spans="1:13" ht="30" customHeight="1" x14ac:dyDescent="0.3">
      <c r="A8279" s="27">
        <f t="shared" si="107"/>
        <v>4412</v>
      </c>
      <c r="B8279" s="31">
        <v>45217</v>
      </c>
      <c r="C8279" s="31">
        <v>45209</v>
      </c>
      <c r="D8279" s="19" t="s">
        <v>390</v>
      </c>
      <c r="E8279" s="20" t="str">
        <f>IF(ISBLANK(LeaveTracker[[#This Row],[Employee Name]]),"-----",VLOOKUP(LeaveTracker[[#This Row],[Employee Name]],'List of Employees'!$B$4:$H$767,7))</f>
        <v>CTO</v>
      </c>
      <c r="F8279" s="66" t="str">
        <f>IF(ISBLANK(LeaveTracker[[#This Row],[Employee Name]]),"-----",VLOOKUP(LeaveTracker[[#This Row],[Employee Name]],'List of Employees'!$B$4:$H$767,6))</f>
        <v>PERMANENT</v>
      </c>
      <c r="G8279" s="24">
        <v>45219</v>
      </c>
      <c r="H8279" s="24">
        <v>45224</v>
      </c>
      <c r="I8279" s="20" t="s">
        <v>82</v>
      </c>
      <c r="K8279" s="57" t="str">
        <f ca="1">LeaveTracker[[#This Row],[Days]]&amp;" "&amp;LeaveTracker[[#This Row],[Type of Leave]]</f>
        <v>4 VL</v>
      </c>
      <c r="L8279" s="23">
        <f ca="1">NETWORKDAYS(LeaveTracker[[#This Row],[Start Date]],LeaveTracker[[#This Row],[End Date]],lstHolidays)</f>
        <v>4</v>
      </c>
      <c r="M8279" s="27"/>
    </row>
    <row r="8280" spans="1:13" ht="30" customHeight="1" x14ac:dyDescent="0.3">
      <c r="A8280" s="27">
        <f t="shared" si="107"/>
        <v>4413</v>
      </c>
      <c r="B8280" s="31">
        <v>45217</v>
      </c>
      <c r="C8280" s="31">
        <v>45209</v>
      </c>
      <c r="D8280" s="19" t="s">
        <v>421</v>
      </c>
      <c r="E8280" s="20" t="str">
        <f>IF(ISBLANK(LeaveTracker[[#This Row],[Employee Name]]),"-----",VLOOKUP(LeaveTracker[[#This Row],[Employee Name]],'List of Employees'!$B$4:$H$767,7))</f>
        <v>CTO</v>
      </c>
      <c r="F8280" s="66" t="str">
        <f>IF(ISBLANK(LeaveTracker[[#This Row],[Employee Name]]),"-----",VLOOKUP(LeaveTracker[[#This Row],[Employee Name]],'List of Employees'!$B$4:$H$767,6))</f>
        <v>PERMANENT</v>
      </c>
      <c r="G8280" s="24">
        <v>45208</v>
      </c>
      <c r="H8280" s="24">
        <v>45208</v>
      </c>
      <c r="I8280" s="20" t="s">
        <v>81</v>
      </c>
      <c r="K8280" s="57" t="str">
        <f ca="1">LeaveTracker[[#This Row],[Days]]&amp;" "&amp;LeaveTracker[[#This Row],[Type of Leave]]</f>
        <v>1 SL</v>
      </c>
      <c r="L8280" s="23">
        <f ca="1">NETWORKDAYS(LeaveTracker[[#This Row],[Start Date]],LeaveTracker[[#This Row],[End Date]],lstHolidays)</f>
        <v>1</v>
      </c>
      <c r="M8280" s="27"/>
    </row>
    <row r="8281" spans="1:13" ht="30" customHeight="1" x14ac:dyDescent="0.3">
      <c r="A8281" s="27">
        <f t="shared" si="107"/>
        <v>4414</v>
      </c>
      <c r="B8281" s="31">
        <v>45217</v>
      </c>
      <c r="C8281" s="31">
        <v>45215</v>
      </c>
      <c r="D8281" s="19" t="s">
        <v>732</v>
      </c>
      <c r="E8281" s="20" t="str">
        <f>IF(ISBLANK(LeaveTracker[[#This Row],[Employee Name]]),"-----",VLOOKUP(LeaveTracker[[#This Row],[Employee Name]],'List of Employees'!$B$4:$H$767,7))</f>
        <v>SP</v>
      </c>
      <c r="F8281" s="66" t="str">
        <f>IF(ISBLANK(LeaveTracker[[#This Row],[Employee Name]]),"-----",VLOOKUP(LeaveTracker[[#This Row],[Employee Name]],'List of Employees'!$B$4:$H$767,6))</f>
        <v>PERMANENT</v>
      </c>
      <c r="G8281" s="24">
        <v>45209</v>
      </c>
      <c r="H8281" s="24">
        <v>45212</v>
      </c>
      <c r="I8281" s="20" t="s">
        <v>81</v>
      </c>
      <c r="K8281" s="57" t="str">
        <f ca="1">LeaveTracker[[#This Row],[Days]]&amp;" "&amp;LeaveTracker[[#This Row],[Type of Leave]]</f>
        <v>4 SL</v>
      </c>
      <c r="L8281" s="23">
        <f ca="1">NETWORKDAYS(LeaveTracker[[#This Row],[Start Date]],LeaveTracker[[#This Row],[End Date]],lstHolidays)</f>
        <v>4</v>
      </c>
      <c r="M8281" s="27"/>
    </row>
    <row r="8282" spans="1:13" ht="30" customHeight="1" x14ac:dyDescent="0.3">
      <c r="A8282" s="27">
        <f t="shared" si="107"/>
        <v>4415</v>
      </c>
      <c r="B8282" s="31">
        <v>45217</v>
      </c>
      <c r="C8282" s="31">
        <v>45205</v>
      </c>
      <c r="D8282" s="19" t="s">
        <v>727</v>
      </c>
      <c r="E8282" s="20" t="str">
        <f>IF(ISBLANK(LeaveTracker[[#This Row],[Employee Name]]),"-----",VLOOKUP(LeaveTracker[[#This Row],[Employee Name]],'List of Employees'!$B$4:$H$767,7))</f>
        <v>SP</v>
      </c>
      <c r="F8282" s="66" t="str">
        <f>IF(ISBLANK(LeaveTracker[[#This Row],[Employee Name]]),"-----",VLOOKUP(LeaveTracker[[#This Row],[Employee Name]],'List of Employees'!$B$4:$H$767,6))</f>
        <v>PERMANENT</v>
      </c>
      <c r="G8282" s="24">
        <v>45203</v>
      </c>
      <c r="H8282" s="24">
        <v>45204</v>
      </c>
      <c r="I8282" s="20" t="s">
        <v>81</v>
      </c>
      <c r="K8282" s="57" t="str">
        <f ca="1">LeaveTracker[[#This Row],[Days]]&amp;" "&amp;LeaveTracker[[#This Row],[Type of Leave]]</f>
        <v>2 SL</v>
      </c>
      <c r="L8282" s="23">
        <f ca="1">NETWORKDAYS(LeaveTracker[[#This Row],[Start Date]],LeaveTracker[[#This Row],[End Date]],lstHolidays)</f>
        <v>2</v>
      </c>
      <c r="M8282" s="27"/>
    </row>
    <row r="8283" spans="1:13" ht="30" customHeight="1" x14ac:dyDescent="0.3">
      <c r="A8283" s="27">
        <f t="shared" si="107"/>
        <v>4416</v>
      </c>
      <c r="B8283" s="31">
        <v>45217</v>
      </c>
      <c r="C8283" s="31">
        <v>45212</v>
      </c>
      <c r="D8283" s="19" t="s">
        <v>1751</v>
      </c>
      <c r="E8283" s="20" t="str">
        <f>IF(ISBLANK(LeaveTracker[[#This Row],[Employee Name]]),"-----",VLOOKUP(LeaveTracker[[#This Row],[Employee Name]],'List of Employees'!$B$4:$H$767,7))</f>
        <v>EEO/CITY MARKET</v>
      </c>
      <c r="F8283" s="66" t="str">
        <f>IF(ISBLANK(LeaveTracker[[#This Row],[Employee Name]]),"-----",VLOOKUP(LeaveTracker[[#This Row],[Employee Name]],'List of Employees'!$B$4:$H$767,6))</f>
        <v>CASUAL</v>
      </c>
      <c r="G8283" s="24">
        <v>45218</v>
      </c>
      <c r="H8283" s="24">
        <v>45219</v>
      </c>
      <c r="I8283" s="20" t="s">
        <v>82</v>
      </c>
      <c r="K8283" s="57" t="str">
        <f ca="1">LeaveTracker[[#This Row],[Days]]&amp;" "&amp;LeaveTracker[[#This Row],[Type of Leave]]</f>
        <v>2 VL</v>
      </c>
      <c r="L8283" s="23">
        <f ca="1">NETWORKDAYS(LeaveTracker[[#This Row],[Start Date]],LeaveTracker[[#This Row],[End Date]],lstHolidays)</f>
        <v>2</v>
      </c>
      <c r="M8283" s="27"/>
    </row>
    <row r="8284" spans="1:13" ht="30" customHeight="1" x14ac:dyDescent="0.3">
      <c r="A8284" s="27">
        <v>4416</v>
      </c>
      <c r="B8284" s="31">
        <v>45217</v>
      </c>
      <c r="C8284" s="31">
        <v>45212</v>
      </c>
      <c r="D8284" s="19" t="s">
        <v>1751</v>
      </c>
      <c r="E8284" s="20" t="str">
        <f>IF(ISBLANK(LeaveTracker[[#This Row],[Employee Name]]),"-----",VLOOKUP(LeaveTracker[[#This Row],[Employee Name]],'List of Employees'!$B$4:$H$767,7))</f>
        <v>EEO/CITY MARKET</v>
      </c>
      <c r="F8284" s="66" t="str">
        <f>IF(ISBLANK(LeaveTracker[[#This Row],[Employee Name]]),"-----",VLOOKUP(LeaveTracker[[#This Row],[Employee Name]],'List of Employees'!$B$4:$H$767,6))</f>
        <v>CASUAL</v>
      </c>
      <c r="G8284" s="24">
        <v>45225</v>
      </c>
      <c r="H8284" s="24">
        <v>45226</v>
      </c>
      <c r="I8284" s="20" t="s">
        <v>82</v>
      </c>
      <c r="K8284" s="57" t="str">
        <f ca="1">LeaveTracker[[#This Row],[Days]]&amp;" "&amp;LeaveTracker[[#This Row],[Type of Leave]]</f>
        <v>2 VL</v>
      </c>
      <c r="L8284" s="23">
        <f ca="1">NETWORKDAYS(LeaveTracker[[#This Row],[Start Date]],LeaveTracker[[#This Row],[End Date]],lstHolidays)</f>
        <v>2</v>
      </c>
      <c r="M8284" s="27"/>
    </row>
    <row r="8285" spans="1:13" ht="30" customHeight="1" x14ac:dyDescent="0.3">
      <c r="A8285" s="27">
        <f>A8283+1</f>
        <v>4417</v>
      </c>
      <c r="B8285" s="31">
        <v>45217</v>
      </c>
      <c r="C8285" s="31">
        <v>45211</v>
      </c>
      <c r="D8285" s="19" t="s">
        <v>2007</v>
      </c>
      <c r="E8285" s="20" t="str">
        <f>IF(ISBLANK(LeaveTracker[[#This Row],[Employee Name]]),"-----",VLOOKUP(LeaveTracker[[#This Row],[Employee Name]],'List of Employees'!$B$4:$H$767,7))</f>
        <v>EDP</v>
      </c>
      <c r="F8285" s="66" t="str">
        <f>IF(ISBLANK(LeaveTracker[[#This Row],[Employee Name]]),"-----",VLOOKUP(LeaveTracker[[#This Row],[Employee Name]],'List of Employees'!$B$4:$H$767,6))</f>
        <v>CASUAL</v>
      </c>
      <c r="G8285" s="24">
        <v>45209</v>
      </c>
      <c r="H8285" s="24">
        <v>45210</v>
      </c>
      <c r="I8285" s="20" t="s">
        <v>82</v>
      </c>
      <c r="K8285" s="57" t="str">
        <f ca="1">LeaveTracker[[#This Row],[Days]]&amp;" "&amp;LeaveTracker[[#This Row],[Type of Leave]]</f>
        <v>2 VL</v>
      </c>
      <c r="L8285" s="23">
        <f ca="1">NETWORKDAYS(LeaveTracker[[#This Row],[Start Date]],LeaveTracker[[#This Row],[End Date]],lstHolidays)</f>
        <v>2</v>
      </c>
      <c r="M8285" s="27"/>
    </row>
    <row r="8286" spans="1:13" ht="30" customHeight="1" x14ac:dyDescent="0.3">
      <c r="A8286" s="27">
        <f t="shared" si="107"/>
        <v>4418</v>
      </c>
      <c r="B8286" s="31">
        <v>45217</v>
      </c>
      <c r="C8286" s="31">
        <v>45211</v>
      </c>
      <c r="D8286" s="19" t="s">
        <v>1918</v>
      </c>
      <c r="E8286" s="20" t="str">
        <f>IF(ISBLANK(LeaveTracker[[#This Row],[Employee Name]]),"-----",VLOOKUP(LeaveTracker[[#This Row],[Employee Name]],'List of Employees'!$B$4:$H$767,7))</f>
        <v>HOUSING</v>
      </c>
      <c r="F8286" s="66" t="str">
        <f>IF(ISBLANK(LeaveTracker[[#This Row],[Employee Name]]),"-----",VLOOKUP(LeaveTracker[[#This Row],[Employee Name]],'List of Employees'!$B$4:$H$767,6))</f>
        <v>CASUAL</v>
      </c>
      <c r="G8286" s="24">
        <v>45210</v>
      </c>
      <c r="H8286" s="24">
        <v>45210</v>
      </c>
      <c r="I8286" s="20" t="s">
        <v>81</v>
      </c>
      <c r="K8286" s="57" t="str">
        <f ca="1">LeaveTracker[[#This Row],[Days]]&amp;" "&amp;LeaveTracker[[#This Row],[Type of Leave]]</f>
        <v>1 SL</v>
      </c>
      <c r="L8286" s="23">
        <f ca="1">NETWORKDAYS(LeaveTracker[[#This Row],[Start Date]],LeaveTracker[[#This Row],[End Date]],lstHolidays)</f>
        <v>1</v>
      </c>
      <c r="M8286" s="27"/>
    </row>
    <row r="8287" spans="1:13" ht="30" customHeight="1" x14ac:dyDescent="0.3">
      <c r="A8287" s="27">
        <f t="shared" si="107"/>
        <v>4419</v>
      </c>
      <c r="B8287" s="31">
        <v>45217</v>
      </c>
      <c r="C8287" s="31">
        <v>45209</v>
      </c>
      <c r="D8287" s="19" t="s">
        <v>1799</v>
      </c>
      <c r="E8287" s="20" t="str">
        <f>IF(ISBLANK(LeaveTracker[[#This Row],[Employee Name]]),"-----",VLOOKUP(LeaveTracker[[#This Row],[Employee Name]],'List of Employees'!$B$4:$H$767,7))</f>
        <v>HOUSING</v>
      </c>
      <c r="F8287" s="66" t="str">
        <f>IF(ISBLANK(LeaveTracker[[#This Row],[Employee Name]]),"-----",VLOOKUP(LeaveTracker[[#This Row],[Employee Name]],'List of Employees'!$B$4:$H$767,6))</f>
        <v>CASUAL</v>
      </c>
      <c r="G8287" s="24">
        <v>45215</v>
      </c>
      <c r="H8287" s="24">
        <v>45217</v>
      </c>
      <c r="I8287" s="20" t="s">
        <v>82</v>
      </c>
      <c r="K8287" s="57" t="str">
        <f ca="1">LeaveTracker[[#This Row],[Days]]&amp;" "&amp;LeaveTracker[[#This Row],[Type of Leave]]</f>
        <v>3 VL</v>
      </c>
      <c r="L8287" s="23">
        <f ca="1">NETWORKDAYS(LeaveTracker[[#This Row],[Start Date]],LeaveTracker[[#This Row],[End Date]],lstHolidays)</f>
        <v>3</v>
      </c>
      <c r="M8287" s="27"/>
    </row>
    <row r="8288" spans="1:13" ht="30" customHeight="1" x14ac:dyDescent="0.3">
      <c r="A8288" s="27">
        <f t="shared" si="107"/>
        <v>4420</v>
      </c>
      <c r="B8288" s="31">
        <v>45217</v>
      </c>
      <c r="C8288" s="31">
        <v>45213</v>
      </c>
      <c r="D8288" s="19" t="s">
        <v>1828</v>
      </c>
      <c r="E8288" s="20" t="str">
        <f>IF(ISBLANK(LeaveTracker[[#This Row],[Employee Name]]),"-----",VLOOKUP(LeaveTracker[[#This Row],[Employee Name]],'List of Employees'!$B$4:$H$767,7))</f>
        <v>EEO/CITY MARKET</v>
      </c>
      <c r="F8288" s="66" t="str">
        <f>IF(ISBLANK(LeaveTracker[[#This Row],[Employee Name]]),"-----",VLOOKUP(LeaveTracker[[#This Row],[Employee Name]],'List of Employees'!$B$4:$H$767,6))</f>
        <v>CASUAL</v>
      </c>
      <c r="G8288" s="24">
        <v>45223</v>
      </c>
      <c r="H8288" s="24">
        <v>45225</v>
      </c>
      <c r="I8288" s="20" t="s">
        <v>82</v>
      </c>
      <c r="K8288" s="57" t="str">
        <f ca="1">LeaveTracker[[#This Row],[Days]]&amp;" "&amp;LeaveTracker[[#This Row],[Type of Leave]]</f>
        <v>3 VL</v>
      </c>
      <c r="L8288" s="23">
        <f ca="1">NETWORKDAYS(LeaveTracker[[#This Row],[Start Date]],LeaveTracker[[#This Row],[End Date]],lstHolidays)</f>
        <v>3</v>
      </c>
      <c r="M8288" s="27"/>
    </row>
    <row r="8289" spans="1:13" ht="30" customHeight="1" x14ac:dyDescent="0.3">
      <c r="A8289" s="27">
        <f t="shared" si="107"/>
        <v>4421</v>
      </c>
      <c r="B8289" s="31">
        <v>45217</v>
      </c>
      <c r="C8289" s="31">
        <v>45217</v>
      </c>
      <c r="D8289" s="19" t="s">
        <v>1828</v>
      </c>
      <c r="E8289" s="20" t="str">
        <f>IF(ISBLANK(LeaveTracker[[#This Row],[Employee Name]]),"-----",VLOOKUP(LeaveTracker[[#This Row],[Employee Name]],'List of Employees'!$B$4:$H$767,7))</f>
        <v>EEO/CITY MARKET</v>
      </c>
      <c r="F8289" s="66" t="str">
        <f>IF(ISBLANK(LeaveTracker[[#This Row],[Employee Name]]),"-----",VLOOKUP(LeaveTracker[[#This Row],[Employee Name]],'List of Employees'!$B$4:$H$767,6))</f>
        <v>CASUAL</v>
      </c>
      <c r="G8289" s="24">
        <v>45228</v>
      </c>
      <c r="H8289" s="24">
        <v>45228</v>
      </c>
      <c r="I8289" s="20" t="s">
        <v>297</v>
      </c>
      <c r="J8289" s="42" t="s">
        <v>1000</v>
      </c>
      <c r="K8289" s="57" t="str">
        <f>LeaveTracker[[#This Row],[Days]]&amp;" "&amp;LeaveTracker[[#This Row],[Type of Leave]]</f>
        <v>1 OTHER</v>
      </c>
      <c r="L8289" s="23">
        <v>1</v>
      </c>
      <c r="M8289" s="27"/>
    </row>
    <row r="8290" spans="1:13" ht="30" customHeight="1" x14ac:dyDescent="0.3">
      <c r="A8290" s="27">
        <f t="shared" si="107"/>
        <v>4422</v>
      </c>
      <c r="B8290" s="31">
        <v>45217</v>
      </c>
      <c r="C8290" s="31">
        <v>45210</v>
      </c>
      <c r="D8290" s="19" t="s">
        <v>1800</v>
      </c>
      <c r="E8290" s="20" t="str">
        <f>IF(ISBLANK(LeaveTracker[[#This Row],[Employee Name]]),"-----",VLOOKUP(LeaveTracker[[#This Row],[Employee Name]],'List of Employees'!$B$4:$H$767,7))</f>
        <v>CSWDO</v>
      </c>
      <c r="F8290" s="66" t="str">
        <f>IF(ISBLANK(LeaveTracker[[#This Row],[Employee Name]]),"-----",VLOOKUP(LeaveTracker[[#This Row],[Employee Name]],'List of Employees'!$B$4:$H$767,6))</f>
        <v>CASUAL</v>
      </c>
      <c r="G8290" s="24">
        <v>45211</v>
      </c>
      <c r="H8290" s="24">
        <v>45211</v>
      </c>
      <c r="I8290" s="20" t="s">
        <v>82</v>
      </c>
      <c r="K8290" s="57" t="str">
        <f ca="1">LeaveTracker[[#This Row],[Days]]&amp;" "&amp;LeaveTracker[[#This Row],[Type of Leave]]</f>
        <v>1 VL</v>
      </c>
      <c r="L8290" s="23">
        <f ca="1">NETWORKDAYS(LeaveTracker[[#This Row],[Start Date]],LeaveTracker[[#This Row],[End Date]],lstHolidays)</f>
        <v>1</v>
      </c>
      <c r="M8290" s="27"/>
    </row>
    <row r="8291" spans="1:13" ht="30" customHeight="1" x14ac:dyDescent="0.3">
      <c r="A8291" s="27">
        <f t="shared" si="107"/>
        <v>4423</v>
      </c>
      <c r="B8291" s="31">
        <v>45217</v>
      </c>
      <c r="C8291" s="31">
        <v>45194</v>
      </c>
      <c r="D8291" s="19" t="s">
        <v>2089</v>
      </c>
      <c r="E8291" s="20" t="str">
        <f>IF(ISBLANK(LeaveTracker[[#This Row],[Employee Name]]),"-----",VLOOKUP(LeaveTracker[[#This Row],[Employee Name]],'List of Employees'!$B$4:$H$767,7))</f>
        <v>BPLO</v>
      </c>
      <c r="F8291" s="66" t="str">
        <f>IF(ISBLANK(LeaveTracker[[#This Row],[Employee Name]]),"-----",VLOOKUP(LeaveTracker[[#This Row],[Employee Name]],'List of Employees'!$B$4:$H$767,6))</f>
        <v>CASUAL</v>
      </c>
      <c r="G8291" s="24">
        <v>45195</v>
      </c>
      <c r="H8291" s="24">
        <v>45195</v>
      </c>
      <c r="I8291" s="20" t="s">
        <v>297</v>
      </c>
      <c r="J8291" s="42" t="s">
        <v>1000</v>
      </c>
      <c r="K8291" s="57" t="str">
        <f ca="1">LeaveTracker[[#This Row],[Days]]&amp;" "&amp;LeaveTracker[[#This Row],[Type of Leave]]</f>
        <v>1 OTHER</v>
      </c>
      <c r="L8291" s="23">
        <f ca="1">NETWORKDAYS(LeaveTracker[[#This Row],[Start Date]],LeaveTracker[[#This Row],[End Date]],lstHolidays)</f>
        <v>1</v>
      </c>
      <c r="M8291" s="27"/>
    </row>
    <row r="8292" spans="1:13" ht="30" customHeight="1" x14ac:dyDescent="0.3">
      <c r="A8292" s="27">
        <f t="shared" si="107"/>
        <v>4424</v>
      </c>
      <c r="B8292" s="31">
        <v>45217</v>
      </c>
      <c r="C8292" s="31">
        <v>45212</v>
      </c>
      <c r="D8292" s="19" t="s">
        <v>1953</v>
      </c>
      <c r="E8292" s="20" t="str">
        <f>IF(ISBLANK(LeaveTracker[[#This Row],[Employee Name]]),"-----",VLOOKUP(LeaveTracker[[#This Row],[Employee Name]],'List of Employees'!$B$4:$H$767,7))</f>
        <v>CENRO</v>
      </c>
      <c r="F8292" s="66" t="str">
        <f>IF(ISBLANK(LeaveTracker[[#This Row],[Employee Name]]),"-----",VLOOKUP(LeaveTracker[[#This Row],[Employee Name]],'List of Employees'!$B$4:$H$767,6))</f>
        <v>CASUAL</v>
      </c>
      <c r="G8292" s="24">
        <v>45206</v>
      </c>
      <c r="H8292" s="24">
        <v>45206</v>
      </c>
      <c r="I8292" s="20" t="s">
        <v>81</v>
      </c>
      <c r="K8292" s="57" t="str">
        <f>LeaveTracker[[#This Row],[Days]]&amp;" "&amp;LeaveTracker[[#This Row],[Type of Leave]]</f>
        <v>1 SL</v>
      </c>
      <c r="L8292" s="23">
        <v>1</v>
      </c>
      <c r="M8292" s="27"/>
    </row>
    <row r="8293" spans="1:13" ht="30" customHeight="1" x14ac:dyDescent="0.3">
      <c r="A8293" s="27">
        <f t="shared" si="107"/>
        <v>4425</v>
      </c>
      <c r="B8293" s="31">
        <v>45217</v>
      </c>
      <c r="C8293" s="31">
        <v>45216</v>
      </c>
      <c r="D8293" s="19" t="s">
        <v>565</v>
      </c>
      <c r="E8293" s="20" t="str">
        <f>IF(ISBLANK(LeaveTracker[[#This Row],[Employee Name]]),"-----",VLOOKUP(LeaveTracker[[#This Row],[Employee Name]],'List of Employees'!$B$4:$H$767,7))</f>
        <v>CENRO</v>
      </c>
      <c r="F8293" s="66" t="str">
        <f>IF(ISBLANK(LeaveTracker[[#This Row],[Employee Name]]),"-----",VLOOKUP(LeaveTracker[[#This Row],[Employee Name]],'List of Employees'!$B$4:$H$767,6))</f>
        <v>PERMANENT</v>
      </c>
      <c r="G8293" s="24">
        <v>45222</v>
      </c>
      <c r="H8293" s="24">
        <v>45222</v>
      </c>
      <c r="I8293" s="20" t="s">
        <v>82</v>
      </c>
      <c r="K8293" s="57" t="str">
        <f ca="1">LeaveTracker[[#This Row],[Days]]&amp;" "&amp;LeaveTracker[[#This Row],[Type of Leave]]</f>
        <v>1 VL</v>
      </c>
      <c r="L8293" s="23">
        <f ca="1">NETWORKDAYS(LeaveTracker[[#This Row],[Start Date]],LeaveTracker[[#This Row],[End Date]],lstHolidays)</f>
        <v>1</v>
      </c>
      <c r="M8293" s="27"/>
    </row>
    <row r="8294" spans="1:13" ht="30" customHeight="1" x14ac:dyDescent="0.3">
      <c r="A8294" s="27">
        <f t="shared" si="107"/>
        <v>4426</v>
      </c>
      <c r="B8294" s="31">
        <v>45217</v>
      </c>
      <c r="C8294" s="31">
        <v>45211</v>
      </c>
      <c r="D8294" s="19" t="s">
        <v>1953</v>
      </c>
      <c r="E8294" s="20" t="str">
        <f>IF(ISBLANK(LeaveTracker[[#This Row],[Employee Name]]),"-----",VLOOKUP(LeaveTracker[[#This Row],[Employee Name]],'List of Employees'!$B$4:$H$767,7))</f>
        <v>CENRO</v>
      </c>
      <c r="F8294" s="66" t="str">
        <f>IF(ISBLANK(LeaveTracker[[#This Row],[Employee Name]]),"-----",VLOOKUP(LeaveTracker[[#This Row],[Employee Name]],'List of Employees'!$B$4:$H$767,6))</f>
        <v>CASUAL</v>
      </c>
      <c r="G8294" s="24">
        <v>45217</v>
      </c>
      <c r="H8294" s="24">
        <v>45218</v>
      </c>
      <c r="I8294" s="20" t="s">
        <v>82</v>
      </c>
      <c r="K8294" s="57" t="str">
        <f ca="1">LeaveTracker[[#This Row],[Days]]&amp;" "&amp;LeaveTracker[[#This Row],[Type of Leave]]</f>
        <v>2 VL</v>
      </c>
      <c r="L8294" s="23">
        <f ca="1">NETWORKDAYS(LeaveTracker[[#This Row],[Start Date]],LeaveTracker[[#This Row],[End Date]],lstHolidays)</f>
        <v>2</v>
      </c>
      <c r="M8294" s="27"/>
    </row>
    <row r="8295" spans="1:13" ht="30" customHeight="1" x14ac:dyDescent="0.3">
      <c r="A8295" s="27">
        <f t="shared" si="107"/>
        <v>4427</v>
      </c>
      <c r="B8295" s="31">
        <v>45217</v>
      </c>
      <c r="C8295" s="31">
        <v>45211</v>
      </c>
      <c r="D8295" s="19" t="s">
        <v>1875</v>
      </c>
      <c r="E8295" s="20" t="str">
        <f>IF(ISBLANK(LeaveTracker[[#This Row],[Employee Name]]),"-----",VLOOKUP(LeaveTracker[[#This Row],[Employee Name]],'List of Employees'!$B$4:$H$767,7))</f>
        <v>CTO-LICENSE</v>
      </c>
      <c r="F8295" s="66" t="str">
        <f>IF(ISBLANK(LeaveTracker[[#This Row],[Employee Name]]),"-----",VLOOKUP(LeaveTracker[[#This Row],[Employee Name]],'List of Employees'!$B$4:$H$767,6))</f>
        <v>CASUAL</v>
      </c>
      <c r="G8295" s="24">
        <v>45217</v>
      </c>
      <c r="H8295" s="24">
        <v>45217</v>
      </c>
      <c r="I8295" s="20" t="s">
        <v>297</v>
      </c>
      <c r="J8295" s="42" t="s">
        <v>1000</v>
      </c>
      <c r="K8295" s="57" t="str">
        <f ca="1">LeaveTracker[[#This Row],[Days]]&amp;" "&amp;LeaveTracker[[#This Row],[Type of Leave]]</f>
        <v>1 OTHER</v>
      </c>
      <c r="L8295" s="23">
        <f ca="1">NETWORKDAYS(LeaveTracker[[#This Row],[Start Date]],LeaveTracker[[#This Row],[End Date]],lstHolidays)</f>
        <v>1</v>
      </c>
      <c r="M8295" s="27"/>
    </row>
    <row r="8296" spans="1:13" ht="30" customHeight="1" x14ac:dyDescent="0.3">
      <c r="A8296" s="27">
        <f t="shared" si="107"/>
        <v>4428</v>
      </c>
      <c r="B8296" s="31">
        <v>45217</v>
      </c>
      <c r="C8296" s="31">
        <v>45212</v>
      </c>
      <c r="D8296" s="19" t="s">
        <v>1905</v>
      </c>
      <c r="E8296" s="20" t="str">
        <f>IF(ISBLANK(LeaveTracker[[#This Row],[Employee Name]]),"-----",VLOOKUP(LeaveTracker[[#This Row],[Employee Name]],'List of Employees'!$B$4:$H$767,7))</f>
        <v>CENRO</v>
      </c>
      <c r="F8296" s="66" t="str">
        <f>IF(ISBLANK(LeaveTracker[[#This Row],[Employee Name]]),"-----",VLOOKUP(LeaveTracker[[#This Row],[Employee Name]],'List of Employees'!$B$4:$H$767,6))</f>
        <v>CASUAL</v>
      </c>
      <c r="G8296" s="24">
        <v>45210</v>
      </c>
      <c r="H8296" s="24">
        <v>45211</v>
      </c>
      <c r="I8296" s="20" t="s">
        <v>81</v>
      </c>
      <c r="K8296" s="57" t="str">
        <f ca="1">LeaveTracker[[#This Row],[Days]]&amp;" "&amp;LeaveTracker[[#This Row],[Type of Leave]]</f>
        <v>2 SL</v>
      </c>
      <c r="L8296" s="23">
        <f ca="1">NETWORKDAYS(LeaveTracker[[#This Row],[Start Date]],LeaveTracker[[#This Row],[End Date]],lstHolidays)</f>
        <v>2</v>
      </c>
      <c r="M8296" s="27"/>
    </row>
    <row r="8297" spans="1:13" ht="30" customHeight="1" x14ac:dyDescent="0.3">
      <c r="A8297" s="27">
        <f t="shared" si="107"/>
        <v>4429</v>
      </c>
      <c r="B8297" s="31">
        <v>45217</v>
      </c>
      <c r="C8297" s="31">
        <v>45211</v>
      </c>
      <c r="D8297" s="19" t="s">
        <v>1927</v>
      </c>
      <c r="E8297" s="20" t="str">
        <f>IF(ISBLANK(LeaveTracker[[#This Row],[Employee Name]]),"-----",VLOOKUP(LeaveTracker[[#This Row],[Employee Name]],'List of Employees'!$B$4:$H$767,7))</f>
        <v>CSU</v>
      </c>
      <c r="F8297" s="66" t="str">
        <f>IF(ISBLANK(LeaveTracker[[#This Row],[Employee Name]]),"-----",VLOOKUP(LeaveTracker[[#This Row],[Employee Name]],'List of Employees'!$B$4:$H$767,6))</f>
        <v>CASUAL</v>
      </c>
      <c r="G8297" s="24">
        <v>45222</v>
      </c>
      <c r="H8297" s="24">
        <v>45223</v>
      </c>
      <c r="I8297" s="20" t="s">
        <v>82</v>
      </c>
      <c r="K8297" s="57" t="str">
        <f ca="1">LeaveTracker[[#This Row],[Days]]&amp;" "&amp;LeaveTracker[[#This Row],[Type of Leave]]</f>
        <v>2 VL</v>
      </c>
      <c r="L8297" s="23">
        <f ca="1">NETWORKDAYS(LeaveTracker[[#This Row],[Start Date]],LeaveTracker[[#This Row],[End Date]],lstHolidays)</f>
        <v>2</v>
      </c>
      <c r="M8297" s="27"/>
    </row>
    <row r="8298" spans="1:13" ht="30" customHeight="1" x14ac:dyDescent="0.3">
      <c r="A8298" s="27">
        <f t="shared" si="107"/>
        <v>4430</v>
      </c>
      <c r="B8298" s="31">
        <v>45217</v>
      </c>
      <c r="C8298" s="31">
        <v>45208</v>
      </c>
      <c r="D8298" s="19" t="s">
        <v>1809</v>
      </c>
      <c r="E8298" s="20" t="str">
        <f>IF(ISBLANK(LeaveTracker[[#This Row],[Employee Name]]),"-----",VLOOKUP(LeaveTracker[[#This Row],[Employee Name]],'List of Employees'!$B$4:$H$767,7))</f>
        <v>CHO</v>
      </c>
      <c r="F8298" s="66" t="str">
        <f>IF(ISBLANK(LeaveTracker[[#This Row],[Employee Name]]),"-----",VLOOKUP(LeaveTracker[[#This Row],[Employee Name]],'List of Employees'!$B$4:$H$767,6))</f>
        <v>CASUAL</v>
      </c>
      <c r="G8298" s="24">
        <v>45222</v>
      </c>
      <c r="H8298" s="24">
        <v>45223</v>
      </c>
      <c r="I8298" s="20" t="s">
        <v>82</v>
      </c>
      <c r="K8298" s="57" t="str">
        <f ca="1">LeaveTracker[[#This Row],[Days]]&amp;" "&amp;LeaveTracker[[#This Row],[Type of Leave]]</f>
        <v>2 VL</v>
      </c>
      <c r="L8298" s="23">
        <f ca="1">NETWORKDAYS(LeaveTracker[[#This Row],[Start Date]],LeaveTracker[[#This Row],[End Date]],lstHolidays)</f>
        <v>2</v>
      </c>
      <c r="M8298" s="27"/>
    </row>
    <row r="8299" spans="1:13" ht="30" customHeight="1" x14ac:dyDescent="0.3">
      <c r="A8299" s="27">
        <f t="shared" si="107"/>
        <v>4431</v>
      </c>
      <c r="B8299" s="31">
        <v>45217</v>
      </c>
      <c r="C8299" s="31">
        <v>45212</v>
      </c>
      <c r="D8299" s="19" t="s">
        <v>1858</v>
      </c>
      <c r="E8299" s="20" t="str">
        <f>IF(ISBLANK(LeaveTracker[[#This Row],[Employee Name]]),"-----",VLOOKUP(LeaveTracker[[#This Row],[Employee Name]],'List of Employees'!$B$4:$H$767,7))</f>
        <v>TICC</v>
      </c>
      <c r="F8299" s="66" t="str">
        <f>IF(ISBLANK(LeaveTracker[[#This Row],[Employee Name]]),"-----",VLOOKUP(LeaveTracker[[#This Row],[Employee Name]],'List of Employees'!$B$4:$H$767,6))</f>
        <v>CASUAL</v>
      </c>
      <c r="G8299" s="24">
        <v>45208</v>
      </c>
      <c r="H8299" s="24">
        <v>45208</v>
      </c>
      <c r="I8299" s="20" t="s">
        <v>81</v>
      </c>
      <c r="K8299" s="57" t="str">
        <f ca="1">LeaveTracker[[#This Row],[Days]]&amp;" "&amp;LeaveTracker[[#This Row],[Type of Leave]]</f>
        <v>1 SL</v>
      </c>
      <c r="L8299" s="23">
        <f ca="1">NETWORKDAYS(LeaveTracker[[#This Row],[Start Date]],LeaveTracker[[#This Row],[End Date]],lstHolidays)</f>
        <v>1</v>
      </c>
      <c r="M8299" s="27"/>
    </row>
    <row r="8300" spans="1:13" ht="30" customHeight="1" x14ac:dyDescent="0.3">
      <c r="A8300" s="27">
        <v>4431</v>
      </c>
      <c r="B8300" s="31">
        <v>45217</v>
      </c>
      <c r="C8300" s="31">
        <v>45212</v>
      </c>
      <c r="D8300" s="19" t="s">
        <v>1858</v>
      </c>
      <c r="E8300" s="20" t="str">
        <f>IF(ISBLANK(LeaveTracker[[#This Row],[Employee Name]]),"-----",VLOOKUP(LeaveTracker[[#This Row],[Employee Name]],'List of Employees'!$B$4:$H$767,7))</f>
        <v>TICC</v>
      </c>
      <c r="F8300" s="66" t="str">
        <f>IF(ISBLANK(LeaveTracker[[#This Row],[Employee Name]]),"-----",VLOOKUP(LeaveTracker[[#This Row],[Employee Name]],'List of Employees'!$B$4:$H$767,6))</f>
        <v>CASUAL</v>
      </c>
      <c r="G8300" s="24">
        <v>45210</v>
      </c>
      <c r="H8300" s="24">
        <v>45210</v>
      </c>
      <c r="I8300" s="20" t="s">
        <v>81</v>
      </c>
      <c r="K8300" s="57" t="str">
        <f ca="1">LeaveTracker[[#This Row],[Days]]&amp;" "&amp;LeaveTracker[[#This Row],[Type of Leave]]</f>
        <v>1 SL</v>
      </c>
      <c r="L8300" s="23">
        <f ca="1">NETWORKDAYS(LeaveTracker[[#This Row],[Start Date]],LeaveTracker[[#This Row],[End Date]],lstHolidays)</f>
        <v>1</v>
      </c>
      <c r="M8300" s="27"/>
    </row>
    <row r="8301" spans="1:13" ht="30" customHeight="1" x14ac:dyDescent="0.3">
      <c r="A8301" s="27">
        <f>A8299+1</f>
        <v>4432</v>
      </c>
      <c r="B8301" s="31">
        <v>45217</v>
      </c>
      <c r="C8301" s="31">
        <v>45212</v>
      </c>
      <c r="D8301" s="19" t="s">
        <v>1858</v>
      </c>
      <c r="E8301" s="20" t="str">
        <f>IF(ISBLANK(LeaveTracker[[#This Row],[Employee Name]]),"-----",VLOOKUP(LeaveTracker[[#This Row],[Employee Name]],'List of Employees'!$B$4:$H$767,7))</f>
        <v>TICC</v>
      </c>
      <c r="F8301" s="66" t="str">
        <f>IF(ISBLANK(LeaveTracker[[#This Row],[Employee Name]]),"-----",VLOOKUP(LeaveTracker[[#This Row],[Employee Name]],'List of Employees'!$B$4:$H$767,6))</f>
        <v>CASUAL</v>
      </c>
      <c r="G8301" s="24">
        <v>45219</v>
      </c>
      <c r="H8301" s="24">
        <v>45222</v>
      </c>
      <c r="I8301" s="20" t="s">
        <v>82</v>
      </c>
      <c r="K8301" s="57" t="str">
        <f ca="1">LeaveTracker[[#This Row],[Days]]&amp;" "&amp;LeaveTracker[[#This Row],[Type of Leave]]</f>
        <v>2 VL</v>
      </c>
      <c r="L8301" s="23">
        <f ca="1">NETWORKDAYS(LeaveTracker[[#This Row],[Start Date]],LeaveTracker[[#This Row],[End Date]],lstHolidays)</f>
        <v>2</v>
      </c>
      <c r="M8301" s="27"/>
    </row>
    <row r="8302" spans="1:13" ht="30" customHeight="1" x14ac:dyDescent="0.3">
      <c r="A8302" s="27">
        <v>4432</v>
      </c>
      <c r="B8302" s="31">
        <v>45217</v>
      </c>
      <c r="C8302" s="31">
        <v>45212</v>
      </c>
      <c r="D8302" s="19" t="s">
        <v>1858</v>
      </c>
      <c r="E8302" s="20" t="str">
        <f>IF(ISBLANK(LeaveTracker[[#This Row],[Employee Name]]),"-----",VLOOKUP(LeaveTracker[[#This Row],[Employee Name]],'List of Employees'!$B$4:$H$767,7))</f>
        <v>TICC</v>
      </c>
      <c r="F8302" s="66" t="str">
        <f>IF(ISBLANK(LeaveTracker[[#This Row],[Employee Name]]),"-----",VLOOKUP(LeaveTracker[[#This Row],[Employee Name]],'List of Employees'!$B$4:$H$767,6))</f>
        <v>CASUAL</v>
      </c>
      <c r="G8302" s="24">
        <v>45225</v>
      </c>
      <c r="H8302" s="24">
        <v>45226</v>
      </c>
      <c r="I8302" s="20" t="s">
        <v>82</v>
      </c>
      <c r="K8302" s="57" t="str">
        <f ca="1">LeaveTracker[[#This Row],[Days]]&amp;" "&amp;LeaveTracker[[#This Row],[Type of Leave]]</f>
        <v>2 VL</v>
      </c>
      <c r="L8302" s="23">
        <f ca="1">NETWORKDAYS(LeaveTracker[[#This Row],[Start Date]],LeaveTracker[[#This Row],[End Date]],lstHolidays)</f>
        <v>2</v>
      </c>
      <c r="M8302" s="27"/>
    </row>
    <row r="8303" spans="1:13" ht="30" customHeight="1" x14ac:dyDescent="0.3">
      <c r="A8303" s="27">
        <f>A8301+1</f>
        <v>4433</v>
      </c>
      <c r="B8303" s="31">
        <v>45217</v>
      </c>
      <c r="C8303" s="31">
        <v>45212</v>
      </c>
      <c r="D8303" s="19" t="s">
        <v>1857</v>
      </c>
      <c r="E8303" s="20" t="str">
        <f>IF(ISBLANK(LeaveTracker[[#This Row],[Employee Name]]),"-----",VLOOKUP(LeaveTracker[[#This Row],[Employee Name]],'List of Employees'!$B$4:$H$767,7))</f>
        <v>TICC</v>
      </c>
      <c r="F8303" s="66" t="str">
        <f>IF(ISBLANK(LeaveTracker[[#This Row],[Employee Name]]),"-----",VLOOKUP(LeaveTracker[[#This Row],[Employee Name]],'List of Employees'!$B$4:$H$767,6))</f>
        <v>CASUAL</v>
      </c>
      <c r="G8303" s="24">
        <v>45222</v>
      </c>
      <c r="H8303" s="24">
        <v>45224</v>
      </c>
      <c r="I8303" s="20" t="s">
        <v>82</v>
      </c>
      <c r="K8303" s="57" t="str">
        <f ca="1">LeaveTracker[[#This Row],[Days]]&amp;" "&amp;LeaveTracker[[#This Row],[Type of Leave]]</f>
        <v>3 VL</v>
      </c>
      <c r="L8303" s="23">
        <f ca="1">NETWORKDAYS(LeaveTracker[[#This Row],[Start Date]],LeaveTracker[[#This Row],[End Date]],lstHolidays)</f>
        <v>3</v>
      </c>
      <c r="M8303" s="27"/>
    </row>
    <row r="8304" spans="1:13" ht="30" customHeight="1" x14ac:dyDescent="0.3">
      <c r="A8304" s="27">
        <f t="shared" ref="A8304:A8381" si="108">A8303+1</f>
        <v>4434</v>
      </c>
      <c r="B8304" s="31">
        <v>45217</v>
      </c>
      <c r="C8304" s="31">
        <v>45212</v>
      </c>
      <c r="D8304" s="19" t="s">
        <v>1860</v>
      </c>
      <c r="E8304" s="20" t="str">
        <f>IF(ISBLANK(LeaveTracker[[#This Row],[Employee Name]]),"-----",VLOOKUP(LeaveTracker[[#This Row],[Employee Name]],'List of Employees'!$B$4:$H$767,7))</f>
        <v>TICC</v>
      </c>
      <c r="F8304" s="66" t="str">
        <f>IF(ISBLANK(LeaveTracker[[#This Row],[Employee Name]]),"-----",VLOOKUP(LeaveTracker[[#This Row],[Employee Name]],'List of Employees'!$B$4:$H$767,6))</f>
        <v>CASUAL</v>
      </c>
      <c r="G8304" s="24">
        <v>45223</v>
      </c>
      <c r="H8304" s="24">
        <v>45224</v>
      </c>
      <c r="I8304" s="20" t="s">
        <v>82</v>
      </c>
      <c r="K8304" s="57" t="str">
        <f ca="1">LeaveTracker[[#This Row],[Days]]&amp;" "&amp;LeaveTracker[[#This Row],[Type of Leave]]</f>
        <v>2 VL</v>
      </c>
      <c r="L8304" s="23">
        <f ca="1">NETWORKDAYS(LeaveTracker[[#This Row],[Start Date]],LeaveTracker[[#This Row],[End Date]],lstHolidays)</f>
        <v>2</v>
      </c>
      <c r="M8304" s="27"/>
    </row>
    <row r="8305" spans="1:13" ht="30" customHeight="1" x14ac:dyDescent="0.3">
      <c r="A8305" s="27">
        <f t="shared" si="108"/>
        <v>4435</v>
      </c>
      <c r="B8305" s="31">
        <v>45217</v>
      </c>
      <c r="C8305" s="31">
        <v>45212</v>
      </c>
      <c r="D8305" s="19" t="s">
        <v>1932</v>
      </c>
      <c r="E8305" s="20" t="str">
        <f>IF(ISBLANK(LeaveTracker[[#This Row],[Employee Name]]),"-----",VLOOKUP(LeaveTracker[[#This Row],[Employee Name]],'List of Employees'!$B$4:$H$767,7))</f>
        <v>CSWDO</v>
      </c>
      <c r="F8305" s="66" t="str">
        <f>IF(ISBLANK(LeaveTracker[[#This Row],[Employee Name]]),"-----",VLOOKUP(LeaveTracker[[#This Row],[Employee Name]],'List of Employees'!$B$4:$H$767,6))</f>
        <v>CASUAL</v>
      </c>
      <c r="G8305" s="24">
        <v>45230</v>
      </c>
      <c r="H8305" s="24">
        <v>45230</v>
      </c>
      <c r="I8305" s="20" t="s">
        <v>82</v>
      </c>
      <c r="K8305" s="57" t="str">
        <f ca="1">LeaveTracker[[#This Row],[Days]]&amp;" "&amp;LeaveTracker[[#This Row],[Type of Leave]]</f>
        <v>1 VL</v>
      </c>
      <c r="L8305" s="23">
        <f ca="1">NETWORKDAYS(LeaveTracker[[#This Row],[Start Date]],LeaveTracker[[#This Row],[End Date]],lstHolidays)</f>
        <v>1</v>
      </c>
      <c r="M8305" s="27"/>
    </row>
    <row r="8306" spans="1:13" ht="30" customHeight="1" x14ac:dyDescent="0.3">
      <c r="A8306" s="27">
        <v>4435</v>
      </c>
      <c r="B8306" s="31">
        <v>45217</v>
      </c>
      <c r="C8306" s="31">
        <v>45212</v>
      </c>
      <c r="D8306" s="19" t="s">
        <v>1932</v>
      </c>
      <c r="E8306" s="20" t="str">
        <f>IF(ISBLANK(LeaveTracker[[#This Row],[Employee Name]]),"-----",VLOOKUP(LeaveTracker[[#This Row],[Employee Name]],'List of Employees'!$B$4:$H$767,7))</f>
        <v>CSWDO</v>
      </c>
      <c r="F8306" s="66" t="str">
        <f>IF(ISBLANK(LeaveTracker[[#This Row],[Employee Name]]),"-----",VLOOKUP(LeaveTracker[[#This Row],[Employee Name]],'List of Employees'!$B$4:$H$767,6))</f>
        <v>CASUAL</v>
      </c>
      <c r="G8306" s="24">
        <v>45233</v>
      </c>
      <c r="H8306" s="24">
        <v>45233</v>
      </c>
      <c r="I8306" s="20" t="s">
        <v>82</v>
      </c>
      <c r="K8306" s="57" t="str">
        <f ca="1">LeaveTracker[[#This Row],[Days]]&amp;" "&amp;LeaveTracker[[#This Row],[Type of Leave]]</f>
        <v>1 VL</v>
      </c>
      <c r="L8306" s="23">
        <f ca="1">NETWORKDAYS(LeaveTracker[[#This Row],[Start Date]],LeaveTracker[[#This Row],[End Date]],lstHolidays)</f>
        <v>1</v>
      </c>
      <c r="M8306" s="27"/>
    </row>
    <row r="8307" spans="1:13" ht="30" customHeight="1" x14ac:dyDescent="0.3">
      <c r="A8307" s="27">
        <f>A8305+1</f>
        <v>4436</v>
      </c>
      <c r="B8307" s="31">
        <v>45217</v>
      </c>
      <c r="C8307" s="31">
        <v>45210</v>
      </c>
      <c r="D8307" s="19" t="s">
        <v>1778</v>
      </c>
      <c r="E8307" s="20" t="str">
        <f>IF(ISBLANK(LeaveTracker[[#This Row],[Employee Name]]),"-----",VLOOKUP(LeaveTracker[[#This Row],[Employee Name]],'List of Employees'!$B$4:$H$767,7))</f>
        <v>EEO/CITY MARKET</v>
      </c>
      <c r="F8307" s="66" t="str">
        <f>IF(ISBLANK(LeaveTracker[[#This Row],[Employee Name]]),"-----",VLOOKUP(LeaveTracker[[#This Row],[Employee Name]],'List of Employees'!$B$4:$H$767,6))</f>
        <v>CASUAL</v>
      </c>
      <c r="G8307" s="24">
        <v>45204</v>
      </c>
      <c r="H8307" s="24">
        <v>45207</v>
      </c>
      <c r="I8307" s="20" t="s">
        <v>81</v>
      </c>
      <c r="K8307" s="57" t="str">
        <f>LeaveTracker[[#This Row],[Days]]&amp;" "&amp;LeaveTracker[[#This Row],[Type of Leave]]</f>
        <v>4 SL</v>
      </c>
      <c r="L8307" s="23">
        <v>4</v>
      </c>
      <c r="M8307" s="27"/>
    </row>
    <row r="8308" spans="1:13" ht="30" customHeight="1" x14ac:dyDescent="0.3">
      <c r="A8308" s="27">
        <f t="shared" si="108"/>
        <v>4437</v>
      </c>
      <c r="B8308" s="31">
        <v>45217</v>
      </c>
      <c r="C8308" s="31">
        <v>45213</v>
      </c>
      <c r="D8308" s="19" t="s">
        <v>1778</v>
      </c>
      <c r="E8308" s="20" t="str">
        <f>IF(ISBLANK(LeaveTracker[[#This Row],[Employee Name]]),"-----",VLOOKUP(LeaveTracker[[#This Row],[Employee Name]],'List of Employees'!$B$4:$H$767,7))</f>
        <v>EEO/CITY MARKET</v>
      </c>
      <c r="F8308" s="66" t="str">
        <f>IF(ISBLANK(LeaveTracker[[#This Row],[Employee Name]]),"-----",VLOOKUP(LeaveTracker[[#This Row],[Employee Name]],'List of Employees'!$B$4:$H$767,6))</f>
        <v>CASUAL</v>
      </c>
      <c r="G8308" s="24">
        <v>45211</v>
      </c>
      <c r="H8308" s="24">
        <v>45212</v>
      </c>
      <c r="I8308" s="20" t="s">
        <v>81</v>
      </c>
      <c r="K8308" s="57" t="str">
        <f ca="1">LeaveTracker[[#This Row],[Days]]&amp;" "&amp;LeaveTracker[[#This Row],[Type of Leave]]</f>
        <v>2 SL</v>
      </c>
      <c r="L8308" s="23">
        <f ca="1">NETWORKDAYS(LeaveTracker[[#This Row],[Start Date]],LeaveTracker[[#This Row],[End Date]],lstHolidays)</f>
        <v>2</v>
      </c>
      <c r="M8308" s="27"/>
    </row>
    <row r="8309" spans="1:13" ht="30" customHeight="1" x14ac:dyDescent="0.3">
      <c r="A8309" s="27">
        <f t="shared" si="108"/>
        <v>4438</v>
      </c>
      <c r="B8309" s="31">
        <v>45217</v>
      </c>
      <c r="C8309" s="31">
        <v>45208</v>
      </c>
      <c r="D8309" s="19" t="s">
        <v>1817</v>
      </c>
      <c r="E8309" s="20" t="str">
        <f>IF(ISBLANK(LeaveTracker[[#This Row],[Employee Name]]),"-----",VLOOKUP(LeaveTracker[[#This Row],[Employee Name]],'List of Employees'!$B$4:$H$767,7))</f>
        <v>EEO/CITY MARKET</v>
      </c>
      <c r="F8309" s="66" t="str">
        <f>IF(ISBLANK(LeaveTracker[[#This Row],[Employee Name]]),"-----",VLOOKUP(LeaveTracker[[#This Row],[Employee Name]],'List of Employees'!$B$4:$H$767,6))</f>
        <v>CASUAL</v>
      </c>
      <c r="G8309" s="24">
        <v>45201</v>
      </c>
      <c r="H8309" s="24">
        <v>45201</v>
      </c>
      <c r="I8309" s="20" t="s">
        <v>81</v>
      </c>
      <c r="K8309" s="57" t="str">
        <f ca="1">LeaveTracker[[#This Row],[Days]]&amp;" "&amp;LeaveTracker[[#This Row],[Type of Leave]]</f>
        <v>1 SL</v>
      </c>
      <c r="L8309" s="23">
        <f ca="1">NETWORKDAYS(LeaveTracker[[#This Row],[Start Date]],LeaveTracker[[#This Row],[End Date]],lstHolidays)</f>
        <v>1</v>
      </c>
      <c r="M8309" s="27"/>
    </row>
    <row r="8310" spans="1:13" ht="30" customHeight="1" x14ac:dyDescent="0.3">
      <c r="A8310" s="27">
        <v>4438</v>
      </c>
      <c r="B8310" s="31">
        <v>45217</v>
      </c>
      <c r="C8310" s="31">
        <v>45208</v>
      </c>
      <c r="D8310" s="19" t="s">
        <v>1817</v>
      </c>
      <c r="E8310" s="20" t="str">
        <f>IF(ISBLANK(LeaveTracker[[#This Row],[Employee Name]]),"-----",VLOOKUP(LeaveTracker[[#This Row],[Employee Name]],'List of Employees'!$B$4:$H$767,7))</f>
        <v>EEO/CITY MARKET</v>
      </c>
      <c r="F8310" s="66" t="str">
        <f>IF(ISBLANK(LeaveTracker[[#This Row],[Employee Name]]),"-----",VLOOKUP(LeaveTracker[[#This Row],[Employee Name]],'List of Employees'!$B$4:$H$767,6))</f>
        <v>CASUAL</v>
      </c>
      <c r="G8310" s="24">
        <v>45204</v>
      </c>
      <c r="H8310" s="24">
        <v>45205</v>
      </c>
      <c r="I8310" s="20" t="s">
        <v>81</v>
      </c>
      <c r="K8310" s="57" t="str">
        <f ca="1">LeaveTracker[[#This Row],[Days]]&amp;" "&amp;LeaveTracker[[#This Row],[Type of Leave]]</f>
        <v>2 SL</v>
      </c>
      <c r="L8310" s="23">
        <f ca="1">NETWORKDAYS(LeaveTracker[[#This Row],[Start Date]],LeaveTracker[[#This Row],[End Date]],lstHolidays)</f>
        <v>2</v>
      </c>
      <c r="M8310" s="27"/>
    </row>
    <row r="8311" spans="1:13" ht="30" customHeight="1" x14ac:dyDescent="0.3">
      <c r="A8311" s="27">
        <f>A8309+1</f>
        <v>4439</v>
      </c>
      <c r="B8311" s="31">
        <v>45217</v>
      </c>
      <c r="C8311" s="31">
        <v>45215</v>
      </c>
      <c r="D8311" s="19" t="s">
        <v>1751</v>
      </c>
      <c r="E8311" s="20" t="str">
        <f>IF(ISBLANK(LeaveTracker[[#This Row],[Employee Name]]),"-----",VLOOKUP(LeaveTracker[[#This Row],[Employee Name]],'List of Employees'!$B$4:$H$767,7))</f>
        <v>EEO/CITY MARKET</v>
      </c>
      <c r="F8311" s="66" t="str">
        <f>IF(ISBLANK(LeaveTracker[[#This Row],[Employee Name]]),"-----",VLOOKUP(LeaveTracker[[#This Row],[Employee Name]],'List of Employees'!$B$4:$H$767,6))</f>
        <v>CASUAL</v>
      </c>
      <c r="G8311" s="24">
        <v>45211</v>
      </c>
      <c r="H8311" s="24">
        <v>45212</v>
      </c>
      <c r="I8311" s="20" t="s">
        <v>81</v>
      </c>
      <c r="K8311" s="57" t="str">
        <f ca="1">LeaveTracker[[#This Row],[Days]]&amp;" "&amp;LeaveTracker[[#This Row],[Type of Leave]]</f>
        <v>2 SL</v>
      </c>
      <c r="L8311" s="23">
        <f ca="1">NETWORKDAYS(LeaveTracker[[#This Row],[Start Date]],LeaveTracker[[#This Row],[End Date]],lstHolidays)</f>
        <v>2</v>
      </c>
      <c r="M8311" s="27"/>
    </row>
    <row r="8312" spans="1:13" ht="30" customHeight="1" x14ac:dyDescent="0.3">
      <c r="A8312" s="27">
        <f t="shared" si="108"/>
        <v>4440</v>
      </c>
      <c r="B8312" s="31">
        <v>45217</v>
      </c>
      <c r="C8312" s="31">
        <v>45212</v>
      </c>
      <c r="D8312" s="19" t="s">
        <v>1828</v>
      </c>
      <c r="E8312" s="20" t="str">
        <f>IF(ISBLANK(LeaveTracker[[#This Row],[Employee Name]]),"-----",VLOOKUP(LeaveTracker[[#This Row],[Employee Name]],'List of Employees'!$B$4:$H$767,7))</f>
        <v>EEO/CITY MARKET</v>
      </c>
      <c r="F8312" s="66" t="str">
        <f>IF(ISBLANK(LeaveTracker[[#This Row],[Employee Name]]),"-----",VLOOKUP(LeaveTracker[[#This Row],[Employee Name]],'List of Employees'!$B$4:$H$767,6))</f>
        <v>CASUAL</v>
      </c>
      <c r="G8312" s="24">
        <v>45209</v>
      </c>
      <c r="H8312" s="24">
        <v>45209</v>
      </c>
      <c r="I8312" s="20" t="s">
        <v>81</v>
      </c>
      <c r="K8312" s="57" t="str">
        <f ca="1">LeaveTracker[[#This Row],[Days]]&amp;" "&amp;LeaveTracker[[#This Row],[Type of Leave]]</f>
        <v>1 SL</v>
      </c>
      <c r="L8312" s="23">
        <f ca="1">NETWORKDAYS(LeaveTracker[[#This Row],[Start Date]],LeaveTracker[[#This Row],[End Date]],lstHolidays)</f>
        <v>1</v>
      </c>
      <c r="M8312" s="27"/>
    </row>
    <row r="8313" spans="1:13" ht="30" customHeight="1" x14ac:dyDescent="0.3">
      <c r="A8313" s="27">
        <v>4440</v>
      </c>
      <c r="B8313" s="31">
        <v>45217</v>
      </c>
      <c r="C8313" s="31">
        <v>45212</v>
      </c>
      <c r="D8313" s="19" t="s">
        <v>1828</v>
      </c>
      <c r="E8313" s="20" t="str">
        <f>IF(ISBLANK(LeaveTracker[[#This Row],[Employee Name]]),"-----",VLOOKUP(LeaveTracker[[#This Row],[Employee Name]],'List of Employees'!$B$4:$H$767,7))</f>
        <v>EEO/CITY MARKET</v>
      </c>
      <c r="F8313" s="66" t="str">
        <f>IF(ISBLANK(LeaveTracker[[#This Row],[Employee Name]]),"-----",VLOOKUP(LeaveTracker[[#This Row],[Employee Name]],'List of Employees'!$B$4:$H$767,6))</f>
        <v>CASUAL</v>
      </c>
      <c r="G8313" s="24">
        <v>45211</v>
      </c>
      <c r="H8313" s="24">
        <v>45211</v>
      </c>
      <c r="I8313" s="20" t="s">
        <v>81</v>
      </c>
      <c r="K8313" s="57" t="str">
        <f ca="1">LeaveTracker[[#This Row],[Days]]&amp;" "&amp;LeaveTracker[[#This Row],[Type of Leave]]</f>
        <v>1 SL</v>
      </c>
      <c r="L8313" s="23">
        <f ca="1">NETWORKDAYS(LeaveTracker[[#This Row],[Start Date]],LeaveTracker[[#This Row],[End Date]],lstHolidays)</f>
        <v>1</v>
      </c>
      <c r="M8313" s="27"/>
    </row>
    <row r="8314" spans="1:13" ht="30" customHeight="1" x14ac:dyDescent="0.3">
      <c r="A8314" s="27">
        <f>A8312+1</f>
        <v>4441</v>
      </c>
      <c r="B8314" s="31">
        <v>45217</v>
      </c>
      <c r="C8314" s="31">
        <v>45215</v>
      </c>
      <c r="D8314" s="19" t="s">
        <v>1812</v>
      </c>
      <c r="E8314" s="20" t="str">
        <f>IF(ISBLANK(LeaveTracker[[#This Row],[Employee Name]]),"-----",VLOOKUP(LeaveTracker[[#This Row],[Employee Name]],'List of Employees'!$B$4:$H$767,7))</f>
        <v>CSWDO</v>
      </c>
      <c r="F8314" s="66" t="str">
        <f>IF(ISBLANK(LeaveTracker[[#This Row],[Employee Name]]),"-----",VLOOKUP(LeaveTracker[[#This Row],[Employee Name]],'List of Employees'!$B$4:$H$767,6))</f>
        <v>CASUAL</v>
      </c>
      <c r="G8314" s="24">
        <v>45212</v>
      </c>
      <c r="H8314" s="24">
        <v>45212</v>
      </c>
      <c r="I8314" s="20" t="s">
        <v>81</v>
      </c>
      <c r="K8314" s="57" t="str">
        <f ca="1">LeaveTracker[[#This Row],[Days]]&amp;" "&amp;LeaveTracker[[#This Row],[Type of Leave]]</f>
        <v>1 SL</v>
      </c>
      <c r="L8314" s="23">
        <f ca="1">NETWORKDAYS(LeaveTracker[[#This Row],[Start Date]],LeaveTracker[[#This Row],[End Date]],lstHolidays)</f>
        <v>1</v>
      </c>
      <c r="M8314" s="27"/>
    </row>
    <row r="8315" spans="1:13" ht="30" customHeight="1" x14ac:dyDescent="0.3">
      <c r="A8315" s="27">
        <f t="shared" si="108"/>
        <v>4442</v>
      </c>
      <c r="B8315" s="31">
        <v>45217</v>
      </c>
      <c r="C8315" s="31">
        <v>45215</v>
      </c>
      <c r="D8315" s="19" t="s">
        <v>1825</v>
      </c>
      <c r="E8315" s="20" t="str">
        <f>IF(ISBLANK(LeaveTracker[[#This Row],[Employee Name]]),"-----",VLOOKUP(LeaveTracker[[#This Row],[Employee Name]],'List of Employees'!$B$4:$H$767,7))</f>
        <v>CPDO</v>
      </c>
      <c r="F8315" s="66" t="str">
        <f>IF(ISBLANK(LeaveTracker[[#This Row],[Employee Name]]),"-----",VLOOKUP(LeaveTracker[[#This Row],[Employee Name]],'List of Employees'!$B$4:$H$767,6))</f>
        <v>CASUAL</v>
      </c>
      <c r="G8315" s="24">
        <v>45222</v>
      </c>
      <c r="H8315" s="24">
        <v>45223</v>
      </c>
      <c r="I8315" s="20" t="s">
        <v>82</v>
      </c>
      <c r="K8315" s="57" t="str">
        <f ca="1">LeaveTracker[[#This Row],[Days]]&amp;" "&amp;LeaveTracker[[#This Row],[Type of Leave]]</f>
        <v>2 VL</v>
      </c>
      <c r="L8315" s="23">
        <f ca="1">NETWORKDAYS(LeaveTracker[[#This Row],[Start Date]],LeaveTracker[[#This Row],[End Date]],lstHolidays)</f>
        <v>2</v>
      </c>
      <c r="M8315" s="27"/>
    </row>
    <row r="8316" spans="1:13" ht="30" customHeight="1" x14ac:dyDescent="0.3">
      <c r="A8316" s="27">
        <f t="shared" si="108"/>
        <v>4443</v>
      </c>
      <c r="B8316" s="31">
        <v>45217</v>
      </c>
      <c r="C8316" s="31">
        <v>45212</v>
      </c>
      <c r="D8316" s="19" t="s">
        <v>1891</v>
      </c>
      <c r="E8316" s="20" t="str">
        <f>IF(ISBLANK(LeaveTracker[[#This Row],[Employee Name]]),"-----",VLOOKUP(LeaveTracker[[#This Row],[Employee Name]],'List of Employees'!$B$4:$H$767,7))</f>
        <v>PICNIC GROVE</v>
      </c>
      <c r="F8316" s="66" t="str">
        <f>IF(ISBLANK(LeaveTracker[[#This Row],[Employee Name]]),"-----",VLOOKUP(LeaveTracker[[#This Row],[Employee Name]],'List of Employees'!$B$4:$H$767,6))</f>
        <v>CASUAL</v>
      </c>
      <c r="G8316" s="24">
        <v>45206</v>
      </c>
      <c r="H8316" s="24">
        <v>45208</v>
      </c>
      <c r="I8316" s="20" t="s">
        <v>81</v>
      </c>
      <c r="K8316" s="57" t="str">
        <f>LeaveTracker[[#This Row],[Days]]&amp;" "&amp;LeaveTracker[[#This Row],[Type of Leave]]</f>
        <v>3 SL</v>
      </c>
      <c r="L8316" s="23">
        <v>3</v>
      </c>
      <c r="M8316" s="27"/>
    </row>
    <row r="8317" spans="1:13" ht="30" customHeight="1" x14ac:dyDescent="0.3">
      <c r="A8317" s="27">
        <f t="shared" si="108"/>
        <v>4444</v>
      </c>
      <c r="B8317" s="31">
        <v>45217</v>
      </c>
      <c r="C8317" s="31">
        <v>45215</v>
      </c>
      <c r="D8317" s="19" t="s">
        <v>1891</v>
      </c>
      <c r="E8317" s="20" t="str">
        <f>IF(ISBLANK(LeaveTracker[[#This Row],[Employee Name]]),"-----",VLOOKUP(LeaveTracker[[#This Row],[Employee Name]],'List of Employees'!$B$4:$H$767,7))</f>
        <v>PICNIC GROVE</v>
      </c>
      <c r="F8317" s="66" t="str">
        <f>IF(ISBLANK(LeaveTracker[[#This Row],[Employee Name]]),"-----",VLOOKUP(LeaveTracker[[#This Row],[Employee Name]],'List of Employees'!$B$4:$H$767,6))</f>
        <v>CASUAL</v>
      </c>
      <c r="G8317" s="24">
        <v>45213</v>
      </c>
      <c r="H8317" s="24">
        <v>45213</v>
      </c>
      <c r="I8317" s="20" t="s">
        <v>81</v>
      </c>
      <c r="K8317" s="57" t="str">
        <f>LeaveTracker[[#This Row],[Days]]&amp;" "&amp;LeaveTracker[[#This Row],[Type of Leave]]</f>
        <v>1 SL</v>
      </c>
      <c r="L8317" s="23">
        <v>1</v>
      </c>
      <c r="M8317" s="27"/>
    </row>
    <row r="8318" spans="1:13" ht="30" customHeight="1" x14ac:dyDescent="0.3">
      <c r="A8318" s="27">
        <f t="shared" si="108"/>
        <v>4445</v>
      </c>
      <c r="B8318" s="31">
        <v>45217</v>
      </c>
      <c r="C8318" s="31">
        <v>45215</v>
      </c>
      <c r="D8318" s="19" t="s">
        <v>1907</v>
      </c>
      <c r="E8318" s="20" t="str">
        <f>IF(ISBLANK(LeaveTracker[[#This Row],[Employee Name]]),"-----",VLOOKUP(LeaveTracker[[#This Row],[Employee Name]],'List of Employees'!$B$4:$H$767,7))</f>
        <v>INTERNAL</v>
      </c>
      <c r="F8318" s="66" t="str">
        <f>IF(ISBLANK(LeaveTracker[[#This Row],[Employee Name]]),"-----",VLOOKUP(LeaveTracker[[#This Row],[Employee Name]],'List of Employees'!$B$4:$H$767,6))</f>
        <v>CASUAL</v>
      </c>
      <c r="G8318" s="24">
        <v>45210</v>
      </c>
      <c r="H8318" s="24">
        <v>45212</v>
      </c>
      <c r="I8318" s="20" t="s">
        <v>81</v>
      </c>
      <c r="K8318" s="57" t="str">
        <f ca="1">LeaveTracker[[#This Row],[Days]]&amp;" "&amp;LeaveTracker[[#This Row],[Type of Leave]]</f>
        <v>3 SL</v>
      </c>
      <c r="L8318" s="23">
        <f ca="1">NETWORKDAYS(LeaveTracker[[#This Row],[Start Date]],LeaveTracker[[#This Row],[End Date]],lstHolidays)</f>
        <v>3</v>
      </c>
      <c r="M8318" s="27"/>
    </row>
    <row r="8319" spans="1:13" ht="30" customHeight="1" x14ac:dyDescent="0.3">
      <c r="A8319" s="27">
        <f t="shared" si="108"/>
        <v>4446</v>
      </c>
      <c r="B8319" s="31">
        <v>45217</v>
      </c>
      <c r="C8319" s="31">
        <v>45215</v>
      </c>
      <c r="D8319" s="19" t="s">
        <v>2122</v>
      </c>
      <c r="E8319" s="20" t="str">
        <f>IF(ISBLANK(LeaveTracker[[#This Row],[Employee Name]]),"-----",VLOOKUP(LeaveTracker[[#This Row],[Employee Name]],'List of Employees'!$B$4:$H$767,7))</f>
        <v>DA</v>
      </c>
      <c r="F8319" s="66" t="str">
        <f>IF(ISBLANK(LeaveTracker[[#This Row],[Employee Name]]),"-----",VLOOKUP(LeaveTracker[[#This Row],[Employee Name]],'List of Employees'!$B$4:$H$767,6))</f>
        <v>CASUAL</v>
      </c>
      <c r="G8319" s="24">
        <v>45222</v>
      </c>
      <c r="H8319" s="24">
        <v>45224</v>
      </c>
      <c r="I8319" s="20" t="s">
        <v>82</v>
      </c>
      <c r="K8319" s="57" t="str">
        <f ca="1">LeaveTracker[[#This Row],[Days]]&amp;" "&amp;LeaveTracker[[#This Row],[Type of Leave]]</f>
        <v>3 VL</v>
      </c>
      <c r="L8319" s="23">
        <f ca="1">NETWORKDAYS(LeaveTracker[[#This Row],[Start Date]],LeaveTracker[[#This Row],[End Date]],lstHolidays)</f>
        <v>3</v>
      </c>
      <c r="M8319" s="27"/>
    </row>
    <row r="8320" spans="1:13" ht="30" customHeight="1" x14ac:dyDescent="0.3">
      <c r="A8320" s="27">
        <f t="shared" si="108"/>
        <v>4447</v>
      </c>
      <c r="B8320" s="31">
        <v>45217</v>
      </c>
      <c r="C8320" s="31">
        <v>45209</v>
      </c>
      <c r="D8320" s="19" t="s">
        <v>2373</v>
      </c>
      <c r="E8320" s="20" t="str">
        <f>IF(ISBLANK(LeaveTracker[[#This Row],[Employee Name]]),"-----",VLOOKUP(LeaveTracker[[#This Row],[Employee Name]],'List of Employees'!$B$4:$H$767,7))</f>
        <v>LCR</v>
      </c>
      <c r="F8320" s="66" t="str">
        <f>IF(ISBLANK(LeaveTracker[[#This Row],[Employee Name]]),"-----",VLOOKUP(LeaveTracker[[#This Row],[Employee Name]],'List of Employees'!$B$4:$H$767,6))</f>
        <v>CASUAL</v>
      </c>
      <c r="G8320" s="24">
        <v>45208</v>
      </c>
      <c r="H8320" s="24">
        <v>45208</v>
      </c>
      <c r="I8320" s="20" t="s">
        <v>81</v>
      </c>
      <c r="K8320" s="57" t="str">
        <f ca="1">LeaveTracker[[#This Row],[Days]]&amp;" "&amp;LeaveTracker[[#This Row],[Type of Leave]]</f>
        <v>1 SL</v>
      </c>
      <c r="L8320" s="23">
        <f ca="1">NETWORKDAYS(LeaveTracker[[#This Row],[Start Date]],LeaveTracker[[#This Row],[End Date]],lstHolidays)</f>
        <v>1</v>
      </c>
      <c r="M8320" s="27"/>
    </row>
    <row r="8321" spans="1:13" ht="30" customHeight="1" x14ac:dyDescent="0.3">
      <c r="A8321" s="27">
        <f t="shared" si="108"/>
        <v>4448</v>
      </c>
      <c r="B8321" s="31">
        <v>45217</v>
      </c>
      <c r="C8321" s="31">
        <v>45216</v>
      </c>
      <c r="D8321" s="19" t="s">
        <v>846</v>
      </c>
      <c r="E8321" s="20" t="str">
        <f>IF(ISBLANK(LeaveTracker[[#This Row],[Employee Name]]),"-----",VLOOKUP(LeaveTracker[[#This Row],[Employee Name]],'List of Employees'!$B$4:$H$767,7))</f>
        <v>MO</v>
      </c>
      <c r="F8321" s="66" t="str">
        <f>IF(ISBLANK(LeaveTracker[[#This Row],[Employee Name]]),"-----",VLOOKUP(LeaveTracker[[#This Row],[Employee Name]],'List of Employees'!$B$4:$H$767,6))</f>
        <v>PERMANENT</v>
      </c>
      <c r="G8321" s="24">
        <v>45215</v>
      </c>
      <c r="H8321" s="24">
        <v>45215</v>
      </c>
      <c r="I8321" s="20" t="s">
        <v>81</v>
      </c>
      <c r="K8321" s="57" t="str">
        <f ca="1">LeaveTracker[[#This Row],[Days]]&amp;" "&amp;LeaveTracker[[#This Row],[Type of Leave]]</f>
        <v>1 SL</v>
      </c>
      <c r="L8321" s="23">
        <f ca="1">NETWORKDAYS(LeaveTracker[[#This Row],[Start Date]],LeaveTracker[[#This Row],[End Date]],lstHolidays)</f>
        <v>1</v>
      </c>
      <c r="M8321" s="27"/>
    </row>
    <row r="8322" spans="1:13" ht="30" customHeight="1" x14ac:dyDescent="0.3">
      <c r="A8322" s="27">
        <f t="shared" si="108"/>
        <v>4449</v>
      </c>
      <c r="B8322" s="31">
        <v>45217</v>
      </c>
      <c r="C8322" s="31">
        <v>45213</v>
      </c>
      <c r="D8322" s="19" t="s">
        <v>1302</v>
      </c>
      <c r="E8322" s="20" t="str">
        <f>IF(ISBLANK(LeaveTracker[[#This Row],[Employee Name]]),"-----",VLOOKUP(LeaveTracker[[#This Row],[Employee Name]],'List of Employees'!$B$4:$H$767,7))</f>
        <v>ONT</v>
      </c>
      <c r="F8322" s="66" t="str">
        <f>IF(ISBLANK(LeaveTracker[[#This Row],[Employee Name]]),"-----",VLOOKUP(LeaveTracker[[#This Row],[Employee Name]],'List of Employees'!$B$4:$H$767,6))</f>
        <v>PERMANENT</v>
      </c>
      <c r="G8322" s="24">
        <v>45217</v>
      </c>
      <c r="H8322" s="24">
        <v>45219</v>
      </c>
      <c r="I8322" s="20" t="s">
        <v>82</v>
      </c>
      <c r="K8322" s="57" t="str">
        <f ca="1">LeaveTracker[[#This Row],[Days]]&amp;" "&amp;LeaveTracker[[#This Row],[Type of Leave]]</f>
        <v>3 VL</v>
      </c>
      <c r="L8322" s="23">
        <f ca="1">NETWORKDAYS(LeaveTracker[[#This Row],[Start Date]],LeaveTracker[[#This Row],[End Date]],lstHolidays)</f>
        <v>3</v>
      </c>
      <c r="M8322" s="27"/>
    </row>
    <row r="8323" spans="1:13" ht="30" customHeight="1" x14ac:dyDescent="0.3">
      <c r="A8323" s="27">
        <f t="shared" si="108"/>
        <v>4450</v>
      </c>
      <c r="B8323" s="31">
        <v>45217</v>
      </c>
      <c r="C8323" s="31">
        <v>45209</v>
      </c>
      <c r="D8323" s="19" t="s">
        <v>384</v>
      </c>
      <c r="E8323" s="20" t="str">
        <f>IF(ISBLANK(LeaveTracker[[#This Row],[Employee Name]]),"-----",VLOOKUP(LeaveTracker[[#This Row],[Employee Name]],'List of Employees'!$B$4:$H$767,7))</f>
        <v>ONT</v>
      </c>
      <c r="F8323" s="66" t="str">
        <f>IF(ISBLANK(LeaveTracker[[#This Row],[Employee Name]]),"-----",VLOOKUP(LeaveTracker[[#This Row],[Employee Name]],'List of Employees'!$B$4:$H$767,6))</f>
        <v>PERMANENT</v>
      </c>
      <c r="G8323" s="24">
        <v>45209</v>
      </c>
      <c r="H8323" s="24">
        <v>45209</v>
      </c>
      <c r="I8323" s="20" t="s">
        <v>82</v>
      </c>
      <c r="K8323" s="57" t="str">
        <f ca="1">LeaveTracker[[#This Row],[Days]]&amp;" "&amp;LeaveTracker[[#This Row],[Type of Leave]]</f>
        <v>1 VL</v>
      </c>
      <c r="L8323" s="23">
        <f ca="1">NETWORKDAYS(LeaveTracker[[#This Row],[Start Date]],LeaveTracker[[#This Row],[End Date]],lstHolidays)</f>
        <v>1</v>
      </c>
      <c r="M8323" s="27"/>
    </row>
    <row r="8324" spans="1:13" ht="30" customHeight="1" x14ac:dyDescent="0.3">
      <c r="A8324" s="27">
        <v>4450</v>
      </c>
      <c r="B8324" s="31">
        <v>45217</v>
      </c>
      <c r="C8324" s="31">
        <v>45209</v>
      </c>
      <c r="D8324" s="19" t="s">
        <v>384</v>
      </c>
      <c r="E8324" s="20" t="str">
        <f>IF(ISBLANK(LeaveTracker[[#This Row],[Employee Name]]),"-----",VLOOKUP(LeaveTracker[[#This Row],[Employee Name]],'List of Employees'!$B$4:$H$767,7))</f>
        <v>ONT</v>
      </c>
      <c r="F8324" s="66" t="str">
        <f>IF(ISBLANK(LeaveTracker[[#This Row],[Employee Name]]),"-----",VLOOKUP(LeaveTracker[[#This Row],[Employee Name]],'List of Employees'!$B$4:$H$767,6))</f>
        <v>PERMANENT</v>
      </c>
      <c r="G8324" s="24">
        <v>45213</v>
      </c>
      <c r="H8324" s="24">
        <v>45213</v>
      </c>
      <c r="I8324" s="20" t="s">
        <v>82</v>
      </c>
      <c r="K8324" s="57" t="str">
        <f>LeaveTracker[[#This Row],[Days]]&amp;" "&amp;LeaveTracker[[#This Row],[Type of Leave]]</f>
        <v>1 VL</v>
      </c>
      <c r="L8324" s="23">
        <v>1</v>
      </c>
      <c r="M8324" s="27"/>
    </row>
    <row r="8325" spans="1:13" ht="30" customHeight="1" x14ac:dyDescent="0.3">
      <c r="A8325" s="27">
        <f>A8323+1</f>
        <v>4451</v>
      </c>
      <c r="B8325" s="31">
        <v>45217</v>
      </c>
      <c r="C8325" s="31">
        <v>45210</v>
      </c>
      <c r="D8325" s="19" t="s">
        <v>2178</v>
      </c>
      <c r="E8325" s="20" t="str">
        <f>IF(ISBLANK(LeaveTracker[[#This Row],[Employee Name]]),"-----",VLOOKUP(LeaveTracker[[#This Row],[Employee Name]],'List of Employees'!$B$4:$H$767,7))</f>
        <v>OSPITAL NG TAGAYTAY</v>
      </c>
      <c r="F8325" s="66" t="str">
        <f>IF(ISBLANK(LeaveTracker[[#This Row],[Employee Name]]),"-----",VLOOKUP(LeaveTracker[[#This Row],[Employee Name]],'List of Employees'!$B$4:$H$767,6))</f>
        <v>CASUAL</v>
      </c>
      <c r="G8325" s="24">
        <v>45219</v>
      </c>
      <c r="H8325" s="24">
        <v>45222</v>
      </c>
      <c r="I8325" s="20" t="s">
        <v>82</v>
      </c>
      <c r="K8325" s="57" t="str">
        <f>LeaveTracker[[#This Row],[Days]]&amp;" "&amp;LeaveTracker[[#This Row],[Type of Leave]]</f>
        <v>3 VL</v>
      </c>
      <c r="L8325" s="23">
        <v>3</v>
      </c>
      <c r="M8325" s="27"/>
    </row>
    <row r="8326" spans="1:13" ht="30" customHeight="1" x14ac:dyDescent="0.3">
      <c r="A8326" s="27">
        <f t="shared" si="108"/>
        <v>4452</v>
      </c>
      <c r="B8326" s="31">
        <v>45217</v>
      </c>
      <c r="C8326" s="31">
        <v>45215</v>
      </c>
      <c r="D8326" s="19" t="s">
        <v>893</v>
      </c>
      <c r="E8326" s="20" t="str">
        <f>IF(ISBLANK(LeaveTracker[[#This Row],[Employee Name]]),"-----",VLOOKUP(LeaveTracker[[#This Row],[Employee Name]],'List of Employees'!$B$4:$H$767,7))</f>
        <v>ONT</v>
      </c>
      <c r="F8326" s="66" t="str">
        <f>IF(ISBLANK(LeaveTracker[[#This Row],[Employee Name]]),"-----",VLOOKUP(LeaveTracker[[#This Row],[Employee Name]],'List of Employees'!$B$4:$H$767,6))</f>
        <v>PERMANENT</v>
      </c>
      <c r="G8326" s="24">
        <v>45222</v>
      </c>
      <c r="H8326" s="24">
        <v>45224</v>
      </c>
      <c r="I8326" s="20" t="s">
        <v>82</v>
      </c>
      <c r="K8326" s="57" t="str">
        <f ca="1">LeaveTracker[[#This Row],[Days]]&amp;" "&amp;LeaveTracker[[#This Row],[Type of Leave]]</f>
        <v>3 VL</v>
      </c>
      <c r="L8326" s="23">
        <f ca="1">NETWORKDAYS(LeaveTracker[[#This Row],[Start Date]],LeaveTracker[[#This Row],[End Date]],lstHolidays)</f>
        <v>3</v>
      </c>
      <c r="M8326" s="27"/>
    </row>
    <row r="8327" spans="1:13" ht="30" customHeight="1" x14ac:dyDescent="0.3">
      <c r="A8327" s="27">
        <f t="shared" si="108"/>
        <v>4453</v>
      </c>
      <c r="B8327" s="31">
        <v>45217</v>
      </c>
      <c r="C8327" s="31">
        <v>45206</v>
      </c>
      <c r="D8327" s="19" t="s">
        <v>2231</v>
      </c>
      <c r="E8327" s="20" t="str">
        <f>IF(ISBLANK(LeaveTracker[[#This Row],[Employee Name]]),"-----",VLOOKUP(LeaveTracker[[#This Row],[Employee Name]],'List of Employees'!$B$4:$H$767,7))</f>
        <v>OSPITAL NG TAGAYTAY</v>
      </c>
      <c r="F8327" s="66" t="str">
        <f>IF(ISBLANK(LeaveTracker[[#This Row],[Employee Name]]),"-----",VLOOKUP(LeaveTracker[[#This Row],[Employee Name]],'List of Employees'!$B$4:$H$767,6))</f>
        <v>PERMANENT</v>
      </c>
      <c r="G8327" s="24">
        <v>45231</v>
      </c>
      <c r="H8327" s="24">
        <v>45235</v>
      </c>
      <c r="I8327" s="20" t="s">
        <v>82</v>
      </c>
      <c r="K8327" s="57" t="str">
        <f>LeaveTracker[[#This Row],[Days]]&amp;" "&amp;LeaveTracker[[#This Row],[Type of Leave]]</f>
        <v>5 VL</v>
      </c>
      <c r="L8327" s="23">
        <v>5</v>
      </c>
      <c r="M8327" s="27"/>
    </row>
    <row r="8328" spans="1:13" ht="30" customHeight="1" x14ac:dyDescent="0.3">
      <c r="A8328" s="27">
        <f t="shared" si="108"/>
        <v>4454</v>
      </c>
      <c r="B8328" s="31">
        <v>45217</v>
      </c>
      <c r="C8328" s="31">
        <v>45206</v>
      </c>
      <c r="D8328" s="19" t="s">
        <v>2231</v>
      </c>
      <c r="E8328" s="20" t="str">
        <f>IF(ISBLANK(LeaveTracker[[#This Row],[Employee Name]]),"-----",VLOOKUP(LeaveTracker[[#This Row],[Employee Name]],'List of Employees'!$B$4:$H$767,7))</f>
        <v>OSPITAL NG TAGAYTAY</v>
      </c>
      <c r="F8328" s="66" t="str">
        <f>IF(ISBLANK(LeaveTracker[[#This Row],[Employee Name]]),"-----",VLOOKUP(LeaveTracker[[#This Row],[Employee Name]],'List of Employees'!$B$4:$H$767,6))</f>
        <v>PERMANENT</v>
      </c>
      <c r="G8328" s="24">
        <v>45254</v>
      </c>
      <c r="H8328" s="24">
        <v>45260</v>
      </c>
      <c r="I8328" s="20" t="s">
        <v>82</v>
      </c>
      <c r="K8328" s="57" t="str">
        <f>LeaveTracker[[#This Row],[Days]]&amp;" "&amp;LeaveTracker[[#This Row],[Type of Leave]]</f>
        <v>7 VL</v>
      </c>
      <c r="L8328" s="23">
        <v>7</v>
      </c>
      <c r="M8328" s="27"/>
    </row>
    <row r="8329" spans="1:13" ht="30" customHeight="1" x14ac:dyDescent="0.3">
      <c r="A8329" s="27">
        <f t="shared" si="108"/>
        <v>4455</v>
      </c>
      <c r="B8329" s="31">
        <v>45217</v>
      </c>
      <c r="C8329" s="31">
        <v>45211</v>
      </c>
      <c r="D8329" s="19" t="s">
        <v>387</v>
      </c>
      <c r="E8329" s="20" t="str">
        <f>IF(ISBLANK(LeaveTracker[[#This Row],[Employee Name]]),"-----",VLOOKUP(LeaveTracker[[#This Row],[Employee Name]],'List of Employees'!$B$4:$H$767,7))</f>
        <v>ONT</v>
      </c>
      <c r="F8329" s="66" t="str">
        <f>IF(ISBLANK(LeaveTracker[[#This Row],[Employee Name]]),"-----",VLOOKUP(LeaveTracker[[#This Row],[Employee Name]],'List of Employees'!$B$4:$H$767,6))</f>
        <v>PERMANENT</v>
      </c>
      <c r="G8329" s="24">
        <v>45201</v>
      </c>
      <c r="H8329" s="24">
        <v>45203</v>
      </c>
      <c r="I8329" s="20" t="s">
        <v>81</v>
      </c>
      <c r="K8329" s="57" t="str">
        <f ca="1">LeaveTracker[[#This Row],[Days]]&amp;" "&amp;LeaveTracker[[#This Row],[Type of Leave]]</f>
        <v>3 SL</v>
      </c>
      <c r="L8329" s="23">
        <f ca="1">NETWORKDAYS(LeaveTracker[[#This Row],[Start Date]],LeaveTracker[[#This Row],[End Date]],lstHolidays)</f>
        <v>3</v>
      </c>
      <c r="M8329" s="27"/>
    </row>
    <row r="8330" spans="1:13" ht="30" customHeight="1" x14ac:dyDescent="0.3">
      <c r="A8330" s="27">
        <f t="shared" si="108"/>
        <v>4456</v>
      </c>
      <c r="B8330" s="31">
        <v>45217</v>
      </c>
      <c r="C8330" s="31">
        <v>45216</v>
      </c>
      <c r="D8330" s="19" t="s">
        <v>1894</v>
      </c>
      <c r="E8330" s="20" t="str">
        <f>IF(ISBLANK(LeaveTracker[[#This Row],[Employee Name]]),"-----",VLOOKUP(LeaveTracker[[#This Row],[Employee Name]],'List of Employees'!$B$4:$H$767,7))</f>
        <v>TICC</v>
      </c>
      <c r="F8330" s="66" t="str">
        <f>IF(ISBLANK(LeaveTracker[[#This Row],[Employee Name]]),"-----",VLOOKUP(LeaveTracker[[#This Row],[Employee Name]],'List of Employees'!$B$4:$H$767,6))</f>
        <v>CASUAL</v>
      </c>
      <c r="G8330" s="24">
        <v>45233</v>
      </c>
      <c r="H8330" s="24">
        <v>45233</v>
      </c>
      <c r="I8330" s="20" t="s">
        <v>82</v>
      </c>
      <c r="K8330" s="57" t="str">
        <f ca="1">LeaveTracker[[#This Row],[Days]]&amp;" "&amp;LeaveTracker[[#This Row],[Type of Leave]]</f>
        <v>1 VL</v>
      </c>
      <c r="L8330" s="23">
        <f ca="1">NETWORKDAYS(LeaveTracker[[#This Row],[Start Date]],LeaveTracker[[#This Row],[End Date]],lstHolidays)</f>
        <v>1</v>
      </c>
      <c r="M8330" s="27"/>
    </row>
    <row r="8331" spans="1:13" ht="30" customHeight="1" x14ac:dyDescent="0.3">
      <c r="A8331" s="27">
        <f t="shared" si="108"/>
        <v>4457</v>
      </c>
      <c r="B8331" s="31">
        <v>45217</v>
      </c>
      <c r="C8331" s="31">
        <v>45216</v>
      </c>
      <c r="D8331" s="19" t="s">
        <v>1894</v>
      </c>
      <c r="E8331" s="20" t="str">
        <f>IF(ISBLANK(LeaveTracker[[#This Row],[Employee Name]]),"-----",VLOOKUP(LeaveTracker[[#This Row],[Employee Name]],'List of Employees'!$B$4:$H$767,7))</f>
        <v>TICC</v>
      </c>
      <c r="F8331" s="66" t="str">
        <f>IF(ISBLANK(LeaveTracker[[#This Row],[Employee Name]]),"-----",VLOOKUP(LeaveTracker[[#This Row],[Employee Name]],'List of Employees'!$B$4:$H$767,6))</f>
        <v>CASUAL</v>
      </c>
      <c r="G8331" s="24">
        <v>45224</v>
      </c>
      <c r="H8331" s="24">
        <v>45224</v>
      </c>
      <c r="I8331" s="20" t="s">
        <v>82</v>
      </c>
      <c r="K8331" s="57" t="str">
        <f ca="1">LeaveTracker[[#This Row],[Days]]&amp;" "&amp;LeaveTracker[[#This Row],[Type of Leave]]</f>
        <v>1 VL</v>
      </c>
      <c r="L8331" s="23">
        <f ca="1">NETWORKDAYS(LeaveTracker[[#This Row],[Start Date]],LeaveTracker[[#This Row],[End Date]],lstHolidays)</f>
        <v>1</v>
      </c>
      <c r="M8331" s="27"/>
    </row>
    <row r="8332" spans="1:13" ht="30" customHeight="1" x14ac:dyDescent="0.3">
      <c r="A8332" s="27">
        <f t="shared" si="108"/>
        <v>4458</v>
      </c>
      <c r="B8332" s="31">
        <v>45217</v>
      </c>
      <c r="C8332" s="31">
        <v>45210</v>
      </c>
      <c r="D8332" s="19" t="s">
        <v>1823</v>
      </c>
      <c r="E8332" s="20" t="str">
        <f>IF(ISBLANK(LeaveTracker[[#This Row],[Employee Name]]),"-----",VLOOKUP(LeaveTracker[[#This Row],[Employee Name]],'List of Employees'!$B$4:$H$767,7))</f>
        <v>ONT</v>
      </c>
      <c r="F8332" s="66" t="str">
        <f>IF(ISBLANK(LeaveTracker[[#This Row],[Employee Name]]),"-----",VLOOKUP(LeaveTracker[[#This Row],[Employee Name]],'List of Employees'!$B$4:$H$767,6))</f>
        <v>CASUAL</v>
      </c>
      <c r="G8332" s="24">
        <v>45233</v>
      </c>
      <c r="H8332" s="24">
        <v>45239</v>
      </c>
      <c r="I8332" s="20" t="s">
        <v>82</v>
      </c>
      <c r="K8332" s="57" t="str">
        <f ca="1">LeaveTracker[[#This Row],[Days]]&amp;" "&amp;LeaveTracker[[#This Row],[Type of Leave]]</f>
        <v>5 VL</v>
      </c>
      <c r="L8332" s="23">
        <f ca="1">NETWORKDAYS(LeaveTracker[[#This Row],[Start Date]],LeaveTracker[[#This Row],[End Date]],lstHolidays)</f>
        <v>5</v>
      </c>
      <c r="M8332" s="27"/>
    </row>
    <row r="8333" spans="1:13" ht="30" customHeight="1" x14ac:dyDescent="0.3">
      <c r="A8333" s="27">
        <f t="shared" si="108"/>
        <v>4459</v>
      </c>
      <c r="B8333" s="31">
        <v>45217</v>
      </c>
      <c r="C8333" s="31">
        <v>45210</v>
      </c>
      <c r="D8333" s="19" t="s">
        <v>1823</v>
      </c>
      <c r="E8333" s="20" t="str">
        <f>IF(ISBLANK(LeaveTracker[[#This Row],[Employee Name]]),"-----",VLOOKUP(LeaveTracker[[#This Row],[Employee Name]],'List of Employees'!$B$4:$H$767,7))</f>
        <v>ONT</v>
      </c>
      <c r="F8333" s="66" t="str">
        <f>IF(ISBLANK(LeaveTracker[[#This Row],[Employee Name]]),"-----",VLOOKUP(LeaveTracker[[#This Row],[Employee Name]],'List of Employees'!$B$4:$H$767,6))</f>
        <v>CASUAL</v>
      </c>
      <c r="G8333" s="24">
        <v>45216</v>
      </c>
      <c r="H8333" s="24">
        <v>45216</v>
      </c>
      <c r="I8333" s="20" t="s">
        <v>82</v>
      </c>
      <c r="K8333" s="57" t="str">
        <f ca="1">LeaveTracker[[#This Row],[Days]]&amp;" "&amp;LeaveTracker[[#This Row],[Type of Leave]]</f>
        <v>1 VL</v>
      </c>
      <c r="L8333" s="23">
        <f ca="1">NETWORKDAYS(LeaveTracker[[#This Row],[Start Date]],LeaveTracker[[#This Row],[End Date]],lstHolidays)</f>
        <v>1</v>
      </c>
      <c r="M8333" s="27"/>
    </row>
    <row r="8334" spans="1:13" ht="30" customHeight="1" x14ac:dyDescent="0.3">
      <c r="A8334" s="27">
        <v>4459</v>
      </c>
      <c r="B8334" s="31">
        <v>45217</v>
      </c>
      <c r="C8334" s="31">
        <v>45210</v>
      </c>
      <c r="D8334" s="19" t="s">
        <v>1823</v>
      </c>
      <c r="E8334" s="20" t="str">
        <f>IF(ISBLANK(LeaveTracker[[#This Row],[Employee Name]]),"-----",VLOOKUP(LeaveTracker[[#This Row],[Employee Name]],'List of Employees'!$B$4:$H$767,7))</f>
        <v>ONT</v>
      </c>
      <c r="F8334" s="66" t="str">
        <f>IF(ISBLANK(LeaveTracker[[#This Row],[Employee Name]]),"-----",VLOOKUP(LeaveTracker[[#This Row],[Employee Name]],'List of Employees'!$B$4:$H$767,6))</f>
        <v>CASUAL</v>
      </c>
      <c r="G8334" s="24">
        <v>45218</v>
      </c>
      <c r="H8334" s="24">
        <v>45229</v>
      </c>
      <c r="I8334" s="20" t="s">
        <v>82</v>
      </c>
      <c r="K8334" s="57" t="str">
        <f ca="1">LeaveTracker[[#This Row],[Days]]&amp;" "&amp;LeaveTracker[[#This Row],[Type of Leave]]</f>
        <v>7 VL</v>
      </c>
      <c r="L8334" s="23">
        <f ca="1">NETWORKDAYS(LeaveTracker[[#This Row],[Start Date]],LeaveTracker[[#This Row],[End Date]],lstHolidays)</f>
        <v>7</v>
      </c>
      <c r="M8334" s="27"/>
    </row>
    <row r="8335" spans="1:13" ht="30" customHeight="1" x14ac:dyDescent="0.3">
      <c r="A8335" s="27">
        <f>A8333+1</f>
        <v>4460</v>
      </c>
      <c r="B8335" s="31">
        <v>45217</v>
      </c>
      <c r="C8335" s="31">
        <v>45208</v>
      </c>
      <c r="D8335" s="19" t="s">
        <v>705</v>
      </c>
      <c r="E8335" s="20" t="str">
        <f>IF(ISBLANK(LeaveTracker[[#This Row],[Employee Name]]),"-----",VLOOKUP(LeaveTracker[[#This Row],[Employee Name]],'List of Employees'!$B$4:$H$767,7))</f>
        <v>ONT</v>
      </c>
      <c r="F8335" s="66" t="str">
        <f>IF(ISBLANK(LeaveTracker[[#This Row],[Employee Name]]),"-----",VLOOKUP(LeaveTracker[[#This Row],[Employee Name]],'List of Employees'!$B$4:$H$767,6))</f>
        <v>CASUAL</v>
      </c>
      <c r="G8335" s="24">
        <v>45216</v>
      </c>
      <c r="H8335" s="24">
        <v>45230</v>
      </c>
      <c r="I8335" s="20" t="s">
        <v>82</v>
      </c>
      <c r="K8335" s="57" t="str">
        <f ca="1">LeaveTracker[[#This Row],[Days]]&amp;" "&amp;LeaveTracker[[#This Row],[Type of Leave]]</f>
        <v>10 VL</v>
      </c>
      <c r="L8335" s="23">
        <f ca="1">NETWORKDAYS(LeaveTracker[[#This Row],[Start Date]],LeaveTracker[[#This Row],[End Date]],lstHolidays)</f>
        <v>10</v>
      </c>
      <c r="M8335" s="27"/>
    </row>
    <row r="8336" spans="1:13" ht="30" customHeight="1" x14ac:dyDescent="0.3">
      <c r="A8336" s="27">
        <f t="shared" si="108"/>
        <v>4461</v>
      </c>
      <c r="B8336" s="31">
        <v>45217</v>
      </c>
      <c r="C8336" s="31">
        <v>45209</v>
      </c>
      <c r="D8336" s="19" t="s">
        <v>1041</v>
      </c>
      <c r="E8336" s="20" t="str">
        <f>IF(ISBLANK(LeaveTracker[[#This Row],[Employee Name]]),"-----",VLOOKUP(LeaveTracker[[#This Row],[Employee Name]],'List of Employees'!$B$4:$H$767,7))</f>
        <v>ONT</v>
      </c>
      <c r="F8336" s="66" t="str">
        <f>IF(ISBLANK(LeaveTracker[[#This Row],[Employee Name]]),"-----",VLOOKUP(LeaveTracker[[#This Row],[Employee Name]],'List of Employees'!$B$4:$H$767,6))</f>
        <v>PERMANENT</v>
      </c>
      <c r="G8336" s="24">
        <v>45218</v>
      </c>
      <c r="H8336" s="24">
        <v>45222</v>
      </c>
      <c r="I8336" s="20" t="s">
        <v>82</v>
      </c>
      <c r="K8336" s="57" t="str">
        <f ca="1">LeaveTracker[[#This Row],[Days]]&amp;" "&amp;LeaveTracker[[#This Row],[Type of Leave]]</f>
        <v>3 VL</v>
      </c>
      <c r="L8336" s="23">
        <f ca="1">NETWORKDAYS(LeaveTracker[[#This Row],[Start Date]],LeaveTracker[[#This Row],[End Date]],lstHolidays)</f>
        <v>3</v>
      </c>
      <c r="M8336" s="27"/>
    </row>
    <row r="8337" spans="1:13" ht="30" customHeight="1" x14ac:dyDescent="0.3">
      <c r="A8337" s="27">
        <f t="shared" si="108"/>
        <v>4462</v>
      </c>
      <c r="B8337" s="31">
        <v>45217</v>
      </c>
      <c r="C8337" s="31">
        <v>45209</v>
      </c>
      <c r="D8337" s="19" t="s">
        <v>1041</v>
      </c>
      <c r="E8337" s="20" t="str">
        <f>IF(ISBLANK(LeaveTracker[[#This Row],[Employee Name]]),"-----",VLOOKUP(LeaveTracker[[#This Row],[Employee Name]],'List of Employees'!$B$4:$H$767,7))</f>
        <v>ONT</v>
      </c>
      <c r="F8337" s="66" t="str">
        <f>IF(ISBLANK(LeaveTracker[[#This Row],[Employee Name]]),"-----",VLOOKUP(LeaveTracker[[#This Row],[Employee Name]],'List of Employees'!$B$4:$H$767,6))</f>
        <v>PERMANENT</v>
      </c>
      <c r="G8337" s="24">
        <v>45216</v>
      </c>
      <c r="H8337" s="24">
        <v>45217</v>
      </c>
      <c r="I8337" s="20" t="s">
        <v>82</v>
      </c>
      <c r="K8337" s="57" t="str">
        <f ca="1">LeaveTracker[[#This Row],[Days]]&amp;" "&amp;LeaveTracker[[#This Row],[Type of Leave]]</f>
        <v>2 VL</v>
      </c>
      <c r="L8337" s="23">
        <f ca="1">NETWORKDAYS(LeaveTracker[[#This Row],[Start Date]],LeaveTracker[[#This Row],[End Date]],lstHolidays)</f>
        <v>2</v>
      </c>
      <c r="M8337" s="27"/>
    </row>
    <row r="8338" spans="1:13" ht="30" customHeight="1" x14ac:dyDescent="0.3">
      <c r="A8338" s="27">
        <f t="shared" si="108"/>
        <v>4463</v>
      </c>
      <c r="B8338" s="31">
        <v>45217</v>
      </c>
      <c r="C8338" s="31">
        <v>45203</v>
      </c>
      <c r="D8338" s="19" t="s">
        <v>1882</v>
      </c>
      <c r="E8338" s="20" t="str">
        <f>IF(ISBLANK(LeaveTracker[[#This Row],[Employee Name]]),"-----",VLOOKUP(LeaveTracker[[#This Row],[Employee Name]],'List of Employees'!$B$4:$H$767,7))</f>
        <v>ONT</v>
      </c>
      <c r="F8338" s="66" t="str">
        <f>IF(ISBLANK(LeaveTracker[[#This Row],[Employee Name]]),"-----",VLOOKUP(LeaveTracker[[#This Row],[Employee Name]],'List of Employees'!$B$4:$H$767,6))</f>
        <v>PERMANENT</v>
      </c>
      <c r="G8338" s="24">
        <v>45213</v>
      </c>
      <c r="H8338" s="24">
        <v>45213</v>
      </c>
      <c r="I8338" s="20" t="s">
        <v>82</v>
      </c>
      <c r="K8338" s="57" t="str">
        <f>LeaveTracker[[#This Row],[Days]]&amp;" "&amp;LeaveTracker[[#This Row],[Type of Leave]]</f>
        <v>1 VL</v>
      </c>
      <c r="L8338" s="23">
        <v>1</v>
      </c>
      <c r="M8338" s="27"/>
    </row>
    <row r="8339" spans="1:13" ht="30" customHeight="1" x14ac:dyDescent="0.3">
      <c r="A8339" s="27">
        <v>4463</v>
      </c>
      <c r="B8339" s="31">
        <v>45217</v>
      </c>
      <c r="C8339" s="31">
        <v>45203</v>
      </c>
      <c r="D8339" s="19" t="s">
        <v>1882</v>
      </c>
      <c r="E8339" s="20" t="str">
        <f>IF(ISBLANK(LeaveTracker[[#This Row],[Employee Name]]),"-----",VLOOKUP(LeaveTracker[[#This Row],[Employee Name]],'List of Employees'!$B$4:$H$767,7))</f>
        <v>ONT</v>
      </c>
      <c r="F8339" s="66" t="str">
        <f>IF(ISBLANK(LeaveTracker[[#This Row],[Employee Name]]),"-----",VLOOKUP(LeaveTracker[[#This Row],[Employee Name]],'List of Employees'!$B$4:$H$767,6))</f>
        <v>PERMANENT</v>
      </c>
      <c r="G8339" s="24">
        <v>45215</v>
      </c>
      <c r="H8339" s="24">
        <v>45217</v>
      </c>
      <c r="I8339" s="20" t="s">
        <v>82</v>
      </c>
      <c r="K8339" s="57" t="str">
        <f ca="1">LeaveTracker[[#This Row],[Days]]&amp;" "&amp;LeaveTracker[[#This Row],[Type of Leave]]</f>
        <v>3 VL</v>
      </c>
      <c r="L8339" s="23">
        <f ca="1">NETWORKDAYS(LeaveTracker[[#This Row],[Start Date]],LeaveTracker[[#This Row],[End Date]],lstHolidays)</f>
        <v>3</v>
      </c>
      <c r="M8339" s="27"/>
    </row>
    <row r="8340" spans="1:13" ht="30" customHeight="1" x14ac:dyDescent="0.3">
      <c r="A8340" s="27">
        <f>A8338+1</f>
        <v>4464</v>
      </c>
      <c r="B8340" s="31">
        <v>45217</v>
      </c>
      <c r="C8340" s="31">
        <v>45208</v>
      </c>
      <c r="D8340" s="19" t="s">
        <v>769</v>
      </c>
      <c r="E8340" s="20" t="str">
        <f>IF(ISBLANK(LeaveTracker[[#This Row],[Employee Name]]),"-----",VLOOKUP(LeaveTracker[[#This Row],[Employee Name]],'List of Employees'!$B$4:$H$767,7))</f>
        <v>ONT</v>
      </c>
      <c r="F8340" s="66" t="str">
        <f>IF(ISBLANK(LeaveTracker[[#This Row],[Employee Name]]),"-----",VLOOKUP(LeaveTracker[[#This Row],[Employee Name]],'List of Employees'!$B$4:$H$767,6))</f>
        <v>PERMANENT</v>
      </c>
      <c r="G8340" s="24">
        <v>45215</v>
      </c>
      <c r="H8340" s="24">
        <v>45217</v>
      </c>
      <c r="I8340" s="20" t="s">
        <v>82</v>
      </c>
      <c r="K8340" s="57" t="str">
        <f ca="1">LeaveTracker[[#This Row],[Days]]&amp;" "&amp;LeaveTracker[[#This Row],[Type of Leave]]</f>
        <v>3 VL</v>
      </c>
      <c r="L8340" s="23">
        <f ca="1">NETWORKDAYS(LeaveTracker[[#This Row],[Start Date]],LeaveTracker[[#This Row],[End Date]],lstHolidays)</f>
        <v>3</v>
      </c>
      <c r="M8340" s="27"/>
    </row>
    <row r="8341" spans="1:13" ht="30" customHeight="1" x14ac:dyDescent="0.3">
      <c r="A8341" s="27">
        <f t="shared" si="108"/>
        <v>4465</v>
      </c>
      <c r="B8341" s="31">
        <v>45217</v>
      </c>
      <c r="C8341" s="31">
        <v>45204</v>
      </c>
      <c r="D8341" s="19" t="s">
        <v>2124</v>
      </c>
      <c r="E8341" s="20" t="str">
        <f>IF(ISBLANK(LeaveTracker[[#This Row],[Employee Name]]),"-----",VLOOKUP(LeaveTracker[[#This Row],[Employee Name]],'List of Employees'!$B$4:$H$767,7))</f>
        <v>ADMIN OFFICE</v>
      </c>
      <c r="F8341" s="66" t="str">
        <f>IF(ISBLANK(LeaveTracker[[#This Row],[Employee Name]]),"-----",VLOOKUP(LeaveTracker[[#This Row],[Employee Name]],'List of Employees'!$B$4:$H$767,6))</f>
        <v>JOBCON</v>
      </c>
      <c r="G8341" s="24">
        <v>45201</v>
      </c>
      <c r="H8341" s="24">
        <v>45203</v>
      </c>
      <c r="I8341" s="20" t="s">
        <v>81</v>
      </c>
      <c r="K8341" s="57" t="str">
        <f ca="1">LeaveTracker[[#This Row],[Days]]&amp;" "&amp;LeaveTracker[[#This Row],[Type of Leave]]</f>
        <v>3 SL</v>
      </c>
      <c r="L8341" s="23">
        <f ca="1">NETWORKDAYS(LeaveTracker[[#This Row],[Start Date]],LeaveTracker[[#This Row],[End Date]],lstHolidays)</f>
        <v>3</v>
      </c>
      <c r="M8341" s="27"/>
    </row>
    <row r="8342" spans="1:13" ht="30" customHeight="1" x14ac:dyDescent="0.3">
      <c r="A8342" s="27">
        <f t="shared" si="108"/>
        <v>4466</v>
      </c>
      <c r="B8342" s="31">
        <v>45217</v>
      </c>
      <c r="C8342" s="31">
        <v>45196</v>
      </c>
      <c r="D8342" s="19" t="s">
        <v>2532</v>
      </c>
      <c r="E8342" s="20" t="str">
        <f>IF(ISBLANK(LeaveTracker[[#This Row],[Employee Name]]),"-----",VLOOKUP(LeaveTracker[[#This Row],[Employee Name]],'List of Employees'!$B$4:$H$767,7))</f>
        <v>DEPED</v>
      </c>
      <c r="F8342" s="66" t="str">
        <f>IF(ISBLANK(LeaveTracker[[#This Row],[Employee Name]]),"-----",VLOOKUP(LeaveTracker[[#This Row],[Employee Name]],'List of Employees'!$B$4:$H$767,6))</f>
        <v>JOBCON</v>
      </c>
      <c r="G8342" s="24">
        <v>45195</v>
      </c>
      <c r="H8342" s="24">
        <v>45195</v>
      </c>
      <c r="I8342" s="20" t="s">
        <v>81</v>
      </c>
      <c r="K8342" s="57" t="str">
        <f ca="1">LeaveTracker[[#This Row],[Days]]&amp;" "&amp;LeaveTracker[[#This Row],[Type of Leave]]</f>
        <v>1 SL</v>
      </c>
      <c r="L8342" s="23">
        <f ca="1">NETWORKDAYS(LeaveTracker[[#This Row],[Start Date]],LeaveTracker[[#This Row],[End Date]],lstHolidays)</f>
        <v>1</v>
      </c>
      <c r="M8342" s="27"/>
    </row>
    <row r="8343" spans="1:13" ht="30" customHeight="1" x14ac:dyDescent="0.3">
      <c r="A8343" s="27">
        <f t="shared" si="108"/>
        <v>4467</v>
      </c>
      <c r="B8343" s="31">
        <v>45217</v>
      </c>
      <c r="C8343" s="31">
        <v>45197</v>
      </c>
      <c r="D8343" s="19" t="s">
        <v>2124</v>
      </c>
      <c r="E8343" s="20" t="str">
        <f>IF(ISBLANK(LeaveTracker[[#This Row],[Employee Name]]),"-----",VLOOKUP(LeaveTracker[[#This Row],[Employee Name]],'List of Employees'!$B$4:$H$767,7))</f>
        <v>ADMIN OFFICE</v>
      </c>
      <c r="F8343" s="66" t="str">
        <f>IF(ISBLANK(LeaveTracker[[#This Row],[Employee Name]]),"-----",VLOOKUP(LeaveTracker[[#This Row],[Employee Name]],'List of Employees'!$B$4:$H$767,6))</f>
        <v>JOBCON</v>
      </c>
      <c r="G8343" s="24">
        <v>45195</v>
      </c>
      <c r="H8343" s="24">
        <v>45196</v>
      </c>
      <c r="I8343" s="20" t="s">
        <v>81</v>
      </c>
      <c r="K8343" s="57" t="str">
        <f ca="1">LeaveTracker[[#This Row],[Days]]&amp;" "&amp;LeaveTracker[[#This Row],[Type of Leave]]</f>
        <v>2 SL</v>
      </c>
      <c r="L8343" s="23">
        <f ca="1">NETWORKDAYS(LeaveTracker[[#This Row],[Start Date]],LeaveTracker[[#This Row],[End Date]],lstHolidays)</f>
        <v>2</v>
      </c>
      <c r="M8343" s="27"/>
    </row>
    <row r="8344" spans="1:13" ht="30" customHeight="1" x14ac:dyDescent="0.3">
      <c r="A8344" s="27">
        <f t="shared" si="108"/>
        <v>4468</v>
      </c>
      <c r="B8344" s="31">
        <v>45217</v>
      </c>
      <c r="C8344" s="31">
        <v>45173</v>
      </c>
      <c r="D8344" s="19" t="s">
        <v>2532</v>
      </c>
      <c r="E8344" s="20" t="str">
        <f>IF(ISBLANK(LeaveTracker[[#This Row],[Employee Name]]),"-----",VLOOKUP(LeaveTracker[[#This Row],[Employee Name]],'List of Employees'!$B$4:$H$767,7))</f>
        <v>DEPED</v>
      </c>
      <c r="F8344" s="66" t="str">
        <f>IF(ISBLANK(LeaveTracker[[#This Row],[Employee Name]]),"-----",VLOOKUP(LeaveTracker[[#This Row],[Employee Name]],'List of Employees'!$B$4:$H$767,6))</f>
        <v>JOBCON</v>
      </c>
      <c r="G8344" s="24">
        <v>45169</v>
      </c>
      <c r="H8344" s="24">
        <v>45169</v>
      </c>
      <c r="I8344" s="20" t="s">
        <v>81</v>
      </c>
      <c r="K8344" s="57" t="str">
        <f ca="1">LeaveTracker[[#This Row],[Days]]&amp;" "&amp;LeaveTracker[[#This Row],[Type of Leave]]</f>
        <v>1 SL</v>
      </c>
      <c r="L8344" s="23">
        <f ca="1">NETWORKDAYS(LeaveTracker[[#This Row],[Start Date]],LeaveTracker[[#This Row],[End Date]],lstHolidays)</f>
        <v>1</v>
      </c>
      <c r="M8344" s="27"/>
    </row>
    <row r="8345" spans="1:13" ht="30" customHeight="1" x14ac:dyDescent="0.3">
      <c r="A8345" s="27">
        <f t="shared" si="108"/>
        <v>4469</v>
      </c>
      <c r="B8345" s="31">
        <v>45217</v>
      </c>
      <c r="C8345" s="31">
        <v>45173</v>
      </c>
      <c r="D8345" s="19" t="s">
        <v>2537</v>
      </c>
      <c r="E8345" s="20" t="str">
        <f>IF(ISBLANK(LeaveTracker[[#This Row],[Employee Name]]),"-----",VLOOKUP(LeaveTracker[[#This Row],[Employee Name]],'List of Employees'!$B$4:$H$767,7))</f>
        <v>ONT</v>
      </c>
      <c r="F8345" s="66" t="str">
        <f>IF(ISBLANK(LeaveTracker[[#This Row],[Employee Name]]),"-----",VLOOKUP(LeaveTracker[[#This Row],[Employee Name]],'List of Employees'!$B$4:$H$767,6))</f>
        <v>JOBCON</v>
      </c>
      <c r="G8345" s="24">
        <v>45261</v>
      </c>
      <c r="H8345" s="24">
        <v>45276</v>
      </c>
      <c r="I8345" s="20" t="s">
        <v>297</v>
      </c>
      <c r="J8345" s="42" t="s">
        <v>2538</v>
      </c>
      <c r="K8345" s="57" t="str">
        <f>LeaveTracker[[#This Row],[Days]]&amp;" "&amp;LeaveTracker[[#This Row],[Type of Leave]]</f>
        <v>16 OTHER</v>
      </c>
      <c r="L8345" s="23">
        <v>16</v>
      </c>
      <c r="M8345" s="27"/>
    </row>
    <row r="8346" spans="1:13" ht="30" customHeight="1" x14ac:dyDescent="0.3">
      <c r="A8346" s="27">
        <f t="shared" si="108"/>
        <v>4470</v>
      </c>
      <c r="B8346" s="31">
        <v>45217</v>
      </c>
      <c r="C8346" s="31">
        <v>45215</v>
      </c>
      <c r="D8346" s="19" t="s">
        <v>2321</v>
      </c>
      <c r="E8346" s="20" t="str">
        <f>IF(ISBLANK(LeaveTracker[[#This Row],[Employee Name]]),"-----",VLOOKUP(LeaveTracker[[#This Row],[Employee Name]],'List of Employees'!$B$4:$H$767,7))</f>
        <v>SP</v>
      </c>
      <c r="F8346" s="66" t="str">
        <f>IF(ISBLANK(LeaveTracker[[#This Row],[Employee Name]]),"-----",VLOOKUP(LeaveTracker[[#This Row],[Employee Name]],'List of Employees'!$B$4:$H$767,6))</f>
        <v>CASUAL</v>
      </c>
      <c r="G8346" s="24">
        <v>45211</v>
      </c>
      <c r="H8346" s="24">
        <v>45212</v>
      </c>
      <c r="I8346" s="20" t="s">
        <v>81</v>
      </c>
      <c r="K8346" s="57" t="str">
        <f ca="1">LeaveTracker[[#This Row],[Days]]&amp;" "&amp;LeaveTracker[[#This Row],[Type of Leave]]</f>
        <v>2 SL</v>
      </c>
      <c r="L8346" s="23">
        <f ca="1">NETWORKDAYS(LeaveTracker[[#This Row],[Start Date]],LeaveTracker[[#This Row],[End Date]],lstHolidays)</f>
        <v>2</v>
      </c>
      <c r="M8346" s="27"/>
    </row>
    <row r="8347" spans="1:13" ht="30" customHeight="1" x14ac:dyDescent="0.3">
      <c r="A8347" s="27">
        <f t="shared" si="108"/>
        <v>4471</v>
      </c>
      <c r="B8347" s="31">
        <v>45217</v>
      </c>
      <c r="C8347" s="31">
        <v>45208</v>
      </c>
      <c r="D8347" s="19" t="s">
        <v>1750</v>
      </c>
      <c r="E8347" s="20" t="str">
        <f>IF(ISBLANK(LeaveTracker[[#This Row],[Employee Name]]),"-----",VLOOKUP(LeaveTracker[[#This Row],[Employee Name]],'List of Employees'!$B$4:$H$767,7))</f>
        <v>SP</v>
      </c>
      <c r="F8347" s="66" t="str">
        <f>IF(ISBLANK(LeaveTracker[[#This Row],[Employee Name]]),"-----",VLOOKUP(LeaveTracker[[#This Row],[Employee Name]],'List of Employees'!$B$4:$H$767,6))</f>
        <v>CASUAL</v>
      </c>
      <c r="G8347" s="24">
        <v>45205</v>
      </c>
      <c r="H8347" s="24">
        <v>45205</v>
      </c>
      <c r="I8347" s="20" t="s">
        <v>81</v>
      </c>
      <c r="K8347" s="57" t="str">
        <f ca="1">LeaveTracker[[#This Row],[Days]]&amp;" "&amp;LeaveTracker[[#This Row],[Type of Leave]]</f>
        <v>1 SL</v>
      </c>
      <c r="L8347" s="23">
        <f ca="1">NETWORKDAYS(LeaveTracker[[#This Row],[Start Date]],LeaveTracker[[#This Row],[End Date]],lstHolidays)</f>
        <v>1</v>
      </c>
      <c r="M8347" s="27"/>
    </row>
    <row r="8348" spans="1:13" ht="30" customHeight="1" x14ac:dyDescent="0.3">
      <c r="A8348" s="27">
        <f t="shared" si="108"/>
        <v>4472</v>
      </c>
      <c r="B8348" s="31">
        <v>45217</v>
      </c>
      <c r="C8348" s="31">
        <v>45216</v>
      </c>
      <c r="D8348" s="19" t="s">
        <v>2413</v>
      </c>
      <c r="E8348" s="20" t="str">
        <f>IF(ISBLANK(LeaveTracker[[#This Row],[Employee Name]]),"-----",VLOOKUP(LeaveTracker[[#This Row],[Employee Name]],'List of Employees'!$B$4:$H$767,7))</f>
        <v>PEOPLE'S PARK</v>
      </c>
      <c r="F8348" s="66" t="str">
        <f>IF(ISBLANK(LeaveTracker[[#This Row],[Employee Name]]),"-----",VLOOKUP(LeaveTracker[[#This Row],[Employee Name]],'List of Employees'!$B$4:$H$767,6))</f>
        <v>CASUAL</v>
      </c>
      <c r="G8348" s="24">
        <v>45221</v>
      </c>
      <c r="H8348" s="24">
        <v>45234</v>
      </c>
      <c r="I8348" s="20" t="s">
        <v>82</v>
      </c>
      <c r="K8348" s="57" t="str">
        <f>LeaveTracker[[#This Row],[Days]]&amp;" "&amp;LeaveTracker[[#This Row],[Type of Leave]]</f>
        <v>10 VL</v>
      </c>
      <c r="L8348" s="23">
        <v>10</v>
      </c>
      <c r="M8348" s="27"/>
    </row>
    <row r="8349" spans="1:13" ht="30" customHeight="1" x14ac:dyDescent="0.3">
      <c r="A8349" s="27">
        <f t="shared" si="108"/>
        <v>4473</v>
      </c>
      <c r="B8349" s="31">
        <v>45217</v>
      </c>
      <c r="C8349" s="31">
        <v>45196</v>
      </c>
      <c r="D8349" s="19" t="s">
        <v>1778</v>
      </c>
      <c r="E8349" s="20" t="str">
        <f>IF(ISBLANK(LeaveTracker[[#This Row],[Employee Name]]),"-----",VLOOKUP(LeaveTracker[[#This Row],[Employee Name]],'List of Employees'!$B$4:$H$767,7))</f>
        <v>EEO/CITY MARKET</v>
      </c>
      <c r="F8349" s="66" t="str">
        <f>IF(ISBLANK(LeaveTracker[[#This Row],[Employee Name]]),"-----",VLOOKUP(LeaveTracker[[#This Row],[Employee Name]],'List of Employees'!$B$4:$H$767,6))</f>
        <v>CASUAL</v>
      </c>
      <c r="G8349" s="24">
        <v>45215</v>
      </c>
      <c r="H8349" s="24">
        <v>45215</v>
      </c>
      <c r="I8349" s="20" t="s">
        <v>82</v>
      </c>
      <c r="K8349" s="57" t="str">
        <f ca="1">LeaveTracker[[#This Row],[Days]]&amp;" "&amp;LeaveTracker[[#This Row],[Type of Leave]]</f>
        <v>1 VL</v>
      </c>
      <c r="L8349" s="23">
        <f ca="1">NETWORKDAYS(LeaveTracker[[#This Row],[Start Date]],LeaveTracker[[#This Row],[End Date]],lstHolidays)</f>
        <v>1</v>
      </c>
      <c r="M8349" s="27"/>
    </row>
    <row r="8350" spans="1:13" ht="30" customHeight="1" x14ac:dyDescent="0.3">
      <c r="A8350" s="27">
        <v>4473</v>
      </c>
      <c r="B8350" s="31">
        <v>45217</v>
      </c>
      <c r="C8350" s="31">
        <v>45196</v>
      </c>
      <c r="D8350" s="19" t="s">
        <v>1778</v>
      </c>
      <c r="E8350" s="20" t="str">
        <f>IF(ISBLANK(LeaveTracker[[#This Row],[Employee Name]]),"-----",VLOOKUP(LeaveTracker[[#This Row],[Employee Name]],'List of Employees'!$B$4:$H$767,7))</f>
        <v>EEO/CITY MARKET</v>
      </c>
      <c r="F8350" s="66" t="str">
        <f>IF(ISBLANK(LeaveTracker[[#This Row],[Employee Name]]),"-----",VLOOKUP(LeaveTracker[[#This Row],[Employee Name]],'List of Employees'!$B$4:$H$767,6))</f>
        <v>CASUAL</v>
      </c>
      <c r="G8350" s="24">
        <v>45218</v>
      </c>
      <c r="H8350" s="24">
        <v>45219</v>
      </c>
      <c r="I8350" s="20" t="s">
        <v>82</v>
      </c>
      <c r="K8350" s="57" t="str">
        <f ca="1">LeaveTracker[[#This Row],[Days]]&amp;" "&amp;LeaveTracker[[#This Row],[Type of Leave]]</f>
        <v>2 VL</v>
      </c>
      <c r="L8350" s="23">
        <f ca="1">NETWORKDAYS(LeaveTracker[[#This Row],[Start Date]],LeaveTracker[[#This Row],[End Date]],lstHolidays)</f>
        <v>2</v>
      </c>
      <c r="M8350" s="27"/>
    </row>
    <row r="8351" spans="1:13" ht="30" customHeight="1" x14ac:dyDescent="0.3">
      <c r="A8351" s="27">
        <v>4473</v>
      </c>
      <c r="B8351" s="31">
        <v>45217</v>
      </c>
      <c r="C8351" s="31">
        <v>45196</v>
      </c>
      <c r="D8351" s="19" t="s">
        <v>1778</v>
      </c>
      <c r="E8351" s="20" t="str">
        <f>IF(ISBLANK(LeaveTracker[[#This Row],[Employee Name]]),"-----",VLOOKUP(LeaveTracker[[#This Row],[Employee Name]],'List of Employees'!$B$4:$H$767,7))</f>
        <v>EEO/CITY MARKET</v>
      </c>
      <c r="F8351" s="66" t="str">
        <f>IF(ISBLANK(LeaveTracker[[#This Row],[Employee Name]]),"-----",VLOOKUP(LeaveTracker[[#This Row],[Employee Name]],'List of Employees'!$B$4:$H$767,6))</f>
        <v>CASUAL</v>
      </c>
      <c r="G8351" s="24">
        <v>45222</v>
      </c>
      <c r="H8351" s="24">
        <v>45222</v>
      </c>
      <c r="I8351" s="20" t="s">
        <v>82</v>
      </c>
      <c r="K8351" s="57" t="str">
        <f ca="1">LeaveTracker[[#This Row],[Days]]&amp;" "&amp;LeaveTracker[[#This Row],[Type of Leave]]</f>
        <v>1 VL</v>
      </c>
      <c r="L8351" s="23">
        <f ca="1">NETWORKDAYS(LeaveTracker[[#This Row],[Start Date]],LeaveTracker[[#This Row],[End Date]],lstHolidays)</f>
        <v>1</v>
      </c>
      <c r="M8351" s="27"/>
    </row>
    <row r="8352" spans="1:13" ht="30" customHeight="1" x14ac:dyDescent="0.3">
      <c r="A8352" s="27">
        <v>4473</v>
      </c>
      <c r="B8352" s="31">
        <v>45217</v>
      </c>
      <c r="C8352" s="31">
        <v>45196</v>
      </c>
      <c r="D8352" s="19" t="s">
        <v>1778</v>
      </c>
      <c r="E8352" s="20" t="str">
        <f>IF(ISBLANK(LeaveTracker[[#This Row],[Employee Name]]),"-----",VLOOKUP(LeaveTracker[[#This Row],[Employee Name]],'List of Employees'!$B$4:$H$767,7))</f>
        <v>EEO/CITY MARKET</v>
      </c>
      <c r="F8352" s="66" t="str">
        <f>IF(ISBLANK(LeaveTracker[[#This Row],[Employee Name]]),"-----",VLOOKUP(LeaveTracker[[#This Row],[Employee Name]],'List of Employees'!$B$4:$H$767,6))</f>
        <v>CASUAL</v>
      </c>
      <c r="G8352" s="24">
        <v>45225</v>
      </c>
      <c r="H8352" s="24">
        <v>45226</v>
      </c>
      <c r="I8352" s="20" t="s">
        <v>82</v>
      </c>
      <c r="K8352" s="57" t="str">
        <f ca="1">LeaveTracker[[#This Row],[Days]]&amp;" "&amp;LeaveTracker[[#This Row],[Type of Leave]]</f>
        <v>2 VL</v>
      </c>
      <c r="L8352" s="23">
        <f ca="1">NETWORKDAYS(LeaveTracker[[#This Row],[Start Date]],LeaveTracker[[#This Row],[End Date]],lstHolidays)</f>
        <v>2</v>
      </c>
      <c r="M8352" s="27"/>
    </row>
    <row r="8353" spans="1:13" ht="30" customHeight="1" x14ac:dyDescent="0.3">
      <c r="A8353" s="27">
        <v>4473</v>
      </c>
      <c r="B8353" s="31">
        <v>45217</v>
      </c>
      <c r="C8353" s="31">
        <v>45196</v>
      </c>
      <c r="D8353" s="19" t="s">
        <v>1778</v>
      </c>
      <c r="E8353" s="20" t="str">
        <f>IF(ISBLANK(LeaveTracker[[#This Row],[Employee Name]]),"-----",VLOOKUP(LeaveTracker[[#This Row],[Employee Name]],'List of Employees'!$B$4:$H$767,7))</f>
        <v>EEO/CITY MARKET</v>
      </c>
      <c r="F8353" s="66" t="str">
        <f>IF(ISBLANK(LeaveTracker[[#This Row],[Employee Name]]),"-----",VLOOKUP(LeaveTracker[[#This Row],[Employee Name]],'List of Employees'!$B$4:$H$767,6))</f>
        <v>CASUAL</v>
      </c>
      <c r="G8353" s="24">
        <v>45229</v>
      </c>
      <c r="H8353" s="24">
        <v>45229</v>
      </c>
      <c r="I8353" s="20" t="s">
        <v>82</v>
      </c>
      <c r="K8353" s="57" t="str">
        <f>LeaveTracker[[#This Row],[Days]]&amp;" "&amp;LeaveTracker[[#This Row],[Type of Leave]]</f>
        <v>1 VL</v>
      </c>
      <c r="L8353" s="23">
        <v>1</v>
      </c>
      <c r="M8353" s="27"/>
    </row>
    <row r="8354" spans="1:13" ht="30" customHeight="1" x14ac:dyDescent="0.3">
      <c r="A8354" s="27">
        <f>A8349+1</f>
        <v>4474</v>
      </c>
      <c r="B8354" s="31">
        <v>45217</v>
      </c>
      <c r="C8354" s="31">
        <v>45203</v>
      </c>
      <c r="D8354" s="19" t="s">
        <v>1828</v>
      </c>
      <c r="E8354" s="20" t="str">
        <f>IF(ISBLANK(LeaveTracker[[#This Row],[Employee Name]]),"-----",VLOOKUP(LeaveTracker[[#This Row],[Employee Name]],'List of Employees'!$B$4:$H$767,7))</f>
        <v>EEO/CITY MARKET</v>
      </c>
      <c r="F8354" s="66" t="str">
        <f>IF(ISBLANK(LeaveTracker[[#This Row],[Employee Name]]),"-----",VLOOKUP(LeaveTracker[[#This Row],[Employee Name]],'List of Employees'!$B$4:$H$767,6))</f>
        <v>CASUAL</v>
      </c>
      <c r="G8354" s="24">
        <v>45197</v>
      </c>
      <c r="H8354" s="24">
        <v>45197</v>
      </c>
      <c r="I8354" s="20" t="s">
        <v>81</v>
      </c>
      <c r="K8354" s="57" t="str">
        <f ca="1">LeaveTracker[[#This Row],[Days]]&amp;" "&amp;LeaveTracker[[#This Row],[Type of Leave]]</f>
        <v>1 SL</v>
      </c>
      <c r="L8354" s="23">
        <f ca="1">NETWORKDAYS(LeaveTracker[[#This Row],[Start Date]],LeaveTracker[[#This Row],[End Date]],lstHolidays)</f>
        <v>1</v>
      </c>
      <c r="M8354" s="27"/>
    </row>
    <row r="8355" spans="1:13" ht="30" customHeight="1" x14ac:dyDescent="0.3">
      <c r="A8355" s="27">
        <f t="shared" si="108"/>
        <v>4475</v>
      </c>
      <c r="B8355" s="31">
        <v>45217</v>
      </c>
      <c r="C8355" s="31">
        <v>45203</v>
      </c>
      <c r="D8355" s="19" t="s">
        <v>1818</v>
      </c>
      <c r="E8355" s="20" t="str">
        <f>IF(ISBLANK(LeaveTracker[[#This Row],[Employee Name]]),"-----",VLOOKUP(LeaveTracker[[#This Row],[Employee Name]],'List of Employees'!$B$4:$H$767,7))</f>
        <v>EEO/CITY MARKET</v>
      </c>
      <c r="F8355" s="66" t="str">
        <f>IF(ISBLANK(LeaveTracker[[#This Row],[Employee Name]]),"-----",VLOOKUP(LeaveTracker[[#This Row],[Employee Name]],'List of Employees'!$B$4:$H$767,6))</f>
        <v>CASUAL</v>
      </c>
      <c r="G8355" s="24">
        <v>45202</v>
      </c>
      <c r="H8355" s="24">
        <v>45202</v>
      </c>
      <c r="I8355" s="20" t="s">
        <v>81</v>
      </c>
      <c r="K8355" s="57" t="str">
        <f ca="1">LeaveTracker[[#This Row],[Days]]&amp;" "&amp;LeaveTracker[[#This Row],[Type of Leave]]</f>
        <v>1 SL</v>
      </c>
      <c r="L8355" s="23">
        <f ca="1">NETWORKDAYS(LeaveTracker[[#This Row],[Start Date]],LeaveTracker[[#This Row],[End Date]],lstHolidays)</f>
        <v>1</v>
      </c>
      <c r="M8355" s="27"/>
    </row>
    <row r="8356" spans="1:13" ht="30" customHeight="1" x14ac:dyDescent="0.3">
      <c r="A8356" s="27">
        <f t="shared" si="108"/>
        <v>4476</v>
      </c>
      <c r="B8356" s="31">
        <v>45217</v>
      </c>
      <c r="C8356" s="31">
        <v>45208</v>
      </c>
      <c r="D8356" s="19" t="s">
        <v>1772</v>
      </c>
      <c r="E8356" s="20" t="str">
        <f>IF(ISBLANK(LeaveTracker[[#This Row],[Employee Name]]),"-----",VLOOKUP(LeaveTracker[[#This Row],[Employee Name]],'List of Employees'!$B$4:$H$767,7))</f>
        <v>MAHOGANY MARKET</v>
      </c>
      <c r="F8356" s="66" t="str">
        <f>IF(ISBLANK(LeaveTracker[[#This Row],[Employee Name]]),"-----",VLOOKUP(LeaveTracker[[#This Row],[Employee Name]],'List of Employees'!$B$4:$H$767,6))</f>
        <v>CASUAL</v>
      </c>
      <c r="G8356" s="24">
        <v>45216</v>
      </c>
      <c r="H8356" s="24">
        <v>45216</v>
      </c>
      <c r="I8356" s="20" t="s">
        <v>82</v>
      </c>
      <c r="K8356" s="57" t="str">
        <f ca="1">LeaveTracker[[#This Row],[Days]]&amp;" "&amp;LeaveTracker[[#This Row],[Type of Leave]]</f>
        <v>1 VL</v>
      </c>
      <c r="L8356" s="23">
        <f ca="1">NETWORKDAYS(LeaveTracker[[#This Row],[Start Date]],LeaveTracker[[#This Row],[End Date]],lstHolidays)</f>
        <v>1</v>
      </c>
      <c r="M8356" s="27"/>
    </row>
    <row r="8357" spans="1:13" ht="30" customHeight="1" x14ac:dyDescent="0.3">
      <c r="A8357" s="27">
        <f t="shared" si="108"/>
        <v>4477</v>
      </c>
      <c r="B8357" s="31">
        <v>45217</v>
      </c>
      <c r="C8357" s="31">
        <v>45203</v>
      </c>
      <c r="D8357" s="19" t="s">
        <v>1778</v>
      </c>
      <c r="E8357" s="20" t="str">
        <f>IF(ISBLANK(LeaveTracker[[#This Row],[Employee Name]]),"-----",VLOOKUP(LeaveTracker[[#This Row],[Employee Name]],'List of Employees'!$B$4:$H$767,7))</f>
        <v>EEO/CITY MARKET</v>
      </c>
      <c r="F8357" s="66" t="str">
        <f>IF(ISBLANK(LeaveTracker[[#This Row],[Employee Name]]),"-----",VLOOKUP(LeaveTracker[[#This Row],[Employee Name]],'List of Employees'!$B$4:$H$767,6))</f>
        <v>CASUAL</v>
      </c>
      <c r="G8357" s="24">
        <v>45199</v>
      </c>
      <c r="H8357" s="24">
        <v>45199</v>
      </c>
      <c r="I8357" s="20" t="s">
        <v>81</v>
      </c>
      <c r="K8357" s="57" t="str">
        <f>LeaveTracker[[#This Row],[Days]]&amp;" "&amp;LeaveTracker[[#This Row],[Type of Leave]]</f>
        <v>1 SL</v>
      </c>
      <c r="L8357" s="23">
        <v>1</v>
      </c>
      <c r="M8357" s="27"/>
    </row>
    <row r="8358" spans="1:13" ht="30" customHeight="1" x14ac:dyDescent="0.3">
      <c r="A8358" s="27">
        <v>4477</v>
      </c>
      <c r="B8358" s="31">
        <v>45217</v>
      </c>
      <c r="C8358" s="31">
        <v>45203</v>
      </c>
      <c r="D8358" s="19" t="s">
        <v>1778</v>
      </c>
      <c r="E8358" s="20" t="str">
        <f>IF(ISBLANK(LeaveTracker[[#This Row],[Employee Name]]),"-----",VLOOKUP(LeaveTracker[[#This Row],[Employee Name]],'List of Employees'!$B$4:$H$767,7))</f>
        <v>EEO/CITY MARKET</v>
      </c>
      <c r="F8358" s="66" t="str">
        <f>IF(ISBLANK(LeaveTracker[[#This Row],[Employee Name]]),"-----",VLOOKUP(LeaveTracker[[#This Row],[Employee Name]],'List of Employees'!$B$4:$H$767,6))</f>
        <v>CASUAL</v>
      </c>
      <c r="G8358" s="24">
        <v>45200</v>
      </c>
      <c r="H8358" s="24">
        <v>45200</v>
      </c>
      <c r="I8358" s="20" t="s">
        <v>81</v>
      </c>
      <c r="K8358" s="57" t="str">
        <f>LeaveTracker[[#This Row],[Days]]&amp;" "&amp;LeaveTracker[[#This Row],[Type of Leave]]</f>
        <v>1 SL</v>
      </c>
      <c r="L8358" s="23">
        <v>1</v>
      </c>
      <c r="M8358" s="27"/>
    </row>
    <row r="8359" spans="1:13" ht="30" customHeight="1" x14ac:dyDescent="0.3">
      <c r="A8359" s="27">
        <f>A8357+1</f>
        <v>4478</v>
      </c>
      <c r="B8359" s="31">
        <v>45217</v>
      </c>
      <c r="C8359" s="31">
        <v>45209</v>
      </c>
      <c r="D8359" s="19" t="s">
        <v>2542</v>
      </c>
      <c r="E8359" s="20" t="str">
        <f>IF(ISBLANK(LeaveTracker[[#This Row],[Employee Name]]),"-----",VLOOKUP(LeaveTracker[[#This Row],[Employee Name]],'List of Employees'!$B$4:$H$767,7))</f>
        <v>TICC/JEB</v>
      </c>
      <c r="F8359" s="66" t="str">
        <f>IF(ISBLANK(LeaveTracker[[#This Row],[Employee Name]]),"-----",VLOOKUP(LeaveTracker[[#This Row],[Employee Name]],'List of Employees'!$B$4:$H$767,6))</f>
        <v>CASUAL</v>
      </c>
      <c r="G8359" s="24">
        <v>45188</v>
      </c>
      <c r="H8359" s="24">
        <v>45188</v>
      </c>
      <c r="I8359" s="20" t="s">
        <v>297</v>
      </c>
      <c r="J8359" s="42" t="s">
        <v>1000</v>
      </c>
      <c r="K8359" s="57" t="str">
        <f ca="1">LeaveTracker[[#This Row],[Days]]&amp;" "&amp;LeaveTracker[[#This Row],[Type of Leave]]</f>
        <v>1 OTHER</v>
      </c>
      <c r="L8359" s="23">
        <f ca="1">NETWORKDAYS(LeaveTracker[[#This Row],[Start Date]],LeaveTracker[[#This Row],[End Date]],lstHolidays)</f>
        <v>1</v>
      </c>
      <c r="M8359" s="27"/>
    </row>
    <row r="8360" spans="1:13" ht="30" customHeight="1" x14ac:dyDescent="0.3">
      <c r="A8360" s="27">
        <v>4478</v>
      </c>
      <c r="B8360" s="31">
        <v>45217</v>
      </c>
      <c r="C8360" s="31">
        <v>45209</v>
      </c>
      <c r="D8360" s="19" t="s">
        <v>2542</v>
      </c>
      <c r="E8360" s="20" t="str">
        <f>IF(ISBLANK(LeaveTracker[[#This Row],[Employee Name]]),"-----",VLOOKUP(LeaveTracker[[#This Row],[Employee Name]],'List of Employees'!$B$4:$H$767,7))</f>
        <v>TICC/JEB</v>
      </c>
      <c r="F8360" s="66" t="str">
        <f>IF(ISBLANK(LeaveTracker[[#This Row],[Employee Name]]),"-----",VLOOKUP(LeaveTracker[[#This Row],[Employee Name]],'List of Employees'!$B$4:$H$767,6))</f>
        <v>CASUAL</v>
      </c>
      <c r="G8360" s="24">
        <v>45192</v>
      </c>
      <c r="H8360" s="24">
        <v>45192</v>
      </c>
      <c r="I8360" s="20" t="s">
        <v>297</v>
      </c>
      <c r="J8360" s="42" t="s">
        <v>1000</v>
      </c>
      <c r="K8360" s="57" t="str">
        <f ca="1">LeaveTracker[[#This Row],[Days]]&amp;" "&amp;LeaveTracker[[#This Row],[Type of Leave]]</f>
        <v>0 OTHER</v>
      </c>
      <c r="L8360" s="23">
        <f ca="1">NETWORKDAYS(LeaveTracker[[#This Row],[Start Date]],LeaveTracker[[#This Row],[End Date]],lstHolidays)</f>
        <v>0</v>
      </c>
      <c r="M8360" s="27"/>
    </row>
    <row r="8361" spans="1:13" ht="30" customHeight="1" x14ac:dyDescent="0.3">
      <c r="A8361" s="27">
        <f>A8359+1</f>
        <v>4479</v>
      </c>
      <c r="B8361" s="31">
        <v>45217</v>
      </c>
      <c r="C8361" s="31">
        <v>45209</v>
      </c>
      <c r="D8361" s="19" t="s">
        <v>1942</v>
      </c>
      <c r="E8361" s="20" t="str">
        <f>IF(ISBLANK(LeaveTracker[[#This Row],[Employee Name]]),"-----",VLOOKUP(LeaveTracker[[#This Row],[Employee Name]],'List of Employees'!$B$4:$H$767,7))</f>
        <v>TICC</v>
      </c>
      <c r="F8361" s="66" t="str">
        <f>IF(ISBLANK(LeaveTracker[[#This Row],[Employee Name]]),"-----",VLOOKUP(LeaveTracker[[#This Row],[Employee Name]],'List of Employees'!$B$4:$H$767,6))</f>
        <v>JOBCON</v>
      </c>
      <c r="G8361" s="24">
        <v>45194</v>
      </c>
      <c r="H8361" s="24">
        <v>45195</v>
      </c>
      <c r="I8361" s="20" t="s">
        <v>297</v>
      </c>
      <c r="J8361" s="42" t="s">
        <v>1000</v>
      </c>
      <c r="K8361" s="57" t="str">
        <f ca="1">LeaveTracker[[#This Row],[Days]]&amp;" "&amp;LeaveTracker[[#This Row],[Type of Leave]]</f>
        <v>2 OTHER</v>
      </c>
      <c r="L8361" s="23">
        <f ca="1">NETWORKDAYS(LeaveTracker[[#This Row],[Start Date]],LeaveTracker[[#This Row],[End Date]],lstHolidays)</f>
        <v>2</v>
      </c>
      <c r="M8361" s="27"/>
    </row>
    <row r="8362" spans="1:13" ht="30" customHeight="1" x14ac:dyDescent="0.3">
      <c r="A8362" s="27">
        <f t="shared" si="108"/>
        <v>4480</v>
      </c>
      <c r="B8362" s="31">
        <v>45217</v>
      </c>
      <c r="C8362" s="31">
        <v>45209</v>
      </c>
      <c r="D8362" s="19" t="s">
        <v>1892</v>
      </c>
      <c r="E8362" s="20" t="str">
        <f>IF(ISBLANK(LeaveTracker[[#This Row],[Employee Name]]),"-----",VLOOKUP(LeaveTracker[[#This Row],[Employee Name]],'List of Employees'!$B$4:$H$767,7))</f>
        <v>AGRICULTURE OFFICE</v>
      </c>
      <c r="F8362" s="66" t="str">
        <f>IF(ISBLANK(LeaveTracker[[#This Row],[Employee Name]]),"-----",VLOOKUP(LeaveTracker[[#This Row],[Employee Name]],'List of Employees'!$B$4:$H$767,6))</f>
        <v>PERMANENT</v>
      </c>
      <c r="G8362" s="24">
        <v>45195</v>
      </c>
      <c r="H8362" s="24">
        <v>45196</v>
      </c>
      <c r="I8362" s="20" t="s">
        <v>297</v>
      </c>
      <c r="J8362" s="42" t="s">
        <v>1000</v>
      </c>
      <c r="K8362" s="57" t="str">
        <f ca="1">LeaveTracker[[#This Row],[Days]]&amp;" "&amp;LeaveTracker[[#This Row],[Type of Leave]]</f>
        <v>2 OTHER</v>
      </c>
      <c r="L8362" s="23">
        <f ca="1">NETWORKDAYS(LeaveTracker[[#This Row],[Start Date]],LeaveTracker[[#This Row],[End Date]],lstHolidays)</f>
        <v>2</v>
      </c>
      <c r="M8362" s="27"/>
    </row>
    <row r="8363" spans="1:13" ht="30" customHeight="1" x14ac:dyDescent="0.3">
      <c r="A8363" s="27">
        <v>4480</v>
      </c>
      <c r="B8363" s="31">
        <v>45217</v>
      </c>
      <c r="C8363" s="31">
        <v>45209</v>
      </c>
      <c r="D8363" s="19" t="s">
        <v>1892</v>
      </c>
      <c r="E8363" s="20" t="str">
        <f>IF(ISBLANK(LeaveTracker[[#This Row],[Employee Name]]),"-----",VLOOKUP(LeaveTracker[[#This Row],[Employee Name]],'List of Employees'!$B$4:$H$767,7))</f>
        <v>AGRICULTURE OFFICE</v>
      </c>
      <c r="F8363" s="66" t="str">
        <f>IF(ISBLANK(LeaveTracker[[#This Row],[Employee Name]]),"-----",VLOOKUP(LeaveTracker[[#This Row],[Employee Name]],'List of Employees'!$B$4:$H$767,6))</f>
        <v>PERMANENT</v>
      </c>
      <c r="G8363" s="24">
        <v>45202</v>
      </c>
      <c r="H8363" s="24">
        <v>45202</v>
      </c>
      <c r="I8363" s="20" t="s">
        <v>297</v>
      </c>
      <c r="J8363" s="42" t="s">
        <v>1000</v>
      </c>
      <c r="K8363" s="57" t="str">
        <f ca="1">LeaveTracker[[#This Row],[Days]]&amp;" "&amp;LeaveTracker[[#This Row],[Type of Leave]]</f>
        <v>1 OTHER</v>
      </c>
      <c r="L8363" s="23">
        <f ca="1">NETWORKDAYS(LeaveTracker[[#This Row],[Start Date]],LeaveTracker[[#This Row],[End Date]],lstHolidays)</f>
        <v>1</v>
      </c>
      <c r="M8363" s="27"/>
    </row>
    <row r="8364" spans="1:13" ht="30" customHeight="1" x14ac:dyDescent="0.3">
      <c r="A8364" s="27">
        <f>A8362+1</f>
        <v>4481</v>
      </c>
      <c r="B8364" s="31">
        <v>45217</v>
      </c>
      <c r="C8364" s="31">
        <v>45209</v>
      </c>
      <c r="D8364" s="19" t="s">
        <v>2545</v>
      </c>
      <c r="E8364" s="20" t="str">
        <f>IF(ISBLANK(LeaveTracker[[#This Row],[Employee Name]]),"-----",VLOOKUP(LeaveTracker[[#This Row],[Employee Name]],'List of Employees'!$B$4:$H$767,7))</f>
        <v>TICC</v>
      </c>
      <c r="F8364" s="66" t="str">
        <f>IF(ISBLANK(LeaveTracker[[#This Row],[Employee Name]]),"-----",VLOOKUP(LeaveTracker[[#This Row],[Employee Name]],'List of Employees'!$B$4:$H$767,6))</f>
        <v>CASUAL</v>
      </c>
      <c r="G8364" s="24">
        <v>45205</v>
      </c>
      <c r="H8364" s="24">
        <v>45205</v>
      </c>
      <c r="I8364" s="20" t="s">
        <v>297</v>
      </c>
      <c r="J8364" s="42" t="s">
        <v>1000</v>
      </c>
      <c r="K8364" s="57" t="str">
        <f ca="1">LeaveTracker[[#This Row],[Days]]&amp;" "&amp;LeaveTracker[[#This Row],[Type of Leave]]</f>
        <v>1 OTHER</v>
      </c>
      <c r="L8364" s="23">
        <f ca="1">NETWORKDAYS(LeaveTracker[[#This Row],[Start Date]],LeaveTracker[[#This Row],[End Date]],lstHolidays)</f>
        <v>1</v>
      </c>
      <c r="M8364" s="27"/>
    </row>
    <row r="8365" spans="1:13" ht="30" customHeight="1" x14ac:dyDescent="0.3">
      <c r="A8365" s="27">
        <f t="shared" si="108"/>
        <v>4482</v>
      </c>
      <c r="B8365" s="31">
        <v>45217</v>
      </c>
      <c r="C8365" s="31">
        <v>45209</v>
      </c>
      <c r="D8365" s="19" t="s">
        <v>1808</v>
      </c>
      <c r="E8365" s="20" t="str">
        <f>IF(ISBLANK(LeaveTracker[[#This Row],[Employee Name]]),"-----",VLOOKUP(LeaveTracker[[#This Row],[Employee Name]],'List of Employees'!$B$4:$H$767,7))</f>
        <v>TICC</v>
      </c>
      <c r="F8365" s="66" t="str">
        <f>IF(ISBLANK(LeaveTracker[[#This Row],[Employee Name]]),"-----",VLOOKUP(LeaveTracker[[#This Row],[Employee Name]],'List of Employees'!$B$4:$H$767,6))</f>
        <v>JOBCON</v>
      </c>
      <c r="G8365" s="24">
        <v>45194</v>
      </c>
      <c r="H8365" s="24">
        <v>45194</v>
      </c>
      <c r="I8365" s="20" t="s">
        <v>297</v>
      </c>
      <c r="J8365" s="42" t="s">
        <v>1000</v>
      </c>
      <c r="K8365" s="57" t="str">
        <f ca="1">LeaveTracker[[#This Row],[Days]]&amp;" "&amp;LeaveTracker[[#This Row],[Type of Leave]]</f>
        <v>1 OTHER</v>
      </c>
      <c r="L8365" s="23">
        <f ca="1">NETWORKDAYS(LeaveTracker[[#This Row],[Start Date]],LeaveTracker[[#This Row],[End Date]],lstHolidays)</f>
        <v>1</v>
      </c>
      <c r="M8365" s="27"/>
    </row>
    <row r="8366" spans="1:13" ht="30" customHeight="1" x14ac:dyDescent="0.3">
      <c r="A8366" s="27">
        <f t="shared" si="108"/>
        <v>4483</v>
      </c>
      <c r="B8366" s="31">
        <v>45217</v>
      </c>
      <c r="C8366" s="31">
        <v>45209</v>
      </c>
      <c r="D8366" s="19" t="s">
        <v>2287</v>
      </c>
      <c r="E8366" s="20" t="str">
        <f>IF(ISBLANK(LeaveTracker[[#This Row],[Employee Name]]),"-----",VLOOKUP(LeaveTracker[[#This Row],[Employee Name]],'List of Employees'!$B$4:$H$767,7))</f>
        <v>TICC</v>
      </c>
      <c r="F8366" s="66" t="str">
        <f>IF(ISBLANK(LeaveTracker[[#This Row],[Employee Name]]),"-----",VLOOKUP(LeaveTracker[[#This Row],[Employee Name]],'List of Employees'!$B$4:$H$767,6))</f>
        <v>CASUAL</v>
      </c>
      <c r="G8366" s="24">
        <v>45194</v>
      </c>
      <c r="H8366" s="24">
        <v>45195</v>
      </c>
      <c r="I8366" s="20" t="s">
        <v>297</v>
      </c>
      <c r="J8366" s="42" t="s">
        <v>1000</v>
      </c>
      <c r="K8366" s="57" t="str">
        <f ca="1">LeaveTracker[[#This Row],[Days]]&amp;" "&amp;LeaveTracker[[#This Row],[Type of Leave]]</f>
        <v>2 OTHER</v>
      </c>
      <c r="L8366" s="23">
        <f ca="1">NETWORKDAYS(LeaveTracker[[#This Row],[Start Date]],LeaveTracker[[#This Row],[End Date]],lstHolidays)</f>
        <v>2</v>
      </c>
      <c r="M8366" s="27"/>
    </row>
    <row r="8367" spans="1:13" ht="30" customHeight="1" x14ac:dyDescent="0.3">
      <c r="A8367" s="27">
        <v>4483</v>
      </c>
      <c r="B8367" s="31">
        <v>45217</v>
      </c>
      <c r="C8367" s="31">
        <v>45209</v>
      </c>
      <c r="D8367" s="19" t="s">
        <v>2287</v>
      </c>
      <c r="E8367" s="20" t="str">
        <f>IF(ISBLANK(LeaveTracker[[#This Row],[Employee Name]]),"-----",VLOOKUP(LeaveTracker[[#This Row],[Employee Name]],'List of Employees'!$B$4:$H$767,7))</f>
        <v>TICC</v>
      </c>
      <c r="F8367" s="66" t="str">
        <f>IF(ISBLANK(LeaveTracker[[#This Row],[Employee Name]]),"-----",VLOOKUP(LeaveTracker[[#This Row],[Employee Name]],'List of Employees'!$B$4:$H$767,6))</f>
        <v>CASUAL</v>
      </c>
      <c r="G8367" s="24">
        <v>45197</v>
      </c>
      <c r="H8367" s="24">
        <v>45197</v>
      </c>
      <c r="I8367" s="20" t="s">
        <v>297</v>
      </c>
      <c r="J8367" s="42" t="s">
        <v>1000</v>
      </c>
      <c r="K8367" s="57" t="str">
        <f ca="1">LeaveTracker[[#This Row],[Days]]&amp;" "&amp;LeaveTracker[[#This Row],[Type of Leave]]</f>
        <v>1 OTHER</v>
      </c>
      <c r="L8367" s="23">
        <f ca="1">NETWORKDAYS(LeaveTracker[[#This Row],[Start Date]],LeaveTracker[[#This Row],[End Date]],lstHolidays)</f>
        <v>1</v>
      </c>
      <c r="M8367" s="27"/>
    </row>
    <row r="8368" spans="1:13" ht="30" customHeight="1" x14ac:dyDescent="0.3">
      <c r="A8368" s="27">
        <f>A8366+1</f>
        <v>4484</v>
      </c>
      <c r="B8368" s="31">
        <v>45217</v>
      </c>
      <c r="C8368" s="31">
        <v>45209</v>
      </c>
      <c r="D8368" s="19" t="s">
        <v>2287</v>
      </c>
      <c r="E8368" s="20" t="str">
        <f>IF(ISBLANK(LeaveTracker[[#This Row],[Employee Name]]),"-----",VLOOKUP(LeaveTracker[[#This Row],[Employee Name]],'List of Employees'!$B$4:$H$767,7))</f>
        <v>TICC</v>
      </c>
      <c r="F8368" s="66" t="str">
        <f>IF(ISBLANK(LeaveTracker[[#This Row],[Employee Name]]),"-----",VLOOKUP(LeaveTracker[[#This Row],[Employee Name]],'List of Employees'!$B$4:$H$767,6))</f>
        <v>CASUAL</v>
      </c>
      <c r="G8368" s="24">
        <v>45198</v>
      </c>
      <c r="H8368" s="24">
        <v>45198</v>
      </c>
      <c r="I8368" s="20" t="s">
        <v>81</v>
      </c>
      <c r="K8368" s="57" t="str">
        <f ca="1">LeaveTracker[[#This Row],[Days]]&amp;" "&amp;LeaveTracker[[#This Row],[Type of Leave]]</f>
        <v>1 SL</v>
      </c>
      <c r="L8368" s="23">
        <f ca="1">NETWORKDAYS(LeaveTracker[[#This Row],[Start Date]],LeaveTracker[[#This Row],[End Date]],lstHolidays)</f>
        <v>1</v>
      </c>
      <c r="M8368" s="27"/>
    </row>
    <row r="8369" spans="1:13" ht="30" customHeight="1" x14ac:dyDescent="0.3">
      <c r="A8369" s="27">
        <f t="shared" si="108"/>
        <v>4485</v>
      </c>
      <c r="B8369" s="31">
        <v>45217</v>
      </c>
      <c r="C8369" s="31">
        <v>45209</v>
      </c>
      <c r="D8369" s="19" t="s">
        <v>2548</v>
      </c>
      <c r="E8369" s="20" t="str">
        <f>IF(ISBLANK(LeaveTracker[[#This Row],[Employee Name]]),"-----",VLOOKUP(LeaveTracker[[#This Row],[Employee Name]],'List of Employees'!$B$4:$H$767,7))</f>
        <v>TICC</v>
      </c>
      <c r="F8369" s="66" t="str">
        <f>IF(ISBLANK(LeaveTracker[[#This Row],[Employee Name]]),"-----",VLOOKUP(LeaveTracker[[#This Row],[Employee Name]],'List of Employees'!$B$4:$H$767,6))</f>
        <v>CASUAL</v>
      </c>
      <c r="G8369" s="24">
        <v>45195</v>
      </c>
      <c r="H8369" s="24">
        <v>45195</v>
      </c>
      <c r="I8369" s="20" t="s">
        <v>297</v>
      </c>
      <c r="J8369" s="42" t="s">
        <v>1000</v>
      </c>
      <c r="K8369" s="57" t="str">
        <f ca="1">LeaveTracker[[#This Row],[Days]]&amp;" "&amp;LeaveTracker[[#This Row],[Type of Leave]]</f>
        <v>1 OTHER</v>
      </c>
      <c r="L8369" s="23">
        <f ca="1">NETWORKDAYS(LeaveTracker[[#This Row],[Start Date]],LeaveTracker[[#This Row],[End Date]],lstHolidays)</f>
        <v>1</v>
      </c>
      <c r="M8369" s="27"/>
    </row>
    <row r="8370" spans="1:13" ht="30" customHeight="1" x14ac:dyDescent="0.3">
      <c r="A8370" s="27">
        <f t="shared" si="108"/>
        <v>4486</v>
      </c>
      <c r="B8370" s="31">
        <v>45217</v>
      </c>
      <c r="C8370" s="31">
        <v>45209</v>
      </c>
      <c r="D8370" s="19" t="s">
        <v>2550</v>
      </c>
      <c r="E8370" s="20" t="str">
        <f>IF(ISBLANK(LeaveTracker[[#This Row],[Employee Name]]),"-----",VLOOKUP(LeaveTracker[[#This Row],[Employee Name]],'List of Employees'!$B$4:$H$767,7))</f>
        <v>TICC</v>
      </c>
      <c r="F8370" s="66" t="str">
        <f>IF(ISBLANK(LeaveTracker[[#This Row],[Employee Name]]),"-----",VLOOKUP(LeaveTracker[[#This Row],[Employee Name]],'List of Employees'!$B$4:$H$767,6))</f>
        <v>CASUAL</v>
      </c>
      <c r="G8370" s="24">
        <v>45189</v>
      </c>
      <c r="H8370" s="24">
        <v>45189</v>
      </c>
      <c r="I8370" s="20" t="s">
        <v>297</v>
      </c>
      <c r="J8370" s="42" t="s">
        <v>1000</v>
      </c>
      <c r="K8370" s="57" t="str">
        <f ca="1">LeaveTracker[[#This Row],[Days]]&amp;" "&amp;LeaveTracker[[#This Row],[Type of Leave]]</f>
        <v>1 OTHER</v>
      </c>
      <c r="L8370" s="23">
        <f ca="1">NETWORKDAYS(LeaveTracker[[#This Row],[Start Date]],LeaveTracker[[#This Row],[End Date]],lstHolidays)</f>
        <v>1</v>
      </c>
      <c r="M8370" s="27"/>
    </row>
    <row r="8371" spans="1:13" ht="30" customHeight="1" x14ac:dyDescent="0.3">
      <c r="A8371" s="27">
        <v>4486</v>
      </c>
      <c r="B8371" s="31">
        <v>45217</v>
      </c>
      <c r="C8371" s="31">
        <v>45209</v>
      </c>
      <c r="D8371" s="19" t="s">
        <v>2550</v>
      </c>
      <c r="E8371" s="20" t="str">
        <f>IF(ISBLANK(LeaveTracker[[#This Row],[Employee Name]]),"-----",VLOOKUP(LeaveTracker[[#This Row],[Employee Name]],'List of Employees'!$B$4:$H$767,7))</f>
        <v>TICC</v>
      </c>
      <c r="F8371" s="66" t="str">
        <f>IF(ISBLANK(LeaveTracker[[#This Row],[Employee Name]]),"-----",VLOOKUP(LeaveTracker[[#This Row],[Employee Name]],'List of Employees'!$B$4:$H$767,6))</f>
        <v>CASUAL</v>
      </c>
      <c r="G8371" s="24">
        <v>45197</v>
      </c>
      <c r="H8371" s="24">
        <v>45198</v>
      </c>
      <c r="I8371" s="20" t="s">
        <v>297</v>
      </c>
      <c r="J8371" s="42" t="s">
        <v>1000</v>
      </c>
      <c r="K8371" s="57" t="str">
        <f ca="1">LeaveTracker[[#This Row],[Days]]&amp;" "&amp;LeaveTracker[[#This Row],[Type of Leave]]</f>
        <v>2 OTHER</v>
      </c>
      <c r="L8371" s="23">
        <f ca="1">NETWORKDAYS(LeaveTracker[[#This Row],[Start Date]],LeaveTracker[[#This Row],[End Date]],lstHolidays)</f>
        <v>2</v>
      </c>
      <c r="M8371" s="27"/>
    </row>
    <row r="8372" spans="1:13" ht="30" customHeight="1" x14ac:dyDescent="0.3">
      <c r="A8372" s="27">
        <f>A8370+1</f>
        <v>4487</v>
      </c>
      <c r="B8372" s="31">
        <v>45217</v>
      </c>
      <c r="C8372" s="31">
        <v>45209</v>
      </c>
      <c r="D8372" s="19" t="s">
        <v>1805</v>
      </c>
      <c r="E8372" s="20" t="str">
        <f>IF(ISBLANK(LeaveTracker[[#This Row],[Employee Name]]),"-----",VLOOKUP(LeaveTracker[[#This Row],[Employee Name]],'List of Employees'!$B$4:$H$767,7))</f>
        <v>TICC/TCCH</v>
      </c>
      <c r="F8372" s="66" t="str">
        <f>IF(ISBLANK(LeaveTracker[[#This Row],[Employee Name]]),"-----",VLOOKUP(LeaveTracker[[#This Row],[Employee Name]],'List of Employees'!$B$4:$H$767,6))</f>
        <v>CASUAL</v>
      </c>
      <c r="G8372" s="24">
        <v>45202</v>
      </c>
      <c r="H8372" s="24">
        <v>45203</v>
      </c>
      <c r="I8372" s="20" t="s">
        <v>81</v>
      </c>
      <c r="K8372" s="57" t="str">
        <f ca="1">LeaveTracker[[#This Row],[Days]]&amp;" "&amp;LeaveTracker[[#This Row],[Type of Leave]]</f>
        <v>2 SL</v>
      </c>
      <c r="L8372" s="23">
        <f ca="1">NETWORKDAYS(LeaveTracker[[#This Row],[Start Date]],LeaveTracker[[#This Row],[End Date]],lstHolidays)</f>
        <v>2</v>
      </c>
      <c r="M8372" s="27"/>
    </row>
    <row r="8373" spans="1:13" ht="30" customHeight="1" x14ac:dyDescent="0.3">
      <c r="A8373" s="27">
        <f t="shared" si="108"/>
        <v>4488</v>
      </c>
      <c r="B8373" s="31">
        <v>45217</v>
      </c>
      <c r="C8373" s="31">
        <v>45208</v>
      </c>
      <c r="D8373" s="19" t="s">
        <v>2551</v>
      </c>
      <c r="E8373" s="20" t="str">
        <f>IF(ISBLANK(LeaveTracker[[#This Row],[Employee Name]]),"-----",VLOOKUP(LeaveTracker[[#This Row],[Employee Name]],'List of Employees'!$B$4:$H$767,7))</f>
        <v>TICC</v>
      </c>
      <c r="F8373" s="66" t="str">
        <f>IF(ISBLANK(LeaveTracker[[#This Row],[Employee Name]]),"-----",VLOOKUP(LeaveTracker[[#This Row],[Employee Name]],'List of Employees'!$B$4:$H$767,6))</f>
        <v>CASUAL</v>
      </c>
      <c r="G8373" s="24">
        <v>45205</v>
      </c>
      <c r="H8373" s="24">
        <v>45206</v>
      </c>
      <c r="I8373" s="20" t="s">
        <v>81</v>
      </c>
      <c r="K8373" s="57" t="str">
        <f>LeaveTracker[[#This Row],[Days]]&amp;" "&amp;LeaveTracker[[#This Row],[Type of Leave]]</f>
        <v>2 SL</v>
      </c>
      <c r="L8373" s="23">
        <v>2</v>
      </c>
      <c r="M8373" s="27"/>
    </row>
    <row r="8374" spans="1:13" ht="30" customHeight="1" x14ac:dyDescent="0.3">
      <c r="A8374" s="27">
        <f t="shared" si="108"/>
        <v>4489</v>
      </c>
      <c r="B8374" s="31">
        <v>45217</v>
      </c>
      <c r="C8374" s="31">
        <v>45208</v>
      </c>
      <c r="D8374" s="19" t="s">
        <v>2551</v>
      </c>
      <c r="E8374" s="20" t="str">
        <f>IF(ISBLANK(LeaveTracker[[#This Row],[Employee Name]]),"-----",VLOOKUP(LeaveTracker[[#This Row],[Employee Name]],'List of Employees'!$B$4:$H$767,7))</f>
        <v>TICC</v>
      </c>
      <c r="F8374" s="66" t="str">
        <f>IF(ISBLANK(LeaveTracker[[#This Row],[Employee Name]]),"-----",VLOOKUP(LeaveTracker[[#This Row],[Employee Name]],'List of Employees'!$B$4:$H$767,6))</f>
        <v>CASUAL</v>
      </c>
      <c r="G8374" s="24">
        <v>45207</v>
      </c>
      <c r="H8374" s="24">
        <v>45207</v>
      </c>
      <c r="I8374" s="20" t="s">
        <v>297</v>
      </c>
      <c r="J8374" s="42" t="s">
        <v>1000</v>
      </c>
      <c r="K8374" s="57" t="str">
        <f>LeaveTracker[[#This Row],[Days]]&amp;" "&amp;LeaveTracker[[#This Row],[Type of Leave]]</f>
        <v>1 OTHER</v>
      </c>
      <c r="L8374" s="23">
        <v>1</v>
      </c>
      <c r="M8374" s="27"/>
    </row>
    <row r="8375" spans="1:13" ht="30" customHeight="1" x14ac:dyDescent="0.3">
      <c r="A8375" s="27">
        <f t="shared" si="108"/>
        <v>4490</v>
      </c>
      <c r="B8375" s="31">
        <v>45217</v>
      </c>
      <c r="C8375" s="31">
        <v>45174</v>
      </c>
      <c r="D8375" s="19" t="s">
        <v>1880</v>
      </c>
      <c r="E8375" s="20" t="str">
        <f>IF(ISBLANK(LeaveTracker[[#This Row],[Employee Name]]),"-----",VLOOKUP(LeaveTracker[[#This Row],[Employee Name]],'List of Employees'!$B$4:$H$767,7))</f>
        <v>GSO</v>
      </c>
      <c r="F8375" s="66" t="str">
        <f>IF(ISBLANK(LeaveTracker[[#This Row],[Employee Name]]),"-----",VLOOKUP(LeaveTracker[[#This Row],[Employee Name]],'List of Employees'!$B$4:$H$767,6))</f>
        <v>PERMANENT</v>
      </c>
      <c r="G8375" s="24">
        <v>45211</v>
      </c>
      <c r="H8375" s="24">
        <v>45211</v>
      </c>
      <c r="I8375" s="20" t="s">
        <v>82</v>
      </c>
      <c r="K8375" s="57" t="str">
        <f ca="1">LeaveTracker[[#This Row],[Days]]&amp;" "&amp;LeaveTracker[[#This Row],[Type of Leave]]</f>
        <v>1 VL</v>
      </c>
      <c r="L8375" s="23">
        <f ca="1">NETWORKDAYS(LeaveTracker[[#This Row],[Start Date]],LeaveTracker[[#This Row],[End Date]],lstHolidays)</f>
        <v>1</v>
      </c>
      <c r="M8375" s="27"/>
    </row>
    <row r="8376" spans="1:13" ht="30" customHeight="1" x14ac:dyDescent="0.3">
      <c r="A8376" s="27">
        <f t="shared" si="108"/>
        <v>4491</v>
      </c>
      <c r="B8376" s="31">
        <v>45217</v>
      </c>
      <c r="C8376" s="31">
        <v>45203</v>
      </c>
      <c r="D8376" s="19" t="s">
        <v>830</v>
      </c>
      <c r="E8376" s="20" t="str">
        <f>IF(ISBLANK(LeaveTracker[[#This Row],[Employee Name]]),"-----",VLOOKUP(LeaveTracker[[#This Row],[Employee Name]],'List of Employees'!$B$4:$H$767,7))</f>
        <v>CTO</v>
      </c>
      <c r="F8376" s="66" t="str">
        <f>IF(ISBLANK(LeaveTracker[[#This Row],[Employee Name]]),"-----",VLOOKUP(LeaveTracker[[#This Row],[Employee Name]],'List of Employees'!$B$4:$H$767,6))</f>
        <v>PERMANENT</v>
      </c>
      <c r="G8376" s="24">
        <v>45222</v>
      </c>
      <c r="H8376" s="24">
        <v>45223</v>
      </c>
      <c r="I8376" s="20" t="s">
        <v>82</v>
      </c>
      <c r="K8376" s="57" t="str">
        <f ca="1">LeaveTracker[[#This Row],[Days]]&amp;" "&amp;LeaveTracker[[#This Row],[Type of Leave]]</f>
        <v>2 VL</v>
      </c>
      <c r="L8376" s="23">
        <f ca="1">NETWORKDAYS(LeaveTracker[[#This Row],[Start Date]],LeaveTracker[[#This Row],[End Date]],lstHolidays)</f>
        <v>2</v>
      </c>
      <c r="M8376" s="27"/>
    </row>
    <row r="8377" spans="1:13" ht="30" customHeight="1" x14ac:dyDescent="0.3">
      <c r="A8377" s="27">
        <f t="shared" si="108"/>
        <v>4492</v>
      </c>
      <c r="B8377" s="31">
        <v>45217</v>
      </c>
      <c r="C8377" s="31">
        <v>45208</v>
      </c>
      <c r="D8377" s="19" t="s">
        <v>1881</v>
      </c>
      <c r="E8377" s="20" t="str">
        <f>IF(ISBLANK(LeaveTracker[[#This Row],[Employee Name]]),"-----",VLOOKUP(LeaveTracker[[#This Row],[Employee Name]],'List of Employees'!$B$4:$H$767,7))</f>
        <v>TICC</v>
      </c>
      <c r="F8377" s="66" t="str">
        <f>IF(ISBLANK(LeaveTracker[[#This Row],[Employee Name]]),"-----",VLOOKUP(LeaveTracker[[#This Row],[Employee Name]],'List of Employees'!$B$4:$H$767,6))</f>
        <v>CASUAL</v>
      </c>
      <c r="G8377" s="24">
        <v>45215</v>
      </c>
      <c r="H8377" s="24">
        <v>45230</v>
      </c>
      <c r="I8377" s="20" t="s">
        <v>82</v>
      </c>
      <c r="K8377" s="57" t="str">
        <f>LeaveTracker[[#This Row],[Days]]&amp;" "&amp;LeaveTracker[[#This Row],[Type of Leave]]</f>
        <v>12 VL</v>
      </c>
      <c r="L8377" s="23">
        <v>12</v>
      </c>
      <c r="M8377" s="27"/>
    </row>
    <row r="8378" spans="1:13" ht="30" customHeight="1" x14ac:dyDescent="0.3">
      <c r="A8378" s="27">
        <f t="shared" si="108"/>
        <v>4493</v>
      </c>
      <c r="B8378" s="31">
        <v>45217</v>
      </c>
      <c r="C8378" s="31">
        <v>45208</v>
      </c>
      <c r="D8378" s="19" t="s">
        <v>1857</v>
      </c>
      <c r="E8378" s="20" t="str">
        <f>IF(ISBLANK(LeaveTracker[[#This Row],[Employee Name]]),"-----",VLOOKUP(LeaveTracker[[#This Row],[Employee Name]],'List of Employees'!$B$4:$H$767,7))</f>
        <v>TICC</v>
      </c>
      <c r="F8378" s="66" t="str">
        <f>IF(ISBLANK(LeaveTracker[[#This Row],[Employee Name]]),"-----",VLOOKUP(LeaveTracker[[#This Row],[Employee Name]],'List of Employees'!$B$4:$H$767,6))</f>
        <v>CASUAL</v>
      </c>
      <c r="G8378" s="24">
        <v>45205</v>
      </c>
      <c r="H8378" s="24">
        <v>45205</v>
      </c>
      <c r="I8378" s="20" t="s">
        <v>81</v>
      </c>
      <c r="K8378" s="57" t="str">
        <f ca="1">LeaveTracker[[#This Row],[Days]]&amp;" "&amp;LeaveTracker[[#This Row],[Type of Leave]]</f>
        <v>1 SL</v>
      </c>
      <c r="L8378" s="23">
        <f ca="1">NETWORKDAYS(LeaveTracker[[#This Row],[Start Date]],LeaveTracker[[#This Row],[End Date]],lstHolidays)</f>
        <v>1</v>
      </c>
      <c r="M8378" s="27"/>
    </row>
    <row r="8379" spans="1:13" ht="30" customHeight="1" x14ac:dyDescent="0.3">
      <c r="A8379" s="27">
        <f t="shared" si="108"/>
        <v>4494</v>
      </c>
      <c r="B8379" s="31">
        <v>45217</v>
      </c>
      <c r="C8379" s="31">
        <v>45174</v>
      </c>
      <c r="D8379" s="19" t="s">
        <v>1880</v>
      </c>
      <c r="E8379" s="20" t="str">
        <f>IF(ISBLANK(LeaveTracker[[#This Row],[Employee Name]]),"-----",VLOOKUP(LeaveTracker[[#This Row],[Employee Name]],'List of Employees'!$B$4:$H$767,7))</f>
        <v>GSO</v>
      </c>
      <c r="F8379" s="66" t="str">
        <f>IF(ISBLANK(LeaveTracker[[#This Row],[Employee Name]]),"-----",VLOOKUP(LeaveTracker[[#This Row],[Employee Name]],'List of Employees'!$B$4:$H$767,6))</f>
        <v>PERMANENT</v>
      </c>
      <c r="G8379" s="24">
        <v>45201</v>
      </c>
      <c r="H8379" s="24">
        <v>45201</v>
      </c>
      <c r="I8379" s="20" t="s">
        <v>81</v>
      </c>
      <c r="K8379" s="57" t="str">
        <f ca="1">LeaveTracker[[#This Row],[Days]]&amp;" "&amp;LeaveTracker[[#This Row],[Type of Leave]]</f>
        <v>1 SL</v>
      </c>
      <c r="L8379" s="23">
        <f ca="1">NETWORKDAYS(LeaveTracker[[#This Row],[Start Date]],LeaveTracker[[#This Row],[End Date]],lstHolidays)</f>
        <v>1</v>
      </c>
      <c r="M8379" s="27"/>
    </row>
    <row r="8380" spans="1:13" ht="30" customHeight="1" x14ac:dyDescent="0.3">
      <c r="A8380" s="27">
        <f t="shared" si="108"/>
        <v>4495</v>
      </c>
      <c r="B8380" s="31">
        <v>45217</v>
      </c>
      <c r="C8380" s="31">
        <v>45206</v>
      </c>
      <c r="D8380" s="19" t="s">
        <v>1869</v>
      </c>
      <c r="E8380" s="20" t="str">
        <f>IF(ISBLANK(LeaveTracker[[#This Row],[Employee Name]]),"-----",VLOOKUP(LeaveTracker[[#This Row],[Employee Name]],'List of Employees'!$B$4:$H$767,7))</f>
        <v>CENRO</v>
      </c>
      <c r="F8380" s="66" t="str">
        <f>IF(ISBLANK(LeaveTracker[[#This Row],[Employee Name]]),"-----",VLOOKUP(LeaveTracker[[#This Row],[Employee Name]],'List of Employees'!$B$4:$H$767,6))</f>
        <v>CASUAL</v>
      </c>
      <c r="G8380" s="24">
        <v>45205</v>
      </c>
      <c r="H8380" s="24">
        <v>45205</v>
      </c>
      <c r="I8380" s="20" t="s">
        <v>81</v>
      </c>
      <c r="K8380" s="57" t="str">
        <f ca="1">LeaveTracker[[#This Row],[Days]]&amp;" "&amp;LeaveTracker[[#This Row],[Type of Leave]]</f>
        <v>1 SL</v>
      </c>
      <c r="L8380" s="23">
        <f ca="1">NETWORKDAYS(LeaveTracker[[#This Row],[Start Date]],LeaveTracker[[#This Row],[End Date]],lstHolidays)</f>
        <v>1</v>
      </c>
      <c r="M8380" s="27"/>
    </row>
    <row r="8381" spans="1:13" ht="30" customHeight="1" x14ac:dyDescent="0.3">
      <c r="A8381" s="27">
        <f t="shared" si="108"/>
        <v>4496</v>
      </c>
      <c r="B8381" s="31">
        <v>45217</v>
      </c>
      <c r="C8381" s="31">
        <v>45206</v>
      </c>
      <c r="D8381" s="19" t="s">
        <v>1863</v>
      </c>
      <c r="E8381" s="20" t="str">
        <f>IF(ISBLANK(LeaveTracker[[#This Row],[Employee Name]]),"-----",VLOOKUP(LeaveTracker[[#This Row],[Employee Name]],'List of Employees'!$B$4:$H$767,7))</f>
        <v>CENRO</v>
      </c>
      <c r="F8381" s="66" t="str">
        <f>IF(ISBLANK(LeaveTracker[[#This Row],[Employee Name]]),"-----",VLOOKUP(LeaveTracker[[#This Row],[Employee Name]],'List of Employees'!$B$4:$H$767,6))</f>
        <v>CASUAL</v>
      </c>
      <c r="G8381" s="24">
        <v>45202</v>
      </c>
      <c r="H8381" s="24">
        <v>45203</v>
      </c>
      <c r="I8381" s="20" t="s">
        <v>81</v>
      </c>
      <c r="K8381" s="57" t="str">
        <f ca="1">LeaveTracker[[#This Row],[Days]]&amp;" "&amp;LeaveTracker[[#This Row],[Type of Leave]]</f>
        <v>2 SL</v>
      </c>
      <c r="L8381" s="23">
        <f ca="1">NETWORKDAYS(LeaveTracker[[#This Row],[Start Date]],LeaveTracker[[#This Row],[End Date]],lstHolidays)</f>
        <v>2</v>
      </c>
      <c r="M8381" s="27"/>
    </row>
    <row r="8382" spans="1:13" ht="30" customHeight="1" x14ac:dyDescent="0.3">
      <c r="A8382" s="27">
        <v>4496</v>
      </c>
      <c r="B8382" s="31">
        <v>45217</v>
      </c>
      <c r="C8382" s="31">
        <v>45206</v>
      </c>
      <c r="D8382" s="19" t="s">
        <v>1863</v>
      </c>
      <c r="E8382" s="20" t="str">
        <f>IF(ISBLANK(LeaveTracker[[#This Row],[Employee Name]]),"-----",VLOOKUP(LeaveTracker[[#This Row],[Employee Name]],'List of Employees'!$B$4:$H$767,7))</f>
        <v>CENRO</v>
      </c>
      <c r="F8382" s="66" t="str">
        <f>IF(ISBLANK(LeaveTracker[[#This Row],[Employee Name]]),"-----",VLOOKUP(LeaveTracker[[#This Row],[Employee Name]],'List of Employees'!$B$4:$H$767,6))</f>
        <v>CASUAL</v>
      </c>
      <c r="G8382" s="24">
        <v>45205</v>
      </c>
      <c r="H8382" s="24">
        <v>45205</v>
      </c>
      <c r="I8382" s="20" t="s">
        <v>81</v>
      </c>
      <c r="K8382" s="57" t="str">
        <f ca="1">LeaveTracker[[#This Row],[Days]]&amp;" "&amp;LeaveTracker[[#This Row],[Type of Leave]]</f>
        <v>1 SL</v>
      </c>
      <c r="L8382" s="23">
        <f ca="1">NETWORKDAYS(LeaveTracker[[#This Row],[Start Date]],LeaveTracker[[#This Row],[End Date]],lstHolidays)</f>
        <v>1</v>
      </c>
      <c r="M8382" s="27"/>
    </row>
    <row r="8383" spans="1:13" ht="30" customHeight="1" x14ac:dyDescent="0.3">
      <c r="A8383" s="27">
        <f>A8381+1</f>
        <v>4497</v>
      </c>
      <c r="B8383" s="31">
        <v>45217</v>
      </c>
      <c r="C8383" s="31">
        <v>45205</v>
      </c>
      <c r="D8383" s="19" t="s">
        <v>1832</v>
      </c>
      <c r="E8383" s="20" t="str">
        <f>IF(ISBLANK(LeaveTracker[[#This Row],[Employee Name]]),"-----",VLOOKUP(LeaveTracker[[#This Row],[Employee Name]],'List of Employees'!$B$4:$H$767,7))</f>
        <v>CENRO</v>
      </c>
      <c r="F8383" s="66" t="str">
        <f>IF(ISBLANK(LeaveTracker[[#This Row],[Employee Name]]),"-----",VLOOKUP(LeaveTracker[[#This Row],[Employee Name]],'List of Employees'!$B$4:$H$767,6))</f>
        <v>CASUAL</v>
      </c>
      <c r="G8383" s="24">
        <v>45202</v>
      </c>
      <c r="H8383" s="24">
        <v>45204</v>
      </c>
      <c r="I8383" s="20" t="s">
        <v>81</v>
      </c>
      <c r="K8383" s="57" t="str">
        <f ca="1">LeaveTracker[[#This Row],[Days]]&amp;" "&amp;LeaveTracker[[#This Row],[Type of Leave]]</f>
        <v>3 SL</v>
      </c>
      <c r="L8383" s="23">
        <f ca="1">NETWORKDAYS(LeaveTracker[[#This Row],[Start Date]],LeaveTracker[[#This Row],[End Date]],lstHolidays)</f>
        <v>3</v>
      </c>
      <c r="M8383" s="27"/>
    </row>
    <row r="8384" spans="1:13" ht="30" customHeight="1" x14ac:dyDescent="0.3">
      <c r="A8384" s="27">
        <f t="shared" ref="A8384:A8419" si="109">A8383+1</f>
        <v>4498</v>
      </c>
      <c r="B8384" s="31">
        <v>45217</v>
      </c>
      <c r="C8384" s="31">
        <v>45215</v>
      </c>
      <c r="D8384" s="19" t="s">
        <v>806</v>
      </c>
      <c r="E8384" s="20" t="str">
        <f>IF(ISBLANK(LeaveTracker[[#This Row],[Employee Name]]),"-----",VLOOKUP(LeaveTracker[[#This Row],[Employee Name]],'List of Employees'!$B$4:$H$767,7))</f>
        <v>CHO</v>
      </c>
      <c r="F8384" s="66" t="str">
        <f>IF(ISBLANK(LeaveTracker[[#This Row],[Employee Name]]),"-----",VLOOKUP(LeaveTracker[[#This Row],[Employee Name]],'List of Employees'!$B$4:$H$767,6))</f>
        <v>PERMANENT</v>
      </c>
      <c r="G8384" s="21">
        <v>45222</v>
      </c>
      <c r="H8384" s="24">
        <v>45224</v>
      </c>
      <c r="I8384" s="20" t="s">
        <v>82</v>
      </c>
      <c r="K8384" s="57" t="str">
        <f ca="1">LeaveTracker[[#This Row],[Days]]&amp;" "&amp;LeaveTracker[[#This Row],[Type of Leave]]</f>
        <v>3 VL</v>
      </c>
      <c r="L8384" s="23">
        <f ca="1">NETWORKDAYS(LeaveTracker[[#This Row],[Start Date]],LeaveTracker[[#This Row],[End Date]],lstHolidays)</f>
        <v>3</v>
      </c>
      <c r="M8384" s="27"/>
    </row>
    <row r="8385" spans="1:13" ht="30" customHeight="1" x14ac:dyDescent="0.3">
      <c r="A8385" s="27">
        <f t="shared" si="109"/>
        <v>4499</v>
      </c>
      <c r="B8385" s="31">
        <v>45217</v>
      </c>
      <c r="C8385" s="31">
        <v>45211</v>
      </c>
      <c r="D8385" s="19" t="s">
        <v>1767</v>
      </c>
      <c r="E8385" s="20" t="str">
        <f>IF(ISBLANK(LeaveTracker[[#This Row],[Employee Name]]),"-----",VLOOKUP(LeaveTracker[[#This Row],[Employee Name]],'List of Employees'!$B$4:$H$767,7))</f>
        <v>CHO</v>
      </c>
      <c r="F8385" s="66" t="str">
        <f>IF(ISBLANK(LeaveTracker[[#This Row],[Employee Name]]),"-----",VLOOKUP(LeaveTracker[[#This Row],[Employee Name]],'List of Employees'!$B$4:$H$767,6))</f>
        <v>CASUAL</v>
      </c>
      <c r="G8385" s="24">
        <v>45210</v>
      </c>
      <c r="H8385" s="24">
        <v>45210</v>
      </c>
      <c r="I8385" s="20" t="s">
        <v>81</v>
      </c>
      <c r="K8385" s="57" t="str">
        <f ca="1">LeaveTracker[[#This Row],[Days]]&amp;" "&amp;LeaveTracker[[#This Row],[Type of Leave]]</f>
        <v>1 SL</v>
      </c>
      <c r="L8385" s="23">
        <f ca="1">NETWORKDAYS(LeaveTracker[[#This Row],[Start Date]],LeaveTracker[[#This Row],[End Date]],lstHolidays)</f>
        <v>1</v>
      </c>
      <c r="M8385" s="27"/>
    </row>
    <row r="8386" spans="1:13" ht="30" customHeight="1" x14ac:dyDescent="0.3">
      <c r="A8386" s="27">
        <f t="shared" si="109"/>
        <v>4500</v>
      </c>
      <c r="B8386" s="31">
        <v>45217</v>
      </c>
      <c r="C8386" s="31">
        <v>45215</v>
      </c>
      <c r="D8386" s="19" t="s">
        <v>571</v>
      </c>
      <c r="E8386" s="20" t="str">
        <f>IF(ISBLANK(LeaveTracker[[#This Row],[Employee Name]]),"-----",VLOOKUP(LeaveTracker[[#This Row],[Employee Name]],'List of Employees'!$B$4:$H$767,7))</f>
        <v>CCT</v>
      </c>
      <c r="F8386" s="66" t="str">
        <f>IF(ISBLANK(LeaveTracker[[#This Row],[Employee Name]]),"-----",VLOOKUP(LeaveTracker[[#This Row],[Employee Name]],'List of Employees'!$B$4:$H$767,6))</f>
        <v>PERMANENT</v>
      </c>
      <c r="G8386" s="24">
        <v>45212</v>
      </c>
      <c r="H8386" s="24">
        <v>45212</v>
      </c>
      <c r="I8386" s="20" t="s">
        <v>81</v>
      </c>
      <c r="K8386" s="57" t="str">
        <f ca="1">LeaveTracker[[#This Row],[Days]]&amp;" "&amp;LeaveTracker[[#This Row],[Type of Leave]]</f>
        <v>1 SL</v>
      </c>
      <c r="L8386" s="23">
        <f ca="1">NETWORKDAYS(LeaveTracker[[#This Row],[Start Date]],LeaveTracker[[#This Row],[End Date]],lstHolidays)</f>
        <v>1</v>
      </c>
      <c r="M8386" s="27"/>
    </row>
    <row r="8387" spans="1:13" ht="30" customHeight="1" x14ac:dyDescent="0.3">
      <c r="A8387" s="27">
        <f t="shared" si="109"/>
        <v>4501</v>
      </c>
      <c r="B8387" s="31">
        <v>45217</v>
      </c>
      <c r="C8387" s="31">
        <v>45215</v>
      </c>
      <c r="D8387" s="19" t="s">
        <v>627</v>
      </c>
      <c r="E8387" s="20" t="str">
        <f>IF(ISBLANK(LeaveTracker[[#This Row],[Employee Name]]),"-----",VLOOKUP(LeaveTracker[[#This Row],[Employee Name]],'List of Employees'!$B$4:$H$767,7))</f>
        <v>CCT</v>
      </c>
      <c r="F8387" s="66" t="str">
        <f>IF(ISBLANK(LeaveTracker[[#This Row],[Employee Name]]),"-----",VLOOKUP(LeaveTracker[[#This Row],[Employee Name]],'List of Employees'!$B$4:$H$767,6))</f>
        <v>PERMANENT</v>
      </c>
      <c r="G8387" s="24">
        <v>45212</v>
      </c>
      <c r="H8387" s="24">
        <v>45212</v>
      </c>
      <c r="I8387" s="20" t="s">
        <v>81</v>
      </c>
      <c r="K8387" s="57" t="str">
        <f ca="1">LeaveTracker[[#This Row],[Days]]&amp;" "&amp;LeaveTracker[[#This Row],[Type of Leave]]</f>
        <v>1 SL</v>
      </c>
      <c r="L8387" s="23">
        <f ca="1">NETWORKDAYS(LeaveTracker[[#This Row],[Start Date]],LeaveTracker[[#This Row],[End Date]],lstHolidays)</f>
        <v>1</v>
      </c>
      <c r="M8387" s="27"/>
    </row>
    <row r="8388" spans="1:13" ht="30" customHeight="1" x14ac:dyDescent="0.3">
      <c r="A8388" s="27">
        <f t="shared" si="109"/>
        <v>4502</v>
      </c>
      <c r="B8388" s="31">
        <v>45217</v>
      </c>
      <c r="C8388" s="31">
        <v>45212</v>
      </c>
      <c r="D8388" s="19" t="s">
        <v>1077</v>
      </c>
      <c r="E8388" s="20" t="str">
        <f>IF(ISBLANK(LeaveTracker[[#This Row],[Employee Name]]),"-----",VLOOKUP(LeaveTracker[[#This Row],[Employee Name]],'List of Employees'!$B$4:$H$767,7))</f>
        <v>CTO</v>
      </c>
      <c r="F8388" s="66" t="str">
        <f>IF(ISBLANK(LeaveTracker[[#This Row],[Employee Name]]),"-----",VLOOKUP(LeaveTracker[[#This Row],[Employee Name]],'List of Employees'!$B$4:$H$767,6))</f>
        <v>PERMANENT</v>
      </c>
      <c r="G8388" s="24">
        <v>45219</v>
      </c>
      <c r="H8388" s="24">
        <v>45219</v>
      </c>
      <c r="I8388" s="20" t="s">
        <v>82</v>
      </c>
      <c r="K8388" s="57" t="str">
        <f ca="1">LeaveTracker[[#This Row],[Days]]&amp;" "&amp;LeaveTracker[[#This Row],[Type of Leave]]</f>
        <v>1 VL</v>
      </c>
      <c r="L8388" s="23">
        <f ca="1">NETWORKDAYS(LeaveTracker[[#This Row],[Start Date]],LeaveTracker[[#This Row],[End Date]],lstHolidays)</f>
        <v>1</v>
      </c>
      <c r="M8388" s="27"/>
    </row>
    <row r="8389" spans="1:13" ht="30" customHeight="1" x14ac:dyDescent="0.3">
      <c r="A8389" s="27">
        <f t="shared" si="109"/>
        <v>4503</v>
      </c>
      <c r="B8389" s="31">
        <v>45217</v>
      </c>
      <c r="C8389" s="31">
        <v>45215</v>
      </c>
      <c r="D8389" s="19" t="s">
        <v>529</v>
      </c>
      <c r="E8389" s="20" t="str">
        <f>IF(ISBLANK(LeaveTracker[[#This Row],[Employee Name]]),"-----",VLOOKUP(LeaveTracker[[#This Row],[Employee Name]],'List of Employees'!$B$4:$H$767,7))</f>
        <v>GSO</v>
      </c>
      <c r="F8389" s="66" t="str">
        <f>IF(ISBLANK(LeaveTracker[[#This Row],[Employee Name]]),"-----",VLOOKUP(LeaveTracker[[#This Row],[Employee Name]],'List of Employees'!$B$4:$H$767,6))</f>
        <v>PERMANENT</v>
      </c>
      <c r="G8389" s="24">
        <v>45209</v>
      </c>
      <c r="H8389" s="24">
        <v>45212</v>
      </c>
      <c r="I8389" s="20" t="s">
        <v>81</v>
      </c>
      <c r="K8389" s="57" t="str">
        <f ca="1">LeaveTracker[[#This Row],[Days]]&amp;" "&amp;LeaveTracker[[#This Row],[Type of Leave]]</f>
        <v>4 SL</v>
      </c>
      <c r="L8389" s="23">
        <f ca="1">NETWORKDAYS(LeaveTracker[[#This Row],[Start Date]],LeaveTracker[[#This Row],[End Date]],lstHolidays)</f>
        <v>4</v>
      </c>
      <c r="M8389" s="27"/>
    </row>
    <row r="8390" spans="1:13" ht="30" customHeight="1" x14ac:dyDescent="0.3">
      <c r="A8390" s="27">
        <f t="shared" si="109"/>
        <v>4504</v>
      </c>
      <c r="B8390" s="31">
        <v>45217</v>
      </c>
      <c r="C8390" s="31">
        <v>45210</v>
      </c>
      <c r="D8390" s="19" t="s">
        <v>505</v>
      </c>
      <c r="E8390" s="20" t="str">
        <f>IF(ISBLANK(LeaveTracker[[#This Row],[Employee Name]]),"-----",VLOOKUP(LeaveTracker[[#This Row],[Employee Name]],'List of Employees'!$B$4:$H$767,7))</f>
        <v>ACCOUNTING</v>
      </c>
      <c r="F8390" s="66" t="str">
        <f>IF(ISBLANK(LeaveTracker[[#This Row],[Employee Name]]),"-----",VLOOKUP(LeaveTracker[[#This Row],[Employee Name]],'List of Employees'!$B$4:$H$767,6))</f>
        <v>PERMANENT</v>
      </c>
      <c r="G8390" s="24">
        <v>45225</v>
      </c>
      <c r="H8390" s="24">
        <v>45226</v>
      </c>
      <c r="I8390" s="20" t="s">
        <v>82</v>
      </c>
      <c r="K8390" s="57" t="str">
        <f ca="1">LeaveTracker[[#This Row],[Days]]&amp;" "&amp;LeaveTracker[[#This Row],[Type of Leave]]</f>
        <v>2 VL</v>
      </c>
      <c r="L8390" s="23">
        <f ca="1">NETWORKDAYS(LeaveTracker[[#This Row],[Start Date]],LeaveTracker[[#This Row],[End Date]],lstHolidays)</f>
        <v>2</v>
      </c>
      <c r="M8390" s="27"/>
    </row>
    <row r="8391" spans="1:13" ht="30" customHeight="1" x14ac:dyDescent="0.3">
      <c r="A8391" s="27">
        <f t="shared" si="109"/>
        <v>4505</v>
      </c>
      <c r="B8391" s="31">
        <v>45217</v>
      </c>
      <c r="C8391" s="31">
        <v>45210</v>
      </c>
      <c r="D8391" s="19" t="s">
        <v>860</v>
      </c>
      <c r="E8391" s="20" t="str">
        <f>IF(ISBLANK(LeaveTracker[[#This Row],[Employee Name]]),"-----",VLOOKUP(LeaveTracker[[#This Row],[Employee Name]],'List of Employees'!$B$4:$H$767,7))</f>
        <v>ACCOUNTING</v>
      </c>
      <c r="F8391" s="66" t="str">
        <f>IF(ISBLANK(LeaveTracker[[#This Row],[Employee Name]]),"-----",VLOOKUP(LeaveTracker[[#This Row],[Employee Name]],'List of Employees'!$B$4:$H$767,6))</f>
        <v>PERMANENT</v>
      </c>
      <c r="G8391" s="24">
        <v>45209</v>
      </c>
      <c r="H8391" s="24">
        <v>45209</v>
      </c>
      <c r="I8391" s="20" t="s">
        <v>81</v>
      </c>
      <c r="K8391" s="57" t="str">
        <f ca="1">LeaveTracker[[#This Row],[Days]]&amp;" "&amp;LeaveTracker[[#This Row],[Type of Leave]]</f>
        <v>1 SL</v>
      </c>
      <c r="L8391" s="23">
        <f ca="1">NETWORKDAYS(LeaveTracker[[#This Row],[Start Date]],LeaveTracker[[#This Row],[End Date]],lstHolidays)</f>
        <v>1</v>
      </c>
      <c r="M8391" s="27"/>
    </row>
    <row r="8392" spans="1:13" ht="30" customHeight="1" x14ac:dyDescent="0.3">
      <c r="A8392" s="27">
        <f t="shared" si="109"/>
        <v>4506</v>
      </c>
      <c r="B8392" s="31">
        <v>45217</v>
      </c>
      <c r="C8392" s="31">
        <v>45210</v>
      </c>
      <c r="D8392" s="19" t="s">
        <v>518</v>
      </c>
      <c r="E8392" s="20" t="str">
        <f>IF(ISBLANK(LeaveTracker[[#This Row],[Employee Name]]),"-----",VLOOKUP(LeaveTracker[[#This Row],[Employee Name]],'List of Employees'!$B$4:$H$767,7))</f>
        <v>ACCOUNTING</v>
      </c>
      <c r="F8392" s="66" t="str">
        <f>IF(ISBLANK(LeaveTracker[[#This Row],[Employee Name]]),"-----",VLOOKUP(LeaveTracker[[#This Row],[Employee Name]],'List of Employees'!$B$4:$H$767,6))</f>
        <v>PERMANENT</v>
      </c>
      <c r="G8392" s="24">
        <v>45208</v>
      </c>
      <c r="H8392" s="24">
        <v>45209</v>
      </c>
      <c r="I8392" s="20" t="s">
        <v>81</v>
      </c>
      <c r="K8392" s="57" t="str">
        <f ca="1">LeaveTracker[[#This Row],[Days]]&amp;" "&amp;LeaveTracker[[#This Row],[Type of Leave]]</f>
        <v>2 SL</v>
      </c>
      <c r="L8392" s="23">
        <f ca="1">NETWORKDAYS(LeaveTracker[[#This Row],[Start Date]],LeaveTracker[[#This Row],[End Date]],lstHolidays)</f>
        <v>2</v>
      </c>
      <c r="M8392" s="27"/>
    </row>
    <row r="8393" spans="1:13" ht="30" customHeight="1" x14ac:dyDescent="0.3">
      <c r="A8393" s="27">
        <f t="shared" si="109"/>
        <v>4507</v>
      </c>
      <c r="B8393" s="31">
        <v>45217</v>
      </c>
      <c r="C8393" s="31">
        <v>45209</v>
      </c>
      <c r="D8393" s="19" t="s">
        <v>860</v>
      </c>
      <c r="E8393" s="20" t="str">
        <f>IF(ISBLANK(LeaveTracker[[#This Row],[Employee Name]]),"-----",VLOOKUP(LeaveTracker[[#This Row],[Employee Name]],'List of Employees'!$B$4:$H$767,7))</f>
        <v>ACCOUNTING</v>
      </c>
      <c r="F8393" s="66" t="str">
        <f>IF(ISBLANK(LeaveTracker[[#This Row],[Employee Name]]),"-----",VLOOKUP(LeaveTracker[[#This Row],[Employee Name]],'List of Employees'!$B$4:$H$767,6))</f>
        <v>PERMANENT</v>
      </c>
      <c r="G8393" s="24">
        <v>45222</v>
      </c>
      <c r="H8393" s="24">
        <v>45224</v>
      </c>
      <c r="I8393" s="20" t="s">
        <v>82</v>
      </c>
      <c r="K8393" s="57" t="str">
        <f ca="1">LeaveTracker[[#This Row],[Days]]&amp;" "&amp;LeaveTracker[[#This Row],[Type of Leave]]</f>
        <v>3 VL</v>
      </c>
      <c r="L8393" s="23">
        <f ca="1">NETWORKDAYS(LeaveTracker[[#This Row],[Start Date]],LeaveTracker[[#This Row],[End Date]],lstHolidays)</f>
        <v>3</v>
      </c>
      <c r="M8393" s="27"/>
    </row>
    <row r="8394" spans="1:13" ht="30" customHeight="1" x14ac:dyDescent="0.3">
      <c r="A8394" s="27">
        <f t="shared" si="109"/>
        <v>4508</v>
      </c>
      <c r="B8394" s="31">
        <v>45217</v>
      </c>
      <c r="C8394" s="31">
        <v>45209</v>
      </c>
      <c r="D8394" s="19" t="s">
        <v>508</v>
      </c>
      <c r="E8394" s="20" t="str">
        <f>IF(ISBLANK(LeaveTracker[[#This Row],[Employee Name]]),"-----",VLOOKUP(LeaveTracker[[#This Row],[Employee Name]],'List of Employees'!$B$4:$H$767,7))</f>
        <v>ACCOUNTING</v>
      </c>
      <c r="F8394" s="66" t="str">
        <f>IF(ISBLANK(LeaveTracker[[#This Row],[Employee Name]]),"-----",VLOOKUP(LeaveTracker[[#This Row],[Employee Name]],'List of Employees'!$B$4:$H$767,6))</f>
        <v>PERMANENT</v>
      </c>
      <c r="G8394" s="24">
        <v>45204</v>
      </c>
      <c r="H8394" s="24">
        <v>45204</v>
      </c>
      <c r="I8394" s="20" t="s">
        <v>81</v>
      </c>
      <c r="K8394" s="57" t="str">
        <f ca="1">LeaveTracker[[#This Row],[Days]]&amp;" "&amp;LeaveTracker[[#This Row],[Type of Leave]]</f>
        <v>1 SL</v>
      </c>
      <c r="L8394" s="23">
        <f ca="1">NETWORKDAYS(LeaveTracker[[#This Row],[Start Date]],LeaveTracker[[#This Row],[End Date]],lstHolidays)</f>
        <v>1</v>
      </c>
      <c r="M8394" s="27"/>
    </row>
    <row r="8395" spans="1:13" ht="30" customHeight="1" x14ac:dyDescent="0.3">
      <c r="A8395" s="27">
        <f t="shared" si="109"/>
        <v>4509</v>
      </c>
      <c r="B8395" s="31">
        <v>45217</v>
      </c>
      <c r="C8395" s="31">
        <v>45210</v>
      </c>
      <c r="D8395" s="19" t="s">
        <v>508</v>
      </c>
      <c r="E8395" s="20" t="str">
        <f>IF(ISBLANK(LeaveTracker[[#This Row],[Employee Name]]),"-----",VLOOKUP(LeaveTracker[[#This Row],[Employee Name]],'List of Employees'!$B$4:$H$767,7))</f>
        <v>ACCOUNTING</v>
      </c>
      <c r="F8395" s="66" t="str">
        <f>IF(ISBLANK(LeaveTracker[[#This Row],[Employee Name]]),"-----",VLOOKUP(LeaveTracker[[#This Row],[Employee Name]],'List of Employees'!$B$4:$H$767,6))</f>
        <v>PERMANENT</v>
      </c>
      <c r="G8395" s="24">
        <v>45223</v>
      </c>
      <c r="H8395" s="24">
        <v>45223</v>
      </c>
      <c r="I8395" s="20" t="s">
        <v>82</v>
      </c>
      <c r="K8395" s="57" t="str">
        <f ca="1">LeaveTracker[[#This Row],[Days]]&amp;" "&amp;LeaveTracker[[#This Row],[Type of Leave]]</f>
        <v>1 VL</v>
      </c>
      <c r="L8395" s="23">
        <f ca="1">NETWORKDAYS(LeaveTracker[[#This Row],[Start Date]],LeaveTracker[[#This Row],[End Date]],lstHolidays)</f>
        <v>1</v>
      </c>
      <c r="M8395" s="27"/>
    </row>
    <row r="8396" spans="1:13" ht="30" customHeight="1" x14ac:dyDescent="0.3">
      <c r="A8396" s="27">
        <f t="shared" si="109"/>
        <v>4510</v>
      </c>
      <c r="B8396" s="31">
        <v>45217</v>
      </c>
      <c r="C8396" s="31">
        <v>45215</v>
      </c>
      <c r="D8396" s="19" t="s">
        <v>1740</v>
      </c>
      <c r="E8396" s="20" t="str">
        <f>IF(ISBLANK(LeaveTracker[[#This Row],[Employee Name]]),"-----",VLOOKUP(LeaveTracker[[#This Row],[Employee Name]],'List of Employees'!$B$4:$H$767,7))</f>
        <v>ACCOUNTING</v>
      </c>
      <c r="F8396" s="66" t="str">
        <f>IF(ISBLANK(LeaveTracker[[#This Row],[Employee Name]]),"-----",VLOOKUP(LeaveTracker[[#This Row],[Employee Name]],'List of Employees'!$B$4:$H$767,6))</f>
        <v>CASUAL</v>
      </c>
      <c r="G8396" s="24">
        <v>45233</v>
      </c>
      <c r="H8396" s="24">
        <v>45233</v>
      </c>
      <c r="I8396" s="20" t="s">
        <v>82</v>
      </c>
      <c r="K8396" s="57" t="str">
        <f ca="1">LeaveTracker[[#This Row],[Days]]&amp;" "&amp;LeaveTracker[[#This Row],[Type of Leave]]</f>
        <v>1 VL</v>
      </c>
      <c r="L8396" s="23">
        <f ca="1">NETWORKDAYS(LeaveTracker[[#This Row],[Start Date]],LeaveTracker[[#This Row],[End Date]],lstHolidays)</f>
        <v>1</v>
      </c>
      <c r="M8396" s="27"/>
    </row>
    <row r="8397" spans="1:13" ht="30" customHeight="1" x14ac:dyDescent="0.3">
      <c r="A8397" s="27">
        <f t="shared" si="109"/>
        <v>4511</v>
      </c>
      <c r="B8397" s="31">
        <v>45217</v>
      </c>
      <c r="C8397" s="31">
        <v>45215</v>
      </c>
      <c r="D8397" s="19" t="s">
        <v>640</v>
      </c>
      <c r="E8397" s="20" t="str">
        <f>IF(ISBLANK(LeaveTracker[[#This Row],[Employee Name]]),"-----",VLOOKUP(LeaveTracker[[#This Row],[Employee Name]],'List of Employees'!$B$4:$H$767,7))</f>
        <v>AGRICULTURE OFFICE</v>
      </c>
      <c r="F8397" s="66" t="str">
        <f>IF(ISBLANK(LeaveTracker[[#This Row],[Employee Name]]),"-----",VLOOKUP(LeaveTracker[[#This Row],[Employee Name]],'List of Employees'!$B$4:$H$767,6))</f>
        <v>PERMANENT</v>
      </c>
      <c r="G8397" s="24">
        <v>45217</v>
      </c>
      <c r="H8397" s="24">
        <v>45217</v>
      </c>
      <c r="I8397" s="20" t="s">
        <v>297</v>
      </c>
      <c r="J8397" s="42" t="s">
        <v>1000</v>
      </c>
      <c r="K8397" s="57" t="str">
        <f ca="1">LeaveTracker[[#This Row],[Days]]&amp;" "&amp;LeaveTracker[[#This Row],[Type of Leave]]</f>
        <v>1 OTHER</v>
      </c>
      <c r="L8397" s="23">
        <f ca="1">NETWORKDAYS(LeaveTracker[[#This Row],[Start Date]],LeaveTracker[[#This Row],[End Date]],lstHolidays)</f>
        <v>1</v>
      </c>
      <c r="M8397" s="27"/>
    </row>
    <row r="8398" spans="1:13" ht="30" customHeight="1" x14ac:dyDescent="0.3">
      <c r="A8398" s="27">
        <f t="shared" si="109"/>
        <v>4512</v>
      </c>
      <c r="B8398" s="31">
        <v>45217</v>
      </c>
      <c r="C8398" s="31">
        <v>45215</v>
      </c>
      <c r="D8398" s="19" t="s">
        <v>472</v>
      </c>
      <c r="E8398" s="20" t="str">
        <f>IF(ISBLANK(LeaveTracker[[#This Row],[Employee Name]]),"-----",VLOOKUP(LeaveTracker[[#This Row],[Employee Name]],'List of Employees'!$B$4:$H$767,7))</f>
        <v>PIO</v>
      </c>
      <c r="F8398" s="66" t="str">
        <f>IF(ISBLANK(LeaveTracker[[#This Row],[Employee Name]]),"-----",VLOOKUP(LeaveTracker[[#This Row],[Employee Name]],'List of Employees'!$B$4:$H$767,6))</f>
        <v>PERMANENT</v>
      </c>
      <c r="G8398" s="24">
        <v>45210</v>
      </c>
      <c r="H8398" s="24">
        <v>45212</v>
      </c>
      <c r="I8398" s="20" t="s">
        <v>81</v>
      </c>
      <c r="K8398" s="57" t="str">
        <f ca="1">LeaveTracker[[#This Row],[Days]]&amp;" "&amp;LeaveTracker[[#This Row],[Type of Leave]]</f>
        <v>3 SL</v>
      </c>
      <c r="L8398" s="23">
        <f ca="1">NETWORKDAYS(LeaveTracker[[#This Row],[Start Date]],LeaveTracker[[#This Row],[End Date]],lstHolidays)</f>
        <v>3</v>
      </c>
      <c r="M8398" s="27"/>
    </row>
    <row r="8399" spans="1:13" ht="30" customHeight="1" x14ac:dyDescent="0.3">
      <c r="A8399" s="27">
        <f t="shared" si="109"/>
        <v>4513</v>
      </c>
      <c r="B8399" s="31">
        <v>45217</v>
      </c>
      <c r="C8399" s="31">
        <v>45215</v>
      </c>
      <c r="D8399" s="19" t="s">
        <v>472</v>
      </c>
      <c r="E8399" s="20" t="str">
        <f>IF(ISBLANK(LeaveTracker[[#This Row],[Employee Name]]),"-----",VLOOKUP(LeaveTracker[[#This Row],[Employee Name]],'List of Employees'!$B$4:$H$767,7))</f>
        <v>PIO</v>
      </c>
      <c r="F8399" s="66" t="str">
        <f>IF(ISBLANK(LeaveTracker[[#This Row],[Employee Name]]),"-----",VLOOKUP(LeaveTracker[[#This Row],[Employee Name]],'List of Employees'!$B$4:$H$767,6))</f>
        <v>PERMANENT</v>
      </c>
      <c r="G8399" s="24">
        <v>45218</v>
      </c>
      <c r="H8399" s="24">
        <v>45219</v>
      </c>
      <c r="I8399" s="20" t="s">
        <v>82</v>
      </c>
      <c r="K8399" s="57" t="str">
        <f ca="1">LeaveTracker[[#This Row],[Days]]&amp;" "&amp;LeaveTracker[[#This Row],[Type of Leave]]</f>
        <v>2 VL</v>
      </c>
      <c r="L8399" s="23">
        <f ca="1">NETWORKDAYS(LeaveTracker[[#This Row],[Start Date]],LeaveTracker[[#This Row],[End Date]],lstHolidays)</f>
        <v>2</v>
      </c>
      <c r="M8399" s="27"/>
    </row>
    <row r="8400" spans="1:13" ht="30" customHeight="1" x14ac:dyDescent="0.3">
      <c r="A8400" s="27">
        <v>4513</v>
      </c>
      <c r="B8400" s="31">
        <v>45217</v>
      </c>
      <c r="C8400" s="31">
        <v>45215</v>
      </c>
      <c r="D8400" s="19" t="s">
        <v>472</v>
      </c>
      <c r="E8400" s="20" t="str">
        <f>IF(ISBLANK(LeaveTracker[[#This Row],[Employee Name]]),"-----",VLOOKUP(LeaveTracker[[#This Row],[Employee Name]],'List of Employees'!$B$4:$H$767,7))</f>
        <v>PIO</v>
      </c>
      <c r="F8400" s="66" t="str">
        <f>IF(ISBLANK(LeaveTracker[[#This Row],[Employee Name]]),"-----",VLOOKUP(LeaveTracker[[#This Row],[Employee Name]],'List of Employees'!$B$4:$H$767,6))</f>
        <v>PERMANENT</v>
      </c>
      <c r="G8400" s="24">
        <v>45223</v>
      </c>
      <c r="H8400" s="24">
        <v>45223</v>
      </c>
      <c r="I8400" s="20" t="s">
        <v>82</v>
      </c>
      <c r="K8400" s="57" t="str">
        <f ca="1">LeaveTracker[[#This Row],[Days]]&amp;" "&amp;LeaveTracker[[#This Row],[Type of Leave]]</f>
        <v>1 VL</v>
      </c>
      <c r="L8400" s="23">
        <f ca="1">NETWORKDAYS(LeaveTracker[[#This Row],[Start Date]],LeaveTracker[[#This Row],[End Date]],lstHolidays)</f>
        <v>1</v>
      </c>
      <c r="M8400" s="27"/>
    </row>
    <row r="8401" spans="1:13" ht="30" customHeight="1" x14ac:dyDescent="0.3">
      <c r="A8401" s="27">
        <f>A8399+1</f>
        <v>4514</v>
      </c>
      <c r="B8401" s="31">
        <v>45217</v>
      </c>
      <c r="C8401" s="31">
        <v>45210</v>
      </c>
      <c r="D8401" s="19" t="s">
        <v>868</v>
      </c>
      <c r="E8401" s="20" t="str">
        <f>IF(ISBLANK(LeaveTracker[[#This Row],[Employee Name]]),"-----",VLOOKUP(LeaveTracker[[#This Row],[Employee Name]],'List of Employees'!$B$4:$H$767,7))</f>
        <v>ACCOUNTING</v>
      </c>
      <c r="F8401" s="66" t="str">
        <f>IF(ISBLANK(LeaveTracker[[#This Row],[Employee Name]]),"-----",VLOOKUP(LeaveTracker[[#This Row],[Employee Name]],'List of Employees'!$B$4:$H$767,6))</f>
        <v>PERMANENT</v>
      </c>
      <c r="G8401" s="24">
        <v>45212</v>
      </c>
      <c r="H8401" s="24">
        <v>45212</v>
      </c>
      <c r="I8401" s="20" t="s">
        <v>82</v>
      </c>
      <c r="K8401" s="57" t="str">
        <f ca="1">LeaveTracker[[#This Row],[Days]]&amp;" "&amp;LeaveTracker[[#This Row],[Type of Leave]]</f>
        <v>1 VL</v>
      </c>
      <c r="L8401" s="23">
        <f ca="1">NETWORKDAYS(LeaveTracker[[#This Row],[Start Date]],LeaveTracker[[#This Row],[End Date]],lstHolidays)</f>
        <v>1</v>
      </c>
      <c r="M8401" s="27"/>
    </row>
    <row r="8402" spans="1:13" ht="30" customHeight="1" x14ac:dyDescent="0.3">
      <c r="A8402" s="27">
        <v>4514</v>
      </c>
      <c r="B8402" s="31">
        <v>45217</v>
      </c>
      <c r="C8402" s="31">
        <v>45210</v>
      </c>
      <c r="D8402" s="19" t="s">
        <v>868</v>
      </c>
      <c r="E8402" s="20" t="str">
        <f>IF(ISBLANK(LeaveTracker[[#This Row],[Employee Name]]),"-----",VLOOKUP(LeaveTracker[[#This Row],[Employee Name]],'List of Employees'!$B$4:$H$767,7))</f>
        <v>ACCOUNTING</v>
      </c>
      <c r="F8402" s="66" t="str">
        <f>IF(ISBLANK(LeaveTracker[[#This Row],[Employee Name]]),"-----",VLOOKUP(LeaveTracker[[#This Row],[Employee Name]],'List of Employees'!$B$4:$H$767,6))</f>
        <v>PERMANENT</v>
      </c>
      <c r="G8402" s="24">
        <v>45233</v>
      </c>
      <c r="H8402" s="24">
        <v>45233</v>
      </c>
      <c r="I8402" s="20" t="s">
        <v>82</v>
      </c>
      <c r="K8402" s="57" t="str">
        <f ca="1">LeaveTracker[[#This Row],[Days]]&amp;" "&amp;LeaveTracker[[#This Row],[Type of Leave]]</f>
        <v>1 VL</v>
      </c>
      <c r="L8402" s="23">
        <f ca="1">NETWORKDAYS(LeaveTracker[[#This Row],[Start Date]],LeaveTracker[[#This Row],[End Date]],lstHolidays)</f>
        <v>1</v>
      </c>
      <c r="M8402" s="27"/>
    </row>
    <row r="8403" spans="1:13" ht="30" customHeight="1" x14ac:dyDescent="0.3">
      <c r="A8403" s="27">
        <f>A8401+1</f>
        <v>4515</v>
      </c>
      <c r="B8403" s="31">
        <v>45217</v>
      </c>
      <c r="C8403" s="31">
        <v>45212</v>
      </c>
      <c r="D8403" s="19" t="s">
        <v>1223</v>
      </c>
      <c r="E8403" s="20">
        <f>IF(ISBLANK(LeaveTracker[[#This Row],[Employee Name]]),"-----",VLOOKUP(LeaveTracker[[#This Row],[Employee Name]],'List of Employees'!$B$4:$H$767,7))</f>
        <v>0</v>
      </c>
      <c r="F8403" s="66" t="str">
        <f>IF(ISBLANK(LeaveTracker[[#This Row],[Employee Name]]),"-----",VLOOKUP(LeaveTracker[[#This Row],[Employee Name]],'List of Employees'!$B$4:$H$767,6))</f>
        <v>PERMANENT</v>
      </c>
      <c r="G8403" s="24">
        <v>45230</v>
      </c>
      <c r="H8403" s="24">
        <v>45230</v>
      </c>
      <c r="I8403" s="20" t="s">
        <v>82</v>
      </c>
      <c r="K8403" s="57" t="str">
        <f ca="1">LeaveTracker[[#This Row],[Days]]&amp;" "&amp;LeaveTracker[[#This Row],[Type of Leave]]</f>
        <v>1 VL</v>
      </c>
      <c r="L8403" s="23">
        <f ca="1">NETWORKDAYS(LeaveTracker[[#This Row],[Start Date]],LeaveTracker[[#This Row],[End Date]],lstHolidays)</f>
        <v>1</v>
      </c>
      <c r="M8403" s="27"/>
    </row>
    <row r="8404" spans="1:13" ht="30" customHeight="1" x14ac:dyDescent="0.3">
      <c r="A8404" s="27">
        <v>4515</v>
      </c>
      <c r="B8404" s="31">
        <v>45217</v>
      </c>
      <c r="C8404" s="31">
        <v>45212</v>
      </c>
      <c r="D8404" s="19" t="s">
        <v>1223</v>
      </c>
      <c r="E8404" s="20">
        <f>IF(ISBLANK(LeaveTracker[[#This Row],[Employee Name]]),"-----",VLOOKUP(LeaveTracker[[#This Row],[Employee Name]],'List of Employees'!$B$4:$H$767,7))</f>
        <v>0</v>
      </c>
      <c r="F8404" s="66" t="str">
        <f>IF(ISBLANK(LeaveTracker[[#This Row],[Employee Name]]),"-----",VLOOKUP(LeaveTracker[[#This Row],[Employee Name]],'List of Employees'!$B$4:$H$767,6))</f>
        <v>PERMANENT</v>
      </c>
      <c r="G8404" s="24">
        <v>45233</v>
      </c>
      <c r="H8404" s="24">
        <v>45233</v>
      </c>
      <c r="I8404" s="20" t="s">
        <v>82</v>
      </c>
      <c r="K8404" s="57" t="str">
        <f ca="1">LeaveTracker[[#This Row],[Days]]&amp;" "&amp;LeaveTracker[[#This Row],[Type of Leave]]</f>
        <v>1 VL</v>
      </c>
      <c r="L8404" s="23">
        <f ca="1">NETWORKDAYS(LeaveTracker[[#This Row],[Start Date]],LeaveTracker[[#This Row],[End Date]],lstHolidays)</f>
        <v>1</v>
      </c>
      <c r="M8404" s="27"/>
    </row>
    <row r="8405" spans="1:13" ht="30" customHeight="1" x14ac:dyDescent="0.3">
      <c r="A8405" s="27">
        <f>A8403+1</f>
        <v>4516</v>
      </c>
      <c r="B8405" s="31">
        <v>45217</v>
      </c>
      <c r="C8405" s="31">
        <v>45215</v>
      </c>
      <c r="D8405" s="19" t="s">
        <v>1812</v>
      </c>
      <c r="E8405" s="20" t="str">
        <f>IF(ISBLANK(LeaveTracker[[#This Row],[Employee Name]]),"-----",VLOOKUP(LeaveTracker[[#This Row],[Employee Name]],'List of Employees'!$B$4:$H$767,7))</f>
        <v>CSWDO</v>
      </c>
      <c r="F8405" s="66" t="str">
        <f>IF(ISBLANK(LeaveTracker[[#This Row],[Employee Name]]),"-----",VLOOKUP(LeaveTracker[[#This Row],[Employee Name]],'List of Employees'!$B$4:$H$767,6))</f>
        <v>CASUAL</v>
      </c>
      <c r="G8405" s="24">
        <v>45233</v>
      </c>
      <c r="H8405" s="24">
        <v>45233</v>
      </c>
      <c r="I8405" s="20" t="s">
        <v>82</v>
      </c>
      <c r="K8405" s="57" t="str">
        <f ca="1">LeaveTracker[[#This Row],[Days]]&amp;" "&amp;LeaveTracker[[#This Row],[Type of Leave]]</f>
        <v>1 VL</v>
      </c>
      <c r="L8405" s="23">
        <f ca="1">NETWORKDAYS(LeaveTracker[[#This Row],[Start Date]],LeaveTracker[[#This Row],[End Date]],lstHolidays)</f>
        <v>1</v>
      </c>
      <c r="M8405" s="27"/>
    </row>
    <row r="8406" spans="1:13" ht="30" customHeight="1" x14ac:dyDescent="0.3">
      <c r="A8406" s="27">
        <f t="shared" si="109"/>
        <v>4517</v>
      </c>
      <c r="B8406" s="31">
        <v>45217</v>
      </c>
      <c r="C8406" s="31">
        <v>45215</v>
      </c>
      <c r="D8406" s="19" t="s">
        <v>1865</v>
      </c>
      <c r="E8406" s="20" t="str">
        <f>IF(ISBLANK(LeaveTracker[[#This Row],[Employee Name]]),"-----",VLOOKUP(LeaveTracker[[#This Row],[Employee Name]],'List of Employees'!$B$4:$H$767,7))</f>
        <v>CSWDO</v>
      </c>
      <c r="F8406" s="66" t="str">
        <f>IF(ISBLANK(LeaveTracker[[#This Row],[Employee Name]]),"-----",VLOOKUP(LeaveTracker[[#This Row],[Employee Name]],'List of Employees'!$B$4:$H$767,6))</f>
        <v>CASUAL</v>
      </c>
      <c r="G8406" s="24">
        <v>45230</v>
      </c>
      <c r="H8406" s="24">
        <v>45230</v>
      </c>
      <c r="I8406" s="20" t="s">
        <v>82</v>
      </c>
      <c r="K8406" s="57" t="str">
        <f ca="1">LeaveTracker[[#This Row],[Days]]&amp;" "&amp;LeaveTracker[[#This Row],[Type of Leave]]</f>
        <v>1 VL</v>
      </c>
      <c r="L8406" s="23">
        <f ca="1">NETWORKDAYS(LeaveTracker[[#This Row],[Start Date]],LeaveTracker[[#This Row],[End Date]],lstHolidays)</f>
        <v>1</v>
      </c>
      <c r="M8406" s="27"/>
    </row>
    <row r="8407" spans="1:13" ht="30" customHeight="1" x14ac:dyDescent="0.3">
      <c r="A8407" s="27">
        <v>4517</v>
      </c>
      <c r="B8407" s="31">
        <v>45217</v>
      </c>
      <c r="C8407" s="31">
        <v>45215</v>
      </c>
      <c r="D8407" s="19" t="s">
        <v>1865</v>
      </c>
      <c r="E8407" s="20" t="str">
        <f>IF(ISBLANK(LeaveTracker[[#This Row],[Employee Name]]),"-----",VLOOKUP(LeaveTracker[[#This Row],[Employee Name]],'List of Employees'!$B$4:$H$767,7))</f>
        <v>CSWDO</v>
      </c>
      <c r="F8407" s="66" t="str">
        <f>IF(ISBLANK(LeaveTracker[[#This Row],[Employee Name]]),"-----",VLOOKUP(LeaveTracker[[#This Row],[Employee Name]],'List of Employees'!$B$4:$H$767,6))</f>
        <v>CASUAL</v>
      </c>
      <c r="G8407" s="24">
        <v>45233</v>
      </c>
      <c r="H8407" s="24">
        <v>45233</v>
      </c>
      <c r="I8407" s="20" t="s">
        <v>82</v>
      </c>
      <c r="K8407" s="57" t="str">
        <f ca="1">LeaveTracker[[#This Row],[Days]]&amp;" "&amp;LeaveTracker[[#This Row],[Type of Leave]]</f>
        <v>1 VL</v>
      </c>
      <c r="L8407" s="23">
        <f ca="1">NETWORKDAYS(LeaveTracker[[#This Row],[Start Date]],LeaveTracker[[#This Row],[End Date]],lstHolidays)</f>
        <v>1</v>
      </c>
      <c r="M8407" s="27"/>
    </row>
    <row r="8408" spans="1:13" ht="30" customHeight="1" x14ac:dyDescent="0.3">
      <c r="A8408" s="27">
        <f>A8406+1</f>
        <v>4518</v>
      </c>
      <c r="B8408" s="31">
        <v>45217</v>
      </c>
      <c r="C8408" s="31">
        <v>45212</v>
      </c>
      <c r="D8408" s="19" t="s">
        <v>366</v>
      </c>
      <c r="E8408" s="20" t="str">
        <f>IF(ISBLANK(LeaveTracker[[#This Row],[Employee Name]]),"-----",VLOOKUP(LeaveTracker[[#This Row],[Employee Name]],'List of Employees'!$B$4:$H$767,7))</f>
        <v>CCT</v>
      </c>
      <c r="F8408" s="66" t="str">
        <f>IF(ISBLANK(LeaveTracker[[#This Row],[Employee Name]]),"-----",VLOOKUP(LeaveTracker[[#This Row],[Employee Name]],'List of Employees'!$B$4:$H$767,6))</f>
        <v>PERMANENT</v>
      </c>
      <c r="G8408" s="24">
        <v>45211</v>
      </c>
      <c r="H8408" s="24">
        <v>45211</v>
      </c>
      <c r="I8408" s="20" t="s">
        <v>81</v>
      </c>
      <c r="K8408" s="57" t="str">
        <f ca="1">LeaveTracker[[#This Row],[Days]]&amp;" "&amp;LeaveTracker[[#This Row],[Type of Leave]]</f>
        <v>1 SL</v>
      </c>
      <c r="L8408" s="23">
        <f ca="1">NETWORKDAYS(LeaveTracker[[#This Row],[Start Date]],LeaveTracker[[#This Row],[End Date]],lstHolidays)</f>
        <v>1</v>
      </c>
      <c r="M8408" s="27"/>
    </row>
    <row r="8409" spans="1:13" ht="30" customHeight="1" x14ac:dyDescent="0.3">
      <c r="A8409" s="27">
        <f t="shared" si="109"/>
        <v>4519</v>
      </c>
      <c r="B8409" s="31">
        <v>45217</v>
      </c>
      <c r="C8409" s="31">
        <v>45210</v>
      </c>
      <c r="D8409" s="19" t="s">
        <v>860</v>
      </c>
      <c r="E8409" s="20" t="str">
        <f>IF(ISBLANK(LeaveTracker[[#This Row],[Employee Name]]),"-----",VLOOKUP(LeaveTracker[[#This Row],[Employee Name]],'List of Employees'!$B$4:$H$767,7))</f>
        <v>ACCOUNTING</v>
      </c>
      <c r="F8409" s="66" t="str">
        <f>IF(ISBLANK(LeaveTracker[[#This Row],[Employee Name]]),"-----",VLOOKUP(LeaveTracker[[#This Row],[Employee Name]],'List of Employees'!$B$4:$H$767,6))</f>
        <v>PERMANENT</v>
      </c>
      <c r="G8409" s="24">
        <v>45216</v>
      </c>
      <c r="H8409" s="24">
        <v>45216</v>
      </c>
      <c r="I8409" s="20" t="s">
        <v>297</v>
      </c>
      <c r="J8409" s="42" t="s">
        <v>1000</v>
      </c>
      <c r="K8409" s="57" t="str">
        <f ca="1">LeaveTracker[[#This Row],[Days]]&amp;" "&amp;LeaveTracker[[#This Row],[Type of Leave]]</f>
        <v>1 OTHER</v>
      </c>
      <c r="L8409" s="23">
        <f ca="1">NETWORKDAYS(LeaveTracker[[#This Row],[Start Date]],LeaveTracker[[#This Row],[End Date]],lstHolidays)</f>
        <v>1</v>
      </c>
      <c r="M8409" s="27"/>
    </row>
    <row r="8410" spans="1:13" ht="30" customHeight="1" x14ac:dyDescent="0.3">
      <c r="A8410" s="27">
        <f t="shared" si="109"/>
        <v>4520</v>
      </c>
      <c r="B8410" s="31">
        <v>45217</v>
      </c>
      <c r="C8410" s="31">
        <v>45210</v>
      </c>
      <c r="D8410" s="19" t="s">
        <v>868</v>
      </c>
      <c r="E8410" s="20" t="str">
        <f>IF(ISBLANK(LeaveTracker[[#This Row],[Employee Name]]),"-----",VLOOKUP(LeaveTracker[[#This Row],[Employee Name]],'List of Employees'!$B$4:$H$767,7))</f>
        <v>ACCOUNTING</v>
      </c>
      <c r="F8410" s="66" t="str">
        <f>IF(ISBLANK(LeaveTracker[[#This Row],[Employee Name]]),"-----",VLOOKUP(LeaveTracker[[#This Row],[Employee Name]],'List of Employees'!$B$4:$H$767,6))</f>
        <v>PERMANENT</v>
      </c>
      <c r="G8410" s="24">
        <v>45226</v>
      </c>
      <c r="H8410" s="24">
        <v>45226</v>
      </c>
      <c r="I8410" s="20" t="s">
        <v>297</v>
      </c>
      <c r="J8410" s="42" t="s">
        <v>1000</v>
      </c>
      <c r="K8410" s="57" t="str">
        <f ca="1">LeaveTracker[[#This Row],[Days]]&amp;" "&amp;LeaveTracker[[#This Row],[Type of Leave]]</f>
        <v>1 OTHER</v>
      </c>
      <c r="L8410" s="23">
        <f ca="1">NETWORKDAYS(LeaveTracker[[#This Row],[Start Date]],LeaveTracker[[#This Row],[End Date]],lstHolidays)</f>
        <v>1</v>
      </c>
      <c r="M8410" s="27"/>
    </row>
    <row r="8411" spans="1:13" ht="30" customHeight="1" x14ac:dyDescent="0.3">
      <c r="A8411" s="27">
        <f t="shared" si="109"/>
        <v>4521</v>
      </c>
      <c r="B8411" s="31">
        <v>45217</v>
      </c>
      <c r="C8411" s="31">
        <v>45212</v>
      </c>
      <c r="D8411" s="19" t="s">
        <v>540</v>
      </c>
      <c r="E8411" s="20" t="str">
        <f>IF(ISBLANK(LeaveTracker[[#This Row],[Employee Name]]),"-----",VLOOKUP(LeaveTracker[[#This Row],[Employee Name]],'List of Employees'!$B$4:$H$767,7))</f>
        <v>LCR</v>
      </c>
      <c r="F8411" s="66" t="str">
        <f>IF(ISBLANK(LeaveTracker[[#This Row],[Employee Name]]),"-----",VLOOKUP(LeaveTracker[[#This Row],[Employee Name]],'List of Employees'!$B$4:$H$767,6))</f>
        <v>PERMANENT</v>
      </c>
      <c r="G8411" s="24">
        <v>45222</v>
      </c>
      <c r="H8411" s="24">
        <v>45223</v>
      </c>
      <c r="I8411" s="20" t="s">
        <v>82</v>
      </c>
      <c r="K8411" s="57" t="str">
        <f ca="1">LeaveTracker[[#This Row],[Days]]&amp;" "&amp;LeaveTracker[[#This Row],[Type of Leave]]</f>
        <v>2 VL</v>
      </c>
      <c r="L8411" s="23">
        <f ca="1">NETWORKDAYS(LeaveTracker[[#This Row],[Start Date]],LeaveTracker[[#This Row],[End Date]],lstHolidays)</f>
        <v>2</v>
      </c>
      <c r="M8411" s="27"/>
    </row>
    <row r="8412" spans="1:13" ht="30" customHeight="1" x14ac:dyDescent="0.3">
      <c r="A8412" s="27">
        <f t="shared" si="109"/>
        <v>4522</v>
      </c>
      <c r="B8412" s="31">
        <v>45217</v>
      </c>
      <c r="C8412" s="31">
        <v>45215</v>
      </c>
      <c r="D8412" s="19" t="s">
        <v>2617</v>
      </c>
      <c r="E8412" s="20" t="str">
        <f>IF(ISBLANK(LeaveTracker[[#This Row],[Employee Name]]),"-----",VLOOKUP(LeaveTracker[[#This Row],[Employee Name]],'List of Employees'!$B$4:$H$767,7))</f>
        <v>CBO</v>
      </c>
      <c r="F8412" s="66" t="str">
        <f>IF(ISBLANK(LeaveTracker[[#This Row],[Employee Name]]),"-----",VLOOKUP(LeaveTracker[[#This Row],[Employee Name]],'List of Employees'!$B$4:$H$767,6))</f>
        <v>PERMANENT</v>
      </c>
      <c r="G8412" s="24">
        <v>45222</v>
      </c>
      <c r="H8412" s="24">
        <v>45223</v>
      </c>
      <c r="I8412" s="20" t="s">
        <v>82</v>
      </c>
      <c r="K8412" s="57" t="str">
        <f ca="1">LeaveTracker[[#This Row],[Days]]&amp;" "&amp;LeaveTracker[[#This Row],[Type of Leave]]</f>
        <v>2 VL</v>
      </c>
      <c r="L8412" s="23">
        <f ca="1">NETWORKDAYS(LeaveTracker[[#This Row],[Start Date]],LeaveTracker[[#This Row],[End Date]],lstHolidays)</f>
        <v>2</v>
      </c>
      <c r="M8412" s="27"/>
    </row>
    <row r="8413" spans="1:13" ht="30" customHeight="1" x14ac:dyDescent="0.3">
      <c r="A8413" s="27">
        <f t="shared" si="109"/>
        <v>4523</v>
      </c>
      <c r="B8413" s="31">
        <v>45217</v>
      </c>
      <c r="C8413" s="31">
        <v>45215</v>
      </c>
      <c r="D8413" s="19" t="s">
        <v>708</v>
      </c>
      <c r="E8413" s="20" t="str">
        <f>IF(ISBLANK(LeaveTracker[[#This Row],[Employee Name]]),"-----",VLOOKUP(LeaveTracker[[#This Row],[Employee Name]],'List of Employees'!$B$4:$H$767,7))</f>
        <v>CBO</v>
      </c>
      <c r="F8413" s="66" t="str">
        <f>IF(ISBLANK(LeaveTracker[[#This Row],[Employee Name]]),"-----",VLOOKUP(LeaveTracker[[#This Row],[Employee Name]],'List of Employees'!$B$4:$H$767,6))</f>
        <v>PERMANENT</v>
      </c>
      <c r="G8413" s="24">
        <v>45212</v>
      </c>
      <c r="H8413" s="24">
        <v>45212</v>
      </c>
      <c r="I8413" s="20" t="s">
        <v>81</v>
      </c>
      <c r="K8413" s="57" t="str">
        <f ca="1">LeaveTracker[[#This Row],[Days]]&amp;" "&amp;LeaveTracker[[#This Row],[Type of Leave]]</f>
        <v>1 SL</v>
      </c>
      <c r="L8413" s="23">
        <f ca="1">NETWORKDAYS(LeaveTracker[[#This Row],[Start Date]],LeaveTracker[[#This Row],[End Date]],lstHolidays)</f>
        <v>1</v>
      </c>
      <c r="M8413" s="27"/>
    </row>
    <row r="8414" spans="1:13" ht="30" customHeight="1" x14ac:dyDescent="0.3">
      <c r="A8414" s="27">
        <f t="shared" si="109"/>
        <v>4524</v>
      </c>
      <c r="B8414" s="31">
        <v>45217</v>
      </c>
      <c r="C8414" s="31">
        <v>45215</v>
      </c>
      <c r="D8414" s="19" t="s">
        <v>608</v>
      </c>
      <c r="E8414" s="20" t="str">
        <f>IF(ISBLANK(LeaveTracker[[#This Row],[Employee Name]]),"-----",VLOOKUP(LeaveTracker[[#This Row],[Employee Name]],'List of Employees'!$B$4:$H$767,7))</f>
        <v>CBO</v>
      </c>
      <c r="F8414" s="66" t="str">
        <f>IF(ISBLANK(LeaveTracker[[#This Row],[Employee Name]]),"-----",VLOOKUP(LeaveTracker[[#This Row],[Employee Name]],'List of Employees'!$B$4:$H$767,6))</f>
        <v>PERMANENT</v>
      </c>
      <c r="G8414" s="24">
        <v>45222</v>
      </c>
      <c r="H8414" s="24">
        <v>45223</v>
      </c>
      <c r="I8414" s="20" t="s">
        <v>82</v>
      </c>
      <c r="K8414" s="57" t="str">
        <f ca="1">LeaveTracker[[#This Row],[Days]]&amp;" "&amp;LeaveTracker[[#This Row],[Type of Leave]]</f>
        <v>2 VL</v>
      </c>
      <c r="L8414" s="23">
        <f ca="1">NETWORKDAYS(LeaveTracker[[#This Row],[Start Date]],LeaveTracker[[#This Row],[End Date]],lstHolidays)</f>
        <v>2</v>
      </c>
      <c r="M8414" s="27"/>
    </row>
    <row r="8415" spans="1:13" ht="30" customHeight="1" x14ac:dyDescent="0.3">
      <c r="A8415" s="27">
        <f t="shared" si="109"/>
        <v>4525</v>
      </c>
      <c r="B8415" s="31">
        <v>45217</v>
      </c>
      <c r="C8415" s="31">
        <v>45215</v>
      </c>
      <c r="D8415" s="19" t="s">
        <v>397</v>
      </c>
      <c r="E8415" s="20" t="str">
        <f>IF(ISBLANK(LeaveTracker[[#This Row],[Employee Name]]),"-----",VLOOKUP(LeaveTracker[[#This Row],[Employee Name]],'List of Employees'!$B$4:$H$767,7))</f>
        <v>CTO</v>
      </c>
      <c r="F8415" s="66" t="str">
        <f>IF(ISBLANK(LeaveTracker[[#This Row],[Employee Name]]),"-----",VLOOKUP(LeaveTracker[[#This Row],[Employee Name]],'List of Employees'!$B$4:$H$767,6))</f>
        <v>PERMANENT</v>
      </c>
      <c r="G8415" s="24">
        <v>45222</v>
      </c>
      <c r="H8415" s="24">
        <v>45223</v>
      </c>
      <c r="I8415" s="20" t="s">
        <v>82</v>
      </c>
      <c r="K8415" s="57" t="str">
        <f ca="1">LeaveTracker[[#This Row],[Days]]&amp;" "&amp;LeaveTracker[[#This Row],[Type of Leave]]</f>
        <v>2 VL</v>
      </c>
      <c r="L8415" s="23">
        <f ca="1">NETWORKDAYS(LeaveTracker[[#This Row],[Start Date]],LeaveTracker[[#This Row],[End Date]],lstHolidays)</f>
        <v>2</v>
      </c>
      <c r="M8415" s="27"/>
    </row>
    <row r="8416" spans="1:13" ht="30" customHeight="1" x14ac:dyDescent="0.3">
      <c r="A8416" s="27">
        <f t="shared" si="109"/>
        <v>4526</v>
      </c>
      <c r="B8416" s="31">
        <v>45217</v>
      </c>
      <c r="C8416" s="31">
        <v>45215</v>
      </c>
      <c r="D8416" s="19" t="s">
        <v>1282</v>
      </c>
      <c r="E8416" s="20" t="str">
        <f>IF(ISBLANK(LeaveTracker[[#This Row],[Employee Name]]),"-----",VLOOKUP(LeaveTracker[[#This Row],[Employee Name]],'List of Employees'!$B$4:$H$767,7))</f>
        <v>CTO</v>
      </c>
      <c r="F8416" s="66" t="str">
        <f>IF(ISBLANK(LeaveTracker[[#This Row],[Employee Name]]),"-----",VLOOKUP(LeaveTracker[[#This Row],[Employee Name]],'List of Employees'!$B$4:$H$767,6))</f>
        <v>PERMANENT</v>
      </c>
      <c r="G8416" s="24">
        <v>45219</v>
      </c>
      <c r="H8416" s="24">
        <v>45219</v>
      </c>
      <c r="I8416" s="20" t="s">
        <v>82</v>
      </c>
      <c r="K8416" s="57" t="str">
        <f ca="1">LeaveTracker[[#This Row],[Days]]&amp;" "&amp;LeaveTracker[[#This Row],[Type of Leave]]</f>
        <v>1 VL</v>
      </c>
      <c r="L8416" s="23">
        <f ca="1">NETWORKDAYS(LeaveTracker[[#This Row],[Start Date]],LeaveTracker[[#This Row],[End Date]],lstHolidays)</f>
        <v>1</v>
      </c>
      <c r="M8416" s="27"/>
    </row>
    <row r="8417" spans="1:13" ht="30" customHeight="1" x14ac:dyDescent="0.3">
      <c r="A8417" s="27">
        <f t="shared" si="109"/>
        <v>4527</v>
      </c>
      <c r="B8417" s="31">
        <v>45217</v>
      </c>
      <c r="C8417" s="31">
        <v>45215</v>
      </c>
      <c r="D8417" s="19" t="s">
        <v>568</v>
      </c>
      <c r="E8417" s="20" t="str">
        <f>IF(ISBLANK(LeaveTracker[[#This Row],[Employee Name]]),"-----",VLOOKUP(LeaveTracker[[#This Row],[Employee Name]],'List of Employees'!$B$4:$H$767,7))</f>
        <v>CENRO</v>
      </c>
      <c r="F8417" s="66" t="str">
        <f>IF(ISBLANK(LeaveTracker[[#This Row],[Employee Name]]),"-----",VLOOKUP(LeaveTracker[[#This Row],[Employee Name]],'List of Employees'!$B$4:$H$767,6))</f>
        <v>PERMANENT</v>
      </c>
      <c r="G8417" s="24">
        <v>45212</v>
      </c>
      <c r="H8417" s="24">
        <v>45212</v>
      </c>
      <c r="I8417" s="20" t="s">
        <v>81</v>
      </c>
      <c r="K8417" s="57" t="str">
        <f ca="1">LeaveTracker[[#This Row],[Days]]&amp;" "&amp;LeaveTracker[[#This Row],[Type of Leave]]</f>
        <v>1 SL</v>
      </c>
      <c r="L8417" s="23">
        <f ca="1">NETWORKDAYS(LeaveTracker[[#This Row],[Start Date]],LeaveTracker[[#This Row],[End Date]],lstHolidays)</f>
        <v>1</v>
      </c>
      <c r="M8417" s="27"/>
    </row>
    <row r="8418" spans="1:13" ht="30" customHeight="1" x14ac:dyDescent="0.3">
      <c r="A8418" s="27">
        <f t="shared" si="109"/>
        <v>4528</v>
      </c>
      <c r="B8418" s="31">
        <v>45217</v>
      </c>
      <c r="C8418" s="31">
        <v>45212</v>
      </c>
      <c r="D8418" s="19" t="s">
        <v>2555</v>
      </c>
      <c r="E8418" s="20" t="str">
        <f>IF(ISBLANK(LeaveTracker[[#This Row],[Employee Name]]),"-----",VLOOKUP(LeaveTracker[[#This Row],[Employee Name]],'List of Employees'!$B$4:$H$767,7))</f>
        <v>CSWDO</v>
      </c>
      <c r="F8418" s="66" t="str">
        <f>IF(ISBLANK(LeaveTracker[[#This Row],[Employee Name]]),"-----",VLOOKUP(LeaveTracker[[#This Row],[Employee Name]],'List of Employees'!$B$4:$H$767,6))</f>
        <v>PERMANENT</v>
      </c>
      <c r="G8418" s="24">
        <v>45233</v>
      </c>
      <c r="H8418" s="24">
        <v>45233</v>
      </c>
      <c r="I8418" s="20" t="s">
        <v>297</v>
      </c>
      <c r="J8418" s="42" t="s">
        <v>1000</v>
      </c>
      <c r="K8418" s="57" t="str">
        <f ca="1">LeaveTracker[[#This Row],[Days]]&amp;" "&amp;LeaveTracker[[#This Row],[Type of Leave]]</f>
        <v>1 OTHER</v>
      </c>
      <c r="L8418" s="23">
        <f ca="1">NETWORKDAYS(LeaveTracker[[#This Row],[Start Date]],LeaveTracker[[#This Row],[End Date]],lstHolidays)</f>
        <v>1</v>
      </c>
      <c r="M8418" s="27"/>
    </row>
    <row r="8419" spans="1:13" ht="30" customHeight="1" x14ac:dyDescent="0.3">
      <c r="A8419" s="27">
        <f t="shared" si="109"/>
        <v>4529</v>
      </c>
      <c r="B8419" s="31">
        <v>45217</v>
      </c>
      <c r="C8419" s="31">
        <v>45212</v>
      </c>
      <c r="D8419" s="19" t="s">
        <v>219</v>
      </c>
      <c r="E8419" s="20" t="str">
        <f>IF(ISBLANK(LeaveTracker[[#This Row],[Employee Name]]),"-----",VLOOKUP(LeaveTracker[[#This Row],[Employee Name]],'List of Employees'!$B$4:$H$767,7))</f>
        <v>CSWDO</v>
      </c>
      <c r="F8419" s="66" t="str">
        <f>IF(ISBLANK(LeaveTracker[[#This Row],[Employee Name]]),"-----",VLOOKUP(LeaveTracker[[#This Row],[Employee Name]],'List of Employees'!$B$4:$H$767,6))</f>
        <v>PERMANENT</v>
      </c>
      <c r="G8419" s="24">
        <v>45223</v>
      </c>
      <c r="H8419" s="24">
        <v>45223</v>
      </c>
      <c r="I8419" s="20" t="s">
        <v>82</v>
      </c>
      <c r="K8419" s="57" t="str">
        <f ca="1">LeaveTracker[[#This Row],[Days]]&amp;" "&amp;LeaveTracker[[#This Row],[Type of Leave]]</f>
        <v>1 VL</v>
      </c>
      <c r="L8419" s="23">
        <f ca="1">NETWORKDAYS(LeaveTracker[[#This Row],[Start Date]],LeaveTracker[[#This Row],[End Date]],lstHolidays)</f>
        <v>1</v>
      </c>
      <c r="M8419" s="27"/>
    </row>
    <row r="8420" spans="1:13" ht="30" customHeight="1" x14ac:dyDescent="0.3">
      <c r="A8420" s="27">
        <v>4529</v>
      </c>
      <c r="B8420" s="31">
        <v>45217</v>
      </c>
      <c r="C8420" s="31">
        <v>45212</v>
      </c>
      <c r="D8420" s="19" t="s">
        <v>219</v>
      </c>
      <c r="E8420" s="20" t="str">
        <f>IF(ISBLANK(LeaveTracker[[#This Row],[Employee Name]]),"-----",VLOOKUP(LeaveTracker[[#This Row],[Employee Name]],'List of Employees'!$B$4:$H$767,7))</f>
        <v>CSWDO</v>
      </c>
      <c r="F8420" s="66" t="str">
        <f>IF(ISBLANK(LeaveTracker[[#This Row],[Employee Name]]),"-----",VLOOKUP(LeaveTracker[[#This Row],[Employee Name]],'List of Employees'!$B$4:$H$767,6))</f>
        <v>PERMANENT</v>
      </c>
      <c r="G8420" s="24">
        <v>45230</v>
      </c>
      <c r="H8420" s="24">
        <v>45230</v>
      </c>
      <c r="I8420" s="20" t="s">
        <v>82</v>
      </c>
      <c r="K8420" s="57" t="str">
        <f ca="1">LeaveTracker[[#This Row],[Days]]&amp;" "&amp;LeaveTracker[[#This Row],[Type of Leave]]</f>
        <v>1 VL</v>
      </c>
      <c r="L8420" s="23">
        <f ca="1">NETWORKDAYS(LeaveTracker[[#This Row],[Start Date]],LeaveTracker[[#This Row],[End Date]],lstHolidays)</f>
        <v>1</v>
      </c>
      <c r="M8420" s="27"/>
    </row>
    <row r="8421" spans="1:13" ht="30" customHeight="1" x14ac:dyDescent="0.3">
      <c r="A8421" s="27">
        <f>A8420+1</f>
        <v>4530</v>
      </c>
      <c r="B8421" s="31">
        <v>45223</v>
      </c>
      <c r="C8421" s="31">
        <v>45216</v>
      </c>
      <c r="D8421" s="19" t="s">
        <v>1796</v>
      </c>
      <c r="E8421" s="20" t="str">
        <f>IF(ISBLANK(LeaveTracker[[#This Row],[Employee Name]]),"-----",VLOOKUP(LeaveTracker[[#This Row],[Employee Name]],'List of Employees'!$B$4:$H$767,7))</f>
        <v>TCNHS</v>
      </c>
      <c r="F8421" s="66" t="str">
        <f>IF(ISBLANK(LeaveTracker[[#This Row],[Employee Name]]),"-----",VLOOKUP(LeaveTracker[[#This Row],[Employee Name]],'List of Employees'!$B$4:$H$767,6))</f>
        <v>CASUAL</v>
      </c>
      <c r="G8421" s="24">
        <v>45209</v>
      </c>
      <c r="H8421" s="24">
        <v>45211</v>
      </c>
      <c r="I8421" s="20" t="s">
        <v>81</v>
      </c>
      <c r="K8421" s="57" t="str">
        <f ca="1">LeaveTracker[[#This Row],[Days]]&amp;" "&amp;LeaveTracker[[#This Row],[Type of Leave]]</f>
        <v>3 SL</v>
      </c>
      <c r="L8421" s="23">
        <f ca="1">NETWORKDAYS(LeaveTracker[[#This Row],[Start Date]],LeaveTracker[[#This Row],[End Date]],lstHolidays)</f>
        <v>3</v>
      </c>
      <c r="M8421" s="27"/>
    </row>
    <row r="8422" spans="1:13" ht="30" customHeight="1" x14ac:dyDescent="0.3">
      <c r="A8422" s="27">
        <f t="shared" ref="A8422:A8483" si="110">A8421+1</f>
        <v>4531</v>
      </c>
      <c r="B8422" s="31">
        <v>45223</v>
      </c>
      <c r="C8422" s="31">
        <v>45196</v>
      </c>
      <c r="D8422" s="19" t="s">
        <v>1796</v>
      </c>
      <c r="E8422" s="20" t="str">
        <f>IF(ISBLANK(LeaveTracker[[#This Row],[Employee Name]]),"-----",VLOOKUP(LeaveTracker[[#This Row],[Employee Name]],'List of Employees'!$B$4:$H$767,7))</f>
        <v>TCNHS</v>
      </c>
      <c r="F8422" s="66" t="str">
        <f>IF(ISBLANK(LeaveTracker[[#This Row],[Employee Name]]),"-----",VLOOKUP(LeaveTracker[[#This Row],[Employee Name]],'List of Employees'!$B$4:$H$767,6))</f>
        <v>CASUAL</v>
      </c>
      <c r="G8422" s="24">
        <v>45190</v>
      </c>
      <c r="H8422" s="24">
        <v>45190</v>
      </c>
      <c r="I8422" s="20" t="s">
        <v>81</v>
      </c>
      <c r="K8422" s="57" t="str">
        <f ca="1">LeaveTracker[[#This Row],[Days]]&amp;" "&amp;LeaveTracker[[#This Row],[Type of Leave]]</f>
        <v>1 SL</v>
      </c>
      <c r="L8422" s="23">
        <f ca="1">NETWORKDAYS(LeaveTracker[[#This Row],[Start Date]],LeaveTracker[[#This Row],[End Date]],lstHolidays)</f>
        <v>1</v>
      </c>
      <c r="M8422" s="27"/>
    </row>
    <row r="8423" spans="1:13" ht="30" customHeight="1" x14ac:dyDescent="0.3">
      <c r="A8423" s="27">
        <f t="shared" si="110"/>
        <v>4532</v>
      </c>
      <c r="B8423" s="31">
        <v>45223</v>
      </c>
      <c r="C8423" s="31">
        <v>45196</v>
      </c>
      <c r="D8423" s="19" t="s">
        <v>1802</v>
      </c>
      <c r="E8423" s="20" t="str">
        <f>IF(ISBLANK(LeaveTracker[[#This Row],[Employee Name]]),"-----",VLOOKUP(LeaveTracker[[#This Row],[Employee Name]],'List of Employees'!$B$4:$H$767,7))</f>
        <v>TCNHS</v>
      </c>
      <c r="F8423" s="66" t="str">
        <f>IF(ISBLANK(LeaveTracker[[#This Row],[Employee Name]]),"-----",VLOOKUP(LeaveTracker[[#This Row],[Employee Name]],'List of Employees'!$B$4:$H$767,6))</f>
        <v>CASUAL</v>
      </c>
      <c r="G8423" s="24">
        <v>45194</v>
      </c>
      <c r="H8423" s="24">
        <v>45195</v>
      </c>
      <c r="I8423" s="20" t="s">
        <v>81</v>
      </c>
      <c r="K8423" s="57" t="str">
        <f ca="1">LeaveTracker[[#This Row],[Days]]&amp;" "&amp;LeaveTracker[[#This Row],[Type of Leave]]</f>
        <v>2 SL</v>
      </c>
      <c r="L8423" s="23">
        <f ca="1">NETWORKDAYS(LeaveTracker[[#This Row],[Start Date]],LeaveTracker[[#This Row],[End Date]],lstHolidays)</f>
        <v>2</v>
      </c>
      <c r="M8423" s="27"/>
    </row>
    <row r="8424" spans="1:13" ht="30" customHeight="1" x14ac:dyDescent="0.3">
      <c r="A8424" s="27">
        <f t="shared" si="110"/>
        <v>4533</v>
      </c>
      <c r="B8424" s="31">
        <v>45223</v>
      </c>
      <c r="C8424" s="31">
        <v>45196</v>
      </c>
      <c r="D8424" s="19" t="s">
        <v>1726</v>
      </c>
      <c r="E8424" s="20" t="str">
        <f>IF(ISBLANK(LeaveTracker[[#This Row],[Employee Name]]),"-----",VLOOKUP(LeaveTracker[[#This Row],[Employee Name]],'List of Employees'!$B$4:$H$767,7))</f>
        <v>TCNHS-ISHS</v>
      </c>
      <c r="F8424" s="66" t="str">
        <f>IF(ISBLANK(LeaveTracker[[#This Row],[Employee Name]]),"-----",VLOOKUP(LeaveTracker[[#This Row],[Employee Name]],'List of Employees'!$B$4:$H$767,6))</f>
        <v>CASUAL</v>
      </c>
      <c r="G8424" s="24">
        <v>45194</v>
      </c>
      <c r="H8424" s="24">
        <v>45194</v>
      </c>
      <c r="I8424" s="20" t="s">
        <v>81</v>
      </c>
      <c r="K8424" s="57" t="str">
        <f ca="1">LeaveTracker[[#This Row],[Days]]&amp;" "&amp;LeaveTracker[[#This Row],[Type of Leave]]</f>
        <v>1 SL</v>
      </c>
      <c r="L8424" s="23">
        <f ca="1">NETWORKDAYS(LeaveTracker[[#This Row],[Start Date]],LeaveTracker[[#This Row],[End Date]],lstHolidays)</f>
        <v>1</v>
      </c>
      <c r="M8424" s="27"/>
    </row>
    <row r="8425" spans="1:13" ht="30" customHeight="1" x14ac:dyDescent="0.3">
      <c r="A8425" s="27">
        <f t="shared" si="110"/>
        <v>4534</v>
      </c>
      <c r="B8425" s="31">
        <v>45223</v>
      </c>
      <c r="C8425" s="31">
        <v>45216</v>
      </c>
      <c r="D8425" s="19" t="s">
        <v>1728</v>
      </c>
      <c r="E8425" s="20" t="str">
        <f>IF(ISBLANK(LeaveTracker[[#This Row],[Employee Name]]),"-----",VLOOKUP(LeaveTracker[[#This Row],[Employee Name]],'List of Employees'!$B$4:$H$767,7))</f>
        <v>ASSESSOR</v>
      </c>
      <c r="F8425" s="66" t="str">
        <f>IF(ISBLANK(LeaveTracker[[#This Row],[Employee Name]]),"-----",VLOOKUP(LeaveTracker[[#This Row],[Employee Name]],'List of Employees'!$B$4:$H$767,6))</f>
        <v>CASUAL</v>
      </c>
      <c r="G8425" s="24">
        <v>45209</v>
      </c>
      <c r="H8425" s="24">
        <v>45209</v>
      </c>
      <c r="I8425" s="20" t="s">
        <v>81</v>
      </c>
      <c r="K8425" s="57" t="str">
        <f ca="1">LeaveTracker[[#This Row],[Days]]&amp;" "&amp;LeaveTracker[[#This Row],[Type of Leave]]</f>
        <v>1 SL</v>
      </c>
      <c r="L8425" s="23">
        <f ca="1">NETWORKDAYS(LeaveTracker[[#This Row],[Start Date]],LeaveTracker[[#This Row],[End Date]],lstHolidays)</f>
        <v>1</v>
      </c>
      <c r="M8425" s="27"/>
    </row>
    <row r="8426" spans="1:13" ht="30" customHeight="1" x14ac:dyDescent="0.3">
      <c r="A8426" s="27">
        <f t="shared" si="110"/>
        <v>4535</v>
      </c>
      <c r="B8426" s="31">
        <v>45223</v>
      </c>
      <c r="C8426" s="31">
        <v>45215</v>
      </c>
      <c r="D8426" s="19" t="s">
        <v>1744</v>
      </c>
      <c r="E8426" s="20" t="str">
        <f>IF(ISBLANK(LeaveTracker[[#This Row],[Employee Name]]),"-----",VLOOKUP(LeaveTracker[[#This Row],[Employee Name]],'List of Employees'!$B$4:$H$767,7))</f>
        <v>MAHOGANY MARKET</v>
      </c>
      <c r="F8426" s="66" t="str">
        <f>IF(ISBLANK(LeaveTracker[[#This Row],[Employee Name]]),"-----",VLOOKUP(LeaveTracker[[#This Row],[Employee Name]],'List of Employees'!$B$4:$H$767,6))</f>
        <v>CASUAL</v>
      </c>
      <c r="G8426" s="24">
        <v>45212</v>
      </c>
      <c r="H8426" s="24">
        <v>45212</v>
      </c>
      <c r="I8426" s="20" t="s">
        <v>81</v>
      </c>
      <c r="K8426" s="57" t="str">
        <f ca="1">LeaveTracker[[#This Row],[Days]]&amp;" "&amp;LeaveTracker[[#This Row],[Type of Leave]]</f>
        <v>1 SL</v>
      </c>
      <c r="L8426" s="23">
        <f ca="1">NETWORKDAYS(LeaveTracker[[#This Row],[Start Date]],LeaveTracker[[#This Row],[End Date]],lstHolidays)</f>
        <v>1</v>
      </c>
      <c r="M8426" s="27"/>
    </row>
    <row r="8427" spans="1:13" ht="30" customHeight="1" x14ac:dyDescent="0.3">
      <c r="A8427" s="27">
        <f t="shared" si="110"/>
        <v>4536</v>
      </c>
      <c r="B8427" s="31">
        <v>45223</v>
      </c>
      <c r="C8427" s="31">
        <v>45217</v>
      </c>
      <c r="D8427" s="19" t="s">
        <v>1818</v>
      </c>
      <c r="E8427" s="20" t="str">
        <f>IF(ISBLANK(LeaveTracker[[#This Row],[Employee Name]]),"-----",VLOOKUP(LeaveTracker[[#This Row],[Employee Name]],'List of Employees'!$B$4:$H$767,7))</f>
        <v>EEO/CITY MARKET</v>
      </c>
      <c r="F8427" s="66" t="str">
        <f>IF(ISBLANK(LeaveTracker[[#This Row],[Employee Name]]),"-----",VLOOKUP(LeaveTracker[[#This Row],[Employee Name]],'List of Employees'!$B$4:$H$767,6))</f>
        <v>CASUAL</v>
      </c>
      <c r="G8427" s="24">
        <v>45214</v>
      </c>
      <c r="H8427" s="24">
        <v>45214</v>
      </c>
      <c r="I8427" s="20" t="s">
        <v>81</v>
      </c>
      <c r="K8427" s="57" t="str">
        <f>LeaveTracker[[#This Row],[Days]]&amp;" "&amp;LeaveTracker[[#This Row],[Type of Leave]]</f>
        <v>1 SL</v>
      </c>
      <c r="L8427" s="23">
        <v>1</v>
      </c>
      <c r="M8427" s="27"/>
    </row>
    <row r="8428" spans="1:13" ht="30" customHeight="1" x14ac:dyDescent="0.3">
      <c r="A8428" s="27">
        <f t="shared" si="110"/>
        <v>4537</v>
      </c>
      <c r="B8428" s="31">
        <v>45223</v>
      </c>
      <c r="C8428" s="31">
        <v>45217</v>
      </c>
      <c r="D8428" s="19" t="s">
        <v>617</v>
      </c>
      <c r="E8428" s="20" t="str">
        <f>IF(ISBLANK(LeaveTracker[[#This Row],[Employee Name]]),"-----",VLOOKUP(LeaveTracker[[#This Row],[Employee Name]],'List of Employees'!$B$4:$H$767,7))</f>
        <v>EEO/ CITY MARKET</v>
      </c>
      <c r="F8428" s="66" t="str">
        <f>IF(ISBLANK(LeaveTracker[[#This Row],[Employee Name]]),"-----",VLOOKUP(LeaveTracker[[#This Row],[Employee Name]],'List of Employees'!$B$4:$H$767,6))</f>
        <v>PERMANENT</v>
      </c>
      <c r="G8428" s="24">
        <v>45215</v>
      </c>
      <c r="H8428" s="24">
        <v>45216</v>
      </c>
      <c r="I8428" s="20" t="s">
        <v>81</v>
      </c>
      <c r="K8428" s="57" t="str">
        <f ca="1">LeaveTracker[[#This Row],[Days]]&amp;" "&amp;LeaveTracker[[#This Row],[Type of Leave]]</f>
        <v>2 SL</v>
      </c>
      <c r="L8428" s="23">
        <f ca="1">NETWORKDAYS(LeaveTracker[[#This Row],[Start Date]],LeaveTracker[[#This Row],[End Date]],lstHolidays)</f>
        <v>2</v>
      </c>
      <c r="M8428" s="27"/>
    </row>
    <row r="8429" spans="1:13" ht="30" customHeight="1" x14ac:dyDescent="0.3">
      <c r="A8429" s="27">
        <f t="shared" si="110"/>
        <v>4538</v>
      </c>
      <c r="B8429" s="31">
        <v>45223</v>
      </c>
      <c r="C8429" s="31">
        <v>45215</v>
      </c>
      <c r="D8429" s="19" t="s">
        <v>1805</v>
      </c>
      <c r="E8429" s="20" t="str">
        <f>IF(ISBLANK(LeaveTracker[[#This Row],[Employee Name]]),"-----",VLOOKUP(LeaveTracker[[#This Row],[Employee Name]],'List of Employees'!$B$4:$H$767,7))</f>
        <v>TICC/TCCH</v>
      </c>
      <c r="F8429" s="66" t="str">
        <f>IF(ISBLANK(LeaveTracker[[#This Row],[Employee Name]]),"-----",VLOOKUP(LeaveTracker[[#This Row],[Employee Name]],'List of Employees'!$B$4:$H$767,6))</f>
        <v>CASUAL</v>
      </c>
      <c r="G8429" s="24">
        <v>45198</v>
      </c>
      <c r="H8429" s="24">
        <v>45198</v>
      </c>
      <c r="I8429" s="20" t="s">
        <v>81</v>
      </c>
      <c r="K8429" s="57" t="str">
        <f ca="1">LeaveTracker[[#This Row],[Days]]&amp;" "&amp;LeaveTracker[[#This Row],[Type of Leave]]</f>
        <v>1 SL</v>
      </c>
      <c r="L8429" s="23">
        <f ca="1">NETWORKDAYS(LeaveTracker[[#This Row],[Start Date]],LeaveTracker[[#This Row],[End Date]],lstHolidays)</f>
        <v>1</v>
      </c>
      <c r="M8429" s="27"/>
    </row>
    <row r="8430" spans="1:13" ht="30" customHeight="1" x14ac:dyDescent="0.3">
      <c r="A8430" s="27">
        <f t="shared" si="110"/>
        <v>4539</v>
      </c>
      <c r="B8430" s="31">
        <v>45223</v>
      </c>
      <c r="C8430" s="31">
        <v>45210</v>
      </c>
      <c r="D8430" s="19" t="s">
        <v>1868</v>
      </c>
      <c r="E8430" s="20" t="str">
        <f>IF(ISBLANK(LeaveTracker[[#This Row],[Employee Name]]),"-----",VLOOKUP(LeaveTracker[[#This Row],[Employee Name]],'List of Employees'!$B$4:$H$767,7))</f>
        <v>CHO</v>
      </c>
      <c r="F8430" s="66" t="str">
        <f>IF(ISBLANK(LeaveTracker[[#This Row],[Employee Name]]),"-----",VLOOKUP(LeaveTracker[[#This Row],[Employee Name]],'List of Employees'!$B$4:$H$767,6))</f>
        <v>CASUAL</v>
      </c>
      <c r="G8430" s="24">
        <v>45218</v>
      </c>
      <c r="H8430" s="24">
        <v>45224</v>
      </c>
      <c r="I8430" s="20" t="s">
        <v>82</v>
      </c>
      <c r="K8430" s="57" t="str">
        <f ca="1">LeaveTracker[[#This Row],[Days]]&amp;" "&amp;LeaveTracker[[#This Row],[Type of Leave]]</f>
        <v>5 VL</v>
      </c>
      <c r="L8430" s="23">
        <f ca="1">NETWORKDAYS(LeaveTracker[[#This Row],[Start Date]],LeaveTracker[[#This Row],[End Date]],lstHolidays)</f>
        <v>5</v>
      </c>
      <c r="M8430" s="27"/>
    </row>
    <row r="8431" spans="1:13" ht="30" customHeight="1" x14ac:dyDescent="0.3">
      <c r="A8431" s="27">
        <f t="shared" si="110"/>
        <v>4540</v>
      </c>
      <c r="B8431" s="31">
        <v>45223</v>
      </c>
      <c r="C8431" s="31">
        <v>45218</v>
      </c>
      <c r="D8431" s="19" t="s">
        <v>1819</v>
      </c>
      <c r="E8431" s="20" t="str">
        <f>IF(ISBLANK(LeaveTracker[[#This Row],[Employee Name]]),"-----",VLOOKUP(LeaveTracker[[#This Row],[Employee Name]],'List of Employees'!$B$4:$H$767,7))</f>
        <v>GSO</v>
      </c>
      <c r="F8431" s="66" t="str">
        <f>IF(ISBLANK(LeaveTracker[[#This Row],[Employee Name]]),"-----",VLOOKUP(LeaveTracker[[#This Row],[Employee Name]],'List of Employees'!$B$4:$H$767,6))</f>
        <v>CASUAL</v>
      </c>
      <c r="G8431" s="24">
        <v>45211</v>
      </c>
      <c r="H8431" s="24">
        <v>45212</v>
      </c>
      <c r="I8431" s="20" t="s">
        <v>81</v>
      </c>
      <c r="K8431" s="57" t="str">
        <f ca="1">LeaveTracker[[#This Row],[Days]]&amp;" "&amp;LeaveTracker[[#This Row],[Type of Leave]]</f>
        <v>2 SL</v>
      </c>
      <c r="L8431" s="23">
        <f ca="1">NETWORKDAYS(LeaveTracker[[#This Row],[Start Date]],LeaveTracker[[#This Row],[End Date]],lstHolidays)</f>
        <v>2</v>
      </c>
      <c r="M8431" s="27"/>
    </row>
    <row r="8432" spans="1:13" ht="30" customHeight="1" x14ac:dyDescent="0.3">
      <c r="A8432" s="27">
        <f t="shared" si="110"/>
        <v>4541</v>
      </c>
      <c r="B8432" s="31">
        <v>45223</v>
      </c>
      <c r="C8432" s="31">
        <v>45218</v>
      </c>
      <c r="D8432" s="19" t="s">
        <v>1760</v>
      </c>
      <c r="E8432" s="20" t="str">
        <f>IF(ISBLANK(LeaveTracker[[#This Row],[Employee Name]]),"-----",VLOOKUP(LeaveTracker[[#This Row],[Employee Name]],'List of Employees'!$B$4:$H$767,7))</f>
        <v>GSO</v>
      </c>
      <c r="F8432" s="66" t="str">
        <f>IF(ISBLANK(LeaveTracker[[#This Row],[Employee Name]]),"-----",VLOOKUP(LeaveTracker[[#This Row],[Employee Name]],'List of Employees'!$B$4:$H$767,6))</f>
        <v>CASUAL</v>
      </c>
      <c r="G8432" s="24">
        <v>45223</v>
      </c>
      <c r="H8432" s="24">
        <v>45224</v>
      </c>
      <c r="I8432" s="20" t="s">
        <v>82</v>
      </c>
      <c r="K8432" s="57" t="str">
        <f ca="1">LeaveTracker[[#This Row],[Days]]&amp;" "&amp;LeaveTracker[[#This Row],[Type of Leave]]</f>
        <v>2 VL</v>
      </c>
      <c r="L8432" s="23">
        <f ca="1">NETWORKDAYS(LeaveTracker[[#This Row],[Start Date]],LeaveTracker[[#This Row],[End Date]],lstHolidays)</f>
        <v>2</v>
      </c>
      <c r="M8432" s="27"/>
    </row>
    <row r="8433" spans="1:13" ht="30" customHeight="1" x14ac:dyDescent="0.3">
      <c r="A8433" s="27">
        <f t="shared" si="110"/>
        <v>4542</v>
      </c>
      <c r="B8433" s="31">
        <v>45223</v>
      </c>
      <c r="C8433" s="31">
        <v>45218</v>
      </c>
      <c r="D8433" s="19" t="s">
        <v>1765</v>
      </c>
      <c r="E8433" s="20" t="str">
        <f>IF(ISBLANK(LeaveTracker[[#This Row],[Employee Name]]),"-----",VLOOKUP(LeaveTracker[[#This Row],[Employee Name]],'List of Employees'!$B$4:$H$767,7))</f>
        <v>GSO</v>
      </c>
      <c r="F8433" s="66" t="str">
        <f>IF(ISBLANK(LeaveTracker[[#This Row],[Employee Name]]),"-----",VLOOKUP(LeaveTracker[[#This Row],[Employee Name]],'List of Employees'!$B$4:$H$767,6))</f>
        <v>CASUAL</v>
      </c>
      <c r="G8433" s="24">
        <v>45215</v>
      </c>
      <c r="H8433" s="24">
        <v>45217</v>
      </c>
      <c r="I8433" s="20" t="s">
        <v>81</v>
      </c>
      <c r="K8433" s="57" t="str">
        <f ca="1">LeaveTracker[[#This Row],[Days]]&amp;" "&amp;LeaveTracker[[#This Row],[Type of Leave]]</f>
        <v>3 SL</v>
      </c>
      <c r="L8433" s="23">
        <f ca="1">NETWORKDAYS(LeaveTracker[[#This Row],[Start Date]],LeaveTracker[[#This Row],[End Date]],lstHolidays)</f>
        <v>3</v>
      </c>
      <c r="M8433" s="27"/>
    </row>
    <row r="8434" spans="1:13" ht="30" customHeight="1" x14ac:dyDescent="0.3">
      <c r="A8434" s="27">
        <f t="shared" si="110"/>
        <v>4543</v>
      </c>
      <c r="B8434" s="31">
        <v>45223</v>
      </c>
      <c r="C8434" s="31">
        <v>45218</v>
      </c>
      <c r="D8434" s="19" t="s">
        <v>2459</v>
      </c>
      <c r="E8434" s="20" t="str">
        <f>IF(ISBLANK(LeaveTracker[[#This Row],[Employee Name]]),"-----",VLOOKUP(LeaveTracker[[#This Row],[Employee Name]],'List of Employees'!$B$4:$H$767,7))</f>
        <v>CCT</v>
      </c>
      <c r="F8434" s="66" t="str">
        <f>IF(ISBLANK(LeaveTracker[[#This Row],[Employee Name]]),"-----",VLOOKUP(LeaveTracker[[#This Row],[Employee Name]],'List of Employees'!$B$4:$H$767,6))</f>
        <v>CASUAL</v>
      </c>
      <c r="G8434" s="24">
        <v>45217</v>
      </c>
      <c r="H8434" s="24">
        <v>45217</v>
      </c>
      <c r="I8434" s="20" t="s">
        <v>81</v>
      </c>
      <c r="K8434" s="57" t="str">
        <f ca="1">LeaveTracker[[#This Row],[Days]]&amp;" "&amp;LeaveTracker[[#This Row],[Type of Leave]]</f>
        <v>1 SL</v>
      </c>
      <c r="L8434" s="23">
        <f ca="1">NETWORKDAYS(LeaveTracker[[#This Row],[Start Date]],LeaveTracker[[#This Row],[End Date]],lstHolidays)</f>
        <v>1</v>
      </c>
      <c r="M8434" s="27"/>
    </row>
    <row r="8435" spans="1:13" ht="30" customHeight="1" x14ac:dyDescent="0.3">
      <c r="A8435" s="27">
        <f t="shared" si="110"/>
        <v>4544</v>
      </c>
      <c r="B8435" s="31">
        <v>45223</v>
      </c>
      <c r="C8435" s="31">
        <v>45216</v>
      </c>
      <c r="D8435" s="19" t="s">
        <v>1793</v>
      </c>
      <c r="E8435" s="20" t="str">
        <f>IF(ISBLANK(LeaveTracker[[#This Row],[Employee Name]]),"-----",VLOOKUP(LeaveTracker[[#This Row],[Employee Name]],'List of Employees'!$B$4:$H$767,7))</f>
        <v>CENRO</v>
      </c>
      <c r="F8435" s="66" t="str">
        <f>IF(ISBLANK(LeaveTracker[[#This Row],[Employee Name]]),"-----",VLOOKUP(LeaveTracker[[#This Row],[Employee Name]],'List of Employees'!$B$4:$H$767,6))</f>
        <v>CASUAL</v>
      </c>
      <c r="G8435" s="24">
        <v>45223</v>
      </c>
      <c r="H8435" s="24">
        <v>45223</v>
      </c>
      <c r="I8435" s="20" t="s">
        <v>82</v>
      </c>
      <c r="K8435" s="57" t="str">
        <f ca="1">LeaveTracker[[#This Row],[Days]]&amp;" "&amp;LeaveTracker[[#This Row],[Type of Leave]]</f>
        <v>1 VL</v>
      </c>
      <c r="L8435" s="23">
        <f ca="1">NETWORKDAYS(LeaveTracker[[#This Row],[Start Date]],LeaveTracker[[#This Row],[End Date]],lstHolidays)</f>
        <v>1</v>
      </c>
      <c r="M8435" s="27"/>
    </row>
    <row r="8436" spans="1:13" ht="30" customHeight="1" x14ac:dyDescent="0.3">
      <c r="A8436" s="27">
        <f t="shared" si="110"/>
        <v>4545</v>
      </c>
      <c r="B8436" s="31">
        <v>45223</v>
      </c>
      <c r="C8436" s="31">
        <v>45215</v>
      </c>
      <c r="D8436" s="19" t="s">
        <v>1948</v>
      </c>
      <c r="E8436" s="20" t="str">
        <f>IF(ISBLANK(LeaveTracker[[#This Row],[Employee Name]]),"-----",VLOOKUP(LeaveTracker[[#This Row],[Employee Name]],'List of Employees'!$B$4:$H$767,7))</f>
        <v>CENRO</v>
      </c>
      <c r="F8436" s="66" t="str">
        <f>IF(ISBLANK(LeaveTracker[[#This Row],[Employee Name]]),"-----",VLOOKUP(LeaveTracker[[#This Row],[Employee Name]],'List of Employees'!$B$4:$H$767,6))</f>
        <v>CASUAL</v>
      </c>
      <c r="G8436" s="24">
        <v>45222</v>
      </c>
      <c r="H8436" s="24">
        <v>45224</v>
      </c>
      <c r="I8436" s="20" t="s">
        <v>82</v>
      </c>
      <c r="K8436" s="57" t="str">
        <f ca="1">LeaveTracker[[#This Row],[Days]]&amp;" "&amp;LeaveTracker[[#This Row],[Type of Leave]]</f>
        <v>3 VL</v>
      </c>
      <c r="L8436" s="23">
        <f ca="1">NETWORKDAYS(LeaveTracker[[#This Row],[Start Date]],LeaveTracker[[#This Row],[End Date]],lstHolidays)</f>
        <v>3</v>
      </c>
      <c r="M8436" s="27"/>
    </row>
    <row r="8437" spans="1:13" ht="30" customHeight="1" x14ac:dyDescent="0.3">
      <c r="A8437" s="27">
        <f t="shared" si="110"/>
        <v>4546</v>
      </c>
      <c r="B8437" s="31">
        <v>45223</v>
      </c>
      <c r="C8437" s="31">
        <v>45215</v>
      </c>
      <c r="D8437" s="19" t="s">
        <v>1800</v>
      </c>
      <c r="E8437" s="20" t="str">
        <f>IF(ISBLANK(LeaveTracker[[#This Row],[Employee Name]]),"-----",VLOOKUP(LeaveTracker[[#This Row],[Employee Name]],'List of Employees'!$B$4:$H$767,7))</f>
        <v>CSWDO</v>
      </c>
      <c r="F8437" s="66" t="str">
        <f>IF(ISBLANK(LeaveTracker[[#This Row],[Employee Name]]),"-----",VLOOKUP(LeaveTracker[[#This Row],[Employee Name]],'List of Employees'!$B$4:$H$767,6))</f>
        <v>CASUAL</v>
      </c>
      <c r="G8437" s="24">
        <v>45212</v>
      </c>
      <c r="H8437" s="24">
        <v>45212</v>
      </c>
      <c r="I8437" s="20" t="s">
        <v>81</v>
      </c>
      <c r="K8437" s="57" t="str">
        <f ca="1">LeaveTracker[[#This Row],[Days]]&amp;" "&amp;LeaveTracker[[#This Row],[Type of Leave]]</f>
        <v>1 SL</v>
      </c>
      <c r="L8437" s="23">
        <f ca="1">NETWORKDAYS(LeaveTracker[[#This Row],[Start Date]],LeaveTracker[[#This Row],[End Date]],lstHolidays)</f>
        <v>1</v>
      </c>
      <c r="M8437" s="27"/>
    </row>
    <row r="8438" spans="1:13" ht="30" customHeight="1" x14ac:dyDescent="0.3">
      <c r="A8438" s="27">
        <f t="shared" si="110"/>
        <v>4547</v>
      </c>
      <c r="B8438" s="31">
        <v>45223</v>
      </c>
      <c r="C8438" s="31">
        <v>45218</v>
      </c>
      <c r="D8438" s="19" t="s">
        <v>690</v>
      </c>
      <c r="E8438" s="20" t="str">
        <f>IF(ISBLANK(LeaveTracker[[#This Row],[Employee Name]]),"-----",VLOOKUP(LeaveTracker[[#This Row],[Employee Name]],'List of Employees'!$B$4:$H$767,7))</f>
        <v>VMO</v>
      </c>
      <c r="F8438" s="66" t="str">
        <f>IF(ISBLANK(LeaveTracker[[#This Row],[Employee Name]]),"-----",VLOOKUP(LeaveTracker[[#This Row],[Employee Name]],'List of Employees'!$B$4:$H$767,6))</f>
        <v>PERMANENT</v>
      </c>
      <c r="G8438" s="24">
        <v>45215</v>
      </c>
      <c r="H8438" s="24">
        <v>45217</v>
      </c>
      <c r="I8438" s="20" t="s">
        <v>81</v>
      </c>
      <c r="K8438" s="57" t="str">
        <f ca="1">LeaveTracker[[#This Row],[Days]]&amp;" "&amp;LeaveTracker[[#This Row],[Type of Leave]]</f>
        <v>3 SL</v>
      </c>
      <c r="L8438" s="23">
        <f ca="1">NETWORKDAYS(LeaveTracker[[#This Row],[Start Date]],LeaveTracker[[#This Row],[End Date]],lstHolidays)</f>
        <v>3</v>
      </c>
      <c r="M8438" s="27"/>
    </row>
    <row r="8439" spans="1:13" ht="30" customHeight="1" x14ac:dyDescent="0.3">
      <c r="A8439" s="27">
        <f t="shared" si="110"/>
        <v>4548</v>
      </c>
      <c r="B8439" s="31">
        <v>45223</v>
      </c>
      <c r="C8439" s="31">
        <v>45216</v>
      </c>
      <c r="D8439" s="19" t="s">
        <v>1800</v>
      </c>
      <c r="E8439" s="20" t="str">
        <f>IF(ISBLANK(LeaveTracker[[#This Row],[Employee Name]]),"-----",VLOOKUP(LeaveTracker[[#This Row],[Employee Name]],'List of Employees'!$B$4:$H$767,7))</f>
        <v>CSWDO</v>
      </c>
      <c r="F8439" s="66" t="str">
        <f>IF(ISBLANK(LeaveTracker[[#This Row],[Employee Name]]),"-----",VLOOKUP(LeaveTracker[[#This Row],[Employee Name]],'List of Employees'!$B$4:$H$767,6))</f>
        <v>CASUAL</v>
      </c>
      <c r="G8439" s="24">
        <v>45218</v>
      </c>
      <c r="H8439" s="24">
        <v>45218</v>
      </c>
      <c r="I8439" s="20" t="s">
        <v>82</v>
      </c>
      <c r="K8439" s="57" t="str">
        <f ca="1">LeaveTracker[[#This Row],[Days]]&amp;" "&amp;LeaveTracker[[#This Row],[Type of Leave]]</f>
        <v>1 VL</v>
      </c>
      <c r="L8439" s="23">
        <f ca="1">NETWORKDAYS(LeaveTracker[[#This Row],[Start Date]],LeaveTracker[[#This Row],[End Date]],lstHolidays)</f>
        <v>1</v>
      </c>
      <c r="M8439" s="27"/>
    </row>
    <row r="8440" spans="1:13" ht="30" customHeight="1" x14ac:dyDescent="0.3">
      <c r="A8440" s="27">
        <f t="shared" si="110"/>
        <v>4549</v>
      </c>
      <c r="B8440" s="31">
        <v>45223</v>
      </c>
      <c r="C8440" s="31">
        <v>45218</v>
      </c>
      <c r="D8440" s="19" t="s">
        <v>2063</v>
      </c>
      <c r="E8440" s="20" t="str">
        <f>IF(ISBLANK(LeaveTracker[[#This Row],[Employee Name]]),"-----",VLOOKUP(LeaveTracker[[#This Row],[Employee Name]],'List of Employees'!$B$4:$H$767,7))</f>
        <v>PIO</v>
      </c>
      <c r="F8440" s="66" t="str">
        <f>IF(ISBLANK(LeaveTracker[[#This Row],[Employee Name]]),"-----",VLOOKUP(LeaveTracker[[#This Row],[Employee Name]],'List of Employees'!$B$4:$H$767,6))</f>
        <v>PERMANENT</v>
      </c>
      <c r="G8440" s="24">
        <v>45236</v>
      </c>
      <c r="H8440" s="24">
        <v>45240</v>
      </c>
      <c r="I8440" s="20" t="s">
        <v>82</v>
      </c>
      <c r="K8440" s="57" t="str">
        <f>LeaveTracker[[#This Row],[Days]]&amp;" "&amp;LeaveTracker[[#This Row],[Type of Leave]]</f>
        <v>5 VL</v>
      </c>
      <c r="L8440" s="23">
        <v>5</v>
      </c>
      <c r="M8440" s="27"/>
    </row>
    <row r="8441" spans="1:13" ht="30" customHeight="1" x14ac:dyDescent="0.3">
      <c r="A8441" s="27">
        <f t="shared" si="110"/>
        <v>4550</v>
      </c>
      <c r="B8441" s="31">
        <v>45223</v>
      </c>
      <c r="C8441" s="31">
        <v>45217</v>
      </c>
      <c r="D8441" s="19" t="s">
        <v>1744</v>
      </c>
      <c r="E8441" s="20" t="str">
        <f>IF(ISBLANK(LeaveTracker[[#This Row],[Employee Name]]),"-----",VLOOKUP(LeaveTracker[[#This Row],[Employee Name]],'List of Employees'!$B$4:$H$767,7))</f>
        <v>MAHOGANY MARKET</v>
      </c>
      <c r="F8441" s="66" t="str">
        <f>IF(ISBLANK(LeaveTracker[[#This Row],[Employee Name]]),"-----",VLOOKUP(LeaveTracker[[#This Row],[Employee Name]],'List of Employees'!$B$4:$H$767,6))</f>
        <v>CASUAL</v>
      </c>
      <c r="G8441" s="24">
        <v>45216</v>
      </c>
      <c r="H8441" s="24">
        <v>45216</v>
      </c>
      <c r="I8441" s="20" t="s">
        <v>81</v>
      </c>
      <c r="K8441" s="57" t="str">
        <f ca="1">LeaveTracker[[#This Row],[Days]]&amp;" "&amp;LeaveTracker[[#This Row],[Type of Leave]]</f>
        <v>1 SL</v>
      </c>
      <c r="L8441" s="23">
        <f ca="1">NETWORKDAYS(LeaveTracker[[#This Row],[Start Date]],LeaveTracker[[#This Row],[End Date]],lstHolidays)</f>
        <v>1</v>
      </c>
      <c r="M8441" s="27"/>
    </row>
    <row r="8442" spans="1:13" ht="30" customHeight="1" x14ac:dyDescent="0.3">
      <c r="A8442" s="27">
        <f t="shared" si="110"/>
        <v>4551</v>
      </c>
      <c r="B8442" s="31">
        <v>45223</v>
      </c>
      <c r="C8442" s="31">
        <v>45222</v>
      </c>
      <c r="D8442" s="19" t="s">
        <v>1933</v>
      </c>
      <c r="E8442" s="20" t="str">
        <f>IF(ISBLANK(LeaveTracker[[#This Row],[Employee Name]]),"-----",VLOOKUP(LeaveTracker[[#This Row],[Employee Name]],'List of Employees'!$B$4:$H$767,7))</f>
        <v>GSO</v>
      </c>
      <c r="F8442" s="66" t="str">
        <f>IF(ISBLANK(LeaveTracker[[#This Row],[Employee Name]]),"-----",VLOOKUP(LeaveTracker[[#This Row],[Employee Name]],'List of Employees'!$B$4:$H$767,6))</f>
        <v>CASUAL</v>
      </c>
      <c r="G8442" s="24">
        <v>45219</v>
      </c>
      <c r="H8442" s="24">
        <v>45219</v>
      </c>
      <c r="I8442" s="20" t="s">
        <v>81</v>
      </c>
      <c r="K8442" s="57" t="str">
        <f ca="1">LeaveTracker[[#This Row],[Days]]&amp;" "&amp;LeaveTracker[[#This Row],[Type of Leave]]</f>
        <v>1 SL</v>
      </c>
      <c r="L8442" s="23">
        <f ca="1">NETWORKDAYS(LeaveTracker[[#This Row],[Start Date]],LeaveTracker[[#This Row],[End Date]],lstHolidays)</f>
        <v>1</v>
      </c>
      <c r="M8442" s="27"/>
    </row>
    <row r="8443" spans="1:13" ht="30" customHeight="1" x14ac:dyDescent="0.3">
      <c r="A8443" s="27">
        <f t="shared" si="110"/>
        <v>4552</v>
      </c>
      <c r="B8443" s="31">
        <v>45223</v>
      </c>
      <c r="C8443" s="31">
        <v>45222</v>
      </c>
      <c r="D8443" s="19" t="s">
        <v>1787</v>
      </c>
      <c r="E8443" s="20" t="str">
        <f>IF(ISBLANK(LeaveTracker[[#This Row],[Employee Name]]),"-----",VLOOKUP(LeaveTracker[[#This Row],[Employee Name]],'List of Employees'!$B$4:$H$767,7))</f>
        <v>CENRO</v>
      </c>
      <c r="F8443" s="66" t="str">
        <f>IF(ISBLANK(LeaveTracker[[#This Row],[Employee Name]]),"-----",VLOOKUP(LeaveTracker[[#This Row],[Employee Name]],'List of Employees'!$B$4:$H$767,6))</f>
        <v>CASUAL</v>
      </c>
      <c r="G8443" s="24">
        <v>45229</v>
      </c>
      <c r="H8443" s="24">
        <v>45231</v>
      </c>
      <c r="I8443" s="20" t="s">
        <v>82</v>
      </c>
      <c r="K8443" s="57" t="str">
        <f>LeaveTracker[[#This Row],[Days]]&amp;" "&amp;LeaveTracker[[#This Row],[Type of Leave]]</f>
        <v>3 VL</v>
      </c>
      <c r="L8443" s="23">
        <v>3</v>
      </c>
      <c r="M8443" s="27"/>
    </row>
    <row r="8444" spans="1:13" ht="30" customHeight="1" x14ac:dyDescent="0.3">
      <c r="A8444" s="27">
        <f t="shared" si="110"/>
        <v>4553</v>
      </c>
      <c r="B8444" s="31">
        <v>45223</v>
      </c>
      <c r="C8444" s="31">
        <v>45220</v>
      </c>
      <c r="D8444" s="19" t="s">
        <v>1762</v>
      </c>
      <c r="E8444" s="20" t="str">
        <f>IF(ISBLANK(LeaveTracker[[#This Row],[Employee Name]]),"-----",VLOOKUP(LeaveTracker[[#This Row],[Employee Name]],'List of Employees'!$B$4:$H$767,7))</f>
        <v>CENRO</v>
      </c>
      <c r="F8444" s="66" t="str">
        <f>IF(ISBLANK(LeaveTracker[[#This Row],[Employee Name]]),"-----",VLOOKUP(LeaveTracker[[#This Row],[Employee Name]],'List of Employees'!$B$4:$H$767,6))</f>
        <v>CASUAL</v>
      </c>
      <c r="G8444" s="24">
        <v>45219</v>
      </c>
      <c r="H8444" s="24">
        <v>45219</v>
      </c>
      <c r="I8444" s="20" t="s">
        <v>297</v>
      </c>
      <c r="J8444" s="42" t="s">
        <v>1000</v>
      </c>
      <c r="K8444" s="57" t="str">
        <f ca="1">LeaveTracker[[#This Row],[Days]]&amp;" "&amp;LeaveTracker[[#This Row],[Type of Leave]]</f>
        <v>1 OTHER</v>
      </c>
      <c r="L8444" s="23">
        <f ca="1">NETWORKDAYS(LeaveTracker[[#This Row],[Start Date]],LeaveTracker[[#This Row],[End Date]],lstHolidays)</f>
        <v>1</v>
      </c>
      <c r="M8444" s="27"/>
    </row>
    <row r="8445" spans="1:13" ht="30" customHeight="1" x14ac:dyDescent="0.3">
      <c r="A8445" s="27">
        <f t="shared" si="110"/>
        <v>4554</v>
      </c>
      <c r="B8445" s="31">
        <v>45223</v>
      </c>
      <c r="C8445" s="31">
        <v>45220</v>
      </c>
      <c r="D8445" s="19" t="s">
        <v>1953</v>
      </c>
      <c r="E8445" s="20" t="str">
        <f>IF(ISBLANK(LeaveTracker[[#This Row],[Employee Name]]),"-----",VLOOKUP(LeaveTracker[[#This Row],[Employee Name]],'List of Employees'!$B$4:$H$767,7))</f>
        <v>CENRO</v>
      </c>
      <c r="F8445" s="66" t="str">
        <f>IF(ISBLANK(LeaveTracker[[#This Row],[Employee Name]]),"-----",VLOOKUP(LeaveTracker[[#This Row],[Employee Name]],'List of Employees'!$B$4:$H$767,6))</f>
        <v>CASUAL</v>
      </c>
      <c r="G8445" s="24">
        <v>45216</v>
      </c>
      <c r="H8445" s="24">
        <v>45216</v>
      </c>
      <c r="I8445" s="20" t="s">
        <v>81</v>
      </c>
      <c r="K8445" s="57" t="str">
        <f ca="1">LeaveTracker[[#This Row],[Days]]&amp;" "&amp;LeaveTracker[[#This Row],[Type of Leave]]</f>
        <v>1 SL</v>
      </c>
      <c r="L8445" s="23">
        <f ca="1">NETWORKDAYS(LeaveTracker[[#This Row],[Start Date]],LeaveTracker[[#This Row],[End Date]],lstHolidays)</f>
        <v>1</v>
      </c>
      <c r="M8445" s="27"/>
    </row>
    <row r="8446" spans="1:13" ht="30" customHeight="1" x14ac:dyDescent="0.3">
      <c r="A8446" s="27">
        <v>4554</v>
      </c>
      <c r="B8446" s="31">
        <v>45223</v>
      </c>
      <c r="C8446" s="31">
        <v>45220</v>
      </c>
      <c r="D8446" s="19" t="s">
        <v>1953</v>
      </c>
      <c r="E8446" s="20" t="str">
        <f>IF(ISBLANK(LeaveTracker[[#This Row],[Employee Name]]),"-----",VLOOKUP(LeaveTracker[[#This Row],[Employee Name]],'List of Employees'!$B$4:$H$767,7))</f>
        <v>CENRO</v>
      </c>
      <c r="F8446" s="66" t="str">
        <f>IF(ISBLANK(LeaveTracker[[#This Row],[Employee Name]]),"-----",VLOOKUP(LeaveTracker[[#This Row],[Employee Name]],'List of Employees'!$B$4:$H$767,6))</f>
        <v>CASUAL</v>
      </c>
      <c r="G8446" s="24">
        <v>45219</v>
      </c>
      <c r="H8446" s="24">
        <v>45219</v>
      </c>
      <c r="I8446" s="20" t="s">
        <v>81</v>
      </c>
      <c r="K8446" s="57" t="str">
        <f ca="1">LeaveTracker[[#This Row],[Days]]&amp;" "&amp;LeaveTracker[[#This Row],[Type of Leave]]</f>
        <v>1 SL</v>
      </c>
      <c r="L8446" s="23">
        <f ca="1">NETWORKDAYS(LeaveTracker[[#This Row],[Start Date]],LeaveTracker[[#This Row],[End Date]],lstHolidays)</f>
        <v>1</v>
      </c>
      <c r="M8446" s="27"/>
    </row>
    <row r="8447" spans="1:13" ht="30" customHeight="1" x14ac:dyDescent="0.3">
      <c r="A8447" s="27">
        <f>A8445+1</f>
        <v>4555</v>
      </c>
      <c r="B8447" s="31">
        <v>45223</v>
      </c>
      <c r="C8447" s="31">
        <v>45222</v>
      </c>
      <c r="D8447" s="19" t="s">
        <v>1717</v>
      </c>
      <c r="E8447" s="20" t="str">
        <f>IF(ISBLANK(LeaveTracker[[#This Row],[Employee Name]]),"-----",VLOOKUP(LeaveTracker[[#This Row],[Employee Name]],'List of Employees'!$B$4:$H$767,7))</f>
        <v>LEGAL</v>
      </c>
      <c r="F8447" s="66" t="str">
        <f>IF(ISBLANK(LeaveTracker[[#This Row],[Employee Name]]),"-----",VLOOKUP(LeaveTracker[[#This Row],[Employee Name]],'List of Employees'!$B$4:$H$767,6))</f>
        <v>CASUAL</v>
      </c>
      <c r="G8447" s="24">
        <v>45201</v>
      </c>
      <c r="H8447" s="24">
        <v>45219</v>
      </c>
      <c r="I8447" s="20" t="s">
        <v>81</v>
      </c>
      <c r="K8447" s="57" t="str">
        <f ca="1">LeaveTracker[[#This Row],[Days]]&amp;" "&amp;LeaveTracker[[#This Row],[Type of Leave]]</f>
        <v>15 SL</v>
      </c>
      <c r="L8447" s="23">
        <f ca="1">NETWORKDAYS(LeaveTracker[[#This Row],[Start Date]],LeaveTracker[[#This Row],[End Date]],lstHolidays)</f>
        <v>15</v>
      </c>
      <c r="M8447" s="27"/>
    </row>
    <row r="8448" spans="1:13" ht="30" customHeight="1" x14ac:dyDescent="0.3">
      <c r="A8448" s="27">
        <f t="shared" si="110"/>
        <v>4556</v>
      </c>
      <c r="B8448" s="31">
        <v>45223</v>
      </c>
      <c r="C8448" s="31">
        <v>45219</v>
      </c>
      <c r="D8448" s="19" t="s">
        <v>2423</v>
      </c>
      <c r="E8448" s="20" t="str">
        <f>IF(ISBLANK(LeaveTracker[[#This Row],[Employee Name]]),"-----",VLOOKUP(LeaveTracker[[#This Row],[Employee Name]],'List of Employees'!$B$4:$H$767,7))</f>
        <v>OFFICE OF THE MAYOR</v>
      </c>
      <c r="F8448" s="66" t="str">
        <f>IF(ISBLANK(LeaveTracker[[#This Row],[Employee Name]]),"-----",VLOOKUP(LeaveTracker[[#This Row],[Employee Name]],'List of Employees'!$B$4:$H$767,6))</f>
        <v>PERMANENT</v>
      </c>
      <c r="G8448" s="24">
        <v>45230</v>
      </c>
      <c r="H8448" s="24">
        <v>45230</v>
      </c>
      <c r="I8448" s="20" t="s">
        <v>82</v>
      </c>
      <c r="K8448" s="57" t="str">
        <f ca="1">LeaveTracker[[#This Row],[Days]]&amp;" "&amp;LeaveTracker[[#This Row],[Type of Leave]]</f>
        <v>1 VL</v>
      </c>
      <c r="L8448" s="23">
        <f ca="1">NETWORKDAYS(LeaveTracker[[#This Row],[Start Date]],LeaveTracker[[#This Row],[End Date]],lstHolidays)</f>
        <v>1</v>
      </c>
      <c r="M8448" s="27"/>
    </row>
    <row r="8449" spans="1:13" ht="30" customHeight="1" x14ac:dyDescent="0.3">
      <c r="A8449" s="27">
        <v>4556</v>
      </c>
      <c r="B8449" s="31">
        <v>45223</v>
      </c>
      <c r="C8449" s="31">
        <v>45219</v>
      </c>
      <c r="D8449" s="19" t="s">
        <v>2423</v>
      </c>
      <c r="E8449" s="20" t="str">
        <f>IF(ISBLANK(LeaveTracker[[#This Row],[Employee Name]]),"-----",VLOOKUP(LeaveTracker[[#This Row],[Employee Name]],'List of Employees'!$B$4:$H$767,7))</f>
        <v>OFFICE OF THE MAYOR</v>
      </c>
      <c r="F8449" s="66" t="str">
        <f>IF(ISBLANK(LeaveTracker[[#This Row],[Employee Name]]),"-----",VLOOKUP(LeaveTracker[[#This Row],[Employee Name]],'List of Employees'!$B$4:$H$767,6))</f>
        <v>PERMANENT</v>
      </c>
      <c r="G8449" s="24">
        <v>45233</v>
      </c>
      <c r="H8449" s="24">
        <v>45233</v>
      </c>
      <c r="I8449" s="20" t="s">
        <v>82</v>
      </c>
      <c r="K8449" s="57" t="str">
        <f ca="1">LeaveTracker[[#This Row],[Days]]&amp;" "&amp;LeaveTracker[[#This Row],[Type of Leave]]</f>
        <v>1 VL</v>
      </c>
      <c r="L8449" s="23">
        <f ca="1">NETWORKDAYS(LeaveTracker[[#This Row],[Start Date]],LeaveTracker[[#This Row],[End Date]],lstHolidays)</f>
        <v>1</v>
      </c>
      <c r="M8449" s="27"/>
    </row>
    <row r="8450" spans="1:13" ht="30" customHeight="1" x14ac:dyDescent="0.3">
      <c r="A8450" s="27">
        <f>A8448+1</f>
        <v>4557</v>
      </c>
      <c r="B8450" s="31">
        <v>45223</v>
      </c>
      <c r="C8450" s="31">
        <v>45222</v>
      </c>
      <c r="D8450" s="19" t="s">
        <v>537</v>
      </c>
      <c r="E8450" s="20" t="str">
        <f>IF(ISBLANK(LeaveTracker[[#This Row],[Employee Name]]),"-----",VLOOKUP(LeaveTracker[[#This Row],[Employee Name]],'List of Employees'!$B$4:$H$767,7))</f>
        <v>LCR</v>
      </c>
      <c r="F8450" s="66" t="str">
        <f>IF(ISBLANK(LeaveTracker[[#This Row],[Employee Name]]),"-----",VLOOKUP(LeaveTracker[[#This Row],[Employee Name]],'List of Employees'!$B$4:$H$767,6))</f>
        <v>PERMANENT</v>
      </c>
      <c r="G8450" s="24">
        <v>45218</v>
      </c>
      <c r="H8450" s="24">
        <v>45219</v>
      </c>
      <c r="I8450" s="20" t="s">
        <v>81</v>
      </c>
      <c r="K8450" s="57" t="str">
        <f ca="1">LeaveTracker[[#This Row],[Days]]&amp;" "&amp;LeaveTracker[[#This Row],[Type of Leave]]</f>
        <v>2 SL</v>
      </c>
      <c r="L8450" s="23">
        <f ca="1">NETWORKDAYS(LeaveTracker[[#This Row],[Start Date]],LeaveTracker[[#This Row],[End Date]],lstHolidays)</f>
        <v>2</v>
      </c>
      <c r="M8450" s="27"/>
    </row>
    <row r="8451" spans="1:13" ht="30" customHeight="1" x14ac:dyDescent="0.3">
      <c r="A8451" s="27">
        <f t="shared" si="110"/>
        <v>4558</v>
      </c>
      <c r="B8451" s="31">
        <v>45223</v>
      </c>
      <c r="C8451" s="31">
        <v>45222</v>
      </c>
      <c r="D8451" s="19" t="s">
        <v>322</v>
      </c>
      <c r="E8451" s="20" t="str">
        <f>IF(ISBLANK(LeaveTracker[[#This Row],[Employee Name]]),"-----",VLOOKUP(LeaveTracker[[#This Row],[Employee Name]],'List of Employees'!$B$4:$H$767,7))</f>
        <v>CEO</v>
      </c>
      <c r="F8451" s="66" t="str">
        <f>IF(ISBLANK(LeaveTracker[[#This Row],[Employee Name]]),"-----",VLOOKUP(LeaveTracker[[#This Row],[Employee Name]],'List of Employees'!$B$4:$H$767,6))</f>
        <v>PERMANENT</v>
      </c>
      <c r="G8451" s="24">
        <v>45218</v>
      </c>
      <c r="H8451" s="24">
        <v>45219</v>
      </c>
      <c r="I8451" s="20" t="s">
        <v>81</v>
      </c>
      <c r="K8451" s="57" t="str">
        <f ca="1">LeaveTracker[[#This Row],[Days]]&amp;" "&amp;LeaveTracker[[#This Row],[Type of Leave]]</f>
        <v>2 SL</v>
      </c>
      <c r="L8451" s="23">
        <f ca="1">NETWORKDAYS(LeaveTracker[[#This Row],[Start Date]],LeaveTracker[[#This Row],[End Date]],lstHolidays)</f>
        <v>2</v>
      </c>
      <c r="M8451" s="27"/>
    </row>
    <row r="8452" spans="1:13" ht="30" customHeight="1" x14ac:dyDescent="0.3">
      <c r="A8452" s="27">
        <f t="shared" si="110"/>
        <v>4559</v>
      </c>
      <c r="B8452" s="31">
        <v>45223</v>
      </c>
      <c r="C8452" s="31">
        <v>45222</v>
      </c>
      <c r="D8452" s="19" t="s">
        <v>1955</v>
      </c>
      <c r="E8452" s="20" t="str">
        <f>IF(ISBLANK(LeaveTracker[[#This Row],[Employee Name]]),"-----",VLOOKUP(LeaveTracker[[#This Row],[Employee Name]],'List of Employees'!$B$4:$H$767,7))</f>
        <v>TERMINAL</v>
      </c>
      <c r="F8452" s="66" t="str">
        <f>IF(ISBLANK(LeaveTracker[[#This Row],[Employee Name]]),"-----",VLOOKUP(LeaveTracker[[#This Row],[Employee Name]],'List of Employees'!$B$4:$H$767,6))</f>
        <v>CASUAL</v>
      </c>
      <c r="G8452" s="24">
        <v>45225</v>
      </c>
      <c r="H8452" s="24">
        <v>45228</v>
      </c>
      <c r="I8452" s="20" t="s">
        <v>82</v>
      </c>
      <c r="K8452" s="57" t="str">
        <f>LeaveTracker[[#This Row],[Days]]&amp;" "&amp;LeaveTracker[[#This Row],[Type of Leave]]</f>
        <v>4 VL</v>
      </c>
      <c r="L8452" s="23">
        <v>4</v>
      </c>
      <c r="M8452" s="27"/>
    </row>
    <row r="8453" spans="1:13" ht="30" customHeight="1" x14ac:dyDescent="0.3">
      <c r="A8453" s="27">
        <f t="shared" si="110"/>
        <v>4560</v>
      </c>
      <c r="B8453" s="31">
        <v>45223</v>
      </c>
      <c r="C8453" s="31">
        <v>45222</v>
      </c>
      <c r="D8453" s="19" t="s">
        <v>1783</v>
      </c>
      <c r="E8453" s="20" t="str">
        <f>IF(ISBLANK(LeaveTracker[[#This Row],[Employee Name]]),"-----",VLOOKUP(LeaveTracker[[#This Row],[Employee Name]],'List of Employees'!$B$4:$H$767,7))</f>
        <v>CTO-LICENSE</v>
      </c>
      <c r="F8453" s="66" t="str">
        <f>IF(ISBLANK(LeaveTracker[[#This Row],[Employee Name]]),"-----",VLOOKUP(LeaveTracker[[#This Row],[Employee Name]],'List of Employees'!$B$4:$H$767,6))</f>
        <v>CASUAL</v>
      </c>
      <c r="G8453" s="24">
        <v>45216</v>
      </c>
      <c r="H8453" s="24">
        <v>45216</v>
      </c>
      <c r="I8453" s="20" t="s">
        <v>81</v>
      </c>
      <c r="K8453" s="57" t="str">
        <f ca="1">LeaveTracker[[#This Row],[Days]]&amp;" "&amp;LeaveTracker[[#This Row],[Type of Leave]]</f>
        <v>1 SL</v>
      </c>
      <c r="L8453" s="23">
        <f ca="1">NETWORKDAYS(LeaveTracker[[#This Row],[Start Date]],LeaveTracker[[#This Row],[End Date]],lstHolidays)</f>
        <v>1</v>
      </c>
      <c r="M8453" s="27"/>
    </row>
    <row r="8454" spans="1:13" ht="30" customHeight="1" x14ac:dyDescent="0.3">
      <c r="A8454" s="27">
        <f t="shared" si="110"/>
        <v>4561</v>
      </c>
      <c r="D8454" s="19"/>
      <c r="E8454" s="20" t="str">
        <f>IF(ISBLANK(LeaveTracker[[#This Row],[Employee Name]]),"-----",VLOOKUP(LeaveTracker[[#This Row],[Employee Name]],'List of Employees'!$B$4:$H$767,7))</f>
        <v>-----</v>
      </c>
      <c r="F8454" s="66" t="str">
        <f>IF(ISBLANK(LeaveTracker[[#This Row],[Employee Name]]),"-----",VLOOKUP(LeaveTracker[[#This Row],[Employee Name]],'List of Employees'!$B$4:$H$767,6))</f>
        <v>-----</v>
      </c>
      <c r="G8454" s="24"/>
      <c r="H8454" s="24"/>
      <c r="I8454" s="19"/>
      <c r="K8454" s="57" t="str">
        <f ca="1">LeaveTracker[[#This Row],[Days]]&amp;" "&amp;LeaveTracker[[#This Row],[Type of Leave]]</f>
        <v xml:space="preserve">0 </v>
      </c>
      <c r="L8454" s="23">
        <f ca="1">NETWORKDAYS(LeaveTracker[[#This Row],[Start Date]],LeaveTracker[[#This Row],[End Date]],lstHolidays)</f>
        <v>0</v>
      </c>
      <c r="M8454" s="27"/>
    </row>
    <row r="8455" spans="1:13" ht="30" customHeight="1" x14ac:dyDescent="0.3">
      <c r="A8455" s="27">
        <f t="shared" si="110"/>
        <v>4562</v>
      </c>
      <c r="D8455" s="19"/>
      <c r="E8455" s="20" t="str">
        <f>IF(ISBLANK(LeaveTracker[[#This Row],[Employee Name]]),"-----",VLOOKUP(LeaveTracker[[#This Row],[Employee Name]],'List of Employees'!$B$4:$H$767,7))</f>
        <v>-----</v>
      </c>
      <c r="F8455" s="66" t="str">
        <f>IF(ISBLANK(LeaveTracker[[#This Row],[Employee Name]]),"-----",VLOOKUP(LeaveTracker[[#This Row],[Employee Name]],'List of Employees'!$B$4:$H$767,6))</f>
        <v>-----</v>
      </c>
      <c r="G8455" s="24"/>
      <c r="H8455" s="24"/>
      <c r="I8455" s="19"/>
      <c r="K8455" s="57" t="str">
        <f ca="1">LeaveTracker[[#This Row],[Days]]&amp;" "&amp;LeaveTracker[[#This Row],[Type of Leave]]</f>
        <v xml:space="preserve">0 </v>
      </c>
      <c r="L8455" s="23">
        <f ca="1">NETWORKDAYS(LeaveTracker[[#This Row],[Start Date]],LeaveTracker[[#This Row],[End Date]],lstHolidays)</f>
        <v>0</v>
      </c>
      <c r="M8455" s="27"/>
    </row>
    <row r="8456" spans="1:13" ht="30" customHeight="1" x14ac:dyDescent="0.3">
      <c r="A8456" s="27">
        <f t="shared" si="110"/>
        <v>4563</v>
      </c>
      <c r="D8456" s="19"/>
      <c r="E8456" s="20" t="str">
        <f>IF(ISBLANK(LeaveTracker[[#This Row],[Employee Name]]),"-----",VLOOKUP(LeaveTracker[[#This Row],[Employee Name]],'List of Employees'!$B$4:$H$767,7))</f>
        <v>-----</v>
      </c>
      <c r="F8456" s="66" t="str">
        <f>IF(ISBLANK(LeaveTracker[[#This Row],[Employee Name]]),"-----",VLOOKUP(LeaveTracker[[#This Row],[Employee Name]],'List of Employees'!$B$4:$H$767,6))</f>
        <v>-----</v>
      </c>
      <c r="G8456" s="24"/>
      <c r="H8456" s="24"/>
      <c r="I8456" s="19"/>
      <c r="K8456" s="57" t="str">
        <f ca="1">LeaveTracker[[#This Row],[Days]]&amp;" "&amp;LeaveTracker[[#This Row],[Type of Leave]]</f>
        <v xml:space="preserve">0 </v>
      </c>
      <c r="L8456" s="23">
        <f ca="1">NETWORKDAYS(LeaveTracker[[#This Row],[Start Date]],LeaveTracker[[#This Row],[End Date]],lstHolidays)</f>
        <v>0</v>
      </c>
      <c r="M8456" s="27"/>
    </row>
    <row r="8457" spans="1:13" ht="30" customHeight="1" x14ac:dyDescent="0.3">
      <c r="A8457" s="27">
        <f t="shared" si="110"/>
        <v>4564</v>
      </c>
      <c r="D8457" s="19"/>
      <c r="E8457" s="20" t="str">
        <f>IF(ISBLANK(LeaveTracker[[#This Row],[Employee Name]]),"-----",VLOOKUP(LeaveTracker[[#This Row],[Employee Name]],'List of Employees'!$B$4:$H$767,7))</f>
        <v>-----</v>
      </c>
      <c r="F8457" s="66" t="str">
        <f>IF(ISBLANK(LeaveTracker[[#This Row],[Employee Name]]),"-----",VLOOKUP(LeaveTracker[[#This Row],[Employee Name]],'List of Employees'!$B$4:$H$767,6))</f>
        <v>-----</v>
      </c>
      <c r="G8457" s="24"/>
      <c r="H8457" s="24"/>
      <c r="I8457" s="19"/>
      <c r="K8457" s="57" t="str">
        <f ca="1">LeaveTracker[[#This Row],[Days]]&amp;" "&amp;LeaveTracker[[#This Row],[Type of Leave]]</f>
        <v xml:space="preserve">0 </v>
      </c>
      <c r="L8457" s="23">
        <f ca="1">NETWORKDAYS(LeaveTracker[[#This Row],[Start Date]],LeaveTracker[[#This Row],[End Date]],lstHolidays)</f>
        <v>0</v>
      </c>
      <c r="M8457" s="27"/>
    </row>
    <row r="8458" spans="1:13" ht="30" customHeight="1" x14ac:dyDescent="0.3">
      <c r="A8458" s="27">
        <f t="shared" si="110"/>
        <v>4565</v>
      </c>
      <c r="D8458" s="19"/>
      <c r="E8458" s="20" t="str">
        <f>IF(ISBLANK(LeaveTracker[[#This Row],[Employee Name]]),"-----",VLOOKUP(LeaveTracker[[#This Row],[Employee Name]],'List of Employees'!$B$4:$H$767,7))</f>
        <v>-----</v>
      </c>
      <c r="F8458" s="66" t="str">
        <f>IF(ISBLANK(LeaveTracker[[#This Row],[Employee Name]]),"-----",VLOOKUP(LeaveTracker[[#This Row],[Employee Name]],'List of Employees'!$B$4:$H$767,6))</f>
        <v>-----</v>
      </c>
      <c r="G8458" s="24"/>
      <c r="H8458" s="24"/>
      <c r="I8458" s="19"/>
      <c r="K8458" s="57" t="str">
        <f ca="1">LeaveTracker[[#This Row],[Days]]&amp;" "&amp;LeaveTracker[[#This Row],[Type of Leave]]</f>
        <v xml:space="preserve">0 </v>
      </c>
      <c r="L8458" s="23">
        <f ca="1">NETWORKDAYS(LeaveTracker[[#This Row],[Start Date]],LeaveTracker[[#This Row],[End Date]],lstHolidays)</f>
        <v>0</v>
      </c>
      <c r="M8458" s="27"/>
    </row>
    <row r="8459" spans="1:13" ht="30" customHeight="1" x14ac:dyDescent="0.3">
      <c r="A8459" s="27">
        <f t="shared" si="110"/>
        <v>4566</v>
      </c>
      <c r="D8459" s="19"/>
      <c r="E8459" s="20" t="str">
        <f>IF(ISBLANK(LeaveTracker[[#This Row],[Employee Name]]),"-----",VLOOKUP(LeaveTracker[[#This Row],[Employee Name]],'List of Employees'!$B$4:$H$767,7))</f>
        <v>-----</v>
      </c>
      <c r="F8459" s="66" t="str">
        <f>IF(ISBLANK(LeaveTracker[[#This Row],[Employee Name]]),"-----",VLOOKUP(LeaveTracker[[#This Row],[Employee Name]],'List of Employees'!$B$4:$H$767,6))</f>
        <v>-----</v>
      </c>
      <c r="G8459" s="24"/>
      <c r="H8459" s="24"/>
      <c r="I8459" s="19"/>
      <c r="K8459" s="57" t="str">
        <f ca="1">LeaveTracker[[#This Row],[Days]]&amp;" "&amp;LeaveTracker[[#This Row],[Type of Leave]]</f>
        <v xml:space="preserve">0 </v>
      </c>
      <c r="L8459" s="23">
        <f ca="1">NETWORKDAYS(LeaveTracker[[#This Row],[Start Date]],LeaveTracker[[#This Row],[End Date]],lstHolidays)</f>
        <v>0</v>
      </c>
      <c r="M8459" s="27"/>
    </row>
    <row r="8460" spans="1:13" ht="30" customHeight="1" x14ac:dyDescent="0.3">
      <c r="A8460" s="27">
        <f t="shared" si="110"/>
        <v>4567</v>
      </c>
      <c r="D8460" s="19"/>
      <c r="E8460" s="20" t="str">
        <f>IF(ISBLANK(LeaveTracker[[#This Row],[Employee Name]]),"-----",VLOOKUP(LeaveTracker[[#This Row],[Employee Name]],'List of Employees'!$B$4:$H$767,7))</f>
        <v>-----</v>
      </c>
      <c r="F8460" s="66" t="str">
        <f>IF(ISBLANK(LeaveTracker[[#This Row],[Employee Name]]),"-----",VLOOKUP(LeaveTracker[[#This Row],[Employee Name]],'List of Employees'!$B$4:$H$767,6))</f>
        <v>-----</v>
      </c>
      <c r="G8460" s="24"/>
      <c r="H8460" s="24"/>
      <c r="I8460" s="19"/>
      <c r="K8460" s="57" t="str">
        <f ca="1">LeaveTracker[[#This Row],[Days]]&amp;" "&amp;LeaveTracker[[#This Row],[Type of Leave]]</f>
        <v xml:space="preserve">0 </v>
      </c>
      <c r="L8460" s="23">
        <f ca="1">NETWORKDAYS(LeaveTracker[[#This Row],[Start Date]],LeaveTracker[[#This Row],[End Date]],lstHolidays)</f>
        <v>0</v>
      </c>
      <c r="M8460" s="27"/>
    </row>
    <row r="8461" spans="1:13" ht="30" customHeight="1" x14ac:dyDescent="0.3">
      <c r="A8461" s="27">
        <f t="shared" si="110"/>
        <v>4568</v>
      </c>
      <c r="D8461" s="19"/>
      <c r="E8461" s="20" t="str">
        <f>IF(ISBLANK(LeaveTracker[[#This Row],[Employee Name]]),"-----",VLOOKUP(LeaveTracker[[#This Row],[Employee Name]],'List of Employees'!$B$4:$H$767,7))</f>
        <v>-----</v>
      </c>
      <c r="F8461" s="66" t="str">
        <f>IF(ISBLANK(LeaveTracker[[#This Row],[Employee Name]]),"-----",VLOOKUP(LeaveTracker[[#This Row],[Employee Name]],'List of Employees'!$B$4:$H$767,6))</f>
        <v>-----</v>
      </c>
      <c r="G8461" s="24"/>
      <c r="H8461" s="24"/>
      <c r="I8461" s="19"/>
      <c r="K8461" s="57" t="str">
        <f ca="1">LeaveTracker[[#This Row],[Days]]&amp;" "&amp;LeaveTracker[[#This Row],[Type of Leave]]</f>
        <v xml:space="preserve">0 </v>
      </c>
      <c r="L8461" s="23">
        <f ca="1">NETWORKDAYS(LeaveTracker[[#This Row],[Start Date]],LeaveTracker[[#This Row],[End Date]],lstHolidays)</f>
        <v>0</v>
      </c>
      <c r="M8461" s="27"/>
    </row>
    <row r="8462" spans="1:13" ht="30" customHeight="1" x14ac:dyDescent="0.3">
      <c r="A8462" s="27">
        <v>4560</v>
      </c>
      <c r="B8462" s="31">
        <v>45223</v>
      </c>
      <c r="C8462" s="31">
        <v>45222</v>
      </c>
      <c r="D8462" s="19" t="s">
        <v>1783</v>
      </c>
      <c r="E8462" s="20" t="str">
        <f>IF(ISBLANK(LeaveTracker[[#This Row],[Employee Name]]),"-----",VLOOKUP(LeaveTracker[[#This Row],[Employee Name]],'List of Employees'!$B$4:$H$767,7))</f>
        <v>CTO-LICENSE</v>
      </c>
      <c r="F8462" s="66" t="str">
        <f>IF(ISBLANK(LeaveTracker[[#This Row],[Employee Name]]),"-----",VLOOKUP(LeaveTracker[[#This Row],[Employee Name]],'List of Employees'!$B$4:$H$767,6))</f>
        <v>CASUAL</v>
      </c>
      <c r="G8462" s="24">
        <v>45219</v>
      </c>
      <c r="H8462" s="24">
        <v>45219</v>
      </c>
      <c r="I8462" s="20" t="s">
        <v>81</v>
      </c>
      <c r="K8462" s="57" t="str">
        <f ca="1">LeaveTracker[[#This Row],[Days]]&amp;" "&amp;LeaveTracker[[#This Row],[Type of Leave]]</f>
        <v>1 SL</v>
      </c>
      <c r="L8462" s="23">
        <f ca="1">NETWORKDAYS(LeaveTracker[[#This Row],[Start Date]],LeaveTracker[[#This Row],[End Date]],lstHolidays)</f>
        <v>1</v>
      </c>
      <c r="M8462" s="27"/>
    </row>
    <row r="8463" spans="1:13" ht="30" customHeight="1" x14ac:dyDescent="0.3">
      <c r="A8463" s="27">
        <f>A8461+1</f>
        <v>4569</v>
      </c>
      <c r="B8463" s="31">
        <v>45223</v>
      </c>
      <c r="C8463" s="31">
        <v>45222</v>
      </c>
      <c r="D8463" s="19" t="s">
        <v>573</v>
      </c>
      <c r="E8463" s="20" t="str">
        <f>IF(ISBLANK(LeaveTracker[[#This Row],[Employee Name]]),"-----",VLOOKUP(LeaveTracker[[#This Row],[Employee Name]],'List of Employees'!$B$4:$H$767,7))</f>
        <v>CCT</v>
      </c>
      <c r="F8463" s="66" t="str">
        <f>IF(ISBLANK(LeaveTracker[[#This Row],[Employee Name]]),"-----",VLOOKUP(LeaveTracker[[#This Row],[Employee Name]],'List of Employees'!$B$4:$H$767,6))</f>
        <v>PERMANENT</v>
      </c>
      <c r="G8463" s="24">
        <v>45219</v>
      </c>
      <c r="H8463" s="24">
        <v>45219</v>
      </c>
      <c r="I8463" s="20" t="s">
        <v>81</v>
      </c>
      <c r="K8463" s="57" t="str">
        <f ca="1">LeaveTracker[[#This Row],[Days]]&amp;" "&amp;LeaveTracker[[#This Row],[Type of Leave]]</f>
        <v>1 SL</v>
      </c>
      <c r="L8463" s="23">
        <f ca="1">NETWORKDAYS(LeaveTracker[[#This Row],[Start Date]],LeaveTracker[[#This Row],[End Date]],lstHolidays)</f>
        <v>1</v>
      </c>
      <c r="M8463" s="27"/>
    </row>
    <row r="8464" spans="1:13" ht="30" customHeight="1" x14ac:dyDescent="0.3">
      <c r="A8464" s="27">
        <f t="shared" si="110"/>
        <v>4570</v>
      </c>
      <c r="B8464" s="31">
        <v>45223</v>
      </c>
      <c r="C8464" s="31">
        <v>45223</v>
      </c>
      <c r="D8464" s="19" t="s">
        <v>1932</v>
      </c>
      <c r="E8464" s="20" t="str">
        <f>IF(ISBLANK(LeaveTracker[[#This Row],[Employee Name]]),"-----",VLOOKUP(LeaveTracker[[#This Row],[Employee Name]],'List of Employees'!$B$4:$H$767,7))</f>
        <v>CSWDO</v>
      </c>
      <c r="F8464" s="66" t="str">
        <f>IF(ISBLANK(LeaveTracker[[#This Row],[Employee Name]]),"-----",VLOOKUP(LeaveTracker[[#This Row],[Employee Name]],'List of Employees'!$B$4:$H$767,6))</f>
        <v>CASUAL</v>
      </c>
      <c r="G8464" s="24">
        <v>45222</v>
      </c>
      <c r="H8464" s="24">
        <v>45222</v>
      </c>
      <c r="I8464" s="20" t="s">
        <v>81</v>
      </c>
      <c r="K8464" s="57" t="str">
        <f ca="1">LeaveTracker[[#This Row],[Days]]&amp;" "&amp;LeaveTracker[[#This Row],[Type of Leave]]</f>
        <v>1 SL</v>
      </c>
      <c r="L8464" s="23">
        <f ca="1">NETWORKDAYS(LeaveTracker[[#This Row],[Start Date]],LeaveTracker[[#This Row],[End Date]],lstHolidays)</f>
        <v>1</v>
      </c>
      <c r="M8464" s="27"/>
    </row>
    <row r="8465" spans="1:13" ht="30" customHeight="1" x14ac:dyDescent="0.3">
      <c r="A8465" s="27">
        <f t="shared" si="110"/>
        <v>4571</v>
      </c>
      <c r="B8465" s="31">
        <v>45223</v>
      </c>
      <c r="C8465" s="31">
        <v>45219</v>
      </c>
      <c r="D8465" s="19" t="s">
        <v>2432</v>
      </c>
      <c r="E8465" s="20" t="str">
        <f>IF(ISBLANK(LeaveTracker[[#This Row],[Employee Name]]),"-----",VLOOKUP(LeaveTracker[[#This Row],[Employee Name]],'List of Employees'!$B$4:$H$767,7))</f>
        <v>CSWDO</v>
      </c>
      <c r="F8465" s="66" t="str">
        <f>IF(ISBLANK(LeaveTracker[[#This Row],[Employee Name]]),"-----",VLOOKUP(LeaveTracker[[#This Row],[Employee Name]],'List of Employees'!$B$4:$H$767,6))</f>
        <v>PERMANENT</v>
      </c>
      <c r="G8465" s="24">
        <v>45230</v>
      </c>
      <c r="H8465" s="24">
        <v>45230</v>
      </c>
      <c r="I8465" s="20" t="s">
        <v>82</v>
      </c>
      <c r="K8465" s="57" t="str">
        <f ca="1">LeaveTracker[[#This Row],[Days]]&amp;" "&amp;LeaveTracker[[#This Row],[Type of Leave]]</f>
        <v>1 VL</v>
      </c>
      <c r="L8465" s="23">
        <f ca="1">NETWORKDAYS(LeaveTracker[[#This Row],[Start Date]],LeaveTracker[[#This Row],[End Date]],lstHolidays)</f>
        <v>1</v>
      </c>
      <c r="M8465" s="27"/>
    </row>
    <row r="8466" spans="1:13" ht="30" customHeight="1" x14ac:dyDescent="0.3">
      <c r="A8466" s="27">
        <v>4571</v>
      </c>
      <c r="B8466" s="31">
        <v>45223</v>
      </c>
      <c r="C8466" s="31">
        <v>45219</v>
      </c>
      <c r="D8466" s="19" t="s">
        <v>2432</v>
      </c>
      <c r="E8466" s="20" t="str">
        <f>IF(ISBLANK(LeaveTracker[[#This Row],[Employee Name]]),"-----",VLOOKUP(LeaveTracker[[#This Row],[Employee Name]],'List of Employees'!$B$4:$H$767,7))</f>
        <v>CSWDO</v>
      </c>
      <c r="F8466" s="66" t="str">
        <f>IF(ISBLANK(LeaveTracker[[#This Row],[Employee Name]]),"-----",VLOOKUP(LeaveTracker[[#This Row],[Employee Name]],'List of Employees'!$B$4:$H$767,6))</f>
        <v>PERMANENT</v>
      </c>
      <c r="G8466" s="24">
        <v>45233</v>
      </c>
      <c r="H8466" s="24">
        <v>45233</v>
      </c>
      <c r="I8466" s="20" t="s">
        <v>82</v>
      </c>
      <c r="K8466" s="57" t="str">
        <f ca="1">LeaveTracker[[#This Row],[Days]]&amp;" "&amp;LeaveTracker[[#This Row],[Type of Leave]]</f>
        <v>1 VL</v>
      </c>
      <c r="L8466" s="23">
        <f ca="1">NETWORKDAYS(LeaveTracker[[#This Row],[Start Date]],LeaveTracker[[#This Row],[End Date]],lstHolidays)</f>
        <v>1</v>
      </c>
      <c r="M8466" s="27"/>
    </row>
    <row r="8467" spans="1:13" ht="30" customHeight="1" x14ac:dyDescent="0.3">
      <c r="A8467" s="27">
        <f>A8465+1</f>
        <v>4572</v>
      </c>
      <c r="B8467" s="31">
        <v>45223</v>
      </c>
      <c r="C8467" s="31">
        <v>45197</v>
      </c>
      <c r="D8467" s="19" t="s">
        <v>1841</v>
      </c>
      <c r="E8467" s="20" t="str">
        <f>IF(ISBLANK(LeaveTracker[[#This Row],[Employee Name]]),"-----",VLOOKUP(LeaveTracker[[#This Row],[Employee Name]],'List of Employees'!$B$4:$H$767,7))</f>
        <v>TCNHS-ISHS</v>
      </c>
      <c r="F8467" s="66" t="str">
        <f>IF(ISBLANK(LeaveTracker[[#This Row],[Employee Name]]),"-----",VLOOKUP(LeaveTracker[[#This Row],[Employee Name]],'List of Employees'!$B$4:$H$767,6))</f>
        <v>CASUAL</v>
      </c>
      <c r="G8467" s="24">
        <v>45195</v>
      </c>
      <c r="H8467" s="24">
        <v>45196</v>
      </c>
      <c r="I8467" s="20" t="s">
        <v>81</v>
      </c>
      <c r="K8467" s="57" t="str">
        <f ca="1">LeaveTracker[[#This Row],[Days]]&amp;" "&amp;LeaveTracker[[#This Row],[Type of Leave]]</f>
        <v>2 SL</v>
      </c>
      <c r="L8467" s="23">
        <f ca="1">NETWORKDAYS(LeaveTracker[[#This Row],[Start Date]],LeaveTracker[[#This Row],[End Date]],lstHolidays)</f>
        <v>2</v>
      </c>
      <c r="M8467" s="27"/>
    </row>
    <row r="8468" spans="1:13" ht="30" customHeight="1" x14ac:dyDescent="0.3">
      <c r="A8468" s="27">
        <f t="shared" si="110"/>
        <v>4573</v>
      </c>
      <c r="B8468" s="31">
        <v>45223</v>
      </c>
      <c r="C8468" s="31">
        <v>45208</v>
      </c>
      <c r="D8468" s="19" t="s">
        <v>1796</v>
      </c>
      <c r="E8468" s="20" t="str">
        <f>IF(ISBLANK(LeaveTracker[[#This Row],[Employee Name]]),"-----",VLOOKUP(LeaveTracker[[#This Row],[Employee Name]],'List of Employees'!$B$4:$H$767,7))</f>
        <v>TCNHS</v>
      </c>
      <c r="F8468" s="66" t="str">
        <f>IF(ISBLANK(LeaveTracker[[#This Row],[Employee Name]]),"-----",VLOOKUP(LeaveTracker[[#This Row],[Employee Name]],'List of Employees'!$B$4:$H$767,6))</f>
        <v>CASUAL</v>
      </c>
      <c r="G8468" s="24">
        <v>45201</v>
      </c>
      <c r="H8468" s="24">
        <v>45202</v>
      </c>
      <c r="I8468" s="20" t="s">
        <v>81</v>
      </c>
      <c r="K8468" s="57" t="str">
        <f ca="1">LeaveTracker[[#This Row],[Days]]&amp;" "&amp;LeaveTracker[[#This Row],[Type of Leave]]</f>
        <v>2 SL</v>
      </c>
      <c r="L8468" s="23">
        <f ca="1">NETWORKDAYS(LeaveTracker[[#This Row],[Start Date]],LeaveTracker[[#This Row],[End Date]],lstHolidays)</f>
        <v>2</v>
      </c>
      <c r="M8468" s="27"/>
    </row>
    <row r="8469" spans="1:13" ht="30" customHeight="1" x14ac:dyDescent="0.3">
      <c r="A8469" s="27">
        <v>4573</v>
      </c>
      <c r="B8469" s="31">
        <v>45223</v>
      </c>
      <c r="C8469" s="31">
        <v>45208</v>
      </c>
      <c r="D8469" s="19" t="s">
        <v>1796</v>
      </c>
      <c r="E8469" s="20" t="str">
        <f>IF(ISBLANK(LeaveTracker[[#This Row],[Employee Name]]),"-----",VLOOKUP(LeaveTracker[[#This Row],[Employee Name]],'List of Employees'!$B$4:$H$767,7))</f>
        <v>TCNHS</v>
      </c>
      <c r="F8469" s="66" t="str">
        <f>IF(ISBLANK(LeaveTracker[[#This Row],[Employee Name]]),"-----",VLOOKUP(LeaveTracker[[#This Row],[Employee Name]],'List of Employees'!$B$4:$H$767,6))</f>
        <v>CASUAL</v>
      </c>
      <c r="G8469" s="24">
        <v>45205</v>
      </c>
      <c r="H8469" s="24">
        <v>45205</v>
      </c>
      <c r="I8469" s="20" t="s">
        <v>81</v>
      </c>
      <c r="K8469" s="57" t="str">
        <f ca="1">LeaveTracker[[#This Row],[Days]]&amp;" "&amp;LeaveTracker[[#This Row],[Type of Leave]]</f>
        <v>1 SL</v>
      </c>
      <c r="L8469" s="23">
        <f ca="1">NETWORKDAYS(LeaveTracker[[#This Row],[Start Date]],LeaveTracker[[#This Row],[End Date]],lstHolidays)</f>
        <v>1</v>
      </c>
      <c r="M8469" s="27"/>
    </row>
    <row r="8470" spans="1:13" ht="30" customHeight="1" x14ac:dyDescent="0.3">
      <c r="A8470" s="27">
        <f>A8468+1</f>
        <v>4574</v>
      </c>
      <c r="B8470" s="31">
        <v>45223</v>
      </c>
      <c r="C8470" s="31">
        <v>45208</v>
      </c>
      <c r="D8470" s="19" t="s">
        <v>2242</v>
      </c>
      <c r="E8470" s="20" t="str">
        <f>IF(ISBLANK(LeaveTracker[[#This Row],[Employee Name]]),"-----",VLOOKUP(LeaveTracker[[#This Row],[Employee Name]],'List of Employees'!$B$4:$H$767,7))</f>
        <v>CHO</v>
      </c>
      <c r="F8470" s="66" t="str">
        <f>IF(ISBLANK(LeaveTracker[[#This Row],[Employee Name]]),"-----",VLOOKUP(LeaveTracker[[#This Row],[Employee Name]],'List of Employees'!$B$4:$H$767,6))</f>
        <v>JOBCON</v>
      </c>
      <c r="G8470" s="24">
        <v>45195</v>
      </c>
      <c r="H8470" s="24">
        <v>45197</v>
      </c>
      <c r="I8470" s="20" t="s">
        <v>81</v>
      </c>
      <c r="K8470" s="57" t="str">
        <f ca="1">LeaveTracker[[#This Row],[Days]]&amp;" "&amp;LeaveTracker[[#This Row],[Type of Leave]]</f>
        <v>3 SL</v>
      </c>
      <c r="L8470" s="23">
        <f ca="1">NETWORKDAYS(LeaveTracker[[#This Row],[Start Date]],LeaveTracker[[#This Row],[End Date]],lstHolidays)</f>
        <v>3</v>
      </c>
      <c r="M8470" s="27"/>
    </row>
    <row r="8471" spans="1:13" ht="30" customHeight="1" x14ac:dyDescent="0.3">
      <c r="A8471" s="27">
        <f t="shared" si="110"/>
        <v>4575</v>
      </c>
      <c r="B8471" s="31">
        <v>45223</v>
      </c>
      <c r="C8471" s="31">
        <v>45216</v>
      </c>
      <c r="D8471" s="19" t="s">
        <v>1796</v>
      </c>
      <c r="E8471" s="20" t="str">
        <f>IF(ISBLANK(LeaveTracker[[#This Row],[Employee Name]]),"-----",VLOOKUP(LeaveTracker[[#This Row],[Employee Name]],'List of Employees'!$B$4:$H$767,7))</f>
        <v>TCNHS</v>
      </c>
      <c r="F8471" s="66" t="str">
        <f>IF(ISBLANK(LeaveTracker[[#This Row],[Employee Name]]),"-----",VLOOKUP(LeaveTracker[[#This Row],[Employee Name]],'List of Employees'!$B$4:$H$767,6))</f>
        <v>CASUAL</v>
      </c>
      <c r="G8471" s="24">
        <v>45212</v>
      </c>
      <c r="H8471" s="24">
        <v>45212</v>
      </c>
      <c r="I8471" s="20" t="s">
        <v>81</v>
      </c>
      <c r="K8471" s="57" t="str">
        <f ca="1">LeaveTracker[[#This Row],[Days]]&amp;" "&amp;LeaveTracker[[#This Row],[Type of Leave]]</f>
        <v>1 SL</v>
      </c>
      <c r="L8471" s="23">
        <f ca="1">NETWORKDAYS(LeaveTracker[[#This Row],[Start Date]],LeaveTracker[[#This Row],[End Date]],lstHolidays)</f>
        <v>1</v>
      </c>
      <c r="M8471" s="27"/>
    </row>
    <row r="8472" spans="1:13" ht="30" customHeight="1" x14ac:dyDescent="0.3">
      <c r="A8472" s="27">
        <v>4575</v>
      </c>
      <c r="B8472" s="31">
        <v>45223</v>
      </c>
      <c r="C8472" s="31">
        <v>45216</v>
      </c>
      <c r="D8472" s="19" t="s">
        <v>1796</v>
      </c>
      <c r="E8472" s="20" t="str">
        <f>IF(ISBLANK(LeaveTracker[[#This Row],[Employee Name]]),"-----",VLOOKUP(LeaveTracker[[#This Row],[Employee Name]],'List of Employees'!$B$4:$H$767,7))</f>
        <v>TCNHS</v>
      </c>
      <c r="F8472" s="66" t="str">
        <f>IF(ISBLANK(LeaveTracker[[#This Row],[Employee Name]]),"-----",VLOOKUP(LeaveTracker[[#This Row],[Employee Name]],'List of Employees'!$B$4:$H$767,6))</f>
        <v>CASUAL</v>
      </c>
      <c r="G8472" s="24">
        <v>45218</v>
      </c>
      <c r="H8472" s="24">
        <v>45218</v>
      </c>
      <c r="I8472" s="20" t="s">
        <v>81</v>
      </c>
      <c r="K8472" s="57" t="str">
        <f ca="1">LeaveTracker[[#This Row],[Days]]&amp;" "&amp;LeaveTracker[[#This Row],[Type of Leave]]</f>
        <v>1 SL</v>
      </c>
      <c r="L8472" s="23">
        <f ca="1">NETWORKDAYS(LeaveTracker[[#This Row],[Start Date]],LeaveTracker[[#This Row],[End Date]],lstHolidays)</f>
        <v>1</v>
      </c>
      <c r="M8472" s="27"/>
    </row>
    <row r="8473" spans="1:13" ht="30" customHeight="1" x14ac:dyDescent="0.3">
      <c r="A8473" s="27">
        <v>4575</v>
      </c>
      <c r="B8473" s="31">
        <v>45223</v>
      </c>
      <c r="C8473" s="31">
        <v>45216</v>
      </c>
      <c r="D8473" s="19" t="s">
        <v>1796</v>
      </c>
      <c r="E8473" s="20" t="str">
        <f>IF(ISBLANK(LeaveTracker[[#This Row],[Employee Name]]),"-----",VLOOKUP(LeaveTracker[[#This Row],[Employee Name]],'List of Employees'!$B$4:$H$767,7))</f>
        <v>TCNHS</v>
      </c>
      <c r="F8473" s="66" t="str">
        <f>IF(ISBLANK(LeaveTracker[[#This Row],[Employee Name]]),"-----",VLOOKUP(LeaveTracker[[#This Row],[Employee Name]],'List of Employees'!$B$4:$H$767,6))</f>
        <v>CASUAL</v>
      </c>
      <c r="G8473" s="24">
        <v>45222</v>
      </c>
      <c r="H8473" s="24">
        <v>45222</v>
      </c>
      <c r="I8473" s="20" t="s">
        <v>81</v>
      </c>
      <c r="K8473" s="57" t="str">
        <f ca="1">LeaveTracker[[#This Row],[Days]]&amp;" "&amp;LeaveTracker[[#This Row],[Type of Leave]]</f>
        <v>1 SL</v>
      </c>
      <c r="L8473" s="23">
        <f ca="1">NETWORKDAYS(LeaveTracker[[#This Row],[Start Date]],LeaveTracker[[#This Row],[End Date]],lstHolidays)</f>
        <v>1</v>
      </c>
      <c r="M8473" s="27"/>
    </row>
    <row r="8474" spans="1:13" ht="30" customHeight="1" x14ac:dyDescent="0.3">
      <c r="A8474" s="27">
        <f>A8471+1</f>
        <v>4576</v>
      </c>
      <c r="B8474" s="31">
        <v>45223</v>
      </c>
      <c r="C8474" s="31">
        <v>45216</v>
      </c>
      <c r="D8474" s="19" t="s">
        <v>370</v>
      </c>
      <c r="E8474" s="20" t="str">
        <f>IF(ISBLANK(LeaveTracker[[#This Row],[Employee Name]]),"-----",VLOOKUP(LeaveTracker[[#This Row],[Employee Name]],'List of Employees'!$B$4:$H$767,7))</f>
        <v>LIBRARY</v>
      </c>
      <c r="F8474" s="66" t="str">
        <f>IF(ISBLANK(LeaveTracker[[#This Row],[Employee Name]]),"-----",VLOOKUP(LeaveTracker[[#This Row],[Employee Name]],'List of Employees'!$B$4:$H$767,6))</f>
        <v>PERMANENT</v>
      </c>
      <c r="G8474" s="24">
        <v>45215</v>
      </c>
      <c r="H8474" s="24">
        <v>45215</v>
      </c>
      <c r="I8474" s="20" t="s">
        <v>81</v>
      </c>
      <c r="K8474" s="57" t="str">
        <f ca="1">LeaveTracker[[#This Row],[Days]]&amp;" "&amp;LeaveTracker[[#This Row],[Type of Leave]]</f>
        <v>1 SL</v>
      </c>
      <c r="L8474" s="23">
        <f ca="1">NETWORKDAYS(LeaveTracker[[#This Row],[Start Date]],LeaveTracker[[#This Row],[End Date]],lstHolidays)</f>
        <v>1</v>
      </c>
      <c r="M8474" s="27"/>
    </row>
    <row r="8475" spans="1:13" ht="30" customHeight="1" x14ac:dyDescent="0.3">
      <c r="A8475" s="27">
        <f t="shared" si="110"/>
        <v>4577</v>
      </c>
      <c r="B8475" s="31">
        <v>45223</v>
      </c>
      <c r="C8475" s="31">
        <v>45216</v>
      </c>
      <c r="D8475" s="19" t="s">
        <v>527</v>
      </c>
      <c r="E8475" s="20" t="str">
        <f>IF(ISBLANK(LeaveTracker[[#This Row],[Employee Name]]),"-----",VLOOKUP(LeaveTracker[[#This Row],[Employee Name]],'List of Employees'!$B$4:$H$767,7))</f>
        <v>TIPID IMPOK</v>
      </c>
      <c r="F8475" s="66" t="str">
        <f>IF(ISBLANK(LeaveTracker[[#This Row],[Employee Name]]),"-----",VLOOKUP(LeaveTracker[[#This Row],[Employee Name]],'List of Employees'!$B$4:$H$767,6))</f>
        <v>PERMANENT</v>
      </c>
      <c r="G8475" s="24">
        <v>45215</v>
      </c>
      <c r="H8475" s="24">
        <v>45215</v>
      </c>
      <c r="I8475" s="20" t="s">
        <v>81</v>
      </c>
      <c r="K8475" s="57" t="str">
        <f ca="1">LeaveTracker[[#This Row],[Days]]&amp;" "&amp;LeaveTracker[[#This Row],[Type of Leave]]</f>
        <v>1 SL</v>
      </c>
      <c r="L8475" s="23">
        <f ca="1">NETWORKDAYS(LeaveTracker[[#This Row],[Start Date]],LeaveTracker[[#This Row],[End Date]],lstHolidays)</f>
        <v>1</v>
      </c>
      <c r="M8475" s="27"/>
    </row>
    <row r="8476" spans="1:13" ht="30" customHeight="1" x14ac:dyDescent="0.3">
      <c r="A8476" s="27">
        <f t="shared" si="110"/>
        <v>4578</v>
      </c>
      <c r="B8476" s="31">
        <v>45223</v>
      </c>
      <c r="C8476" s="31">
        <v>45208</v>
      </c>
      <c r="D8476" s="19" t="s">
        <v>629</v>
      </c>
      <c r="E8476" s="20" t="str">
        <f>IF(ISBLANK(LeaveTracker[[#This Row],[Employee Name]]),"-----",VLOOKUP(LeaveTracker[[#This Row],[Employee Name]],'List of Employees'!$B$4:$H$767,7))</f>
        <v>LIBRARY</v>
      </c>
      <c r="F8476" s="66" t="str">
        <f>IF(ISBLANK(LeaveTracker[[#This Row],[Employee Name]]),"-----",VLOOKUP(LeaveTracker[[#This Row],[Employee Name]],'List of Employees'!$B$4:$H$767,6))</f>
        <v>PERMANENT</v>
      </c>
      <c r="G8476" s="24">
        <v>45205</v>
      </c>
      <c r="H8476" s="24">
        <v>45205</v>
      </c>
      <c r="I8476" s="20" t="s">
        <v>81</v>
      </c>
      <c r="K8476" s="57" t="str">
        <f ca="1">LeaveTracker[[#This Row],[Days]]&amp;" "&amp;LeaveTracker[[#This Row],[Type of Leave]]</f>
        <v>1 SL</v>
      </c>
      <c r="L8476" s="23">
        <f ca="1">NETWORKDAYS(LeaveTracker[[#This Row],[Start Date]],LeaveTracker[[#This Row],[End Date]],lstHolidays)</f>
        <v>1</v>
      </c>
      <c r="M8476" s="27"/>
    </row>
    <row r="8477" spans="1:13" ht="30" customHeight="1" x14ac:dyDescent="0.3">
      <c r="A8477" s="27">
        <f t="shared" si="110"/>
        <v>4579</v>
      </c>
      <c r="B8477" s="31">
        <v>45223</v>
      </c>
      <c r="C8477" s="31">
        <v>45216</v>
      </c>
      <c r="D8477" s="19" t="s">
        <v>1219</v>
      </c>
      <c r="E8477" s="20" t="str">
        <f>IF(ISBLANK(LeaveTracker[[#This Row],[Employee Name]]),"-----",VLOOKUP(LeaveTracker[[#This Row],[Employee Name]],'List of Employees'!$B$4:$H$767,7))</f>
        <v>DSWDO</v>
      </c>
      <c r="F8477" s="66" t="str">
        <f>IF(ISBLANK(LeaveTracker[[#This Row],[Employee Name]]),"-----",VLOOKUP(LeaveTracker[[#This Row],[Employee Name]],'List of Employees'!$B$4:$H$767,6))</f>
        <v>PERMANENT</v>
      </c>
      <c r="G8477" s="24">
        <v>45225</v>
      </c>
      <c r="H8477" s="24">
        <v>45225</v>
      </c>
      <c r="I8477" s="20" t="s">
        <v>297</v>
      </c>
      <c r="J8477" s="42" t="s">
        <v>1000</v>
      </c>
      <c r="K8477" s="57" t="str">
        <f ca="1">LeaveTracker[[#This Row],[Days]]&amp;" "&amp;LeaveTracker[[#This Row],[Type of Leave]]</f>
        <v>1 OTHER</v>
      </c>
      <c r="L8477" s="23">
        <f ca="1">NETWORKDAYS(LeaveTracker[[#This Row],[Start Date]],LeaveTracker[[#This Row],[End Date]],lstHolidays)</f>
        <v>1</v>
      </c>
      <c r="M8477" s="27"/>
    </row>
    <row r="8478" spans="1:13" ht="30" customHeight="1" x14ac:dyDescent="0.3">
      <c r="A8478" s="27">
        <f t="shared" si="110"/>
        <v>4580</v>
      </c>
      <c r="B8478" s="31">
        <v>45223</v>
      </c>
      <c r="C8478" s="31">
        <v>45215</v>
      </c>
      <c r="D8478" s="19" t="s">
        <v>179</v>
      </c>
      <c r="E8478" s="20" t="str">
        <f>IF(ISBLANK(LeaveTracker[[#This Row],[Employee Name]]),"-----",VLOOKUP(LeaveTracker[[#This Row],[Employee Name]],'List of Employees'!$B$4:$H$767,7))</f>
        <v>DOE</v>
      </c>
      <c r="F8478" s="66" t="str">
        <f>IF(ISBLANK(LeaveTracker[[#This Row],[Employee Name]]),"-----",VLOOKUP(LeaveTracker[[#This Row],[Employee Name]],'List of Employees'!$B$4:$H$767,6))</f>
        <v>PERMANENT</v>
      </c>
      <c r="G8478" s="24">
        <v>45210</v>
      </c>
      <c r="H8478" s="24">
        <v>45212</v>
      </c>
      <c r="I8478" s="20" t="s">
        <v>81</v>
      </c>
      <c r="K8478" s="57" t="str">
        <f ca="1">LeaveTracker[[#This Row],[Days]]&amp;" "&amp;LeaveTracker[[#This Row],[Type of Leave]]</f>
        <v>3 SL</v>
      </c>
      <c r="L8478" s="23">
        <f ca="1">NETWORKDAYS(LeaveTracker[[#This Row],[Start Date]],LeaveTracker[[#This Row],[End Date]],lstHolidays)</f>
        <v>3</v>
      </c>
      <c r="M8478" s="27"/>
    </row>
    <row r="8479" spans="1:13" ht="30" customHeight="1" x14ac:dyDescent="0.3">
      <c r="A8479" s="27">
        <f t="shared" si="110"/>
        <v>4581</v>
      </c>
      <c r="B8479" s="31">
        <v>45223</v>
      </c>
      <c r="C8479" s="31">
        <v>45215</v>
      </c>
      <c r="D8479" s="19" t="s">
        <v>179</v>
      </c>
      <c r="E8479" s="20" t="str">
        <f>IF(ISBLANK(LeaveTracker[[#This Row],[Employee Name]]),"-----",VLOOKUP(LeaveTracker[[#This Row],[Employee Name]],'List of Employees'!$B$4:$H$767,7))</f>
        <v>DOE</v>
      </c>
      <c r="F8479" s="66" t="str">
        <f>IF(ISBLANK(LeaveTracker[[#This Row],[Employee Name]]),"-----",VLOOKUP(LeaveTracker[[#This Row],[Employee Name]],'List of Employees'!$B$4:$H$767,6))</f>
        <v>PERMANENT</v>
      </c>
      <c r="G8479" s="24">
        <v>45226</v>
      </c>
      <c r="H8479" s="24">
        <v>45226</v>
      </c>
      <c r="I8479" s="20" t="s">
        <v>297</v>
      </c>
      <c r="J8479" s="42" t="s">
        <v>1000</v>
      </c>
      <c r="K8479" s="57" t="str">
        <f ca="1">LeaveTracker[[#This Row],[Days]]&amp;" "&amp;LeaveTracker[[#This Row],[Type of Leave]]</f>
        <v>1 OTHER</v>
      </c>
      <c r="L8479" s="23">
        <f ca="1">NETWORKDAYS(LeaveTracker[[#This Row],[Start Date]],LeaveTracker[[#This Row],[End Date]],lstHolidays)</f>
        <v>1</v>
      </c>
      <c r="M8479" s="27"/>
    </row>
    <row r="8480" spans="1:13" ht="30" customHeight="1" x14ac:dyDescent="0.3">
      <c r="A8480" s="27">
        <f t="shared" si="110"/>
        <v>4582</v>
      </c>
      <c r="B8480" s="31">
        <v>45223</v>
      </c>
      <c r="C8480" s="31">
        <v>45215</v>
      </c>
      <c r="D8480" s="19" t="s">
        <v>2056</v>
      </c>
      <c r="E8480" s="20" t="str">
        <f>IF(ISBLANK(LeaveTracker[[#This Row],[Employee Name]]),"-----",VLOOKUP(LeaveTracker[[#This Row],[Employee Name]],'List of Employees'!$B$4:$H$767,7))</f>
        <v>EEO</v>
      </c>
      <c r="F8480" s="66" t="str">
        <f>IF(ISBLANK(LeaveTracker[[#This Row],[Employee Name]]),"-----",VLOOKUP(LeaveTracker[[#This Row],[Employee Name]],'List of Employees'!$B$4:$H$767,6))</f>
        <v>PERMANENT</v>
      </c>
      <c r="G8480" s="24">
        <v>45187</v>
      </c>
      <c r="H8480" s="24">
        <v>45188</v>
      </c>
      <c r="I8480" s="20" t="s">
        <v>81</v>
      </c>
      <c r="K8480" s="57" t="str">
        <f ca="1">LeaveTracker[[#This Row],[Days]]&amp;" "&amp;LeaveTracker[[#This Row],[Type of Leave]]</f>
        <v>2 SL</v>
      </c>
      <c r="L8480" s="23">
        <f ca="1">NETWORKDAYS(LeaveTracker[[#This Row],[Start Date]],LeaveTracker[[#This Row],[End Date]],lstHolidays)</f>
        <v>2</v>
      </c>
      <c r="M8480" s="27"/>
    </row>
    <row r="8481" spans="1:13" ht="30" customHeight="1" x14ac:dyDescent="0.3">
      <c r="A8481" s="27">
        <f t="shared" si="110"/>
        <v>4583</v>
      </c>
      <c r="B8481" s="31">
        <v>45223</v>
      </c>
      <c r="C8481" s="31">
        <v>45212</v>
      </c>
      <c r="D8481" s="19" t="s">
        <v>903</v>
      </c>
      <c r="E8481" s="20" t="str">
        <f>IF(ISBLANK(LeaveTracker[[#This Row],[Employee Name]]),"-----",VLOOKUP(LeaveTracker[[#This Row],[Employee Name]],'List of Employees'!$B$4:$H$767,7))</f>
        <v>CEO</v>
      </c>
      <c r="F8481" s="66" t="str">
        <f>IF(ISBLANK(LeaveTracker[[#This Row],[Employee Name]]),"-----",VLOOKUP(LeaveTracker[[#This Row],[Employee Name]],'List of Employees'!$B$4:$H$767,6))</f>
        <v>PERMANENT</v>
      </c>
      <c r="G8481" s="24">
        <v>45210</v>
      </c>
      <c r="H8481" s="24">
        <v>45210</v>
      </c>
      <c r="I8481" s="20" t="s">
        <v>81</v>
      </c>
      <c r="K8481" s="57" t="str">
        <f ca="1">LeaveTracker[[#This Row],[Days]]&amp;" "&amp;LeaveTracker[[#This Row],[Type of Leave]]</f>
        <v>1 SL</v>
      </c>
      <c r="L8481" s="23">
        <f ca="1">NETWORKDAYS(LeaveTracker[[#This Row],[Start Date]],LeaveTracker[[#This Row],[End Date]],lstHolidays)</f>
        <v>1</v>
      </c>
      <c r="M8481" s="27"/>
    </row>
    <row r="8482" spans="1:13" ht="30" customHeight="1" x14ac:dyDescent="0.3">
      <c r="A8482" s="27">
        <f t="shared" si="110"/>
        <v>4584</v>
      </c>
      <c r="B8482" s="31">
        <v>45223</v>
      </c>
      <c r="C8482" s="31">
        <v>45216</v>
      </c>
      <c r="D8482" s="19" t="s">
        <v>901</v>
      </c>
      <c r="E8482" s="20" t="str">
        <f>IF(ISBLANK(LeaveTracker[[#This Row],[Employee Name]]),"-----",VLOOKUP(LeaveTracker[[#This Row],[Employee Name]],'List of Employees'!$B$4:$H$767,7))</f>
        <v>CEO</v>
      </c>
      <c r="F8482" s="66" t="str">
        <f>IF(ISBLANK(LeaveTracker[[#This Row],[Employee Name]]),"-----",VLOOKUP(LeaveTracker[[#This Row],[Employee Name]],'List of Employees'!$B$4:$H$767,6))</f>
        <v>PERMANENT</v>
      </c>
      <c r="G8482" s="24">
        <v>45212</v>
      </c>
      <c r="H8482" s="24">
        <v>45212</v>
      </c>
      <c r="I8482" s="20" t="s">
        <v>81</v>
      </c>
      <c r="K8482" s="57" t="str">
        <f ca="1">LeaveTracker[[#This Row],[Days]]&amp;" "&amp;LeaveTracker[[#This Row],[Type of Leave]]</f>
        <v>1 SL</v>
      </c>
      <c r="L8482" s="23">
        <f ca="1">NETWORKDAYS(LeaveTracker[[#This Row],[Start Date]],LeaveTracker[[#This Row],[End Date]],lstHolidays)</f>
        <v>1</v>
      </c>
      <c r="M8482" s="27"/>
    </row>
    <row r="8483" spans="1:13" ht="30" customHeight="1" x14ac:dyDescent="0.3">
      <c r="A8483" s="27">
        <f t="shared" si="110"/>
        <v>4585</v>
      </c>
      <c r="B8483" s="31">
        <v>45223</v>
      </c>
      <c r="C8483" s="31">
        <v>45212</v>
      </c>
      <c r="D8483" s="19" t="s">
        <v>1785</v>
      </c>
      <c r="E8483" s="20" t="str">
        <f>IF(ISBLANK(LeaveTracker[[#This Row],[Employee Name]]),"-----",VLOOKUP(LeaveTracker[[#This Row],[Employee Name]],'List of Employees'!$B$4:$H$767,7))</f>
        <v>GSO</v>
      </c>
      <c r="F8483" s="66" t="str">
        <f>IF(ISBLANK(LeaveTracker[[#This Row],[Employee Name]]),"-----",VLOOKUP(LeaveTracker[[#This Row],[Employee Name]],'List of Employees'!$B$4:$H$767,6))</f>
        <v>CASUAL</v>
      </c>
      <c r="G8483" s="24">
        <v>45218</v>
      </c>
      <c r="H8483" s="24">
        <v>45219</v>
      </c>
      <c r="I8483" s="20" t="s">
        <v>82</v>
      </c>
      <c r="K8483" s="57" t="str">
        <f ca="1">LeaveTracker[[#This Row],[Days]]&amp;" "&amp;LeaveTracker[[#This Row],[Type of Leave]]</f>
        <v>2 VL</v>
      </c>
      <c r="L8483" s="23">
        <f ca="1">NETWORKDAYS(LeaveTracker[[#This Row],[Start Date]],LeaveTracker[[#This Row],[End Date]],lstHolidays)</f>
        <v>2</v>
      </c>
      <c r="M8483" s="27"/>
    </row>
    <row r="8484" spans="1:13" ht="30" customHeight="1" x14ac:dyDescent="0.3">
      <c r="A8484" s="27">
        <v>4585</v>
      </c>
      <c r="B8484" s="31">
        <v>45223</v>
      </c>
      <c r="C8484" s="31">
        <v>45212</v>
      </c>
      <c r="D8484" s="19" t="s">
        <v>1785</v>
      </c>
      <c r="E8484" s="20" t="str">
        <f>IF(ISBLANK(LeaveTracker[[#This Row],[Employee Name]]),"-----",VLOOKUP(LeaveTracker[[#This Row],[Employee Name]],'List of Employees'!$B$4:$H$767,7))</f>
        <v>GSO</v>
      </c>
      <c r="F8484" s="66" t="str">
        <f>IF(ISBLANK(LeaveTracker[[#This Row],[Employee Name]]),"-----",VLOOKUP(LeaveTracker[[#This Row],[Employee Name]],'List of Employees'!$B$4:$H$767,6))</f>
        <v>CASUAL</v>
      </c>
      <c r="G8484" s="24">
        <v>45225</v>
      </c>
      <c r="H8484" s="24">
        <v>45226</v>
      </c>
      <c r="I8484" s="20" t="s">
        <v>82</v>
      </c>
      <c r="K8484" s="57" t="str">
        <f ca="1">LeaveTracker[[#This Row],[Days]]&amp;" "&amp;LeaveTracker[[#This Row],[Type of Leave]]</f>
        <v>2 VL</v>
      </c>
      <c r="L8484" s="23">
        <f ca="1">NETWORKDAYS(LeaveTracker[[#This Row],[Start Date]],LeaveTracker[[#This Row],[End Date]],lstHolidays)</f>
        <v>2</v>
      </c>
      <c r="M8484" s="27"/>
    </row>
    <row r="8485" spans="1:13" ht="30" customHeight="1" x14ac:dyDescent="0.3">
      <c r="A8485" s="27">
        <f>A8483+1</f>
        <v>4586</v>
      </c>
      <c r="B8485" s="31">
        <v>45223</v>
      </c>
      <c r="C8485" s="31">
        <v>45210</v>
      </c>
      <c r="D8485" s="19" t="s">
        <v>577</v>
      </c>
      <c r="E8485" s="20" t="str">
        <f>IF(ISBLANK(LeaveTracker[[#This Row],[Employee Name]]),"-----",VLOOKUP(LeaveTracker[[#This Row],[Employee Name]],'List of Employees'!$B$4:$H$767,7))</f>
        <v>CCT</v>
      </c>
      <c r="F8485" s="66" t="str">
        <f>IF(ISBLANK(LeaveTracker[[#This Row],[Employee Name]]),"-----",VLOOKUP(LeaveTracker[[#This Row],[Employee Name]],'List of Employees'!$B$4:$H$767,6))</f>
        <v>PERMANENT</v>
      </c>
      <c r="G8485" s="24">
        <v>45205</v>
      </c>
      <c r="H8485" s="24">
        <v>45205</v>
      </c>
      <c r="I8485" s="20" t="s">
        <v>81</v>
      </c>
      <c r="K8485" s="57" t="str">
        <f ca="1">LeaveTracker[[#This Row],[Days]]&amp;" "&amp;LeaveTracker[[#This Row],[Type of Leave]]</f>
        <v>1 SL</v>
      </c>
      <c r="L8485" s="23">
        <f ca="1">NETWORKDAYS(LeaveTracker[[#This Row],[Start Date]],LeaveTracker[[#This Row],[End Date]],lstHolidays)</f>
        <v>1</v>
      </c>
      <c r="M8485" s="27"/>
    </row>
    <row r="8486" spans="1:13" ht="30" customHeight="1" x14ac:dyDescent="0.3">
      <c r="A8486" s="27">
        <v>4586</v>
      </c>
      <c r="B8486" s="31">
        <v>45223</v>
      </c>
      <c r="C8486" s="31">
        <v>45210</v>
      </c>
      <c r="D8486" s="19" t="s">
        <v>577</v>
      </c>
      <c r="E8486" s="20" t="str">
        <f>IF(ISBLANK(LeaveTracker[[#This Row],[Employee Name]]),"-----",VLOOKUP(LeaveTracker[[#This Row],[Employee Name]],'List of Employees'!$B$4:$H$767,7))</f>
        <v>CCT</v>
      </c>
      <c r="F8486" s="66" t="str">
        <f>IF(ISBLANK(LeaveTracker[[#This Row],[Employee Name]]),"-----",VLOOKUP(LeaveTracker[[#This Row],[Employee Name]],'List of Employees'!$B$4:$H$767,6))</f>
        <v>PERMANENT</v>
      </c>
      <c r="G8486" s="24">
        <v>45208</v>
      </c>
      <c r="H8486" s="24">
        <v>45209</v>
      </c>
      <c r="I8486" s="20" t="s">
        <v>81</v>
      </c>
      <c r="K8486" s="57" t="str">
        <f ca="1">LeaveTracker[[#This Row],[Days]]&amp;" "&amp;LeaveTracker[[#This Row],[Type of Leave]]</f>
        <v>2 SL</v>
      </c>
      <c r="L8486" s="23">
        <f ca="1">NETWORKDAYS(LeaveTracker[[#This Row],[Start Date]],LeaveTracker[[#This Row],[End Date]],lstHolidays)</f>
        <v>2</v>
      </c>
      <c r="M8486" s="27"/>
    </row>
    <row r="8487" spans="1:13" ht="30" customHeight="1" x14ac:dyDescent="0.3">
      <c r="A8487" s="27">
        <f>A8485+1</f>
        <v>4587</v>
      </c>
      <c r="B8487" s="31">
        <v>45223</v>
      </c>
      <c r="C8487" s="31">
        <v>45215</v>
      </c>
      <c r="D8487" s="19" t="s">
        <v>374</v>
      </c>
      <c r="E8487" s="20" t="str">
        <f>IF(ISBLANK(LeaveTracker[[#This Row],[Employee Name]]),"-----",VLOOKUP(LeaveTracker[[#This Row],[Employee Name]],'List of Employees'!$B$4:$H$767,7))</f>
        <v>CCT</v>
      </c>
      <c r="F8487" s="66" t="str">
        <f>IF(ISBLANK(LeaveTracker[[#This Row],[Employee Name]]),"-----",VLOOKUP(LeaveTracker[[#This Row],[Employee Name]],'List of Employees'!$B$4:$H$767,6))</f>
        <v>PERMANENT</v>
      </c>
      <c r="G8487" s="24">
        <v>45210</v>
      </c>
      <c r="H8487" s="24">
        <v>45212</v>
      </c>
      <c r="I8487" s="20" t="s">
        <v>81</v>
      </c>
      <c r="K8487" s="57" t="str">
        <f ca="1">LeaveTracker[[#This Row],[Days]]&amp;" "&amp;LeaveTracker[[#This Row],[Type of Leave]]</f>
        <v>3 SL</v>
      </c>
      <c r="L8487" s="23">
        <f ca="1">NETWORKDAYS(LeaveTracker[[#This Row],[Start Date]],LeaveTracker[[#This Row],[End Date]],lstHolidays)</f>
        <v>3</v>
      </c>
      <c r="M8487" s="27"/>
    </row>
    <row r="8488" spans="1:13" ht="30" customHeight="1" x14ac:dyDescent="0.3">
      <c r="A8488" s="27">
        <f t="shared" ref="A8488:A8518" si="111">A8487+1</f>
        <v>4588</v>
      </c>
      <c r="B8488" s="31">
        <v>45223</v>
      </c>
      <c r="C8488" s="31">
        <v>45216</v>
      </c>
      <c r="D8488" s="19" t="s">
        <v>1279</v>
      </c>
      <c r="E8488" s="20" t="str">
        <f>IF(ISBLANK(LeaveTracker[[#This Row],[Employee Name]]),"-----",VLOOKUP(LeaveTracker[[#This Row],[Employee Name]],'List of Employees'!$B$4:$H$767,7))</f>
        <v>MO</v>
      </c>
      <c r="F8488" s="66" t="str">
        <f>IF(ISBLANK(LeaveTracker[[#This Row],[Employee Name]]),"-----",VLOOKUP(LeaveTracker[[#This Row],[Employee Name]],'List of Employees'!$B$4:$H$767,6))</f>
        <v>PERMANENT</v>
      </c>
      <c r="G8488" s="24">
        <v>45222</v>
      </c>
      <c r="H8488" s="24">
        <v>45222</v>
      </c>
      <c r="I8488" s="20" t="s">
        <v>82</v>
      </c>
      <c r="K8488" s="57" t="str">
        <f ca="1">LeaveTracker[[#This Row],[Days]]&amp;" "&amp;LeaveTracker[[#This Row],[Type of Leave]]</f>
        <v>1 VL</v>
      </c>
      <c r="L8488" s="23">
        <f ca="1">NETWORKDAYS(LeaveTracker[[#This Row],[Start Date]],LeaveTracker[[#This Row],[End Date]],lstHolidays)</f>
        <v>1</v>
      </c>
      <c r="M8488" s="27"/>
    </row>
    <row r="8489" spans="1:13" ht="30" customHeight="1" x14ac:dyDescent="0.3">
      <c r="A8489" s="27">
        <f t="shared" si="111"/>
        <v>4589</v>
      </c>
      <c r="B8489" s="31">
        <v>45223</v>
      </c>
      <c r="C8489" s="31">
        <v>45219</v>
      </c>
      <c r="D8489" s="19" t="s">
        <v>737</v>
      </c>
      <c r="E8489" s="20" t="str">
        <f>IF(ISBLANK(LeaveTracker[[#This Row],[Employee Name]]),"-----",VLOOKUP(LeaveTracker[[#This Row],[Employee Name]],'List of Employees'!$B$4:$H$767,7))</f>
        <v>CSWDO</v>
      </c>
      <c r="F8489" s="66" t="str">
        <f>IF(ISBLANK(LeaveTracker[[#This Row],[Employee Name]]),"-----",VLOOKUP(LeaveTracker[[#This Row],[Employee Name]],'List of Employees'!$B$4:$H$767,6))</f>
        <v>PERMANENT</v>
      </c>
      <c r="G8489" s="24">
        <v>45230</v>
      </c>
      <c r="H8489" s="24">
        <v>45230</v>
      </c>
      <c r="I8489" s="20" t="s">
        <v>82</v>
      </c>
      <c r="K8489" s="57" t="str">
        <f ca="1">LeaveTracker[[#This Row],[Days]]&amp;" "&amp;LeaveTracker[[#This Row],[Type of Leave]]</f>
        <v>1 VL</v>
      </c>
      <c r="L8489" s="23">
        <f ca="1">NETWORKDAYS(LeaveTracker[[#This Row],[Start Date]],LeaveTracker[[#This Row],[End Date]],lstHolidays)</f>
        <v>1</v>
      </c>
      <c r="M8489" s="27"/>
    </row>
    <row r="8490" spans="1:13" ht="30" customHeight="1" x14ac:dyDescent="0.3">
      <c r="A8490" s="27">
        <v>4589</v>
      </c>
      <c r="B8490" s="31">
        <v>45223</v>
      </c>
      <c r="C8490" s="31">
        <v>45219</v>
      </c>
      <c r="D8490" s="19" t="s">
        <v>737</v>
      </c>
      <c r="E8490" s="20" t="str">
        <f>IF(ISBLANK(LeaveTracker[[#This Row],[Employee Name]]),"-----",VLOOKUP(LeaveTracker[[#This Row],[Employee Name]],'List of Employees'!$B$4:$H$767,7))</f>
        <v>CSWDO</v>
      </c>
      <c r="F8490" s="66" t="str">
        <f>IF(ISBLANK(LeaveTracker[[#This Row],[Employee Name]]),"-----",VLOOKUP(LeaveTracker[[#This Row],[Employee Name]],'List of Employees'!$B$4:$H$767,6))</f>
        <v>PERMANENT</v>
      </c>
      <c r="G8490" s="24">
        <v>45233</v>
      </c>
      <c r="H8490" s="24">
        <v>45233</v>
      </c>
      <c r="I8490" s="20" t="s">
        <v>82</v>
      </c>
      <c r="K8490" s="57" t="str">
        <f ca="1">LeaveTracker[[#This Row],[Days]]&amp;" "&amp;LeaveTracker[[#This Row],[Type of Leave]]</f>
        <v>1 VL</v>
      </c>
      <c r="L8490" s="23">
        <f ca="1">NETWORKDAYS(LeaveTracker[[#This Row],[Start Date]],LeaveTracker[[#This Row],[End Date]],lstHolidays)</f>
        <v>1</v>
      </c>
      <c r="M8490" s="27"/>
    </row>
    <row r="8491" spans="1:13" ht="30" customHeight="1" x14ac:dyDescent="0.3">
      <c r="A8491" s="27">
        <f>A8489+1</f>
        <v>4590</v>
      </c>
      <c r="B8491" s="31">
        <v>45223</v>
      </c>
      <c r="C8491" s="31">
        <v>45219</v>
      </c>
      <c r="D8491" s="19" t="s">
        <v>2016</v>
      </c>
      <c r="E8491" s="20" t="str">
        <f>IF(ISBLANK(LeaveTracker[[#This Row],[Employee Name]]),"-----",VLOOKUP(LeaveTracker[[#This Row],[Employee Name]],'List of Employees'!$B$4:$H$767,7))</f>
        <v>CSWDO</v>
      </c>
      <c r="F8491" s="66" t="str">
        <f>IF(ISBLANK(LeaveTracker[[#This Row],[Employee Name]]),"-----",VLOOKUP(LeaveTracker[[#This Row],[Employee Name]],'List of Employees'!$B$4:$H$767,6))</f>
        <v>PERMANENT</v>
      </c>
      <c r="G8491" s="24">
        <v>45230</v>
      </c>
      <c r="H8491" s="24">
        <v>45230</v>
      </c>
      <c r="I8491" s="20" t="s">
        <v>82</v>
      </c>
      <c r="K8491" s="57" t="str">
        <f ca="1">LeaveTracker[[#This Row],[Days]]&amp;" "&amp;LeaveTracker[[#This Row],[Type of Leave]]</f>
        <v>1 VL</v>
      </c>
      <c r="L8491" s="23">
        <f ca="1">NETWORKDAYS(LeaveTracker[[#This Row],[Start Date]],LeaveTracker[[#This Row],[End Date]],lstHolidays)</f>
        <v>1</v>
      </c>
      <c r="M8491" s="27"/>
    </row>
    <row r="8492" spans="1:13" ht="30" customHeight="1" x14ac:dyDescent="0.3">
      <c r="A8492" s="27">
        <v>4590</v>
      </c>
      <c r="B8492" s="31">
        <v>45223</v>
      </c>
      <c r="C8492" s="31">
        <v>45219</v>
      </c>
      <c r="D8492" s="19" t="s">
        <v>2016</v>
      </c>
      <c r="E8492" s="20" t="str">
        <f>IF(ISBLANK(LeaveTracker[[#This Row],[Employee Name]]),"-----",VLOOKUP(LeaveTracker[[#This Row],[Employee Name]],'List of Employees'!$B$4:$H$767,7))</f>
        <v>CSWDO</v>
      </c>
      <c r="F8492" s="66" t="str">
        <f>IF(ISBLANK(LeaveTracker[[#This Row],[Employee Name]]),"-----",VLOOKUP(LeaveTracker[[#This Row],[Employee Name]],'List of Employees'!$B$4:$H$767,6))</f>
        <v>PERMANENT</v>
      </c>
      <c r="G8492" s="24">
        <v>45233</v>
      </c>
      <c r="H8492" s="24">
        <v>45233</v>
      </c>
      <c r="I8492" s="20" t="s">
        <v>82</v>
      </c>
      <c r="K8492" s="57" t="str">
        <f ca="1">LeaveTracker[[#This Row],[Days]]&amp;" "&amp;LeaveTracker[[#This Row],[Type of Leave]]</f>
        <v>1 VL</v>
      </c>
      <c r="L8492" s="23">
        <f ca="1">NETWORKDAYS(LeaveTracker[[#This Row],[Start Date]],LeaveTracker[[#This Row],[End Date]],lstHolidays)</f>
        <v>1</v>
      </c>
      <c r="M8492" s="27"/>
    </row>
    <row r="8493" spans="1:13" ht="30" customHeight="1" x14ac:dyDescent="0.3">
      <c r="A8493" s="27">
        <f>A8491+1</f>
        <v>4591</v>
      </c>
      <c r="B8493" s="31">
        <v>45223</v>
      </c>
      <c r="C8493" s="31">
        <v>45219</v>
      </c>
      <c r="D8493" s="19" t="s">
        <v>1073</v>
      </c>
      <c r="E8493" s="20" t="str">
        <f>IF(ISBLANK(LeaveTracker[[#This Row],[Employee Name]]),"-----",VLOOKUP(LeaveTracker[[#This Row],[Employee Name]],'List of Employees'!$B$4:$H$767,7))</f>
        <v>CSWDO</v>
      </c>
      <c r="F8493" s="66" t="str">
        <f>IF(ISBLANK(LeaveTracker[[#This Row],[Employee Name]]),"-----",VLOOKUP(LeaveTracker[[#This Row],[Employee Name]],'List of Employees'!$B$4:$H$767,6))</f>
        <v>PERMANENT</v>
      </c>
      <c r="G8493" s="24">
        <v>45223</v>
      </c>
      <c r="H8493" s="24">
        <v>45223</v>
      </c>
      <c r="I8493" s="20" t="s">
        <v>82</v>
      </c>
      <c r="K8493" s="57" t="str">
        <f ca="1">LeaveTracker[[#This Row],[Days]]&amp;" "&amp;LeaveTracker[[#This Row],[Type of Leave]]</f>
        <v>1 VL</v>
      </c>
      <c r="L8493" s="23">
        <f ca="1">NETWORKDAYS(LeaveTracker[[#This Row],[Start Date]],LeaveTracker[[#This Row],[End Date]],lstHolidays)</f>
        <v>1</v>
      </c>
      <c r="M8493" s="27"/>
    </row>
    <row r="8494" spans="1:13" ht="30" customHeight="1" x14ac:dyDescent="0.3">
      <c r="A8494" s="27">
        <f t="shared" si="111"/>
        <v>4592</v>
      </c>
      <c r="B8494" s="31">
        <v>45223</v>
      </c>
      <c r="C8494" s="31">
        <v>45219</v>
      </c>
      <c r="D8494" s="19" t="s">
        <v>171</v>
      </c>
      <c r="E8494" s="20" t="str">
        <f>IF(ISBLANK(LeaveTracker[[#This Row],[Employee Name]]),"-----",VLOOKUP(LeaveTracker[[#This Row],[Employee Name]],'List of Employees'!$B$4:$H$767,7))</f>
        <v>HRMO</v>
      </c>
      <c r="F8494" s="66" t="str">
        <f>IF(ISBLANK(LeaveTracker[[#This Row],[Employee Name]]),"-----",VLOOKUP(LeaveTracker[[#This Row],[Employee Name]],'List of Employees'!$B$4:$H$767,6))</f>
        <v>PERMANENT</v>
      </c>
      <c r="G8494" s="24">
        <v>45218</v>
      </c>
      <c r="H8494" s="24">
        <v>45218</v>
      </c>
      <c r="I8494" s="20" t="s">
        <v>81</v>
      </c>
      <c r="K8494" s="57" t="str">
        <f ca="1">LeaveTracker[[#This Row],[Days]]&amp;" "&amp;LeaveTracker[[#This Row],[Type of Leave]]</f>
        <v>1 SL</v>
      </c>
      <c r="L8494" s="23">
        <f ca="1">NETWORKDAYS(LeaveTracker[[#This Row],[Start Date]],LeaveTracker[[#This Row],[End Date]],lstHolidays)</f>
        <v>1</v>
      </c>
      <c r="M8494" s="27"/>
    </row>
    <row r="8495" spans="1:13" ht="30" customHeight="1" x14ac:dyDescent="0.3">
      <c r="A8495" s="27">
        <f t="shared" si="111"/>
        <v>4593</v>
      </c>
      <c r="B8495" s="31">
        <v>45223</v>
      </c>
      <c r="C8495" s="31">
        <v>45216</v>
      </c>
      <c r="D8495" s="19" t="s">
        <v>711</v>
      </c>
      <c r="E8495" s="20" t="str">
        <f>IF(ISBLANK(LeaveTracker[[#This Row],[Employee Name]]),"-----",VLOOKUP(LeaveTracker[[#This Row],[Employee Name]],'List of Employees'!$B$4:$H$767,7))</f>
        <v>CBO</v>
      </c>
      <c r="F8495" s="66" t="str">
        <f>IF(ISBLANK(LeaveTracker[[#This Row],[Employee Name]]),"-----",VLOOKUP(LeaveTracker[[#This Row],[Employee Name]],'List of Employees'!$B$4:$H$767,6))</f>
        <v>PERMANENT</v>
      </c>
      <c r="G8495" s="24">
        <v>45215</v>
      </c>
      <c r="H8495" s="24">
        <v>45215</v>
      </c>
      <c r="I8495" s="20" t="s">
        <v>81</v>
      </c>
      <c r="K8495" s="57" t="str">
        <f ca="1">LeaveTracker[[#This Row],[Days]]&amp;" "&amp;LeaveTracker[[#This Row],[Type of Leave]]</f>
        <v>1 SL</v>
      </c>
      <c r="L8495" s="23">
        <f ca="1">NETWORKDAYS(LeaveTracker[[#This Row],[Start Date]],LeaveTracker[[#This Row],[End Date]],lstHolidays)</f>
        <v>1</v>
      </c>
      <c r="M8495" s="27"/>
    </row>
    <row r="8496" spans="1:13" ht="30" customHeight="1" x14ac:dyDescent="0.3">
      <c r="A8496" s="27">
        <f t="shared" si="111"/>
        <v>4594</v>
      </c>
      <c r="B8496" s="31">
        <v>45223</v>
      </c>
      <c r="C8496" s="31">
        <v>45216</v>
      </c>
      <c r="D8496" s="19" t="s">
        <v>470</v>
      </c>
      <c r="E8496" s="20" t="str">
        <f>IF(ISBLANK(LeaveTracker[[#This Row],[Employee Name]]),"-----",VLOOKUP(LeaveTracker[[#This Row],[Employee Name]],'List of Employees'!$B$4:$H$767,7))</f>
        <v>PIO</v>
      </c>
      <c r="F8496" s="66" t="str">
        <f>IF(ISBLANK(LeaveTracker[[#This Row],[Employee Name]]),"-----",VLOOKUP(LeaveTracker[[#This Row],[Employee Name]],'List of Employees'!$B$4:$H$767,6))</f>
        <v>PERMANENT</v>
      </c>
      <c r="G8496" s="24">
        <v>45233</v>
      </c>
      <c r="H8496" s="24">
        <v>45233</v>
      </c>
      <c r="I8496" s="20" t="s">
        <v>82</v>
      </c>
      <c r="K8496" s="57" t="str">
        <f ca="1">LeaveTracker[[#This Row],[Days]]&amp;" "&amp;LeaveTracker[[#This Row],[Type of Leave]]</f>
        <v>1 VL</v>
      </c>
      <c r="L8496" s="23">
        <f ca="1">NETWORKDAYS(LeaveTracker[[#This Row],[Start Date]],LeaveTracker[[#This Row],[End Date]],lstHolidays)</f>
        <v>1</v>
      </c>
      <c r="M8496" s="27"/>
    </row>
    <row r="8497" spans="1:13" ht="30" customHeight="1" x14ac:dyDescent="0.3">
      <c r="A8497" s="27">
        <f t="shared" si="111"/>
        <v>4595</v>
      </c>
      <c r="B8497" s="31">
        <v>45223</v>
      </c>
      <c r="C8497" s="31">
        <v>45216</v>
      </c>
      <c r="D8497" s="19" t="s">
        <v>1080</v>
      </c>
      <c r="E8497" s="20" t="str">
        <f>IF(ISBLANK(LeaveTracker[[#This Row],[Employee Name]]),"-----",VLOOKUP(LeaveTracker[[#This Row],[Employee Name]],'List of Employees'!$B$4:$H$767,7))</f>
        <v>ACCOUNTING</v>
      </c>
      <c r="F8497" s="66" t="str">
        <f>IF(ISBLANK(LeaveTracker[[#This Row],[Employee Name]]),"-----",VLOOKUP(LeaveTracker[[#This Row],[Employee Name]],'List of Employees'!$B$4:$H$767,6))</f>
        <v>PERMANENT</v>
      </c>
      <c r="G8497" s="24">
        <v>45218</v>
      </c>
      <c r="H8497" s="24">
        <v>45218</v>
      </c>
      <c r="I8497" s="20" t="s">
        <v>297</v>
      </c>
      <c r="J8497" s="42" t="s">
        <v>1000</v>
      </c>
      <c r="K8497" s="57" t="str">
        <f ca="1">LeaveTracker[[#This Row],[Days]]&amp;" "&amp;LeaveTracker[[#This Row],[Type of Leave]]</f>
        <v>1 OTHER</v>
      </c>
      <c r="L8497" s="23">
        <f ca="1">NETWORKDAYS(LeaveTracker[[#This Row],[Start Date]],LeaveTracker[[#This Row],[End Date]],lstHolidays)</f>
        <v>1</v>
      </c>
      <c r="M8497" s="27"/>
    </row>
    <row r="8498" spans="1:13" ht="30" customHeight="1" x14ac:dyDescent="0.3">
      <c r="A8498" s="27">
        <f t="shared" si="111"/>
        <v>4596</v>
      </c>
      <c r="B8498" s="31">
        <v>45223</v>
      </c>
      <c r="C8498" s="31">
        <v>45217</v>
      </c>
      <c r="D8498" s="19" t="s">
        <v>1080</v>
      </c>
      <c r="E8498" s="20" t="str">
        <f>IF(ISBLANK(LeaveTracker[[#This Row],[Employee Name]]),"-----",VLOOKUP(LeaveTracker[[#This Row],[Employee Name]],'List of Employees'!$B$4:$H$767,7))</f>
        <v>ACCOUNTING</v>
      </c>
      <c r="F8498" s="66" t="str">
        <f>IF(ISBLANK(LeaveTracker[[#This Row],[Employee Name]]),"-----",VLOOKUP(LeaveTracker[[#This Row],[Employee Name]],'List of Employees'!$B$4:$H$767,6))</f>
        <v>PERMANENT</v>
      </c>
      <c r="G8498" s="24">
        <v>45215</v>
      </c>
      <c r="H8498" s="24">
        <v>45216</v>
      </c>
      <c r="I8498" s="20" t="s">
        <v>82</v>
      </c>
      <c r="K8498" s="57" t="str">
        <f ca="1">LeaveTracker[[#This Row],[Days]]&amp;" "&amp;LeaveTracker[[#This Row],[Type of Leave]]</f>
        <v>2 VL</v>
      </c>
      <c r="L8498" s="23">
        <f ca="1">NETWORKDAYS(LeaveTracker[[#This Row],[Start Date]],LeaveTracker[[#This Row],[End Date]],lstHolidays)</f>
        <v>2</v>
      </c>
      <c r="M8498" s="27"/>
    </row>
    <row r="8499" spans="1:13" ht="30" customHeight="1" x14ac:dyDescent="0.3">
      <c r="A8499" s="27">
        <f t="shared" si="111"/>
        <v>4597</v>
      </c>
      <c r="B8499" s="31">
        <v>45223</v>
      </c>
      <c r="C8499" s="31">
        <v>45218</v>
      </c>
      <c r="D8499" s="19" t="s">
        <v>1829</v>
      </c>
      <c r="E8499" s="20" t="str">
        <f>IF(ISBLANK(LeaveTracker[[#This Row],[Employee Name]]),"-----",VLOOKUP(LeaveTracker[[#This Row],[Employee Name]],'List of Employees'!$B$4:$H$767,7))</f>
        <v>ACCOUNTING</v>
      </c>
      <c r="F8499" s="66" t="str">
        <f>IF(ISBLANK(LeaveTracker[[#This Row],[Employee Name]]),"-----",VLOOKUP(LeaveTracker[[#This Row],[Employee Name]],'List of Employees'!$B$4:$H$767,6))</f>
        <v>CASUAL</v>
      </c>
      <c r="G8499" s="24">
        <v>45225</v>
      </c>
      <c r="H8499" s="24">
        <v>45225</v>
      </c>
      <c r="I8499" s="20" t="s">
        <v>82</v>
      </c>
      <c r="K8499" s="57" t="str">
        <f ca="1">LeaveTracker[[#This Row],[Days]]&amp;" "&amp;LeaveTracker[[#This Row],[Type of Leave]]</f>
        <v>1 VL</v>
      </c>
      <c r="L8499" s="23">
        <f ca="1">NETWORKDAYS(LeaveTracker[[#This Row],[Start Date]],LeaveTracker[[#This Row],[End Date]],lstHolidays)</f>
        <v>1</v>
      </c>
      <c r="M8499" s="27"/>
    </row>
    <row r="8500" spans="1:13" ht="30" customHeight="1" x14ac:dyDescent="0.3">
      <c r="A8500" s="27">
        <f t="shared" si="111"/>
        <v>4598</v>
      </c>
      <c r="B8500" s="31">
        <v>45223</v>
      </c>
      <c r="C8500" s="31">
        <v>45215</v>
      </c>
      <c r="D8500" s="19" t="s">
        <v>772</v>
      </c>
      <c r="E8500" s="20">
        <f>IF(ISBLANK(LeaveTracker[[#This Row],[Employee Name]]),"-----",VLOOKUP(LeaveTracker[[#This Row],[Employee Name]],'List of Employees'!$B$4:$H$767,7))</f>
        <v>0</v>
      </c>
      <c r="F8500" s="66" t="str">
        <f>IF(ISBLANK(LeaveTracker[[#This Row],[Employee Name]]),"-----",VLOOKUP(LeaveTracker[[#This Row],[Employee Name]],'List of Employees'!$B$4:$H$767,6))</f>
        <v>JOBCON</v>
      </c>
      <c r="G8500" s="24">
        <v>45223</v>
      </c>
      <c r="H8500" s="24">
        <v>45223</v>
      </c>
      <c r="I8500" s="20" t="s">
        <v>297</v>
      </c>
      <c r="J8500" s="42" t="s">
        <v>1000</v>
      </c>
      <c r="K8500" s="57" t="str">
        <f ca="1">LeaveTracker[[#This Row],[Days]]&amp;" "&amp;LeaveTracker[[#This Row],[Type of Leave]]</f>
        <v>1 OTHER</v>
      </c>
      <c r="L8500" s="23">
        <f ca="1">NETWORKDAYS(LeaveTracker[[#This Row],[Start Date]],LeaveTracker[[#This Row],[End Date]],lstHolidays)</f>
        <v>1</v>
      </c>
      <c r="M8500" s="27"/>
    </row>
    <row r="8501" spans="1:13" ht="30" customHeight="1" x14ac:dyDescent="0.3">
      <c r="A8501" s="27">
        <f t="shared" si="111"/>
        <v>4599</v>
      </c>
      <c r="B8501" s="31">
        <v>45223</v>
      </c>
      <c r="C8501" s="31">
        <v>45224</v>
      </c>
      <c r="D8501" s="19" t="s">
        <v>470</v>
      </c>
      <c r="E8501" s="20" t="str">
        <f>IF(ISBLANK(LeaveTracker[[#This Row],[Employee Name]]),"-----",VLOOKUP(LeaveTracker[[#This Row],[Employee Name]],'List of Employees'!$B$4:$H$767,7))</f>
        <v>PIO</v>
      </c>
      <c r="F8501" s="66" t="str">
        <f>IF(ISBLANK(LeaveTracker[[#This Row],[Employee Name]]),"-----",VLOOKUP(LeaveTracker[[#This Row],[Employee Name]],'List of Employees'!$B$4:$H$767,6))</f>
        <v>PERMANENT</v>
      </c>
      <c r="G8501" s="24">
        <v>45222</v>
      </c>
      <c r="H8501" s="24">
        <v>45223</v>
      </c>
      <c r="I8501" s="20" t="s">
        <v>81</v>
      </c>
      <c r="K8501" s="57" t="str">
        <f ca="1">LeaveTracker[[#This Row],[Days]]&amp;" "&amp;LeaveTracker[[#This Row],[Type of Leave]]</f>
        <v>2 SL</v>
      </c>
      <c r="L8501" s="23">
        <f ca="1">NETWORKDAYS(LeaveTracker[[#This Row],[Start Date]],LeaveTracker[[#This Row],[End Date]],lstHolidays)</f>
        <v>2</v>
      </c>
      <c r="M8501" s="27"/>
    </row>
    <row r="8502" spans="1:13" ht="30" customHeight="1" x14ac:dyDescent="0.3">
      <c r="A8502" s="27">
        <f t="shared" si="111"/>
        <v>4600</v>
      </c>
      <c r="B8502" s="31">
        <v>45223</v>
      </c>
      <c r="C8502" s="31">
        <v>45211</v>
      </c>
      <c r="D8502" s="19" t="s">
        <v>470</v>
      </c>
      <c r="E8502" s="20" t="str">
        <f>IF(ISBLANK(LeaveTracker[[#This Row],[Employee Name]]),"-----",VLOOKUP(LeaveTracker[[#This Row],[Employee Name]],'List of Employees'!$B$4:$H$767,7))</f>
        <v>PIO</v>
      </c>
      <c r="F8502" s="66" t="str">
        <f>IF(ISBLANK(LeaveTracker[[#This Row],[Employee Name]]),"-----",VLOOKUP(LeaveTracker[[#This Row],[Employee Name]],'List of Employees'!$B$4:$H$767,6))</f>
        <v>PERMANENT</v>
      </c>
      <c r="G8502" s="24">
        <v>45210</v>
      </c>
      <c r="H8502" s="24">
        <v>45210</v>
      </c>
      <c r="I8502" s="20" t="s">
        <v>81</v>
      </c>
      <c r="K8502" s="57" t="str">
        <f ca="1">LeaveTracker[[#This Row],[Days]]&amp;" "&amp;LeaveTracker[[#This Row],[Type of Leave]]</f>
        <v>1 SL</v>
      </c>
      <c r="L8502" s="23">
        <f ca="1">NETWORKDAYS(LeaveTracker[[#This Row],[Start Date]],LeaveTracker[[#This Row],[End Date]],lstHolidays)</f>
        <v>1</v>
      </c>
      <c r="M8502" s="27"/>
    </row>
    <row r="8503" spans="1:13" ht="30" customHeight="1" x14ac:dyDescent="0.3">
      <c r="A8503" s="27">
        <f t="shared" si="111"/>
        <v>4601</v>
      </c>
      <c r="B8503" s="31">
        <v>45223</v>
      </c>
      <c r="C8503" s="31">
        <v>45209</v>
      </c>
      <c r="D8503" s="19" t="s">
        <v>1067</v>
      </c>
      <c r="E8503" s="20" t="str">
        <f>IF(ISBLANK(LeaveTracker[[#This Row],[Employee Name]]),"-----",VLOOKUP(LeaveTracker[[#This Row],[Employee Name]],'List of Employees'!$B$4:$H$767,7))</f>
        <v>PIO</v>
      </c>
      <c r="F8503" s="66" t="str">
        <f>IF(ISBLANK(LeaveTracker[[#This Row],[Employee Name]]),"-----",VLOOKUP(LeaveTracker[[#This Row],[Employee Name]],'List of Employees'!$B$4:$H$767,6))</f>
        <v>PERMANENT</v>
      </c>
      <c r="G8503" s="24">
        <v>45208</v>
      </c>
      <c r="H8503" s="24">
        <v>45208</v>
      </c>
      <c r="I8503" s="20" t="s">
        <v>81</v>
      </c>
      <c r="K8503" s="57" t="str">
        <f ca="1">LeaveTracker[[#This Row],[Days]]&amp;" "&amp;LeaveTracker[[#This Row],[Type of Leave]]</f>
        <v>1 SL</v>
      </c>
      <c r="L8503" s="23">
        <f ca="1">NETWORKDAYS(LeaveTracker[[#This Row],[Start Date]],LeaveTracker[[#This Row],[End Date]],lstHolidays)</f>
        <v>1</v>
      </c>
      <c r="M8503" s="27"/>
    </row>
    <row r="8504" spans="1:13" ht="30" customHeight="1" x14ac:dyDescent="0.3">
      <c r="A8504" s="27">
        <f t="shared" si="111"/>
        <v>4602</v>
      </c>
      <c r="B8504" s="31">
        <v>45223</v>
      </c>
      <c r="C8504" s="31">
        <v>45212</v>
      </c>
      <c r="D8504" s="19" t="s">
        <v>1046</v>
      </c>
      <c r="E8504" s="20" t="str">
        <f>IF(ISBLANK(LeaveTracker[[#This Row],[Employee Name]]),"-----",VLOOKUP(LeaveTracker[[#This Row],[Employee Name]],'List of Employees'!$B$4:$H$767,7))</f>
        <v>PIO</v>
      </c>
      <c r="F8504" s="66" t="str">
        <f>IF(ISBLANK(LeaveTracker[[#This Row],[Employee Name]]),"-----",VLOOKUP(LeaveTracker[[#This Row],[Employee Name]],'List of Employees'!$B$4:$H$767,6))</f>
        <v>PERMANENT</v>
      </c>
      <c r="G8504" s="24">
        <v>45211</v>
      </c>
      <c r="H8504" s="24">
        <v>45211</v>
      </c>
      <c r="I8504" s="20" t="s">
        <v>81</v>
      </c>
      <c r="K8504" s="57" t="str">
        <f ca="1">LeaveTracker[[#This Row],[Days]]&amp;" "&amp;LeaveTracker[[#This Row],[Type of Leave]]</f>
        <v>1 SL</v>
      </c>
      <c r="L8504" s="23">
        <f ca="1">NETWORKDAYS(LeaveTracker[[#This Row],[Start Date]],LeaveTracker[[#This Row],[End Date]],lstHolidays)</f>
        <v>1</v>
      </c>
      <c r="M8504" s="27"/>
    </row>
    <row r="8505" spans="1:13" ht="30" customHeight="1" x14ac:dyDescent="0.3">
      <c r="A8505" s="27">
        <f t="shared" si="111"/>
        <v>4603</v>
      </c>
      <c r="B8505" s="31">
        <v>45223</v>
      </c>
      <c r="C8505" s="31">
        <v>45209</v>
      </c>
      <c r="D8505" s="19" t="s">
        <v>590</v>
      </c>
      <c r="E8505" s="20" t="str">
        <f>IF(ISBLANK(LeaveTracker[[#This Row],[Employee Name]]),"-----",VLOOKUP(LeaveTracker[[#This Row],[Employee Name]],'List of Employees'!$B$4:$H$767,7))</f>
        <v>MAHOGANY MARKET</v>
      </c>
      <c r="F8505" s="66" t="str">
        <f>IF(ISBLANK(LeaveTracker[[#This Row],[Employee Name]]),"-----",VLOOKUP(LeaveTracker[[#This Row],[Employee Name]],'List of Employees'!$B$4:$H$767,6))</f>
        <v>PERMANENT</v>
      </c>
      <c r="G8505" s="24">
        <v>45216</v>
      </c>
      <c r="H8505" s="24">
        <v>45217</v>
      </c>
      <c r="I8505" s="20" t="s">
        <v>82</v>
      </c>
      <c r="K8505" s="57" t="str">
        <f ca="1">LeaveTracker[[#This Row],[Days]]&amp;" "&amp;LeaveTracker[[#This Row],[Type of Leave]]</f>
        <v>2 VL</v>
      </c>
      <c r="L8505" s="23">
        <f ca="1">NETWORKDAYS(LeaveTracker[[#This Row],[Start Date]],LeaveTracker[[#This Row],[End Date]],lstHolidays)</f>
        <v>2</v>
      </c>
      <c r="M8505" s="27"/>
    </row>
    <row r="8506" spans="1:13" ht="30" customHeight="1" x14ac:dyDescent="0.3">
      <c r="A8506" s="27">
        <f t="shared" si="111"/>
        <v>4604</v>
      </c>
      <c r="B8506" s="31">
        <v>45223</v>
      </c>
      <c r="C8506" s="31">
        <v>45223</v>
      </c>
      <c r="D8506" s="19" t="s">
        <v>903</v>
      </c>
      <c r="E8506" s="20" t="str">
        <f>IF(ISBLANK(LeaveTracker[[#This Row],[Employee Name]]),"-----",VLOOKUP(LeaveTracker[[#This Row],[Employee Name]],'List of Employees'!$B$4:$H$767,7))</f>
        <v>CEO</v>
      </c>
      <c r="F8506" s="66" t="str">
        <f>IF(ISBLANK(LeaveTracker[[#This Row],[Employee Name]]),"-----",VLOOKUP(LeaveTracker[[#This Row],[Employee Name]],'List of Employees'!$B$4:$H$767,6))</f>
        <v>PERMANENT</v>
      </c>
      <c r="G8506" s="24">
        <v>45222</v>
      </c>
      <c r="H8506" s="24">
        <v>45222</v>
      </c>
      <c r="I8506" s="20" t="s">
        <v>81</v>
      </c>
      <c r="K8506" s="57" t="str">
        <f ca="1">LeaveTracker[[#This Row],[Days]]&amp;" "&amp;LeaveTracker[[#This Row],[Type of Leave]]</f>
        <v>1 SL</v>
      </c>
      <c r="L8506" s="23">
        <f ca="1">NETWORKDAYS(LeaveTracker[[#This Row],[Start Date]],LeaveTracker[[#This Row],[End Date]],lstHolidays)</f>
        <v>1</v>
      </c>
      <c r="M8506" s="27"/>
    </row>
    <row r="8507" spans="1:13" ht="30" customHeight="1" x14ac:dyDescent="0.3">
      <c r="A8507" s="27">
        <f t="shared" si="111"/>
        <v>4605</v>
      </c>
      <c r="B8507" s="31">
        <v>45223</v>
      </c>
      <c r="C8507" s="31">
        <v>45215</v>
      </c>
      <c r="D8507" s="19" t="s">
        <v>901</v>
      </c>
      <c r="E8507" s="20" t="str">
        <f>IF(ISBLANK(LeaveTracker[[#This Row],[Employee Name]]),"-----",VLOOKUP(LeaveTracker[[#This Row],[Employee Name]],'List of Employees'!$B$4:$H$767,7))</f>
        <v>CEO</v>
      </c>
      <c r="F8507" s="66" t="str">
        <f>IF(ISBLANK(LeaveTracker[[#This Row],[Employee Name]]),"-----",VLOOKUP(LeaveTracker[[#This Row],[Employee Name]],'List of Employees'!$B$4:$H$767,6))</f>
        <v>PERMANENT</v>
      </c>
      <c r="G8507" s="24">
        <v>45190</v>
      </c>
      <c r="H8507" s="24">
        <v>45190</v>
      </c>
      <c r="I8507" s="20" t="s">
        <v>81</v>
      </c>
      <c r="K8507" s="57" t="str">
        <f ca="1">LeaveTracker[[#This Row],[Days]]&amp;" "&amp;LeaveTracker[[#This Row],[Type of Leave]]</f>
        <v>1 SL</v>
      </c>
      <c r="L8507" s="23">
        <f ca="1">NETWORKDAYS(LeaveTracker[[#This Row],[Start Date]],LeaveTracker[[#This Row],[End Date]],lstHolidays)</f>
        <v>1</v>
      </c>
      <c r="M8507" s="27"/>
    </row>
    <row r="8508" spans="1:13" ht="30" customHeight="1" x14ac:dyDescent="0.3">
      <c r="A8508" s="27">
        <f t="shared" si="111"/>
        <v>4606</v>
      </c>
      <c r="B8508" s="31">
        <v>45223</v>
      </c>
      <c r="C8508" s="31">
        <v>45223</v>
      </c>
      <c r="D8508" s="19" t="s">
        <v>745</v>
      </c>
      <c r="E8508" s="20" t="str">
        <f>IF(ISBLANK(LeaveTracker[[#This Row],[Employee Name]]),"-----",VLOOKUP(LeaveTracker[[#This Row],[Employee Name]],'List of Employees'!$B$4:$H$767,7))</f>
        <v>CSWDO</v>
      </c>
      <c r="F8508" s="66" t="str">
        <f>IF(ISBLANK(LeaveTracker[[#This Row],[Employee Name]]),"-----",VLOOKUP(LeaveTracker[[#This Row],[Employee Name]],'List of Employees'!$B$4:$H$767,6))</f>
        <v>PERMANENT</v>
      </c>
      <c r="G8508" s="24">
        <v>45225</v>
      </c>
      <c r="H8508" s="24">
        <v>45225</v>
      </c>
      <c r="I8508" s="20" t="s">
        <v>297</v>
      </c>
      <c r="J8508" s="42" t="s">
        <v>1000</v>
      </c>
      <c r="K8508" s="57" t="str">
        <f ca="1">LeaveTracker[[#This Row],[Days]]&amp;" "&amp;LeaveTracker[[#This Row],[Type of Leave]]</f>
        <v>1 OTHER</v>
      </c>
      <c r="L8508" s="23">
        <f ca="1">NETWORKDAYS(LeaveTracker[[#This Row],[Start Date]],LeaveTracker[[#This Row],[End Date]],lstHolidays)</f>
        <v>1</v>
      </c>
      <c r="M8508" s="27"/>
    </row>
    <row r="8509" spans="1:13" ht="30" customHeight="1" x14ac:dyDescent="0.3">
      <c r="A8509" s="27">
        <f t="shared" si="111"/>
        <v>4607</v>
      </c>
      <c r="B8509" s="31">
        <v>45223</v>
      </c>
      <c r="C8509" s="31" t="s">
        <v>2556</v>
      </c>
      <c r="D8509" s="19" t="s">
        <v>614</v>
      </c>
      <c r="E8509" s="20" t="str">
        <f>IF(ISBLANK(LeaveTracker[[#This Row],[Employee Name]]),"-----",VLOOKUP(LeaveTracker[[#This Row],[Employee Name]],'List of Employees'!$B$4:$H$767,7))</f>
        <v>CBO</v>
      </c>
      <c r="F8509" s="66" t="str">
        <f>IF(ISBLANK(LeaveTracker[[#This Row],[Employee Name]]),"-----",VLOOKUP(LeaveTracker[[#This Row],[Employee Name]],'List of Employees'!$B$4:$H$767,6))</f>
        <v>PERMANENT</v>
      </c>
      <c r="G8509" s="24">
        <v>45219</v>
      </c>
      <c r="H8509" s="24">
        <v>45219</v>
      </c>
      <c r="I8509" s="20" t="s">
        <v>82</v>
      </c>
      <c r="K8509" s="57" t="str">
        <f ca="1">LeaveTracker[[#This Row],[Days]]&amp;" "&amp;LeaveTracker[[#This Row],[Type of Leave]]</f>
        <v>1 VL</v>
      </c>
      <c r="L8509" s="23">
        <f ca="1">NETWORKDAYS(LeaveTracker[[#This Row],[Start Date]],LeaveTracker[[#This Row],[End Date]],lstHolidays)</f>
        <v>1</v>
      </c>
      <c r="M8509" s="27"/>
    </row>
    <row r="8510" spans="1:13" ht="30" customHeight="1" x14ac:dyDescent="0.3">
      <c r="A8510" s="27">
        <f t="shared" si="111"/>
        <v>4608</v>
      </c>
      <c r="B8510" s="31">
        <v>45223</v>
      </c>
      <c r="C8510" s="31">
        <v>45222</v>
      </c>
      <c r="D8510" s="19" t="s">
        <v>521</v>
      </c>
      <c r="E8510" s="20" t="str">
        <f>IF(ISBLANK(LeaveTracker[[#This Row],[Employee Name]]),"-----",VLOOKUP(LeaveTracker[[#This Row],[Employee Name]],'List of Employees'!$B$4:$H$767,7))</f>
        <v>PIO</v>
      </c>
      <c r="F8510" s="66" t="str">
        <f>IF(ISBLANK(LeaveTracker[[#This Row],[Employee Name]]),"-----",VLOOKUP(LeaveTracker[[#This Row],[Employee Name]],'List of Employees'!$B$4:$H$767,6))</f>
        <v>PERMANENT</v>
      </c>
      <c r="G8510" s="24">
        <v>45225</v>
      </c>
      <c r="H8510" s="24">
        <v>45225</v>
      </c>
      <c r="I8510" s="20" t="s">
        <v>297</v>
      </c>
      <c r="J8510" s="42" t="s">
        <v>1000</v>
      </c>
      <c r="K8510" s="57" t="str">
        <f ca="1">LeaveTracker[[#This Row],[Days]]&amp;" "&amp;LeaveTracker[[#This Row],[Type of Leave]]</f>
        <v>1 OTHER</v>
      </c>
      <c r="L8510" s="23">
        <f ca="1">NETWORKDAYS(LeaveTracker[[#This Row],[Start Date]],LeaveTracker[[#This Row],[End Date]],lstHolidays)</f>
        <v>1</v>
      </c>
      <c r="M8510" s="27"/>
    </row>
    <row r="8511" spans="1:13" ht="30" customHeight="1" x14ac:dyDescent="0.3">
      <c r="A8511" s="27">
        <f>A8510+1</f>
        <v>4609</v>
      </c>
      <c r="B8511" s="31">
        <v>45223</v>
      </c>
      <c r="C8511" s="31">
        <v>45225</v>
      </c>
      <c r="D8511" s="19" t="s">
        <v>2559</v>
      </c>
      <c r="E8511" s="20" t="str">
        <f>IF(ISBLANK(LeaveTracker[[#This Row],[Employee Name]]),"-----",VLOOKUP(LeaveTracker[[#This Row],[Employee Name]],'List of Employees'!$B$4:$H$767,7))</f>
        <v>CDRRMO</v>
      </c>
      <c r="F8511" s="66" t="str">
        <f>IF(ISBLANK(LeaveTracker[[#This Row],[Employee Name]]),"-----",VLOOKUP(LeaveTracker[[#This Row],[Employee Name]],'List of Employees'!$B$4:$H$767,6))</f>
        <v>PERMANENT</v>
      </c>
      <c r="G8511" s="24">
        <v>45225</v>
      </c>
      <c r="H8511" s="24">
        <v>45230</v>
      </c>
      <c r="I8511" s="20" t="s">
        <v>81</v>
      </c>
      <c r="K8511" s="57" t="str">
        <f ca="1">LeaveTracker[[#This Row],[Days]]&amp;" "&amp;LeaveTracker[[#This Row],[Type of Leave]]</f>
        <v>3 SL</v>
      </c>
      <c r="L8511" s="23">
        <f ca="1">NETWORKDAYS(LeaveTracker[[#This Row],[Start Date]],LeaveTracker[[#This Row],[End Date]],lstHolidays)</f>
        <v>3</v>
      </c>
      <c r="M8511" s="27"/>
    </row>
    <row r="8512" spans="1:13" ht="30" customHeight="1" x14ac:dyDescent="0.3">
      <c r="A8512" s="27">
        <v>4609</v>
      </c>
      <c r="B8512" s="31">
        <v>45223</v>
      </c>
      <c r="C8512" s="31">
        <v>45225</v>
      </c>
      <c r="D8512" s="19" t="s">
        <v>2559</v>
      </c>
      <c r="E8512" s="20" t="str">
        <f>IF(ISBLANK(LeaveTracker[[#This Row],[Employee Name]]),"-----",VLOOKUP(LeaveTracker[[#This Row],[Employee Name]],'List of Employees'!$B$4:$H$767,7))</f>
        <v>CDRRMO</v>
      </c>
      <c r="F8512" s="66" t="str">
        <f>IF(ISBLANK(LeaveTracker[[#This Row],[Employee Name]]),"-----",VLOOKUP(LeaveTracker[[#This Row],[Employee Name]],'List of Employees'!$B$4:$H$767,6))</f>
        <v>PERMANENT</v>
      </c>
      <c r="G8512" s="24">
        <v>45233</v>
      </c>
      <c r="H8512" s="24">
        <v>45240</v>
      </c>
      <c r="I8512" s="20" t="s">
        <v>81</v>
      </c>
      <c r="K8512" s="57" t="str">
        <f ca="1">LeaveTracker[[#This Row],[Days]]&amp;" "&amp;LeaveTracker[[#This Row],[Type of Leave]]</f>
        <v>6 SL</v>
      </c>
      <c r="L8512" s="23">
        <f ca="1">NETWORKDAYS(LeaveTracker[[#This Row],[Start Date]],LeaveTracker[[#This Row],[End Date]],lstHolidays)</f>
        <v>6</v>
      </c>
      <c r="M8512" s="27"/>
    </row>
    <row r="8513" spans="1:13" ht="30" customHeight="1" x14ac:dyDescent="0.3">
      <c r="A8513" s="27">
        <v>4609</v>
      </c>
      <c r="B8513" s="31">
        <v>45223</v>
      </c>
      <c r="C8513" s="31">
        <v>45225</v>
      </c>
      <c r="D8513" s="19" t="s">
        <v>2559</v>
      </c>
      <c r="E8513" s="20" t="str">
        <f>IF(ISBLANK(LeaveTracker[[#This Row],[Employee Name]]),"-----",VLOOKUP(LeaveTracker[[#This Row],[Employee Name]],'List of Employees'!$B$4:$H$767,7))</f>
        <v>CDRRMO</v>
      </c>
      <c r="F8513" s="66" t="str">
        <f>IF(ISBLANK(LeaveTracker[[#This Row],[Employee Name]]),"-----",VLOOKUP(LeaveTracker[[#This Row],[Employee Name]],'List of Employees'!$B$4:$H$767,6))</f>
        <v>PERMANENT</v>
      </c>
      <c r="G8513" s="24">
        <v>45243</v>
      </c>
      <c r="H8513" s="24">
        <v>45254</v>
      </c>
      <c r="I8513" s="20" t="s">
        <v>81</v>
      </c>
      <c r="K8513" s="57" t="str">
        <f ca="1">LeaveTracker[[#This Row],[Days]]&amp;" "&amp;LeaveTracker[[#This Row],[Type of Leave]]</f>
        <v>10 SL</v>
      </c>
      <c r="L8513" s="23">
        <f ca="1">NETWORKDAYS(LeaveTracker[[#This Row],[Start Date]],LeaveTracker[[#This Row],[End Date]],lstHolidays)</f>
        <v>10</v>
      </c>
      <c r="M8513" s="27"/>
    </row>
    <row r="8514" spans="1:13" ht="30" customHeight="1" x14ac:dyDescent="0.3">
      <c r="A8514" s="27">
        <v>4609</v>
      </c>
      <c r="B8514" s="31">
        <v>45223</v>
      </c>
      <c r="C8514" s="31">
        <v>45225</v>
      </c>
      <c r="D8514" s="19" t="s">
        <v>2559</v>
      </c>
      <c r="E8514" s="20" t="str">
        <f>IF(ISBLANK(LeaveTracker[[#This Row],[Employee Name]]),"-----",VLOOKUP(LeaveTracker[[#This Row],[Employee Name]],'List of Employees'!$B$4:$H$767,7))</f>
        <v>CDRRMO</v>
      </c>
      <c r="F8514" s="66" t="str">
        <f>IF(ISBLANK(LeaveTracker[[#This Row],[Employee Name]]),"-----",VLOOKUP(LeaveTracker[[#This Row],[Employee Name]],'List of Employees'!$B$4:$H$767,6))</f>
        <v>PERMANENT</v>
      </c>
      <c r="G8514" s="24">
        <v>45258</v>
      </c>
      <c r="H8514" s="24">
        <v>45260</v>
      </c>
      <c r="I8514" s="20" t="s">
        <v>81</v>
      </c>
      <c r="K8514" s="57" t="str">
        <f>LeaveTracker[[#This Row],[Days]]&amp;" "&amp;LeaveTracker[[#This Row],[Type of Leave]]</f>
        <v>3 SL</v>
      </c>
      <c r="L8514" s="23">
        <v>3</v>
      </c>
      <c r="M8514" s="27"/>
    </row>
    <row r="8515" spans="1:13" ht="30" customHeight="1" x14ac:dyDescent="0.3">
      <c r="A8515" s="27">
        <v>4609</v>
      </c>
      <c r="B8515" s="31">
        <v>45223</v>
      </c>
      <c r="C8515" s="31">
        <v>45225</v>
      </c>
      <c r="D8515" s="19" t="s">
        <v>2559</v>
      </c>
      <c r="E8515" s="20" t="str">
        <f>IF(ISBLANK(LeaveTracker[[#This Row],[Employee Name]]),"-----",VLOOKUP(LeaveTracker[[#This Row],[Employee Name]],'List of Employees'!$B$4:$H$767,7))</f>
        <v>CDRRMO</v>
      </c>
      <c r="F8515" s="66" t="str">
        <f>IF(ISBLANK(LeaveTracker[[#This Row],[Employee Name]]),"-----",VLOOKUP(LeaveTracker[[#This Row],[Employee Name]],'List of Employees'!$B$4:$H$767,6))</f>
        <v>PERMANENT</v>
      </c>
      <c r="G8515" s="24">
        <v>45261</v>
      </c>
      <c r="H8515" s="24">
        <v>45268</v>
      </c>
      <c r="I8515" s="20" t="s">
        <v>81</v>
      </c>
      <c r="K8515" s="57" t="str">
        <f ca="1">LeaveTracker[[#This Row],[Days]]&amp;" "&amp;LeaveTracker[[#This Row],[Type of Leave]]</f>
        <v>5 SL</v>
      </c>
      <c r="L8515" s="23">
        <f ca="1">NETWORKDAYS(LeaveTracker[[#This Row],[Start Date]],LeaveTracker[[#This Row],[End Date]],lstHolidays)</f>
        <v>5</v>
      </c>
      <c r="M8515" s="27"/>
    </row>
    <row r="8516" spans="1:13" ht="30" customHeight="1" x14ac:dyDescent="0.3">
      <c r="A8516" s="27">
        <f>A8511+1</f>
        <v>4610</v>
      </c>
      <c r="B8516" s="31">
        <v>45223</v>
      </c>
      <c r="C8516" s="31">
        <v>45220</v>
      </c>
      <c r="D8516" s="19" t="s">
        <v>1092</v>
      </c>
      <c r="E8516" s="20" t="str">
        <f>IF(ISBLANK(LeaveTracker[[#This Row],[Employee Name]]),"-----",VLOOKUP(LeaveTracker[[#This Row],[Employee Name]],'List of Employees'!$B$4:$H$767,7))</f>
        <v>VMO</v>
      </c>
      <c r="F8516" s="66" t="str">
        <f>IF(ISBLANK(LeaveTracker[[#This Row],[Employee Name]]),"-----",VLOOKUP(LeaveTracker[[#This Row],[Employee Name]],'List of Employees'!$B$4:$H$767,6))</f>
        <v>PERMANENT</v>
      </c>
      <c r="G8516" s="24">
        <v>45218</v>
      </c>
      <c r="H8516" s="24">
        <v>45218</v>
      </c>
      <c r="I8516" s="20" t="s">
        <v>81</v>
      </c>
      <c r="K8516" s="57" t="str">
        <f ca="1">LeaveTracker[[#This Row],[Days]]&amp;" "&amp;LeaveTracker[[#This Row],[Type of Leave]]</f>
        <v>1 SL</v>
      </c>
      <c r="L8516" s="23">
        <f ca="1">NETWORKDAYS(LeaveTracker[[#This Row],[Start Date]],LeaveTracker[[#This Row],[End Date]],lstHolidays)</f>
        <v>1</v>
      </c>
      <c r="M8516" s="27"/>
    </row>
    <row r="8517" spans="1:13" ht="30" customHeight="1" x14ac:dyDescent="0.3">
      <c r="A8517" s="27">
        <f t="shared" si="111"/>
        <v>4611</v>
      </c>
      <c r="B8517" s="31">
        <v>45223</v>
      </c>
      <c r="C8517" s="31">
        <v>45222</v>
      </c>
      <c r="D8517" s="19" t="s">
        <v>582</v>
      </c>
      <c r="E8517" s="20" t="str">
        <f>IF(ISBLANK(LeaveTracker[[#This Row],[Employee Name]]),"-----",VLOOKUP(LeaveTracker[[#This Row],[Employee Name]],'List of Employees'!$B$4:$H$767,7))</f>
        <v>CCT</v>
      </c>
      <c r="F8517" s="66" t="str">
        <f>IF(ISBLANK(LeaveTracker[[#This Row],[Employee Name]]),"-----",VLOOKUP(LeaveTracker[[#This Row],[Employee Name]],'List of Employees'!$B$4:$H$767,6))</f>
        <v>PERMANENT</v>
      </c>
      <c r="G8517" s="24">
        <v>45219</v>
      </c>
      <c r="H8517" s="24">
        <v>45219</v>
      </c>
      <c r="I8517" s="20" t="s">
        <v>81</v>
      </c>
      <c r="K8517" s="57" t="str">
        <f ca="1">LeaveTracker[[#This Row],[Days]]&amp;" "&amp;LeaveTracker[[#This Row],[Type of Leave]]</f>
        <v>1 SL</v>
      </c>
      <c r="L8517" s="23">
        <f ca="1">NETWORKDAYS(LeaveTracker[[#This Row],[Start Date]],LeaveTracker[[#This Row],[End Date]],lstHolidays)</f>
        <v>1</v>
      </c>
      <c r="M8517" s="27"/>
    </row>
    <row r="8518" spans="1:13" ht="30" customHeight="1" x14ac:dyDescent="0.3">
      <c r="A8518" s="27">
        <f t="shared" si="111"/>
        <v>4612</v>
      </c>
      <c r="B8518" s="31">
        <v>45223</v>
      </c>
      <c r="C8518" s="31">
        <v>45211</v>
      </c>
      <c r="D8518" s="19" t="s">
        <v>1736</v>
      </c>
      <c r="E8518" s="20">
        <f>IF(ISBLANK(LeaveTracker[[#This Row],[Employee Name]]),"-----",VLOOKUP(LeaveTracker[[#This Row],[Employee Name]],'List of Employees'!$B$4:$H$767,7))</f>
        <v>0</v>
      </c>
      <c r="F8518" s="66" t="str">
        <f>IF(ISBLANK(LeaveTracker[[#This Row],[Employee Name]]),"-----",VLOOKUP(LeaveTracker[[#This Row],[Employee Name]],'List of Employees'!$B$4:$H$767,6))</f>
        <v>CASUAL</v>
      </c>
      <c r="G8518" s="24">
        <v>45216</v>
      </c>
      <c r="H8518" s="24">
        <v>45216</v>
      </c>
      <c r="I8518" s="20" t="s">
        <v>82</v>
      </c>
      <c r="K8518" s="57" t="str">
        <f ca="1">LeaveTracker[[#This Row],[Days]]&amp;" "&amp;LeaveTracker[[#This Row],[Type of Leave]]</f>
        <v>1 VL</v>
      </c>
      <c r="L8518" s="23">
        <f ca="1">NETWORKDAYS(LeaveTracker[[#This Row],[Start Date]],LeaveTracker[[#This Row],[End Date]],lstHolidays)</f>
        <v>1</v>
      </c>
      <c r="M8518" s="27"/>
    </row>
    <row r="8519" spans="1:13" ht="30" customHeight="1" x14ac:dyDescent="0.3">
      <c r="A8519" s="27">
        <v>4612</v>
      </c>
      <c r="B8519" s="31">
        <v>45223</v>
      </c>
      <c r="C8519" s="31">
        <v>45211</v>
      </c>
      <c r="D8519" s="19" t="s">
        <v>1736</v>
      </c>
      <c r="E8519" s="20">
        <f>IF(ISBLANK(LeaveTracker[[#This Row],[Employee Name]]),"-----",VLOOKUP(LeaveTracker[[#This Row],[Employee Name]],'List of Employees'!$B$4:$H$767,7))</f>
        <v>0</v>
      </c>
      <c r="F8519" s="66" t="str">
        <f>IF(ISBLANK(LeaveTracker[[#This Row],[Employee Name]]),"-----",VLOOKUP(LeaveTracker[[#This Row],[Employee Name]],'List of Employees'!$B$4:$H$767,6))</f>
        <v>CASUAL</v>
      </c>
      <c r="G8519" s="24">
        <v>45218</v>
      </c>
      <c r="H8519" s="24">
        <v>45219</v>
      </c>
      <c r="I8519" s="20" t="s">
        <v>82</v>
      </c>
      <c r="K8519" s="57" t="str">
        <f ca="1">LeaveTracker[[#This Row],[Days]]&amp;" "&amp;LeaveTracker[[#This Row],[Type of Leave]]</f>
        <v>2 VL</v>
      </c>
      <c r="L8519" s="23">
        <f ca="1">NETWORKDAYS(LeaveTracker[[#This Row],[Start Date]],LeaveTracker[[#This Row],[End Date]],lstHolidays)</f>
        <v>2</v>
      </c>
      <c r="M8519" s="27"/>
    </row>
    <row r="8520" spans="1:13" ht="30" customHeight="1" x14ac:dyDescent="0.3">
      <c r="A8520" s="27">
        <f>A8519+1</f>
        <v>4613</v>
      </c>
      <c r="B8520" s="31">
        <v>45223</v>
      </c>
      <c r="C8520" s="31">
        <v>45230</v>
      </c>
      <c r="D8520" s="19" t="s">
        <v>2321</v>
      </c>
      <c r="E8520" s="20" t="str">
        <f>IF(ISBLANK(LeaveTracker[[#This Row],[Employee Name]]),"-----",VLOOKUP(LeaveTracker[[#This Row],[Employee Name]],'List of Employees'!$B$4:$H$767,7))</f>
        <v>SP</v>
      </c>
      <c r="F8520" s="66" t="str">
        <f>IF(ISBLANK(LeaveTracker[[#This Row],[Employee Name]]),"-----",VLOOKUP(LeaveTracker[[#This Row],[Employee Name]],'List of Employees'!$B$4:$H$767,6))</f>
        <v>CASUAL</v>
      </c>
      <c r="G8520" s="24">
        <v>45225</v>
      </c>
      <c r="H8520" s="24">
        <v>45226</v>
      </c>
      <c r="I8520" s="20" t="s">
        <v>81</v>
      </c>
      <c r="K8520" s="57" t="str">
        <f ca="1">LeaveTracker[[#This Row],[Days]]&amp;" "&amp;LeaveTracker[[#This Row],[Type of Leave]]</f>
        <v>2 SL</v>
      </c>
      <c r="L8520" s="23">
        <f ca="1">NETWORKDAYS(LeaveTracker[[#This Row],[Start Date]],LeaveTracker[[#This Row],[End Date]],lstHolidays)</f>
        <v>2</v>
      </c>
      <c r="M8520" s="27"/>
    </row>
    <row r="8521" spans="1:13" ht="30" customHeight="1" x14ac:dyDescent="0.3">
      <c r="A8521" s="27">
        <f>A8520+1</f>
        <v>4614</v>
      </c>
      <c r="B8521" s="31">
        <v>45223</v>
      </c>
      <c r="C8521" s="31">
        <v>45222</v>
      </c>
      <c r="D8521" s="19" t="s">
        <v>2321</v>
      </c>
      <c r="E8521" s="20" t="str">
        <f>IF(ISBLANK(LeaveTracker[[#This Row],[Employee Name]]),"-----",VLOOKUP(LeaveTracker[[#This Row],[Employee Name]],'List of Employees'!$B$4:$H$767,7))</f>
        <v>SP</v>
      </c>
      <c r="F8521" s="66" t="str">
        <f>IF(ISBLANK(LeaveTracker[[#This Row],[Employee Name]]),"-----",VLOOKUP(LeaveTracker[[#This Row],[Employee Name]],'List of Employees'!$B$4:$H$767,6))</f>
        <v>CASUAL</v>
      </c>
      <c r="G8521" s="24">
        <v>45218</v>
      </c>
      <c r="H8521" s="24">
        <v>45219</v>
      </c>
      <c r="I8521" s="20" t="s">
        <v>81</v>
      </c>
      <c r="K8521" s="57" t="str">
        <f ca="1">LeaveTracker[[#This Row],[Days]]&amp;" "&amp;LeaveTracker[[#This Row],[Type of Leave]]</f>
        <v>2 SL</v>
      </c>
      <c r="L8521" s="23">
        <f ca="1">NETWORKDAYS(LeaveTracker[[#This Row],[Start Date]],LeaveTracker[[#This Row],[End Date]],lstHolidays)</f>
        <v>2</v>
      </c>
      <c r="M8521" s="27"/>
    </row>
    <row r="8522" spans="1:13" ht="30" customHeight="1" x14ac:dyDescent="0.3">
      <c r="A8522" s="27">
        <f t="shared" ref="A8522" si="112">A8521+1</f>
        <v>4615</v>
      </c>
      <c r="B8522" s="31">
        <v>45223</v>
      </c>
      <c r="C8522" s="31">
        <v>45223</v>
      </c>
      <c r="D8522" s="19" t="s">
        <v>2390</v>
      </c>
      <c r="E8522" s="20">
        <f>IF(ISBLANK(LeaveTracker[[#This Row],[Employee Name]]),"-----",VLOOKUP(LeaveTracker[[#This Row],[Employee Name]],'List of Employees'!$B$4:$H$767,7))</f>
        <v>0</v>
      </c>
      <c r="F8522" s="66" t="str">
        <f>IF(ISBLANK(LeaveTracker[[#This Row],[Employee Name]]),"-----",VLOOKUP(LeaveTracker[[#This Row],[Employee Name]],'List of Employees'!$B$4:$H$767,6))</f>
        <v>PERMANENT</v>
      </c>
      <c r="G8522" s="24">
        <v>45248</v>
      </c>
      <c r="H8522" s="24">
        <v>45249</v>
      </c>
      <c r="I8522" s="20" t="s">
        <v>82</v>
      </c>
      <c r="K8522" s="57" t="str">
        <f>LeaveTracker[[#This Row],[Days]]&amp;" "&amp;LeaveTracker[[#This Row],[Type of Leave]]</f>
        <v>2 VL</v>
      </c>
      <c r="L8522" s="23">
        <v>2</v>
      </c>
      <c r="M8522" s="27"/>
    </row>
    <row r="8523" spans="1:13" ht="30" customHeight="1" x14ac:dyDescent="0.3">
      <c r="A8523" s="27">
        <v>4615</v>
      </c>
      <c r="B8523" s="31">
        <v>45223</v>
      </c>
      <c r="C8523" s="31">
        <v>45223</v>
      </c>
      <c r="D8523" s="19" t="s">
        <v>2390</v>
      </c>
      <c r="E8523" s="20">
        <f>IF(ISBLANK(LeaveTracker[[#This Row],[Employee Name]]),"-----",VLOOKUP(LeaveTracker[[#This Row],[Employee Name]],'List of Employees'!$B$4:$H$767,7))</f>
        <v>0</v>
      </c>
      <c r="F8523" s="66" t="str">
        <f>IF(ISBLANK(LeaveTracker[[#This Row],[Employee Name]]),"-----",VLOOKUP(LeaveTracker[[#This Row],[Employee Name]],'List of Employees'!$B$4:$H$767,6))</f>
        <v>PERMANENT</v>
      </c>
      <c r="G8523" s="24">
        <v>45251</v>
      </c>
      <c r="H8523" s="24">
        <v>45252</v>
      </c>
      <c r="I8523" s="20" t="s">
        <v>82</v>
      </c>
      <c r="K8523" s="57" t="str">
        <f ca="1">LeaveTracker[[#This Row],[Days]]&amp;" "&amp;LeaveTracker[[#This Row],[Type of Leave]]</f>
        <v>2 VL</v>
      </c>
      <c r="L8523" s="23">
        <f ca="1">NETWORKDAYS(LeaveTracker[[#This Row],[Start Date]],LeaveTracker[[#This Row],[End Date]],lstHolidays)</f>
        <v>2</v>
      </c>
      <c r="M8523" s="27"/>
    </row>
    <row r="8524" spans="1:13" ht="30" customHeight="1" x14ac:dyDescent="0.3">
      <c r="A8524" s="27">
        <v>4615</v>
      </c>
      <c r="B8524" s="31">
        <v>45223</v>
      </c>
      <c r="C8524" s="31">
        <v>45223</v>
      </c>
      <c r="D8524" s="19" t="s">
        <v>2390</v>
      </c>
      <c r="E8524" s="20">
        <f>IF(ISBLANK(LeaveTracker[[#This Row],[Employee Name]]),"-----",VLOOKUP(LeaveTracker[[#This Row],[Employee Name]],'List of Employees'!$B$4:$H$767,7))</f>
        <v>0</v>
      </c>
      <c r="F8524" s="66" t="str">
        <f>IF(ISBLANK(LeaveTracker[[#This Row],[Employee Name]]),"-----",VLOOKUP(LeaveTracker[[#This Row],[Employee Name]],'List of Employees'!$B$4:$H$767,6))</f>
        <v>PERMANENT</v>
      </c>
      <c r="G8524" s="24">
        <v>45255</v>
      </c>
      <c r="H8524" s="24">
        <v>45256</v>
      </c>
      <c r="I8524" s="20" t="s">
        <v>82</v>
      </c>
      <c r="K8524" s="57" t="str">
        <f>LeaveTracker[[#This Row],[Days]]&amp;" "&amp;LeaveTracker[[#This Row],[Type of Leave]]</f>
        <v>2 VL</v>
      </c>
      <c r="L8524" s="23">
        <v>2</v>
      </c>
      <c r="M8524" s="27"/>
    </row>
    <row r="8525" spans="1:13" ht="30" customHeight="1" x14ac:dyDescent="0.3">
      <c r="A8525" s="27">
        <v>4615</v>
      </c>
      <c r="B8525" s="31">
        <v>45223</v>
      </c>
      <c r="C8525" s="31">
        <v>45223</v>
      </c>
      <c r="D8525" s="19" t="s">
        <v>2390</v>
      </c>
      <c r="E8525" s="20">
        <f>IF(ISBLANK(LeaveTracker[[#This Row],[Employee Name]]),"-----",VLOOKUP(LeaveTracker[[#This Row],[Employee Name]],'List of Employees'!$B$4:$H$767,7))</f>
        <v>0</v>
      </c>
      <c r="F8525" s="66" t="str">
        <f>IF(ISBLANK(LeaveTracker[[#This Row],[Employee Name]]),"-----",VLOOKUP(LeaveTracker[[#This Row],[Employee Name]],'List of Employees'!$B$4:$H$767,6))</f>
        <v>PERMANENT</v>
      </c>
      <c r="G8525" s="24">
        <v>45258</v>
      </c>
      <c r="H8525" s="24">
        <v>45259</v>
      </c>
      <c r="I8525" s="20" t="s">
        <v>82</v>
      </c>
      <c r="K8525" s="57" t="str">
        <f ca="1">LeaveTracker[[#This Row],[Days]]&amp;" "&amp;LeaveTracker[[#This Row],[Type of Leave]]</f>
        <v>2 VL</v>
      </c>
      <c r="L8525" s="23">
        <f ca="1">NETWORKDAYS(LeaveTracker[[#This Row],[Start Date]],LeaveTracker[[#This Row],[End Date]],lstHolidays)</f>
        <v>2</v>
      </c>
      <c r="M8525" s="27"/>
    </row>
    <row r="8526" spans="1:13" ht="30" customHeight="1" x14ac:dyDescent="0.3">
      <c r="A8526" s="27">
        <f>A8522+1</f>
        <v>4616</v>
      </c>
      <c r="B8526" s="31">
        <v>45223</v>
      </c>
      <c r="C8526" s="31">
        <v>45223</v>
      </c>
      <c r="D8526" s="19" t="s">
        <v>1080</v>
      </c>
      <c r="E8526" s="20" t="str">
        <f>IF(ISBLANK(LeaveTracker[[#This Row],[Employee Name]]),"-----",VLOOKUP(LeaveTracker[[#This Row],[Employee Name]],'List of Employees'!$B$4:$H$767,7))</f>
        <v>ACCOUNTING</v>
      </c>
      <c r="F8526" s="66" t="str">
        <f>IF(ISBLANK(LeaveTracker[[#This Row],[Employee Name]]),"-----",VLOOKUP(LeaveTracker[[#This Row],[Employee Name]],'List of Employees'!$B$4:$H$767,6))</f>
        <v>PERMANENT</v>
      </c>
      <c r="G8526" s="24">
        <v>45219</v>
      </c>
      <c r="H8526" s="24">
        <v>45222</v>
      </c>
      <c r="I8526" s="20" t="s">
        <v>81</v>
      </c>
      <c r="K8526" s="57" t="str">
        <f ca="1">LeaveTracker[[#This Row],[Days]]&amp;" "&amp;LeaveTracker[[#This Row],[Type of Leave]]</f>
        <v>2 SL</v>
      </c>
      <c r="L8526" s="23">
        <f ca="1">NETWORKDAYS(LeaveTracker[[#This Row],[Start Date]],LeaveTracker[[#This Row],[End Date]],lstHolidays)</f>
        <v>2</v>
      </c>
      <c r="M8526" s="27"/>
    </row>
    <row r="8527" spans="1:13" ht="30" customHeight="1" x14ac:dyDescent="0.3">
      <c r="A8527" s="27">
        <f>A8526+1</f>
        <v>4617</v>
      </c>
      <c r="B8527" s="31">
        <v>45237</v>
      </c>
      <c r="C8527" s="31">
        <v>45224</v>
      </c>
      <c r="D8527" s="19" t="s">
        <v>542</v>
      </c>
      <c r="E8527" s="20" t="str">
        <f>IF(ISBLANK(LeaveTracker[[#This Row],[Employee Name]]),"-----",VLOOKUP(LeaveTracker[[#This Row],[Employee Name]],'List of Employees'!$B$4:$H$767,7))</f>
        <v>LCR</v>
      </c>
      <c r="F8527" s="66" t="str">
        <f>IF(ISBLANK(LeaveTracker[[#This Row],[Employee Name]]),"-----",VLOOKUP(LeaveTracker[[#This Row],[Employee Name]],'List of Employees'!$B$4:$H$767,6))</f>
        <v>PERMANENT</v>
      </c>
      <c r="G8527" s="24">
        <v>45233</v>
      </c>
      <c r="H8527" s="24">
        <v>45233</v>
      </c>
      <c r="I8527" s="20" t="s">
        <v>297</v>
      </c>
      <c r="J8527" s="42" t="s">
        <v>1000</v>
      </c>
      <c r="K8527" s="57" t="str">
        <f ca="1">LeaveTracker[[#This Row],[Days]]&amp;" "&amp;LeaveTracker[[#This Row],[Type of Leave]]</f>
        <v>1 OTHER</v>
      </c>
      <c r="L8527" s="23">
        <f ca="1">NETWORKDAYS(LeaveTracker[[#This Row],[Start Date]],LeaveTracker[[#This Row],[End Date]],lstHolidays)</f>
        <v>1</v>
      </c>
      <c r="M8527" s="27"/>
    </row>
    <row r="8528" spans="1:13" ht="30" customHeight="1" x14ac:dyDescent="0.3">
      <c r="A8528" s="27">
        <f t="shared" ref="A8528:A8618" si="113">A8527+1</f>
        <v>4618</v>
      </c>
      <c r="B8528" s="31">
        <v>45237</v>
      </c>
      <c r="C8528" s="31">
        <v>45224</v>
      </c>
      <c r="D8528" s="19" t="s">
        <v>542</v>
      </c>
      <c r="E8528" s="20" t="str">
        <f>IF(ISBLANK(LeaveTracker[[#This Row],[Employee Name]]),"-----",VLOOKUP(LeaveTracker[[#This Row],[Employee Name]],'List of Employees'!$B$4:$H$767,7))</f>
        <v>LCR</v>
      </c>
      <c r="F8528" s="66" t="str">
        <f>IF(ISBLANK(LeaveTracker[[#This Row],[Employee Name]]),"-----",VLOOKUP(LeaveTracker[[#This Row],[Employee Name]],'List of Employees'!$B$4:$H$767,6))</f>
        <v>PERMANENT</v>
      </c>
      <c r="G8528" s="24">
        <v>45222</v>
      </c>
      <c r="H8528" s="24">
        <v>45223</v>
      </c>
      <c r="I8528" s="20" t="s">
        <v>81</v>
      </c>
      <c r="K8528" s="57" t="str">
        <f ca="1">LeaveTracker[[#This Row],[Days]]&amp;" "&amp;LeaveTracker[[#This Row],[Type of Leave]]</f>
        <v>2 SL</v>
      </c>
      <c r="L8528" s="23">
        <f ca="1">NETWORKDAYS(LeaveTracker[[#This Row],[Start Date]],LeaveTracker[[#This Row],[End Date]],lstHolidays)</f>
        <v>2</v>
      </c>
      <c r="M8528" s="27"/>
    </row>
    <row r="8529" spans="1:13" ht="30" customHeight="1" x14ac:dyDescent="0.3">
      <c r="A8529" s="27">
        <f t="shared" si="113"/>
        <v>4619</v>
      </c>
      <c r="B8529" s="31">
        <v>45237</v>
      </c>
      <c r="C8529" s="31">
        <v>45223</v>
      </c>
      <c r="D8529" s="19" t="s">
        <v>370</v>
      </c>
      <c r="E8529" s="20" t="str">
        <f>IF(ISBLANK(LeaveTracker[[#This Row],[Employee Name]]),"-----",VLOOKUP(LeaveTracker[[#This Row],[Employee Name]],'List of Employees'!$B$4:$H$767,7))</f>
        <v>LIBRARY</v>
      </c>
      <c r="F8529" s="66" t="str">
        <f>IF(ISBLANK(LeaveTracker[[#This Row],[Employee Name]]),"-----",VLOOKUP(LeaveTracker[[#This Row],[Employee Name]],'List of Employees'!$B$4:$H$767,6))</f>
        <v>PERMANENT</v>
      </c>
      <c r="G8529" s="24">
        <v>45236</v>
      </c>
      <c r="H8529" s="24">
        <v>45236</v>
      </c>
      <c r="I8529" s="20" t="s">
        <v>297</v>
      </c>
      <c r="J8529" s="42" t="s">
        <v>1000</v>
      </c>
      <c r="K8529" s="57" t="str">
        <f ca="1">LeaveTracker[[#This Row],[Days]]&amp;" "&amp;LeaveTracker[[#This Row],[Type of Leave]]</f>
        <v>1 OTHER</v>
      </c>
      <c r="L8529" s="23">
        <f ca="1">NETWORKDAYS(LeaveTracker[[#This Row],[Start Date]],LeaveTracker[[#This Row],[End Date]],lstHolidays)</f>
        <v>1</v>
      </c>
      <c r="M8529" s="27"/>
    </row>
    <row r="8530" spans="1:13" ht="30" customHeight="1" x14ac:dyDescent="0.3">
      <c r="A8530" s="27">
        <f t="shared" si="113"/>
        <v>4620</v>
      </c>
      <c r="B8530" s="31">
        <v>45237</v>
      </c>
      <c r="C8530" s="31">
        <v>45222</v>
      </c>
      <c r="D8530" s="19" t="s">
        <v>1075</v>
      </c>
      <c r="E8530" s="20" t="str">
        <f>IF(ISBLANK(LeaveTracker[[#This Row],[Employee Name]]),"-----",VLOOKUP(LeaveTracker[[#This Row],[Employee Name]],'List of Employees'!$B$4:$H$767,7))</f>
        <v>CTO</v>
      </c>
      <c r="F8530" s="66" t="str">
        <f>IF(ISBLANK(LeaveTracker[[#This Row],[Employee Name]]),"-----",VLOOKUP(LeaveTracker[[#This Row],[Employee Name]],'List of Employees'!$B$4:$H$767,6))</f>
        <v>PERMANENT</v>
      </c>
      <c r="G8530" s="24">
        <v>45215</v>
      </c>
      <c r="H8530" s="24">
        <v>45215</v>
      </c>
      <c r="I8530" s="20" t="s">
        <v>81</v>
      </c>
      <c r="K8530" s="57" t="str">
        <f ca="1">LeaveTracker[[#This Row],[Days]]&amp;" "&amp;LeaveTracker[[#This Row],[Type of Leave]]</f>
        <v>1 SL</v>
      </c>
      <c r="L8530" s="23">
        <f ca="1">NETWORKDAYS(LeaveTracker[[#This Row],[Start Date]],LeaveTracker[[#This Row],[End Date]],lstHolidays)</f>
        <v>1</v>
      </c>
      <c r="M8530" s="27"/>
    </row>
    <row r="8531" spans="1:13" ht="30" customHeight="1" x14ac:dyDescent="0.3">
      <c r="A8531" s="27">
        <v>4620</v>
      </c>
      <c r="B8531" s="31">
        <v>45237</v>
      </c>
      <c r="C8531" s="31">
        <v>45222</v>
      </c>
      <c r="D8531" s="19" t="s">
        <v>1075</v>
      </c>
      <c r="E8531" s="20" t="str">
        <f>IF(ISBLANK(LeaveTracker[[#This Row],[Employee Name]]),"-----",VLOOKUP(LeaveTracker[[#This Row],[Employee Name]],'List of Employees'!$B$4:$H$767,7))</f>
        <v>CTO</v>
      </c>
      <c r="F8531" s="66" t="str">
        <f>IF(ISBLANK(LeaveTracker[[#This Row],[Employee Name]]),"-----",VLOOKUP(LeaveTracker[[#This Row],[Employee Name]],'List of Employees'!$B$4:$H$767,6))</f>
        <v>PERMANENT</v>
      </c>
      <c r="G8531" s="24">
        <v>45219</v>
      </c>
      <c r="H8531" s="24">
        <v>45219</v>
      </c>
      <c r="I8531" s="20" t="s">
        <v>81</v>
      </c>
      <c r="K8531" s="57" t="str">
        <f ca="1">LeaveTracker[[#This Row],[Days]]&amp;" "&amp;LeaveTracker[[#This Row],[Type of Leave]]</f>
        <v>1 SL</v>
      </c>
      <c r="L8531" s="23">
        <f ca="1">NETWORKDAYS(LeaveTracker[[#This Row],[Start Date]],LeaveTracker[[#This Row],[End Date]],lstHolidays)</f>
        <v>1</v>
      </c>
      <c r="M8531" s="27"/>
    </row>
    <row r="8532" spans="1:13" ht="30" customHeight="1" x14ac:dyDescent="0.3">
      <c r="A8532" s="27">
        <f>A8530+1</f>
        <v>4621</v>
      </c>
      <c r="B8532" s="31">
        <v>45237</v>
      </c>
      <c r="C8532" s="31">
        <v>45223</v>
      </c>
      <c r="D8532" s="19" t="s">
        <v>512</v>
      </c>
      <c r="E8532" s="20" t="str">
        <f>IF(ISBLANK(LeaveTracker[[#This Row],[Employee Name]]),"-----",VLOOKUP(LeaveTracker[[#This Row],[Employee Name]],'List of Employees'!$B$4:$H$767,7))</f>
        <v>ACCOUNTING</v>
      </c>
      <c r="F8532" s="66" t="str">
        <f>IF(ISBLANK(LeaveTracker[[#This Row],[Employee Name]]),"-----",VLOOKUP(LeaveTracker[[#This Row],[Employee Name]],'List of Employees'!$B$4:$H$767,6))</f>
        <v>PERMANENT</v>
      </c>
      <c r="G8532" s="24">
        <v>45203</v>
      </c>
      <c r="H8532" s="24">
        <v>45204</v>
      </c>
      <c r="I8532" s="20" t="s">
        <v>81</v>
      </c>
      <c r="K8532" s="57" t="str">
        <f ca="1">LeaveTracker[[#This Row],[Days]]&amp;" "&amp;LeaveTracker[[#This Row],[Type of Leave]]</f>
        <v>2 SL</v>
      </c>
      <c r="L8532" s="23">
        <f ca="1">NETWORKDAYS(LeaveTracker[[#This Row],[Start Date]],LeaveTracker[[#This Row],[End Date]],lstHolidays)</f>
        <v>2</v>
      </c>
      <c r="M8532" s="27"/>
    </row>
    <row r="8533" spans="1:13" ht="30" customHeight="1" x14ac:dyDescent="0.3">
      <c r="A8533" s="27">
        <f t="shared" si="113"/>
        <v>4622</v>
      </c>
      <c r="B8533" s="31">
        <v>45237</v>
      </c>
      <c r="C8533" s="31">
        <v>45219</v>
      </c>
      <c r="D8533" s="19" t="s">
        <v>627</v>
      </c>
      <c r="E8533" s="20" t="str">
        <f>IF(ISBLANK(LeaveTracker[[#This Row],[Employee Name]]),"-----",VLOOKUP(LeaveTracker[[#This Row],[Employee Name]],'List of Employees'!$B$4:$H$767,7))</f>
        <v>CCT</v>
      </c>
      <c r="F8533" s="66" t="str">
        <f>IF(ISBLANK(LeaveTracker[[#This Row],[Employee Name]]),"-----",VLOOKUP(LeaveTracker[[#This Row],[Employee Name]],'List of Employees'!$B$4:$H$767,6))</f>
        <v>PERMANENT</v>
      </c>
      <c r="G8533" s="24">
        <v>45225</v>
      </c>
      <c r="H8533" s="24">
        <v>45225</v>
      </c>
      <c r="I8533" s="20" t="s">
        <v>82</v>
      </c>
      <c r="K8533" s="57" t="str">
        <f ca="1">LeaveTracker[[#This Row],[Days]]&amp;" "&amp;LeaveTracker[[#This Row],[Type of Leave]]</f>
        <v>1 VL</v>
      </c>
      <c r="L8533" s="23">
        <f ca="1">NETWORKDAYS(LeaveTracker[[#This Row],[Start Date]],LeaveTracker[[#This Row],[End Date]],lstHolidays)</f>
        <v>1</v>
      </c>
      <c r="M8533" s="27"/>
    </row>
    <row r="8534" spans="1:13" ht="30" customHeight="1" x14ac:dyDescent="0.3">
      <c r="A8534" s="27">
        <f t="shared" si="113"/>
        <v>4623</v>
      </c>
      <c r="B8534" s="31">
        <v>45237</v>
      </c>
      <c r="C8534" s="31">
        <v>45236</v>
      </c>
      <c r="D8534" s="19" t="s">
        <v>524</v>
      </c>
      <c r="E8534" s="20" t="str">
        <f>IF(ISBLANK(LeaveTracker[[#This Row],[Employee Name]]),"-----",VLOOKUP(LeaveTracker[[#This Row],[Employee Name]],'List of Employees'!$B$4:$H$767,7))</f>
        <v>GSO</v>
      </c>
      <c r="F8534" s="66" t="str">
        <f>IF(ISBLANK(LeaveTracker[[#This Row],[Employee Name]]),"-----",VLOOKUP(LeaveTracker[[#This Row],[Employee Name]],'List of Employees'!$B$4:$H$767,6))</f>
        <v>PERMANENT</v>
      </c>
      <c r="G8534" s="24">
        <v>45253</v>
      </c>
      <c r="H8534" s="24">
        <v>45254</v>
      </c>
      <c r="I8534" s="20" t="s">
        <v>82</v>
      </c>
      <c r="K8534" s="57" t="str">
        <f ca="1">LeaveTracker[[#This Row],[Days]]&amp;" "&amp;LeaveTracker[[#This Row],[Type of Leave]]</f>
        <v>2 VL</v>
      </c>
      <c r="L8534" s="23">
        <f ca="1">NETWORKDAYS(LeaveTracker[[#This Row],[Start Date]],LeaveTracker[[#This Row],[End Date]],lstHolidays)</f>
        <v>2</v>
      </c>
      <c r="M8534" s="27"/>
    </row>
    <row r="8535" spans="1:13" ht="30" customHeight="1" x14ac:dyDescent="0.3">
      <c r="A8535" s="27">
        <f t="shared" si="113"/>
        <v>4624</v>
      </c>
      <c r="B8535" s="31">
        <v>45237</v>
      </c>
      <c r="C8535" s="31">
        <v>45224</v>
      </c>
      <c r="D8535" s="19" t="s">
        <v>1740</v>
      </c>
      <c r="E8535" s="20" t="str">
        <f>IF(ISBLANK(LeaveTracker[[#This Row],[Employee Name]]),"-----",VLOOKUP(LeaveTracker[[#This Row],[Employee Name]],'List of Employees'!$B$4:$H$767,7))</f>
        <v>ACCOUNTING</v>
      </c>
      <c r="F8535" s="66" t="str">
        <f>IF(ISBLANK(LeaveTracker[[#This Row],[Employee Name]]),"-----",VLOOKUP(LeaveTracker[[#This Row],[Employee Name]],'List of Employees'!$B$4:$H$767,6))</f>
        <v>CASUAL</v>
      </c>
      <c r="G8535" s="24">
        <v>45223</v>
      </c>
      <c r="H8535" s="24">
        <v>45223</v>
      </c>
      <c r="I8535" s="20" t="s">
        <v>81</v>
      </c>
      <c r="K8535" s="57" t="str">
        <f ca="1">LeaveTracker[[#This Row],[Days]]&amp;" "&amp;LeaveTracker[[#This Row],[Type of Leave]]</f>
        <v>1 SL</v>
      </c>
      <c r="L8535" s="23">
        <f ca="1">NETWORKDAYS(LeaveTracker[[#This Row],[Start Date]],LeaveTracker[[#This Row],[End Date]],lstHolidays)</f>
        <v>1</v>
      </c>
      <c r="M8535" s="27"/>
    </row>
    <row r="8536" spans="1:13" ht="30" customHeight="1" x14ac:dyDescent="0.3">
      <c r="A8536" s="27">
        <f t="shared" si="113"/>
        <v>4625</v>
      </c>
      <c r="B8536" s="31">
        <v>45237</v>
      </c>
      <c r="C8536" s="31">
        <v>45225</v>
      </c>
      <c r="D8536" s="19" t="s">
        <v>404</v>
      </c>
      <c r="E8536" s="20" t="str">
        <f>IF(ISBLANK(LeaveTracker[[#This Row],[Employee Name]]),"-----",VLOOKUP(LeaveTracker[[#This Row],[Employee Name]],'List of Employees'!$B$4:$H$767,7))</f>
        <v>CTO</v>
      </c>
      <c r="F8536" s="66" t="str">
        <f>IF(ISBLANK(LeaveTracker[[#This Row],[Employee Name]]),"-----",VLOOKUP(LeaveTracker[[#This Row],[Employee Name]],'List of Employees'!$B$4:$H$767,6))</f>
        <v>PERMANENT</v>
      </c>
      <c r="G8536" s="24">
        <v>45233</v>
      </c>
      <c r="H8536" s="24">
        <v>45236</v>
      </c>
      <c r="I8536" s="20" t="s">
        <v>82</v>
      </c>
      <c r="K8536" s="57" t="str">
        <f ca="1">LeaveTracker[[#This Row],[Days]]&amp;" "&amp;LeaveTracker[[#This Row],[Type of Leave]]</f>
        <v>2 VL</v>
      </c>
      <c r="L8536" s="23">
        <f ca="1">NETWORKDAYS(LeaveTracker[[#This Row],[Start Date]],LeaveTracker[[#This Row],[End Date]],lstHolidays)</f>
        <v>2</v>
      </c>
      <c r="M8536" s="27"/>
    </row>
    <row r="8537" spans="1:13" ht="30" customHeight="1" x14ac:dyDescent="0.3">
      <c r="A8537" s="27">
        <f t="shared" si="113"/>
        <v>4626</v>
      </c>
      <c r="B8537" s="31">
        <v>45237</v>
      </c>
      <c r="C8537" s="31">
        <v>45202</v>
      </c>
      <c r="D8537" s="19" t="s">
        <v>1852</v>
      </c>
      <c r="E8537" s="20" t="str">
        <f>IF(ISBLANK(LeaveTracker[[#This Row],[Employee Name]]),"-----",VLOOKUP(LeaveTracker[[#This Row],[Employee Name]],'List of Employees'!$B$4:$H$767,7))</f>
        <v>BPLO</v>
      </c>
      <c r="F8537" s="66" t="str">
        <f>IF(ISBLANK(LeaveTracker[[#This Row],[Employee Name]]),"-----",VLOOKUP(LeaveTracker[[#This Row],[Employee Name]],'List of Employees'!$B$4:$H$767,6))</f>
        <v>CASUAL</v>
      </c>
      <c r="G8537" s="24">
        <v>45222</v>
      </c>
      <c r="H8537" s="24">
        <v>45224</v>
      </c>
      <c r="I8537" s="20" t="s">
        <v>81</v>
      </c>
      <c r="K8537" s="57" t="str">
        <f ca="1">LeaveTracker[[#This Row],[Days]]&amp;" "&amp;LeaveTracker[[#This Row],[Type of Leave]]</f>
        <v>3 SL</v>
      </c>
      <c r="L8537" s="23">
        <f ca="1">NETWORKDAYS(LeaveTracker[[#This Row],[Start Date]],LeaveTracker[[#This Row],[End Date]],lstHolidays)</f>
        <v>3</v>
      </c>
      <c r="M8537" s="27"/>
    </row>
    <row r="8538" spans="1:13" ht="30" customHeight="1" x14ac:dyDescent="0.3">
      <c r="A8538" s="27">
        <f t="shared" si="113"/>
        <v>4627</v>
      </c>
      <c r="B8538" s="31">
        <v>45237</v>
      </c>
      <c r="C8538" s="31">
        <v>45225</v>
      </c>
      <c r="D8538" s="19" t="s">
        <v>860</v>
      </c>
      <c r="E8538" s="20" t="str">
        <f>IF(ISBLANK(LeaveTracker[[#This Row],[Employee Name]]),"-----",VLOOKUP(LeaveTracker[[#This Row],[Employee Name]],'List of Employees'!$B$4:$H$767,7))</f>
        <v>ACCOUNTING</v>
      </c>
      <c r="F8538" s="66" t="str">
        <f>IF(ISBLANK(LeaveTracker[[#This Row],[Employee Name]]),"-----",VLOOKUP(LeaveTracker[[#This Row],[Employee Name]],'List of Employees'!$B$4:$H$767,6))</f>
        <v>PERMANENT</v>
      </c>
      <c r="G8538" s="24">
        <v>45237</v>
      </c>
      <c r="H8538" s="24">
        <v>45237</v>
      </c>
      <c r="I8538" s="20" t="s">
        <v>82</v>
      </c>
      <c r="K8538" s="57" t="str">
        <f ca="1">LeaveTracker[[#This Row],[Days]]&amp;" "&amp;LeaveTracker[[#This Row],[Type of Leave]]</f>
        <v>1 VL</v>
      </c>
      <c r="L8538" s="23">
        <f ca="1">NETWORKDAYS(LeaveTracker[[#This Row],[Start Date]],LeaveTracker[[#This Row],[End Date]],lstHolidays)</f>
        <v>1</v>
      </c>
      <c r="M8538" s="27"/>
    </row>
    <row r="8539" spans="1:13" ht="30" customHeight="1" x14ac:dyDescent="0.3">
      <c r="A8539" s="27">
        <f t="shared" si="113"/>
        <v>4628</v>
      </c>
      <c r="B8539" s="31">
        <v>45237</v>
      </c>
      <c r="C8539" s="31">
        <v>45225</v>
      </c>
      <c r="D8539" s="19" t="s">
        <v>508</v>
      </c>
      <c r="E8539" s="20" t="str">
        <f>IF(ISBLANK(LeaveTracker[[#This Row],[Employee Name]]),"-----",VLOOKUP(LeaveTracker[[#This Row],[Employee Name]],'List of Employees'!$B$4:$H$767,7))</f>
        <v>ACCOUNTING</v>
      </c>
      <c r="F8539" s="66" t="str">
        <f>IF(ISBLANK(LeaveTracker[[#This Row],[Employee Name]]),"-----",VLOOKUP(LeaveTracker[[#This Row],[Employee Name]],'List of Employees'!$B$4:$H$767,6))</f>
        <v>PERMANENT</v>
      </c>
      <c r="G8539" s="24">
        <v>45219</v>
      </c>
      <c r="H8539" s="24">
        <v>45219</v>
      </c>
      <c r="I8539" s="20" t="s">
        <v>81</v>
      </c>
      <c r="K8539" s="57" t="str">
        <f ca="1">LeaveTracker[[#This Row],[Days]]&amp;" "&amp;LeaveTracker[[#This Row],[Type of Leave]]</f>
        <v>1 SL</v>
      </c>
      <c r="L8539" s="23">
        <f ca="1">NETWORKDAYS(LeaveTracker[[#This Row],[Start Date]],LeaveTracker[[#This Row],[End Date]],lstHolidays)</f>
        <v>1</v>
      </c>
      <c r="M8539" s="27"/>
    </row>
    <row r="8540" spans="1:13" ht="30" customHeight="1" x14ac:dyDescent="0.3">
      <c r="A8540" s="27">
        <f t="shared" si="113"/>
        <v>4629</v>
      </c>
      <c r="B8540" s="31">
        <v>45237</v>
      </c>
      <c r="C8540" s="31">
        <v>45225</v>
      </c>
      <c r="D8540" s="19" t="s">
        <v>2130</v>
      </c>
      <c r="E8540" s="20" t="str">
        <f>IF(ISBLANK(LeaveTracker[[#This Row],[Employee Name]]),"-----",VLOOKUP(LeaveTracker[[#This Row],[Employee Name]],'List of Employees'!$B$4:$H$767,7))</f>
        <v>GSO</v>
      </c>
      <c r="F8540" s="66" t="str">
        <f>IF(ISBLANK(LeaveTracker[[#This Row],[Employee Name]]),"-----",VLOOKUP(LeaveTracker[[#This Row],[Employee Name]],'List of Employees'!$B$4:$H$767,6))</f>
        <v>PERMANENT</v>
      </c>
      <c r="G8540" s="24">
        <v>45222</v>
      </c>
      <c r="H8540" s="24">
        <v>45223</v>
      </c>
      <c r="I8540" s="20" t="s">
        <v>81</v>
      </c>
      <c r="K8540" s="57" t="str">
        <f ca="1">LeaveTracker[[#This Row],[Days]]&amp;" "&amp;LeaveTracker[[#This Row],[Type of Leave]]</f>
        <v>2 SL</v>
      </c>
      <c r="L8540" s="23">
        <f ca="1">NETWORKDAYS(LeaveTracker[[#This Row],[Start Date]],LeaveTracker[[#This Row],[End Date]],lstHolidays)</f>
        <v>2</v>
      </c>
      <c r="M8540" s="27"/>
    </row>
    <row r="8541" spans="1:13" ht="30" customHeight="1" x14ac:dyDescent="0.3">
      <c r="A8541" s="27">
        <f t="shared" si="113"/>
        <v>4630</v>
      </c>
      <c r="B8541" s="31">
        <v>45237</v>
      </c>
      <c r="C8541" s="31">
        <v>45223</v>
      </c>
      <c r="D8541" s="19" t="s">
        <v>911</v>
      </c>
      <c r="E8541" s="20" t="str">
        <f>IF(ISBLANK(LeaveTracker[[#This Row],[Employee Name]]),"-----",VLOOKUP(LeaveTracker[[#This Row],[Employee Name]],'List of Employees'!$B$4:$H$767,7))</f>
        <v>CPDO</v>
      </c>
      <c r="F8541" s="66" t="str">
        <f>IF(ISBLANK(LeaveTracker[[#This Row],[Employee Name]]),"-----",VLOOKUP(LeaveTracker[[#This Row],[Employee Name]],'List of Employees'!$B$4:$H$767,6))</f>
        <v>PERMANENT</v>
      </c>
      <c r="G8541" s="24">
        <v>45222</v>
      </c>
      <c r="H8541" s="24">
        <v>45223</v>
      </c>
      <c r="I8541" s="20" t="s">
        <v>81</v>
      </c>
      <c r="K8541" s="57" t="str">
        <f ca="1">LeaveTracker[[#This Row],[Days]]&amp;" "&amp;LeaveTracker[[#This Row],[Type of Leave]]</f>
        <v>2 SL</v>
      </c>
      <c r="L8541" s="23">
        <f ca="1">NETWORKDAYS(LeaveTracker[[#This Row],[Start Date]],LeaveTracker[[#This Row],[End Date]],lstHolidays)</f>
        <v>2</v>
      </c>
      <c r="M8541" s="27"/>
    </row>
    <row r="8542" spans="1:13" ht="30" customHeight="1" x14ac:dyDescent="0.3">
      <c r="A8542" s="27">
        <f t="shared" si="113"/>
        <v>4631</v>
      </c>
      <c r="B8542" s="31">
        <v>45237</v>
      </c>
      <c r="C8542" s="31">
        <v>45224</v>
      </c>
      <c r="D8542" s="19" t="s">
        <v>1053</v>
      </c>
      <c r="E8542" s="20" t="str">
        <f>IF(ISBLANK(LeaveTracker[[#This Row],[Employee Name]]),"-----",VLOOKUP(LeaveTracker[[#This Row],[Employee Name]],'List of Employees'!$B$4:$H$767,7))</f>
        <v>CTO</v>
      </c>
      <c r="F8542" s="66" t="str">
        <f>IF(ISBLANK(LeaveTracker[[#This Row],[Employee Name]]),"-----",VLOOKUP(LeaveTracker[[#This Row],[Employee Name]],'List of Employees'!$B$4:$H$767,6))</f>
        <v>PERMANENT</v>
      </c>
      <c r="G8542" s="24">
        <v>45233</v>
      </c>
      <c r="H8542" s="24">
        <v>45233</v>
      </c>
      <c r="I8542" s="20" t="s">
        <v>82</v>
      </c>
      <c r="K8542" s="57" t="str">
        <f ca="1">LeaveTracker[[#This Row],[Days]]&amp;" "&amp;LeaveTracker[[#This Row],[Type of Leave]]</f>
        <v>1 VL</v>
      </c>
      <c r="L8542" s="23">
        <f ca="1">NETWORKDAYS(LeaveTracker[[#This Row],[Start Date]],LeaveTracker[[#This Row],[End Date]],lstHolidays)</f>
        <v>1</v>
      </c>
      <c r="M8542" s="27"/>
    </row>
    <row r="8543" spans="1:13" ht="30" customHeight="1" x14ac:dyDescent="0.3">
      <c r="A8543" s="27">
        <f t="shared" si="113"/>
        <v>4632</v>
      </c>
      <c r="B8543" s="31">
        <v>45237</v>
      </c>
      <c r="C8543" s="31">
        <v>45224</v>
      </c>
      <c r="D8543" s="19" t="s">
        <v>417</v>
      </c>
      <c r="E8543" s="20" t="str">
        <f>IF(ISBLANK(LeaveTracker[[#This Row],[Employee Name]]),"-----",VLOOKUP(LeaveTracker[[#This Row],[Employee Name]],'List of Employees'!$B$4:$H$767,7))</f>
        <v>CTO</v>
      </c>
      <c r="F8543" s="66" t="str">
        <f>IF(ISBLANK(LeaveTracker[[#This Row],[Employee Name]]),"-----",VLOOKUP(LeaveTracker[[#This Row],[Employee Name]],'List of Employees'!$B$4:$H$767,6))</f>
        <v>PERMANENT</v>
      </c>
      <c r="G8543" s="24">
        <v>45230</v>
      </c>
      <c r="H8543" s="24">
        <v>45230</v>
      </c>
      <c r="I8543" s="20" t="s">
        <v>82</v>
      </c>
      <c r="K8543" s="57" t="str">
        <f ca="1">LeaveTracker[[#This Row],[Days]]&amp;" "&amp;LeaveTracker[[#This Row],[Type of Leave]]</f>
        <v>1 VL</v>
      </c>
      <c r="L8543" s="23">
        <f ca="1">NETWORKDAYS(LeaveTracker[[#This Row],[Start Date]],LeaveTracker[[#This Row],[End Date]],lstHolidays)</f>
        <v>1</v>
      </c>
      <c r="M8543" s="27"/>
    </row>
    <row r="8544" spans="1:13" ht="30" customHeight="1" x14ac:dyDescent="0.3">
      <c r="A8544" s="27">
        <f t="shared" si="113"/>
        <v>4633</v>
      </c>
      <c r="B8544" s="31">
        <v>45237</v>
      </c>
      <c r="C8544" s="31">
        <v>45223</v>
      </c>
      <c r="D8544" s="19" t="s">
        <v>500</v>
      </c>
      <c r="E8544" s="20" t="str">
        <f>IF(ISBLANK(LeaveTracker[[#This Row],[Employee Name]]),"-----",VLOOKUP(LeaveTracker[[#This Row],[Employee Name]],'List of Employees'!$B$4:$H$767,7))</f>
        <v>COOPERATIVE OFFICE</v>
      </c>
      <c r="F8544" s="66" t="str">
        <f>IF(ISBLANK(LeaveTracker[[#This Row],[Employee Name]]),"-----",VLOOKUP(LeaveTracker[[#This Row],[Employee Name]],'List of Employees'!$B$4:$H$767,6))</f>
        <v>PERMANENT</v>
      </c>
      <c r="G8544" s="24">
        <v>45219</v>
      </c>
      <c r="H8544" s="21">
        <v>45223</v>
      </c>
      <c r="I8544" s="20" t="s">
        <v>81</v>
      </c>
      <c r="K8544" s="57" t="str">
        <f ca="1">LeaveTracker[[#This Row],[Days]]&amp;" "&amp;LeaveTracker[[#This Row],[Type of Leave]]</f>
        <v>3 SL</v>
      </c>
      <c r="L8544" s="23">
        <f ca="1">NETWORKDAYS(LeaveTracker[[#This Row],[Start Date]],LeaveTracker[[#This Row],[End Date]],lstHolidays)</f>
        <v>3</v>
      </c>
      <c r="M8544" s="27"/>
    </row>
    <row r="8545" spans="1:13" ht="30" customHeight="1" x14ac:dyDescent="0.3">
      <c r="A8545" s="27">
        <f t="shared" si="113"/>
        <v>4634</v>
      </c>
      <c r="B8545" s="31">
        <v>45237</v>
      </c>
      <c r="C8545" s="31">
        <v>45219</v>
      </c>
      <c r="D8545" s="19" t="s">
        <v>500</v>
      </c>
      <c r="E8545" s="20" t="str">
        <f>IF(ISBLANK(LeaveTracker[[#This Row],[Employee Name]]),"-----",VLOOKUP(LeaveTracker[[#This Row],[Employee Name]],'List of Employees'!$B$4:$H$767,7))</f>
        <v>COOPERATIVE OFFICE</v>
      </c>
      <c r="F8545" s="66" t="str">
        <f>IF(ISBLANK(LeaveTracker[[#This Row],[Employee Name]]),"-----",VLOOKUP(LeaveTracker[[#This Row],[Employee Name]],'List of Employees'!$B$4:$H$767,6))</f>
        <v>PERMANENT</v>
      </c>
      <c r="G8545" s="24">
        <v>45215</v>
      </c>
      <c r="H8545" s="24">
        <v>45218</v>
      </c>
      <c r="I8545" s="20" t="s">
        <v>81</v>
      </c>
      <c r="K8545" s="57" t="str">
        <f ca="1">LeaveTracker[[#This Row],[Days]]&amp;" "&amp;LeaveTracker[[#This Row],[Type of Leave]]</f>
        <v>4 SL</v>
      </c>
      <c r="L8545" s="23">
        <f ca="1">NETWORKDAYS(LeaveTracker[[#This Row],[Start Date]],LeaveTracker[[#This Row],[End Date]],lstHolidays)</f>
        <v>4</v>
      </c>
      <c r="M8545" s="27"/>
    </row>
    <row r="8546" spans="1:13" ht="30" customHeight="1" x14ac:dyDescent="0.3">
      <c r="A8546" s="27">
        <f t="shared" si="113"/>
        <v>4635</v>
      </c>
      <c r="B8546" s="31">
        <v>45237</v>
      </c>
      <c r="C8546" s="31">
        <v>45208</v>
      </c>
      <c r="D8546" s="19" t="s">
        <v>303</v>
      </c>
      <c r="E8546" s="20" t="str">
        <f>IF(ISBLANK(LeaveTracker[[#This Row],[Employee Name]]),"-----",VLOOKUP(LeaveTracker[[#This Row],[Employee Name]],'List of Employees'!$B$4:$H$767,7))</f>
        <v>TOPS (ADMIN CSU)</v>
      </c>
      <c r="F8546" s="66" t="str">
        <f>IF(ISBLANK(LeaveTracker[[#This Row],[Employee Name]]),"-----",VLOOKUP(LeaveTracker[[#This Row],[Employee Name]],'List of Employees'!$B$4:$H$767,6))</f>
        <v>PERMANENT</v>
      </c>
      <c r="G8546" s="24">
        <v>45222</v>
      </c>
      <c r="H8546" s="24">
        <v>45223</v>
      </c>
      <c r="I8546" s="20" t="s">
        <v>81</v>
      </c>
      <c r="K8546" s="57" t="str">
        <f ca="1">LeaveTracker[[#This Row],[Days]]&amp;" "&amp;LeaveTracker[[#This Row],[Type of Leave]]</f>
        <v>2 SL</v>
      </c>
      <c r="L8546" s="23">
        <f ca="1">NETWORKDAYS(LeaveTracker[[#This Row],[Start Date]],LeaveTracker[[#This Row],[End Date]],lstHolidays)</f>
        <v>2</v>
      </c>
      <c r="M8546" s="27"/>
    </row>
    <row r="8547" spans="1:13" ht="30" customHeight="1" x14ac:dyDescent="0.3">
      <c r="A8547" s="27">
        <f t="shared" si="113"/>
        <v>4636</v>
      </c>
      <c r="B8547" s="31">
        <v>45237</v>
      </c>
      <c r="C8547" s="31">
        <v>45226</v>
      </c>
      <c r="D8547" s="19" t="s">
        <v>354</v>
      </c>
      <c r="E8547" s="20" t="str">
        <f>IF(ISBLANK(LeaveTracker[[#This Row],[Employee Name]]),"-----",VLOOKUP(LeaveTracker[[#This Row],[Employee Name]],'List of Employees'!$B$4:$H$767,7))</f>
        <v>LCR</v>
      </c>
      <c r="F8547" s="66" t="str">
        <f>IF(ISBLANK(LeaveTracker[[#This Row],[Employee Name]]),"-----",VLOOKUP(LeaveTracker[[#This Row],[Employee Name]],'List of Employees'!$B$4:$H$767,6))</f>
        <v>PERMANENT</v>
      </c>
      <c r="G8547" s="24">
        <v>45239</v>
      </c>
      <c r="H8547" s="24">
        <v>45239</v>
      </c>
      <c r="I8547" s="20" t="s">
        <v>82</v>
      </c>
      <c r="K8547" s="57" t="str">
        <f ca="1">LeaveTracker[[#This Row],[Days]]&amp;" "&amp;LeaveTracker[[#This Row],[Type of Leave]]</f>
        <v>1 VL</v>
      </c>
      <c r="L8547" s="23">
        <f ca="1">NETWORKDAYS(LeaveTracker[[#This Row],[Start Date]],LeaveTracker[[#This Row],[End Date]],lstHolidays)</f>
        <v>1</v>
      </c>
      <c r="M8547" s="27"/>
    </row>
    <row r="8548" spans="1:13" ht="30" customHeight="1" x14ac:dyDescent="0.3">
      <c r="A8548" s="27">
        <f t="shared" si="113"/>
        <v>4637</v>
      </c>
      <c r="B8548" s="31">
        <v>45237</v>
      </c>
      <c r="C8548" s="31">
        <v>45224</v>
      </c>
      <c r="D8548" s="19" t="s">
        <v>537</v>
      </c>
      <c r="E8548" s="20" t="str">
        <f>IF(ISBLANK(LeaveTracker[[#This Row],[Employee Name]]),"-----",VLOOKUP(LeaveTracker[[#This Row],[Employee Name]],'List of Employees'!$B$4:$H$767,7))</f>
        <v>LCR</v>
      </c>
      <c r="F8548" s="66" t="str">
        <f>IF(ISBLANK(LeaveTracker[[#This Row],[Employee Name]]),"-----",VLOOKUP(LeaveTracker[[#This Row],[Employee Name]],'List of Employees'!$B$4:$H$767,6))</f>
        <v>PERMANENT</v>
      </c>
      <c r="G8548" s="24">
        <v>45226</v>
      </c>
      <c r="H8548" s="24">
        <v>45226</v>
      </c>
      <c r="I8548" s="20" t="s">
        <v>81</v>
      </c>
      <c r="K8548" s="57" t="str">
        <f ca="1">LeaveTracker[[#This Row],[Days]]&amp;" "&amp;LeaveTracker[[#This Row],[Type of Leave]]</f>
        <v>1 SL</v>
      </c>
      <c r="L8548" s="23">
        <f ca="1">NETWORKDAYS(LeaveTracker[[#This Row],[Start Date]],LeaveTracker[[#This Row],[End Date]],lstHolidays)</f>
        <v>1</v>
      </c>
      <c r="M8548" s="27"/>
    </row>
    <row r="8549" spans="1:13" ht="30" customHeight="1" x14ac:dyDescent="0.3">
      <c r="A8549" s="27">
        <f t="shared" si="113"/>
        <v>4638</v>
      </c>
      <c r="B8549" s="31">
        <v>45237</v>
      </c>
      <c r="C8549" s="31">
        <v>45225</v>
      </c>
      <c r="D8549" s="19" t="s">
        <v>395</v>
      </c>
      <c r="E8549" s="20" t="str">
        <f>IF(ISBLANK(LeaveTracker[[#This Row],[Employee Name]]),"-----",VLOOKUP(LeaveTracker[[#This Row],[Employee Name]],'List of Employees'!$B$4:$H$767,7))</f>
        <v>CTO</v>
      </c>
      <c r="F8549" s="66" t="str">
        <f>IF(ISBLANK(LeaveTracker[[#This Row],[Employee Name]]),"-----",VLOOKUP(LeaveTracker[[#This Row],[Employee Name]],'List of Employees'!$B$4:$H$767,6))</f>
        <v>PERMANENT</v>
      </c>
      <c r="G8549" s="24">
        <v>45223</v>
      </c>
      <c r="H8549" s="24">
        <v>45223</v>
      </c>
      <c r="I8549" s="20" t="s">
        <v>297</v>
      </c>
      <c r="J8549" s="42" t="s">
        <v>1000</v>
      </c>
      <c r="K8549" s="57" t="str">
        <f ca="1">LeaveTracker[[#This Row],[Days]]&amp;" "&amp;LeaveTracker[[#This Row],[Type of Leave]]</f>
        <v>1 OTHER</v>
      </c>
      <c r="L8549" s="23">
        <f ca="1">NETWORKDAYS(LeaveTracker[[#This Row],[Start Date]],LeaveTracker[[#This Row],[End Date]],lstHolidays)</f>
        <v>1</v>
      </c>
      <c r="M8549" s="27"/>
    </row>
    <row r="8550" spans="1:13" ht="30" customHeight="1" x14ac:dyDescent="0.3">
      <c r="A8550" s="27">
        <f t="shared" si="113"/>
        <v>4639</v>
      </c>
      <c r="B8550" s="31">
        <v>45237</v>
      </c>
      <c r="C8550" s="31">
        <v>45226</v>
      </c>
      <c r="D8550" s="19" t="s">
        <v>2104</v>
      </c>
      <c r="E8550" s="20" t="str">
        <f>IF(ISBLANK(LeaveTracker[[#This Row],[Employee Name]]),"-----",VLOOKUP(LeaveTracker[[#This Row],[Employee Name]],'List of Employees'!$B$4:$H$767,7))</f>
        <v>CEO</v>
      </c>
      <c r="F8550" s="66" t="str">
        <f>IF(ISBLANK(LeaveTracker[[#This Row],[Employee Name]]),"-----",VLOOKUP(LeaveTracker[[#This Row],[Employee Name]],'List of Employees'!$B$4:$H$767,6))</f>
        <v>CASUAL</v>
      </c>
      <c r="G8550" s="24">
        <v>45223</v>
      </c>
      <c r="H8550" s="24">
        <v>45225</v>
      </c>
      <c r="I8550" s="20" t="s">
        <v>81</v>
      </c>
      <c r="K8550" s="57" t="str">
        <f ca="1">LeaveTracker[[#This Row],[Days]]&amp;" "&amp;LeaveTracker[[#This Row],[Type of Leave]]</f>
        <v>3 SL</v>
      </c>
      <c r="L8550" s="23">
        <f ca="1">NETWORKDAYS(LeaveTracker[[#This Row],[Start Date]],LeaveTracker[[#This Row],[End Date]],lstHolidays)</f>
        <v>3</v>
      </c>
      <c r="M8550" s="27"/>
    </row>
    <row r="8551" spans="1:13" ht="30" customHeight="1" x14ac:dyDescent="0.3">
      <c r="A8551" s="27">
        <f t="shared" si="113"/>
        <v>4640</v>
      </c>
      <c r="B8551" s="31">
        <v>45237</v>
      </c>
      <c r="C8551" s="31">
        <v>45233</v>
      </c>
      <c r="D8551" s="19" t="s">
        <v>2413</v>
      </c>
      <c r="E8551" s="20" t="str">
        <f>IF(ISBLANK(LeaveTracker[[#This Row],[Employee Name]]),"-----",VLOOKUP(LeaveTracker[[#This Row],[Employee Name]],'List of Employees'!$B$4:$H$767,7))</f>
        <v>PEOPLE'S PARK</v>
      </c>
      <c r="F8551" s="66" t="str">
        <f>IF(ISBLANK(LeaveTracker[[#This Row],[Employee Name]]),"-----",VLOOKUP(LeaveTracker[[#This Row],[Employee Name]],'List of Employees'!$B$4:$H$767,6))</f>
        <v>CASUAL</v>
      </c>
      <c r="G8551" s="24">
        <v>45239</v>
      </c>
      <c r="H8551" s="24">
        <v>45258</v>
      </c>
      <c r="I8551" s="20" t="s">
        <v>82</v>
      </c>
      <c r="K8551" s="57" t="str">
        <f>LeaveTracker[[#This Row],[Days]]&amp;" "&amp;LeaveTracker[[#This Row],[Type of Leave]]</f>
        <v>15 VL</v>
      </c>
      <c r="L8551" s="23">
        <v>15</v>
      </c>
      <c r="M8551" s="27"/>
    </row>
    <row r="8552" spans="1:13" ht="30" customHeight="1" x14ac:dyDescent="0.3">
      <c r="A8552" s="27">
        <f t="shared" si="113"/>
        <v>4641</v>
      </c>
      <c r="B8552" s="31">
        <v>45237</v>
      </c>
      <c r="C8552" s="31">
        <v>45224</v>
      </c>
      <c r="D8552" s="19" t="s">
        <v>463</v>
      </c>
      <c r="E8552" s="20" t="str">
        <f>IF(ISBLANK(LeaveTracker[[#This Row],[Employee Name]]),"-----",VLOOKUP(LeaveTracker[[#This Row],[Employee Name]],'List of Employees'!$B$4:$H$767,7))</f>
        <v>ASSESSORS OFFICE</v>
      </c>
      <c r="F8552" s="66" t="str">
        <f>IF(ISBLANK(LeaveTracker[[#This Row],[Employee Name]]),"-----",VLOOKUP(LeaveTracker[[#This Row],[Employee Name]],'List of Employees'!$B$4:$H$767,6))</f>
        <v>PERMANENT</v>
      </c>
      <c r="G8552" s="24">
        <v>45223</v>
      </c>
      <c r="H8552" s="24">
        <v>45223</v>
      </c>
      <c r="I8552" s="20" t="s">
        <v>81</v>
      </c>
      <c r="K8552" s="57" t="str">
        <f ca="1">LeaveTracker[[#This Row],[Days]]&amp;" "&amp;LeaveTracker[[#This Row],[Type of Leave]]</f>
        <v>1 SL</v>
      </c>
      <c r="L8552" s="23">
        <f ca="1">NETWORKDAYS(LeaveTracker[[#This Row],[Start Date]],LeaveTracker[[#This Row],[End Date]],lstHolidays)</f>
        <v>1</v>
      </c>
      <c r="M8552" s="27"/>
    </row>
    <row r="8553" spans="1:13" ht="30" customHeight="1" x14ac:dyDescent="0.3">
      <c r="A8553" s="27">
        <f t="shared" si="113"/>
        <v>4642</v>
      </c>
      <c r="B8553" s="31">
        <v>45237</v>
      </c>
      <c r="C8553" s="31">
        <v>45225</v>
      </c>
      <c r="D8553" s="19" t="s">
        <v>110</v>
      </c>
      <c r="E8553" s="20" t="str">
        <f>IF(ISBLANK(LeaveTracker[[#This Row],[Employee Name]]),"-----",VLOOKUP(LeaveTracker[[#This Row],[Employee Name]],'List of Employees'!$B$4:$H$767,7))</f>
        <v>ADMIN OFFICE</v>
      </c>
      <c r="F8553" s="66" t="str">
        <f>IF(ISBLANK(LeaveTracker[[#This Row],[Employee Name]]),"-----",VLOOKUP(LeaveTracker[[#This Row],[Employee Name]],'List of Employees'!$B$4:$H$767,6))</f>
        <v>PERMANENT</v>
      </c>
      <c r="G8553" s="24">
        <v>45223</v>
      </c>
      <c r="H8553" s="24">
        <v>45223</v>
      </c>
      <c r="I8553" s="20" t="s">
        <v>81</v>
      </c>
      <c r="K8553" s="57" t="str">
        <f ca="1">LeaveTracker[[#This Row],[Days]]&amp;" "&amp;LeaveTracker[[#This Row],[Type of Leave]]</f>
        <v>1 SL</v>
      </c>
      <c r="L8553" s="23">
        <f ca="1">NETWORKDAYS(LeaveTracker[[#This Row],[Start Date]],LeaveTracker[[#This Row],[End Date]],lstHolidays)</f>
        <v>1</v>
      </c>
      <c r="M8553" s="27"/>
    </row>
    <row r="8554" spans="1:13" ht="30" customHeight="1" x14ac:dyDescent="0.3">
      <c r="A8554" s="27">
        <f t="shared" si="113"/>
        <v>4643</v>
      </c>
      <c r="B8554" s="31">
        <v>45237</v>
      </c>
      <c r="C8554" s="31">
        <v>45225</v>
      </c>
      <c r="D8554" s="19" t="s">
        <v>2283</v>
      </c>
      <c r="E8554" s="20" t="str">
        <f>IF(ISBLANK(LeaveTracker[[#This Row],[Employee Name]]),"-----",VLOOKUP(LeaveTracker[[#This Row],[Employee Name]],'List of Employees'!$B$4:$H$767,7))</f>
        <v>OSPITAL NG TAGAYTAY</v>
      </c>
      <c r="F8554" s="66" t="str">
        <f>IF(ISBLANK(LeaveTracker[[#This Row],[Employee Name]]),"-----",VLOOKUP(LeaveTracker[[#This Row],[Employee Name]],'List of Employees'!$B$4:$H$767,6))</f>
        <v>CASUAL</v>
      </c>
      <c r="G8554" s="24">
        <v>45233</v>
      </c>
      <c r="H8554" s="24">
        <v>45258</v>
      </c>
      <c r="I8554" s="20" t="s">
        <v>82</v>
      </c>
      <c r="K8554" s="57" t="str">
        <f>LeaveTracker[[#This Row],[Days]]&amp;" "&amp;LeaveTracker[[#This Row],[Type of Leave]]</f>
        <v>19 VL</v>
      </c>
      <c r="L8554" s="23">
        <v>19</v>
      </c>
      <c r="M8554" s="27"/>
    </row>
    <row r="8555" spans="1:13" ht="30" customHeight="1" x14ac:dyDescent="0.3">
      <c r="A8555" s="27">
        <f t="shared" si="113"/>
        <v>4644</v>
      </c>
      <c r="B8555" s="31">
        <v>45237</v>
      </c>
      <c r="C8555" s="31">
        <v>45224</v>
      </c>
      <c r="D8555" s="19" t="s">
        <v>546</v>
      </c>
      <c r="E8555" s="20" t="str">
        <f>IF(ISBLANK(LeaveTracker[[#This Row],[Employee Name]]),"-----",VLOOKUP(LeaveTracker[[#This Row],[Employee Name]],'List of Employees'!$B$4:$H$767,7))</f>
        <v>PICNIC GROVE</v>
      </c>
      <c r="F8555" s="66" t="str">
        <f>IF(ISBLANK(LeaveTracker[[#This Row],[Employee Name]]),"-----",VLOOKUP(LeaveTracker[[#This Row],[Employee Name]],'List of Employees'!$B$4:$H$767,6))</f>
        <v>PERMANENT</v>
      </c>
      <c r="G8555" s="24">
        <v>45223</v>
      </c>
      <c r="H8555" s="24">
        <v>45223</v>
      </c>
      <c r="I8555" s="20" t="s">
        <v>81</v>
      </c>
      <c r="K8555" s="57" t="str">
        <f ca="1">LeaveTracker[[#This Row],[Days]]&amp;" "&amp;LeaveTracker[[#This Row],[Type of Leave]]</f>
        <v>1 SL</v>
      </c>
      <c r="L8555" s="23">
        <f ca="1">NETWORKDAYS(LeaveTracker[[#This Row],[Start Date]],LeaveTracker[[#This Row],[End Date]],lstHolidays)</f>
        <v>1</v>
      </c>
      <c r="M8555" s="27"/>
    </row>
    <row r="8556" spans="1:13" ht="30" customHeight="1" x14ac:dyDescent="0.3">
      <c r="A8556" s="27">
        <f t="shared" si="113"/>
        <v>4645</v>
      </c>
      <c r="B8556" s="31">
        <v>45237</v>
      </c>
      <c r="C8556" s="31">
        <v>45221</v>
      </c>
      <c r="D8556" s="19" t="s">
        <v>673</v>
      </c>
      <c r="E8556" s="20" t="str">
        <f>IF(ISBLANK(LeaveTracker[[#This Row],[Employee Name]]),"-----",VLOOKUP(LeaveTracker[[#This Row],[Employee Name]],'List of Employees'!$B$4:$H$767,7))</f>
        <v>PICNIC GROVE</v>
      </c>
      <c r="F8556" s="66" t="str">
        <f>IF(ISBLANK(LeaveTracker[[#This Row],[Employee Name]]),"-----",VLOOKUP(LeaveTracker[[#This Row],[Employee Name]],'List of Employees'!$B$4:$H$767,6))</f>
        <v>PERMANENT</v>
      </c>
      <c r="G8556" s="24">
        <v>45236</v>
      </c>
      <c r="H8556" s="24">
        <v>45240</v>
      </c>
      <c r="I8556" s="20" t="s">
        <v>82</v>
      </c>
      <c r="K8556" s="57" t="str">
        <f ca="1">LeaveTracker[[#This Row],[Days]]&amp;" "&amp;LeaveTracker[[#This Row],[Type of Leave]]</f>
        <v>5 VL</v>
      </c>
      <c r="L8556" s="23">
        <f ca="1">NETWORKDAYS(LeaveTracker[[#This Row],[Start Date]],LeaveTracker[[#This Row],[End Date]],lstHolidays)</f>
        <v>5</v>
      </c>
      <c r="M8556" s="27"/>
    </row>
    <row r="8557" spans="1:13" ht="30" customHeight="1" x14ac:dyDescent="0.3">
      <c r="A8557" s="27">
        <f t="shared" si="113"/>
        <v>4646</v>
      </c>
      <c r="B8557" s="31">
        <v>45237</v>
      </c>
      <c r="C8557" s="31">
        <v>45225</v>
      </c>
      <c r="D8557" s="19" t="s">
        <v>397</v>
      </c>
      <c r="E8557" s="20" t="str">
        <f>IF(ISBLANK(LeaveTracker[[#This Row],[Employee Name]]),"-----",VLOOKUP(LeaveTracker[[#This Row],[Employee Name]],'List of Employees'!$B$4:$H$767,7))</f>
        <v>CTO</v>
      </c>
      <c r="F8557" s="66" t="str">
        <f>IF(ISBLANK(LeaveTracker[[#This Row],[Employee Name]]),"-----",VLOOKUP(LeaveTracker[[#This Row],[Employee Name]],'List of Employees'!$B$4:$H$767,6))</f>
        <v>PERMANENT</v>
      </c>
      <c r="G8557" s="24">
        <v>45224</v>
      </c>
      <c r="H8557" s="24">
        <v>45224</v>
      </c>
      <c r="I8557" s="20" t="s">
        <v>81</v>
      </c>
      <c r="K8557" s="57" t="str">
        <f ca="1">LeaveTracker[[#This Row],[Days]]&amp;" "&amp;LeaveTracker[[#This Row],[Type of Leave]]</f>
        <v>1 SL</v>
      </c>
      <c r="L8557" s="23">
        <f ca="1">NETWORKDAYS(LeaveTracker[[#This Row],[Start Date]],LeaveTracker[[#This Row],[End Date]],lstHolidays)</f>
        <v>1</v>
      </c>
      <c r="M8557" s="27"/>
    </row>
    <row r="8558" spans="1:13" ht="30" customHeight="1" x14ac:dyDescent="0.3">
      <c r="A8558" s="27">
        <f t="shared" si="113"/>
        <v>4647</v>
      </c>
      <c r="B8558" s="31">
        <v>45237</v>
      </c>
      <c r="C8558" s="31">
        <v>45226</v>
      </c>
      <c r="D8558" s="19" t="s">
        <v>500</v>
      </c>
      <c r="E8558" s="20" t="str">
        <f>IF(ISBLANK(LeaveTracker[[#This Row],[Employee Name]]),"-----",VLOOKUP(LeaveTracker[[#This Row],[Employee Name]],'List of Employees'!$B$4:$H$767,7))</f>
        <v>COOPERATIVE OFFICE</v>
      </c>
      <c r="F8558" s="66" t="str">
        <f>IF(ISBLANK(LeaveTracker[[#This Row],[Employee Name]]),"-----",VLOOKUP(LeaveTracker[[#This Row],[Employee Name]],'List of Employees'!$B$4:$H$767,6))</f>
        <v>PERMANENT</v>
      </c>
      <c r="G8558" s="24">
        <v>45225</v>
      </c>
      <c r="H8558" s="24">
        <v>45225</v>
      </c>
      <c r="I8558" s="20" t="s">
        <v>81</v>
      </c>
      <c r="K8558" s="57" t="str">
        <f ca="1">LeaveTracker[[#This Row],[Days]]&amp;" "&amp;LeaveTracker[[#This Row],[Type of Leave]]</f>
        <v>1 SL</v>
      </c>
      <c r="L8558" s="23">
        <f ca="1">NETWORKDAYS(LeaveTracker[[#This Row],[Start Date]],LeaveTracker[[#This Row],[End Date]],lstHolidays)</f>
        <v>1</v>
      </c>
      <c r="M8558" s="27"/>
    </row>
    <row r="8559" spans="1:13" ht="30" customHeight="1" x14ac:dyDescent="0.3">
      <c r="A8559" s="27">
        <f t="shared" si="113"/>
        <v>4648</v>
      </c>
      <c r="B8559" s="31">
        <v>45237</v>
      </c>
      <c r="C8559" s="31">
        <v>45230</v>
      </c>
      <c r="D8559" s="19" t="s">
        <v>289</v>
      </c>
      <c r="E8559" s="20" t="str">
        <f>IF(ISBLANK(LeaveTracker[[#This Row],[Employee Name]]),"-----",VLOOKUP(LeaveTracker[[#This Row],[Employee Name]],'List of Employees'!$B$4:$H$767,7))</f>
        <v>CENRO</v>
      </c>
      <c r="F8559" s="66" t="str">
        <f>IF(ISBLANK(LeaveTracker[[#This Row],[Employee Name]]),"-----",VLOOKUP(LeaveTracker[[#This Row],[Employee Name]],'List of Employees'!$B$4:$H$767,6))</f>
        <v>PERMANENT</v>
      </c>
      <c r="G8559" s="24">
        <v>45226</v>
      </c>
      <c r="H8559" s="24">
        <v>45226</v>
      </c>
      <c r="I8559" s="20" t="s">
        <v>81</v>
      </c>
      <c r="K8559" s="57" t="str">
        <f ca="1">LeaveTracker[[#This Row],[Days]]&amp;" "&amp;LeaveTracker[[#This Row],[Type of Leave]]</f>
        <v>1 SL</v>
      </c>
      <c r="L8559" s="23">
        <f ca="1">NETWORKDAYS(LeaveTracker[[#This Row],[Start Date]],LeaveTracker[[#This Row],[End Date]],lstHolidays)</f>
        <v>1</v>
      </c>
      <c r="M8559" s="27"/>
    </row>
    <row r="8560" spans="1:13" ht="30" customHeight="1" x14ac:dyDescent="0.3">
      <c r="A8560" s="27">
        <f t="shared" si="113"/>
        <v>4649</v>
      </c>
      <c r="B8560" s="31">
        <v>45237</v>
      </c>
      <c r="C8560" s="31">
        <v>45224</v>
      </c>
      <c r="D8560" s="19" t="s">
        <v>1926</v>
      </c>
      <c r="E8560" s="20" t="str">
        <f>IF(ISBLANK(LeaveTracker[[#This Row],[Employee Name]]),"-----",VLOOKUP(LeaveTracker[[#This Row],[Employee Name]],'List of Employees'!$B$4:$H$767,7))</f>
        <v>CTO</v>
      </c>
      <c r="F8560" s="66" t="str">
        <f>IF(ISBLANK(LeaveTracker[[#This Row],[Employee Name]]),"-----",VLOOKUP(LeaveTracker[[#This Row],[Employee Name]],'List of Employees'!$B$4:$H$767,6))</f>
        <v>PERMANENT</v>
      </c>
      <c r="G8560" s="24">
        <v>45217</v>
      </c>
      <c r="H8560" s="24">
        <v>45218</v>
      </c>
      <c r="I8560" s="20" t="s">
        <v>81</v>
      </c>
      <c r="K8560" s="57" t="str">
        <f ca="1">LeaveTracker[[#This Row],[Days]]&amp;" "&amp;LeaveTracker[[#This Row],[Type of Leave]]</f>
        <v>2 SL</v>
      </c>
      <c r="L8560" s="23">
        <f ca="1">NETWORKDAYS(LeaveTracker[[#This Row],[Start Date]],LeaveTracker[[#This Row],[End Date]],lstHolidays)</f>
        <v>2</v>
      </c>
      <c r="M8560" s="27"/>
    </row>
    <row r="8561" spans="1:13" ht="30" customHeight="1" x14ac:dyDescent="0.3">
      <c r="A8561" s="27">
        <f t="shared" si="113"/>
        <v>4650</v>
      </c>
      <c r="B8561" s="31">
        <v>45237</v>
      </c>
      <c r="C8561" s="31">
        <v>45226</v>
      </c>
      <c r="D8561" s="19" t="s">
        <v>1789</v>
      </c>
      <c r="E8561" s="20" t="str">
        <f>IF(ISBLANK(LeaveTracker[[#This Row],[Employee Name]]),"-----",VLOOKUP(LeaveTracker[[#This Row],[Employee Name]],'List of Employees'!$B$4:$H$767,7))</f>
        <v>CENRO</v>
      </c>
      <c r="F8561" s="66" t="str">
        <f>IF(ISBLANK(LeaveTracker[[#This Row],[Employee Name]]),"-----",VLOOKUP(LeaveTracker[[#This Row],[Employee Name]],'List of Employees'!$B$4:$H$767,6))</f>
        <v>CASUAL</v>
      </c>
      <c r="G8561" s="24">
        <v>45233</v>
      </c>
      <c r="H8561" s="24">
        <v>45234</v>
      </c>
      <c r="I8561" s="20" t="s">
        <v>82</v>
      </c>
      <c r="K8561" s="57" t="str">
        <f>LeaveTracker[[#This Row],[Days]]&amp;" "&amp;LeaveTracker[[#This Row],[Type of Leave]]</f>
        <v>2 VL</v>
      </c>
      <c r="L8561" s="23">
        <v>2</v>
      </c>
      <c r="M8561" s="27"/>
    </row>
    <row r="8562" spans="1:13" ht="30" customHeight="1" x14ac:dyDescent="0.3">
      <c r="A8562" s="27">
        <f t="shared" si="113"/>
        <v>4651</v>
      </c>
      <c r="B8562" s="31">
        <v>45237</v>
      </c>
      <c r="C8562" s="31">
        <v>45232</v>
      </c>
      <c r="D8562" s="19" t="s">
        <v>1901</v>
      </c>
      <c r="E8562" s="20" t="str">
        <f>IF(ISBLANK(LeaveTracker[[#This Row],[Employee Name]]),"-----",VLOOKUP(LeaveTracker[[#This Row],[Employee Name]],'List of Employees'!$B$4:$H$767,7))</f>
        <v>CENRO</v>
      </c>
      <c r="F8562" s="66" t="str">
        <f>IF(ISBLANK(LeaveTracker[[#This Row],[Employee Name]]),"-----",VLOOKUP(LeaveTracker[[#This Row],[Employee Name]],'List of Employees'!$B$4:$H$767,6))</f>
        <v>CASUAL</v>
      </c>
      <c r="G8562" s="24">
        <v>45237</v>
      </c>
      <c r="H8562" s="24">
        <v>45238</v>
      </c>
      <c r="I8562" s="20" t="s">
        <v>297</v>
      </c>
      <c r="J8562" s="42" t="s">
        <v>1000</v>
      </c>
      <c r="K8562" s="57" t="str">
        <f ca="1">LeaveTracker[[#This Row],[Days]]&amp;" "&amp;LeaveTracker[[#This Row],[Type of Leave]]</f>
        <v>2 OTHER</v>
      </c>
      <c r="L8562" s="23">
        <f ca="1">NETWORKDAYS(LeaveTracker[[#This Row],[Start Date]],LeaveTracker[[#This Row],[End Date]],lstHolidays)</f>
        <v>2</v>
      </c>
      <c r="M8562" s="27"/>
    </row>
    <row r="8563" spans="1:13" ht="30" customHeight="1" x14ac:dyDescent="0.3">
      <c r="A8563" s="27">
        <f t="shared" si="113"/>
        <v>4652</v>
      </c>
      <c r="B8563" s="31">
        <v>45237</v>
      </c>
      <c r="C8563" s="31">
        <v>45229</v>
      </c>
      <c r="D8563" s="19" t="s">
        <v>2653</v>
      </c>
      <c r="E8563" s="20" t="str">
        <f>IF(ISBLANK(LeaveTracker[[#This Row],[Employee Name]]),"-----",VLOOKUP(LeaveTracker[[#This Row],[Employee Name]],'List of Employees'!$B$4:$H$767,7))</f>
        <v>GSO</v>
      </c>
      <c r="F8563" s="66" t="str">
        <f>IF(ISBLANK(LeaveTracker[[#This Row],[Employee Name]]),"-----",VLOOKUP(LeaveTracker[[#This Row],[Employee Name]],'List of Employees'!$B$4:$H$767,6))</f>
        <v>CASUAL</v>
      </c>
      <c r="G8563" s="24">
        <v>45225</v>
      </c>
      <c r="H8563" s="24">
        <v>45226</v>
      </c>
      <c r="I8563" s="20" t="s">
        <v>81</v>
      </c>
      <c r="K8563" s="57" t="str">
        <f ca="1">LeaveTracker[[#This Row],[Days]]&amp;" "&amp;LeaveTracker[[#This Row],[Type of Leave]]</f>
        <v>2 SL</v>
      </c>
      <c r="L8563" s="23">
        <f ca="1">NETWORKDAYS(LeaveTracker[[#This Row],[Start Date]],LeaveTracker[[#This Row],[End Date]],lstHolidays)</f>
        <v>2</v>
      </c>
      <c r="M8563" s="27"/>
    </row>
    <row r="8564" spans="1:13" ht="30" customHeight="1" x14ac:dyDescent="0.3">
      <c r="A8564" s="27">
        <f t="shared" si="113"/>
        <v>4653</v>
      </c>
      <c r="B8564" s="31">
        <v>45237</v>
      </c>
      <c r="C8564" s="31">
        <v>45225</v>
      </c>
      <c r="D8564" s="19" t="s">
        <v>254</v>
      </c>
      <c r="E8564" s="20" t="str">
        <f>IF(ISBLANK(LeaveTracker[[#This Row],[Employee Name]]),"-----",VLOOKUP(LeaveTracker[[#This Row],[Employee Name]],'List of Employees'!$B$4:$H$767,7))</f>
        <v>DA</v>
      </c>
      <c r="F8564" s="66" t="str">
        <f>IF(ISBLANK(LeaveTracker[[#This Row],[Employee Name]]),"-----",VLOOKUP(LeaveTracker[[#This Row],[Employee Name]],'List of Employees'!$B$4:$H$767,6))</f>
        <v>PERMANENT</v>
      </c>
      <c r="G8564" s="24">
        <v>45223</v>
      </c>
      <c r="H8564" s="24">
        <v>45223</v>
      </c>
      <c r="I8564" s="20" t="s">
        <v>297</v>
      </c>
      <c r="J8564" s="42" t="s">
        <v>1000</v>
      </c>
      <c r="K8564" s="57" t="str">
        <f ca="1">LeaveTracker[[#This Row],[Days]]&amp;" "&amp;LeaveTracker[[#This Row],[Type of Leave]]</f>
        <v>1 OTHER</v>
      </c>
      <c r="L8564" s="23">
        <f ca="1">NETWORKDAYS(LeaveTracker[[#This Row],[Start Date]],LeaveTracker[[#This Row],[End Date]],lstHolidays)</f>
        <v>1</v>
      </c>
      <c r="M8564" s="27"/>
    </row>
    <row r="8565" spans="1:13" ht="30" customHeight="1" x14ac:dyDescent="0.3">
      <c r="A8565" s="27">
        <f t="shared" si="113"/>
        <v>4654</v>
      </c>
      <c r="B8565" s="31">
        <v>45237</v>
      </c>
      <c r="C8565" s="31">
        <v>45225</v>
      </c>
      <c r="D8565" s="19" t="s">
        <v>254</v>
      </c>
      <c r="E8565" s="20" t="str">
        <f>IF(ISBLANK(LeaveTracker[[#This Row],[Employee Name]]),"-----",VLOOKUP(LeaveTracker[[#This Row],[Employee Name]],'List of Employees'!$B$4:$H$767,7))</f>
        <v>DA</v>
      </c>
      <c r="F8565" s="66" t="str">
        <f>IF(ISBLANK(LeaveTracker[[#This Row],[Employee Name]]),"-----",VLOOKUP(LeaveTracker[[#This Row],[Employee Name]],'List of Employees'!$B$4:$H$767,6))</f>
        <v>PERMANENT</v>
      </c>
      <c r="G8565" s="24">
        <v>45224</v>
      </c>
      <c r="H8565" s="24">
        <v>45224</v>
      </c>
      <c r="I8565" s="20" t="s">
        <v>81</v>
      </c>
      <c r="K8565" s="57" t="str">
        <f ca="1">LeaveTracker[[#This Row],[Days]]&amp;" "&amp;LeaveTracker[[#This Row],[Type of Leave]]</f>
        <v>1 SL</v>
      </c>
      <c r="L8565" s="23">
        <f ca="1">NETWORKDAYS(LeaveTracker[[#This Row],[Start Date]],LeaveTracker[[#This Row],[End Date]],lstHolidays)</f>
        <v>1</v>
      </c>
      <c r="M8565" s="27"/>
    </row>
    <row r="8566" spans="1:13" ht="30" customHeight="1" x14ac:dyDescent="0.3">
      <c r="A8566" s="27">
        <f t="shared" si="113"/>
        <v>4655</v>
      </c>
      <c r="B8566" s="31">
        <v>45237</v>
      </c>
      <c r="C8566" s="31">
        <v>45223</v>
      </c>
      <c r="D8566" s="19" t="s">
        <v>1745</v>
      </c>
      <c r="E8566" s="20" t="str">
        <f>IF(ISBLANK(LeaveTracker[[#This Row],[Employee Name]]),"-----",VLOOKUP(LeaveTracker[[#This Row],[Employee Name]],'List of Employees'!$B$4:$H$767,7))</f>
        <v>AGRICULTURE OFFICE</v>
      </c>
      <c r="F8566" s="66" t="str">
        <f>IF(ISBLANK(LeaveTracker[[#This Row],[Employee Name]]),"-----",VLOOKUP(LeaveTracker[[#This Row],[Employee Name]],'List of Employees'!$B$4:$H$767,6))</f>
        <v>CASUAL</v>
      </c>
      <c r="G8566" s="24">
        <v>45219</v>
      </c>
      <c r="H8566" s="24">
        <v>45222</v>
      </c>
      <c r="I8566" s="20" t="s">
        <v>81</v>
      </c>
      <c r="K8566" s="57" t="str">
        <f ca="1">LeaveTracker[[#This Row],[Days]]&amp;" "&amp;LeaveTracker[[#This Row],[Type of Leave]]</f>
        <v>2 SL</v>
      </c>
      <c r="L8566" s="23">
        <f ca="1">NETWORKDAYS(LeaveTracker[[#This Row],[Start Date]],LeaveTracker[[#This Row],[End Date]],lstHolidays)</f>
        <v>2</v>
      </c>
      <c r="M8566" s="27"/>
    </row>
    <row r="8567" spans="1:13" ht="30" customHeight="1" x14ac:dyDescent="0.3">
      <c r="A8567" s="27">
        <f t="shared" si="113"/>
        <v>4656</v>
      </c>
      <c r="B8567" s="31">
        <v>45237</v>
      </c>
      <c r="C8567" s="31">
        <v>45224</v>
      </c>
      <c r="D8567" s="19" t="s">
        <v>104</v>
      </c>
      <c r="E8567" s="20" t="str">
        <f>IF(ISBLANK(LeaveTracker[[#This Row],[Employee Name]]),"-----",VLOOKUP(LeaveTracker[[#This Row],[Employee Name]],'List of Employees'!$B$4:$H$767,7))</f>
        <v>CSWDO</v>
      </c>
      <c r="F8567" s="66" t="str">
        <f>IF(ISBLANK(LeaveTracker[[#This Row],[Employee Name]]),"-----",VLOOKUP(LeaveTracker[[#This Row],[Employee Name]],'List of Employees'!$B$4:$H$767,6))</f>
        <v>PERMANENT</v>
      </c>
      <c r="G8567" s="24">
        <v>45212</v>
      </c>
      <c r="H8567" s="24">
        <v>45212</v>
      </c>
      <c r="I8567" s="20" t="s">
        <v>81</v>
      </c>
      <c r="K8567" s="57" t="str">
        <f ca="1">LeaveTracker[[#This Row],[Days]]&amp;" "&amp;LeaveTracker[[#This Row],[Type of Leave]]</f>
        <v>1 SL</v>
      </c>
      <c r="L8567" s="23">
        <f ca="1">NETWORKDAYS(LeaveTracker[[#This Row],[Start Date]],LeaveTracker[[#This Row],[End Date]],lstHolidays)</f>
        <v>1</v>
      </c>
      <c r="M8567" s="27"/>
    </row>
    <row r="8568" spans="1:13" ht="30" customHeight="1" x14ac:dyDescent="0.3">
      <c r="A8568" s="27">
        <v>4656</v>
      </c>
      <c r="B8568" s="31">
        <v>45237</v>
      </c>
      <c r="C8568" s="31">
        <v>45224</v>
      </c>
      <c r="D8568" s="19" t="s">
        <v>104</v>
      </c>
      <c r="E8568" s="20" t="str">
        <f>IF(ISBLANK(LeaveTracker[[#This Row],[Employee Name]]),"-----",VLOOKUP(LeaveTracker[[#This Row],[Employee Name]],'List of Employees'!$B$4:$H$767,7))</f>
        <v>CSWDO</v>
      </c>
      <c r="F8568" s="66" t="str">
        <f>IF(ISBLANK(LeaveTracker[[#This Row],[Employee Name]]),"-----",VLOOKUP(LeaveTracker[[#This Row],[Employee Name]],'List of Employees'!$B$4:$H$767,6))</f>
        <v>PERMANENT</v>
      </c>
      <c r="G8568" s="24">
        <v>45223</v>
      </c>
      <c r="H8568" s="24">
        <v>45223</v>
      </c>
      <c r="I8568" s="20" t="s">
        <v>81</v>
      </c>
      <c r="K8568" s="57" t="str">
        <f ca="1">LeaveTracker[[#This Row],[Days]]&amp;" "&amp;LeaveTracker[[#This Row],[Type of Leave]]</f>
        <v>1 SL</v>
      </c>
      <c r="L8568" s="23">
        <f ca="1">NETWORKDAYS(LeaveTracker[[#This Row],[Start Date]],LeaveTracker[[#This Row],[End Date]],lstHolidays)</f>
        <v>1</v>
      </c>
      <c r="M8568" s="27"/>
    </row>
    <row r="8569" spans="1:13" ht="30" customHeight="1" x14ac:dyDescent="0.3">
      <c r="A8569" s="27">
        <f>A8567+1</f>
        <v>4657</v>
      </c>
      <c r="B8569" s="31">
        <v>45237</v>
      </c>
      <c r="C8569" s="31">
        <v>45225</v>
      </c>
      <c r="D8569" s="19" t="s">
        <v>1913</v>
      </c>
      <c r="E8569" s="20" t="str">
        <f>IF(ISBLANK(LeaveTracker[[#This Row],[Employee Name]]),"-----",VLOOKUP(LeaveTracker[[#This Row],[Employee Name]],'List of Employees'!$B$4:$H$767,7))</f>
        <v>CHO</v>
      </c>
      <c r="F8569" s="66" t="str">
        <f>IF(ISBLANK(LeaveTracker[[#This Row],[Employee Name]]),"-----",VLOOKUP(LeaveTracker[[#This Row],[Employee Name]],'List of Employees'!$B$4:$H$767,6))</f>
        <v>PERMANENT</v>
      </c>
      <c r="G8569" s="24">
        <v>45224</v>
      </c>
      <c r="H8569" s="24">
        <v>45224</v>
      </c>
      <c r="I8569" s="20" t="s">
        <v>81</v>
      </c>
      <c r="K8569" s="57" t="str">
        <f ca="1">LeaveTracker[[#This Row],[Days]]&amp;" "&amp;LeaveTracker[[#This Row],[Type of Leave]]</f>
        <v>1 SL</v>
      </c>
      <c r="L8569" s="23">
        <f ca="1">NETWORKDAYS(LeaveTracker[[#This Row],[Start Date]],LeaveTracker[[#This Row],[End Date]],lstHolidays)</f>
        <v>1</v>
      </c>
      <c r="M8569" s="27"/>
    </row>
    <row r="8570" spans="1:13" ht="30" customHeight="1" x14ac:dyDescent="0.3">
      <c r="A8570" s="27">
        <f t="shared" si="113"/>
        <v>4658</v>
      </c>
      <c r="B8570" s="31">
        <v>45237</v>
      </c>
      <c r="C8570" s="31">
        <v>45224</v>
      </c>
      <c r="D8570" s="19" t="s">
        <v>819</v>
      </c>
      <c r="E8570" s="20" t="str">
        <f>IF(ISBLANK(LeaveTracker[[#This Row],[Employee Name]]),"-----",VLOOKUP(LeaveTracker[[#This Row],[Employee Name]],'List of Employees'!$B$4:$H$767,7))</f>
        <v>CHO</v>
      </c>
      <c r="F8570" s="66" t="str">
        <f>IF(ISBLANK(LeaveTracker[[#This Row],[Employee Name]]),"-----",VLOOKUP(LeaveTracker[[#This Row],[Employee Name]],'List of Employees'!$B$4:$H$767,6))</f>
        <v>PERMANENT</v>
      </c>
      <c r="G8570" s="24">
        <v>45222</v>
      </c>
      <c r="H8570" s="24">
        <v>45223</v>
      </c>
      <c r="I8570" s="20" t="s">
        <v>81</v>
      </c>
      <c r="K8570" s="57" t="str">
        <f ca="1">LeaveTracker[[#This Row],[Days]]&amp;" "&amp;LeaveTracker[[#This Row],[Type of Leave]]</f>
        <v>2 SL</v>
      </c>
      <c r="L8570" s="23">
        <f ca="1">NETWORKDAYS(LeaveTracker[[#This Row],[Start Date]],LeaveTracker[[#This Row],[End Date]],lstHolidays)</f>
        <v>2</v>
      </c>
      <c r="M8570" s="27"/>
    </row>
    <row r="8571" spans="1:13" ht="30" customHeight="1" x14ac:dyDescent="0.3">
      <c r="A8571" s="27">
        <f t="shared" si="113"/>
        <v>4659</v>
      </c>
      <c r="B8571" s="31">
        <v>45237</v>
      </c>
      <c r="C8571" s="31">
        <v>45224</v>
      </c>
      <c r="D8571" s="19" t="s">
        <v>1811</v>
      </c>
      <c r="E8571" s="20" t="str">
        <f>IF(ISBLANK(LeaveTracker[[#This Row],[Employee Name]]),"-----",VLOOKUP(LeaveTracker[[#This Row],[Employee Name]],'List of Employees'!$B$4:$H$767,7))</f>
        <v>ONT</v>
      </c>
      <c r="F8571" s="66" t="str">
        <f>IF(ISBLANK(LeaveTracker[[#This Row],[Employee Name]]),"-----",VLOOKUP(LeaveTracker[[#This Row],[Employee Name]],'List of Employees'!$B$4:$H$767,6))</f>
        <v>CASUAL</v>
      </c>
      <c r="G8571" s="24">
        <v>45212</v>
      </c>
      <c r="H8571" s="24">
        <v>45291</v>
      </c>
      <c r="I8571" s="20" t="s">
        <v>81</v>
      </c>
      <c r="K8571" s="57" t="str">
        <f>LeaveTracker[[#This Row],[Days]]&amp;" "&amp;LeaveTracker[[#This Row],[Type of Leave]]</f>
        <v>53 SL</v>
      </c>
      <c r="L8571" s="23">
        <v>53</v>
      </c>
      <c r="M8571" s="27"/>
    </row>
    <row r="8572" spans="1:13" ht="30" customHeight="1" x14ac:dyDescent="0.3">
      <c r="A8572" s="27">
        <f t="shared" si="113"/>
        <v>4660</v>
      </c>
      <c r="B8572" s="31">
        <v>45237</v>
      </c>
      <c r="C8572" s="31">
        <v>45224</v>
      </c>
      <c r="D8572" s="19" t="s">
        <v>590</v>
      </c>
      <c r="E8572" s="20" t="str">
        <f>IF(ISBLANK(LeaveTracker[[#This Row],[Employee Name]]),"-----",VLOOKUP(LeaveTracker[[#This Row],[Employee Name]],'List of Employees'!$B$4:$H$767,7))</f>
        <v>MAHOGANY MARKET</v>
      </c>
      <c r="F8572" s="66" t="str">
        <f>IF(ISBLANK(LeaveTracker[[#This Row],[Employee Name]]),"-----",VLOOKUP(LeaveTracker[[#This Row],[Employee Name]],'List of Employees'!$B$4:$H$767,6))</f>
        <v>PERMANENT</v>
      </c>
      <c r="G8572" s="24">
        <v>45219</v>
      </c>
      <c r="H8572" s="24">
        <v>45223</v>
      </c>
      <c r="I8572" s="20" t="s">
        <v>81</v>
      </c>
      <c r="K8572" s="57" t="str">
        <f ca="1">LeaveTracker[[#This Row],[Days]]&amp;" "&amp;LeaveTracker[[#This Row],[Type of Leave]]</f>
        <v>3 SL</v>
      </c>
      <c r="L8572" s="23">
        <f ca="1">NETWORKDAYS(LeaveTracker[[#This Row],[Start Date]],LeaveTracker[[#This Row],[End Date]],lstHolidays)</f>
        <v>3</v>
      </c>
      <c r="M8572" s="27"/>
    </row>
    <row r="8573" spans="1:13" ht="30" customHeight="1" x14ac:dyDescent="0.3">
      <c r="A8573" s="27">
        <f t="shared" si="113"/>
        <v>4661</v>
      </c>
      <c r="B8573" s="31">
        <v>45237</v>
      </c>
      <c r="C8573" s="31">
        <v>45222</v>
      </c>
      <c r="D8573" s="19" t="s">
        <v>1896</v>
      </c>
      <c r="E8573" s="20" t="str">
        <f>IF(ISBLANK(LeaveTracker[[#This Row],[Employee Name]]),"-----",VLOOKUP(LeaveTracker[[#This Row],[Employee Name]],'List of Employees'!$B$4:$H$767,7))</f>
        <v>MAHOGANY MARKET</v>
      </c>
      <c r="F8573" s="66" t="str">
        <f>IF(ISBLANK(LeaveTracker[[#This Row],[Employee Name]]),"-----",VLOOKUP(LeaveTracker[[#This Row],[Employee Name]],'List of Employees'!$B$4:$H$767,6))</f>
        <v>CASUAL</v>
      </c>
      <c r="G8573" s="24">
        <v>45219</v>
      </c>
      <c r="H8573" s="24">
        <v>45220</v>
      </c>
      <c r="I8573" s="20" t="s">
        <v>81</v>
      </c>
      <c r="K8573" s="57" t="str">
        <f>LeaveTracker[[#This Row],[Days]]&amp;" "&amp;LeaveTracker[[#This Row],[Type of Leave]]</f>
        <v>2 SL</v>
      </c>
      <c r="L8573" s="23">
        <v>2</v>
      </c>
      <c r="M8573" s="27"/>
    </row>
    <row r="8574" spans="1:13" ht="30" customHeight="1" x14ac:dyDescent="0.3">
      <c r="A8574" s="27">
        <f t="shared" si="113"/>
        <v>4662</v>
      </c>
      <c r="B8574" s="31">
        <v>45237</v>
      </c>
      <c r="C8574" s="31">
        <v>45230</v>
      </c>
      <c r="D8574" s="19" t="s">
        <v>1282</v>
      </c>
      <c r="E8574" s="20" t="str">
        <f>IF(ISBLANK(LeaveTracker[[#This Row],[Employee Name]]),"-----",VLOOKUP(LeaveTracker[[#This Row],[Employee Name]],'List of Employees'!$B$4:$H$767,7))</f>
        <v>CTO</v>
      </c>
      <c r="F8574" s="66" t="str">
        <f>IF(ISBLANK(LeaveTracker[[#This Row],[Employee Name]]),"-----",VLOOKUP(LeaveTracker[[#This Row],[Employee Name]],'List of Employees'!$B$4:$H$767,6))</f>
        <v>PERMANENT</v>
      </c>
      <c r="G8574" s="24">
        <v>45226</v>
      </c>
      <c r="H8574" s="24">
        <v>45226</v>
      </c>
      <c r="I8574" s="20" t="s">
        <v>81</v>
      </c>
      <c r="K8574" s="57" t="str">
        <f ca="1">LeaveTracker[[#This Row],[Days]]&amp;" "&amp;LeaveTracker[[#This Row],[Type of Leave]]</f>
        <v>1 SL</v>
      </c>
      <c r="L8574" s="23">
        <f ca="1">NETWORKDAYS(LeaveTracker[[#This Row],[Start Date]],LeaveTracker[[#This Row],[End Date]],lstHolidays)</f>
        <v>1</v>
      </c>
      <c r="M8574" s="27"/>
    </row>
    <row r="8575" spans="1:13" ht="30" customHeight="1" x14ac:dyDescent="0.3">
      <c r="A8575" s="27">
        <f t="shared" si="113"/>
        <v>4663</v>
      </c>
      <c r="B8575" s="31">
        <v>45237</v>
      </c>
      <c r="C8575" s="31">
        <v>45233</v>
      </c>
      <c r="D8575" s="19" t="s">
        <v>1752</v>
      </c>
      <c r="E8575" s="20" t="str">
        <f>IF(ISBLANK(LeaveTracker[[#This Row],[Employee Name]]),"-----",VLOOKUP(LeaveTracker[[#This Row],[Employee Name]],'List of Employees'!$B$4:$H$767,7))</f>
        <v>SP</v>
      </c>
      <c r="F8575" s="66" t="str">
        <f>IF(ISBLANK(LeaveTracker[[#This Row],[Employee Name]]),"-----",VLOOKUP(LeaveTracker[[#This Row],[Employee Name]],'List of Employees'!$B$4:$H$767,6))</f>
        <v>CASUAL</v>
      </c>
      <c r="G8575" s="24">
        <v>45233</v>
      </c>
      <c r="H8575" s="24">
        <v>45233</v>
      </c>
      <c r="I8575" s="20" t="s">
        <v>81</v>
      </c>
      <c r="K8575" s="57" t="str">
        <f ca="1">LeaveTracker[[#This Row],[Days]]&amp;" "&amp;LeaveTracker[[#This Row],[Type of Leave]]</f>
        <v>1 SL</v>
      </c>
      <c r="L8575" s="23">
        <f ca="1">NETWORKDAYS(LeaveTracker[[#This Row],[Start Date]],LeaveTracker[[#This Row],[End Date]],lstHolidays)</f>
        <v>1</v>
      </c>
      <c r="M8575" s="27"/>
    </row>
    <row r="8576" spans="1:13" ht="30" customHeight="1" x14ac:dyDescent="0.3">
      <c r="A8576" s="27">
        <v>4663</v>
      </c>
      <c r="B8576" s="31">
        <v>45237</v>
      </c>
      <c r="C8576" s="31">
        <v>45233</v>
      </c>
      <c r="D8576" s="19" t="s">
        <v>1752</v>
      </c>
      <c r="E8576" s="20" t="str">
        <f>IF(ISBLANK(LeaveTracker[[#This Row],[Employee Name]]),"-----",VLOOKUP(LeaveTracker[[#This Row],[Employee Name]],'List of Employees'!$B$4:$H$767,7))</f>
        <v>SP</v>
      </c>
      <c r="F8576" s="66" t="str">
        <f>IF(ISBLANK(LeaveTracker[[#This Row],[Employee Name]]),"-----",VLOOKUP(LeaveTracker[[#This Row],[Employee Name]],'List of Employees'!$B$4:$H$767,6))</f>
        <v>CASUAL</v>
      </c>
      <c r="G8576" s="24">
        <v>45238</v>
      </c>
      <c r="H8576" s="24">
        <v>45240</v>
      </c>
      <c r="I8576" s="20" t="s">
        <v>81</v>
      </c>
      <c r="K8576" s="57" t="str">
        <f ca="1">LeaveTracker[[#This Row],[Days]]&amp;" "&amp;LeaveTracker[[#This Row],[Type of Leave]]</f>
        <v>3 SL</v>
      </c>
      <c r="L8576" s="23">
        <f ca="1">NETWORKDAYS(LeaveTracker[[#This Row],[Start Date]],LeaveTracker[[#This Row],[End Date]],lstHolidays)</f>
        <v>3</v>
      </c>
      <c r="M8576" s="27"/>
    </row>
    <row r="8577" spans="1:13" ht="30" customHeight="1" x14ac:dyDescent="0.3">
      <c r="A8577" s="27">
        <v>4663</v>
      </c>
      <c r="B8577" s="31">
        <v>45237</v>
      </c>
      <c r="C8577" s="31">
        <v>45233</v>
      </c>
      <c r="D8577" s="19" t="s">
        <v>1752</v>
      </c>
      <c r="E8577" s="20" t="str">
        <f>IF(ISBLANK(LeaveTracker[[#This Row],[Employee Name]]),"-----",VLOOKUP(LeaveTracker[[#This Row],[Employee Name]],'List of Employees'!$B$4:$H$767,7))</f>
        <v>SP</v>
      </c>
      <c r="F8577" s="66" t="str">
        <f>IF(ISBLANK(LeaveTracker[[#This Row],[Employee Name]]),"-----",VLOOKUP(LeaveTracker[[#This Row],[Employee Name]],'List of Employees'!$B$4:$H$767,6))</f>
        <v>CASUAL</v>
      </c>
      <c r="G8577" s="24">
        <v>45245</v>
      </c>
      <c r="H8577" s="24">
        <v>45247</v>
      </c>
      <c r="I8577" s="20" t="s">
        <v>81</v>
      </c>
      <c r="K8577" s="57" t="str">
        <f ca="1">LeaveTracker[[#This Row],[Days]]&amp;" "&amp;LeaveTracker[[#This Row],[Type of Leave]]</f>
        <v>3 SL</v>
      </c>
      <c r="L8577" s="23">
        <f ca="1">NETWORKDAYS(LeaveTracker[[#This Row],[Start Date]],LeaveTracker[[#This Row],[End Date]],lstHolidays)</f>
        <v>3</v>
      </c>
      <c r="M8577" s="27"/>
    </row>
    <row r="8578" spans="1:13" ht="30" customHeight="1" x14ac:dyDescent="0.3">
      <c r="A8578" s="27">
        <v>4663</v>
      </c>
      <c r="B8578" s="31">
        <v>45237</v>
      </c>
      <c r="C8578" s="31">
        <v>45233</v>
      </c>
      <c r="D8578" s="19" t="s">
        <v>1752</v>
      </c>
      <c r="E8578" s="20" t="str">
        <f>IF(ISBLANK(LeaveTracker[[#This Row],[Employee Name]]),"-----",VLOOKUP(LeaveTracker[[#This Row],[Employee Name]],'List of Employees'!$B$4:$H$767,7))</f>
        <v>SP</v>
      </c>
      <c r="F8578" s="66" t="str">
        <f>IF(ISBLANK(LeaveTracker[[#This Row],[Employee Name]]),"-----",VLOOKUP(LeaveTracker[[#This Row],[Employee Name]],'List of Employees'!$B$4:$H$767,6))</f>
        <v>CASUAL</v>
      </c>
      <c r="G8578" s="24">
        <v>45252</v>
      </c>
      <c r="H8578" s="24">
        <v>45254</v>
      </c>
      <c r="I8578" s="20" t="s">
        <v>81</v>
      </c>
      <c r="K8578" s="57" t="str">
        <f ca="1">LeaveTracker[[#This Row],[Days]]&amp;" "&amp;LeaveTracker[[#This Row],[Type of Leave]]</f>
        <v>3 SL</v>
      </c>
      <c r="L8578" s="23">
        <f ca="1">NETWORKDAYS(LeaveTracker[[#This Row],[Start Date]],LeaveTracker[[#This Row],[End Date]],lstHolidays)</f>
        <v>3</v>
      </c>
      <c r="M8578" s="27"/>
    </row>
    <row r="8579" spans="1:13" ht="30" customHeight="1" x14ac:dyDescent="0.3">
      <c r="A8579" s="27">
        <v>4663</v>
      </c>
      <c r="B8579" s="31">
        <v>45237</v>
      </c>
      <c r="C8579" s="31">
        <v>45233</v>
      </c>
      <c r="D8579" s="19" t="s">
        <v>1752</v>
      </c>
      <c r="E8579" s="20" t="str">
        <f>IF(ISBLANK(LeaveTracker[[#This Row],[Employee Name]]),"-----",VLOOKUP(LeaveTracker[[#This Row],[Employee Name]],'List of Employees'!$B$4:$H$767,7))</f>
        <v>SP</v>
      </c>
      <c r="F8579" s="66" t="str">
        <f>IF(ISBLANK(LeaveTracker[[#This Row],[Employee Name]]),"-----",VLOOKUP(LeaveTracker[[#This Row],[Employee Name]],'List of Employees'!$B$4:$H$767,6))</f>
        <v>CASUAL</v>
      </c>
      <c r="G8579" s="24">
        <v>45259</v>
      </c>
      <c r="H8579" s="24">
        <v>45259</v>
      </c>
      <c r="I8579" s="20" t="s">
        <v>81</v>
      </c>
      <c r="K8579" s="57" t="str">
        <f ca="1">LeaveTracker[[#This Row],[Days]]&amp;" "&amp;LeaveTracker[[#This Row],[Type of Leave]]</f>
        <v>1 SL</v>
      </c>
      <c r="L8579" s="23">
        <f ca="1">NETWORKDAYS(LeaveTracker[[#This Row],[Start Date]],LeaveTracker[[#This Row],[End Date]],lstHolidays)</f>
        <v>1</v>
      </c>
      <c r="M8579" s="27"/>
    </row>
    <row r="8580" spans="1:13" ht="30" customHeight="1" x14ac:dyDescent="0.3">
      <c r="A8580" s="27">
        <f>A8575+1</f>
        <v>4664</v>
      </c>
      <c r="B8580" s="31">
        <v>45237</v>
      </c>
      <c r="C8580" s="31">
        <v>45219</v>
      </c>
      <c r="D8580" s="19" t="s">
        <v>1728</v>
      </c>
      <c r="E8580" s="20" t="str">
        <f>IF(ISBLANK(LeaveTracker[[#This Row],[Employee Name]]),"-----",VLOOKUP(LeaveTracker[[#This Row],[Employee Name]],'List of Employees'!$B$4:$H$767,7))</f>
        <v>ASSESSOR</v>
      </c>
      <c r="F8580" s="66" t="str">
        <f>IF(ISBLANK(LeaveTracker[[#This Row],[Employee Name]]),"-----",VLOOKUP(LeaveTracker[[#This Row],[Employee Name]],'List of Employees'!$B$4:$H$767,6))</f>
        <v>CASUAL</v>
      </c>
      <c r="G8580" s="24">
        <v>45224</v>
      </c>
      <c r="H8580" s="24">
        <v>45224</v>
      </c>
      <c r="I8580" s="20" t="s">
        <v>82</v>
      </c>
      <c r="K8580" s="57" t="str">
        <f ca="1">LeaveTracker[[#This Row],[Days]]&amp;" "&amp;LeaveTracker[[#This Row],[Type of Leave]]</f>
        <v>1 VL</v>
      </c>
      <c r="L8580" s="23">
        <f ca="1">NETWORKDAYS(LeaveTracker[[#This Row],[Start Date]],LeaveTracker[[#This Row],[End Date]],lstHolidays)</f>
        <v>1</v>
      </c>
      <c r="M8580" s="27"/>
    </row>
    <row r="8581" spans="1:13" ht="30" customHeight="1" x14ac:dyDescent="0.3">
      <c r="A8581" s="27">
        <f t="shared" si="113"/>
        <v>4665</v>
      </c>
      <c r="B8581" s="31">
        <v>45237</v>
      </c>
      <c r="C8581" s="31">
        <v>45220</v>
      </c>
      <c r="D8581" s="19" t="s">
        <v>1950</v>
      </c>
      <c r="E8581" s="20" t="str">
        <f>IF(ISBLANK(LeaveTracker[[#This Row],[Employee Name]]),"-----",VLOOKUP(LeaveTracker[[#This Row],[Employee Name]],'List of Employees'!$B$4:$H$767,7))</f>
        <v>EEO/CITY MARKET</v>
      </c>
      <c r="F8581" s="66" t="str">
        <f>IF(ISBLANK(LeaveTracker[[#This Row],[Employee Name]]),"-----",VLOOKUP(LeaveTracker[[#This Row],[Employee Name]],'List of Employees'!$B$4:$H$767,6))</f>
        <v>CASUAL</v>
      </c>
      <c r="G8581" s="24">
        <v>45232</v>
      </c>
      <c r="H8581" s="24">
        <v>45232</v>
      </c>
      <c r="I8581" s="20" t="s">
        <v>82</v>
      </c>
      <c r="K8581" s="57" t="str">
        <f ca="1">LeaveTracker[[#This Row],[Days]]&amp;" "&amp;LeaveTracker[[#This Row],[Type of Leave]]</f>
        <v>1 VL</v>
      </c>
      <c r="L8581" s="23">
        <f ca="1">NETWORKDAYS(LeaveTracker[[#This Row],[Start Date]],LeaveTracker[[#This Row],[End Date]],lstHolidays)</f>
        <v>1</v>
      </c>
      <c r="M8581" s="27"/>
    </row>
    <row r="8582" spans="1:13" ht="30" customHeight="1" x14ac:dyDescent="0.3">
      <c r="A8582" s="27">
        <v>4665</v>
      </c>
      <c r="B8582" s="31">
        <v>45237</v>
      </c>
      <c r="C8582" s="31">
        <v>45220</v>
      </c>
      <c r="D8582" s="19" t="s">
        <v>1950</v>
      </c>
      <c r="E8582" s="20" t="str">
        <f>IF(ISBLANK(LeaveTracker[[#This Row],[Employee Name]]),"-----",VLOOKUP(LeaveTracker[[#This Row],[Employee Name]],'List of Employees'!$B$4:$H$767,7))</f>
        <v>EEO/CITY MARKET</v>
      </c>
      <c r="F8582" s="66" t="str">
        <f>IF(ISBLANK(LeaveTracker[[#This Row],[Employee Name]]),"-----",VLOOKUP(LeaveTracker[[#This Row],[Employee Name]],'List of Employees'!$B$4:$H$767,6))</f>
        <v>CASUAL</v>
      </c>
      <c r="G8582" s="24">
        <v>45243</v>
      </c>
      <c r="H8582" s="24">
        <v>45244</v>
      </c>
      <c r="I8582" s="20" t="s">
        <v>82</v>
      </c>
      <c r="K8582" s="57" t="str">
        <f ca="1">LeaveTracker[[#This Row],[Days]]&amp;" "&amp;LeaveTracker[[#This Row],[Type of Leave]]</f>
        <v>2 VL</v>
      </c>
      <c r="L8582" s="23">
        <f ca="1">NETWORKDAYS(LeaveTracker[[#This Row],[Start Date]],LeaveTracker[[#This Row],[End Date]],lstHolidays)</f>
        <v>2</v>
      </c>
      <c r="M8582" s="27"/>
    </row>
    <row r="8583" spans="1:13" ht="30" customHeight="1" x14ac:dyDescent="0.3">
      <c r="A8583" s="27">
        <v>4665</v>
      </c>
      <c r="B8583" s="31">
        <v>45237</v>
      </c>
      <c r="C8583" s="31">
        <v>45220</v>
      </c>
      <c r="D8583" s="19" t="s">
        <v>1950</v>
      </c>
      <c r="E8583" s="20" t="str">
        <f>IF(ISBLANK(LeaveTracker[[#This Row],[Employee Name]]),"-----",VLOOKUP(LeaveTracker[[#This Row],[Employee Name]],'List of Employees'!$B$4:$H$767,7))</f>
        <v>EEO/CITY MARKET</v>
      </c>
      <c r="F8583" s="66" t="str">
        <f>IF(ISBLANK(LeaveTracker[[#This Row],[Employee Name]]),"-----",VLOOKUP(LeaveTracker[[#This Row],[Employee Name]],'List of Employees'!$B$4:$H$767,6))</f>
        <v>CASUAL</v>
      </c>
      <c r="G8583" s="24">
        <v>45250</v>
      </c>
      <c r="H8583" s="24">
        <v>45251</v>
      </c>
      <c r="I8583" s="20" t="s">
        <v>82</v>
      </c>
      <c r="K8583" s="57" t="str">
        <f ca="1">LeaveTracker[[#This Row],[Days]]&amp;" "&amp;LeaveTracker[[#This Row],[Type of Leave]]</f>
        <v>2 VL</v>
      </c>
      <c r="L8583" s="23">
        <f ca="1">NETWORKDAYS(LeaveTracker[[#This Row],[Start Date]],LeaveTracker[[#This Row],[End Date]],lstHolidays)</f>
        <v>2</v>
      </c>
      <c r="M8583" s="27"/>
    </row>
    <row r="8584" spans="1:13" ht="30" customHeight="1" x14ac:dyDescent="0.3">
      <c r="A8584" s="27">
        <v>4665</v>
      </c>
      <c r="B8584" s="31">
        <v>45237</v>
      </c>
      <c r="C8584" s="31">
        <v>45220</v>
      </c>
      <c r="D8584" s="19" t="s">
        <v>1950</v>
      </c>
      <c r="E8584" s="20" t="str">
        <f>IF(ISBLANK(LeaveTracker[[#This Row],[Employee Name]]),"-----",VLOOKUP(LeaveTracker[[#This Row],[Employee Name]],'List of Employees'!$B$4:$H$767,7))</f>
        <v>EEO/CITY MARKET</v>
      </c>
      <c r="F8584" s="66" t="str">
        <f>IF(ISBLANK(LeaveTracker[[#This Row],[Employee Name]]),"-----",VLOOKUP(LeaveTracker[[#This Row],[Employee Name]],'List of Employees'!$B$4:$H$767,6))</f>
        <v>CASUAL</v>
      </c>
      <c r="G8584" s="24">
        <v>45253</v>
      </c>
      <c r="H8584" s="24">
        <v>45253</v>
      </c>
      <c r="I8584" s="20" t="s">
        <v>82</v>
      </c>
      <c r="K8584" s="57" t="str">
        <f ca="1">LeaveTracker[[#This Row],[Days]]&amp;" "&amp;LeaveTracker[[#This Row],[Type of Leave]]</f>
        <v>1 VL</v>
      </c>
      <c r="L8584" s="23">
        <f ca="1">NETWORKDAYS(LeaveTracker[[#This Row],[Start Date]],LeaveTracker[[#This Row],[End Date]],lstHolidays)</f>
        <v>1</v>
      </c>
      <c r="M8584" s="27"/>
    </row>
    <row r="8585" spans="1:13" ht="30" customHeight="1" x14ac:dyDescent="0.3">
      <c r="A8585" s="27">
        <v>4665</v>
      </c>
      <c r="B8585" s="31">
        <v>45237</v>
      </c>
      <c r="C8585" s="31">
        <v>45220</v>
      </c>
      <c r="D8585" s="19" t="s">
        <v>1950</v>
      </c>
      <c r="E8585" s="20" t="str">
        <f>IF(ISBLANK(LeaveTracker[[#This Row],[Employee Name]]),"-----",VLOOKUP(LeaveTracker[[#This Row],[Employee Name]],'List of Employees'!$B$4:$H$767,7))</f>
        <v>EEO/CITY MARKET</v>
      </c>
      <c r="F8585" s="66" t="str">
        <f>IF(ISBLANK(LeaveTracker[[#This Row],[Employee Name]]),"-----",VLOOKUP(LeaveTracker[[#This Row],[Employee Name]],'List of Employees'!$B$4:$H$767,6))</f>
        <v>CASUAL</v>
      </c>
      <c r="G8585" s="24">
        <v>45257</v>
      </c>
      <c r="H8585" s="24">
        <v>45258</v>
      </c>
      <c r="I8585" s="20" t="s">
        <v>82</v>
      </c>
      <c r="K8585" s="57" t="str">
        <f ca="1">LeaveTracker[[#This Row],[Days]]&amp;" "&amp;LeaveTracker[[#This Row],[Type of Leave]]</f>
        <v>2 VL</v>
      </c>
      <c r="L8585" s="23">
        <f ca="1">NETWORKDAYS(LeaveTracker[[#This Row],[Start Date]],LeaveTracker[[#This Row],[End Date]],lstHolidays)</f>
        <v>2</v>
      </c>
      <c r="M8585" s="27"/>
    </row>
    <row r="8586" spans="1:13" ht="30" customHeight="1" x14ac:dyDescent="0.3">
      <c r="A8586" s="27">
        <v>4665</v>
      </c>
      <c r="B8586" s="31">
        <v>45237</v>
      </c>
      <c r="C8586" s="31">
        <v>45220</v>
      </c>
      <c r="D8586" s="19" t="s">
        <v>1950</v>
      </c>
      <c r="E8586" s="20" t="str">
        <f>IF(ISBLANK(LeaveTracker[[#This Row],[Employee Name]]),"-----",VLOOKUP(LeaveTracker[[#This Row],[Employee Name]],'List of Employees'!$B$4:$H$767,7))</f>
        <v>EEO/CITY MARKET</v>
      </c>
      <c r="F8586" s="66" t="str">
        <f>IF(ISBLANK(LeaveTracker[[#This Row],[Employee Name]]),"-----",VLOOKUP(LeaveTracker[[#This Row],[Employee Name]],'List of Employees'!$B$4:$H$767,6))</f>
        <v>CASUAL</v>
      </c>
      <c r="G8586" s="24">
        <v>45260</v>
      </c>
      <c r="H8586" s="24">
        <v>45260</v>
      </c>
      <c r="I8586" s="20" t="s">
        <v>82</v>
      </c>
      <c r="K8586" s="57" t="str">
        <f>LeaveTracker[[#This Row],[Days]]&amp;" "&amp;LeaveTracker[[#This Row],[Type of Leave]]</f>
        <v>1 VL</v>
      </c>
      <c r="L8586" s="23">
        <v>1</v>
      </c>
      <c r="M8586" s="27"/>
    </row>
    <row r="8587" spans="1:13" ht="30" customHeight="1" x14ac:dyDescent="0.3">
      <c r="A8587" s="27">
        <f>A8581+1</f>
        <v>4666</v>
      </c>
      <c r="B8587" s="31">
        <v>45237</v>
      </c>
      <c r="C8587" s="31">
        <v>45220</v>
      </c>
      <c r="D8587" s="19" t="s">
        <v>1817</v>
      </c>
      <c r="E8587" s="20" t="str">
        <f>IF(ISBLANK(LeaveTracker[[#This Row],[Employee Name]]),"-----",VLOOKUP(LeaveTracker[[#This Row],[Employee Name]],'List of Employees'!$B$4:$H$767,7))</f>
        <v>EEO/CITY MARKET</v>
      </c>
      <c r="F8587" s="66" t="str">
        <f>IF(ISBLANK(LeaveTracker[[#This Row],[Employee Name]]),"-----",VLOOKUP(LeaveTracker[[#This Row],[Employee Name]],'List of Employees'!$B$4:$H$767,6))</f>
        <v>CASUAL</v>
      </c>
      <c r="G8587" s="24">
        <v>45239</v>
      </c>
      <c r="H8587" s="24">
        <v>45240</v>
      </c>
      <c r="I8587" s="20" t="s">
        <v>82</v>
      </c>
      <c r="K8587" s="57" t="str">
        <f ca="1">LeaveTracker[[#This Row],[Days]]&amp;" "&amp;LeaveTracker[[#This Row],[Type of Leave]]</f>
        <v>2 VL</v>
      </c>
      <c r="L8587" s="23">
        <f ca="1">NETWORKDAYS(LeaveTracker[[#This Row],[Start Date]],LeaveTracker[[#This Row],[End Date]],lstHolidays)</f>
        <v>2</v>
      </c>
      <c r="M8587" s="27"/>
    </row>
    <row r="8588" spans="1:13" ht="30" customHeight="1" x14ac:dyDescent="0.3">
      <c r="A8588" s="27">
        <v>4666</v>
      </c>
      <c r="B8588" s="31">
        <v>45237</v>
      </c>
      <c r="C8588" s="31">
        <v>45220</v>
      </c>
      <c r="D8588" s="19" t="s">
        <v>1817</v>
      </c>
      <c r="E8588" s="20" t="str">
        <f>IF(ISBLANK(LeaveTracker[[#This Row],[Employee Name]]),"-----",VLOOKUP(LeaveTracker[[#This Row],[Employee Name]],'List of Employees'!$B$4:$H$767,7))</f>
        <v>EEO/CITY MARKET</v>
      </c>
      <c r="F8588" s="66" t="str">
        <f>IF(ISBLANK(LeaveTracker[[#This Row],[Employee Name]]),"-----",VLOOKUP(LeaveTracker[[#This Row],[Employee Name]],'List of Employees'!$B$4:$H$767,6))</f>
        <v>CASUAL</v>
      </c>
      <c r="G8588" s="24">
        <v>45243</v>
      </c>
      <c r="H8588" s="24">
        <v>45247</v>
      </c>
      <c r="I8588" s="20" t="s">
        <v>82</v>
      </c>
      <c r="K8588" s="57" t="str">
        <f ca="1">LeaveTracker[[#This Row],[Days]]&amp;" "&amp;LeaveTracker[[#This Row],[Type of Leave]]</f>
        <v>5 VL</v>
      </c>
      <c r="L8588" s="23">
        <f ca="1">NETWORKDAYS(LeaveTracker[[#This Row],[Start Date]],LeaveTracker[[#This Row],[End Date]],lstHolidays)</f>
        <v>5</v>
      </c>
      <c r="M8588" s="27"/>
    </row>
    <row r="8589" spans="1:13" ht="30" customHeight="1" x14ac:dyDescent="0.3">
      <c r="A8589" s="27">
        <v>4666</v>
      </c>
      <c r="B8589" s="31">
        <v>45237</v>
      </c>
      <c r="C8589" s="31">
        <v>45220</v>
      </c>
      <c r="D8589" s="19" t="s">
        <v>1817</v>
      </c>
      <c r="E8589" s="20" t="str">
        <f>IF(ISBLANK(LeaveTracker[[#This Row],[Employee Name]]),"-----",VLOOKUP(LeaveTracker[[#This Row],[Employee Name]],'List of Employees'!$B$4:$H$767,7))</f>
        <v>EEO/CITY MARKET</v>
      </c>
      <c r="F8589" s="66" t="str">
        <f>IF(ISBLANK(LeaveTracker[[#This Row],[Employee Name]]),"-----",VLOOKUP(LeaveTracker[[#This Row],[Employee Name]],'List of Employees'!$B$4:$H$767,6))</f>
        <v>CASUAL</v>
      </c>
      <c r="G8589" s="24">
        <v>45253</v>
      </c>
      <c r="H8589" s="24">
        <v>45253</v>
      </c>
      <c r="I8589" s="20" t="s">
        <v>82</v>
      </c>
      <c r="K8589" s="57" t="str">
        <f ca="1">LeaveTracker[[#This Row],[Days]]&amp;" "&amp;LeaveTracker[[#This Row],[Type of Leave]]</f>
        <v>1 VL</v>
      </c>
      <c r="L8589" s="23">
        <f ca="1">NETWORKDAYS(LeaveTracker[[#This Row],[Start Date]],LeaveTracker[[#This Row],[End Date]],lstHolidays)</f>
        <v>1</v>
      </c>
      <c r="M8589" s="27"/>
    </row>
    <row r="8590" spans="1:13" ht="30" customHeight="1" x14ac:dyDescent="0.3">
      <c r="A8590" s="27">
        <v>4666</v>
      </c>
      <c r="B8590" s="31">
        <v>45237</v>
      </c>
      <c r="C8590" s="31">
        <v>45220</v>
      </c>
      <c r="D8590" s="19" t="s">
        <v>1817</v>
      </c>
      <c r="E8590" s="20" t="str">
        <f>IF(ISBLANK(LeaveTracker[[#This Row],[Employee Name]]),"-----",VLOOKUP(LeaveTracker[[#This Row],[Employee Name]],'List of Employees'!$B$4:$H$767,7))</f>
        <v>EEO/CITY MARKET</v>
      </c>
      <c r="F8590" s="66" t="str">
        <f>IF(ISBLANK(LeaveTracker[[#This Row],[Employee Name]]),"-----",VLOOKUP(LeaveTracker[[#This Row],[Employee Name]],'List of Employees'!$B$4:$H$767,6))</f>
        <v>CASUAL</v>
      </c>
      <c r="G8590" s="24">
        <v>45257</v>
      </c>
      <c r="H8590" s="24">
        <v>45258</v>
      </c>
      <c r="I8590" s="20" t="s">
        <v>82</v>
      </c>
      <c r="K8590" s="57" t="str">
        <f ca="1">LeaveTracker[[#This Row],[Days]]&amp;" "&amp;LeaveTracker[[#This Row],[Type of Leave]]</f>
        <v>2 VL</v>
      </c>
      <c r="L8590" s="23">
        <f ca="1">NETWORKDAYS(LeaveTracker[[#This Row],[Start Date]],LeaveTracker[[#This Row],[End Date]],lstHolidays)</f>
        <v>2</v>
      </c>
      <c r="M8590" s="27"/>
    </row>
    <row r="8591" spans="1:13" ht="30" customHeight="1" x14ac:dyDescent="0.3">
      <c r="A8591" s="27">
        <f>A8587+1</f>
        <v>4667</v>
      </c>
      <c r="B8591" s="31">
        <v>45237</v>
      </c>
      <c r="C8591" s="31">
        <v>45224</v>
      </c>
      <c r="D8591" s="19" t="s">
        <v>2199</v>
      </c>
      <c r="E8591" s="20" t="str">
        <f>IF(ISBLANK(LeaveTracker[[#This Row],[Employee Name]]),"-----",VLOOKUP(LeaveTracker[[#This Row],[Employee Name]],'List of Employees'!$B$4:$H$767,7))</f>
        <v>CENRO</v>
      </c>
      <c r="F8591" s="66" t="str">
        <f>IF(ISBLANK(LeaveTracker[[#This Row],[Employee Name]]),"-----",VLOOKUP(LeaveTracker[[#This Row],[Employee Name]],'List of Employees'!$B$4:$H$767,6))</f>
        <v>PERMANENT</v>
      </c>
      <c r="G8591" s="24">
        <v>45233</v>
      </c>
      <c r="H8591" s="24">
        <v>45233</v>
      </c>
      <c r="I8591" s="20" t="s">
        <v>82</v>
      </c>
      <c r="K8591" s="57" t="str">
        <f ca="1">LeaveTracker[[#This Row],[Days]]&amp;" "&amp;LeaveTracker[[#This Row],[Type of Leave]]</f>
        <v>1 VL</v>
      </c>
      <c r="L8591" s="23">
        <f ca="1">NETWORKDAYS(LeaveTracker[[#This Row],[Start Date]],LeaveTracker[[#This Row],[End Date]],lstHolidays)</f>
        <v>1</v>
      </c>
      <c r="M8591" s="27"/>
    </row>
    <row r="8592" spans="1:13" ht="30" customHeight="1" x14ac:dyDescent="0.3">
      <c r="A8592" s="27">
        <v>4667</v>
      </c>
      <c r="B8592" s="31">
        <v>45237</v>
      </c>
      <c r="C8592" s="31">
        <v>45224</v>
      </c>
      <c r="D8592" s="19" t="s">
        <v>2199</v>
      </c>
      <c r="E8592" s="20" t="str">
        <f>IF(ISBLANK(LeaveTracker[[#This Row],[Employee Name]]),"-----",VLOOKUP(LeaveTracker[[#This Row],[Employee Name]],'List of Employees'!$B$4:$H$767,7))</f>
        <v>CENRO</v>
      </c>
      <c r="F8592" s="66" t="str">
        <f>IF(ISBLANK(LeaveTracker[[#This Row],[Employee Name]]),"-----",VLOOKUP(LeaveTracker[[#This Row],[Employee Name]],'List of Employees'!$B$4:$H$767,6))</f>
        <v>PERMANENT</v>
      </c>
      <c r="G8592" s="24">
        <v>45239</v>
      </c>
      <c r="H8592" s="24">
        <v>45240</v>
      </c>
      <c r="I8592" s="20" t="s">
        <v>82</v>
      </c>
      <c r="K8592" s="57" t="str">
        <f ca="1">LeaveTracker[[#This Row],[Days]]&amp;" "&amp;LeaveTracker[[#This Row],[Type of Leave]]</f>
        <v>2 VL</v>
      </c>
      <c r="L8592" s="23">
        <f ca="1">NETWORKDAYS(LeaveTracker[[#This Row],[Start Date]],LeaveTracker[[#This Row],[End Date]],lstHolidays)</f>
        <v>2</v>
      </c>
      <c r="M8592" s="27"/>
    </row>
    <row r="8593" spans="1:13" ht="30" customHeight="1" x14ac:dyDescent="0.3">
      <c r="A8593" s="27">
        <v>4667</v>
      </c>
      <c r="B8593" s="31">
        <v>45237</v>
      </c>
      <c r="C8593" s="31">
        <v>45224</v>
      </c>
      <c r="D8593" s="19" t="s">
        <v>2199</v>
      </c>
      <c r="E8593" s="20" t="str">
        <f>IF(ISBLANK(LeaveTracker[[#This Row],[Employee Name]]),"-----",VLOOKUP(LeaveTracker[[#This Row],[Employee Name]],'List of Employees'!$B$4:$H$767,7))</f>
        <v>CENRO</v>
      </c>
      <c r="F8593" s="66" t="str">
        <f>IF(ISBLANK(LeaveTracker[[#This Row],[Employee Name]]),"-----",VLOOKUP(LeaveTracker[[#This Row],[Employee Name]],'List of Employees'!$B$4:$H$767,6))</f>
        <v>PERMANENT</v>
      </c>
      <c r="G8593" s="24">
        <v>45246</v>
      </c>
      <c r="H8593" s="24">
        <v>45247</v>
      </c>
      <c r="I8593" s="20" t="s">
        <v>82</v>
      </c>
      <c r="K8593" s="57" t="str">
        <f ca="1">LeaveTracker[[#This Row],[Days]]&amp;" "&amp;LeaveTracker[[#This Row],[Type of Leave]]</f>
        <v>2 VL</v>
      </c>
      <c r="L8593" s="23">
        <f ca="1">NETWORKDAYS(LeaveTracker[[#This Row],[Start Date]],LeaveTracker[[#This Row],[End Date]],lstHolidays)</f>
        <v>2</v>
      </c>
      <c r="M8593" s="27"/>
    </row>
    <row r="8594" spans="1:13" ht="30" customHeight="1" x14ac:dyDescent="0.3">
      <c r="A8594" s="27">
        <v>4667</v>
      </c>
      <c r="B8594" s="31">
        <v>45237</v>
      </c>
      <c r="C8594" s="31">
        <v>45224</v>
      </c>
      <c r="D8594" s="19" t="s">
        <v>2199</v>
      </c>
      <c r="E8594" s="20" t="str">
        <f>IF(ISBLANK(LeaveTracker[[#This Row],[Employee Name]]),"-----",VLOOKUP(LeaveTracker[[#This Row],[Employee Name]],'List of Employees'!$B$4:$H$767,7))</f>
        <v>CENRO</v>
      </c>
      <c r="F8594" s="66" t="str">
        <f>IF(ISBLANK(LeaveTracker[[#This Row],[Employee Name]]),"-----",VLOOKUP(LeaveTracker[[#This Row],[Employee Name]],'List of Employees'!$B$4:$H$767,6))</f>
        <v>PERMANENT</v>
      </c>
      <c r="G8594" s="24">
        <v>45253</v>
      </c>
      <c r="H8594" s="24">
        <v>45254</v>
      </c>
      <c r="I8594" s="20" t="s">
        <v>82</v>
      </c>
      <c r="K8594" s="57" t="str">
        <f ca="1">LeaveTracker[[#This Row],[Days]]&amp;" "&amp;LeaveTracker[[#This Row],[Type of Leave]]</f>
        <v>2 VL</v>
      </c>
      <c r="L8594" s="23">
        <f ca="1">NETWORKDAYS(LeaveTracker[[#This Row],[Start Date]],LeaveTracker[[#This Row],[End Date]],lstHolidays)</f>
        <v>2</v>
      </c>
      <c r="M8594" s="27"/>
    </row>
    <row r="8595" spans="1:13" ht="30" customHeight="1" x14ac:dyDescent="0.3">
      <c r="A8595" s="27">
        <v>4667</v>
      </c>
      <c r="B8595" s="31">
        <v>45237</v>
      </c>
      <c r="C8595" s="31">
        <v>45224</v>
      </c>
      <c r="D8595" s="19" t="s">
        <v>2199</v>
      </c>
      <c r="E8595" s="20" t="str">
        <f>IF(ISBLANK(LeaveTracker[[#This Row],[Employee Name]]),"-----",VLOOKUP(LeaveTracker[[#This Row],[Employee Name]],'List of Employees'!$B$4:$H$767,7))</f>
        <v>CENRO</v>
      </c>
      <c r="F8595" s="66" t="str">
        <f>IF(ISBLANK(LeaveTracker[[#This Row],[Employee Name]]),"-----",VLOOKUP(LeaveTracker[[#This Row],[Employee Name]],'List of Employees'!$B$4:$H$767,6))</f>
        <v>PERMANENT</v>
      </c>
      <c r="G8595" s="24">
        <v>45260</v>
      </c>
      <c r="H8595" s="24">
        <v>45260</v>
      </c>
      <c r="I8595" s="20" t="s">
        <v>82</v>
      </c>
      <c r="K8595" s="57" t="str">
        <f>LeaveTracker[[#This Row],[Days]]&amp;" "&amp;LeaveTracker[[#This Row],[Type of Leave]]</f>
        <v>1 VL</v>
      </c>
      <c r="L8595" s="23">
        <v>1</v>
      </c>
      <c r="M8595" s="27"/>
    </row>
    <row r="8596" spans="1:13" ht="30" customHeight="1" x14ac:dyDescent="0.3">
      <c r="A8596" s="27">
        <f>A8591+1</f>
        <v>4668</v>
      </c>
      <c r="B8596" s="31">
        <v>45237</v>
      </c>
      <c r="C8596" s="31">
        <v>45224</v>
      </c>
      <c r="D8596" s="19" t="s">
        <v>1792</v>
      </c>
      <c r="E8596" s="20" t="str">
        <f>IF(ISBLANK(LeaveTracker[[#This Row],[Employee Name]]),"-----",VLOOKUP(LeaveTracker[[#This Row],[Employee Name]],'List of Employees'!$B$4:$H$767,7))</f>
        <v>CENRO</v>
      </c>
      <c r="F8596" s="66" t="str">
        <f>IF(ISBLANK(LeaveTracker[[#This Row],[Employee Name]]),"-----",VLOOKUP(LeaveTracker[[#This Row],[Employee Name]],'List of Employees'!$B$4:$H$767,6))</f>
        <v>CASUAL</v>
      </c>
      <c r="G8596" s="24">
        <v>45231</v>
      </c>
      <c r="H8596" s="24">
        <v>45234</v>
      </c>
      <c r="I8596" s="20" t="s">
        <v>82</v>
      </c>
      <c r="K8596" s="57" t="str">
        <f>LeaveTracker[[#This Row],[Days]]&amp;" "&amp;LeaveTracker[[#This Row],[Type of Leave]]</f>
        <v>4 VL</v>
      </c>
      <c r="L8596" s="23">
        <v>4</v>
      </c>
      <c r="M8596" s="27"/>
    </row>
    <row r="8597" spans="1:13" ht="30" customHeight="1" x14ac:dyDescent="0.3">
      <c r="A8597" s="27">
        <f t="shared" si="113"/>
        <v>4669</v>
      </c>
      <c r="B8597" s="31">
        <v>45237</v>
      </c>
      <c r="C8597" s="31">
        <v>45224</v>
      </c>
      <c r="D8597" s="19" t="s">
        <v>1907</v>
      </c>
      <c r="E8597" s="20" t="str">
        <f>IF(ISBLANK(LeaveTracker[[#This Row],[Employee Name]]),"-----",VLOOKUP(LeaveTracker[[#This Row],[Employee Name]],'List of Employees'!$B$4:$H$767,7))</f>
        <v>INTERNAL</v>
      </c>
      <c r="F8597" s="66" t="str">
        <f>IF(ISBLANK(LeaveTracker[[#This Row],[Employee Name]]),"-----",VLOOKUP(LeaveTracker[[#This Row],[Employee Name]],'List of Employees'!$B$4:$H$767,6))</f>
        <v>CASUAL</v>
      </c>
      <c r="G8597" s="24">
        <v>45222</v>
      </c>
      <c r="H8597" s="24">
        <v>45223</v>
      </c>
      <c r="I8597" s="20" t="s">
        <v>81</v>
      </c>
      <c r="K8597" s="57" t="str">
        <f ca="1">LeaveTracker[[#This Row],[Days]]&amp;" "&amp;LeaveTracker[[#This Row],[Type of Leave]]</f>
        <v>2 SL</v>
      </c>
      <c r="L8597" s="23">
        <f ca="1">NETWORKDAYS(LeaveTracker[[#This Row],[Start Date]],LeaveTracker[[#This Row],[End Date]],lstHolidays)</f>
        <v>2</v>
      </c>
      <c r="M8597" s="27"/>
    </row>
    <row r="8598" spans="1:13" ht="30" customHeight="1" x14ac:dyDescent="0.3">
      <c r="A8598" s="27">
        <v>4669</v>
      </c>
      <c r="B8598" s="31">
        <v>45237</v>
      </c>
      <c r="C8598" s="31">
        <v>45224</v>
      </c>
      <c r="D8598" s="19" t="s">
        <v>1907</v>
      </c>
      <c r="E8598" s="20" t="str">
        <f>IF(ISBLANK(LeaveTracker[[#This Row],[Employee Name]]),"-----",VLOOKUP(LeaveTracker[[#This Row],[Employee Name]],'List of Employees'!$B$4:$H$767,7))</f>
        <v>INTERNAL</v>
      </c>
      <c r="F8598" s="66" t="str">
        <f>IF(ISBLANK(LeaveTracker[[#This Row],[Employee Name]]),"-----",VLOOKUP(LeaveTracker[[#This Row],[Employee Name]],'List of Employees'!$B$4:$H$767,6))</f>
        <v>CASUAL</v>
      </c>
      <c r="G8598" s="24">
        <v>45226</v>
      </c>
      <c r="H8598" s="24">
        <v>45226</v>
      </c>
      <c r="I8598" s="20" t="s">
        <v>81</v>
      </c>
      <c r="K8598" s="57" t="str">
        <f ca="1">LeaveTracker[[#This Row],[Days]]&amp;" "&amp;LeaveTracker[[#This Row],[Type of Leave]]</f>
        <v>1 SL</v>
      </c>
      <c r="L8598" s="23">
        <f ca="1">NETWORKDAYS(LeaveTracker[[#This Row],[Start Date]],LeaveTracker[[#This Row],[End Date]],lstHolidays)</f>
        <v>1</v>
      </c>
      <c r="M8598" s="27"/>
    </row>
    <row r="8599" spans="1:13" ht="30" customHeight="1" x14ac:dyDescent="0.3">
      <c r="A8599" s="27">
        <f>A8597+1</f>
        <v>4670</v>
      </c>
      <c r="B8599" s="31">
        <v>45237</v>
      </c>
      <c r="C8599" s="31">
        <v>45222</v>
      </c>
      <c r="D8599" s="19" t="s">
        <v>1907</v>
      </c>
      <c r="E8599" s="20" t="str">
        <f>IF(ISBLANK(LeaveTracker[[#This Row],[Employee Name]]),"-----",VLOOKUP(LeaveTracker[[#This Row],[Employee Name]],'List of Employees'!$B$4:$H$767,7))</f>
        <v>INTERNAL</v>
      </c>
      <c r="F8599" s="66" t="str">
        <f>IF(ISBLANK(LeaveTracker[[#This Row],[Employee Name]]),"-----",VLOOKUP(LeaveTracker[[#This Row],[Employee Name]],'List of Employees'!$B$4:$H$767,6))</f>
        <v>CASUAL</v>
      </c>
      <c r="G8599" s="24">
        <v>45217</v>
      </c>
      <c r="H8599" s="24">
        <v>45219</v>
      </c>
      <c r="I8599" s="20" t="s">
        <v>81</v>
      </c>
      <c r="K8599" s="57" t="str">
        <f ca="1">LeaveTracker[[#This Row],[Days]]&amp;" "&amp;LeaveTracker[[#This Row],[Type of Leave]]</f>
        <v>3 SL</v>
      </c>
      <c r="L8599" s="23">
        <f ca="1">NETWORKDAYS(LeaveTracker[[#This Row],[Start Date]],LeaveTracker[[#This Row],[End Date]],lstHolidays)</f>
        <v>3</v>
      </c>
      <c r="M8599" s="27"/>
    </row>
    <row r="8600" spans="1:13" ht="30" customHeight="1" x14ac:dyDescent="0.3">
      <c r="A8600" s="27">
        <f t="shared" si="113"/>
        <v>4671</v>
      </c>
      <c r="B8600" s="31">
        <v>45237</v>
      </c>
      <c r="C8600" s="31">
        <v>45225</v>
      </c>
      <c r="D8600" s="19" t="s">
        <v>2063</v>
      </c>
      <c r="E8600" s="20" t="str">
        <f>IF(ISBLANK(LeaveTracker[[#This Row],[Employee Name]]),"-----",VLOOKUP(LeaveTracker[[#This Row],[Employee Name]],'List of Employees'!$B$4:$H$767,7))</f>
        <v>PIO</v>
      </c>
      <c r="F8600" s="66" t="str">
        <f>IF(ISBLANK(LeaveTracker[[#This Row],[Employee Name]]),"-----",VLOOKUP(LeaveTracker[[#This Row],[Employee Name]],'List of Employees'!$B$4:$H$767,6))</f>
        <v>PERMANENT</v>
      </c>
      <c r="G8600" s="24">
        <v>45222</v>
      </c>
      <c r="H8600" s="24">
        <v>45224</v>
      </c>
      <c r="I8600" s="20" t="s">
        <v>81</v>
      </c>
      <c r="K8600" s="57" t="str">
        <f ca="1">LeaveTracker[[#This Row],[Days]]&amp;" "&amp;LeaveTracker[[#This Row],[Type of Leave]]</f>
        <v>3 SL</v>
      </c>
      <c r="L8600" s="23">
        <f ca="1">NETWORKDAYS(LeaveTracker[[#This Row],[Start Date]],LeaveTracker[[#This Row],[End Date]],lstHolidays)</f>
        <v>3</v>
      </c>
      <c r="M8600" s="27"/>
    </row>
    <row r="8601" spans="1:13" ht="30" customHeight="1" x14ac:dyDescent="0.3">
      <c r="A8601" s="27">
        <f t="shared" si="113"/>
        <v>4672</v>
      </c>
      <c r="B8601" s="31">
        <v>45237</v>
      </c>
      <c r="C8601" s="31">
        <v>45222</v>
      </c>
      <c r="D8601" s="19" t="s">
        <v>1894</v>
      </c>
      <c r="E8601" s="20" t="str">
        <f>IF(ISBLANK(LeaveTracker[[#This Row],[Employee Name]]),"-----",VLOOKUP(LeaveTracker[[#This Row],[Employee Name]],'List of Employees'!$B$4:$H$767,7))</f>
        <v>TICC</v>
      </c>
      <c r="F8601" s="66" t="str">
        <f>IF(ISBLANK(LeaveTracker[[#This Row],[Employee Name]]),"-----",VLOOKUP(LeaveTracker[[#This Row],[Employee Name]],'List of Employees'!$B$4:$H$767,6))</f>
        <v>CASUAL</v>
      </c>
      <c r="G8601" s="24">
        <v>45224</v>
      </c>
      <c r="H8601" s="24">
        <v>45224</v>
      </c>
      <c r="I8601" s="20" t="s">
        <v>297</v>
      </c>
      <c r="J8601" s="42" t="s">
        <v>1000</v>
      </c>
      <c r="K8601" s="57" t="str">
        <f ca="1">LeaveTracker[[#This Row],[Days]]&amp;" "&amp;LeaveTracker[[#This Row],[Type of Leave]]</f>
        <v>1 OTHER</v>
      </c>
      <c r="L8601" s="23">
        <f ca="1">NETWORKDAYS(LeaveTracker[[#This Row],[Start Date]],LeaveTracker[[#This Row],[End Date]],lstHolidays)</f>
        <v>1</v>
      </c>
      <c r="M8601" s="27"/>
    </row>
    <row r="8602" spans="1:13" ht="30" customHeight="1" x14ac:dyDescent="0.3">
      <c r="A8602" s="27">
        <v>4672</v>
      </c>
      <c r="B8602" s="31">
        <v>45237</v>
      </c>
      <c r="C8602" s="31">
        <v>45222</v>
      </c>
      <c r="D8602" s="19" t="s">
        <v>1894</v>
      </c>
      <c r="E8602" s="20" t="str">
        <f>IF(ISBLANK(LeaveTracker[[#This Row],[Employee Name]]),"-----",VLOOKUP(LeaveTracker[[#This Row],[Employee Name]],'List of Employees'!$B$4:$H$767,7))</f>
        <v>TICC</v>
      </c>
      <c r="F8602" s="66" t="str">
        <f>IF(ISBLANK(LeaveTracker[[#This Row],[Employee Name]]),"-----",VLOOKUP(LeaveTracker[[#This Row],[Employee Name]],'List of Employees'!$B$4:$H$767,6))</f>
        <v>CASUAL</v>
      </c>
      <c r="G8602" s="24">
        <v>45226</v>
      </c>
      <c r="H8602" s="24">
        <v>45226</v>
      </c>
      <c r="I8602" s="20" t="s">
        <v>297</v>
      </c>
      <c r="J8602" s="42" t="s">
        <v>1000</v>
      </c>
      <c r="K8602" s="57" t="str">
        <f ca="1">LeaveTracker[[#This Row],[Days]]&amp;" "&amp;LeaveTracker[[#This Row],[Type of Leave]]</f>
        <v>1 OTHER</v>
      </c>
      <c r="L8602" s="23">
        <f ca="1">NETWORKDAYS(LeaveTracker[[#This Row],[Start Date]],LeaveTracker[[#This Row],[End Date]],lstHolidays)</f>
        <v>1</v>
      </c>
      <c r="M8602" s="27"/>
    </row>
    <row r="8603" spans="1:13" ht="30" customHeight="1" x14ac:dyDescent="0.3">
      <c r="A8603" s="27">
        <f>A8601+1</f>
        <v>4673</v>
      </c>
      <c r="B8603" s="31">
        <v>45237</v>
      </c>
      <c r="C8603" s="31">
        <v>45224</v>
      </c>
      <c r="D8603" s="19" t="s">
        <v>1845</v>
      </c>
      <c r="E8603" s="20" t="str">
        <f>IF(ISBLANK(LeaveTracker[[#This Row],[Employee Name]]),"-----",VLOOKUP(LeaveTracker[[#This Row],[Employee Name]],'List of Employees'!$B$4:$H$767,7))</f>
        <v>TICC</v>
      </c>
      <c r="F8603" s="66" t="str">
        <f>IF(ISBLANK(LeaveTracker[[#This Row],[Employee Name]]),"-----",VLOOKUP(LeaveTracker[[#This Row],[Employee Name]],'List of Employees'!$B$4:$H$767,6))</f>
        <v>CASUAL</v>
      </c>
      <c r="G8603" s="24">
        <v>45218</v>
      </c>
      <c r="H8603" s="24">
        <v>45218</v>
      </c>
      <c r="I8603" s="20" t="s">
        <v>81</v>
      </c>
      <c r="K8603" s="57" t="str">
        <f ca="1">LeaveTracker[[#This Row],[Days]]&amp;" "&amp;LeaveTracker[[#This Row],[Type of Leave]]</f>
        <v>1 SL</v>
      </c>
      <c r="L8603" s="23">
        <f ca="1">NETWORKDAYS(LeaveTracker[[#This Row],[Start Date]],LeaveTracker[[#This Row],[End Date]],lstHolidays)</f>
        <v>1</v>
      </c>
      <c r="M8603" s="27"/>
    </row>
    <row r="8604" spans="1:13" ht="30" customHeight="1" x14ac:dyDescent="0.3">
      <c r="A8604" s="27">
        <v>4673</v>
      </c>
      <c r="B8604" s="31">
        <v>45237</v>
      </c>
      <c r="C8604" s="31">
        <v>45224</v>
      </c>
      <c r="D8604" s="19" t="s">
        <v>1845</v>
      </c>
      <c r="E8604" s="20" t="str">
        <f>IF(ISBLANK(LeaveTracker[[#This Row],[Employee Name]]),"-----",VLOOKUP(LeaveTracker[[#This Row],[Employee Name]],'List of Employees'!$B$4:$H$767,7))</f>
        <v>TICC</v>
      </c>
      <c r="F8604" s="66" t="str">
        <f>IF(ISBLANK(LeaveTracker[[#This Row],[Employee Name]]),"-----",VLOOKUP(LeaveTracker[[#This Row],[Employee Name]],'List of Employees'!$B$4:$H$767,6))</f>
        <v>CASUAL</v>
      </c>
      <c r="G8604" s="24">
        <v>45222</v>
      </c>
      <c r="H8604" s="24">
        <v>45222</v>
      </c>
      <c r="I8604" s="20" t="s">
        <v>81</v>
      </c>
      <c r="K8604" s="57" t="str">
        <f ca="1">LeaveTracker[[#This Row],[Days]]&amp;" "&amp;LeaveTracker[[#This Row],[Type of Leave]]</f>
        <v>1 SL</v>
      </c>
      <c r="L8604" s="23">
        <f ca="1">NETWORKDAYS(LeaveTracker[[#This Row],[Start Date]],LeaveTracker[[#This Row],[End Date]],lstHolidays)</f>
        <v>1</v>
      </c>
      <c r="M8604" s="27"/>
    </row>
    <row r="8605" spans="1:13" ht="30" customHeight="1" x14ac:dyDescent="0.3">
      <c r="A8605" s="27">
        <f>A8603+1</f>
        <v>4674</v>
      </c>
      <c r="B8605" s="31">
        <v>45237</v>
      </c>
      <c r="C8605" s="31">
        <v>45224</v>
      </c>
      <c r="D8605" s="19" t="s">
        <v>1949</v>
      </c>
      <c r="E8605" s="20" t="str">
        <f>IF(ISBLANK(LeaveTracker[[#This Row],[Employee Name]]),"-----",VLOOKUP(LeaveTracker[[#This Row],[Employee Name]],'List of Employees'!$B$4:$H$767,7))</f>
        <v>TICC</v>
      </c>
      <c r="F8605" s="66" t="str">
        <f>IF(ISBLANK(LeaveTracker[[#This Row],[Employee Name]]),"-----",VLOOKUP(LeaveTracker[[#This Row],[Employee Name]],'List of Employees'!$B$4:$H$767,6))</f>
        <v>CASUAL</v>
      </c>
      <c r="G8605" s="24">
        <v>45238</v>
      </c>
      <c r="H8605" s="24">
        <v>45240</v>
      </c>
      <c r="I8605" s="20" t="s">
        <v>82</v>
      </c>
      <c r="K8605" s="57" t="str">
        <f ca="1">LeaveTracker[[#This Row],[Days]]&amp;" "&amp;LeaveTracker[[#This Row],[Type of Leave]]</f>
        <v>3 VL</v>
      </c>
      <c r="L8605" s="23">
        <f ca="1">NETWORKDAYS(LeaveTracker[[#This Row],[Start Date]],LeaveTracker[[#This Row],[End Date]],lstHolidays)</f>
        <v>3</v>
      </c>
      <c r="M8605" s="27"/>
    </row>
    <row r="8606" spans="1:13" ht="30" customHeight="1" x14ac:dyDescent="0.3">
      <c r="A8606" s="27">
        <v>4674</v>
      </c>
      <c r="B8606" s="31">
        <v>45237</v>
      </c>
      <c r="C8606" s="31">
        <v>45224</v>
      </c>
      <c r="D8606" s="19" t="s">
        <v>1949</v>
      </c>
      <c r="E8606" s="20" t="str">
        <f>IF(ISBLANK(LeaveTracker[[#This Row],[Employee Name]]),"-----",VLOOKUP(LeaveTracker[[#This Row],[Employee Name]],'List of Employees'!$B$4:$H$767,7))</f>
        <v>TICC</v>
      </c>
      <c r="F8606" s="66" t="str">
        <f>IF(ISBLANK(LeaveTracker[[#This Row],[Employee Name]]),"-----",VLOOKUP(LeaveTracker[[#This Row],[Employee Name]],'List of Employees'!$B$4:$H$767,6))</f>
        <v>CASUAL</v>
      </c>
      <c r="G8606" s="24">
        <v>45245</v>
      </c>
      <c r="H8606" s="24">
        <v>45247</v>
      </c>
      <c r="I8606" s="20" t="s">
        <v>82</v>
      </c>
      <c r="K8606" s="57" t="str">
        <f ca="1">LeaveTracker[[#This Row],[Days]]&amp;" "&amp;LeaveTracker[[#This Row],[Type of Leave]]</f>
        <v>3 VL</v>
      </c>
      <c r="L8606" s="23">
        <f ca="1">NETWORKDAYS(LeaveTracker[[#This Row],[Start Date]],LeaveTracker[[#This Row],[End Date]],lstHolidays)</f>
        <v>3</v>
      </c>
      <c r="M8606" s="27"/>
    </row>
    <row r="8607" spans="1:13" ht="30" customHeight="1" x14ac:dyDescent="0.3">
      <c r="A8607" s="27">
        <f>A8605+1</f>
        <v>4675</v>
      </c>
      <c r="B8607" s="31">
        <v>45237</v>
      </c>
      <c r="C8607" s="31">
        <v>45224</v>
      </c>
      <c r="D8607" s="19" t="s">
        <v>1858</v>
      </c>
      <c r="E8607" s="20" t="str">
        <f>IF(ISBLANK(LeaveTracker[[#This Row],[Employee Name]]),"-----",VLOOKUP(LeaveTracker[[#This Row],[Employee Name]],'List of Employees'!$B$4:$H$767,7))</f>
        <v>TICC</v>
      </c>
      <c r="F8607" s="66" t="str">
        <f>IF(ISBLANK(LeaveTracker[[#This Row],[Employee Name]]),"-----",VLOOKUP(LeaveTracker[[#This Row],[Employee Name]],'List of Employees'!$B$4:$H$767,6))</f>
        <v>CASUAL</v>
      </c>
      <c r="G8607" s="24">
        <v>45233</v>
      </c>
      <c r="H8607" s="24">
        <v>45233</v>
      </c>
      <c r="I8607" s="20" t="s">
        <v>82</v>
      </c>
      <c r="K8607" s="57" t="str">
        <f ca="1">LeaveTracker[[#This Row],[Days]]&amp;" "&amp;LeaveTracker[[#This Row],[Type of Leave]]</f>
        <v>1 VL</v>
      </c>
      <c r="L8607" s="23">
        <f ca="1">NETWORKDAYS(LeaveTracker[[#This Row],[Start Date]],LeaveTracker[[#This Row],[End Date]],lstHolidays)</f>
        <v>1</v>
      </c>
      <c r="M8607" s="27"/>
    </row>
    <row r="8608" spans="1:13" ht="30" customHeight="1" x14ac:dyDescent="0.3">
      <c r="A8608" s="27">
        <v>4675</v>
      </c>
      <c r="B8608" s="31">
        <v>45237</v>
      </c>
      <c r="C8608" s="31">
        <v>45224</v>
      </c>
      <c r="D8608" s="19" t="s">
        <v>1858</v>
      </c>
      <c r="E8608" s="20" t="str">
        <f>IF(ISBLANK(LeaveTracker[[#This Row],[Employee Name]]),"-----",VLOOKUP(LeaveTracker[[#This Row],[Employee Name]],'List of Employees'!$B$4:$H$767,7))</f>
        <v>TICC</v>
      </c>
      <c r="F8608" s="66" t="str">
        <f>IF(ISBLANK(LeaveTracker[[#This Row],[Employee Name]]),"-----",VLOOKUP(LeaveTracker[[#This Row],[Employee Name]],'List of Employees'!$B$4:$H$767,6))</f>
        <v>CASUAL</v>
      </c>
      <c r="G8608" s="24">
        <v>45239</v>
      </c>
      <c r="H8608" s="24">
        <v>45240</v>
      </c>
      <c r="I8608" s="20" t="s">
        <v>82</v>
      </c>
      <c r="K8608" s="57" t="str">
        <f ca="1">LeaveTracker[[#This Row],[Days]]&amp;" "&amp;LeaveTracker[[#This Row],[Type of Leave]]</f>
        <v>2 VL</v>
      </c>
      <c r="L8608" s="23">
        <f ca="1">NETWORKDAYS(LeaveTracker[[#This Row],[Start Date]],LeaveTracker[[#This Row],[End Date]],lstHolidays)</f>
        <v>2</v>
      </c>
      <c r="M8608" s="27"/>
    </row>
    <row r="8609" spans="1:13" ht="30" customHeight="1" x14ac:dyDescent="0.3">
      <c r="A8609" s="27">
        <v>4675</v>
      </c>
      <c r="B8609" s="31">
        <v>45237</v>
      </c>
      <c r="C8609" s="31">
        <v>45224</v>
      </c>
      <c r="D8609" s="19" t="s">
        <v>1858</v>
      </c>
      <c r="E8609" s="20" t="str">
        <f>IF(ISBLANK(LeaveTracker[[#This Row],[Employee Name]]),"-----",VLOOKUP(LeaveTracker[[#This Row],[Employee Name]],'List of Employees'!$B$4:$H$767,7))</f>
        <v>TICC</v>
      </c>
      <c r="F8609" s="66" t="str">
        <f>IF(ISBLANK(LeaveTracker[[#This Row],[Employee Name]]),"-----",VLOOKUP(LeaveTracker[[#This Row],[Employee Name]],'List of Employees'!$B$4:$H$767,6))</f>
        <v>CASUAL</v>
      </c>
      <c r="G8609" s="24">
        <v>45212</v>
      </c>
      <c r="H8609" s="24">
        <v>45212</v>
      </c>
      <c r="I8609" s="20" t="s">
        <v>82</v>
      </c>
      <c r="K8609" s="57" t="str">
        <f ca="1">LeaveTracker[[#This Row],[Days]]&amp;" "&amp;LeaveTracker[[#This Row],[Type of Leave]]</f>
        <v>1 VL</v>
      </c>
      <c r="L8609" s="23">
        <f ca="1">NETWORKDAYS(LeaveTracker[[#This Row],[Start Date]],LeaveTracker[[#This Row],[End Date]],lstHolidays)</f>
        <v>1</v>
      </c>
      <c r="M8609" s="27"/>
    </row>
    <row r="8610" spans="1:13" ht="30" customHeight="1" x14ac:dyDescent="0.3">
      <c r="A8610" s="27">
        <f>A8607+1</f>
        <v>4676</v>
      </c>
      <c r="B8610" s="31">
        <v>45237</v>
      </c>
      <c r="C8610" s="31">
        <v>45225</v>
      </c>
      <c r="D8610" s="19" t="s">
        <v>1760</v>
      </c>
      <c r="E8610" s="20" t="str">
        <f>IF(ISBLANK(LeaveTracker[[#This Row],[Employee Name]]),"-----",VLOOKUP(LeaveTracker[[#This Row],[Employee Name]],'List of Employees'!$B$4:$H$767,7))</f>
        <v>GSO</v>
      </c>
      <c r="F8610" s="66" t="str">
        <f>IF(ISBLANK(LeaveTracker[[#This Row],[Employee Name]]),"-----",VLOOKUP(LeaveTracker[[#This Row],[Employee Name]],'List of Employees'!$B$4:$H$767,6))</f>
        <v>CASUAL</v>
      </c>
      <c r="G8610" s="24">
        <v>45236</v>
      </c>
      <c r="H8610" s="24">
        <v>45237</v>
      </c>
      <c r="I8610" s="20" t="s">
        <v>82</v>
      </c>
      <c r="K8610" s="57" t="str">
        <f ca="1">LeaveTracker[[#This Row],[Days]]&amp;" "&amp;LeaveTracker[[#This Row],[Type of Leave]]</f>
        <v>2 VL</v>
      </c>
      <c r="L8610" s="23">
        <f ca="1">NETWORKDAYS(LeaveTracker[[#This Row],[Start Date]],LeaveTracker[[#This Row],[End Date]],lstHolidays)</f>
        <v>2</v>
      </c>
      <c r="M8610" s="27"/>
    </row>
    <row r="8611" spans="1:13" ht="30" customHeight="1" x14ac:dyDescent="0.3">
      <c r="A8611" s="27">
        <v>4676</v>
      </c>
      <c r="B8611" s="31">
        <v>45237</v>
      </c>
      <c r="C8611" s="31">
        <v>45225</v>
      </c>
      <c r="D8611" s="19" t="s">
        <v>1760</v>
      </c>
      <c r="E8611" s="20" t="str">
        <f>IF(ISBLANK(LeaveTracker[[#This Row],[Employee Name]]),"-----",VLOOKUP(LeaveTracker[[#This Row],[Employee Name]],'List of Employees'!$B$4:$H$767,7))</f>
        <v>GSO</v>
      </c>
      <c r="F8611" s="66" t="str">
        <f>IF(ISBLANK(LeaveTracker[[#This Row],[Employee Name]]),"-----",VLOOKUP(LeaveTracker[[#This Row],[Employee Name]],'List of Employees'!$B$4:$H$767,6))</f>
        <v>CASUAL</v>
      </c>
      <c r="G8611" s="24">
        <v>45243</v>
      </c>
      <c r="H8611" s="24">
        <v>45244</v>
      </c>
      <c r="I8611" s="20" t="s">
        <v>82</v>
      </c>
      <c r="K8611" s="57" t="str">
        <f ca="1">LeaveTracker[[#This Row],[Days]]&amp;" "&amp;LeaveTracker[[#This Row],[Type of Leave]]</f>
        <v>2 VL</v>
      </c>
      <c r="L8611" s="23">
        <f ca="1">NETWORKDAYS(LeaveTracker[[#This Row],[Start Date]],LeaveTracker[[#This Row],[End Date]],lstHolidays)</f>
        <v>2</v>
      </c>
      <c r="M8611" s="27"/>
    </row>
    <row r="8612" spans="1:13" ht="30" customHeight="1" x14ac:dyDescent="0.3">
      <c r="A8612" s="27">
        <v>4676</v>
      </c>
      <c r="B8612" s="31">
        <v>45237</v>
      </c>
      <c r="C8612" s="31">
        <v>45225</v>
      </c>
      <c r="D8612" s="19" t="s">
        <v>1760</v>
      </c>
      <c r="E8612" s="20" t="str">
        <f>IF(ISBLANK(LeaveTracker[[#This Row],[Employee Name]]),"-----",VLOOKUP(LeaveTracker[[#This Row],[Employee Name]],'List of Employees'!$B$4:$H$767,7))</f>
        <v>GSO</v>
      </c>
      <c r="F8612" s="66" t="str">
        <f>IF(ISBLANK(LeaveTracker[[#This Row],[Employee Name]]),"-----",VLOOKUP(LeaveTracker[[#This Row],[Employee Name]],'List of Employees'!$B$4:$H$767,6))</f>
        <v>CASUAL</v>
      </c>
      <c r="G8612" s="24">
        <v>45250</v>
      </c>
      <c r="H8612" s="24">
        <v>45251</v>
      </c>
      <c r="I8612" s="20" t="s">
        <v>82</v>
      </c>
      <c r="K8612" s="57" t="str">
        <f ca="1">LeaveTracker[[#This Row],[Days]]&amp;" "&amp;LeaveTracker[[#This Row],[Type of Leave]]</f>
        <v>2 VL</v>
      </c>
      <c r="L8612" s="23">
        <f ca="1">NETWORKDAYS(LeaveTracker[[#This Row],[Start Date]],LeaveTracker[[#This Row],[End Date]],lstHolidays)</f>
        <v>2</v>
      </c>
      <c r="M8612" s="27"/>
    </row>
    <row r="8613" spans="1:13" ht="30" customHeight="1" x14ac:dyDescent="0.3">
      <c r="A8613" s="27">
        <v>4676</v>
      </c>
      <c r="B8613" s="31">
        <v>45237</v>
      </c>
      <c r="C8613" s="31">
        <v>45225</v>
      </c>
      <c r="D8613" s="19" t="s">
        <v>1760</v>
      </c>
      <c r="E8613" s="20" t="str">
        <f>IF(ISBLANK(LeaveTracker[[#This Row],[Employee Name]]),"-----",VLOOKUP(LeaveTracker[[#This Row],[Employee Name]],'List of Employees'!$B$4:$H$767,7))</f>
        <v>GSO</v>
      </c>
      <c r="F8613" s="66" t="str">
        <f>IF(ISBLANK(LeaveTracker[[#This Row],[Employee Name]]),"-----",VLOOKUP(LeaveTracker[[#This Row],[Employee Name]],'List of Employees'!$B$4:$H$767,6))</f>
        <v>CASUAL</v>
      </c>
      <c r="G8613" s="24">
        <v>45257</v>
      </c>
      <c r="H8613" s="24">
        <v>45258</v>
      </c>
      <c r="I8613" s="20" t="s">
        <v>82</v>
      </c>
      <c r="K8613" s="57" t="str">
        <f ca="1">LeaveTracker[[#This Row],[Days]]&amp;" "&amp;LeaveTracker[[#This Row],[Type of Leave]]</f>
        <v>2 VL</v>
      </c>
      <c r="L8613" s="23">
        <f ca="1">NETWORKDAYS(LeaveTracker[[#This Row],[Start Date]],LeaveTracker[[#This Row],[End Date]],lstHolidays)</f>
        <v>2</v>
      </c>
      <c r="M8613" s="27"/>
    </row>
    <row r="8614" spans="1:13" ht="30" customHeight="1" x14ac:dyDescent="0.3">
      <c r="A8614" s="27">
        <f>A8610+1</f>
        <v>4677</v>
      </c>
      <c r="B8614" s="31">
        <v>45237</v>
      </c>
      <c r="C8614" s="31">
        <v>45222</v>
      </c>
      <c r="D8614" s="19" t="s">
        <v>1833</v>
      </c>
      <c r="E8614" s="20" t="str">
        <f>IF(ISBLANK(LeaveTracker[[#This Row],[Employee Name]]),"-----",VLOOKUP(LeaveTracker[[#This Row],[Employee Name]],'List of Employees'!$B$4:$H$767,7))</f>
        <v>BIR</v>
      </c>
      <c r="F8614" s="66" t="str">
        <f>IF(ISBLANK(LeaveTracker[[#This Row],[Employee Name]]),"-----",VLOOKUP(LeaveTracker[[#This Row],[Employee Name]],'List of Employees'!$B$4:$H$767,6))</f>
        <v>CASUAL</v>
      </c>
      <c r="G8614" s="24">
        <v>45211</v>
      </c>
      <c r="H8614" s="24">
        <v>45212</v>
      </c>
      <c r="I8614" s="20" t="s">
        <v>81</v>
      </c>
      <c r="K8614" s="57" t="str">
        <f ca="1">LeaveTracker[[#This Row],[Days]]&amp;" "&amp;LeaveTracker[[#This Row],[Type of Leave]]</f>
        <v>2 SL</v>
      </c>
      <c r="L8614" s="23">
        <f ca="1">NETWORKDAYS(LeaveTracker[[#This Row],[Start Date]],LeaveTracker[[#This Row],[End Date]],lstHolidays)</f>
        <v>2</v>
      </c>
      <c r="M8614" s="27"/>
    </row>
    <row r="8615" spans="1:13" ht="30" customHeight="1" x14ac:dyDescent="0.3">
      <c r="A8615" s="27">
        <f t="shared" si="113"/>
        <v>4678</v>
      </c>
      <c r="B8615" s="31">
        <v>45237</v>
      </c>
      <c r="C8615" s="31">
        <v>45224</v>
      </c>
      <c r="D8615" s="19" t="s">
        <v>1918</v>
      </c>
      <c r="E8615" s="20" t="str">
        <f>IF(ISBLANK(LeaveTracker[[#This Row],[Employee Name]]),"-----",VLOOKUP(LeaveTracker[[#This Row],[Employee Name]],'List of Employees'!$B$4:$H$767,7))</f>
        <v>HOUSING</v>
      </c>
      <c r="F8615" s="66" t="str">
        <f>IF(ISBLANK(LeaveTracker[[#This Row],[Employee Name]]),"-----",VLOOKUP(LeaveTracker[[#This Row],[Employee Name]],'List of Employees'!$B$4:$H$767,6))</f>
        <v>CASUAL</v>
      </c>
      <c r="G8615" s="24">
        <v>45225</v>
      </c>
      <c r="H8615" s="24">
        <v>45225</v>
      </c>
      <c r="I8615" s="20" t="s">
        <v>82</v>
      </c>
      <c r="K8615" s="57" t="str">
        <f ca="1">LeaveTracker[[#This Row],[Days]]&amp;" "&amp;LeaveTracker[[#This Row],[Type of Leave]]</f>
        <v>1 VL</v>
      </c>
      <c r="L8615" s="23">
        <f ca="1">NETWORKDAYS(LeaveTracker[[#This Row],[Start Date]],LeaveTracker[[#This Row],[End Date]],lstHolidays)</f>
        <v>1</v>
      </c>
      <c r="M8615" s="27"/>
    </row>
    <row r="8616" spans="1:13" ht="30" customHeight="1" x14ac:dyDescent="0.3">
      <c r="A8616" s="27">
        <f t="shared" si="113"/>
        <v>4679</v>
      </c>
      <c r="B8616" s="31">
        <v>45237</v>
      </c>
      <c r="C8616" s="31">
        <v>45224</v>
      </c>
      <c r="D8616" s="19" t="s">
        <v>1918</v>
      </c>
      <c r="E8616" s="20" t="str">
        <f>IF(ISBLANK(LeaveTracker[[#This Row],[Employee Name]]),"-----",VLOOKUP(LeaveTracker[[#This Row],[Employee Name]],'List of Employees'!$B$4:$H$767,7))</f>
        <v>HOUSING</v>
      </c>
      <c r="F8616" s="66" t="str">
        <f>IF(ISBLANK(LeaveTracker[[#This Row],[Employee Name]]),"-----",VLOOKUP(LeaveTracker[[#This Row],[Employee Name]],'List of Employees'!$B$4:$H$767,6))</f>
        <v>CASUAL</v>
      </c>
      <c r="G8616" s="24">
        <v>45223</v>
      </c>
      <c r="H8616" s="24">
        <v>45223</v>
      </c>
      <c r="I8616" s="20" t="s">
        <v>81</v>
      </c>
      <c r="K8616" s="57" t="str">
        <f ca="1">LeaveTracker[[#This Row],[Days]]&amp;" "&amp;LeaveTracker[[#This Row],[Type of Leave]]</f>
        <v>1 SL</v>
      </c>
      <c r="L8616" s="23">
        <f ca="1">NETWORKDAYS(LeaveTracker[[#This Row],[Start Date]],LeaveTracker[[#This Row],[End Date]],lstHolidays)</f>
        <v>1</v>
      </c>
      <c r="M8616" s="27"/>
    </row>
    <row r="8617" spans="1:13" ht="30" customHeight="1" x14ac:dyDescent="0.3">
      <c r="A8617" s="27">
        <f t="shared" si="113"/>
        <v>4680</v>
      </c>
      <c r="B8617" s="31">
        <v>45237</v>
      </c>
      <c r="C8617" s="31">
        <v>45226</v>
      </c>
      <c r="D8617" s="19" t="s">
        <v>1809</v>
      </c>
      <c r="E8617" s="20" t="str">
        <f>IF(ISBLANK(LeaveTracker[[#This Row],[Employee Name]]),"-----",VLOOKUP(LeaveTracker[[#This Row],[Employee Name]],'List of Employees'!$B$4:$H$767,7))</f>
        <v>CHO</v>
      </c>
      <c r="F8617" s="66" t="str">
        <f>IF(ISBLANK(LeaveTracker[[#This Row],[Employee Name]]),"-----",VLOOKUP(LeaveTracker[[#This Row],[Employee Name]],'List of Employees'!$B$4:$H$767,6))</f>
        <v>CASUAL</v>
      </c>
      <c r="G8617" s="24">
        <v>45237</v>
      </c>
      <c r="H8617" s="24">
        <v>45237</v>
      </c>
      <c r="I8617" s="20" t="s">
        <v>297</v>
      </c>
      <c r="J8617" s="42" t="s">
        <v>1000</v>
      </c>
      <c r="K8617" s="57" t="str">
        <f ca="1">LeaveTracker[[#This Row],[Days]]&amp;" "&amp;LeaveTracker[[#This Row],[Type of Leave]]</f>
        <v>1 OTHER</v>
      </c>
      <c r="L8617" s="23">
        <f ca="1">NETWORKDAYS(LeaveTracker[[#This Row],[Start Date]],LeaveTracker[[#This Row],[End Date]],lstHolidays)</f>
        <v>1</v>
      </c>
      <c r="M8617" s="27"/>
    </row>
    <row r="8618" spans="1:13" ht="30" customHeight="1" x14ac:dyDescent="0.3">
      <c r="A8618" s="27">
        <f t="shared" si="113"/>
        <v>4681</v>
      </c>
      <c r="B8618" s="31">
        <v>45237</v>
      </c>
      <c r="C8618" s="31">
        <v>45230</v>
      </c>
      <c r="D8618" s="19" t="s">
        <v>819</v>
      </c>
      <c r="E8618" s="20" t="str">
        <f>IF(ISBLANK(LeaveTracker[[#This Row],[Employee Name]]),"-----",VLOOKUP(LeaveTracker[[#This Row],[Employee Name]],'List of Employees'!$B$4:$H$767,7))</f>
        <v>CHO</v>
      </c>
      <c r="F8618" s="66" t="str">
        <f>IF(ISBLANK(LeaveTracker[[#This Row],[Employee Name]]),"-----",VLOOKUP(LeaveTracker[[#This Row],[Employee Name]],'List of Employees'!$B$4:$H$767,6))</f>
        <v>PERMANENT</v>
      </c>
      <c r="G8618" s="24">
        <v>45237</v>
      </c>
      <c r="H8618" s="24">
        <v>45240</v>
      </c>
      <c r="I8618" s="20" t="s">
        <v>82</v>
      </c>
      <c r="K8618" s="57" t="str">
        <f ca="1">LeaveTracker[[#This Row],[Days]]&amp;" "&amp;LeaveTracker[[#This Row],[Type of Leave]]</f>
        <v>4 VL</v>
      </c>
      <c r="L8618" s="23">
        <f ca="1">NETWORKDAYS(LeaveTracker[[#This Row],[Start Date]],LeaveTracker[[#This Row],[End Date]],lstHolidays)</f>
        <v>4</v>
      </c>
      <c r="M8618" s="27"/>
    </row>
    <row r="8619" spans="1:13" ht="30" customHeight="1" x14ac:dyDescent="0.3">
      <c r="A8619" s="27">
        <f t="shared" ref="A8619:A8687" si="114">A8618+1</f>
        <v>4682</v>
      </c>
      <c r="B8619" s="31">
        <v>45237</v>
      </c>
      <c r="C8619" s="31">
        <v>45226</v>
      </c>
      <c r="D8619" s="19" t="s">
        <v>685</v>
      </c>
      <c r="E8619" s="20">
        <f>IF(ISBLANK(LeaveTracker[[#This Row],[Employee Name]]),"-----",VLOOKUP(LeaveTracker[[#This Row],[Employee Name]],'List of Employees'!$B$4:$H$767,7))</f>
        <v>0</v>
      </c>
      <c r="F8619" s="66" t="str">
        <f>IF(ISBLANK(LeaveTracker[[#This Row],[Employee Name]]),"-----",VLOOKUP(LeaveTracker[[#This Row],[Employee Name]],'List of Employees'!$B$4:$H$767,6))</f>
        <v>JOBCON</v>
      </c>
      <c r="G8619" s="24">
        <v>45224</v>
      </c>
      <c r="H8619" s="24">
        <v>45225</v>
      </c>
      <c r="I8619" s="20" t="s">
        <v>81</v>
      </c>
      <c r="K8619" s="57" t="str">
        <f ca="1">LeaveTracker[[#This Row],[Days]]&amp;" "&amp;LeaveTracker[[#This Row],[Type of Leave]]</f>
        <v>2 SL</v>
      </c>
      <c r="L8619" s="23">
        <f ca="1">NETWORKDAYS(LeaveTracker[[#This Row],[Start Date]],LeaveTracker[[#This Row],[End Date]],lstHolidays)</f>
        <v>2</v>
      </c>
      <c r="M8619" s="27"/>
    </row>
    <row r="8620" spans="1:13" ht="30" customHeight="1" x14ac:dyDescent="0.3">
      <c r="A8620" s="27">
        <f t="shared" si="114"/>
        <v>4683</v>
      </c>
      <c r="B8620" s="31">
        <v>45237</v>
      </c>
      <c r="C8620" s="31">
        <v>45230</v>
      </c>
      <c r="D8620" s="19" t="s">
        <v>2252</v>
      </c>
      <c r="E8620" s="20" t="str">
        <f>IF(ISBLANK(LeaveTracker[[#This Row],[Employee Name]]),"-----",VLOOKUP(LeaveTracker[[#This Row],[Employee Name]],'List of Employees'!$B$4:$H$767,7))</f>
        <v>CHO</v>
      </c>
      <c r="F8620" s="66" t="str">
        <f>IF(ISBLANK(LeaveTracker[[#This Row],[Employee Name]]),"-----",VLOOKUP(LeaveTracker[[#This Row],[Employee Name]],'List of Employees'!$B$4:$H$767,6))</f>
        <v>PERMANENT</v>
      </c>
      <c r="G8620" s="21">
        <v>45215</v>
      </c>
      <c r="H8620" s="24">
        <v>45215</v>
      </c>
      <c r="I8620" s="20" t="s">
        <v>81</v>
      </c>
      <c r="K8620" s="57" t="str">
        <f ca="1">LeaveTracker[[#This Row],[Days]]&amp;" "&amp;LeaveTracker[[#This Row],[Type of Leave]]</f>
        <v>1 SL</v>
      </c>
      <c r="L8620" s="23">
        <f ca="1">NETWORKDAYS(LeaveTracker[[#This Row],[Start Date]],LeaveTracker[[#This Row],[End Date]],lstHolidays)</f>
        <v>1</v>
      </c>
      <c r="M8620" s="27"/>
    </row>
    <row r="8621" spans="1:13" ht="30" customHeight="1" x14ac:dyDescent="0.3">
      <c r="A8621" s="27">
        <v>4683</v>
      </c>
      <c r="B8621" s="31">
        <v>45237</v>
      </c>
      <c r="C8621" s="31">
        <v>45230</v>
      </c>
      <c r="D8621" s="19" t="s">
        <v>2252</v>
      </c>
      <c r="E8621" s="20" t="str">
        <f>IF(ISBLANK(LeaveTracker[[#This Row],[Employee Name]]),"-----",VLOOKUP(LeaveTracker[[#This Row],[Employee Name]],'List of Employees'!$B$4:$H$767,7))</f>
        <v>CHO</v>
      </c>
      <c r="F8621" s="66" t="str">
        <f>IF(ISBLANK(LeaveTracker[[#This Row],[Employee Name]]),"-----",VLOOKUP(LeaveTracker[[#This Row],[Employee Name]],'List of Employees'!$B$4:$H$767,6))</f>
        <v>PERMANENT</v>
      </c>
      <c r="G8621" s="24">
        <v>45222</v>
      </c>
      <c r="H8621" s="24">
        <v>45225</v>
      </c>
      <c r="I8621" s="20" t="s">
        <v>81</v>
      </c>
      <c r="K8621" s="57" t="str">
        <f ca="1">LeaveTracker[[#This Row],[Days]]&amp;" "&amp;LeaveTracker[[#This Row],[Type of Leave]]</f>
        <v>4 SL</v>
      </c>
      <c r="L8621" s="23">
        <f ca="1">NETWORKDAYS(LeaveTracker[[#This Row],[Start Date]],LeaveTracker[[#This Row],[End Date]],lstHolidays)</f>
        <v>4</v>
      </c>
      <c r="M8621" s="27"/>
    </row>
    <row r="8622" spans="1:13" ht="30" customHeight="1" x14ac:dyDescent="0.3">
      <c r="A8622" s="27">
        <f>A8620+1</f>
        <v>4684</v>
      </c>
      <c r="B8622" s="31">
        <v>45237</v>
      </c>
      <c r="C8622" s="31">
        <v>45202</v>
      </c>
      <c r="D8622" s="19" t="s">
        <v>2175</v>
      </c>
      <c r="E8622" s="20" t="str">
        <f>IF(ISBLANK(LeaveTracker[[#This Row],[Employee Name]]),"-----",VLOOKUP(LeaveTracker[[#This Row],[Employee Name]],'List of Employees'!$B$4:$H$767,7))</f>
        <v>HALL OF JUSTICE</v>
      </c>
      <c r="F8622" s="66" t="str">
        <f>IF(ISBLANK(LeaveTracker[[#This Row],[Employee Name]]),"-----",VLOOKUP(LeaveTracker[[#This Row],[Employee Name]],'List of Employees'!$B$4:$H$767,6))</f>
        <v>CASUAL</v>
      </c>
      <c r="G8622" s="24">
        <v>45222</v>
      </c>
      <c r="H8622" s="24">
        <v>45223</v>
      </c>
      <c r="I8622" s="20" t="s">
        <v>81</v>
      </c>
      <c r="K8622" s="57" t="str">
        <f ca="1">LeaveTracker[[#This Row],[Days]]&amp;" "&amp;LeaveTracker[[#This Row],[Type of Leave]]</f>
        <v>2 SL</v>
      </c>
      <c r="L8622" s="23">
        <f ca="1">NETWORKDAYS(LeaveTracker[[#This Row],[Start Date]],LeaveTracker[[#This Row],[End Date]],lstHolidays)</f>
        <v>2</v>
      </c>
      <c r="M8622" s="27"/>
    </row>
    <row r="8623" spans="1:13" ht="30" customHeight="1" x14ac:dyDescent="0.3">
      <c r="A8623" s="27">
        <f t="shared" si="114"/>
        <v>4685</v>
      </c>
      <c r="B8623" s="31">
        <v>45237</v>
      </c>
      <c r="C8623" s="31">
        <v>45230</v>
      </c>
      <c r="D8623" s="19" t="s">
        <v>487</v>
      </c>
      <c r="E8623" s="20" t="str">
        <f>IF(ISBLANK(LeaveTracker[[#This Row],[Employee Name]]),"-----",VLOOKUP(LeaveTracker[[#This Row],[Employee Name]],'List of Employees'!$B$4:$H$767,7))</f>
        <v>THRDC</v>
      </c>
      <c r="F8623" s="66" t="str">
        <f>IF(ISBLANK(LeaveTracker[[#This Row],[Employee Name]]),"-----",VLOOKUP(LeaveTracker[[#This Row],[Employee Name]],'List of Employees'!$B$4:$H$767,6))</f>
        <v>PERMANENT</v>
      </c>
      <c r="G8623" s="24">
        <v>45229</v>
      </c>
      <c r="H8623" s="24">
        <v>45229</v>
      </c>
      <c r="I8623" s="20" t="s">
        <v>81</v>
      </c>
      <c r="K8623" s="57" t="str">
        <f>LeaveTracker[[#This Row],[Days]]&amp;" "&amp;LeaveTracker[[#This Row],[Type of Leave]]</f>
        <v>1 SL</v>
      </c>
      <c r="L8623" s="23">
        <v>1</v>
      </c>
      <c r="M8623" s="27"/>
    </row>
    <row r="8624" spans="1:13" ht="30" customHeight="1" x14ac:dyDescent="0.3">
      <c r="A8624" s="27">
        <f t="shared" si="114"/>
        <v>4686</v>
      </c>
      <c r="B8624" s="31">
        <v>45237</v>
      </c>
      <c r="C8624" s="31">
        <v>45233</v>
      </c>
      <c r="D8624" s="19" t="s">
        <v>116</v>
      </c>
      <c r="E8624" s="20" t="str">
        <f>IF(ISBLANK(LeaveTracker[[#This Row],[Employee Name]]),"-----",VLOOKUP(LeaveTracker[[#This Row],[Employee Name]],'List of Employees'!$B$4:$H$767,7))</f>
        <v>CHARACTER OFFICE</v>
      </c>
      <c r="F8624" s="66" t="str">
        <f>IF(ISBLANK(LeaveTracker[[#This Row],[Employee Name]]),"-----",VLOOKUP(LeaveTracker[[#This Row],[Employee Name]],'List of Employees'!$B$4:$H$767,6))</f>
        <v>PERMANENT</v>
      </c>
      <c r="G8624" s="24">
        <v>45240</v>
      </c>
      <c r="H8624" s="24">
        <v>45240</v>
      </c>
      <c r="I8624" s="20" t="s">
        <v>297</v>
      </c>
      <c r="J8624" s="42" t="s">
        <v>1000</v>
      </c>
      <c r="K8624" s="57" t="str">
        <f ca="1">LeaveTracker[[#This Row],[Days]]&amp;" "&amp;LeaveTracker[[#This Row],[Type of Leave]]</f>
        <v>1 OTHER</v>
      </c>
      <c r="L8624" s="23">
        <f ca="1">NETWORKDAYS(LeaveTracker[[#This Row],[Start Date]],LeaveTracker[[#This Row],[End Date]],lstHolidays)</f>
        <v>1</v>
      </c>
      <c r="M8624" s="27"/>
    </row>
    <row r="8625" spans="1:13" ht="30" customHeight="1" x14ac:dyDescent="0.3">
      <c r="A8625" s="27">
        <f t="shared" si="114"/>
        <v>4687</v>
      </c>
      <c r="B8625" s="31">
        <v>45237</v>
      </c>
      <c r="C8625" s="31">
        <v>45236</v>
      </c>
      <c r="D8625" s="19" t="s">
        <v>116</v>
      </c>
      <c r="E8625" s="20" t="str">
        <f>IF(ISBLANK(LeaveTracker[[#This Row],[Employee Name]]),"-----",VLOOKUP(LeaveTracker[[#This Row],[Employee Name]],'List of Employees'!$B$4:$H$767,7))</f>
        <v>CHARACTER OFFICE</v>
      </c>
      <c r="F8625" s="66" t="str">
        <f>IF(ISBLANK(LeaveTracker[[#This Row],[Employee Name]]),"-----",VLOOKUP(LeaveTracker[[#This Row],[Employee Name]],'List of Employees'!$B$4:$H$767,6))</f>
        <v>PERMANENT</v>
      </c>
      <c r="G8625" s="24">
        <v>45233</v>
      </c>
      <c r="H8625" s="24">
        <v>45233</v>
      </c>
      <c r="I8625" s="20" t="s">
        <v>81</v>
      </c>
      <c r="K8625" s="57" t="str">
        <f ca="1">LeaveTracker[[#This Row],[Days]]&amp;" "&amp;LeaveTracker[[#This Row],[Type of Leave]]</f>
        <v>1 SL</v>
      </c>
      <c r="L8625" s="23">
        <f ca="1">NETWORKDAYS(LeaveTracker[[#This Row],[Start Date]],LeaveTracker[[#This Row],[End Date]],lstHolidays)</f>
        <v>1</v>
      </c>
      <c r="M8625" s="27"/>
    </row>
    <row r="8626" spans="1:13" ht="30" customHeight="1" x14ac:dyDescent="0.3">
      <c r="A8626" s="27">
        <f t="shared" si="114"/>
        <v>4688</v>
      </c>
      <c r="B8626" s="31">
        <v>45237</v>
      </c>
      <c r="C8626" s="31">
        <v>45227</v>
      </c>
      <c r="D8626" s="19" t="s">
        <v>277</v>
      </c>
      <c r="E8626" s="20" t="str">
        <f>IF(ISBLANK(LeaveTracker[[#This Row],[Employee Name]]),"-----",VLOOKUP(LeaveTracker[[#This Row],[Employee Name]],'List of Employees'!$B$4:$H$767,7))</f>
        <v>PICNIC GROVE</v>
      </c>
      <c r="F8626" s="66" t="str">
        <f>IF(ISBLANK(LeaveTracker[[#This Row],[Employee Name]]),"-----",VLOOKUP(LeaveTracker[[#This Row],[Employee Name]],'List of Employees'!$B$4:$H$767,6))</f>
        <v>PERMANENT</v>
      </c>
      <c r="G8626" s="24">
        <v>45239</v>
      </c>
      <c r="H8626" s="24">
        <v>45239</v>
      </c>
      <c r="I8626" s="20" t="s">
        <v>82</v>
      </c>
      <c r="K8626" s="57" t="str">
        <f ca="1">LeaveTracker[[#This Row],[Days]]&amp;" "&amp;LeaveTracker[[#This Row],[Type of Leave]]</f>
        <v>1 VL</v>
      </c>
      <c r="L8626" s="23">
        <f ca="1">NETWORKDAYS(LeaveTracker[[#This Row],[Start Date]],LeaveTracker[[#This Row],[End Date]],lstHolidays)</f>
        <v>1</v>
      </c>
      <c r="M8626" s="27"/>
    </row>
    <row r="8627" spans="1:13" ht="30" customHeight="1" x14ac:dyDescent="0.3">
      <c r="A8627" s="27">
        <v>4688</v>
      </c>
      <c r="B8627" s="31">
        <v>45237</v>
      </c>
      <c r="C8627" s="31">
        <v>45227</v>
      </c>
      <c r="D8627" s="19" t="s">
        <v>277</v>
      </c>
      <c r="E8627" s="20" t="str">
        <f>IF(ISBLANK(LeaveTracker[[#This Row],[Employee Name]]),"-----",VLOOKUP(LeaveTracker[[#This Row],[Employee Name]],'List of Employees'!$B$4:$H$767,7))</f>
        <v>PICNIC GROVE</v>
      </c>
      <c r="F8627" s="66" t="str">
        <f>IF(ISBLANK(LeaveTracker[[#This Row],[Employee Name]]),"-----",VLOOKUP(LeaveTracker[[#This Row],[Employee Name]],'List of Employees'!$B$4:$H$767,6))</f>
        <v>PERMANENT</v>
      </c>
      <c r="G8627" s="24">
        <v>45246</v>
      </c>
      <c r="H8627" s="24">
        <v>45246</v>
      </c>
      <c r="I8627" s="20" t="s">
        <v>82</v>
      </c>
      <c r="K8627" s="57" t="str">
        <f ca="1">LeaveTracker[[#This Row],[Days]]&amp;" "&amp;LeaveTracker[[#This Row],[Type of Leave]]</f>
        <v>1 VL</v>
      </c>
      <c r="L8627" s="23">
        <f ca="1">NETWORKDAYS(LeaveTracker[[#This Row],[Start Date]],LeaveTracker[[#This Row],[End Date]],lstHolidays)</f>
        <v>1</v>
      </c>
      <c r="M8627" s="27"/>
    </row>
    <row r="8628" spans="1:13" ht="30" customHeight="1" x14ac:dyDescent="0.3">
      <c r="A8628" s="27">
        <v>4688</v>
      </c>
      <c r="B8628" s="31">
        <v>45237</v>
      </c>
      <c r="C8628" s="31">
        <v>45227</v>
      </c>
      <c r="D8628" s="19" t="s">
        <v>277</v>
      </c>
      <c r="E8628" s="20" t="str">
        <f>IF(ISBLANK(LeaveTracker[[#This Row],[Employee Name]]),"-----",VLOOKUP(LeaveTracker[[#This Row],[Employee Name]],'List of Employees'!$B$4:$H$767,7))</f>
        <v>PICNIC GROVE</v>
      </c>
      <c r="F8628" s="66" t="str">
        <f>IF(ISBLANK(LeaveTracker[[#This Row],[Employee Name]]),"-----",VLOOKUP(LeaveTracker[[#This Row],[Employee Name]],'List of Employees'!$B$4:$H$767,6))</f>
        <v>PERMANENT</v>
      </c>
      <c r="G8628" s="24">
        <v>45248</v>
      </c>
      <c r="H8628" s="24">
        <v>45248</v>
      </c>
      <c r="I8628" s="20" t="s">
        <v>82</v>
      </c>
      <c r="K8628" s="57" t="str">
        <f>LeaveTracker[[#This Row],[Days]]&amp;" "&amp;LeaveTracker[[#This Row],[Type of Leave]]</f>
        <v>1 VL</v>
      </c>
      <c r="L8628" s="23">
        <v>1</v>
      </c>
      <c r="M8628" s="27"/>
    </row>
    <row r="8629" spans="1:13" ht="30" customHeight="1" x14ac:dyDescent="0.3">
      <c r="A8629" s="27">
        <v>4688</v>
      </c>
      <c r="B8629" s="31">
        <v>45237</v>
      </c>
      <c r="C8629" s="31">
        <v>45227</v>
      </c>
      <c r="D8629" s="19" t="s">
        <v>277</v>
      </c>
      <c r="E8629" s="20" t="str">
        <f>IF(ISBLANK(LeaveTracker[[#This Row],[Employee Name]]),"-----",VLOOKUP(LeaveTracker[[#This Row],[Employee Name]],'List of Employees'!$B$4:$H$767,7))</f>
        <v>PICNIC GROVE</v>
      </c>
      <c r="F8629" s="66" t="str">
        <f>IF(ISBLANK(LeaveTracker[[#This Row],[Employee Name]]),"-----",VLOOKUP(LeaveTracker[[#This Row],[Employee Name]],'List of Employees'!$B$4:$H$767,6))</f>
        <v>PERMANENT</v>
      </c>
      <c r="G8629" s="24">
        <v>45253</v>
      </c>
      <c r="H8629" s="24">
        <v>45253</v>
      </c>
      <c r="I8629" s="20" t="s">
        <v>82</v>
      </c>
      <c r="K8629" s="57" t="str">
        <f ca="1">LeaveTracker[[#This Row],[Days]]&amp;" "&amp;LeaveTracker[[#This Row],[Type of Leave]]</f>
        <v>1 VL</v>
      </c>
      <c r="L8629" s="23">
        <f ca="1">NETWORKDAYS(LeaveTracker[[#This Row],[Start Date]],LeaveTracker[[#This Row],[End Date]],lstHolidays)</f>
        <v>1</v>
      </c>
      <c r="M8629" s="27"/>
    </row>
    <row r="8630" spans="1:13" ht="30" customHeight="1" x14ac:dyDescent="0.3">
      <c r="A8630" s="27">
        <v>4688</v>
      </c>
      <c r="B8630" s="31">
        <v>45237</v>
      </c>
      <c r="C8630" s="31">
        <v>45227</v>
      </c>
      <c r="D8630" s="19" t="s">
        <v>277</v>
      </c>
      <c r="E8630" s="20" t="str">
        <f>IF(ISBLANK(LeaveTracker[[#This Row],[Employee Name]]),"-----",VLOOKUP(LeaveTracker[[#This Row],[Employee Name]],'List of Employees'!$B$4:$H$767,7))</f>
        <v>PICNIC GROVE</v>
      </c>
      <c r="F8630" s="66" t="str">
        <f>IF(ISBLANK(LeaveTracker[[#This Row],[Employee Name]]),"-----",VLOOKUP(LeaveTracker[[#This Row],[Employee Name]],'List of Employees'!$B$4:$H$767,6))</f>
        <v>PERMANENT</v>
      </c>
      <c r="G8630" s="24">
        <v>45255</v>
      </c>
      <c r="H8630" s="24">
        <v>45255</v>
      </c>
      <c r="I8630" s="20" t="s">
        <v>82</v>
      </c>
      <c r="K8630" s="57" t="str">
        <f>LeaveTracker[[#This Row],[Days]]&amp;" "&amp;LeaveTracker[[#This Row],[Type of Leave]]</f>
        <v>1 VL</v>
      </c>
      <c r="L8630" s="23">
        <v>1</v>
      </c>
      <c r="M8630" s="27"/>
    </row>
    <row r="8631" spans="1:13" ht="30" customHeight="1" x14ac:dyDescent="0.3">
      <c r="A8631" s="27">
        <f>A8626+1</f>
        <v>4689</v>
      </c>
      <c r="B8631" s="31">
        <v>45237</v>
      </c>
      <c r="C8631" s="31">
        <v>45228</v>
      </c>
      <c r="D8631" s="19" t="s">
        <v>282</v>
      </c>
      <c r="E8631" s="20" t="str">
        <f>IF(ISBLANK(LeaveTracker[[#This Row],[Employee Name]]),"-----",VLOOKUP(LeaveTracker[[#This Row],[Employee Name]],'List of Employees'!$B$4:$H$767,7))</f>
        <v>PICNIC GROVE</v>
      </c>
      <c r="F8631" s="66" t="str">
        <f>IF(ISBLANK(LeaveTracker[[#This Row],[Employee Name]]),"-----",VLOOKUP(LeaveTracker[[#This Row],[Employee Name]],'List of Employees'!$B$4:$H$767,6))</f>
        <v>PERMANENT</v>
      </c>
      <c r="G8631" s="24">
        <v>45273</v>
      </c>
      <c r="H8631" s="24">
        <v>45273</v>
      </c>
      <c r="I8631" s="20" t="s">
        <v>297</v>
      </c>
      <c r="J8631" s="42" t="s">
        <v>1000</v>
      </c>
      <c r="K8631" s="57" t="str">
        <f ca="1">LeaveTracker[[#This Row],[Days]]&amp;" "&amp;LeaveTracker[[#This Row],[Type of Leave]]</f>
        <v>1 OTHER</v>
      </c>
      <c r="L8631" s="23">
        <f ca="1">NETWORKDAYS(LeaveTracker[[#This Row],[Start Date]],LeaveTracker[[#This Row],[End Date]],lstHolidays)</f>
        <v>1</v>
      </c>
      <c r="M8631" s="27"/>
    </row>
    <row r="8632" spans="1:13" ht="30" customHeight="1" x14ac:dyDescent="0.3">
      <c r="A8632" s="27">
        <v>4689</v>
      </c>
      <c r="B8632" s="31">
        <v>45237</v>
      </c>
      <c r="C8632" s="31">
        <v>45228</v>
      </c>
      <c r="D8632" s="19" t="s">
        <v>282</v>
      </c>
      <c r="E8632" s="20" t="str">
        <f>IF(ISBLANK(LeaveTracker[[#This Row],[Employee Name]]),"-----",VLOOKUP(LeaveTracker[[#This Row],[Employee Name]],'List of Employees'!$B$4:$H$767,7))</f>
        <v>PICNIC GROVE</v>
      </c>
      <c r="F8632" s="66" t="str">
        <f>IF(ISBLANK(LeaveTracker[[#This Row],[Employee Name]]),"-----",VLOOKUP(LeaveTracker[[#This Row],[Employee Name]],'List of Employees'!$B$4:$H$767,6))</f>
        <v>PERMANENT</v>
      </c>
      <c r="G8632" s="24">
        <v>45282</v>
      </c>
      <c r="H8632" s="24">
        <v>45282</v>
      </c>
      <c r="I8632" s="20" t="s">
        <v>297</v>
      </c>
      <c r="J8632" s="42" t="s">
        <v>1000</v>
      </c>
      <c r="K8632" s="57" t="str">
        <f ca="1">LeaveTracker[[#This Row],[Days]]&amp;" "&amp;LeaveTracker[[#This Row],[Type of Leave]]</f>
        <v>1 OTHER</v>
      </c>
      <c r="L8632" s="23">
        <f ca="1">NETWORKDAYS(LeaveTracker[[#This Row],[Start Date]],LeaveTracker[[#This Row],[End Date]],lstHolidays)</f>
        <v>1</v>
      </c>
      <c r="M8632" s="27"/>
    </row>
    <row r="8633" spans="1:13" ht="30" customHeight="1" x14ac:dyDescent="0.3">
      <c r="A8633" s="27">
        <f>A8631+1</f>
        <v>4690</v>
      </c>
      <c r="B8633" s="31">
        <v>45237</v>
      </c>
      <c r="C8633" s="31">
        <v>45228</v>
      </c>
      <c r="D8633" s="19" t="s">
        <v>282</v>
      </c>
      <c r="E8633" s="20" t="str">
        <f>IF(ISBLANK(LeaveTracker[[#This Row],[Employee Name]]),"-----",VLOOKUP(LeaveTracker[[#This Row],[Employee Name]],'List of Employees'!$B$4:$H$767,7))</f>
        <v>PICNIC GROVE</v>
      </c>
      <c r="F8633" s="66" t="str">
        <f>IF(ISBLANK(LeaveTracker[[#This Row],[Employee Name]]),"-----",VLOOKUP(LeaveTracker[[#This Row],[Employee Name]],'List of Employees'!$B$4:$H$767,6))</f>
        <v>PERMANENT</v>
      </c>
      <c r="G8633" s="24">
        <v>45252</v>
      </c>
      <c r="H8633" s="24">
        <v>45252</v>
      </c>
      <c r="I8633" s="20" t="s">
        <v>82</v>
      </c>
      <c r="K8633" s="57" t="str">
        <f ca="1">LeaveTracker[[#This Row],[Days]]&amp;" "&amp;LeaveTracker[[#This Row],[Type of Leave]]</f>
        <v>1 VL</v>
      </c>
      <c r="L8633" s="23">
        <f ca="1">NETWORKDAYS(LeaveTracker[[#This Row],[Start Date]],LeaveTracker[[#This Row],[End Date]],lstHolidays)</f>
        <v>1</v>
      </c>
      <c r="M8633" s="27"/>
    </row>
    <row r="8634" spans="1:13" ht="30" customHeight="1" x14ac:dyDescent="0.3">
      <c r="A8634" s="27">
        <v>4690</v>
      </c>
      <c r="B8634" s="31">
        <v>45237</v>
      </c>
      <c r="C8634" s="31">
        <v>45228</v>
      </c>
      <c r="D8634" s="19" t="s">
        <v>282</v>
      </c>
      <c r="E8634" s="20" t="str">
        <f>IF(ISBLANK(LeaveTracker[[#This Row],[Employee Name]]),"-----",VLOOKUP(LeaveTracker[[#This Row],[Employee Name]],'List of Employees'!$B$4:$H$767,7))</f>
        <v>PICNIC GROVE</v>
      </c>
      <c r="F8634" s="66" t="str">
        <f>IF(ISBLANK(LeaveTracker[[#This Row],[Employee Name]]),"-----",VLOOKUP(LeaveTracker[[#This Row],[Employee Name]],'List of Employees'!$B$4:$H$767,6))</f>
        <v>PERMANENT</v>
      </c>
      <c r="G8634" s="24">
        <v>45259</v>
      </c>
      <c r="H8634" s="24">
        <v>45259</v>
      </c>
      <c r="I8634" s="20" t="s">
        <v>82</v>
      </c>
      <c r="K8634" s="57" t="str">
        <f ca="1">LeaveTracker[[#This Row],[Days]]&amp;" "&amp;LeaveTracker[[#This Row],[Type of Leave]]</f>
        <v>1 VL</v>
      </c>
      <c r="L8634" s="23">
        <f ca="1">NETWORKDAYS(LeaveTracker[[#This Row],[Start Date]],LeaveTracker[[#This Row],[End Date]],lstHolidays)</f>
        <v>1</v>
      </c>
      <c r="M8634" s="27"/>
    </row>
    <row r="8635" spans="1:13" ht="30" customHeight="1" x14ac:dyDescent="0.3">
      <c r="A8635" s="27">
        <f>A8633+1</f>
        <v>4691</v>
      </c>
      <c r="B8635" s="31">
        <v>45237</v>
      </c>
      <c r="C8635" s="31">
        <v>45228</v>
      </c>
      <c r="D8635" s="19" t="s">
        <v>282</v>
      </c>
      <c r="E8635" s="20" t="str">
        <f>IF(ISBLANK(LeaveTracker[[#This Row],[Employee Name]]),"-----",VLOOKUP(LeaveTracker[[#This Row],[Employee Name]],'List of Employees'!$B$4:$H$767,7))</f>
        <v>PICNIC GROVE</v>
      </c>
      <c r="F8635" s="66" t="str">
        <f>IF(ISBLANK(LeaveTracker[[#This Row],[Employee Name]]),"-----",VLOOKUP(LeaveTracker[[#This Row],[Employee Name]],'List of Employees'!$B$4:$H$767,6))</f>
        <v>PERMANENT</v>
      </c>
      <c r="G8635" s="24">
        <v>45266</v>
      </c>
      <c r="H8635" s="24">
        <v>45266</v>
      </c>
      <c r="I8635" s="20" t="s">
        <v>82</v>
      </c>
      <c r="K8635" s="57" t="str">
        <f ca="1">LeaveTracker[[#This Row],[Days]]&amp;" "&amp;LeaveTracker[[#This Row],[Type of Leave]]</f>
        <v>1 VL</v>
      </c>
      <c r="L8635" s="23">
        <f ca="1">NETWORKDAYS(LeaveTracker[[#This Row],[Start Date]],LeaveTracker[[#This Row],[End Date]],lstHolidays)</f>
        <v>1</v>
      </c>
      <c r="M8635" s="27"/>
    </row>
    <row r="8636" spans="1:13" ht="30" customHeight="1" x14ac:dyDescent="0.3">
      <c r="A8636" s="27">
        <f t="shared" si="114"/>
        <v>4692</v>
      </c>
      <c r="B8636" s="31">
        <v>45237</v>
      </c>
      <c r="C8636" s="31">
        <v>45220</v>
      </c>
      <c r="D8636" s="19" t="s">
        <v>2417</v>
      </c>
      <c r="E8636" s="20" t="str">
        <f>IF(ISBLANK(LeaveTracker[[#This Row],[Employee Name]]),"-----",VLOOKUP(LeaveTracker[[#This Row],[Employee Name]],'List of Employees'!$B$4:$H$767,7))</f>
        <v>PICNIC GROVE</v>
      </c>
      <c r="F8636" s="66" t="str">
        <f>IF(ISBLANK(LeaveTracker[[#This Row],[Employee Name]]),"-----",VLOOKUP(LeaveTracker[[#This Row],[Employee Name]],'List of Employees'!$B$4:$H$767,6))</f>
        <v>CASUAL</v>
      </c>
      <c r="G8636" s="24">
        <v>45233</v>
      </c>
      <c r="H8636" s="24">
        <v>45233</v>
      </c>
      <c r="I8636" s="20" t="s">
        <v>82</v>
      </c>
      <c r="K8636" s="57" t="str">
        <f ca="1">LeaveTracker[[#This Row],[Days]]&amp;" "&amp;LeaveTracker[[#This Row],[Type of Leave]]</f>
        <v>1 VL</v>
      </c>
      <c r="L8636" s="23">
        <f ca="1">NETWORKDAYS(LeaveTracker[[#This Row],[Start Date]],LeaveTracker[[#This Row],[End Date]],lstHolidays)</f>
        <v>1</v>
      </c>
      <c r="M8636" s="27"/>
    </row>
    <row r="8637" spans="1:13" ht="30" customHeight="1" x14ac:dyDescent="0.3">
      <c r="A8637" s="27">
        <v>4692</v>
      </c>
      <c r="B8637" s="31">
        <v>45237</v>
      </c>
      <c r="C8637" s="31">
        <v>45220</v>
      </c>
      <c r="D8637" s="19" t="s">
        <v>2417</v>
      </c>
      <c r="E8637" s="20" t="str">
        <f>IF(ISBLANK(LeaveTracker[[#This Row],[Employee Name]]),"-----",VLOOKUP(LeaveTracker[[#This Row],[Employee Name]],'List of Employees'!$B$4:$H$767,7))</f>
        <v>PICNIC GROVE</v>
      </c>
      <c r="F8637" s="66" t="str">
        <f>IF(ISBLANK(LeaveTracker[[#This Row],[Employee Name]]),"-----",VLOOKUP(LeaveTracker[[#This Row],[Employee Name]],'List of Employees'!$B$4:$H$767,6))</f>
        <v>CASUAL</v>
      </c>
      <c r="G8637" s="24">
        <v>45236</v>
      </c>
      <c r="H8637" s="24">
        <v>45240</v>
      </c>
      <c r="I8637" s="20" t="s">
        <v>82</v>
      </c>
      <c r="K8637" s="57" t="str">
        <f ca="1">LeaveTracker[[#This Row],[Days]]&amp;" "&amp;LeaveTracker[[#This Row],[Type of Leave]]</f>
        <v>5 VL</v>
      </c>
      <c r="L8637" s="23">
        <f ca="1">NETWORKDAYS(LeaveTracker[[#This Row],[Start Date]],LeaveTracker[[#This Row],[End Date]],lstHolidays)</f>
        <v>5</v>
      </c>
      <c r="M8637" s="27"/>
    </row>
    <row r="8638" spans="1:13" ht="30" customHeight="1" x14ac:dyDescent="0.3">
      <c r="A8638" s="27">
        <v>4692</v>
      </c>
      <c r="B8638" s="31">
        <v>45237</v>
      </c>
      <c r="C8638" s="31">
        <v>45220</v>
      </c>
      <c r="D8638" s="19" t="s">
        <v>2417</v>
      </c>
      <c r="E8638" s="20" t="str">
        <f>IF(ISBLANK(LeaveTracker[[#This Row],[Employee Name]]),"-----",VLOOKUP(LeaveTracker[[#This Row],[Employee Name]],'List of Employees'!$B$4:$H$767,7))</f>
        <v>PICNIC GROVE</v>
      </c>
      <c r="F8638" s="66" t="str">
        <f>IF(ISBLANK(LeaveTracker[[#This Row],[Employee Name]]),"-----",VLOOKUP(LeaveTracker[[#This Row],[Employee Name]],'List of Employees'!$B$4:$H$767,6))</f>
        <v>CASUAL</v>
      </c>
      <c r="G8638" s="24">
        <v>45243</v>
      </c>
      <c r="H8638" s="24">
        <v>45245</v>
      </c>
      <c r="I8638" s="20" t="s">
        <v>82</v>
      </c>
      <c r="K8638" s="57" t="str">
        <f ca="1">LeaveTracker[[#This Row],[Days]]&amp;" "&amp;LeaveTracker[[#This Row],[Type of Leave]]</f>
        <v>3 VL</v>
      </c>
      <c r="L8638" s="23">
        <f ca="1">NETWORKDAYS(LeaveTracker[[#This Row],[Start Date]],LeaveTracker[[#This Row],[End Date]],lstHolidays)</f>
        <v>3</v>
      </c>
      <c r="M8638" s="27"/>
    </row>
    <row r="8639" spans="1:13" ht="30" customHeight="1" x14ac:dyDescent="0.3">
      <c r="A8639" s="27">
        <f>A8636+1</f>
        <v>4693</v>
      </c>
      <c r="B8639" s="31">
        <v>45237</v>
      </c>
      <c r="C8639" s="31">
        <v>45227</v>
      </c>
      <c r="D8639" s="19" t="s">
        <v>546</v>
      </c>
      <c r="E8639" s="20" t="str">
        <f>IF(ISBLANK(LeaveTracker[[#This Row],[Employee Name]]),"-----",VLOOKUP(LeaveTracker[[#This Row],[Employee Name]],'List of Employees'!$B$4:$H$767,7))</f>
        <v>PICNIC GROVE</v>
      </c>
      <c r="F8639" s="66" t="str">
        <f>IF(ISBLANK(LeaveTracker[[#This Row],[Employee Name]]),"-----",VLOOKUP(LeaveTracker[[#This Row],[Employee Name]],'List of Employees'!$B$4:$H$767,6))</f>
        <v>PERMANENT</v>
      </c>
      <c r="G8639" s="24">
        <v>45278</v>
      </c>
      <c r="H8639" s="24">
        <v>45278</v>
      </c>
      <c r="I8639" s="20" t="s">
        <v>297</v>
      </c>
      <c r="J8639" s="42" t="s">
        <v>1000</v>
      </c>
      <c r="K8639" s="57" t="str">
        <f ca="1">LeaveTracker[[#This Row],[Days]]&amp;" "&amp;LeaveTracker[[#This Row],[Type of Leave]]</f>
        <v>1 OTHER</v>
      </c>
      <c r="L8639" s="23">
        <f ca="1">NETWORKDAYS(LeaveTracker[[#This Row],[Start Date]],LeaveTracker[[#This Row],[End Date]],lstHolidays)</f>
        <v>1</v>
      </c>
      <c r="M8639" s="27"/>
    </row>
    <row r="8640" spans="1:13" ht="30" customHeight="1" x14ac:dyDescent="0.3">
      <c r="A8640" s="27">
        <f t="shared" si="114"/>
        <v>4694</v>
      </c>
      <c r="B8640" s="31">
        <v>45237</v>
      </c>
      <c r="C8640" s="31">
        <v>45227</v>
      </c>
      <c r="D8640" s="19" t="s">
        <v>546</v>
      </c>
      <c r="E8640" s="20" t="str">
        <f>IF(ISBLANK(LeaveTracker[[#This Row],[Employee Name]]),"-----",VLOOKUP(LeaveTracker[[#This Row],[Employee Name]],'List of Employees'!$B$4:$H$767,7))</f>
        <v>PICNIC GROVE</v>
      </c>
      <c r="F8640" s="66" t="str">
        <f>IF(ISBLANK(LeaveTracker[[#This Row],[Employee Name]]),"-----",VLOOKUP(LeaveTracker[[#This Row],[Employee Name]],'List of Employees'!$B$4:$H$767,6))</f>
        <v>PERMANENT</v>
      </c>
      <c r="G8640" s="24">
        <v>45264</v>
      </c>
      <c r="H8640" s="24">
        <v>45264</v>
      </c>
      <c r="I8640" s="20" t="s">
        <v>82</v>
      </c>
      <c r="K8640" s="57" t="str">
        <f ca="1">LeaveTracker[[#This Row],[Days]]&amp;" "&amp;LeaveTracker[[#This Row],[Type of Leave]]</f>
        <v>1 VL</v>
      </c>
      <c r="L8640" s="23">
        <f ca="1">NETWORKDAYS(LeaveTracker[[#This Row],[Start Date]],LeaveTracker[[#This Row],[End Date]],lstHolidays)</f>
        <v>1</v>
      </c>
      <c r="M8640" s="27"/>
    </row>
    <row r="8641" spans="1:13" ht="30" customHeight="1" x14ac:dyDescent="0.3">
      <c r="A8641" s="27">
        <v>4694</v>
      </c>
      <c r="B8641" s="31">
        <v>45237</v>
      </c>
      <c r="C8641" s="31">
        <v>45227</v>
      </c>
      <c r="D8641" s="19" t="s">
        <v>546</v>
      </c>
      <c r="E8641" s="20" t="str">
        <f>IF(ISBLANK(LeaveTracker[[#This Row],[Employee Name]]),"-----",VLOOKUP(LeaveTracker[[#This Row],[Employee Name]],'List of Employees'!$B$4:$H$767,7))</f>
        <v>PICNIC GROVE</v>
      </c>
      <c r="F8641" s="66" t="str">
        <f>IF(ISBLANK(LeaveTracker[[#This Row],[Employee Name]]),"-----",VLOOKUP(LeaveTracker[[#This Row],[Employee Name]],'List of Employees'!$B$4:$H$767,6))</f>
        <v>PERMANENT</v>
      </c>
      <c r="G8641" s="24">
        <v>45271</v>
      </c>
      <c r="H8641" s="24">
        <v>45271</v>
      </c>
      <c r="I8641" s="20" t="s">
        <v>82</v>
      </c>
      <c r="K8641" s="57" t="str">
        <f ca="1">LeaveTracker[[#This Row],[Days]]&amp;" "&amp;LeaveTracker[[#This Row],[Type of Leave]]</f>
        <v>1 VL</v>
      </c>
      <c r="L8641" s="23">
        <f ca="1">NETWORKDAYS(LeaveTracker[[#This Row],[Start Date]],LeaveTracker[[#This Row],[End Date]],lstHolidays)</f>
        <v>1</v>
      </c>
      <c r="M8641" s="27"/>
    </row>
    <row r="8642" spans="1:13" ht="30" customHeight="1" x14ac:dyDescent="0.3">
      <c r="A8642" s="27">
        <f>A8640+1</f>
        <v>4695</v>
      </c>
      <c r="B8642" s="31">
        <v>45237</v>
      </c>
      <c r="C8642" s="31">
        <v>45227</v>
      </c>
      <c r="D8642" s="19" t="s">
        <v>546</v>
      </c>
      <c r="E8642" s="20" t="str">
        <f>IF(ISBLANK(LeaveTracker[[#This Row],[Employee Name]]),"-----",VLOOKUP(LeaveTracker[[#This Row],[Employee Name]],'List of Employees'!$B$4:$H$767,7))</f>
        <v>PICNIC GROVE</v>
      </c>
      <c r="F8642" s="66" t="str">
        <f>IF(ISBLANK(LeaveTracker[[#This Row],[Employee Name]]),"-----",VLOOKUP(LeaveTracker[[#This Row],[Employee Name]],'List of Employees'!$B$4:$H$767,6))</f>
        <v>PERMANENT</v>
      </c>
      <c r="G8642" s="24">
        <v>45240</v>
      </c>
      <c r="H8642" s="24">
        <v>45240</v>
      </c>
      <c r="I8642" s="20" t="s">
        <v>82</v>
      </c>
      <c r="K8642" s="57" t="str">
        <f ca="1">LeaveTracker[[#This Row],[Days]]&amp;" "&amp;LeaveTracker[[#This Row],[Type of Leave]]</f>
        <v>1 VL</v>
      </c>
      <c r="L8642" s="23">
        <f ca="1">NETWORKDAYS(LeaveTracker[[#This Row],[Start Date]],LeaveTracker[[#This Row],[End Date]],lstHolidays)</f>
        <v>1</v>
      </c>
      <c r="M8642" s="27"/>
    </row>
    <row r="8643" spans="1:13" ht="30" customHeight="1" x14ac:dyDescent="0.3">
      <c r="A8643" s="27">
        <v>4695</v>
      </c>
      <c r="B8643" s="31">
        <v>45237</v>
      </c>
      <c r="C8643" s="31">
        <v>45227</v>
      </c>
      <c r="D8643" s="19" t="s">
        <v>546</v>
      </c>
      <c r="E8643" s="20" t="str">
        <f>IF(ISBLANK(LeaveTracker[[#This Row],[Employee Name]]),"-----",VLOOKUP(LeaveTracker[[#This Row],[Employee Name]],'List of Employees'!$B$4:$H$767,7))</f>
        <v>PICNIC GROVE</v>
      </c>
      <c r="F8643" s="66" t="str">
        <f>IF(ISBLANK(LeaveTracker[[#This Row],[Employee Name]]),"-----",VLOOKUP(LeaveTracker[[#This Row],[Employee Name]],'List of Employees'!$B$4:$H$767,6))</f>
        <v>PERMANENT</v>
      </c>
      <c r="G8643" s="24">
        <v>45243</v>
      </c>
      <c r="H8643" s="24">
        <v>45243</v>
      </c>
      <c r="I8643" s="20" t="s">
        <v>82</v>
      </c>
      <c r="K8643" s="57" t="str">
        <f ca="1">LeaveTracker[[#This Row],[Days]]&amp;" "&amp;LeaveTracker[[#This Row],[Type of Leave]]</f>
        <v>1 VL</v>
      </c>
      <c r="L8643" s="23">
        <f ca="1">NETWORKDAYS(LeaveTracker[[#This Row],[Start Date]],LeaveTracker[[#This Row],[End Date]],lstHolidays)</f>
        <v>1</v>
      </c>
      <c r="M8643" s="27"/>
    </row>
    <row r="8644" spans="1:13" ht="30" customHeight="1" x14ac:dyDescent="0.3">
      <c r="A8644" s="27">
        <v>4695</v>
      </c>
      <c r="B8644" s="31">
        <v>45237</v>
      </c>
      <c r="C8644" s="31">
        <v>45227</v>
      </c>
      <c r="D8644" s="19" t="s">
        <v>546</v>
      </c>
      <c r="E8644" s="20" t="str">
        <f>IF(ISBLANK(LeaveTracker[[#This Row],[Employee Name]]),"-----",VLOOKUP(LeaveTracker[[#This Row],[Employee Name]],'List of Employees'!$B$4:$H$767,7))</f>
        <v>PICNIC GROVE</v>
      </c>
      <c r="F8644" s="66" t="str">
        <f>IF(ISBLANK(LeaveTracker[[#This Row],[Employee Name]]),"-----",VLOOKUP(LeaveTracker[[#This Row],[Employee Name]],'List of Employees'!$B$4:$H$767,6))</f>
        <v>PERMANENT</v>
      </c>
      <c r="G8644" s="24">
        <v>45250</v>
      </c>
      <c r="H8644" s="24">
        <v>45250</v>
      </c>
      <c r="I8644" s="20" t="s">
        <v>82</v>
      </c>
      <c r="K8644" s="57" t="str">
        <f ca="1">LeaveTracker[[#This Row],[Days]]&amp;" "&amp;LeaveTracker[[#This Row],[Type of Leave]]</f>
        <v>1 VL</v>
      </c>
      <c r="L8644" s="23">
        <f ca="1">NETWORKDAYS(LeaveTracker[[#This Row],[Start Date]],LeaveTracker[[#This Row],[End Date]],lstHolidays)</f>
        <v>1</v>
      </c>
      <c r="M8644" s="27"/>
    </row>
    <row r="8645" spans="1:13" ht="30" customHeight="1" x14ac:dyDescent="0.3">
      <c r="A8645" s="27">
        <f>A8642+1</f>
        <v>4696</v>
      </c>
      <c r="B8645" s="31">
        <v>45237</v>
      </c>
      <c r="C8645" s="31">
        <v>45233</v>
      </c>
      <c r="D8645" s="19" t="s">
        <v>947</v>
      </c>
      <c r="E8645" s="20" t="str">
        <f>IF(ISBLANK(LeaveTracker[[#This Row],[Employee Name]]),"-----",VLOOKUP(LeaveTracker[[#This Row],[Employee Name]],'List of Employees'!$B$4:$H$767,7))</f>
        <v>ACCOUNTING</v>
      </c>
      <c r="F8645" s="66" t="str">
        <f>IF(ISBLANK(LeaveTracker[[#This Row],[Employee Name]]),"-----",VLOOKUP(LeaveTracker[[#This Row],[Employee Name]],'List of Employees'!$B$4:$H$767,6))</f>
        <v>PERMANENT</v>
      </c>
      <c r="G8645" s="24">
        <v>45250</v>
      </c>
      <c r="H8645" s="24">
        <v>45250</v>
      </c>
      <c r="I8645" s="20" t="s">
        <v>297</v>
      </c>
      <c r="J8645" s="42" t="s">
        <v>1000</v>
      </c>
      <c r="K8645" s="57" t="str">
        <f ca="1">LeaveTracker[[#This Row],[Days]]&amp;" "&amp;LeaveTracker[[#This Row],[Type of Leave]]</f>
        <v>1 OTHER</v>
      </c>
      <c r="L8645" s="23">
        <f ca="1">NETWORKDAYS(LeaveTracker[[#This Row],[Start Date]],LeaveTracker[[#This Row],[End Date]],lstHolidays)</f>
        <v>1</v>
      </c>
      <c r="M8645" s="27"/>
    </row>
    <row r="8646" spans="1:13" ht="30" customHeight="1" x14ac:dyDescent="0.3">
      <c r="A8646" s="27">
        <f t="shared" si="114"/>
        <v>4697</v>
      </c>
      <c r="B8646" s="31">
        <v>45237</v>
      </c>
      <c r="C8646" s="31">
        <v>45233</v>
      </c>
      <c r="D8646" s="19" t="s">
        <v>1080</v>
      </c>
      <c r="E8646" s="20" t="str">
        <f>IF(ISBLANK(LeaveTracker[[#This Row],[Employee Name]]),"-----",VLOOKUP(LeaveTracker[[#This Row],[Employee Name]],'List of Employees'!$B$4:$H$767,7))</f>
        <v>ACCOUNTING</v>
      </c>
      <c r="F8646" s="66" t="str">
        <f>IF(ISBLANK(LeaveTracker[[#This Row],[Employee Name]]),"-----",VLOOKUP(LeaveTracker[[#This Row],[Employee Name]],'List of Employees'!$B$4:$H$767,6))</f>
        <v>PERMANENT</v>
      </c>
      <c r="G8646" s="24">
        <v>45225</v>
      </c>
      <c r="H8646" s="24">
        <v>45225</v>
      </c>
      <c r="I8646" s="20" t="s">
        <v>81</v>
      </c>
      <c r="K8646" s="57" t="str">
        <f ca="1">LeaveTracker[[#This Row],[Days]]&amp;" "&amp;LeaveTracker[[#This Row],[Type of Leave]]</f>
        <v>1 SL</v>
      </c>
      <c r="L8646" s="23">
        <f ca="1">NETWORKDAYS(LeaveTracker[[#This Row],[Start Date]],LeaveTracker[[#This Row],[End Date]],lstHolidays)</f>
        <v>1</v>
      </c>
      <c r="M8646" s="27"/>
    </row>
    <row r="8647" spans="1:13" ht="30" customHeight="1" x14ac:dyDescent="0.3">
      <c r="A8647" s="27">
        <v>4697</v>
      </c>
      <c r="B8647" s="31">
        <v>45237</v>
      </c>
      <c r="C8647" s="31">
        <v>45233</v>
      </c>
      <c r="D8647" s="19" t="s">
        <v>1080</v>
      </c>
      <c r="E8647" s="20" t="str">
        <f>IF(ISBLANK(LeaveTracker[[#This Row],[Employee Name]]),"-----",VLOOKUP(LeaveTracker[[#This Row],[Employee Name]],'List of Employees'!$B$4:$H$767,7))</f>
        <v>ACCOUNTING</v>
      </c>
      <c r="F8647" s="66" t="str">
        <f>IF(ISBLANK(LeaveTracker[[#This Row],[Employee Name]]),"-----",VLOOKUP(LeaveTracker[[#This Row],[Employee Name]],'List of Employees'!$B$4:$H$767,6))</f>
        <v>PERMANENT</v>
      </c>
      <c r="G8647" s="24">
        <v>45230</v>
      </c>
      <c r="H8647" s="24">
        <v>45230</v>
      </c>
      <c r="I8647" s="20" t="s">
        <v>81</v>
      </c>
      <c r="K8647" s="57" t="str">
        <f ca="1">LeaveTracker[[#This Row],[Days]]&amp;" "&amp;LeaveTracker[[#This Row],[Type of Leave]]</f>
        <v>1 SL</v>
      </c>
      <c r="L8647" s="23">
        <f ca="1">NETWORKDAYS(LeaveTracker[[#This Row],[Start Date]],LeaveTracker[[#This Row],[End Date]],lstHolidays)</f>
        <v>1</v>
      </c>
      <c r="M8647" s="27"/>
    </row>
    <row r="8648" spans="1:13" ht="30" customHeight="1" x14ac:dyDescent="0.3">
      <c r="A8648" s="27">
        <f>A8646+1</f>
        <v>4698</v>
      </c>
      <c r="B8648" s="31">
        <v>45237</v>
      </c>
      <c r="C8648" s="31">
        <v>45225</v>
      </c>
      <c r="D8648" s="19" t="s">
        <v>1865</v>
      </c>
      <c r="E8648" s="20" t="str">
        <f>IF(ISBLANK(LeaveTracker[[#This Row],[Employee Name]]),"-----",VLOOKUP(LeaveTracker[[#This Row],[Employee Name]],'List of Employees'!$B$4:$H$767,7))</f>
        <v>CSWDO</v>
      </c>
      <c r="F8648" s="66" t="str">
        <f>IF(ISBLANK(LeaveTracker[[#This Row],[Employee Name]]),"-----",VLOOKUP(LeaveTracker[[#This Row],[Employee Name]],'List of Employees'!$B$4:$H$767,6))</f>
        <v>CASUAL</v>
      </c>
      <c r="G8648" s="24">
        <v>45222</v>
      </c>
      <c r="H8648" s="24">
        <v>45224</v>
      </c>
      <c r="I8648" s="20" t="s">
        <v>81</v>
      </c>
      <c r="K8648" s="57" t="str">
        <f ca="1">LeaveTracker[[#This Row],[Days]]&amp;" "&amp;LeaveTracker[[#This Row],[Type of Leave]]</f>
        <v>3 SL</v>
      </c>
      <c r="L8648" s="23">
        <f ca="1">NETWORKDAYS(LeaveTracker[[#This Row],[Start Date]],LeaveTracker[[#This Row],[End Date]],lstHolidays)</f>
        <v>3</v>
      </c>
      <c r="M8648" s="27"/>
    </row>
    <row r="8649" spans="1:13" ht="30" customHeight="1" x14ac:dyDescent="0.3">
      <c r="A8649" s="27">
        <f t="shared" si="114"/>
        <v>4699</v>
      </c>
      <c r="B8649" s="31">
        <v>45237</v>
      </c>
      <c r="C8649" s="31">
        <v>45225</v>
      </c>
      <c r="D8649" s="19" t="s">
        <v>2111</v>
      </c>
      <c r="E8649" s="20" t="str">
        <f>IF(ISBLANK(LeaveTracker[[#This Row],[Employee Name]]),"-----",VLOOKUP(LeaveTracker[[#This Row],[Employee Name]],'List of Employees'!$B$4:$H$767,7))</f>
        <v>CPDO</v>
      </c>
      <c r="F8649" s="66" t="str">
        <f>IF(ISBLANK(LeaveTracker[[#This Row],[Employee Name]]),"-----",VLOOKUP(LeaveTracker[[#This Row],[Employee Name]],'List of Employees'!$B$4:$H$767,6))</f>
        <v>PERMANENT</v>
      </c>
      <c r="G8649" s="24">
        <v>45222</v>
      </c>
      <c r="H8649" s="24">
        <v>45223</v>
      </c>
      <c r="I8649" s="20" t="s">
        <v>81</v>
      </c>
      <c r="K8649" s="57" t="str">
        <f ca="1">LeaveTracker[[#This Row],[Days]]&amp;" "&amp;LeaveTracker[[#This Row],[Type of Leave]]</f>
        <v>2 SL</v>
      </c>
      <c r="L8649" s="23">
        <f ca="1">NETWORKDAYS(LeaveTracker[[#This Row],[Start Date]],LeaveTracker[[#This Row],[End Date]],lstHolidays)</f>
        <v>2</v>
      </c>
      <c r="M8649" s="27"/>
    </row>
    <row r="8650" spans="1:13" ht="30" customHeight="1" x14ac:dyDescent="0.3">
      <c r="A8650" s="27">
        <f t="shared" si="114"/>
        <v>4700</v>
      </c>
      <c r="B8650" s="31">
        <v>45237</v>
      </c>
      <c r="C8650" s="31">
        <v>45215</v>
      </c>
      <c r="D8650" s="19" t="s">
        <v>1825</v>
      </c>
      <c r="E8650" s="20" t="str">
        <f>IF(ISBLANK(LeaveTracker[[#This Row],[Employee Name]]),"-----",VLOOKUP(LeaveTracker[[#This Row],[Employee Name]],'List of Employees'!$B$4:$H$767,7))</f>
        <v>CPDO</v>
      </c>
      <c r="F8650" s="66" t="str">
        <f>IF(ISBLANK(LeaveTracker[[#This Row],[Employee Name]]),"-----",VLOOKUP(LeaveTracker[[#This Row],[Employee Name]],'List of Employees'!$B$4:$H$767,6))</f>
        <v>CASUAL</v>
      </c>
      <c r="G8650" s="24">
        <v>45224</v>
      </c>
      <c r="H8650" s="24">
        <v>45224</v>
      </c>
      <c r="I8650" s="20" t="s">
        <v>81</v>
      </c>
      <c r="K8650" s="57" t="str">
        <f ca="1">LeaveTracker[[#This Row],[Days]]&amp;" "&amp;LeaveTracker[[#This Row],[Type of Leave]]</f>
        <v>1 SL</v>
      </c>
      <c r="L8650" s="23">
        <f ca="1">NETWORKDAYS(LeaveTracker[[#This Row],[Start Date]],LeaveTracker[[#This Row],[End Date]],lstHolidays)</f>
        <v>1</v>
      </c>
      <c r="M8650" s="27"/>
    </row>
    <row r="8651" spans="1:13" ht="30" customHeight="1" x14ac:dyDescent="0.3">
      <c r="A8651" s="27">
        <f t="shared" si="114"/>
        <v>4701</v>
      </c>
      <c r="B8651" s="31">
        <v>45237</v>
      </c>
      <c r="C8651" s="31">
        <v>45225</v>
      </c>
      <c r="D8651" s="19" t="s">
        <v>2111</v>
      </c>
      <c r="E8651" s="20" t="str">
        <f>IF(ISBLANK(LeaveTracker[[#This Row],[Employee Name]]),"-----",VLOOKUP(LeaveTracker[[#This Row],[Employee Name]],'List of Employees'!$B$4:$H$767,7))</f>
        <v>CPDO</v>
      </c>
      <c r="F8651" s="66" t="str">
        <f>IF(ISBLANK(LeaveTracker[[#This Row],[Employee Name]]),"-----",VLOOKUP(LeaveTracker[[#This Row],[Employee Name]],'List of Employees'!$B$4:$H$767,6))</f>
        <v>PERMANENT</v>
      </c>
      <c r="G8651" s="24">
        <v>45258</v>
      </c>
      <c r="H8651" s="24">
        <v>45260</v>
      </c>
      <c r="I8651" s="20" t="s">
        <v>82</v>
      </c>
      <c r="K8651" s="57" t="str">
        <f>LeaveTracker[[#This Row],[Days]]&amp;" "&amp;LeaveTracker[[#This Row],[Type of Leave]]</f>
        <v>3 VL</v>
      </c>
      <c r="L8651" s="23">
        <v>3</v>
      </c>
      <c r="M8651" s="27"/>
    </row>
    <row r="8652" spans="1:13" ht="30" customHeight="1" x14ac:dyDescent="0.3">
      <c r="A8652" s="27">
        <f t="shared" si="114"/>
        <v>4702</v>
      </c>
      <c r="B8652" s="31">
        <v>45237</v>
      </c>
      <c r="C8652" s="31">
        <v>45230</v>
      </c>
      <c r="D8652" s="19" t="s">
        <v>629</v>
      </c>
      <c r="E8652" s="20" t="str">
        <f>IF(ISBLANK(LeaveTracker[[#This Row],[Employee Name]]),"-----",VLOOKUP(LeaveTracker[[#This Row],[Employee Name]],'List of Employees'!$B$4:$H$767,7))</f>
        <v>LIBRARY</v>
      </c>
      <c r="F8652" s="66" t="str">
        <f>IF(ISBLANK(LeaveTracker[[#This Row],[Employee Name]]),"-----",VLOOKUP(LeaveTracker[[#This Row],[Employee Name]],'List of Employees'!$B$4:$H$767,6))</f>
        <v>PERMANENT</v>
      </c>
      <c r="G8652" s="24">
        <v>45225</v>
      </c>
      <c r="H8652" s="24">
        <v>45226</v>
      </c>
      <c r="I8652" s="20" t="s">
        <v>81</v>
      </c>
      <c r="K8652" s="57" t="str">
        <f ca="1">LeaveTracker[[#This Row],[Days]]&amp;" "&amp;LeaveTracker[[#This Row],[Type of Leave]]</f>
        <v>2 SL</v>
      </c>
      <c r="L8652" s="23">
        <f ca="1">NETWORKDAYS(LeaveTracker[[#This Row],[Start Date]],LeaveTracker[[#This Row],[End Date]],lstHolidays)</f>
        <v>2</v>
      </c>
      <c r="M8652" s="27"/>
    </row>
    <row r="8653" spans="1:13" ht="30" customHeight="1" x14ac:dyDescent="0.3">
      <c r="A8653" s="27">
        <f t="shared" si="114"/>
        <v>4703</v>
      </c>
      <c r="B8653" s="31">
        <v>45237</v>
      </c>
      <c r="C8653" s="31">
        <v>45230</v>
      </c>
      <c r="D8653" s="19" t="s">
        <v>254</v>
      </c>
      <c r="E8653" s="20" t="str">
        <f>IF(ISBLANK(LeaveTracker[[#This Row],[Employee Name]]),"-----",VLOOKUP(LeaveTracker[[#This Row],[Employee Name]],'List of Employees'!$B$4:$H$767,7))</f>
        <v>DA</v>
      </c>
      <c r="F8653" s="66" t="str">
        <f>IF(ISBLANK(LeaveTracker[[#This Row],[Employee Name]]),"-----",VLOOKUP(LeaveTracker[[#This Row],[Employee Name]],'List of Employees'!$B$4:$H$767,6))</f>
        <v>PERMANENT</v>
      </c>
      <c r="G8653" s="24">
        <v>45226</v>
      </c>
      <c r="H8653" s="24">
        <v>45226</v>
      </c>
      <c r="I8653" s="20" t="s">
        <v>81</v>
      </c>
      <c r="K8653" s="57" t="str">
        <f ca="1">LeaveTracker[[#This Row],[Days]]&amp;" "&amp;LeaveTracker[[#This Row],[Type of Leave]]</f>
        <v>1 SL</v>
      </c>
      <c r="L8653" s="23">
        <f ca="1">NETWORKDAYS(LeaveTracker[[#This Row],[Start Date]],LeaveTracker[[#This Row],[End Date]],lstHolidays)</f>
        <v>1</v>
      </c>
      <c r="M8653" s="27"/>
    </row>
    <row r="8654" spans="1:13" ht="30" customHeight="1" x14ac:dyDescent="0.3">
      <c r="A8654" s="27">
        <f t="shared" si="114"/>
        <v>4704</v>
      </c>
      <c r="B8654" s="31">
        <v>45237</v>
      </c>
      <c r="C8654" s="31">
        <v>45230</v>
      </c>
      <c r="D8654" s="19" t="s">
        <v>2122</v>
      </c>
      <c r="E8654" s="20" t="str">
        <f>IF(ISBLANK(LeaveTracker[[#This Row],[Employee Name]]),"-----",VLOOKUP(LeaveTracker[[#This Row],[Employee Name]],'List of Employees'!$B$4:$H$767,7))</f>
        <v>DA</v>
      </c>
      <c r="F8654" s="66" t="str">
        <f>IF(ISBLANK(LeaveTracker[[#This Row],[Employee Name]]),"-----",VLOOKUP(LeaveTracker[[#This Row],[Employee Name]],'List of Employees'!$B$4:$H$767,6))</f>
        <v>CASUAL</v>
      </c>
      <c r="G8654" s="24">
        <v>45225</v>
      </c>
      <c r="H8654" s="24">
        <v>45226</v>
      </c>
      <c r="I8654" s="20" t="s">
        <v>81</v>
      </c>
      <c r="K8654" s="57" t="str">
        <f ca="1">LeaveTracker[[#This Row],[Days]]&amp;" "&amp;LeaveTracker[[#This Row],[Type of Leave]]</f>
        <v>2 SL</v>
      </c>
      <c r="L8654" s="23">
        <f ca="1">NETWORKDAYS(LeaveTracker[[#This Row],[Start Date]],LeaveTracker[[#This Row],[End Date]],lstHolidays)</f>
        <v>2</v>
      </c>
      <c r="M8654" s="27"/>
    </row>
    <row r="8655" spans="1:13" ht="30" customHeight="1" x14ac:dyDescent="0.3">
      <c r="A8655" s="27">
        <f t="shared" si="114"/>
        <v>4705</v>
      </c>
      <c r="B8655" s="31">
        <v>45237</v>
      </c>
      <c r="C8655" s="31">
        <v>45223</v>
      </c>
      <c r="D8655" s="19" t="s">
        <v>1005</v>
      </c>
      <c r="E8655" s="20" t="str">
        <f>IF(ISBLANK(LeaveTracker[[#This Row],[Employee Name]]),"-----",VLOOKUP(LeaveTracker[[#This Row],[Employee Name]],'List of Employees'!$B$4:$H$767,7))</f>
        <v>ACCOUNTING</v>
      </c>
      <c r="F8655" s="66" t="str">
        <f>IF(ISBLANK(LeaveTracker[[#This Row],[Employee Name]]),"-----",VLOOKUP(LeaveTracker[[#This Row],[Employee Name]],'List of Employees'!$B$4:$H$767,6))</f>
        <v>PERMANENT</v>
      </c>
      <c r="G8655" s="24">
        <v>45215</v>
      </c>
      <c r="H8655" s="24">
        <v>45215</v>
      </c>
      <c r="I8655" s="20" t="s">
        <v>81</v>
      </c>
      <c r="K8655" s="57" t="str">
        <f ca="1">LeaveTracker[[#This Row],[Days]]&amp;" "&amp;LeaveTracker[[#This Row],[Type of Leave]]</f>
        <v>1 SL</v>
      </c>
      <c r="L8655" s="23">
        <f ca="1">NETWORKDAYS(LeaveTracker[[#This Row],[Start Date]],LeaveTracker[[#This Row],[End Date]],lstHolidays)</f>
        <v>1</v>
      </c>
      <c r="M8655" s="27"/>
    </row>
    <row r="8656" spans="1:13" ht="30" customHeight="1" x14ac:dyDescent="0.3">
      <c r="A8656" s="27">
        <f t="shared" si="114"/>
        <v>4706</v>
      </c>
      <c r="B8656" s="31">
        <v>45237</v>
      </c>
      <c r="C8656" s="31">
        <v>45226</v>
      </c>
      <c r="D8656" s="19" t="s">
        <v>1829</v>
      </c>
      <c r="E8656" s="20" t="str">
        <f>IF(ISBLANK(LeaveTracker[[#This Row],[Employee Name]]),"-----",VLOOKUP(LeaveTracker[[#This Row],[Employee Name]],'List of Employees'!$B$4:$H$767,7))</f>
        <v>ACCOUNTING</v>
      </c>
      <c r="F8656" s="66" t="str">
        <f>IF(ISBLANK(LeaveTracker[[#This Row],[Employee Name]]),"-----",VLOOKUP(LeaveTracker[[#This Row],[Employee Name]],'List of Employees'!$B$4:$H$767,6))</f>
        <v>CASUAL</v>
      </c>
      <c r="G8656" s="24">
        <v>45224</v>
      </c>
      <c r="H8656" s="24">
        <v>45224</v>
      </c>
      <c r="I8656" s="20" t="s">
        <v>81</v>
      </c>
      <c r="K8656" s="57" t="str">
        <f ca="1">LeaveTracker[[#This Row],[Days]]&amp;" "&amp;LeaveTracker[[#This Row],[Type of Leave]]</f>
        <v>1 SL</v>
      </c>
      <c r="L8656" s="23">
        <f ca="1">NETWORKDAYS(LeaveTracker[[#This Row],[Start Date]],LeaveTracker[[#This Row],[End Date]],lstHolidays)</f>
        <v>1</v>
      </c>
      <c r="M8656" s="27"/>
    </row>
    <row r="8657" spans="1:13" ht="30" customHeight="1" x14ac:dyDescent="0.3">
      <c r="A8657" s="27">
        <f t="shared" si="114"/>
        <v>4707</v>
      </c>
      <c r="B8657" s="31">
        <v>45237</v>
      </c>
      <c r="C8657" s="31">
        <v>45226</v>
      </c>
      <c r="D8657" s="19" t="s">
        <v>865</v>
      </c>
      <c r="E8657" s="20" t="str">
        <f>IF(ISBLANK(LeaveTracker[[#This Row],[Employee Name]]),"-----",VLOOKUP(LeaveTracker[[#This Row],[Employee Name]],'List of Employees'!$B$4:$H$767,7))</f>
        <v>ACCOUNTING</v>
      </c>
      <c r="F8657" s="66" t="str">
        <f>IF(ISBLANK(LeaveTracker[[#This Row],[Employee Name]]),"-----",VLOOKUP(LeaveTracker[[#This Row],[Employee Name]],'List of Employees'!$B$4:$H$767,6))</f>
        <v>PERMANENT</v>
      </c>
      <c r="G8657" s="24">
        <v>45236</v>
      </c>
      <c r="H8657" s="24">
        <v>45236</v>
      </c>
      <c r="I8657" s="20" t="s">
        <v>82</v>
      </c>
      <c r="K8657" s="57" t="str">
        <f ca="1">LeaveTracker[[#This Row],[Days]]&amp;" "&amp;LeaveTracker[[#This Row],[Type of Leave]]</f>
        <v>1 VL</v>
      </c>
      <c r="L8657" s="23">
        <f ca="1">NETWORKDAYS(LeaveTracker[[#This Row],[Start Date]],LeaveTracker[[#This Row],[End Date]],lstHolidays)</f>
        <v>1</v>
      </c>
      <c r="M8657" s="27"/>
    </row>
    <row r="8658" spans="1:13" ht="30" customHeight="1" x14ac:dyDescent="0.3">
      <c r="A8658" s="27">
        <f t="shared" si="114"/>
        <v>4708</v>
      </c>
      <c r="B8658" s="31">
        <v>45237</v>
      </c>
      <c r="C8658" s="31">
        <v>45226</v>
      </c>
      <c r="D8658" s="19" t="s">
        <v>865</v>
      </c>
      <c r="E8658" s="20" t="str">
        <f>IF(ISBLANK(LeaveTracker[[#This Row],[Employee Name]]),"-----",VLOOKUP(LeaveTracker[[#This Row],[Employee Name]],'List of Employees'!$B$4:$H$767,7))</f>
        <v>ACCOUNTING</v>
      </c>
      <c r="F8658" s="66" t="str">
        <f>IF(ISBLANK(LeaveTracker[[#This Row],[Employee Name]]),"-----",VLOOKUP(LeaveTracker[[#This Row],[Employee Name]],'List of Employees'!$B$4:$H$767,6))</f>
        <v>PERMANENT</v>
      </c>
      <c r="G8658" s="24">
        <v>45225</v>
      </c>
      <c r="H8658" s="24">
        <v>45225</v>
      </c>
      <c r="I8658" s="20" t="s">
        <v>81</v>
      </c>
      <c r="K8658" s="57" t="str">
        <f ca="1">LeaveTracker[[#This Row],[Days]]&amp;" "&amp;LeaveTracker[[#This Row],[Type of Leave]]</f>
        <v>1 SL</v>
      </c>
      <c r="L8658" s="23">
        <f ca="1">NETWORKDAYS(LeaveTracker[[#This Row],[Start Date]],LeaveTracker[[#This Row],[End Date]],lstHolidays)</f>
        <v>1</v>
      </c>
      <c r="M8658" s="27"/>
    </row>
    <row r="8659" spans="1:13" ht="30" customHeight="1" x14ac:dyDescent="0.3">
      <c r="A8659" s="27">
        <f t="shared" si="114"/>
        <v>4709</v>
      </c>
      <c r="B8659" s="31">
        <v>45237</v>
      </c>
      <c r="C8659" s="31">
        <v>45230</v>
      </c>
      <c r="D8659" s="19" t="s">
        <v>1829</v>
      </c>
      <c r="E8659" s="20" t="str">
        <f>IF(ISBLANK(LeaveTracker[[#This Row],[Employee Name]]),"-----",VLOOKUP(LeaveTracker[[#This Row],[Employee Name]],'List of Employees'!$B$4:$H$767,7))</f>
        <v>ACCOUNTING</v>
      </c>
      <c r="F8659" s="66" t="str">
        <f>IF(ISBLANK(LeaveTracker[[#This Row],[Employee Name]]),"-----",VLOOKUP(LeaveTracker[[#This Row],[Employee Name]],'List of Employees'!$B$4:$H$767,6))</f>
        <v>CASUAL</v>
      </c>
      <c r="G8659" s="24">
        <v>45238</v>
      </c>
      <c r="H8659" s="24">
        <v>45238</v>
      </c>
      <c r="I8659" s="20" t="s">
        <v>82</v>
      </c>
      <c r="K8659" s="57" t="str">
        <f ca="1">LeaveTracker[[#This Row],[Days]]&amp;" "&amp;LeaveTracker[[#This Row],[Type of Leave]]</f>
        <v>1 VL</v>
      </c>
      <c r="L8659" s="23">
        <f ca="1">NETWORKDAYS(LeaveTracker[[#This Row],[Start Date]],LeaveTracker[[#This Row],[End Date]],lstHolidays)</f>
        <v>1</v>
      </c>
      <c r="M8659" s="27"/>
    </row>
    <row r="8660" spans="1:13" ht="30" customHeight="1" x14ac:dyDescent="0.3">
      <c r="A8660" s="27">
        <f t="shared" si="114"/>
        <v>4710</v>
      </c>
      <c r="B8660" s="31">
        <v>45237</v>
      </c>
      <c r="C8660" s="31">
        <v>45225</v>
      </c>
      <c r="D8660" s="19" t="s">
        <v>503</v>
      </c>
      <c r="E8660" s="20" t="str">
        <f>IF(ISBLANK(LeaveTracker[[#This Row],[Employee Name]]),"-----",VLOOKUP(LeaveTracker[[#This Row],[Employee Name]],'List of Employees'!$B$4:$H$767,7))</f>
        <v>THRDC</v>
      </c>
      <c r="F8660" s="66" t="str">
        <f>IF(ISBLANK(LeaveTracker[[#This Row],[Employee Name]]),"-----",VLOOKUP(LeaveTracker[[#This Row],[Employee Name]],'List of Employees'!$B$4:$H$767,6))</f>
        <v>PERMANENT</v>
      </c>
      <c r="G8660" s="24">
        <v>45233</v>
      </c>
      <c r="H8660" s="24">
        <v>45233</v>
      </c>
      <c r="I8660" s="20" t="s">
        <v>82</v>
      </c>
      <c r="K8660" s="57" t="str">
        <f ca="1">LeaveTracker[[#This Row],[Days]]&amp;" "&amp;LeaveTracker[[#This Row],[Type of Leave]]</f>
        <v>1 VL</v>
      </c>
      <c r="L8660" s="23">
        <f ca="1">NETWORKDAYS(LeaveTracker[[#This Row],[Start Date]],LeaveTracker[[#This Row],[End Date]],lstHolidays)</f>
        <v>1</v>
      </c>
      <c r="M8660" s="27"/>
    </row>
    <row r="8661" spans="1:13" ht="30" customHeight="1" x14ac:dyDescent="0.3">
      <c r="A8661" s="27">
        <f t="shared" si="114"/>
        <v>4711</v>
      </c>
      <c r="B8661" s="31">
        <v>45237</v>
      </c>
      <c r="C8661" s="31">
        <v>45226</v>
      </c>
      <c r="D8661" s="19" t="s">
        <v>2453</v>
      </c>
      <c r="E8661" s="20" t="str">
        <f>IF(ISBLANK(LeaveTracker[[#This Row],[Employee Name]]),"-----",VLOOKUP(LeaveTracker[[#This Row],[Employee Name]],'List of Employees'!$B$4:$H$767,7))</f>
        <v>RTC BRANCA</v>
      </c>
      <c r="F8661" s="66" t="str">
        <f>IF(ISBLANK(LeaveTracker[[#This Row],[Employee Name]]),"-----",VLOOKUP(LeaveTracker[[#This Row],[Employee Name]],'List of Employees'!$B$4:$H$767,6))</f>
        <v>CASUAL</v>
      </c>
      <c r="G8661" s="24">
        <v>45233</v>
      </c>
      <c r="H8661" s="24">
        <v>45240</v>
      </c>
      <c r="I8661" s="20" t="s">
        <v>82</v>
      </c>
      <c r="K8661" s="57" t="str">
        <f ca="1">LeaveTracker[[#This Row],[Days]]&amp;" "&amp;LeaveTracker[[#This Row],[Type of Leave]]</f>
        <v>6 VL</v>
      </c>
      <c r="L8661" s="23">
        <f ca="1">NETWORKDAYS(LeaveTracker[[#This Row],[Start Date]],LeaveTracker[[#This Row],[End Date]],lstHolidays)</f>
        <v>6</v>
      </c>
      <c r="M8661" s="27"/>
    </row>
    <row r="8662" spans="1:13" ht="30" customHeight="1" x14ac:dyDescent="0.3">
      <c r="A8662" s="27">
        <f t="shared" si="114"/>
        <v>4712</v>
      </c>
      <c r="B8662" s="31">
        <v>45237</v>
      </c>
      <c r="C8662" s="31">
        <v>45236</v>
      </c>
      <c r="D8662" s="19" t="s">
        <v>1821</v>
      </c>
      <c r="E8662" s="20" t="str">
        <f>IF(ISBLANK(LeaveTracker[[#This Row],[Employee Name]]),"-----",VLOOKUP(LeaveTracker[[#This Row],[Employee Name]],'List of Employees'!$B$4:$H$767,7))</f>
        <v>SP</v>
      </c>
      <c r="F8662" s="66" t="str">
        <f>IF(ISBLANK(LeaveTracker[[#This Row],[Employee Name]]),"-----",VLOOKUP(LeaveTracker[[#This Row],[Employee Name]],'List of Employees'!$B$4:$H$767,6))</f>
        <v>CASUAL</v>
      </c>
      <c r="G8662" s="24">
        <v>45239</v>
      </c>
      <c r="H8662" s="24">
        <v>45240</v>
      </c>
      <c r="I8662" s="20" t="s">
        <v>82</v>
      </c>
      <c r="K8662" s="57" t="str">
        <f ca="1">LeaveTracker[[#This Row],[Days]]&amp;" "&amp;LeaveTracker[[#This Row],[Type of Leave]]</f>
        <v>2 VL</v>
      </c>
      <c r="L8662" s="23">
        <f ca="1">NETWORKDAYS(LeaveTracker[[#This Row],[Start Date]],LeaveTracker[[#This Row],[End Date]],lstHolidays)</f>
        <v>2</v>
      </c>
      <c r="M8662" s="27"/>
    </row>
    <row r="8663" spans="1:13" ht="30" customHeight="1" x14ac:dyDescent="0.3">
      <c r="A8663" s="27">
        <v>4712</v>
      </c>
      <c r="B8663" s="31">
        <v>45237</v>
      </c>
      <c r="C8663" s="31">
        <v>45236</v>
      </c>
      <c r="D8663" s="19" t="s">
        <v>1821</v>
      </c>
      <c r="E8663" s="20" t="str">
        <f>IF(ISBLANK(LeaveTracker[[#This Row],[Employee Name]]),"-----",VLOOKUP(LeaveTracker[[#This Row],[Employee Name]],'List of Employees'!$B$4:$H$767,7))</f>
        <v>SP</v>
      </c>
      <c r="F8663" s="66" t="str">
        <f>IF(ISBLANK(LeaveTracker[[#This Row],[Employee Name]]),"-----",VLOOKUP(LeaveTracker[[#This Row],[Employee Name]],'List of Employees'!$B$4:$H$767,6))</f>
        <v>CASUAL</v>
      </c>
      <c r="G8663" s="24">
        <v>45246</v>
      </c>
      <c r="H8663" s="24">
        <v>45247</v>
      </c>
      <c r="I8663" s="20" t="s">
        <v>82</v>
      </c>
      <c r="K8663" s="57" t="str">
        <f ca="1">LeaveTracker[[#This Row],[Days]]&amp;" "&amp;LeaveTracker[[#This Row],[Type of Leave]]</f>
        <v>2 VL</v>
      </c>
      <c r="L8663" s="23">
        <f ca="1">NETWORKDAYS(LeaveTracker[[#This Row],[Start Date]],LeaveTracker[[#This Row],[End Date]],lstHolidays)</f>
        <v>2</v>
      </c>
      <c r="M8663" s="27"/>
    </row>
    <row r="8664" spans="1:13" ht="30" customHeight="1" x14ac:dyDescent="0.3">
      <c r="A8664" s="27">
        <v>4712</v>
      </c>
      <c r="B8664" s="31">
        <v>45237</v>
      </c>
      <c r="C8664" s="31">
        <v>45236</v>
      </c>
      <c r="D8664" s="19" t="s">
        <v>1821</v>
      </c>
      <c r="E8664" s="20" t="str">
        <f>IF(ISBLANK(LeaveTracker[[#This Row],[Employee Name]]),"-----",VLOOKUP(LeaveTracker[[#This Row],[Employee Name]],'List of Employees'!$B$4:$H$767,7))</f>
        <v>SP</v>
      </c>
      <c r="F8664" s="66" t="str">
        <f>IF(ISBLANK(LeaveTracker[[#This Row],[Employee Name]]),"-----",VLOOKUP(LeaveTracker[[#This Row],[Employee Name]],'List of Employees'!$B$4:$H$767,6))</f>
        <v>CASUAL</v>
      </c>
      <c r="G8664" s="24">
        <v>45253</v>
      </c>
      <c r="H8664" s="24">
        <v>45254</v>
      </c>
      <c r="I8664" s="20" t="s">
        <v>82</v>
      </c>
      <c r="K8664" s="57" t="str">
        <f ca="1">LeaveTracker[[#This Row],[Days]]&amp;" "&amp;LeaveTracker[[#This Row],[Type of Leave]]</f>
        <v>2 VL</v>
      </c>
      <c r="L8664" s="23">
        <f ca="1">NETWORKDAYS(LeaveTracker[[#This Row],[Start Date]],LeaveTracker[[#This Row],[End Date]],lstHolidays)</f>
        <v>2</v>
      </c>
      <c r="M8664" s="27"/>
    </row>
    <row r="8665" spans="1:13" ht="30" customHeight="1" x14ac:dyDescent="0.3">
      <c r="A8665" s="27">
        <v>4712</v>
      </c>
      <c r="B8665" s="31">
        <v>45237</v>
      </c>
      <c r="C8665" s="31">
        <v>45236</v>
      </c>
      <c r="D8665" s="19" t="s">
        <v>1821</v>
      </c>
      <c r="E8665" s="20" t="str">
        <f>IF(ISBLANK(LeaveTracker[[#This Row],[Employee Name]]),"-----",VLOOKUP(LeaveTracker[[#This Row],[Employee Name]],'List of Employees'!$B$4:$H$767,7))</f>
        <v>SP</v>
      </c>
      <c r="F8665" s="66" t="str">
        <f>IF(ISBLANK(LeaveTracker[[#This Row],[Employee Name]]),"-----",VLOOKUP(LeaveTracker[[#This Row],[Employee Name]],'List of Employees'!$B$4:$H$767,6))</f>
        <v>CASUAL</v>
      </c>
      <c r="G8665" s="24">
        <v>45260</v>
      </c>
      <c r="H8665" s="24">
        <v>45260</v>
      </c>
      <c r="I8665" s="20" t="s">
        <v>82</v>
      </c>
      <c r="K8665" s="57" t="str">
        <f>LeaveTracker[[#This Row],[Days]]&amp;" "&amp;LeaveTracker[[#This Row],[Type of Leave]]</f>
        <v>1 VL</v>
      </c>
      <c r="L8665" s="23">
        <v>1</v>
      </c>
      <c r="M8665" s="27"/>
    </row>
    <row r="8666" spans="1:13" ht="30" customHeight="1" x14ac:dyDescent="0.3">
      <c r="A8666" s="27">
        <f>A8662+1</f>
        <v>4713</v>
      </c>
      <c r="B8666" s="31">
        <v>45237</v>
      </c>
      <c r="C8666" s="31">
        <v>45236</v>
      </c>
      <c r="D8666" s="19" t="s">
        <v>1821</v>
      </c>
      <c r="E8666" s="20" t="str">
        <f>IF(ISBLANK(LeaveTracker[[#This Row],[Employee Name]]),"-----",VLOOKUP(LeaveTracker[[#This Row],[Employee Name]],'List of Employees'!$B$4:$H$767,7))</f>
        <v>SP</v>
      </c>
      <c r="F8666" s="66" t="str">
        <f>IF(ISBLANK(LeaveTracker[[#This Row],[Employee Name]]),"-----",VLOOKUP(LeaveTracker[[#This Row],[Employee Name]],'List of Employees'!$B$4:$H$767,6))</f>
        <v>CASUAL</v>
      </c>
      <c r="G8666" s="24">
        <v>45230</v>
      </c>
      <c r="H8666" s="24">
        <v>45230</v>
      </c>
      <c r="I8666" s="20" t="s">
        <v>81</v>
      </c>
      <c r="K8666" s="57" t="str">
        <f ca="1">LeaveTracker[[#This Row],[Days]]&amp;" "&amp;LeaveTracker[[#This Row],[Type of Leave]]</f>
        <v>1 SL</v>
      </c>
      <c r="L8666" s="23">
        <f ca="1">NETWORKDAYS(LeaveTracker[[#This Row],[Start Date]],LeaveTracker[[#This Row],[End Date]],lstHolidays)</f>
        <v>1</v>
      </c>
      <c r="M8666" s="27"/>
    </row>
    <row r="8667" spans="1:13" ht="30" customHeight="1" x14ac:dyDescent="0.3">
      <c r="A8667" s="27">
        <v>4713</v>
      </c>
      <c r="B8667" s="31">
        <v>45237</v>
      </c>
      <c r="C8667" s="31">
        <v>45236</v>
      </c>
      <c r="D8667" s="19" t="s">
        <v>1821</v>
      </c>
      <c r="E8667" s="20" t="str">
        <f>IF(ISBLANK(LeaveTracker[[#This Row],[Employee Name]]),"-----",VLOOKUP(LeaveTracker[[#This Row],[Employee Name]],'List of Employees'!$B$4:$H$767,7))</f>
        <v>SP</v>
      </c>
      <c r="F8667" s="66" t="str">
        <f>IF(ISBLANK(LeaveTracker[[#This Row],[Employee Name]]),"-----",VLOOKUP(LeaveTracker[[#This Row],[Employee Name]],'List of Employees'!$B$4:$H$767,6))</f>
        <v>CASUAL</v>
      </c>
      <c r="G8667" s="24">
        <v>45233</v>
      </c>
      <c r="H8667" s="24">
        <v>45233</v>
      </c>
      <c r="I8667" s="20" t="s">
        <v>81</v>
      </c>
      <c r="K8667" s="57" t="str">
        <f ca="1">LeaveTracker[[#This Row],[Days]]&amp;" "&amp;LeaveTracker[[#This Row],[Type of Leave]]</f>
        <v>1 SL</v>
      </c>
      <c r="L8667" s="23">
        <f ca="1">NETWORKDAYS(LeaveTracker[[#This Row],[Start Date]],LeaveTracker[[#This Row],[End Date]],lstHolidays)</f>
        <v>1</v>
      </c>
      <c r="M8667" s="27"/>
    </row>
    <row r="8668" spans="1:13" ht="30" customHeight="1" x14ac:dyDescent="0.3">
      <c r="A8668" s="27">
        <f>A8666+1</f>
        <v>4714</v>
      </c>
      <c r="B8668" s="31">
        <v>45237</v>
      </c>
      <c r="C8668" s="31">
        <v>45233</v>
      </c>
      <c r="D8668" s="19" t="s">
        <v>2373</v>
      </c>
      <c r="E8668" s="20" t="str">
        <f>IF(ISBLANK(LeaveTracker[[#This Row],[Employee Name]]),"-----",VLOOKUP(LeaveTracker[[#This Row],[Employee Name]],'List of Employees'!$B$4:$H$767,7))</f>
        <v>LCR</v>
      </c>
      <c r="F8668" s="66" t="str">
        <f>IF(ISBLANK(LeaveTracker[[#This Row],[Employee Name]]),"-----",VLOOKUP(LeaveTracker[[#This Row],[Employee Name]],'List of Employees'!$B$4:$H$767,6))</f>
        <v>CASUAL</v>
      </c>
      <c r="G8668" s="24">
        <v>45230</v>
      </c>
      <c r="H8668" s="24">
        <v>45230</v>
      </c>
      <c r="I8668" s="20" t="s">
        <v>81</v>
      </c>
      <c r="K8668" s="57" t="str">
        <f ca="1">LeaveTracker[[#This Row],[Days]]&amp;" "&amp;LeaveTracker[[#This Row],[Type of Leave]]</f>
        <v>1 SL</v>
      </c>
      <c r="L8668" s="23">
        <f ca="1">NETWORKDAYS(LeaveTracker[[#This Row],[Start Date]],LeaveTracker[[#This Row],[End Date]],lstHolidays)</f>
        <v>1</v>
      </c>
      <c r="M8668" s="27"/>
    </row>
    <row r="8669" spans="1:13" ht="30" customHeight="1" x14ac:dyDescent="0.3">
      <c r="A8669" s="27">
        <f t="shared" si="114"/>
        <v>4715</v>
      </c>
      <c r="B8669" s="31">
        <v>45237</v>
      </c>
      <c r="C8669" s="31">
        <v>45236</v>
      </c>
      <c r="D8669" s="19" t="s">
        <v>354</v>
      </c>
      <c r="E8669" s="20" t="str">
        <f>IF(ISBLANK(LeaveTracker[[#This Row],[Employee Name]]),"-----",VLOOKUP(LeaveTracker[[#This Row],[Employee Name]],'List of Employees'!$B$4:$H$767,7))</f>
        <v>LCR</v>
      </c>
      <c r="F8669" s="66" t="str">
        <f>IF(ISBLANK(LeaveTracker[[#This Row],[Employee Name]]),"-----",VLOOKUP(LeaveTracker[[#This Row],[Employee Name]],'List of Employees'!$B$4:$H$767,6))</f>
        <v>PERMANENT</v>
      </c>
      <c r="G8669" s="24">
        <v>45233</v>
      </c>
      <c r="H8669" s="24">
        <v>45233</v>
      </c>
      <c r="I8669" s="20" t="s">
        <v>81</v>
      </c>
      <c r="K8669" s="57" t="str">
        <f ca="1">LeaveTracker[[#This Row],[Days]]&amp;" "&amp;LeaveTracker[[#This Row],[Type of Leave]]</f>
        <v>1 SL</v>
      </c>
      <c r="L8669" s="23">
        <f ca="1">NETWORKDAYS(LeaveTracker[[#This Row],[Start Date]],LeaveTracker[[#This Row],[End Date]],lstHolidays)</f>
        <v>1</v>
      </c>
      <c r="M8669" s="27"/>
    </row>
    <row r="8670" spans="1:13" ht="30" customHeight="1" x14ac:dyDescent="0.3">
      <c r="A8670" s="27">
        <f t="shared" si="114"/>
        <v>4716</v>
      </c>
      <c r="B8670" s="31">
        <v>45237</v>
      </c>
      <c r="C8670" s="31">
        <v>45236</v>
      </c>
      <c r="D8670" s="19" t="s">
        <v>354</v>
      </c>
      <c r="E8670" s="20" t="str">
        <f>IF(ISBLANK(LeaveTracker[[#This Row],[Employee Name]]),"-----",VLOOKUP(LeaveTracker[[#This Row],[Employee Name]],'List of Employees'!$B$4:$H$767,7))</f>
        <v>LCR</v>
      </c>
      <c r="F8670" s="66" t="str">
        <f>IF(ISBLANK(LeaveTracker[[#This Row],[Employee Name]]),"-----",VLOOKUP(LeaveTracker[[#This Row],[Employee Name]],'List of Employees'!$B$4:$H$767,6))</f>
        <v>PERMANENT</v>
      </c>
      <c r="G8670" s="24">
        <v>45230</v>
      </c>
      <c r="H8670" s="24">
        <v>45230</v>
      </c>
      <c r="I8670" s="20" t="s">
        <v>81</v>
      </c>
      <c r="K8670" s="57" t="str">
        <f ca="1">LeaveTracker[[#This Row],[Days]]&amp;" "&amp;LeaveTracker[[#This Row],[Type of Leave]]</f>
        <v>1 SL</v>
      </c>
      <c r="L8670" s="23">
        <f ca="1">NETWORKDAYS(LeaveTracker[[#This Row],[Start Date]],LeaveTracker[[#This Row],[End Date]],lstHolidays)</f>
        <v>1</v>
      </c>
      <c r="M8670" s="27"/>
    </row>
    <row r="8671" spans="1:13" ht="30" customHeight="1" x14ac:dyDescent="0.3">
      <c r="A8671" s="27">
        <f t="shared" si="114"/>
        <v>4717</v>
      </c>
      <c r="B8671" s="31">
        <v>45237</v>
      </c>
      <c r="C8671" s="31">
        <v>45222</v>
      </c>
      <c r="D8671" s="19" t="s">
        <v>2373</v>
      </c>
      <c r="E8671" s="20" t="str">
        <f>IF(ISBLANK(LeaveTracker[[#This Row],[Employee Name]]),"-----",VLOOKUP(LeaveTracker[[#This Row],[Employee Name]],'List of Employees'!$B$4:$H$767,7))</f>
        <v>LCR</v>
      </c>
      <c r="F8671" s="66" t="str">
        <f>IF(ISBLANK(LeaveTracker[[#This Row],[Employee Name]]),"-----",VLOOKUP(LeaveTracker[[#This Row],[Employee Name]],'List of Employees'!$B$4:$H$767,6))</f>
        <v>CASUAL</v>
      </c>
      <c r="G8671" s="24">
        <v>45222</v>
      </c>
      <c r="H8671" s="24">
        <v>45222</v>
      </c>
      <c r="I8671" s="20" t="s">
        <v>81</v>
      </c>
      <c r="K8671" s="57" t="str">
        <f ca="1">LeaveTracker[[#This Row],[Days]]&amp;" "&amp;LeaveTracker[[#This Row],[Type of Leave]]</f>
        <v>1 SL</v>
      </c>
      <c r="L8671" s="23">
        <f ca="1">NETWORKDAYS(LeaveTracker[[#This Row],[Start Date]],LeaveTracker[[#This Row],[End Date]],lstHolidays)</f>
        <v>1</v>
      </c>
      <c r="M8671" s="27"/>
    </row>
    <row r="8672" spans="1:13" ht="30" customHeight="1" x14ac:dyDescent="0.3">
      <c r="A8672" s="27">
        <f t="shared" si="114"/>
        <v>4718</v>
      </c>
      <c r="B8672" s="31">
        <v>45237</v>
      </c>
      <c r="C8672" s="31">
        <v>45236</v>
      </c>
      <c r="D8672" s="19" t="s">
        <v>1933</v>
      </c>
      <c r="E8672" s="20" t="str">
        <f>IF(ISBLANK(LeaveTracker[[#This Row],[Employee Name]]),"-----",VLOOKUP(LeaveTracker[[#This Row],[Employee Name]],'List of Employees'!$B$4:$H$767,7))</f>
        <v>GSO</v>
      </c>
      <c r="F8672" s="66" t="str">
        <f>IF(ISBLANK(LeaveTracker[[#This Row],[Employee Name]]),"-----",VLOOKUP(LeaveTracker[[#This Row],[Employee Name]],'List of Employees'!$B$4:$H$767,6))</f>
        <v>CASUAL</v>
      </c>
      <c r="G8672" s="24">
        <v>45233</v>
      </c>
      <c r="H8672" s="24">
        <v>45233</v>
      </c>
      <c r="I8672" s="20" t="s">
        <v>81</v>
      </c>
      <c r="K8672" s="57" t="str">
        <f ca="1">LeaveTracker[[#This Row],[Days]]&amp;" "&amp;LeaveTracker[[#This Row],[Type of Leave]]</f>
        <v>1 SL</v>
      </c>
      <c r="L8672" s="23">
        <f ca="1">NETWORKDAYS(LeaveTracker[[#This Row],[Start Date]],LeaveTracker[[#This Row],[End Date]],lstHolidays)</f>
        <v>1</v>
      </c>
      <c r="M8672" s="27"/>
    </row>
    <row r="8673" spans="1:13" ht="30" customHeight="1" x14ac:dyDescent="0.3">
      <c r="A8673" s="27">
        <f t="shared" si="114"/>
        <v>4719</v>
      </c>
      <c r="B8673" s="31">
        <v>45237</v>
      </c>
      <c r="C8673" s="31">
        <v>45236</v>
      </c>
      <c r="D8673" s="19" t="s">
        <v>1819</v>
      </c>
      <c r="E8673" s="19" t="s">
        <v>1819</v>
      </c>
      <c r="F8673" s="66" t="str">
        <f>IF(ISBLANK(LeaveTracker[[#This Row],[Employee Name]]),"-----",VLOOKUP(LeaveTracker[[#This Row],[Employee Name]],'List of Employees'!$B$4:$H$767,6))</f>
        <v>CASUAL</v>
      </c>
      <c r="G8673" s="24">
        <v>45230</v>
      </c>
      <c r="H8673" s="24">
        <v>45230</v>
      </c>
      <c r="I8673" s="20" t="s">
        <v>81</v>
      </c>
      <c r="K8673" s="57" t="str">
        <f ca="1">LeaveTracker[[#This Row],[Days]]&amp;" "&amp;LeaveTracker[[#This Row],[Type of Leave]]</f>
        <v>1 SL</v>
      </c>
      <c r="L8673" s="23">
        <f ca="1">NETWORKDAYS(LeaveTracker[[#This Row],[Start Date]],LeaveTracker[[#This Row],[End Date]],lstHolidays)</f>
        <v>1</v>
      </c>
      <c r="M8673" s="27"/>
    </row>
    <row r="8674" spans="1:13" ht="30" customHeight="1" x14ac:dyDescent="0.3">
      <c r="A8674" s="27">
        <v>4719</v>
      </c>
      <c r="B8674" s="31">
        <v>45237</v>
      </c>
      <c r="C8674" s="31">
        <v>45236</v>
      </c>
      <c r="D8674" s="19" t="s">
        <v>1819</v>
      </c>
      <c r="E8674" s="20" t="str">
        <f>IF(ISBLANK(LeaveTracker[[#This Row],[Employee Name]]),"-----",VLOOKUP(LeaveTracker[[#This Row],[Employee Name]],'List of Employees'!$B$4:$H$767,7))</f>
        <v>GSO</v>
      </c>
      <c r="F8674" s="66" t="str">
        <f>IF(ISBLANK(LeaveTracker[[#This Row],[Employee Name]]),"-----",VLOOKUP(LeaveTracker[[#This Row],[Employee Name]],'List of Employees'!$B$4:$H$767,6))</f>
        <v>CASUAL</v>
      </c>
      <c r="G8674" s="24">
        <v>45233</v>
      </c>
      <c r="H8674" s="24">
        <v>45233</v>
      </c>
      <c r="I8674" s="20" t="s">
        <v>81</v>
      </c>
      <c r="K8674" s="57" t="str">
        <f ca="1">LeaveTracker[[#This Row],[Days]]&amp;" "&amp;LeaveTracker[[#This Row],[Type of Leave]]</f>
        <v>1 SL</v>
      </c>
      <c r="L8674" s="23">
        <f ca="1">NETWORKDAYS(LeaveTracker[[#This Row],[Start Date]],LeaveTracker[[#This Row],[End Date]],lstHolidays)</f>
        <v>1</v>
      </c>
      <c r="M8674" s="27"/>
    </row>
    <row r="8675" spans="1:13" ht="30" customHeight="1" x14ac:dyDescent="0.3">
      <c r="A8675" s="27">
        <f>A8673+1</f>
        <v>4720</v>
      </c>
      <c r="B8675" s="31">
        <v>45237</v>
      </c>
      <c r="C8675" s="31">
        <v>45236</v>
      </c>
      <c r="D8675" s="19" t="s">
        <v>1765</v>
      </c>
      <c r="E8675" s="20" t="str">
        <f>IF(ISBLANK(LeaveTracker[[#This Row],[Employee Name]]),"-----",VLOOKUP(LeaveTracker[[#This Row],[Employee Name]],'List of Employees'!$B$4:$H$767,7))</f>
        <v>GSO</v>
      </c>
      <c r="F8675" s="66" t="str">
        <f>IF(ISBLANK(LeaveTracker[[#This Row],[Employee Name]]),"-----",VLOOKUP(LeaveTracker[[#This Row],[Employee Name]],'List of Employees'!$B$4:$H$767,6))</f>
        <v>CASUAL</v>
      </c>
      <c r="G8675" s="24">
        <v>45230</v>
      </c>
      <c r="H8675" s="24">
        <v>45230</v>
      </c>
      <c r="I8675" s="20" t="s">
        <v>81</v>
      </c>
      <c r="K8675" s="57" t="str">
        <f ca="1">LeaveTracker[[#This Row],[Days]]&amp;" "&amp;LeaveTracker[[#This Row],[Type of Leave]]</f>
        <v>1 SL</v>
      </c>
      <c r="L8675" s="23">
        <f ca="1">NETWORKDAYS(LeaveTracker[[#This Row],[Start Date]],LeaveTracker[[#This Row],[End Date]],lstHolidays)</f>
        <v>1</v>
      </c>
      <c r="M8675" s="27"/>
    </row>
    <row r="8676" spans="1:13" ht="30" customHeight="1" x14ac:dyDescent="0.3">
      <c r="A8676" s="27">
        <v>4720</v>
      </c>
      <c r="B8676" s="31">
        <v>45237</v>
      </c>
      <c r="C8676" s="31">
        <v>45236</v>
      </c>
      <c r="D8676" s="19" t="s">
        <v>1765</v>
      </c>
      <c r="E8676" s="20" t="str">
        <f>IF(ISBLANK(LeaveTracker[[#This Row],[Employee Name]]),"-----",VLOOKUP(LeaveTracker[[#This Row],[Employee Name]],'List of Employees'!$B$4:$H$767,7))</f>
        <v>GSO</v>
      </c>
      <c r="F8676" s="66" t="str">
        <f>IF(ISBLANK(LeaveTracker[[#This Row],[Employee Name]]),"-----",VLOOKUP(LeaveTracker[[#This Row],[Employee Name]],'List of Employees'!$B$4:$H$767,6))</f>
        <v>CASUAL</v>
      </c>
      <c r="G8676" s="24">
        <v>45233</v>
      </c>
      <c r="H8676" s="24">
        <v>45233</v>
      </c>
      <c r="I8676" s="20" t="s">
        <v>81</v>
      </c>
      <c r="K8676" s="57" t="str">
        <f ca="1">LeaveTracker[[#This Row],[Days]]&amp;" "&amp;LeaveTracker[[#This Row],[Type of Leave]]</f>
        <v>1 SL</v>
      </c>
      <c r="L8676" s="23">
        <f ca="1">NETWORKDAYS(LeaveTracker[[#This Row],[Start Date]],LeaveTracker[[#This Row],[End Date]],lstHolidays)</f>
        <v>1</v>
      </c>
      <c r="M8676" s="27"/>
    </row>
    <row r="8677" spans="1:13" ht="30" customHeight="1" x14ac:dyDescent="0.3">
      <c r="A8677" s="27">
        <f>A8675+1</f>
        <v>4721</v>
      </c>
      <c r="B8677" s="31">
        <v>45237</v>
      </c>
      <c r="C8677" s="31">
        <v>45236</v>
      </c>
      <c r="D8677" s="19" t="s">
        <v>1746</v>
      </c>
      <c r="E8677" s="20" t="str">
        <f>IF(ISBLANK(LeaveTracker[[#This Row],[Employee Name]]),"-----",VLOOKUP(LeaveTracker[[#This Row],[Employee Name]],'List of Employees'!$B$4:$H$767,7))</f>
        <v>BPLO</v>
      </c>
      <c r="F8677" s="66" t="str">
        <f>IF(ISBLANK(LeaveTracker[[#This Row],[Employee Name]]),"-----",VLOOKUP(LeaveTracker[[#This Row],[Employee Name]],'List of Employees'!$B$4:$H$767,6))</f>
        <v>CASUAL</v>
      </c>
      <c r="G8677" s="24">
        <v>45230</v>
      </c>
      <c r="H8677" s="24">
        <v>45230</v>
      </c>
      <c r="I8677" s="20" t="s">
        <v>81</v>
      </c>
      <c r="K8677" s="57" t="str">
        <f ca="1">LeaveTracker[[#This Row],[Days]]&amp;" "&amp;LeaveTracker[[#This Row],[Type of Leave]]</f>
        <v>1 SL</v>
      </c>
      <c r="L8677" s="23">
        <f ca="1">NETWORKDAYS(LeaveTracker[[#This Row],[Start Date]],LeaveTracker[[#This Row],[End Date]],lstHolidays)</f>
        <v>1</v>
      </c>
      <c r="M8677" s="27"/>
    </row>
    <row r="8678" spans="1:13" ht="30" customHeight="1" x14ac:dyDescent="0.3">
      <c r="A8678" s="27">
        <v>4721</v>
      </c>
      <c r="B8678" s="31">
        <v>45237</v>
      </c>
      <c r="C8678" s="31">
        <v>45236</v>
      </c>
      <c r="D8678" s="19" t="s">
        <v>1746</v>
      </c>
      <c r="E8678" s="20" t="str">
        <f>IF(ISBLANK(LeaveTracker[[#This Row],[Employee Name]]),"-----",VLOOKUP(LeaveTracker[[#This Row],[Employee Name]],'List of Employees'!$B$4:$H$767,7))</f>
        <v>BPLO</v>
      </c>
      <c r="F8678" s="66" t="str">
        <f>IF(ISBLANK(LeaveTracker[[#This Row],[Employee Name]]),"-----",VLOOKUP(LeaveTracker[[#This Row],[Employee Name]],'List of Employees'!$B$4:$H$767,6))</f>
        <v>CASUAL</v>
      </c>
      <c r="G8678" s="24">
        <v>45233</v>
      </c>
      <c r="H8678" s="24">
        <v>45233</v>
      </c>
      <c r="I8678" s="20" t="s">
        <v>81</v>
      </c>
      <c r="K8678" s="57" t="str">
        <f ca="1">LeaveTracker[[#This Row],[Days]]&amp;" "&amp;LeaveTracker[[#This Row],[Type of Leave]]</f>
        <v>1 SL</v>
      </c>
      <c r="L8678" s="23">
        <f ca="1">NETWORKDAYS(LeaveTracker[[#This Row],[Start Date]],LeaveTracker[[#This Row],[End Date]],lstHolidays)</f>
        <v>1</v>
      </c>
      <c r="M8678" s="27"/>
    </row>
    <row r="8679" spans="1:13" ht="30" customHeight="1" x14ac:dyDescent="0.3">
      <c r="A8679" s="27">
        <f>A8677+1</f>
        <v>4722</v>
      </c>
      <c r="B8679" s="31">
        <v>45237</v>
      </c>
      <c r="C8679" s="31">
        <v>45233</v>
      </c>
      <c r="D8679" s="19" t="s">
        <v>2459</v>
      </c>
      <c r="E8679" s="20" t="str">
        <f>IF(ISBLANK(LeaveTracker[[#This Row],[Employee Name]]),"-----",VLOOKUP(LeaveTracker[[#This Row],[Employee Name]],'List of Employees'!$B$4:$H$767,7))</f>
        <v>CCT</v>
      </c>
      <c r="F8679" s="66" t="str">
        <f>IF(ISBLANK(LeaveTracker[[#This Row],[Employee Name]]),"-----",VLOOKUP(LeaveTracker[[#This Row],[Employee Name]],'List of Employees'!$B$4:$H$767,6))</f>
        <v>CASUAL</v>
      </c>
      <c r="G8679" s="24">
        <v>45225</v>
      </c>
      <c r="H8679" s="24">
        <v>45226</v>
      </c>
      <c r="I8679" s="20" t="s">
        <v>81</v>
      </c>
      <c r="K8679" s="57" t="str">
        <f ca="1">LeaveTracker[[#This Row],[Days]]&amp;" "&amp;LeaveTracker[[#This Row],[Type of Leave]]</f>
        <v>2 SL</v>
      </c>
      <c r="L8679" s="23">
        <f ca="1">NETWORKDAYS(LeaveTracker[[#This Row],[Start Date]],LeaveTracker[[#This Row],[End Date]],lstHolidays)</f>
        <v>2</v>
      </c>
      <c r="M8679" s="27"/>
    </row>
    <row r="8680" spans="1:13" ht="30" customHeight="1" x14ac:dyDescent="0.3">
      <c r="A8680" s="27">
        <f t="shared" si="114"/>
        <v>4723</v>
      </c>
      <c r="B8680" s="31">
        <v>45237</v>
      </c>
      <c r="C8680" s="31">
        <v>45217</v>
      </c>
      <c r="D8680" s="19" t="s">
        <v>472</v>
      </c>
      <c r="E8680" s="20" t="str">
        <f>IF(ISBLANK(LeaveTracker[[#This Row],[Employee Name]]),"-----",VLOOKUP(LeaveTracker[[#This Row],[Employee Name]],'List of Employees'!$B$4:$H$767,7))</f>
        <v>PIO</v>
      </c>
      <c r="F8680" s="66" t="str">
        <f>IF(ISBLANK(LeaveTracker[[#This Row],[Employee Name]]),"-----",VLOOKUP(LeaveTracker[[#This Row],[Employee Name]],'List of Employees'!$B$4:$H$767,6))</f>
        <v>PERMANENT</v>
      </c>
      <c r="G8680" s="24">
        <v>45224</v>
      </c>
      <c r="H8680" s="24">
        <v>45230</v>
      </c>
      <c r="I8680" s="20" t="s">
        <v>82</v>
      </c>
      <c r="K8680" s="57" t="str">
        <f ca="1">LeaveTracker[[#This Row],[Days]]&amp;" "&amp;LeaveTracker[[#This Row],[Type of Leave]]</f>
        <v>4 VL</v>
      </c>
      <c r="L8680" s="23">
        <f ca="1">NETWORKDAYS(LeaveTracker[[#This Row],[Start Date]],LeaveTracker[[#This Row],[End Date]],lstHolidays)</f>
        <v>4</v>
      </c>
      <c r="M8680" s="27"/>
    </row>
    <row r="8681" spans="1:13" ht="30" customHeight="1" x14ac:dyDescent="0.3">
      <c r="A8681" s="27">
        <v>4723</v>
      </c>
      <c r="B8681" s="31">
        <v>45237</v>
      </c>
      <c r="C8681" s="31">
        <v>45217</v>
      </c>
      <c r="D8681" s="19" t="s">
        <v>472</v>
      </c>
      <c r="E8681" s="20" t="str">
        <f>IF(ISBLANK(LeaveTracker[[#This Row],[Employee Name]]),"-----",VLOOKUP(LeaveTracker[[#This Row],[Employee Name]],'List of Employees'!$B$4:$H$767,7))</f>
        <v>PIO</v>
      </c>
      <c r="F8681" s="66" t="str">
        <f>IF(ISBLANK(LeaveTracker[[#This Row],[Employee Name]]),"-----",VLOOKUP(LeaveTracker[[#This Row],[Employee Name]],'List of Employees'!$B$4:$H$767,6))</f>
        <v>PERMANENT</v>
      </c>
      <c r="G8681" s="24">
        <v>45233</v>
      </c>
      <c r="H8681" s="24">
        <v>45233</v>
      </c>
      <c r="I8681" s="20" t="s">
        <v>82</v>
      </c>
      <c r="K8681" s="57" t="str">
        <f ca="1">LeaveTracker[[#This Row],[Days]]&amp;" "&amp;LeaveTracker[[#This Row],[Type of Leave]]</f>
        <v>1 VL</v>
      </c>
      <c r="L8681" s="23">
        <f ca="1">NETWORKDAYS(LeaveTracker[[#This Row],[Start Date]],LeaveTracker[[#This Row],[End Date]],lstHolidays)</f>
        <v>1</v>
      </c>
      <c r="M8681" s="27"/>
    </row>
    <row r="8682" spans="1:13" ht="30" customHeight="1" x14ac:dyDescent="0.3">
      <c r="A8682" s="27">
        <f>A8680+1</f>
        <v>4724</v>
      </c>
      <c r="B8682" s="31">
        <v>45237</v>
      </c>
      <c r="C8682" s="31">
        <v>45236</v>
      </c>
      <c r="D8682" s="19" t="s">
        <v>1007</v>
      </c>
      <c r="E8682" s="20" t="str">
        <f>IF(ISBLANK(LeaveTracker[[#This Row],[Employee Name]]),"-----",VLOOKUP(LeaveTracker[[#This Row],[Employee Name]],'List of Employees'!$B$4:$H$767,7))</f>
        <v>ACCOUNTING</v>
      </c>
      <c r="F8682" s="66" t="str">
        <f>IF(ISBLANK(LeaveTracker[[#This Row],[Employee Name]]),"-----",VLOOKUP(LeaveTracker[[#This Row],[Employee Name]],'List of Employees'!$B$4:$H$767,6))</f>
        <v>PERMANENT</v>
      </c>
      <c r="G8682" s="24">
        <v>45222</v>
      </c>
      <c r="H8682" s="24">
        <v>45222</v>
      </c>
      <c r="I8682" s="20" t="s">
        <v>81</v>
      </c>
      <c r="K8682" s="57" t="str">
        <f ca="1">LeaveTracker[[#This Row],[Days]]&amp;" "&amp;LeaveTracker[[#This Row],[Type of Leave]]</f>
        <v>1 SL</v>
      </c>
      <c r="L8682" s="23">
        <f ca="1">NETWORKDAYS(LeaveTracker[[#This Row],[Start Date]],LeaveTracker[[#This Row],[End Date]],lstHolidays)</f>
        <v>1</v>
      </c>
      <c r="M8682" s="27"/>
    </row>
    <row r="8683" spans="1:13" ht="30" customHeight="1" x14ac:dyDescent="0.3">
      <c r="A8683" s="27">
        <f t="shared" si="114"/>
        <v>4725</v>
      </c>
      <c r="B8683" s="31">
        <v>45237</v>
      </c>
      <c r="C8683" s="31">
        <v>45236</v>
      </c>
      <c r="D8683" s="19" t="s">
        <v>1007</v>
      </c>
      <c r="E8683" s="20" t="str">
        <f>IF(ISBLANK(LeaveTracker[[#This Row],[Employee Name]]),"-----",VLOOKUP(LeaveTracker[[#This Row],[Employee Name]],'List of Employees'!$B$4:$H$767,7))</f>
        <v>ACCOUNTING</v>
      </c>
      <c r="F8683" s="66" t="str">
        <f>IF(ISBLANK(LeaveTracker[[#This Row],[Employee Name]]),"-----",VLOOKUP(LeaveTracker[[#This Row],[Employee Name]],'List of Employees'!$B$4:$H$767,6))</f>
        <v>PERMANENT</v>
      </c>
      <c r="G8683" s="24">
        <v>45230</v>
      </c>
      <c r="H8683" s="24">
        <v>45230</v>
      </c>
      <c r="I8683" s="20" t="s">
        <v>81</v>
      </c>
      <c r="K8683" s="57" t="str">
        <f ca="1">LeaveTracker[[#This Row],[Days]]&amp;" "&amp;LeaveTracker[[#This Row],[Type of Leave]]</f>
        <v>1 SL</v>
      </c>
      <c r="L8683" s="23">
        <f ca="1">NETWORKDAYS(LeaveTracker[[#This Row],[Start Date]],LeaveTracker[[#This Row],[End Date]],lstHolidays)</f>
        <v>1</v>
      </c>
      <c r="M8683" s="27"/>
    </row>
    <row r="8684" spans="1:13" ht="30" customHeight="1" x14ac:dyDescent="0.3">
      <c r="A8684" s="27">
        <f t="shared" si="114"/>
        <v>4726</v>
      </c>
      <c r="B8684" s="31">
        <v>45237</v>
      </c>
      <c r="C8684" s="31">
        <v>45236</v>
      </c>
      <c r="D8684" s="19" t="s">
        <v>1007</v>
      </c>
      <c r="E8684" s="20" t="str">
        <f>IF(ISBLANK(LeaveTracker[[#This Row],[Employee Name]]),"-----",VLOOKUP(LeaveTracker[[#This Row],[Employee Name]],'List of Employees'!$B$4:$H$767,7))</f>
        <v>ACCOUNTING</v>
      </c>
      <c r="F8684" s="66" t="str">
        <f>IF(ISBLANK(LeaveTracker[[#This Row],[Employee Name]]),"-----",VLOOKUP(LeaveTracker[[#This Row],[Employee Name]],'List of Employees'!$B$4:$H$767,6))</f>
        <v>PERMANENT</v>
      </c>
      <c r="G8684" s="24">
        <v>45221</v>
      </c>
      <c r="H8684" s="24">
        <v>45221</v>
      </c>
      <c r="I8684" s="20" t="s">
        <v>297</v>
      </c>
      <c r="J8684" s="42" t="s">
        <v>1000</v>
      </c>
      <c r="K8684" s="57" t="str">
        <f>LeaveTracker[[#This Row],[Days]]&amp;" "&amp;LeaveTracker[[#This Row],[Type of Leave]]</f>
        <v>1 OTHER</v>
      </c>
      <c r="L8684" s="23">
        <v>1</v>
      </c>
      <c r="M8684" s="27"/>
    </row>
    <row r="8685" spans="1:13" ht="30" customHeight="1" x14ac:dyDescent="0.3">
      <c r="A8685" s="27">
        <f t="shared" si="114"/>
        <v>4727</v>
      </c>
      <c r="B8685" s="31">
        <v>45237</v>
      </c>
      <c r="C8685" s="31">
        <v>45236</v>
      </c>
      <c r="D8685" s="19" t="s">
        <v>1740</v>
      </c>
      <c r="E8685" s="20" t="str">
        <f>IF(ISBLANK(LeaveTracker[[#This Row],[Employee Name]]),"-----",VLOOKUP(LeaveTracker[[#This Row],[Employee Name]],'List of Employees'!$B$4:$H$767,7))</f>
        <v>ACCOUNTING</v>
      </c>
      <c r="F8685" s="66" t="str">
        <f>IF(ISBLANK(LeaveTracker[[#This Row],[Employee Name]]),"-----",VLOOKUP(LeaveTracker[[#This Row],[Employee Name]],'List of Employees'!$B$4:$H$767,6))</f>
        <v>CASUAL</v>
      </c>
      <c r="G8685" s="24">
        <v>45230</v>
      </c>
      <c r="H8685" s="24">
        <v>45230</v>
      </c>
      <c r="I8685" s="20" t="s">
        <v>81</v>
      </c>
      <c r="K8685" s="57" t="str">
        <f ca="1">LeaveTracker[[#This Row],[Days]]&amp;" "&amp;LeaveTracker[[#This Row],[Type of Leave]]</f>
        <v>1 SL</v>
      </c>
      <c r="L8685" s="23">
        <f ca="1">NETWORKDAYS(LeaveTracker[[#This Row],[Start Date]],LeaveTracker[[#This Row],[End Date]],lstHolidays)</f>
        <v>1</v>
      </c>
      <c r="M8685" s="27"/>
    </row>
    <row r="8686" spans="1:13" ht="30" customHeight="1" x14ac:dyDescent="0.3">
      <c r="A8686" s="27">
        <f t="shared" si="114"/>
        <v>4728</v>
      </c>
      <c r="B8686" s="31">
        <v>45237</v>
      </c>
      <c r="C8686" s="31">
        <v>45220</v>
      </c>
      <c r="D8686" s="19" t="s">
        <v>1900</v>
      </c>
      <c r="E8686" s="20" t="str">
        <f>IF(ISBLANK(LeaveTracker[[#This Row],[Employee Name]]),"-----",VLOOKUP(LeaveTracker[[#This Row],[Employee Name]],'List of Employees'!$B$4:$H$767,7))</f>
        <v>ONT</v>
      </c>
      <c r="F8686" s="66" t="str">
        <f>IF(ISBLANK(LeaveTracker[[#This Row],[Employee Name]]),"-----",VLOOKUP(LeaveTracker[[#This Row],[Employee Name]],'List of Employees'!$B$4:$H$767,6))</f>
        <v>CASUAL</v>
      </c>
      <c r="G8686" s="24">
        <v>45228</v>
      </c>
      <c r="H8686" s="24">
        <v>45230</v>
      </c>
      <c r="I8686" s="20" t="s">
        <v>82</v>
      </c>
      <c r="K8686" s="57" t="str">
        <f>LeaveTracker[[#This Row],[Days]]&amp;" "&amp;LeaveTracker[[#This Row],[Type of Leave]]</f>
        <v>3 VL</v>
      </c>
      <c r="L8686" s="23">
        <v>3</v>
      </c>
      <c r="M8686" s="27"/>
    </row>
    <row r="8687" spans="1:13" ht="30" customHeight="1" x14ac:dyDescent="0.3">
      <c r="A8687" s="27">
        <f t="shared" si="114"/>
        <v>4729</v>
      </c>
      <c r="B8687" s="31">
        <v>45239</v>
      </c>
      <c r="C8687" s="31">
        <v>45219</v>
      </c>
      <c r="D8687" s="19" t="s">
        <v>2420</v>
      </c>
      <c r="E8687" s="20" t="str">
        <f>IF(ISBLANK(LeaveTracker[[#This Row],[Employee Name]]),"-----",VLOOKUP(LeaveTracker[[#This Row],[Employee Name]],'List of Employees'!$B$4:$H$767,7))</f>
        <v>ONT</v>
      </c>
      <c r="F8687" s="66" t="str">
        <f>IF(ISBLANK(LeaveTracker[[#This Row],[Employee Name]]),"-----",VLOOKUP(LeaveTracker[[#This Row],[Employee Name]],'List of Employees'!$B$4:$H$767,6))</f>
        <v>CASUAL</v>
      </c>
      <c r="G8687" s="24">
        <v>45248</v>
      </c>
      <c r="H8687" s="24">
        <v>45252</v>
      </c>
      <c r="I8687" s="20" t="s">
        <v>82</v>
      </c>
      <c r="K8687" s="57" t="str">
        <f>LeaveTracker[[#This Row],[Days]]&amp;" "&amp;LeaveTracker[[#This Row],[Type of Leave]]</f>
        <v>5 VL</v>
      </c>
      <c r="L8687" s="23">
        <v>5</v>
      </c>
      <c r="M8687" s="27"/>
    </row>
    <row r="8688" spans="1:13" ht="30" customHeight="1" x14ac:dyDescent="0.3">
      <c r="A8688" s="27">
        <f t="shared" ref="A8688:A8785" si="115">A8687+1</f>
        <v>4730</v>
      </c>
      <c r="B8688" s="31">
        <v>45239</v>
      </c>
      <c r="C8688" s="31">
        <v>45233</v>
      </c>
      <c r="D8688" s="19" t="s">
        <v>2220</v>
      </c>
      <c r="E8688" s="20" t="str">
        <f>IF(ISBLANK(LeaveTracker[[#This Row],[Employee Name]]),"-----",VLOOKUP(LeaveTracker[[#This Row],[Employee Name]],'List of Employees'!$B$4:$H$767,7))</f>
        <v>OSPITAL NG TAGAYTAY</v>
      </c>
      <c r="F8688" s="66" t="str">
        <f>IF(ISBLANK(LeaveTracker[[#This Row],[Employee Name]]),"-----",VLOOKUP(LeaveTracker[[#This Row],[Employee Name]],'List of Employees'!$B$4:$H$767,6))</f>
        <v>CASUAL</v>
      </c>
      <c r="G8688" s="24">
        <v>45219</v>
      </c>
      <c r="H8688" s="24">
        <v>45219</v>
      </c>
      <c r="I8688" s="20" t="s">
        <v>82</v>
      </c>
      <c r="K8688" s="57" t="str">
        <f ca="1">LeaveTracker[[#This Row],[Days]]&amp;" "&amp;LeaveTracker[[#This Row],[Type of Leave]]</f>
        <v>1 VL</v>
      </c>
      <c r="L8688" s="23">
        <f ca="1">NETWORKDAYS(LeaveTracker[[#This Row],[Start Date]],LeaveTracker[[#This Row],[End Date]],lstHolidays)</f>
        <v>1</v>
      </c>
      <c r="M8688" s="27"/>
    </row>
    <row r="8689" spans="1:13" ht="30" customHeight="1" x14ac:dyDescent="0.3">
      <c r="A8689" s="27">
        <f t="shared" si="115"/>
        <v>4731</v>
      </c>
      <c r="B8689" s="31">
        <v>45239</v>
      </c>
      <c r="C8689" s="31">
        <v>45233</v>
      </c>
      <c r="D8689" s="19" t="s">
        <v>2203</v>
      </c>
      <c r="E8689" s="20" t="str">
        <f>IF(ISBLANK(LeaveTracker[[#This Row],[Employee Name]]),"-----",VLOOKUP(LeaveTracker[[#This Row],[Employee Name]],'List of Employees'!$B$4:$H$767,7))</f>
        <v>OSPITAL NG TAGAYTAY</v>
      </c>
      <c r="F8689" s="66" t="str">
        <f>IF(ISBLANK(LeaveTracker[[#This Row],[Employee Name]]),"-----",VLOOKUP(LeaveTracker[[#This Row],[Employee Name]],'List of Employees'!$B$4:$H$767,6))</f>
        <v>PERMANENT</v>
      </c>
      <c r="G8689" s="24">
        <v>45232</v>
      </c>
      <c r="H8689" s="24">
        <v>45232</v>
      </c>
      <c r="I8689" s="20" t="s">
        <v>81</v>
      </c>
      <c r="K8689" s="57" t="str">
        <f ca="1">LeaveTracker[[#This Row],[Days]]&amp;" "&amp;LeaveTracker[[#This Row],[Type of Leave]]</f>
        <v>1 SL</v>
      </c>
      <c r="L8689" s="23">
        <f ca="1">NETWORKDAYS(LeaveTracker[[#This Row],[Start Date]],LeaveTracker[[#This Row],[End Date]],lstHolidays)</f>
        <v>1</v>
      </c>
      <c r="M8689" s="27"/>
    </row>
    <row r="8690" spans="1:13" ht="30" customHeight="1" x14ac:dyDescent="0.3">
      <c r="A8690" s="27">
        <f t="shared" si="115"/>
        <v>4732</v>
      </c>
      <c r="B8690" s="31">
        <v>45239</v>
      </c>
      <c r="C8690" s="31">
        <v>45233</v>
      </c>
      <c r="D8690" s="19" t="s">
        <v>2507</v>
      </c>
      <c r="E8690" s="20" t="str">
        <f>IF(ISBLANK(LeaveTracker[[#This Row],[Employee Name]]),"-----",VLOOKUP(LeaveTracker[[#This Row],[Employee Name]],'List of Employees'!$B$4:$H$767,7))</f>
        <v>ONT</v>
      </c>
      <c r="F8690" s="66" t="str">
        <f>IF(ISBLANK(LeaveTracker[[#This Row],[Employee Name]]),"-----",VLOOKUP(LeaveTracker[[#This Row],[Employee Name]],'List of Employees'!$B$4:$H$767,6))</f>
        <v>CASUAL</v>
      </c>
      <c r="G8690" s="24">
        <v>45230</v>
      </c>
      <c r="H8690" s="24">
        <v>45230</v>
      </c>
      <c r="I8690" s="20" t="s">
        <v>82</v>
      </c>
      <c r="K8690" s="57" t="str">
        <f ca="1">LeaveTracker[[#This Row],[Days]]&amp;" "&amp;LeaveTracker[[#This Row],[Type of Leave]]</f>
        <v>1 VL</v>
      </c>
      <c r="L8690" s="23">
        <f ca="1">NETWORKDAYS(LeaveTracker[[#This Row],[Start Date]],LeaveTracker[[#This Row],[End Date]],lstHolidays)</f>
        <v>1</v>
      </c>
      <c r="M8690" s="27"/>
    </row>
    <row r="8691" spans="1:13" ht="30" customHeight="1" x14ac:dyDescent="0.3">
      <c r="A8691" s="27">
        <v>4732</v>
      </c>
      <c r="B8691" s="31">
        <v>45239</v>
      </c>
      <c r="C8691" s="31">
        <v>45233</v>
      </c>
      <c r="D8691" s="19" t="s">
        <v>2507</v>
      </c>
      <c r="E8691" s="20" t="str">
        <f>IF(ISBLANK(LeaveTracker[[#This Row],[Employee Name]]),"-----",VLOOKUP(LeaveTracker[[#This Row],[Employee Name]],'List of Employees'!$B$4:$H$767,7))</f>
        <v>ONT</v>
      </c>
      <c r="F8691" s="66" t="str">
        <f>IF(ISBLANK(LeaveTracker[[#This Row],[Employee Name]]),"-----",VLOOKUP(LeaveTracker[[#This Row],[Employee Name]],'List of Employees'!$B$4:$H$767,6))</f>
        <v>CASUAL</v>
      </c>
      <c r="G8691" s="24">
        <v>45233</v>
      </c>
      <c r="H8691" s="24">
        <v>45233</v>
      </c>
      <c r="I8691" s="19" t="s">
        <v>82</v>
      </c>
      <c r="K8691" s="57" t="str">
        <f ca="1">LeaveTracker[[#This Row],[Days]]&amp;" "&amp;LeaveTracker[[#This Row],[Type of Leave]]</f>
        <v>1 VL</v>
      </c>
      <c r="L8691" s="23">
        <f ca="1">NETWORKDAYS(LeaveTracker[[#This Row],[Start Date]],LeaveTracker[[#This Row],[End Date]],lstHolidays)</f>
        <v>1</v>
      </c>
      <c r="M8691" s="27"/>
    </row>
    <row r="8692" spans="1:13" ht="30" customHeight="1" x14ac:dyDescent="0.3">
      <c r="A8692" s="27">
        <f>A8690+1</f>
        <v>4733</v>
      </c>
      <c r="B8692" s="31">
        <v>45239</v>
      </c>
      <c r="C8692" s="31">
        <v>45233</v>
      </c>
      <c r="D8692" s="19" t="s">
        <v>2203</v>
      </c>
      <c r="E8692" s="20" t="str">
        <f>IF(ISBLANK(LeaveTracker[[#This Row],[Employee Name]]),"-----",VLOOKUP(LeaveTracker[[#This Row],[Employee Name]],'List of Employees'!$B$4:$H$767,7))</f>
        <v>OSPITAL NG TAGAYTAY</v>
      </c>
      <c r="F8692" s="66" t="str">
        <f>IF(ISBLANK(LeaveTracker[[#This Row],[Employee Name]]),"-----",VLOOKUP(LeaveTracker[[#This Row],[Employee Name]],'List of Employees'!$B$4:$H$767,6))</f>
        <v>PERMANENT</v>
      </c>
      <c r="G8692" s="24">
        <v>45237</v>
      </c>
      <c r="H8692" s="24">
        <v>45237</v>
      </c>
      <c r="I8692" s="20" t="s">
        <v>82</v>
      </c>
      <c r="K8692" s="57" t="str">
        <f ca="1">LeaveTracker[[#This Row],[Days]]&amp;" "&amp;LeaveTracker[[#This Row],[Type of Leave]]</f>
        <v>1 VL</v>
      </c>
      <c r="L8692" s="23">
        <f ca="1">NETWORKDAYS(LeaveTracker[[#This Row],[Start Date]],LeaveTracker[[#This Row],[End Date]],lstHolidays)</f>
        <v>1</v>
      </c>
      <c r="M8692" s="27"/>
    </row>
    <row r="8693" spans="1:13" ht="30" customHeight="1" x14ac:dyDescent="0.3">
      <c r="A8693" s="27">
        <v>4733</v>
      </c>
      <c r="B8693" s="31">
        <v>45239</v>
      </c>
      <c r="C8693" s="31">
        <v>45233</v>
      </c>
      <c r="D8693" s="19" t="s">
        <v>2203</v>
      </c>
      <c r="E8693" s="20" t="str">
        <f>IF(ISBLANK(LeaveTracker[[#This Row],[Employee Name]]),"-----",VLOOKUP(LeaveTracker[[#This Row],[Employee Name]],'List of Employees'!$B$4:$H$767,7))</f>
        <v>OSPITAL NG TAGAYTAY</v>
      </c>
      <c r="F8693" s="66" t="str">
        <f>IF(ISBLANK(LeaveTracker[[#This Row],[Employee Name]]),"-----",VLOOKUP(LeaveTracker[[#This Row],[Employee Name]],'List of Employees'!$B$4:$H$767,6))</f>
        <v>PERMANENT</v>
      </c>
      <c r="G8693" s="24">
        <v>45243</v>
      </c>
      <c r="H8693" s="24">
        <v>45244</v>
      </c>
      <c r="I8693" s="20" t="s">
        <v>82</v>
      </c>
      <c r="K8693" s="57" t="str">
        <f ca="1">LeaveTracker[[#This Row],[Days]]&amp;" "&amp;LeaveTracker[[#This Row],[Type of Leave]]</f>
        <v>2 VL</v>
      </c>
      <c r="L8693" s="23">
        <f ca="1">NETWORKDAYS(LeaveTracker[[#This Row],[Start Date]],LeaveTracker[[#This Row],[End Date]],lstHolidays)</f>
        <v>2</v>
      </c>
      <c r="M8693" s="27"/>
    </row>
    <row r="8694" spans="1:13" ht="30" customHeight="1" x14ac:dyDescent="0.3">
      <c r="A8694" s="27">
        <v>4733</v>
      </c>
      <c r="B8694" s="31">
        <v>45239</v>
      </c>
      <c r="C8694" s="31">
        <v>45233</v>
      </c>
      <c r="D8694" s="19" t="s">
        <v>2203</v>
      </c>
      <c r="E8694" s="20" t="str">
        <f>IF(ISBLANK(LeaveTracker[[#This Row],[Employee Name]]),"-----",VLOOKUP(LeaveTracker[[#This Row],[Employee Name]],'List of Employees'!$B$4:$H$767,7))</f>
        <v>OSPITAL NG TAGAYTAY</v>
      </c>
      <c r="F8694" s="66" t="str">
        <f>IF(ISBLANK(LeaveTracker[[#This Row],[Employee Name]]),"-----",VLOOKUP(LeaveTracker[[#This Row],[Employee Name]],'List of Employees'!$B$4:$H$767,6))</f>
        <v>PERMANENT</v>
      </c>
      <c r="G8694" s="24">
        <v>45247</v>
      </c>
      <c r="H8694" s="24">
        <v>45247</v>
      </c>
      <c r="I8694" s="20" t="s">
        <v>82</v>
      </c>
      <c r="K8694" s="57" t="str">
        <f ca="1">LeaveTracker[[#This Row],[Days]]&amp;" "&amp;LeaveTracker[[#This Row],[Type of Leave]]</f>
        <v>1 VL</v>
      </c>
      <c r="L8694" s="23">
        <f ca="1">NETWORKDAYS(LeaveTracker[[#This Row],[Start Date]],LeaveTracker[[#This Row],[End Date]],lstHolidays)</f>
        <v>1</v>
      </c>
      <c r="M8694" s="27"/>
    </row>
    <row r="8695" spans="1:13" ht="30" customHeight="1" x14ac:dyDescent="0.3">
      <c r="A8695" s="27">
        <v>4733</v>
      </c>
      <c r="B8695" s="31">
        <v>45239</v>
      </c>
      <c r="C8695" s="31">
        <v>45233</v>
      </c>
      <c r="D8695" s="19" t="s">
        <v>2203</v>
      </c>
      <c r="E8695" s="20" t="str">
        <f>IF(ISBLANK(LeaveTracker[[#This Row],[Employee Name]]),"-----",VLOOKUP(LeaveTracker[[#This Row],[Employee Name]],'List of Employees'!$B$4:$H$767,7))</f>
        <v>OSPITAL NG TAGAYTAY</v>
      </c>
      <c r="F8695" s="66" t="str">
        <f>IF(ISBLANK(LeaveTracker[[#This Row],[Employee Name]]),"-----",VLOOKUP(LeaveTracker[[#This Row],[Employee Name]],'List of Employees'!$B$4:$H$767,6))</f>
        <v>PERMANENT</v>
      </c>
      <c r="G8695" s="24">
        <v>45252</v>
      </c>
      <c r="H8695" s="24">
        <v>45252</v>
      </c>
      <c r="I8695" s="20" t="s">
        <v>82</v>
      </c>
      <c r="K8695" s="57" t="str">
        <f ca="1">LeaveTracker[[#This Row],[Days]]&amp;" "&amp;LeaveTracker[[#This Row],[Type of Leave]]</f>
        <v>1 VL</v>
      </c>
      <c r="L8695" s="23">
        <f ca="1">NETWORKDAYS(LeaveTracker[[#This Row],[Start Date]],LeaveTracker[[#This Row],[End Date]],lstHolidays)</f>
        <v>1</v>
      </c>
      <c r="M8695" s="27"/>
    </row>
    <row r="8696" spans="1:13" ht="30" customHeight="1" x14ac:dyDescent="0.3">
      <c r="A8696" s="27">
        <v>4733</v>
      </c>
      <c r="B8696" s="31">
        <v>45239</v>
      </c>
      <c r="C8696" s="31">
        <v>45233</v>
      </c>
      <c r="D8696" s="19" t="s">
        <v>2203</v>
      </c>
      <c r="E8696" s="20" t="str">
        <f>IF(ISBLANK(LeaveTracker[[#This Row],[Employee Name]]),"-----",VLOOKUP(LeaveTracker[[#This Row],[Employee Name]],'List of Employees'!$B$4:$H$767,7))</f>
        <v>OSPITAL NG TAGAYTAY</v>
      </c>
      <c r="F8696" s="66" t="str">
        <f>IF(ISBLANK(LeaveTracker[[#This Row],[Employee Name]]),"-----",VLOOKUP(LeaveTracker[[#This Row],[Employee Name]],'List of Employees'!$B$4:$H$767,6))</f>
        <v>PERMANENT</v>
      </c>
      <c r="G8696" s="24">
        <v>45257</v>
      </c>
      <c r="H8696" s="24">
        <v>45260</v>
      </c>
      <c r="I8696" s="20" t="s">
        <v>82</v>
      </c>
      <c r="K8696" s="57" t="str">
        <f>LeaveTracker[[#This Row],[Days]]&amp;" "&amp;LeaveTracker[[#This Row],[Type of Leave]]</f>
        <v>4 VL</v>
      </c>
      <c r="L8696" s="23">
        <v>4</v>
      </c>
      <c r="M8696" s="27"/>
    </row>
    <row r="8697" spans="1:13" ht="30" customHeight="1" x14ac:dyDescent="0.3">
      <c r="A8697" s="27">
        <f>A8692+1</f>
        <v>4734</v>
      </c>
      <c r="B8697" s="31">
        <v>45239</v>
      </c>
      <c r="C8697" s="31">
        <v>45225</v>
      </c>
      <c r="D8697" s="19" t="s">
        <v>1813</v>
      </c>
      <c r="E8697" s="20" t="str">
        <f>IF(ISBLANK(LeaveTracker[[#This Row],[Employee Name]]),"-----",VLOOKUP(LeaveTracker[[#This Row],[Employee Name]],'List of Employees'!$B$4:$H$767,7))</f>
        <v>CHO</v>
      </c>
      <c r="F8697" s="66" t="str">
        <f>IF(ISBLANK(LeaveTracker[[#This Row],[Employee Name]]),"-----",VLOOKUP(LeaveTracker[[#This Row],[Employee Name]],'List of Employees'!$B$4:$H$767,6))</f>
        <v>CASUAL</v>
      </c>
      <c r="G8697" s="24">
        <v>45258</v>
      </c>
      <c r="H8697" s="24">
        <v>45262</v>
      </c>
      <c r="I8697" s="20" t="s">
        <v>82</v>
      </c>
      <c r="K8697" s="57" t="str">
        <f>LeaveTracker[[#This Row],[Days]]&amp;" "&amp;LeaveTracker[[#This Row],[Type of Leave]]</f>
        <v>5 VL</v>
      </c>
      <c r="L8697" s="23">
        <v>5</v>
      </c>
      <c r="M8697" s="27"/>
    </row>
    <row r="8698" spans="1:13" ht="30" customHeight="1" x14ac:dyDescent="0.3">
      <c r="A8698" s="27">
        <f t="shared" si="115"/>
        <v>4735</v>
      </c>
      <c r="B8698" s="31">
        <v>45239</v>
      </c>
      <c r="C8698" s="31">
        <v>45225</v>
      </c>
      <c r="D8698" s="19" t="s">
        <v>1964</v>
      </c>
      <c r="E8698" s="20" t="str">
        <f>IF(ISBLANK(LeaveTracker[[#This Row],[Employee Name]]),"-----",VLOOKUP(LeaveTracker[[#This Row],[Employee Name]],'List of Employees'!$B$4:$H$767,7))</f>
        <v>ONT</v>
      </c>
      <c r="F8698" s="66" t="str">
        <f>IF(ISBLANK(LeaveTracker[[#This Row],[Employee Name]]),"-----",VLOOKUP(LeaveTracker[[#This Row],[Employee Name]],'List of Employees'!$B$4:$H$767,6))</f>
        <v>PERMANENT</v>
      </c>
      <c r="G8698" s="24">
        <v>45259</v>
      </c>
      <c r="H8698" s="24">
        <v>45260</v>
      </c>
      <c r="I8698" s="20" t="s">
        <v>82</v>
      </c>
      <c r="K8698" s="57" t="str">
        <f>LeaveTracker[[#This Row],[Days]]&amp;" "&amp;LeaveTracker[[#This Row],[Type of Leave]]</f>
        <v>2 VL</v>
      </c>
      <c r="L8698" s="23">
        <v>2</v>
      </c>
      <c r="M8698" s="27"/>
    </row>
    <row r="8699" spans="1:13" ht="30" customHeight="1" x14ac:dyDescent="0.3">
      <c r="A8699" s="27">
        <f t="shared" si="115"/>
        <v>4736</v>
      </c>
      <c r="B8699" s="31">
        <v>45239</v>
      </c>
      <c r="C8699" s="31">
        <v>45225</v>
      </c>
      <c r="D8699" s="19" t="s">
        <v>1264</v>
      </c>
      <c r="E8699" s="20" t="str">
        <f>IF(ISBLANK(LeaveTracker[[#This Row],[Employee Name]]),"-----",VLOOKUP(LeaveTracker[[#This Row],[Employee Name]],'List of Employees'!$B$4:$H$767,7))</f>
        <v>CHO</v>
      </c>
      <c r="F8699" s="66" t="str">
        <f>IF(ISBLANK(LeaveTracker[[#This Row],[Employee Name]]),"-----",VLOOKUP(LeaveTracker[[#This Row],[Employee Name]],'List of Employees'!$B$4:$H$767,6))</f>
        <v>PERMANENT</v>
      </c>
      <c r="G8699" s="24">
        <v>45243</v>
      </c>
      <c r="H8699" s="24">
        <v>45251</v>
      </c>
      <c r="I8699" s="20" t="s">
        <v>82</v>
      </c>
      <c r="K8699" s="57" t="str">
        <f ca="1">LeaveTracker[[#This Row],[Days]]&amp;" "&amp;LeaveTracker[[#This Row],[Type of Leave]]</f>
        <v>7 VL</v>
      </c>
      <c r="L8699" s="23">
        <f ca="1">NETWORKDAYS(LeaveTracker[[#This Row],[Start Date]],LeaveTracker[[#This Row],[End Date]],lstHolidays)</f>
        <v>7</v>
      </c>
      <c r="M8699" s="27"/>
    </row>
    <row r="8700" spans="1:13" ht="30" customHeight="1" x14ac:dyDescent="0.3">
      <c r="A8700" s="27">
        <f t="shared" si="115"/>
        <v>4737</v>
      </c>
      <c r="B8700" s="31">
        <v>45239</v>
      </c>
      <c r="C8700" s="31">
        <v>45225</v>
      </c>
      <c r="D8700" s="19" t="s">
        <v>205</v>
      </c>
      <c r="E8700" s="20" t="str">
        <f>IF(ISBLANK(LeaveTracker[[#This Row],[Employee Name]]),"-----",VLOOKUP(LeaveTracker[[#This Row],[Employee Name]],'List of Employees'!$B$4:$H$767,7))</f>
        <v>ONT</v>
      </c>
      <c r="F8700" s="66" t="str">
        <f>IF(ISBLANK(LeaveTracker[[#This Row],[Employee Name]]),"-----",VLOOKUP(LeaveTracker[[#This Row],[Employee Name]],'List of Employees'!$B$4:$H$767,6))</f>
        <v>PERMANENT</v>
      </c>
      <c r="G8700" s="24">
        <v>45237</v>
      </c>
      <c r="H8700" s="24">
        <v>45237</v>
      </c>
      <c r="I8700" s="20" t="s">
        <v>82</v>
      </c>
      <c r="K8700" s="57" t="str">
        <f ca="1">LeaveTracker[[#This Row],[Days]]&amp;" "&amp;LeaveTracker[[#This Row],[Type of Leave]]</f>
        <v>1 VL</v>
      </c>
      <c r="L8700" s="23">
        <f ca="1">NETWORKDAYS(LeaveTracker[[#This Row],[Start Date]],LeaveTracker[[#This Row],[End Date]],lstHolidays)</f>
        <v>1</v>
      </c>
      <c r="M8700" s="27"/>
    </row>
    <row r="8701" spans="1:13" ht="30" customHeight="1" x14ac:dyDescent="0.3">
      <c r="A8701" s="27">
        <f t="shared" si="115"/>
        <v>4738</v>
      </c>
      <c r="B8701" s="31">
        <v>45239</v>
      </c>
      <c r="C8701" s="31">
        <v>45224</v>
      </c>
      <c r="D8701" s="19" t="s">
        <v>1900</v>
      </c>
      <c r="E8701" s="20" t="str">
        <f>IF(ISBLANK(LeaveTracker[[#This Row],[Employee Name]]),"-----",VLOOKUP(LeaveTracker[[#This Row],[Employee Name]],'List of Employees'!$B$4:$H$767,7))</f>
        <v>ONT</v>
      </c>
      <c r="F8701" s="66" t="str">
        <f>IF(ISBLANK(LeaveTracker[[#This Row],[Employee Name]]),"-----",VLOOKUP(LeaveTracker[[#This Row],[Employee Name]],'List of Employees'!$B$4:$H$767,6))</f>
        <v>CASUAL</v>
      </c>
      <c r="G8701" s="24">
        <v>45208</v>
      </c>
      <c r="H8701" s="24">
        <v>45214</v>
      </c>
      <c r="I8701" s="20" t="s">
        <v>81</v>
      </c>
      <c r="K8701" s="57" t="str">
        <f>LeaveTracker[[#This Row],[Days]]&amp;" "&amp;LeaveTracker[[#This Row],[Type of Leave]]</f>
        <v>7 SL</v>
      </c>
      <c r="L8701" s="23">
        <v>7</v>
      </c>
      <c r="M8701" s="27"/>
    </row>
    <row r="8702" spans="1:13" ht="30" customHeight="1" x14ac:dyDescent="0.3">
      <c r="A8702" s="27">
        <f t="shared" si="115"/>
        <v>4739</v>
      </c>
      <c r="B8702" s="31">
        <v>45239</v>
      </c>
      <c r="C8702" s="31">
        <v>45224</v>
      </c>
      <c r="D8702" s="19" t="s">
        <v>1041</v>
      </c>
      <c r="E8702" s="20" t="str">
        <f>IF(ISBLANK(LeaveTracker[[#This Row],[Employee Name]]),"-----",VLOOKUP(LeaveTracker[[#This Row],[Employee Name]],'List of Employees'!$B$4:$H$767,7))</f>
        <v>ONT</v>
      </c>
      <c r="F8702" s="66" t="str">
        <f>IF(ISBLANK(LeaveTracker[[#This Row],[Employee Name]]),"-----",VLOOKUP(LeaveTracker[[#This Row],[Employee Name]],'List of Employees'!$B$4:$H$767,6))</f>
        <v>PERMANENT</v>
      </c>
      <c r="G8702" s="24">
        <v>45211</v>
      </c>
      <c r="H8702" s="24">
        <v>45212</v>
      </c>
      <c r="I8702" s="20" t="s">
        <v>81</v>
      </c>
      <c r="K8702" s="57" t="str">
        <f ca="1">LeaveTracker[[#This Row],[Days]]&amp;" "&amp;LeaveTracker[[#This Row],[Type of Leave]]</f>
        <v>2 SL</v>
      </c>
      <c r="L8702" s="23">
        <f ca="1">NETWORKDAYS(LeaveTracker[[#This Row],[Start Date]],LeaveTracker[[#This Row],[End Date]],lstHolidays)</f>
        <v>2</v>
      </c>
      <c r="M8702" s="27"/>
    </row>
    <row r="8703" spans="1:13" ht="30" customHeight="1" x14ac:dyDescent="0.3">
      <c r="A8703" s="27">
        <f t="shared" si="115"/>
        <v>4740</v>
      </c>
      <c r="B8703" s="31">
        <v>45239</v>
      </c>
      <c r="C8703" s="31">
        <v>45234</v>
      </c>
      <c r="D8703" s="19" t="s">
        <v>1944</v>
      </c>
      <c r="E8703" s="20" t="str">
        <f>IF(ISBLANK(LeaveTracker[[#This Row],[Employee Name]]),"-----",VLOOKUP(LeaveTracker[[#This Row],[Employee Name]],'List of Employees'!$B$4:$H$767,7))</f>
        <v>GSO</v>
      </c>
      <c r="F8703" s="66" t="str">
        <f>IF(ISBLANK(LeaveTracker[[#This Row],[Employee Name]]),"-----",VLOOKUP(LeaveTracker[[#This Row],[Employee Name]],'List of Employees'!$B$4:$H$767,6))</f>
        <v>PERMANENT</v>
      </c>
      <c r="G8703" s="24">
        <v>45239</v>
      </c>
      <c r="H8703" s="24">
        <v>45240</v>
      </c>
      <c r="I8703" s="20" t="s">
        <v>82</v>
      </c>
      <c r="K8703" s="57" t="str">
        <f ca="1">LeaveTracker[[#This Row],[Days]]&amp;" "&amp;LeaveTracker[[#This Row],[Type of Leave]]</f>
        <v>2 VL</v>
      </c>
      <c r="L8703" s="23">
        <f ca="1">NETWORKDAYS(LeaveTracker[[#This Row],[Start Date]],LeaveTracker[[#This Row],[End Date]],lstHolidays)</f>
        <v>2</v>
      </c>
      <c r="M8703" s="27"/>
    </row>
    <row r="8704" spans="1:13" ht="30" customHeight="1" x14ac:dyDescent="0.3">
      <c r="A8704" s="27">
        <f t="shared" si="115"/>
        <v>4741</v>
      </c>
      <c r="B8704" s="31">
        <v>45239</v>
      </c>
      <c r="C8704" s="31">
        <v>45236</v>
      </c>
      <c r="D8704" s="19" t="s">
        <v>1293</v>
      </c>
      <c r="E8704" s="20" t="str">
        <f>IF(ISBLANK(LeaveTracker[[#This Row],[Employee Name]]),"-----",VLOOKUP(LeaveTracker[[#This Row],[Employee Name]],'List of Employees'!$B$4:$H$767,7))</f>
        <v>CTO</v>
      </c>
      <c r="F8704" s="66" t="str">
        <f>IF(ISBLANK(LeaveTracker[[#This Row],[Employee Name]]),"-----",VLOOKUP(LeaveTracker[[#This Row],[Employee Name]],'List of Employees'!$B$4:$H$767,6))</f>
        <v>PERMANENT</v>
      </c>
      <c r="G8704" s="24">
        <v>45233</v>
      </c>
      <c r="H8704" s="24">
        <v>45233</v>
      </c>
      <c r="I8704" s="20" t="s">
        <v>81</v>
      </c>
      <c r="K8704" s="57" t="str">
        <f ca="1">LeaveTracker[[#This Row],[Days]]&amp;" "&amp;LeaveTracker[[#This Row],[Type of Leave]]</f>
        <v>1 SL</v>
      </c>
      <c r="L8704" s="23">
        <f ca="1">NETWORKDAYS(LeaveTracker[[#This Row],[Start Date]],LeaveTracker[[#This Row],[End Date]],lstHolidays)</f>
        <v>1</v>
      </c>
      <c r="M8704" s="27"/>
    </row>
    <row r="8705" spans="1:13" ht="30" customHeight="1" x14ac:dyDescent="0.3">
      <c r="A8705" s="27">
        <f t="shared" si="115"/>
        <v>4742</v>
      </c>
      <c r="B8705" s="31">
        <v>45239</v>
      </c>
      <c r="C8705" s="31">
        <v>45236</v>
      </c>
      <c r="D8705" s="19" t="s">
        <v>941</v>
      </c>
      <c r="E8705" s="20" t="str">
        <f>IF(ISBLANK(LeaveTracker[[#This Row],[Employee Name]]),"-----",VLOOKUP(LeaveTracker[[#This Row],[Employee Name]],'List of Employees'!$B$4:$H$767,7))</f>
        <v>EEO/ CITY MARKET</v>
      </c>
      <c r="F8705" s="66" t="str">
        <f>IF(ISBLANK(LeaveTracker[[#This Row],[Employee Name]]),"-----",VLOOKUP(LeaveTracker[[#This Row],[Employee Name]],'List of Employees'!$B$4:$H$767,6))</f>
        <v>PERMANENT</v>
      </c>
      <c r="G8705" s="24">
        <v>45282</v>
      </c>
      <c r="H8705" s="24">
        <v>45282</v>
      </c>
      <c r="I8705" s="20" t="s">
        <v>82</v>
      </c>
      <c r="K8705" s="57" t="str">
        <f ca="1">LeaveTracker[[#This Row],[Days]]&amp;" "&amp;LeaveTracker[[#This Row],[Type of Leave]]</f>
        <v>1 VL</v>
      </c>
      <c r="L8705" s="23">
        <f ca="1">NETWORKDAYS(LeaveTracker[[#This Row],[Start Date]],LeaveTracker[[#This Row],[End Date]],lstHolidays)</f>
        <v>1</v>
      </c>
      <c r="M8705" s="27"/>
    </row>
    <row r="8706" spans="1:13" ht="30" customHeight="1" x14ac:dyDescent="0.3">
      <c r="A8706" s="27">
        <v>4742</v>
      </c>
      <c r="B8706" s="31">
        <v>45239</v>
      </c>
      <c r="C8706" s="31">
        <v>45236</v>
      </c>
      <c r="D8706" s="19" t="s">
        <v>941</v>
      </c>
      <c r="E8706" s="20" t="str">
        <f>IF(ISBLANK(LeaveTracker[[#This Row],[Employee Name]]),"-----",VLOOKUP(LeaveTracker[[#This Row],[Employee Name]],'List of Employees'!$B$4:$H$767,7))</f>
        <v>EEO/ CITY MARKET</v>
      </c>
      <c r="F8706" s="66" t="str">
        <f>IF(ISBLANK(LeaveTracker[[#This Row],[Employee Name]]),"-----",VLOOKUP(LeaveTracker[[#This Row],[Employee Name]],'List of Employees'!$B$4:$H$767,6))</f>
        <v>PERMANENT</v>
      </c>
      <c r="G8706" s="24">
        <v>45289</v>
      </c>
      <c r="H8706" s="24">
        <v>45289</v>
      </c>
      <c r="I8706" s="20" t="s">
        <v>82</v>
      </c>
      <c r="K8706" s="57" t="str">
        <f ca="1">LeaveTracker[[#This Row],[Days]]&amp;" "&amp;LeaveTracker[[#This Row],[Type of Leave]]</f>
        <v>1 VL</v>
      </c>
      <c r="L8706" s="23">
        <f ca="1">NETWORKDAYS(LeaveTracker[[#This Row],[Start Date]],LeaveTracker[[#This Row],[End Date]],lstHolidays)</f>
        <v>1</v>
      </c>
      <c r="M8706" s="27"/>
    </row>
    <row r="8707" spans="1:13" ht="30" customHeight="1" x14ac:dyDescent="0.3">
      <c r="A8707" s="27">
        <f>A8705+1</f>
        <v>4743</v>
      </c>
      <c r="B8707" s="31">
        <v>45239</v>
      </c>
      <c r="C8707" s="31">
        <v>45236</v>
      </c>
      <c r="D8707" s="19" t="s">
        <v>668</v>
      </c>
      <c r="E8707" s="20" t="str">
        <f>IF(ISBLANK(LeaveTracker[[#This Row],[Employee Name]]),"-----",VLOOKUP(LeaveTracker[[#This Row],[Employee Name]],'List of Employees'!$B$4:$H$767,7))</f>
        <v>SP</v>
      </c>
      <c r="F8707" s="66" t="str">
        <f>IF(ISBLANK(LeaveTracker[[#This Row],[Employee Name]]),"-----",VLOOKUP(LeaveTracker[[#This Row],[Employee Name]],'List of Employees'!$B$4:$H$767,6))</f>
        <v>PERMANENT</v>
      </c>
      <c r="G8707" s="24">
        <v>45230</v>
      </c>
      <c r="H8707" s="24">
        <v>45230</v>
      </c>
      <c r="I8707" s="20" t="s">
        <v>81</v>
      </c>
      <c r="K8707" s="57" t="str">
        <f ca="1">LeaveTracker[[#This Row],[Days]]&amp;" "&amp;LeaveTracker[[#This Row],[Type of Leave]]</f>
        <v>1 SL</v>
      </c>
      <c r="L8707" s="23">
        <f ca="1">NETWORKDAYS(LeaveTracker[[#This Row],[Start Date]],LeaveTracker[[#This Row],[End Date]],lstHolidays)</f>
        <v>1</v>
      </c>
      <c r="M8707" s="27"/>
    </row>
    <row r="8708" spans="1:13" ht="30" customHeight="1" x14ac:dyDescent="0.3">
      <c r="A8708" s="27">
        <v>4743</v>
      </c>
      <c r="B8708" s="31">
        <v>45239</v>
      </c>
      <c r="C8708" s="31">
        <v>45236</v>
      </c>
      <c r="D8708" s="19" t="s">
        <v>668</v>
      </c>
      <c r="E8708" s="20" t="str">
        <f>IF(ISBLANK(LeaveTracker[[#This Row],[Employee Name]]),"-----",VLOOKUP(LeaveTracker[[#This Row],[Employee Name]],'List of Employees'!$B$4:$H$767,7))</f>
        <v>SP</v>
      </c>
      <c r="F8708" s="66" t="str">
        <f>IF(ISBLANK(LeaveTracker[[#This Row],[Employee Name]]),"-----",VLOOKUP(LeaveTracker[[#This Row],[Employee Name]],'List of Employees'!$B$4:$H$767,6))</f>
        <v>PERMANENT</v>
      </c>
      <c r="G8708" s="24">
        <v>45233</v>
      </c>
      <c r="H8708" s="24">
        <v>45233</v>
      </c>
      <c r="I8708" s="20" t="s">
        <v>81</v>
      </c>
      <c r="K8708" s="57" t="str">
        <f ca="1">LeaveTracker[[#This Row],[Days]]&amp;" "&amp;LeaveTracker[[#This Row],[Type of Leave]]</f>
        <v>1 SL</v>
      </c>
      <c r="L8708" s="23">
        <f ca="1">NETWORKDAYS(LeaveTracker[[#This Row],[Start Date]],LeaveTracker[[#This Row],[End Date]],lstHolidays)</f>
        <v>1</v>
      </c>
      <c r="M8708" s="27"/>
    </row>
    <row r="8709" spans="1:13" ht="30" customHeight="1" x14ac:dyDescent="0.3">
      <c r="A8709" s="27">
        <f>A8707+1</f>
        <v>4744</v>
      </c>
      <c r="B8709" s="31">
        <v>45239</v>
      </c>
      <c r="C8709" s="31">
        <v>45224</v>
      </c>
      <c r="D8709" s="19" t="s">
        <v>1818</v>
      </c>
      <c r="E8709" s="20" t="str">
        <f>IF(ISBLANK(LeaveTracker[[#This Row],[Employee Name]]),"-----",VLOOKUP(LeaveTracker[[#This Row],[Employee Name]],'List of Employees'!$B$4:$H$767,7))</f>
        <v>EEO/CITY MARKET</v>
      </c>
      <c r="F8709" s="66" t="str">
        <f>IF(ISBLANK(LeaveTracker[[#This Row],[Employee Name]]),"-----",VLOOKUP(LeaveTracker[[#This Row],[Employee Name]],'List of Employees'!$B$4:$H$767,6))</f>
        <v>CASUAL</v>
      </c>
      <c r="G8709" s="24">
        <v>45233</v>
      </c>
      <c r="H8709" s="24">
        <v>45233</v>
      </c>
      <c r="I8709" s="20" t="s">
        <v>82</v>
      </c>
      <c r="K8709" s="57" t="str">
        <f ca="1">LeaveTracker[[#This Row],[Days]]&amp;" "&amp;LeaveTracker[[#This Row],[Type of Leave]]</f>
        <v>1 VL</v>
      </c>
      <c r="L8709" s="23">
        <f ca="1">NETWORKDAYS(LeaveTracker[[#This Row],[Start Date]],LeaveTracker[[#This Row],[End Date]],lstHolidays)</f>
        <v>1</v>
      </c>
      <c r="M8709" s="27"/>
    </row>
    <row r="8710" spans="1:13" ht="30" customHeight="1" x14ac:dyDescent="0.3">
      <c r="A8710" s="27">
        <v>4744</v>
      </c>
      <c r="B8710" s="31">
        <v>45239</v>
      </c>
      <c r="C8710" s="31">
        <v>45224</v>
      </c>
      <c r="D8710" s="19" t="s">
        <v>1818</v>
      </c>
      <c r="E8710" s="20" t="str">
        <f>IF(ISBLANK(LeaveTracker[[#This Row],[Employee Name]]),"-----",VLOOKUP(LeaveTracker[[#This Row],[Employee Name]],'List of Employees'!$B$4:$H$767,7))</f>
        <v>EEO/CITY MARKET</v>
      </c>
      <c r="F8710" s="66" t="str">
        <f>IF(ISBLANK(LeaveTracker[[#This Row],[Employee Name]]),"-----",VLOOKUP(LeaveTracker[[#This Row],[Employee Name]],'List of Employees'!$B$4:$H$767,6))</f>
        <v>CASUAL</v>
      </c>
      <c r="G8710" s="24">
        <v>45235</v>
      </c>
      <c r="H8710" s="24">
        <v>45235</v>
      </c>
      <c r="I8710" s="20" t="s">
        <v>82</v>
      </c>
      <c r="K8710" s="57" t="str">
        <f>LeaveTracker[[#This Row],[Days]]&amp;" "&amp;LeaveTracker[[#This Row],[Type of Leave]]</f>
        <v>1 VL</v>
      </c>
      <c r="L8710" s="23">
        <v>1</v>
      </c>
      <c r="M8710" s="27"/>
    </row>
    <row r="8711" spans="1:13" ht="30" customHeight="1" x14ac:dyDescent="0.3">
      <c r="A8711" s="27">
        <v>4744</v>
      </c>
      <c r="B8711" s="31">
        <v>45239</v>
      </c>
      <c r="C8711" s="31">
        <v>45224</v>
      </c>
      <c r="D8711" s="19" t="s">
        <v>1818</v>
      </c>
      <c r="E8711" s="20" t="str">
        <f>IF(ISBLANK(LeaveTracker[[#This Row],[Employee Name]]),"-----",VLOOKUP(LeaveTracker[[#This Row],[Employee Name]],'List of Employees'!$B$4:$H$767,7))</f>
        <v>EEO/CITY MARKET</v>
      </c>
      <c r="F8711" s="66" t="str">
        <f>IF(ISBLANK(LeaveTracker[[#This Row],[Employee Name]]),"-----",VLOOKUP(LeaveTracker[[#This Row],[Employee Name]],'List of Employees'!$B$4:$H$767,6))</f>
        <v>CASUAL</v>
      </c>
      <c r="G8711" s="24">
        <v>45237</v>
      </c>
      <c r="H8711" s="24">
        <v>45237</v>
      </c>
      <c r="I8711" s="20" t="s">
        <v>82</v>
      </c>
      <c r="K8711" s="57" t="str">
        <f ca="1">LeaveTracker[[#This Row],[Days]]&amp;" "&amp;LeaveTracker[[#This Row],[Type of Leave]]</f>
        <v>1 VL</v>
      </c>
      <c r="L8711" s="23">
        <f ca="1">NETWORKDAYS(LeaveTracker[[#This Row],[Start Date]],LeaveTracker[[#This Row],[End Date]],lstHolidays)</f>
        <v>1</v>
      </c>
      <c r="M8711" s="27"/>
    </row>
    <row r="8712" spans="1:13" ht="30" customHeight="1" x14ac:dyDescent="0.3">
      <c r="A8712" s="27">
        <v>4744</v>
      </c>
      <c r="B8712" s="31">
        <v>45239</v>
      </c>
      <c r="C8712" s="31">
        <v>45224</v>
      </c>
      <c r="D8712" s="19" t="s">
        <v>1818</v>
      </c>
      <c r="E8712" s="20" t="str">
        <f>IF(ISBLANK(LeaveTracker[[#This Row],[Employee Name]]),"-----",VLOOKUP(LeaveTracker[[#This Row],[Employee Name]],'List of Employees'!$B$4:$H$767,7))</f>
        <v>EEO/CITY MARKET</v>
      </c>
      <c r="F8712" s="66" t="str">
        <f>IF(ISBLANK(LeaveTracker[[#This Row],[Employee Name]]),"-----",VLOOKUP(LeaveTracker[[#This Row],[Employee Name]],'List of Employees'!$B$4:$H$767,6))</f>
        <v>CASUAL</v>
      </c>
      <c r="G8712" s="24">
        <v>45240</v>
      </c>
      <c r="H8712" s="24">
        <v>45240</v>
      </c>
      <c r="I8712" s="20" t="s">
        <v>82</v>
      </c>
      <c r="K8712" s="57" t="str">
        <f ca="1">LeaveTracker[[#This Row],[Days]]&amp;" "&amp;LeaveTracker[[#This Row],[Type of Leave]]</f>
        <v>1 VL</v>
      </c>
      <c r="L8712" s="23">
        <f ca="1">NETWORKDAYS(LeaveTracker[[#This Row],[Start Date]],LeaveTracker[[#This Row],[End Date]],lstHolidays)</f>
        <v>1</v>
      </c>
      <c r="M8712" s="27"/>
    </row>
    <row r="8713" spans="1:13" ht="30" customHeight="1" x14ac:dyDescent="0.3">
      <c r="A8713" s="27">
        <v>4744</v>
      </c>
      <c r="B8713" s="31">
        <v>45239</v>
      </c>
      <c r="C8713" s="31">
        <v>45224</v>
      </c>
      <c r="D8713" s="19" t="s">
        <v>1818</v>
      </c>
      <c r="E8713" s="20" t="str">
        <f>IF(ISBLANK(LeaveTracker[[#This Row],[Employee Name]]),"-----",VLOOKUP(LeaveTracker[[#This Row],[Employee Name]],'List of Employees'!$B$4:$H$767,7))</f>
        <v>EEO/CITY MARKET</v>
      </c>
      <c r="F8713" s="66" t="str">
        <f>IF(ISBLANK(LeaveTracker[[#This Row],[Employee Name]]),"-----",VLOOKUP(LeaveTracker[[#This Row],[Employee Name]],'List of Employees'!$B$4:$H$767,6))</f>
        <v>CASUAL</v>
      </c>
      <c r="G8713" s="24">
        <v>45242</v>
      </c>
      <c r="H8713" s="24">
        <v>45242</v>
      </c>
      <c r="I8713" s="20" t="s">
        <v>82</v>
      </c>
      <c r="K8713" s="57" t="str">
        <f>LeaveTracker[[#This Row],[Days]]&amp;" "&amp;LeaveTracker[[#This Row],[Type of Leave]]</f>
        <v>1 VL</v>
      </c>
      <c r="L8713" s="23">
        <v>1</v>
      </c>
      <c r="M8713" s="27"/>
    </row>
    <row r="8714" spans="1:13" ht="30" customHeight="1" x14ac:dyDescent="0.3">
      <c r="A8714" s="27">
        <f>A8709+1</f>
        <v>4745</v>
      </c>
      <c r="B8714" s="31">
        <v>45239</v>
      </c>
      <c r="C8714" s="31">
        <v>45224</v>
      </c>
      <c r="D8714" s="19" t="s">
        <v>1818</v>
      </c>
      <c r="E8714" s="20" t="str">
        <f>IF(ISBLANK(LeaveTracker[[#This Row],[Employee Name]]),"-----",VLOOKUP(LeaveTracker[[#This Row],[Employee Name]],'List of Employees'!$B$4:$H$767,7))</f>
        <v>EEO/CITY MARKET</v>
      </c>
      <c r="F8714" s="66" t="str">
        <f>IF(ISBLANK(LeaveTracker[[#This Row],[Employee Name]]),"-----",VLOOKUP(LeaveTracker[[#This Row],[Employee Name]],'List of Employees'!$B$4:$H$767,6))</f>
        <v>CASUAL</v>
      </c>
      <c r="G8714" s="24">
        <v>45244</v>
      </c>
      <c r="H8714" s="24">
        <v>45244</v>
      </c>
      <c r="I8714" s="20" t="s">
        <v>82</v>
      </c>
      <c r="K8714" s="57" t="str">
        <f ca="1">LeaveTracker[[#This Row],[Days]]&amp;" "&amp;LeaveTracker[[#This Row],[Type of Leave]]</f>
        <v>1 VL</v>
      </c>
      <c r="L8714" s="23">
        <f ca="1">NETWORKDAYS(LeaveTracker[[#This Row],[Start Date]],LeaveTracker[[#This Row],[End Date]],lstHolidays)</f>
        <v>1</v>
      </c>
      <c r="M8714" s="27"/>
    </row>
    <row r="8715" spans="1:13" ht="30" customHeight="1" x14ac:dyDescent="0.3">
      <c r="A8715" s="27">
        <v>4745</v>
      </c>
      <c r="B8715" s="31">
        <v>45239</v>
      </c>
      <c r="C8715" s="31">
        <v>45224</v>
      </c>
      <c r="D8715" s="19" t="s">
        <v>1818</v>
      </c>
      <c r="E8715" s="20" t="str">
        <f>IF(ISBLANK(LeaveTracker[[#This Row],[Employee Name]]),"-----",VLOOKUP(LeaveTracker[[#This Row],[Employee Name]],'List of Employees'!$B$4:$H$767,7))</f>
        <v>EEO/CITY MARKET</v>
      </c>
      <c r="F8715" s="66" t="str">
        <f>IF(ISBLANK(LeaveTracker[[#This Row],[Employee Name]]),"-----",VLOOKUP(LeaveTracker[[#This Row],[Employee Name]],'List of Employees'!$B$4:$H$767,6))</f>
        <v>CASUAL</v>
      </c>
      <c r="G8715" s="24">
        <v>45247</v>
      </c>
      <c r="H8715" s="24">
        <v>45247</v>
      </c>
      <c r="I8715" s="20" t="s">
        <v>82</v>
      </c>
      <c r="K8715" s="57" t="str">
        <f ca="1">LeaveTracker[[#This Row],[Days]]&amp;" "&amp;LeaveTracker[[#This Row],[Type of Leave]]</f>
        <v>1 VL</v>
      </c>
      <c r="L8715" s="23">
        <f ca="1">NETWORKDAYS(LeaveTracker[[#This Row],[Start Date]],LeaveTracker[[#This Row],[End Date]],lstHolidays)</f>
        <v>1</v>
      </c>
      <c r="M8715" s="27"/>
    </row>
    <row r="8716" spans="1:13" ht="30" customHeight="1" x14ac:dyDescent="0.3">
      <c r="A8716" s="27">
        <v>4745</v>
      </c>
      <c r="B8716" s="31">
        <v>45239</v>
      </c>
      <c r="C8716" s="31">
        <v>45224</v>
      </c>
      <c r="D8716" s="19" t="s">
        <v>1818</v>
      </c>
      <c r="E8716" s="20" t="str">
        <f>IF(ISBLANK(LeaveTracker[[#This Row],[Employee Name]]),"-----",VLOOKUP(LeaveTracker[[#This Row],[Employee Name]],'List of Employees'!$B$4:$H$767,7))</f>
        <v>EEO/CITY MARKET</v>
      </c>
      <c r="F8716" s="66" t="str">
        <f>IF(ISBLANK(LeaveTracker[[#This Row],[Employee Name]]),"-----",VLOOKUP(LeaveTracker[[#This Row],[Employee Name]],'List of Employees'!$B$4:$H$767,6))</f>
        <v>CASUAL</v>
      </c>
      <c r="G8716" s="24">
        <v>45249</v>
      </c>
      <c r="H8716" s="24">
        <v>45249</v>
      </c>
      <c r="I8716" s="20" t="s">
        <v>82</v>
      </c>
      <c r="K8716" s="57" t="str">
        <f>LeaveTracker[[#This Row],[Days]]&amp;" "&amp;LeaveTracker[[#This Row],[Type of Leave]]</f>
        <v>1 VL</v>
      </c>
      <c r="L8716" s="23">
        <v>1</v>
      </c>
      <c r="M8716" s="27"/>
    </row>
    <row r="8717" spans="1:13" ht="30" customHeight="1" x14ac:dyDescent="0.3">
      <c r="A8717" s="27">
        <v>4745</v>
      </c>
      <c r="B8717" s="31">
        <v>45239</v>
      </c>
      <c r="C8717" s="31">
        <v>45224</v>
      </c>
      <c r="D8717" s="19" t="s">
        <v>1818</v>
      </c>
      <c r="E8717" s="20" t="str">
        <f>IF(ISBLANK(LeaveTracker[[#This Row],[Employee Name]]),"-----",VLOOKUP(LeaveTracker[[#This Row],[Employee Name]],'List of Employees'!$B$4:$H$767,7))</f>
        <v>EEO/CITY MARKET</v>
      </c>
      <c r="F8717" s="66" t="str">
        <f>IF(ISBLANK(LeaveTracker[[#This Row],[Employee Name]]),"-----",VLOOKUP(LeaveTracker[[#This Row],[Employee Name]],'List of Employees'!$B$4:$H$767,6))</f>
        <v>CASUAL</v>
      </c>
      <c r="G8717" s="24">
        <v>45251</v>
      </c>
      <c r="H8717" s="24">
        <v>45251</v>
      </c>
      <c r="I8717" s="20" t="s">
        <v>82</v>
      </c>
      <c r="K8717" s="57" t="str">
        <f ca="1">LeaveTracker[[#This Row],[Days]]&amp;" "&amp;LeaveTracker[[#This Row],[Type of Leave]]</f>
        <v>1 VL</v>
      </c>
      <c r="L8717" s="23">
        <f ca="1">NETWORKDAYS(LeaveTracker[[#This Row],[Start Date]],LeaveTracker[[#This Row],[End Date]],lstHolidays)</f>
        <v>1</v>
      </c>
      <c r="M8717" s="27"/>
    </row>
    <row r="8718" spans="1:13" ht="30" customHeight="1" x14ac:dyDescent="0.3">
      <c r="A8718" s="27">
        <v>4745</v>
      </c>
      <c r="B8718" s="31">
        <v>45239</v>
      </c>
      <c r="C8718" s="31">
        <v>45224</v>
      </c>
      <c r="D8718" s="19" t="s">
        <v>1818</v>
      </c>
      <c r="E8718" s="20" t="str">
        <f>IF(ISBLANK(LeaveTracker[[#This Row],[Employee Name]]),"-----",VLOOKUP(LeaveTracker[[#This Row],[Employee Name]],'List of Employees'!$B$4:$H$767,7))</f>
        <v>EEO/CITY MARKET</v>
      </c>
      <c r="F8718" s="66" t="str">
        <f>IF(ISBLANK(LeaveTracker[[#This Row],[Employee Name]]),"-----",VLOOKUP(LeaveTracker[[#This Row],[Employee Name]],'List of Employees'!$B$4:$H$767,6))</f>
        <v>CASUAL</v>
      </c>
      <c r="G8718" s="24">
        <v>45254</v>
      </c>
      <c r="H8718" s="24">
        <v>45254</v>
      </c>
      <c r="I8718" s="20" t="s">
        <v>82</v>
      </c>
      <c r="K8718" s="57" t="str">
        <f ca="1">LeaveTracker[[#This Row],[Days]]&amp;" "&amp;LeaveTracker[[#This Row],[Type of Leave]]</f>
        <v>1 VL</v>
      </c>
      <c r="L8718" s="23">
        <f ca="1">NETWORKDAYS(LeaveTracker[[#This Row],[Start Date]],LeaveTracker[[#This Row],[End Date]],lstHolidays)</f>
        <v>1</v>
      </c>
      <c r="M8718" s="27"/>
    </row>
    <row r="8719" spans="1:13" ht="30" customHeight="1" x14ac:dyDescent="0.3">
      <c r="A8719" s="27">
        <f>A8714+1</f>
        <v>4746</v>
      </c>
      <c r="B8719" s="31">
        <v>45239</v>
      </c>
      <c r="C8719" s="31">
        <v>45259</v>
      </c>
      <c r="D8719" s="19" t="s">
        <v>1818</v>
      </c>
      <c r="E8719" s="20" t="str">
        <f>IF(ISBLANK(LeaveTracker[[#This Row],[Employee Name]]),"-----",VLOOKUP(LeaveTracker[[#This Row],[Employee Name]],'List of Employees'!$B$4:$H$767,7))</f>
        <v>EEO/CITY MARKET</v>
      </c>
      <c r="F8719" s="66" t="str">
        <f>IF(ISBLANK(LeaveTracker[[#This Row],[Employee Name]]),"-----",VLOOKUP(LeaveTracker[[#This Row],[Employee Name]],'List of Employees'!$B$4:$H$767,6))</f>
        <v>CASUAL</v>
      </c>
      <c r="G8719" s="24">
        <v>45256</v>
      </c>
      <c r="H8719" s="24">
        <v>45256</v>
      </c>
      <c r="I8719" s="20" t="s">
        <v>81</v>
      </c>
      <c r="K8719" s="57" t="str">
        <f>LeaveTracker[[#This Row],[Days]]&amp;" "&amp;LeaveTracker[[#This Row],[Type of Leave]]</f>
        <v>1 SL</v>
      </c>
      <c r="L8719" s="23">
        <v>1</v>
      </c>
      <c r="M8719" s="27"/>
    </row>
    <row r="8720" spans="1:13" ht="30" customHeight="1" x14ac:dyDescent="0.3">
      <c r="A8720" s="27">
        <f t="shared" si="115"/>
        <v>4747</v>
      </c>
      <c r="B8720" s="31">
        <v>45239</v>
      </c>
      <c r="C8720" s="31">
        <v>45259</v>
      </c>
      <c r="D8720" s="19" t="s">
        <v>1818</v>
      </c>
      <c r="E8720" s="20" t="str">
        <f>IF(ISBLANK(LeaveTracker[[#This Row],[Employee Name]]),"-----",VLOOKUP(LeaveTracker[[#This Row],[Employee Name]],'List of Employees'!$B$4:$H$767,7))</f>
        <v>EEO/CITY MARKET</v>
      </c>
      <c r="F8720" s="66" t="str">
        <f>IF(ISBLANK(LeaveTracker[[#This Row],[Employee Name]]),"-----",VLOOKUP(LeaveTracker[[#This Row],[Employee Name]],'List of Employees'!$B$4:$H$767,6))</f>
        <v>CASUAL</v>
      </c>
      <c r="G8720" s="24">
        <v>45258</v>
      </c>
      <c r="H8720" s="24">
        <v>45258</v>
      </c>
      <c r="I8720" s="20" t="s">
        <v>81</v>
      </c>
      <c r="K8720" s="57" t="str">
        <f ca="1">LeaveTracker[[#This Row],[Days]]&amp;" "&amp;LeaveTracker[[#This Row],[Type of Leave]]</f>
        <v>1 SL</v>
      </c>
      <c r="L8720" s="23">
        <f ca="1">NETWORKDAYS(LeaveTracker[[#This Row],[Start Date]],LeaveTracker[[#This Row],[End Date]],lstHolidays)</f>
        <v>1</v>
      </c>
      <c r="M8720" s="27"/>
    </row>
    <row r="8721" spans="1:13" ht="30" customHeight="1" x14ac:dyDescent="0.3">
      <c r="A8721" s="27">
        <f t="shared" si="115"/>
        <v>4748</v>
      </c>
      <c r="B8721" s="31">
        <v>45239</v>
      </c>
      <c r="C8721" s="31">
        <v>45236</v>
      </c>
      <c r="D8721" s="19" t="s">
        <v>1736</v>
      </c>
      <c r="E8721" s="20">
        <f>IF(ISBLANK(LeaveTracker[[#This Row],[Employee Name]]),"-----",VLOOKUP(LeaveTracker[[#This Row],[Employee Name]],'List of Employees'!$B$4:$H$767,7))</f>
        <v>0</v>
      </c>
      <c r="F8721" s="66" t="str">
        <f>IF(ISBLANK(LeaveTracker[[#This Row],[Employee Name]]),"-----",VLOOKUP(LeaveTracker[[#This Row],[Employee Name]],'List of Employees'!$B$4:$H$767,6))</f>
        <v>CASUAL</v>
      </c>
      <c r="G8721" s="24">
        <v>45230</v>
      </c>
      <c r="H8721" s="24">
        <v>45230</v>
      </c>
      <c r="I8721" s="20" t="s">
        <v>81</v>
      </c>
      <c r="K8721" s="57" t="str">
        <f ca="1">LeaveTracker[[#This Row],[Days]]&amp;" "&amp;LeaveTracker[[#This Row],[Type of Leave]]</f>
        <v>1 SL</v>
      </c>
      <c r="L8721" s="23">
        <f ca="1">NETWORKDAYS(LeaveTracker[[#This Row],[Start Date]],LeaveTracker[[#This Row],[End Date]],lstHolidays)</f>
        <v>1</v>
      </c>
      <c r="M8721" s="27"/>
    </row>
    <row r="8722" spans="1:13" ht="30" customHeight="1" x14ac:dyDescent="0.3">
      <c r="A8722" s="27">
        <v>4748</v>
      </c>
      <c r="B8722" s="31">
        <v>45239</v>
      </c>
      <c r="C8722" s="31">
        <v>45236</v>
      </c>
      <c r="D8722" s="19" t="s">
        <v>1736</v>
      </c>
      <c r="E8722" s="20">
        <f>IF(ISBLANK(LeaveTracker[[#This Row],[Employee Name]]),"-----",VLOOKUP(LeaveTracker[[#This Row],[Employee Name]],'List of Employees'!$B$4:$H$767,7))</f>
        <v>0</v>
      </c>
      <c r="F8722" s="66" t="str">
        <f>IF(ISBLANK(LeaveTracker[[#This Row],[Employee Name]]),"-----",VLOOKUP(LeaveTracker[[#This Row],[Employee Name]],'List of Employees'!$B$4:$H$767,6))</f>
        <v>CASUAL</v>
      </c>
      <c r="G8722" s="24">
        <v>45233</v>
      </c>
      <c r="H8722" s="24">
        <v>45233</v>
      </c>
      <c r="I8722" s="20" t="s">
        <v>81</v>
      </c>
      <c r="K8722" s="57" t="str">
        <f ca="1">LeaveTracker[[#This Row],[Days]]&amp;" "&amp;LeaveTracker[[#This Row],[Type of Leave]]</f>
        <v>1 SL</v>
      </c>
      <c r="L8722" s="23">
        <f ca="1">NETWORKDAYS(LeaveTracker[[#This Row],[Start Date]],LeaveTracker[[#This Row],[End Date]],lstHolidays)</f>
        <v>1</v>
      </c>
      <c r="M8722" s="27"/>
    </row>
    <row r="8723" spans="1:13" ht="30" customHeight="1" x14ac:dyDescent="0.3">
      <c r="A8723" s="27">
        <f>A8721+1</f>
        <v>4749</v>
      </c>
      <c r="B8723" s="31">
        <v>45239</v>
      </c>
      <c r="C8723" s="31">
        <v>45224</v>
      </c>
      <c r="D8723" s="19" t="s">
        <v>1751</v>
      </c>
      <c r="E8723" s="20" t="str">
        <f>IF(ISBLANK(LeaveTracker[[#This Row],[Employee Name]]),"-----",VLOOKUP(LeaveTracker[[#This Row],[Employee Name]],'List of Employees'!$B$4:$H$767,7))</f>
        <v>EEO/CITY MARKET</v>
      </c>
      <c r="F8723" s="66" t="str">
        <f>IF(ISBLANK(LeaveTracker[[#This Row],[Employee Name]]),"-----",VLOOKUP(LeaveTracker[[#This Row],[Employee Name]],'List of Employees'!$B$4:$H$767,6))</f>
        <v>CASUAL</v>
      </c>
      <c r="G8723" s="24">
        <v>45261</v>
      </c>
      <c r="H8723" s="24">
        <v>45261</v>
      </c>
      <c r="I8723" s="20" t="s">
        <v>82</v>
      </c>
      <c r="K8723" s="57" t="str">
        <f ca="1">LeaveTracker[[#This Row],[Days]]&amp;" "&amp;LeaveTracker[[#This Row],[Type of Leave]]</f>
        <v>1 VL</v>
      </c>
      <c r="L8723" s="23">
        <f ca="1">NETWORKDAYS(LeaveTracker[[#This Row],[Start Date]],LeaveTracker[[#This Row],[End Date]],lstHolidays)</f>
        <v>1</v>
      </c>
      <c r="M8723" s="27"/>
    </row>
    <row r="8724" spans="1:13" ht="30" customHeight="1" x14ac:dyDescent="0.3">
      <c r="A8724" s="27">
        <v>4749</v>
      </c>
      <c r="B8724" s="31">
        <v>45239</v>
      </c>
      <c r="C8724" s="31">
        <v>45224</v>
      </c>
      <c r="D8724" s="19" t="s">
        <v>1751</v>
      </c>
      <c r="E8724" s="20" t="str">
        <f>IF(ISBLANK(LeaveTracker[[#This Row],[Employee Name]]),"-----",VLOOKUP(LeaveTracker[[#This Row],[Employee Name]],'List of Employees'!$B$4:$H$767,7))</f>
        <v>EEO/CITY MARKET</v>
      </c>
      <c r="F8724" s="66" t="str">
        <f>IF(ISBLANK(LeaveTracker[[#This Row],[Employee Name]]),"-----",VLOOKUP(LeaveTracker[[#This Row],[Employee Name]],'List of Employees'!$B$4:$H$767,6))</f>
        <v>CASUAL</v>
      </c>
      <c r="G8724" s="24">
        <v>45264</v>
      </c>
      <c r="H8724" s="24">
        <v>45265</v>
      </c>
      <c r="I8724" s="20" t="s">
        <v>82</v>
      </c>
      <c r="K8724" s="57" t="str">
        <f ca="1">LeaveTracker[[#This Row],[Days]]&amp;" "&amp;LeaveTracker[[#This Row],[Type of Leave]]</f>
        <v>2 VL</v>
      </c>
      <c r="L8724" s="23">
        <f ca="1">NETWORKDAYS(LeaveTracker[[#This Row],[Start Date]],LeaveTracker[[#This Row],[End Date]],lstHolidays)</f>
        <v>2</v>
      </c>
      <c r="M8724" s="27"/>
    </row>
    <row r="8725" spans="1:13" ht="30" customHeight="1" x14ac:dyDescent="0.3">
      <c r="A8725" s="27">
        <v>4749</v>
      </c>
      <c r="B8725" s="31">
        <v>45239</v>
      </c>
      <c r="C8725" s="31">
        <v>45224</v>
      </c>
      <c r="D8725" s="19" t="s">
        <v>1751</v>
      </c>
      <c r="E8725" s="20" t="str">
        <f>IF(ISBLANK(LeaveTracker[[#This Row],[Employee Name]]),"-----",VLOOKUP(LeaveTracker[[#This Row],[Employee Name]],'List of Employees'!$B$4:$H$767,7))</f>
        <v>EEO/CITY MARKET</v>
      </c>
      <c r="F8725" s="66" t="str">
        <f>IF(ISBLANK(LeaveTracker[[#This Row],[Employee Name]]),"-----",VLOOKUP(LeaveTracker[[#This Row],[Employee Name]],'List of Employees'!$B$4:$H$767,6))</f>
        <v>CASUAL</v>
      </c>
      <c r="G8725" s="24">
        <v>45267</v>
      </c>
      <c r="H8725" s="24">
        <v>45268</v>
      </c>
      <c r="I8725" s="20" t="s">
        <v>82</v>
      </c>
      <c r="K8725" s="57" t="str">
        <f ca="1">LeaveTracker[[#This Row],[Days]]&amp;" "&amp;LeaveTracker[[#This Row],[Type of Leave]]</f>
        <v>1 VL</v>
      </c>
      <c r="L8725" s="23">
        <f ca="1">NETWORKDAYS(LeaveTracker[[#This Row],[Start Date]],LeaveTracker[[#This Row],[End Date]],lstHolidays)</f>
        <v>1</v>
      </c>
      <c r="M8725" s="27"/>
    </row>
    <row r="8726" spans="1:13" ht="30" customHeight="1" x14ac:dyDescent="0.3">
      <c r="A8726" s="27">
        <f>A8723+1</f>
        <v>4750</v>
      </c>
      <c r="B8726" s="31">
        <v>45239</v>
      </c>
      <c r="C8726" s="31">
        <v>45224</v>
      </c>
      <c r="D8726" s="19" t="s">
        <v>1778</v>
      </c>
      <c r="E8726" s="20" t="str">
        <f>IF(ISBLANK(LeaveTracker[[#This Row],[Employee Name]]),"-----",VLOOKUP(LeaveTracker[[#This Row],[Employee Name]],'List of Employees'!$B$4:$H$767,7))</f>
        <v>EEO/CITY MARKET</v>
      </c>
      <c r="F8726" s="66" t="str">
        <f>IF(ISBLANK(LeaveTracker[[#This Row],[Employee Name]]),"-----",VLOOKUP(LeaveTracker[[#This Row],[Employee Name]],'List of Employees'!$B$4:$H$767,6))</f>
        <v>CASUAL</v>
      </c>
      <c r="G8726" s="24">
        <v>45232</v>
      </c>
      <c r="H8726" s="24">
        <v>45233</v>
      </c>
      <c r="I8726" s="20" t="s">
        <v>82</v>
      </c>
      <c r="K8726" s="57" t="str">
        <f ca="1">LeaveTracker[[#This Row],[Days]]&amp;" "&amp;LeaveTracker[[#This Row],[Type of Leave]]</f>
        <v>2 VL</v>
      </c>
      <c r="L8726" s="23">
        <f ca="1">NETWORKDAYS(LeaveTracker[[#This Row],[Start Date]],LeaveTracker[[#This Row],[End Date]],lstHolidays)</f>
        <v>2</v>
      </c>
      <c r="M8726" s="27"/>
    </row>
    <row r="8727" spans="1:13" ht="30" customHeight="1" x14ac:dyDescent="0.3">
      <c r="A8727" s="27">
        <v>4750</v>
      </c>
      <c r="B8727" s="31">
        <v>45239</v>
      </c>
      <c r="C8727" s="31">
        <v>45224</v>
      </c>
      <c r="D8727" s="19" t="s">
        <v>1778</v>
      </c>
      <c r="E8727" s="20" t="str">
        <f>IF(ISBLANK(LeaveTracker[[#This Row],[Employee Name]]),"-----",VLOOKUP(LeaveTracker[[#This Row],[Employee Name]],'List of Employees'!$B$4:$H$767,7))</f>
        <v>EEO/CITY MARKET</v>
      </c>
      <c r="F8727" s="66" t="str">
        <f>IF(ISBLANK(LeaveTracker[[#This Row],[Employee Name]]),"-----",VLOOKUP(LeaveTracker[[#This Row],[Employee Name]],'List of Employees'!$B$4:$H$767,6))</f>
        <v>CASUAL</v>
      </c>
      <c r="G8727" s="24">
        <v>45235</v>
      </c>
      <c r="H8727" s="24">
        <v>45236</v>
      </c>
      <c r="I8727" s="20" t="s">
        <v>82</v>
      </c>
      <c r="K8727" s="57" t="str">
        <f>LeaveTracker[[#This Row],[Days]]&amp;" "&amp;LeaveTracker[[#This Row],[Type of Leave]]</f>
        <v>2 VL</v>
      </c>
      <c r="L8727" s="23">
        <v>2</v>
      </c>
      <c r="M8727" s="27"/>
    </row>
    <row r="8728" spans="1:13" ht="30" customHeight="1" x14ac:dyDescent="0.3">
      <c r="A8728" s="27">
        <v>4750</v>
      </c>
      <c r="B8728" s="31">
        <v>45239</v>
      </c>
      <c r="C8728" s="31">
        <v>45224</v>
      </c>
      <c r="D8728" s="19" t="s">
        <v>1778</v>
      </c>
      <c r="E8728" s="20" t="str">
        <f>IF(ISBLANK(LeaveTracker[[#This Row],[Employee Name]]),"-----",VLOOKUP(LeaveTracker[[#This Row],[Employee Name]],'List of Employees'!$B$4:$H$767,7))</f>
        <v>EEO/CITY MARKET</v>
      </c>
      <c r="F8728" s="66" t="str">
        <f>IF(ISBLANK(LeaveTracker[[#This Row],[Employee Name]]),"-----",VLOOKUP(LeaveTracker[[#This Row],[Employee Name]],'List of Employees'!$B$4:$H$767,6))</f>
        <v>CASUAL</v>
      </c>
      <c r="G8728" s="24">
        <v>45239</v>
      </c>
      <c r="H8728" s="24">
        <v>45240</v>
      </c>
      <c r="I8728" s="20" t="s">
        <v>82</v>
      </c>
      <c r="K8728" s="57" t="str">
        <f ca="1">LeaveTracker[[#This Row],[Days]]&amp;" "&amp;LeaveTracker[[#This Row],[Type of Leave]]</f>
        <v>2 VL</v>
      </c>
      <c r="L8728" s="23">
        <f ca="1">NETWORKDAYS(LeaveTracker[[#This Row],[Start Date]],LeaveTracker[[#This Row],[End Date]],lstHolidays)</f>
        <v>2</v>
      </c>
      <c r="M8728" s="27"/>
    </row>
    <row r="8729" spans="1:13" ht="30" customHeight="1" x14ac:dyDescent="0.3">
      <c r="A8729" s="27">
        <f>A8726+1</f>
        <v>4751</v>
      </c>
      <c r="B8729" s="31">
        <v>45239</v>
      </c>
      <c r="C8729" s="31">
        <v>45224</v>
      </c>
      <c r="D8729" s="19" t="s">
        <v>1778</v>
      </c>
      <c r="E8729" s="20" t="str">
        <f>IF(ISBLANK(LeaveTracker[[#This Row],[Employee Name]]),"-----",VLOOKUP(LeaveTracker[[#This Row],[Employee Name]],'List of Employees'!$B$4:$H$767,7))</f>
        <v>EEO/CITY MARKET</v>
      </c>
      <c r="F8729" s="66" t="str">
        <f>IF(ISBLANK(LeaveTracker[[#This Row],[Employee Name]]),"-----",VLOOKUP(LeaveTracker[[#This Row],[Employee Name]],'List of Employees'!$B$4:$H$767,6))</f>
        <v>CASUAL</v>
      </c>
      <c r="G8729" s="24">
        <v>45242</v>
      </c>
      <c r="H8729" s="24">
        <v>45243</v>
      </c>
      <c r="I8729" s="20" t="s">
        <v>82</v>
      </c>
      <c r="K8729" s="57" t="str">
        <f>LeaveTracker[[#This Row],[Days]]&amp;" "&amp;LeaveTracker[[#This Row],[Type of Leave]]</f>
        <v>2 VL</v>
      </c>
      <c r="L8729" s="23">
        <v>2</v>
      </c>
      <c r="M8729" s="27"/>
    </row>
    <row r="8730" spans="1:13" ht="30" customHeight="1" x14ac:dyDescent="0.3">
      <c r="A8730" s="27">
        <v>4751</v>
      </c>
      <c r="B8730" s="31">
        <v>45239</v>
      </c>
      <c r="C8730" s="31">
        <v>45224</v>
      </c>
      <c r="D8730" s="19" t="s">
        <v>1778</v>
      </c>
      <c r="E8730" s="20" t="str">
        <f>IF(ISBLANK(LeaveTracker[[#This Row],[Employee Name]]),"-----",VLOOKUP(LeaveTracker[[#This Row],[Employee Name]],'List of Employees'!$B$4:$H$767,7))</f>
        <v>EEO/CITY MARKET</v>
      </c>
      <c r="F8730" s="66" t="str">
        <f>IF(ISBLANK(LeaveTracker[[#This Row],[Employee Name]]),"-----",VLOOKUP(LeaveTracker[[#This Row],[Employee Name]],'List of Employees'!$B$4:$H$767,6))</f>
        <v>CASUAL</v>
      </c>
      <c r="G8730" s="24">
        <v>45246</v>
      </c>
      <c r="H8730" s="24">
        <v>45247</v>
      </c>
      <c r="I8730" s="20" t="s">
        <v>82</v>
      </c>
      <c r="K8730" s="57" t="str">
        <f ca="1">LeaveTracker[[#This Row],[Days]]&amp;" "&amp;LeaveTracker[[#This Row],[Type of Leave]]</f>
        <v>2 VL</v>
      </c>
      <c r="L8730" s="23">
        <f ca="1">NETWORKDAYS(LeaveTracker[[#This Row],[Start Date]],LeaveTracker[[#This Row],[End Date]],lstHolidays)</f>
        <v>2</v>
      </c>
      <c r="M8730" s="27"/>
    </row>
    <row r="8731" spans="1:13" ht="30" customHeight="1" x14ac:dyDescent="0.3">
      <c r="A8731" s="27">
        <v>4751</v>
      </c>
      <c r="B8731" s="31">
        <v>45239</v>
      </c>
      <c r="C8731" s="31">
        <v>45224</v>
      </c>
      <c r="D8731" s="19" t="s">
        <v>1778</v>
      </c>
      <c r="E8731" s="20" t="str">
        <f>IF(ISBLANK(LeaveTracker[[#This Row],[Employee Name]]),"-----",VLOOKUP(LeaveTracker[[#This Row],[Employee Name]],'List of Employees'!$B$4:$H$767,7))</f>
        <v>EEO/CITY MARKET</v>
      </c>
      <c r="F8731" s="66" t="str">
        <f>IF(ISBLANK(LeaveTracker[[#This Row],[Employee Name]]),"-----",VLOOKUP(LeaveTracker[[#This Row],[Employee Name]],'List of Employees'!$B$4:$H$767,6))</f>
        <v>CASUAL</v>
      </c>
      <c r="G8731" s="24">
        <v>45249</v>
      </c>
      <c r="H8731" s="24">
        <v>45250</v>
      </c>
      <c r="I8731" s="20" t="s">
        <v>82</v>
      </c>
      <c r="K8731" s="57" t="str">
        <f>LeaveTracker[[#This Row],[Days]]&amp;" "&amp;LeaveTracker[[#This Row],[Type of Leave]]</f>
        <v>2 VL</v>
      </c>
      <c r="L8731" s="23">
        <v>2</v>
      </c>
      <c r="M8731" s="27"/>
    </row>
    <row r="8732" spans="1:13" ht="30" customHeight="1" x14ac:dyDescent="0.3">
      <c r="A8732" s="27">
        <f>A8729+1</f>
        <v>4752</v>
      </c>
      <c r="B8732" s="31">
        <v>45239</v>
      </c>
      <c r="C8732" s="31">
        <v>45257</v>
      </c>
      <c r="D8732" s="19" t="s">
        <v>1778</v>
      </c>
      <c r="E8732" s="20" t="str">
        <f>IF(ISBLANK(LeaveTracker[[#This Row],[Employee Name]]),"-----",VLOOKUP(LeaveTracker[[#This Row],[Employee Name]],'List of Employees'!$B$4:$H$767,7))</f>
        <v>EEO/CITY MARKET</v>
      </c>
      <c r="F8732" s="66" t="str">
        <f>IF(ISBLANK(LeaveTracker[[#This Row],[Employee Name]]),"-----",VLOOKUP(LeaveTracker[[#This Row],[Employee Name]],'List of Employees'!$B$4:$H$767,6))</f>
        <v>CASUAL</v>
      </c>
      <c r="G8732" s="24">
        <v>45253</v>
      </c>
      <c r="H8732" s="24">
        <v>45254</v>
      </c>
      <c r="I8732" s="20" t="s">
        <v>81</v>
      </c>
      <c r="K8732" s="57" t="str">
        <f ca="1">LeaveTracker[[#This Row],[Days]]&amp;" "&amp;LeaveTracker[[#This Row],[Type of Leave]]</f>
        <v>2 SL</v>
      </c>
      <c r="L8732" s="23">
        <f ca="1">NETWORKDAYS(LeaveTracker[[#This Row],[Start Date]],LeaveTracker[[#This Row],[End Date]],lstHolidays)</f>
        <v>2</v>
      </c>
      <c r="M8732" s="27"/>
    </row>
    <row r="8733" spans="1:13" ht="30" customHeight="1" x14ac:dyDescent="0.3">
      <c r="A8733" s="27">
        <v>4752</v>
      </c>
      <c r="B8733" s="31">
        <v>45239</v>
      </c>
      <c r="C8733" s="31">
        <v>45257</v>
      </c>
      <c r="D8733" s="19" t="s">
        <v>1778</v>
      </c>
      <c r="E8733" s="20" t="str">
        <f>IF(ISBLANK(LeaveTracker[[#This Row],[Employee Name]]),"-----",VLOOKUP(LeaveTracker[[#This Row],[Employee Name]],'List of Employees'!$B$4:$H$767,7))</f>
        <v>EEO/CITY MARKET</v>
      </c>
      <c r="F8733" s="66" t="str">
        <f>IF(ISBLANK(LeaveTracker[[#This Row],[Employee Name]]),"-----",VLOOKUP(LeaveTracker[[#This Row],[Employee Name]],'List of Employees'!$B$4:$H$767,6))</f>
        <v>CASUAL</v>
      </c>
      <c r="G8733" s="24">
        <v>45256</v>
      </c>
      <c r="H8733" s="24">
        <v>45256</v>
      </c>
      <c r="I8733" s="20" t="s">
        <v>81</v>
      </c>
      <c r="K8733" s="57" t="str">
        <f>LeaveTracker[[#This Row],[Days]]&amp;" "&amp;LeaveTracker[[#This Row],[Type of Leave]]</f>
        <v>1 SL</v>
      </c>
      <c r="L8733" s="23">
        <v>1</v>
      </c>
      <c r="M8733" s="27"/>
    </row>
    <row r="8734" spans="1:13" ht="30" customHeight="1" x14ac:dyDescent="0.3">
      <c r="A8734" s="27">
        <f>A8732+1</f>
        <v>4753</v>
      </c>
      <c r="B8734" s="31">
        <v>45239</v>
      </c>
      <c r="C8734" s="31">
        <v>45224</v>
      </c>
      <c r="D8734" s="19" t="s">
        <v>1778</v>
      </c>
      <c r="E8734" s="20" t="str">
        <f>IF(ISBLANK(LeaveTracker[[#This Row],[Employee Name]]),"-----",VLOOKUP(LeaveTracker[[#This Row],[Employee Name]],'List of Employees'!$B$4:$H$767,7))</f>
        <v>EEO/CITY MARKET</v>
      </c>
      <c r="F8734" s="66" t="str">
        <f>IF(ISBLANK(LeaveTracker[[#This Row],[Employee Name]]),"-----",VLOOKUP(LeaveTracker[[#This Row],[Employee Name]],'List of Employees'!$B$4:$H$767,6))</f>
        <v>CASUAL</v>
      </c>
      <c r="G8734" s="24">
        <v>45257</v>
      </c>
      <c r="H8734" s="24">
        <v>45257</v>
      </c>
      <c r="I8734" s="20" t="s">
        <v>82</v>
      </c>
      <c r="K8734" s="57" t="str">
        <f ca="1">LeaveTracker[[#This Row],[Days]]&amp;" "&amp;LeaveTracker[[#This Row],[Type of Leave]]</f>
        <v>1 VL</v>
      </c>
      <c r="L8734" s="23">
        <f ca="1">NETWORKDAYS(LeaveTracker[[#This Row],[Start Date]],LeaveTracker[[#This Row],[End Date]],lstHolidays)</f>
        <v>1</v>
      </c>
      <c r="M8734" s="27"/>
    </row>
    <row r="8735" spans="1:13" ht="30" customHeight="1" x14ac:dyDescent="0.3">
      <c r="A8735" s="27">
        <v>4753</v>
      </c>
      <c r="B8735" s="31">
        <v>45239</v>
      </c>
      <c r="C8735" s="31">
        <v>45224</v>
      </c>
      <c r="D8735" s="19" t="s">
        <v>1778</v>
      </c>
      <c r="E8735" s="20" t="str">
        <f>IF(ISBLANK(LeaveTracker[[#This Row],[Employee Name]]),"-----",VLOOKUP(LeaveTracker[[#This Row],[Employee Name]],'List of Employees'!$B$4:$H$767,7))</f>
        <v>EEO/CITY MARKET</v>
      </c>
      <c r="F8735" s="66" t="str">
        <f>IF(ISBLANK(LeaveTracker[[#This Row],[Employee Name]]),"-----",VLOOKUP(LeaveTracker[[#This Row],[Employee Name]],'List of Employees'!$B$4:$H$767,6))</f>
        <v>CASUAL</v>
      </c>
      <c r="G8735" s="24">
        <v>45260</v>
      </c>
      <c r="H8735" s="24">
        <v>45260</v>
      </c>
      <c r="I8735" s="20" t="s">
        <v>82</v>
      </c>
      <c r="K8735" s="57" t="str">
        <f>LeaveTracker[[#This Row],[Days]]&amp;" "&amp;LeaveTracker[[#This Row],[Type of Leave]]</f>
        <v>1 VL</v>
      </c>
      <c r="L8735" s="23">
        <v>1</v>
      </c>
      <c r="M8735" s="27"/>
    </row>
    <row r="8736" spans="1:13" ht="30" customHeight="1" x14ac:dyDescent="0.3">
      <c r="A8736" s="27">
        <f>A8734+1</f>
        <v>4754</v>
      </c>
      <c r="B8736" s="31">
        <v>45239</v>
      </c>
      <c r="C8736" s="31">
        <v>45231</v>
      </c>
      <c r="D8736" s="19" t="s">
        <v>1751</v>
      </c>
      <c r="E8736" s="20" t="str">
        <f>IF(ISBLANK(LeaveTracker[[#This Row],[Employee Name]]),"-----",VLOOKUP(LeaveTracker[[#This Row],[Employee Name]],'List of Employees'!$B$4:$H$767,7))</f>
        <v>EEO/CITY MARKET</v>
      </c>
      <c r="F8736" s="66" t="str">
        <f>IF(ISBLANK(LeaveTracker[[#This Row],[Employee Name]]),"-----",VLOOKUP(LeaveTracker[[#This Row],[Employee Name]],'List of Employees'!$B$4:$H$767,6))</f>
        <v>CASUAL</v>
      </c>
      <c r="G8736" s="24">
        <v>45229</v>
      </c>
      <c r="H8736" s="24">
        <v>45230</v>
      </c>
      <c r="I8736" s="20" t="s">
        <v>81</v>
      </c>
      <c r="K8736" s="57" t="str">
        <f>LeaveTracker[[#This Row],[Days]]&amp;" "&amp;LeaveTracker[[#This Row],[Type of Leave]]</f>
        <v>2 SL</v>
      </c>
      <c r="L8736" s="23">
        <v>2</v>
      </c>
      <c r="M8736" s="27"/>
    </row>
    <row r="8737" spans="1:13" ht="30" customHeight="1" x14ac:dyDescent="0.3">
      <c r="A8737" s="27">
        <f t="shared" si="115"/>
        <v>4755</v>
      </c>
      <c r="B8737" s="31">
        <v>45239</v>
      </c>
      <c r="C8737" s="31">
        <v>45248</v>
      </c>
      <c r="D8737" s="19" t="s">
        <v>1751</v>
      </c>
      <c r="E8737" s="20" t="str">
        <f>IF(ISBLANK(LeaveTracker[[#This Row],[Employee Name]]),"-----",VLOOKUP(LeaveTracker[[#This Row],[Employee Name]],'List of Employees'!$B$4:$H$767,7))</f>
        <v>EEO/CITY MARKET</v>
      </c>
      <c r="F8737" s="66" t="str">
        <f>IF(ISBLANK(LeaveTracker[[#This Row],[Employee Name]]),"-----",VLOOKUP(LeaveTracker[[#This Row],[Employee Name]],'List of Employees'!$B$4:$H$767,6))</f>
        <v>CASUAL</v>
      </c>
      <c r="G8737" s="24">
        <v>45243</v>
      </c>
      <c r="H8737" s="24">
        <v>45243</v>
      </c>
      <c r="I8737" s="20" t="s">
        <v>81</v>
      </c>
      <c r="K8737" s="57" t="str">
        <f ca="1">LeaveTracker[[#This Row],[Days]]&amp;" "&amp;LeaveTracker[[#This Row],[Type of Leave]]</f>
        <v>1 SL</v>
      </c>
      <c r="L8737" s="23">
        <f ca="1">NETWORKDAYS(LeaveTracker[[#This Row],[Start Date]],LeaveTracker[[#This Row],[End Date]],lstHolidays)</f>
        <v>1</v>
      </c>
      <c r="M8737" s="27"/>
    </row>
    <row r="8738" spans="1:13" ht="30" customHeight="1" x14ac:dyDescent="0.3">
      <c r="A8738" s="27">
        <v>4755</v>
      </c>
      <c r="B8738" s="31">
        <v>45239</v>
      </c>
      <c r="C8738" s="31">
        <v>45248</v>
      </c>
      <c r="D8738" s="19" t="s">
        <v>1751</v>
      </c>
      <c r="E8738" s="20" t="str">
        <f>IF(ISBLANK(LeaveTracker[[#This Row],[Employee Name]]),"-----",VLOOKUP(LeaveTracker[[#This Row],[Employee Name]],'List of Employees'!$B$4:$H$767,7))</f>
        <v>EEO/CITY MARKET</v>
      </c>
      <c r="F8738" s="66" t="str">
        <f>IF(ISBLANK(LeaveTracker[[#This Row],[Employee Name]]),"-----",VLOOKUP(LeaveTracker[[#This Row],[Employee Name]],'List of Employees'!$B$4:$H$767,6))</f>
        <v>CASUAL</v>
      </c>
      <c r="G8738" s="24">
        <v>45246</v>
      </c>
      <c r="H8738" s="24">
        <v>45247</v>
      </c>
      <c r="I8738" s="20" t="s">
        <v>81</v>
      </c>
      <c r="K8738" s="57" t="str">
        <f ca="1">LeaveTracker[[#This Row],[Days]]&amp;" "&amp;LeaveTracker[[#This Row],[Type of Leave]]</f>
        <v>2 SL</v>
      </c>
      <c r="L8738" s="23">
        <f ca="1">NETWORKDAYS(LeaveTracker[[#This Row],[Start Date]],LeaveTracker[[#This Row],[End Date]],lstHolidays)</f>
        <v>2</v>
      </c>
      <c r="M8738" s="27"/>
    </row>
    <row r="8739" spans="1:13" ht="30" customHeight="1" x14ac:dyDescent="0.3">
      <c r="A8739" s="27">
        <f>A8737+1</f>
        <v>4756</v>
      </c>
      <c r="B8739" s="31">
        <v>45239</v>
      </c>
      <c r="C8739" s="31">
        <v>45239</v>
      </c>
      <c r="D8739" s="19" t="s">
        <v>1894</v>
      </c>
      <c r="E8739" s="20" t="str">
        <f>IF(ISBLANK(LeaveTracker[[#This Row],[Employee Name]]),"-----",VLOOKUP(LeaveTracker[[#This Row],[Employee Name]],'List of Employees'!$B$4:$H$767,7))</f>
        <v>TICC</v>
      </c>
      <c r="F8739" s="66" t="str">
        <f>IF(ISBLANK(LeaveTracker[[#This Row],[Employee Name]]),"-----",VLOOKUP(LeaveTracker[[#This Row],[Employee Name]],'List of Employees'!$B$4:$H$767,6))</f>
        <v>CASUAL</v>
      </c>
      <c r="G8739" s="24">
        <v>45252</v>
      </c>
      <c r="H8739" s="24">
        <v>45254</v>
      </c>
      <c r="I8739" s="20" t="s">
        <v>82</v>
      </c>
      <c r="K8739" s="57" t="str">
        <f ca="1">LeaveTracker[[#This Row],[Days]]&amp;" "&amp;LeaveTracker[[#This Row],[Type of Leave]]</f>
        <v>3 VL</v>
      </c>
      <c r="L8739" s="23">
        <f ca="1">NETWORKDAYS(LeaveTracker[[#This Row],[Start Date]],LeaveTracker[[#This Row],[End Date]],lstHolidays)</f>
        <v>3</v>
      </c>
      <c r="M8739" s="27"/>
    </row>
    <row r="8740" spans="1:13" ht="30" customHeight="1" x14ac:dyDescent="0.3">
      <c r="A8740" s="27">
        <v>4756</v>
      </c>
      <c r="B8740" s="31">
        <v>45239</v>
      </c>
      <c r="C8740" s="31">
        <v>45239</v>
      </c>
      <c r="D8740" s="19" t="s">
        <v>1894</v>
      </c>
      <c r="E8740" s="20" t="str">
        <f>IF(ISBLANK(LeaveTracker[[#This Row],[Employee Name]]),"-----",VLOOKUP(LeaveTracker[[#This Row],[Employee Name]],'List of Employees'!$B$4:$H$767,7))</f>
        <v>TICC</v>
      </c>
      <c r="F8740" s="66" t="str">
        <f>IF(ISBLANK(LeaveTracker[[#This Row],[Employee Name]]),"-----",VLOOKUP(LeaveTracker[[#This Row],[Employee Name]],'List of Employees'!$B$4:$H$767,6))</f>
        <v>CASUAL</v>
      </c>
      <c r="G8740" s="24">
        <v>45258</v>
      </c>
      <c r="H8740" s="24">
        <v>45259</v>
      </c>
      <c r="I8740" s="20" t="s">
        <v>82</v>
      </c>
      <c r="K8740" s="57" t="str">
        <f ca="1">LeaveTracker[[#This Row],[Days]]&amp;" "&amp;LeaveTracker[[#This Row],[Type of Leave]]</f>
        <v>2 VL</v>
      </c>
      <c r="L8740" s="23">
        <f ca="1">NETWORKDAYS(LeaveTracker[[#This Row],[Start Date]],LeaveTracker[[#This Row],[End Date]],lstHolidays)</f>
        <v>2</v>
      </c>
      <c r="M8740" s="27"/>
    </row>
    <row r="8741" spans="1:13" ht="30" customHeight="1" x14ac:dyDescent="0.3">
      <c r="A8741" s="27">
        <f>A8739+1</f>
        <v>4757</v>
      </c>
      <c r="B8741" s="31">
        <v>45239</v>
      </c>
      <c r="C8741" s="31">
        <v>45222</v>
      </c>
      <c r="D8741" s="19" t="s">
        <v>257</v>
      </c>
      <c r="E8741" s="20" t="str">
        <f>IF(ISBLANK(LeaveTracker[[#This Row],[Employee Name]]),"-----",VLOOKUP(LeaveTracker[[#This Row],[Employee Name]],'List of Employees'!$B$4:$H$767,7))</f>
        <v>NUTRITION OFFICE</v>
      </c>
      <c r="F8741" s="66" t="str">
        <f>IF(ISBLANK(LeaveTracker[[#This Row],[Employee Name]]),"-----",VLOOKUP(LeaveTracker[[#This Row],[Employee Name]],'List of Employees'!$B$4:$H$767,6))</f>
        <v>PERMANENT</v>
      </c>
      <c r="G8741" s="24">
        <v>45216</v>
      </c>
      <c r="H8741" s="24">
        <v>45219</v>
      </c>
      <c r="I8741" s="20" t="s">
        <v>81</v>
      </c>
      <c r="K8741" s="57" t="str">
        <f ca="1">LeaveTracker[[#This Row],[Days]]&amp;" "&amp;LeaveTracker[[#This Row],[Type of Leave]]</f>
        <v>4 SL</v>
      </c>
      <c r="L8741" s="23">
        <f ca="1">NETWORKDAYS(LeaveTracker[[#This Row],[Start Date]],LeaveTracker[[#This Row],[End Date]],lstHolidays)</f>
        <v>4</v>
      </c>
      <c r="M8741" s="27"/>
    </row>
    <row r="8742" spans="1:13" ht="30" customHeight="1" x14ac:dyDescent="0.3">
      <c r="A8742" s="27">
        <f t="shared" si="115"/>
        <v>4758</v>
      </c>
      <c r="B8742" s="31">
        <v>45239</v>
      </c>
      <c r="C8742" s="31">
        <v>45208</v>
      </c>
      <c r="D8742" s="19" t="s">
        <v>2480</v>
      </c>
      <c r="E8742" s="20" t="str">
        <f>IF(ISBLANK(LeaveTracker[[#This Row],[Employee Name]]),"-----",VLOOKUP(LeaveTracker[[#This Row],[Employee Name]],'List of Employees'!$B$4:$H$767,7))</f>
        <v>RECORDS OFFICE</v>
      </c>
      <c r="F8742" s="66" t="str">
        <f>IF(ISBLANK(LeaveTracker[[#This Row],[Employee Name]]),"-----",VLOOKUP(LeaveTracker[[#This Row],[Employee Name]],'List of Employees'!$B$4:$H$767,6))</f>
        <v>PERMANENT</v>
      </c>
      <c r="G8742" s="24">
        <v>45205</v>
      </c>
      <c r="H8742" s="24">
        <v>45205</v>
      </c>
      <c r="I8742" s="20" t="s">
        <v>297</v>
      </c>
      <c r="J8742" s="42" t="s">
        <v>1000</v>
      </c>
      <c r="K8742" s="57" t="str">
        <f ca="1">LeaveTracker[[#This Row],[Days]]&amp;" "&amp;LeaveTracker[[#This Row],[Type of Leave]]</f>
        <v>1 OTHER</v>
      </c>
      <c r="L8742" s="23">
        <f ca="1">NETWORKDAYS(LeaveTracker[[#This Row],[Start Date]],LeaveTracker[[#This Row],[End Date]],lstHolidays)</f>
        <v>1</v>
      </c>
      <c r="M8742" s="27"/>
    </row>
    <row r="8743" spans="1:13" ht="30" customHeight="1" x14ac:dyDescent="0.3">
      <c r="A8743" s="27">
        <f t="shared" si="115"/>
        <v>4759</v>
      </c>
      <c r="B8743" s="31">
        <v>45239</v>
      </c>
      <c r="C8743" s="31">
        <v>45238</v>
      </c>
      <c r="D8743" s="19" t="s">
        <v>1057</v>
      </c>
      <c r="E8743" s="20" t="str">
        <f>IF(ISBLANK(LeaveTracker[[#This Row],[Employee Name]]),"-----",VLOOKUP(LeaveTracker[[#This Row],[Employee Name]],'List of Employees'!$B$4:$H$767,7))</f>
        <v>CTO</v>
      </c>
      <c r="F8743" s="66" t="str">
        <f>IF(ISBLANK(LeaveTracker[[#This Row],[Employee Name]]),"-----",VLOOKUP(LeaveTracker[[#This Row],[Employee Name]],'List of Employees'!$B$4:$H$767,6))</f>
        <v>PERMANENT</v>
      </c>
      <c r="G8743" s="24">
        <v>45243</v>
      </c>
      <c r="H8743" s="24">
        <v>45243</v>
      </c>
      <c r="I8743" s="20" t="s">
        <v>82</v>
      </c>
      <c r="K8743" s="57" t="str">
        <f ca="1">LeaveTracker[[#This Row],[Days]]&amp;" "&amp;LeaveTracker[[#This Row],[Type of Leave]]</f>
        <v>1 VL</v>
      </c>
      <c r="L8743" s="23">
        <f ca="1">NETWORKDAYS(LeaveTracker[[#This Row],[Start Date]],LeaveTracker[[#This Row],[End Date]],lstHolidays)</f>
        <v>1</v>
      </c>
      <c r="M8743" s="27"/>
    </row>
    <row r="8744" spans="1:13" ht="30" customHeight="1" x14ac:dyDescent="0.3">
      <c r="A8744" s="27">
        <f t="shared" si="115"/>
        <v>4760</v>
      </c>
      <c r="B8744" s="31">
        <v>45239</v>
      </c>
      <c r="C8744" s="31">
        <v>45237</v>
      </c>
      <c r="D8744" s="19" t="s">
        <v>1282</v>
      </c>
      <c r="E8744" s="20" t="str">
        <f>IF(ISBLANK(LeaveTracker[[#This Row],[Employee Name]]),"-----",VLOOKUP(LeaveTracker[[#This Row],[Employee Name]],'List of Employees'!$B$4:$H$767,7))</f>
        <v>CTO</v>
      </c>
      <c r="F8744" s="66" t="str">
        <f>IF(ISBLANK(LeaveTracker[[#This Row],[Employee Name]]),"-----",VLOOKUP(LeaveTracker[[#This Row],[Employee Name]],'List of Employees'!$B$4:$H$767,6))</f>
        <v>PERMANENT</v>
      </c>
      <c r="G8744" s="24">
        <v>45236</v>
      </c>
      <c r="H8744" s="24">
        <v>45236</v>
      </c>
      <c r="I8744" s="20" t="s">
        <v>81</v>
      </c>
      <c r="K8744" s="57" t="str">
        <f ca="1">LeaveTracker[[#This Row],[Days]]&amp;" "&amp;LeaveTracker[[#This Row],[Type of Leave]]</f>
        <v>1 SL</v>
      </c>
      <c r="L8744" s="23">
        <f ca="1">NETWORKDAYS(LeaveTracker[[#This Row],[Start Date]],LeaveTracker[[#This Row],[End Date]],lstHolidays)</f>
        <v>1</v>
      </c>
      <c r="M8744" s="27"/>
    </row>
    <row r="8745" spans="1:13" ht="30" customHeight="1" x14ac:dyDescent="0.3">
      <c r="A8745" s="27">
        <f t="shared" si="115"/>
        <v>4761</v>
      </c>
      <c r="B8745" s="31">
        <v>45239</v>
      </c>
      <c r="C8745" s="31">
        <v>45225</v>
      </c>
      <c r="D8745" s="19" t="s">
        <v>621</v>
      </c>
      <c r="E8745" s="20" t="str">
        <f>IF(ISBLANK(LeaveTracker[[#This Row],[Employee Name]]),"-----",VLOOKUP(LeaveTracker[[#This Row],[Employee Name]],'List of Employees'!$B$4:$H$767,7))</f>
        <v>CTO</v>
      </c>
      <c r="F8745" s="66" t="str">
        <f>IF(ISBLANK(LeaveTracker[[#This Row],[Employee Name]]),"-----",VLOOKUP(LeaveTracker[[#This Row],[Employee Name]],'List of Employees'!$B$4:$H$767,6))</f>
        <v>PERMANENT</v>
      </c>
      <c r="G8745" s="24">
        <v>45238</v>
      </c>
      <c r="H8745" s="24">
        <v>45238</v>
      </c>
      <c r="I8745" s="20" t="s">
        <v>82</v>
      </c>
      <c r="K8745" s="57" t="str">
        <f ca="1">LeaveTracker[[#This Row],[Days]]&amp;" "&amp;LeaveTracker[[#This Row],[Type of Leave]]</f>
        <v>1 VL</v>
      </c>
      <c r="L8745" s="23">
        <f ca="1">NETWORKDAYS(LeaveTracker[[#This Row],[Start Date]],LeaveTracker[[#This Row],[End Date]],lstHolidays)</f>
        <v>1</v>
      </c>
      <c r="M8745" s="27"/>
    </row>
    <row r="8746" spans="1:13" ht="30" customHeight="1" x14ac:dyDescent="0.3">
      <c r="A8746" s="27">
        <f t="shared" si="115"/>
        <v>4762</v>
      </c>
      <c r="B8746" s="31">
        <v>45239</v>
      </c>
      <c r="C8746" s="31">
        <v>45233</v>
      </c>
      <c r="D8746" s="19" t="s">
        <v>157</v>
      </c>
      <c r="E8746" s="20" t="str">
        <f>IF(ISBLANK(LeaveTracker[[#This Row],[Employee Name]]),"-----",VLOOKUP(LeaveTracker[[#This Row],[Employee Name]],'List of Employees'!$B$4:$H$767,7))</f>
        <v>PIO</v>
      </c>
      <c r="F8746" s="66" t="str">
        <f>IF(ISBLANK(LeaveTracker[[#This Row],[Employee Name]]),"-----",VLOOKUP(LeaveTracker[[#This Row],[Employee Name]],'List of Employees'!$B$4:$H$767,6))</f>
        <v>PERMANENT</v>
      </c>
      <c r="G8746" s="24">
        <v>45236</v>
      </c>
      <c r="H8746" s="24">
        <v>45236</v>
      </c>
      <c r="I8746" s="20" t="s">
        <v>297</v>
      </c>
      <c r="J8746" s="42" t="s">
        <v>1000</v>
      </c>
      <c r="K8746" s="57" t="str">
        <f ca="1">LeaveTracker[[#This Row],[Days]]&amp;" "&amp;LeaveTracker[[#This Row],[Type of Leave]]</f>
        <v>1 OTHER</v>
      </c>
      <c r="L8746" s="23">
        <f ca="1">NETWORKDAYS(LeaveTracker[[#This Row],[Start Date]],LeaveTracker[[#This Row],[End Date]],lstHolidays)</f>
        <v>1</v>
      </c>
      <c r="M8746" s="27"/>
    </row>
    <row r="8747" spans="1:13" ht="30" customHeight="1" x14ac:dyDescent="0.3">
      <c r="A8747" s="27">
        <f t="shared" si="115"/>
        <v>4763</v>
      </c>
      <c r="B8747" s="31">
        <v>45239</v>
      </c>
      <c r="C8747" s="31">
        <v>45237</v>
      </c>
      <c r="D8747" s="19" t="s">
        <v>654</v>
      </c>
      <c r="E8747" s="20" t="str">
        <f>IF(ISBLANK(LeaveTracker[[#This Row],[Employee Name]]),"-----",VLOOKUP(LeaveTracker[[#This Row],[Employee Name]],'List of Employees'!$B$4:$H$767,7))</f>
        <v>ASSESSORS OFFICE</v>
      </c>
      <c r="F8747" s="66" t="str">
        <f>IF(ISBLANK(LeaveTracker[[#This Row],[Employee Name]]),"-----",VLOOKUP(LeaveTracker[[#This Row],[Employee Name]],'List of Employees'!$B$4:$H$767,6))</f>
        <v>PERMANENT</v>
      </c>
      <c r="G8747" s="24">
        <v>45230</v>
      </c>
      <c r="H8747" s="24">
        <v>45230</v>
      </c>
      <c r="I8747" s="20" t="s">
        <v>81</v>
      </c>
      <c r="K8747" s="57" t="str">
        <f ca="1">LeaveTracker[[#This Row],[Days]]&amp;" "&amp;LeaveTracker[[#This Row],[Type of Leave]]</f>
        <v>1 SL</v>
      </c>
      <c r="L8747" s="23">
        <f ca="1">NETWORKDAYS(LeaveTracker[[#This Row],[Start Date]],LeaveTracker[[#This Row],[End Date]],lstHolidays)</f>
        <v>1</v>
      </c>
      <c r="M8747" s="27"/>
    </row>
    <row r="8748" spans="1:13" ht="30" customHeight="1" x14ac:dyDescent="0.3">
      <c r="A8748" s="27">
        <v>4763</v>
      </c>
      <c r="B8748" s="31">
        <v>45239</v>
      </c>
      <c r="C8748" s="31">
        <v>45237</v>
      </c>
      <c r="D8748" s="19" t="s">
        <v>654</v>
      </c>
      <c r="E8748" s="20" t="str">
        <f>IF(ISBLANK(LeaveTracker[[#This Row],[Employee Name]]),"-----",VLOOKUP(LeaveTracker[[#This Row],[Employee Name]],'List of Employees'!$B$4:$H$767,7))</f>
        <v>ASSESSORS OFFICE</v>
      </c>
      <c r="F8748" s="66" t="str">
        <f>IF(ISBLANK(LeaveTracker[[#This Row],[Employee Name]]),"-----",VLOOKUP(LeaveTracker[[#This Row],[Employee Name]],'List of Employees'!$B$4:$H$767,6))</f>
        <v>PERMANENT</v>
      </c>
      <c r="G8748" s="24">
        <v>45233</v>
      </c>
      <c r="H8748" s="24">
        <v>45233</v>
      </c>
      <c r="I8748" s="20" t="s">
        <v>81</v>
      </c>
      <c r="K8748" s="57" t="str">
        <f ca="1">LeaveTracker[[#This Row],[Days]]&amp;" "&amp;LeaveTracker[[#This Row],[Type of Leave]]</f>
        <v>1 SL</v>
      </c>
      <c r="L8748" s="23">
        <f ca="1">NETWORKDAYS(LeaveTracker[[#This Row],[Start Date]],LeaveTracker[[#This Row],[End Date]],lstHolidays)</f>
        <v>1</v>
      </c>
      <c r="M8748" s="27"/>
    </row>
    <row r="8749" spans="1:13" ht="30" customHeight="1" x14ac:dyDescent="0.3">
      <c r="A8749" s="27">
        <v>4763</v>
      </c>
      <c r="B8749" s="31">
        <v>45239</v>
      </c>
      <c r="C8749" s="31">
        <v>45237</v>
      </c>
      <c r="D8749" s="19" t="s">
        <v>654</v>
      </c>
      <c r="E8749" s="20" t="str">
        <f>IF(ISBLANK(LeaveTracker[[#This Row],[Employee Name]]),"-----",VLOOKUP(LeaveTracker[[#This Row],[Employee Name]],'List of Employees'!$B$4:$H$767,7))</f>
        <v>ASSESSORS OFFICE</v>
      </c>
      <c r="F8749" s="66" t="str">
        <f>IF(ISBLANK(LeaveTracker[[#This Row],[Employee Name]]),"-----",VLOOKUP(LeaveTracker[[#This Row],[Employee Name]],'List of Employees'!$B$4:$H$767,6))</f>
        <v>PERMANENT</v>
      </c>
      <c r="G8749" s="24">
        <v>45236</v>
      </c>
      <c r="H8749" s="24">
        <v>45236</v>
      </c>
      <c r="I8749" s="20" t="s">
        <v>81</v>
      </c>
      <c r="K8749" s="57" t="str">
        <f ca="1">LeaveTracker[[#This Row],[Days]]&amp;" "&amp;LeaveTracker[[#This Row],[Type of Leave]]</f>
        <v>1 SL</v>
      </c>
      <c r="L8749" s="23">
        <f ca="1">NETWORKDAYS(LeaveTracker[[#This Row],[Start Date]],LeaveTracker[[#This Row],[End Date]],lstHolidays)</f>
        <v>1</v>
      </c>
      <c r="M8749" s="27"/>
    </row>
    <row r="8750" spans="1:13" ht="30" customHeight="1" x14ac:dyDescent="0.3">
      <c r="A8750" s="27">
        <f>A8747+1</f>
        <v>4764</v>
      </c>
      <c r="B8750" s="31">
        <v>45239</v>
      </c>
      <c r="C8750" s="31">
        <v>45233</v>
      </c>
      <c r="D8750" s="19" t="s">
        <v>505</v>
      </c>
      <c r="E8750" s="20" t="str">
        <f>IF(ISBLANK(LeaveTracker[[#This Row],[Employee Name]]),"-----",VLOOKUP(LeaveTracker[[#This Row],[Employee Name]],'List of Employees'!$B$4:$H$767,7))</f>
        <v>ACCOUNTING</v>
      </c>
      <c r="F8750" s="66" t="str">
        <f>IF(ISBLANK(LeaveTracker[[#This Row],[Employee Name]]),"-----",VLOOKUP(LeaveTracker[[#This Row],[Employee Name]],'List of Employees'!$B$4:$H$767,6))</f>
        <v>PERMANENT</v>
      </c>
      <c r="G8750" s="24">
        <v>45222</v>
      </c>
      <c r="H8750" s="24">
        <v>45222</v>
      </c>
      <c r="I8750" s="20" t="s">
        <v>81</v>
      </c>
      <c r="K8750" s="57" t="str">
        <f ca="1">LeaveTracker[[#This Row],[Days]]&amp;" "&amp;LeaveTracker[[#This Row],[Type of Leave]]</f>
        <v>1 SL</v>
      </c>
      <c r="L8750" s="23">
        <f ca="1">NETWORKDAYS(LeaveTracker[[#This Row],[Start Date]],LeaveTracker[[#This Row],[End Date]],lstHolidays)</f>
        <v>1</v>
      </c>
      <c r="M8750" s="27"/>
    </row>
    <row r="8751" spans="1:13" ht="30" customHeight="1" x14ac:dyDescent="0.3">
      <c r="A8751" s="27">
        <f t="shared" si="115"/>
        <v>4765</v>
      </c>
      <c r="B8751" s="31">
        <v>45239</v>
      </c>
      <c r="C8751" s="31">
        <v>45237</v>
      </c>
      <c r="D8751" s="19" t="s">
        <v>512</v>
      </c>
      <c r="E8751" s="20" t="str">
        <f>IF(ISBLANK(LeaveTracker[[#This Row],[Employee Name]]),"-----",VLOOKUP(LeaveTracker[[#This Row],[Employee Name]],'List of Employees'!$B$4:$H$767,7))</f>
        <v>ACCOUNTING</v>
      </c>
      <c r="F8751" s="66" t="str">
        <f>IF(ISBLANK(LeaveTracker[[#This Row],[Employee Name]]),"-----",VLOOKUP(LeaveTracker[[#This Row],[Employee Name]],'List of Employees'!$B$4:$H$767,6))</f>
        <v>PERMANENT</v>
      </c>
      <c r="G8751" s="24">
        <v>45219</v>
      </c>
      <c r="H8751" s="24">
        <v>45219</v>
      </c>
      <c r="I8751" s="20" t="s">
        <v>81</v>
      </c>
      <c r="K8751" s="57" t="str">
        <f ca="1">LeaveTracker[[#This Row],[Days]]&amp;" "&amp;LeaveTracker[[#This Row],[Type of Leave]]</f>
        <v>1 SL</v>
      </c>
      <c r="L8751" s="23">
        <f ca="1">NETWORKDAYS(LeaveTracker[[#This Row],[Start Date]],LeaveTracker[[#This Row],[End Date]],lstHolidays)</f>
        <v>1</v>
      </c>
      <c r="M8751" s="27"/>
    </row>
    <row r="8752" spans="1:13" ht="30" customHeight="1" x14ac:dyDescent="0.3">
      <c r="A8752" s="27">
        <f t="shared" si="115"/>
        <v>4766</v>
      </c>
      <c r="B8752" s="31">
        <v>45239</v>
      </c>
      <c r="C8752" s="31">
        <v>45237</v>
      </c>
      <c r="D8752" s="19" t="s">
        <v>2002</v>
      </c>
      <c r="E8752" s="20" t="str">
        <f>IF(ISBLANK(LeaveTracker[[#This Row],[Employee Name]]),"-----",VLOOKUP(LeaveTracker[[#This Row],[Employee Name]],'List of Employees'!$B$4:$H$767,7))</f>
        <v>ACCOUNTING</v>
      </c>
      <c r="F8752" s="66" t="str">
        <f>IF(ISBLANK(LeaveTracker[[#This Row],[Employee Name]]),"-----",VLOOKUP(LeaveTracker[[#This Row],[Employee Name]],'List of Employees'!$B$4:$H$767,6))</f>
        <v>PERMANENT</v>
      </c>
      <c r="G8752" s="24">
        <v>45236</v>
      </c>
      <c r="H8752" s="24">
        <v>45236</v>
      </c>
      <c r="I8752" s="20" t="s">
        <v>297</v>
      </c>
      <c r="J8752" s="42" t="s">
        <v>1000</v>
      </c>
      <c r="K8752" s="57" t="str">
        <f ca="1">LeaveTracker[[#This Row],[Days]]&amp;" "&amp;LeaveTracker[[#This Row],[Type of Leave]]</f>
        <v>1 OTHER</v>
      </c>
      <c r="L8752" s="23">
        <f ca="1">NETWORKDAYS(LeaveTracker[[#This Row],[Start Date]],LeaveTracker[[#This Row],[End Date]],lstHolidays)</f>
        <v>1</v>
      </c>
      <c r="M8752" s="27"/>
    </row>
    <row r="8753" spans="1:13" ht="30" customHeight="1" x14ac:dyDescent="0.3">
      <c r="A8753" s="27">
        <f t="shared" si="115"/>
        <v>4767</v>
      </c>
      <c r="B8753" s="31">
        <v>45239</v>
      </c>
      <c r="C8753" s="31">
        <v>45237</v>
      </c>
      <c r="D8753" s="19" t="s">
        <v>911</v>
      </c>
      <c r="E8753" s="20" t="str">
        <f>IF(ISBLANK(LeaveTracker[[#This Row],[Employee Name]]),"-----",VLOOKUP(LeaveTracker[[#This Row],[Employee Name]],'List of Employees'!$B$4:$H$767,7))</f>
        <v>CPDO</v>
      </c>
      <c r="F8753" s="66" t="str">
        <f>IF(ISBLANK(LeaveTracker[[#This Row],[Employee Name]]),"-----",VLOOKUP(LeaveTracker[[#This Row],[Employee Name]],'List of Employees'!$B$4:$H$767,6))</f>
        <v>PERMANENT</v>
      </c>
      <c r="G8753" s="24">
        <v>45237</v>
      </c>
      <c r="H8753" s="24">
        <v>45238</v>
      </c>
      <c r="I8753" s="20" t="s">
        <v>81</v>
      </c>
      <c r="K8753" s="57" t="str">
        <f ca="1">LeaveTracker[[#This Row],[Days]]&amp;" "&amp;LeaveTracker[[#This Row],[Type of Leave]]</f>
        <v>2 SL</v>
      </c>
      <c r="L8753" s="23">
        <f ca="1">NETWORKDAYS(LeaveTracker[[#This Row],[Start Date]],LeaveTracker[[#This Row],[End Date]],lstHolidays)</f>
        <v>2</v>
      </c>
      <c r="M8753" s="27"/>
    </row>
    <row r="8754" spans="1:13" ht="30" customHeight="1" x14ac:dyDescent="0.3">
      <c r="A8754" s="27">
        <f t="shared" si="115"/>
        <v>4768</v>
      </c>
      <c r="B8754" s="31">
        <v>45239</v>
      </c>
      <c r="C8754" s="31">
        <v>45225</v>
      </c>
      <c r="D8754" s="19" t="s">
        <v>1757</v>
      </c>
      <c r="E8754" s="20" t="str">
        <f>IF(ISBLANK(LeaveTracker[[#This Row],[Employee Name]]),"-----",VLOOKUP(LeaveTracker[[#This Row],[Employee Name]],'List of Employees'!$B$4:$H$767,7))</f>
        <v>LIBRARY</v>
      </c>
      <c r="F8754" s="66" t="str">
        <f>IF(ISBLANK(LeaveTracker[[#This Row],[Employee Name]]),"-----",VLOOKUP(LeaveTracker[[#This Row],[Employee Name]],'List of Employees'!$B$4:$H$767,6))</f>
        <v>CASUAL</v>
      </c>
      <c r="G8754" s="24">
        <v>45233</v>
      </c>
      <c r="H8754" s="24">
        <v>45233</v>
      </c>
      <c r="I8754" s="20" t="s">
        <v>82</v>
      </c>
      <c r="K8754" s="57" t="str">
        <f ca="1">LeaveTracker[[#This Row],[Days]]&amp;" "&amp;LeaveTracker[[#This Row],[Type of Leave]]</f>
        <v>1 VL</v>
      </c>
      <c r="L8754" s="23">
        <f ca="1">NETWORKDAYS(LeaveTracker[[#This Row],[Start Date]],LeaveTracker[[#This Row],[End Date]],lstHolidays)</f>
        <v>1</v>
      </c>
      <c r="M8754" s="27"/>
    </row>
    <row r="8755" spans="1:13" ht="30" customHeight="1" x14ac:dyDescent="0.3">
      <c r="A8755" s="27">
        <v>4768</v>
      </c>
      <c r="B8755" s="31">
        <v>45239</v>
      </c>
      <c r="C8755" s="31">
        <v>45225</v>
      </c>
      <c r="D8755" s="19" t="s">
        <v>1757</v>
      </c>
      <c r="E8755" s="20" t="str">
        <f>IF(ISBLANK(LeaveTracker[[#This Row],[Employee Name]]),"-----",VLOOKUP(LeaveTracker[[#This Row],[Employee Name]],'List of Employees'!$B$4:$H$767,7))</f>
        <v>LIBRARY</v>
      </c>
      <c r="F8755" s="66" t="str">
        <f>IF(ISBLANK(LeaveTracker[[#This Row],[Employee Name]]),"-----",VLOOKUP(LeaveTracker[[#This Row],[Employee Name]],'List of Employees'!$B$4:$H$767,6))</f>
        <v>CASUAL</v>
      </c>
      <c r="G8755" s="24">
        <v>45237</v>
      </c>
      <c r="H8755" s="24">
        <v>45237</v>
      </c>
      <c r="I8755" s="20" t="s">
        <v>82</v>
      </c>
      <c r="K8755" s="57" t="str">
        <f ca="1">LeaveTracker[[#This Row],[Days]]&amp;" "&amp;LeaveTracker[[#This Row],[Type of Leave]]</f>
        <v>1 VL</v>
      </c>
      <c r="L8755" s="23">
        <f ca="1">NETWORKDAYS(LeaveTracker[[#This Row],[Start Date]],LeaveTracker[[#This Row],[End Date]],lstHolidays)</f>
        <v>1</v>
      </c>
      <c r="M8755" s="27"/>
    </row>
    <row r="8756" spans="1:13" ht="30" customHeight="1" x14ac:dyDescent="0.3">
      <c r="A8756" s="27">
        <v>4768</v>
      </c>
      <c r="B8756" s="31">
        <v>45239</v>
      </c>
      <c r="C8756" s="31">
        <v>45225</v>
      </c>
      <c r="D8756" s="19" t="s">
        <v>1757</v>
      </c>
      <c r="E8756" s="20" t="str">
        <f>IF(ISBLANK(LeaveTracker[[#This Row],[Employee Name]]),"-----",VLOOKUP(LeaveTracker[[#This Row],[Employee Name]],'List of Employees'!$B$4:$H$767,7))</f>
        <v>LIBRARY</v>
      </c>
      <c r="F8756" s="66" t="str">
        <f>IF(ISBLANK(LeaveTracker[[#This Row],[Employee Name]]),"-----",VLOOKUP(LeaveTracker[[#This Row],[Employee Name]],'List of Employees'!$B$4:$H$767,6))</f>
        <v>CASUAL</v>
      </c>
      <c r="G8756" s="24">
        <v>45246</v>
      </c>
      <c r="H8756" s="24">
        <v>45247</v>
      </c>
      <c r="I8756" s="20" t="s">
        <v>82</v>
      </c>
      <c r="K8756" s="57" t="str">
        <f ca="1">LeaveTracker[[#This Row],[Days]]&amp;" "&amp;LeaveTracker[[#This Row],[Type of Leave]]</f>
        <v>2 VL</v>
      </c>
      <c r="L8756" s="23">
        <f ca="1">NETWORKDAYS(LeaveTracker[[#This Row],[Start Date]],LeaveTracker[[#This Row],[End Date]],lstHolidays)</f>
        <v>2</v>
      </c>
      <c r="M8756" s="27"/>
    </row>
    <row r="8757" spans="1:13" ht="30" customHeight="1" x14ac:dyDescent="0.3">
      <c r="A8757" s="27">
        <v>4768</v>
      </c>
      <c r="B8757" s="31">
        <v>45239</v>
      </c>
      <c r="C8757" s="31">
        <v>45225</v>
      </c>
      <c r="D8757" s="19" t="s">
        <v>1757</v>
      </c>
      <c r="E8757" s="20" t="str">
        <f>IF(ISBLANK(LeaveTracker[[#This Row],[Employee Name]]),"-----",VLOOKUP(LeaveTracker[[#This Row],[Employee Name]],'List of Employees'!$B$4:$H$767,7))</f>
        <v>LIBRARY</v>
      </c>
      <c r="F8757" s="66" t="str">
        <f>IF(ISBLANK(LeaveTracker[[#This Row],[Employee Name]]),"-----",VLOOKUP(LeaveTracker[[#This Row],[Employee Name]],'List of Employees'!$B$4:$H$767,6))</f>
        <v>CASUAL</v>
      </c>
      <c r="G8757" s="24">
        <v>45251</v>
      </c>
      <c r="H8757" s="24">
        <v>45252</v>
      </c>
      <c r="I8757" s="20" t="s">
        <v>82</v>
      </c>
      <c r="K8757" s="57" t="str">
        <f ca="1">LeaveTracker[[#This Row],[Days]]&amp;" "&amp;LeaveTracker[[#This Row],[Type of Leave]]</f>
        <v>2 VL</v>
      </c>
      <c r="L8757" s="23">
        <f ca="1">NETWORKDAYS(LeaveTracker[[#This Row],[Start Date]],LeaveTracker[[#This Row],[End Date]],lstHolidays)</f>
        <v>2</v>
      </c>
      <c r="M8757" s="27"/>
    </row>
    <row r="8758" spans="1:13" ht="30" customHeight="1" x14ac:dyDescent="0.3">
      <c r="A8758" s="27">
        <v>4768</v>
      </c>
      <c r="B8758" s="31">
        <v>45239</v>
      </c>
      <c r="C8758" s="31">
        <v>45225</v>
      </c>
      <c r="D8758" s="19" t="s">
        <v>1757</v>
      </c>
      <c r="E8758" s="20" t="str">
        <f>IF(ISBLANK(LeaveTracker[[#This Row],[Employee Name]]),"-----",VLOOKUP(LeaveTracker[[#This Row],[Employee Name]],'List of Employees'!$B$4:$H$767,7))</f>
        <v>LIBRARY</v>
      </c>
      <c r="F8758" s="66" t="str">
        <f>IF(ISBLANK(LeaveTracker[[#This Row],[Employee Name]]),"-----",VLOOKUP(LeaveTracker[[#This Row],[Employee Name]],'List of Employees'!$B$4:$H$767,6))</f>
        <v>CASUAL</v>
      </c>
      <c r="G8758" s="24">
        <v>45259</v>
      </c>
      <c r="H8758" s="24">
        <v>45260</v>
      </c>
      <c r="I8758" s="20" t="s">
        <v>82</v>
      </c>
      <c r="K8758" s="57" t="str">
        <f>LeaveTracker[[#This Row],[Days]]&amp;" "&amp;LeaveTracker[[#This Row],[Type of Leave]]</f>
        <v>2 VL</v>
      </c>
      <c r="L8758" s="23">
        <v>2</v>
      </c>
      <c r="M8758" s="27"/>
    </row>
    <row r="8759" spans="1:13" ht="30" customHeight="1" x14ac:dyDescent="0.3">
      <c r="A8759" s="27">
        <f>A8754+1</f>
        <v>4769</v>
      </c>
      <c r="B8759" s="31">
        <v>45239</v>
      </c>
      <c r="C8759" s="31">
        <v>45225</v>
      </c>
      <c r="D8759" s="19" t="s">
        <v>1757</v>
      </c>
      <c r="E8759" s="20" t="str">
        <f>IF(ISBLANK(LeaveTracker[[#This Row],[Employee Name]]),"-----",VLOOKUP(LeaveTracker[[#This Row],[Employee Name]],'List of Employees'!$B$4:$H$767,7))</f>
        <v>LIBRARY</v>
      </c>
      <c r="F8759" s="66" t="str">
        <f>IF(ISBLANK(LeaveTracker[[#This Row],[Employee Name]]),"-----",VLOOKUP(LeaveTracker[[#This Row],[Employee Name]],'List of Employees'!$B$4:$H$767,6))</f>
        <v>CASUAL</v>
      </c>
      <c r="G8759" s="24">
        <v>45223</v>
      </c>
      <c r="H8759" s="24">
        <v>45223</v>
      </c>
      <c r="I8759" s="20" t="s">
        <v>81</v>
      </c>
      <c r="K8759" s="57" t="str">
        <f ca="1">LeaveTracker[[#This Row],[Days]]&amp;" "&amp;LeaveTracker[[#This Row],[Type of Leave]]</f>
        <v>1 SL</v>
      </c>
      <c r="L8759" s="23">
        <f ca="1">NETWORKDAYS(LeaveTracker[[#This Row],[Start Date]],LeaveTracker[[#This Row],[End Date]],lstHolidays)</f>
        <v>1</v>
      </c>
      <c r="M8759" s="27"/>
    </row>
    <row r="8760" spans="1:13" ht="30" customHeight="1" x14ac:dyDescent="0.3">
      <c r="A8760" s="27">
        <f t="shared" si="115"/>
        <v>4770</v>
      </c>
      <c r="B8760" s="31">
        <v>45239</v>
      </c>
      <c r="C8760" s="31">
        <v>45238</v>
      </c>
      <c r="D8760" s="19" t="s">
        <v>901</v>
      </c>
      <c r="E8760" s="20" t="str">
        <f>IF(ISBLANK(LeaveTracker[[#This Row],[Employee Name]]),"-----",VLOOKUP(LeaveTracker[[#This Row],[Employee Name]],'List of Employees'!$B$4:$H$767,7))</f>
        <v>CEO</v>
      </c>
      <c r="F8760" s="66" t="str">
        <f>IF(ISBLANK(LeaveTracker[[#This Row],[Employee Name]]),"-----",VLOOKUP(LeaveTracker[[#This Row],[Employee Name]],'List of Employees'!$B$4:$H$767,6))</f>
        <v>PERMANENT</v>
      </c>
      <c r="G8760" s="24">
        <v>45236</v>
      </c>
      <c r="H8760" s="24">
        <v>45237</v>
      </c>
      <c r="I8760" s="20" t="s">
        <v>81</v>
      </c>
      <c r="K8760" s="57" t="str">
        <f ca="1">LeaveTracker[[#This Row],[Days]]&amp;" "&amp;LeaveTracker[[#This Row],[Type of Leave]]</f>
        <v>2 SL</v>
      </c>
      <c r="L8760" s="23">
        <f ca="1">NETWORKDAYS(LeaveTracker[[#This Row],[Start Date]],LeaveTracker[[#This Row],[End Date]],lstHolidays)</f>
        <v>2</v>
      </c>
      <c r="M8760" s="27"/>
    </row>
    <row r="8761" spans="1:13" ht="30" customHeight="1" x14ac:dyDescent="0.3">
      <c r="A8761" s="27">
        <f t="shared" si="115"/>
        <v>4771</v>
      </c>
      <c r="B8761" s="31">
        <v>45239</v>
      </c>
      <c r="C8761" s="31">
        <v>45236</v>
      </c>
      <c r="D8761" s="19" t="s">
        <v>260</v>
      </c>
      <c r="E8761" s="20" t="str">
        <f>IF(ISBLANK(LeaveTracker[[#This Row],[Employee Name]]),"-----",VLOOKUP(LeaveTracker[[#This Row],[Employee Name]],'List of Employees'!$B$4:$H$767,7))</f>
        <v>NUTRITION OFFICE</v>
      </c>
      <c r="F8761" s="66" t="str">
        <f>IF(ISBLANK(LeaveTracker[[#This Row],[Employee Name]]),"-----",VLOOKUP(LeaveTracker[[#This Row],[Employee Name]],'List of Employees'!$B$4:$H$767,6))</f>
        <v>PERMANENT</v>
      </c>
      <c r="G8761" s="24">
        <v>45230</v>
      </c>
      <c r="H8761" s="24">
        <v>45230</v>
      </c>
      <c r="I8761" s="20" t="s">
        <v>81</v>
      </c>
      <c r="K8761" s="57" t="str">
        <f ca="1">LeaveTracker[[#This Row],[Days]]&amp;" "&amp;LeaveTracker[[#This Row],[Type of Leave]]</f>
        <v>1 SL</v>
      </c>
      <c r="L8761" s="23">
        <f ca="1">NETWORKDAYS(LeaveTracker[[#This Row],[Start Date]],LeaveTracker[[#This Row],[End Date]],lstHolidays)</f>
        <v>1</v>
      </c>
      <c r="M8761" s="27"/>
    </row>
    <row r="8762" spans="1:13" ht="30" customHeight="1" x14ac:dyDescent="0.3">
      <c r="A8762" s="27">
        <f t="shared" si="115"/>
        <v>4772</v>
      </c>
      <c r="B8762" s="31">
        <v>45239</v>
      </c>
      <c r="C8762" s="31">
        <v>45236</v>
      </c>
      <c r="D8762" s="19" t="s">
        <v>260</v>
      </c>
      <c r="E8762" s="20" t="str">
        <f>IF(ISBLANK(LeaveTracker[[#This Row],[Employee Name]]),"-----",VLOOKUP(LeaveTracker[[#This Row],[Employee Name]],'List of Employees'!$B$4:$H$767,7))</f>
        <v>NUTRITION OFFICE</v>
      </c>
      <c r="F8762" s="66" t="str">
        <f>IF(ISBLANK(LeaveTracker[[#This Row],[Employee Name]]),"-----",VLOOKUP(LeaveTracker[[#This Row],[Employee Name]],'List of Employees'!$B$4:$H$767,6))</f>
        <v>PERMANENT</v>
      </c>
      <c r="G8762" s="24">
        <v>45233</v>
      </c>
      <c r="H8762" s="24">
        <v>45233</v>
      </c>
      <c r="I8762" s="20" t="s">
        <v>81</v>
      </c>
      <c r="K8762" s="57" t="str">
        <f ca="1">LeaveTracker[[#This Row],[Days]]&amp;" "&amp;LeaveTracker[[#This Row],[Type of Leave]]</f>
        <v>1 SL</v>
      </c>
      <c r="L8762" s="23">
        <f ca="1">NETWORKDAYS(LeaveTracker[[#This Row],[Start Date]],LeaveTracker[[#This Row],[End Date]],lstHolidays)</f>
        <v>1</v>
      </c>
      <c r="M8762" s="27"/>
    </row>
    <row r="8763" spans="1:13" ht="30" customHeight="1" x14ac:dyDescent="0.3">
      <c r="A8763" s="27">
        <f t="shared" si="115"/>
        <v>4773</v>
      </c>
      <c r="B8763" s="31">
        <v>45239</v>
      </c>
      <c r="C8763" s="31">
        <v>45238</v>
      </c>
      <c r="D8763" s="19" t="s">
        <v>2390</v>
      </c>
      <c r="E8763" s="20">
        <f>IF(ISBLANK(LeaveTracker[[#This Row],[Employee Name]]),"-----",VLOOKUP(LeaveTracker[[#This Row],[Employee Name]],'List of Employees'!$B$4:$H$767,7))</f>
        <v>0</v>
      </c>
      <c r="F8763" s="66" t="str">
        <f>IF(ISBLANK(LeaveTracker[[#This Row],[Employee Name]]),"-----",VLOOKUP(LeaveTracker[[#This Row],[Employee Name]],'List of Employees'!$B$4:$H$767,6))</f>
        <v>PERMANENT</v>
      </c>
      <c r="G8763" s="24">
        <v>45264</v>
      </c>
      <c r="H8763" s="24">
        <v>45268</v>
      </c>
      <c r="I8763" s="20" t="s">
        <v>82</v>
      </c>
      <c r="K8763" s="57" t="str">
        <f ca="1">LeaveTracker[[#This Row],[Days]]&amp;" "&amp;LeaveTracker[[#This Row],[Type of Leave]]</f>
        <v>4 VL</v>
      </c>
      <c r="L8763" s="23">
        <f ca="1">NETWORKDAYS(LeaveTracker[[#This Row],[Start Date]],LeaveTracker[[#This Row],[End Date]],lstHolidays)</f>
        <v>4</v>
      </c>
      <c r="M8763" s="27"/>
    </row>
    <row r="8764" spans="1:13" ht="30" customHeight="1" x14ac:dyDescent="0.3">
      <c r="A8764" s="27">
        <f t="shared" si="115"/>
        <v>4774</v>
      </c>
      <c r="B8764" s="31">
        <v>45239</v>
      </c>
      <c r="C8764" s="31">
        <v>45238</v>
      </c>
      <c r="D8764" s="19" t="s">
        <v>277</v>
      </c>
      <c r="E8764" s="20" t="str">
        <f>IF(ISBLANK(LeaveTracker[[#This Row],[Employee Name]]),"-----",VLOOKUP(LeaveTracker[[#This Row],[Employee Name]],'List of Employees'!$B$4:$H$767,7))</f>
        <v>PICNIC GROVE</v>
      </c>
      <c r="F8764" s="66" t="str">
        <f>IF(ISBLANK(LeaveTracker[[#This Row],[Employee Name]]),"-----",VLOOKUP(LeaveTracker[[#This Row],[Employee Name]],'List of Employees'!$B$4:$H$767,6))</f>
        <v>PERMANENT</v>
      </c>
      <c r="G8764" s="24">
        <v>45267</v>
      </c>
      <c r="H8764" s="24">
        <v>45267</v>
      </c>
      <c r="I8764" s="20" t="s">
        <v>297</v>
      </c>
      <c r="J8764" s="42" t="s">
        <v>1000</v>
      </c>
      <c r="K8764" s="57" t="str">
        <f ca="1">LeaveTracker[[#This Row],[Days]]&amp;" "&amp;LeaveTracker[[#This Row],[Type of Leave]]</f>
        <v>1 OTHER</v>
      </c>
      <c r="L8764" s="23">
        <f ca="1">NETWORKDAYS(LeaveTracker[[#This Row],[Start Date]],LeaveTracker[[#This Row],[End Date]],lstHolidays)</f>
        <v>1</v>
      </c>
      <c r="M8764" s="27"/>
    </row>
    <row r="8765" spans="1:13" ht="30" customHeight="1" x14ac:dyDescent="0.3">
      <c r="A8765" s="27">
        <f t="shared" si="115"/>
        <v>4775</v>
      </c>
      <c r="B8765" s="31">
        <v>45239</v>
      </c>
      <c r="C8765" s="31">
        <v>45236</v>
      </c>
      <c r="D8765" s="19" t="s">
        <v>2223</v>
      </c>
      <c r="E8765" s="20" t="str">
        <f>IF(ISBLANK(LeaveTracker[[#This Row],[Employee Name]]),"-----",VLOOKUP(LeaveTracker[[#This Row],[Employee Name]],'List of Employees'!$B$4:$H$767,7))</f>
        <v>CHO</v>
      </c>
      <c r="F8765" s="66" t="str">
        <f>IF(ISBLANK(LeaveTracker[[#This Row],[Employee Name]]),"-----",VLOOKUP(LeaveTracker[[#This Row],[Employee Name]],'List of Employees'!$B$4:$H$767,6))</f>
        <v>PERMANENT</v>
      </c>
      <c r="G8765" s="24">
        <v>45251</v>
      </c>
      <c r="H8765" s="24">
        <v>45254</v>
      </c>
      <c r="I8765" s="20" t="s">
        <v>82</v>
      </c>
      <c r="K8765" s="57" t="str">
        <f ca="1">LeaveTracker[[#This Row],[Days]]&amp;" "&amp;LeaveTracker[[#This Row],[Type of Leave]]</f>
        <v>4 VL</v>
      </c>
      <c r="L8765" s="23">
        <f ca="1">NETWORKDAYS(LeaveTracker[[#This Row],[Start Date]],LeaveTracker[[#This Row],[End Date]],lstHolidays)</f>
        <v>4</v>
      </c>
      <c r="M8765" s="27"/>
    </row>
    <row r="8766" spans="1:13" ht="30" customHeight="1" x14ac:dyDescent="0.3">
      <c r="A8766" s="27">
        <f t="shared" si="115"/>
        <v>4776</v>
      </c>
      <c r="B8766" s="31">
        <v>45239</v>
      </c>
      <c r="C8766" s="31">
        <v>45238</v>
      </c>
      <c r="D8766" s="19" t="s">
        <v>823</v>
      </c>
      <c r="E8766" s="20" t="str">
        <f>IF(ISBLANK(LeaveTracker[[#This Row],[Employee Name]]),"-----",VLOOKUP(LeaveTracker[[#This Row],[Employee Name]],'List of Employees'!$B$4:$H$767,7))</f>
        <v>CHO</v>
      </c>
      <c r="F8766" s="66" t="str">
        <f>IF(ISBLANK(LeaveTracker[[#This Row],[Employee Name]]),"-----",VLOOKUP(LeaveTracker[[#This Row],[Employee Name]],'List of Employees'!$B$4:$H$767,6))</f>
        <v>PERMANENT</v>
      </c>
      <c r="G8766" s="24">
        <v>45257</v>
      </c>
      <c r="H8766" s="24">
        <v>45258</v>
      </c>
      <c r="I8766" s="20" t="s">
        <v>82</v>
      </c>
      <c r="K8766" s="57" t="str">
        <f ca="1">LeaveTracker[[#This Row],[Days]]&amp;" "&amp;LeaveTracker[[#This Row],[Type of Leave]]</f>
        <v>2 VL</v>
      </c>
      <c r="L8766" s="23">
        <f ca="1">NETWORKDAYS(LeaveTracker[[#This Row],[Start Date]],LeaveTracker[[#This Row],[End Date]],lstHolidays)</f>
        <v>2</v>
      </c>
      <c r="M8766" s="27"/>
    </row>
    <row r="8767" spans="1:13" ht="30" customHeight="1" x14ac:dyDescent="0.3">
      <c r="A8767" s="27">
        <f t="shared" si="115"/>
        <v>4777</v>
      </c>
      <c r="B8767" s="31">
        <v>45239</v>
      </c>
      <c r="C8767" s="31">
        <v>45238</v>
      </c>
      <c r="D8767" s="19" t="s">
        <v>1816</v>
      </c>
      <c r="E8767" s="20" t="str">
        <f>IF(ISBLANK(LeaveTracker[[#This Row],[Employee Name]]),"-----",VLOOKUP(LeaveTracker[[#This Row],[Employee Name]],'List of Employees'!$B$4:$H$767,7))</f>
        <v>CHO</v>
      </c>
      <c r="F8767" s="66" t="str">
        <f>IF(ISBLANK(LeaveTracker[[#This Row],[Employee Name]]),"-----",VLOOKUP(LeaveTracker[[#This Row],[Employee Name]],'List of Employees'!$B$4:$H$767,6))</f>
        <v>CASUAL</v>
      </c>
      <c r="G8767" s="24">
        <v>45236</v>
      </c>
      <c r="H8767" s="24">
        <v>45237</v>
      </c>
      <c r="I8767" s="20" t="s">
        <v>81</v>
      </c>
      <c r="K8767" s="57" t="str">
        <f ca="1">LeaveTracker[[#This Row],[Days]]&amp;" "&amp;LeaveTracker[[#This Row],[Type of Leave]]</f>
        <v>2 SL</v>
      </c>
      <c r="L8767" s="23">
        <f ca="1">NETWORKDAYS(LeaveTracker[[#This Row],[Start Date]],LeaveTracker[[#This Row],[End Date]],lstHolidays)</f>
        <v>2</v>
      </c>
      <c r="M8767" s="27"/>
    </row>
    <row r="8768" spans="1:13" ht="30" customHeight="1" x14ac:dyDescent="0.3">
      <c r="A8768" s="27">
        <f t="shared" si="115"/>
        <v>4778</v>
      </c>
      <c r="B8768" s="31">
        <v>45239</v>
      </c>
      <c r="C8768" s="31">
        <v>45236</v>
      </c>
      <c r="D8768" s="19" t="s">
        <v>1801</v>
      </c>
      <c r="E8768" s="20" t="str">
        <f>IF(ISBLANK(LeaveTracker[[#This Row],[Employee Name]]),"-----",VLOOKUP(LeaveTracker[[#This Row],[Employee Name]],'List of Employees'!$B$4:$H$767,7))</f>
        <v>CHO</v>
      </c>
      <c r="F8768" s="66" t="str">
        <f>IF(ISBLANK(LeaveTracker[[#This Row],[Employee Name]]),"-----",VLOOKUP(LeaveTracker[[#This Row],[Employee Name]],'List of Employees'!$B$4:$H$767,6))</f>
        <v>CASUAL</v>
      </c>
      <c r="G8768" s="24">
        <v>45233</v>
      </c>
      <c r="H8768" s="24">
        <v>45233</v>
      </c>
      <c r="I8768" s="20" t="s">
        <v>82</v>
      </c>
      <c r="K8768" s="57" t="str">
        <f ca="1">LeaveTracker[[#This Row],[Days]]&amp;" "&amp;LeaveTracker[[#This Row],[Type of Leave]]</f>
        <v>1 VL</v>
      </c>
      <c r="L8768" s="23">
        <f ca="1">NETWORKDAYS(LeaveTracker[[#This Row],[Start Date]],LeaveTracker[[#This Row],[End Date]],lstHolidays)</f>
        <v>1</v>
      </c>
      <c r="M8768" s="27"/>
    </row>
    <row r="8769" spans="1:13" ht="30" customHeight="1" x14ac:dyDescent="0.3">
      <c r="A8769" s="27">
        <f t="shared" si="115"/>
        <v>4779</v>
      </c>
      <c r="B8769" s="31">
        <v>45239</v>
      </c>
      <c r="C8769" s="31">
        <v>45222</v>
      </c>
      <c r="D8769" s="19" t="s">
        <v>136</v>
      </c>
      <c r="E8769" s="20" t="str">
        <f>IF(ISBLANK(LeaveTracker[[#This Row],[Employee Name]]),"-----",VLOOKUP(LeaveTracker[[#This Row],[Employee Name]],'List of Employees'!$B$4:$H$767,7))</f>
        <v>CHO</v>
      </c>
      <c r="F8769" s="66" t="str">
        <f>IF(ISBLANK(LeaveTracker[[#This Row],[Employee Name]]),"-----",VLOOKUP(LeaveTracker[[#This Row],[Employee Name]],'List of Employees'!$B$4:$H$767,6))</f>
        <v>PERMANENT</v>
      </c>
      <c r="G8769" s="24">
        <v>45230</v>
      </c>
      <c r="H8769" s="24">
        <v>45230</v>
      </c>
      <c r="I8769" s="20" t="s">
        <v>297</v>
      </c>
      <c r="J8769" s="42" t="s">
        <v>1000</v>
      </c>
      <c r="K8769" s="57" t="str">
        <f ca="1">LeaveTracker[[#This Row],[Days]]&amp;" "&amp;LeaveTracker[[#This Row],[Type of Leave]]</f>
        <v>1 OTHER</v>
      </c>
      <c r="L8769" s="23">
        <f ca="1">NETWORKDAYS(LeaveTracker[[#This Row],[Start Date]],LeaveTracker[[#This Row],[End Date]],lstHolidays)</f>
        <v>1</v>
      </c>
      <c r="M8769" s="27"/>
    </row>
    <row r="8770" spans="1:13" ht="30" customHeight="1" x14ac:dyDescent="0.3">
      <c r="A8770" s="27">
        <f t="shared" si="115"/>
        <v>4780</v>
      </c>
      <c r="B8770" s="31">
        <v>45239</v>
      </c>
      <c r="C8770" s="31">
        <v>45233</v>
      </c>
      <c r="D8770" s="19" t="s">
        <v>1850</v>
      </c>
      <c r="E8770" s="20" t="str">
        <f>IF(ISBLANK(LeaveTracker[[#This Row],[Employee Name]]),"-----",VLOOKUP(LeaveTracker[[#This Row],[Employee Name]],'List of Employees'!$B$4:$H$767,7))</f>
        <v>CHO</v>
      </c>
      <c r="F8770" s="66" t="str">
        <f>IF(ISBLANK(LeaveTracker[[#This Row],[Employee Name]]),"-----",VLOOKUP(LeaveTracker[[#This Row],[Employee Name]],'List of Employees'!$B$4:$H$767,6))</f>
        <v>JOBCON</v>
      </c>
      <c r="G8770" s="24">
        <v>45230</v>
      </c>
      <c r="H8770" s="24">
        <v>45230</v>
      </c>
      <c r="I8770" s="20" t="s">
        <v>81</v>
      </c>
      <c r="K8770" s="57" t="str">
        <f ca="1">LeaveTracker[[#This Row],[Days]]&amp;" "&amp;LeaveTracker[[#This Row],[Type of Leave]]</f>
        <v>1 SL</v>
      </c>
      <c r="L8770" s="23">
        <f ca="1">NETWORKDAYS(LeaveTracker[[#This Row],[Start Date]],LeaveTracker[[#This Row],[End Date]],lstHolidays)</f>
        <v>1</v>
      </c>
      <c r="M8770" s="27"/>
    </row>
    <row r="8771" spans="1:13" ht="30" customHeight="1" x14ac:dyDescent="0.3">
      <c r="A8771" s="27">
        <f t="shared" si="115"/>
        <v>4781</v>
      </c>
      <c r="B8771" s="31">
        <v>45239</v>
      </c>
      <c r="C8771" s="31">
        <v>45236</v>
      </c>
      <c r="D8771" s="19" t="s">
        <v>1865</v>
      </c>
      <c r="E8771" s="20" t="str">
        <f>IF(ISBLANK(LeaveTracker[[#This Row],[Employee Name]]),"-----",VLOOKUP(LeaveTracker[[#This Row],[Employee Name]],'List of Employees'!$B$4:$H$767,7))</f>
        <v>CSWDO</v>
      </c>
      <c r="F8771" s="66" t="str">
        <f>IF(ISBLANK(LeaveTracker[[#This Row],[Employee Name]]),"-----",VLOOKUP(LeaveTracker[[#This Row],[Employee Name]],'List of Employees'!$B$4:$H$767,6))</f>
        <v>CASUAL</v>
      </c>
      <c r="G8771" s="24">
        <v>45226</v>
      </c>
      <c r="H8771" s="24">
        <v>45226</v>
      </c>
      <c r="I8771" s="20" t="s">
        <v>81</v>
      </c>
      <c r="K8771" s="57" t="str">
        <f ca="1">LeaveTracker[[#This Row],[Days]]&amp;" "&amp;LeaveTracker[[#This Row],[Type of Leave]]</f>
        <v>1 SL</v>
      </c>
      <c r="L8771" s="23">
        <f ca="1">NETWORKDAYS(LeaveTracker[[#This Row],[Start Date]],LeaveTracker[[#This Row],[End Date]],lstHolidays)</f>
        <v>1</v>
      </c>
      <c r="M8771" s="27"/>
    </row>
    <row r="8772" spans="1:13" ht="30" customHeight="1" x14ac:dyDescent="0.3">
      <c r="A8772" s="27">
        <f t="shared" si="115"/>
        <v>4782</v>
      </c>
      <c r="B8772" s="31">
        <v>45239</v>
      </c>
      <c r="C8772" s="31">
        <v>45238</v>
      </c>
      <c r="D8772" s="19" t="s">
        <v>745</v>
      </c>
      <c r="E8772" s="20" t="str">
        <f>IF(ISBLANK(LeaveTracker[[#This Row],[Employee Name]]),"-----",VLOOKUP(LeaveTracker[[#This Row],[Employee Name]],'List of Employees'!$B$4:$H$767,7))</f>
        <v>CSWDO</v>
      </c>
      <c r="F8772" s="66" t="str">
        <f>IF(ISBLANK(LeaveTracker[[#This Row],[Employee Name]]),"-----",VLOOKUP(LeaveTracker[[#This Row],[Employee Name]],'List of Employees'!$B$4:$H$767,6))</f>
        <v>PERMANENT</v>
      </c>
      <c r="G8772" s="24">
        <v>45233</v>
      </c>
      <c r="H8772" s="24">
        <v>45236</v>
      </c>
      <c r="I8772" s="20" t="s">
        <v>81</v>
      </c>
      <c r="K8772" s="57" t="str">
        <f ca="1">LeaveTracker[[#This Row],[Days]]&amp;" "&amp;LeaveTracker[[#This Row],[Type of Leave]]</f>
        <v>2 SL</v>
      </c>
      <c r="L8772" s="23">
        <f ca="1">NETWORKDAYS(LeaveTracker[[#This Row],[Start Date]],LeaveTracker[[#This Row],[End Date]],lstHolidays)</f>
        <v>2</v>
      </c>
      <c r="M8772" s="27"/>
    </row>
    <row r="8773" spans="1:13" ht="30" customHeight="1" x14ac:dyDescent="0.3">
      <c r="A8773" s="27">
        <f t="shared" si="115"/>
        <v>4783</v>
      </c>
      <c r="B8773" s="31">
        <v>45239</v>
      </c>
      <c r="C8773" s="31">
        <v>45236</v>
      </c>
      <c r="D8773" s="19" t="s">
        <v>1812</v>
      </c>
      <c r="E8773" s="20" t="str">
        <f>IF(ISBLANK(LeaveTracker[[#This Row],[Employee Name]]),"-----",VLOOKUP(LeaveTracker[[#This Row],[Employee Name]],'List of Employees'!$B$4:$H$767,7))</f>
        <v>CSWDO</v>
      </c>
      <c r="F8773" s="66" t="str">
        <f>IF(ISBLANK(LeaveTracker[[#This Row],[Employee Name]]),"-----",VLOOKUP(LeaveTracker[[#This Row],[Employee Name]],'List of Employees'!$B$4:$H$767,6))</f>
        <v>CASUAL</v>
      </c>
      <c r="G8773" s="24">
        <v>45230</v>
      </c>
      <c r="H8773" s="24">
        <v>45230</v>
      </c>
      <c r="I8773" s="20" t="s">
        <v>81</v>
      </c>
      <c r="K8773" s="57" t="str">
        <f ca="1">LeaveTracker[[#This Row],[Days]]&amp;" "&amp;LeaveTracker[[#This Row],[Type of Leave]]</f>
        <v>1 SL</v>
      </c>
      <c r="L8773" s="23">
        <f ca="1">NETWORKDAYS(LeaveTracker[[#This Row],[Start Date]],LeaveTracker[[#This Row],[End Date]],lstHolidays)</f>
        <v>1</v>
      </c>
      <c r="M8773" s="27"/>
    </row>
    <row r="8774" spans="1:13" ht="30" customHeight="1" x14ac:dyDescent="0.3">
      <c r="A8774" s="27">
        <f t="shared" si="115"/>
        <v>4784</v>
      </c>
      <c r="B8774" s="31">
        <v>45239</v>
      </c>
      <c r="C8774" s="31">
        <v>45236</v>
      </c>
      <c r="D8774" s="19" t="s">
        <v>1800</v>
      </c>
      <c r="E8774" s="20" t="str">
        <f>IF(ISBLANK(LeaveTracker[[#This Row],[Employee Name]]),"-----",VLOOKUP(LeaveTracker[[#This Row],[Employee Name]],'List of Employees'!$B$4:$H$767,7))</f>
        <v>CSWDO</v>
      </c>
      <c r="F8774" s="66" t="str">
        <f>IF(ISBLANK(LeaveTracker[[#This Row],[Employee Name]]),"-----",VLOOKUP(LeaveTracker[[#This Row],[Employee Name]],'List of Employees'!$B$4:$H$767,6))</f>
        <v>CASUAL</v>
      </c>
      <c r="G8774" s="24">
        <v>45238</v>
      </c>
      <c r="H8774" s="24">
        <v>45240</v>
      </c>
      <c r="I8774" s="20" t="s">
        <v>82</v>
      </c>
      <c r="K8774" s="57" t="str">
        <f ca="1">LeaveTracker[[#This Row],[Days]]&amp;" "&amp;LeaveTracker[[#This Row],[Type of Leave]]</f>
        <v>3 VL</v>
      </c>
      <c r="L8774" s="23">
        <f ca="1">NETWORKDAYS(LeaveTracker[[#This Row],[Start Date]],LeaveTracker[[#This Row],[End Date]],lstHolidays)</f>
        <v>3</v>
      </c>
      <c r="M8774" s="27"/>
    </row>
    <row r="8775" spans="1:13" ht="30" customHeight="1" x14ac:dyDescent="0.3">
      <c r="A8775" s="27">
        <f t="shared" si="115"/>
        <v>4785</v>
      </c>
      <c r="B8775" s="31">
        <v>45239</v>
      </c>
      <c r="C8775" s="31">
        <v>45233</v>
      </c>
      <c r="D8775" s="19" t="s">
        <v>1800</v>
      </c>
      <c r="E8775" s="20" t="str">
        <f>IF(ISBLANK(LeaveTracker[[#This Row],[Employee Name]]),"-----",VLOOKUP(LeaveTracker[[#This Row],[Employee Name]],'List of Employees'!$B$4:$H$767,7))</f>
        <v>CSWDO</v>
      </c>
      <c r="F8775" s="66" t="str">
        <f>IF(ISBLANK(LeaveTracker[[#This Row],[Employee Name]]),"-----",VLOOKUP(LeaveTracker[[#This Row],[Employee Name]],'List of Employees'!$B$4:$H$767,6))</f>
        <v>CASUAL</v>
      </c>
      <c r="G8775" s="24">
        <v>45230</v>
      </c>
      <c r="H8775" s="24">
        <v>45230</v>
      </c>
      <c r="I8775" s="20" t="s">
        <v>81</v>
      </c>
      <c r="K8775" s="57" t="str">
        <f ca="1">LeaveTracker[[#This Row],[Days]]&amp;" "&amp;LeaveTracker[[#This Row],[Type of Leave]]</f>
        <v>1 SL</v>
      </c>
      <c r="L8775" s="23">
        <f ca="1">NETWORKDAYS(LeaveTracker[[#This Row],[Start Date]],LeaveTracker[[#This Row],[End Date]],lstHolidays)</f>
        <v>1</v>
      </c>
      <c r="M8775" s="27"/>
    </row>
    <row r="8776" spans="1:13" ht="30" customHeight="1" x14ac:dyDescent="0.3">
      <c r="A8776" s="27">
        <f t="shared" si="115"/>
        <v>4786</v>
      </c>
      <c r="B8776" s="31">
        <v>45239</v>
      </c>
      <c r="C8776" s="31">
        <v>45236</v>
      </c>
      <c r="D8776" s="19" t="s">
        <v>690</v>
      </c>
      <c r="E8776" s="20" t="str">
        <f>IF(ISBLANK(LeaveTracker[[#This Row],[Employee Name]]),"-----",VLOOKUP(LeaveTracker[[#This Row],[Employee Name]],'List of Employees'!$B$4:$H$767,7))</f>
        <v>VMO</v>
      </c>
      <c r="F8776" s="66" t="str">
        <f>IF(ISBLANK(LeaveTracker[[#This Row],[Employee Name]]),"-----",VLOOKUP(LeaveTracker[[#This Row],[Employee Name]],'List of Employees'!$B$4:$H$767,6))</f>
        <v>PERMANENT</v>
      </c>
      <c r="G8776" s="24">
        <v>45230</v>
      </c>
      <c r="H8776" s="24">
        <v>45230</v>
      </c>
      <c r="I8776" s="20" t="s">
        <v>81</v>
      </c>
      <c r="K8776" s="57" t="str">
        <f ca="1">LeaveTracker[[#This Row],[Days]]&amp;" "&amp;LeaveTracker[[#This Row],[Type of Leave]]</f>
        <v>1 SL</v>
      </c>
      <c r="L8776" s="23">
        <f ca="1">NETWORKDAYS(LeaveTracker[[#This Row],[Start Date]],LeaveTracker[[#This Row],[End Date]],lstHolidays)</f>
        <v>1</v>
      </c>
      <c r="M8776" s="27"/>
    </row>
    <row r="8777" spans="1:13" ht="30" customHeight="1" x14ac:dyDescent="0.3">
      <c r="A8777" s="27">
        <f t="shared" si="115"/>
        <v>4787</v>
      </c>
      <c r="B8777" s="31">
        <v>45239</v>
      </c>
      <c r="C8777" s="31">
        <v>45237</v>
      </c>
      <c r="D8777" s="19" t="s">
        <v>1721</v>
      </c>
      <c r="E8777" s="20" t="str">
        <f>IF(ISBLANK(LeaveTracker[[#This Row],[Employee Name]]),"-----",VLOOKUP(LeaveTracker[[#This Row],[Employee Name]],'List of Employees'!$B$4:$H$767,7))</f>
        <v>TCIS</v>
      </c>
      <c r="F8777" s="66" t="str">
        <f>IF(ISBLANK(LeaveTracker[[#This Row],[Employee Name]]),"-----",VLOOKUP(LeaveTracker[[#This Row],[Employee Name]],'List of Employees'!$B$4:$H$767,6))</f>
        <v>CASUAL</v>
      </c>
      <c r="G8777" s="24">
        <v>45245</v>
      </c>
      <c r="H8777" s="24">
        <v>45246</v>
      </c>
      <c r="I8777" s="20" t="s">
        <v>82</v>
      </c>
      <c r="K8777" s="57" t="str">
        <f ca="1">LeaveTracker[[#This Row],[Days]]&amp;" "&amp;LeaveTracker[[#This Row],[Type of Leave]]</f>
        <v>2 VL</v>
      </c>
      <c r="L8777" s="23">
        <f ca="1">NETWORKDAYS(LeaveTracker[[#This Row],[Start Date]],LeaveTracker[[#This Row],[End Date]],lstHolidays)</f>
        <v>2</v>
      </c>
      <c r="M8777" s="27"/>
    </row>
    <row r="8778" spans="1:13" ht="30" customHeight="1" x14ac:dyDescent="0.3">
      <c r="A8778" s="27">
        <f t="shared" si="115"/>
        <v>4788</v>
      </c>
      <c r="B8778" s="31">
        <v>45239</v>
      </c>
      <c r="C8778" s="31">
        <v>45236</v>
      </c>
      <c r="D8778" s="19" t="s">
        <v>2261</v>
      </c>
      <c r="E8778" s="20" t="str">
        <f>IF(ISBLANK(LeaveTracker[[#This Row],[Employee Name]]),"-----",VLOOKUP(LeaveTracker[[#This Row],[Employee Name]],'List of Employees'!$B$4:$H$767,7))</f>
        <v>PICNIC GROVE</v>
      </c>
      <c r="F8778" s="66" t="str">
        <f>IF(ISBLANK(LeaveTracker[[#This Row],[Employee Name]]),"-----",VLOOKUP(LeaveTracker[[#This Row],[Employee Name]],'List of Employees'!$B$4:$H$767,6))</f>
        <v>CASUAL</v>
      </c>
      <c r="G8778" s="24">
        <v>45215</v>
      </c>
      <c r="H8778" s="24">
        <v>45230</v>
      </c>
      <c r="I8778" s="20" t="s">
        <v>81</v>
      </c>
      <c r="K8778" s="57" t="str">
        <f ca="1">LeaveTracker[[#This Row],[Days]]&amp;" "&amp;LeaveTracker[[#This Row],[Type of Leave]]</f>
        <v>11 SL</v>
      </c>
      <c r="L8778" s="23">
        <f ca="1">NETWORKDAYS(LeaveTracker[[#This Row],[Start Date]],LeaveTracker[[#This Row],[End Date]],lstHolidays)</f>
        <v>11</v>
      </c>
      <c r="M8778" s="27"/>
    </row>
    <row r="8779" spans="1:13" ht="30" customHeight="1" x14ac:dyDescent="0.3">
      <c r="A8779" s="27">
        <f t="shared" si="115"/>
        <v>4789</v>
      </c>
      <c r="B8779" s="31">
        <v>45239</v>
      </c>
      <c r="C8779" s="31">
        <v>45238</v>
      </c>
      <c r="D8779" s="19" t="s">
        <v>1067</v>
      </c>
      <c r="E8779" s="20" t="str">
        <f>IF(ISBLANK(LeaveTracker[[#This Row],[Employee Name]]),"-----",VLOOKUP(LeaveTracker[[#This Row],[Employee Name]],'List of Employees'!$B$4:$H$767,7))</f>
        <v>PIO</v>
      </c>
      <c r="F8779" s="66" t="str">
        <f>IF(ISBLANK(LeaveTracker[[#This Row],[Employee Name]]),"-----",VLOOKUP(LeaveTracker[[#This Row],[Employee Name]],'List of Employees'!$B$4:$H$767,6))</f>
        <v>PERMANENT</v>
      </c>
      <c r="G8779" s="24">
        <v>45230</v>
      </c>
      <c r="H8779" s="24">
        <v>45230</v>
      </c>
      <c r="I8779" s="20" t="s">
        <v>81</v>
      </c>
      <c r="K8779" s="57" t="str">
        <f ca="1">LeaveTracker[[#This Row],[Days]]&amp;" "&amp;LeaveTracker[[#This Row],[Type of Leave]]</f>
        <v>1 SL</v>
      </c>
      <c r="L8779" s="23">
        <f ca="1">NETWORKDAYS(LeaveTracker[[#This Row],[Start Date]],LeaveTracker[[#This Row],[End Date]],lstHolidays)</f>
        <v>1</v>
      </c>
      <c r="M8779" s="27"/>
    </row>
    <row r="8780" spans="1:13" ht="30" customHeight="1" x14ac:dyDescent="0.3">
      <c r="A8780" s="27">
        <v>4789</v>
      </c>
      <c r="B8780" s="31">
        <v>45239</v>
      </c>
      <c r="C8780" s="31">
        <v>45238</v>
      </c>
      <c r="D8780" s="19" t="s">
        <v>1067</v>
      </c>
      <c r="E8780" s="20" t="str">
        <f>IF(ISBLANK(LeaveTracker[[#This Row],[Employee Name]]),"-----",VLOOKUP(LeaveTracker[[#This Row],[Employee Name]],'List of Employees'!$B$4:$H$767,7))</f>
        <v>PIO</v>
      </c>
      <c r="F8780" s="66" t="str">
        <f>IF(ISBLANK(LeaveTracker[[#This Row],[Employee Name]]),"-----",VLOOKUP(LeaveTracker[[#This Row],[Employee Name]],'List of Employees'!$B$4:$H$767,6))</f>
        <v>PERMANENT</v>
      </c>
      <c r="G8780" s="24">
        <v>45233</v>
      </c>
      <c r="H8780" s="24">
        <v>45233</v>
      </c>
      <c r="I8780" s="20" t="s">
        <v>81</v>
      </c>
      <c r="K8780" s="57" t="str">
        <f ca="1">LeaveTracker[[#This Row],[Days]]&amp;" "&amp;LeaveTracker[[#This Row],[Type of Leave]]</f>
        <v>1 SL</v>
      </c>
      <c r="L8780" s="23">
        <f ca="1">NETWORKDAYS(LeaveTracker[[#This Row],[Start Date]],LeaveTracker[[#This Row],[End Date]],lstHolidays)</f>
        <v>1</v>
      </c>
      <c r="M8780" s="27"/>
    </row>
    <row r="8781" spans="1:13" ht="30" customHeight="1" x14ac:dyDescent="0.3">
      <c r="A8781" s="27">
        <v>4789</v>
      </c>
      <c r="B8781" s="31">
        <v>45239</v>
      </c>
      <c r="C8781" s="31">
        <v>45238</v>
      </c>
      <c r="D8781" s="19" t="s">
        <v>1067</v>
      </c>
      <c r="E8781" s="20" t="str">
        <f>IF(ISBLANK(LeaveTracker[[#This Row],[Employee Name]]),"-----",VLOOKUP(LeaveTracker[[#This Row],[Employee Name]],'List of Employees'!$B$4:$H$767,7))</f>
        <v>PIO</v>
      </c>
      <c r="F8781" s="66" t="str">
        <f>IF(ISBLANK(LeaveTracker[[#This Row],[Employee Name]]),"-----",VLOOKUP(LeaveTracker[[#This Row],[Employee Name]],'List of Employees'!$B$4:$H$767,6))</f>
        <v>PERMANENT</v>
      </c>
      <c r="G8781" s="24">
        <v>45236</v>
      </c>
      <c r="H8781" s="24">
        <v>45236</v>
      </c>
      <c r="I8781" s="20" t="s">
        <v>81</v>
      </c>
      <c r="K8781" s="57" t="str">
        <f ca="1">LeaveTracker[[#This Row],[Days]]&amp;" "&amp;LeaveTracker[[#This Row],[Type of Leave]]</f>
        <v>1 SL</v>
      </c>
      <c r="L8781" s="23">
        <f ca="1">NETWORKDAYS(LeaveTracker[[#This Row],[Start Date]],LeaveTracker[[#This Row],[End Date]],lstHolidays)</f>
        <v>1</v>
      </c>
      <c r="M8781" s="27"/>
    </row>
    <row r="8782" spans="1:13" ht="30" customHeight="1" x14ac:dyDescent="0.3">
      <c r="A8782" s="27">
        <f>A8779+1</f>
        <v>4790</v>
      </c>
      <c r="B8782" s="31">
        <v>45239</v>
      </c>
      <c r="C8782" s="31">
        <v>45238</v>
      </c>
      <c r="D8782" s="19" t="s">
        <v>1067</v>
      </c>
      <c r="E8782" s="20" t="str">
        <f>IF(ISBLANK(LeaveTracker[[#This Row],[Employee Name]]),"-----",VLOOKUP(LeaveTracker[[#This Row],[Employee Name]],'List of Employees'!$B$4:$H$767,7))</f>
        <v>PIO</v>
      </c>
      <c r="F8782" s="66" t="str">
        <f>IF(ISBLANK(LeaveTracker[[#This Row],[Employee Name]]),"-----",VLOOKUP(LeaveTracker[[#This Row],[Employee Name]],'List of Employees'!$B$4:$H$767,6))</f>
        <v>PERMANENT</v>
      </c>
      <c r="G8782" s="24">
        <v>45237</v>
      </c>
      <c r="H8782" s="24">
        <v>45237</v>
      </c>
      <c r="I8782" s="20" t="s">
        <v>297</v>
      </c>
      <c r="J8782" s="42" t="s">
        <v>1000</v>
      </c>
      <c r="K8782" s="57" t="str">
        <f ca="1">LeaveTracker[[#This Row],[Days]]&amp;" "&amp;LeaveTracker[[#This Row],[Type of Leave]]</f>
        <v>1 OTHER</v>
      </c>
      <c r="L8782" s="23">
        <f ca="1">NETWORKDAYS(LeaveTracker[[#This Row],[Start Date]],LeaveTracker[[#This Row],[End Date]],lstHolidays)</f>
        <v>1</v>
      </c>
      <c r="M8782" s="27"/>
    </row>
    <row r="8783" spans="1:13" ht="30" customHeight="1" x14ac:dyDescent="0.3">
      <c r="A8783" s="27">
        <f t="shared" si="115"/>
        <v>4791</v>
      </c>
      <c r="B8783" s="31">
        <v>45239</v>
      </c>
      <c r="C8783" s="31">
        <v>45237</v>
      </c>
      <c r="D8783" s="19" t="s">
        <v>1875</v>
      </c>
      <c r="E8783" s="20" t="str">
        <f>IF(ISBLANK(LeaveTracker[[#This Row],[Employee Name]]),"-----",VLOOKUP(LeaveTracker[[#This Row],[Employee Name]],'List of Employees'!$B$4:$H$767,7))</f>
        <v>CTO-LICENSE</v>
      </c>
      <c r="F8783" s="66" t="str">
        <f>IF(ISBLANK(LeaveTracker[[#This Row],[Employee Name]]),"-----",VLOOKUP(LeaveTracker[[#This Row],[Employee Name]],'List of Employees'!$B$4:$H$767,6))</f>
        <v>CASUAL</v>
      </c>
      <c r="G8783" s="24">
        <v>45233</v>
      </c>
      <c r="H8783" s="24">
        <v>45236</v>
      </c>
      <c r="I8783" s="20" t="s">
        <v>81</v>
      </c>
      <c r="K8783" s="57" t="str">
        <f ca="1">LeaveTracker[[#This Row],[Days]]&amp;" "&amp;LeaveTracker[[#This Row],[Type of Leave]]</f>
        <v>2 SL</v>
      </c>
      <c r="L8783" s="23">
        <f ca="1">NETWORKDAYS(LeaveTracker[[#This Row],[Start Date]],LeaveTracker[[#This Row],[End Date]],lstHolidays)</f>
        <v>2</v>
      </c>
      <c r="M8783" s="27"/>
    </row>
    <row r="8784" spans="1:13" ht="30" customHeight="1" x14ac:dyDescent="0.3">
      <c r="A8784" s="27">
        <f t="shared" si="115"/>
        <v>4792</v>
      </c>
      <c r="B8784" s="31">
        <v>45239</v>
      </c>
      <c r="C8784" s="31">
        <v>45237</v>
      </c>
      <c r="D8784" s="19" t="s">
        <v>2105</v>
      </c>
      <c r="E8784" s="20" t="str">
        <f>IF(ISBLANK(LeaveTracker[[#This Row],[Employee Name]]),"-----",VLOOKUP(LeaveTracker[[#This Row],[Employee Name]],'List of Employees'!$B$4:$H$767,7))</f>
        <v>CITY PLANNING &amp; DEV'T OFFICE</v>
      </c>
      <c r="F8784" s="66" t="str">
        <f>IF(ISBLANK(LeaveTracker[[#This Row],[Employee Name]]),"-----",VLOOKUP(LeaveTracker[[#This Row],[Employee Name]],'List of Employees'!$B$4:$H$767,6))</f>
        <v>PERMANENT</v>
      </c>
      <c r="G8784" s="24">
        <v>45236</v>
      </c>
      <c r="H8784" s="24">
        <v>45236</v>
      </c>
      <c r="I8784" s="20" t="s">
        <v>297</v>
      </c>
      <c r="J8784" s="42" t="s">
        <v>1000</v>
      </c>
      <c r="K8784" s="57" t="str">
        <f ca="1">LeaveTracker[[#This Row],[Days]]&amp;" "&amp;LeaveTracker[[#This Row],[Type of Leave]]</f>
        <v>1 OTHER</v>
      </c>
      <c r="L8784" s="23">
        <f ca="1">NETWORKDAYS(LeaveTracker[[#This Row],[Start Date]],LeaveTracker[[#This Row],[End Date]],lstHolidays)</f>
        <v>1</v>
      </c>
      <c r="M8784" s="27"/>
    </row>
    <row r="8785" spans="1:13" ht="30" customHeight="1" x14ac:dyDescent="0.3">
      <c r="A8785" s="27">
        <f t="shared" si="115"/>
        <v>4793</v>
      </c>
      <c r="B8785" s="31">
        <v>45239</v>
      </c>
      <c r="C8785" s="31">
        <v>45239</v>
      </c>
      <c r="D8785" s="19" t="s">
        <v>1053</v>
      </c>
      <c r="E8785" s="20" t="str">
        <f>IF(ISBLANK(LeaveTracker[[#This Row],[Employee Name]]),"-----",VLOOKUP(LeaveTracker[[#This Row],[Employee Name]],'List of Employees'!$B$4:$H$767,7))</f>
        <v>CTO</v>
      </c>
      <c r="F8785" s="66" t="str">
        <f>IF(ISBLANK(LeaveTracker[[#This Row],[Employee Name]]),"-----",VLOOKUP(LeaveTracker[[#This Row],[Employee Name]],'List of Employees'!$B$4:$H$767,6))</f>
        <v>PERMANENT</v>
      </c>
      <c r="G8785" s="24">
        <v>45247</v>
      </c>
      <c r="H8785" s="24">
        <v>45247</v>
      </c>
      <c r="I8785" s="20" t="s">
        <v>82</v>
      </c>
      <c r="K8785" s="57" t="str">
        <f ca="1">LeaveTracker[[#This Row],[Days]]&amp;" "&amp;LeaveTracker[[#This Row],[Type of Leave]]</f>
        <v>1 VL</v>
      </c>
      <c r="L8785" s="23">
        <f ca="1">NETWORKDAYS(LeaveTracker[[#This Row],[Start Date]],LeaveTracker[[#This Row],[End Date]],lstHolidays)</f>
        <v>1</v>
      </c>
      <c r="M8785" s="27"/>
    </row>
    <row r="8786" spans="1:13" ht="30" customHeight="1" x14ac:dyDescent="0.3">
      <c r="A8786" s="27">
        <f t="shared" ref="A8786:A8858" si="116">A8785+1</f>
        <v>4794</v>
      </c>
      <c r="B8786" s="31">
        <v>45239</v>
      </c>
      <c r="C8786" s="31">
        <v>45230</v>
      </c>
      <c r="D8786" s="19" t="s">
        <v>759</v>
      </c>
      <c r="E8786" s="20" t="str">
        <f>IF(ISBLANK(LeaveTracker[[#This Row],[Employee Name]]),"-----",VLOOKUP(LeaveTracker[[#This Row],[Employee Name]],'List of Employees'!$B$4:$H$767,7))</f>
        <v>CTO</v>
      </c>
      <c r="F8786" s="66" t="str">
        <f>IF(ISBLANK(LeaveTracker[[#This Row],[Employee Name]]),"-----",VLOOKUP(LeaveTracker[[#This Row],[Employee Name]],'List of Employees'!$B$4:$H$767,6))</f>
        <v>PERMANENT</v>
      </c>
      <c r="G8786" s="24">
        <v>45233</v>
      </c>
      <c r="H8786" s="24">
        <v>45237</v>
      </c>
      <c r="I8786" s="20" t="s">
        <v>82</v>
      </c>
      <c r="K8786" s="57" t="str">
        <f ca="1">LeaveTracker[[#This Row],[Days]]&amp;" "&amp;LeaveTracker[[#This Row],[Type of Leave]]</f>
        <v>3 VL</v>
      </c>
      <c r="L8786" s="23">
        <f ca="1">NETWORKDAYS(LeaveTracker[[#This Row],[Start Date]],LeaveTracker[[#This Row],[End Date]],lstHolidays)</f>
        <v>3</v>
      </c>
      <c r="M8786" s="27"/>
    </row>
    <row r="8787" spans="1:13" ht="30" customHeight="1" x14ac:dyDescent="0.3">
      <c r="A8787" s="27">
        <f t="shared" si="116"/>
        <v>4795</v>
      </c>
      <c r="B8787" s="31">
        <v>45239</v>
      </c>
      <c r="C8787" s="31">
        <v>45233</v>
      </c>
      <c r="D8787" s="19" t="s">
        <v>594</v>
      </c>
      <c r="E8787" s="20" t="str">
        <f>IF(ISBLANK(LeaveTracker[[#This Row],[Employee Name]]),"-----",VLOOKUP(LeaveTracker[[#This Row],[Employee Name]],'List of Employees'!$B$4:$H$767,7))</f>
        <v>MAHOGANY MARKET</v>
      </c>
      <c r="F8787" s="66" t="str">
        <f>IF(ISBLANK(LeaveTracker[[#This Row],[Employee Name]]),"-----",VLOOKUP(LeaveTracker[[#This Row],[Employee Name]],'List of Employees'!$B$4:$H$767,6))</f>
        <v>PERMANENT</v>
      </c>
      <c r="G8787" s="24">
        <v>45230</v>
      </c>
      <c r="H8787" s="24">
        <v>45230</v>
      </c>
      <c r="I8787" s="20" t="s">
        <v>81</v>
      </c>
      <c r="K8787" s="57" t="str">
        <f ca="1">LeaveTracker[[#This Row],[Days]]&amp;" "&amp;LeaveTracker[[#This Row],[Type of Leave]]</f>
        <v>1 SL</v>
      </c>
      <c r="L8787" s="23">
        <f ca="1">NETWORKDAYS(LeaveTracker[[#This Row],[Start Date]],LeaveTracker[[#This Row],[End Date]],lstHolidays)</f>
        <v>1</v>
      </c>
      <c r="M8787" s="27"/>
    </row>
    <row r="8788" spans="1:13" ht="30" customHeight="1" x14ac:dyDescent="0.3">
      <c r="A8788" s="27">
        <f t="shared" si="116"/>
        <v>4796</v>
      </c>
      <c r="B8788" s="31">
        <v>45239</v>
      </c>
      <c r="C8788" s="31">
        <v>45236</v>
      </c>
      <c r="D8788" s="19" t="s">
        <v>596</v>
      </c>
      <c r="E8788" s="20" t="str">
        <f>IF(ISBLANK(LeaveTracker[[#This Row],[Employee Name]]),"-----",VLOOKUP(LeaveTracker[[#This Row],[Employee Name]],'List of Employees'!$B$4:$H$767,7))</f>
        <v>MAHOGANY MARKET</v>
      </c>
      <c r="F8788" s="66" t="str">
        <f>IF(ISBLANK(LeaveTracker[[#This Row],[Employee Name]]),"-----",VLOOKUP(LeaveTracker[[#This Row],[Employee Name]],'List of Employees'!$B$4:$H$767,6))</f>
        <v>PERMANENT</v>
      </c>
      <c r="G8788" s="24">
        <v>45233</v>
      </c>
      <c r="H8788" s="24">
        <v>45233</v>
      </c>
      <c r="I8788" s="20" t="s">
        <v>81</v>
      </c>
      <c r="K8788" s="57" t="str">
        <f ca="1">LeaveTracker[[#This Row],[Days]]&amp;" "&amp;LeaveTracker[[#This Row],[Type of Leave]]</f>
        <v>1 SL</v>
      </c>
      <c r="L8788" s="23">
        <f ca="1">NETWORKDAYS(LeaveTracker[[#This Row],[Start Date]],LeaveTracker[[#This Row],[End Date]],lstHolidays)</f>
        <v>1</v>
      </c>
      <c r="M8788" s="27"/>
    </row>
    <row r="8789" spans="1:13" ht="30" customHeight="1" x14ac:dyDescent="0.3">
      <c r="A8789" s="27">
        <f t="shared" si="116"/>
        <v>4797</v>
      </c>
      <c r="B8789" s="31">
        <v>45239</v>
      </c>
      <c r="C8789" s="31">
        <v>45224</v>
      </c>
      <c r="D8789" s="19" t="s">
        <v>1818</v>
      </c>
      <c r="E8789" s="20" t="str">
        <f>IF(ISBLANK(LeaveTracker[[#This Row],[Employee Name]]),"-----",VLOOKUP(LeaveTracker[[#This Row],[Employee Name]],'List of Employees'!$B$4:$H$767,7))</f>
        <v>EEO/CITY MARKET</v>
      </c>
      <c r="F8789" s="66" t="str">
        <f>IF(ISBLANK(LeaveTracker[[#This Row],[Employee Name]]),"-----",VLOOKUP(LeaveTracker[[#This Row],[Employee Name]],'List of Employees'!$B$4:$H$767,6))</f>
        <v>CASUAL</v>
      </c>
      <c r="G8789" s="24">
        <v>45221</v>
      </c>
      <c r="H8789" s="24">
        <v>45221</v>
      </c>
      <c r="I8789" s="20" t="s">
        <v>81</v>
      </c>
      <c r="K8789" s="57" t="str">
        <f>LeaveTracker[[#This Row],[Days]]&amp;" "&amp;LeaveTracker[[#This Row],[Type of Leave]]</f>
        <v>1 SL</v>
      </c>
      <c r="L8789" s="23">
        <v>1</v>
      </c>
      <c r="M8789" s="27"/>
    </row>
    <row r="8790" spans="1:13" ht="30" customHeight="1" x14ac:dyDescent="0.3">
      <c r="A8790" s="27">
        <v>4797</v>
      </c>
      <c r="B8790" s="31">
        <v>45239</v>
      </c>
      <c r="C8790" s="31">
        <v>45224</v>
      </c>
      <c r="D8790" s="19" t="s">
        <v>1818</v>
      </c>
      <c r="E8790" s="20" t="str">
        <f>IF(ISBLANK(LeaveTracker[[#This Row],[Employee Name]]),"-----",VLOOKUP(LeaveTracker[[#This Row],[Employee Name]],'List of Employees'!$B$4:$H$767,7))</f>
        <v>EEO/CITY MARKET</v>
      </c>
      <c r="F8790" s="66" t="str">
        <f>IF(ISBLANK(LeaveTracker[[#This Row],[Employee Name]]),"-----",VLOOKUP(LeaveTracker[[#This Row],[Employee Name]],'List of Employees'!$B$4:$H$767,6))</f>
        <v>CASUAL</v>
      </c>
      <c r="G8790" s="24">
        <v>45223</v>
      </c>
      <c r="H8790" s="24">
        <v>45223</v>
      </c>
      <c r="I8790" s="20" t="s">
        <v>81</v>
      </c>
      <c r="K8790" s="57" t="str">
        <f ca="1">LeaveTracker[[#This Row],[Days]]&amp;" "&amp;LeaveTracker[[#This Row],[Type of Leave]]</f>
        <v>1 SL</v>
      </c>
      <c r="L8790" s="23">
        <f ca="1">NETWORKDAYS(LeaveTracker[[#This Row],[Start Date]],LeaveTracker[[#This Row],[End Date]],lstHolidays)</f>
        <v>1</v>
      </c>
      <c r="M8790" s="27"/>
    </row>
    <row r="8791" spans="1:13" ht="30" customHeight="1" x14ac:dyDescent="0.3">
      <c r="A8791" s="27">
        <f>A8789+1</f>
        <v>4798</v>
      </c>
      <c r="B8791" s="31">
        <v>45239</v>
      </c>
      <c r="C8791" s="31">
        <v>45236</v>
      </c>
      <c r="D8791" s="19" t="s">
        <v>1799</v>
      </c>
      <c r="E8791" s="20" t="str">
        <f>IF(ISBLANK(LeaveTracker[[#This Row],[Employee Name]]),"-----",VLOOKUP(LeaveTracker[[#This Row],[Employee Name]],'List of Employees'!$B$4:$H$767,7))</f>
        <v>HOUSING</v>
      </c>
      <c r="F8791" s="66" t="str">
        <f>IF(ISBLANK(LeaveTracker[[#This Row],[Employee Name]]),"-----",VLOOKUP(LeaveTracker[[#This Row],[Employee Name]],'List of Employees'!$B$4:$H$767,6))</f>
        <v>CASUAL</v>
      </c>
      <c r="G8791" s="24">
        <v>45243</v>
      </c>
      <c r="H8791" s="24">
        <v>45245</v>
      </c>
      <c r="I8791" s="20" t="s">
        <v>82</v>
      </c>
      <c r="K8791" s="57" t="str">
        <f ca="1">LeaveTracker[[#This Row],[Days]]&amp;" "&amp;LeaveTracker[[#This Row],[Type of Leave]]</f>
        <v>3 VL</v>
      </c>
      <c r="L8791" s="23">
        <f ca="1">NETWORKDAYS(LeaveTracker[[#This Row],[Start Date]],LeaveTracker[[#This Row],[End Date]],lstHolidays)</f>
        <v>3</v>
      </c>
      <c r="M8791" s="27"/>
    </row>
    <row r="8792" spans="1:13" ht="30" customHeight="1" x14ac:dyDescent="0.3">
      <c r="A8792" s="27">
        <v>4798</v>
      </c>
      <c r="B8792" s="31">
        <v>45239</v>
      </c>
      <c r="C8792" s="31">
        <v>45236</v>
      </c>
      <c r="D8792" s="19" t="s">
        <v>1799</v>
      </c>
      <c r="E8792" s="20" t="str">
        <f>IF(ISBLANK(LeaveTracker[[#This Row],[Employee Name]]),"-----",VLOOKUP(LeaveTracker[[#This Row],[Employee Name]],'List of Employees'!$B$4:$H$767,7))</f>
        <v>HOUSING</v>
      </c>
      <c r="F8792" s="66" t="str">
        <f>IF(ISBLANK(LeaveTracker[[#This Row],[Employee Name]]),"-----",VLOOKUP(LeaveTracker[[#This Row],[Employee Name]],'List of Employees'!$B$4:$H$767,6))</f>
        <v>CASUAL</v>
      </c>
      <c r="G8792" s="24">
        <v>45250</v>
      </c>
      <c r="H8792" s="24">
        <v>45252</v>
      </c>
      <c r="I8792" s="20" t="s">
        <v>82</v>
      </c>
      <c r="K8792" s="57" t="str">
        <f ca="1">LeaveTracker[[#This Row],[Days]]&amp;" "&amp;LeaveTracker[[#This Row],[Type of Leave]]</f>
        <v>3 VL</v>
      </c>
      <c r="L8792" s="23">
        <f ca="1">NETWORKDAYS(LeaveTracker[[#This Row],[Start Date]],LeaveTracker[[#This Row],[End Date]],lstHolidays)</f>
        <v>3</v>
      </c>
      <c r="M8792" s="27"/>
    </row>
    <row r="8793" spans="1:13" ht="30" customHeight="1" x14ac:dyDescent="0.3">
      <c r="A8793" s="27">
        <f>A8791+1</f>
        <v>4799</v>
      </c>
      <c r="B8793" s="31">
        <v>45239</v>
      </c>
      <c r="C8793" s="31">
        <v>45236</v>
      </c>
      <c r="D8793" s="19" t="s">
        <v>776</v>
      </c>
      <c r="E8793" s="20" t="str">
        <f>IF(ISBLANK(LeaveTracker[[#This Row],[Employee Name]]),"-----",VLOOKUP(LeaveTracker[[#This Row],[Employee Name]],'List of Employees'!$B$4:$H$767,7))</f>
        <v>AGRICULTURE OFFICE</v>
      </c>
      <c r="F8793" s="66" t="str">
        <f>IF(ISBLANK(LeaveTracker[[#This Row],[Employee Name]]),"-----",VLOOKUP(LeaveTracker[[#This Row],[Employee Name]],'List of Employees'!$B$4:$H$767,6))</f>
        <v>PERMANENT</v>
      </c>
      <c r="G8793" s="24">
        <v>45230</v>
      </c>
      <c r="H8793" s="24">
        <v>45230</v>
      </c>
      <c r="I8793" s="20" t="s">
        <v>81</v>
      </c>
      <c r="K8793" s="57" t="str">
        <f ca="1">LeaveTracker[[#This Row],[Days]]&amp;" "&amp;LeaveTracker[[#This Row],[Type of Leave]]</f>
        <v>1 SL</v>
      </c>
      <c r="L8793" s="23">
        <f ca="1">NETWORKDAYS(LeaveTracker[[#This Row],[Start Date]],LeaveTracker[[#This Row],[End Date]],lstHolidays)</f>
        <v>1</v>
      </c>
      <c r="M8793" s="27"/>
    </row>
    <row r="8794" spans="1:13" ht="30" customHeight="1" x14ac:dyDescent="0.3">
      <c r="A8794" s="27">
        <v>4799</v>
      </c>
      <c r="B8794" s="31">
        <v>45239</v>
      </c>
      <c r="C8794" s="31">
        <v>45236</v>
      </c>
      <c r="D8794" s="19" t="s">
        <v>776</v>
      </c>
      <c r="E8794" s="20" t="str">
        <f>IF(ISBLANK(LeaveTracker[[#This Row],[Employee Name]]),"-----",VLOOKUP(LeaveTracker[[#This Row],[Employee Name]],'List of Employees'!$B$4:$H$767,7))</f>
        <v>AGRICULTURE OFFICE</v>
      </c>
      <c r="F8794" s="66" t="str">
        <f>IF(ISBLANK(LeaveTracker[[#This Row],[Employee Name]]),"-----",VLOOKUP(LeaveTracker[[#This Row],[Employee Name]],'List of Employees'!$B$4:$H$767,6))</f>
        <v>PERMANENT</v>
      </c>
      <c r="G8794" s="24">
        <v>45233</v>
      </c>
      <c r="H8794" s="24">
        <v>45233</v>
      </c>
      <c r="I8794" s="20" t="s">
        <v>81</v>
      </c>
      <c r="K8794" s="57" t="str">
        <f ca="1">LeaveTracker[[#This Row],[Days]]&amp;" "&amp;LeaveTracker[[#This Row],[Type of Leave]]</f>
        <v>1 SL</v>
      </c>
      <c r="L8794" s="23">
        <f ca="1">NETWORKDAYS(LeaveTracker[[#This Row],[Start Date]],LeaveTracker[[#This Row],[End Date]],lstHolidays)</f>
        <v>1</v>
      </c>
      <c r="M8794" s="27"/>
    </row>
    <row r="8795" spans="1:13" ht="30" customHeight="1" x14ac:dyDescent="0.3">
      <c r="A8795" s="27">
        <f>A8793+1</f>
        <v>4800</v>
      </c>
      <c r="B8795" s="31">
        <v>45239</v>
      </c>
      <c r="C8795" s="31">
        <v>45233</v>
      </c>
      <c r="D8795" s="19" t="s">
        <v>573</v>
      </c>
      <c r="E8795" s="20" t="str">
        <f>IF(ISBLANK(LeaveTracker[[#This Row],[Employee Name]]),"-----",VLOOKUP(LeaveTracker[[#This Row],[Employee Name]],'List of Employees'!$B$4:$H$767,7))</f>
        <v>CCT</v>
      </c>
      <c r="F8795" s="66" t="str">
        <f>IF(ISBLANK(LeaveTracker[[#This Row],[Employee Name]]),"-----",VLOOKUP(LeaveTracker[[#This Row],[Employee Name]],'List of Employees'!$B$4:$H$767,6))</f>
        <v>PERMANENT</v>
      </c>
      <c r="G8795" s="24">
        <v>45230</v>
      </c>
      <c r="H8795" s="24">
        <v>45230</v>
      </c>
      <c r="I8795" s="20" t="s">
        <v>81</v>
      </c>
      <c r="K8795" s="57" t="str">
        <f ca="1">LeaveTracker[[#This Row],[Days]]&amp;" "&amp;LeaveTracker[[#This Row],[Type of Leave]]</f>
        <v>1 SL</v>
      </c>
      <c r="L8795" s="23">
        <f ca="1">NETWORKDAYS(LeaveTracker[[#This Row],[Start Date]],LeaveTracker[[#This Row],[End Date]],lstHolidays)</f>
        <v>1</v>
      </c>
      <c r="M8795" s="27"/>
    </row>
    <row r="8796" spans="1:13" ht="30" customHeight="1" x14ac:dyDescent="0.3">
      <c r="A8796" s="27">
        <f t="shared" si="116"/>
        <v>4801</v>
      </c>
      <c r="B8796" s="31">
        <v>45239</v>
      </c>
      <c r="C8796" s="31">
        <v>45229</v>
      </c>
      <c r="D8796" s="19" t="s">
        <v>2560</v>
      </c>
      <c r="E8796" s="20" t="str">
        <f>IF(ISBLANK(LeaveTracker[[#This Row],[Employee Name]]),"-----",VLOOKUP(LeaveTracker[[#This Row],[Employee Name]],'List of Employees'!$B$4:$H$767,7))</f>
        <v>PICNIC GROVE</v>
      </c>
      <c r="F8796" s="66" t="str">
        <f>IF(ISBLANK(LeaveTracker[[#This Row],[Employee Name]]),"-----",VLOOKUP(LeaveTracker[[#This Row],[Employee Name]],'List of Employees'!$B$4:$H$767,6))</f>
        <v>PERMANENT</v>
      </c>
      <c r="G8796" s="24">
        <v>45239</v>
      </c>
      <c r="H8796" s="24">
        <v>45239</v>
      </c>
      <c r="I8796" s="20" t="s">
        <v>82</v>
      </c>
      <c r="K8796" s="57" t="str">
        <f ca="1">LeaveTracker[[#This Row],[Days]]&amp;" "&amp;LeaveTracker[[#This Row],[Type of Leave]]</f>
        <v>1 VL</v>
      </c>
      <c r="L8796" s="23">
        <f ca="1">NETWORKDAYS(LeaveTracker[[#This Row],[Start Date]],LeaveTracker[[#This Row],[End Date]],lstHolidays)</f>
        <v>1</v>
      </c>
      <c r="M8796" s="27"/>
    </row>
    <row r="8797" spans="1:13" ht="30" customHeight="1" x14ac:dyDescent="0.3">
      <c r="A8797" s="27">
        <v>4801</v>
      </c>
      <c r="B8797" s="31">
        <v>45239</v>
      </c>
      <c r="C8797" s="31">
        <v>45229</v>
      </c>
      <c r="D8797" s="19" t="s">
        <v>2560</v>
      </c>
      <c r="E8797" s="20" t="str">
        <f>IF(ISBLANK(LeaveTracker[[#This Row],[Employee Name]]),"-----",VLOOKUP(LeaveTracker[[#This Row],[Employee Name]],'List of Employees'!$B$4:$H$767,7))</f>
        <v>PICNIC GROVE</v>
      </c>
      <c r="F8797" s="66" t="str">
        <f>IF(ISBLANK(LeaveTracker[[#This Row],[Employee Name]]),"-----",VLOOKUP(LeaveTracker[[#This Row],[Employee Name]],'List of Employees'!$B$4:$H$767,6))</f>
        <v>PERMANENT</v>
      </c>
      <c r="G8797" s="24">
        <v>45245</v>
      </c>
      <c r="H8797" s="24">
        <v>45246</v>
      </c>
      <c r="I8797" s="20" t="s">
        <v>82</v>
      </c>
      <c r="K8797" s="57" t="str">
        <f ca="1">LeaveTracker[[#This Row],[Days]]&amp;" "&amp;LeaveTracker[[#This Row],[Type of Leave]]</f>
        <v>2 VL</v>
      </c>
      <c r="L8797" s="23">
        <f ca="1">NETWORKDAYS(LeaveTracker[[#This Row],[Start Date]],LeaveTracker[[#This Row],[End Date]],lstHolidays)</f>
        <v>2</v>
      </c>
      <c r="M8797" s="27"/>
    </row>
    <row r="8798" spans="1:13" ht="30" customHeight="1" x14ac:dyDescent="0.3">
      <c r="A8798" s="27">
        <v>4801</v>
      </c>
      <c r="B8798" s="31">
        <v>45239</v>
      </c>
      <c r="C8798" s="31">
        <v>45229</v>
      </c>
      <c r="D8798" s="19" t="s">
        <v>2560</v>
      </c>
      <c r="E8798" s="20" t="str">
        <f>IF(ISBLANK(LeaveTracker[[#This Row],[Employee Name]]),"-----",VLOOKUP(LeaveTracker[[#This Row],[Employee Name]],'List of Employees'!$B$4:$H$767,7))</f>
        <v>PICNIC GROVE</v>
      </c>
      <c r="F8798" s="66" t="str">
        <f>IF(ISBLANK(LeaveTracker[[#This Row],[Employee Name]]),"-----",VLOOKUP(LeaveTracker[[#This Row],[Employee Name]],'List of Employees'!$B$4:$H$767,6))</f>
        <v>PERMANENT</v>
      </c>
      <c r="G8798" s="24">
        <v>45266</v>
      </c>
      <c r="H8798" s="24">
        <v>45266</v>
      </c>
      <c r="I8798" s="20" t="s">
        <v>82</v>
      </c>
      <c r="K8798" s="57" t="str">
        <f ca="1">LeaveTracker[[#This Row],[Days]]&amp;" "&amp;LeaveTracker[[#This Row],[Type of Leave]]</f>
        <v>1 VL</v>
      </c>
      <c r="L8798" s="23">
        <f ca="1">NETWORKDAYS(LeaveTracker[[#This Row],[Start Date]],LeaveTracker[[#This Row],[End Date]],lstHolidays)</f>
        <v>1</v>
      </c>
      <c r="M8798" s="27"/>
    </row>
    <row r="8799" spans="1:13" ht="30" customHeight="1" x14ac:dyDescent="0.3">
      <c r="A8799" s="27">
        <v>4801</v>
      </c>
      <c r="B8799" s="31">
        <v>45239</v>
      </c>
      <c r="C8799" s="31">
        <v>45229</v>
      </c>
      <c r="D8799" s="19" t="s">
        <v>2560</v>
      </c>
      <c r="E8799" s="20" t="str">
        <f>IF(ISBLANK(LeaveTracker[[#This Row],[Employee Name]]),"-----",VLOOKUP(LeaveTracker[[#This Row],[Employee Name]],'List of Employees'!$B$4:$H$767,7))</f>
        <v>PICNIC GROVE</v>
      </c>
      <c r="F8799" s="66" t="str">
        <f>IF(ISBLANK(LeaveTracker[[#This Row],[Employee Name]]),"-----",VLOOKUP(LeaveTracker[[#This Row],[Employee Name]],'List of Employees'!$B$4:$H$767,6))</f>
        <v>PERMANENT</v>
      </c>
      <c r="G8799" s="24">
        <v>45273</v>
      </c>
      <c r="H8799" s="24">
        <v>45273</v>
      </c>
      <c r="I8799" s="20" t="s">
        <v>82</v>
      </c>
      <c r="K8799" s="57" t="str">
        <f ca="1">LeaveTracker[[#This Row],[Days]]&amp;" "&amp;LeaveTracker[[#This Row],[Type of Leave]]</f>
        <v>1 VL</v>
      </c>
      <c r="L8799" s="23">
        <f ca="1">NETWORKDAYS(LeaveTracker[[#This Row],[Start Date]],LeaveTracker[[#This Row],[End Date]],lstHolidays)</f>
        <v>1</v>
      </c>
      <c r="M8799" s="27"/>
    </row>
    <row r="8800" spans="1:13" ht="30" customHeight="1" x14ac:dyDescent="0.3">
      <c r="A8800" s="27">
        <f>A8796+1</f>
        <v>4802</v>
      </c>
      <c r="B8800" s="31">
        <v>45239</v>
      </c>
      <c r="C8800" s="31">
        <v>45232</v>
      </c>
      <c r="D8800" s="19" t="s">
        <v>673</v>
      </c>
      <c r="E8800" s="20" t="str">
        <f>IF(ISBLANK(LeaveTracker[[#This Row],[Employee Name]]),"-----",VLOOKUP(LeaveTracker[[#This Row],[Employee Name]],'List of Employees'!$B$4:$H$767,7))</f>
        <v>PICNIC GROVE</v>
      </c>
      <c r="F8800" s="66" t="str">
        <f>IF(ISBLANK(LeaveTracker[[#This Row],[Employee Name]]),"-----",VLOOKUP(LeaveTracker[[#This Row],[Employee Name]],'List of Employees'!$B$4:$H$767,6))</f>
        <v>PERMANENT</v>
      </c>
      <c r="G8800" s="24">
        <v>45257</v>
      </c>
      <c r="H8800" s="24">
        <v>45259</v>
      </c>
      <c r="I8800" s="20" t="s">
        <v>297</v>
      </c>
      <c r="J8800" s="42" t="s">
        <v>1000</v>
      </c>
      <c r="K8800" s="57" t="str">
        <f ca="1">LeaveTracker[[#This Row],[Days]]&amp;" "&amp;LeaveTracker[[#This Row],[Type of Leave]]</f>
        <v>3 OTHER</v>
      </c>
      <c r="L8800" s="23">
        <f ca="1">NETWORKDAYS(LeaveTracker[[#This Row],[Start Date]],LeaveTracker[[#This Row],[End Date]],lstHolidays)</f>
        <v>3</v>
      </c>
      <c r="M8800" s="27"/>
    </row>
    <row r="8801" spans="1:13" ht="30" customHeight="1" x14ac:dyDescent="0.3">
      <c r="A8801" s="27">
        <f t="shared" si="116"/>
        <v>4803</v>
      </c>
      <c r="B8801" s="31">
        <v>45239</v>
      </c>
      <c r="C8801" s="31">
        <v>45233</v>
      </c>
      <c r="D8801" s="19" t="s">
        <v>1891</v>
      </c>
      <c r="E8801" s="20" t="str">
        <f>IF(ISBLANK(LeaveTracker[[#This Row],[Employee Name]]),"-----",VLOOKUP(LeaveTracker[[#This Row],[Employee Name]],'List of Employees'!$B$4:$H$767,7))</f>
        <v>PICNIC GROVE</v>
      </c>
      <c r="F8801" s="66" t="str">
        <f>IF(ISBLANK(LeaveTracker[[#This Row],[Employee Name]]),"-----",VLOOKUP(LeaveTracker[[#This Row],[Employee Name]],'List of Employees'!$B$4:$H$767,6))</f>
        <v>CASUAL</v>
      </c>
      <c r="G8801" s="24">
        <v>45215</v>
      </c>
      <c r="H8801" s="24">
        <v>45230</v>
      </c>
      <c r="I8801" s="20" t="s">
        <v>81</v>
      </c>
      <c r="K8801" s="57" t="str">
        <f>LeaveTracker[[#This Row],[Days]]&amp;" "&amp;LeaveTracker[[#This Row],[Type of Leave]]</f>
        <v>12 SL</v>
      </c>
      <c r="L8801" s="23">
        <v>12</v>
      </c>
      <c r="M8801" s="27"/>
    </row>
    <row r="8802" spans="1:13" ht="30" customHeight="1" x14ac:dyDescent="0.3">
      <c r="A8802" s="27">
        <f t="shared" si="116"/>
        <v>4804</v>
      </c>
      <c r="B8802" s="31">
        <v>45239</v>
      </c>
      <c r="C8802" s="31">
        <v>45233</v>
      </c>
      <c r="D8802" s="19" t="s">
        <v>267</v>
      </c>
      <c r="E8802" s="20" t="str">
        <f>IF(ISBLANK(LeaveTracker[[#This Row],[Employee Name]]),"-----",VLOOKUP(LeaveTracker[[#This Row],[Employee Name]],'List of Employees'!$B$4:$H$767,7))</f>
        <v>PICNIC GROVE</v>
      </c>
      <c r="F8802" s="66" t="str">
        <f>IF(ISBLANK(LeaveTracker[[#This Row],[Employee Name]]),"-----",VLOOKUP(LeaveTracker[[#This Row],[Employee Name]],'List of Employees'!$B$4:$H$767,6))</f>
        <v>PERMANENT</v>
      </c>
      <c r="G8802" s="24">
        <v>45243</v>
      </c>
      <c r="H8802" s="24">
        <v>45247</v>
      </c>
      <c r="I8802" s="20" t="s">
        <v>82</v>
      </c>
      <c r="K8802" s="57" t="str">
        <f ca="1">LeaveTracker[[#This Row],[Days]]&amp;" "&amp;LeaveTracker[[#This Row],[Type of Leave]]</f>
        <v>5 VL</v>
      </c>
      <c r="L8802" s="23">
        <f ca="1">NETWORKDAYS(LeaveTracker[[#This Row],[Start Date]],LeaveTracker[[#This Row],[End Date]],lstHolidays)</f>
        <v>5</v>
      </c>
      <c r="M8802" s="27"/>
    </row>
    <row r="8803" spans="1:13" ht="30" customHeight="1" x14ac:dyDescent="0.3">
      <c r="A8803" s="27">
        <f t="shared" si="116"/>
        <v>4805</v>
      </c>
      <c r="B8803" s="31">
        <v>45239</v>
      </c>
      <c r="C8803" s="31">
        <v>45233</v>
      </c>
      <c r="D8803" s="19" t="s">
        <v>2216</v>
      </c>
      <c r="E8803" s="20" t="str">
        <f>IF(ISBLANK(LeaveTracker[[#This Row],[Employee Name]]),"-----",VLOOKUP(LeaveTracker[[#This Row],[Employee Name]],'List of Employees'!$B$4:$H$767,7))</f>
        <v>PICNIC GROVE</v>
      </c>
      <c r="F8803" s="66" t="str">
        <f>IF(ISBLANK(LeaveTracker[[#This Row],[Employee Name]]),"-----",VLOOKUP(LeaveTracker[[#This Row],[Employee Name]],'List of Employees'!$B$4:$H$767,6))</f>
        <v>CASUAL</v>
      </c>
      <c r="G8803" s="24">
        <v>45261</v>
      </c>
      <c r="H8803" s="24">
        <v>45267</v>
      </c>
      <c r="I8803" s="20" t="s">
        <v>82</v>
      </c>
      <c r="K8803" s="57" t="str">
        <f ca="1">LeaveTracker[[#This Row],[Days]]&amp;" "&amp;LeaveTracker[[#This Row],[Type of Leave]]</f>
        <v>5 VL</v>
      </c>
      <c r="L8803" s="23">
        <f ca="1">NETWORKDAYS(LeaveTracker[[#This Row],[Start Date]],LeaveTracker[[#This Row],[End Date]],lstHolidays)</f>
        <v>5</v>
      </c>
      <c r="M8803" s="27"/>
    </row>
    <row r="8804" spans="1:13" ht="30" customHeight="1" x14ac:dyDescent="0.3">
      <c r="A8804" s="27">
        <v>4805</v>
      </c>
      <c r="B8804" s="31">
        <v>45239</v>
      </c>
      <c r="C8804" s="31">
        <v>45233</v>
      </c>
      <c r="D8804" s="19" t="s">
        <v>2216</v>
      </c>
      <c r="E8804" s="20" t="str">
        <f>IF(ISBLANK(LeaveTracker[[#This Row],[Employee Name]]),"-----",VLOOKUP(LeaveTracker[[#This Row],[Employee Name]],'List of Employees'!$B$4:$H$767,7))</f>
        <v>PICNIC GROVE</v>
      </c>
      <c r="F8804" s="66" t="str">
        <f>IF(ISBLANK(LeaveTracker[[#This Row],[Employee Name]]),"-----",VLOOKUP(LeaveTracker[[#This Row],[Employee Name]],'List of Employees'!$B$4:$H$767,6))</f>
        <v>CASUAL</v>
      </c>
      <c r="G8804" s="24">
        <v>45271</v>
      </c>
      <c r="H8804" s="24">
        <v>45275</v>
      </c>
      <c r="I8804" s="20" t="s">
        <v>82</v>
      </c>
      <c r="K8804" s="57" t="str">
        <f ca="1">LeaveTracker[[#This Row],[Days]]&amp;" "&amp;LeaveTracker[[#This Row],[Type of Leave]]</f>
        <v>5 VL</v>
      </c>
      <c r="L8804" s="23">
        <f ca="1">NETWORKDAYS(LeaveTracker[[#This Row],[Start Date]],LeaveTracker[[#This Row],[End Date]],lstHolidays)</f>
        <v>5</v>
      </c>
      <c r="M8804" s="27"/>
    </row>
    <row r="8805" spans="1:13" ht="30" customHeight="1" x14ac:dyDescent="0.3">
      <c r="A8805" s="27">
        <f>A8803+1</f>
        <v>4806</v>
      </c>
      <c r="B8805" s="31">
        <v>45239</v>
      </c>
      <c r="C8805" s="31">
        <v>45233</v>
      </c>
      <c r="D8805" s="19" t="s">
        <v>2216</v>
      </c>
      <c r="E8805" s="20" t="str">
        <f>IF(ISBLANK(LeaveTracker[[#This Row],[Employee Name]]),"-----",VLOOKUP(LeaveTracker[[#This Row],[Employee Name]],'List of Employees'!$B$4:$H$767,7))</f>
        <v>PICNIC GROVE</v>
      </c>
      <c r="F8805" s="66" t="str">
        <f>IF(ISBLANK(LeaveTracker[[#This Row],[Employee Name]]),"-----",VLOOKUP(LeaveTracker[[#This Row],[Employee Name]],'List of Employees'!$B$4:$H$767,6))</f>
        <v>CASUAL</v>
      </c>
      <c r="G8805" s="24">
        <v>45246</v>
      </c>
      <c r="H8805" s="24">
        <v>45259</v>
      </c>
      <c r="I8805" s="20" t="s">
        <v>82</v>
      </c>
      <c r="K8805" s="57" t="str">
        <f ca="1">LeaveTracker[[#This Row],[Days]]&amp;" "&amp;LeaveTracker[[#This Row],[Type of Leave]]</f>
        <v>10 VL</v>
      </c>
      <c r="L8805" s="23">
        <f ca="1">NETWORKDAYS(LeaveTracker[[#This Row],[Start Date]],LeaveTracker[[#This Row],[End Date]],lstHolidays)</f>
        <v>10</v>
      </c>
      <c r="M8805" s="27"/>
    </row>
    <row r="8806" spans="1:13" ht="30" customHeight="1" x14ac:dyDescent="0.3">
      <c r="A8806" s="27">
        <f t="shared" si="116"/>
        <v>4807</v>
      </c>
      <c r="B8806" s="31">
        <v>45239</v>
      </c>
      <c r="C8806" s="31">
        <v>45233</v>
      </c>
      <c r="D8806" s="19" t="s">
        <v>2560</v>
      </c>
      <c r="E8806" s="20" t="str">
        <f>IF(ISBLANK(LeaveTracker[[#This Row],[Employee Name]]),"-----",VLOOKUP(LeaveTracker[[#This Row],[Employee Name]],'List of Employees'!$B$4:$H$767,7))</f>
        <v>PICNIC GROVE</v>
      </c>
      <c r="F8806" s="66" t="str">
        <f>IF(ISBLANK(LeaveTracker[[#This Row],[Employee Name]]),"-----",VLOOKUP(LeaveTracker[[#This Row],[Employee Name]],'List of Employees'!$B$4:$H$767,6))</f>
        <v>PERMANENT</v>
      </c>
      <c r="G8806" s="24">
        <v>45243</v>
      </c>
      <c r="H8806" s="24">
        <v>45243</v>
      </c>
      <c r="I8806" s="20" t="s">
        <v>297</v>
      </c>
      <c r="J8806" s="42" t="s">
        <v>1000</v>
      </c>
      <c r="K8806" s="57" t="str">
        <f ca="1">LeaveTracker[[#This Row],[Days]]&amp;" "&amp;LeaveTracker[[#This Row],[Type of Leave]]</f>
        <v>1 OTHER</v>
      </c>
      <c r="L8806" s="23">
        <f ca="1">NETWORKDAYS(LeaveTracker[[#This Row],[Start Date]],LeaveTracker[[#This Row],[End Date]],lstHolidays)</f>
        <v>1</v>
      </c>
      <c r="M8806" s="27"/>
    </row>
    <row r="8807" spans="1:13" ht="30" customHeight="1" x14ac:dyDescent="0.3">
      <c r="A8807" s="27">
        <v>4807</v>
      </c>
      <c r="B8807" s="31">
        <v>45239</v>
      </c>
      <c r="C8807" s="31">
        <v>45233</v>
      </c>
      <c r="D8807" s="19" t="s">
        <v>2560</v>
      </c>
      <c r="E8807" s="20" t="str">
        <f>IF(ISBLANK(LeaveTracker[[#This Row],[Employee Name]]),"-----",VLOOKUP(LeaveTracker[[#This Row],[Employee Name]],'List of Employees'!$B$4:$H$767,7))</f>
        <v>PICNIC GROVE</v>
      </c>
      <c r="F8807" s="66" t="str">
        <f>IF(ISBLANK(LeaveTracker[[#This Row],[Employee Name]]),"-----",VLOOKUP(LeaveTracker[[#This Row],[Employee Name]],'List of Employees'!$B$4:$H$767,6))</f>
        <v>PERMANENT</v>
      </c>
      <c r="G8807" s="24">
        <v>45253</v>
      </c>
      <c r="H8807" s="24">
        <v>45253</v>
      </c>
      <c r="I8807" s="20" t="s">
        <v>297</v>
      </c>
      <c r="J8807" s="42" t="s">
        <v>1000</v>
      </c>
      <c r="K8807" s="57" t="str">
        <f ca="1">LeaveTracker[[#This Row],[Days]]&amp;" "&amp;LeaveTracker[[#This Row],[Type of Leave]]</f>
        <v>1 OTHER</v>
      </c>
      <c r="L8807" s="23">
        <f ca="1">NETWORKDAYS(LeaveTracker[[#This Row],[Start Date]],LeaveTracker[[#This Row],[End Date]],lstHolidays)</f>
        <v>1</v>
      </c>
      <c r="M8807" s="27"/>
    </row>
    <row r="8808" spans="1:13" ht="30" customHeight="1" x14ac:dyDescent="0.3">
      <c r="A8808" s="27">
        <v>4807</v>
      </c>
      <c r="B8808" s="31">
        <v>45239</v>
      </c>
      <c r="C8808" s="31">
        <v>45233</v>
      </c>
      <c r="D8808" s="19" t="s">
        <v>2560</v>
      </c>
      <c r="E8808" s="20" t="str">
        <f>IF(ISBLANK(LeaveTracker[[#This Row],[Employee Name]]),"-----",VLOOKUP(LeaveTracker[[#This Row],[Employee Name]],'List of Employees'!$B$4:$H$767,7))</f>
        <v>PICNIC GROVE</v>
      </c>
      <c r="F8808" s="66" t="str">
        <f>IF(ISBLANK(LeaveTracker[[#This Row],[Employee Name]]),"-----",VLOOKUP(LeaveTracker[[#This Row],[Employee Name]],'List of Employees'!$B$4:$H$767,6))</f>
        <v>PERMANENT</v>
      </c>
      <c r="G8808" s="24">
        <v>45280</v>
      </c>
      <c r="H8808" s="24">
        <v>45280</v>
      </c>
      <c r="I8808" s="20" t="s">
        <v>297</v>
      </c>
      <c r="J8808" s="42" t="s">
        <v>1000</v>
      </c>
      <c r="K8808" s="57" t="str">
        <f ca="1">LeaveTracker[[#This Row],[Days]]&amp;" "&amp;LeaveTracker[[#This Row],[Type of Leave]]</f>
        <v>1 OTHER</v>
      </c>
      <c r="L8808" s="23">
        <f ca="1">NETWORKDAYS(LeaveTracker[[#This Row],[Start Date]],LeaveTracker[[#This Row],[End Date]],lstHolidays)</f>
        <v>1</v>
      </c>
      <c r="M8808" s="27"/>
    </row>
    <row r="8809" spans="1:13" ht="30" customHeight="1" x14ac:dyDescent="0.3">
      <c r="A8809" s="27">
        <f>A8806+1</f>
        <v>4808</v>
      </c>
      <c r="B8809" s="31">
        <v>45239</v>
      </c>
      <c r="C8809" s="31">
        <v>45236</v>
      </c>
      <c r="D8809" s="19" t="s">
        <v>2617</v>
      </c>
      <c r="E8809" s="20" t="str">
        <f>IF(ISBLANK(LeaveTracker[[#This Row],[Employee Name]]),"-----",VLOOKUP(LeaveTracker[[#This Row],[Employee Name]],'List of Employees'!$B$4:$H$767,7))</f>
        <v>CBO</v>
      </c>
      <c r="F8809" s="66" t="str">
        <f>IF(ISBLANK(LeaveTracker[[#This Row],[Employee Name]]),"-----",VLOOKUP(LeaveTracker[[#This Row],[Employee Name]],'List of Employees'!$B$4:$H$767,6))</f>
        <v>PERMANENT</v>
      </c>
      <c r="G8809" s="24">
        <v>45233</v>
      </c>
      <c r="H8809" s="24">
        <v>45233</v>
      </c>
      <c r="I8809" s="20" t="s">
        <v>81</v>
      </c>
      <c r="K8809" s="57" t="str">
        <f ca="1">LeaveTracker[[#This Row],[Days]]&amp;" "&amp;LeaveTracker[[#This Row],[Type of Leave]]</f>
        <v>1 SL</v>
      </c>
      <c r="L8809" s="23">
        <f ca="1">NETWORKDAYS(LeaveTracker[[#This Row],[Start Date]],LeaveTracker[[#This Row],[End Date]],lstHolidays)</f>
        <v>1</v>
      </c>
      <c r="M8809" s="27"/>
    </row>
    <row r="8810" spans="1:13" ht="30" customHeight="1" x14ac:dyDescent="0.3">
      <c r="A8810" s="27">
        <f t="shared" si="116"/>
        <v>4809</v>
      </c>
      <c r="B8810" s="31">
        <v>45239</v>
      </c>
      <c r="C8810" s="31">
        <v>45230</v>
      </c>
      <c r="D8810" s="19" t="s">
        <v>1867</v>
      </c>
      <c r="E8810" s="20" t="str">
        <f>IF(ISBLANK(LeaveTracker[[#This Row],[Employee Name]]),"-----",VLOOKUP(LeaveTracker[[#This Row],[Employee Name]],'List of Employees'!$B$4:$H$767,7))</f>
        <v>GSO</v>
      </c>
      <c r="F8810" s="66" t="str">
        <f>IF(ISBLANK(LeaveTracker[[#This Row],[Employee Name]]),"-----",VLOOKUP(LeaveTracker[[#This Row],[Employee Name]],'List of Employees'!$B$4:$H$767,6))</f>
        <v>CASUAL</v>
      </c>
      <c r="G8810" s="24">
        <v>45238</v>
      </c>
      <c r="H8810" s="24">
        <v>45247</v>
      </c>
      <c r="I8810" s="20" t="s">
        <v>82</v>
      </c>
      <c r="K8810" s="57" t="str">
        <f ca="1">LeaveTracker[[#This Row],[Days]]&amp;" "&amp;LeaveTracker[[#This Row],[Type of Leave]]</f>
        <v>8 VL</v>
      </c>
      <c r="L8810" s="23">
        <f ca="1">NETWORKDAYS(LeaveTracker[[#This Row],[Start Date]],LeaveTracker[[#This Row],[End Date]],lstHolidays)</f>
        <v>8</v>
      </c>
      <c r="M8810" s="27"/>
    </row>
    <row r="8811" spans="1:13" ht="30" customHeight="1" x14ac:dyDescent="0.3">
      <c r="A8811" s="27">
        <f t="shared" si="116"/>
        <v>4810</v>
      </c>
      <c r="B8811" s="31">
        <v>45239</v>
      </c>
      <c r="C8811" s="31">
        <v>45236</v>
      </c>
      <c r="D8811" s="19" t="s">
        <v>1867</v>
      </c>
      <c r="E8811" s="20" t="str">
        <f>IF(ISBLANK(LeaveTracker[[#This Row],[Employee Name]]),"-----",VLOOKUP(LeaveTracker[[#This Row],[Employee Name]],'List of Employees'!$B$4:$H$767,7))</f>
        <v>GSO</v>
      </c>
      <c r="F8811" s="66" t="str">
        <f>IF(ISBLANK(LeaveTracker[[#This Row],[Employee Name]]),"-----",VLOOKUP(LeaveTracker[[#This Row],[Employee Name]],'List of Employees'!$B$4:$H$767,6))</f>
        <v>CASUAL</v>
      </c>
      <c r="G8811" s="24">
        <v>45233</v>
      </c>
      <c r="H8811" s="24">
        <v>45233</v>
      </c>
      <c r="I8811" s="20" t="s">
        <v>81</v>
      </c>
      <c r="K8811" s="57" t="str">
        <f ca="1">LeaveTracker[[#This Row],[Days]]&amp;" "&amp;LeaveTracker[[#This Row],[Type of Leave]]</f>
        <v>1 SL</v>
      </c>
      <c r="L8811" s="23">
        <f ca="1">NETWORKDAYS(LeaveTracker[[#This Row],[Start Date]],LeaveTracker[[#This Row],[End Date]],lstHolidays)</f>
        <v>1</v>
      </c>
      <c r="M8811" s="27"/>
    </row>
    <row r="8812" spans="1:13" ht="30" customHeight="1" x14ac:dyDescent="0.3">
      <c r="A8812" s="27">
        <f t="shared" si="116"/>
        <v>4811</v>
      </c>
      <c r="B8812" s="31">
        <v>45239</v>
      </c>
      <c r="C8812" s="31">
        <v>45236</v>
      </c>
      <c r="D8812" s="19" t="s">
        <v>1955</v>
      </c>
      <c r="E8812" s="20" t="str">
        <f>IF(ISBLANK(LeaveTracker[[#This Row],[Employee Name]]),"-----",VLOOKUP(LeaveTracker[[#This Row],[Employee Name]],'List of Employees'!$B$4:$H$767,7))</f>
        <v>TERMINAL</v>
      </c>
      <c r="F8812" s="66" t="str">
        <f>IF(ISBLANK(LeaveTracker[[#This Row],[Employee Name]]),"-----",VLOOKUP(LeaveTracker[[#This Row],[Employee Name]],'List of Employees'!$B$4:$H$767,6))</f>
        <v>CASUAL</v>
      </c>
      <c r="G8812" s="24">
        <v>45239</v>
      </c>
      <c r="H8812" s="24">
        <v>45240</v>
      </c>
      <c r="I8812" s="20" t="s">
        <v>82</v>
      </c>
      <c r="K8812" s="57" t="str">
        <f ca="1">LeaveTracker[[#This Row],[Days]]&amp;" "&amp;LeaveTracker[[#This Row],[Type of Leave]]</f>
        <v>2 VL</v>
      </c>
      <c r="L8812" s="23">
        <f ca="1">NETWORKDAYS(LeaveTracker[[#This Row],[Start Date]],LeaveTracker[[#This Row],[End Date]],lstHolidays)</f>
        <v>2</v>
      </c>
      <c r="M8812" s="27"/>
    </row>
    <row r="8813" spans="1:13" ht="30" customHeight="1" x14ac:dyDescent="0.3">
      <c r="A8813" s="27">
        <v>4811</v>
      </c>
      <c r="B8813" s="31">
        <v>45239</v>
      </c>
      <c r="C8813" s="31">
        <v>45236</v>
      </c>
      <c r="D8813" s="19" t="s">
        <v>1955</v>
      </c>
      <c r="E8813" s="20" t="str">
        <f>IF(ISBLANK(LeaveTracker[[#This Row],[Employee Name]]),"-----",VLOOKUP(LeaveTracker[[#This Row],[Employee Name]],'List of Employees'!$B$4:$H$767,7))</f>
        <v>TERMINAL</v>
      </c>
      <c r="F8813" s="66" t="str">
        <f>IF(ISBLANK(LeaveTracker[[#This Row],[Employee Name]]),"-----",VLOOKUP(LeaveTracker[[#This Row],[Employee Name]],'List of Employees'!$B$4:$H$767,6))</f>
        <v>CASUAL</v>
      </c>
      <c r="G8813" s="24">
        <v>45246</v>
      </c>
      <c r="H8813" s="24">
        <v>45247</v>
      </c>
      <c r="I8813" s="20" t="s">
        <v>82</v>
      </c>
      <c r="K8813" s="57" t="str">
        <f ca="1">LeaveTracker[[#This Row],[Days]]&amp;" "&amp;LeaveTracker[[#This Row],[Type of Leave]]</f>
        <v>2 VL</v>
      </c>
      <c r="L8813" s="23">
        <f ca="1">NETWORKDAYS(LeaveTracker[[#This Row],[Start Date]],LeaveTracker[[#This Row],[End Date]],lstHolidays)</f>
        <v>2</v>
      </c>
      <c r="M8813" s="27"/>
    </row>
    <row r="8814" spans="1:13" ht="30" customHeight="1" x14ac:dyDescent="0.3">
      <c r="A8814" s="27">
        <v>4811</v>
      </c>
      <c r="B8814" s="31">
        <v>45239</v>
      </c>
      <c r="C8814" s="31">
        <v>45236</v>
      </c>
      <c r="D8814" s="19" t="s">
        <v>1955</v>
      </c>
      <c r="E8814" s="20" t="str">
        <f>IF(ISBLANK(LeaveTracker[[#This Row],[Employee Name]]),"-----",VLOOKUP(LeaveTracker[[#This Row],[Employee Name]],'List of Employees'!$B$4:$H$767,7))</f>
        <v>TERMINAL</v>
      </c>
      <c r="F8814" s="66" t="str">
        <f>IF(ISBLANK(LeaveTracker[[#This Row],[Employee Name]]),"-----",VLOOKUP(LeaveTracker[[#This Row],[Employee Name]],'List of Employees'!$B$4:$H$767,6))</f>
        <v>CASUAL</v>
      </c>
      <c r="G8814" s="24">
        <v>45253</v>
      </c>
      <c r="H8814" s="24">
        <v>45254</v>
      </c>
      <c r="I8814" s="20" t="s">
        <v>82</v>
      </c>
      <c r="K8814" s="57" t="str">
        <f ca="1">LeaveTracker[[#This Row],[Days]]&amp;" "&amp;LeaveTracker[[#This Row],[Type of Leave]]</f>
        <v>2 VL</v>
      </c>
      <c r="L8814" s="23">
        <f ca="1">NETWORKDAYS(LeaveTracker[[#This Row],[Start Date]],LeaveTracker[[#This Row],[End Date]],lstHolidays)</f>
        <v>2</v>
      </c>
      <c r="M8814" s="27"/>
    </row>
    <row r="8815" spans="1:13" ht="30" customHeight="1" x14ac:dyDescent="0.3">
      <c r="A8815" s="27">
        <f>A8812+1</f>
        <v>4812</v>
      </c>
      <c r="B8815" s="31">
        <v>45239</v>
      </c>
      <c r="C8815" s="31">
        <v>45236</v>
      </c>
      <c r="D8815" s="19" t="s">
        <v>1955</v>
      </c>
      <c r="E8815" s="20" t="str">
        <f>IF(ISBLANK(LeaveTracker[[#This Row],[Employee Name]]),"-----",VLOOKUP(LeaveTracker[[#This Row],[Employee Name]],'List of Employees'!$B$4:$H$767,7))</f>
        <v>TERMINAL</v>
      </c>
      <c r="F8815" s="66" t="str">
        <f>IF(ISBLANK(LeaveTracker[[#This Row],[Employee Name]]),"-----",VLOOKUP(LeaveTracker[[#This Row],[Employee Name]],'List of Employees'!$B$4:$H$767,6))</f>
        <v>CASUAL</v>
      </c>
      <c r="G8815" s="24">
        <v>45233</v>
      </c>
      <c r="H8815" s="24">
        <v>45233</v>
      </c>
      <c r="I8815" s="20" t="s">
        <v>81</v>
      </c>
      <c r="K8815" s="57" t="str">
        <f ca="1">LeaveTracker[[#This Row],[Days]]&amp;" "&amp;LeaveTracker[[#This Row],[Type of Leave]]</f>
        <v>1 SL</v>
      </c>
      <c r="L8815" s="23">
        <f ca="1">NETWORKDAYS(LeaveTracker[[#This Row],[Start Date]],LeaveTracker[[#This Row],[End Date]],lstHolidays)</f>
        <v>1</v>
      </c>
      <c r="M8815" s="27"/>
    </row>
    <row r="8816" spans="1:13" ht="30" customHeight="1" x14ac:dyDescent="0.3">
      <c r="A8816" s="27">
        <f t="shared" si="116"/>
        <v>4813</v>
      </c>
      <c r="B8816" s="31">
        <v>45239</v>
      </c>
      <c r="C8816" s="31">
        <v>45237</v>
      </c>
      <c r="D8816" s="19" t="s">
        <v>2563</v>
      </c>
      <c r="E8816" s="20" t="str">
        <f>IF(ISBLANK(LeaveTracker[[#This Row],[Employee Name]]),"-----",VLOOKUP(LeaveTracker[[#This Row],[Employee Name]],'List of Employees'!$B$4:$H$767,7))</f>
        <v>TICC</v>
      </c>
      <c r="F8816" s="66" t="str">
        <f>IF(ISBLANK(LeaveTracker[[#This Row],[Employee Name]]),"-----",VLOOKUP(LeaveTracker[[#This Row],[Employee Name]],'List of Employees'!$B$4:$H$767,6))</f>
        <v>PERMANENT</v>
      </c>
      <c r="G8816" s="24">
        <v>45233</v>
      </c>
      <c r="H8816" s="24">
        <v>45236</v>
      </c>
      <c r="I8816" s="20" t="s">
        <v>81</v>
      </c>
      <c r="K8816" s="57" t="str">
        <f ca="1">LeaveTracker[[#This Row],[Days]]&amp;" "&amp;LeaveTracker[[#This Row],[Type of Leave]]</f>
        <v>2 SL</v>
      </c>
      <c r="L8816" s="23">
        <f ca="1">NETWORKDAYS(LeaveTracker[[#This Row],[Start Date]],LeaveTracker[[#This Row],[End Date]],lstHolidays)</f>
        <v>2</v>
      </c>
      <c r="M8816" s="27"/>
    </row>
    <row r="8817" spans="1:13" ht="30" customHeight="1" x14ac:dyDescent="0.3">
      <c r="A8817" s="27">
        <f t="shared" si="116"/>
        <v>4814</v>
      </c>
      <c r="B8817" s="31">
        <v>45239</v>
      </c>
      <c r="C8817" s="31">
        <v>45233</v>
      </c>
      <c r="D8817" s="19" t="s">
        <v>1858</v>
      </c>
      <c r="E8817" s="20" t="str">
        <f>IF(ISBLANK(LeaveTracker[[#This Row],[Employee Name]]),"-----",VLOOKUP(LeaveTracker[[#This Row],[Employee Name]],'List of Employees'!$B$4:$H$767,7))</f>
        <v>TICC</v>
      </c>
      <c r="F8817" s="66" t="str">
        <f>IF(ISBLANK(LeaveTracker[[#This Row],[Employee Name]]),"-----",VLOOKUP(LeaveTracker[[#This Row],[Employee Name]],'List of Employees'!$B$4:$H$767,6))</f>
        <v>CASUAL</v>
      </c>
      <c r="G8817" s="24">
        <v>45246</v>
      </c>
      <c r="H8817" s="24">
        <v>45247</v>
      </c>
      <c r="I8817" s="20" t="s">
        <v>82</v>
      </c>
      <c r="K8817" s="57" t="str">
        <f ca="1">LeaveTracker[[#This Row],[Days]]&amp;" "&amp;LeaveTracker[[#This Row],[Type of Leave]]</f>
        <v>2 VL</v>
      </c>
      <c r="L8817" s="23">
        <f ca="1">NETWORKDAYS(LeaveTracker[[#This Row],[Start Date]],LeaveTracker[[#This Row],[End Date]],lstHolidays)</f>
        <v>2</v>
      </c>
      <c r="M8817" s="27"/>
    </row>
    <row r="8818" spans="1:13" ht="30" customHeight="1" x14ac:dyDescent="0.3">
      <c r="A8818" s="27">
        <v>4814</v>
      </c>
      <c r="B8818" s="31">
        <v>45239</v>
      </c>
      <c r="C8818" s="31">
        <v>45233</v>
      </c>
      <c r="D8818" s="19" t="s">
        <v>1858</v>
      </c>
      <c r="E8818" s="20" t="str">
        <f>IF(ISBLANK(LeaveTracker[[#This Row],[Employee Name]]),"-----",VLOOKUP(LeaveTracker[[#This Row],[Employee Name]],'List of Employees'!$B$4:$H$767,7))</f>
        <v>TICC</v>
      </c>
      <c r="F8818" s="66" t="str">
        <f>IF(ISBLANK(LeaveTracker[[#This Row],[Employee Name]]),"-----",VLOOKUP(LeaveTracker[[#This Row],[Employee Name]],'List of Employees'!$B$4:$H$767,6))</f>
        <v>CASUAL</v>
      </c>
      <c r="G8818" s="24">
        <v>45251</v>
      </c>
      <c r="H8818" s="24">
        <v>45251</v>
      </c>
      <c r="I8818" s="20" t="s">
        <v>82</v>
      </c>
      <c r="K8818" s="57" t="str">
        <f ca="1">LeaveTracker[[#This Row],[Days]]&amp;" "&amp;LeaveTracker[[#This Row],[Type of Leave]]</f>
        <v>1 VL</v>
      </c>
      <c r="L8818" s="23">
        <f ca="1">NETWORKDAYS(LeaveTracker[[#This Row],[Start Date]],LeaveTracker[[#This Row],[End Date]],lstHolidays)</f>
        <v>1</v>
      </c>
      <c r="M8818" s="27"/>
    </row>
    <row r="8819" spans="1:13" ht="30" customHeight="1" x14ac:dyDescent="0.3">
      <c r="A8819" s="27">
        <v>4814</v>
      </c>
      <c r="B8819" s="31">
        <v>45239</v>
      </c>
      <c r="C8819" s="31">
        <v>45233</v>
      </c>
      <c r="D8819" s="19" t="s">
        <v>1858</v>
      </c>
      <c r="E8819" s="20" t="str">
        <f>IF(ISBLANK(LeaveTracker[[#This Row],[Employee Name]]),"-----",VLOOKUP(LeaveTracker[[#This Row],[Employee Name]],'List of Employees'!$B$4:$H$767,7))</f>
        <v>TICC</v>
      </c>
      <c r="F8819" s="66" t="str">
        <f>IF(ISBLANK(LeaveTracker[[#This Row],[Employee Name]]),"-----",VLOOKUP(LeaveTracker[[#This Row],[Employee Name]],'List of Employees'!$B$4:$H$767,6))</f>
        <v>CASUAL</v>
      </c>
      <c r="G8819" s="24">
        <v>45254</v>
      </c>
      <c r="H8819" s="24">
        <v>45254</v>
      </c>
      <c r="I8819" s="20" t="s">
        <v>82</v>
      </c>
      <c r="K8819" s="57" t="str">
        <f ca="1">LeaveTracker[[#This Row],[Days]]&amp;" "&amp;LeaveTracker[[#This Row],[Type of Leave]]</f>
        <v>1 VL</v>
      </c>
      <c r="L8819" s="23">
        <f ca="1">NETWORKDAYS(LeaveTracker[[#This Row],[Start Date]],LeaveTracker[[#This Row],[End Date]],lstHolidays)</f>
        <v>1</v>
      </c>
      <c r="M8819" s="27"/>
    </row>
    <row r="8820" spans="1:13" ht="30" customHeight="1" x14ac:dyDescent="0.3">
      <c r="A8820" s="27">
        <v>4814</v>
      </c>
      <c r="B8820" s="31">
        <v>45239</v>
      </c>
      <c r="C8820" s="31">
        <v>45233</v>
      </c>
      <c r="D8820" s="19" t="s">
        <v>1858</v>
      </c>
      <c r="E8820" s="20" t="str">
        <f>IF(ISBLANK(LeaveTracker[[#This Row],[Employee Name]]),"-----",VLOOKUP(LeaveTracker[[#This Row],[Employee Name]],'List of Employees'!$B$4:$H$767,7))</f>
        <v>TICC</v>
      </c>
      <c r="F8820" s="66" t="str">
        <f>IF(ISBLANK(LeaveTracker[[#This Row],[Employee Name]]),"-----",VLOOKUP(LeaveTracker[[#This Row],[Employee Name]],'List of Employees'!$B$4:$H$767,6))</f>
        <v>CASUAL</v>
      </c>
      <c r="G8820" s="24">
        <v>45258</v>
      </c>
      <c r="H8820" s="24">
        <v>45258</v>
      </c>
      <c r="I8820" s="20" t="s">
        <v>82</v>
      </c>
      <c r="K8820" s="57" t="str">
        <f ca="1">LeaveTracker[[#This Row],[Days]]&amp;" "&amp;LeaveTracker[[#This Row],[Type of Leave]]</f>
        <v>1 VL</v>
      </c>
      <c r="L8820" s="23">
        <f ca="1">NETWORKDAYS(LeaveTracker[[#This Row],[Start Date]],LeaveTracker[[#This Row],[End Date]],lstHolidays)</f>
        <v>1</v>
      </c>
      <c r="M8820" s="27"/>
    </row>
    <row r="8821" spans="1:13" ht="30" customHeight="1" x14ac:dyDescent="0.3">
      <c r="A8821" s="27">
        <f>A8817+1</f>
        <v>4815</v>
      </c>
      <c r="B8821" s="31">
        <v>45239</v>
      </c>
      <c r="C8821" s="31">
        <v>45237</v>
      </c>
      <c r="D8821" s="19" t="s">
        <v>2073</v>
      </c>
      <c r="E8821" s="20" t="str">
        <f>IF(ISBLANK(LeaveTracker[[#This Row],[Employee Name]]),"-----",VLOOKUP(LeaveTracker[[#This Row],[Employee Name]],'List of Employees'!$B$4:$H$767,7))</f>
        <v>LEGAL OFFICE</v>
      </c>
      <c r="F8821" s="66" t="str">
        <f>IF(ISBLANK(LeaveTracker[[#This Row],[Employee Name]]),"-----",VLOOKUP(LeaveTracker[[#This Row],[Employee Name]],'List of Employees'!$B$4:$H$767,6))</f>
        <v>CASUAL</v>
      </c>
      <c r="G8821" s="24">
        <v>45201</v>
      </c>
      <c r="H8821" s="24">
        <v>45201</v>
      </c>
      <c r="I8821" s="20" t="s">
        <v>81</v>
      </c>
      <c r="K8821" s="57" t="str">
        <f ca="1">LeaveTracker[[#This Row],[Days]]&amp;" "&amp;LeaveTracker[[#This Row],[Type of Leave]]</f>
        <v>1 SL</v>
      </c>
      <c r="L8821" s="23">
        <f ca="1">NETWORKDAYS(LeaveTracker[[#This Row],[Start Date]],LeaveTracker[[#This Row],[End Date]],lstHolidays)</f>
        <v>1</v>
      </c>
      <c r="M8821" s="27"/>
    </row>
    <row r="8822" spans="1:13" ht="30" customHeight="1" x14ac:dyDescent="0.3">
      <c r="A8822" s="27">
        <v>4815</v>
      </c>
      <c r="B8822" s="31">
        <v>45239</v>
      </c>
      <c r="C8822" s="31">
        <v>45237</v>
      </c>
      <c r="D8822" s="19" t="s">
        <v>2073</v>
      </c>
      <c r="E8822" s="20" t="str">
        <f>IF(ISBLANK(LeaveTracker[[#This Row],[Employee Name]]),"-----",VLOOKUP(LeaveTracker[[#This Row],[Employee Name]],'List of Employees'!$B$4:$H$767,7))</f>
        <v>LEGAL OFFICE</v>
      </c>
      <c r="F8822" s="66" t="str">
        <f>IF(ISBLANK(LeaveTracker[[#This Row],[Employee Name]]),"-----",VLOOKUP(LeaveTracker[[#This Row],[Employee Name]],'List of Employees'!$B$4:$H$767,6))</f>
        <v>CASUAL</v>
      </c>
      <c r="G8822" s="24">
        <v>45230</v>
      </c>
      <c r="H8822" s="24">
        <v>45230</v>
      </c>
      <c r="I8822" s="20" t="s">
        <v>81</v>
      </c>
      <c r="K8822" s="57" t="str">
        <f ca="1">LeaveTracker[[#This Row],[Days]]&amp;" "&amp;LeaveTracker[[#This Row],[Type of Leave]]</f>
        <v>1 SL</v>
      </c>
      <c r="L8822" s="23">
        <f ca="1">NETWORKDAYS(LeaveTracker[[#This Row],[Start Date]],LeaveTracker[[#This Row],[End Date]],lstHolidays)</f>
        <v>1</v>
      </c>
      <c r="M8822" s="27"/>
    </row>
    <row r="8823" spans="1:13" ht="30" customHeight="1" x14ac:dyDescent="0.3">
      <c r="A8823" s="27">
        <f>A8821+1</f>
        <v>4816</v>
      </c>
      <c r="B8823" s="31">
        <v>45239</v>
      </c>
      <c r="C8823" s="31">
        <v>45236</v>
      </c>
      <c r="D8823" s="19" t="s">
        <v>322</v>
      </c>
      <c r="E8823" s="20" t="str">
        <f>IF(ISBLANK(LeaveTracker[[#This Row],[Employee Name]]),"-----",VLOOKUP(LeaveTracker[[#This Row],[Employee Name]],'List of Employees'!$B$4:$H$767,7))</f>
        <v>CEO</v>
      </c>
      <c r="F8823" s="66" t="str">
        <f>IF(ISBLANK(LeaveTracker[[#This Row],[Employee Name]]),"-----",VLOOKUP(LeaveTracker[[#This Row],[Employee Name]],'List of Employees'!$B$4:$H$767,6))</f>
        <v>PERMANENT</v>
      </c>
      <c r="G8823" s="24">
        <v>45233</v>
      </c>
      <c r="H8823" s="24">
        <v>45233</v>
      </c>
      <c r="I8823" s="20" t="s">
        <v>297</v>
      </c>
      <c r="J8823" s="42" t="s">
        <v>1000</v>
      </c>
      <c r="K8823" s="57" t="str">
        <f ca="1">LeaveTracker[[#This Row],[Days]]&amp;" "&amp;LeaveTracker[[#This Row],[Type of Leave]]</f>
        <v>1 OTHER</v>
      </c>
      <c r="L8823" s="23">
        <f ca="1">NETWORKDAYS(LeaveTracker[[#This Row],[Start Date]],LeaveTracker[[#This Row],[End Date]],lstHolidays)</f>
        <v>1</v>
      </c>
      <c r="M8823" s="27"/>
    </row>
    <row r="8824" spans="1:13" ht="30" customHeight="1" x14ac:dyDescent="0.3">
      <c r="A8824" s="27">
        <f t="shared" si="116"/>
        <v>4817</v>
      </c>
      <c r="B8824" s="31">
        <v>45239</v>
      </c>
      <c r="C8824" s="31">
        <v>45236</v>
      </c>
      <c r="D8824" s="19" t="s">
        <v>1307</v>
      </c>
      <c r="E8824" s="20" t="str">
        <f>IF(ISBLANK(LeaveTracker[[#This Row],[Employee Name]]),"-----",VLOOKUP(LeaveTracker[[#This Row],[Employee Name]],'List of Employees'!$B$4:$H$767,7))</f>
        <v>CEO</v>
      </c>
      <c r="F8824" s="66" t="str">
        <f>IF(ISBLANK(LeaveTracker[[#This Row],[Employee Name]]),"-----",VLOOKUP(LeaveTracker[[#This Row],[Employee Name]],'List of Employees'!$B$4:$H$767,6))</f>
        <v>PERMANENT</v>
      </c>
      <c r="G8824" s="24">
        <v>45233</v>
      </c>
      <c r="H8824" s="24">
        <v>45233</v>
      </c>
      <c r="I8824" s="20" t="s">
        <v>81</v>
      </c>
      <c r="K8824" s="57" t="str">
        <f ca="1">LeaveTracker[[#This Row],[Days]]&amp;" "&amp;LeaveTracker[[#This Row],[Type of Leave]]</f>
        <v>1 SL</v>
      </c>
      <c r="L8824" s="23">
        <f ca="1">NETWORKDAYS(LeaveTracker[[#This Row],[Start Date]],LeaveTracker[[#This Row],[End Date]],lstHolidays)</f>
        <v>1</v>
      </c>
      <c r="M8824" s="27"/>
    </row>
    <row r="8825" spans="1:13" ht="30" customHeight="1" x14ac:dyDescent="0.3">
      <c r="A8825" s="27">
        <f t="shared" si="116"/>
        <v>4818</v>
      </c>
      <c r="B8825" s="31">
        <v>45239</v>
      </c>
      <c r="C8825" s="31">
        <v>45233</v>
      </c>
      <c r="D8825" s="19" t="s">
        <v>2319</v>
      </c>
      <c r="E8825" s="20" t="str">
        <f>IF(ISBLANK(LeaveTracker[[#This Row],[Employee Name]]),"-----",VLOOKUP(LeaveTracker[[#This Row],[Employee Name]],'List of Employees'!$B$4:$H$767,7))</f>
        <v>CEO</v>
      </c>
      <c r="F8825" s="66" t="str">
        <f>IF(ISBLANK(LeaveTracker[[#This Row],[Employee Name]]),"-----",VLOOKUP(LeaveTracker[[#This Row],[Employee Name]],'List of Employees'!$B$4:$H$767,6))</f>
        <v>CASUAL</v>
      </c>
      <c r="G8825" s="24">
        <v>45230</v>
      </c>
      <c r="H8825" s="24">
        <v>45230</v>
      </c>
      <c r="I8825" s="20" t="s">
        <v>81</v>
      </c>
      <c r="K8825" s="57" t="str">
        <f ca="1">LeaveTracker[[#This Row],[Days]]&amp;" "&amp;LeaveTracker[[#This Row],[Type of Leave]]</f>
        <v>1 SL</v>
      </c>
      <c r="L8825" s="23">
        <f ca="1">NETWORKDAYS(LeaveTracker[[#This Row],[Start Date]],LeaveTracker[[#This Row],[End Date]],lstHolidays)</f>
        <v>1</v>
      </c>
      <c r="M8825" s="27"/>
    </row>
    <row r="8826" spans="1:13" ht="30" customHeight="1" x14ac:dyDescent="0.3">
      <c r="A8826" s="27">
        <f t="shared" si="116"/>
        <v>4819</v>
      </c>
      <c r="B8826" s="31">
        <v>45239</v>
      </c>
      <c r="C8826" s="31">
        <v>45219</v>
      </c>
      <c r="D8826" s="19" t="s">
        <v>1728</v>
      </c>
      <c r="E8826" s="20" t="str">
        <f>IF(ISBLANK(LeaveTracker[[#This Row],[Employee Name]]),"-----",VLOOKUP(LeaveTracker[[#This Row],[Employee Name]],'List of Employees'!$B$4:$H$767,7))</f>
        <v>ASSESSOR</v>
      </c>
      <c r="F8826" s="66" t="str">
        <f>IF(ISBLANK(LeaveTracker[[#This Row],[Employee Name]]),"-----",VLOOKUP(LeaveTracker[[#This Row],[Employee Name]],'List of Employees'!$B$4:$H$767,6))</f>
        <v>CASUAL</v>
      </c>
      <c r="G8826" s="24">
        <v>45230</v>
      </c>
      <c r="H8826" s="24">
        <v>45230</v>
      </c>
      <c r="I8826" s="20" t="s">
        <v>82</v>
      </c>
      <c r="K8826" s="57" t="str">
        <f ca="1">LeaveTracker[[#This Row],[Days]]&amp;" "&amp;LeaveTracker[[#This Row],[Type of Leave]]</f>
        <v>1 VL</v>
      </c>
      <c r="L8826" s="23">
        <f ca="1">NETWORKDAYS(LeaveTracker[[#This Row],[Start Date]],LeaveTracker[[#This Row],[End Date]],lstHolidays)</f>
        <v>1</v>
      </c>
      <c r="M8826" s="27"/>
    </row>
    <row r="8827" spans="1:13" ht="30" customHeight="1" x14ac:dyDescent="0.3">
      <c r="A8827" s="27">
        <v>4819</v>
      </c>
      <c r="B8827" s="31">
        <v>45239</v>
      </c>
      <c r="C8827" s="31">
        <v>45219</v>
      </c>
      <c r="D8827" s="19" t="s">
        <v>1728</v>
      </c>
      <c r="E8827" s="20" t="str">
        <f>IF(ISBLANK(LeaveTracker[[#This Row],[Employee Name]]),"-----",VLOOKUP(LeaveTracker[[#This Row],[Employee Name]],'List of Employees'!$B$4:$H$767,7))</f>
        <v>ASSESSOR</v>
      </c>
      <c r="F8827" s="66" t="str">
        <f>IF(ISBLANK(LeaveTracker[[#This Row],[Employee Name]]),"-----",VLOOKUP(LeaveTracker[[#This Row],[Employee Name]],'List of Employees'!$B$4:$H$767,6))</f>
        <v>CASUAL</v>
      </c>
      <c r="G8827" s="24">
        <v>45233</v>
      </c>
      <c r="H8827" s="24">
        <v>45233</v>
      </c>
      <c r="I8827" s="20" t="s">
        <v>82</v>
      </c>
      <c r="K8827" s="57" t="str">
        <f ca="1">LeaveTracker[[#This Row],[Days]]&amp;" "&amp;LeaveTracker[[#This Row],[Type of Leave]]</f>
        <v>1 VL</v>
      </c>
      <c r="L8827" s="23">
        <f ca="1">NETWORKDAYS(LeaveTracker[[#This Row],[Start Date]],LeaveTracker[[#This Row],[End Date]],lstHolidays)</f>
        <v>1</v>
      </c>
      <c r="M8827" s="27"/>
    </row>
    <row r="8828" spans="1:13" ht="30" customHeight="1" x14ac:dyDescent="0.3">
      <c r="A8828" s="27">
        <f>A8826+1</f>
        <v>4820</v>
      </c>
      <c r="B8828" s="31">
        <v>45239</v>
      </c>
      <c r="C8828" s="31">
        <v>45219</v>
      </c>
      <c r="D8828" s="19" t="s">
        <v>1848</v>
      </c>
      <c r="E8828" s="20" t="str">
        <f>IF(ISBLANK(LeaveTracker[[#This Row],[Employee Name]]),"-----",VLOOKUP(LeaveTracker[[#This Row],[Employee Name]],'List of Employees'!$B$4:$H$767,7))</f>
        <v>TCSNHS-ISHS</v>
      </c>
      <c r="F8828" s="66" t="str">
        <f>IF(ISBLANK(LeaveTracker[[#This Row],[Employee Name]]),"-----",VLOOKUP(LeaveTracker[[#This Row],[Employee Name]],'List of Employees'!$B$4:$H$767,6))</f>
        <v>CASUAL</v>
      </c>
      <c r="G8828" s="24">
        <v>45237</v>
      </c>
      <c r="H8828" s="24">
        <v>45237</v>
      </c>
      <c r="I8828" s="20" t="s">
        <v>82</v>
      </c>
      <c r="K8828" s="57" t="str">
        <f ca="1">LeaveTracker[[#This Row],[Days]]&amp;" "&amp;LeaveTracker[[#This Row],[Type of Leave]]</f>
        <v>1 VL</v>
      </c>
      <c r="L8828" s="23">
        <f ca="1">NETWORKDAYS(LeaveTracker[[#This Row],[Start Date]],LeaveTracker[[#This Row],[End Date]],lstHolidays)</f>
        <v>1</v>
      </c>
      <c r="M8828" s="27"/>
    </row>
    <row r="8829" spans="1:13" ht="30" customHeight="1" x14ac:dyDescent="0.3">
      <c r="A8829" s="27">
        <v>4820</v>
      </c>
      <c r="B8829" s="31">
        <v>45239</v>
      </c>
      <c r="C8829" s="31">
        <v>45219</v>
      </c>
      <c r="D8829" s="19" t="s">
        <v>1848</v>
      </c>
      <c r="E8829" s="20" t="str">
        <f>IF(ISBLANK(LeaveTracker[[#This Row],[Employee Name]]),"-----",VLOOKUP(LeaveTracker[[#This Row],[Employee Name]],'List of Employees'!$B$4:$H$767,7))</f>
        <v>TCSNHS-ISHS</v>
      </c>
      <c r="F8829" s="66" t="str">
        <f>IF(ISBLANK(LeaveTracker[[#This Row],[Employee Name]]),"-----",VLOOKUP(LeaveTracker[[#This Row],[Employee Name]],'List of Employees'!$B$4:$H$767,6))</f>
        <v>CASUAL</v>
      </c>
      <c r="G8829" s="24">
        <v>45239</v>
      </c>
      <c r="H8829" s="21">
        <v>45239</v>
      </c>
      <c r="I8829" s="20" t="s">
        <v>82</v>
      </c>
      <c r="K8829" s="57" t="str">
        <f ca="1">LeaveTracker[[#This Row],[Days]]&amp;" "&amp;LeaveTracker[[#This Row],[Type of Leave]]</f>
        <v>1 VL</v>
      </c>
      <c r="L8829" s="23">
        <f ca="1">NETWORKDAYS(LeaveTracker[[#This Row],[Start Date]],LeaveTracker[[#This Row],[End Date]],lstHolidays)</f>
        <v>1</v>
      </c>
      <c r="M8829" s="27"/>
    </row>
    <row r="8830" spans="1:13" ht="30" customHeight="1" x14ac:dyDescent="0.3">
      <c r="A8830" s="27">
        <v>4820</v>
      </c>
      <c r="B8830" s="31">
        <v>45239</v>
      </c>
      <c r="C8830" s="31">
        <v>45219</v>
      </c>
      <c r="D8830" s="19" t="s">
        <v>1848</v>
      </c>
      <c r="E8830" s="20" t="str">
        <f>IF(ISBLANK(LeaveTracker[[#This Row],[Employee Name]]),"-----",VLOOKUP(LeaveTracker[[#This Row],[Employee Name]],'List of Employees'!$B$4:$H$767,7))</f>
        <v>TCSNHS-ISHS</v>
      </c>
      <c r="F8830" s="66" t="str">
        <f>IF(ISBLANK(LeaveTracker[[#This Row],[Employee Name]]),"-----",VLOOKUP(LeaveTracker[[#This Row],[Employee Name]],'List of Employees'!$B$4:$H$767,6))</f>
        <v>CASUAL</v>
      </c>
      <c r="G8830" s="24">
        <v>45244</v>
      </c>
      <c r="H8830" s="24">
        <v>45244</v>
      </c>
      <c r="I8830" s="20" t="s">
        <v>82</v>
      </c>
      <c r="K8830" s="57" t="str">
        <f ca="1">LeaveTracker[[#This Row],[Days]]&amp;" "&amp;LeaveTracker[[#This Row],[Type of Leave]]</f>
        <v>1 VL</v>
      </c>
      <c r="L8830" s="23">
        <f ca="1">NETWORKDAYS(LeaveTracker[[#This Row],[Start Date]],LeaveTracker[[#This Row],[End Date]],lstHolidays)</f>
        <v>1</v>
      </c>
      <c r="M8830" s="27"/>
    </row>
    <row r="8831" spans="1:13" ht="30" customHeight="1" x14ac:dyDescent="0.3">
      <c r="A8831" s="27">
        <v>4820</v>
      </c>
      <c r="B8831" s="31">
        <v>45239</v>
      </c>
      <c r="C8831" s="31">
        <v>45219</v>
      </c>
      <c r="D8831" s="19" t="s">
        <v>1848</v>
      </c>
      <c r="E8831" s="20" t="str">
        <f>IF(ISBLANK(LeaveTracker[[#This Row],[Employee Name]]),"-----",VLOOKUP(LeaveTracker[[#This Row],[Employee Name]],'List of Employees'!$B$4:$H$767,7))</f>
        <v>TCSNHS-ISHS</v>
      </c>
      <c r="F8831" s="66" t="str">
        <f>IF(ISBLANK(LeaveTracker[[#This Row],[Employee Name]]),"-----",VLOOKUP(LeaveTracker[[#This Row],[Employee Name]],'List of Employees'!$B$4:$H$767,6))</f>
        <v>CASUAL</v>
      </c>
      <c r="G8831" s="24">
        <v>45246</v>
      </c>
      <c r="H8831" s="24">
        <v>45246</v>
      </c>
      <c r="I8831" s="20" t="s">
        <v>82</v>
      </c>
      <c r="K8831" s="57" t="str">
        <f ca="1">LeaveTracker[[#This Row],[Days]]&amp;" "&amp;LeaveTracker[[#This Row],[Type of Leave]]</f>
        <v>1 VL</v>
      </c>
      <c r="L8831" s="23">
        <f ca="1">NETWORKDAYS(LeaveTracker[[#This Row],[Start Date]],LeaveTracker[[#This Row],[End Date]],lstHolidays)</f>
        <v>1</v>
      </c>
      <c r="M8831" s="27"/>
    </row>
    <row r="8832" spans="1:13" ht="30" customHeight="1" x14ac:dyDescent="0.3">
      <c r="A8832" s="27">
        <v>4820</v>
      </c>
      <c r="B8832" s="31">
        <v>45239</v>
      </c>
      <c r="C8832" s="31">
        <v>45219</v>
      </c>
      <c r="D8832" s="19" t="s">
        <v>1848</v>
      </c>
      <c r="E8832" s="20" t="str">
        <f>IF(ISBLANK(LeaveTracker[[#This Row],[Employee Name]]),"-----",VLOOKUP(LeaveTracker[[#This Row],[Employee Name]],'List of Employees'!$B$4:$H$767,7))</f>
        <v>TCSNHS-ISHS</v>
      </c>
      <c r="F8832" s="66" t="str">
        <f>IF(ISBLANK(LeaveTracker[[#This Row],[Employee Name]]),"-----",VLOOKUP(LeaveTracker[[#This Row],[Employee Name]],'List of Employees'!$B$4:$H$767,6))</f>
        <v>CASUAL</v>
      </c>
      <c r="G8832" s="24">
        <v>45251</v>
      </c>
      <c r="H8832" s="24">
        <v>45251</v>
      </c>
      <c r="I8832" s="20" t="s">
        <v>82</v>
      </c>
      <c r="K8832" s="57" t="str">
        <f ca="1">LeaveTracker[[#This Row],[Days]]&amp;" "&amp;LeaveTracker[[#This Row],[Type of Leave]]</f>
        <v>1 VL</v>
      </c>
      <c r="L8832" s="23">
        <f ca="1">NETWORKDAYS(LeaveTracker[[#This Row],[Start Date]],LeaveTracker[[#This Row],[End Date]],lstHolidays)</f>
        <v>1</v>
      </c>
      <c r="M8832" s="27"/>
    </row>
    <row r="8833" spans="1:13" ht="30" customHeight="1" x14ac:dyDescent="0.3">
      <c r="A8833" s="27">
        <v>4820</v>
      </c>
      <c r="B8833" s="31">
        <v>45239</v>
      </c>
      <c r="C8833" s="31">
        <v>45219</v>
      </c>
      <c r="D8833" s="19" t="s">
        <v>1848</v>
      </c>
      <c r="E8833" s="20" t="str">
        <f>IF(ISBLANK(LeaveTracker[[#This Row],[Employee Name]]),"-----",VLOOKUP(LeaveTracker[[#This Row],[Employee Name]],'List of Employees'!$B$4:$H$767,7))</f>
        <v>TCSNHS-ISHS</v>
      </c>
      <c r="F8833" s="66" t="str">
        <f>IF(ISBLANK(LeaveTracker[[#This Row],[Employee Name]]),"-----",VLOOKUP(LeaveTracker[[#This Row],[Employee Name]],'List of Employees'!$B$4:$H$767,6))</f>
        <v>CASUAL</v>
      </c>
      <c r="G8833" s="24">
        <v>45253</v>
      </c>
      <c r="H8833" s="24">
        <v>45253</v>
      </c>
      <c r="I8833" s="20" t="s">
        <v>82</v>
      </c>
      <c r="K8833" s="57" t="str">
        <f ca="1">LeaveTracker[[#This Row],[Days]]&amp;" "&amp;LeaveTracker[[#This Row],[Type of Leave]]</f>
        <v>1 VL</v>
      </c>
      <c r="L8833" s="23">
        <f ca="1">NETWORKDAYS(LeaveTracker[[#This Row],[Start Date]],LeaveTracker[[#This Row],[End Date]],lstHolidays)</f>
        <v>1</v>
      </c>
      <c r="M8833" s="27"/>
    </row>
    <row r="8834" spans="1:13" ht="30" customHeight="1" x14ac:dyDescent="0.3">
      <c r="A8834" s="27">
        <v>4820</v>
      </c>
      <c r="B8834" s="31">
        <v>45239</v>
      </c>
      <c r="C8834" s="31">
        <v>45219</v>
      </c>
      <c r="D8834" s="19" t="s">
        <v>1848</v>
      </c>
      <c r="E8834" s="20" t="str">
        <f>IF(ISBLANK(LeaveTracker[[#This Row],[Employee Name]]),"-----",VLOOKUP(LeaveTracker[[#This Row],[Employee Name]],'List of Employees'!$B$4:$H$767,7))</f>
        <v>TCSNHS-ISHS</v>
      </c>
      <c r="F8834" s="66" t="str">
        <f>IF(ISBLANK(LeaveTracker[[#This Row],[Employee Name]]),"-----",VLOOKUP(LeaveTracker[[#This Row],[Employee Name]],'List of Employees'!$B$4:$H$767,6))</f>
        <v>CASUAL</v>
      </c>
      <c r="G8834" s="24">
        <v>45258</v>
      </c>
      <c r="H8834" s="24">
        <v>45258</v>
      </c>
      <c r="I8834" s="20" t="s">
        <v>82</v>
      </c>
      <c r="K8834" s="57" t="str">
        <f ca="1">LeaveTracker[[#This Row],[Days]]&amp;" "&amp;LeaveTracker[[#This Row],[Type of Leave]]</f>
        <v>1 VL</v>
      </c>
      <c r="L8834" s="23">
        <f ca="1">NETWORKDAYS(LeaveTracker[[#This Row],[Start Date]],LeaveTracker[[#This Row],[End Date]],lstHolidays)</f>
        <v>1</v>
      </c>
      <c r="M8834" s="27"/>
    </row>
    <row r="8835" spans="1:13" ht="30" customHeight="1" x14ac:dyDescent="0.3">
      <c r="A8835" s="27">
        <f>A8828+1</f>
        <v>4821</v>
      </c>
      <c r="B8835" s="31">
        <v>45239</v>
      </c>
      <c r="C8835" s="31">
        <v>45236</v>
      </c>
      <c r="D8835" s="19" t="s">
        <v>2179</v>
      </c>
      <c r="E8835" s="20" t="str">
        <f>IF(ISBLANK(LeaveTracker[[#This Row],[Employee Name]]),"-----",VLOOKUP(LeaveTracker[[#This Row],[Employee Name]],'List of Employees'!$B$4:$H$767,7))</f>
        <v>CENRO</v>
      </c>
      <c r="F8835" s="66" t="str">
        <f>IF(ISBLANK(LeaveTracker[[#This Row],[Employee Name]]),"-----",VLOOKUP(LeaveTracker[[#This Row],[Employee Name]],'List of Employees'!$B$4:$H$767,6))</f>
        <v>CASUAL</v>
      </c>
      <c r="G8835" s="24">
        <v>45232</v>
      </c>
      <c r="H8835" s="24">
        <v>45235</v>
      </c>
      <c r="I8835" s="20" t="s">
        <v>81</v>
      </c>
      <c r="K8835" s="57" t="str">
        <f ca="1">LeaveTracker[[#This Row],[Days]]&amp;" "&amp;LeaveTracker[[#This Row],[Type of Leave]]</f>
        <v>2 SL</v>
      </c>
      <c r="L8835" s="23">
        <f ca="1">NETWORKDAYS(LeaveTracker[[#This Row],[Start Date]],LeaveTracker[[#This Row],[End Date]],lstHolidays)</f>
        <v>2</v>
      </c>
      <c r="M8835" s="27"/>
    </row>
    <row r="8836" spans="1:13" ht="30" customHeight="1" x14ac:dyDescent="0.3">
      <c r="A8836" s="27">
        <f t="shared" si="116"/>
        <v>4822</v>
      </c>
      <c r="B8836" s="31">
        <v>45239</v>
      </c>
      <c r="C8836" s="31">
        <v>45236</v>
      </c>
      <c r="D8836" s="19" t="s">
        <v>2188</v>
      </c>
      <c r="E8836" s="20" t="str">
        <f>IF(ISBLANK(LeaveTracker[[#This Row],[Employee Name]]),"-----",VLOOKUP(LeaveTracker[[#This Row],[Employee Name]],'List of Employees'!$B$4:$H$767,7))</f>
        <v>CENRO</v>
      </c>
      <c r="F8836" s="66" t="str">
        <f>IF(ISBLANK(LeaveTracker[[#This Row],[Employee Name]]),"-----",VLOOKUP(LeaveTracker[[#This Row],[Employee Name]],'List of Employees'!$B$4:$H$767,6))</f>
        <v>CASUAL</v>
      </c>
      <c r="G8836" s="24">
        <v>45232</v>
      </c>
      <c r="H8836" s="24">
        <v>45235</v>
      </c>
      <c r="I8836" s="20" t="s">
        <v>81</v>
      </c>
      <c r="K8836" s="57" t="str">
        <f ca="1">LeaveTracker[[#This Row],[Days]]&amp;" "&amp;LeaveTracker[[#This Row],[Type of Leave]]</f>
        <v>2 SL</v>
      </c>
      <c r="L8836" s="23">
        <f ca="1">NETWORKDAYS(LeaveTracker[[#This Row],[Start Date]],LeaveTracker[[#This Row],[End Date]],lstHolidays)</f>
        <v>2</v>
      </c>
      <c r="M8836" s="27"/>
    </row>
    <row r="8837" spans="1:13" ht="30" customHeight="1" x14ac:dyDescent="0.3">
      <c r="A8837" s="27">
        <f t="shared" si="116"/>
        <v>4823</v>
      </c>
      <c r="B8837" s="31">
        <v>45239</v>
      </c>
      <c r="C8837" s="31">
        <v>45236</v>
      </c>
      <c r="D8837" s="19" t="s">
        <v>1762</v>
      </c>
      <c r="E8837" s="20" t="str">
        <f>IF(ISBLANK(LeaveTracker[[#This Row],[Employee Name]]),"-----",VLOOKUP(LeaveTracker[[#This Row],[Employee Name]],'List of Employees'!$B$4:$H$767,7))</f>
        <v>CENRO</v>
      </c>
      <c r="F8837" s="66" t="str">
        <f>IF(ISBLANK(LeaveTracker[[#This Row],[Employee Name]]),"-----",VLOOKUP(LeaveTracker[[#This Row],[Employee Name]],'List of Employees'!$B$4:$H$767,6))</f>
        <v>CASUAL</v>
      </c>
      <c r="G8837" s="24">
        <v>45232</v>
      </c>
      <c r="H8837" s="24">
        <v>45233</v>
      </c>
      <c r="I8837" s="20" t="s">
        <v>81</v>
      </c>
      <c r="K8837" s="57" t="str">
        <f ca="1">LeaveTracker[[#This Row],[Days]]&amp;" "&amp;LeaveTracker[[#This Row],[Type of Leave]]</f>
        <v>2 SL</v>
      </c>
      <c r="L8837" s="23">
        <f ca="1">NETWORKDAYS(LeaveTracker[[#This Row],[Start Date]],LeaveTracker[[#This Row],[End Date]],lstHolidays)</f>
        <v>2</v>
      </c>
      <c r="M8837" s="27"/>
    </row>
    <row r="8838" spans="1:13" ht="30" customHeight="1" x14ac:dyDescent="0.3">
      <c r="A8838" s="27">
        <f t="shared" si="116"/>
        <v>4824</v>
      </c>
      <c r="B8838" s="31">
        <v>45239</v>
      </c>
      <c r="C8838" s="31">
        <v>45233</v>
      </c>
      <c r="D8838" s="19" t="s">
        <v>1926</v>
      </c>
      <c r="E8838" s="20" t="str">
        <f>IF(ISBLANK(LeaveTracker[[#This Row],[Employee Name]]),"-----",VLOOKUP(LeaveTracker[[#This Row],[Employee Name]],'List of Employees'!$B$4:$H$767,7))</f>
        <v>CTO</v>
      </c>
      <c r="F8838" s="66" t="str">
        <f>IF(ISBLANK(LeaveTracker[[#This Row],[Employee Name]]),"-----",VLOOKUP(LeaveTracker[[#This Row],[Employee Name]],'List of Employees'!$B$4:$H$767,6))</f>
        <v>PERMANENT</v>
      </c>
      <c r="G8838" s="24">
        <v>45240</v>
      </c>
      <c r="H8838" s="24">
        <v>45240</v>
      </c>
      <c r="I8838" s="20" t="s">
        <v>82</v>
      </c>
      <c r="K8838" s="57" t="str">
        <f ca="1">LeaveTracker[[#This Row],[Days]]&amp;" "&amp;LeaveTracker[[#This Row],[Type of Leave]]</f>
        <v>1 VL</v>
      </c>
      <c r="L8838" s="23">
        <f ca="1">NETWORKDAYS(LeaveTracker[[#This Row],[Start Date]],LeaveTracker[[#This Row],[End Date]],lstHolidays)</f>
        <v>1</v>
      </c>
      <c r="M8838" s="27"/>
    </row>
    <row r="8839" spans="1:13" ht="30" customHeight="1" x14ac:dyDescent="0.3">
      <c r="A8839" s="27">
        <v>4824</v>
      </c>
      <c r="B8839" s="31">
        <v>45239</v>
      </c>
      <c r="C8839" s="31">
        <v>45233</v>
      </c>
      <c r="D8839" s="19" t="s">
        <v>1926</v>
      </c>
      <c r="E8839" s="20" t="str">
        <f>IF(ISBLANK(LeaveTracker[[#This Row],[Employee Name]]),"-----",VLOOKUP(LeaveTracker[[#This Row],[Employee Name]],'List of Employees'!$B$4:$H$767,7))</f>
        <v>CTO</v>
      </c>
      <c r="F8839" s="66" t="str">
        <f>IF(ISBLANK(LeaveTracker[[#This Row],[Employee Name]]),"-----",VLOOKUP(LeaveTracker[[#This Row],[Employee Name]],'List of Employees'!$B$4:$H$767,6))</f>
        <v>PERMANENT</v>
      </c>
      <c r="G8839" s="24">
        <v>45244</v>
      </c>
      <c r="H8839" s="24">
        <v>45244</v>
      </c>
      <c r="I8839" s="20" t="s">
        <v>82</v>
      </c>
      <c r="K8839" s="57" t="str">
        <f ca="1">LeaveTracker[[#This Row],[Days]]&amp;" "&amp;LeaveTracker[[#This Row],[Type of Leave]]</f>
        <v>1 VL</v>
      </c>
      <c r="L8839" s="23">
        <f ca="1">NETWORKDAYS(LeaveTracker[[#This Row],[Start Date]],LeaveTracker[[#This Row],[End Date]],lstHolidays)</f>
        <v>1</v>
      </c>
      <c r="M8839" s="27"/>
    </row>
    <row r="8840" spans="1:13" ht="30" customHeight="1" x14ac:dyDescent="0.3">
      <c r="A8840" s="27">
        <v>4824</v>
      </c>
      <c r="B8840" s="31">
        <v>45239</v>
      </c>
      <c r="C8840" s="31">
        <v>45233</v>
      </c>
      <c r="D8840" s="19" t="s">
        <v>1926</v>
      </c>
      <c r="E8840" s="20" t="str">
        <f>IF(ISBLANK(LeaveTracker[[#This Row],[Employee Name]]),"-----",VLOOKUP(LeaveTracker[[#This Row],[Employee Name]],'List of Employees'!$B$4:$H$767,7))</f>
        <v>CTO</v>
      </c>
      <c r="F8840" s="66" t="str">
        <f>IF(ISBLANK(LeaveTracker[[#This Row],[Employee Name]]),"-----",VLOOKUP(LeaveTracker[[#This Row],[Employee Name]],'List of Employees'!$B$4:$H$767,6))</f>
        <v>PERMANENT</v>
      </c>
      <c r="G8840" s="24">
        <v>45247</v>
      </c>
      <c r="H8840" s="24">
        <v>45247</v>
      </c>
      <c r="I8840" s="20" t="s">
        <v>82</v>
      </c>
      <c r="K8840" s="57" t="str">
        <f ca="1">LeaveTracker[[#This Row],[Days]]&amp;" "&amp;LeaveTracker[[#This Row],[Type of Leave]]</f>
        <v>1 VL</v>
      </c>
      <c r="L8840" s="23">
        <f ca="1">NETWORKDAYS(LeaveTracker[[#This Row],[Start Date]],LeaveTracker[[#This Row],[End Date]],lstHolidays)</f>
        <v>1</v>
      </c>
      <c r="M8840" s="27"/>
    </row>
    <row r="8841" spans="1:13" ht="30" customHeight="1" x14ac:dyDescent="0.3">
      <c r="A8841" s="27">
        <f>A8838+1</f>
        <v>4825</v>
      </c>
      <c r="B8841" s="31">
        <v>45239</v>
      </c>
      <c r="C8841" s="31">
        <v>45233</v>
      </c>
      <c r="D8841" s="19" t="s">
        <v>1794</v>
      </c>
      <c r="E8841" s="20" t="str">
        <f>IF(ISBLANK(LeaveTracker[[#This Row],[Employee Name]]),"-----",VLOOKUP(LeaveTracker[[#This Row],[Employee Name]],'List of Employees'!$B$4:$H$767,7))</f>
        <v>CENRO</v>
      </c>
      <c r="F8841" s="66" t="str">
        <f>IF(ISBLANK(LeaveTracker[[#This Row],[Employee Name]]),"-----",VLOOKUP(LeaveTracker[[#This Row],[Employee Name]],'List of Employees'!$B$4:$H$767,6))</f>
        <v>CASUAL</v>
      </c>
      <c r="G8841" s="24">
        <v>45240</v>
      </c>
      <c r="H8841" s="24">
        <v>45241</v>
      </c>
      <c r="I8841" s="20" t="s">
        <v>82</v>
      </c>
      <c r="K8841" s="57" t="str">
        <f>LeaveTracker[[#This Row],[Days]]&amp;" "&amp;LeaveTracker[[#This Row],[Type of Leave]]</f>
        <v>2 VL</v>
      </c>
      <c r="L8841" s="23">
        <v>2</v>
      </c>
      <c r="M8841" s="27"/>
    </row>
    <row r="8842" spans="1:13" ht="30" customHeight="1" x14ac:dyDescent="0.3">
      <c r="A8842" s="27">
        <f t="shared" si="116"/>
        <v>4826</v>
      </c>
      <c r="B8842" s="31">
        <v>45239</v>
      </c>
      <c r="C8842" s="31">
        <v>45232</v>
      </c>
      <c r="D8842" s="19" t="s">
        <v>558</v>
      </c>
      <c r="E8842" s="20" t="str">
        <f>IF(ISBLANK(LeaveTracker[[#This Row],[Employee Name]]),"-----",VLOOKUP(LeaveTracker[[#This Row],[Employee Name]],'List of Employees'!$B$4:$H$767,7))</f>
        <v>CENRO</v>
      </c>
      <c r="F8842" s="66" t="str">
        <f>IF(ISBLANK(LeaveTracker[[#This Row],[Employee Name]]),"-----",VLOOKUP(LeaveTracker[[#This Row],[Employee Name]],'List of Employees'!$B$4:$H$767,6))</f>
        <v>PERMANENT</v>
      </c>
      <c r="G8842" s="24">
        <v>45239</v>
      </c>
      <c r="H8842" s="24">
        <v>45240</v>
      </c>
      <c r="I8842" s="20" t="s">
        <v>82</v>
      </c>
      <c r="K8842" s="57" t="str">
        <f ca="1">LeaveTracker[[#This Row],[Days]]&amp;" "&amp;LeaveTracker[[#This Row],[Type of Leave]]</f>
        <v>2 VL</v>
      </c>
      <c r="L8842" s="23">
        <f ca="1">NETWORKDAYS(LeaveTracker[[#This Row],[Start Date]],LeaveTracker[[#This Row],[End Date]],lstHolidays)</f>
        <v>2</v>
      </c>
      <c r="M8842" s="27"/>
    </row>
    <row r="8843" spans="1:13" ht="30" customHeight="1" x14ac:dyDescent="0.3">
      <c r="A8843" s="27">
        <f t="shared" si="116"/>
        <v>4827</v>
      </c>
      <c r="B8843" s="31">
        <v>45239</v>
      </c>
      <c r="C8843" s="31">
        <v>45237</v>
      </c>
      <c r="D8843" s="19" t="s">
        <v>1953</v>
      </c>
      <c r="E8843" s="20" t="str">
        <f>IF(ISBLANK(LeaveTracker[[#This Row],[Employee Name]]),"-----",VLOOKUP(LeaveTracker[[#This Row],[Employee Name]],'List of Employees'!$B$4:$H$767,7))</f>
        <v>CENRO</v>
      </c>
      <c r="F8843" s="66" t="str">
        <f>IF(ISBLANK(LeaveTracker[[#This Row],[Employee Name]]),"-----",VLOOKUP(LeaveTracker[[#This Row],[Employee Name]],'List of Employees'!$B$4:$H$767,6))</f>
        <v>CASUAL</v>
      </c>
      <c r="G8843" s="24">
        <v>45244</v>
      </c>
      <c r="H8843" s="24">
        <v>45245</v>
      </c>
      <c r="I8843" s="20" t="s">
        <v>82</v>
      </c>
      <c r="K8843" s="57" t="str">
        <f ca="1">LeaveTracker[[#This Row],[Days]]&amp;" "&amp;LeaveTracker[[#This Row],[Type of Leave]]</f>
        <v>2 VL</v>
      </c>
      <c r="L8843" s="23">
        <f ca="1">NETWORKDAYS(LeaveTracker[[#This Row],[Start Date]],LeaveTracker[[#This Row],[End Date]],lstHolidays)</f>
        <v>2</v>
      </c>
      <c r="M8843" s="27"/>
    </row>
    <row r="8844" spans="1:13" ht="30" customHeight="1" x14ac:dyDescent="0.3">
      <c r="A8844" s="27">
        <f t="shared" si="116"/>
        <v>4828</v>
      </c>
      <c r="B8844" s="31">
        <v>45239</v>
      </c>
      <c r="C8844" s="31">
        <v>45236</v>
      </c>
      <c r="D8844" s="19" t="s">
        <v>2366</v>
      </c>
      <c r="E8844" s="20" t="str">
        <f>IF(ISBLANK(LeaveTracker[[#This Row],[Employee Name]]),"-----",VLOOKUP(LeaveTracker[[#This Row],[Employee Name]],'List of Employees'!$B$4:$H$767,7))</f>
        <v xml:space="preserve">OFFICE OF THE SANGGUNIANG PANLUNGSOD </v>
      </c>
      <c r="F8844" s="66" t="str">
        <f>IF(ISBLANK(LeaveTracker[[#This Row],[Employee Name]]),"-----",VLOOKUP(LeaveTracker[[#This Row],[Employee Name]],'List of Employees'!$B$4:$H$767,6))</f>
        <v>PERMANENT</v>
      </c>
      <c r="G8844" s="24">
        <v>45226</v>
      </c>
      <c r="H8844" s="24">
        <v>45226</v>
      </c>
      <c r="I8844" s="20" t="s">
        <v>81</v>
      </c>
      <c r="K8844" s="57" t="str">
        <f ca="1">LeaveTracker[[#This Row],[Days]]&amp;" "&amp;LeaveTracker[[#This Row],[Type of Leave]]</f>
        <v>1 SL</v>
      </c>
      <c r="L8844" s="23">
        <f ca="1">NETWORKDAYS(LeaveTracker[[#This Row],[Start Date]],LeaveTracker[[#This Row],[End Date]],lstHolidays)</f>
        <v>1</v>
      </c>
      <c r="M8844" s="27"/>
    </row>
    <row r="8845" spans="1:13" ht="30" customHeight="1" x14ac:dyDescent="0.3">
      <c r="A8845" s="27">
        <f t="shared" si="116"/>
        <v>4829</v>
      </c>
      <c r="B8845" s="31">
        <v>45239</v>
      </c>
      <c r="C8845" s="31">
        <v>45223</v>
      </c>
      <c r="D8845" s="19" t="s">
        <v>2366</v>
      </c>
      <c r="E8845" s="20" t="str">
        <f>IF(ISBLANK(LeaveTracker[[#This Row],[Employee Name]]),"-----",VLOOKUP(LeaveTracker[[#This Row],[Employee Name]],'List of Employees'!$B$4:$H$767,7))</f>
        <v xml:space="preserve">OFFICE OF THE SANGGUNIANG PANLUNGSOD </v>
      </c>
      <c r="F8845" s="66" t="str">
        <f>IF(ISBLANK(LeaveTracker[[#This Row],[Employee Name]]),"-----",VLOOKUP(LeaveTracker[[#This Row],[Employee Name]],'List of Employees'!$B$4:$H$767,6))</f>
        <v>PERMANENT</v>
      </c>
      <c r="G8845" s="24">
        <v>45230</v>
      </c>
      <c r="H8845" s="24">
        <v>45230</v>
      </c>
      <c r="I8845" s="20" t="s">
        <v>82</v>
      </c>
      <c r="K8845" s="57" t="str">
        <f ca="1">LeaveTracker[[#This Row],[Days]]&amp;" "&amp;LeaveTracker[[#This Row],[Type of Leave]]</f>
        <v>1 VL</v>
      </c>
      <c r="L8845" s="23">
        <f ca="1">NETWORKDAYS(LeaveTracker[[#This Row],[Start Date]],LeaveTracker[[#This Row],[End Date]],lstHolidays)</f>
        <v>1</v>
      </c>
      <c r="M8845" s="27"/>
    </row>
    <row r="8846" spans="1:13" ht="30" customHeight="1" x14ac:dyDescent="0.3">
      <c r="A8846" s="27">
        <v>4829</v>
      </c>
      <c r="B8846" s="31">
        <v>45239</v>
      </c>
      <c r="C8846" s="31">
        <v>45223</v>
      </c>
      <c r="D8846" s="19" t="s">
        <v>2366</v>
      </c>
      <c r="E8846" s="20" t="str">
        <f>IF(ISBLANK(LeaveTracker[[#This Row],[Employee Name]]),"-----",VLOOKUP(LeaveTracker[[#This Row],[Employee Name]],'List of Employees'!$B$4:$H$767,7))</f>
        <v xml:space="preserve">OFFICE OF THE SANGGUNIANG PANLUNGSOD </v>
      </c>
      <c r="F8846" s="66" t="str">
        <f>IF(ISBLANK(LeaveTracker[[#This Row],[Employee Name]]),"-----",VLOOKUP(LeaveTracker[[#This Row],[Employee Name]],'List of Employees'!$B$4:$H$767,6))</f>
        <v>PERMANENT</v>
      </c>
      <c r="G8846" s="24">
        <v>45233</v>
      </c>
      <c r="H8846" s="24">
        <v>45233</v>
      </c>
      <c r="I8846" s="20" t="s">
        <v>82</v>
      </c>
      <c r="K8846" s="57" t="str">
        <f ca="1">LeaveTracker[[#This Row],[Days]]&amp;" "&amp;LeaveTracker[[#This Row],[Type of Leave]]</f>
        <v>1 VL</v>
      </c>
      <c r="L8846" s="23">
        <f ca="1">NETWORKDAYS(LeaveTracker[[#This Row],[Start Date]],LeaveTracker[[#This Row],[End Date]],lstHolidays)</f>
        <v>1</v>
      </c>
      <c r="M8846" s="27"/>
    </row>
    <row r="8847" spans="1:13" ht="30" customHeight="1" x14ac:dyDescent="0.3">
      <c r="A8847" s="27">
        <f>A8845+1</f>
        <v>4830</v>
      </c>
      <c r="B8847" s="31">
        <v>45239</v>
      </c>
      <c r="C8847" s="31">
        <v>45233</v>
      </c>
      <c r="D8847" s="19" t="s">
        <v>2255</v>
      </c>
      <c r="E8847" s="20" t="str">
        <f>IF(ISBLANK(LeaveTracker[[#This Row],[Employee Name]]),"-----",VLOOKUP(LeaveTracker[[#This Row],[Employee Name]],'List of Employees'!$B$4:$H$767,7))</f>
        <v>OSP</v>
      </c>
      <c r="F8847" s="66" t="str">
        <f>IF(ISBLANK(LeaveTracker[[#This Row],[Employee Name]]),"-----",VLOOKUP(LeaveTracker[[#This Row],[Employee Name]],'List of Employees'!$B$4:$H$767,6))</f>
        <v>PERMANENT</v>
      </c>
      <c r="G8847" s="24">
        <v>45226</v>
      </c>
      <c r="H8847" s="24">
        <v>45226</v>
      </c>
      <c r="I8847" s="20" t="s">
        <v>81</v>
      </c>
      <c r="K8847" s="57" t="str">
        <f ca="1">LeaveTracker[[#This Row],[Days]]&amp;" "&amp;LeaveTracker[[#This Row],[Type of Leave]]</f>
        <v>1 SL</v>
      </c>
      <c r="L8847" s="23">
        <f ca="1">NETWORKDAYS(LeaveTracker[[#This Row],[Start Date]],LeaveTracker[[#This Row],[End Date]],lstHolidays)</f>
        <v>1</v>
      </c>
      <c r="M8847" s="27"/>
    </row>
    <row r="8848" spans="1:13" ht="30" customHeight="1" x14ac:dyDescent="0.3">
      <c r="A8848" s="27">
        <f t="shared" si="116"/>
        <v>4831</v>
      </c>
      <c r="B8848" s="31">
        <v>45239</v>
      </c>
      <c r="C8848" s="31">
        <v>45214</v>
      </c>
      <c r="D8848" s="19" t="s">
        <v>2219</v>
      </c>
      <c r="E8848" s="20" t="str">
        <f>IF(ISBLANK(LeaveTracker[[#This Row],[Employee Name]]),"-----",VLOOKUP(LeaveTracker[[#This Row],[Employee Name]],'List of Employees'!$B$4:$H$767,7))</f>
        <v>SANGGUNIANG PANLUNGSOD</v>
      </c>
      <c r="F8848" s="66" t="str">
        <f>IF(ISBLANK(LeaveTracker[[#This Row],[Employee Name]]),"-----",VLOOKUP(LeaveTracker[[#This Row],[Employee Name]],'List of Employees'!$B$4:$H$767,6))</f>
        <v>PERMANENT</v>
      </c>
      <c r="G8848" s="24">
        <v>45225</v>
      </c>
      <c r="H8848" s="24">
        <v>45230</v>
      </c>
      <c r="I8848" s="20" t="s">
        <v>82</v>
      </c>
      <c r="K8848" s="57" t="str">
        <f ca="1">LeaveTracker[[#This Row],[Days]]&amp;" "&amp;LeaveTracker[[#This Row],[Type of Leave]]</f>
        <v>3 VL</v>
      </c>
      <c r="L8848" s="23">
        <f ca="1">NETWORKDAYS(LeaveTracker[[#This Row],[Start Date]],LeaveTracker[[#This Row],[End Date]],lstHolidays)</f>
        <v>3</v>
      </c>
      <c r="M8848" s="27"/>
    </row>
    <row r="8849" spans="1:13" ht="30" customHeight="1" x14ac:dyDescent="0.3">
      <c r="A8849" s="27">
        <v>4831</v>
      </c>
      <c r="B8849" s="31">
        <v>45239</v>
      </c>
      <c r="C8849" s="31">
        <v>45214</v>
      </c>
      <c r="D8849" s="19" t="s">
        <v>2219</v>
      </c>
      <c r="E8849" s="20" t="str">
        <f>IF(ISBLANK(LeaveTracker[[#This Row],[Employee Name]]),"-----",VLOOKUP(LeaveTracker[[#This Row],[Employee Name]],'List of Employees'!$B$4:$H$767,7))</f>
        <v>SANGGUNIANG PANLUNGSOD</v>
      </c>
      <c r="F8849" s="66" t="str">
        <f>IF(ISBLANK(LeaveTracker[[#This Row],[Employee Name]]),"-----",VLOOKUP(LeaveTracker[[#This Row],[Employee Name]],'List of Employees'!$B$4:$H$767,6))</f>
        <v>PERMANENT</v>
      </c>
      <c r="G8849" s="24">
        <v>45233</v>
      </c>
      <c r="H8849" s="24">
        <v>45233</v>
      </c>
      <c r="I8849" s="20" t="s">
        <v>82</v>
      </c>
      <c r="K8849" s="57" t="str">
        <f ca="1">LeaveTracker[[#This Row],[Days]]&amp;" "&amp;LeaveTracker[[#This Row],[Type of Leave]]</f>
        <v>1 VL</v>
      </c>
      <c r="L8849" s="23">
        <f ca="1">NETWORKDAYS(LeaveTracker[[#This Row],[Start Date]],LeaveTracker[[#This Row],[End Date]],lstHolidays)</f>
        <v>1</v>
      </c>
      <c r="M8849" s="27"/>
    </row>
    <row r="8850" spans="1:13" ht="30" customHeight="1" x14ac:dyDescent="0.3">
      <c r="A8850" s="27">
        <f>A8848+1</f>
        <v>4832</v>
      </c>
      <c r="B8850" s="31">
        <v>45239</v>
      </c>
      <c r="C8850" s="31">
        <v>45276</v>
      </c>
      <c r="D8850" s="19" t="s">
        <v>1751</v>
      </c>
      <c r="E8850" s="20" t="str">
        <f>IF(ISBLANK(LeaveTracker[[#This Row],[Employee Name]]),"-----",VLOOKUP(LeaveTracker[[#This Row],[Employee Name]],'List of Employees'!$B$4:$H$767,7))</f>
        <v>EEO/CITY MARKET</v>
      </c>
      <c r="F8850" s="66" t="str">
        <f>IF(ISBLANK(LeaveTracker[[#This Row],[Employee Name]]),"-----",VLOOKUP(LeaveTracker[[#This Row],[Employee Name]],'List of Employees'!$B$4:$H$767,6))</f>
        <v>CASUAL</v>
      </c>
      <c r="G8850" s="24">
        <v>45272</v>
      </c>
      <c r="H8850" s="24">
        <v>45272</v>
      </c>
      <c r="I8850" s="20" t="s">
        <v>81</v>
      </c>
      <c r="K8850" s="57" t="str">
        <f ca="1">LeaveTracker[[#This Row],[Days]]&amp;" "&amp;LeaveTracker[[#This Row],[Type of Leave]]</f>
        <v>1 SL</v>
      </c>
      <c r="L8850" s="23">
        <f ca="1">NETWORKDAYS(LeaveTracker[[#This Row],[Start Date]],LeaveTracker[[#This Row],[End Date]],lstHolidays)</f>
        <v>1</v>
      </c>
      <c r="M8850" s="27"/>
    </row>
    <row r="8851" spans="1:13" ht="30" customHeight="1" x14ac:dyDescent="0.3">
      <c r="A8851" s="27">
        <v>4832</v>
      </c>
      <c r="B8851" s="31">
        <v>45239</v>
      </c>
      <c r="C8851" s="31">
        <v>45276</v>
      </c>
      <c r="D8851" s="19" t="s">
        <v>1751</v>
      </c>
      <c r="E8851" s="20" t="str">
        <f>IF(ISBLANK(LeaveTracker[[#This Row],[Employee Name]]),"-----",VLOOKUP(LeaveTracker[[#This Row],[Employee Name]],'List of Employees'!$B$4:$H$767,7))</f>
        <v>EEO/CITY MARKET</v>
      </c>
      <c r="F8851" s="66" t="str">
        <f>IF(ISBLANK(LeaveTracker[[#This Row],[Employee Name]]),"-----",VLOOKUP(LeaveTracker[[#This Row],[Employee Name]],'List of Employees'!$B$4:$H$767,6))</f>
        <v>CASUAL</v>
      </c>
      <c r="G8851" s="24">
        <v>45274</v>
      </c>
      <c r="H8851" s="24">
        <v>45275</v>
      </c>
      <c r="I8851" s="20" t="s">
        <v>81</v>
      </c>
      <c r="K8851" s="57" t="str">
        <f ca="1">LeaveTracker[[#This Row],[Days]]&amp;" "&amp;LeaveTracker[[#This Row],[Type of Leave]]</f>
        <v>2 SL</v>
      </c>
      <c r="L8851" s="23">
        <f ca="1">NETWORKDAYS(LeaveTracker[[#This Row],[Start Date]],LeaveTracker[[#This Row],[End Date]],lstHolidays)</f>
        <v>2</v>
      </c>
      <c r="M8851" s="27"/>
    </row>
    <row r="8852" spans="1:13" ht="30" customHeight="1" x14ac:dyDescent="0.3">
      <c r="A8852" s="27">
        <f>A8850+1</f>
        <v>4833</v>
      </c>
      <c r="B8852" s="31">
        <v>45239</v>
      </c>
      <c r="C8852" s="31">
        <v>45283</v>
      </c>
      <c r="D8852" s="19" t="s">
        <v>1751</v>
      </c>
      <c r="E8852" s="20" t="str">
        <f>IF(ISBLANK(LeaveTracker[[#This Row],[Employee Name]]),"-----",VLOOKUP(LeaveTracker[[#This Row],[Employee Name]],'List of Employees'!$B$4:$H$767,7))</f>
        <v>EEO/CITY MARKET</v>
      </c>
      <c r="F8852" s="66" t="str">
        <f>IF(ISBLANK(LeaveTracker[[#This Row],[Employee Name]]),"-----",VLOOKUP(LeaveTracker[[#This Row],[Employee Name]],'List of Employees'!$B$4:$H$767,6))</f>
        <v>CASUAL</v>
      </c>
      <c r="G8852" s="24">
        <v>45279</v>
      </c>
      <c r="H8852" s="24">
        <v>45279</v>
      </c>
      <c r="I8852" s="20" t="s">
        <v>81</v>
      </c>
      <c r="K8852" s="57" t="str">
        <f ca="1">LeaveTracker[[#This Row],[Days]]&amp;" "&amp;LeaveTracker[[#This Row],[Type of Leave]]</f>
        <v>1 SL</v>
      </c>
      <c r="L8852" s="23">
        <f ca="1">NETWORKDAYS(LeaveTracker[[#This Row],[Start Date]],LeaveTracker[[#This Row],[End Date]],lstHolidays)</f>
        <v>1</v>
      </c>
      <c r="M8852" s="27"/>
    </row>
    <row r="8853" spans="1:13" ht="30" customHeight="1" x14ac:dyDescent="0.3">
      <c r="A8853" s="27">
        <v>4833</v>
      </c>
      <c r="B8853" s="31">
        <v>45239</v>
      </c>
      <c r="C8853" s="31">
        <v>45283</v>
      </c>
      <c r="D8853" s="19" t="s">
        <v>1751</v>
      </c>
      <c r="E8853" s="20" t="str">
        <f>IF(ISBLANK(LeaveTracker[[#This Row],[Employee Name]]),"-----",VLOOKUP(LeaveTracker[[#This Row],[Employee Name]],'List of Employees'!$B$4:$H$767,7))</f>
        <v>EEO/CITY MARKET</v>
      </c>
      <c r="F8853" s="66" t="str">
        <f>IF(ISBLANK(LeaveTracker[[#This Row],[Employee Name]]),"-----",VLOOKUP(LeaveTracker[[#This Row],[Employee Name]],'List of Employees'!$B$4:$H$767,6))</f>
        <v>CASUAL</v>
      </c>
      <c r="G8853" s="24">
        <v>45281</v>
      </c>
      <c r="H8853" s="24">
        <v>45282</v>
      </c>
      <c r="I8853" s="20" t="s">
        <v>81</v>
      </c>
      <c r="K8853" s="57" t="str">
        <f ca="1">LeaveTracker[[#This Row],[Days]]&amp;" "&amp;LeaveTracker[[#This Row],[Type of Leave]]</f>
        <v>2 SL</v>
      </c>
      <c r="L8853" s="23">
        <f ca="1">NETWORKDAYS(LeaveTracker[[#This Row],[Start Date]],LeaveTracker[[#This Row],[End Date]],lstHolidays)</f>
        <v>2</v>
      </c>
      <c r="M8853" s="27"/>
    </row>
    <row r="8854" spans="1:13" ht="30" customHeight="1" x14ac:dyDescent="0.3">
      <c r="A8854" s="27">
        <f>A8852+1</f>
        <v>4834</v>
      </c>
      <c r="B8854" s="31">
        <v>45239</v>
      </c>
      <c r="C8854" s="31">
        <v>45290</v>
      </c>
      <c r="D8854" s="19" t="s">
        <v>1751</v>
      </c>
      <c r="E8854" s="20" t="str">
        <f>IF(ISBLANK(LeaveTracker[[#This Row],[Employee Name]]),"-----",VLOOKUP(LeaveTracker[[#This Row],[Employee Name]],'List of Employees'!$B$4:$H$767,7))</f>
        <v>EEO/CITY MARKET</v>
      </c>
      <c r="F8854" s="66" t="str">
        <f>IF(ISBLANK(LeaveTracker[[#This Row],[Employee Name]]),"-----",VLOOKUP(LeaveTracker[[#This Row],[Employee Name]],'List of Employees'!$B$4:$H$767,6))</f>
        <v>CASUAL</v>
      </c>
      <c r="G8854" s="24">
        <v>45286</v>
      </c>
      <c r="H8854" s="24">
        <v>45286</v>
      </c>
      <c r="I8854" s="20" t="s">
        <v>81</v>
      </c>
      <c r="K8854" s="57" t="str">
        <f ca="1">LeaveTracker[[#This Row],[Days]]&amp;" "&amp;LeaveTracker[[#This Row],[Type of Leave]]</f>
        <v>0 SL</v>
      </c>
      <c r="L8854" s="23">
        <f ca="1">NETWORKDAYS(LeaveTracker[[#This Row],[Start Date]],LeaveTracker[[#This Row],[End Date]],lstHolidays)</f>
        <v>0</v>
      </c>
      <c r="M8854" s="27"/>
    </row>
    <row r="8855" spans="1:13" ht="30" customHeight="1" x14ac:dyDescent="0.3">
      <c r="A8855" s="27">
        <v>4834</v>
      </c>
      <c r="B8855" s="31">
        <v>45239</v>
      </c>
      <c r="C8855" s="31">
        <v>45290</v>
      </c>
      <c r="D8855" s="19" t="s">
        <v>1751</v>
      </c>
      <c r="E8855" s="20" t="str">
        <f>IF(ISBLANK(LeaveTracker[[#This Row],[Employee Name]]),"-----",VLOOKUP(LeaveTracker[[#This Row],[Employee Name]],'List of Employees'!$B$4:$H$767,7))</f>
        <v>EEO/CITY MARKET</v>
      </c>
      <c r="F8855" s="66" t="str">
        <f>IF(ISBLANK(LeaveTracker[[#This Row],[Employee Name]]),"-----",VLOOKUP(LeaveTracker[[#This Row],[Employee Name]],'List of Employees'!$B$4:$H$767,6))</f>
        <v>CASUAL</v>
      </c>
      <c r="G8855" s="24">
        <v>45288</v>
      </c>
      <c r="H8855" s="24">
        <v>45289</v>
      </c>
      <c r="I8855" s="20" t="s">
        <v>81</v>
      </c>
      <c r="K8855" s="57" t="str">
        <f ca="1">LeaveTracker[[#This Row],[Days]]&amp;" "&amp;LeaveTracker[[#This Row],[Type of Leave]]</f>
        <v>2 SL</v>
      </c>
      <c r="L8855" s="23">
        <f ca="1">NETWORKDAYS(LeaveTracker[[#This Row],[Start Date]],LeaveTracker[[#This Row],[End Date]],lstHolidays)</f>
        <v>2</v>
      </c>
      <c r="M8855" s="27"/>
    </row>
    <row r="8856" spans="1:13" ht="30" customHeight="1" x14ac:dyDescent="0.3">
      <c r="A8856" s="27">
        <f>A8854+1</f>
        <v>4835</v>
      </c>
      <c r="B8856" s="31">
        <v>45239</v>
      </c>
      <c r="C8856" s="31">
        <v>45258</v>
      </c>
      <c r="D8856" s="19" t="s">
        <v>1751</v>
      </c>
      <c r="E8856" s="20" t="str">
        <f>IF(ISBLANK(LeaveTracker[[#This Row],[Employee Name]]),"-----",VLOOKUP(LeaveTracker[[#This Row],[Employee Name]],'List of Employees'!$B$4:$H$767,7))</f>
        <v>EEO/CITY MARKET</v>
      </c>
      <c r="F8856" s="66" t="str">
        <f>IF(ISBLANK(LeaveTracker[[#This Row],[Employee Name]]),"-----",VLOOKUP(LeaveTracker[[#This Row],[Employee Name]],'List of Employees'!$B$4:$H$767,6))</f>
        <v>CASUAL</v>
      </c>
      <c r="G8856" s="24">
        <v>45257</v>
      </c>
      <c r="H8856" s="24">
        <v>45258</v>
      </c>
      <c r="I8856" s="20" t="s">
        <v>81</v>
      </c>
      <c r="K8856" s="57" t="str">
        <f ca="1">LeaveTracker[[#This Row],[Days]]&amp;" "&amp;LeaveTracker[[#This Row],[Type of Leave]]</f>
        <v>2 SL</v>
      </c>
      <c r="L8856" s="23">
        <f ca="1">NETWORKDAYS(LeaveTracker[[#This Row],[Start Date]],LeaveTracker[[#This Row],[End Date]],lstHolidays)</f>
        <v>2</v>
      </c>
      <c r="M8856" s="27"/>
    </row>
    <row r="8857" spans="1:13" ht="30" customHeight="1" x14ac:dyDescent="0.3">
      <c r="A8857" s="27">
        <f>A8856+1</f>
        <v>4836</v>
      </c>
      <c r="B8857" s="31">
        <v>45239</v>
      </c>
      <c r="C8857" s="31">
        <v>45258</v>
      </c>
      <c r="D8857" s="19" t="s">
        <v>1751</v>
      </c>
      <c r="E8857" s="20" t="str">
        <f>IF(ISBLANK(LeaveTracker[[#This Row],[Employee Name]]),"-----",VLOOKUP(LeaveTracker[[#This Row],[Employee Name]],'List of Employees'!$B$4:$H$767,7))</f>
        <v>EEO/CITY MARKET</v>
      </c>
      <c r="F8857" s="66" t="str">
        <f>IF(ISBLANK(LeaveTracker[[#This Row],[Employee Name]]),"-----",VLOOKUP(LeaveTracker[[#This Row],[Employee Name]],'List of Employees'!$B$4:$H$767,6))</f>
        <v>CASUAL</v>
      </c>
      <c r="G8857" s="24">
        <v>45260</v>
      </c>
      <c r="H8857" s="24">
        <v>45260</v>
      </c>
      <c r="I8857" s="20" t="s">
        <v>81</v>
      </c>
      <c r="K8857" s="57" t="str">
        <f>LeaveTracker[[#This Row],[Days]]&amp;" "&amp;LeaveTracker[[#This Row],[Type of Leave]]</f>
        <v>1 SL</v>
      </c>
      <c r="L8857" s="23">
        <v>1</v>
      </c>
      <c r="M8857" s="27"/>
    </row>
    <row r="8858" spans="1:13" ht="30" customHeight="1" x14ac:dyDescent="0.3">
      <c r="A8858" s="27">
        <f t="shared" si="116"/>
        <v>4837</v>
      </c>
      <c r="B8858" s="31">
        <v>45239</v>
      </c>
      <c r="C8858" s="31">
        <v>45224</v>
      </c>
      <c r="D8858" s="19" t="s">
        <v>1751</v>
      </c>
      <c r="E8858" s="20" t="str">
        <f>IF(ISBLANK(LeaveTracker[[#This Row],[Employee Name]]),"-----",VLOOKUP(LeaveTracker[[#This Row],[Employee Name]],'List of Employees'!$B$4:$H$767,7))</f>
        <v>EEO/CITY MARKET</v>
      </c>
      <c r="F8858" s="66" t="str">
        <f>IF(ISBLANK(LeaveTracker[[#This Row],[Employee Name]]),"-----",VLOOKUP(LeaveTracker[[#This Row],[Employee Name]],'List of Employees'!$B$4:$H$767,6))</f>
        <v>CASUAL</v>
      </c>
      <c r="G8858" s="24">
        <v>45233</v>
      </c>
      <c r="H8858" s="24">
        <v>45237</v>
      </c>
      <c r="I8858" s="20" t="s">
        <v>81</v>
      </c>
      <c r="K8858" s="57" t="str">
        <f ca="1">LeaveTracker[[#This Row],[Days]]&amp;" "&amp;LeaveTracker[[#This Row],[Type of Leave]]</f>
        <v>3 SL</v>
      </c>
      <c r="L8858" s="23">
        <f ca="1">NETWORKDAYS(LeaveTracker[[#This Row],[Start Date]],LeaveTracker[[#This Row],[End Date]],lstHolidays)</f>
        <v>3</v>
      </c>
      <c r="M8858" s="27"/>
    </row>
    <row r="8859" spans="1:13" ht="30" customHeight="1" x14ac:dyDescent="0.3">
      <c r="A8859" s="27">
        <v>4837</v>
      </c>
      <c r="B8859" s="31">
        <v>45239</v>
      </c>
      <c r="C8859" s="31">
        <v>45224</v>
      </c>
      <c r="D8859" s="19" t="s">
        <v>1751</v>
      </c>
      <c r="E8859" s="20" t="str">
        <f>IF(ISBLANK(LeaveTracker[[#This Row],[Employee Name]]),"-----",VLOOKUP(LeaveTracker[[#This Row],[Employee Name]],'List of Employees'!$B$4:$H$767,7))</f>
        <v>EEO/CITY MARKET</v>
      </c>
      <c r="F8859" s="66" t="str">
        <f>IF(ISBLANK(LeaveTracker[[#This Row],[Employee Name]]),"-----",VLOOKUP(LeaveTracker[[#This Row],[Employee Name]],'List of Employees'!$B$4:$H$767,6))</f>
        <v>CASUAL</v>
      </c>
      <c r="G8859" s="24">
        <v>45239</v>
      </c>
      <c r="H8859" s="24">
        <v>45240</v>
      </c>
      <c r="I8859" s="20" t="s">
        <v>81</v>
      </c>
      <c r="K8859" s="57" t="str">
        <f ca="1">LeaveTracker[[#This Row],[Days]]&amp;" "&amp;LeaveTracker[[#This Row],[Type of Leave]]</f>
        <v>2 SL</v>
      </c>
      <c r="L8859" s="23">
        <f ca="1">NETWORKDAYS(LeaveTracker[[#This Row],[Start Date]],LeaveTracker[[#This Row],[End Date]],lstHolidays)</f>
        <v>2</v>
      </c>
      <c r="M8859" s="27"/>
    </row>
    <row r="8860" spans="1:13" ht="30" customHeight="1" x14ac:dyDescent="0.3">
      <c r="A8860" s="27">
        <v>4837</v>
      </c>
      <c r="B8860" s="31">
        <v>45239</v>
      </c>
      <c r="C8860" s="31">
        <v>45224</v>
      </c>
      <c r="D8860" s="19" t="s">
        <v>1751</v>
      </c>
      <c r="E8860" s="20" t="str">
        <f>IF(ISBLANK(LeaveTracker[[#This Row],[Employee Name]]),"-----",VLOOKUP(LeaveTracker[[#This Row],[Employee Name]],'List of Employees'!$B$4:$H$767,7))</f>
        <v>EEO/CITY MARKET</v>
      </c>
      <c r="F8860" s="66" t="str">
        <f>IF(ISBLANK(LeaveTracker[[#This Row],[Employee Name]]),"-----",VLOOKUP(LeaveTracker[[#This Row],[Employee Name]],'List of Employees'!$B$4:$H$767,6))</f>
        <v>CASUAL</v>
      </c>
      <c r="G8860" s="24">
        <v>45250</v>
      </c>
      <c r="H8860" s="24">
        <v>45251</v>
      </c>
      <c r="I8860" s="20" t="s">
        <v>81</v>
      </c>
      <c r="K8860" s="57" t="str">
        <f ca="1">LeaveTracker[[#This Row],[Days]]&amp;" "&amp;LeaveTracker[[#This Row],[Type of Leave]]</f>
        <v>2 SL</v>
      </c>
      <c r="L8860" s="23">
        <f ca="1">NETWORKDAYS(LeaveTracker[[#This Row],[Start Date]],LeaveTracker[[#This Row],[End Date]],lstHolidays)</f>
        <v>2</v>
      </c>
      <c r="M8860" s="27"/>
    </row>
    <row r="8861" spans="1:13" ht="30" customHeight="1" x14ac:dyDescent="0.3">
      <c r="A8861" s="27">
        <f>A8858+1</f>
        <v>4838</v>
      </c>
      <c r="B8861" s="31">
        <v>45239</v>
      </c>
      <c r="C8861" s="31">
        <v>45224</v>
      </c>
      <c r="D8861" s="19" t="s">
        <v>537</v>
      </c>
      <c r="E8861" s="20" t="str">
        <f>IF(ISBLANK(LeaveTracker[[#This Row],[Employee Name]]),"-----",VLOOKUP(LeaveTracker[[#This Row],[Employee Name]],'List of Employees'!$B$4:$H$767,7))</f>
        <v>LCR</v>
      </c>
      <c r="F8861" s="66" t="str">
        <f>IF(ISBLANK(LeaveTracker[[#This Row],[Employee Name]]),"-----",VLOOKUP(LeaveTracker[[#This Row],[Employee Name]],'List of Employees'!$B$4:$H$767,6))</f>
        <v>PERMANENT</v>
      </c>
      <c r="G8861" s="24">
        <v>45230</v>
      </c>
      <c r="H8861" s="24">
        <v>45230</v>
      </c>
      <c r="I8861" s="20" t="s">
        <v>81</v>
      </c>
      <c r="K8861" s="57" t="str">
        <f ca="1">LeaveTracker[[#This Row],[Days]]&amp;" "&amp;LeaveTracker[[#This Row],[Type of Leave]]</f>
        <v>1 SL</v>
      </c>
      <c r="L8861" s="23">
        <f ca="1">NETWORKDAYS(LeaveTracker[[#This Row],[Start Date]],LeaveTracker[[#This Row],[End Date]],lstHolidays)</f>
        <v>1</v>
      </c>
      <c r="M8861" s="27"/>
    </row>
    <row r="8862" spans="1:13" ht="30" customHeight="1" x14ac:dyDescent="0.3">
      <c r="A8862" s="27">
        <v>4838</v>
      </c>
      <c r="B8862" s="31">
        <v>45239</v>
      </c>
      <c r="C8862" s="31">
        <v>45224</v>
      </c>
      <c r="D8862" s="19" t="s">
        <v>537</v>
      </c>
      <c r="E8862" s="20" t="str">
        <f>IF(ISBLANK(LeaveTracker[[#This Row],[Employee Name]]),"-----",VLOOKUP(LeaveTracker[[#This Row],[Employee Name]],'List of Employees'!$B$4:$H$767,7))</f>
        <v>LCR</v>
      </c>
      <c r="F8862" s="66" t="str">
        <f>IF(ISBLANK(LeaveTracker[[#This Row],[Employee Name]]),"-----",VLOOKUP(LeaveTracker[[#This Row],[Employee Name]],'List of Employees'!$B$4:$H$767,6))</f>
        <v>PERMANENT</v>
      </c>
      <c r="G8862" s="24">
        <v>45233</v>
      </c>
      <c r="H8862" s="24">
        <v>45233</v>
      </c>
      <c r="I8862" s="20" t="s">
        <v>81</v>
      </c>
      <c r="K8862" s="57" t="str">
        <f ca="1">LeaveTracker[[#This Row],[Days]]&amp;" "&amp;LeaveTracker[[#This Row],[Type of Leave]]</f>
        <v>1 SL</v>
      </c>
      <c r="L8862" s="23">
        <f ca="1">NETWORKDAYS(LeaveTracker[[#This Row],[Start Date]],LeaveTracker[[#This Row],[End Date]],lstHolidays)</f>
        <v>1</v>
      </c>
      <c r="M8862" s="27"/>
    </row>
    <row r="8863" spans="1:13" ht="30" customHeight="1" x14ac:dyDescent="0.3">
      <c r="A8863" s="27">
        <f>A8861+1</f>
        <v>4839</v>
      </c>
      <c r="B8863" s="31">
        <v>45239</v>
      </c>
      <c r="C8863" s="31">
        <v>45231</v>
      </c>
      <c r="D8863" s="19" t="s">
        <v>1751</v>
      </c>
      <c r="E8863" s="20" t="str">
        <f>IF(ISBLANK(LeaveTracker[[#This Row],[Employee Name]]),"-----",VLOOKUP(LeaveTracker[[#This Row],[Employee Name]],'List of Employees'!$B$4:$H$767,7))</f>
        <v>EEO/CITY MARKET</v>
      </c>
      <c r="F8863" s="66" t="str">
        <f>IF(ISBLANK(LeaveTracker[[#This Row],[Employee Name]]),"-----",VLOOKUP(LeaveTracker[[#This Row],[Employee Name]],'List of Employees'!$B$4:$H$767,6))</f>
        <v>CASUAL</v>
      </c>
      <c r="G8863" s="24">
        <v>45253</v>
      </c>
      <c r="H8863" s="24">
        <v>45254</v>
      </c>
      <c r="I8863" s="20" t="s">
        <v>82</v>
      </c>
      <c r="K8863" s="57" t="str">
        <f ca="1">LeaveTracker[[#This Row],[Days]]&amp;" "&amp;LeaveTracker[[#This Row],[Type of Leave]]</f>
        <v>2 VL</v>
      </c>
      <c r="L8863" s="23">
        <f ca="1">NETWORKDAYS(LeaveTracker[[#This Row],[Start Date]],LeaveTracker[[#This Row],[End Date]],lstHolidays)</f>
        <v>2</v>
      </c>
      <c r="M8863" s="27"/>
    </row>
    <row r="8864" spans="1:13" ht="30" customHeight="1" x14ac:dyDescent="0.3">
      <c r="A8864" s="27">
        <f>A8863+1</f>
        <v>4840</v>
      </c>
      <c r="B8864" s="31">
        <v>45240</v>
      </c>
      <c r="C8864" s="31">
        <v>45238</v>
      </c>
      <c r="D8864" s="19" t="s">
        <v>519</v>
      </c>
      <c r="E8864" s="20" t="str">
        <f>IF(ISBLANK(LeaveTracker[[#This Row],[Employee Name]]),"-----",VLOOKUP(LeaveTracker[[#This Row],[Employee Name]],'List of Employees'!$B$4:$H$767,7))</f>
        <v>ACCOUNTING</v>
      </c>
      <c r="F8864" s="66" t="str">
        <f>IF(ISBLANK(LeaveTracker[[#This Row],[Employee Name]]),"-----",VLOOKUP(LeaveTracker[[#This Row],[Employee Name]],'List of Employees'!$B$4:$H$767,6))</f>
        <v>PERMANENT</v>
      </c>
      <c r="G8864" s="24">
        <v>45281</v>
      </c>
      <c r="H8864" s="24">
        <v>45281</v>
      </c>
      <c r="I8864" s="20" t="s">
        <v>82</v>
      </c>
      <c r="K8864" s="57" t="str">
        <f ca="1">LeaveTracker[[#This Row],[Days]]&amp;" "&amp;LeaveTracker[[#This Row],[Type of Leave]]</f>
        <v>1 VL</v>
      </c>
      <c r="L8864" s="23">
        <f ca="1">NETWORKDAYS(LeaveTracker[[#This Row],[Start Date]],LeaveTracker[[#This Row],[End Date]],lstHolidays)</f>
        <v>1</v>
      </c>
      <c r="M8864" s="27"/>
    </row>
    <row r="8865" spans="1:13" ht="30" customHeight="1" x14ac:dyDescent="0.3">
      <c r="A8865" s="27">
        <f t="shared" ref="A8865:A8886" si="117">A8864+1</f>
        <v>4841</v>
      </c>
      <c r="B8865" s="31">
        <v>45240</v>
      </c>
      <c r="C8865" s="31">
        <v>45238</v>
      </c>
      <c r="D8865" s="19" t="s">
        <v>519</v>
      </c>
      <c r="E8865" s="20" t="str">
        <f>IF(ISBLANK(LeaveTracker[[#This Row],[Employee Name]]),"-----",VLOOKUP(LeaveTracker[[#This Row],[Employee Name]],'List of Employees'!$B$4:$H$767,7))</f>
        <v>ACCOUNTING</v>
      </c>
      <c r="F8865" s="66" t="str">
        <f>IF(ISBLANK(LeaveTracker[[#This Row],[Employee Name]]),"-----",VLOOKUP(LeaveTracker[[#This Row],[Employee Name]],'List of Employees'!$B$4:$H$767,6))</f>
        <v>PERMANENT</v>
      </c>
      <c r="G8865" s="24">
        <v>45253</v>
      </c>
      <c r="H8865" s="24">
        <v>45253</v>
      </c>
      <c r="I8865" s="20" t="s">
        <v>82</v>
      </c>
      <c r="K8865" s="57" t="str">
        <f ca="1">LeaveTracker[[#This Row],[Days]]&amp;" "&amp;LeaveTracker[[#This Row],[Type of Leave]]</f>
        <v>1 VL</v>
      </c>
      <c r="L8865" s="23">
        <f ca="1">NETWORKDAYS(LeaveTracker[[#This Row],[Start Date]],LeaveTracker[[#This Row],[End Date]],lstHolidays)</f>
        <v>1</v>
      </c>
      <c r="M8865" s="27"/>
    </row>
    <row r="8866" spans="1:13" ht="30" customHeight="1" x14ac:dyDescent="0.3">
      <c r="A8866" s="27">
        <f t="shared" si="117"/>
        <v>4842</v>
      </c>
      <c r="B8866" s="31">
        <v>45240</v>
      </c>
      <c r="C8866" s="31">
        <v>45238</v>
      </c>
      <c r="D8866" s="19" t="s">
        <v>1740</v>
      </c>
      <c r="E8866" s="20" t="str">
        <f>IF(ISBLANK(LeaveTracker[[#This Row],[Employee Name]]),"-----",VLOOKUP(LeaveTracker[[#This Row],[Employee Name]],'List of Employees'!$B$4:$H$767,7))</f>
        <v>ACCOUNTING</v>
      </c>
      <c r="F8866" s="66" t="str">
        <f>IF(ISBLANK(LeaveTracker[[#This Row],[Employee Name]]),"-----",VLOOKUP(LeaveTracker[[#This Row],[Employee Name]],'List of Employees'!$B$4:$H$767,6))</f>
        <v>CASUAL</v>
      </c>
      <c r="G8866" s="24">
        <v>45254</v>
      </c>
      <c r="H8866" s="24">
        <v>45254</v>
      </c>
      <c r="I8866" s="20" t="s">
        <v>297</v>
      </c>
      <c r="J8866" s="42" t="s">
        <v>1000</v>
      </c>
      <c r="K8866" s="57" t="str">
        <f ca="1">LeaveTracker[[#This Row],[Days]]&amp;" "&amp;LeaveTracker[[#This Row],[Type of Leave]]</f>
        <v>1 OTHER</v>
      </c>
      <c r="L8866" s="23">
        <f ca="1">NETWORKDAYS(LeaveTracker[[#This Row],[Start Date]],LeaveTracker[[#This Row],[End Date]],lstHolidays)</f>
        <v>1</v>
      </c>
      <c r="M8866" s="27"/>
    </row>
    <row r="8867" spans="1:13" ht="30" customHeight="1" x14ac:dyDescent="0.3">
      <c r="A8867" s="27">
        <f t="shared" si="117"/>
        <v>4843</v>
      </c>
      <c r="B8867" s="31">
        <v>45240</v>
      </c>
      <c r="C8867" s="31">
        <v>45238</v>
      </c>
      <c r="D8867" s="19" t="s">
        <v>860</v>
      </c>
      <c r="E8867" s="20" t="str">
        <f>IF(ISBLANK(LeaveTracker[[#This Row],[Employee Name]]),"-----",VLOOKUP(LeaveTracker[[#This Row],[Employee Name]],'List of Employees'!$B$4:$H$767,7))</f>
        <v>ACCOUNTING</v>
      </c>
      <c r="F8867" s="66" t="str">
        <f>IF(ISBLANK(LeaveTracker[[#This Row],[Employee Name]]),"-----",VLOOKUP(LeaveTracker[[#This Row],[Employee Name]],'List of Employees'!$B$4:$H$767,6))</f>
        <v>PERMANENT</v>
      </c>
      <c r="G8867" s="24">
        <v>45254</v>
      </c>
      <c r="H8867" s="24">
        <v>45254</v>
      </c>
      <c r="I8867" s="20" t="s">
        <v>82</v>
      </c>
      <c r="K8867" s="57" t="str">
        <f ca="1">LeaveTracker[[#This Row],[Days]]&amp;" "&amp;LeaveTracker[[#This Row],[Type of Leave]]</f>
        <v>1 VL</v>
      </c>
      <c r="L8867" s="23">
        <f ca="1">NETWORKDAYS(LeaveTracker[[#This Row],[Start Date]],LeaveTracker[[#This Row],[End Date]],lstHolidays)</f>
        <v>1</v>
      </c>
      <c r="M8867" s="27"/>
    </row>
    <row r="8868" spans="1:13" ht="30" customHeight="1" x14ac:dyDescent="0.3">
      <c r="A8868" s="27">
        <f t="shared" si="117"/>
        <v>4844</v>
      </c>
      <c r="B8868" s="31">
        <v>45240</v>
      </c>
      <c r="C8868" s="31">
        <v>45237</v>
      </c>
      <c r="D8868" s="19" t="s">
        <v>505</v>
      </c>
      <c r="E8868" s="20" t="str">
        <f>IF(ISBLANK(LeaveTracker[[#This Row],[Employee Name]]),"-----",VLOOKUP(LeaveTracker[[#This Row],[Employee Name]],'List of Employees'!$B$4:$H$767,7))</f>
        <v>ACCOUNTING</v>
      </c>
      <c r="F8868" s="66" t="str">
        <f>IF(ISBLANK(LeaveTracker[[#This Row],[Employee Name]]),"-----",VLOOKUP(LeaveTracker[[#This Row],[Employee Name]],'List of Employees'!$B$4:$H$767,6))</f>
        <v>PERMANENT</v>
      </c>
      <c r="G8868" s="24">
        <v>45245</v>
      </c>
      <c r="H8868" s="24">
        <v>45245</v>
      </c>
      <c r="I8868" s="20" t="s">
        <v>82</v>
      </c>
      <c r="K8868" s="57" t="str">
        <f ca="1">LeaveTracker[[#This Row],[Days]]&amp;" "&amp;LeaveTracker[[#This Row],[Type of Leave]]</f>
        <v>1 VL</v>
      </c>
      <c r="L8868" s="23">
        <f ca="1">NETWORKDAYS(LeaveTracker[[#This Row],[Start Date]],LeaveTracker[[#This Row],[End Date]],lstHolidays)</f>
        <v>1</v>
      </c>
      <c r="M8868" s="27"/>
    </row>
    <row r="8869" spans="1:13" ht="30" customHeight="1" x14ac:dyDescent="0.3">
      <c r="A8869" s="27">
        <f t="shared" si="117"/>
        <v>4845</v>
      </c>
      <c r="B8869" s="31">
        <v>45240</v>
      </c>
      <c r="C8869" s="31">
        <v>45238</v>
      </c>
      <c r="D8869" s="19" t="s">
        <v>1005</v>
      </c>
      <c r="E8869" s="20" t="str">
        <f>IF(ISBLANK(LeaveTracker[[#This Row],[Employee Name]]),"-----",VLOOKUP(LeaveTracker[[#This Row],[Employee Name]],'List of Employees'!$B$4:$H$767,7))</f>
        <v>ACCOUNTING</v>
      </c>
      <c r="F8869" s="66" t="str">
        <f>IF(ISBLANK(LeaveTracker[[#This Row],[Employee Name]]),"-----",VLOOKUP(LeaveTracker[[#This Row],[Employee Name]],'List of Employees'!$B$4:$H$767,6))</f>
        <v>PERMANENT</v>
      </c>
      <c r="G8869" s="24">
        <v>45261</v>
      </c>
      <c r="H8869" s="24">
        <v>45261</v>
      </c>
      <c r="I8869" s="20" t="s">
        <v>297</v>
      </c>
      <c r="J8869" s="42" t="s">
        <v>1000</v>
      </c>
      <c r="K8869" s="57" t="str">
        <f ca="1">LeaveTracker[[#This Row],[Days]]&amp;" "&amp;LeaveTracker[[#This Row],[Type of Leave]]</f>
        <v>1 OTHER</v>
      </c>
      <c r="L8869" s="23">
        <f ca="1">NETWORKDAYS(LeaveTracker[[#This Row],[Start Date]],LeaveTracker[[#This Row],[End Date]],lstHolidays)</f>
        <v>1</v>
      </c>
      <c r="M8869" s="27"/>
    </row>
    <row r="8870" spans="1:13" ht="30" customHeight="1" x14ac:dyDescent="0.3">
      <c r="A8870" s="27">
        <f t="shared" si="117"/>
        <v>4846</v>
      </c>
      <c r="B8870" s="31">
        <v>45240</v>
      </c>
      <c r="C8870" s="31">
        <v>45238</v>
      </c>
      <c r="D8870" s="19" t="s">
        <v>1005</v>
      </c>
      <c r="E8870" s="20" t="str">
        <f>IF(ISBLANK(LeaveTracker[[#This Row],[Employee Name]]),"-----",VLOOKUP(LeaveTracker[[#This Row],[Employee Name]],'List of Employees'!$B$4:$H$767,7))</f>
        <v>ACCOUNTING</v>
      </c>
      <c r="F8870" s="66" t="str">
        <f>IF(ISBLANK(LeaveTracker[[#This Row],[Employee Name]]),"-----",VLOOKUP(LeaveTracker[[#This Row],[Employee Name]],'List of Employees'!$B$4:$H$767,6))</f>
        <v>PERMANENT</v>
      </c>
      <c r="G8870" s="24">
        <v>45254</v>
      </c>
      <c r="H8870" s="24">
        <v>45254</v>
      </c>
      <c r="I8870" s="20" t="s">
        <v>82</v>
      </c>
      <c r="K8870" s="57" t="str">
        <f ca="1">LeaveTracker[[#This Row],[Days]]&amp;" "&amp;LeaveTracker[[#This Row],[Type of Leave]]</f>
        <v>1 VL</v>
      </c>
      <c r="L8870" s="23">
        <f ca="1">NETWORKDAYS(LeaveTracker[[#This Row],[Start Date]],LeaveTracker[[#This Row],[End Date]],lstHolidays)</f>
        <v>1</v>
      </c>
      <c r="M8870" s="27"/>
    </row>
    <row r="8871" spans="1:13" ht="30" customHeight="1" x14ac:dyDescent="0.3">
      <c r="A8871" s="27">
        <f t="shared" si="117"/>
        <v>4847</v>
      </c>
      <c r="B8871" s="31">
        <v>45240</v>
      </c>
      <c r="C8871" s="31">
        <v>45239</v>
      </c>
      <c r="D8871" s="19" t="s">
        <v>717</v>
      </c>
      <c r="E8871" s="20" t="str">
        <f>IF(ISBLANK(LeaveTracker[[#This Row],[Employee Name]]),"-----",VLOOKUP(LeaveTracker[[#This Row],[Employee Name]],'List of Employees'!$B$4:$H$767,7))</f>
        <v>LCR</v>
      </c>
      <c r="F8871" s="66" t="str">
        <f>IF(ISBLANK(LeaveTracker[[#This Row],[Employee Name]]),"-----",VLOOKUP(LeaveTracker[[#This Row],[Employee Name]],'List of Employees'!$B$4:$H$767,6))</f>
        <v>PERMANENT</v>
      </c>
      <c r="G8871" s="24">
        <v>45238</v>
      </c>
      <c r="H8871" s="24">
        <v>45238</v>
      </c>
      <c r="I8871" s="20" t="s">
        <v>81</v>
      </c>
      <c r="K8871" s="57" t="str">
        <f ca="1">LeaveTracker[[#This Row],[Days]]&amp;" "&amp;LeaveTracker[[#This Row],[Type of Leave]]</f>
        <v>1 SL</v>
      </c>
      <c r="L8871" s="23">
        <f ca="1">NETWORKDAYS(LeaveTracker[[#This Row],[Start Date]],LeaveTracker[[#This Row],[End Date]],lstHolidays)</f>
        <v>1</v>
      </c>
      <c r="M8871" s="27"/>
    </row>
    <row r="8872" spans="1:13" ht="30" customHeight="1" x14ac:dyDescent="0.3">
      <c r="A8872" s="27">
        <f t="shared" si="117"/>
        <v>4848</v>
      </c>
      <c r="B8872" s="31">
        <v>45240</v>
      </c>
      <c r="C8872" s="31">
        <v>45239</v>
      </c>
      <c r="D8872" s="19" t="s">
        <v>2104</v>
      </c>
      <c r="E8872" s="20" t="str">
        <f>IF(ISBLANK(LeaveTracker[[#This Row],[Employee Name]]),"-----",VLOOKUP(LeaveTracker[[#This Row],[Employee Name]],'List of Employees'!$B$4:$H$767,7))</f>
        <v>CEO</v>
      </c>
      <c r="F8872" s="66" t="str">
        <f>IF(ISBLANK(LeaveTracker[[#This Row],[Employee Name]]),"-----",VLOOKUP(LeaveTracker[[#This Row],[Employee Name]],'List of Employees'!$B$4:$H$767,6))</f>
        <v>CASUAL</v>
      </c>
      <c r="G8872" s="24">
        <v>45237</v>
      </c>
      <c r="H8872" s="24">
        <v>45237</v>
      </c>
      <c r="I8872" s="20" t="s">
        <v>81</v>
      </c>
      <c r="K8872" s="57" t="str">
        <f ca="1">LeaveTracker[[#This Row],[Days]]&amp;" "&amp;LeaveTracker[[#This Row],[Type of Leave]]</f>
        <v>1 SL</v>
      </c>
      <c r="L8872" s="23">
        <f ca="1">NETWORKDAYS(LeaveTracker[[#This Row],[Start Date]],LeaveTracker[[#This Row],[End Date]],lstHolidays)</f>
        <v>1</v>
      </c>
      <c r="M8872" s="27"/>
    </row>
    <row r="8873" spans="1:13" ht="30" customHeight="1" x14ac:dyDescent="0.3">
      <c r="A8873" s="27">
        <f t="shared" si="117"/>
        <v>4849</v>
      </c>
      <c r="B8873" s="31">
        <v>45240</v>
      </c>
      <c r="C8873" s="31">
        <v>45238</v>
      </c>
      <c r="D8873" s="19" t="s">
        <v>136</v>
      </c>
      <c r="E8873" s="20" t="str">
        <f>IF(ISBLANK(LeaveTracker[[#This Row],[Employee Name]]),"-----",VLOOKUP(LeaveTracker[[#This Row],[Employee Name]],'List of Employees'!$B$4:$H$767,7))</f>
        <v>CHO</v>
      </c>
      <c r="F8873" s="66" t="str">
        <f>IF(ISBLANK(LeaveTracker[[#This Row],[Employee Name]]),"-----",VLOOKUP(LeaveTracker[[#This Row],[Employee Name]],'List of Employees'!$B$4:$H$767,6))</f>
        <v>PERMANENT</v>
      </c>
      <c r="G8873" s="24">
        <v>45237</v>
      </c>
      <c r="H8873" s="24">
        <v>45237</v>
      </c>
      <c r="I8873" s="20" t="s">
        <v>81</v>
      </c>
      <c r="K8873" s="57" t="str">
        <f ca="1">LeaveTracker[[#This Row],[Days]]&amp;" "&amp;LeaveTracker[[#This Row],[Type of Leave]]</f>
        <v>1 SL</v>
      </c>
      <c r="L8873" s="23">
        <f ca="1">NETWORKDAYS(LeaveTracker[[#This Row],[Start Date]],LeaveTracker[[#This Row],[End Date]],lstHolidays)</f>
        <v>1</v>
      </c>
      <c r="M8873" s="27"/>
    </row>
    <row r="8874" spans="1:13" ht="30" customHeight="1" x14ac:dyDescent="0.3">
      <c r="A8874" s="27">
        <f t="shared" si="117"/>
        <v>4850</v>
      </c>
      <c r="B8874" s="31">
        <v>45240</v>
      </c>
      <c r="C8874" s="31">
        <v>45240</v>
      </c>
      <c r="D8874" s="19" t="s">
        <v>1080</v>
      </c>
      <c r="E8874" s="20" t="str">
        <f>IF(ISBLANK(LeaveTracker[[#This Row],[Employee Name]]),"-----",VLOOKUP(LeaveTracker[[#This Row],[Employee Name]],'List of Employees'!$B$4:$H$767,7))</f>
        <v>ACCOUNTING</v>
      </c>
      <c r="F8874" s="66" t="str">
        <f>IF(ISBLANK(LeaveTracker[[#This Row],[Employee Name]]),"-----",VLOOKUP(LeaveTracker[[#This Row],[Employee Name]],'List of Employees'!$B$4:$H$767,6))</f>
        <v>PERMANENT</v>
      </c>
      <c r="G8874" s="24">
        <v>45238</v>
      </c>
      <c r="H8874" s="24">
        <v>45238</v>
      </c>
      <c r="I8874" s="20" t="s">
        <v>81</v>
      </c>
      <c r="K8874" s="57" t="str">
        <f ca="1">LeaveTracker[[#This Row],[Days]]&amp;" "&amp;LeaveTracker[[#This Row],[Type of Leave]]</f>
        <v>1 SL</v>
      </c>
      <c r="L8874" s="23">
        <f ca="1">NETWORKDAYS(LeaveTracker[[#This Row],[Start Date]],LeaveTracker[[#This Row],[End Date]],lstHolidays)</f>
        <v>1</v>
      </c>
      <c r="M8874" s="27"/>
    </row>
    <row r="8875" spans="1:13" ht="30" customHeight="1" x14ac:dyDescent="0.3">
      <c r="A8875" s="27">
        <f t="shared" si="117"/>
        <v>4851</v>
      </c>
      <c r="B8875" s="31">
        <v>45240</v>
      </c>
      <c r="C8875" s="31">
        <v>45239</v>
      </c>
      <c r="D8875" s="19" t="s">
        <v>2319</v>
      </c>
      <c r="E8875" s="20" t="str">
        <f>IF(ISBLANK(LeaveTracker[[#This Row],[Employee Name]]),"-----",VLOOKUP(LeaveTracker[[#This Row],[Employee Name]],'List of Employees'!$B$4:$H$767,7))</f>
        <v>CEO</v>
      </c>
      <c r="F8875" s="66" t="str">
        <f>IF(ISBLANK(LeaveTracker[[#This Row],[Employee Name]]),"-----",VLOOKUP(LeaveTracker[[#This Row],[Employee Name]],'List of Employees'!$B$4:$H$767,6))</f>
        <v>CASUAL</v>
      </c>
      <c r="G8875" s="24">
        <v>45238</v>
      </c>
      <c r="H8875" s="24">
        <v>45238</v>
      </c>
      <c r="I8875" s="20" t="s">
        <v>81</v>
      </c>
      <c r="K8875" s="57" t="str">
        <f ca="1">LeaveTracker[[#This Row],[Days]]&amp;" "&amp;LeaveTracker[[#This Row],[Type of Leave]]</f>
        <v>1 SL</v>
      </c>
      <c r="L8875" s="23">
        <f ca="1">NETWORKDAYS(LeaveTracker[[#This Row],[Start Date]],LeaveTracker[[#This Row],[End Date]],lstHolidays)</f>
        <v>1</v>
      </c>
      <c r="M8875" s="27"/>
    </row>
    <row r="8876" spans="1:13" ht="30" customHeight="1" x14ac:dyDescent="0.3">
      <c r="A8876" s="27">
        <f t="shared" si="117"/>
        <v>4852</v>
      </c>
      <c r="B8876" s="31">
        <v>45240</v>
      </c>
      <c r="C8876" s="31">
        <v>45233</v>
      </c>
      <c r="D8876" s="19" t="s">
        <v>552</v>
      </c>
      <c r="E8876" s="20" t="str">
        <f>IF(ISBLANK(LeaveTracker[[#This Row],[Employee Name]]),"-----",VLOOKUP(LeaveTracker[[#This Row],[Employee Name]],'List of Employees'!$B$4:$H$767,7))</f>
        <v>CENRO</v>
      </c>
      <c r="F8876" s="66" t="str">
        <f>IF(ISBLANK(LeaveTracker[[#This Row],[Employee Name]]),"-----",VLOOKUP(LeaveTracker[[#This Row],[Employee Name]],'List of Employees'!$B$4:$H$767,6))</f>
        <v>PERMANENT</v>
      </c>
      <c r="G8876" s="24">
        <v>45239</v>
      </c>
      <c r="H8876" s="24">
        <v>45240</v>
      </c>
      <c r="I8876" s="20" t="s">
        <v>82</v>
      </c>
      <c r="K8876" s="57" t="str">
        <f ca="1">LeaveTracker[[#This Row],[Days]]&amp;" "&amp;LeaveTracker[[#This Row],[Type of Leave]]</f>
        <v>2 VL</v>
      </c>
      <c r="L8876" s="23">
        <f ca="1">NETWORKDAYS(LeaveTracker[[#This Row],[Start Date]],LeaveTracker[[#This Row],[End Date]],lstHolidays)</f>
        <v>2</v>
      </c>
      <c r="M8876" s="27"/>
    </row>
    <row r="8877" spans="1:13" ht="30" customHeight="1" x14ac:dyDescent="0.3">
      <c r="A8877" s="27">
        <f t="shared" si="117"/>
        <v>4853</v>
      </c>
      <c r="B8877" s="31">
        <v>45240</v>
      </c>
      <c r="C8877" s="31">
        <v>45239</v>
      </c>
      <c r="D8877" s="19" t="s">
        <v>2255</v>
      </c>
      <c r="E8877" s="20" t="str">
        <f>IF(ISBLANK(LeaveTracker[[#This Row],[Employee Name]]),"-----",VLOOKUP(LeaveTracker[[#This Row],[Employee Name]],'List of Employees'!$B$4:$H$767,7))</f>
        <v>OSP</v>
      </c>
      <c r="F8877" s="66" t="str">
        <f>IF(ISBLANK(LeaveTracker[[#This Row],[Employee Name]]),"-----",VLOOKUP(LeaveTracker[[#This Row],[Employee Name]],'List of Employees'!$B$4:$H$767,6))</f>
        <v>PERMANENT</v>
      </c>
      <c r="G8877" s="24">
        <v>45245</v>
      </c>
      <c r="H8877" s="24">
        <v>45247</v>
      </c>
      <c r="I8877" s="20" t="s">
        <v>297</v>
      </c>
      <c r="J8877" s="42" t="s">
        <v>1000</v>
      </c>
      <c r="K8877" s="57" t="str">
        <f ca="1">LeaveTracker[[#This Row],[Days]]&amp;" "&amp;LeaveTracker[[#This Row],[Type of Leave]]</f>
        <v>3 OTHER</v>
      </c>
      <c r="L8877" s="23">
        <f ca="1">NETWORKDAYS(LeaveTracker[[#This Row],[Start Date]],LeaveTracker[[#This Row],[End Date]],lstHolidays)</f>
        <v>3</v>
      </c>
      <c r="M8877" s="27"/>
    </row>
    <row r="8878" spans="1:13" ht="30" customHeight="1" x14ac:dyDescent="0.3">
      <c r="A8878" s="27">
        <f t="shared" si="117"/>
        <v>4854</v>
      </c>
      <c r="B8878" s="31">
        <v>45243</v>
      </c>
      <c r="C8878" s="31">
        <v>45218</v>
      </c>
      <c r="D8878" s="19" t="s">
        <v>2617</v>
      </c>
      <c r="E8878" s="20" t="str">
        <f>IF(ISBLANK(LeaveTracker[[#This Row],[Employee Name]]),"-----",VLOOKUP(LeaveTracker[[#This Row],[Employee Name]],'List of Employees'!$B$4:$H$767,7))</f>
        <v>CBO</v>
      </c>
      <c r="F8878" s="66" t="str">
        <f>IF(ISBLANK(LeaveTracker[[#This Row],[Employee Name]]),"-----",VLOOKUP(LeaveTracker[[#This Row],[Employee Name]],'List of Employees'!$B$4:$H$767,6))</f>
        <v>PERMANENT</v>
      </c>
      <c r="G8878" s="24">
        <v>45217</v>
      </c>
      <c r="H8878" s="24">
        <v>45217</v>
      </c>
      <c r="I8878" s="20" t="s">
        <v>81</v>
      </c>
      <c r="K8878" s="57" t="str">
        <f ca="1">LeaveTracker[[#This Row],[Days]]&amp;" "&amp;LeaveTracker[[#This Row],[Type of Leave]]</f>
        <v>1 SL</v>
      </c>
      <c r="L8878" s="23">
        <f ca="1">NETWORKDAYS(LeaveTracker[[#This Row],[Start Date]],LeaveTracker[[#This Row],[End Date]],lstHolidays)</f>
        <v>1</v>
      </c>
      <c r="M8878" s="27"/>
    </row>
    <row r="8879" spans="1:13" ht="30" customHeight="1" x14ac:dyDescent="0.3">
      <c r="A8879" s="27">
        <f t="shared" si="117"/>
        <v>4855</v>
      </c>
      <c r="B8879" s="31">
        <v>45243</v>
      </c>
      <c r="C8879" s="31">
        <v>45212</v>
      </c>
      <c r="D8879" s="19" t="s">
        <v>1798</v>
      </c>
      <c r="E8879" s="20" t="str">
        <f>IF(ISBLANK(LeaveTracker[[#This Row],[Employee Name]]),"-----",VLOOKUP(LeaveTracker[[#This Row],[Employee Name]],'List of Employees'!$B$4:$H$767,7))</f>
        <v>CSWDO</v>
      </c>
      <c r="F8879" s="66" t="str">
        <f>IF(ISBLANK(LeaveTracker[[#This Row],[Employee Name]]),"-----",VLOOKUP(LeaveTracker[[#This Row],[Employee Name]],'List of Employees'!$B$4:$H$767,6))</f>
        <v>PERMANENT</v>
      </c>
      <c r="G8879" s="21">
        <v>45230</v>
      </c>
      <c r="H8879" s="24">
        <v>45230</v>
      </c>
      <c r="I8879" s="20" t="s">
        <v>297</v>
      </c>
      <c r="J8879" s="42" t="s">
        <v>2433</v>
      </c>
      <c r="K8879" s="57" t="str">
        <f ca="1">LeaveTracker[[#This Row],[Days]]&amp;" "&amp;LeaveTracker[[#This Row],[Type of Leave]]</f>
        <v>1 OTHER</v>
      </c>
      <c r="L8879" s="23">
        <f ca="1">NETWORKDAYS(LeaveTracker[[#This Row],[Start Date]],LeaveTracker[[#This Row],[End Date]],lstHolidays)</f>
        <v>1</v>
      </c>
      <c r="M8879" s="27"/>
    </row>
    <row r="8880" spans="1:13" ht="30" customHeight="1" x14ac:dyDescent="0.3">
      <c r="A8880" s="27">
        <v>4855</v>
      </c>
      <c r="B8880" s="31">
        <v>45243</v>
      </c>
      <c r="C8880" s="31">
        <v>45212</v>
      </c>
      <c r="D8880" s="19" t="s">
        <v>1798</v>
      </c>
      <c r="E8880" s="20" t="str">
        <f>IF(ISBLANK(LeaveTracker[[#This Row],[Employee Name]]),"-----",VLOOKUP(LeaveTracker[[#This Row],[Employee Name]],'List of Employees'!$B$4:$H$767,7))</f>
        <v>CSWDO</v>
      </c>
      <c r="F8880" s="66" t="str">
        <f>IF(ISBLANK(LeaveTracker[[#This Row],[Employee Name]]),"-----",VLOOKUP(LeaveTracker[[#This Row],[Employee Name]],'List of Employees'!$B$4:$H$767,6))</f>
        <v>PERMANENT</v>
      </c>
      <c r="G8880" s="24">
        <v>45233</v>
      </c>
      <c r="H8880" s="24">
        <v>45233</v>
      </c>
      <c r="I8880" s="20" t="s">
        <v>297</v>
      </c>
      <c r="J8880" s="42" t="s">
        <v>2433</v>
      </c>
      <c r="K8880" s="57" t="str">
        <f ca="1">LeaveTracker[[#This Row],[Days]]&amp;" "&amp;LeaveTracker[[#This Row],[Type of Leave]]</f>
        <v>1 OTHER</v>
      </c>
      <c r="L8880" s="23">
        <f ca="1">NETWORKDAYS(LeaveTracker[[#This Row],[Start Date]],LeaveTracker[[#This Row],[End Date]],lstHolidays)</f>
        <v>1</v>
      </c>
      <c r="M8880" s="27"/>
    </row>
    <row r="8881" spans="1:13" ht="30" customHeight="1" x14ac:dyDescent="0.3">
      <c r="A8881" s="27">
        <f>A8879+1</f>
        <v>4856</v>
      </c>
      <c r="B8881" s="31">
        <v>45243</v>
      </c>
      <c r="C8881" s="31">
        <v>45226</v>
      </c>
      <c r="D8881" s="19" t="s">
        <v>2285</v>
      </c>
      <c r="E8881" s="20" t="str">
        <f>IF(ISBLANK(LeaveTracker[[#This Row],[Employee Name]]),"-----",VLOOKUP(LeaveTracker[[#This Row],[Employee Name]],'List of Employees'!$B$4:$H$767,7))</f>
        <v>PICNIC GROVE</v>
      </c>
      <c r="F8881" s="66" t="str">
        <f>IF(ISBLANK(LeaveTracker[[#This Row],[Employee Name]]),"-----",VLOOKUP(LeaveTracker[[#This Row],[Employee Name]],'List of Employees'!$B$4:$H$767,6))</f>
        <v>CASUAL</v>
      </c>
      <c r="G8881" s="24">
        <v>45233</v>
      </c>
      <c r="H8881" s="24">
        <v>45235</v>
      </c>
      <c r="I8881" s="20" t="s">
        <v>297</v>
      </c>
      <c r="J8881" s="42" t="s">
        <v>1000</v>
      </c>
      <c r="K8881" s="57" t="str">
        <f>LeaveTracker[[#This Row],[Days]]&amp;" "&amp;LeaveTracker[[#This Row],[Type of Leave]]</f>
        <v>3 OTHER</v>
      </c>
      <c r="L8881" s="23">
        <v>3</v>
      </c>
      <c r="M8881" s="27"/>
    </row>
    <row r="8882" spans="1:13" ht="30" customHeight="1" x14ac:dyDescent="0.3">
      <c r="A8882" s="27">
        <f t="shared" si="117"/>
        <v>4857</v>
      </c>
      <c r="B8882" s="31">
        <v>45243</v>
      </c>
      <c r="C8882" s="31">
        <v>45219</v>
      </c>
      <c r="D8882" s="19" t="s">
        <v>2105</v>
      </c>
      <c r="E8882" s="20" t="str">
        <f>IF(ISBLANK(LeaveTracker[[#This Row],[Employee Name]]),"-----",VLOOKUP(LeaveTracker[[#This Row],[Employee Name]],'List of Employees'!$B$4:$H$767,7))</f>
        <v>CITY PLANNING &amp; DEV'T OFFICE</v>
      </c>
      <c r="F8882" s="66" t="str">
        <f>IF(ISBLANK(LeaveTracker[[#This Row],[Employee Name]]),"-----",VLOOKUP(LeaveTracker[[#This Row],[Employee Name]],'List of Employees'!$B$4:$H$767,6))</f>
        <v>PERMANENT</v>
      </c>
      <c r="G8882" s="24">
        <v>45216</v>
      </c>
      <c r="H8882" s="24">
        <v>45216</v>
      </c>
      <c r="I8882" s="20" t="s">
        <v>297</v>
      </c>
      <c r="J8882" s="42" t="s">
        <v>1000</v>
      </c>
      <c r="K8882" s="57" t="str">
        <f ca="1">LeaveTracker[[#This Row],[Days]]&amp;" "&amp;LeaveTracker[[#This Row],[Type of Leave]]</f>
        <v>1 OTHER</v>
      </c>
      <c r="L8882" s="23">
        <f ca="1">NETWORKDAYS(LeaveTracker[[#This Row],[Start Date]],LeaveTracker[[#This Row],[End Date]],lstHolidays)</f>
        <v>1</v>
      </c>
      <c r="M8882" s="27"/>
    </row>
    <row r="8883" spans="1:13" ht="30" customHeight="1" x14ac:dyDescent="0.3">
      <c r="A8883" s="27">
        <f t="shared" si="117"/>
        <v>4858</v>
      </c>
      <c r="B8883" s="31">
        <v>45243</v>
      </c>
      <c r="C8883" s="31">
        <v>45223</v>
      </c>
      <c r="D8883" s="19" t="s">
        <v>2459</v>
      </c>
      <c r="E8883" s="20" t="str">
        <f>IF(ISBLANK(LeaveTracker[[#This Row],[Employee Name]]),"-----",VLOOKUP(LeaveTracker[[#This Row],[Employee Name]],'List of Employees'!$B$4:$H$767,7))</f>
        <v>CCT</v>
      </c>
      <c r="F8883" s="66" t="str">
        <f>IF(ISBLANK(LeaveTracker[[#This Row],[Employee Name]]),"-----",VLOOKUP(LeaveTracker[[#This Row],[Employee Name]],'List of Employees'!$B$4:$H$767,6))</f>
        <v>CASUAL</v>
      </c>
      <c r="G8883" s="24">
        <v>45226</v>
      </c>
      <c r="H8883" s="24">
        <v>45226</v>
      </c>
      <c r="I8883" s="20" t="s">
        <v>297</v>
      </c>
      <c r="J8883" s="42" t="s">
        <v>1000</v>
      </c>
      <c r="K8883" s="57" t="str">
        <f ca="1">LeaveTracker[[#This Row],[Days]]&amp;" "&amp;LeaveTracker[[#This Row],[Type of Leave]]</f>
        <v>1 OTHER</v>
      </c>
      <c r="L8883" s="23">
        <f ca="1">NETWORKDAYS(LeaveTracker[[#This Row],[Start Date]],LeaveTracker[[#This Row],[End Date]],lstHolidays)</f>
        <v>1</v>
      </c>
      <c r="M8883" s="27"/>
    </row>
    <row r="8884" spans="1:13" ht="30" customHeight="1" x14ac:dyDescent="0.3">
      <c r="A8884" s="27">
        <f t="shared" si="117"/>
        <v>4859</v>
      </c>
      <c r="B8884" s="31">
        <v>45243</v>
      </c>
      <c r="C8884" s="31">
        <v>45240</v>
      </c>
      <c r="D8884" s="19" t="s">
        <v>2363</v>
      </c>
      <c r="E8884" s="20" t="str">
        <f>IF(ISBLANK(LeaveTracker[[#This Row],[Employee Name]]),"-----",VLOOKUP(LeaveTracker[[#This Row],[Employee Name]],'List of Employees'!$B$4:$H$767,7))</f>
        <v>PICNIC GROVE</v>
      </c>
      <c r="F8884" s="66" t="str">
        <f>IF(ISBLANK(LeaveTracker[[#This Row],[Employee Name]]),"-----",VLOOKUP(LeaveTracker[[#This Row],[Employee Name]],'List of Employees'!$B$4:$H$767,6))</f>
        <v>PERMANENT</v>
      </c>
      <c r="G8884" s="24">
        <v>45226</v>
      </c>
      <c r="H8884" s="24">
        <v>45228</v>
      </c>
      <c r="I8884" s="20" t="s">
        <v>81</v>
      </c>
      <c r="K8884" s="57" t="str">
        <f ca="1">LeaveTracker[[#This Row],[Days]]&amp;" "&amp;LeaveTracker[[#This Row],[Type of Leave]]</f>
        <v>1 SL</v>
      </c>
      <c r="L8884" s="23">
        <f ca="1">NETWORKDAYS(LeaveTracker[[#This Row],[Start Date]],LeaveTracker[[#This Row],[End Date]],lstHolidays)</f>
        <v>1</v>
      </c>
      <c r="M8884" s="27"/>
    </row>
    <row r="8885" spans="1:13" ht="30" customHeight="1" x14ac:dyDescent="0.3">
      <c r="A8885" s="27">
        <f t="shared" si="117"/>
        <v>4860</v>
      </c>
      <c r="B8885" s="31">
        <v>45243</v>
      </c>
      <c r="C8885" s="31">
        <v>45239</v>
      </c>
      <c r="D8885" s="19" t="s">
        <v>1307</v>
      </c>
      <c r="E8885" s="20" t="str">
        <f>IF(ISBLANK(LeaveTracker[[#This Row],[Employee Name]]),"-----",VLOOKUP(LeaveTracker[[#This Row],[Employee Name]],'List of Employees'!$B$4:$H$767,7))</f>
        <v>CEO</v>
      </c>
      <c r="F8885" s="66" t="str">
        <f>IF(ISBLANK(LeaveTracker[[#This Row],[Employee Name]]),"-----",VLOOKUP(LeaveTracker[[#This Row],[Employee Name]],'List of Employees'!$B$4:$H$767,6))</f>
        <v>PERMANENT</v>
      </c>
      <c r="G8885" s="24">
        <v>45238</v>
      </c>
      <c r="H8885" s="24">
        <v>45238</v>
      </c>
      <c r="I8885" s="20" t="s">
        <v>81</v>
      </c>
      <c r="K8885" s="57" t="str">
        <f ca="1">LeaveTracker[[#This Row],[Days]]&amp;" "&amp;LeaveTracker[[#This Row],[Type of Leave]]</f>
        <v>1 SL</v>
      </c>
      <c r="L8885" s="23">
        <f ca="1">NETWORKDAYS(LeaveTracker[[#This Row],[Start Date]],LeaveTracker[[#This Row],[End Date]],lstHolidays)</f>
        <v>1</v>
      </c>
      <c r="M8885" s="27"/>
    </row>
    <row r="8886" spans="1:13" ht="30" customHeight="1" x14ac:dyDescent="0.3">
      <c r="A8886" s="27">
        <f t="shared" si="117"/>
        <v>4861</v>
      </c>
      <c r="B8886" s="31">
        <v>45243</v>
      </c>
      <c r="C8886" s="31">
        <v>45240</v>
      </c>
      <c r="D8886" s="19" t="s">
        <v>303</v>
      </c>
      <c r="E8886" s="20" t="str">
        <f>IF(ISBLANK(LeaveTracker[[#This Row],[Employee Name]]),"-----",VLOOKUP(LeaveTracker[[#This Row],[Employee Name]],'List of Employees'!$B$4:$H$767,7))</f>
        <v>TOPS (ADMIN CSU)</v>
      </c>
      <c r="F8886" s="66" t="str">
        <f>IF(ISBLANK(LeaveTracker[[#This Row],[Employee Name]]),"-----",VLOOKUP(LeaveTracker[[#This Row],[Employee Name]],'List of Employees'!$B$4:$H$767,6))</f>
        <v>PERMANENT</v>
      </c>
      <c r="G8886" s="24">
        <v>45257</v>
      </c>
      <c r="H8886" s="24">
        <v>45258</v>
      </c>
      <c r="I8886" s="20" t="s">
        <v>82</v>
      </c>
      <c r="K8886" s="57" t="str">
        <f ca="1">LeaveTracker[[#This Row],[Days]]&amp;" "&amp;LeaveTracker[[#This Row],[Type of Leave]]</f>
        <v>2 VL</v>
      </c>
      <c r="L8886" s="23">
        <f ca="1">NETWORKDAYS(LeaveTracker[[#This Row],[Start Date]],LeaveTracker[[#This Row],[End Date]],lstHolidays)</f>
        <v>2</v>
      </c>
      <c r="M8886" s="27"/>
    </row>
    <row r="8887" spans="1:13" ht="30" customHeight="1" x14ac:dyDescent="0.3">
      <c r="A8887" s="27">
        <v>4861</v>
      </c>
      <c r="B8887" s="31">
        <v>45243</v>
      </c>
      <c r="C8887" s="31">
        <v>45240</v>
      </c>
      <c r="D8887" s="19" t="s">
        <v>303</v>
      </c>
      <c r="E8887" s="20" t="str">
        <f>IF(ISBLANK(LeaveTracker[[#This Row],[Employee Name]]),"-----",VLOOKUP(LeaveTracker[[#This Row],[Employee Name]],'List of Employees'!$B$4:$H$767,7))</f>
        <v>TOPS (ADMIN CSU)</v>
      </c>
      <c r="F8887" s="66" t="str">
        <f>IF(ISBLANK(LeaveTracker[[#This Row],[Employee Name]]),"-----",VLOOKUP(LeaveTracker[[#This Row],[Employee Name]],'List of Employees'!$B$4:$H$767,6))</f>
        <v>PERMANENT</v>
      </c>
      <c r="G8887" s="24">
        <v>45261</v>
      </c>
      <c r="H8887" s="24">
        <v>45261</v>
      </c>
      <c r="I8887" s="20" t="s">
        <v>82</v>
      </c>
      <c r="K8887" s="57" t="str">
        <f ca="1">LeaveTracker[[#This Row],[Days]]&amp;" "&amp;LeaveTracker[[#This Row],[Type of Leave]]</f>
        <v>1 VL</v>
      </c>
      <c r="L8887" s="23">
        <f ca="1">NETWORKDAYS(LeaveTracker[[#This Row],[Start Date]],LeaveTracker[[#This Row],[End Date]],lstHolidays)</f>
        <v>1</v>
      </c>
      <c r="M8887" s="27"/>
    </row>
    <row r="8888" spans="1:13" ht="30" customHeight="1" x14ac:dyDescent="0.3">
      <c r="A8888" s="27">
        <v>4861</v>
      </c>
      <c r="B8888" s="31">
        <v>45243</v>
      </c>
      <c r="C8888" s="31">
        <v>45240</v>
      </c>
      <c r="D8888" s="19" t="s">
        <v>303</v>
      </c>
      <c r="E8888" s="20" t="str">
        <f>IF(ISBLANK(LeaveTracker[[#This Row],[Employee Name]]),"-----",VLOOKUP(LeaveTracker[[#This Row],[Employee Name]],'List of Employees'!$B$4:$H$767,7))</f>
        <v>TOPS (ADMIN CSU)</v>
      </c>
      <c r="F8888" s="66" t="str">
        <f>IF(ISBLANK(LeaveTracker[[#This Row],[Employee Name]]),"-----",VLOOKUP(LeaveTracker[[#This Row],[Employee Name]],'List of Employees'!$B$4:$H$767,6))</f>
        <v>PERMANENT</v>
      </c>
      <c r="G8888" s="24">
        <v>45266</v>
      </c>
      <c r="H8888" s="24">
        <v>45267</v>
      </c>
      <c r="I8888" s="20" t="s">
        <v>82</v>
      </c>
      <c r="K8888" s="57" t="str">
        <f ca="1">LeaveTracker[[#This Row],[Days]]&amp;" "&amp;LeaveTracker[[#This Row],[Type of Leave]]</f>
        <v>2 VL</v>
      </c>
      <c r="L8888" s="23">
        <f ca="1">NETWORKDAYS(LeaveTracker[[#This Row],[Start Date]],LeaveTracker[[#This Row],[End Date]],lstHolidays)</f>
        <v>2</v>
      </c>
      <c r="M8888" s="27"/>
    </row>
    <row r="8889" spans="1:13" ht="30" customHeight="1" x14ac:dyDescent="0.3">
      <c r="A8889" s="27">
        <f>A8886+1</f>
        <v>4862</v>
      </c>
      <c r="B8889" s="31">
        <v>45243</v>
      </c>
      <c r="C8889" s="31">
        <v>45239</v>
      </c>
      <c r="D8889" s="19" t="s">
        <v>1891</v>
      </c>
      <c r="E8889" s="20" t="str">
        <f>IF(ISBLANK(LeaveTracker[[#This Row],[Employee Name]]),"-----",VLOOKUP(LeaveTracker[[#This Row],[Employee Name]],'List of Employees'!$B$4:$H$767,7))</f>
        <v>PICNIC GROVE</v>
      </c>
      <c r="F8889" s="66" t="str">
        <f>IF(ISBLANK(LeaveTracker[[#This Row],[Employee Name]]),"-----",VLOOKUP(LeaveTracker[[#This Row],[Employee Name]],'List of Employees'!$B$4:$H$767,6))</f>
        <v>CASUAL</v>
      </c>
      <c r="G8889" s="24">
        <v>45235</v>
      </c>
      <c r="H8889" s="24">
        <v>45236</v>
      </c>
      <c r="I8889" s="20" t="s">
        <v>81</v>
      </c>
      <c r="K8889" s="57" t="str">
        <f ca="1">LeaveTracker[[#This Row],[Days]]&amp;" "&amp;LeaveTracker[[#This Row],[Type of Leave]]</f>
        <v>1 SL</v>
      </c>
      <c r="L8889" s="23">
        <f ca="1">NETWORKDAYS(LeaveTracker[[#This Row],[Start Date]],LeaveTracker[[#This Row],[End Date]],lstHolidays)</f>
        <v>1</v>
      </c>
      <c r="M8889" s="27"/>
    </row>
    <row r="8890" spans="1:13" ht="30" customHeight="1" x14ac:dyDescent="0.3">
      <c r="A8890" s="27">
        <f>A8889+1</f>
        <v>4863</v>
      </c>
      <c r="B8890" s="31">
        <v>45243</v>
      </c>
      <c r="C8890" s="31">
        <v>45240</v>
      </c>
      <c r="D8890" s="19" t="s">
        <v>1833</v>
      </c>
      <c r="E8890" s="20" t="str">
        <f>IF(ISBLANK(LeaveTracker[[#This Row],[Employee Name]]),"-----",VLOOKUP(LeaveTracker[[#This Row],[Employee Name]],'List of Employees'!$B$4:$H$767,7))</f>
        <v>BIR</v>
      </c>
      <c r="F8890" s="66" t="str">
        <f>IF(ISBLANK(LeaveTracker[[#This Row],[Employee Name]]),"-----",VLOOKUP(LeaveTracker[[#This Row],[Employee Name]],'List of Employees'!$B$4:$H$767,6))</f>
        <v>CASUAL</v>
      </c>
      <c r="G8890" s="24">
        <v>45230</v>
      </c>
      <c r="H8890" s="24">
        <v>45230</v>
      </c>
      <c r="I8890" s="20" t="s">
        <v>81</v>
      </c>
      <c r="K8890" s="57" t="str">
        <f ca="1">LeaveTracker[[#This Row],[Days]]&amp;" "&amp;LeaveTracker[[#This Row],[Type of Leave]]</f>
        <v>1 SL</v>
      </c>
      <c r="L8890" s="23">
        <f ca="1">NETWORKDAYS(LeaveTracker[[#This Row],[Start Date]],LeaveTracker[[#This Row],[End Date]],lstHolidays)</f>
        <v>1</v>
      </c>
      <c r="M8890" s="27"/>
    </row>
    <row r="8891" spans="1:13" ht="30" customHeight="1" x14ac:dyDescent="0.3">
      <c r="A8891" s="27">
        <f>A8890+1</f>
        <v>4864</v>
      </c>
      <c r="B8891" s="31">
        <v>45243</v>
      </c>
      <c r="C8891" s="31">
        <v>45240</v>
      </c>
      <c r="D8891" s="19" t="s">
        <v>1833</v>
      </c>
      <c r="E8891" s="20" t="str">
        <f>IF(ISBLANK(LeaveTracker[[#This Row],[Employee Name]]),"-----",VLOOKUP(LeaveTracker[[#This Row],[Employee Name]],'List of Employees'!$B$4:$H$767,7))</f>
        <v>BIR</v>
      </c>
      <c r="F8891" s="66" t="str">
        <f>IF(ISBLANK(LeaveTracker[[#This Row],[Employee Name]]),"-----",VLOOKUP(LeaveTracker[[#This Row],[Employee Name]],'List of Employees'!$B$4:$H$767,6))</f>
        <v>CASUAL</v>
      </c>
      <c r="G8891" s="24">
        <v>45233</v>
      </c>
      <c r="H8891" s="24">
        <v>45233</v>
      </c>
      <c r="I8891" s="20" t="s">
        <v>81</v>
      </c>
      <c r="K8891" s="57" t="str">
        <f ca="1">LeaveTracker[[#This Row],[Days]]&amp;" "&amp;LeaveTracker[[#This Row],[Type of Leave]]</f>
        <v>1 SL</v>
      </c>
      <c r="L8891" s="23">
        <f ca="1">NETWORKDAYS(LeaveTracker[[#This Row],[Start Date]],LeaveTracker[[#This Row],[End Date]],lstHolidays)</f>
        <v>1</v>
      </c>
      <c r="M8891" s="27"/>
    </row>
    <row r="8892" spans="1:13" ht="30" customHeight="1" x14ac:dyDescent="0.3">
      <c r="A8892" s="27">
        <f>A8890+1</f>
        <v>4864</v>
      </c>
      <c r="B8892" s="31">
        <v>45243</v>
      </c>
      <c r="C8892" s="31">
        <v>45240</v>
      </c>
      <c r="D8892" s="19" t="s">
        <v>1833</v>
      </c>
      <c r="E8892" s="20" t="str">
        <f>IF(ISBLANK(LeaveTracker[[#This Row],[Employee Name]]),"-----",VLOOKUP(LeaveTracker[[#This Row],[Employee Name]],'List of Employees'!$B$4:$H$767,7))</f>
        <v>BIR</v>
      </c>
      <c r="F8892" s="66" t="str">
        <f>IF(ISBLANK(LeaveTracker[[#This Row],[Employee Name]]),"-----",VLOOKUP(LeaveTracker[[#This Row],[Employee Name]],'List of Employees'!$B$4:$H$767,6))</f>
        <v>CASUAL</v>
      </c>
      <c r="G8892" s="24">
        <v>45250</v>
      </c>
      <c r="H8892" s="24">
        <v>45254</v>
      </c>
      <c r="I8892" s="20" t="s">
        <v>82</v>
      </c>
      <c r="K8892" s="57" t="str">
        <f ca="1">LeaveTracker[[#This Row],[Days]]&amp;" "&amp;LeaveTracker[[#This Row],[Type of Leave]]</f>
        <v>5 VL</v>
      </c>
      <c r="L8892" s="23">
        <f ca="1">NETWORKDAYS(LeaveTracker[[#This Row],[Start Date]],LeaveTracker[[#This Row],[End Date]],lstHolidays)</f>
        <v>5</v>
      </c>
      <c r="M8892" s="27"/>
    </row>
    <row r="8893" spans="1:13" ht="30" customHeight="1" x14ac:dyDescent="0.3">
      <c r="A8893" s="27">
        <f>A8891+1</f>
        <v>4865</v>
      </c>
      <c r="B8893" s="31">
        <v>45243</v>
      </c>
      <c r="C8893" s="31">
        <v>45243</v>
      </c>
      <c r="D8893" s="19" t="s">
        <v>1820</v>
      </c>
      <c r="E8893" s="20" t="str">
        <f>IF(ISBLANK(LeaveTracker[[#This Row],[Employee Name]]),"-----",VLOOKUP(LeaveTracker[[#This Row],[Employee Name]],'List of Employees'!$B$4:$H$767,7))</f>
        <v>SP</v>
      </c>
      <c r="F8893" s="66" t="str">
        <f>IF(ISBLANK(LeaveTracker[[#This Row],[Employee Name]]),"-----",VLOOKUP(LeaveTracker[[#This Row],[Employee Name]],'List of Employees'!$B$4:$H$767,6))</f>
        <v>CASUAL</v>
      </c>
      <c r="G8893" s="24">
        <v>45240</v>
      </c>
      <c r="H8893" s="24">
        <v>45240</v>
      </c>
      <c r="I8893" s="20" t="s">
        <v>81</v>
      </c>
      <c r="K8893" s="57" t="str">
        <f ca="1">LeaveTracker[[#This Row],[Days]]&amp;" "&amp;LeaveTracker[[#This Row],[Type of Leave]]</f>
        <v>1 SL</v>
      </c>
      <c r="L8893" s="23">
        <f ca="1">NETWORKDAYS(LeaveTracker[[#This Row],[Start Date]],LeaveTracker[[#This Row],[End Date]],lstHolidays)</f>
        <v>1</v>
      </c>
      <c r="M8893" s="27"/>
    </row>
    <row r="8894" spans="1:13" ht="30" customHeight="1" x14ac:dyDescent="0.3">
      <c r="A8894" s="27">
        <f>A8892+1</f>
        <v>4865</v>
      </c>
      <c r="B8894" s="31">
        <v>45237</v>
      </c>
      <c r="C8894" s="31">
        <v>45202</v>
      </c>
      <c r="D8894" s="19" t="s">
        <v>1852</v>
      </c>
      <c r="E8894" s="20" t="str">
        <f>IF(ISBLANK(LeaveTracker[[#This Row],[Employee Name]]),"-----",VLOOKUP(LeaveTracker[[#This Row],[Employee Name]],'List of Employees'!$B$4:$H$767,7))</f>
        <v>BPLO</v>
      </c>
      <c r="F8894" s="66" t="str">
        <f>IF(ISBLANK(LeaveTracker[[#This Row],[Employee Name]]),"-----",VLOOKUP(LeaveTracker[[#This Row],[Employee Name]],'List of Employees'!$B$4:$H$767,6))</f>
        <v>CASUAL</v>
      </c>
      <c r="G8894" s="24">
        <v>45237</v>
      </c>
      <c r="H8894" s="24">
        <v>45238</v>
      </c>
      <c r="I8894" s="20" t="s">
        <v>81</v>
      </c>
      <c r="K8894" s="57" t="str">
        <f ca="1">LeaveTracker[[#This Row],[Days]]&amp;" "&amp;LeaveTracker[[#This Row],[Type of Leave]]</f>
        <v>2 SL</v>
      </c>
      <c r="L8894" s="23">
        <f ca="1">NETWORKDAYS(LeaveTracker[[#This Row],[Start Date]],LeaveTracker[[#This Row],[End Date]],lstHolidays)</f>
        <v>2</v>
      </c>
      <c r="M8894" s="27"/>
    </row>
    <row r="8895" spans="1:13" ht="30" customHeight="1" x14ac:dyDescent="0.3">
      <c r="A8895" s="27">
        <v>4865</v>
      </c>
      <c r="B8895" s="31">
        <v>45237</v>
      </c>
      <c r="C8895" s="31">
        <v>45202</v>
      </c>
      <c r="D8895" s="19" t="s">
        <v>1852</v>
      </c>
      <c r="E8895" s="20" t="str">
        <f>IF(ISBLANK(LeaveTracker[[#This Row],[Employee Name]]),"-----",VLOOKUP(LeaveTracker[[#This Row],[Employee Name]],'List of Employees'!$B$4:$H$767,7))</f>
        <v>BPLO</v>
      </c>
      <c r="F8895" s="66" t="str">
        <f>IF(ISBLANK(LeaveTracker[[#This Row],[Employee Name]]),"-----",VLOOKUP(LeaveTracker[[#This Row],[Employee Name]],'List of Employees'!$B$4:$H$767,6))</f>
        <v>CASUAL</v>
      </c>
      <c r="G8895" s="24">
        <v>45240</v>
      </c>
      <c r="H8895" s="24">
        <v>45240</v>
      </c>
      <c r="I8895" s="20" t="s">
        <v>81</v>
      </c>
      <c r="K8895" s="57" t="str">
        <f ca="1">LeaveTracker[[#This Row],[Days]]&amp;" "&amp;LeaveTracker[[#This Row],[Type of Leave]]</f>
        <v>1 SL</v>
      </c>
      <c r="L8895" s="23">
        <f ca="1">NETWORKDAYS(LeaveTracker[[#This Row],[Start Date]],LeaveTracker[[#This Row],[End Date]],lstHolidays)</f>
        <v>1</v>
      </c>
      <c r="M8895" s="27"/>
    </row>
    <row r="8896" spans="1:13" ht="30" customHeight="1" x14ac:dyDescent="0.3">
      <c r="A8896" s="27">
        <f>A8894+1</f>
        <v>4866</v>
      </c>
      <c r="B8896" s="31">
        <v>45237</v>
      </c>
      <c r="C8896" s="31">
        <v>45240</v>
      </c>
      <c r="D8896" s="19" t="s">
        <v>361</v>
      </c>
      <c r="E8896" s="20" t="str">
        <f>IF(ISBLANK(LeaveTracker[[#This Row],[Employee Name]]),"-----",VLOOKUP(LeaveTracker[[#This Row],[Employee Name]],'List of Employees'!$B$4:$H$767,7))</f>
        <v>SP</v>
      </c>
      <c r="F8896" s="66" t="str">
        <f>IF(ISBLANK(LeaveTracker[[#This Row],[Employee Name]]),"-----",VLOOKUP(LeaveTracker[[#This Row],[Employee Name]],'List of Employees'!$B$4:$H$767,6))</f>
        <v>PERMANENT</v>
      </c>
      <c r="G8896" s="24">
        <v>45238</v>
      </c>
      <c r="H8896" s="24">
        <v>45239</v>
      </c>
      <c r="I8896" s="20" t="s">
        <v>81</v>
      </c>
      <c r="K8896" s="57" t="str">
        <f ca="1">LeaveTracker[[#This Row],[Days]]&amp;" "&amp;LeaveTracker[[#This Row],[Type of Leave]]</f>
        <v>2 SL</v>
      </c>
      <c r="L8896" s="23">
        <f ca="1">NETWORKDAYS(LeaveTracker[[#This Row],[Start Date]],LeaveTracker[[#This Row],[End Date]],lstHolidays)</f>
        <v>2</v>
      </c>
      <c r="M8896" s="27"/>
    </row>
    <row r="8897" spans="1:13" ht="30" customHeight="1" x14ac:dyDescent="0.3">
      <c r="A8897" s="27">
        <f>A8896+1</f>
        <v>4867</v>
      </c>
      <c r="B8897" s="31">
        <v>45237</v>
      </c>
      <c r="C8897" s="31">
        <v>45240</v>
      </c>
      <c r="D8897" s="19" t="s">
        <v>732</v>
      </c>
      <c r="E8897" s="20" t="str">
        <f>IF(ISBLANK(LeaveTracker[[#This Row],[Employee Name]]),"-----",VLOOKUP(LeaveTracker[[#This Row],[Employee Name]],'List of Employees'!$B$4:$H$767,7))</f>
        <v>SP</v>
      </c>
      <c r="F8897" s="66" t="str">
        <f>IF(ISBLANK(LeaveTracker[[#This Row],[Employee Name]]),"-----",VLOOKUP(LeaveTracker[[#This Row],[Employee Name]],'List of Employees'!$B$4:$H$767,6))</f>
        <v>PERMANENT</v>
      </c>
      <c r="G8897" s="24">
        <v>45237</v>
      </c>
      <c r="H8897" s="24">
        <v>45239</v>
      </c>
      <c r="I8897" s="20" t="s">
        <v>81</v>
      </c>
      <c r="K8897" s="57" t="str">
        <f ca="1">LeaveTracker[[#This Row],[Days]]&amp;" "&amp;LeaveTracker[[#This Row],[Type of Leave]]</f>
        <v>3 SL</v>
      </c>
      <c r="L8897" s="23">
        <f ca="1">NETWORKDAYS(LeaveTracker[[#This Row],[Start Date]],LeaveTracker[[#This Row],[End Date]],lstHolidays)</f>
        <v>3</v>
      </c>
      <c r="M8897" s="27"/>
    </row>
    <row r="8898" spans="1:13" ht="30" customHeight="1" x14ac:dyDescent="0.3">
      <c r="A8898" s="27">
        <f t="shared" ref="A8898:A8899" si="118">A8897+1</f>
        <v>4868</v>
      </c>
      <c r="B8898" s="31">
        <v>45243</v>
      </c>
      <c r="C8898" s="31">
        <v>45243</v>
      </c>
      <c r="D8898" s="19" t="s">
        <v>2565</v>
      </c>
      <c r="E8898" s="20" t="str">
        <f>IF(ISBLANK(LeaveTracker[[#This Row],[Employee Name]]),"-----",VLOOKUP(LeaveTracker[[#This Row],[Employee Name]],'List of Employees'!$B$4:$H$767,7))</f>
        <v>GSO</v>
      </c>
      <c r="F8898" s="66" t="str">
        <f>IF(ISBLANK(LeaveTracker[[#This Row],[Employee Name]]),"-----",VLOOKUP(LeaveTracker[[#This Row],[Employee Name]],'List of Employees'!$B$4:$H$767,6))</f>
        <v>PERMANENT</v>
      </c>
      <c r="G8898" s="24"/>
      <c r="H8898" s="24"/>
      <c r="I8898" s="19" t="s">
        <v>297</v>
      </c>
      <c r="J8898" s="42" t="s">
        <v>688</v>
      </c>
      <c r="K8898" s="57" t="str">
        <f ca="1">LeaveTracker[[#This Row],[Days]]&amp;" "&amp;LeaveTracker[[#This Row],[Type of Leave]]</f>
        <v>0 OTHER</v>
      </c>
      <c r="L8898" s="23">
        <f ca="1">NETWORKDAYS(LeaveTracker[[#This Row],[Start Date]],LeaveTracker[[#This Row],[End Date]],lstHolidays)</f>
        <v>0</v>
      </c>
      <c r="M8898" s="27"/>
    </row>
    <row r="8899" spans="1:13" ht="30" customHeight="1" x14ac:dyDescent="0.3">
      <c r="A8899" s="27">
        <f t="shared" si="118"/>
        <v>4869</v>
      </c>
      <c r="B8899" s="31">
        <v>45259</v>
      </c>
      <c r="C8899" s="31">
        <v>45243</v>
      </c>
      <c r="D8899" s="19" t="s">
        <v>104</v>
      </c>
      <c r="E8899" s="20" t="str">
        <f>IF(ISBLANK(LeaveTracker[[#This Row],[Employee Name]]),"-----",VLOOKUP(LeaveTracker[[#This Row],[Employee Name]],'List of Employees'!$B$4:$H$767,7))</f>
        <v>CSWDO</v>
      </c>
      <c r="F8899" s="66" t="str">
        <f>IF(ISBLANK(LeaveTracker[[#This Row],[Employee Name]]),"-----",VLOOKUP(LeaveTracker[[#This Row],[Employee Name]],'List of Employees'!$B$4:$H$767,6))</f>
        <v>PERMANENT</v>
      </c>
      <c r="G8899" s="31">
        <v>45265</v>
      </c>
      <c r="H8899" s="31">
        <v>45265</v>
      </c>
      <c r="I8899" s="19" t="s">
        <v>82</v>
      </c>
      <c r="K8899" s="57" t="str">
        <f ca="1">LeaveTracker[[#This Row],[Days]]&amp;" "&amp;LeaveTracker[[#This Row],[Type of Leave]]</f>
        <v>1 VL</v>
      </c>
      <c r="L8899" s="23">
        <f ca="1">NETWORKDAYS(LeaveTracker[[#This Row],[Start Date]],LeaveTracker[[#This Row],[End Date]],lstHolidays)</f>
        <v>1</v>
      </c>
      <c r="M8899" s="27"/>
    </row>
    <row r="8900" spans="1:13" ht="30" customHeight="1" x14ac:dyDescent="0.3">
      <c r="A8900" s="27">
        <v>4869</v>
      </c>
      <c r="B8900" s="31">
        <v>45259</v>
      </c>
      <c r="C8900" s="31">
        <v>45243</v>
      </c>
      <c r="D8900" s="19" t="s">
        <v>104</v>
      </c>
      <c r="E8900" s="20" t="str">
        <f>IF(ISBLANK(LeaveTracker[[#This Row],[Employee Name]]),"-----",VLOOKUP(LeaveTracker[[#This Row],[Employee Name]],'List of Employees'!$B$4:$H$767,7))</f>
        <v>CSWDO</v>
      </c>
      <c r="F8900" s="66" t="str">
        <f>IF(ISBLANK(LeaveTracker[[#This Row],[Employee Name]]),"-----",VLOOKUP(LeaveTracker[[#This Row],[Employee Name]],'List of Employees'!$B$4:$H$767,6))</f>
        <v>PERMANENT</v>
      </c>
      <c r="G8900" s="24">
        <v>45274</v>
      </c>
      <c r="H8900" s="24">
        <v>45274</v>
      </c>
      <c r="I8900" s="19" t="s">
        <v>82</v>
      </c>
      <c r="K8900" s="57" t="str">
        <f ca="1">LeaveTracker[[#This Row],[Days]]&amp;" "&amp;LeaveTracker[[#This Row],[Type of Leave]]</f>
        <v>1 VL</v>
      </c>
      <c r="L8900" s="23">
        <f ca="1">NETWORKDAYS(LeaveTracker[[#This Row],[Start Date]],LeaveTracker[[#This Row],[End Date]],lstHolidays)</f>
        <v>1</v>
      </c>
      <c r="M8900" s="27"/>
    </row>
    <row r="8901" spans="1:13" ht="30" customHeight="1" x14ac:dyDescent="0.3">
      <c r="A8901" s="27">
        <v>4869</v>
      </c>
      <c r="B8901" s="31">
        <v>45259</v>
      </c>
      <c r="C8901" s="31">
        <v>45243</v>
      </c>
      <c r="D8901" s="19" t="s">
        <v>104</v>
      </c>
      <c r="E8901" s="20" t="str">
        <f>IF(ISBLANK(LeaveTracker[[#This Row],[Employee Name]]),"-----",VLOOKUP(LeaveTracker[[#This Row],[Employee Name]],'List of Employees'!$B$4:$H$767,7))</f>
        <v>CSWDO</v>
      </c>
      <c r="F8901" s="66" t="str">
        <f>IF(ISBLANK(LeaveTracker[[#This Row],[Employee Name]]),"-----",VLOOKUP(LeaveTracker[[#This Row],[Employee Name]],'List of Employees'!$B$4:$H$767,6))</f>
        <v>PERMANENT</v>
      </c>
      <c r="G8901" s="24">
        <v>45279</v>
      </c>
      <c r="H8901" s="24">
        <v>45279</v>
      </c>
      <c r="I8901" s="19" t="s">
        <v>82</v>
      </c>
      <c r="K8901" s="57" t="str">
        <f ca="1">LeaveTracker[[#This Row],[Days]]&amp;" "&amp;LeaveTracker[[#This Row],[Type of Leave]]</f>
        <v>1 VL</v>
      </c>
      <c r="L8901" s="23">
        <f ca="1">NETWORKDAYS(LeaveTracker[[#This Row],[Start Date]],LeaveTracker[[#This Row],[End Date]],lstHolidays)</f>
        <v>1</v>
      </c>
      <c r="M8901" s="27"/>
    </row>
    <row r="8902" spans="1:13" ht="30" customHeight="1" x14ac:dyDescent="0.3">
      <c r="A8902" s="27">
        <v>4869</v>
      </c>
      <c r="B8902" s="31">
        <v>45259</v>
      </c>
      <c r="C8902" s="31">
        <v>45243</v>
      </c>
      <c r="D8902" s="19" t="s">
        <v>104</v>
      </c>
      <c r="E8902" s="20" t="str">
        <f>IF(ISBLANK(LeaveTracker[[#This Row],[Employee Name]]),"-----",VLOOKUP(LeaveTracker[[#This Row],[Employee Name]],'List of Employees'!$B$4:$H$767,7))</f>
        <v>CSWDO</v>
      </c>
      <c r="F8902" s="66" t="str">
        <f>IF(ISBLANK(LeaveTracker[[#This Row],[Employee Name]]),"-----",VLOOKUP(LeaveTracker[[#This Row],[Employee Name]],'List of Employees'!$B$4:$H$767,6))</f>
        <v>PERMANENT</v>
      </c>
      <c r="G8902" s="24">
        <v>45282</v>
      </c>
      <c r="H8902" s="24">
        <v>45282</v>
      </c>
      <c r="I8902" s="19" t="s">
        <v>82</v>
      </c>
      <c r="K8902" s="57" t="str">
        <f ca="1">LeaveTracker[[#This Row],[Days]]&amp;" "&amp;LeaveTracker[[#This Row],[Type of Leave]]</f>
        <v>1 VL</v>
      </c>
      <c r="L8902" s="23">
        <f ca="1">NETWORKDAYS(LeaveTracker[[#This Row],[Start Date]],LeaveTracker[[#This Row],[End Date]],lstHolidays)</f>
        <v>1</v>
      </c>
      <c r="M8902" s="27"/>
    </row>
    <row r="8903" spans="1:13" ht="30" customHeight="1" x14ac:dyDescent="0.3">
      <c r="A8903" s="27">
        <v>4869</v>
      </c>
      <c r="B8903" s="31">
        <v>45259</v>
      </c>
      <c r="C8903" s="31">
        <v>45243</v>
      </c>
      <c r="D8903" s="19" t="s">
        <v>104</v>
      </c>
      <c r="E8903" s="20" t="str">
        <f>IF(ISBLANK(LeaveTracker[[#This Row],[Employee Name]]),"-----",VLOOKUP(LeaveTracker[[#This Row],[Employee Name]],'List of Employees'!$B$4:$H$767,7))</f>
        <v>CSWDO</v>
      </c>
      <c r="F8903" s="66" t="str">
        <f>IF(ISBLANK(LeaveTracker[[#This Row],[Employee Name]]),"-----",VLOOKUP(LeaveTracker[[#This Row],[Employee Name]],'List of Employees'!$B$4:$H$767,6))</f>
        <v>PERMANENT</v>
      </c>
      <c r="G8903" s="24">
        <v>45288</v>
      </c>
      <c r="H8903" s="24">
        <v>45288</v>
      </c>
      <c r="I8903" s="19" t="s">
        <v>82</v>
      </c>
      <c r="K8903" s="57" t="str">
        <f ca="1">LeaveTracker[[#This Row],[Days]]&amp;" "&amp;LeaveTracker[[#This Row],[Type of Leave]]</f>
        <v>1 VL</v>
      </c>
      <c r="L8903" s="23">
        <f ca="1">NETWORKDAYS(LeaveTracker[[#This Row],[Start Date]],LeaveTracker[[#This Row],[End Date]],lstHolidays)</f>
        <v>1</v>
      </c>
      <c r="M8903" s="27"/>
    </row>
    <row r="8904" spans="1:13" ht="30" customHeight="1" x14ac:dyDescent="0.3">
      <c r="A8904" s="27">
        <v>4870</v>
      </c>
      <c r="B8904" s="31">
        <v>45259</v>
      </c>
      <c r="C8904" s="31">
        <v>45244</v>
      </c>
      <c r="D8904" s="19" t="s">
        <v>527</v>
      </c>
      <c r="E8904" s="20" t="str">
        <f>IF(ISBLANK(LeaveTracker[[#This Row],[Employee Name]]),"-----",VLOOKUP(LeaveTracker[[#This Row],[Employee Name]],'List of Employees'!$B$4:$H$767,7))</f>
        <v>TIPID IMPOK</v>
      </c>
      <c r="F8904" s="66" t="str">
        <f>IF(ISBLANK(LeaveTracker[[#This Row],[Employee Name]]),"-----",VLOOKUP(LeaveTracker[[#This Row],[Employee Name]],'List of Employees'!$B$4:$H$767,6))</f>
        <v>PERMANENT</v>
      </c>
      <c r="G8904" s="24">
        <v>45253</v>
      </c>
      <c r="H8904" s="24">
        <v>45254</v>
      </c>
      <c r="I8904" s="19" t="s">
        <v>82</v>
      </c>
      <c r="K8904" s="57" t="str">
        <f ca="1">LeaveTracker[[#This Row],[Days]]&amp;" "&amp;LeaveTracker[[#This Row],[Type of Leave]]</f>
        <v>2 VL</v>
      </c>
      <c r="L8904" s="23">
        <f ca="1">NETWORKDAYS(LeaveTracker[[#This Row],[Start Date]],LeaveTracker[[#This Row],[End Date]],lstHolidays)</f>
        <v>2</v>
      </c>
      <c r="M8904" s="27"/>
    </row>
    <row r="8905" spans="1:13" ht="30" customHeight="1" x14ac:dyDescent="0.3">
      <c r="A8905" s="27">
        <v>4871</v>
      </c>
      <c r="B8905" s="31">
        <v>45259</v>
      </c>
      <c r="C8905" s="31">
        <v>45243</v>
      </c>
      <c r="D8905" s="19" t="s">
        <v>110</v>
      </c>
      <c r="E8905" s="20" t="str">
        <f>IF(ISBLANK(LeaveTracker[[#This Row],[Employee Name]]),"-----",VLOOKUP(LeaveTracker[[#This Row],[Employee Name]],'List of Employees'!$B$4:$H$767,7))</f>
        <v>ADMIN OFFICE</v>
      </c>
      <c r="F8905" s="66" t="str">
        <f>IF(ISBLANK(LeaveTracker[[#This Row],[Employee Name]]),"-----",VLOOKUP(LeaveTracker[[#This Row],[Employee Name]],'List of Employees'!$B$4:$H$767,6))</f>
        <v>PERMANENT</v>
      </c>
      <c r="G8905" s="24">
        <v>45274</v>
      </c>
      <c r="H8905" s="24">
        <v>45274</v>
      </c>
      <c r="I8905" s="20" t="s">
        <v>82</v>
      </c>
      <c r="K8905" s="57" t="str">
        <f ca="1">LeaveTracker[[#This Row],[Days]]&amp;" "&amp;LeaveTracker[[#This Row],[Type of Leave]]</f>
        <v>1 VL</v>
      </c>
      <c r="L8905" s="23">
        <f ca="1">NETWORKDAYS(LeaveTracker[[#This Row],[Start Date]],LeaveTracker[[#This Row],[End Date]],lstHolidays)</f>
        <v>1</v>
      </c>
      <c r="M8905" s="27"/>
    </row>
    <row r="8906" spans="1:13" ht="30" customHeight="1" x14ac:dyDescent="0.3">
      <c r="A8906" s="27">
        <v>4871</v>
      </c>
      <c r="B8906" s="31">
        <v>45259</v>
      </c>
      <c r="C8906" s="31">
        <v>45243</v>
      </c>
      <c r="D8906" s="19" t="s">
        <v>110</v>
      </c>
      <c r="E8906" s="20" t="str">
        <f>IF(ISBLANK(LeaveTracker[[#This Row],[Employee Name]]),"-----",VLOOKUP(LeaveTracker[[#This Row],[Employee Name]],'List of Employees'!$B$4:$H$767,7))</f>
        <v>ADMIN OFFICE</v>
      </c>
      <c r="F8906" s="66" t="str">
        <f>IF(ISBLANK(LeaveTracker[[#This Row],[Employee Name]]),"-----",VLOOKUP(LeaveTracker[[#This Row],[Employee Name]],'List of Employees'!$B$4:$H$767,6))</f>
        <v>PERMANENT</v>
      </c>
      <c r="G8906" s="24">
        <v>45279</v>
      </c>
      <c r="H8906" s="24">
        <v>45279</v>
      </c>
      <c r="I8906" s="20" t="s">
        <v>82</v>
      </c>
      <c r="K8906" s="57" t="str">
        <f ca="1">LeaveTracker[[#This Row],[Days]]&amp;" "&amp;LeaveTracker[[#This Row],[Type of Leave]]</f>
        <v>1 VL</v>
      </c>
      <c r="L8906" s="23">
        <f ca="1">NETWORKDAYS(LeaveTracker[[#This Row],[Start Date]],LeaveTracker[[#This Row],[End Date]],lstHolidays)</f>
        <v>1</v>
      </c>
      <c r="M8906" s="27"/>
    </row>
    <row r="8907" spans="1:13" ht="30" customHeight="1" x14ac:dyDescent="0.3">
      <c r="A8907" s="27">
        <v>4871</v>
      </c>
      <c r="B8907" s="31">
        <v>45259</v>
      </c>
      <c r="C8907" s="31">
        <v>45243</v>
      </c>
      <c r="D8907" s="19" t="s">
        <v>110</v>
      </c>
      <c r="E8907" s="20" t="str">
        <f>IF(ISBLANK(LeaveTracker[[#This Row],[Employee Name]]),"-----",VLOOKUP(LeaveTracker[[#This Row],[Employee Name]],'List of Employees'!$B$4:$H$767,7))</f>
        <v>ADMIN OFFICE</v>
      </c>
      <c r="F8907" s="66" t="str">
        <f>IF(ISBLANK(LeaveTracker[[#This Row],[Employee Name]]),"-----",VLOOKUP(LeaveTracker[[#This Row],[Employee Name]],'List of Employees'!$B$4:$H$767,6))</f>
        <v>PERMANENT</v>
      </c>
      <c r="G8907" s="24">
        <v>45282</v>
      </c>
      <c r="H8907" s="24">
        <v>45282</v>
      </c>
      <c r="I8907" s="20" t="s">
        <v>82</v>
      </c>
      <c r="K8907" s="57" t="str">
        <f ca="1">LeaveTracker[[#This Row],[Days]]&amp;" "&amp;LeaveTracker[[#This Row],[Type of Leave]]</f>
        <v>1 VL</v>
      </c>
      <c r="L8907" s="23">
        <f ca="1">NETWORKDAYS(LeaveTracker[[#This Row],[Start Date]],LeaveTracker[[#This Row],[End Date]],lstHolidays)</f>
        <v>1</v>
      </c>
      <c r="M8907" s="27"/>
    </row>
    <row r="8908" spans="1:13" ht="30" customHeight="1" x14ac:dyDescent="0.3">
      <c r="A8908" s="27">
        <v>4871</v>
      </c>
      <c r="B8908" s="31">
        <v>45259</v>
      </c>
      <c r="C8908" s="31">
        <v>45243</v>
      </c>
      <c r="D8908" s="19" t="s">
        <v>110</v>
      </c>
      <c r="E8908" s="20" t="str">
        <f>IF(ISBLANK(LeaveTracker[[#This Row],[Employee Name]]),"-----",VLOOKUP(LeaveTracker[[#This Row],[Employee Name]],'List of Employees'!$B$4:$H$767,7))</f>
        <v>ADMIN OFFICE</v>
      </c>
      <c r="F8908" s="66" t="str">
        <f>IF(ISBLANK(LeaveTracker[[#This Row],[Employee Name]]),"-----",VLOOKUP(LeaveTracker[[#This Row],[Employee Name]],'List of Employees'!$B$4:$H$767,6))</f>
        <v>PERMANENT</v>
      </c>
      <c r="G8908" s="24">
        <v>45288</v>
      </c>
      <c r="H8908" s="24">
        <v>45288</v>
      </c>
      <c r="I8908" s="20" t="s">
        <v>82</v>
      </c>
      <c r="K8908" s="57" t="str">
        <f ca="1">LeaveTracker[[#This Row],[Days]]&amp;" "&amp;LeaveTracker[[#This Row],[Type of Leave]]</f>
        <v>1 VL</v>
      </c>
      <c r="L8908" s="23">
        <f ca="1">NETWORKDAYS(LeaveTracker[[#This Row],[Start Date]],LeaveTracker[[#This Row],[End Date]],lstHolidays)</f>
        <v>1</v>
      </c>
      <c r="M8908" s="27"/>
    </row>
    <row r="8909" spans="1:13" ht="30" customHeight="1" x14ac:dyDescent="0.3">
      <c r="A8909" s="27">
        <v>4872</v>
      </c>
      <c r="B8909" s="31">
        <v>45259</v>
      </c>
      <c r="C8909" s="31">
        <v>45245</v>
      </c>
      <c r="D8909" s="19" t="s">
        <v>540</v>
      </c>
      <c r="E8909" s="20" t="str">
        <f>IF(ISBLANK(LeaveTracker[[#This Row],[Employee Name]]),"-----",VLOOKUP(LeaveTracker[[#This Row],[Employee Name]],'List of Employees'!$B$4:$H$767,7))</f>
        <v>LCR</v>
      </c>
      <c r="F8909" s="66" t="str">
        <f>IF(ISBLANK(LeaveTracker[[#This Row],[Employee Name]]),"-----",VLOOKUP(LeaveTracker[[#This Row],[Employee Name]],'List of Employees'!$B$4:$H$767,6))</f>
        <v>PERMANENT</v>
      </c>
      <c r="G8909" s="24">
        <v>45244</v>
      </c>
      <c r="H8909" s="24">
        <v>45244</v>
      </c>
      <c r="I8909" s="20" t="s">
        <v>81</v>
      </c>
      <c r="K8909" s="57" t="str">
        <f ca="1">LeaveTracker[[#This Row],[Days]]&amp;" "&amp;LeaveTracker[[#This Row],[Type of Leave]]</f>
        <v>1 SL</v>
      </c>
      <c r="L8909" s="23">
        <f ca="1">NETWORKDAYS(LeaveTracker[[#This Row],[Start Date]],LeaveTracker[[#This Row],[End Date]],lstHolidays)</f>
        <v>1</v>
      </c>
      <c r="M8909" s="27"/>
    </row>
    <row r="8910" spans="1:13" ht="30" customHeight="1" x14ac:dyDescent="0.3">
      <c r="A8910" s="27">
        <v>4873</v>
      </c>
      <c r="B8910" s="31">
        <v>45259</v>
      </c>
      <c r="C8910" s="31">
        <v>45246</v>
      </c>
      <c r="D8910" s="19" t="s">
        <v>717</v>
      </c>
      <c r="E8910" s="20" t="str">
        <f>IF(ISBLANK(LeaveTracker[[#This Row],[Employee Name]]),"-----",VLOOKUP(LeaveTracker[[#This Row],[Employee Name]],'List of Employees'!$B$4:$H$767,7))</f>
        <v>LCR</v>
      </c>
      <c r="F8910" s="66" t="str">
        <f>IF(ISBLANK(LeaveTracker[[#This Row],[Employee Name]]),"-----",VLOOKUP(LeaveTracker[[#This Row],[Employee Name]],'List of Employees'!$B$4:$H$767,6))</f>
        <v>PERMANENT</v>
      </c>
      <c r="G8910" s="24">
        <v>45254</v>
      </c>
      <c r="H8910" s="24">
        <v>45254</v>
      </c>
      <c r="I8910" s="19" t="s">
        <v>297</v>
      </c>
      <c r="J8910" s="42" t="s">
        <v>1000</v>
      </c>
      <c r="K8910" s="57" t="str">
        <f ca="1">LeaveTracker[[#This Row],[Days]]&amp;" "&amp;LeaveTracker[[#This Row],[Type of Leave]]</f>
        <v>1 OTHER</v>
      </c>
      <c r="L8910" s="23">
        <f ca="1">NETWORKDAYS(LeaveTracker[[#This Row],[Start Date]],LeaveTracker[[#This Row],[End Date]],lstHolidays)</f>
        <v>1</v>
      </c>
      <c r="M8910" s="27"/>
    </row>
    <row r="8911" spans="1:13" ht="30" customHeight="1" x14ac:dyDescent="0.3">
      <c r="A8911" s="27">
        <v>4874</v>
      </c>
      <c r="B8911" s="31">
        <v>45259</v>
      </c>
      <c r="C8911" s="31">
        <v>45246</v>
      </c>
      <c r="D8911" s="19" t="s">
        <v>860</v>
      </c>
      <c r="E8911" s="20" t="str">
        <f>IF(ISBLANK(LeaveTracker[[#This Row],[Employee Name]]),"-----",VLOOKUP(LeaveTracker[[#This Row],[Employee Name]],'List of Employees'!$B$4:$H$767,7))</f>
        <v>ACCOUNTING</v>
      </c>
      <c r="F8911" s="66" t="str">
        <f>IF(ISBLANK(LeaveTracker[[#This Row],[Employee Name]]),"-----",VLOOKUP(LeaveTracker[[#This Row],[Employee Name]],'List of Employees'!$B$4:$H$767,6))</f>
        <v>PERMANENT</v>
      </c>
      <c r="G8911" s="24">
        <v>45246</v>
      </c>
      <c r="H8911" s="24">
        <v>45246</v>
      </c>
      <c r="I8911" s="20" t="s">
        <v>81</v>
      </c>
      <c r="K8911" s="57" t="str">
        <f ca="1">LeaveTracker[[#This Row],[Days]]&amp;" "&amp;LeaveTracker[[#This Row],[Type of Leave]]</f>
        <v>1 SL</v>
      </c>
      <c r="L8911" s="23">
        <f ca="1">NETWORKDAYS(LeaveTracker[[#This Row],[Start Date]],LeaveTracker[[#This Row],[End Date]],lstHolidays)</f>
        <v>1</v>
      </c>
      <c r="M8911" s="27"/>
    </row>
    <row r="8912" spans="1:13" ht="30" customHeight="1" x14ac:dyDescent="0.3">
      <c r="A8912" s="27">
        <v>4875</v>
      </c>
      <c r="B8912" s="31">
        <v>45259</v>
      </c>
      <c r="C8912" s="31">
        <v>45245</v>
      </c>
      <c r="D8912" s="19" t="s">
        <v>627</v>
      </c>
      <c r="E8912" s="20" t="str">
        <f>IF(ISBLANK(LeaveTracker[[#This Row],[Employee Name]]),"-----",VLOOKUP(LeaveTracker[[#This Row],[Employee Name]],'List of Employees'!$B$4:$H$767,7))</f>
        <v>CCT</v>
      </c>
      <c r="F8912" s="66" t="str">
        <f>IF(ISBLANK(LeaveTracker[[#This Row],[Employee Name]]),"-----",VLOOKUP(LeaveTracker[[#This Row],[Employee Name]],'List of Employees'!$B$4:$H$767,6))</f>
        <v>PERMANENT</v>
      </c>
      <c r="G8912" s="24">
        <v>45253</v>
      </c>
      <c r="H8912" s="24">
        <v>45253</v>
      </c>
      <c r="I8912" s="20" t="s">
        <v>82</v>
      </c>
      <c r="K8912" s="57" t="str">
        <f ca="1">LeaveTracker[[#This Row],[Days]]&amp;" "&amp;LeaveTracker[[#This Row],[Type of Leave]]</f>
        <v>1 VL</v>
      </c>
      <c r="L8912" s="23">
        <f ca="1">NETWORKDAYS(LeaveTracker[[#This Row],[Start Date]],LeaveTracker[[#This Row],[End Date]],lstHolidays)</f>
        <v>1</v>
      </c>
      <c r="M8912" s="27"/>
    </row>
    <row r="8913" spans="1:13" ht="30" customHeight="1" x14ac:dyDescent="0.3">
      <c r="A8913" s="27">
        <v>4876</v>
      </c>
      <c r="B8913" s="31">
        <v>45259</v>
      </c>
      <c r="C8913" s="31">
        <v>45245</v>
      </c>
      <c r="D8913" s="19" t="s">
        <v>370</v>
      </c>
      <c r="E8913" s="20" t="str">
        <f>IF(ISBLANK(LeaveTracker[[#This Row],[Employee Name]]),"-----",VLOOKUP(LeaveTracker[[#This Row],[Employee Name]],'List of Employees'!$B$4:$H$767,7))</f>
        <v>LIBRARY</v>
      </c>
      <c r="F8913" s="66" t="str">
        <f>IF(ISBLANK(LeaveTracker[[#This Row],[Employee Name]]),"-----",VLOOKUP(LeaveTracker[[#This Row],[Employee Name]],'List of Employees'!$B$4:$H$767,6))</f>
        <v>PERMANENT</v>
      </c>
      <c r="G8913" s="24">
        <v>45286</v>
      </c>
      <c r="H8913" s="24">
        <v>45286</v>
      </c>
      <c r="I8913" s="20" t="s">
        <v>82</v>
      </c>
      <c r="K8913" s="57" t="str">
        <f ca="1">LeaveTracker[[#This Row],[Days]]&amp;" "&amp;LeaveTracker[[#This Row],[Type of Leave]]</f>
        <v>0 VL</v>
      </c>
      <c r="L8913" s="23">
        <f ca="1">NETWORKDAYS(LeaveTracker[[#This Row],[Start Date]],LeaveTracker[[#This Row],[End Date]],lstHolidays)</f>
        <v>0</v>
      </c>
      <c r="M8913" s="27"/>
    </row>
    <row r="8914" spans="1:13" ht="30" customHeight="1" x14ac:dyDescent="0.3">
      <c r="A8914" s="27">
        <v>4876</v>
      </c>
      <c r="B8914" s="31">
        <v>45259</v>
      </c>
      <c r="C8914" s="31">
        <v>45245</v>
      </c>
      <c r="D8914" s="19" t="s">
        <v>370</v>
      </c>
      <c r="E8914" s="20" t="str">
        <f>IF(ISBLANK(LeaveTracker[[#This Row],[Employee Name]]),"-----",VLOOKUP(LeaveTracker[[#This Row],[Employee Name]],'List of Employees'!$B$4:$H$767,7))</f>
        <v>LIBRARY</v>
      </c>
      <c r="F8914" s="66" t="str">
        <f>IF(ISBLANK(LeaveTracker[[#This Row],[Employee Name]]),"-----",VLOOKUP(LeaveTracker[[#This Row],[Employee Name]],'List of Employees'!$B$4:$H$767,6))</f>
        <v>PERMANENT</v>
      </c>
      <c r="G8914" s="24">
        <v>45289</v>
      </c>
      <c r="H8914" s="24">
        <v>45289</v>
      </c>
      <c r="I8914" s="20" t="s">
        <v>82</v>
      </c>
      <c r="K8914" s="57" t="str">
        <f ca="1">LeaveTracker[[#This Row],[Days]]&amp;" "&amp;LeaveTracker[[#This Row],[Type of Leave]]</f>
        <v>1 VL</v>
      </c>
      <c r="L8914" s="23">
        <f ca="1">NETWORKDAYS(LeaveTracker[[#This Row],[Start Date]],LeaveTracker[[#This Row],[End Date]],lstHolidays)</f>
        <v>1</v>
      </c>
      <c r="M8914" s="27"/>
    </row>
    <row r="8915" spans="1:13" ht="30" customHeight="1" x14ac:dyDescent="0.3">
      <c r="A8915" s="27">
        <v>4877</v>
      </c>
      <c r="B8915" s="31">
        <v>45259</v>
      </c>
      <c r="C8915" s="31">
        <v>45258</v>
      </c>
      <c r="D8915" s="19" t="s">
        <v>175</v>
      </c>
      <c r="E8915" s="20" t="str">
        <f>IF(ISBLANK(LeaveTracker[[#This Row],[Employee Name]]),"-----",VLOOKUP(LeaveTracker[[#This Row],[Employee Name]],'List of Employees'!$B$4:$H$767,7))</f>
        <v>HRMO</v>
      </c>
      <c r="F8915" s="66" t="str">
        <f>IF(ISBLANK(LeaveTracker[[#This Row],[Employee Name]]),"-----",VLOOKUP(LeaveTracker[[#This Row],[Employee Name]],'List of Employees'!$B$4:$H$767,6))</f>
        <v>PERMANENT</v>
      </c>
      <c r="G8915" s="24">
        <v>45261</v>
      </c>
      <c r="H8915" s="24">
        <v>45261</v>
      </c>
      <c r="I8915" s="20" t="s">
        <v>82</v>
      </c>
      <c r="K8915" s="57" t="str">
        <f ca="1">LeaveTracker[[#This Row],[Days]]&amp;" "&amp;LeaveTracker[[#This Row],[Type of Leave]]</f>
        <v>1 VL</v>
      </c>
      <c r="L8915" s="23">
        <f ca="1">NETWORKDAYS(LeaveTracker[[#This Row],[Start Date]],LeaveTracker[[#This Row],[End Date]],lstHolidays)</f>
        <v>1</v>
      </c>
      <c r="M8915" s="27"/>
    </row>
    <row r="8916" spans="1:13" ht="30" customHeight="1" x14ac:dyDescent="0.3">
      <c r="A8916" s="27">
        <v>4877</v>
      </c>
      <c r="B8916" s="31">
        <v>45259</v>
      </c>
      <c r="C8916" s="31">
        <v>45258</v>
      </c>
      <c r="D8916" s="19" t="s">
        <v>175</v>
      </c>
      <c r="E8916" s="20" t="str">
        <f>IF(ISBLANK(LeaveTracker[[#This Row],[Employee Name]]),"-----",VLOOKUP(LeaveTracker[[#This Row],[Employee Name]],'List of Employees'!$B$4:$H$767,7))</f>
        <v>HRMO</v>
      </c>
      <c r="F8916" s="66" t="str">
        <f>IF(ISBLANK(LeaveTracker[[#This Row],[Employee Name]]),"-----",VLOOKUP(LeaveTracker[[#This Row],[Employee Name]],'List of Employees'!$B$4:$H$767,6))</f>
        <v>PERMANENT</v>
      </c>
      <c r="G8916" s="24">
        <v>45267</v>
      </c>
      <c r="H8916" s="24">
        <v>45267</v>
      </c>
      <c r="I8916" s="20" t="s">
        <v>82</v>
      </c>
      <c r="K8916" s="57" t="str">
        <f ca="1">LeaveTracker[[#This Row],[Days]]&amp;" "&amp;LeaveTracker[[#This Row],[Type of Leave]]</f>
        <v>1 VL</v>
      </c>
      <c r="L8916" s="23">
        <f ca="1">NETWORKDAYS(LeaveTracker[[#This Row],[Start Date]],LeaveTracker[[#This Row],[End Date]],lstHolidays)</f>
        <v>1</v>
      </c>
      <c r="M8916" s="27"/>
    </row>
    <row r="8917" spans="1:13" ht="30" customHeight="1" x14ac:dyDescent="0.3">
      <c r="A8917" s="27">
        <v>4878</v>
      </c>
      <c r="B8917" s="31">
        <v>45259</v>
      </c>
      <c r="C8917" s="31">
        <v>45245</v>
      </c>
      <c r="D8917" s="19" t="s">
        <v>421</v>
      </c>
      <c r="E8917" s="20" t="str">
        <f>IF(ISBLANK(LeaveTracker[[#This Row],[Employee Name]]),"-----",VLOOKUP(LeaveTracker[[#This Row],[Employee Name]],'List of Employees'!$B$4:$H$767,7))</f>
        <v>CTO</v>
      </c>
      <c r="F8917" s="66" t="str">
        <f>IF(ISBLANK(LeaveTracker[[#This Row],[Employee Name]]),"-----",VLOOKUP(LeaveTracker[[#This Row],[Employee Name]],'List of Employees'!$B$4:$H$767,6))</f>
        <v>PERMANENT</v>
      </c>
      <c r="G8917" s="24">
        <v>45236</v>
      </c>
      <c r="H8917" s="24">
        <v>45238</v>
      </c>
      <c r="I8917" s="20" t="s">
        <v>81</v>
      </c>
      <c r="K8917" s="57" t="str">
        <f ca="1">LeaveTracker[[#This Row],[Days]]&amp;" "&amp;LeaveTracker[[#This Row],[Type of Leave]]</f>
        <v>3 SL</v>
      </c>
      <c r="L8917" s="23">
        <f ca="1">NETWORKDAYS(LeaveTracker[[#This Row],[Start Date]],LeaveTracker[[#This Row],[End Date]],lstHolidays)</f>
        <v>3</v>
      </c>
      <c r="M8917" s="27"/>
    </row>
    <row r="8918" spans="1:13" ht="30" customHeight="1" x14ac:dyDescent="0.3">
      <c r="A8918" s="27">
        <v>4879</v>
      </c>
      <c r="B8918" s="31">
        <v>45259</v>
      </c>
      <c r="C8918" s="31">
        <v>45251</v>
      </c>
      <c r="D8918" s="19" t="s">
        <v>521</v>
      </c>
      <c r="E8918" s="20" t="str">
        <f>IF(ISBLANK(LeaveTracker[[#This Row],[Employee Name]]),"-----",VLOOKUP(LeaveTracker[[#This Row],[Employee Name]],'List of Employees'!$B$4:$H$767,7))</f>
        <v>PIO</v>
      </c>
      <c r="F8918" s="66" t="str">
        <f>IF(ISBLANK(LeaveTracker[[#This Row],[Employee Name]]),"-----",VLOOKUP(LeaveTracker[[#This Row],[Employee Name]],'List of Employees'!$B$4:$H$767,6))</f>
        <v>PERMANENT</v>
      </c>
      <c r="G8918" s="24">
        <v>45282</v>
      </c>
      <c r="H8918" s="24">
        <v>45282</v>
      </c>
      <c r="I8918" s="20" t="s">
        <v>82</v>
      </c>
      <c r="K8918" s="57" t="str">
        <f ca="1">LeaveTracker[[#This Row],[Days]]&amp;" "&amp;LeaveTracker[[#This Row],[Type of Leave]]</f>
        <v>1 VL</v>
      </c>
      <c r="L8918" s="23">
        <f ca="1">NETWORKDAYS(LeaveTracker[[#This Row],[Start Date]],LeaveTracker[[#This Row],[End Date]],lstHolidays)</f>
        <v>1</v>
      </c>
      <c r="M8918" s="27"/>
    </row>
    <row r="8919" spans="1:13" ht="30" customHeight="1" x14ac:dyDescent="0.3">
      <c r="A8919" s="27">
        <v>4879</v>
      </c>
      <c r="B8919" s="31">
        <v>45259</v>
      </c>
      <c r="C8919" s="31">
        <v>45251</v>
      </c>
      <c r="D8919" s="19" t="s">
        <v>521</v>
      </c>
      <c r="E8919" s="20" t="str">
        <f>IF(ISBLANK(LeaveTracker[[#This Row],[Employee Name]]),"-----",VLOOKUP(LeaveTracker[[#This Row],[Employee Name]],'List of Employees'!$B$4:$H$767,7))</f>
        <v>PIO</v>
      </c>
      <c r="F8919" s="66" t="str">
        <f>IF(ISBLANK(LeaveTracker[[#This Row],[Employee Name]]),"-----",VLOOKUP(LeaveTracker[[#This Row],[Employee Name]],'List of Employees'!$B$4:$H$767,6))</f>
        <v>PERMANENT</v>
      </c>
      <c r="G8919" s="24">
        <v>45286</v>
      </c>
      <c r="H8919" s="24">
        <v>45289</v>
      </c>
      <c r="I8919" s="20" t="s">
        <v>82</v>
      </c>
      <c r="K8919" s="57" t="str">
        <f ca="1">LeaveTracker[[#This Row],[Days]]&amp;" "&amp;LeaveTracker[[#This Row],[Type of Leave]]</f>
        <v>3 VL</v>
      </c>
      <c r="L8919" s="23">
        <f ca="1">NETWORKDAYS(LeaveTracker[[#This Row],[Start Date]],LeaveTracker[[#This Row],[End Date]],lstHolidays)</f>
        <v>3</v>
      </c>
      <c r="M8919" s="27"/>
    </row>
    <row r="8920" spans="1:13" ht="30" customHeight="1" x14ac:dyDescent="0.3">
      <c r="A8920" s="27">
        <v>4880</v>
      </c>
      <c r="B8920" s="31">
        <v>45259</v>
      </c>
      <c r="C8920" s="31">
        <v>45258</v>
      </c>
      <c r="D8920" s="19" t="s">
        <v>194</v>
      </c>
      <c r="E8920" s="20" t="str">
        <f>IF(ISBLANK(LeaveTracker[[#This Row],[Employee Name]]),"-----",VLOOKUP(LeaveTracker[[#This Row],[Employee Name]],'List of Employees'!$B$4:$H$767,7))</f>
        <v>CCT</v>
      </c>
      <c r="F8920" s="66" t="str">
        <f>IF(ISBLANK(LeaveTracker[[#This Row],[Employee Name]]),"-----",VLOOKUP(LeaveTracker[[#This Row],[Employee Name]],'List of Employees'!$B$4:$H$767,6))</f>
        <v>PERMANENT</v>
      </c>
      <c r="G8920" s="24">
        <v>45247</v>
      </c>
      <c r="H8920" s="24">
        <v>45247</v>
      </c>
      <c r="I8920" s="20" t="s">
        <v>81</v>
      </c>
      <c r="K8920" s="57" t="str">
        <f ca="1">LeaveTracker[[#This Row],[Days]]&amp;" "&amp;LeaveTracker[[#This Row],[Type of Leave]]</f>
        <v>1 SL</v>
      </c>
      <c r="L8920" s="23">
        <f ca="1">NETWORKDAYS(LeaveTracker[[#This Row],[Start Date]],LeaveTracker[[#This Row],[End Date]],lstHolidays)</f>
        <v>1</v>
      </c>
      <c r="M8920" s="27"/>
    </row>
    <row r="8921" spans="1:13" ht="30" customHeight="1" x14ac:dyDescent="0.3">
      <c r="A8921" s="27">
        <v>4880</v>
      </c>
      <c r="B8921" s="31">
        <v>45259</v>
      </c>
      <c r="C8921" s="31">
        <v>45258</v>
      </c>
      <c r="D8921" s="19" t="s">
        <v>194</v>
      </c>
      <c r="E8921" s="20" t="str">
        <f>IF(ISBLANK(LeaveTracker[[#This Row],[Employee Name]]),"-----",VLOOKUP(LeaveTracker[[#This Row],[Employee Name]],'List of Employees'!$B$4:$H$767,7))</f>
        <v>CCT</v>
      </c>
      <c r="F8921" s="66" t="str">
        <f>IF(ISBLANK(LeaveTracker[[#This Row],[Employee Name]]),"-----",VLOOKUP(LeaveTracker[[#This Row],[Employee Name]],'List of Employees'!$B$4:$H$767,6))</f>
        <v>PERMANENT</v>
      </c>
      <c r="G8921" s="24">
        <v>45250</v>
      </c>
      <c r="H8921" s="24">
        <v>45254</v>
      </c>
      <c r="I8921" s="20" t="s">
        <v>81</v>
      </c>
      <c r="K8921" s="57" t="str">
        <f ca="1">LeaveTracker[[#This Row],[Days]]&amp;" "&amp;LeaveTracker[[#This Row],[Type of Leave]]</f>
        <v>5 SL</v>
      </c>
      <c r="L8921" s="23">
        <f ca="1">NETWORKDAYS(LeaveTracker[[#This Row],[Start Date]],LeaveTracker[[#This Row],[End Date]],lstHolidays)</f>
        <v>5</v>
      </c>
      <c r="M8921" s="27"/>
    </row>
    <row r="8922" spans="1:13" ht="30" customHeight="1" x14ac:dyDescent="0.3">
      <c r="A8922" s="27">
        <v>4881</v>
      </c>
      <c r="B8922" s="31">
        <v>45259</v>
      </c>
      <c r="C8922" s="31">
        <v>45248</v>
      </c>
      <c r="D8922" s="19" t="s">
        <v>1220</v>
      </c>
      <c r="E8922" s="20" t="str">
        <f>IF(ISBLANK(LeaveTracker[[#This Row],[Employee Name]]),"-----",VLOOKUP(LeaveTracker[[#This Row],[Employee Name]],'List of Employees'!$B$4:$H$767,7))</f>
        <v>PICNIC GROVE</v>
      </c>
      <c r="F8922" s="66" t="str">
        <f>IF(ISBLANK(LeaveTracker[[#This Row],[Employee Name]]),"-----",VLOOKUP(LeaveTracker[[#This Row],[Employee Name]],'List of Employees'!$B$4:$H$767,6))</f>
        <v>PERMANENT</v>
      </c>
      <c r="G8922" s="24">
        <v>45271</v>
      </c>
      <c r="H8922" s="24">
        <v>45275</v>
      </c>
      <c r="I8922" s="20" t="s">
        <v>82</v>
      </c>
      <c r="K8922" s="57" t="str">
        <f ca="1">LeaveTracker[[#This Row],[Days]]&amp;" "&amp;LeaveTracker[[#This Row],[Type of Leave]]</f>
        <v>5 VL</v>
      </c>
      <c r="L8922" s="23">
        <f ca="1">NETWORKDAYS(LeaveTracker[[#This Row],[Start Date]],LeaveTracker[[#This Row],[End Date]],lstHolidays)</f>
        <v>5</v>
      </c>
      <c r="M8922" s="27"/>
    </row>
    <row r="8923" spans="1:13" ht="30" customHeight="1" x14ac:dyDescent="0.3">
      <c r="A8923" s="27">
        <v>4882</v>
      </c>
      <c r="B8923" s="31">
        <v>45259</v>
      </c>
      <c r="C8923" s="31">
        <v>45250</v>
      </c>
      <c r="D8923" s="19" t="s">
        <v>230</v>
      </c>
      <c r="E8923" s="20" t="str">
        <f>IF(ISBLANK(LeaveTracker[[#This Row],[Employee Name]]),"-----",VLOOKUP(LeaveTracker[[#This Row],[Employee Name]],'List of Employees'!$B$4:$H$767,7))</f>
        <v>CSWDO</v>
      </c>
      <c r="F8923" s="66" t="str">
        <f>IF(ISBLANK(LeaveTracker[[#This Row],[Employee Name]]),"-----",VLOOKUP(LeaveTracker[[#This Row],[Employee Name]],'List of Employees'!$B$4:$H$767,6))</f>
        <v>PERMANENT</v>
      </c>
      <c r="G8923" s="24">
        <v>45246</v>
      </c>
      <c r="H8923" s="24">
        <v>45247</v>
      </c>
      <c r="I8923" s="20" t="s">
        <v>81</v>
      </c>
      <c r="K8923" s="57" t="str">
        <f ca="1">LeaveTracker[[#This Row],[Days]]&amp;" "&amp;LeaveTracker[[#This Row],[Type of Leave]]</f>
        <v>2 SL</v>
      </c>
      <c r="L8923" s="23">
        <f ca="1">NETWORKDAYS(LeaveTracker[[#This Row],[Start Date]],LeaveTracker[[#This Row],[End Date]],lstHolidays)</f>
        <v>2</v>
      </c>
      <c r="M8923" s="27"/>
    </row>
    <row r="8924" spans="1:13" ht="30" customHeight="1" x14ac:dyDescent="0.3">
      <c r="A8924" s="27">
        <v>4883</v>
      </c>
      <c r="B8924" s="31">
        <v>45259</v>
      </c>
      <c r="C8924" s="31">
        <v>45250</v>
      </c>
      <c r="D8924" s="19" t="s">
        <v>472</v>
      </c>
      <c r="E8924" s="20" t="str">
        <f>IF(ISBLANK(LeaveTracker[[#This Row],[Employee Name]]),"-----",VLOOKUP(LeaveTracker[[#This Row],[Employee Name]],'List of Employees'!$B$4:$H$767,7))</f>
        <v>PIO</v>
      </c>
      <c r="F8924" s="66" t="str">
        <f>IF(ISBLANK(LeaveTracker[[#This Row],[Employee Name]]),"-----",VLOOKUP(LeaveTracker[[#This Row],[Employee Name]],'List of Employees'!$B$4:$H$767,6))</f>
        <v>PERMANENT</v>
      </c>
      <c r="G8924" s="24">
        <v>45247</v>
      </c>
      <c r="H8924" s="24">
        <v>45247</v>
      </c>
      <c r="I8924" s="20" t="s">
        <v>81</v>
      </c>
      <c r="K8924" s="57" t="str">
        <f ca="1">LeaveTracker[[#This Row],[Days]]&amp;" "&amp;LeaveTracker[[#This Row],[Type of Leave]]</f>
        <v>1 SL</v>
      </c>
      <c r="L8924" s="23">
        <f ca="1">NETWORKDAYS(LeaveTracker[[#This Row],[Start Date]],LeaveTracker[[#This Row],[End Date]],lstHolidays)</f>
        <v>1</v>
      </c>
      <c r="M8924" s="27"/>
    </row>
    <row r="8925" spans="1:13" ht="30" customHeight="1" x14ac:dyDescent="0.3">
      <c r="A8925" s="27">
        <v>4884</v>
      </c>
      <c r="B8925" s="31">
        <v>45259</v>
      </c>
      <c r="C8925" s="31">
        <v>45243</v>
      </c>
      <c r="D8925" s="19" t="s">
        <v>823</v>
      </c>
      <c r="E8925" s="20" t="str">
        <f>IF(ISBLANK(LeaveTracker[[#This Row],[Employee Name]]),"-----",VLOOKUP(LeaveTracker[[#This Row],[Employee Name]],'List of Employees'!$B$4:$H$767,7))</f>
        <v>CHO</v>
      </c>
      <c r="F8925" s="66" t="str">
        <f>IF(ISBLANK(LeaveTracker[[#This Row],[Employee Name]]),"-----",VLOOKUP(LeaveTracker[[#This Row],[Employee Name]],'List of Employees'!$B$4:$H$767,6))</f>
        <v>PERMANENT</v>
      </c>
      <c r="G8925" s="24">
        <v>45239</v>
      </c>
      <c r="H8925" s="24">
        <v>45239</v>
      </c>
      <c r="I8925" s="20" t="s">
        <v>81</v>
      </c>
      <c r="K8925" s="57" t="str">
        <f ca="1">LeaveTracker[[#This Row],[Days]]&amp;" "&amp;LeaveTracker[[#This Row],[Type of Leave]]</f>
        <v>1 SL</v>
      </c>
      <c r="L8925" s="23">
        <f ca="1">NETWORKDAYS(LeaveTracker[[#This Row],[Start Date]],LeaveTracker[[#This Row],[End Date]],lstHolidays)</f>
        <v>1</v>
      </c>
      <c r="M8925" s="27"/>
    </row>
    <row r="8926" spans="1:13" ht="30" customHeight="1" x14ac:dyDescent="0.3">
      <c r="A8926" s="27">
        <v>4884</v>
      </c>
      <c r="B8926" s="31">
        <v>45259</v>
      </c>
      <c r="C8926" s="31">
        <v>45243</v>
      </c>
      <c r="D8926" s="19" t="s">
        <v>823</v>
      </c>
      <c r="E8926" s="20" t="str">
        <f>IF(ISBLANK(LeaveTracker[[#This Row],[Employee Name]]),"-----",VLOOKUP(LeaveTracker[[#This Row],[Employee Name]],'List of Employees'!$B$4:$H$767,7))</f>
        <v>CHO</v>
      </c>
      <c r="F8926" s="66" t="str">
        <f>IF(ISBLANK(LeaveTracker[[#This Row],[Employee Name]]),"-----",VLOOKUP(LeaveTracker[[#This Row],[Employee Name]],'List of Employees'!$B$4:$H$767,6))</f>
        <v>PERMANENT</v>
      </c>
      <c r="G8926" s="24">
        <v>45244</v>
      </c>
      <c r="H8926" s="24">
        <v>45244</v>
      </c>
      <c r="I8926" s="20" t="s">
        <v>81</v>
      </c>
      <c r="K8926" s="57" t="str">
        <f ca="1">LeaveTracker[[#This Row],[Days]]&amp;" "&amp;LeaveTracker[[#This Row],[Type of Leave]]</f>
        <v>1 SL</v>
      </c>
      <c r="L8926" s="23">
        <f ca="1">NETWORKDAYS(LeaveTracker[[#This Row],[Start Date]],LeaveTracker[[#This Row],[End Date]],lstHolidays)</f>
        <v>1</v>
      </c>
      <c r="M8926" s="27"/>
    </row>
    <row r="8927" spans="1:13" ht="30" customHeight="1" x14ac:dyDescent="0.3">
      <c r="A8927" s="27">
        <v>4885</v>
      </c>
      <c r="B8927" s="31">
        <v>45259</v>
      </c>
      <c r="C8927" s="31">
        <v>45244</v>
      </c>
      <c r="D8927" s="19" t="s">
        <v>645</v>
      </c>
      <c r="E8927" s="20" t="str">
        <f>IF(ISBLANK(LeaveTracker[[#This Row],[Employee Name]]),"-----",VLOOKUP(LeaveTracker[[#This Row],[Employee Name]],'List of Employees'!$B$4:$H$767,7))</f>
        <v>INTEGRATED CENTRAL TERMINAL</v>
      </c>
      <c r="F8927" s="66" t="str">
        <f>IF(ISBLANK(LeaveTracker[[#This Row],[Employee Name]]),"-----",VLOOKUP(LeaveTracker[[#This Row],[Employee Name]],'List of Employees'!$B$4:$H$767,6))</f>
        <v>PERMANENT</v>
      </c>
      <c r="G8927" s="24">
        <v>45246</v>
      </c>
      <c r="H8927" s="24">
        <v>45246</v>
      </c>
      <c r="I8927" s="20" t="s">
        <v>81</v>
      </c>
      <c r="K8927" s="57" t="str">
        <f ca="1">LeaveTracker[[#This Row],[Days]]&amp;" "&amp;LeaveTracker[[#This Row],[Type of Leave]]</f>
        <v>1 SL</v>
      </c>
      <c r="L8927" s="23">
        <f ca="1">NETWORKDAYS(LeaveTracker[[#This Row],[Start Date]],LeaveTracker[[#This Row],[End Date]],lstHolidays)</f>
        <v>1</v>
      </c>
      <c r="M8927" s="27"/>
    </row>
    <row r="8928" spans="1:13" ht="30" customHeight="1" x14ac:dyDescent="0.3">
      <c r="A8928" s="27">
        <v>4886</v>
      </c>
      <c r="B8928" s="31">
        <v>45259</v>
      </c>
      <c r="C8928" s="31">
        <v>45246</v>
      </c>
      <c r="D8928" s="19" t="s">
        <v>518</v>
      </c>
      <c r="E8928" s="20" t="str">
        <f>IF(ISBLANK(LeaveTracker[[#This Row],[Employee Name]]),"-----",VLOOKUP(LeaveTracker[[#This Row],[Employee Name]],'List of Employees'!$B$4:$H$767,7))</f>
        <v>ACCOUNTING</v>
      </c>
      <c r="F8928" s="66" t="str">
        <f>IF(ISBLANK(LeaveTracker[[#This Row],[Employee Name]]),"-----",VLOOKUP(LeaveTracker[[#This Row],[Employee Name]],'List of Employees'!$B$4:$H$767,6))</f>
        <v>PERMANENT</v>
      </c>
      <c r="G8928" s="24">
        <v>45252</v>
      </c>
      <c r="H8928" s="24">
        <v>45252</v>
      </c>
      <c r="I8928" s="19" t="s">
        <v>297</v>
      </c>
      <c r="J8928" s="42" t="s">
        <v>1000</v>
      </c>
      <c r="K8928" s="57" t="str">
        <f ca="1">LeaveTracker[[#This Row],[Days]]&amp;" "&amp;LeaveTracker[[#This Row],[Type of Leave]]</f>
        <v>1 OTHER</v>
      </c>
      <c r="L8928" s="23">
        <f ca="1">NETWORKDAYS(LeaveTracker[[#This Row],[Start Date]],LeaveTracker[[#This Row],[End Date]],lstHolidays)</f>
        <v>1</v>
      </c>
      <c r="M8928" s="27"/>
    </row>
    <row r="8929" spans="1:13" ht="30" customHeight="1" x14ac:dyDescent="0.3">
      <c r="A8929" s="27">
        <v>4887</v>
      </c>
      <c r="B8929" s="31">
        <v>45259</v>
      </c>
      <c r="C8929" s="31">
        <v>45244</v>
      </c>
      <c r="D8929" s="19" t="s">
        <v>1302</v>
      </c>
      <c r="E8929" s="20" t="str">
        <f>IF(ISBLANK(LeaveTracker[[#This Row],[Employee Name]]),"-----",VLOOKUP(LeaveTracker[[#This Row],[Employee Name]],'List of Employees'!$B$4:$H$767,7))</f>
        <v>ONT</v>
      </c>
      <c r="F8929" s="66" t="str">
        <f>IF(ISBLANK(LeaveTracker[[#This Row],[Employee Name]]),"-----",VLOOKUP(LeaveTracker[[#This Row],[Employee Name]],'List of Employees'!$B$4:$H$767,6))</f>
        <v>PERMANENT</v>
      </c>
      <c r="G8929" s="24">
        <v>45252</v>
      </c>
      <c r="H8929" s="24">
        <v>45252</v>
      </c>
      <c r="I8929" s="20" t="s">
        <v>82</v>
      </c>
      <c r="K8929" s="57" t="str">
        <f ca="1">LeaveTracker[[#This Row],[Days]]&amp;" "&amp;LeaveTracker[[#This Row],[Type of Leave]]</f>
        <v>1 VL</v>
      </c>
      <c r="L8929" s="23">
        <f ca="1">NETWORKDAYS(LeaveTracker[[#This Row],[Start Date]],LeaveTracker[[#This Row],[End Date]],lstHolidays)</f>
        <v>1</v>
      </c>
      <c r="M8929" s="27"/>
    </row>
    <row r="8930" spans="1:13" ht="30" customHeight="1" x14ac:dyDescent="0.3">
      <c r="A8930" s="27">
        <v>4888</v>
      </c>
      <c r="B8930" s="31">
        <v>45259</v>
      </c>
      <c r="C8930" s="31">
        <v>45245</v>
      </c>
      <c r="D8930" s="19" t="s">
        <v>1824</v>
      </c>
      <c r="E8930" s="20" t="str">
        <f>IF(ISBLANK(LeaveTracker[[#This Row],[Employee Name]]),"-----",VLOOKUP(LeaveTracker[[#This Row],[Employee Name]],'List of Employees'!$B$4:$H$767,7))</f>
        <v>ONT</v>
      </c>
      <c r="F8930" s="66" t="str">
        <f>IF(ISBLANK(LeaveTracker[[#This Row],[Employee Name]]),"-----",VLOOKUP(LeaveTracker[[#This Row],[Employee Name]],'List of Employees'!$B$4:$H$767,6))</f>
        <v>CASUAL</v>
      </c>
      <c r="G8930" s="24">
        <v>45257</v>
      </c>
      <c r="H8930" s="24">
        <v>45257</v>
      </c>
      <c r="I8930" s="20" t="s">
        <v>82</v>
      </c>
      <c r="K8930" s="57" t="str">
        <f ca="1">LeaveTracker[[#This Row],[Days]]&amp;" "&amp;LeaveTracker[[#This Row],[Type of Leave]]</f>
        <v>1 VL</v>
      </c>
      <c r="L8930" s="23">
        <f ca="1">NETWORKDAYS(LeaveTracker[[#This Row],[Start Date]],LeaveTracker[[#This Row],[End Date]],lstHolidays)</f>
        <v>1</v>
      </c>
      <c r="M8930" s="27"/>
    </row>
    <row r="8931" spans="1:13" ht="30" customHeight="1" x14ac:dyDescent="0.3">
      <c r="A8931" s="27">
        <v>4889</v>
      </c>
      <c r="B8931" s="31">
        <v>45259</v>
      </c>
      <c r="C8931" s="31">
        <v>45245</v>
      </c>
      <c r="D8931" s="19" t="s">
        <v>387</v>
      </c>
      <c r="E8931" s="20" t="str">
        <f>IF(ISBLANK(LeaveTracker[[#This Row],[Employee Name]]),"-----",VLOOKUP(LeaveTracker[[#This Row],[Employee Name]],'List of Employees'!$B$4:$H$767,7))</f>
        <v>ONT</v>
      </c>
      <c r="F8931" s="66" t="str">
        <f>IF(ISBLANK(LeaveTracker[[#This Row],[Employee Name]]),"-----",VLOOKUP(LeaveTracker[[#This Row],[Employee Name]],'List of Employees'!$B$4:$H$767,6))</f>
        <v>PERMANENT</v>
      </c>
      <c r="G8931" s="24">
        <v>45253</v>
      </c>
      <c r="H8931" s="24">
        <v>45253</v>
      </c>
      <c r="I8931" s="19" t="s">
        <v>297</v>
      </c>
      <c r="J8931" s="42" t="s">
        <v>1000</v>
      </c>
      <c r="K8931" s="57" t="str">
        <f ca="1">LeaveTracker[[#This Row],[Days]]&amp;" "&amp;LeaveTracker[[#This Row],[Type of Leave]]</f>
        <v>1 OTHER</v>
      </c>
      <c r="L8931" s="23">
        <f ca="1">NETWORKDAYS(LeaveTracker[[#This Row],[Start Date]],LeaveTracker[[#This Row],[End Date]],lstHolidays)</f>
        <v>1</v>
      </c>
      <c r="M8931" s="27"/>
    </row>
    <row r="8932" spans="1:13" ht="30" customHeight="1" x14ac:dyDescent="0.3">
      <c r="A8932" s="27">
        <v>4889</v>
      </c>
      <c r="B8932" s="31">
        <v>45259</v>
      </c>
      <c r="C8932" s="31">
        <v>45245</v>
      </c>
      <c r="D8932" s="19" t="s">
        <v>387</v>
      </c>
      <c r="E8932" s="20" t="str">
        <f>IF(ISBLANK(LeaveTracker[[#This Row],[Employee Name]]),"-----",VLOOKUP(LeaveTracker[[#This Row],[Employee Name]],'List of Employees'!$B$4:$H$767,7))</f>
        <v>ONT</v>
      </c>
      <c r="F8932" s="66" t="str">
        <f>IF(ISBLANK(LeaveTracker[[#This Row],[Employee Name]]),"-----",VLOOKUP(LeaveTracker[[#This Row],[Employee Name]],'List of Employees'!$B$4:$H$767,6))</f>
        <v>PERMANENT</v>
      </c>
      <c r="G8932" s="24">
        <v>45256</v>
      </c>
      <c r="H8932" s="24">
        <v>45256</v>
      </c>
      <c r="I8932" s="19" t="s">
        <v>297</v>
      </c>
      <c r="J8932" s="42" t="s">
        <v>1000</v>
      </c>
      <c r="K8932" s="57" t="str">
        <f ca="1">LeaveTracker[[#This Row],[Days]]&amp;" "&amp;LeaveTracker[[#This Row],[Type of Leave]]</f>
        <v>0 OTHER</v>
      </c>
      <c r="L8932" s="23">
        <f ca="1">NETWORKDAYS(LeaveTracker[[#This Row],[Start Date]],LeaveTracker[[#This Row],[End Date]],lstHolidays)</f>
        <v>0</v>
      </c>
      <c r="M8932" s="27"/>
    </row>
    <row r="8933" spans="1:13" ht="30" customHeight="1" x14ac:dyDescent="0.3">
      <c r="A8933" s="27">
        <v>4890</v>
      </c>
      <c r="B8933" s="31">
        <v>45259</v>
      </c>
      <c r="C8933" s="31">
        <v>45245</v>
      </c>
      <c r="D8933" s="19" t="s">
        <v>2044</v>
      </c>
      <c r="E8933" s="20" t="str">
        <f>IF(ISBLANK(LeaveTracker[[#This Row],[Employee Name]]),"-----",VLOOKUP(LeaveTracker[[#This Row],[Employee Name]],'List of Employees'!$B$4:$H$767,7))</f>
        <v>OSPITAL NG TAGAYTAY</v>
      </c>
      <c r="F8933" s="66" t="str">
        <f>IF(ISBLANK(LeaveTracker[[#This Row],[Employee Name]]),"-----",VLOOKUP(LeaveTracker[[#This Row],[Employee Name]],'List of Employees'!$B$4:$H$767,6))</f>
        <v>PERMANENT</v>
      </c>
      <c r="G8933" s="24">
        <v>45261</v>
      </c>
      <c r="H8933" s="24">
        <v>45261</v>
      </c>
      <c r="I8933" s="20" t="s">
        <v>82</v>
      </c>
      <c r="K8933" s="57" t="str">
        <f ca="1">LeaveTracker[[#This Row],[Days]]&amp;" "&amp;LeaveTracker[[#This Row],[Type of Leave]]</f>
        <v>1 VL</v>
      </c>
      <c r="L8933" s="23">
        <f ca="1">NETWORKDAYS(LeaveTracker[[#This Row],[Start Date]],LeaveTracker[[#This Row],[End Date]],lstHolidays)</f>
        <v>1</v>
      </c>
      <c r="M8933" s="27"/>
    </row>
    <row r="8934" spans="1:13" ht="30" customHeight="1" x14ac:dyDescent="0.3">
      <c r="A8934" s="27">
        <v>4890</v>
      </c>
      <c r="B8934" s="31">
        <v>45259</v>
      </c>
      <c r="C8934" s="31">
        <v>45245</v>
      </c>
      <c r="D8934" s="19" t="s">
        <v>2044</v>
      </c>
      <c r="E8934" s="20" t="str">
        <f>IF(ISBLANK(LeaveTracker[[#This Row],[Employee Name]]),"-----",VLOOKUP(LeaveTracker[[#This Row],[Employee Name]],'List of Employees'!$B$4:$H$767,7))</f>
        <v>OSPITAL NG TAGAYTAY</v>
      </c>
      <c r="F8934" s="66" t="str">
        <f>IF(ISBLANK(LeaveTracker[[#This Row],[Employee Name]]),"-----",VLOOKUP(LeaveTracker[[#This Row],[Employee Name]],'List of Employees'!$B$4:$H$767,6))</f>
        <v>PERMANENT</v>
      </c>
      <c r="G8934" s="24">
        <v>45264</v>
      </c>
      <c r="H8934" s="24">
        <v>45265</v>
      </c>
      <c r="I8934" s="20" t="s">
        <v>82</v>
      </c>
      <c r="K8934" s="57" t="str">
        <f ca="1">LeaveTracker[[#This Row],[Days]]&amp;" "&amp;LeaveTracker[[#This Row],[Type of Leave]]</f>
        <v>2 VL</v>
      </c>
      <c r="L8934" s="23">
        <f ca="1">NETWORKDAYS(LeaveTracker[[#This Row],[Start Date]],LeaveTracker[[#This Row],[End Date]],lstHolidays)</f>
        <v>2</v>
      </c>
      <c r="M8934" s="27"/>
    </row>
    <row r="8935" spans="1:13" ht="30" customHeight="1" x14ac:dyDescent="0.3">
      <c r="A8935" s="27">
        <v>4890</v>
      </c>
      <c r="B8935" s="31">
        <v>45259</v>
      </c>
      <c r="C8935" s="31">
        <v>45245</v>
      </c>
      <c r="D8935" s="19" t="s">
        <v>2044</v>
      </c>
      <c r="E8935" s="20" t="str">
        <f>IF(ISBLANK(LeaveTracker[[#This Row],[Employee Name]]),"-----",VLOOKUP(LeaveTracker[[#This Row],[Employee Name]],'List of Employees'!$B$4:$H$767,7))</f>
        <v>OSPITAL NG TAGAYTAY</v>
      </c>
      <c r="F8935" s="66" t="str">
        <f>IF(ISBLANK(LeaveTracker[[#This Row],[Employee Name]]),"-----",VLOOKUP(LeaveTracker[[#This Row],[Employee Name]],'List of Employees'!$B$4:$H$767,6))</f>
        <v>PERMANENT</v>
      </c>
      <c r="G8935" s="24">
        <v>45278</v>
      </c>
      <c r="H8935" s="24">
        <v>45278</v>
      </c>
      <c r="I8935" s="20" t="s">
        <v>82</v>
      </c>
      <c r="K8935" s="57" t="str">
        <f ca="1">LeaveTracker[[#This Row],[Days]]&amp;" "&amp;LeaveTracker[[#This Row],[Type of Leave]]</f>
        <v>1 VL</v>
      </c>
      <c r="L8935" s="23">
        <f ca="1">NETWORKDAYS(LeaveTracker[[#This Row],[Start Date]],LeaveTracker[[#This Row],[End Date]],lstHolidays)</f>
        <v>1</v>
      </c>
      <c r="M8935" s="27"/>
    </row>
    <row r="8936" spans="1:13" ht="30" customHeight="1" x14ac:dyDescent="0.3">
      <c r="A8936" s="27">
        <v>4891</v>
      </c>
      <c r="B8936" s="31">
        <v>45259</v>
      </c>
      <c r="C8936" s="31">
        <v>45225</v>
      </c>
      <c r="D8936" s="19" t="s">
        <v>1813</v>
      </c>
      <c r="E8936" s="20" t="str">
        <f>IF(ISBLANK(LeaveTracker[[#This Row],[Employee Name]]),"-----",VLOOKUP(LeaveTracker[[#This Row],[Employee Name]],'List of Employees'!$B$4:$H$767,7))</f>
        <v>CHO</v>
      </c>
      <c r="F8936" s="66" t="str">
        <f>IF(ISBLANK(LeaveTracker[[#This Row],[Employee Name]]),"-----",VLOOKUP(LeaveTracker[[#This Row],[Employee Name]],'List of Employees'!$B$4:$H$767,6))</f>
        <v>CASUAL</v>
      </c>
      <c r="G8936" s="24">
        <v>45258</v>
      </c>
      <c r="H8936" s="24">
        <v>45260</v>
      </c>
      <c r="I8936" s="20" t="s">
        <v>82</v>
      </c>
      <c r="K8936" s="57" t="str">
        <f ca="1">LeaveTracker[[#This Row],[Days]]&amp;" "&amp;LeaveTracker[[#This Row],[Type of Leave]]</f>
        <v>2 VL</v>
      </c>
      <c r="L8936" s="23">
        <f ca="1">NETWORKDAYS(LeaveTracker[[#This Row],[Start Date]],LeaveTracker[[#This Row],[End Date]],lstHolidays)</f>
        <v>2</v>
      </c>
      <c r="M8936" s="27"/>
    </row>
    <row r="8937" spans="1:13" ht="30" customHeight="1" x14ac:dyDescent="0.3">
      <c r="A8937" s="27">
        <v>4892</v>
      </c>
      <c r="B8937" s="31">
        <v>45259</v>
      </c>
      <c r="C8937" s="31">
        <v>45225</v>
      </c>
      <c r="D8937" s="19" t="s">
        <v>1813</v>
      </c>
      <c r="E8937" s="20" t="str">
        <f>IF(ISBLANK(LeaveTracker[[#This Row],[Employee Name]]),"-----",VLOOKUP(LeaveTracker[[#This Row],[Employee Name]],'List of Employees'!$B$4:$H$767,7))</f>
        <v>CHO</v>
      </c>
      <c r="F8937" s="66" t="str">
        <f>IF(ISBLANK(LeaveTracker[[#This Row],[Employee Name]]),"-----",VLOOKUP(LeaveTracker[[#This Row],[Employee Name]],'List of Employees'!$B$4:$H$767,6))</f>
        <v>CASUAL</v>
      </c>
      <c r="G8937" s="24">
        <v>45261</v>
      </c>
      <c r="H8937" s="24">
        <v>45262</v>
      </c>
      <c r="I8937" s="20" t="s">
        <v>82</v>
      </c>
      <c r="K8937" s="57" t="str">
        <f ca="1">LeaveTracker[[#This Row],[Days]]&amp;" "&amp;LeaveTracker[[#This Row],[Type of Leave]]</f>
        <v>1 VL</v>
      </c>
      <c r="L8937" s="23">
        <f ca="1">NETWORKDAYS(LeaveTracker[[#This Row],[Start Date]],LeaveTracker[[#This Row],[End Date]],lstHolidays)</f>
        <v>1</v>
      </c>
      <c r="M8937" s="27"/>
    </row>
    <row r="8938" spans="1:13" ht="30" customHeight="1" x14ac:dyDescent="0.3">
      <c r="A8938" s="27">
        <v>4893</v>
      </c>
      <c r="B8938" s="31">
        <v>45259</v>
      </c>
      <c r="C8938" s="31">
        <v>45216</v>
      </c>
      <c r="D8938" s="19" t="s">
        <v>1046</v>
      </c>
      <c r="E8938" s="20" t="str">
        <f>IF(ISBLANK(LeaveTracker[[#This Row],[Employee Name]]),"-----",VLOOKUP(LeaveTracker[[#This Row],[Employee Name]],'List of Employees'!$B$4:$H$767,7))</f>
        <v>PIO</v>
      </c>
      <c r="F8938" s="66" t="str">
        <f>IF(ISBLANK(LeaveTracker[[#This Row],[Employee Name]]),"-----",VLOOKUP(LeaveTracker[[#This Row],[Employee Name]],'List of Employees'!$B$4:$H$767,6))</f>
        <v>PERMANENT</v>
      </c>
      <c r="G8938" s="24">
        <v>45246</v>
      </c>
      <c r="H8938" s="24">
        <v>45246</v>
      </c>
      <c r="I8938" s="19" t="s">
        <v>297</v>
      </c>
      <c r="J8938" s="42" t="s">
        <v>1000</v>
      </c>
      <c r="K8938" s="57" t="str">
        <f ca="1">LeaveTracker[[#This Row],[Days]]&amp;" "&amp;LeaveTracker[[#This Row],[Type of Leave]]</f>
        <v>1 OTHER</v>
      </c>
      <c r="L8938" s="23">
        <f ca="1">NETWORKDAYS(LeaveTracker[[#This Row],[Start Date]],LeaveTracker[[#This Row],[End Date]],lstHolidays)</f>
        <v>1</v>
      </c>
      <c r="M8938" s="27"/>
    </row>
    <row r="8939" spans="1:13" ht="30" customHeight="1" x14ac:dyDescent="0.3">
      <c r="A8939" s="27">
        <v>4894</v>
      </c>
      <c r="B8939" s="31">
        <v>45259</v>
      </c>
      <c r="C8939" s="31">
        <v>45250</v>
      </c>
      <c r="D8939" s="19" t="s">
        <v>171</v>
      </c>
      <c r="E8939" s="20" t="str">
        <f>IF(ISBLANK(LeaveTracker[[#This Row],[Employee Name]]),"-----",VLOOKUP(LeaveTracker[[#This Row],[Employee Name]],'List of Employees'!$B$4:$H$767,7))</f>
        <v>HRMO</v>
      </c>
      <c r="F8939" s="66" t="str">
        <f>IF(ISBLANK(LeaveTracker[[#This Row],[Employee Name]]),"-----",VLOOKUP(LeaveTracker[[#This Row],[Employee Name]],'List of Employees'!$B$4:$H$767,6))</f>
        <v>PERMANENT</v>
      </c>
      <c r="G8939" s="24">
        <v>45280</v>
      </c>
      <c r="H8939" s="24">
        <v>45280</v>
      </c>
      <c r="I8939" s="19" t="s">
        <v>297</v>
      </c>
      <c r="J8939" s="42" t="s">
        <v>1000</v>
      </c>
      <c r="K8939" s="57" t="str">
        <f ca="1">LeaveTracker[[#This Row],[Days]]&amp;" "&amp;LeaveTracker[[#This Row],[Type of Leave]]</f>
        <v>1 OTHER</v>
      </c>
      <c r="L8939" s="23">
        <f ca="1">NETWORKDAYS(LeaveTracker[[#This Row],[Start Date]],LeaveTracker[[#This Row],[End Date]],lstHolidays)</f>
        <v>1</v>
      </c>
      <c r="M8939" s="27"/>
    </row>
    <row r="8940" spans="1:13" ht="30" customHeight="1" x14ac:dyDescent="0.3">
      <c r="A8940" s="27">
        <v>4894</v>
      </c>
      <c r="B8940" s="31">
        <v>45259</v>
      </c>
      <c r="C8940" s="31">
        <v>45250</v>
      </c>
      <c r="D8940" s="19" t="s">
        <v>171</v>
      </c>
      <c r="E8940" s="20" t="str">
        <f>IF(ISBLANK(LeaveTracker[[#This Row],[Employee Name]]),"-----",VLOOKUP(LeaveTracker[[#This Row],[Employee Name]],'List of Employees'!$B$4:$H$767,7))</f>
        <v>HRMO</v>
      </c>
      <c r="F8940" s="66" t="str">
        <f>IF(ISBLANK(LeaveTracker[[#This Row],[Employee Name]]),"-----",VLOOKUP(LeaveTracker[[#This Row],[Employee Name]],'List of Employees'!$B$4:$H$767,6))</f>
        <v>PERMANENT</v>
      </c>
      <c r="G8940" s="24">
        <v>45286</v>
      </c>
      <c r="H8940" s="24">
        <v>45286</v>
      </c>
      <c r="I8940" s="19" t="s">
        <v>297</v>
      </c>
      <c r="J8940" s="42" t="s">
        <v>1000</v>
      </c>
      <c r="K8940" s="57" t="str">
        <f ca="1">LeaveTracker[[#This Row],[Days]]&amp;" "&amp;LeaveTracker[[#This Row],[Type of Leave]]</f>
        <v>0 OTHER</v>
      </c>
      <c r="L8940" s="23">
        <f ca="1">NETWORKDAYS(LeaveTracker[[#This Row],[Start Date]],LeaveTracker[[#This Row],[End Date]],lstHolidays)</f>
        <v>0</v>
      </c>
      <c r="M8940" s="27"/>
    </row>
    <row r="8941" spans="1:13" ht="30" customHeight="1" x14ac:dyDescent="0.3">
      <c r="A8941" s="27">
        <v>4895</v>
      </c>
      <c r="B8941" s="31">
        <v>45259</v>
      </c>
      <c r="C8941" s="31">
        <v>45255</v>
      </c>
      <c r="D8941" s="19" t="s">
        <v>1817</v>
      </c>
      <c r="E8941" s="20" t="str">
        <f>IF(ISBLANK(LeaveTracker[[#This Row],[Employee Name]]),"-----",VLOOKUP(LeaveTracker[[#This Row],[Employee Name]],'List of Employees'!$B$4:$H$767,7))</f>
        <v>EEO/CITY MARKET</v>
      </c>
      <c r="F8941" s="66" t="str">
        <f>IF(ISBLANK(LeaveTracker[[#This Row],[Employee Name]]),"-----",VLOOKUP(LeaveTracker[[#This Row],[Employee Name]],'List of Employees'!$B$4:$H$767,6))</f>
        <v>CASUAL</v>
      </c>
      <c r="G8941" s="24">
        <v>45266</v>
      </c>
      <c r="H8941" s="24">
        <v>45266</v>
      </c>
      <c r="I8941" s="19" t="s">
        <v>297</v>
      </c>
      <c r="J8941" s="42" t="s">
        <v>1000</v>
      </c>
      <c r="K8941" s="57" t="str">
        <f ca="1">LeaveTracker[[#This Row],[Days]]&amp;" "&amp;LeaveTracker[[#This Row],[Type of Leave]]</f>
        <v>1 OTHER</v>
      </c>
      <c r="L8941" s="23">
        <f ca="1">NETWORKDAYS(LeaveTracker[[#This Row],[Start Date]],LeaveTracker[[#This Row],[End Date]],lstHolidays)</f>
        <v>1</v>
      </c>
      <c r="M8941" s="27"/>
    </row>
    <row r="8942" spans="1:13" ht="30" customHeight="1" x14ac:dyDescent="0.3">
      <c r="A8942" s="27">
        <v>4896</v>
      </c>
      <c r="B8942" s="31">
        <v>45259</v>
      </c>
      <c r="C8942" s="31">
        <v>45251</v>
      </c>
      <c r="D8942" s="19" t="s">
        <v>370</v>
      </c>
      <c r="E8942" s="20" t="str">
        <f>IF(ISBLANK(LeaveTracker[[#This Row],[Employee Name]]),"-----",VLOOKUP(LeaveTracker[[#This Row],[Employee Name]],'List of Employees'!$B$4:$H$767,7))</f>
        <v>LIBRARY</v>
      </c>
      <c r="F8942" s="66" t="str">
        <f>IF(ISBLANK(LeaveTracker[[#This Row],[Employee Name]]),"-----",VLOOKUP(LeaveTracker[[#This Row],[Employee Name]],'List of Employees'!$B$4:$H$767,6))</f>
        <v>PERMANENT</v>
      </c>
      <c r="G8942" s="24">
        <v>45250</v>
      </c>
      <c r="H8942" s="24">
        <v>45250</v>
      </c>
      <c r="I8942" s="20" t="s">
        <v>81</v>
      </c>
      <c r="K8942" s="57" t="str">
        <f ca="1">LeaveTracker[[#This Row],[Days]]&amp;" "&amp;LeaveTracker[[#This Row],[Type of Leave]]</f>
        <v>1 SL</v>
      </c>
      <c r="L8942" s="23">
        <f ca="1">NETWORKDAYS(LeaveTracker[[#This Row],[Start Date]],LeaveTracker[[#This Row],[End Date]],lstHolidays)</f>
        <v>1</v>
      </c>
      <c r="M8942" s="27"/>
    </row>
    <row r="8943" spans="1:13" ht="30" customHeight="1" x14ac:dyDescent="0.3">
      <c r="A8943" s="27">
        <v>4897</v>
      </c>
      <c r="B8943" s="31">
        <v>45259</v>
      </c>
      <c r="C8943" s="31">
        <v>45250</v>
      </c>
      <c r="D8943" s="19" t="s">
        <v>756</v>
      </c>
      <c r="E8943" s="20" t="str">
        <f>IF(ISBLANK(LeaveTracker[[#This Row],[Employee Name]]),"-----",VLOOKUP(LeaveTracker[[#This Row],[Employee Name]],'List of Employees'!$B$4:$H$767,7))</f>
        <v>CTO</v>
      </c>
      <c r="F8943" s="66" t="str">
        <f>IF(ISBLANK(LeaveTracker[[#This Row],[Employee Name]]),"-----",VLOOKUP(LeaveTracker[[#This Row],[Employee Name]],'List of Employees'!$B$4:$H$767,6))</f>
        <v>PERMANENT</v>
      </c>
      <c r="G8943" s="24">
        <v>45260</v>
      </c>
      <c r="H8943" s="24">
        <v>45260</v>
      </c>
      <c r="I8943" s="20" t="s">
        <v>82</v>
      </c>
      <c r="K8943" s="57" t="str">
        <f ca="1">LeaveTracker[[#This Row],[Days]]&amp;" "&amp;LeaveTracker[[#This Row],[Type of Leave]]</f>
        <v>0 VL</v>
      </c>
      <c r="L8943" s="23">
        <f ca="1">NETWORKDAYS(LeaveTracker[[#This Row],[Start Date]],LeaveTracker[[#This Row],[End Date]],lstHolidays)</f>
        <v>0</v>
      </c>
      <c r="M8943" s="27"/>
    </row>
    <row r="8944" spans="1:13" ht="30" customHeight="1" x14ac:dyDescent="0.3">
      <c r="A8944" s="27">
        <v>4898</v>
      </c>
      <c r="B8944" s="31">
        <v>45259</v>
      </c>
      <c r="C8944" s="31">
        <v>45250</v>
      </c>
      <c r="D8944" s="19" t="s">
        <v>1075</v>
      </c>
      <c r="E8944" s="20" t="str">
        <f>IF(ISBLANK(LeaveTracker[[#This Row],[Employee Name]]),"-----",VLOOKUP(LeaveTracker[[#This Row],[Employee Name]],'List of Employees'!$B$4:$H$767,7))</f>
        <v>CTO</v>
      </c>
      <c r="F8944" s="66" t="str">
        <f>IF(ISBLANK(LeaveTracker[[#This Row],[Employee Name]]),"-----",VLOOKUP(LeaveTracker[[#This Row],[Employee Name]],'List of Employees'!$B$4:$H$767,6))</f>
        <v>PERMANENT</v>
      </c>
      <c r="G8944" s="24">
        <v>45267</v>
      </c>
      <c r="H8944" s="24">
        <v>45267</v>
      </c>
      <c r="I8944" s="20" t="s">
        <v>82</v>
      </c>
      <c r="K8944" s="57" t="str">
        <f ca="1">LeaveTracker[[#This Row],[Days]]&amp;" "&amp;LeaveTracker[[#This Row],[Type of Leave]]</f>
        <v>1 VL</v>
      </c>
      <c r="L8944" s="23">
        <f ca="1">NETWORKDAYS(LeaveTracker[[#This Row],[Start Date]],LeaveTracker[[#This Row],[End Date]],lstHolidays)</f>
        <v>1</v>
      </c>
      <c r="M8944" s="27"/>
    </row>
    <row r="8945" spans="1:13" ht="30" customHeight="1" x14ac:dyDescent="0.3">
      <c r="A8945" s="27">
        <v>4898</v>
      </c>
      <c r="B8945" s="31">
        <v>45259</v>
      </c>
      <c r="C8945" s="31">
        <v>45250</v>
      </c>
      <c r="D8945" s="19" t="s">
        <v>1075</v>
      </c>
      <c r="E8945" s="20" t="str">
        <f>IF(ISBLANK(LeaveTracker[[#This Row],[Employee Name]]),"-----",VLOOKUP(LeaveTracker[[#This Row],[Employee Name]],'List of Employees'!$B$4:$H$767,7))</f>
        <v>CTO</v>
      </c>
      <c r="F8945" s="66" t="str">
        <f>IF(ISBLANK(LeaveTracker[[#This Row],[Employee Name]]),"-----",VLOOKUP(LeaveTracker[[#This Row],[Employee Name]],'List of Employees'!$B$4:$H$767,6))</f>
        <v>PERMANENT</v>
      </c>
      <c r="G8945" s="24">
        <v>45275</v>
      </c>
      <c r="H8945" s="24">
        <v>45275</v>
      </c>
      <c r="I8945" s="20" t="s">
        <v>82</v>
      </c>
      <c r="K8945" s="57" t="str">
        <f ca="1">LeaveTracker[[#This Row],[Days]]&amp;" "&amp;LeaveTracker[[#This Row],[Type of Leave]]</f>
        <v>1 VL</v>
      </c>
      <c r="L8945" s="23">
        <f ca="1">NETWORKDAYS(LeaveTracker[[#This Row],[Start Date]],LeaveTracker[[#This Row],[End Date]],lstHolidays)</f>
        <v>1</v>
      </c>
      <c r="M8945" s="27"/>
    </row>
    <row r="8946" spans="1:13" ht="30" customHeight="1" x14ac:dyDescent="0.3">
      <c r="A8946" s="27">
        <v>4898</v>
      </c>
      <c r="B8946" s="31">
        <v>45259</v>
      </c>
      <c r="C8946" s="31">
        <v>45250</v>
      </c>
      <c r="D8946" s="19" t="s">
        <v>1075</v>
      </c>
      <c r="E8946" s="20" t="str">
        <f>IF(ISBLANK(LeaveTracker[[#This Row],[Employee Name]]),"-----",VLOOKUP(LeaveTracker[[#This Row],[Employee Name]],'List of Employees'!$B$4:$H$767,7))</f>
        <v>CTO</v>
      </c>
      <c r="F8946" s="66" t="str">
        <f>IF(ISBLANK(LeaveTracker[[#This Row],[Employee Name]]),"-----",VLOOKUP(LeaveTracker[[#This Row],[Employee Name]],'List of Employees'!$B$4:$H$767,6))</f>
        <v>PERMANENT</v>
      </c>
      <c r="G8946" s="24">
        <v>45282</v>
      </c>
      <c r="H8946" s="24">
        <v>45282</v>
      </c>
      <c r="I8946" s="20" t="s">
        <v>82</v>
      </c>
      <c r="K8946" s="57" t="str">
        <f ca="1">LeaveTracker[[#This Row],[Days]]&amp;" "&amp;LeaveTracker[[#This Row],[Type of Leave]]</f>
        <v>1 VL</v>
      </c>
      <c r="L8946" s="23">
        <f ca="1">NETWORKDAYS(LeaveTracker[[#This Row],[Start Date]],LeaveTracker[[#This Row],[End Date]],lstHolidays)</f>
        <v>1</v>
      </c>
      <c r="M8946" s="27"/>
    </row>
    <row r="8947" spans="1:13" ht="30" customHeight="1" x14ac:dyDescent="0.3">
      <c r="A8947" s="27">
        <v>4898</v>
      </c>
      <c r="B8947" s="31">
        <v>45259</v>
      </c>
      <c r="C8947" s="31">
        <v>45250</v>
      </c>
      <c r="D8947" s="19" t="s">
        <v>1075</v>
      </c>
      <c r="E8947" s="20" t="str">
        <f>IF(ISBLANK(LeaveTracker[[#This Row],[Employee Name]]),"-----",VLOOKUP(LeaveTracker[[#This Row],[Employee Name]],'List of Employees'!$B$4:$H$767,7))</f>
        <v>CTO</v>
      </c>
      <c r="F8947" s="66" t="str">
        <f>IF(ISBLANK(LeaveTracker[[#This Row],[Employee Name]]),"-----",VLOOKUP(LeaveTracker[[#This Row],[Employee Name]],'List of Employees'!$B$4:$H$767,6))</f>
        <v>PERMANENT</v>
      </c>
      <c r="G8947" s="24">
        <v>45286</v>
      </c>
      <c r="H8947" s="24">
        <v>45286</v>
      </c>
      <c r="I8947" s="20" t="s">
        <v>82</v>
      </c>
      <c r="K8947" s="57" t="str">
        <f ca="1">LeaveTracker[[#This Row],[Days]]&amp;" "&amp;LeaveTracker[[#This Row],[Type of Leave]]</f>
        <v>0 VL</v>
      </c>
      <c r="L8947" s="23">
        <f ca="1">NETWORKDAYS(LeaveTracker[[#This Row],[Start Date]],LeaveTracker[[#This Row],[End Date]],lstHolidays)</f>
        <v>0</v>
      </c>
      <c r="M8947" s="27"/>
    </row>
    <row r="8948" spans="1:13" ht="30" customHeight="1" x14ac:dyDescent="0.3">
      <c r="A8948" s="27">
        <v>4898</v>
      </c>
      <c r="B8948" s="31">
        <v>45259</v>
      </c>
      <c r="C8948" s="31">
        <v>45250</v>
      </c>
      <c r="D8948" s="19" t="s">
        <v>1075</v>
      </c>
      <c r="E8948" s="20" t="str">
        <f>IF(ISBLANK(LeaveTracker[[#This Row],[Employee Name]]),"-----",VLOOKUP(LeaveTracker[[#This Row],[Employee Name]],'List of Employees'!$B$4:$H$767,7))</f>
        <v>CTO</v>
      </c>
      <c r="F8948" s="66" t="str">
        <f>IF(ISBLANK(LeaveTracker[[#This Row],[Employee Name]]),"-----",VLOOKUP(LeaveTracker[[#This Row],[Employee Name]],'List of Employees'!$B$4:$H$767,6))</f>
        <v>PERMANENT</v>
      </c>
      <c r="G8948" s="24">
        <v>45289</v>
      </c>
      <c r="H8948" s="24">
        <v>45289</v>
      </c>
      <c r="I8948" s="20" t="s">
        <v>82</v>
      </c>
      <c r="K8948" s="57" t="str">
        <f ca="1">LeaveTracker[[#This Row],[Days]]&amp;" "&amp;LeaveTracker[[#This Row],[Type of Leave]]</f>
        <v>1 VL</v>
      </c>
      <c r="L8948" s="23">
        <f ca="1">NETWORKDAYS(LeaveTracker[[#This Row],[Start Date]],LeaveTracker[[#This Row],[End Date]],lstHolidays)</f>
        <v>1</v>
      </c>
      <c r="M8948" s="27"/>
    </row>
    <row r="8949" spans="1:13" ht="30" customHeight="1" x14ac:dyDescent="0.3">
      <c r="A8949" s="27">
        <v>4899</v>
      </c>
      <c r="B8949" s="31">
        <v>45259</v>
      </c>
      <c r="C8949" s="31">
        <v>45240</v>
      </c>
      <c r="D8949" s="19" t="s">
        <v>590</v>
      </c>
      <c r="E8949" s="20" t="str">
        <f>IF(ISBLANK(LeaveTracker[[#This Row],[Employee Name]]),"-----",VLOOKUP(LeaveTracker[[#This Row],[Employee Name]],'List of Employees'!$B$4:$H$767,7))</f>
        <v>MAHOGANY MARKET</v>
      </c>
      <c r="F8949" s="66" t="str">
        <f>IF(ISBLANK(LeaveTracker[[#This Row],[Employee Name]]),"-----",VLOOKUP(LeaveTracker[[#This Row],[Employee Name]],'List of Employees'!$B$4:$H$767,6))</f>
        <v>PERMANENT</v>
      </c>
      <c r="G8949" s="24">
        <v>45233</v>
      </c>
      <c r="H8949" s="24">
        <v>45233</v>
      </c>
      <c r="I8949" s="20" t="s">
        <v>81</v>
      </c>
      <c r="K8949" s="57" t="str">
        <f ca="1">LeaveTracker[[#This Row],[Days]]&amp;" "&amp;LeaveTracker[[#This Row],[Type of Leave]]</f>
        <v>1 SL</v>
      </c>
      <c r="L8949" s="23">
        <f ca="1">NETWORKDAYS(LeaveTracker[[#This Row],[Start Date]],LeaveTracker[[#This Row],[End Date]],lstHolidays)</f>
        <v>1</v>
      </c>
      <c r="M8949" s="27"/>
    </row>
    <row r="8950" spans="1:13" ht="30" customHeight="1" x14ac:dyDescent="0.3">
      <c r="A8950" s="27">
        <v>4899</v>
      </c>
      <c r="B8950" s="31">
        <v>45259</v>
      </c>
      <c r="C8950" s="31">
        <v>45240</v>
      </c>
      <c r="D8950" s="19" t="s">
        <v>590</v>
      </c>
      <c r="E8950" s="20" t="str">
        <f>IF(ISBLANK(LeaveTracker[[#This Row],[Employee Name]]),"-----",VLOOKUP(LeaveTracker[[#This Row],[Employee Name]],'List of Employees'!$B$4:$H$767,7))</f>
        <v>MAHOGANY MARKET</v>
      </c>
      <c r="F8950" s="66" t="str">
        <f>IF(ISBLANK(LeaveTracker[[#This Row],[Employee Name]]),"-----",VLOOKUP(LeaveTracker[[#This Row],[Employee Name]],'List of Employees'!$B$4:$H$767,6))</f>
        <v>PERMANENT</v>
      </c>
      <c r="G8950" s="24">
        <v>45239</v>
      </c>
      <c r="H8950" s="24">
        <v>45239</v>
      </c>
      <c r="I8950" s="20" t="s">
        <v>81</v>
      </c>
      <c r="K8950" s="57" t="str">
        <f ca="1">LeaveTracker[[#This Row],[Days]]&amp;" "&amp;LeaveTracker[[#This Row],[Type of Leave]]</f>
        <v>1 SL</v>
      </c>
      <c r="L8950" s="23">
        <f ca="1">NETWORKDAYS(LeaveTracker[[#This Row],[Start Date]],LeaveTracker[[#This Row],[End Date]],lstHolidays)</f>
        <v>1</v>
      </c>
      <c r="M8950" s="27"/>
    </row>
    <row r="8951" spans="1:13" ht="30" customHeight="1" x14ac:dyDescent="0.3">
      <c r="A8951" s="27">
        <v>4900</v>
      </c>
      <c r="B8951" s="31">
        <v>45259</v>
      </c>
      <c r="C8951" s="31">
        <v>45245</v>
      </c>
      <c r="D8951" s="19" t="s">
        <v>594</v>
      </c>
      <c r="E8951" s="20" t="str">
        <f>IF(ISBLANK(LeaveTracker[[#This Row],[Employee Name]]),"-----",VLOOKUP(LeaveTracker[[#This Row],[Employee Name]],'List of Employees'!$B$4:$H$767,7))</f>
        <v>MAHOGANY MARKET</v>
      </c>
      <c r="F8951" s="66" t="str">
        <f>IF(ISBLANK(LeaveTracker[[#This Row],[Employee Name]]),"-----",VLOOKUP(LeaveTracker[[#This Row],[Employee Name]],'List of Employees'!$B$4:$H$767,6))</f>
        <v>PERMANENT</v>
      </c>
      <c r="G8951" s="24">
        <v>45243</v>
      </c>
      <c r="H8951" s="24">
        <v>45244</v>
      </c>
      <c r="I8951" s="20" t="s">
        <v>81</v>
      </c>
      <c r="K8951" s="57" t="str">
        <f ca="1">LeaveTracker[[#This Row],[Days]]&amp;" "&amp;LeaveTracker[[#This Row],[Type of Leave]]</f>
        <v>2 SL</v>
      </c>
      <c r="L8951" s="23">
        <f ca="1">NETWORKDAYS(LeaveTracker[[#This Row],[Start Date]],LeaveTracker[[#This Row],[End Date]],lstHolidays)</f>
        <v>2</v>
      </c>
      <c r="M8951" s="27"/>
    </row>
    <row r="8952" spans="1:13" ht="30" customHeight="1" x14ac:dyDescent="0.3">
      <c r="A8952" s="27">
        <v>4901</v>
      </c>
      <c r="B8952" s="31">
        <v>45259</v>
      </c>
      <c r="C8952" s="31">
        <v>45250</v>
      </c>
      <c r="D8952" s="19" t="s">
        <v>590</v>
      </c>
      <c r="E8952" s="20" t="str">
        <f>IF(ISBLANK(LeaveTracker[[#This Row],[Employee Name]]),"-----",VLOOKUP(LeaveTracker[[#This Row],[Employee Name]],'List of Employees'!$B$4:$H$767,7))</f>
        <v>MAHOGANY MARKET</v>
      </c>
      <c r="F8952" s="66" t="str">
        <f>IF(ISBLANK(LeaveTracker[[#This Row],[Employee Name]]),"-----",VLOOKUP(LeaveTracker[[#This Row],[Employee Name]],'List of Employees'!$B$4:$H$767,6))</f>
        <v>PERMANENT</v>
      </c>
      <c r="G8952" s="24">
        <v>45245</v>
      </c>
      <c r="H8952" s="24">
        <v>45246</v>
      </c>
      <c r="I8952" s="20" t="s">
        <v>81</v>
      </c>
      <c r="K8952" s="57" t="str">
        <f ca="1">LeaveTracker[[#This Row],[Days]]&amp;" "&amp;LeaveTracker[[#This Row],[Type of Leave]]</f>
        <v>2 SL</v>
      </c>
      <c r="L8952" s="23">
        <f ca="1">NETWORKDAYS(LeaveTracker[[#This Row],[Start Date]],LeaveTracker[[#This Row],[End Date]],lstHolidays)</f>
        <v>2</v>
      </c>
      <c r="M8952" s="27"/>
    </row>
    <row r="8953" spans="1:13" ht="30" customHeight="1" x14ac:dyDescent="0.3">
      <c r="A8953" s="27">
        <v>4902</v>
      </c>
      <c r="B8953" s="31">
        <v>45259</v>
      </c>
      <c r="C8953" s="31">
        <v>45250</v>
      </c>
      <c r="D8953" s="19" t="s">
        <v>696</v>
      </c>
      <c r="E8953" s="20" t="str">
        <f>IF(ISBLANK(LeaveTracker[[#This Row],[Employee Name]]),"-----",VLOOKUP(LeaveTracker[[#This Row],[Employee Name]],'List of Employees'!$B$4:$H$767,7))</f>
        <v>CEO</v>
      </c>
      <c r="F8953" s="66" t="str">
        <f>IF(ISBLANK(LeaveTracker[[#This Row],[Employee Name]]),"-----",VLOOKUP(LeaveTracker[[#This Row],[Employee Name]],'List of Employees'!$B$4:$H$767,6))</f>
        <v>PERMANENT</v>
      </c>
      <c r="G8953" s="24">
        <v>45245</v>
      </c>
      <c r="H8953" s="24">
        <v>45246</v>
      </c>
      <c r="I8953" s="20" t="s">
        <v>81</v>
      </c>
      <c r="K8953" s="57" t="str">
        <f ca="1">LeaveTracker[[#This Row],[Days]]&amp;" "&amp;LeaveTracker[[#This Row],[Type of Leave]]</f>
        <v>2 SL</v>
      </c>
      <c r="L8953" s="23">
        <f ca="1">NETWORKDAYS(LeaveTracker[[#This Row],[Start Date]],LeaveTracker[[#This Row],[End Date]],lstHolidays)</f>
        <v>2</v>
      </c>
      <c r="M8953" s="27"/>
    </row>
    <row r="8954" spans="1:13" ht="30" customHeight="1" x14ac:dyDescent="0.3">
      <c r="A8954" s="27">
        <v>4903</v>
      </c>
      <c r="B8954" s="31">
        <v>45259</v>
      </c>
      <c r="C8954" s="31">
        <v>45236</v>
      </c>
      <c r="D8954" s="19" t="s">
        <v>2568</v>
      </c>
      <c r="E8954" s="20" t="str">
        <f>IF(ISBLANK(LeaveTracker[[#This Row],[Employee Name]]),"-----",VLOOKUP(LeaveTracker[[#This Row],[Employee Name]],'List of Employees'!$B$4:$H$767,7))</f>
        <v>ENGINEERING OFFICE</v>
      </c>
      <c r="F8954" s="66" t="str">
        <f>IF(ISBLANK(LeaveTracker[[#This Row],[Employee Name]]),"-----",VLOOKUP(LeaveTracker[[#This Row],[Employee Name]],'List of Employees'!$B$4:$H$767,6))</f>
        <v>CASUAL</v>
      </c>
      <c r="G8954" s="24">
        <v>45230</v>
      </c>
      <c r="H8954" s="24">
        <v>45230</v>
      </c>
      <c r="I8954" s="20" t="s">
        <v>81</v>
      </c>
      <c r="K8954" s="57" t="str">
        <f ca="1">LeaveTracker[[#This Row],[Days]]&amp;" "&amp;LeaveTracker[[#This Row],[Type of Leave]]</f>
        <v>1 SL</v>
      </c>
      <c r="L8954" s="23">
        <f ca="1">NETWORKDAYS(LeaveTracker[[#This Row],[Start Date]],LeaveTracker[[#This Row],[End Date]],lstHolidays)</f>
        <v>1</v>
      </c>
      <c r="M8954" s="27"/>
    </row>
    <row r="8955" spans="1:13" ht="30" customHeight="1" x14ac:dyDescent="0.3">
      <c r="A8955" s="27">
        <v>4904</v>
      </c>
      <c r="B8955" s="31">
        <v>45259</v>
      </c>
      <c r="C8955" s="31">
        <v>45256</v>
      </c>
      <c r="D8955" s="19" t="s">
        <v>2568</v>
      </c>
      <c r="E8955" s="20" t="str">
        <f>IF(ISBLANK(LeaveTracker[[#This Row],[Employee Name]]),"-----",VLOOKUP(LeaveTracker[[#This Row],[Employee Name]],'List of Employees'!$B$4:$H$767,7))</f>
        <v>ENGINEERING OFFICE</v>
      </c>
      <c r="F8955" s="66" t="str">
        <f>IF(ISBLANK(LeaveTracker[[#This Row],[Employee Name]]),"-----",VLOOKUP(LeaveTracker[[#This Row],[Employee Name]],'List of Employees'!$B$4:$H$767,6))</f>
        <v>CASUAL</v>
      </c>
      <c r="G8955" s="24">
        <v>45226</v>
      </c>
      <c r="H8955" s="24">
        <v>45226</v>
      </c>
      <c r="I8955" s="19" t="s">
        <v>297</v>
      </c>
      <c r="J8955" s="42" t="s">
        <v>1000</v>
      </c>
      <c r="K8955" s="57" t="str">
        <f ca="1">LeaveTracker[[#This Row],[Days]]&amp;" "&amp;LeaveTracker[[#This Row],[Type of Leave]]</f>
        <v>1 OTHER</v>
      </c>
      <c r="L8955" s="23">
        <f ca="1">NETWORKDAYS(LeaveTracker[[#This Row],[Start Date]],LeaveTracker[[#This Row],[End Date]],lstHolidays)</f>
        <v>1</v>
      </c>
      <c r="M8955" s="27"/>
    </row>
    <row r="8956" spans="1:13" ht="30" customHeight="1" x14ac:dyDescent="0.3">
      <c r="A8956" s="27">
        <v>4905</v>
      </c>
      <c r="B8956" s="31">
        <v>45259</v>
      </c>
      <c r="C8956" s="31">
        <v>45204</v>
      </c>
      <c r="D8956" s="19" t="s">
        <v>2568</v>
      </c>
      <c r="E8956" s="20" t="str">
        <f>IF(ISBLANK(LeaveTracker[[#This Row],[Employee Name]]),"-----",VLOOKUP(LeaveTracker[[#This Row],[Employee Name]],'List of Employees'!$B$4:$H$767,7))</f>
        <v>ENGINEERING OFFICE</v>
      </c>
      <c r="F8956" s="66" t="str">
        <f>IF(ISBLANK(LeaveTracker[[#This Row],[Employee Name]]),"-----",VLOOKUP(LeaveTracker[[#This Row],[Employee Name]],'List of Employees'!$B$4:$H$767,6))</f>
        <v>CASUAL</v>
      </c>
      <c r="G8956" s="24">
        <v>45203</v>
      </c>
      <c r="H8956" s="24">
        <v>45203</v>
      </c>
      <c r="I8956" s="19" t="s">
        <v>297</v>
      </c>
      <c r="J8956" s="42" t="s">
        <v>1000</v>
      </c>
      <c r="K8956" s="57" t="str">
        <f ca="1">LeaveTracker[[#This Row],[Days]]&amp;" "&amp;LeaveTracker[[#This Row],[Type of Leave]]</f>
        <v>1 OTHER</v>
      </c>
      <c r="L8956" s="23">
        <f ca="1">NETWORKDAYS(LeaveTracker[[#This Row],[Start Date]],LeaveTracker[[#This Row],[End Date]],lstHolidays)</f>
        <v>1</v>
      </c>
      <c r="M8956" s="27"/>
    </row>
    <row r="8957" spans="1:13" ht="30" customHeight="1" x14ac:dyDescent="0.3">
      <c r="A8957" s="27">
        <v>4906</v>
      </c>
      <c r="B8957" s="31">
        <v>45259</v>
      </c>
      <c r="C8957" s="31">
        <v>45206</v>
      </c>
      <c r="D8957" s="19" t="s">
        <v>1907</v>
      </c>
      <c r="E8957" s="20" t="str">
        <f>IF(ISBLANK(LeaveTracker[[#This Row],[Employee Name]]),"-----",VLOOKUP(LeaveTracker[[#This Row],[Employee Name]],'List of Employees'!$B$4:$H$767,7))</f>
        <v>INTERNAL</v>
      </c>
      <c r="F8957" s="66" t="str">
        <f>IF(ISBLANK(LeaveTracker[[#This Row],[Employee Name]]),"-----",VLOOKUP(LeaveTracker[[#This Row],[Employee Name]],'List of Employees'!$B$4:$H$767,6))</f>
        <v>CASUAL</v>
      </c>
      <c r="G8957" s="24">
        <v>45236</v>
      </c>
      <c r="H8957" s="24">
        <v>45236</v>
      </c>
      <c r="I8957" s="19" t="s">
        <v>297</v>
      </c>
      <c r="J8957" s="42" t="s">
        <v>1000</v>
      </c>
      <c r="K8957" s="57" t="str">
        <f ca="1">LeaveTracker[[#This Row],[Days]]&amp;" "&amp;LeaveTracker[[#This Row],[Type of Leave]]</f>
        <v>1 OTHER</v>
      </c>
      <c r="L8957" s="23">
        <f ca="1">NETWORKDAYS(LeaveTracker[[#This Row],[Start Date]],LeaveTracker[[#This Row],[End Date]],lstHolidays)</f>
        <v>1</v>
      </c>
      <c r="M8957" s="27"/>
    </row>
    <row r="8958" spans="1:13" ht="30" customHeight="1" x14ac:dyDescent="0.3">
      <c r="A8958" s="27">
        <v>4907</v>
      </c>
      <c r="B8958" s="31">
        <v>45259</v>
      </c>
      <c r="C8958" s="31">
        <v>45240</v>
      </c>
      <c r="D8958" s="19" t="s">
        <v>1875</v>
      </c>
      <c r="E8958" s="20" t="str">
        <f>IF(ISBLANK(LeaveTracker[[#This Row],[Employee Name]]),"-----",VLOOKUP(LeaveTracker[[#This Row],[Employee Name]],'List of Employees'!$B$4:$H$767,7))</f>
        <v>CTO-LICENSE</v>
      </c>
      <c r="F8958" s="66" t="str">
        <f>IF(ISBLANK(LeaveTracker[[#This Row],[Employee Name]]),"-----",VLOOKUP(LeaveTracker[[#This Row],[Employee Name]],'List of Employees'!$B$4:$H$767,6))</f>
        <v>CASUAL</v>
      </c>
      <c r="G8958" s="24">
        <v>45238</v>
      </c>
      <c r="H8958" s="24">
        <v>45239</v>
      </c>
      <c r="I8958" s="20" t="s">
        <v>81</v>
      </c>
      <c r="K8958" s="57" t="str">
        <f ca="1">LeaveTracker[[#This Row],[Days]]&amp;" "&amp;LeaveTracker[[#This Row],[Type of Leave]]</f>
        <v>2 SL</v>
      </c>
      <c r="L8958" s="23">
        <f ca="1">NETWORKDAYS(LeaveTracker[[#This Row],[Start Date]],LeaveTracker[[#This Row],[End Date]],lstHolidays)</f>
        <v>2</v>
      </c>
      <c r="M8958" s="27"/>
    </row>
    <row r="8959" spans="1:13" ht="30" customHeight="1" x14ac:dyDescent="0.3">
      <c r="A8959" s="27">
        <v>4908</v>
      </c>
      <c r="B8959" s="31">
        <v>45259</v>
      </c>
      <c r="C8959" s="31">
        <v>45282</v>
      </c>
      <c r="D8959" s="19" t="s">
        <v>1950</v>
      </c>
      <c r="E8959" s="20" t="str">
        <f>IF(ISBLANK(LeaveTracker[[#This Row],[Employee Name]]),"-----",VLOOKUP(LeaveTracker[[#This Row],[Employee Name]],'List of Employees'!$B$4:$H$767,7))</f>
        <v>EEO/CITY MARKET</v>
      </c>
      <c r="F8959" s="66" t="str">
        <f>IF(ISBLANK(LeaveTracker[[#This Row],[Employee Name]]),"-----",VLOOKUP(LeaveTracker[[#This Row],[Employee Name]],'List of Employees'!$B$4:$H$767,6))</f>
        <v>CASUAL</v>
      </c>
      <c r="G8959" s="24">
        <v>45264</v>
      </c>
      <c r="H8959" s="24">
        <v>45265</v>
      </c>
      <c r="I8959" s="20" t="s">
        <v>82</v>
      </c>
      <c r="K8959" s="57" t="str">
        <f ca="1">LeaveTracker[[#This Row],[Days]]&amp;" "&amp;LeaveTracker[[#This Row],[Type of Leave]]</f>
        <v>2 VL</v>
      </c>
      <c r="L8959" s="23">
        <f ca="1">NETWORKDAYS(LeaveTracker[[#This Row],[Start Date]],LeaveTracker[[#This Row],[End Date]],lstHolidays)</f>
        <v>2</v>
      </c>
      <c r="M8959" s="27"/>
    </row>
    <row r="8960" spans="1:13" ht="30" customHeight="1" x14ac:dyDescent="0.3">
      <c r="A8960" s="27">
        <v>4908</v>
      </c>
      <c r="B8960" s="31">
        <v>45259</v>
      </c>
      <c r="C8960" s="31">
        <v>45282</v>
      </c>
      <c r="D8960" s="19" t="s">
        <v>1950</v>
      </c>
      <c r="E8960" s="20" t="str">
        <f>IF(ISBLANK(LeaveTracker[[#This Row],[Employee Name]]),"-----",VLOOKUP(LeaveTracker[[#This Row],[Employee Name]],'List of Employees'!$B$4:$H$767,7))</f>
        <v>EEO/CITY MARKET</v>
      </c>
      <c r="F8960" s="66" t="str">
        <f>IF(ISBLANK(LeaveTracker[[#This Row],[Employee Name]]),"-----",VLOOKUP(LeaveTracker[[#This Row],[Employee Name]],'List of Employees'!$B$4:$H$767,6))</f>
        <v>CASUAL</v>
      </c>
      <c r="G8960" s="24">
        <v>45271</v>
      </c>
      <c r="H8960" s="24">
        <v>45272</v>
      </c>
      <c r="I8960" s="20" t="s">
        <v>82</v>
      </c>
      <c r="K8960" s="57" t="str">
        <f ca="1">LeaveTracker[[#This Row],[Days]]&amp;" "&amp;LeaveTracker[[#This Row],[Type of Leave]]</f>
        <v>2 VL</v>
      </c>
      <c r="L8960" s="23">
        <f ca="1">NETWORKDAYS(LeaveTracker[[#This Row],[Start Date]],LeaveTracker[[#This Row],[End Date]],lstHolidays)</f>
        <v>2</v>
      </c>
      <c r="M8960" s="27"/>
    </row>
    <row r="8961" spans="1:13" ht="30" customHeight="1" x14ac:dyDescent="0.3">
      <c r="A8961" s="27">
        <v>4908</v>
      </c>
      <c r="B8961" s="31">
        <v>45259</v>
      </c>
      <c r="C8961" s="31">
        <v>45282</v>
      </c>
      <c r="D8961" s="19" t="s">
        <v>1950</v>
      </c>
      <c r="E8961" s="20" t="str">
        <f>IF(ISBLANK(LeaveTracker[[#This Row],[Employee Name]]),"-----",VLOOKUP(LeaveTracker[[#This Row],[Employee Name]],'List of Employees'!$B$4:$H$767,7))</f>
        <v>EEO/CITY MARKET</v>
      </c>
      <c r="F8961" s="66" t="str">
        <f>IF(ISBLANK(LeaveTracker[[#This Row],[Employee Name]]),"-----",VLOOKUP(LeaveTracker[[#This Row],[Employee Name]],'List of Employees'!$B$4:$H$767,6))</f>
        <v>CASUAL</v>
      </c>
      <c r="G8961" s="24">
        <v>45274</v>
      </c>
      <c r="H8961" s="24">
        <v>45274</v>
      </c>
      <c r="I8961" s="20" t="s">
        <v>82</v>
      </c>
      <c r="K8961" s="57" t="str">
        <f ca="1">LeaveTracker[[#This Row],[Days]]&amp;" "&amp;LeaveTracker[[#This Row],[Type of Leave]]</f>
        <v>1 VL</v>
      </c>
      <c r="L8961" s="23">
        <f ca="1">NETWORKDAYS(LeaveTracker[[#This Row],[Start Date]],LeaveTracker[[#This Row],[End Date]],lstHolidays)</f>
        <v>1</v>
      </c>
      <c r="M8961" s="27"/>
    </row>
    <row r="8962" spans="1:13" ht="30" customHeight="1" x14ac:dyDescent="0.3">
      <c r="A8962" s="27">
        <v>4908</v>
      </c>
      <c r="B8962" s="31">
        <v>45259</v>
      </c>
      <c r="C8962" s="31">
        <v>45282</v>
      </c>
      <c r="D8962" s="19" t="s">
        <v>1950</v>
      </c>
      <c r="E8962" s="20" t="str">
        <f>IF(ISBLANK(LeaveTracker[[#This Row],[Employee Name]]),"-----",VLOOKUP(LeaveTracker[[#This Row],[Employee Name]],'List of Employees'!$B$4:$H$767,7))</f>
        <v>EEO/CITY MARKET</v>
      </c>
      <c r="F8962" s="66" t="str">
        <f>IF(ISBLANK(LeaveTracker[[#This Row],[Employee Name]]),"-----",VLOOKUP(LeaveTracker[[#This Row],[Employee Name]],'List of Employees'!$B$4:$H$767,6))</f>
        <v>CASUAL</v>
      </c>
      <c r="G8962" s="24">
        <v>45278</v>
      </c>
      <c r="H8962" s="24">
        <v>45278</v>
      </c>
      <c r="I8962" s="20" t="s">
        <v>82</v>
      </c>
      <c r="K8962" s="57" t="str">
        <f ca="1">LeaveTracker[[#This Row],[Days]]&amp;" "&amp;LeaveTracker[[#This Row],[Type of Leave]]</f>
        <v>1 VL</v>
      </c>
      <c r="L8962" s="23">
        <f ca="1">NETWORKDAYS(LeaveTracker[[#This Row],[Start Date]],LeaveTracker[[#This Row],[End Date]],lstHolidays)</f>
        <v>1</v>
      </c>
      <c r="M8962" s="27"/>
    </row>
    <row r="8963" spans="1:13" ht="30" customHeight="1" x14ac:dyDescent="0.3">
      <c r="A8963" s="27">
        <v>4909</v>
      </c>
      <c r="B8963" s="31">
        <v>45259</v>
      </c>
      <c r="C8963" s="31">
        <v>45255</v>
      </c>
      <c r="D8963" s="19" t="s">
        <v>1817</v>
      </c>
      <c r="E8963" s="20" t="str">
        <f>IF(ISBLANK(LeaveTracker[[#This Row],[Employee Name]]),"-----",VLOOKUP(LeaveTracker[[#This Row],[Employee Name]],'List of Employees'!$B$4:$H$767,7))</f>
        <v>EEO/CITY MARKET</v>
      </c>
      <c r="F8963" s="66" t="str">
        <f>IF(ISBLANK(LeaveTracker[[#This Row],[Employee Name]]),"-----",VLOOKUP(LeaveTracker[[#This Row],[Employee Name]],'List of Employees'!$B$4:$H$767,6))</f>
        <v>CASUAL</v>
      </c>
      <c r="G8963" s="24">
        <v>45251</v>
      </c>
      <c r="H8963" s="24">
        <v>45251</v>
      </c>
      <c r="I8963" s="20" t="s">
        <v>81</v>
      </c>
      <c r="K8963" s="57" t="str">
        <f ca="1">LeaveTracker[[#This Row],[Days]]&amp;" "&amp;LeaveTracker[[#This Row],[Type of Leave]]</f>
        <v>1 SL</v>
      </c>
      <c r="L8963" s="23">
        <f ca="1">NETWORKDAYS(LeaveTracker[[#This Row],[Start Date]],LeaveTracker[[#This Row],[End Date]],lstHolidays)</f>
        <v>1</v>
      </c>
      <c r="M8963" s="27"/>
    </row>
    <row r="8964" spans="1:13" ht="30" customHeight="1" x14ac:dyDescent="0.3">
      <c r="A8964" s="27">
        <v>4909</v>
      </c>
      <c r="B8964" s="31">
        <v>45259</v>
      </c>
      <c r="C8964" s="31">
        <v>45255</v>
      </c>
      <c r="D8964" s="19" t="s">
        <v>1817</v>
      </c>
      <c r="E8964" s="20" t="str">
        <f>IF(ISBLANK(LeaveTracker[[#This Row],[Employee Name]]),"-----",VLOOKUP(LeaveTracker[[#This Row],[Employee Name]],'List of Employees'!$B$4:$H$767,7))</f>
        <v>EEO/CITY MARKET</v>
      </c>
      <c r="F8964" s="66" t="str">
        <f>IF(ISBLANK(LeaveTracker[[#This Row],[Employee Name]]),"-----",VLOOKUP(LeaveTracker[[#This Row],[Employee Name]],'List of Employees'!$B$4:$H$767,6))</f>
        <v>CASUAL</v>
      </c>
      <c r="G8964" s="24">
        <v>45254</v>
      </c>
      <c r="H8964" s="24">
        <v>45254</v>
      </c>
      <c r="I8964" s="20" t="s">
        <v>81</v>
      </c>
      <c r="K8964" s="57" t="str">
        <f ca="1">LeaveTracker[[#This Row],[Days]]&amp;" "&amp;LeaveTracker[[#This Row],[Type of Leave]]</f>
        <v>1 SL</v>
      </c>
      <c r="L8964" s="23">
        <f ca="1">NETWORKDAYS(LeaveTracker[[#This Row],[Start Date]],LeaveTracker[[#This Row],[End Date]],lstHolidays)</f>
        <v>1</v>
      </c>
      <c r="M8964" s="27"/>
    </row>
    <row r="8965" spans="1:13" ht="30" customHeight="1" x14ac:dyDescent="0.3">
      <c r="A8965" s="27">
        <v>4910</v>
      </c>
      <c r="B8965" s="31">
        <v>45259</v>
      </c>
      <c r="C8965" s="31">
        <v>45237</v>
      </c>
      <c r="D8965" s="19" t="s">
        <v>1907</v>
      </c>
      <c r="E8965" s="20" t="str">
        <f>IF(ISBLANK(LeaveTracker[[#This Row],[Employee Name]]),"-----",VLOOKUP(LeaveTracker[[#This Row],[Employee Name]],'List of Employees'!$B$4:$H$767,7))</f>
        <v>INTERNAL</v>
      </c>
      <c r="F8965" s="66" t="str">
        <f>IF(ISBLANK(LeaveTracker[[#This Row],[Employee Name]]),"-----",VLOOKUP(LeaveTracker[[#This Row],[Employee Name]],'List of Employees'!$B$4:$H$767,6))</f>
        <v>CASUAL</v>
      </c>
      <c r="G8965" s="24">
        <v>45233</v>
      </c>
      <c r="H8965" s="24">
        <v>45233</v>
      </c>
      <c r="I8965" s="20" t="s">
        <v>82</v>
      </c>
      <c r="K8965" s="57" t="str">
        <f ca="1">LeaveTracker[[#This Row],[Days]]&amp;" "&amp;LeaveTracker[[#This Row],[Type of Leave]]</f>
        <v>1 VL</v>
      </c>
      <c r="L8965" s="23">
        <f ca="1">NETWORKDAYS(LeaveTracker[[#This Row],[Start Date]],LeaveTracker[[#This Row],[End Date]],lstHolidays)</f>
        <v>1</v>
      </c>
      <c r="M8965" s="27"/>
    </row>
    <row r="8966" spans="1:13" ht="30" customHeight="1" x14ac:dyDescent="0.3">
      <c r="A8966" s="27">
        <v>4910</v>
      </c>
      <c r="B8966" s="31">
        <v>45259</v>
      </c>
      <c r="C8966" s="31">
        <v>45237</v>
      </c>
      <c r="D8966" s="19" t="s">
        <v>1907</v>
      </c>
      <c r="E8966" s="20" t="str">
        <f>IF(ISBLANK(LeaveTracker[[#This Row],[Employee Name]]),"-----",VLOOKUP(LeaveTracker[[#This Row],[Employee Name]],'List of Employees'!$B$4:$H$767,7))</f>
        <v>INTERNAL</v>
      </c>
      <c r="F8966" s="66" t="str">
        <f>IF(ISBLANK(LeaveTracker[[#This Row],[Employee Name]]),"-----",VLOOKUP(LeaveTracker[[#This Row],[Employee Name]],'List of Employees'!$B$4:$H$767,6))</f>
        <v>CASUAL</v>
      </c>
      <c r="G8966" s="24">
        <v>45238</v>
      </c>
      <c r="H8966" s="24">
        <v>45238</v>
      </c>
      <c r="I8966" s="20" t="s">
        <v>82</v>
      </c>
      <c r="K8966" s="57" t="str">
        <f ca="1">LeaveTracker[[#This Row],[Days]]&amp;" "&amp;LeaveTracker[[#This Row],[Type of Leave]]</f>
        <v>1 VL</v>
      </c>
      <c r="L8966" s="23">
        <f ca="1">NETWORKDAYS(LeaveTracker[[#This Row],[Start Date]],LeaveTracker[[#This Row],[End Date]],lstHolidays)</f>
        <v>1</v>
      </c>
      <c r="M8966" s="27"/>
    </row>
    <row r="8967" spans="1:13" ht="30" customHeight="1" x14ac:dyDescent="0.3">
      <c r="A8967" s="27">
        <v>4910</v>
      </c>
      <c r="B8967" s="31">
        <v>45259</v>
      </c>
      <c r="C8967" s="31">
        <v>45237</v>
      </c>
      <c r="D8967" s="19" t="s">
        <v>1907</v>
      </c>
      <c r="E8967" s="20" t="str">
        <f>IF(ISBLANK(LeaveTracker[[#This Row],[Employee Name]]),"-----",VLOOKUP(LeaveTracker[[#This Row],[Employee Name]],'List of Employees'!$B$4:$H$767,7))</f>
        <v>INTERNAL</v>
      </c>
      <c r="F8967" s="66" t="str">
        <f>IF(ISBLANK(LeaveTracker[[#This Row],[Employee Name]]),"-----",VLOOKUP(LeaveTracker[[#This Row],[Employee Name]],'List of Employees'!$B$4:$H$767,6))</f>
        <v>CASUAL</v>
      </c>
      <c r="G8967" s="24">
        <v>45240</v>
      </c>
      <c r="H8967" s="24">
        <v>45240</v>
      </c>
      <c r="I8967" s="20" t="s">
        <v>82</v>
      </c>
      <c r="K8967" s="57" t="str">
        <f ca="1">LeaveTracker[[#This Row],[Days]]&amp;" "&amp;LeaveTracker[[#This Row],[Type of Leave]]</f>
        <v>1 VL</v>
      </c>
      <c r="L8967" s="23">
        <f ca="1">NETWORKDAYS(LeaveTracker[[#This Row],[Start Date]],LeaveTracker[[#This Row],[End Date]],lstHolidays)</f>
        <v>1</v>
      </c>
      <c r="M8967" s="27"/>
    </row>
    <row r="8968" spans="1:13" ht="30" customHeight="1" x14ac:dyDescent="0.3">
      <c r="A8968" s="27">
        <v>4911</v>
      </c>
      <c r="B8968" s="31">
        <v>45260</v>
      </c>
      <c r="C8968" s="31">
        <v>45246</v>
      </c>
      <c r="D8968" s="19" t="s">
        <v>1832</v>
      </c>
      <c r="E8968" s="20" t="str">
        <f>IF(ISBLANK(LeaveTracker[[#This Row],[Employee Name]]),"-----",VLOOKUP(LeaveTracker[[#This Row],[Employee Name]],'List of Employees'!$B$4:$H$767,7))</f>
        <v>CENRO</v>
      </c>
      <c r="F8968" s="66" t="str">
        <f>IF(ISBLANK(LeaveTracker[[#This Row],[Employee Name]]),"-----",VLOOKUP(LeaveTracker[[#This Row],[Employee Name]],'List of Employees'!$B$4:$H$767,6))</f>
        <v>CASUAL</v>
      </c>
      <c r="G8968" s="24">
        <v>45243</v>
      </c>
      <c r="H8968" s="24">
        <v>45244</v>
      </c>
      <c r="I8968" s="20" t="s">
        <v>81</v>
      </c>
      <c r="K8968" s="57" t="str">
        <f ca="1">LeaveTracker[[#This Row],[Days]]&amp;" "&amp;LeaveTracker[[#This Row],[Type of Leave]]</f>
        <v>2 SL</v>
      </c>
      <c r="L8968" s="23">
        <f ca="1">NETWORKDAYS(LeaveTracker[[#This Row],[Start Date]],LeaveTracker[[#This Row],[End Date]],lstHolidays)</f>
        <v>2</v>
      </c>
      <c r="M8968" s="27"/>
    </row>
    <row r="8969" spans="1:13" ht="30" customHeight="1" x14ac:dyDescent="0.3">
      <c r="A8969" s="27">
        <v>4912</v>
      </c>
      <c r="B8969" s="31">
        <v>45260</v>
      </c>
      <c r="C8969" s="31">
        <v>45245</v>
      </c>
      <c r="D8969" s="19" t="s">
        <v>2569</v>
      </c>
      <c r="E8969" s="20" t="str">
        <f>IF(ISBLANK(LeaveTracker[[#This Row],[Employee Name]]),"-----",VLOOKUP(LeaveTracker[[#This Row],[Employee Name]],'List of Employees'!$B$4:$H$767,7))</f>
        <v>CENRO</v>
      </c>
      <c r="F8969" s="66" t="str">
        <f>IF(ISBLANK(LeaveTracker[[#This Row],[Employee Name]]),"-----",VLOOKUP(LeaveTracker[[#This Row],[Employee Name]],'List of Employees'!$B$4:$H$767,6))</f>
        <v>CASUAL</v>
      </c>
      <c r="G8969" s="24">
        <v>45251</v>
      </c>
      <c r="H8969" s="24">
        <v>45251</v>
      </c>
      <c r="I8969" s="20" t="s">
        <v>82</v>
      </c>
      <c r="K8969" s="57" t="str">
        <f ca="1">LeaveTracker[[#This Row],[Days]]&amp;" "&amp;LeaveTracker[[#This Row],[Type of Leave]]</f>
        <v>1 VL</v>
      </c>
      <c r="L8969" s="23">
        <f ca="1">NETWORKDAYS(LeaveTracker[[#This Row],[Start Date]],LeaveTracker[[#This Row],[End Date]],lstHolidays)</f>
        <v>1</v>
      </c>
      <c r="M8969" s="27"/>
    </row>
    <row r="8970" spans="1:13" ht="30" customHeight="1" x14ac:dyDescent="0.3">
      <c r="A8970" s="27">
        <v>4912</v>
      </c>
      <c r="B8970" s="31">
        <v>45260</v>
      </c>
      <c r="C8970" s="31">
        <v>45245</v>
      </c>
      <c r="D8970" s="19" t="s">
        <v>2569</v>
      </c>
      <c r="E8970" s="20" t="str">
        <f>IF(ISBLANK(LeaveTracker[[#This Row],[Employee Name]]),"-----",VLOOKUP(LeaveTracker[[#This Row],[Employee Name]],'List of Employees'!$B$4:$H$767,7))</f>
        <v>CENRO</v>
      </c>
      <c r="F8970" s="66" t="str">
        <f>IF(ISBLANK(LeaveTracker[[#This Row],[Employee Name]]),"-----",VLOOKUP(LeaveTracker[[#This Row],[Employee Name]],'List of Employees'!$B$4:$H$767,6))</f>
        <v>CASUAL</v>
      </c>
      <c r="G8970" s="24">
        <v>45254</v>
      </c>
      <c r="H8970" s="24">
        <v>45254</v>
      </c>
      <c r="I8970" s="20" t="s">
        <v>82</v>
      </c>
      <c r="K8970" s="57" t="str">
        <f ca="1">LeaveTracker[[#This Row],[Days]]&amp;" "&amp;LeaveTracker[[#This Row],[Type of Leave]]</f>
        <v>1 VL</v>
      </c>
      <c r="L8970" s="23">
        <f ca="1">NETWORKDAYS(LeaveTracker[[#This Row],[Start Date]],LeaveTracker[[#This Row],[End Date]],lstHolidays)</f>
        <v>1</v>
      </c>
      <c r="M8970" s="27"/>
    </row>
    <row r="8971" spans="1:13" ht="30" customHeight="1" x14ac:dyDescent="0.3">
      <c r="A8971" s="27">
        <v>4912</v>
      </c>
      <c r="B8971" s="31">
        <v>45260</v>
      </c>
      <c r="C8971" s="31">
        <v>45245</v>
      </c>
      <c r="D8971" s="19" t="s">
        <v>2569</v>
      </c>
      <c r="E8971" s="20" t="str">
        <f>IF(ISBLANK(LeaveTracker[[#This Row],[Employee Name]]),"-----",VLOOKUP(LeaveTracker[[#This Row],[Employee Name]],'List of Employees'!$B$4:$H$767,7))</f>
        <v>CENRO</v>
      </c>
      <c r="F8971" s="66" t="str">
        <f>IF(ISBLANK(LeaveTracker[[#This Row],[Employee Name]]),"-----",VLOOKUP(LeaveTracker[[#This Row],[Employee Name]],'List of Employees'!$B$4:$H$767,6))</f>
        <v>CASUAL</v>
      </c>
      <c r="G8971" s="24">
        <v>45258</v>
      </c>
      <c r="H8971" s="24">
        <v>45258</v>
      </c>
      <c r="I8971" s="20" t="s">
        <v>82</v>
      </c>
      <c r="K8971" s="57" t="str">
        <f ca="1">LeaveTracker[[#This Row],[Days]]&amp;" "&amp;LeaveTracker[[#This Row],[Type of Leave]]</f>
        <v>1 VL</v>
      </c>
      <c r="L8971" s="23">
        <f ca="1">NETWORKDAYS(LeaveTracker[[#This Row],[Start Date]],LeaveTracker[[#This Row],[End Date]],lstHolidays)</f>
        <v>1</v>
      </c>
      <c r="M8971" s="27"/>
    </row>
    <row r="8972" spans="1:13" ht="30" customHeight="1" x14ac:dyDescent="0.3">
      <c r="A8972" s="27">
        <v>4913</v>
      </c>
      <c r="B8972" s="31">
        <v>45260</v>
      </c>
      <c r="C8972" s="31">
        <v>45241</v>
      </c>
      <c r="D8972" s="19" t="s">
        <v>1953</v>
      </c>
      <c r="E8972" s="20" t="str">
        <f>IF(ISBLANK(LeaveTracker[[#This Row],[Employee Name]]),"-----",VLOOKUP(LeaveTracker[[#This Row],[Employee Name]],'List of Employees'!$B$4:$H$767,7))</f>
        <v>CENRO</v>
      </c>
      <c r="F8972" s="66" t="str">
        <f>IF(ISBLANK(LeaveTracker[[#This Row],[Employee Name]]),"-----",VLOOKUP(LeaveTracker[[#This Row],[Employee Name]],'List of Employees'!$B$4:$H$767,6))</f>
        <v>CASUAL</v>
      </c>
      <c r="G8972" s="24">
        <v>45251</v>
      </c>
      <c r="H8972" s="24">
        <v>45252</v>
      </c>
      <c r="I8972" s="20" t="s">
        <v>82</v>
      </c>
      <c r="K8972" s="57" t="str">
        <f ca="1">LeaveTracker[[#This Row],[Days]]&amp;" "&amp;LeaveTracker[[#This Row],[Type of Leave]]</f>
        <v>2 VL</v>
      </c>
      <c r="L8972" s="23">
        <f ca="1">NETWORKDAYS(LeaveTracker[[#This Row],[Start Date]],LeaveTracker[[#This Row],[End Date]],lstHolidays)</f>
        <v>2</v>
      </c>
      <c r="M8972" s="27"/>
    </row>
    <row r="8973" spans="1:13" ht="30" customHeight="1" x14ac:dyDescent="0.3">
      <c r="A8973" s="27">
        <v>4914</v>
      </c>
      <c r="B8973" s="31">
        <v>45260</v>
      </c>
      <c r="C8973" s="31">
        <v>45244</v>
      </c>
      <c r="D8973" s="19" t="s">
        <v>2205</v>
      </c>
      <c r="E8973" s="20" t="str">
        <f>IF(ISBLANK(LeaveTracker[[#This Row],[Employee Name]]),"-----",VLOOKUP(LeaveTracker[[#This Row],[Employee Name]],'List of Employees'!$B$4:$H$767,7))</f>
        <v>CENRO</v>
      </c>
      <c r="F8973" s="66" t="str">
        <f>IF(ISBLANK(LeaveTracker[[#This Row],[Employee Name]]),"-----",VLOOKUP(LeaveTracker[[#This Row],[Employee Name]],'List of Employees'!$B$4:$H$767,6))</f>
        <v>CASUAL</v>
      </c>
      <c r="G8973" s="24">
        <v>45240</v>
      </c>
      <c r="H8973" s="24">
        <v>45241</v>
      </c>
      <c r="I8973" s="20" t="s">
        <v>81</v>
      </c>
      <c r="K8973" s="57" t="str">
        <f ca="1">LeaveTracker[[#This Row],[Days]]&amp;" "&amp;LeaveTracker[[#This Row],[Type of Leave]]</f>
        <v>1 SL</v>
      </c>
      <c r="L8973" s="23">
        <f ca="1">NETWORKDAYS(LeaveTracker[[#This Row],[Start Date]],LeaveTracker[[#This Row],[End Date]],lstHolidays)</f>
        <v>1</v>
      </c>
      <c r="M8973" s="27"/>
    </row>
    <row r="8974" spans="1:13" ht="30" customHeight="1" x14ac:dyDescent="0.3">
      <c r="A8974" s="27">
        <v>4914</v>
      </c>
      <c r="B8974" s="31">
        <v>45260</v>
      </c>
      <c r="C8974" s="31">
        <v>45244</v>
      </c>
      <c r="D8974" s="19" t="s">
        <v>2205</v>
      </c>
      <c r="E8974" s="20" t="str">
        <f>IF(ISBLANK(LeaveTracker[[#This Row],[Employee Name]]),"-----",VLOOKUP(LeaveTracker[[#This Row],[Employee Name]],'List of Employees'!$B$4:$H$767,7))</f>
        <v>CENRO</v>
      </c>
      <c r="F8974" s="66" t="str">
        <f>IF(ISBLANK(LeaveTracker[[#This Row],[Employee Name]]),"-----",VLOOKUP(LeaveTracker[[#This Row],[Employee Name]],'List of Employees'!$B$4:$H$767,6))</f>
        <v>CASUAL</v>
      </c>
      <c r="G8974" s="24">
        <v>45243</v>
      </c>
      <c r="H8974" s="24">
        <v>45243</v>
      </c>
      <c r="I8974" s="20" t="s">
        <v>81</v>
      </c>
      <c r="K8974" s="57" t="str">
        <f ca="1">LeaveTracker[[#This Row],[Days]]&amp;" "&amp;LeaveTracker[[#This Row],[Type of Leave]]</f>
        <v>1 SL</v>
      </c>
      <c r="L8974" s="23">
        <f ca="1">NETWORKDAYS(LeaveTracker[[#This Row],[Start Date]],LeaveTracker[[#This Row],[End Date]],lstHolidays)</f>
        <v>1</v>
      </c>
      <c r="M8974" s="27"/>
    </row>
    <row r="8975" spans="1:13" ht="30" customHeight="1" x14ac:dyDescent="0.3">
      <c r="A8975" s="27">
        <v>4915</v>
      </c>
      <c r="B8975" s="31">
        <v>45260</v>
      </c>
      <c r="C8975" s="31">
        <v>45243</v>
      </c>
      <c r="D8975" s="19" t="s">
        <v>2653</v>
      </c>
      <c r="E8975" s="20" t="str">
        <f>IF(ISBLANK(LeaveTracker[[#This Row],[Employee Name]]),"-----",VLOOKUP(LeaveTracker[[#This Row],[Employee Name]],'List of Employees'!$B$4:$H$767,7))</f>
        <v>GSO</v>
      </c>
      <c r="F8975" s="66" t="str">
        <f>IF(ISBLANK(LeaveTracker[[#This Row],[Employee Name]]),"-----",VLOOKUP(LeaveTracker[[#This Row],[Employee Name]],'List of Employees'!$B$4:$H$767,6))</f>
        <v>CASUAL</v>
      </c>
      <c r="G8975" s="24">
        <v>45239</v>
      </c>
      <c r="H8975" s="24">
        <v>45240</v>
      </c>
      <c r="I8975" s="20" t="s">
        <v>81</v>
      </c>
      <c r="K8975" s="57" t="str">
        <f ca="1">LeaveTracker[[#This Row],[Days]]&amp;" "&amp;LeaveTracker[[#This Row],[Type of Leave]]</f>
        <v>2 SL</v>
      </c>
      <c r="L8975" s="23">
        <f ca="1">NETWORKDAYS(LeaveTracker[[#This Row],[Start Date]],LeaveTracker[[#This Row],[End Date]],lstHolidays)</f>
        <v>2</v>
      </c>
      <c r="M8975" s="27"/>
    </row>
    <row r="8976" spans="1:13" ht="30" customHeight="1" x14ac:dyDescent="0.3">
      <c r="A8976" s="27">
        <v>4916</v>
      </c>
      <c r="B8976" s="31">
        <v>45260</v>
      </c>
      <c r="C8976" s="31">
        <v>45258</v>
      </c>
      <c r="D8976" s="19" t="s">
        <v>245</v>
      </c>
      <c r="E8976" s="20" t="str">
        <f>IF(ISBLANK(LeaveTracker[[#This Row],[Employee Name]]),"-----",VLOOKUP(LeaveTracker[[#This Row],[Employee Name]],'List of Employees'!$B$4:$H$767,7))</f>
        <v>TCCH/TICC</v>
      </c>
      <c r="F8976" s="66" t="str">
        <f>IF(ISBLANK(LeaveTracker[[#This Row],[Employee Name]]),"-----",VLOOKUP(LeaveTracker[[#This Row],[Employee Name]],'List of Employees'!$B$4:$H$767,6))</f>
        <v>PERMANENT</v>
      </c>
      <c r="G8976" s="24">
        <v>45253</v>
      </c>
      <c r="H8976" s="24">
        <v>45253</v>
      </c>
      <c r="I8976" s="20" t="s">
        <v>81</v>
      </c>
      <c r="K8976" s="57" t="str">
        <f ca="1">LeaveTracker[[#This Row],[Days]]&amp;" "&amp;LeaveTracker[[#This Row],[Type of Leave]]</f>
        <v>1 SL</v>
      </c>
      <c r="L8976" s="23">
        <f ca="1">NETWORKDAYS(LeaveTracker[[#This Row],[Start Date]],LeaveTracker[[#This Row],[End Date]],lstHolidays)</f>
        <v>1</v>
      </c>
      <c r="M8976" s="27"/>
    </row>
    <row r="8977" spans="1:13" ht="30" customHeight="1" x14ac:dyDescent="0.3">
      <c r="A8977" s="27">
        <v>4917</v>
      </c>
      <c r="B8977" s="31">
        <v>45260</v>
      </c>
      <c r="C8977" s="31">
        <v>45258</v>
      </c>
      <c r="D8977" s="19" t="s">
        <v>1845</v>
      </c>
      <c r="E8977" s="20" t="str">
        <f>IF(ISBLANK(LeaveTracker[[#This Row],[Employee Name]]),"-----",VLOOKUP(LeaveTracker[[#This Row],[Employee Name]],'List of Employees'!$B$4:$H$767,7))</f>
        <v>TICC</v>
      </c>
      <c r="F8977" s="66" t="str">
        <f>IF(ISBLANK(LeaveTracker[[#This Row],[Employee Name]]),"-----",VLOOKUP(LeaveTracker[[#This Row],[Employee Name]],'List of Employees'!$B$4:$H$767,6))</f>
        <v>CASUAL</v>
      </c>
      <c r="G8977" s="24">
        <v>45254</v>
      </c>
      <c r="H8977" s="24">
        <v>45254</v>
      </c>
      <c r="I8977" s="20" t="s">
        <v>81</v>
      </c>
      <c r="K8977" s="57" t="str">
        <f ca="1">LeaveTracker[[#This Row],[Days]]&amp;" "&amp;LeaveTracker[[#This Row],[Type of Leave]]</f>
        <v>1 SL</v>
      </c>
      <c r="L8977" s="23">
        <f ca="1">NETWORKDAYS(LeaveTracker[[#This Row],[Start Date]],LeaveTracker[[#This Row],[End Date]],lstHolidays)</f>
        <v>1</v>
      </c>
      <c r="M8977" s="27"/>
    </row>
    <row r="8978" spans="1:13" ht="30" customHeight="1" x14ac:dyDescent="0.3">
      <c r="A8978" s="27">
        <v>4918</v>
      </c>
      <c r="B8978" s="31">
        <v>45260</v>
      </c>
      <c r="C8978" s="31">
        <v>45244</v>
      </c>
      <c r="D8978" s="19" t="s">
        <v>621</v>
      </c>
      <c r="E8978" s="20" t="str">
        <f>IF(ISBLANK(LeaveTracker[[#This Row],[Employee Name]]),"-----",VLOOKUP(LeaveTracker[[#This Row],[Employee Name]],'List of Employees'!$B$4:$H$767,7))</f>
        <v>CTO</v>
      </c>
      <c r="F8978" s="66" t="str">
        <f>IF(ISBLANK(LeaveTracker[[#This Row],[Employee Name]]),"-----",VLOOKUP(LeaveTracker[[#This Row],[Employee Name]],'List of Employees'!$B$4:$H$767,6))</f>
        <v>PERMANENT</v>
      </c>
      <c r="G8978" s="24">
        <v>45244</v>
      </c>
      <c r="H8978" s="24">
        <v>45244</v>
      </c>
      <c r="I8978" s="20" t="s">
        <v>82</v>
      </c>
      <c r="K8978" s="57" t="str">
        <f>LeaveTracker[[#This Row],[Days]]&amp;" "&amp;LeaveTracker[[#This Row],[Type of Leave]]</f>
        <v>0.5 VL</v>
      </c>
      <c r="L8978" s="23">
        <v>0.5</v>
      </c>
      <c r="M8978" s="27"/>
    </row>
    <row r="8979" spans="1:13" ht="30" customHeight="1" x14ac:dyDescent="0.3">
      <c r="A8979" s="27">
        <v>4919</v>
      </c>
      <c r="B8979" s="31">
        <v>45260</v>
      </c>
      <c r="C8979" s="31">
        <v>45242</v>
      </c>
      <c r="D8979" s="19" t="s">
        <v>1891</v>
      </c>
      <c r="E8979" s="20" t="str">
        <f>IF(ISBLANK(LeaveTracker[[#This Row],[Employee Name]]),"-----",VLOOKUP(LeaveTracker[[#This Row],[Employee Name]],'List of Employees'!$B$4:$H$767,7))</f>
        <v>PICNIC GROVE</v>
      </c>
      <c r="F8979" s="66" t="str">
        <f>IF(ISBLANK(LeaveTracker[[#This Row],[Employee Name]]),"-----",VLOOKUP(LeaveTracker[[#This Row],[Employee Name]],'List of Employees'!$B$4:$H$767,6))</f>
        <v>CASUAL</v>
      </c>
      <c r="G8979" s="24">
        <v>45241</v>
      </c>
      <c r="H8979" s="24">
        <v>45241</v>
      </c>
      <c r="I8979" s="20" t="s">
        <v>81</v>
      </c>
      <c r="K8979" s="57" t="str">
        <f ca="1">LeaveTracker[[#This Row],[Days]]&amp;" "&amp;LeaveTracker[[#This Row],[Type of Leave]]</f>
        <v>0 SL</v>
      </c>
      <c r="L8979" s="23">
        <f ca="1">NETWORKDAYS(LeaveTracker[[#This Row],[Start Date]],LeaveTracker[[#This Row],[End Date]],lstHolidays)</f>
        <v>0</v>
      </c>
      <c r="M8979" s="27"/>
    </row>
    <row r="8980" spans="1:13" ht="30" customHeight="1" x14ac:dyDescent="0.3">
      <c r="A8980" s="27">
        <v>4920</v>
      </c>
      <c r="B8980" s="31">
        <v>45260</v>
      </c>
      <c r="C8980" s="31">
        <v>45244</v>
      </c>
      <c r="D8980" s="19" t="s">
        <v>1891</v>
      </c>
      <c r="E8980" s="20" t="str">
        <f>IF(ISBLANK(LeaveTracker[[#This Row],[Employee Name]]),"-----",VLOOKUP(LeaveTracker[[#This Row],[Employee Name]],'List of Employees'!$B$4:$H$767,7))</f>
        <v>PICNIC GROVE</v>
      </c>
      <c r="F8980" s="66" t="str">
        <f>IF(ISBLANK(LeaveTracker[[#This Row],[Employee Name]]),"-----",VLOOKUP(LeaveTracker[[#This Row],[Employee Name]],'List of Employees'!$B$4:$H$767,6))</f>
        <v>CASUAL</v>
      </c>
      <c r="G8980" s="24">
        <v>45243</v>
      </c>
      <c r="H8980" s="24">
        <v>45243</v>
      </c>
      <c r="I8980" s="20" t="s">
        <v>81</v>
      </c>
      <c r="K8980" s="57" t="str">
        <f ca="1">LeaveTracker[[#This Row],[Days]]&amp;" "&amp;LeaveTracker[[#This Row],[Type of Leave]]</f>
        <v>1 SL</v>
      </c>
      <c r="L8980" s="23">
        <f ca="1">NETWORKDAYS(LeaveTracker[[#This Row],[Start Date]],LeaveTracker[[#This Row],[End Date]],lstHolidays)</f>
        <v>1</v>
      </c>
      <c r="M8980" s="27"/>
    </row>
    <row r="8981" spans="1:13" ht="30" customHeight="1" x14ac:dyDescent="0.3">
      <c r="A8981" s="27">
        <v>4921</v>
      </c>
      <c r="B8981" s="31">
        <v>45260</v>
      </c>
      <c r="C8981" s="31">
        <v>45243</v>
      </c>
      <c r="D8981" s="19" t="s">
        <v>1932</v>
      </c>
      <c r="E8981" s="20" t="str">
        <f>IF(ISBLANK(LeaveTracker[[#This Row],[Employee Name]]),"-----",VLOOKUP(LeaveTracker[[#This Row],[Employee Name]],'List of Employees'!$B$4:$H$767,7))</f>
        <v>CSWDO</v>
      </c>
      <c r="F8981" s="66" t="str">
        <f>IF(ISBLANK(LeaveTracker[[#This Row],[Employee Name]]),"-----",VLOOKUP(LeaveTracker[[#This Row],[Employee Name]],'List of Employees'!$B$4:$H$767,6))</f>
        <v>CASUAL</v>
      </c>
      <c r="G8981" s="24">
        <v>45244</v>
      </c>
      <c r="H8981" s="24">
        <v>45247</v>
      </c>
      <c r="I8981" s="20" t="s">
        <v>82</v>
      </c>
      <c r="K8981" s="57" t="str">
        <f ca="1">LeaveTracker[[#This Row],[Days]]&amp;" "&amp;LeaveTracker[[#This Row],[Type of Leave]]</f>
        <v>4 VL</v>
      </c>
      <c r="L8981" s="23">
        <f ca="1">NETWORKDAYS(LeaveTracker[[#This Row],[Start Date]],LeaveTracker[[#This Row],[End Date]],lstHolidays)</f>
        <v>4</v>
      </c>
      <c r="M8981" s="27"/>
    </row>
    <row r="8982" spans="1:13" ht="30" customHeight="1" x14ac:dyDescent="0.3">
      <c r="A8982" s="27">
        <v>4922</v>
      </c>
      <c r="B8982" s="31">
        <v>45260</v>
      </c>
      <c r="C8982" s="31">
        <v>45244</v>
      </c>
      <c r="D8982" s="19" t="s">
        <v>1932</v>
      </c>
      <c r="E8982" s="20" t="str">
        <f>IF(ISBLANK(LeaveTracker[[#This Row],[Employee Name]]),"-----",VLOOKUP(LeaveTracker[[#This Row],[Employee Name]],'List of Employees'!$B$4:$H$767,7))</f>
        <v>CSWDO</v>
      </c>
      <c r="F8982" s="66" t="str">
        <f>IF(ISBLANK(LeaveTracker[[#This Row],[Employee Name]]),"-----",VLOOKUP(LeaveTracker[[#This Row],[Employee Name]],'List of Employees'!$B$4:$H$767,6))</f>
        <v>CASUAL</v>
      </c>
      <c r="G8982" s="24">
        <v>45238</v>
      </c>
      <c r="H8982" s="24">
        <v>45238</v>
      </c>
      <c r="I8982" s="20" t="s">
        <v>81</v>
      </c>
      <c r="K8982" s="57" t="str">
        <f ca="1">LeaveTracker[[#This Row],[Days]]&amp;" "&amp;LeaveTracker[[#This Row],[Type of Leave]]</f>
        <v>1 SL</v>
      </c>
      <c r="L8982" s="23">
        <f ca="1">NETWORKDAYS(LeaveTracker[[#This Row],[Start Date]],LeaveTracker[[#This Row],[End Date]],lstHolidays)</f>
        <v>1</v>
      </c>
      <c r="M8982" s="27"/>
    </row>
    <row r="8983" spans="1:13" ht="30" customHeight="1" x14ac:dyDescent="0.3">
      <c r="A8983" s="27">
        <v>4923</v>
      </c>
      <c r="B8983" s="31">
        <v>45260</v>
      </c>
      <c r="C8983" s="31">
        <v>45244</v>
      </c>
      <c r="D8983" s="19" t="s">
        <v>1800</v>
      </c>
      <c r="E8983" s="20" t="str">
        <f>IF(ISBLANK(LeaveTracker[[#This Row],[Employee Name]]),"-----",VLOOKUP(LeaveTracker[[#This Row],[Employee Name]],'List of Employees'!$B$4:$H$767,7))</f>
        <v>CSWDO</v>
      </c>
      <c r="F8983" s="66" t="str">
        <f>IF(ISBLANK(LeaveTracker[[#This Row],[Employee Name]]),"-----",VLOOKUP(LeaveTracker[[#This Row],[Employee Name]],'List of Employees'!$B$4:$H$767,6))</f>
        <v>CASUAL</v>
      </c>
      <c r="G8983" s="24">
        <v>45243</v>
      </c>
      <c r="H8983" s="24">
        <v>45247</v>
      </c>
      <c r="I8983" s="20" t="s">
        <v>82</v>
      </c>
      <c r="K8983" s="57" t="str">
        <f ca="1">LeaveTracker[[#This Row],[Days]]&amp;" "&amp;LeaveTracker[[#This Row],[Type of Leave]]</f>
        <v>5 VL</v>
      </c>
      <c r="L8983" s="23">
        <f ca="1">NETWORKDAYS(LeaveTracker[[#This Row],[Start Date]],LeaveTracker[[#This Row],[End Date]],lstHolidays)</f>
        <v>5</v>
      </c>
      <c r="M8983" s="27"/>
    </row>
    <row r="8984" spans="1:13" ht="30" customHeight="1" x14ac:dyDescent="0.3">
      <c r="A8984" s="27">
        <v>4924</v>
      </c>
      <c r="B8984" s="31">
        <v>45260</v>
      </c>
      <c r="C8984" s="31">
        <v>45251</v>
      </c>
      <c r="D8984" s="19" t="s">
        <v>854</v>
      </c>
      <c r="E8984" s="20" t="str">
        <f>IF(ISBLANK(LeaveTracker[[#This Row],[Employee Name]]),"-----",VLOOKUP(LeaveTracker[[#This Row],[Employee Name]],'List of Employees'!$B$4:$H$767,7))</f>
        <v>ACCOUNTING</v>
      </c>
      <c r="F8984" s="66" t="str">
        <f>IF(ISBLANK(LeaveTracker[[#This Row],[Employee Name]]),"-----",VLOOKUP(LeaveTracker[[#This Row],[Employee Name]],'List of Employees'!$B$4:$H$767,6))</f>
        <v>PERMANENT</v>
      </c>
      <c r="G8984" s="24">
        <v>45240</v>
      </c>
      <c r="H8984" s="24">
        <v>45240</v>
      </c>
      <c r="I8984" s="20" t="s">
        <v>81</v>
      </c>
      <c r="K8984" s="57" t="str">
        <f ca="1">LeaveTracker[[#This Row],[Days]]&amp;" "&amp;LeaveTracker[[#This Row],[Type of Leave]]</f>
        <v>1 SL</v>
      </c>
      <c r="L8984" s="23">
        <f ca="1">NETWORKDAYS(LeaveTracker[[#This Row],[Start Date]],LeaveTracker[[#This Row],[End Date]],lstHolidays)</f>
        <v>1</v>
      </c>
      <c r="M8984" s="27"/>
    </row>
    <row r="8985" spans="1:13" ht="30" customHeight="1" x14ac:dyDescent="0.3">
      <c r="A8985" s="27">
        <v>4925</v>
      </c>
      <c r="B8985" s="31">
        <v>45260</v>
      </c>
      <c r="C8985" s="31">
        <v>45244</v>
      </c>
      <c r="D8985" s="19" t="s">
        <v>527</v>
      </c>
      <c r="E8985" s="20" t="str">
        <f>IF(ISBLANK(LeaveTracker[[#This Row],[Employee Name]]),"-----",VLOOKUP(LeaveTracker[[#This Row],[Employee Name]],'List of Employees'!$B$4:$H$767,7))</f>
        <v>TIPID IMPOK</v>
      </c>
      <c r="F8985" s="66" t="str">
        <f>IF(ISBLANK(LeaveTracker[[#This Row],[Employee Name]]),"-----",VLOOKUP(LeaveTracker[[#This Row],[Employee Name]],'List of Employees'!$B$4:$H$767,6))</f>
        <v>PERMANENT</v>
      </c>
      <c r="G8985" s="24">
        <v>45243</v>
      </c>
      <c r="H8985" s="24">
        <v>45243</v>
      </c>
      <c r="I8985" s="20" t="s">
        <v>81</v>
      </c>
      <c r="K8985" s="57" t="str">
        <f ca="1">LeaveTracker[[#This Row],[Days]]&amp;" "&amp;LeaveTracker[[#This Row],[Type of Leave]]</f>
        <v>1 SL</v>
      </c>
      <c r="L8985" s="23">
        <f ca="1">NETWORKDAYS(LeaveTracker[[#This Row],[Start Date]],LeaveTracker[[#This Row],[End Date]],lstHolidays)</f>
        <v>1</v>
      </c>
      <c r="M8985" s="27"/>
    </row>
    <row r="8986" spans="1:13" ht="30" customHeight="1" x14ac:dyDescent="0.3">
      <c r="A8986" s="27">
        <v>4926</v>
      </c>
      <c r="B8986" s="31">
        <v>45260</v>
      </c>
      <c r="C8986" s="31">
        <v>45245</v>
      </c>
      <c r="D8986" s="19" t="s">
        <v>397</v>
      </c>
      <c r="E8986" s="20" t="str">
        <f>IF(ISBLANK(LeaveTracker[[#This Row],[Employee Name]]),"-----",VLOOKUP(LeaveTracker[[#This Row],[Employee Name]],'List of Employees'!$B$4:$H$767,7))</f>
        <v>CTO</v>
      </c>
      <c r="F8986" s="66" t="str">
        <f>IF(ISBLANK(LeaveTracker[[#This Row],[Employee Name]]),"-----",VLOOKUP(LeaveTracker[[#This Row],[Employee Name]],'List of Employees'!$B$4:$H$767,6))</f>
        <v>PERMANENT</v>
      </c>
      <c r="G8986" s="24">
        <v>45287</v>
      </c>
      <c r="H8986" s="24">
        <v>45290</v>
      </c>
      <c r="I8986" s="20" t="s">
        <v>82</v>
      </c>
      <c r="K8986" s="57" t="str">
        <f>LeaveTracker[[#This Row],[Days]]&amp;" "&amp;LeaveTracker[[#This Row],[Type of Leave]]</f>
        <v>4 VL</v>
      </c>
      <c r="L8986" s="23">
        <v>4</v>
      </c>
      <c r="M8986" s="27"/>
    </row>
    <row r="8987" spans="1:13" ht="30" customHeight="1" x14ac:dyDescent="0.3">
      <c r="A8987" s="27">
        <v>4927</v>
      </c>
      <c r="B8987" s="31">
        <v>45260</v>
      </c>
      <c r="C8987" s="31">
        <v>45244</v>
      </c>
      <c r="D8987" s="19" t="s">
        <v>999</v>
      </c>
      <c r="E8987" s="20" t="str">
        <f>IF(ISBLANK(LeaveTracker[[#This Row],[Employee Name]]),"-----",VLOOKUP(LeaveTracker[[#This Row],[Employee Name]],'List of Employees'!$B$4:$H$767,7))</f>
        <v>CEO</v>
      </c>
      <c r="F8987" s="66" t="str">
        <f>IF(ISBLANK(LeaveTracker[[#This Row],[Employee Name]]),"-----",VLOOKUP(LeaveTracker[[#This Row],[Employee Name]],'List of Employees'!$B$4:$H$767,6))</f>
        <v>PERMANENT</v>
      </c>
      <c r="G8987" s="24">
        <v>45253</v>
      </c>
      <c r="H8987" s="24">
        <v>45253</v>
      </c>
      <c r="I8987" s="20" t="s">
        <v>82</v>
      </c>
      <c r="K8987" s="57" t="str">
        <f ca="1">LeaveTracker[[#This Row],[Days]]&amp;" "&amp;LeaveTracker[[#This Row],[Type of Leave]]</f>
        <v>1 VL</v>
      </c>
      <c r="L8987" s="23">
        <f ca="1">NETWORKDAYS(LeaveTracker[[#This Row],[Start Date]],LeaveTracker[[#This Row],[End Date]],lstHolidays)</f>
        <v>1</v>
      </c>
      <c r="M8987" s="27"/>
    </row>
    <row r="8988" spans="1:13" ht="30" customHeight="1" x14ac:dyDescent="0.3">
      <c r="A8988" s="27">
        <v>4928</v>
      </c>
      <c r="B8988" s="31">
        <v>45260</v>
      </c>
      <c r="C8988" s="31">
        <v>45243</v>
      </c>
      <c r="D8988" s="19" t="s">
        <v>289</v>
      </c>
      <c r="E8988" s="20" t="str">
        <f>IF(ISBLANK(LeaveTracker[[#This Row],[Employee Name]]),"-----",VLOOKUP(LeaveTracker[[#This Row],[Employee Name]],'List of Employees'!$B$4:$H$767,7))</f>
        <v>CENRO</v>
      </c>
      <c r="F8988" s="66" t="str">
        <f>IF(ISBLANK(LeaveTracker[[#This Row],[Employee Name]]),"-----",VLOOKUP(LeaveTracker[[#This Row],[Employee Name]],'List of Employees'!$B$4:$H$767,6))</f>
        <v>PERMANENT</v>
      </c>
      <c r="G8988" s="24">
        <v>45253</v>
      </c>
      <c r="H8988" s="24">
        <v>45254</v>
      </c>
      <c r="I8988" s="20" t="s">
        <v>82</v>
      </c>
      <c r="K8988" s="57" t="str">
        <f ca="1">LeaveTracker[[#This Row],[Days]]&amp;" "&amp;LeaveTracker[[#This Row],[Type of Leave]]</f>
        <v>2 VL</v>
      </c>
      <c r="L8988" s="23">
        <f ca="1">NETWORKDAYS(LeaveTracker[[#This Row],[Start Date]],LeaveTracker[[#This Row],[End Date]],lstHolidays)</f>
        <v>2</v>
      </c>
      <c r="M8988" s="27"/>
    </row>
    <row r="8989" spans="1:13" ht="30" customHeight="1" x14ac:dyDescent="0.3">
      <c r="A8989" s="27">
        <v>4929</v>
      </c>
      <c r="B8989" s="31">
        <v>45260</v>
      </c>
      <c r="C8989" s="31">
        <v>45244</v>
      </c>
      <c r="D8989" s="19" t="s">
        <v>1821</v>
      </c>
      <c r="E8989" s="20" t="str">
        <f>IF(ISBLANK(LeaveTracker[[#This Row],[Employee Name]]),"-----",VLOOKUP(LeaveTracker[[#This Row],[Employee Name]],'List of Employees'!$B$4:$H$767,7))</f>
        <v>SP</v>
      </c>
      <c r="F8989" s="66" t="str">
        <f>IF(ISBLANK(LeaveTracker[[#This Row],[Employee Name]]),"-----",VLOOKUP(LeaveTracker[[#This Row],[Employee Name]],'List of Employees'!$B$4:$H$767,6))</f>
        <v>CASUAL</v>
      </c>
      <c r="G8989" s="24">
        <v>45238</v>
      </c>
      <c r="H8989" s="24">
        <v>45238</v>
      </c>
      <c r="I8989" s="20" t="s">
        <v>81</v>
      </c>
      <c r="K8989" s="57" t="str">
        <f ca="1">LeaveTracker[[#This Row],[Days]]&amp;" "&amp;LeaveTracker[[#This Row],[Type of Leave]]</f>
        <v>1 SL</v>
      </c>
      <c r="L8989" s="23">
        <f ca="1">NETWORKDAYS(LeaveTracker[[#This Row],[Start Date]],LeaveTracker[[#This Row],[End Date]],lstHolidays)</f>
        <v>1</v>
      </c>
      <c r="M8989" s="27"/>
    </row>
    <row r="8990" spans="1:13" ht="30" customHeight="1" x14ac:dyDescent="0.3">
      <c r="A8990" s="27">
        <v>4929</v>
      </c>
      <c r="B8990" s="31">
        <v>45260</v>
      </c>
      <c r="C8990" s="31">
        <v>45244</v>
      </c>
      <c r="D8990" s="19" t="s">
        <v>1821</v>
      </c>
      <c r="E8990" s="20" t="str">
        <f>IF(ISBLANK(LeaveTracker[[#This Row],[Employee Name]]),"-----",VLOOKUP(LeaveTracker[[#This Row],[Employee Name]],'List of Employees'!$B$4:$H$767,7))</f>
        <v>SP</v>
      </c>
      <c r="F8990" s="66" t="str">
        <f>IF(ISBLANK(LeaveTracker[[#This Row],[Employee Name]]),"-----",VLOOKUP(LeaveTracker[[#This Row],[Employee Name]],'List of Employees'!$B$4:$H$767,6))</f>
        <v>CASUAL</v>
      </c>
      <c r="G8990" s="24">
        <v>45243</v>
      </c>
      <c r="H8990" s="24">
        <v>45243</v>
      </c>
      <c r="I8990" s="20" t="s">
        <v>81</v>
      </c>
      <c r="K8990" s="57" t="str">
        <f ca="1">LeaveTracker[[#This Row],[Days]]&amp;" "&amp;LeaveTracker[[#This Row],[Type of Leave]]</f>
        <v>1 SL</v>
      </c>
      <c r="L8990" s="23">
        <f ca="1">NETWORKDAYS(LeaveTracker[[#This Row],[Start Date]],LeaveTracker[[#This Row],[End Date]],lstHolidays)</f>
        <v>1</v>
      </c>
      <c r="M8990" s="27"/>
    </row>
    <row r="8991" spans="1:13" ht="30" customHeight="1" x14ac:dyDescent="0.3">
      <c r="A8991" s="27">
        <v>4930</v>
      </c>
      <c r="B8991" s="31">
        <v>45260</v>
      </c>
      <c r="C8991" s="31">
        <v>45243</v>
      </c>
      <c r="D8991" s="19" t="s">
        <v>472</v>
      </c>
      <c r="E8991" s="20" t="str">
        <f>IF(ISBLANK(LeaveTracker[[#This Row],[Employee Name]]),"-----",VLOOKUP(LeaveTracker[[#This Row],[Employee Name]],'List of Employees'!$B$4:$H$767,7))</f>
        <v>PIO</v>
      </c>
      <c r="F8991" s="66" t="str">
        <f>IF(ISBLANK(LeaveTracker[[#This Row],[Employee Name]]),"-----",VLOOKUP(LeaveTracker[[#This Row],[Employee Name]],'List of Employees'!$B$4:$H$767,6))</f>
        <v>PERMANENT</v>
      </c>
      <c r="G8991" s="24">
        <v>45239</v>
      </c>
      <c r="H8991" s="24">
        <v>45239</v>
      </c>
      <c r="I8991" s="20" t="s">
        <v>81</v>
      </c>
      <c r="K8991" s="57" t="str">
        <f ca="1">LeaveTracker[[#This Row],[Days]]&amp;" "&amp;LeaveTracker[[#This Row],[Type of Leave]]</f>
        <v>1 SL</v>
      </c>
      <c r="L8991" s="23">
        <f ca="1">NETWORKDAYS(LeaveTracker[[#This Row],[Start Date]],LeaveTracker[[#This Row],[End Date]],lstHolidays)</f>
        <v>1</v>
      </c>
      <c r="M8991" s="27"/>
    </row>
    <row r="8992" spans="1:13" ht="30" customHeight="1" x14ac:dyDescent="0.3">
      <c r="A8992" s="27">
        <v>4931</v>
      </c>
      <c r="B8992" s="31">
        <v>45260</v>
      </c>
      <c r="C8992" s="31">
        <v>45240</v>
      </c>
      <c r="D8992" s="19" t="s">
        <v>1728</v>
      </c>
      <c r="E8992" s="20" t="str">
        <f>IF(ISBLANK(LeaveTracker[[#This Row],[Employee Name]]),"-----",VLOOKUP(LeaveTracker[[#This Row],[Employee Name]],'List of Employees'!$B$4:$H$767,7))</f>
        <v>ASSESSOR</v>
      </c>
      <c r="F8992" s="66" t="str">
        <f>IF(ISBLANK(LeaveTracker[[#This Row],[Employee Name]]),"-----",VLOOKUP(LeaveTracker[[#This Row],[Employee Name]],'List of Employees'!$B$4:$H$767,6))</f>
        <v>CASUAL</v>
      </c>
      <c r="G8992" s="24">
        <v>45247</v>
      </c>
      <c r="H8992" s="24">
        <v>45247</v>
      </c>
      <c r="I8992" s="20" t="s">
        <v>82</v>
      </c>
      <c r="K8992" s="57" t="str">
        <f ca="1">LeaveTracker[[#This Row],[Days]]&amp;" "&amp;LeaveTracker[[#This Row],[Type of Leave]]</f>
        <v>1 VL</v>
      </c>
      <c r="L8992" s="23">
        <f ca="1">NETWORKDAYS(LeaveTracker[[#This Row],[Start Date]],LeaveTracker[[#This Row],[End Date]],lstHolidays)</f>
        <v>1</v>
      </c>
      <c r="M8992" s="27"/>
    </row>
    <row r="8993" spans="1:13" ht="30" customHeight="1" x14ac:dyDescent="0.3">
      <c r="A8993" s="27">
        <v>4932</v>
      </c>
      <c r="B8993" s="31">
        <v>45260</v>
      </c>
      <c r="C8993" s="31">
        <v>45244</v>
      </c>
      <c r="D8993" s="19" t="s">
        <v>1089</v>
      </c>
      <c r="E8993" s="20" t="str">
        <f>IF(ISBLANK(LeaveTracker[[#This Row],[Employee Name]]),"-----",VLOOKUP(LeaveTracker[[#This Row],[Employee Name]],'List of Employees'!$B$4:$H$767,7))</f>
        <v>ACCOUNTING</v>
      </c>
      <c r="F8993" s="66" t="str">
        <f>IF(ISBLANK(LeaveTracker[[#This Row],[Employee Name]]),"-----",VLOOKUP(LeaveTracker[[#This Row],[Employee Name]],'List of Employees'!$B$4:$H$767,6))</f>
        <v>PERMANENT</v>
      </c>
      <c r="G8993" s="24">
        <v>45254</v>
      </c>
      <c r="H8993" s="24">
        <v>45254</v>
      </c>
      <c r="I8993" s="20" t="s">
        <v>82</v>
      </c>
      <c r="K8993" s="57" t="str">
        <f ca="1">LeaveTracker[[#This Row],[Days]]&amp;" "&amp;LeaveTracker[[#This Row],[Type of Leave]]</f>
        <v>1 VL</v>
      </c>
      <c r="L8993" s="23">
        <f ca="1">NETWORKDAYS(LeaveTracker[[#This Row],[Start Date]],LeaveTracker[[#This Row],[End Date]],lstHolidays)</f>
        <v>1</v>
      </c>
      <c r="M8993" s="27"/>
    </row>
    <row r="8994" spans="1:13" ht="30" customHeight="1" x14ac:dyDescent="0.3">
      <c r="A8994" s="27">
        <v>4933</v>
      </c>
      <c r="B8994" s="31">
        <v>45260</v>
      </c>
      <c r="C8994" s="31">
        <v>45246</v>
      </c>
      <c r="D8994" s="19" t="s">
        <v>957</v>
      </c>
      <c r="E8994" s="20" t="str">
        <f>IF(ISBLANK(LeaveTracker[[#This Row],[Employee Name]]),"-----",VLOOKUP(LeaveTracker[[#This Row],[Employee Name]],'List of Employees'!$B$4:$H$767,7))</f>
        <v>ASSESSORS OFFICE</v>
      </c>
      <c r="F8994" s="66" t="str">
        <f>IF(ISBLANK(LeaveTracker[[#This Row],[Employee Name]]),"-----",VLOOKUP(LeaveTracker[[#This Row],[Employee Name]],'List of Employees'!$B$4:$H$767,6))</f>
        <v>PERMANENT</v>
      </c>
      <c r="G8994" s="24">
        <v>45215</v>
      </c>
      <c r="H8994" s="24">
        <v>45219</v>
      </c>
      <c r="I8994" s="20" t="s">
        <v>81</v>
      </c>
      <c r="K8994" s="57" t="str">
        <f ca="1">LeaveTracker[[#This Row],[Days]]&amp;" "&amp;LeaveTracker[[#This Row],[Type of Leave]]</f>
        <v>5 SL</v>
      </c>
      <c r="L8994" s="23">
        <f ca="1">NETWORKDAYS(LeaveTracker[[#This Row],[Start Date]],LeaveTracker[[#This Row],[End Date]],lstHolidays)</f>
        <v>5</v>
      </c>
      <c r="M8994" s="27"/>
    </row>
    <row r="8995" spans="1:13" ht="30" customHeight="1" x14ac:dyDescent="0.3">
      <c r="A8995" s="27">
        <v>4933</v>
      </c>
      <c r="B8995" s="31">
        <v>45260</v>
      </c>
      <c r="C8995" s="31">
        <v>45246</v>
      </c>
      <c r="D8995" s="19" t="s">
        <v>957</v>
      </c>
      <c r="E8995" s="20" t="str">
        <f>IF(ISBLANK(LeaveTracker[[#This Row],[Employee Name]]),"-----",VLOOKUP(LeaveTracker[[#This Row],[Employee Name]],'List of Employees'!$B$4:$H$767,7))</f>
        <v>ASSESSORS OFFICE</v>
      </c>
      <c r="F8995" s="66" t="str">
        <f>IF(ISBLANK(LeaveTracker[[#This Row],[Employee Name]]),"-----",VLOOKUP(LeaveTracker[[#This Row],[Employee Name]],'List of Employees'!$B$4:$H$767,6))</f>
        <v>PERMANENT</v>
      </c>
      <c r="G8995" s="24">
        <v>45222</v>
      </c>
      <c r="H8995" s="24">
        <v>45226</v>
      </c>
      <c r="I8995" s="20" t="s">
        <v>81</v>
      </c>
      <c r="K8995" s="57" t="str">
        <f ca="1">LeaveTracker[[#This Row],[Days]]&amp;" "&amp;LeaveTracker[[#This Row],[Type of Leave]]</f>
        <v>5 SL</v>
      </c>
      <c r="L8995" s="23">
        <f ca="1">NETWORKDAYS(LeaveTracker[[#This Row],[Start Date]],LeaveTracker[[#This Row],[End Date]],lstHolidays)</f>
        <v>5</v>
      </c>
      <c r="M8995" s="27"/>
    </row>
    <row r="8996" spans="1:13" ht="30" customHeight="1" x14ac:dyDescent="0.3">
      <c r="A8996" s="27">
        <v>4933</v>
      </c>
      <c r="B8996" s="31">
        <v>45260</v>
      </c>
      <c r="C8996" s="31">
        <v>45246</v>
      </c>
      <c r="D8996" s="19" t="s">
        <v>957</v>
      </c>
      <c r="E8996" s="20" t="str">
        <f>IF(ISBLANK(LeaveTracker[[#This Row],[Employee Name]]),"-----",VLOOKUP(LeaveTracker[[#This Row],[Employee Name]],'List of Employees'!$B$4:$H$767,7))</f>
        <v>ASSESSORS OFFICE</v>
      </c>
      <c r="F8996" s="66" t="str">
        <f>IF(ISBLANK(LeaveTracker[[#This Row],[Employee Name]]),"-----",VLOOKUP(LeaveTracker[[#This Row],[Employee Name]],'List of Employees'!$B$4:$H$767,6))</f>
        <v>PERMANENT</v>
      </c>
      <c r="G8996" s="24">
        <v>45230</v>
      </c>
      <c r="H8996" s="24">
        <v>45230</v>
      </c>
      <c r="I8996" s="20" t="s">
        <v>81</v>
      </c>
      <c r="K8996" s="57" t="str">
        <f ca="1">LeaveTracker[[#This Row],[Days]]&amp;" "&amp;LeaveTracker[[#This Row],[Type of Leave]]</f>
        <v>1 SL</v>
      </c>
      <c r="L8996" s="23">
        <f ca="1">NETWORKDAYS(LeaveTracker[[#This Row],[Start Date]],LeaveTracker[[#This Row],[End Date]],lstHolidays)</f>
        <v>1</v>
      </c>
      <c r="M8996" s="27"/>
    </row>
    <row r="8997" spans="1:13" ht="30" customHeight="1" x14ac:dyDescent="0.3">
      <c r="A8997" s="27">
        <v>4933</v>
      </c>
      <c r="B8997" s="31">
        <v>45260</v>
      </c>
      <c r="C8997" s="31">
        <v>45246</v>
      </c>
      <c r="D8997" s="19" t="s">
        <v>957</v>
      </c>
      <c r="E8997" s="20" t="str">
        <f>IF(ISBLANK(LeaveTracker[[#This Row],[Employee Name]]),"-----",VLOOKUP(LeaveTracker[[#This Row],[Employee Name]],'List of Employees'!$B$4:$H$767,7))</f>
        <v>ASSESSORS OFFICE</v>
      </c>
      <c r="F8997" s="66" t="str">
        <f>IF(ISBLANK(LeaveTracker[[#This Row],[Employee Name]]),"-----",VLOOKUP(LeaveTracker[[#This Row],[Employee Name]],'List of Employees'!$B$4:$H$767,6))</f>
        <v>PERMANENT</v>
      </c>
      <c r="G8997" s="24">
        <v>45233</v>
      </c>
      <c r="H8997" s="24">
        <v>45233</v>
      </c>
      <c r="I8997" s="20" t="s">
        <v>81</v>
      </c>
      <c r="K8997" s="57" t="str">
        <f ca="1">LeaveTracker[[#This Row],[Days]]&amp;" "&amp;LeaveTracker[[#This Row],[Type of Leave]]</f>
        <v>1 SL</v>
      </c>
      <c r="L8997" s="23">
        <f ca="1">NETWORKDAYS(LeaveTracker[[#This Row],[Start Date]],LeaveTracker[[#This Row],[End Date]],lstHolidays)</f>
        <v>1</v>
      </c>
      <c r="M8997" s="27"/>
    </row>
    <row r="8998" spans="1:13" ht="30" customHeight="1" x14ac:dyDescent="0.3">
      <c r="A8998" s="27">
        <v>4933</v>
      </c>
      <c r="B8998" s="31">
        <v>45260</v>
      </c>
      <c r="C8998" s="31">
        <v>45246</v>
      </c>
      <c r="D8998" s="19" t="s">
        <v>957</v>
      </c>
      <c r="E8998" s="20" t="str">
        <f>IF(ISBLANK(LeaveTracker[[#This Row],[Employee Name]]),"-----",VLOOKUP(LeaveTracker[[#This Row],[Employee Name]],'List of Employees'!$B$4:$H$767,7))</f>
        <v>ASSESSORS OFFICE</v>
      </c>
      <c r="F8998" s="66" t="str">
        <f>IF(ISBLANK(LeaveTracker[[#This Row],[Employee Name]]),"-----",VLOOKUP(LeaveTracker[[#This Row],[Employee Name]],'List of Employees'!$B$4:$H$767,6))</f>
        <v>PERMANENT</v>
      </c>
      <c r="G8998" s="24">
        <v>45236</v>
      </c>
      <c r="H8998" s="24">
        <v>45240</v>
      </c>
      <c r="I8998" s="20" t="s">
        <v>81</v>
      </c>
      <c r="K8998" s="57" t="str">
        <f ca="1">LeaveTracker[[#This Row],[Days]]&amp;" "&amp;LeaveTracker[[#This Row],[Type of Leave]]</f>
        <v>5 SL</v>
      </c>
      <c r="L8998" s="23">
        <f ca="1">NETWORKDAYS(LeaveTracker[[#This Row],[Start Date]],LeaveTracker[[#This Row],[End Date]],lstHolidays)</f>
        <v>5</v>
      </c>
      <c r="M8998" s="27"/>
    </row>
    <row r="8999" spans="1:13" ht="30" customHeight="1" x14ac:dyDescent="0.3">
      <c r="A8999" s="27">
        <v>4933</v>
      </c>
      <c r="B8999" s="31">
        <v>45260</v>
      </c>
      <c r="C8999" s="31">
        <v>45246</v>
      </c>
      <c r="D8999" s="19" t="s">
        <v>957</v>
      </c>
      <c r="E8999" s="20" t="str">
        <f>IF(ISBLANK(LeaveTracker[[#This Row],[Employee Name]]),"-----",VLOOKUP(LeaveTracker[[#This Row],[Employee Name]],'List of Employees'!$B$4:$H$767,7))</f>
        <v>ASSESSORS OFFICE</v>
      </c>
      <c r="F8999" s="66" t="str">
        <f>IF(ISBLANK(LeaveTracker[[#This Row],[Employee Name]]),"-----",VLOOKUP(LeaveTracker[[#This Row],[Employee Name]],'List of Employees'!$B$4:$H$767,6))</f>
        <v>PERMANENT</v>
      </c>
      <c r="G8999" s="24">
        <v>45243</v>
      </c>
      <c r="H8999" s="24">
        <v>45245</v>
      </c>
      <c r="I8999" s="20" t="s">
        <v>81</v>
      </c>
      <c r="K8999" s="57" t="str">
        <f ca="1">LeaveTracker[[#This Row],[Days]]&amp;" "&amp;LeaveTracker[[#This Row],[Type of Leave]]</f>
        <v>3 SL</v>
      </c>
      <c r="L8999" s="23">
        <f ca="1">NETWORKDAYS(LeaveTracker[[#This Row],[Start Date]],LeaveTracker[[#This Row],[End Date]],lstHolidays)</f>
        <v>3</v>
      </c>
      <c r="M8999" s="27"/>
    </row>
    <row r="9000" spans="1:13" ht="30" customHeight="1" x14ac:dyDescent="0.3">
      <c r="A9000" s="27">
        <v>4934</v>
      </c>
      <c r="B9000" s="31">
        <v>45260</v>
      </c>
      <c r="C9000" s="31">
        <v>45244</v>
      </c>
      <c r="D9000" s="19" t="s">
        <v>957</v>
      </c>
      <c r="E9000" s="20" t="str">
        <f>IF(ISBLANK(LeaveTracker[[#This Row],[Employee Name]]),"-----",VLOOKUP(LeaveTracker[[#This Row],[Employee Name]],'List of Employees'!$B$4:$H$767,7))</f>
        <v>ASSESSORS OFFICE</v>
      </c>
      <c r="F9000" s="66" t="str">
        <f>IF(ISBLANK(LeaveTracker[[#This Row],[Employee Name]]),"-----",VLOOKUP(LeaveTracker[[#This Row],[Employee Name]],'List of Employees'!$B$4:$H$767,6))</f>
        <v>PERMANENT</v>
      </c>
      <c r="G9000" s="21">
        <v>45246</v>
      </c>
      <c r="H9000" s="24">
        <v>45247</v>
      </c>
      <c r="I9000" s="20" t="s">
        <v>81</v>
      </c>
      <c r="K9000" s="57" t="str">
        <f ca="1">LeaveTracker[[#This Row],[Days]]&amp;" "&amp;LeaveTracker[[#This Row],[Type of Leave]]</f>
        <v>2 SL</v>
      </c>
      <c r="L9000" s="23">
        <f ca="1">NETWORKDAYS(LeaveTracker[[#This Row],[Start Date]],LeaveTracker[[#This Row],[End Date]],lstHolidays)</f>
        <v>2</v>
      </c>
      <c r="M9000" s="27"/>
    </row>
    <row r="9001" spans="1:13" ht="30" customHeight="1" x14ac:dyDescent="0.3">
      <c r="A9001" s="27">
        <v>4934</v>
      </c>
      <c r="B9001" s="31">
        <v>45260</v>
      </c>
      <c r="C9001" s="31">
        <v>45244</v>
      </c>
      <c r="D9001" s="19" t="s">
        <v>957</v>
      </c>
      <c r="E9001" s="20" t="str">
        <f>IF(ISBLANK(LeaveTracker[[#This Row],[Employee Name]]),"-----",VLOOKUP(LeaveTracker[[#This Row],[Employee Name]],'List of Employees'!$B$4:$H$767,7))</f>
        <v>ASSESSORS OFFICE</v>
      </c>
      <c r="F9001" s="66" t="str">
        <f>IF(ISBLANK(LeaveTracker[[#This Row],[Employee Name]]),"-----",VLOOKUP(LeaveTracker[[#This Row],[Employee Name]],'List of Employees'!$B$4:$H$767,6))</f>
        <v>PERMANENT</v>
      </c>
      <c r="G9001" s="24">
        <v>45250</v>
      </c>
      <c r="H9001" s="24">
        <v>45254</v>
      </c>
      <c r="I9001" s="20" t="s">
        <v>81</v>
      </c>
      <c r="K9001" s="57" t="str">
        <f ca="1">LeaveTracker[[#This Row],[Days]]&amp;" "&amp;LeaveTracker[[#This Row],[Type of Leave]]</f>
        <v>5 SL</v>
      </c>
      <c r="L9001" s="23">
        <f ca="1">NETWORKDAYS(LeaveTracker[[#This Row],[Start Date]],LeaveTracker[[#This Row],[End Date]],lstHolidays)</f>
        <v>5</v>
      </c>
      <c r="M9001" s="27"/>
    </row>
    <row r="9002" spans="1:13" ht="30" customHeight="1" x14ac:dyDescent="0.3">
      <c r="A9002" s="27">
        <v>4934</v>
      </c>
      <c r="B9002" s="31">
        <v>45260</v>
      </c>
      <c r="C9002" s="31">
        <v>45244</v>
      </c>
      <c r="D9002" s="19" t="s">
        <v>957</v>
      </c>
      <c r="E9002" s="20" t="str">
        <f>IF(ISBLANK(LeaveTracker[[#This Row],[Employee Name]]),"-----",VLOOKUP(LeaveTracker[[#This Row],[Employee Name]],'List of Employees'!$B$4:$H$767,7))</f>
        <v>ASSESSORS OFFICE</v>
      </c>
      <c r="F9002" s="66" t="str">
        <f>IF(ISBLANK(LeaveTracker[[#This Row],[Employee Name]]),"-----",VLOOKUP(LeaveTracker[[#This Row],[Employee Name]],'List of Employees'!$B$4:$H$767,6))</f>
        <v>PERMANENT</v>
      </c>
      <c r="G9002" s="24">
        <v>45258</v>
      </c>
      <c r="H9002" s="24">
        <v>45260</v>
      </c>
      <c r="I9002" s="20" t="s">
        <v>81</v>
      </c>
      <c r="K9002" s="57" t="str">
        <f>LeaveTracker[[#This Row],[Days]]&amp;" "&amp;LeaveTracker[[#This Row],[Type of Leave]]</f>
        <v>3 SL</v>
      </c>
      <c r="L9002" s="23">
        <v>3</v>
      </c>
      <c r="M9002" s="27"/>
    </row>
    <row r="9003" spans="1:13" ht="30" customHeight="1" x14ac:dyDescent="0.3">
      <c r="A9003" s="27">
        <v>4934</v>
      </c>
      <c r="B9003" s="31">
        <v>45260</v>
      </c>
      <c r="C9003" s="31">
        <v>45244</v>
      </c>
      <c r="D9003" s="19" t="s">
        <v>957</v>
      </c>
      <c r="E9003" s="20" t="str">
        <f>IF(ISBLANK(LeaveTracker[[#This Row],[Employee Name]]),"-----",VLOOKUP(LeaveTracker[[#This Row],[Employee Name]],'List of Employees'!$B$4:$H$767,7))</f>
        <v>ASSESSORS OFFICE</v>
      </c>
      <c r="F9003" s="66" t="str">
        <f>IF(ISBLANK(LeaveTracker[[#This Row],[Employee Name]]),"-----",VLOOKUP(LeaveTracker[[#This Row],[Employee Name]],'List of Employees'!$B$4:$H$767,6))</f>
        <v>PERMANENT</v>
      </c>
      <c r="G9003" s="24">
        <v>45261</v>
      </c>
      <c r="H9003" s="24">
        <v>45261</v>
      </c>
      <c r="I9003" s="20" t="s">
        <v>81</v>
      </c>
      <c r="K9003" s="57" t="str">
        <f ca="1">LeaveTracker[[#This Row],[Days]]&amp;" "&amp;LeaveTracker[[#This Row],[Type of Leave]]</f>
        <v>1 SL</v>
      </c>
      <c r="L9003" s="23">
        <f ca="1">NETWORKDAYS(LeaveTracker[[#This Row],[Start Date]],LeaveTracker[[#This Row],[End Date]],lstHolidays)</f>
        <v>1</v>
      </c>
      <c r="M9003" s="27"/>
    </row>
    <row r="9004" spans="1:13" ht="30" customHeight="1" x14ac:dyDescent="0.3">
      <c r="A9004" s="27">
        <v>4934</v>
      </c>
      <c r="B9004" s="31">
        <v>45260</v>
      </c>
      <c r="C9004" s="31">
        <v>45244</v>
      </c>
      <c r="D9004" s="19" t="s">
        <v>957</v>
      </c>
      <c r="E9004" s="20" t="str">
        <f>IF(ISBLANK(LeaveTracker[[#This Row],[Employee Name]]),"-----",VLOOKUP(LeaveTracker[[#This Row],[Employee Name]],'List of Employees'!$B$4:$H$767,7))</f>
        <v>ASSESSORS OFFICE</v>
      </c>
      <c r="F9004" s="66" t="str">
        <f>IF(ISBLANK(LeaveTracker[[#This Row],[Employee Name]]),"-----",VLOOKUP(LeaveTracker[[#This Row],[Employee Name]],'List of Employees'!$B$4:$H$767,6))</f>
        <v>PERMANENT</v>
      </c>
      <c r="G9004" s="24">
        <v>45264</v>
      </c>
      <c r="H9004" s="24">
        <v>45267</v>
      </c>
      <c r="I9004" s="20" t="s">
        <v>81</v>
      </c>
      <c r="K9004" s="57" t="str">
        <f ca="1">LeaveTracker[[#This Row],[Days]]&amp;" "&amp;LeaveTracker[[#This Row],[Type of Leave]]</f>
        <v>4 SL</v>
      </c>
      <c r="L9004" s="23">
        <f ca="1">NETWORKDAYS(LeaveTracker[[#This Row],[Start Date]],LeaveTracker[[#This Row],[End Date]],lstHolidays)</f>
        <v>4</v>
      </c>
      <c r="M9004" s="27"/>
    </row>
    <row r="9005" spans="1:13" ht="30" customHeight="1" x14ac:dyDescent="0.3">
      <c r="A9005" s="27">
        <v>4934</v>
      </c>
      <c r="B9005" s="31">
        <v>45260</v>
      </c>
      <c r="C9005" s="31">
        <v>45244</v>
      </c>
      <c r="D9005" s="19" t="s">
        <v>957</v>
      </c>
      <c r="E9005" s="20" t="str">
        <f>IF(ISBLANK(LeaveTracker[[#This Row],[Employee Name]]),"-----",VLOOKUP(LeaveTracker[[#This Row],[Employee Name]],'List of Employees'!$B$4:$H$767,7))</f>
        <v>ASSESSORS OFFICE</v>
      </c>
      <c r="F9005" s="66" t="str">
        <f>IF(ISBLANK(LeaveTracker[[#This Row],[Employee Name]]),"-----",VLOOKUP(LeaveTracker[[#This Row],[Employee Name]],'List of Employees'!$B$4:$H$767,6))</f>
        <v>PERMANENT</v>
      </c>
      <c r="G9005" s="24">
        <v>45271</v>
      </c>
      <c r="H9005" s="24">
        <v>45275</v>
      </c>
      <c r="I9005" s="20" t="s">
        <v>81</v>
      </c>
      <c r="K9005" s="57" t="str">
        <f ca="1">LeaveTracker[[#This Row],[Days]]&amp;" "&amp;LeaveTracker[[#This Row],[Type of Leave]]</f>
        <v>5 SL</v>
      </c>
      <c r="L9005" s="23">
        <f ca="1">NETWORKDAYS(LeaveTracker[[#This Row],[Start Date]],LeaveTracker[[#This Row],[End Date]],lstHolidays)</f>
        <v>5</v>
      </c>
      <c r="M9005" s="27"/>
    </row>
    <row r="9006" spans="1:13" ht="30" customHeight="1" x14ac:dyDescent="0.3">
      <c r="A9006" s="27">
        <v>4935</v>
      </c>
      <c r="B9006" s="31">
        <v>45260</v>
      </c>
      <c r="C9006" s="31">
        <v>45244</v>
      </c>
      <c r="D9006" s="19" t="s">
        <v>957</v>
      </c>
      <c r="E9006" s="20" t="str">
        <f>IF(ISBLANK(LeaveTracker[[#This Row],[Employee Name]]),"-----",VLOOKUP(LeaveTracker[[#This Row],[Employee Name]],'List of Employees'!$B$4:$H$767,7))</f>
        <v>ASSESSORS OFFICE</v>
      </c>
      <c r="F9006" s="66" t="str">
        <f>IF(ISBLANK(LeaveTracker[[#This Row],[Employee Name]]),"-----",VLOOKUP(LeaveTracker[[#This Row],[Employee Name]],'List of Employees'!$B$4:$H$767,6))</f>
        <v>PERMANENT</v>
      </c>
      <c r="G9006" s="24">
        <v>45278</v>
      </c>
      <c r="H9006" s="24">
        <v>45282</v>
      </c>
      <c r="I9006" s="20" t="s">
        <v>82</v>
      </c>
      <c r="K9006" s="57" t="str">
        <f ca="1">LeaveTracker[[#This Row],[Days]]&amp;" "&amp;LeaveTracker[[#This Row],[Type of Leave]]</f>
        <v>5 VL</v>
      </c>
      <c r="L9006" s="23">
        <f ca="1">NETWORKDAYS(LeaveTracker[[#This Row],[Start Date]],LeaveTracker[[#This Row],[End Date]],lstHolidays)</f>
        <v>5</v>
      </c>
      <c r="M9006" s="27"/>
    </row>
    <row r="9007" spans="1:13" ht="30" customHeight="1" x14ac:dyDescent="0.3">
      <c r="A9007" s="27">
        <v>4936</v>
      </c>
      <c r="B9007" s="31">
        <v>45260</v>
      </c>
      <c r="C9007" s="31">
        <v>45244</v>
      </c>
      <c r="D9007" s="19" t="s">
        <v>957</v>
      </c>
      <c r="E9007" s="20" t="str">
        <f>IF(ISBLANK(LeaveTracker[[#This Row],[Employee Name]]),"-----",VLOOKUP(LeaveTracker[[#This Row],[Employee Name]],'List of Employees'!$B$4:$H$767,7))</f>
        <v>ASSESSORS OFFICE</v>
      </c>
      <c r="F9007" s="66" t="str">
        <f>IF(ISBLANK(LeaveTracker[[#This Row],[Employee Name]]),"-----",VLOOKUP(LeaveTracker[[#This Row],[Employee Name]],'List of Employees'!$B$4:$H$767,6))</f>
        <v>PERMANENT</v>
      </c>
      <c r="G9007" s="24">
        <v>45286</v>
      </c>
      <c r="H9007" s="24">
        <v>45287</v>
      </c>
      <c r="I9007" s="19" t="s">
        <v>297</v>
      </c>
      <c r="J9007" s="42" t="s">
        <v>1000</v>
      </c>
      <c r="K9007" s="57" t="str">
        <f ca="1">LeaveTracker[[#This Row],[Days]]&amp;" "&amp;LeaveTracker[[#This Row],[Type of Leave]]</f>
        <v>1 OTHER</v>
      </c>
      <c r="L9007" s="23">
        <f ca="1">NETWORKDAYS(LeaveTracker[[#This Row],[Start Date]],LeaveTracker[[#This Row],[End Date]],lstHolidays)</f>
        <v>1</v>
      </c>
      <c r="M9007" s="27"/>
    </row>
    <row r="9008" spans="1:13" ht="30" customHeight="1" x14ac:dyDescent="0.3">
      <c r="A9008" s="27">
        <v>4937</v>
      </c>
      <c r="B9008" s="31">
        <v>45260</v>
      </c>
      <c r="C9008" s="31">
        <v>45238</v>
      </c>
      <c r="D9008" s="19" t="s">
        <v>374</v>
      </c>
      <c r="E9008" s="20" t="str">
        <f>IF(ISBLANK(LeaveTracker[[#This Row],[Employee Name]]),"-----",VLOOKUP(LeaveTracker[[#This Row],[Employee Name]],'List of Employees'!$B$4:$H$767,7))</f>
        <v>CCT</v>
      </c>
      <c r="F9008" s="66" t="str">
        <f>IF(ISBLANK(LeaveTracker[[#This Row],[Employee Name]]),"-----",VLOOKUP(LeaveTracker[[#This Row],[Employee Name]],'List of Employees'!$B$4:$H$767,6))</f>
        <v>PERMANENT</v>
      </c>
      <c r="G9008" s="24">
        <v>45254</v>
      </c>
      <c r="H9008" s="24">
        <v>45254</v>
      </c>
      <c r="I9008" s="20" t="s">
        <v>82</v>
      </c>
      <c r="K9008" s="57" t="str">
        <f ca="1">LeaveTracker[[#This Row],[Days]]&amp;" "&amp;LeaveTracker[[#This Row],[Type of Leave]]</f>
        <v>1 VL</v>
      </c>
      <c r="L9008" s="23">
        <f ca="1">NETWORKDAYS(LeaveTracker[[#This Row],[Start Date]],LeaveTracker[[#This Row],[End Date]],lstHolidays)</f>
        <v>1</v>
      </c>
      <c r="M9008" s="27"/>
    </row>
    <row r="9009" spans="1:13" ht="30" customHeight="1" x14ac:dyDescent="0.3">
      <c r="A9009" s="27">
        <v>4938</v>
      </c>
      <c r="B9009" s="31">
        <v>45260</v>
      </c>
      <c r="C9009" s="31">
        <v>45238</v>
      </c>
      <c r="D9009" s="19" t="s">
        <v>374</v>
      </c>
      <c r="E9009" s="20" t="str">
        <f>IF(ISBLANK(LeaveTracker[[#This Row],[Employee Name]]),"-----",VLOOKUP(LeaveTracker[[#This Row],[Employee Name]],'List of Employees'!$B$4:$H$767,7))</f>
        <v>CCT</v>
      </c>
      <c r="F9009" s="66" t="str">
        <f>IF(ISBLANK(LeaveTracker[[#This Row],[Employee Name]]),"-----",VLOOKUP(LeaveTracker[[#This Row],[Employee Name]],'List of Employees'!$B$4:$H$767,6))</f>
        <v>PERMANENT</v>
      </c>
      <c r="G9009" s="24">
        <v>45245</v>
      </c>
      <c r="H9009" s="24">
        <v>45245</v>
      </c>
      <c r="I9009" s="19" t="s">
        <v>297</v>
      </c>
      <c r="J9009" s="42" t="s">
        <v>1000</v>
      </c>
      <c r="K9009" s="57" t="str">
        <f ca="1">LeaveTracker[[#This Row],[Days]]&amp;" "&amp;LeaveTracker[[#This Row],[Type of Leave]]</f>
        <v>1 OTHER</v>
      </c>
      <c r="L9009" s="23">
        <f ca="1">NETWORKDAYS(LeaveTracker[[#This Row],[Start Date]],LeaveTracker[[#This Row],[End Date]],lstHolidays)</f>
        <v>1</v>
      </c>
      <c r="M9009" s="27"/>
    </row>
    <row r="9010" spans="1:13" ht="30" customHeight="1" x14ac:dyDescent="0.3">
      <c r="A9010" s="27">
        <v>4939</v>
      </c>
      <c r="B9010" s="31">
        <v>45260</v>
      </c>
      <c r="C9010" s="31">
        <v>45244</v>
      </c>
      <c r="D9010" s="19" t="s">
        <v>1783</v>
      </c>
      <c r="E9010" s="20" t="str">
        <f>IF(ISBLANK(LeaveTracker[[#This Row],[Employee Name]]),"-----",VLOOKUP(LeaveTracker[[#This Row],[Employee Name]],'List of Employees'!$B$4:$H$767,7))</f>
        <v>CTO-LICENSE</v>
      </c>
      <c r="F9010" s="66" t="str">
        <f>IF(ISBLANK(LeaveTracker[[#This Row],[Employee Name]]),"-----",VLOOKUP(LeaveTracker[[#This Row],[Employee Name]],'List of Employees'!$B$4:$H$767,6))</f>
        <v>CASUAL</v>
      </c>
      <c r="G9010" s="24">
        <v>45243</v>
      </c>
      <c r="H9010" s="24">
        <v>45243</v>
      </c>
      <c r="I9010" s="20" t="s">
        <v>81</v>
      </c>
      <c r="K9010" s="57" t="str">
        <f ca="1">LeaveTracker[[#This Row],[Days]]&amp;" "&amp;LeaveTracker[[#This Row],[Type of Leave]]</f>
        <v>1 SL</v>
      </c>
      <c r="L9010" s="23">
        <f ca="1">NETWORKDAYS(LeaveTracker[[#This Row],[Start Date]],LeaveTracker[[#This Row],[End Date]],lstHolidays)</f>
        <v>1</v>
      </c>
      <c r="M9010" s="27"/>
    </row>
    <row r="9011" spans="1:13" ht="30" customHeight="1" x14ac:dyDescent="0.3">
      <c r="A9011" s="27">
        <v>4940</v>
      </c>
      <c r="B9011" s="31">
        <v>45260</v>
      </c>
      <c r="C9011" s="31">
        <v>45240</v>
      </c>
      <c r="D9011" s="19" t="s">
        <v>756</v>
      </c>
      <c r="E9011" s="20" t="str">
        <f>IF(ISBLANK(LeaveTracker[[#This Row],[Employee Name]]),"-----",VLOOKUP(LeaveTracker[[#This Row],[Employee Name]],'List of Employees'!$B$4:$H$767,7))</f>
        <v>CTO</v>
      </c>
      <c r="F9011" s="66" t="str">
        <f>IF(ISBLANK(LeaveTracker[[#This Row],[Employee Name]]),"-----",VLOOKUP(LeaveTracker[[#This Row],[Employee Name]],'List of Employees'!$B$4:$H$767,6))</f>
        <v>PERMANENT</v>
      </c>
      <c r="G9011" s="24">
        <v>45272</v>
      </c>
      <c r="H9011" s="24">
        <v>45272</v>
      </c>
      <c r="I9011" s="19" t="s">
        <v>297</v>
      </c>
      <c r="J9011" s="42" t="s">
        <v>1000</v>
      </c>
      <c r="K9011" s="57" t="str">
        <f ca="1">LeaveTracker[[#This Row],[Days]]&amp;" "&amp;LeaveTracker[[#This Row],[Type of Leave]]</f>
        <v>1 OTHER</v>
      </c>
      <c r="L9011" s="23">
        <f ca="1">NETWORKDAYS(LeaveTracker[[#This Row],[Start Date]],LeaveTracker[[#This Row],[End Date]],lstHolidays)</f>
        <v>1</v>
      </c>
      <c r="M9011" s="27"/>
    </row>
    <row r="9012" spans="1:13" ht="30" customHeight="1" x14ac:dyDescent="0.3">
      <c r="A9012" s="27">
        <v>4941</v>
      </c>
      <c r="B9012" s="31">
        <v>45260</v>
      </c>
      <c r="C9012" s="31">
        <v>45240</v>
      </c>
      <c r="D9012" s="19" t="s">
        <v>1866</v>
      </c>
      <c r="E9012" s="20" t="str">
        <f>IF(ISBLANK(LeaveTracker[[#This Row],[Employee Name]]),"-----",VLOOKUP(LeaveTracker[[#This Row],[Employee Name]],'List of Employees'!$B$4:$H$767,7))</f>
        <v>CEO</v>
      </c>
      <c r="F9012" s="66" t="str">
        <f>IF(ISBLANK(LeaveTracker[[#This Row],[Employee Name]]),"-----",VLOOKUP(LeaveTracker[[#This Row],[Employee Name]],'List of Employees'!$B$4:$H$767,6))</f>
        <v>CASUAL</v>
      </c>
      <c r="G9012" s="24">
        <v>45239</v>
      </c>
      <c r="H9012" s="24">
        <v>45239</v>
      </c>
      <c r="I9012" s="20" t="s">
        <v>81</v>
      </c>
      <c r="K9012" s="57" t="str">
        <f ca="1">LeaveTracker[[#This Row],[Days]]&amp;" "&amp;LeaveTracker[[#This Row],[Type of Leave]]</f>
        <v>1 SL</v>
      </c>
      <c r="L9012" s="23">
        <f ca="1">NETWORKDAYS(LeaveTracker[[#This Row],[Start Date]],LeaveTracker[[#This Row],[End Date]],lstHolidays)</f>
        <v>1</v>
      </c>
      <c r="M9012" s="27"/>
    </row>
    <row r="9013" spans="1:13" ht="30" customHeight="1" x14ac:dyDescent="0.3">
      <c r="A9013" s="27">
        <v>4942</v>
      </c>
      <c r="B9013" s="31">
        <v>45260</v>
      </c>
      <c r="C9013" s="31">
        <v>45236</v>
      </c>
      <c r="D9013" s="19" t="s">
        <v>470</v>
      </c>
      <c r="E9013" s="20" t="str">
        <f>IF(ISBLANK(LeaveTracker[[#This Row],[Employee Name]]),"-----",VLOOKUP(LeaveTracker[[#This Row],[Employee Name]],'List of Employees'!$B$4:$H$767,7))</f>
        <v>PIO</v>
      </c>
      <c r="F9013" s="66" t="str">
        <f>IF(ISBLANK(LeaveTracker[[#This Row],[Employee Name]]),"-----",VLOOKUP(LeaveTracker[[#This Row],[Employee Name]],'List of Employees'!$B$4:$H$767,6))</f>
        <v>PERMANENT</v>
      </c>
      <c r="G9013" s="24">
        <v>45230</v>
      </c>
      <c r="H9013" s="24">
        <v>45230</v>
      </c>
      <c r="I9013" s="20" t="s">
        <v>81</v>
      </c>
      <c r="K9013" s="57" t="str">
        <f ca="1">LeaveTracker[[#This Row],[Days]]&amp;" "&amp;LeaveTracker[[#This Row],[Type of Leave]]</f>
        <v>1 SL</v>
      </c>
      <c r="L9013" s="23">
        <f ca="1">NETWORKDAYS(LeaveTracker[[#This Row],[Start Date]],LeaveTracker[[#This Row],[End Date]],lstHolidays)</f>
        <v>1</v>
      </c>
      <c r="M9013" s="27"/>
    </row>
    <row r="9014" spans="1:13" ht="30" customHeight="1" x14ac:dyDescent="0.3">
      <c r="A9014" s="27">
        <v>4943</v>
      </c>
      <c r="B9014" s="31">
        <v>45260</v>
      </c>
      <c r="C9014" s="31">
        <v>45243</v>
      </c>
      <c r="D9014" s="19" t="s">
        <v>384</v>
      </c>
      <c r="E9014" s="20" t="str">
        <f>IF(ISBLANK(LeaveTracker[[#This Row],[Employee Name]]),"-----",VLOOKUP(LeaveTracker[[#This Row],[Employee Name]],'List of Employees'!$B$4:$H$767,7))</f>
        <v>ONT</v>
      </c>
      <c r="F9014" s="66" t="str">
        <f>IF(ISBLANK(LeaveTracker[[#This Row],[Employee Name]]),"-----",VLOOKUP(LeaveTracker[[#This Row],[Employee Name]],'List of Employees'!$B$4:$H$767,6))</f>
        <v>PERMANENT</v>
      </c>
      <c r="G9014" s="24">
        <v>45239</v>
      </c>
      <c r="H9014" s="24">
        <v>45240</v>
      </c>
      <c r="I9014" s="20" t="s">
        <v>81</v>
      </c>
      <c r="K9014" s="57" t="str">
        <f ca="1">LeaveTracker[[#This Row],[Days]]&amp;" "&amp;LeaveTracker[[#This Row],[Type of Leave]]</f>
        <v>2 SL</v>
      </c>
      <c r="L9014" s="23">
        <f ca="1">NETWORKDAYS(LeaveTracker[[#This Row],[Start Date]],LeaveTracker[[#This Row],[End Date]],lstHolidays)</f>
        <v>2</v>
      </c>
      <c r="M9014" s="27"/>
    </row>
    <row r="9015" spans="1:13" ht="30" customHeight="1" x14ac:dyDescent="0.3">
      <c r="A9015" s="27">
        <v>4943</v>
      </c>
      <c r="B9015" s="31">
        <v>45260</v>
      </c>
      <c r="C9015" s="31">
        <v>45243</v>
      </c>
      <c r="D9015" s="19" t="s">
        <v>384</v>
      </c>
      <c r="E9015" s="20" t="str">
        <f>IF(ISBLANK(LeaveTracker[[#This Row],[Employee Name]]),"-----",VLOOKUP(LeaveTracker[[#This Row],[Employee Name]],'List of Employees'!$B$4:$H$767,7))</f>
        <v>ONT</v>
      </c>
      <c r="F9015" s="66" t="str">
        <f>IF(ISBLANK(LeaveTracker[[#This Row],[Employee Name]]),"-----",VLOOKUP(LeaveTracker[[#This Row],[Employee Name]],'List of Employees'!$B$4:$H$767,6))</f>
        <v>PERMANENT</v>
      </c>
      <c r="G9015" s="24">
        <v>45242</v>
      </c>
      <c r="H9015" s="24">
        <v>45242</v>
      </c>
      <c r="I9015" s="20" t="s">
        <v>81</v>
      </c>
      <c r="K9015" s="57" t="str">
        <f ca="1">LeaveTracker[[#This Row],[Days]]&amp;" "&amp;LeaveTracker[[#This Row],[Type of Leave]]</f>
        <v>0 SL</v>
      </c>
      <c r="L9015" s="23">
        <f ca="1">NETWORKDAYS(LeaveTracker[[#This Row],[Start Date]],LeaveTracker[[#This Row],[End Date]],lstHolidays)</f>
        <v>0</v>
      </c>
      <c r="M9015" s="27"/>
    </row>
    <row r="9016" spans="1:13" ht="30" customHeight="1" x14ac:dyDescent="0.3">
      <c r="A9016" s="27">
        <v>4944</v>
      </c>
      <c r="B9016" s="31">
        <v>45260</v>
      </c>
      <c r="C9016" s="31">
        <v>45236</v>
      </c>
      <c r="D9016" s="19" t="s">
        <v>769</v>
      </c>
      <c r="E9016" s="20" t="str">
        <f>IF(ISBLANK(LeaveTracker[[#This Row],[Employee Name]]),"-----",VLOOKUP(LeaveTracker[[#This Row],[Employee Name]],'List of Employees'!$B$4:$H$767,7))</f>
        <v>ONT</v>
      </c>
      <c r="F9016" s="66" t="str">
        <f>IF(ISBLANK(LeaveTracker[[#This Row],[Employee Name]]),"-----",VLOOKUP(LeaveTracker[[#This Row],[Employee Name]],'List of Employees'!$B$4:$H$767,6))</f>
        <v>PERMANENT</v>
      </c>
      <c r="G9016" s="24">
        <v>45243</v>
      </c>
      <c r="H9016" s="24">
        <v>45243</v>
      </c>
      <c r="I9016" s="20" t="s">
        <v>82</v>
      </c>
      <c r="K9016" s="57" t="str">
        <f ca="1">LeaveTracker[[#This Row],[Days]]&amp;" "&amp;LeaveTracker[[#This Row],[Type of Leave]]</f>
        <v>1 VL</v>
      </c>
      <c r="L9016" s="23">
        <f ca="1">NETWORKDAYS(LeaveTracker[[#This Row],[Start Date]],LeaveTracker[[#This Row],[End Date]],lstHolidays)</f>
        <v>1</v>
      </c>
      <c r="M9016" s="27"/>
    </row>
    <row r="9017" spans="1:13" ht="30" customHeight="1" x14ac:dyDescent="0.3">
      <c r="A9017" s="27">
        <v>4944</v>
      </c>
      <c r="B9017" s="31">
        <v>45260</v>
      </c>
      <c r="C9017" s="31">
        <v>45236</v>
      </c>
      <c r="D9017" s="19" t="s">
        <v>769</v>
      </c>
      <c r="E9017" s="20" t="str">
        <f>IF(ISBLANK(LeaveTracker[[#This Row],[Employee Name]]),"-----",VLOOKUP(LeaveTracker[[#This Row],[Employee Name]],'List of Employees'!$B$4:$H$767,7))</f>
        <v>ONT</v>
      </c>
      <c r="F9017" s="66" t="str">
        <f>IF(ISBLANK(LeaveTracker[[#This Row],[Employee Name]]),"-----",VLOOKUP(LeaveTracker[[#This Row],[Employee Name]],'List of Employees'!$B$4:$H$767,6))</f>
        <v>PERMANENT</v>
      </c>
      <c r="G9017" s="24">
        <v>45245</v>
      </c>
      <c r="H9017" s="24">
        <v>45245</v>
      </c>
      <c r="I9017" s="20" t="s">
        <v>82</v>
      </c>
      <c r="K9017" s="57" t="str">
        <f ca="1">LeaveTracker[[#This Row],[Days]]&amp;" "&amp;LeaveTracker[[#This Row],[Type of Leave]]</f>
        <v>1 VL</v>
      </c>
      <c r="L9017" s="23">
        <f ca="1">NETWORKDAYS(LeaveTracker[[#This Row],[Start Date]],LeaveTracker[[#This Row],[End Date]],lstHolidays)</f>
        <v>1</v>
      </c>
      <c r="M9017" s="27"/>
    </row>
    <row r="9018" spans="1:13" ht="30" customHeight="1" x14ac:dyDescent="0.3">
      <c r="A9018" s="27">
        <v>4955</v>
      </c>
      <c r="B9018" s="31">
        <v>45260</v>
      </c>
      <c r="C9018" s="31">
        <v>45236</v>
      </c>
      <c r="D9018" s="19" t="s">
        <v>769</v>
      </c>
      <c r="E9018" s="20" t="str">
        <f>IF(ISBLANK(LeaveTracker[[#This Row],[Employee Name]]),"-----",VLOOKUP(LeaveTracker[[#This Row],[Employee Name]],'List of Employees'!$B$4:$H$767,7))</f>
        <v>ONT</v>
      </c>
      <c r="F9018" s="66" t="str">
        <f>IF(ISBLANK(LeaveTracker[[#This Row],[Employee Name]]),"-----",VLOOKUP(LeaveTracker[[#This Row],[Employee Name]],'List of Employees'!$B$4:$H$767,6))</f>
        <v>PERMANENT</v>
      </c>
      <c r="G9018" s="24">
        <v>45244</v>
      </c>
      <c r="H9018" s="24">
        <v>45244</v>
      </c>
      <c r="I9018" s="19" t="s">
        <v>297</v>
      </c>
      <c r="J9018" s="42" t="s">
        <v>1000</v>
      </c>
      <c r="K9018" s="57" t="str">
        <f ca="1">LeaveTracker[[#This Row],[Days]]&amp;" "&amp;LeaveTracker[[#This Row],[Type of Leave]]</f>
        <v>1 OTHER</v>
      </c>
      <c r="L9018" s="23">
        <f ca="1">NETWORKDAYS(LeaveTracker[[#This Row],[Start Date]],LeaveTracker[[#This Row],[End Date]],lstHolidays)</f>
        <v>1</v>
      </c>
      <c r="M9018" s="27"/>
    </row>
    <row r="9019" spans="1:13" ht="30" customHeight="1" x14ac:dyDescent="0.3">
      <c r="A9019" s="27">
        <v>4956</v>
      </c>
      <c r="B9019" s="31">
        <v>45260</v>
      </c>
      <c r="C9019" s="31">
        <v>45236</v>
      </c>
      <c r="D9019" s="19" t="s">
        <v>2420</v>
      </c>
      <c r="E9019" s="20" t="str">
        <f>IF(ISBLANK(LeaveTracker[[#This Row],[Employee Name]]),"-----",VLOOKUP(LeaveTracker[[#This Row],[Employee Name]],'List of Employees'!$B$4:$H$767,7))</f>
        <v>ONT</v>
      </c>
      <c r="F9019" s="66" t="str">
        <f>IF(ISBLANK(LeaveTracker[[#This Row],[Employee Name]]),"-----",VLOOKUP(LeaveTracker[[#This Row],[Employee Name]],'List of Employees'!$B$4:$H$767,6))</f>
        <v>CASUAL</v>
      </c>
      <c r="G9019" s="24">
        <v>45250</v>
      </c>
      <c r="H9019" s="24">
        <v>45254</v>
      </c>
      <c r="I9019" s="20" t="s">
        <v>82</v>
      </c>
      <c r="K9019" s="57" t="str">
        <f ca="1">LeaveTracker[[#This Row],[Days]]&amp;" "&amp;LeaveTracker[[#This Row],[Type of Leave]]</f>
        <v>5 VL</v>
      </c>
      <c r="L9019" s="23">
        <f ca="1">NETWORKDAYS(LeaveTracker[[#This Row],[Start Date]],LeaveTracker[[#This Row],[End Date]],lstHolidays)</f>
        <v>5</v>
      </c>
      <c r="M9019" s="27"/>
    </row>
    <row r="9020" spans="1:13" ht="30" customHeight="1" x14ac:dyDescent="0.3">
      <c r="A9020" s="27">
        <v>4956</v>
      </c>
      <c r="B9020" s="31">
        <v>45260</v>
      </c>
      <c r="C9020" s="31">
        <v>45236</v>
      </c>
      <c r="D9020" s="19" t="s">
        <v>2420</v>
      </c>
      <c r="E9020" s="20" t="str">
        <f>IF(ISBLANK(LeaveTracker[[#This Row],[Employee Name]]),"-----",VLOOKUP(LeaveTracker[[#This Row],[Employee Name]],'List of Employees'!$B$4:$H$767,7))</f>
        <v>ONT</v>
      </c>
      <c r="F9020" s="66" t="str">
        <f>IF(ISBLANK(LeaveTracker[[#This Row],[Employee Name]]),"-----",VLOOKUP(LeaveTracker[[#This Row],[Employee Name]],'List of Employees'!$B$4:$H$767,6))</f>
        <v>CASUAL</v>
      </c>
      <c r="G9020" s="24">
        <v>45257</v>
      </c>
      <c r="H9020" s="24">
        <v>45259</v>
      </c>
      <c r="I9020" s="20" t="s">
        <v>82</v>
      </c>
      <c r="K9020" s="57" t="str">
        <f ca="1">LeaveTracker[[#This Row],[Days]]&amp;" "&amp;LeaveTracker[[#This Row],[Type of Leave]]</f>
        <v>3 VL</v>
      </c>
      <c r="L9020" s="23">
        <f ca="1">NETWORKDAYS(LeaveTracker[[#This Row],[Start Date]],LeaveTracker[[#This Row],[End Date]],lstHolidays)</f>
        <v>3</v>
      </c>
      <c r="M9020" s="27"/>
    </row>
    <row r="9021" spans="1:13" ht="30" customHeight="1" x14ac:dyDescent="0.3">
      <c r="A9021" s="27">
        <v>4957</v>
      </c>
      <c r="B9021" s="31">
        <v>45260</v>
      </c>
      <c r="C9021" s="31">
        <v>45236</v>
      </c>
      <c r="D9021" s="19" t="s">
        <v>1854</v>
      </c>
      <c r="E9021" s="20" t="str">
        <f>IF(ISBLANK(LeaveTracker[[#This Row],[Employee Name]]),"-----",VLOOKUP(LeaveTracker[[#This Row],[Employee Name]],'List of Employees'!$B$4:$H$767,7))</f>
        <v>ONT</v>
      </c>
      <c r="F9021" s="66" t="str">
        <f>IF(ISBLANK(LeaveTracker[[#This Row],[Employee Name]]),"-----",VLOOKUP(LeaveTracker[[#This Row],[Employee Name]],'List of Employees'!$B$4:$H$767,6))</f>
        <v>CASUAL</v>
      </c>
      <c r="G9021" s="24">
        <v>45252</v>
      </c>
      <c r="H9021" s="21">
        <v>45254</v>
      </c>
      <c r="I9021" s="20" t="s">
        <v>82</v>
      </c>
      <c r="K9021" s="57" t="str">
        <f ca="1">LeaveTracker[[#This Row],[Days]]&amp;" "&amp;LeaveTracker[[#This Row],[Type of Leave]]</f>
        <v>3 VL</v>
      </c>
      <c r="L9021" s="23">
        <f ca="1">NETWORKDAYS(LeaveTracker[[#This Row],[Start Date]],LeaveTracker[[#This Row],[End Date]],lstHolidays)</f>
        <v>3</v>
      </c>
      <c r="M9021" s="27"/>
    </row>
    <row r="9022" spans="1:13" ht="30" customHeight="1" x14ac:dyDescent="0.3">
      <c r="A9022" s="27">
        <v>4958</v>
      </c>
      <c r="B9022" s="31">
        <v>45260</v>
      </c>
      <c r="C9022" s="31">
        <v>45237</v>
      </c>
      <c r="D9022" s="19" t="s">
        <v>1022</v>
      </c>
      <c r="E9022" s="20" t="str">
        <f>IF(ISBLANK(LeaveTracker[[#This Row],[Employee Name]]),"-----",VLOOKUP(LeaveTracker[[#This Row],[Employee Name]],'List of Employees'!$B$4:$H$767,7))</f>
        <v>ONT</v>
      </c>
      <c r="F9022" s="66" t="str">
        <f>IF(ISBLANK(LeaveTracker[[#This Row],[Employee Name]]),"-----",VLOOKUP(LeaveTracker[[#This Row],[Employee Name]],'List of Employees'!$B$4:$H$767,6))</f>
        <v>PERMANENT</v>
      </c>
      <c r="G9022" s="21" t="s">
        <v>2570</v>
      </c>
      <c r="H9022" s="21" t="s">
        <v>2570</v>
      </c>
      <c r="I9022" s="20" t="s">
        <v>81</v>
      </c>
      <c r="K9022" s="57" t="e">
        <f>LeaveTracker[[#This Row],[Days]]&amp;" "&amp;LeaveTracker[[#This Row],[Type of Leave]]</f>
        <v>#VALUE!</v>
      </c>
      <c r="L9022" s="23" t="e">
        <f>NETWORKDAYS(LeaveTracker[[#This Row],[Start Date]],LeaveTracker[[#This Row],[End Date]],lstHolidays)</f>
        <v>#VALUE!</v>
      </c>
      <c r="M9022" s="27"/>
    </row>
    <row r="9023" spans="1:13" ht="30" customHeight="1" x14ac:dyDescent="0.3">
      <c r="A9023" s="27">
        <v>4959</v>
      </c>
      <c r="B9023" s="31">
        <v>45260</v>
      </c>
      <c r="C9023" s="31">
        <v>45237</v>
      </c>
      <c r="D9023" s="19" t="s">
        <v>922</v>
      </c>
      <c r="E9023" s="20" t="str">
        <f>IF(ISBLANK(LeaveTracker[[#This Row],[Employee Name]]),"-----",VLOOKUP(LeaveTracker[[#This Row],[Employee Name]],'List of Employees'!$B$4:$H$767,7))</f>
        <v>TCNHS</v>
      </c>
      <c r="F9023" s="66" t="str">
        <f>IF(ISBLANK(LeaveTracker[[#This Row],[Employee Name]]),"-----",VLOOKUP(LeaveTracker[[#This Row],[Employee Name]],'List of Employees'!$B$4:$H$767,6))</f>
        <v>PERMANENT</v>
      </c>
      <c r="G9023" s="24">
        <v>45236</v>
      </c>
      <c r="H9023" s="24">
        <v>45237</v>
      </c>
      <c r="I9023" s="20" t="s">
        <v>81</v>
      </c>
      <c r="K9023" s="57" t="str">
        <f ca="1">LeaveTracker[[#This Row],[Days]]&amp;" "&amp;LeaveTracker[[#This Row],[Type of Leave]]</f>
        <v>2 SL</v>
      </c>
      <c r="L9023" s="23">
        <f ca="1">NETWORKDAYS(LeaveTracker[[#This Row],[Start Date]],LeaveTracker[[#This Row],[End Date]],lstHolidays)</f>
        <v>2</v>
      </c>
      <c r="M9023" s="27"/>
    </row>
    <row r="9024" spans="1:13" ht="30" customHeight="1" x14ac:dyDescent="0.3">
      <c r="A9024" s="27">
        <v>4960</v>
      </c>
      <c r="B9024" s="31">
        <v>45260</v>
      </c>
      <c r="C9024" s="31">
        <v>45239</v>
      </c>
      <c r="D9024" s="19" t="s">
        <v>188</v>
      </c>
      <c r="E9024" s="20" t="str">
        <f>IF(ISBLANK(LeaveTracker[[#This Row],[Employee Name]]),"-----",VLOOKUP(LeaveTracker[[#This Row],[Employee Name]],'List of Employees'!$B$4:$H$767,7))</f>
        <v>ONT</v>
      </c>
      <c r="F9024" s="66" t="str">
        <f>IF(ISBLANK(LeaveTracker[[#This Row],[Employee Name]]),"-----",VLOOKUP(LeaveTracker[[#This Row],[Employee Name]],'List of Employees'!$B$4:$H$767,6))</f>
        <v>PERMANENT</v>
      </c>
      <c r="G9024" s="24">
        <v>45252</v>
      </c>
      <c r="H9024" s="24">
        <v>45252</v>
      </c>
      <c r="I9024" s="19" t="s">
        <v>297</v>
      </c>
      <c r="J9024" s="42" t="s">
        <v>1000</v>
      </c>
      <c r="K9024" s="57" t="str">
        <f ca="1">LeaveTracker[[#This Row],[Days]]&amp;" "&amp;LeaveTracker[[#This Row],[Type of Leave]]</f>
        <v>1 OTHER</v>
      </c>
      <c r="L9024" s="23">
        <f ca="1">NETWORKDAYS(LeaveTracker[[#This Row],[Start Date]],LeaveTracker[[#This Row],[End Date]],lstHolidays)</f>
        <v>1</v>
      </c>
      <c r="M9024" s="27"/>
    </row>
    <row r="9025" spans="1:13" ht="30" customHeight="1" x14ac:dyDescent="0.3">
      <c r="A9025" s="27">
        <v>4961</v>
      </c>
      <c r="B9025" s="31">
        <v>45260</v>
      </c>
      <c r="C9025" s="31">
        <v>45244</v>
      </c>
      <c r="D9025" s="19" t="s">
        <v>680</v>
      </c>
      <c r="E9025" s="20" t="str">
        <f>IF(ISBLANK(LeaveTracker[[#This Row],[Employee Name]]),"-----",VLOOKUP(LeaveTracker[[#This Row],[Employee Name]],'List of Employees'!$B$4:$H$767,7))</f>
        <v>CEO</v>
      </c>
      <c r="F9025" s="66" t="str">
        <f>IF(ISBLANK(LeaveTracker[[#This Row],[Employee Name]]),"-----",VLOOKUP(LeaveTracker[[#This Row],[Employee Name]],'List of Employees'!$B$4:$H$767,6))</f>
        <v>PERMANENT</v>
      </c>
      <c r="G9025" s="24">
        <v>45271</v>
      </c>
      <c r="H9025" s="24">
        <v>45275</v>
      </c>
      <c r="I9025" s="20" t="s">
        <v>82</v>
      </c>
      <c r="K9025" s="57" t="str">
        <f ca="1">LeaveTracker[[#This Row],[Days]]&amp;" "&amp;LeaveTracker[[#This Row],[Type of Leave]]</f>
        <v>5 VL</v>
      </c>
      <c r="L9025" s="23">
        <f ca="1">NETWORKDAYS(LeaveTracker[[#This Row],[Start Date]],LeaveTracker[[#This Row],[End Date]],lstHolidays)</f>
        <v>5</v>
      </c>
      <c r="M9025" s="27"/>
    </row>
    <row r="9026" spans="1:13" ht="30" customHeight="1" x14ac:dyDescent="0.3">
      <c r="A9026" s="27">
        <v>4961</v>
      </c>
      <c r="B9026" s="31">
        <v>45260</v>
      </c>
      <c r="C9026" s="31">
        <v>45244</v>
      </c>
      <c r="D9026" s="19" t="s">
        <v>680</v>
      </c>
      <c r="E9026" s="20" t="str">
        <f>IF(ISBLANK(LeaveTracker[[#This Row],[Employee Name]]),"-----",VLOOKUP(LeaveTracker[[#This Row],[Employee Name]],'List of Employees'!$B$4:$H$767,7))</f>
        <v>CEO</v>
      </c>
      <c r="F9026" s="66" t="str">
        <f>IF(ISBLANK(LeaveTracker[[#This Row],[Employee Name]]),"-----",VLOOKUP(LeaveTracker[[#This Row],[Employee Name]],'List of Employees'!$B$4:$H$767,6))</f>
        <v>PERMANENT</v>
      </c>
      <c r="G9026" s="24">
        <v>45278</v>
      </c>
      <c r="H9026" s="24">
        <v>45282</v>
      </c>
      <c r="I9026" s="20" t="s">
        <v>82</v>
      </c>
      <c r="K9026" s="57" t="str">
        <f ca="1">LeaveTracker[[#This Row],[Days]]&amp;" "&amp;LeaveTracker[[#This Row],[Type of Leave]]</f>
        <v>5 VL</v>
      </c>
      <c r="L9026" s="23">
        <f ca="1">NETWORKDAYS(LeaveTracker[[#This Row],[Start Date]],LeaveTracker[[#This Row],[End Date]],lstHolidays)</f>
        <v>5</v>
      </c>
      <c r="M9026" s="27"/>
    </row>
    <row r="9027" spans="1:13" ht="30" customHeight="1" x14ac:dyDescent="0.3">
      <c r="A9027" s="27">
        <v>4961</v>
      </c>
      <c r="B9027" s="31">
        <v>45260</v>
      </c>
      <c r="C9027" s="31">
        <v>45244</v>
      </c>
      <c r="D9027" s="19" t="s">
        <v>680</v>
      </c>
      <c r="E9027" s="20" t="str">
        <f>IF(ISBLANK(LeaveTracker[[#This Row],[Employee Name]]),"-----",VLOOKUP(LeaveTracker[[#This Row],[Employee Name]],'List of Employees'!$B$4:$H$767,7))</f>
        <v>CEO</v>
      </c>
      <c r="F9027" s="66" t="str">
        <f>IF(ISBLANK(LeaveTracker[[#This Row],[Employee Name]]),"-----",VLOOKUP(LeaveTracker[[#This Row],[Employee Name]],'List of Employees'!$B$4:$H$767,6))</f>
        <v>PERMANENT</v>
      </c>
      <c r="G9027" s="24">
        <v>45286</v>
      </c>
      <c r="H9027" s="24">
        <v>45289</v>
      </c>
      <c r="I9027" s="20" t="s">
        <v>82</v>
      </c>
      <c r="K9027" s="57" t="str">
        <f ca="1">LeaveTracker[[#This Row],[Days]]&amp;" "&amp;LeaveTracker[[#This Row],[Type of Leave]]</f>
        <v>3 VL</v>
      </c>
      <c r="L9027" s="23">
        <f ca="1">NETWORKDAYS(LeaveTracker[[#This Row],[Start Date]],LeaveTracker[[#This Row],[End Date]],lstHolidays)</f>
        <v>3</v>
      </c>
      <c r="M9027" s="27"/>
    </row>
    <row r="9028" spans="1:13" ht="30" customHeight="1" x14ac:dyDescent="0.3">
      <c r="A9028" s="27">
        <v>4961</v>
      </c>
      <c r="B9028" s="31">
        <v>45260</v>
      </c>
      <c r="C9028" s="31">
        <v>45244</v>
      </c>
      <c r="D9028" s="19" t="s">
        <v>680</v>
      </c>
      <c r="E9028" s="20" t="str">
        <f>IF(ISBLANK(LeaveTracker[[#This Row],[Employee Name]]),"-----",VLOOKUP(LeaveTracker[[#This Row],[Employee Name]],'List of Employees'!$B$4:$H$767,7))</f>
        <v>CEO</v>
      </c>
      <c r="F9028" s="66" t="str">
        <f>IF(ISBLANK(LeaveTracker[[#This Row],[Employee Name]]),"-----",VLOOKUP(LeaveTracker[[#This Row],[Employee Name]],'List of Employees'!$B$4:$H$767,6))</f>
        <v>PERMANENT</v>
      </c>
      <c r="G9028" s="24">
        <v>44928</v>
      </c>
      <c r="H9028" s="24">
        <v>44931</v>
      </c>
      <c r="I9028" s="20" t="s">
        <v>82</v>
      </c>
      <c r="K9028" s="57" t="str">
        <f>LeaveTracker[[#This Row],[Days]]&amp;" "&amp;LeaveTracker[[#This Row],[Type of Leave]]</f>
        <v>4 VL</v>
      </c>
      <c r="L9028" s="23">
        <v>4</v>
      </c>
      <c r="M9028" s="27"/>
    </row>
    <row r="9029" spans="1:13" ht="30" customHeight="1" x14ac:dyDescent="0.3">
      <c r="A9029" s="27">
        <v>4961</v>
      </c>
      <c r="B9029" s="31">
        <v>45260</v>
      </c>
      <c r="C9029" s="31">
        <v>45244</v>
      </c>
      <c r="D9029" s="19" t="s">
        <v>680</v>
      </c>
      <c r="E9029" s="20" t="str">
        <f>IF(ISBLANK(LeaveTracker[[#This Row],[Employee Name]]),"-----",VLOOKUP(LeaveTracker[[#This Row],[Employee Name]],'List of Employees'!$B$4:$H$767,7))</f>
        <v>CEO</v>
      </c>
      <c r="F9029" s="66" t="str">
        <f>IF(ISBLANK(LeaveTracker[[#This Row],[Employee Name]]),"-----",VLOOKUP(LeaveTracker[[#This Row],[Employee Name]],'List of Employees'!$B$4:$H$767,6))</f>
        <v>PERMANENT</v>
      </c>
      <c r="G9029" s="24">
        <v>45299</v>
      </c>
      <c r="H9029" s="24">
        <v>45303</v>
      </c>
      <c r="I9029" s="20" t="s">
        <v>82</v>
      </c>
      <c r="K9029" s="57" t="str">
        <f ca="1">LeaveTracker[[#This Row],[Days]]&amp;" "&amp;LeaveTracker[[#This Row],[Type of Leave]]</f>
        <v>5 VL</v>
      </c>
      <c r="L9029" s="23">
        <f ca="1">NETWORKDAYS(LeaveTracker[[#This Row],[Start Date]],LeaveTracker[[#This Row],[End Date]],lstHolidays)</f>
        <v>5</v>
      </c>
      <c r="M9029" s="27"/>
    </row>
    <row r="9030" spans="1:13" ht="30" customHeight="1" x14ac:dyDescent="0.3">
      <c r="A9030" s="27">
        <v>4962</v>
      </c>
      <c r="B9030" s="31">
        <v>45260</v>
      </c>
      <c r="C9030" s="31">
        <v>45238</v>
      </c>
      <c r="D9030" s="19" t="s">
        <v>2138</v>
      </c>
      <c r="E9030" s="20" t="str">
        <f>IF(ISBLANK(LeaveTracker[[#This Row],[Employee Name]]),"-----",VLOOKUP(LeaveTracker[[#This Row],[Employee Name]],'List of Employees'!$B$4:$H$767,7))</f>
        <v>OSPITAL NG TAGAYTAY</v>
      </c>
      <c r="F9030" s="66" t="str">
        <f>IF(ISBLANK(LeaveTracker[[#This Row],[Employee Name]]),"-----",VLOOKUP(LeaveTracker[[#This Row],[Employee Name]],'List of Employees'!$B$4:$H$767,6))</f>
        <v>PERMANENT</v>
      </c>
      <c r="G9030" s="24">
        <v>45251</v>
      </c>
      <c r="H9030" s="24">
        <v>45252</v>
      </c>
      <c r="I9030" s="19" t="s">
        <v>297</v>
      </c>
      <c r="J9030" s="42" t="s">
        <v>1000</v>
      </c>
      <c r="K9030" s="57" t="str">
        <f ca="1">LeaveTracker[[#This Row],[Days]]&amp;" "&amp;LeaveTracker[[#This Row],[Type of Leave]]</f>
        <v>2 OTHER</v>
      </c>
      <c r="L9030" s="23">
        <f ca="1">NETWORKDAYS(LeaveTracker[[#This Row],[Start Date]],LeaveTracker[[#This Row],[End Date]],lstHolidays)</f>
        <v>2</v>
      </c>
      <c r="M9030" s="27"/>
    </row>
    <row r="9031" spans="1:13" ht="30" customHeight="1" x14ac:dyDescent="0.3">
      <c r="A9031" s="27">
        <v>4963</v>
      </c>
      <c r="B9031" s="31">
        <v>45260</v>
      </c>
      <c r="C9031" s="31">
        <v>45238</v>
      </c>
      <c r="D9031" s="19" t="s">
        <v>2138</v>
      </c>
      <c r="E9031" s="20" t="str">
        <f>IF(ISBLANK(LeaveTracker[[#This Row],[Employee Name]]),"-----",VLOOKUP(LeaveTracker[[#This Row],[Employee Name]],'List of Employees'!$B$4:$H$767,7))</f>
        <v>OSPITAL NG TAGAYTAY</v>
      </c>
      <c r="F9031" s="66" t="str">
        <f>IF(ISBLANK(LeaveTracker[[#This Row],[Employee Name]]),"-----",VLOOKUP(LeaveTracker[[#This Row],[Employee Name]],'List of Employees'!$B$4:$H$767,6))</f>
        <v>PERMANENT</v>
      </c>
      <c r="G9031" s="24">
        <v>45253</v>
      </c>
      <c r="H9031" s="24">
        <v>45255</v>
      </c>
      <c r="I9031" s="20" t="s">
        <v>82</v>
      </c>
      <c r="K9031" s="57" t="str">
        <f ca="1">LeaveTracker[[#This Row],[Days]]&amp;" "&amp;LeaveTracker[[#This Row],[Type of Leave]]</f>
        <v>2 VL</v>
      </c>
      <c r="L9031" s="23">
        <f ca="1">NETWORKDAYS(LeaveTracker[[#This Row],[Start Date]],LeaveTracker[[#This Row],[End Date]],lstHolidays)</f>
        <v>2</v>
      </c>
      <c r="M9031" s="27"/>
    </row>
    <row r="9032" spans="1:13" ht="30" customHeight="1" x14ac:dyDescent="0.3">
      <c r="A9032" s="27">
        <v>4964</v>
      </c>
      <c r="B9032" s="31">
        <v>45260</v>
      </c>
      <c r="C9032" s="31">
        <v>45243</v>
      </c>
      <c r="D9032" s="19" t="s">
        <v>202</v>
      </c>
      <c r="E9032" s="20" t="str">
        <f>IF(ISBLANK(LeaveTracker[[#This Row],[Employee Name]]),"-----",VLOOKUP(LeaveTracker[[#This Row],[Employee Name]],'List of Employees'!$B$4:$H$767,7))</f>
        <v>ONT</v>
      </c>
      <c r="F9032" s="66" t="str">
        <f>IF(ISBLANK(LeaveTracker[[#This Row],[Employee Name]]),"-----",VLOOKUP(LeaveTracker[[#This Row],[Employee Name]],'List of Employees'!$B$4:$H$767,6))</f>
        <v>PERMANENT</v>
      </c>
      <c r="G9032" s="24">
        <v>45252</v>
      </c>
      <c r="H9032" s="24">
        <v>45254</v>
      </c>
      <c r="I9032" s="20" t="s">
        <v>82</v>
      </c>
      <c r="K9032" s="57" t="str">
        <f ca="1">LeaveTracker[[#This Row],[Days]]&amp;" "&amp;LeaveTracker[[#This Row],[Type of Leave]]</f>
        <v>3 VL</v>
      </c>
      <c r="L9032" s="23">
        <f ca="1">NETWORKDAYS(LeaveTracker[[#This Row],[Start Date]],LeaveTracker[[#This Row],[End Date]],lstHolidays)</f>
        <v>3</v>
      </c>
      <c r="M9032" s="27"/>
    </row>
    <row r="9033" spans="1:13" ht="30" customHeight="1" x14ac:dyDescent="0.3">
      <c r="A9033" s="27">
        <v>4964</v>
      </c>
      <c r="B9033" s="31">
        <v>45260</v>
      </c>
      <c r="C9033" s="31">
        <v>45243</v>
      </c>
      <c r="D9033" s="19" t="s">
        <v>202</v>
      </c>
      <c r="E9033" s="20" t="str">
        <f>IF(ISBLANK(LeaveTracker[[#This Row],[Employee Name]]),"-----",VLOOKUP(LeaveTracker[[#This Row],[Employee Name]],'List of Employees'!$B$4:$H$767,7))</f>
        <v>ONT</v>
      </c>
      <c r="F9033" s="66" t="str">
        <f>IF(ISBLANK(LeaveTracker[[#This Row],[Employee Name]]),"-----",VLOOKUP(LeaveTracker[[#This Row],[Employee Name]],'List of Employees'!$B$4:$H$767,6))</f>
        <v>PERMANENT</v>
      </c>
      <c r="G9033" s="24">
        <v>45257</v>
      </c>
      <c r="H9033" s="24">
        <v>45259</v>
      </c>
      <c r="I9033" s="20" t="s">
        <v>82</v>
      </c>
      <c r="K9033" s="57" t="str">
        <f ca="1">LeaveTracker[[#This Row],[Days]]&amp;" "&amp;LeaveTracker[[#This Row],[Type of Leave]]</f>
        <v>3 VL</v>
      </c>
      <c r="L9033" s="23">
        <f ca="1">NETWORKDAYS(LeaveTracker[[#This Row],[Start Date]],LeaveTracker[[#This Row],[End Date]],lstHolidays)</f>
        <v>3</v>
      </c>
      <c r="M9033" s="27"/>
    </row>
    <row r="9034" spans="1:13" ht="30" customHeight="1" x14ac:dyDescent="0.3">
      <c r="A9034" s="27">
        <v>4965</v>
      </c>
      <c r="B9034" s="31">
        <v>45260</v>
      </c>
      <c r="C9034" s="31">
        <v>45243</v>
      </c>
      <c r="D9034" s="19" t="s">
        <v>969</v>
      </c>
      <c r="E9034" s="20" t="str">
        <f>IF(ISBLANK(LeaveTracker[[#This Row],[Employee Name]]),"-----",VLOOKUP(LeaveTracker[[#This Row],[Employee Name]],'List of Employees'!$B$4:$H$767,7))</f>
        <v>CSU</v>
      </c>
      <c r="F9034" s="66" t="str">
        <f>IF(ISBLANK(LeaveTracker[[#This Row],[Employee Name]]),"-----",VLOOKUP(LeaveTracker[[#This Row],[Employee Name]],'List of Employees'!$B$4:$H$767,6))</f>
        <v>PERMANENT</v>
      </c>
      <c r="G9034" s="24">
        <v>45224</v>
      </c>
      <c r="H9034" s="24">
        <v>45230</v>
      </c>
      <c r="I9034" s="20" t="s">
        <v>81</v>
      </c>
      <c r="K9034" s="57" t="str">
        <f ca="1">LeaveTracker[[#This Row],[Days]]&amp;" "&amp;LeaveTracker[[#This Row],[Type of Leave]]</f>
        <v>4 SL</v>
      </c>
      <c r="L9034" s="23">
        <f ca="1">NETWORKDAYS(LeaveTracker[[#This Row],[Start Date]],LeaveTracker[[#This Row],[End Date]],lstHolidays)</f>
        <v>4</v>
      </c>
      <c r="M9034" s="27"/>
    </row>
    <row r="9035" spans="1:13" ht="30" customHeight="1" x14ac:dyDescent="0.3">
      <c r="A9035" s="27">
        <v>4965</v>
      </c>
      <c r="B9035" s="31">
        <v>45260</v>
      </c>
      <c r="C9035" s="31">
        <v>45243</v>
      </c>
      <c r="D9035" s="19" t="s">
        <v>969</v>
      </c>
      <c r="E9035" s="20" t="str">
        <f>IF(ISBLANK(LeaveTracker[[#This Row],[Employee Name]]),"-----",VLOOKUP(LeaveTracker[[#This Row],[Employee Name]],'List of Employees'!$B$4:$H$767,7))</f>
        <v>CSU</v>
      </c>
      <c r="F9035" s="66" t="str">
        <f>IF(ISBLANK(LeaveTracker[[#This Row],[Employee Name]]),"-----",VLOOKUP(LeaveTracker[[#This Row],[Employee Name]],'List of Employees'!$B$4:$H$767,6))</f>
        <v>PERMANENT</v>
      </c>
      <c r="G9035" s="24">
        <v>45233</v>
      </c>
      <c r="H9035" s="24">
        <v>45259</v>
      </c>
      <c r="I9035" s="20" t="s">
        <v>81</v>
      </c>
      <c r="K9035" s="57" t="str">
        <f>LeaveTracker[[#This Row],[Days]]&amp;" "&amp;LeaveTracker[[#This Row],[Type of Leave]]</f>
        <v>20 SL</v>
      </c>
      <c r="L9035" s="23">
        <v>20</v>
      </c>
      <c r="M9035" s="27"/>
    </row>
    <row r="9036" spans="1:13" ht="30" customHeight="1" x14ac:dyDescent="0.3">
      <c r="A9036" s="27">
        <v>4966</v>
      </c>
      <c r="B9036" s="31">
        <v>45260</v>
      </c>
      <c r="C9036" s="31">
        <v>45243</v>
      </c>
      <c r="D9036" s="19" t="s">
        <v>395</v>
      </c>
      <c r="E9036" s="20" t="str">
        <f>IF(ISBLANK(LeaveTracker[[#This Row],[Employee Name]]),"-----",VLOOKUP(LeaveTracker[[#This Row],[Employee Name]],'List of Employees'!$B$4:$H$767,7))</f>
        <v>CTO</v>
      </c>
      <c r="F9036" s="66" t="str">
        <f>IF(ISBLANK(LeaveTracker[[#This Row],[Employee Name]]),"-----",VLOOKUP(LeaveTracker[[#This Row],[Employee Name]],'List of Employees'!$B$4:$H$767,6))</f>
        <v>PERMANENT</v>
      </c>
      <c r="G9036" s="24">
        <v>45240</v>
      </c>
      <c r="H9036" s="24">
        <v>45240</v>
      </c>
      <c r="I9036" s="20" t="s">
        <v>81</v>
      </c>
      <c r="K9036" s="57" t="str">
        <f ca="1">LeaveTracker[[#This Row],[Days]]&amp;" "&amp;LeaveTracker[[#This Row],[Type of Leave]]</f>
        <v>1 SL</v>
      </c>
      <c r="L9036" s="23">
        <f ca="1">NETWORKDAYS(LeaveTracker[[#This Row],[Start Date]],LeaveTracker[[#This Row],[End Date]],lstHolidays)</f>
        <v>1</v>
      </c>
      <c r="M9036" s="27"/>
    </row>
    <row r="9037" spans="1:13" ht="30" customHeight="1" x14ac:dyDescent="0.3">
      <c r="A9037" s="27">
        <v>4967</v>
      </c>
      <c r="B9037" s="31">
        <v>45260</v>
      </c>
      <c r="C9037" s="31">
        <v>45236</v>
      </c>
      <c r="D9037" s="19" t="s">
        <v>434</v>
      </c>
      <c r="E9037" s="20" t="str">
        <f>IF(ISBLANK(LeaveTracker[[#This Row],[Employee Name]]),"-----",VLOOKUP(LeaveTracker[[#This Row],[Employee Name]],'List of Employees'!$B$4:$H$767,7))</f>
        <v>INTERNAL</v>
      </c>
      <c r="F9037" s="66" t="str">
        <f>IF(ISBLANK(LeaveTracker[[#This Row],[Employee Name]]),"-----",VLOOKUP(LeaveTracker[[#This Row],[Employee Name]],'List of Employees'!$B$4:$H$767,6))</f>
        <v>PERMANENT</v>
      </c>
      <c r="G9037" s="24">
        <v>45233</v>
      </c>
      <c r="H9037" s="24">
        <v>45233</v>
      </c>
      <c r="I9037" s="20" t="s">
        <v>81</v>
      </c>
      <c r="K9037" s="57" t="str">
        <f ca="1">LeaveTracker[[#This Row],[Days]]&amp;" "&amp;LeaveTracker[[#This Row],[Type of Leave]]</f>
        <v>1 SL</v>
      </c>
      <c r="L9037" s="23">
        <f ca="1">NETWORKDAYS(LeaveTracker[[#This Row],[Start Date]],LeaveTracker[[#This Row],[End Date]],lstHolidays)</f>
        <v>1</v>
      </c>
      <c r="M9037" s="27"/>
    </row>
    <row r="9038" spans="1:13" ht="30" customHeight="1" x14ac:dyDescent="0.3">
      <c r="A9038" s="27">
        <v>4968</v>
      </c>
      <c r="B9038" s="31">
        <v>45260</v>
      </c>
      <c r="C9038" s="31">
        <v>45236</v>
      </c>
      <c r="D9038" s="19" t="s">
        <v>406</v>
      </c>
      <c r="E9038" s="20" t="str">
        <f>IF(ISBLANK(LeaveTracker[[#This Row],[Employee Name]]),"-----",VLOOKUP(LeaveTracker[[#This Row],[Employee Name]],'List of Employees'!$B$4:$H$767,7))</f>
        <v>CTO</v>
      </c>
      <c r="F9038" s="66" t="str">
        <f>IF(ISBLANK(LeaveTracker[[#This Row],[Employee Name]]),"-----",VLOOKUP(LeaveTracker[[#This Row],[Employee Name]],'List of Employees'!$B$4:$H$767,6))</f>
        <v>PERMANENT</v>
      </c>
      <c r="G9038" s="24">
        <v>45240</v>
      </c>
      <c r="H9038" s="24">
        <v>45240</v>
      </c>
      <c r="I9038" s="20" t="s">
        <v>81</v>
      </c>
      <c r="K9038" s="57" t="str">
        <f ca="1">LeaveTracker[[#This Row],[Days]]&amp;" "&amp;LeaveTracker[[#This Row],[Type of Leave]]</f>
        <v>1 SL</v>
      </c>
      <c r="L9038" s="23">
        <f ca="1">NETWORKDAYS(LeaveTracker[[#This Row],[Start Date]],LeaveTracker[[#This Row],[End Date]],lstHolidays)</f>
        <v>1</v>
      </c>
      <c r="M9038" s="27"/>
    </row>
    <row r="9039" spans="1:13" ht="30" customHeight="1" x14ac:dyDescent="0.3">
      <c r="A9039" s="27">
        <v>4969</v>
      </c>
      <c r="B9039" s="31">
        <v>45260</v>
      </c>
      <c r="C9039" s="31">
        <v>45243</v>
      </c>
      <c r="D9039" s="19" t="s">
        <v>621</v>
      </c>
      <c r="E9039" s="20" t="str">
        <f>IF(ISBLANK(LeaveTracker[[#This Row],[Employee Name]]),"-----",VLOOKUP(LeaveTracker[[#This Row],[Employee Name]],'List of Employees'!$B$4:$H$767,7))</f>
        <v>CTO</v>
      </c>
      <c r="F9039" s="66" t="str">
        <f>IF(ISBLANK(LeaveTracker[[#This Row],[Employee Name]]),"-----",VLOOKUP(LeaveTracker[[#This Row],[Employee Name]],'List of Employees'!$B$4:$H$767,6))</f>
        <v>PERMANENT</v>
      </c>
      <c r="G9039" s="24">
        <v>45240</v>
      </c>
      <c r="H9039" s="24">
        <v>45240</v>
      </c>
      <c r="I9039" s="20" t="s">
        <v>81</v>
      </c>
      <c r="K9039" s="57" t="str">
        <f ca="1">LeaveTracker[[#This Row],[Days]]&amp;" "&amp;LeaveTracker[[#This Row],[Type of Leave]]</f>
        <v>1 SL</v>
      </c>
      <c r="L9039" s="23">
        <f ca="1">NETWORKDAYS(LeaveTracker[[#This Row],[Start Date]],LeaveTracker[[#This Row],[End Date]],lstHolidays)</f>
        <v>1</v>
      </c>
      <c r="M9039" s="27"/>
    </row>
    <row r="9040" spans="1:13" ht="30" customHeight="1" x14ac:dyDescent="0.3">
      <c r="A9040" s="27">
        <v>4970</v>
      </c>
      <c r="B9040" s="31">
        <v>45260</v>
      </c>
      <c r="C9040" s="31">
        <v>45243</v>
      </c>
      <c r="D9040" s="19" t="s">
        <v>505</v>
      </c>
      <c r="E9040" s="20" t="str">
        <f>IF(ISBLANK(LeaveTracker[[#This Row],[Employee Name]]),"-----",VLOOKUP(LeaveTracker[[#This Row],[Employee Name]],'List of Employees'!$B$4:$H$767,7))</f>
        <v>ACCOUNTING</v>
      </c>
      <c r="F9040" s="66" t="str">
        <f>IF(ISBLANK(LeaveTracker[[#This Row],[Employee Name]]),"-----",VLOOKUP(LeaveTracker[[#This Row],[Employee Name]],'List of Employees'!$B$4:$H$767,6))</f>
        <v>PERMANENT</v>
      </c>
      <c r="G9040" s="24">
        <v>45250</v>
      </c>
      <c r="H9040" s="24">
        <v>45250</v>
      </c>
      <c r="I9040" s="20" t="s">
        <v>82</v>
      </c>
      <c r="K9040" s="57" t="str">
        <f ca="1">LeaveTracker[[#This Row],[Days]]&amp;" "&amp;LeaveTracker[[#This Row],[Type of Leave]]</f>
        <v>1 VL</v>
      </c>
      <c r="L9040" s="23">
        <f ca="1">NETWORKDAYS(LeaveTracker[[#This Row],[Start Date]],LeaveTracker[[#This Row],[End Date]],lstHolidays)</f>
        <v>1</v>
      </c>
      <c r="M9040" s="27"/>
    </row>
    <row r="9041" spans="1:13" ht="30" customHeight="1" x14ac:dyDescent="0.3">
      <c r="A9041" s="27">
        <v>4970</v>
      </c>
      <c r="B9041" s="31">
        <v>45260</v>
      </c>
      <c r="C9041" s="31">
        <v>45243</v>
      </c>
      <c r="D9041" s="19" t="s">
        <v>505</v>
      </c>
      <c r="E9041" s="20" t="str">
        <f>IF(ISBLANK(LeaveTracker[[#This Row],[Employee Name]]),"-----",VLOOKUP(LeaveTracker[[#This Row],[Employee Name]],'List of Employees'!$B$4:$H$767,7))</f>
        <v>ACCOUNTING</v>
      </c>
      <c r="F9041" s="66" t="str">
        <f>IF(ISBLANK(LeaveTracker[[#This Row],[Employee Name]]),"-----",VLOOKUP(LeaveTracker[[#This Row],[Employee Name]],'List of Employees'!$B$4:$H$767,6))</f>
        <v>PERMANENT</v>
      </c>
      <c r="G9041" s="24">
        <v>45258</v>
      </c>
      <c r="H9041" s="24">
        <v>45258</v>
      </c>
      <c r="I9041" s="20" t="s">
        <v>82</v>
      </c>
      <c r="K9041" s="57" t="str">
        <f ca="1">LeaveTracker[[#This Row],[Days]]&amp;" "&amp;LeaveTracker[[#This Row],[Type of Leave]]</f>
        <v>1 VL</v>
      </c>
      <c r="L9041" s="23">
        <f ca="1">NETWORKDAYS(LeaveTracker[[#This Row],[Start Date]],LeaveTracker[[#This Row],[End Date]],lstHolidays)</f>
        <v>1</v>
      </c>
      <c r="M9041" s="27"/>
    </row>
    <row r="9042" spans="1:13" ht="30" customHeight="1" x14ac:dyDescent="0.3">
      <c r="A9042" s="27">
        <v>4971</v>
      </c>
      <c r="B9042" s="31">
        <v>45260</v>
      </c>
      <c r="C9042" s="31">
        <v>45251</v>
      </c>
      <c r="D9042" s="19" t="s">
        <v>1867</v>
      </c>
      <c r="E9042" s="20" t="str">
        <f>IF(ISBLANK(LeaveTracker[[#This Row],[Employee Name]]),"-----",VLOOKUP(LeaveTracker[[#This Row],[Employee Name]],'List of Employees'!$B$4:$H$767,7))</f>
        <v>GSO</v>
      </c>
      <c r="F9042" s="66" t="str">
        <f>IF(ISBLANK(LeaveTracker[[#This Row],[Employee Name]]),"-----",VLOOKUP(LeaveTracker[[#This Row],[Employee Name]],'List of Employees'!$B$4:$H$767,6))</f>
        <v>CASUAL</v>
      </c>
      <c r="G9042" s="24">
        <v>45250</v>
      </c>
      <c r="H9042" s="24">
        <v>45250</v>
      </c>
      <c r="I9042" s="20" t="s">
        <v>81</v>
      </c>
      <c r="K9042" s="57" t="str">
        <f ca="1">LeaveTracker[[#This Row],[Days]]&amp;" "&amp;LeaveTracker[[#This Row],[Type of Leave]]</f>
        <v>1 SL</v>
      </c>
      <c r="L9042" s="23">
        <f ca="1">NETWORKDAYS(LeaveTracker[[#This Row],[Start Date]],LeaveTracker[[#This Row],[End Date]],lstHolidays)</f>
        <v>1</v>
      </c>
      <c r="M9042" s="27"/>
    </row>
    <row r="9043" spans="1:13" ht="30" customHeight="1" x14ac:dyDescent="0.3">
      <c r="A9043" s="27">
        <v>4972</v>
      </c>
      <c r="B9043" s="31">
        <v>45260</v>
      </c>
      <c r="C9043" s="31">
        <v>45251</v>
      </c>
      <c r="D9043" s="19" t="s">
        <v>1846</v>
      </c>
      <c r="E9043" s="20" t="str">
        <f>IF(ISBLANK(LeaveTracker[[#This Row],[Employee Name]]),"-----",VLOOKUP(LeaveTracker[[#This Row],[Employee Name]],'List of Employees'!$B$4:$H$767,7))</f>
        <v>TICC</v>
      </c>
      <c r="F9043" s="66" t="str">
        <f>IF(ISBLANK(LeaveTracker[[#This Row],[Employee Name]]),"-----",VLOOKUP(LeaveTracker[[#This Row],[Employee Name]],'List of Employees'!$B$4:$H$767,6))</f>
        <v>CASUAL</v>
      </c>
      <c r="G9043" s="24">
        <v>45246</v>
      </c>
      <c r="H9043" s="24">
        <v>45247</v>
      </c>
      <c r="I9043" s="20" t="s">
        <v>81</v>
      </c>
      <c r="K9043" s="57" t="str">
        <f ca="1">LeaveTracker[[#This Row],[Days]]&amp;" "&amp;LeaveTracker[[#This Row],[Type of Leave]]</f>
        <v>2 SL</v>
      </c>
      <c r="L9043" s="23">
        <f ca="1">NETWORKDAYS(LeaveTracker[[#This Row],[Start Date]],LeaveTracker[[#This Row],[End Date]],lstHolidays)</f>
        <v>2</v>
      </c>
      <c r="M9043" s="27"/>
    </row>
    <row r="9044" spans="1:13" ht="30" customHeight="1" x14ac:dyDescent="0.3">
      <c r="A9044" s="27">
        <v>4973</v>
      </c>
      <c r="B9044" s="31">
        <v>45260</v>
      </c>
      <c r="C9044" s="31">
        <v>45250</v>
      </c>
      <c r="D9044" s="19" t="s">
        <v>1744</v>
      </c>
      <c r="E9044" s="20" t="str">
        <f>IF(ISBLANK(LeaveTracker[[#This Row],[Employee Name]]),"-----",VLOOKUP(LeaveTracker[[#This Row],[Employee Name]],'List of Employees'!$B$4:$H$767,7))</f>
        <v>MAHOGANY MARKET</v>
      </c>
      <c r="F9044" s="66" t="str">
        <f>IF(ISBLANK(LeaveTracker[[#This Row],[Employee Name]]),"-----",VLOOKUP(LeaveTracker[[#This Row],[Employee Name]],'List of Employees'!$B$4:$H$767,6))</f>
        <v>CASUAL</v>
      </c>
      <c r="G9044" s="24">
        <v>45247</v>
      </c>
      <c r="H9044" s="24">
        <v>45247</v>
      </c>
      <c r="I9044" s="20" t="s">
        <v>81</v>
      </c>
      <c r="K9044" s="57" t="str">
        <f ca="1">LeaveTracker[[#This Row],[Days]]&amp;" "&amp;LeaveTracker[[#This Row],[Type of Leave]]</f>
        <v>1 SL</v>
      </c>
      <c r="L9044" s="23">
        <f ca="1">NETWORKDAYS(LeaveTracker[[#This Row],[Start Date]],LeaveTracker[[#This Row],[End Date]],lstHolidays)</f>
        <v>1</v>
      </c>
      <c r="M9044" s="27"/>
    </row>
    <row r="9045" spans="1:13" ht="30" customHeight="1" x14ac:dyDescent="0.3">
      <c r="A9045" s="27">
        <v>4974</v>
      </c>
      <c r="B9045" s="31">
        <v>45260</v>
      </c>
      <c r="C9045" s="31">
        <v>45248</v>
      </c>
      <c r="D9045" s="19" t="s">
        <v>1891</v>
      </c>
      <c r="E9045" s="20" t="str">
        <f>IF(ISBLANK(LeaveTracker[[#This Row],[Employee Name]]),"-----",VLOOKUP(LeaveTracker[[#This Row],[Employee Name]],'List of Employees'!$B$4:$H$767,7))</f>
        <v>PICNIC GROVE</v>
      </c>
      <c r="F9045" s="66" t="str">
        <f>IF(ISBLANK(LeaveTracker[[#This Row],[Employee Name]]),"-----",VLOOKUP(LeaveTracker[[#This Row],[Employee Name]],'List of Employees'!$B$4:$H$767,6))</f>
        <v>CASUAL</v>
      </c>
      <c r="G9045" s="24">
        <v>45246</v>
      </c>
      <c r="H9045" s="24">
        <v>45247</v>
      </c>
      <c r="I9045" s="20" t="s">
        <v>81</v>
      </c>
      <c r="K9045" s="57" t="str">
        <f ca="1">LeaveTracker[[#This Row],[Days]]&amp;" "&amp;LeaveTracker[[#This Row],[Type of Leave]]</f>
        <v>2 SL</v>
      </c>
      <c r="L9045" s="23">
        <f ca="1">NETWORKDAYS(LeaveTracker[[#This Row],[Start Date]],LeaveTracker[[#This Row],[End Date]],lstHolidays)</f>
        <v>2</v>
      </c>
      <c r="M9045" s="27"/>
    </row>
    <row r="9046" spans="1:13" ht="30" customHeight="1" x14ac:dyDescent="0.3">
      <c r="A9046" s="27">
        <v>4975</v>
      </c>
      <c r="B9046" s="31">
        <v>45260</v>
      </c>
      <c r="C9046" s="31">
        <v>45236</v>
      </c>
      <c r="D9046" s="19" t="s">
        <v>1746</v>
      </c>
      <c r="E9046" s="20" t="str">
        <f>IF(ISBLANK(LeaveTracker[[#This Row],[Employee Name]]),"-----",VLOOKUP(LeaveTracker[[#This Row],[Employee Name]],'List of Employees'!$B$4:$H$767,7))</f>
        <v>BPLO</v>
      </c>
      <c r="F9046" s="66" t="str">
        <f>IF(ISBLANK(LeaveTracker[[#This Row],[Employee Name]]),"-----",VLOOKUP(LeaveTracker[[#This Row],[Employee Name]],'List of Employees'!$B$4:$H$767,6))</f>
        <v>CASUAL</v>
      </c>
      <c r="G9046" s="24">
        <v>45246</v>
      </c>
      <c r="H9046" s="24">
        <v>45247</v>
      </c>
      <c r="I9046" s="20" t="s">
        <v>81</v>
      </c>
      <c r="K9046" s="57" t="str">
        <f ca="1">LeaveTracker[[#This Row],[Days]]&amp;" "&amp;LeaveTracker[[#This Row],[Type of Leave]]</f>
        <v>2 SL</v>
      </c>
      <c r="L9046" s="23">
        <f ca="1">NETWORKDAYS(LeaveTracker[[#This Row],[Start Date]],LeaveTracker[[#This Row],[End Date]],lstHolidays)</f>
        <v>2</v>
      </c>
      <c r="M9046" s="27"/>
    </row>
    <row r="9047" spans="1:13" ht="30" customHeight="1" x14ac:dyDescent="0.3">
      <c r="A9047" s="27">
        <v>4976</v>
      </c>
      <c r="B9047" s="31">
        <v>45260</v>
      </c>
      <c r="C9047" s="31">
        <v>45247</v>
      </c>
      <c r="D9047" s="19" t="s">
        <v>1913</v>
      </c>
      <c r="E9047" s="20" t="str">
        <f>IF(ISBLANK(LeaveTracker[[#This Row],[Employee Name]]),"-----",VLOOKUP(LeaveTracker[[#This Row],[Employee Name]],'List of Employees'!$B$4:$H$767,7))</f>
        <v>CHO</v>
      </c>
      <c r="F9047" s="66" t="str">
        <f>IF(ISBLANK(LeaveTracker[[#This Row],[Employee Name]]),"-----",VLOOKUP(LeaveTracker[[#This Row],[Employee Name]],'List of Employees'!$B$4:$H$767,6))</f>
        <v>PERMANENT</v>
      </c>
      <c r="G9047" s="24">
        <v>45251</v>
      </c>
      <c r="H9047" s="24">
        <v>45251</v>
      </c>
      <c r="I9047" s="20" t="s">
        <v>82</v>
      </c>
      <c r="K9047" s="57" t="str">
        <f ca="1">LeaveTracker[[#This Row],[Days]]&amp;" "&amp;LeaveTracker[[#This Row],[Type of Leave]]</f>
        <v>1 VL</v>
      </c>
      <c r="L9047" s="23">
        <f ca="1">NETWORKDAYS(LeaveTracker[[#This Row],[Start Date]],LeaveTracker[[#This Row],[End Date]],lstHolidays)</f>
        <v>1</v>
      </c>
      <c r="M9047" s="27"/>
    </row>
    <row r="9048" spans="1:13" ht="30" customHeight="1" x14ac:dyDescent="0.3">
      <c r="A9048" s="27">
        <v>4977</v>
      </c>
      <c r="B9048" s="31">
        <v>45260</v>
      </c>
      <c r="C9048" s="31">
        <v>45247</v>
      </c>
      <c r="D9048" s="19" t="s">
        <v>1799</v>
      </c>
      <c r="E9048" s="20" t="str">
        <f>IF(ISBLANK(LeaveTracker[[#This Row],[Employee Name]]),"-----",VLOOKUP(LeaveTracker[[#This Row],[Employee Name]],'List of Employees'!$B$4:$H$767,7))</f>
        <v>HOUSING</v>
      </c>
      <c r="F9048" s="66" t="str">
        <f>IF(ISBLANK(LeaveTracker[[#This Row],[Employee Name]]),"-----",VLOOKUP(LeaveTracker[[#This Row],[Employee Name]],'List of Employees'!$B$4:$H$767,6))</f>
        <v>CASUAL</v>
      </c>
      <c r="G9048" s="24">
        <v>45258</v>
      </c>
      <c r="H9048" s="24">
        <v>45260</v>
      </c>
      <c r="I9048" s="20" t="s">
        <v>82</v>
      </c>
      <c r="K9048" s="57" t="str">
        <f>LeaveTracker[[#This Row],[Days]]&amp;" "&amp;LeaveTracker[[#This Row],[Type of Leave]]</f>
        <v>3 VL</v>
      </c>
      <c r="L9048" s="23">
        <v>3</v>
      </c>
      <c r="M9048" s="27"/>
    </row>
    <row r="9049" spans="1:13" ht="30" customHeight="1" x14ac:dyDescent="0.3">
      <c r="A9049" s="27">
        <v>4978</v>
      </c>
      <c r="B9049" s="31">
        <v>45260</v>
      </c>
      <c r="C9049" s="31">
        <v>45246</v>
      </c>
      <c r="D9049" s="19" t="s">
        <v>2175</v>
      </c>
      <c r="E9049" s="20" t="str">
        <f>IF(ISBLANK(LeaveTracker[[#This Row],[Employee Name]]),"-----",VLOOKUP(LeaveTracker[[#This Row],[Employee Name]],'List of Employees'!$B$4:$H$767,7))</f>
        <v>HALL OF JUSTICE</v>
      </c>
      <c r="F9049" s="66" t="str">
        <f>IF(ISBLANK(LeaveTracker[[#This Row],[Employee Name]]),"-----",VLOOKUP(LeaveTracker[[#This Row],[Employee Name]],'List of Employees'!$B$4:$H$767,6))</f>
        <v>CASUAL</v>
      </c>
      <c r="G9049" s="24">
        <v>45243</v>
      </c>
      <c r="H9049" s="24">
        <v>45244</v>
      </c>
      <c r="I9049" s="20" t="s">
        <v>81</v>
      </c>
      <c r="K9049" s="57" t="str">
        <f ca="1">LeaveTracker[[#This Row],[Days]]&amp;" "&amp;LeaveTracker[[#This Row],[Type of Leave]]</f>
        <v>2 SL</v>
      </c>
      <c r="L9049" s="23">
        <f ca="1">NETWORKDAYS(LeaveTracker[[#This Row],[Start Date]],LeaveTracker[[#This Row],[End Date]],lstHolidays)</f>
        <v>2</v>
      </c>
      <c r="M9049" s="27"/>
    </row>
    <row r="9050" spans="1:13" ht="30" customHeight="1" x14ac:dyDescent="0.3">
      <c r="A9050" s="27">
        <v>4979</v>
      </c>
      <c r="B9050" s="31">
        <v>45260</v>
      </c>
      <c r="C9050" s="31">
        <v>45243</v>
      </c>
      <c r="D9050" s="19" t="s">
        <v>1767</v>
      </c>
      <c r="E9050" s="20" t="str">
        <f>IF(ISBLANK(LeaveTracker[[#This Row],[Employee Name]]),"-----",VLOOKUP(LeaveTracker[[#This Row],[Employee Name]],'List of Employees'!$B$4:$H$767,7))</f>
        <v>CHO</v>
      </c>
      <c r="F9050" s="66" t="str">
        <f>IF(ISBLANK(LeaveTracker[[#This Row],[Employee Name]]),"-----",VLOOKUP(LeaveTracker[[#This Row],[Employee Name]],'List of Employees'!$B$4:$H$767,6))</f>
        <v>CASUAL</v>
      </c>
      <c r="G9050" s="24">
        <v>45240</v>
      </c>
      <c r="H9050" s="24">
        <v>45240</v>
      </c>
      <c r="I9050" s="20" t="s">
        <v>81</v>
      </c>
      <c r="K9050" s="57" t="str">
        <f ca="1">LeaveTracker[[#This Row],[Days]]&amp;" "&amp;LeaveTracker[[#This Row],[Type of Leave]]</f>
        <v>1 SL</v>
      </c>
      <c r="L9050" s="23">
        <f ca="1">NETWORKDAYS(LeaveTracker[[#This Row],[Start Date]],LeaveTracker[[#This Row],[End Date]],lstHolidays)</f>
        <v>1</v>
      </c>
      <c r="M9050" s="27"/>
    </row>
    <row r="9051" spans="1:13" ht="30" customHeight="1" x14ac:dyDescent="0.3">
      <c r="A9051" s="27">
        <v>4980</v>
      </c>
      <c r="B9051" s="31">
        <v>45260</v>
      </c>
      <c r="C9051" s="31">
        <v>45243</v>
      </c>
      <c r="D9051" s="19" t="s">
        <v>2007</v>
      </c>
      <c r="E9051" s="20" t="str">
        <f>IF(ISBLANK(LeaveTracker[[#This Row],[Employee Name]]),"-----",VLOOKUP(LeaveTracker[[#This Row],[Employee Name]],'List of Employees'!$B$4:$H$767,7))</f>
        <v>EDP</v>
      </c>
      <c r="F9051" s="66" t="str">
        <f>IF(ISBLANK(LeaveTracker[[#This Row],[Employee Name]]),"-----",VLOOKUP(LeaveTracker[[#This Row],[Employee Name]],'List of Employees'!$B$4:$H$767,6))</f>
        <v>CASUAL</v>
      </c>
      <c r="G9051" s="24">
        <v>45243</v>
      </c>
      <c r="H9051" s="24">
        <v>45243</v>
      </c>
      <c r="I9051" s="19" t="s">
        <v>297</v>
      </c>
      <c r="J9051" s="42" t="s">
        <v>1000</v>
      </c>
      <c r="K9051" s="57" t="str">
        <f ca="1">LeaveTracker[[#This Row],[Days]]&amp;" "&amp;LeaveTracker[[#This Row],[Type of Leave]]</f>
        <v>1 OTHER</v>
      </c>
      <c r="L9051" s="23">
        <f ca="1">NETWORKDAYS(LeaveTracker[[#This Row],[Start Date]],LeaveTracker[[#This Row],[End Date]],lstHolidays)</f>
        <v>1</v>
      </c>
      <c r="M9051" s="27"/>
    </row>
    <row r="9052" spans="1:13" ht="30" customHeight="1" x14ac:dyDescent="0.3">
      <c r="A9052" s="27">
        <v>4981</v>
      </c>
      <c r="B9052" s="31">
        <v>45260</v>
      </c>
      <c r="C9052" s="31">
        <v>45254</v>
      </c>
      <c r="D9052" s="19" t="s">
        <v>2252</v>
      </c>
      <c r="E9052" s="20" t="str">
        <f>IF(ISBLANK(LeaveTracker[[#This Row],[Employee Name]]),"-----",VLOOKUP(LeaveTracker[[#This Row],[Employee Name]],'List of Employees'!$B$4:$H$767,7))</f>
        <v>CHO</v>
      </c>
      <c r="F9052" s="66" t="str">
        <f>IF(ISBLANK(LeaveTracker[[#This Row],[Employee Name]]),"-----",VLOOKUP(LeaveTracker[[#This Row],[Employee Name]],'List of Employees'!$B$4:$H$767,6))</f>
        <v>PERMANENT</v>
      </c>
      <c r="G9052" s="24">
        <v>45261</v>
      </c>
      <c r="H9052" s="24">
        <v>45261</v>
      </c>
      <c r="I9052" s="20" t="s">
        <v>82</v>
      </c>
      <c r="K9052" s="57" t="str">
        <f ca="1">LeaveTracker[[#This Row],[Days]]&amp;" "&amp;LeaveTracker[[#This Row],[Type of Leave]]</f>
        <v>1 VL</v>
      </c>
      <c r="L9052" s="23">
        <f ca="1">NETWORKDAYS(LeaveTracker[[#This Row],[Start Date]],LeaveTracker[[#This Row],[End Date]],lstHolidays)</f>
        <v>1</v>
      </c>
      <c r="M9052" s="27"/>
    </row>
    <row r="9053" spans="1:13" ht="30" customHeight="1" x14ac:dyDescent="0.3">
      <c r="A9053" s="27">
        <v>4982</v>
      </c>
      <c r="B9053" s="31">
        <v>45260</v>
      </c>
      <c r="C9053" s="31">
        <v>45258</v>
      </c>
      <c r="D9053" s="19" t="s">
        <v>823</v>
      </c>
      <c r="E9053" s="20" t="str">
        <f>IF(ISBLANK(LeaveTracker[[#This Row],[Employee Name]]),"-----",VLOOKUP(LeaveTracker[[#This Row],[Employee Name]],'List of Employees'!$B$4:$H$767,7))</f>
        <v>CHO</v>
      </c>
      <c r="F9053" s="66" t="str">
        <f>IF(ISBLANK(LeaveTracker[[#This Row],[Employee Name]]),"-----",VLOOKUP(LeaveTracker[[#This Row],[Employee Name]],'List of Employees'!$B$4:$H$767,6))</f>
        <v>PERMANENT</v>
      </c>
      <c r="G9053" s="24">
        <v>45251</v>
      </c>
      <c r="H9053" s="24">
        <v>45252</v>
      </c>
      <c r="I9053" s="20" t="s">
        <v>81</v>
      </c>
      <c r="K9053" s="57" t="str">
        <f ca="1">LeaveTracker[[#This Row],[Days]]&amp;" "&amp;LeaveTracker[[#This Row],[Type of Leave]]</f>
        <v>2 SL</v>
      </c>
      <c r="L9053" s="23">
        <f ca="1">NETWORKDAYS(LeaveTracker[[#This Row],[Start Date]],LeaveTracker[[#This Row],[End Date]],lstHolidays)</f>
        <v>2</v>
      </c>
      <c r="M9053" s="27"/>
    </row>
    <row r="9054" spans="1:13" ht="30" customHeight="1" x14ac:dyDescent="0.3">
      <c r="A9054" s="27">
        <v>4983</v>
      </c>
      <c r="B9054" s="31">
        <v>45260</v>
      </c>
      <c r="C9054" s="31">
        <v>45240</v>
      </c>
      <c r="D9054" s="19" t="s">
        <v>1728</v>
      </c>
      <c r="E9054" s="20" t="str">
        <f>IF(ISBLANK(LeaveTracker[[#This Row],[Employee Name]]),"-----",VLOOKUP(LeaveTracker[[#This Row],[Employee Name]],'List of Employees'!$B$4:$H$767,7))</f>
        <v>ASSESSOR</v>
      </c>
      <c r="F9054" s="66" t="str">
        <f>IF(ISBLANK(LeaveTracker[[#This Row],[Employee Name]]),"-----",VLOOKUP(LeaveTracker[[#This Row],[Employee Name]],'List of Employees'!$B$4:$H$767,6))</f>
        <v>CASUAL</v>
      </c>
      <c r="G9054" s="24">
        <v>45243</v>
      </c>
      <c r="H9054" s="24">
        <v>45243</v>
      </c>
      <c r="I9054" s="20" t="s">
        <v>82</v>
      </c>
      <c r="K9054" s="57" t="str">
        <f ca="1">LeaveTracker[[#This Row],[Days]]&amp;" "&amp;LeaveTracker[[#This Row],[Type of Leave]]</f>
        <v>1 VL</v>
      </c>
      <c r="L9054" s="23">
        <f ca="1">NETWORKDAYS(LeaveTracker[[#This Row],[Start Date]],LeaveTracker[[#This Row],[End Date]],lstHolidays)</f>
        <v>1</v>
      </c>
      <c r="M9054" s="27"/>
    </row>
    <row r="9055" spans="1:13" ht="30" customHeight="1" x14ac:dyDescent="0.3">
      <c r="A9055" s="27">
        <v>4984</v>
      </c>
      <c r="B9055" s="31">
        <v>45260</v>
      </c>
      <c r="C9055" s="31" t="s">
        <v>2570</v>
      </c>
      <c r="D9055" s="19" t="s">
        <v>2231</v>
      </c>
      <c r="E9055" s="20" t="str">
        <f>IF(ISBLANK(LeaveTracker[[#This Row],[Employee Name]]),"-----",VLOOKUP(LeaveTracker[[#This Row],[Employee Name]],'List of Employees'!$B$4:$H$767,7))</f>
        <v>OSPITAL NG TAGAYTAY</v>
      </c>
      <c r="F9055" s="66" t="str">
        <f>IF(ISBLANK(LeaveTracker[[#This Row],[Employee Name]]),"-----",VLOOKUP(LeaveTracker[[#This Row],[Employee Name]],'List of Employees'!$B$4:$H$767,6))</f>
        <v>PERMANENT</v>
      </c>
      <c r="G9055" s="24">
        <v>45236</v>
      </c>
      <c r="H9055" s="24">
        <v>45238</v>
      </c>
      <c r="I9055" s="20" t="s">
        <v>82</v>
      </c>
      <c r="K9055" s="57" t="str">
        <f ca="1">LeaveTracker[[#This Row],[Days]]&amp;" "&amp;LeaveTracker[[#This Row],[Type of Leave]]</f>
        <v>3 VL</v>
      </c>
      <c r="L9055" s="23">
        <f ca="1">NETWORKDAYS(LeaveTracker[[#This Row],[Start Date]],LeaveTracker[[#This Row],[End Date]],lstHolidays)</f>
        <v>3</v>
      </c>
      <c r="M9055" s="27"/>
    </row>
    <row r="9056" spans="1:13" ht="30" customHeight="1" x14ac:dyDescent="0.3">
      <c r="A9056" s="27">
        <v>4985</v>
      </c>
      <c r="B9056" s="31">
        <v>45260</v>
      </c>
      <c r="C9056" s="31">
        <v>45237</v>
      </c>
      <c r="D9056" s="19" t="s">
        <v>1734</v>
      </c>
      <c r="E9056" s="20" t="str">
        <f>IF(ISBLANK(LeaveTracker[[#This Row],[Employee Name]]),"-----",VLOOKUP(LeaveTracker[[#This Row],[Employee Name]],'List of Employees'!$B$4:$H$767,7))</f>
        <v>ONT</v>
      </c>
      <c r="F9056" s="66" t="str">
        <f>IF(ISBLANK(LeaveTracker[[#This Row],[Employee Name]]),"-----",VLOOKUP(LeaveTracker[[#This Row],[Employee Name]],'List of Employees'!$B$4:$H$767,6))</f>
        <v>CASUAL</v>
      </c>
      <c r="G9056" s="24">
        <v>45267</v>
      </c>
      <c r="H9056" s="24">
        <v>45268</v>
      </c>
      <c r="I9056" s="19" t="s">
        <v>297</v>
      </c>
      <c r="J9056" s="42" t="s">
        <v>1000</v>
      </c>
      <c r="K9056" s="57" t="str">
        <f ca="1">LeaveTracker[[#This Row],[Days]]&amp;" "&amp;LeaveTracker[[#This Row],[Type of Leave]]</f>
        <v>1 OTHER</v>
      </c>
      <c r="L9056" s="23">
        <f ca="1">NETWORKDAYS(LeaveTracker[[#This Row],[Start Date]],LeaveTracker[[#This Row],[End Date]],lstHolidays)</f>
        <v>1</v>
      </c>
      <c r="M9056" s="27"/>
    </row>
    <row r="9057" spans="1:13" ht="30" customHeight="1" x14ac:dyDescent="0.3">
      <c r="A9057" s="27">
        <v>4985</v>
      </c>
      <c r="B9057" s="31">
        <v>45260</v>
      </c>
      <c r="C9057" s="31">
        <v>45237</v>
      </c>
      <c r="D9057" s="19" t="s">
        <v>1734</v>
      </c>
      <c r="E9057" s="20" t="str">
        <f>IF(ISBLANK(LeaveTracker[[#This Row],[Employee Name]]),"-----",VLOOKUP(LeaveTracker[[#This Row],[Employee Name]],'List of Employees'!$B$4:$H$767,7))</f>
        <v>ONT</v>
      </c>
      <c r="F9057" s="66" t="str">
        <f>IF(ISBLANK(LeaveTracker[[#This Row],[Employee Name]]),"-----",VLOOKUP(LeaveTracker[[#This Row],[Employee Name]],'List of Employees'!$B$4:$H$767,6))</f>
        <v>CASUAL</v>
      </c>
      <c r="G9057" s="24">
        <v>45271</v>
      </c>
      <c r="H9057" s="24">
        <v>45271</v>
      </c>
      <c r="I9057" s="19" t="s">
        <v>297</v>
      </c>
      <c r="J9057" s="42" t="s">
        <v>1000</v>
      </c>
      <c r="K9057" s="57" t="str">
        <f ca="1">LeaveTracker[[#This Row],[Days]]&amp;" "&amp;LeaveTracker[[#This Row],[Type of Leave]]</f>
        <v>1 OTHER</v>
      </c>
      <c r="L9057" s="23">
        <f ca="1">NETWORKDAYS(LeaveTracker[[#This Row],[Start Date]],LeaveTracker[[#This Row],[End Date]],lstHolidays)</f>
        <v>1</v>
      </c>
      <c r="M9057" s="27"/>
    </row>
    <row r="9058" spans="1:13" ht="30" customHeight="1" x14ac:dyDescent="0.3">
      <c r="A9058" s="27">
        <v>4986</v>
      </c>
      <c r="B9058" s="31">
        <v>45260</v>
      </c>
      <c r="C9058" s="31">
        <v>45233</v>
      </c>
      <c r="D9058" s="19" t="s">
        <v>1824</v>
      </c>
      <c r="E9058" s="20" t="str">
        <f>IF(ISBLANK(LeaveTracker[[#This Row],[Employee Name]]),"-----",VLOOKUP(LeaveTracker[[#This Row],[Employee Name]],'List of Employees'!$B$4:$H$767,7))</f>
        <v>ONT</v>
      </c>
      <c r="F9058" s="66" t="str">
        <f>IF(ISBLANK(LeaveTracker[[#This Row],[Employee Name]]),"-----",VLOOKUP(LeaveTracker[[#This Row],[Employee Name]],'List of Employees'!$B$4:$H$767,6))</f>
        <v>CASUAL</v>
      </c>
      <c r="G9058" s="24">
        <v>45261</v>
      </c>
      <c r="H9058" s="24">
        <v>45261</v>
      </c>
      <c r="I9058" s="20" t="s">
        <v>82</v>
      </c>
      <c r="K9058" s="57" t="str">
        <f ca="1">LeaveTracker[[#This Row],[Days]]&amp;" "&amp;LeaveTracker[[#This Row],[Type of Leave]]</f>
        <v>1 VL</v>
      </c>
      <c r="L9058" s="23">
        <f ca="1">NETWORKDAYS(LeaveTracker[[#This Row],[Start Date]],LeaveTracker[[#This Row],[End Date]],lstHolidays)</f>
        <v>1</v>
      </c>
      <c r="M9058" s="27"/>
    </row>
    <row r="9059" spans="1:13" ht="30" customHeight="1" x14ac:dyDescent="0.3">
      <c r="A9059" s="27">
        <v>4986</v>
      </c>
      <c r="B9059" s="31">
        <v>45260</v>
      </c>
      <c r="C9059" s="31">
        <v>45233</v>
      </c>
      <c r="D9059" s="19" t="s">
        <v>1824</v>
      </c>
      <c r="E9059" s="20" t="str">
        <f>IF(ISBLANK(LeaveTracker[[#This Row],[Employee Name]]),"-----",VLOOKUP(LeaveTracker[[#This Row],[Employee Name]],'List of Employees'!$B$4:$H$767,7))</f>
        <v>ONT</v>
      </c>
      <c r="F9059" s="66" t="str">
        <f>IF(ISBLANK(LeaveTracker[[#This Row],[Employee Name]]),"-----",VLOOKUP(LeaveTracker[[#This Row],[Employee Name]],'List of Employees'!$B$4:$H$767,6))</f>
        <v>CASUAL</v>
      </c>
      <c r="G9059" s="24">
        <v>45264</v>
      </c>
      <c r="H9059" s="24">
        <v>45264</v>
      </c>
      <c r="I9059" s="20" t="s">
        <v>82</v>
      </c>
      <c r="K9059" s="57" t="str">
        <f ca="1">LeaveTracker[[#This Row],[Days]]&amp;" "&amp;LeaveTracker[[#This Row],[Type of Leave]]</f>
        <v>1 VL</v>
      </c>
      <c r="L9059" s="23">
        <f ca="1">NETWORKDAYS(LeaveTracker[[#This Row],[Start Date]],LeaveTracker[[#This Row],[End Date]],lstHolidays)</f>
        <v>1</v>
      </c>
      <c r="M9059" s="27"/>
    </row>
    <row r="9060" spans="1:13" ht="30" customHeight="1" x14ac:dyDescent="0.3">
      <c r="A9060" s="27">
        <v>4987</v>
      </c>
      <c r="B9060" s="31">
        <v>45260</v>
      </c>
      <c r="C9060" s="31">
        <v>45253</v>
      </c>
      <c r="D9060" s="19" t="s">
        <v>335</v>
      </c>
      <c r="E9060" s="20" t="str">
        <f>IF(ISBLANK(LeaveTracker[[#This Row],[Employee Name]]),"-----",VLOOKUP(LeaveTracker[[#This Row],[Employee Name]],'List of Employees'!$B$4:$H$767,7))</f>
        <v>COMELEC</v>
      </c>
      <c r="F9060" s="66" t="str">
        <f>IF(ISBLANK(LeaveTracker[[#This Row],[Employee Name]]),"-----",VLOOKUP(LeaveTracker[[#This Row],[Employee Name]],'List of Employees'!$B$4:$H$767,6))</f>
        <v>PERMANENT</v>
      </c>
      <c r="G9060" s="24">
        <v>45281</v>
      </c>
      <c r="H9060" s="24">
        <v>45282</v>
      </c>
      <c r="I9060" s="20" t="s">
        <v>82</v>
      </c>
      <c r="K9060" s="57" t="str">
        <f ca="1">LeaveTracker[[#This Row],[Days]]&amp;" "&amp;LeaveTracker[[#This Row],[Type of Leave]]</f>
        <v>2 VL</v>
      </c>
      <c r="L9060" s="23">
        <f ca="1">NETWORKDAYS(LeaveTracker[[#This Row],[Start Date]],LeaveTracker[[#This Row],[End Date]],lstHolidays)</f>
        <v>2</v>
      </c>
      <c r="M9060" s="27"/>
    </row>
    <row r="9061" spans="1:13" ht="30" customHeight="1" x14ac:dyDescent="0.3">
      <c r="A9061" s="27">
        <v>4987</v>
      </c>
      <c r="B9061" s="31">
        <v>45260</v>
      </c>
      <c r="C9061" s="31">
        <v>45253</v>
      </c>
      <c r="D9061" s="19" t="s">
        <v>335</v>
      </c>
      <c r="E9061" s="20" t="str">
        <f>IF(ISBLANK(LeaveTracker[[#This Row],[Employee Name]]),"-----",VLOOKUP(LeaveTracker[[#This Row],[Employee Name]],'List of Employees'!$B$4:$H$767,7))</f>
        <v>COMELEC</v>
      </c>
      <c r="F9061" s="66" t="str">
        <f>IF(ISBLANK(LeaveTracker[[#This Row],[Employee Name]]),"-----",VLOOKUP(LeaveTracker[[#This Row],[Employee Name]],'List of Employees'!$B$4:$H$767,6))</f>
        <v>PERMANENT</v>
      </c>
      <c r="G9061" s="24">
        <v>45287</v>
      </c>
      <c r="H9061" s="24">
        <v>45289</v>
      </c>
      <c r="I9061" s="20" t="s">
        <v>82</v>
      </c>
      <c r="K9061" s="57" t="str">
        <f ca="1">LeaveTracker[[#This Row],[Days]]&amp;" "&amp;LeaveTracker[[#This Row],[Type of Leave]]</f>
        <v>3 VL</v>
      </c>
      <c r="L9061" s="23">
        <f ca="1">NETWORKDAYS(LeaveTracker[[#This Row],[Start Date]],LeaveTracker[[#This Row],[End Date]],lstHolidays)</f>
        <v>3</v>
      </c>
      <c r="M9061" s="27"/>
    </row>
    <row r="9062" spans="1:13" ht="30" customHeight="1" x14ac:dyDescent="0.3">
      <c r="A9062" s="27">
        <v>4988</v>
      </c>
      <c r="B9062" s="31">
        <v>45260</v>
      </c>
      <c r="C9062" s="31">
        <v>45258</v>
      </c>
      <c r="D9062" s="19" t="s">
        <v>1833</v>
      </c>
      <c r="E9062" s="20" t="str">
        <f>IF(ISBLANK(LeaveTracker[[#This Row],[Employee Name]]),"-----",VLOOKUP(LeaveTracker[[#This Row],[Employee Name]],'List of Employees'!$B$4:$H$767,7))</f>
        <v>BIR</v>
      </c>
      <c r="F9062" s="66" t="str">
        <f>IF(ISBLANK(LeaveTracker[[#This Row],[Employee Name]]),"-----",VLOOKUP(LeaveTracker[[#This Row],[Employee Name]],'List of Employees'!$B$4:$H$767,6))</f>
        <v>CASUAL</v>
      </c>
      <c r="G9062" s="24">
        <v>45244</v>
      </c>
      <c r="H9062" s="24">
        <v>45244</v>
      </c>
      <c r="I9062" s="20" t="s">
        <v>81</v>
      </c>
      <c r="K9062" s="57" t="str">
        <f ca="1">LeaveTracker[[#This Row],[Days]]&amp;" "&amp;LeaveTracker[[#This Row],[Type of Leave]]</f>
        <v>1 SL</v>
      </c>
      <c r="L9062" s="23">
        <f ca="1">NETWORKDAYS(LeaveTracker[[#This Row],[Start Date]],LeaveTracker[[#This Row],[End Date]],lstHolidays)</f>
        <v>1</v>
      </c>
      <c r="M9062" s="27"/>
    </row>
    <row r="9063" spans="1:13" ht="30" customHeight="1" x14ac:dyDescent="0.3">
      <c r="A9063" s="27">
        <v>4988</v>
      </c>
      <c r="B9063" s="31">
        <v>45260</v>
      </c>
      <c r="C9063" s="31">
        <v>45258</v>
      </c>
      <c r="D9063" s="19" t="s">
        <v>1833</v>
      </c>
      <c r="E9063" s="20" t="str">
        <f>IF(ISBLANK(LeaveTracker[[#This Row],[Employee Name]]),"-----",VLOOKUP(LeaveTracker[[#This Row],[Employee Name]],'List of Employees'!$B$4:$H$767,7))</f>
        <v>BIR</v>
      </c>
      <c r="F9063" s="66" t="str">
        <f>IF(ISBLANK(LeaveTracker[[#This Row],[Employee Name]]),"-----",VLOOKUP(LeaveTracker[[#This Row],[Employee Name]],'List of Employees'!$B$4:$H$767,6))</f>
        <v>CASUAL</v>
      </c>
      <c r="G9063" s="24">
        <v>45246</v>
      </c>
      <c r="H9063" s="24">
        <v>45247</v>
      </c>
      <c r="I9063" s="20" t="s">
        <v>81</v>
      </c>
      <c r="K9063" s="57" t="str">
        <f ca="1">LeaveTracker[[#This Row],[Days]]&amp;" "&amp;LeaveTracker[[#This Row],[Type of Leave]]</f>
        <v>2 SL</v>
      </c>
      <c r="L9063" s="23">
        <f ca="1">NETWORKDAYS(LeaveTracker[[#This Row],[Start Date]],LeaveTracker[[#This Row],[End Date]],lstHolidays)</f>
        <v>2</v>
      </c>
      <c r="M9063" s="27"/>
    </row>
    <row r="9064" spans="1:13" ht="30" customHeight="1" x14ac:dyDescent="0.3">
      <c r="A9064" s="27">
        <v>4989</v>
      </c>
      <c r="B9064" s="31">
        <v>45260</v>
      </c>
      <c r="C9064" s="31">
        <v>45233</v>
      </c>
      <c r="D9064" s="19" t="s">
        <v>1824</v>
      </c>
      <c r="E9064" s="20" t="str">
        <f>IF(ISBLANK(LeaveTracker[[#This Row],[Employee Name]]),"-----",VLOOKUP(LeaveTracker[[#This Row],[Employee Name]],'List of Employees'!$B$4:$H$767,7))</f>
        <v>ONT</v>
      </c>
      <c r="F9064" s="66" t="str">
        <f>IF(ISBLANK(LeaveTracker[[#This Row],[Employee Name]]),"-----",VLOOKUP(LeaveTracker[[#This Row],[Employee Name]],'List of Employees'!$B$4:$H$767,6))</f>
        <v>CASUAL</v>
      </c>
      <c r="G9064" s="24">
        <v>45258</v>
      </c>
      <c r="H9064" s="24">
        <v>45259</v>
      </c>
      <c r="I9064" s="19" t="s">
        <v>297</v>
      </c>
      <c r="J9064" s="42" t="s">
        <v>1000</v>
      </c>
      <c r="K9064" s="57" t="str">
        <f ca="1">LeaveTracker[[#This Row],[Days]]&amp;" "&amp;LeaveTracker[[#This Row],[Type of Leave]]</f>
        <v>2 OTHER</v>
      </c>
      <c r="L9064" s="23">
        <f ca="1">NETWORKDAYS(LeaveTracker[[#This Row],[Start Date]],LeaveTracker[[#This Row],[End Date]],lstHolidays)</f>
        <v>2</v>
      </c>
      <c r="M9064" s="27"/>
    </row>
    <row r="9065" spans="1:13" ht="30" customHeight="1" x14ac:dyDescent="0.3">
      <c r="A9065" s="27">
        <v>4990</v>
      </c>
      <c r="B9065" s="31">
        <v>45260</v>
      </c>
      <c r="C9065" s="31">
        <v>45233</v>
      </c>
      <c r="D9065" s="19" t="s">
        <v>1900</v>
      </c>
      <c r="E9065" s="20" t="str">
        <f>IF(ISBLANK(LeaveTracker[[#This Row],[Employee Name]]),"-----",VLOOKUP(LeaveTracker[[#This Row],[Employee Name]],'List of Employees'!$B$4:$H$767,7))</f>
        <v>ONT</v>
      </c>
      <c r="F9065" s="66" t="str">
        <f>IF(ISBLANK(LeaveTracker[[#This Row],[Employee Name]]),"-----",VLOOKUP(LeaveTracker[[#This Row],[Employee Name]],'List of Employees'!$B$4:$H$767,6))</f>
        <v>CASUAL</v>
      </c>
      <c r="G9065" s="24">
        <v>45247</v>
      </c>
      <c r="H9065" s="24">
        <v>45247</v>
      </c>
      <c r="I9065" s="19" t="s">
        <v>297</v>
      </c>
      <c r="J9065" s="42" t="s">
        <v>1000</v>
      </c>
      <c r="K9065" s="57" t="str">
        <f ca="1">LeaveTracker[[#This Row],[Days]]&amp;" "&amp;LeaveTracker[[#This Row],[Type of Leave]]</f>
        <v>1 OTHER</v>
      </c>
      <c r="L9065" s="23">
        <f ca="1">NETWORKDAYS(LeaveTracker[[#This Row],[Start Date]],LeaveTracker[[#This Row],[End Date]],lstHolidays)</f>
        <v>1</v>
      </c>
      <c r="M9065" s="27"/>
    </row>
    <row r="9066" spans="1:13" ht="30" customHeight="1" x14ac:dyDescent="0.3">
      <c r="A9066" s="27">
        <v>4991</v>
      </c>
      <c r="B9066" s="31">
        <v>45260</v>
      </c>
      <c r="C9066" s="31">
        <v>45233</v>
      </c>
      <c r="D9066" s="19" t="s">
        <v>1900</v>
      </c>
      <c r="E9066" s="20" t="str">
        <f>IF(ISBLANK(LeaveTracker[[#This Row],[Employee Name]]),"-----",VLOOKUP(LeaveTracker[[#This Row],[Employee Name]],'List of Employees'!$B$4:$H$767,7))</f>
        <v>ONT</v>
      </c>
      <c r="F9066" s="66" t="str">
        <f>IF(ISBLANK(LeaveTracker[[#This Row],[Employee Name]]),"-----",VLOOKUP(LeaveTracker[[#This Row],[Employee Name]],'List of Employees'!$B$4:$H$767,6))</f>
        <v>CASUAL</v>
      </c>
      <c r="G9066" s="24">
        <v>45248</v>
      </c>
      <c r="H9066" s="24">
        <v>45249</v>
      </c>
      <c r="I9066" s="20" t="s">
        <v>82</v>
      </c>
      <c r="K9066" s="57" t="str">
        <f ca="1">LeaveTracker[[#This Row],[Days]]&amp;" "&amp;LeaveTracker[[#This Row],[Type of Leave]]</f>
        <v>0 VL</v>
      </c>
      <c r="L9066" s="23">
        <f ca="1">NETWORKDAYS(LeaveTracker[[#This Row],[Start Date]],LeaveTracker[[#This Row],[End Date]],lstHolidays)</f>
        <v>0</v>
      </c>
      <c r="M9066" s="27"/>
    </row>
    <row r="9067" spans="1:13" ht="30" customHeight="1" x14ac:dyDescent="0.3">
      <c r="A9067" s="27">
        <v>4992</v>
      </c>
      <c r="B9067" s="31">
        <v>45260</v>
      </c>
      <c r="C9067" s="31">
        <v>45243</v>
      </c>
      <c r="D9067" s="19" t="s">
        <v>2122</v>
      </c>
      <c r="E9067" s="20" t="str">
        <f>IF(ISBLANK(LeaveTracker[[#This Row],[Employee Name]]),"-----",VLOOKUP(LeaveTracker[[#This Row],[Employee Name]],'List of Employees'!$B$4:$H$767,7))</f>
        <v>DA</v>
      </c>
      <c r="F9067" s="66" t="str">
        <f>IF(ISBLANK(LeaveTracker[[#This Row],[Employee Name]]),"-----",VLOOKUP(LeaveTracker[[#This Row],[Employee Name]],'List of Employees'!$B$4:$H$767,6))</f>
        <v>CASUAL</v>
      </c>
      <c r="G9067" s="24">
        <v>45250</v>
      </c>
      <c r="H9067" s="24">
        <v>45254</v>
      </c>
      <c r="I9067" s="20" t="s">
        <v>82</v>
      </c>
      <c r="K9067" s="57" t="str">
        <f ca="1">LeaveTracker[[#This Row],[Days]]&amp;" "&amp;LeaveTracker[[#This Row],[Type of Leave]]</f>
        <v>5 VL</v>
      </c>
      <c r="L9067" s="23">
        <f ca="1">NETWORKDAYS(LeaveTracker[[#This Row],[Start Date]],LeaveTracker[[#This Row],[End Date]],lstHolidays)</f>
        <v>5</v>
      </c>
      <c r="M9067" s="27"/>
    </row>
    <row r="9068" spans="1:13" ht="30" customHeight="1" x14ac:dyDescent="0.3">
      <c r="A9068" s="27">
        <v>4993</v>
      </c>
      <c r="B9068" s="31">
        <v>45260</v>
      </c>
      <c r="C9068" s="31">
        <v>45243</v>
      </c>
      <c r="D9068" s="19" t="s">
        <v>1907</v>
      </c>
      <c r="E9068" s="20" t="str">
        <f>IF(ISBLANK(LeaveTracker[[#This Row],[Employee Name]]),"-----",VLOOKUP(LeaveTracker[[#This Row],[Employee Name]],'List of Employees'!$B$4:$H$767,7))</f>
        <v>INTERNAL</v>
      </c>
      <c r="F9068" s="66" t="str">
        <f>IF(ISBLANK(LeaveTracker[[#This Row],[Employee Name]]),"-----",VLOOKUP(LeaveTracker[[#This Row],[Employee Name]],'List of Employees'!$B$4:$H$767,6))</f>
        <v>CASUAL</v>
      </c>
      <c r="G9068" s="24">
        <v>45226</v>
      </c>
      <c r="H9068" s="24">
        <v>45228</v>
      </c>
      <c r="I9068" s="20" t="s">
        <v>81</v>
      </c>
      <c r="K9068" s="57" t="str">
        <f>LeaveTracker[[#This Row],[Days]]&amp;" "&amp;LeaveTracker[[#This Row],[Type of Leave]]</f>
        <v>3 SL</v>
      </c>
      <c r="L9068" s="23">
        <v>3</v>
      </c>
      <c r="M9068" s="27"/>
    </row>
    <row r="9069" spans="1:13" ht="30" customHeight="1" x14ac:dyDescent="0.3">
      <c r="A9069" s="27">
        <v>4994</v>
      </c>
      <c r="B9069" s="31">
        <v>45260</v>
      </c>
      <c r="C9069" s="31">
        <v>45237</v>
      </c>
      <c r="D9069" s="19" t="s">
        <v>1907</v>
      </c>
      <c r="E9069" s="20" t="str">
        <f>IF(ISBLANK(LeaveTracker[[#This Row],[Employee Name]]),"-----",VLOOKUP(LeaveTracker[[#This Row],[Employee Name]],'List of Employees'!$B$4:$H$767,7))</f>
        <v>INTERNAL</v>
      </c>
      <c r="F9069" s="66" t="str">
        <f>IF(ISBLANK(LeaveTracker[[#This Row],[Employee Name]]),"-----",VLOOKUP(LeaveTracker[[#This Row],[Employee Name]],'List of Employees'!$B$4:$H$767,6))</f>
        <v>CASUAL</v>
      </c>
      <c r="G9069" s="24">
        <v>45230</v>
      </c>
      <c r="H9069" s="24">
        <v>45230</v>
      </c>
      <c r="I9069" s="19" t="s">
        <v>297</v>
      </c>
      <c r="J9069" s="42" t="s">
        <v>1000</v>
      </c>
      <c r="K9069" s="57" t="str">
        <f ca="1">LeaveTracker[[#This Row],[Days]]&amp;" "&amp;LeaveTracker[[#This Row],[Type of Leave]]</f>
        <v>1 OTHER</v>
      </c>
      <c r="L9069" s="23">
        <f ca="1">NETWORKDAYS(LeaveTracker[[#This Row],[Start Date]],LeaveTracker[[#This Row],[End Date]],lstHolidays)</f>
        <v>1</v>
      </c>
      <c r="M9069" s="27"/>
    </row>
    <row r="9070" spans="1:13" ht="30" customHeight="1" x14ac:dyDescent="0.3">
      <c r="A9070" s="27">
        <v>4995</v>
      </c>
      <c r="B9070" s="31">
        <v>45260</v>
      </c>
      <c r="C9070" s="31">
        <v>45257</v>
      </c>
      <c r="D9070" s="19" t="s">
        <v>1891</v>
      </c>
      <c r="E9070" s="20" t="str">
        <f>IF(ISBLANK(LeaveTracker[[#This Row],[Employee Name]]),"-----",VLOOKUP(LeaveTracker[[#This Row],[Employee Name]],'List of Employees'!$B$4:$H$767,7))</f>
        <v>PICNIC GROVE</v>
      </c>
      <c r="F9070" s="66" t="str">
        <f>IF(ISBLANK(LeaveTracker[[#This Row],[Employee Name]]),"-----",VLOOKUP(LeaveTracker[[#This Row],[Employee Name]],'List of Employees'!$B$4:$H$767,6))</f>
        <v>CASUAL</v>
      </c>
      <c r="G9070" s="24">
        <v>45253</v>
      </c>
      <c r="H9070" s="24">
        <v>45254</v>
      </c>
      <c r="I9070" s="20" t="s">
        <v>81</v>
      </c>
      <c r="K9070" s="57" t="str">
        <f ca="1">LeaveTracker[[#This Row],[Days]]&amp;" "&amp;LeaveTracker[[#This Row],[Type of Leave]]</f>
        <v>2 SL</v>
      </c>
      <c r="L9070" s="23">
        <f ca="1">NETWORKDAYS(LeaveTracker[[#This Row],[Start Date]],LeaveTracker[[#This Row],[End Date]],lstHolidays)</f>
        <v>2</v>
      </c>
      <c r="M9070" s="27"/>
    </row>
    <row r="9071" spans="1:13" ht="30" customHeight="1" x14ac:dyDescent="0.3">
      <c r="A9071" s="27">
        <v>4996</v>
      </c>
      <c r="B9071" s="31">
        <v>45260</v>
      </c>
      <c r="C9071" s="31">
        <v>45255</v>
      </c>
      <c r="D9071" s="19" t="s">
        <v>2571</v>
      </c>
      <c r="E9071" s="20" t="str">
        <f>IF(ISBLANK(LeaveTracker[[#This Row],[Employee Name]]),"-----",VLOOKUP(LeaveTracker[[#This Row],[Employee Name]],'List of Employees'!$B$4:$H$767,7))</f>
        <v>PICNIC GROVE</v>
      </c>
      <c r="F9071" s="66" t="str">
        <f>IF(ISBLANK(LeaveTracker[[#This Row],[Employee Name]]),"-----",VLOOKUP(LeaveTracker[[#This Row],[Employee Name]],'List of Employees'!$B$4:$H$767,6))</f>
        <v>CASUAL</v>
      </c>
      <c r="G9071" s="24">
        <v>45261</v>
      </c>
      <c r="H9071" s="24">
        <v>45261</v>
      </c>
      <c r="I9071" s="20" t="s">
        <v>82</v>
      </c>
      <c r="K9071" s="57" t="str">
        <f ca="1">LeaveTracker[[#This Row],[Days]]&amp;" "&amp;LeaveTracker[[#This Row],[Type of Leave]]</f>
        <v>1 VL</v>
      </c>
      <c r="L9071" s="23">
        <f ca="1">NETWORKDAYS(LeaveTracker[[#This Row],[Start Date]],LeaveTracker[[#This Row],[End Date]],lstHolidays)</f>
        <v>1</v>
      </c>
      <c r="M9071" s="27"/>
    </row>
    <row r="9072" spans="1:13" ht="30" customHeight="1" x14ac:dyDescent="0.3">
      <c r="A9072" s="27">
        <v>4996</v>
      </c>
      <c r="B9072" s="31">
        <v>45260</v>
      </c>
      <c r="C9072" s="31">
        <v>45255</v>
      </c>
      <c r="D9072" s="19" t="s">
        <v>2571</v>
      </c>
      <c r="E9072" s="20" t="str">
        <f>IF(ISBLANK(LeaveTracker[[#This Row],[Employee Name]]),"-----",VLOOKUP(LeaveTracker[[#This Row],[Employee Name]],'List of Employees'!$B$4:$H$767,7))</f>
        <v>PICNIC GROVE</v>
      </c>
      <c r="F9072" s="66" t="str">
        <f>IF(ISBLANK(LeaveTracker[[#This Row],[Employee Name]]),"-----",VLOOKUP(LeaveTracker[[#This Row],[Employee Name]],'List of Employees'!$B$4:$H$767,6))</f>
        <v>CASUAL</v>
      </c>
      <c r="G9072" s="24">
        <v>45264</v>
      </c>
      <c r="H9072" s="24">
        <v>45267</v>
      </c>
      <c r="I9072" s="20" t="s">
        <v>82</v>
      </c>
      <c r="K9072" s="57" t="str">
        <f ca="1">LeaveTracker[[#This Row],[Days]]&amp;" "&amp;LeaveTracker[[#This Row],[Type of Leave]]</f>
        <v>4 VL</v>
      </c>
      <c r="L9072" s="23">
        <f ca="1">NETWORKDAYS(LeaveTracker[[#This Row],[Start Date]],LeaveTracker[[#This Row],[End Date]],lstHolidays)</f>
        <v>4</v>
      </c>
      <c r="M9072" s="27"/>
    </row>
    <row r="9073" spans="1:13" ht="30" customHeight="1" x14ac:dyDescent="0.3">
      <c r="A9073" s="27">
        <v>4996</v>
      </c>
      <c r="B9073" s="31">
        <v>45260</v>
      </c>
      <c r="C9073" s="31">
        <v>45255</v>
      </c>
      <c r="D9073" s="19" t="s">
        <v>2571</v>
      </c>
      <c r="E9073" s="20" t="str">
        <f>IF(ISBLANK(LeaveTracker[[#This Row],[Employee Name]]),"-----",VLOOKUP(LeaveTracker[[#This Row],[Employee Name]],'List of Employees'!$B$4:$H$767,7))</f>
        <v>PICNIC GROVE</v>
      </c>
      <c r="F9073" s="66" t="str">
        <f>IF(ISBLANK(LeaveTracker[[#This Row],[Employee Name]]),"-----",VLOOKUP(LeaveTracker[[#This Row],[Employee Name]],'List of Employees'!$B$4:$H$767,6))</f>
        <v>CASUAL</v>
      </c>
      <c r="G9073" s="24">
        <v>45271</v>
      </c>
      <c r="H9073" s="24">
        <v>45274</v>
      </c>
      <c r="I9073" s="20" t="s">
        <v>82</v>
      </c>
      <c r="K9073" s="57" t="str">
        <f ca="1">LeaveTracker[[#This Row],[Days]]&amp;" "&amp;LeaveTracker[[#This Row],[Type of Leave]]</f>
        <v>4 VL</v>
      </c>
      <c r="L9073" s="23">
        <f ca="1">NETWORKDAYS(LeaveTracker[[#This Row],[Start Date]],LeaveTracker[[#This Row],[End Date]],lstHolidays)</f>
        <v>4</v>
      </c>
      <c r="M9073" s="27"/>
    </row>
    <row r="9074" spans="1:13" ht="30" customHeight="1" x14ac:dyDescent="0.3">
      <c r="A9074" s="27">
        <v>4996</v>
      </c>
      <c r="B9074" s="31">
        <v>45260</v>
      </c>
      <c r="C9074" s="31">
        <v>45255</v>
      </c>
      <c r="D9074" s="19" t="s">
        <v>2571</v>
      </c>
      <c r="E9074" s="20" t="str">
        <f>IF(ISBLANK(LeaveTracker[[#This Row],[Employee Name]]),"-----",VLOOKUP(LeaveTracker[[#This Row],[Employee Name]],'List of Employees'!$B$4:$H$767,7))</f>
        <v>PICNIC GROVE</v>
      </c>
      <c r="F9074" s="66" t="str">
        <f>IF(ISBLANK(LeaveTracker[[#This Row],[Employee Name]]),"-----",VLOOKUP(LeaveTracker[[#This Row],[Employee Name]],'List of Employees'!$B$4:$H$767,6))</f>
        <v>CASUAL</v>
      </c>
      <c r="G9074" s="24">
        <v>45278</v>
      </c>
      <c r="H9074" s="24">
        <v>45282</v>
      </c>
      <c r="I9074" s="20" t="s">
        <v>82</v>
      </c>
      <c r="K9074" s="57" t="str">
        <f ca="1">LeaveTracker[[#This Row],[Days]]&amp;" "&amp;LeaveTracker[[#This Row],[Type of Leave]]</f>
        <v>5 VL</v>
      </c>
      <c r="L9074" s="23">
        <f ca="1">NETWORKDAYS(LeaveTracker[[#This Row],[Start Date]],LeaveTracker[[#This Row],[End Date]],lstHolidays)</f>
        <v>5</v>
      </c>
      <c r="M9074" s="27"/>
    </row>
    <row r="9075" spans="1:13" ht="30" customHeight="1" x14ac:dyDescent="0.3">
      <c r="A9075" s="27">
        <v>4996</v>
      </c>
      <c r="B9075" s="31">
        <v>45260</v>
      </c>
      <c r="C9075" s="31">
        <v>45255</v>
      </c>
      <c r="D9075" s="19" t="s">
        <v>2571</v>
      </c>
      <c r="E9075" s="20" t="str">
        <f>IF(ISBLANK(LeaveTracker[[#This Row],[Employee Name]]),"-----",VLOOKUP(LeaveTracker[[#This Row],[Employee Name]],'List of Employees'!$B$4:$H$767,7))</f>
        <v>PICNIC GROVE</v>
      </c>
      <c r="F9075" s="66" t="str">
        <f>IF(ISBLANK(LeaveTracker[[#This Row],[Employee Name]]),"-----",VLOOKUP(LeaveTracker[[#This Row],[Employee Name]],'List of Employees'!$B$4:$H$767,6))</f>
        <v>CASUAL</v>
      </c>
      <c r="G9075" s="24">
        <v>45286</v>
      </c>
      <c r="H9075" s="24">
        <v>45289</v>
      </c>
      <c r="I9075" s="20" t="s">
        <v>82</v>
      </c>
      <c r="K9075" s="57" t="str">
        <f ca="1">LeaveTracker[[#This Row],[Days]]&amp;" "&amp;LeaveTracker[[#This Row],[Type of Leave]]</f>
        <v>3 VL</v>
      </c>
      <c r="L9075" s="23">
        <f ca="1">NETWORKDAYS(LeaveTracker[[#This Row],[Start Date]],LeaveTracker[[#This Row],[End Date]],lstHolidays)</f>
        <v>3</v>
      </c>
      <c r="M9075" s="27"/>
    </row>
    <row r="9076" spans="1:13" ht="30" customHeight="1" x14ac:dyDescent="0.3">
      <c r="A9076" s="27">
        <v>4997</v>
      </c>
      <c r="B9076" s="31">
        <v>45260</v>
      </c>
      <c r="C9076" s="31">
        <v>45258</v>
      </c>
      <c r="D9076" s="19" t="s">
        <v>346</v>
      </c>
      <c r="E9076" s="20" t="str">
        <f>IF(ISBLANK(LeaveTracker[[#This Row],[Employee Name]]),"-----",VLOOKUP(LeaveTracker[[#This Row],[Employee Name]],'List of Employees'!$B$4:$H$767,7))</f>
        <v>PICNIC GROVE</v>
      </c>
      <c r="F9076" s="66" t="str">
        <f>IF(ISBLANK(LeaveTracker[[#This Row],[Employee Name]]),"-----",VLOOKUP(LeaveTracker[[#This Row],[Employee Name]],'List of Employees'!$B$4:$H$767,6))</f>
        <v>PERMANENT</v>
      </c>
      <c r="G9076" s="24">
        <v>45264</v>
      </c>
      <c r="H9076" s="24">
        <v>45268</v>
      </c>
      <c r="I9076" s="20" t="s">
        <v>82</v>
      </c>
      <c r="K9076" s="57" t="str">
        <f ca="1">LeaveTracker[[#This Row],[Days]]&amp;" "&amp;LeaveTracker[[#This Row],[Type of Leave]]</f>
        <v>4 VL</v>
      </c>
      <c r="L9076" s="23">
        <f ca="1">NETWORKDAYS(LeaveTracker[[#This Row],[Start Date]],LeaveTracker[[#This Row],[End Date]],lstHolidays)</f>
        <v>4</v>
      </c>
      <c r="M9076" s="27"/>
    </row>
    <row r="9077" spans="1:13" ht="30" customHeight="1" x14ac:dyDescent="0.3">
      <c r="A9077" s="27">
        <v>4998</v>
      </c>
      <c r="B9077" s="31">
        <v>45260</v>
      </c>
      <c r="C9077" s="31">
        <v>45258</v>
      </c>
      <c r="D9077" s="19" t="s">
        <v>1933</v>
      </c>
      <c r="E9077" s="20" t="str">
        <f>IF(ISBLANK(LeaveTracker[[#This Row],[Employee Name]]),"-----",VLOOKUP(LeaveTracker[[#This Row],[Employee Name]],'List of Employees'!$B$4:$H$767,7))</f>
        <v>GSO</v>
      </c>
      <c r="F9077" s="66" t="str">
        <f>IF(ISBLANK(LeaveTracker[[#This Row],[Employee Name]]),"-----",VLOOKUP(LeaveTracker[[#This Row],[Employee Name]],'List of Employees'!$B$4:$H$767,6))</f>
        <v>CASUAL</v>
      </c>
      <c r="G9077" s="24">
        <v>45254</v>
      </c>
      <c r="H9077" s="24">
        <v>45254</v>
      </c>
      <c r="I9077" s="20" t="s">
        <v>81</v>
      </c>
      <c r="K9077" s="57" t="str">
        <f ca="1">LeaveTracker[[#This Row],[Days]]&amp;" "&amp;LeaveTracker[[#This Row],[Type of Leave]]</f>
        <v>1 SL</v>
      </c>
      <c r="L9077" s="23">
        <f ca="1">NETWORKDAYS(LeaveTracker[[#This Row],[Start Date]],LeaveTracker[[#This Row],[End Date]],lstHolidays)</f>
        <v>1</v>
      </c>
      <c r="M9077" s="27"/>
    </row>
    <row r="9078" spans="1:13" ht="30" customHeight="1" x14ac:dyDescent="0.3">
      <c r="A9078" s="27">
        <v>4999</v>
      </c>
      <c r="B9078" s="31">
        <v>45260</v>
      </c>
      <c r="C9078" s="31">
        <v>45257</v>
      </c>
      <c r="D9078" s="19" t="s">
        <v>1922</v>
      </c>
      <c r="E9078" s="20" t="str">
        <f>IF(ISBLANK(LeaveTracker[[#This Row],[Employee Name]]),"-----",VLOOKUP(LeaveTracker[[#This Row],[Employee Name]],'List of Employees'!$B$4:$H$767,7))</f>
        <v>CENRO</v>
      </c>
      <c r="F9078" s="66" t="str">
        <f>IF(ISBLANK(LeaveTracker[[#This Row],[Employee Name]]),"-----",VLOOKUP(LeaveTracker[[#This Row],[Employee Name]],'List of Employees'!$B$4:$H$767,6))</f>
        <v>CASUAL</v>
      </c>
      <c r="G9078" s="24">
        <v>45255</v>
      </c>
      <c r="H9078" s="24">
        <v>45256</v>
      </c>
      <c r="I9078" s="20" t="s">
        <v>81</v>
      </c>
      <c r="K9078" s="57" t="str">
        <f ca="1">LeaveTracker[[#This Row],[Days]]&amp;" "&amp;LeaveTracker[[#This Row],[Type of Leave]]</f>
        <v>0 SL</v>
      </c>
      <c r="L9078" s="23">
        <f ca="1">NETWORKDAYS(LeaveTracker[[#This Row],[Start Date]],LeaveTracker[[#This Row],[End Date]],lstHolidays)</f>
        <v>0</v>
      </c>
      <c r="M9078" s="27"/>
    </row>
    <row r="9079" spans="1:13" ht="30" customHeight="1" x14ac:dyDescent="0.3">
      <c r="A9079" s="27">
        <v>5000</v>
      </c>
      <c r="B9079" s="31">
        <v>45260</v>
      </c>
      <c r="C9079" s="31">
        <v>45257</v>
      </c>
      <c r="D9079" s="19" t="s">
        <v>1953</v>
      </c>
      <c r="E9079" s="20" t="str">
        <f>IF(ISBLANK(LeaveTracker[[#This Row],[Employee Name]]),"-----",VLOOKUP(LeaveTracker[[#This Row],[Employee Name]],'List of Employees'!$B$4:$H$767,7))</f>
        <v>CENRO</v>
      </c>
      <c r="F9079" s="66" t="str">
        <f>IF(ISBLANK(LeaveTracker[[#This Row],[Employee Name]]),"-----",VLOOKUP(LeaveTracker[[#This Row],[Employee Name]],'List of Employees'!$B$4:$H$767,6))</f>
        <v>CASUAL</v>
      </c>
      <c r="G9079" s="24">
        <v>45255</v>
      </c>
      <c r="H9079" s="24">
        <v>45255</v>
      </c>
      <c r="I9079" s="20" t="s">
        <v>81</v>
      </c>
      <c r="K9079" s="57" t="str">
        <f ca="1">LeaveTracker[[#This Row],[Days]]&amp;" "&amp;LeaveTracker[[#This Row],[Type of Leave]]</f>
        <v>0 SL</v>
      </c>
      <c r="L9079" s="23">
        <f ca="1">NETWORKDAYS(LeaveTracker[[#This Row],[Start Date]],LeaveTracker[[#This Row],[End Date]],lstHolidays)</f>
        <v>0</v>
      </c>
      <c r="M9079" s="27"/>
    </row>
    <row r="9080" spans="1:13" ht="30" customHeight="1" x14ac:dyDescent="0.3">
      <c r="A9080" s="27">
        <v>5001</v>
      </c>
      <c r="B9080" s="31">
        <v>45260</v>
      </c>
      <c r="C9080" s="31">
        <v>45243</v>
      </c>
      <c r="D9080" s="19" t="s">
        <v>756</v>
      </c>
      <c r="E9080" s="20" t="str">
        <f>IF(ISBLANK(LeaveTracker[[#This Row],[Employee Name]]),"-----",VLOOKUP(LeaveTracker[[#This Row],[Employee Name]],'List of Employees'!$B$4:$H$767,7))</f>
        <v>CTO</v>
      </c>
      <c r="F9080" s="66" t="str">
        <f>IF(ISBLANK(LeaveTracker[[#This Row],[Employee Name]]),"-----",VLOOKUP(LeaveTracker[[#This Row],[Employee Name]],'List of Employees'!$B$4:$H$767,6))</f>
        <v>PERMANENT</v>
      </c>
      <c r="G9080" s="24">
        <v>45271</v>
      </c>
      <c r="H9080" s="24">
        <v>45271</v>
      </c>
      <c r="I9080" s="20" t="s">
        <v>82</v>
      </c>
      <c r="K9080" s="57" t="str">
        <f ca="1">LeaveTracker[[#This Row],[Days]]&amp;" "&amp;LeaveTracker[[#This Row],[Type of Leave]]</f>
        <v>1 VL</v>
      </c>
      <c r="L9080" s="23">
        <f ca="1">NETWORKDAYS(LeaveTracker[[#This Row],[Start Date]],LeaveTracker[[#This Row],[End Date]],lstHolidays)</f>
        <v>1</v>
      </c>
      <c r="M9080" s="27"/>
    </row>
    <row r="9081" spans="1:13" ht="30" customHeight="1" x14ac:dyDescent="0.3">
      <c r="A9081" s="27">
        <v>5001</v>
      </c>
      <c r="B9081" s="31">
        <v>45260</v>
      </c>
      <c r="C9081" s="31">
        <v>45243</v>
      </c>
      <c r="D9081" s="19" t="s">
        <v>756</v>
      </c>
      <c r="E9081" s="20" t="str">
        <f>IF(ISBLANK(LeaveTracker[[#This Row],[Employee Name]]),"-----",VLOOKUP(LeaveTracker[[#This Row],[Employee Name]],'List of Employees'!$B$4:$H$767,7))</f>
        <v>CTO</v>
      </c>
      <c r="F9081" s="66" t="str">
        <f>IF(ISBLANK(LeaveTracker[[#This Row],[Employee Name]]),"-----",VLOOKUP(LeaveTracker[[#This Row],[Employee Name]],'List of Employees'!$B$4:$H$767,6))</f>
        <v>PERMANENT</v>
      </c>
      <c r="G9081" s="24">
        <v>45273</v>
      </c>
      <c r="H9081" s="24">
        <v>45243</v>
      </c>
      <c r="I9081" s="20" t="s">
        <v>82</v>
      </c>
      <c r="K9081" s="57" t="str">
        <f ca="1">LeaveTracker[[#This Row],[Days]]&amp;" "&amp;LeaveTracker[[#This Row],[Type of Leave]]</f>
        <v>-21 VL</v>
      </c>
      <c r="L9081" s="23">
        <f ca="1">NETWORKDAYS(LeaveTracker[[#This Row],[Start Date]],LeaveTracker[[#This Row],[End Date]],lstHolidays)</f>
        <v>-21</v>
      </c>
      <c r="M9081" s="27"/>
    </row>
    <row r="9082" spans="1:13" ht="30" customHeight="1" x14ac:dyDescent="0.3">
      <c r="A9082" s="27">
        <v>5002</v>
      </c>
      <c r="B9082" s="31">
        <v>45260</v>
      </c>
      <c r="C9082" s="31">
        <v>45258</v>
      </c>
      <c r="D9082" s="19" t="s">
        <v>1736</v>
      </c>
      <c r="E9082" s="20">
        <f>IF(ISBLANK(LeaveTracker[[#This Row],[Employee Name]]),"-----",VLOOKUP(LeaveTracker[[#This Row],[Employee Name]],'List of Employees'!$B$4:$H$767,7))</f>
        <v>0</v>
      </c>
      <c r="F9082" s="66" t="str">
        <f>IF(ISBLANK(LeaveTracker[[#This Row],[Employee Name]]),"-----",VLOOKUP(LeaveTracker[[#This Row],[Employee Name]],'List of Employees'!$B$4:$H$767,6))</f>
        <v>CASUAL</v>
      </c>
      <c r="G9082" s="24">
        <v>45253</v>
      </c>
      <c r="H9082" s="24">
        <v>45254</v>
      </c>
      <c r="I9082" s="20" t="s">
        <v>81</v>
      </c>
      <c r="K9082" s="57" t="str">
        <f ca="1">LeaveTracker[[#This Row],[Days]]&amp;" "&amp;LeaveTracker[[#This Row],[Type of Leave]]</f>
        <v>2 SL</v>
      </c>
      <c r="L9082" s="23">
        <f ca="1">NETWORKDAYS(LeaveTracker[[#This Row],[Start Date]],LeaveTracker[[#This Row],[End Date]],lstHolidays)</f>
        <v>2</v>
      </c>
      <c r="M9082" s="27"/>
    </row>
    <row r="9083" spans="1:13" ht="30" customHeight="1" x14ac:dyDescent="0.3">
      <c r="A9083" s="27">
        <v>5003</v>
      </c>
      <c r="B9083" s="31">
        <v>45260</v>
      </c>
      <c r="C9083" s="31">
        <v>45254</v>
      </c>
      <c r="D9083" s="19" t="s">
        <v>2104</v>
      </c>
      <c r="E9083" s="20" t="str">
        <f>IF(ISBLANK(LeaveTracker[[#This Row],[Employee Name]]),"-----",VLOOKUP(LeaveTracker[[#This Row],[Employee Name]],'List of Employees'!$B$4:$H$767,7))</f>
        <v>CEO</v>
      </c>
      <c r="F9083" s="66" t="str">
        <f>IF(ISBLANK(LeaveTracker[[#This Row],[Employee Name]]),"-----",VLOOKUP(LeaveTracker[[#This Row],[Employee Name]],'List of Employees'!$B$4:$H$767,6))</f>
        <v>CASUAL</v>
      </c>
      <c r="G9083" s="24">
        <v>45252</v>
      </c>
      <c r="H9083" s="24">
        <v>45252</v>
      </c>
      <c r="I9083" s="20" t="s">
        <v>81</v>
      </c>
      <c r="K9083" s="57" t="str">
        <f ca="1">LeaveTracker[[#This Row],[Days]]&amp;" "&amp;LeaveTracker[[#This Row],[Type of Leave]]</f>
        <v>1 SL</v>
      </c>
      <c r="L9083" s="23">
        <f ca="1">NETWORKDAYS(LeaveTracker[[#This Row],[Start Date]],LeaveTracker[[#This Row],[End Date]],lstHolidays)</f>
        <v>1</v>
      </c>
      <c r="M9083" s="27"/>
    </row>
    <row r="9084" spans="1:13" ht="30" customHeight="1" x14ac:dyDescent="0.3">
      <c r="A9084" s="27">
        <v>5004</v>
      </c>
      <c r="B9084" s="31">
        <v>45260</v>
      </c>
      <c r="C9084" s="31">
        <v>45258</v>
      </c>
      <c r="D9084" s="19" t="s">
        <v>2081</v>
      </c>
      <c r="E9084" s="20" t="str">
        <f>IF(ISBLANK(LeaveTracker[[#This Row],[Employee Name]]),"-----",VLOOKUP(LeaveTracker[[#This Row],[Employee Name]],'List of Employees'!$B$4:$H$767,7))</f>
        <v>GSO</v>
      </c>
      <c r="F9084" s="66" t="str">
        <f>IF(ISBLANK(LeaveTracker[[#This Row],[Employee Name]]),"-----",VLOOKUP(LeaveTracker[[#This Row],[Employee Name]],'List of Employees'!$B$4:$H$767,6))</f>
        <v>CASUAL</v>
      </c>
      <c r="G9084" s="24">
        <v>45253</v>
      </c>
      <c r="H9084" s="24">
        <v>45254</v>
      </c>
      <c r="I9084" s="20" t="s">
        <v>81</v>
      </c>
      <c r="K9084" s="57" t="str">
        <f ca="1">LeaveTracker[[#This Row],[Days]]&amp;" "&amp;LeaveTracker[[#This Row],[Type of Leave]]</f>
        <v>2 SL</v>
      </c>
      <c r="L9084" s="23">
        <f ca="1">NETWORKDAYS(LeaveTracker[[#This Row],[Start Date]],LeaveTracker[[#This Row],[End Date]],lstHolidays)</f>
        <v>2</v>
      </c>
      <c r="M9084" s="27"/>
    </row>
    <row r="9085" spans="1:13" ht="30" customHeight="1" x14ac:dyDescent="0.3">
      <c r="A9085" s="27">
        <v>5005</v>
      </c>
      <c r="B9085" s="31">
        <v>45260</v>
      </c>
      <c r="C9085" s="31">
        <v>45253</v>
      </c>
      <c r="D9085" s="19" t="s">
        <v>267</v>
      </c>
      <c r="E9085" s="20" t="str">
        <f>IF(ISBLANK(LeaveTracker[[#This Row],[Employee Name]]),"-----",VLOOKUP(LeaveTracker[[#This Row],[Employee Name]],'List of Employees'!$B$4:$H$767,7))</f>
        <v>PICNIC GROVE</v>
      </c>
      <c r="F9085" s="66" t="str">
        <f>IF(ISBLANK(LeaveTracker[[#This Row],[Employee Name]]),"-----",VLOOKUP(LeaveTracker[[#This Row],[Employee Name]],'List of Employees'!$B$4:$H$767,6))</f>
        <v>PERMANENT</v>
      </c>
      <c r="G9085" s="24">
        <v>45267</v>
      </c>
      <c r="H9085" s="24">
        <v>45267</v>
      </c>
      <c r="I9085" s="19" t="s">
        <v>297</v>
      </c>
      <c r="J9085" s="42" t="s">
        <v>1000</v>
      </c>
      <c r="K9085" s="57" t="str">
        <f ca="1">LeaveTracker[[#This Row],[Days]]&amp;" "&amp;LeaveTracker[[#This Row],[Type of Leave]]</f>
        <v>1 OTHER</v>
      </c>
      <c r="L9085" s="23">
        <f ca="1">NETWORKDAYS(LeaveTracker[[#This Row],[Start Date]],LeaveTracker[[#This Row],[End Date]],lstHolidays)</f>
        <v>1</v>
      </c>
      <c r="M9085" s="27"/>
    </row>
    <row r="9086" spans="1:13" ht="30" customHeight="1" x14ac:dyDescent="0.3">
      <c r="A9086" s="27">
        <v>5006</v>
      </c>
      <c r="B9086" s="31">
        <v>45260</v>
      </c>
      <c r="C9086" s="31">
        <v>45253</v>
      </c>
      <c r="D9086" s="19" t="s">
        <v>267</v>
      </c>
      <c r="E9086" s="20" t="str">
        <f>IF(ISBLANK(LeaveTracker[[#This Row],[Employee Name]]),"-----",VLOOKUP(LeaveTracker[[#This Row],[Employee Name]],'List of Employees'!$B$4:$H$767,7))</f>
        <v>PICNIC GROVE</v>
      </c>
      <c r="F9086" s="66" t="str">
        <f>IF(ISBLANK(LeaveTracker[[#This Row],[Employee Name]]),"-----",VLOOKUP(LeaveTracker[[#This Row],[Employee Name]],'List of Employees'!$B$4:$H$767,6))</f>
        <v>PERMANENT</v>
      </c>
      <c r="G9086" s="24">
        <v>45258</v>
      </c>
      <c r="H9086" s="24">
        <v>45259</v>
      </c>
      <c r="I9086" s="19" t="s">
        <v>297</v>
      </c>
      <c r="J9086" s="42" t="s">
        <v>1000</v>
      </c>
      <c r="K9086" s="57" t="str">
        <f ca="1">LeaveTracker[[#This Row],[Days]]&amp;" "&amp;LeaveTracker[[#This Row],[Type of Leave]]</f>
        <v>2 OTHER</v>
      </c>
      <c r="L9086" s="23">
        <f ca="1">NETWORKDAYS(LeaveTracker[[#This Row],[Start Date]],LeaveTracker[[#This Row],[End Date]],lstHolidays)</f>
        <v>2</v>
      </c>
      <c r="M9086" s="27"/>
    </row>
    <row r="9087" spans="1:13" ht="30" customHeight="1" x14ac:dyDescent="0.3">
      <c r="A9087" s="27">
        <v>5007</v>
      </c>
      <c r="B9087" s="31">
        <v>45260</v>
      </c>
      <c r="C9087" s="31">
        <v>45240</v>
      </c>
      <c r="D9087" s="19" t="s">
        <v>629</v>
      </c>
      <c r="E9087" s="20" t="str">
        <f>IF(ISBLANK(LeaveTracker[[#This Row],[Employee Name]]),"-----",VLOOKUP(LeaveTracker[[#This Row],[Employee Name]],'List of Employees'!$B$4:$H$767,7))</f>
        <v>LIBRARY</v>
      </c>
      <c r="F9087" s="66" t="str">
        <f>IF(ISBLANK(LeaveTracker[[#This Row],[Employee Name]]),"-----",VLOOKUP(LeaveTracker[[#This Row],[Employee Name]],'List of Employees'!$B$4:$H$767,6))</f>
        <v>PERMANENT</v>
      </c>
      <c r="G9087" s="24">
        <v>45239</v>
      </c>
      <c r="H9087" s="24">
        <v>45239</v>
      </c>
      <c r="I9087" s="20" t="s">
        <v>81</v>
      </c>
      <c r="K9087" s="57" t="str">
        <f ca="1">LeaveTracker[[#This Row],[Days]]&amp;" "&amp;LeaveTracker[[#This Row],[Type of Leave]]</f>
        <v>1 SL</v>
      </c>
      <c r="L9087" s="23">
        <f ca="1">NETWORKDAYS(LeaveTracker[[#This Row],[Start Date]],LeaveTracker[[#This Row],[End Date]],lstHolidays)</f>
        <v>1</v>
      </c>
      <c r="M9087" s="27"/>
    </row>
    <row r="9088" spans="1:13" ht="30" customHeight="1" x14ac:dyDescent="0.3">
      <c r="A9088" s="27">
        <v>5008</v>
      </c>
      <c r="B9088" s="31">
        <v>45260</v>
      </c>
      <c r="C9088" s="31">
        <v>45236</v>
      </c>
      <c r="D9088" s="19" t="s">
        <v>629</v>
      </c>
      <c r="E9088" s="20" t="str">
        <f>IF(ISBLANK(LeaveTracker[[#This Row],[Employee Name]]),"-----",VLOOKUP(LeaveTracker[[#This Row],[Employee Name]],'List of Employees'!$B$4:$H$767,7))</f>
        <v>LIBRARY</v>
      </c>
      <c r="F9088" s="66" t="str">
        <f>IF(ISBLANK(LeaveTracker[[#This Row],[Employee Name]]),"-----",VLOOKUP(LeaveTracker[[#This Row],[Employee Name]],'List of Employees'!$B$4:$H$767,6))</f>
        <v>PERMANENT</v>
      </c>
      <c r="G9088" s="24">
        <v>45233</v>
      </c>
      <c r="H9088" s="24">
        <v>45233</v>
      </c>
      <c r="I9088" s="20" t="s">
        <v>81</v>
      </c>
      <c r="K9088" s="57" t="str">
        <f ca="1">LeaveTracker[[#This Row],[Days]]&amp;" "&amp;LeaveTracker[[#This Row],[Type of Leave]]</f>
        <v>1 SL</v>
      </c>
      <c r="L9088" s="23">
        <f ca="1">NETWORKDAYS(LeaveTracker[[#This Row],[Start Date]],LeaveTracker[[#This Row],[End Date]],lstHolidays)</f>
        <v>1</v>
      </c>
      <c r="M9088" s="27"/>
    </row>
    <row r="9089" spans="1:13" ht="30" customHeight="1" x14ac:dyDescent="0.3">
      <c r="A9089" s="27">
        <v>5009</v>
      </c>
      <c r="B9089" s="31">
        <v>45260</v>
      </c>
      <c r="C9089" s="31">
        <v>45236</v>
      </c>
      <c r="D9089" s="19" t="s">
        <v>1783</v>
      </c>
      <c r="E9089" s="20" t="str">
        <f>IF(ISBLANK(LeaveTracker[[#This Row],[Employee Name]]),"-----",VLOOKUP(LeaveTracker[[#This Row],[Employee Name]],'List of Employees'!$B$4:$H$767,7))</f>
        <v>CTO-LICENSE</v>
      </c>
      <c r="F9089" s="66" t="str">
        <f>IF(ISBLANK(LeaveTracker[[#This Row],[Employee Name]]),"-----",VLOOKUP(LeaveTracker[[#This Row],[Employee Name]],'List of Employees'!$B$4:$H$767,6))</f>
        <v>CASUAL</v>
      </c>
      <c r="G9089" s="24">
        <v>45259</v>
      </c>
      <c r="H9089" s="24">
        <v>45260</v>
      </c>
      <c r="I9089" s="20" t="s">
        <v>82</v>
      </c>
      <c r="K9089" s="57" t="str">
        <f ca="1">LeaveTracker[[#This Row],[Days]]&amp;" "&amp;LeaveTracker[[#This Row],[Type of Leave]]</f>
        <v>1 VL</v>
      </c>
      <c r="L9089" s="23">
        <f ca="1">NETWORKDAYS(LeaveTracker[[#This Row],[Start Date]],LeaveTracker[[#This Row],[End Date]],lstHolidays)</f>
        <v>1</v>
      </c>
      <c r="M9089" s="27"/>
    </row>
    <row r="9090" spans="1:13" ht="30" customHeight="1" x14ac:dyDescent="0.3">
      <c r="A9090" s="27">
        <v>5009</v>
      </c>
      <c r="B9090" s="31">
        <v>45260</v>
      </c>
      <c r="C9090" s="31">
        <v>45236</v>
      </c>
      <c r="D9090" s="19" t="s">
        <v>1783</v>
      </c>
      <c r="E9090" s="20" t="str">
        <f>IF(ISBLANK(LeaveTracker[[#This Row],[Employee Name]]),"-----",VLOOKUP(LeaveTracker[[#This Row],[Employee Name]],'List of Employees'!$B$4:$H$767,7))</f>
        <v>CTO-LICENSE</v>
      </c>
      <c r="F9090" s="66" t="str">
        <f>IF(ISBLANK(LeaveTracker[[#This Row],[Employee Name]]),"-----",VLOOKUP(LeaveTracker[[#This Row],[Employee Name]],'List of Employees'!$B$4:$H$767,6))</f>
        <v>CASUAL</v>
      </c>
      <c r="G9090" s="24">
        <v>45261</v>
      </c>
      <c r="H9090" s="24">
        <v>45264</v>
      </c>
      <c r="I9090" s="20" t="s">
        <v>82</v>
      </c>
      <c r="K9090" s="57" t="str">
        <f ca="1">LeaveTracker[[#This Row],[Days]]&amp;" "&amp;LeaveTracker[[#This Row],[Type of Leave]]</f>
        <v>2 VL</v>
      </c>
      <c r="L9090" s="23">
        <f ca="1">NETWORKDAYS(LeaveTracker[[#This Row],[Start Date]],LeaveTracker[[#This Row],[End Date]],lstHolidays)</f>
        <v>2</v>
      </c>
      <c r="M9090" s="27"/>
    </row>
    <row r="9091" spans="1:13" ht="30" customHeight="1" x14ac:dyDescent="0.3">
      <c r="A9091" s="27">
        <v>5009</v>
      </c>
      <c r="B9091" s="31">
        <v>45260</v>
      </c>
      <c r="C9091" s="31">
        <v>45236</v>
      </c>
      <c r="D9091" s="19" t="s">
        <v>1783</v>
      </c>
      <c r="E9091" s="20" t="str">
        <f>IF(ISBLANK(LeaveTracker[[#This Row],[Employee Name]]),"-----",VLOOKUP(LeaveTracker[[#This Row],[Employee Name]],'List of Employees'!$B$4:$H$767,7))</f>
        <v>CTO-LICENSE</v>
      </c>
      <c r="F9091" s="66" t="str">
        <f>IF(ISBLANK(LeaveTracker[[#This Row],[Employee Name]]),"-----",VLOOKUP(LeaveTracker[[#This Row],[Employee Name]],'List of Employees'!$B$4:$H$767,6))</f>
        <v>CASUAL</v>
      </c>
      <c r="G9091" s="24">
        <v>45271</v>
      </c>
      <c r="H9091" s="24">
        <v>45271</v>
      </c>
      <c r="I9091" s="20" t="s">
        <v>82</v>
      </c>
      <c r="K9091" s="57" t="str">
        <f ca="1">LeaveTracker[[#This Row],[Days]]&amp;" "&amp;LeaveTracker[[#This Row],[Type of Leave]]</f>
        <v>1 VL</v>
      </c>
      <c r="L9091" s="23">
        <f ca="1">NETWORKDAYS(LeaveTracker[[#This Row],[Start Date]],LeaveTracker[[#This Row],[End Date]],lstHolidays)</f>
        <v>1</v>
      </c>
      <c r="M9091" s="27"/>
    </row>
    <row r="9092" spans="1:13" ht="30" customHeight="1" x14ac:dyDescent="0.3">
      <c r="A9092" s="27">
        <v>5010</v>
      </c>
      <c r="B9092" s="31">
        <v>45260</v>
      </c>
      <c r="C9092" s="31">
        <v>45236</v>
      </c>
      <c r="D9092" s="19" t="s">
        <v>157</v>
      </c>
      <c r="E9092" s="20" t="str">
        <f>IF(ISBLANK(LeaveTracker[[#This Row],[Employee Name]]),"-----",VLOOKUP(LeaveTracker[[#This Row],[Employee Name]],'List of Employees'!$B$4:$H$767,7))</f>
        <v>PIO</v>
      </c>
      <c r="F9092" s="66" t="str">
        <f>IF(ISBLANK(LeaveTracker[[#This Row],[Employee Name]]),"-----",VLOOKUP(LeaveTracker[[#This Row],[Employee Name]],'List of Employees'!$B$4:$H$767,6))</f>
        <v>PERMANENT</v>
      </c>
      <c r="G9092" s="24">
        <v>45255</v>
      </c>
      <c r="H9092" s="24">
        <v>45255</v>
      </c>
      <c r="I9092" s="19" t="s">
        <v>297</v>
      </c>
      <c r="J9092" s="42" t="s">
        <v>1000</v>
      </c>
      <c r="K9092" s="57" t="str">
        <f ca="1">LeaveTracker[[#This Row],[Days]]&amp;" "&amp;LeaveTracker[[#This Row],[Type of Leave]]</f>
        <v>0 OTHER</v>
      </c>
      <c r="L9092" s="23">
        <f ca="1">NETWORKDAYS(LeaveTracker[[#This Row],[Start Date]],LeaveTracker[[#This Row],[End Date]],lstHolidays)</f>
        <v>0</v>
      </c>
      <c r="M9092" s="27"/>
    </row>
    <row r="9093" spans="1:13" ht="30" customHeight="1" x14ac:dyDescent="0.3">
      <c r="A9093" s="27">
        <v>5011</v>
      </c>
      <c r="B9093" s="31">
        <v>45260</v>
      </c>
      <c r="C9093" s="31">
        <v>45236</v>
      </c>
      <c r="D9093" s="19" t="s">
        <v>157</v>
      </c>
      <c r="E9093" s="20" t="str">
        <f>IF(ISBLANK(LeaveTracker[[#This Row],[Employee Name]]),"-----",VLOOKUP(LeaveTracker[[#This Row],[Employee Name]],'List of Employees'!$B$4:$H$767,7))</f>
        <v>PIO</v>
      </c>
      <c r="F9093" s="66" t="str">
        <f>IF(ISBLANK(LeaveTracker[[#This Row],[Employee Name]]),"-----",VLOOKUP(LeaveTracker[[#This Row],[Employee Name]],'List of Employees'!$B$4:$H$767,6))</f>
        <v>PERMANENT</v>
      </c>
      <c r="G9093" s="24">
        <v>45247</v>
      </c>
      <c r="H9093" s="24">
        <v>45247</v>
      </c>
      <c r="I9093" s="20" t="s">
        <v>81</v>
      </c>
      <c r="K9093" s="57" t="str">
        <f ca="1">LeaveTracker[[#This Row],[Days]]&amp;" "&amp;LeaveTracker[[#This Row],[Type of Leave]]</f>
        <v>1 SL</v>
      </c>
      <c r="L9093" s="23">
        <f ca="1">NETWORKDAYS(LeaveTracker[[#This Row],[Start Date]],LeaveTracker[[#This Row],[End Date]],lstHolidays)</f>
        <v>1</v>
      </c>
      <c r="M9093" s="27"/>
    </row>
    <row r="9094" spans="1:13" ht="30" customHeight="1" x14ac:dyDescent="0.3">
      <c r="A9094" s="27">
        <v>5011</v>
      </c>
      <c r="B9094" s="31">
        <v>45260</v>
      </c>
      <c r="C9094" s="31">
        <v>45236</v>
      </c>
      <c r="D9094" s="19" t="s">
        <v>157</v>
      </c>
      <c r="E9094" s="20" t="str">
        <f>IF(ISBLANK(LeaveTracker[[#This Row],[Employee Name]]),"-----",VLOOKUP(LeaveTracker[[#This Row],[Employee Name]],'List of Employees'!$B$4:$H$767,7))</f>
        <v>PIO</v>
      </c>
      <c r="F9094" s="66" t="str">
        <f>IF(ISBLANK(LeaveTracker[[#This Row],[Employee Name]]),"-----",VLOOKUP(LeaveTracker[[#This Row],[Employee Name]],'List of Employees'!$B$4:$H$767,6))</f>
        <v>PERMANENT</v>
      </c>
      <c r="G9094" s="24">
        <v>45250</v>
      </c>
      <c r="H9094" s="24">
        <v>45250</v>
      </c>
      <c r="I9094" s="20" t="s">
        <v>81</v>
      </c>
      <c r="K9094" s="57" t="str">
        <f ca="1">LeaveTracker[[#This Row],[Days]]&amp;" "&amp;LeaveTracker[[#This Row],[Type of Leave]]</f>
        <v>1 SL</v>
      </c>
      <c r="L9094" s="23">
        <f ca="1">NETWORKDAYS(LeaveTracker[[#This Row],[Start Date]],LeaveTracker[[#This Row],[End Date]],lstHolidays)</f>
        <v>1</v>
      </c>
      <c r="M9094" s="27"/>
    </row>
    <row r="9095" spans="1:13" ht="30" customHeight="1" x14ac:dyDescent="0.3">
      <c r="A9095" s="27">
        <v>5012</v>
      </c>
      <c r="B9095" s="31">
        <v>45260</v>
      </c>
      <c r="C9095" s="31">
        <v>45252</v>
      </c>
      <c r="D9095" s="19" t="s">
        <v>1080</v>
      </c>
      <c r="E9095" s="20" t="str">
        <f>IF(ISBLANK(LeaveTracker[[#This Row],[Employee Name]]),"-----",VLOOKUP(LeaveTracker[[#This Row],[Employee Name]],'List of Employees'!$B$4:$H$767,7))</f>
        <v>ACCOUNTING</v>
      </c>
      <c r="F9095" s="66" t="str">
        <f>IF(ISBLANK(LeaveTracker[[#This Row],[Employee Name]]),"-----",VLOOKUP(LeaveTracker[[#This Row],[Employee Name]],'List of Employees'!$B$4:$H$767,6))</f>
        <v>PERMANENT</v>
      </c>
      <c r="G9095" s="24">
        <v>45288</v>
      </c>
      <c r="H9095" s="24">
        <v>45288</v>
      </c>
      <c r="I9095" s="20" t="s">
        <v>82</v>
      </c>
      <c r="K9095" s="57" t="str">
        <f ca="1">LeaveTracker[[#This Row],[Days]]&amp;" "&amp;LeaveTracker[[#This Row],[Type of Leave]]</f>
        <v>1 VL</v>
      </c>
      <c r="L9095" s="23">
        <f ca="1">NETWORKDAYS(LeaveTracker[[#This Row],[Start Date]],LeaveTracker[[#This Row],[End Date]],lstHolidays)</f>
        <v>1</v>
      </c>
      <c r="M9095" s="27"/>
    </row>
    <row r="9096" spans="1:13" ht="30" customHeight="1" x14ac:dyDescent="0.3">
      <c r="A9096" s="27">
        <v>5013</v>
      </c>
      <c r="B9096" s="31">
        <v>45260</v>
      </c>
      <c r="C9096" s="31">
        <v>45252</v>
      </c>
      <c r="D9096" s="19" t="s">
        <v>1828</v>
      </c>
      <c r="E9096" s="20" t="str">
        <f>IF(ISBLANK(LeaveTracker[[#This Row],[Employee Name]]),"-----",VLOOKUP(LeaveTracker[[#This Row],[Employee Name]],'List of Employees'!$B$4:$H$767,7))</f>
        <v>EEO/CITY MARKET</v>
      </c>
      <c r="F9096" s="66" t="str">
        <f>IF(ISBLANK(LeaveTracker[[#This Row],[Employee Name]]),"-----",VLOOKUP(LeaveTracker[[#This Row],[Employee Name]],'List of Employees'!$B$4:$H$767,6))</f>
        <v>CASUAL</v>
      </c>
      <c r="G9096" s="24">
        <v>45263</v>
      </c>
      <c r="H9096" s="24">
        <v>45265</v>
      </c>
      <c r="I9096" s="20" t="s">
        <v>82</v>
      </c>
      <c r="K9096" s="57" t="str">
        <f>LeaveTracker[[#This Row],[Days]]&amp;" "&amp;LeaveTracker[[#This Row],[Type of Leave]]</f>
        <v>3 VL</v>
      </c>
      <c r="L9096" s="23">
        <v>3</v>
      </c>
      <c r="M9096" s="27"/>
    </row>
    <row r="9097" spans="1:13" ht="30" customHeight="1" x14ac:dyDescent="0.3">
      <c r="A9097" s="27">
        <v>5013</v>
      </c>
      <c r="B9097" s="31">
        <v>45260</v>
      </c>
      <c r="C9097" s="31">
        <v>45252</v>
      </c>
      <c r="D9097" s="19" t="s">
        <v>1828</v>
      </c>
      <c r="E9097" s="20" t="str">
        <f>IF(ISBLANK(LeaveTracker[[#This Row],[Employee Name]]),"-----",VLOOKUP(LeaveTracker[[#This Row],[Employee Name]],'List of Employees'!$B$4:$H$767,7))</f>
        <v>EEO/CITY MARKET</v>
      </c>
      <c r="F9097" s="66" t="str">
        <f>IF(ISBLANK(LeaveTracker[[#This Row],[Employee Name]]),"-----",VLOOKUP(LeaveTracker[[#This Row],[Employee Name]],'List of Employees'!$B$4:$H$767,6))</f>
        <v>CASUAL</v>
      </c>
      <c r="G9097" s="24">
        <v>45267</v>
      </c>
      <c r="H9097" s="24">
        <v>45267</v>
      </c>
      <c r="I9097" s="20" t="s">
        <v>82</v>
      </c>
      <c r="K9097" s="57" t="str">
        <f ca="1">LeaveTracker[[#This Row],[Days]]&amp;" "&amp;LeaveTracker[[#This Row],[Type of Leave]]</f>
        <v>1 VL</v>
      </c>
      <c r="L9097" s="23">
        <f ca="1">NETWORKDAYS(LeaveTracker[[#This Row],[Start Date]],LeaveTracker[[#This Row],[End Date]],lstHolidays)</f>
        <v>1</v>
      </c>
      <c r="M9097" s="27"/>
    </row>
    <row r="9098" spans="1:13" ht="30" customHeight="1" x14ac:dyDescent="0.3">
      <c r="A9098" s="27">
        <v>5013</v>
      </c>
      <c r="B9098" s="31">
        <v>45260</v>
      </c>
      <c r="C9098" s="31">
        <v>45252</v>
      </c>
      <c r="D9098" s="19" t="s">
        <v>1828</v>
      </c>
      <c r="E9098" s="20" t="str">
        <f>IF(ISBLANK(LeaveTracker[[#This Row],[Employee Name]]),"-----",VLOOKUP(LeaveTracker[[#This Row],[Employee Name]],'List of Employees'!$B$4:$H$767,7))</f>
        <v>EEO/CITY MARKET</v>
      </c>
      <c r="F9098" s="66" t="str">
        <f>IF(ISBLANK(LeaveTracker[[#This Row],[Employee Name]]),"-----",VLOOKUP(LeaveTracker[[#This Row],[Employee Name]],'List of Employees'!$B$4:$H$767,6))</f>
        <v>CASUAL</v>
      </c>
      <c r="G9098" s="24">
        <v>45270</v>
      </c>
      <c r="H9098" s="24">
        <v>45272</v>
      </c>
      <c r="I9098" s="20" t="s">
        <v>82</v>
      </c>
      <c r="K9098" s="57" t="str">
        <f ca="1">LeaveTracker[[#This Row],[Days]]&amp;" "&amp;LeaveTracker[[#This Row],[Type of Leave]]</f>
        <v>2 VL</v>
      </c>
      <c r="L9098" s="23">
        <f ca="1">NETWORKDAYS(LeaveTracker[[#This Row],[Start Date]],LeaveTracker[[#This Row],[End Date]],lstHolidays)</f>
        <v>2</v>
      </c>
      <c r="M9098" s="27"/>
    </row>
    <row r="9099" spans="1:13" ht="30" customHeight="1" x14ac:dyDescent="0.3">
      <c r="A9099" s="27">
        <v>5013</v>
      </c>
      <c r="B9099" s="31">
        <v>45260</v>
      </c>
      <c r="C9099" s="31">
        <v>45252</v>
      </c>
      <c r="D9099" s="19" t="s">
        <v>1828</v>
      </c>
      <c r="E9099" s="20" t="str">
        <f>IF(ISBLANK(LeaveTracker[[#This Row],[Employee Name]]),"-----",VLOOKUP(LeaveTracker[[#This Row],[Employee Name]],'List of Employees'!$B$4:$H$767,7))</f>
        <v>EEO/CITY MARKET</v>
      </c>
      <c r="F9099" s="66" t="str">
        <f>IF(ISBLANK(LeaveTracker[[#This Row],[Employee Name]]),"-----",VLOOKUP(LeaveTracker[[#This Row],[Employee Name]],'List of Employees'!$B$4:$H$767,6))</f>
        <v>CASUAL</v>
      </c>
      <c r="G9099" s="24">
        <v>45274</v>
      </c>
      <c r="H9099" s="24">
        <v>45274</v>
      </c>
      <c r="I9099" s="20" t="s">
        <v>82</v>
      </c>
      <c r="K9099" s="57" t="str">
        <f ca="1">LeaveTracker[[#This Row],[Days]]&amp;" "&amp;LeaveTracker[[#This Row],[Type of Leave]]</f>
        <v>1 VL</v>
      </c>
      <c r="L9099" s="23">
        <f ca="1">NETWORKDAYS(LeaveTracker[[#This Row],[Start Date]],LeaveTracker[[#This Row],[End Date]],lstHolidays)</f>
        <v>1</v>
      </c>
      <c r="M9099" s="27"/>
    </row>
    <row r="9100" spans="1:13" ht="30" customHeight="1" x14ac:dyDescent="0.3">
      <c r="A9100" s="27">
        <v>5013</v>
      </c>
      <c r="B9100" s="31">
        <v>45260</v>
      </c>
      <c r="C9100" s="31">
        <v>45252</v>
      </c>
      <c r="D9100" s="19" t="s">
        <v>1828</v>
      </c>
      <c r="E9100" s="20" t="str">
        <f>IF(ISBLANK(LeaveTracker[[#This Row],[Employee Name]]),"-----",VLOOKUP(LeaveTracker[[#This Row],[Employee Name]],'List of Employees'!$B$4:$H$767,7))</f>
        <v>EEO/CITY MARKET</v>
      </c>
      <c r="F9100" s="66" t="str">
        <f>IF(ISBLANK(LeaveTracker[[#This Row],[Employee Name]]),"-----",VLOOKUP(LeaveTracker[[#This Row],[Employee Name]],'List of Employees'!$B$4:$H$767,6))</f>
        <v>CASUAL</v>
      </c>
      <c r="G9100" s="24">
        <v>45277</v>
      </c>
      <c r="H9100" s="24">
        <v>45279</v>
      </c>
      <c r="I9100" s="20" t="s">
        <v>82</v>
      </c>
      <c r="K9100" s="57" t="str">
        <f ca="1">LeaveTracker[[#This Row],[Days]]&amp;" "&amp;LeaveTracker[[#This Row],[Type of Leave]]</f>
        <v>2 VL</v>
      </c>
      <c r="L9100" s="23">
        <f ca="1">NETWORKDAYS(LeaveTracker[[#This Row],[Start Date]],LeaveTracker[[#This Row],[End Date]],lstHolidays)</f>
        <v>2</v>
      </c>
      <c r="M9100" s="27"/>
    </row>
    <row r="9101" spans="1:13" ht="30" customHeight="1" x14ac:dyDescent="0.3">
      <c r="A9101" s="27">
        <v>5013</v>
      </c>
      <c r="B9101" s="31">
        <v>45260</v>
      </c>
      <c r="C9101" s="31">
        <v>45252</v>
      </c>
      <c r="D9101" s="19" t="s">
        <v>1828</v>
      </c>
      <c r="E9101" s="20" t="str">
        <f>IF(ISBLANK(LeaveTracker[[#This Row],[Employee Name]]),"-----",VLOOKUP(LeaveTracker[[#This Row],[Employee Name]],'List of Employees'!$B$4:$H$767,7))</f>
        <v>EEO/CITY MARKET</v>
      </c>
      <c r="F9101" s="66" t="str">
        <f>IF(ISBLANK(LeaveTracker[[#This Row],[Employee Name]]),"-----",VLOOKUP(LeaveTracker[[#This Row],[Employee Name]],'List of Employees'!$B$4:$H$767,6))</f>
        <v>CASUAL</v>
      </c>
      <c r="G9101" s="24">
        <v>45281</v>
      </c>
      <c r="H9101" s="24">
        <v>45281</v>
      </c>
      <c r="I9101" s="20" t="s">
        <v>82</v>
      </c>
      <c r="K9101" s="57" t="str">
        <f ca="1">LeaveTracker[[#This Row],[Days]]&amp;" "&amp;LeaveTracker[[#This Row],[Type of Leave]]</f>
        <v>1 VL</v>
      </c>
      <c r="L9101" s="23">
        <f ca="1">NETWORKDAYS(LeaveTracker[[#This Row],[Start Date]],LeaveTracker[[#This Row],[End Date]],lstHolidays)</f>
        <v>1</v>
      </c>
      <c r="M9101" s="27"/>
    </row>
    <row r="9102" spans="1:13" ht="30" customHeight="1" x14ac:dyDescent="0.3">
      <c r="A9102" s="27">
        <v>5014</v>
      </c>
      <c r="B9102" s="31">
        <v>45260</v>
      </c>
      <c r="C9102" s="31">
        <v>45252</v>
      </c>
      <c r="D9102" s="19" t="s">
        <v>623</v>
      </c>
      <c r="E9102" s="20" t="str">
        <f>IF(ISBLANK(LeaveTracker[[#This Row],[Employee Name]]),"-----",VLOOKUP(LeaveTracker[[#This Row],[Employee Name]],'List of Employees'!$B$4:$H$767,7))</f>
        <v>EEO/ CITY MARKET</v>
      </c>
      <c r="F9102" s="66" t="str">
        <f>IF(ISBLANK(LeaveTracker[[#This Row],[Employee Name]]),"-----",VLOOKUP(LeaveTracker[[#This Row],[Employee Name]],'List of Employees'!$B$4:$H$767,6))</f>
        <v>PERMANENT</v>
      </c>
      <c r="G9102" s="24">
        <v>45251</v>
      </c>
      <c r="H9102" s="24">
        <v>45251</v>
      </c>
      <c r="I9102" s="20" t="s">
        <v>81</v>
      </c>
      <c r="K9102" s="57" t="str">
        <f ca="1">LeaveTracker[[#This Row],[Days]]&amp;" "&amp;LeaveTracker[[#This Row],[Type of Leave]]</f>
        <v>1 SL</v>
      </c>
      <c r="L9102" s="23">
        <f ca="1">NETWORKDAYS(LeaveTracker[[#This Row],[Start Date]],LeaveTracker[[#This Row],[End Date]],lstHolidays)</f>
        <v>1</v>
      </c>
      <c r="M9102" s="27"/>
    </row>
    <row r="9103" spans="1:13" ht="30" customHeight="1" x14ac:dyDescent="0.3">
      <c r="A9103" s="27">
        <v>5015</v>
      </c>
      <c r="B9103" s="31">
        <v>45260</v>
      </c>
      <c r="C9103" s="31">
        <v>45252</v>
      </c>
      <c r="D9103" s="19" t="s">
        <v>623</v>
      </c>
      <c r="E9103" s="20" t="str">
        <f>IF(ISBLANK(LeaveTracker[[#This Row],[Employee Name]]),"-----",VLOOKUP(LeaveTracker[[#This Row],[Employee Name]],'List of Employees'!$B$4:$H$767,7))</f>
        <v>EEO/ CITY MARKET</v>
      </c>
      <c r="F9103" s="66" t="str">
        <f>IF(ISBLANK(LeaveTracker[[#This Row],[Employee Name]]),"-----",VLOOKUP(LeaveTracker[[#This Row],[Employee Name]],'List of Employees'!$B$4:$H$767,6))</f>
        <v>PERMANENT</v>
      </c>
      <c r="G9103" s="24">
        <v>45264</v>
      </c>
      <c r="H9103" s="24">
        <v>45264</v>
      </c>
      <c r="I9103" s="19" t="s">
        <v>297</v>
      </c>
      <c r="J9103" s="42" t="s">
        <v>1000</v>
      </c>
      <c r="K9103" s="57" t="str">
        <f ca="1">LeaveTracker[[#This Row],[Days]]&amp;" "&amp;LeaveTracker[[#This Row],[Type of Leave]]</f>
        <v>1 OTHER</v>
      </c>
      <c r="L9103" s="23">
        <f ca="1">NETWORKDAYS(LeaveTracker[[#This Row],[Start Date]],LeaveTracker[[#This Row],[End Date]],lstHolidays)</f>
        <v>1</v>
      </c>
      <c r="M9103" s="27"/>
    </row>
    <row r="9104" spans="1:13" ht="30" customHeight="1" x14ac:dyDescent="0.3">
      <c r="A9104" s="27">
        <v>5016</v>
      </c>
      <c r="B9104" s="31">
        <v>45260</v>
      </c>
      <c r="C9104" s="31">
        <v>45252</v>
      </c>
      <c r="D9104" s="19" t="s">
        <v>623</v>
      </c>
      <c r="E9104" s="20" t="str">
        <f>IF(ISBLANK(LeaveTracker[[#This Row],[Employee Name]]),"-----",VLOOKUP(LeaveTracker[[#This Row],[Employee Name]],'List of Employees'!$B$4:$H$767,7))</f>
        <v>EEO/ CITY MARKET</v>
      </c>
      <c r="F9104" s="66" t="str">
        <f>IF(ISBLANK(LeaveTracker[[#This Row],[Employee Name]]),"-----",VLOOKUP(LeaveTracker[[#This Row],[Employee Name]],'List of Employees'!$B$4:$H$767,6))</f>
        <v>PERMANENT</v>
      </c>
      <c r="G9104" s="24">
        <v>45274</v>
      </c>
      <c r="H9104" s="24">
        <v>45274</v>
      </c>
      <c r="I9104" s="20" t="s">
        <v>82</v>
      </c>
      <c r="K9104" s="57" t="str">
        <f ca="1">LeaveTracker[[#This Row],[Days]]&amp;" "&amp;LeaveTracker[[#This Row],[Type of Leave]]</f>
        <v>1 VL</v>
      </c>
      <c r="L9104" s="23">
        <f ca="1">NETWORKDAYS(LeaveTracker[[#This Row],[Start Date]],LeaveTracker[[#This Row],[End Date]],lstHolidays)</f>
        <v>1</v>
      </c>
      <c r="M9104" s="27"/>
    </row>
    <row r="9105" spans="1:13" ht="30" customHeight="1" x14ac:dyDescent="0.3">
      <c r="A9105" s="27">
        <v>5016</v>
      </c>
      <c r="B9105" s="31">
        <v>45260</v>
      </c>
      <c r="C9105" s="31">
        <v>45252</v>
      </c>
      <c r="D9105" s="19" t="s">
        <v>623</v>
      </c>
      <c r="E9105" s="20" t="str">
        <f>IF(ISBLANK(LeaveTracker[[#This Row],[Employee Name]]),"-----",VLOOKUP(LeaveTracker[[#This Row],[Employee Name]],'List of Employees'!$B$4:$H$767,7))</f>
        <v>EEO/ CITY MARKET</v>
      </c>
      <c r="F9105" s="66" t="str">
        <f>IF(ISBLANK(LeaveTracker[[#This Row],[Employee Name]]),"-----",VLOOKUP(LeaveTracker[[#This Row],[Employee Name]],'List of Employees'!$B$4:$H$767,6))</f>
        <v>PERMANENT</v>
      </c>
      <c r="G9105" s="24">
        <v>45279</v>
      </c>
      <c r="H9105" s="24">
        <v>45279</v>
      </c>
      <c r="I9105" s="20" t="s">
        <v>82</v>
      </c>
      <c r="K9105" s="57" t="str">
        <f ca="1">LeaveTracker[[#This Row],[Days]]&amp;" "&amp;LeaveTracker[[#This Row],[Type of Leave]]</f>
        <v>1 VL</v>
      </c>
      <c r="L9105" s="23">
        <f ca="1">NETWORKDAYS(LeaveTracker[[#This Row],[Start Date]],LeaveTracker[[#This Row],[End Date]],lstHolidays)</f>
        <v>1</v>
      </c>
      <c r="M9105" s="27"/>
    </row>
    <row r="9106" spans="1:13" ht="30" customHeight="1" x14ac:dyDescent="0.3">
      <c r="A9106" s="27">
        <v>5016</v>
      </c>
      <c r="B9106" s="31">
        <v>45260</v>
      </c>
      <c r="C9106" s="31">
        <v>45252</v>
      </c>
      <c r="D9106" s="19" t="s">
        <v>623</v>
      </c>
      <c r="E9106" s="20" t="str">
        <f>IF(ISBLANK(LeaveTracker[[#This Row],[Employee Name]]),"-----",VLOOKUP(LeaveTracker[[#This Row],[Employee Name]],'List of Employees'!$B$4:$H$767,7))</f>
        <v>EEO/ CITY MARKET</v>
      </c>
      <c r="F9106" s="66" t="str">
        <f>IF(ISBLANK(LeaveTracker[[#This Row],[Employee Name]]),"-----",VLOOKUP(LeaveTracker[[#This Row],[Employee Name]],'List of Employees'!$B$4:$H$767,6))</f>
        <v>PERMANENT</v>
      </c>
      <c r="G9106" s="24">
        <v>45281</v>
      </c>
      <c r="H9106" s="24">
        <v>45281</v>
      </c>
      <c r="I9106" s="20" t="s">
        <v>82</v>
      </c>
      <c r="K9106" s="57" t="str">
        <f ca="1">LeaveTracker[[#This Row],[Days]]&amp;" "&amp;LeaveTracker[[#This Row],[Type of Leave]]</f>
        <v>1 VL</v>
      </c>
      <c r="L9106" s="23">
        <f ca="1">NETWORKDAYS(LeaveTracker[[#This Row],[Start Date]],LeaveTracker[[#This Row],[End Date]],lstHolidays)</f>
        <v>1</v>
      </c>
      <c r="M9106" s="27"/>
    </row>
    <row r="9107" spans="1:13" ht="30" customHeight="1" x14ac:dyDescent="0.3">
      <c r="A9107" s="27">
        <v>5016</v>
      </c>
      <c r="B9107" s="31">
        <v>45260</v>
      </c>
      <c r="C9107" s="31">
        <v>45252</v>
      </c>
      <c r="D9107" s="19" t="s">
        <v>623</v>
      </c>
      <c r="E9107" s="20" t="str">
        <f>IF(ISBLANK(LeaveTracker[[#This Row],[Employee Name]]),"-----",VLOOKUP(LeaveTracker[[#This Row],[Employee Name]],'List of Employees'!$B$4:$H$767,7))</f>
        <v>EEO/ CITY MARKET</v>
      </c>
      <c r="F9107" s="66" t="str">
        <f>IF(ISBLANK(LeaveTracker[[#This Row],[Employee Name]]),"-----",VLOOKUP(LeaveTracker[[#This Row],[Employee Name]],'List of Employees'!$B$4:$H$767,6))</f>
        <v>PERMANENT</v>
      </c>
      <c r="G9107" s="24">
        <v>45286</v>
      </c>
      <c r="H9107" s="24">
        <v>45286</v>
      </c>
      <c r="I9107" s="20" t="s">
        <v>82</v>
      </c>
      <c r="K9107" s="57" t="str">
        <f ca="1">LeaveTracker[[#This Row],[Days]]&amp;" "&amp;LeaveTracker[[#This Row],[Type of Leave]]</f>
        <v>0 VL</v>
      </c>
      <c r="L9107" s="23">
        <f ca="1">NETWORKDAYS(LeaveTracker[[#This Row],[Start Date]],LeaveTracker[[#This Row],[End Date]],lstHolidays)</f>
        <v>0</v>
      </c>
      <c r="M9107" s="27"/>
    </row>
    <row r="9108" spans="1:13" ht="30" customHeight="1" x14ac:dyDescent="0.3">
      <c r="A9108" s="27">
        <v>5016</v>
      </c>
      <c r="B9108" s="31">
        <v>45260</v>
      </c>
      <c r="C9108" s="31">
        <v>45252</v>
      </c>
      <c r="D9108" s="19" t="s">
        <v>623</v>
      </c>
      <c r="E9108" s="20" t="str">
        <f>IF(ISBLANK(LeaveTracker[[#This Row],[Employee Name]]),"-----",VLOOKUP(LeaveTracker[[#This Row],[Employee Name]],'List of Employees'!$B$4:$H$767,7))</f>
        <v>EEO/ CITY MARKET</v>
      </c>
      <c r="F9108" s="66" t="str">
        <f>IF(ISBLANK(LeaveTracker[[#This Row],[Employee Name]]),"-----",VLOOKUP(LeaveTracker[[#This Row],[Employee Name]],'List of Employees'!$B$4:$H$767,6))</f>
        <v>PERMANENT</v>
      </c>
      <c r="G9108" s="24">
        <v>45288</v>
      </c>
      <c r="H9108" s="24">
        <v>45288</v>
      </c>
      <c r="I9108" s="20" t="s">
        <v>82</v>
      </c>
      <c r="K9108" s="57" t="str">
        <f ca="1">LeaveTracker[[#This Row],[Days]]&amp;" "&amp;LeaveTracker[[#This Row],[Type of Leave]]</f>
        <v>1 VL</v>
      </c>
      <c r="L9108" s="23">
        <f ca="1">NETWORKDAYS(LeaveTracker[[#This Row],[Start Date]],LeaveTracker[[#This Row],[End Date]],lstHolidays)</f>
        <v>1</v>
      </c>
      <c r="M9108" s="27"/>
    </row>
    <row r="9109" spans="1:13" ht="30" customHeight="1" x14ac:dyDescent="0.3">
      <c r="A9109" s="27">
        <v>5017</v>
      </c>
      <c r="B9109" s="31">
        <v>45260</v>
      </c>
      <c r="C9109" s="31">
        <v>45250</v>
      </c>
      <c r="D9109" s="19" t="s">
        <v>500</v>
      </c>
      <c r="E9109" s="20" t="str">
        <f>IF(ISBLANK(LeaveTracker[[#This Row],[Employee Name]]),"-----",VLOOKUP(LeaveTracker[[#This Row],[Employee Name]],'List of Employees'!$B$4:$H$767,7))</f>
        <v>COOPERATIVE OFFICE</v>
      </c>
      <c r="F9109" s="66" t="str">
        <f>IF(ISBLANK(LeaveTracker[[#This Row],[Employee Name]]),"-----",VLOOKUP(LeaveTracker[[#This Row],[Employee Name]],'List of Employees'!$B$4:$H$767,6))</f>
        <v>PERMANENT</v>
      </c>
      <c r="G9109" s="24">
        <v>45246</v>
      </c>
      <c r="H9109" s="24">
        <v>45247</v>
      </c>
      <c r="I9109" s="20" t="s">
        <v>81</v>
      </c>
      <c r="K9109" s="57" t="str">
        <f ca="1">LeaveTracker[[#This Row],[Days]]&amp;" "&amp;LeaveTracker[[#This Row],[Type of Leave]]</f>
        <v>2 SL</v>
      </c>
      <c r="L9109" s="23">
        <f ca="1">NETWORKDAYS(LeaveTracker[[#This Row],[Start Date]],LeaveTracker[[#This Row],[End Date]],lstHolidays)</f>
        <v>2</v>
      </c>
      <c r="M9109" s="27"/>
    </row>
    <row r="9110" spans="1:13" ht="30" customHeight="1" x14ac:dyDescent="0.3">
      <c r="A9110" s="27">
        <v>5018</v>
      </c>
      <c r="B9110" s="31">
        <v>45260</v>
      </c>
      <c r="C9110" s="31">
        <v>45247</v>
      </c>
      <c r="D9110" s="19" t="s">
        <v>136</v>
      </c>
      <c r="E9110" s="20" t="str">
        <f>IF(ISBLANK(LeaveTracker[[#This Row],[Employee Name]]),"-----",VLOOKUP(LeaveTracker[[#This Row],[Employee Name]],'List of Employees'!$B$4:$H$767,7))</f>
        <v>CHO</v>
      </c>
      <c r="F9110" s="66" t="str">
        <f>IF(ISBLANK(LeaveTracker[[#This Row],[Employee Name]]),"-----",VLOOKUP(LeaveTracker[[#This Row],[Employee Name]],'List of Employees'!$B$4:$H$767,6))</f>
        <v>PERMANENT</v>
      </c>
      <c r="G9110" s="24">
        <v>45246</v>
      </c>
      <c r="H9110" s="24">
        <v>45246</v>
      </c>
      <c r="I9110" s="20" t="s">
        <v>81</v>
      </c>
      <c r="K9110" s="57" t="str">
        <f ca="1">LeaveTracker[[#This Row],[Days]]&amp;" "&amp;LeaveTracker[[#This Row],[Type of Leave]]</f>
        <v>1 SL</v>
      </c>
      <c r="L9110" s="23">
        <f ca="1">NETWORKDAYS(LeaveTracker[[#This Row],[Start Date]],LeaveTracker[[#This Row],[End Date]],lstHolidays)</f>
        <v>1</v>
      </c>
      <c r="M9110" s="27"/>
    </row>
    <row r="9111" spans="1:13" ht="30" customHeight="1" x14ac:dyDescent="0.3">
      <c r="A9111" s="27">
        <v>5019</v>
      </c>
      <c r="B9111" s="31">
        <v>45260</v>
      </c>
      <c r="C9111" s="31">
        <v>45243</v>
      </c>
      <c r="D9111" s="19" t="s">
        <v>729</v>
      </c>
      <c r="E9111" s="20" t="str">
        <f>IF(ISBLANK(LeaveTracker[[#This Row],[Employee Name]]),"-----",VLOOKUP(LeaveTracker[[#This Row],[Employee Name]],'List of Employees'!$B$4:$H$767,7))</f>
        <v>VMO</v>
      </c>
      <c r="F9111" s="66" t="str">
        <f>IF(ISBLANK(LeaveTracker[[#This Row],[Employee Name]]),"-----",VLOOKUP(LeaveTracker[[#This Row],[Employee Name]],'List of Employees'!$B$4:$H$767,6))</f>
        <v>PERMANENT</v>
      </c>
      <c r="G9111" s="24">
        <v>45254</v>
      </c>
      <c r="H9111" s="24">
        <v>45254</v>
      </c>
      <c r="I9111" s="20" t="s">
        <v>82</v>
      </c>
      <c r="K9111" s="57" t="str">
        <f ca="1">LeaveTracker[[#This Row],[Days]]&amp;" "&amp;LeaveTracker[[#This Row],[Type of Leave]]</f>
        <v>1 VL</v>
      </c>
      <c r="L9111" s="23">
        <f ca="1">NETWORKDAYS(LeaveTracker[[#This Row],[Start Date]],LeaveTracker[[#This Row],[End Date]],lstHolidays)</f>
        <v>1</v>
      </c>
      <c r="M9111" s="27"/>
    </row>
    <row r="9112" spans="1:13" ht="30" customHeight="1" x14ac:dyDescent="0.3">
      <c r="A9112" s="27">
        <v>5019</v>
      </c>
      <c r="B9112" s="31">
        <v>45260</v>
      </c>
      <c r="C9112" s="31">
        <v>45243</v>
      </c>
      <c r="D9112" s="19" t="s">
        <v>729</v>
      </c>
      <c r="E9112" s="20" t="str">
        <f>IF(ISBLANK(LeaveTracker[[#This Row],[Employee Name]]),"-----",VLOOKUP(LeaveTracker[[#This Row],[Employee Name]],'List of Employees'!$B$4:$H$767,7))</f>
        <v>VMO</v>
      </c>
      <c r="F9112" s="66" t="str">
        <f>IF(ISBLANK(LeaveTracker[[#This Row],[Employee Name]]),"-----",VLOOKUP(LeaveTracker[[#This Row],[Employee Name]],'List of Employees'!$B$4:$H$767,6))</f>
        <v>PERMANENT</v>
      </c>
      <c r="G9112" s="24">
        <v>45274</v>
      </c>
      <c r="H9112" s="24">
        <v>45274</v>
      </c>
      <c r="I9112" s="20" t="s">
        <v>82</v>
      </c>
      <c r="K9112" s="57" t="str">
        <f ca="1">LeaveTracker[[#This Row],[Days]]&amp;" "&amp;LeaveTracker[[#This Row],[Type of Leave]]</f>
        <v>1 VL</v>
      </c>
      <c r="L9112" s="23">
        <f ca="1">NETWORKDAYS(LeaveTracker[[#This Row],[Start Date]],LeaveTracker[[#This Row],[End Date]],lstHolidays)</f>
        <v>1</v>
      </c>
      <c r="M9112" s="27"/>
    </row>
    <row r="9113" spans="1:13" ht="30" customHeight="1" x14ac:dyDescent="0.3">
      <c r="A9113" s="27">
        <v>5020</v>
      </c>
      <c r="B9113" s="31">
        <v>45260</v>
      </c>
      <c r="C9113" s="31">
        <v>45245</v>
      </c>
      <c r="D9113" s="19" t="s">
        <v>1857</v>
      </c>
      <c r="E9113" s="20" t="str">
        <f>IF(ISBLANK(LeaveTracker[[#This Row],[Employee Name]]),"-----",VLOOKUP(LeaveTracker[[#This Row],[Employee Name]],'List of Employees'!$B$4:$H$767,7))</f>
        <v>TICC</v>
      </c>
      <c r="F9113" s="66" t="str">
        <f>IF(ISBLANK(LeaveTracker[[#This Row],[Employee Name]]),"-----",VLOOKUP(LeaveTracker[[#This Row],[Employee Name]],'List of Employees'!$B$4:$H$767,6))</f>
        <v>CASUAL</v>
      </c>
      <c r="G9113" s="24">
        <v>45240</v>
      </c>
      <c r="H9113" s="24">
        <v>45240</v>
      </c>
      <c r="I9113" s="20" t="s">
        <v>81</v>
      </c>
      <c r="K9113" s="57" t="str">
        <f ca="1">LeaveTracker[[#This Row],[Days]]&amp;" "&amp;LeaveTracker[[#This Row],[Type of Leave]]</f>
        <v>1 SL</v>
      </c>
      <c r="L9113" s="23">
        <f ca="1">NETWORKDAYS(LeaveTracker[[#This Row],[Start Date]],LeaveTracker[[#This Row],[End Date]],lstHolidays)</f>
        <v>1</v>
      </c>
      <c r="M9113" s="27"/>
    </row>
    <row r="9114" spans="1:13" ht="30" customHeight="1" x14ac:dyDescent="0.3">
      <c r="A9114" s="27">
        <v>5021</v>
      </c>
      <c r="B9114" s="31">
        <v>45260</v>
      </c>
      <c r="C9114" s="31">
        <v>45246</v>
      </c>
      <c r="D9114" s="19" t="s">
        <v>116</v>
      </c>
      <c r="E9114" s="20" t="str">
        <f>IF(ISBLANK(LeaveTracker[[#This Row],[Employee Name]]),"-----",VLOOKUP(LeaveTracker[[#This Row],[Employee Name]],'List of Employees'!$B$4:$H$767,7))</f>
        <v>CHARACTER OFFICE</v>
      </c>
      <c r="F9114" s="66" t="str">
        <f>IF(ISBLANK(LeaveTracker[[#This Row],[Employee Name]]),"-----",VLOOKUP(LeaveTracker[[#This Row],[Employee Name]],'List of Employees'!$B$4:$H$767,6))</f>
        <v>PERMANENT</v>
      </c>
      <c r="G9114" s="24">
        <v>45243</v>
      </c>
      <c r="H9114" s="24">
        <v>45245</v>
      </c>
      <c r="I9114" s="20" t="s">
        <v>81</v>
      </c>
      <c r="K9114" s="57" t="str">
        <f ca="1">LeaveTracker[[#This Row],[Days]]&amp;" "&amp;LeaveTracker[[#This Row],[Type of Leave]]</f>
        <v>3 SL</v>
      </c>
      <c r="L9114" s="23">
        <f ca="1">NETWORKDAYS(LeaveTracker[[#This Row],[Start Date]],LeaveTracker[[#This Row],[End Date]],lstHolidays)</f>
        <v>3</v>
      </c>
      <c r="M9114" s="27"/>
    </row>
    <row r="9115" spans="1:13" ht="30" customHeight="1" x14ac:dyDescent="0.3">
      <c r="A9115" s="27">
        <v>5022</v>
      </c>
      <c r="B9115" s="31">
        <v>45260</v>
      </c>
      <c r="C9115" s="31">
        <v>45251</v>
      </c>
      <c r="D9115" s="19" t="s">
        <v>868</v>
      </c>
      <c r="E9115" s="20" t="str">
        <f>IF(ISBLANK(LeaveTracker[[#This Row],[Employee Name]]),"-----",VLOOKUP(LeaveTracker[[#This Row],[Employee Name]],'List of Employees'!$B$4:$H$767,7))</f>
        <v>ACCOUNTING</v>
      </c>
      <c r="F9115" s="66" t="str">
        <f>IF(ISBLANK(LeaveTracker[[#This Row],[Employee Name]]),"-----",VLOOKUP(LeaveTracker[[#This Row],[Employee Name]],'List of Employees'!$B$4:$H$767,6))</f>
        <v>PERMANENT</v>
      </c>
      <c r="G9115" s="24">
        <v>45250</v>
      </c>
      <c r="H9115" s="24">
        <v>45250</v>
      </c>
      <c r="I9115" s="20" t="s">
        <v>81</v>
      </c>
      <c r="K9115" s="57" t="str">
        <f ca="1">LeaveTracker[[#This Row],[Days]]&amp;" "&amp;LeaveTracker[[#This Row],[Type of Leave]]</f>
        <v>1 SL</v>
      </c>
      <c r="L9115" s="23">
        <f ca="1">NETWORKDAYS(LeaveTracker[[#This Row],[Start Date]],LeaveTracker[[#This Row],[End Date]],lstHolidays)</f>
        <v>1</v>
      </c>
      <c r="M9115" s="27"/>
    </row>
    <row r="9116" spans="1:13" ht="30" customHeight="1" x14ac:dyDescent="0.3">
      <c r="A9116" s="27">
        <v>5023</v>
      </c>
      <c r="B9116" s="31">
        <v>45260</v>
      </c>
      <c r="C9116" s="31">
        <v>45247</v>
      </c>
      <c r="D9116" s="19" t="s">
        <v>121</v>
      </c>
      <c r="E9116" s="20" t="str">
        <f>IF(ISBLANK(LeaveTracker[[#This Row],[Employee Name]]),"-----",VLOOKUP(LeaveTracker[[#This Row],[Employee Name]],'List of Employees'!$B$4:$H$767,7))</f>
        <v>CHARACTER OFFICE</v>
      </c>
      <c r="F9116" s="66" t="str">
        <f>IF(ISBLANK(LeaveTracker[[#This Row],[Employee Name]]),"-----",VLOOKUP(LeaveTracker[[#This Row],[Employee Name]],'List of Employees'!$B$4:$H$767,6))</f>
        <v>PERMANENT</v>
      </c>
      <c r="G9116" s="24">
        <v>45230</v>
      </c>
      <c r="H9116" s="24">
        <v>45230</v>
      </c>
      <c r="I9116" s="20" t="s">
        <v>81</v>
      </c>
      <c r="K9116" s="57" t="str">
        <f ca="1">LeaveTracker[[#This Row],[Days]]&amp;" "&amp;LeaveTracker[[#This Row],[Type of Leave]]</f>
        <v>1 SL</v>
      </c>
      <c r="L9116" s="23">
        <f ca="1">NETWORKDAYS(LeaveTracker[[#This Row],[Start Date]],LeaveTracker[[#This Row],[End Date]],lstHolidays)</f>
        <v>1</v>
      </c>
      <c r="M9116" s="27"/>
    </row>
    <row r="9117" spans="1:13" ht="30" customHeight="1" x14ac:dyDescent="0.3">
      <c r="A9117" s="27">
        <v>5024</v>
      </c>
      <c r="B9117" s="31">
        <v>45261</v>
      </c>
      <c r="C9117" s="31">
        <v>45247</v>
      </c>
      <c r="D9117" s="19" t="s">
        <v>1806</v>
      </c>
      <c r="E9117" s="20" t="str">
        <f>IF(ISBLANK(LeaveTracker[[#This Row],[Employee Name]]),"-----",VLOOKUP(LeaveTracker[[#This Row],[Employee Name]],'List of Employees'!$B$4:$H$767,7))</f>
        <v>TICC</v>
      </c>
      <c r="F9117" s="66" t="str">
        <f>IF(ISBLANK(LeaveTracker[[#This Row],[Employee Name]]),"-----",VLOOKUP(LeaveTracker[[#This Row],[Employee Name]],'List of Employees'!$B$4:$H$767,6))</f>
        <v>CASUAL</v>
      </c>
      <c r="G9117" s="24">
        <v>45258</v>
      </c>
      <c r="H9117" s="24">
        <v>45260</v>
      </c>
      <c r="I9117" s="20" t="s">
        <v>82</v>
      </c>
      <c r="K9117" s="57" t="str">
        <f>LeaveTracker[[#This Row],[Days]]&amp;" "&amp;LeaveTracker[[#This Row],[Type of Leave]]</f>
        <v>2 VL</v>
      </c>
      <c r="L9117" s="23">
        <v>2</v>
      </c>
      <c r="M9117" s="27"/>
    </row>
    <row r="9118" spans="1:13" ht="30" customHeight="1" x14ac:dyDescent="0.3">
      <c r="A9118" s="27">
        <v>5025</v>
      </c>
      <c r="B9118" s="31">
        <v>45261</v>
      </c>
      <c r="C9118" s="31">
        <v>45215</v>
      </c>
      <c r="D9118" s="19" t="s">
        <v>571</v>
      </c>
      <c r="E9118" s="20" t="str">
        <f>IF(ISBLANK(LeaveTracker[[#This Row],[Employee Name]]),"-----",VLOOKUP(LeaveTracker[[#This Row],[Employee Name]],'List of Employees'!$B$4:$H$767,7))</f>
        <v>CCT</v>
      </c>
      <c r="F9118" s="66" t="str">
        <f>IF(ISBLANK(LeaveTracker[[#This Row],[Employee Name]]),"-----",VLOOKUP(LeaveTracker[[#This Row],[Employee Name]],'List of Employees'!$B$4:$H$767,6))</f>
        <v>PERMANENT</v>
      </c>
      <c r="G9118" s="24">
        <v>45250</v>
      </c>
      <c r="H9118" s="24">
        <v>45250</v>
      </c>
      <c r="I9118" s="20" t="s">
        <v>82</v>
      </c>
      <c r="K9118" s="57" t="str">
        <f ca="1">LeaveTracker[[#This Row],[Days]]&amp;" "&amp;LeaveTracker[[#This Row],[Type of Leave]]</f>
        <v>1 VL</v>
      </c>
      <c r="L9118" s="23">
        <f ca="1">NETWORKDAYS(LeaveTracker[[#This Row],[Start Date]],LeaveTracker[[#This Row],[End Date]],lstHolidays)</f>
        <v>1</v>
      </c>
      <c r="M9118" s="27"/>
    </row>
    <row r="9119" spans="1:13" ht="30" customHeight="1" x14ac:dyDescent="0.3">
      <c r="A9119" s="27">
        <v>5026</v>
      </c>
      <c r="B9119" s="31">
        <v>45261</v>
      </c>
      <c r="C9119" s="31">
        <v>45239</v>
      </c>
      <c r="D9119" s="19" t="s">
        <v>1894</v>
      </c>
      <c r="E9119" s="20" t="str">
        <f>IF(ISBLANK(LeaveTracker[[#This Row],[Employee Name]]),"-----",VLOOKUP(LeaveTracker[[#This Row],[Employee Name]],'List of Employees'!$B$4:$H$767,7))</f>
        <v>TICC</v>
      </c>
      <c r="F9119" s="66" t="str">
        <f>IF(ISBLANK(LeaveTracker[[#This Row],[Employee Name]]),"-----",VLOOKUP(LeaveTracker[[#This Row],[Employee Name]],'List of Employees'!$B$4:$H$767,6))</f>
        <v>CASUAL</v>
      </c>
      <c r="G9119" s="24">
        <v>45281</v>
      </c>
      <c r="H9119" s="24">
        <v>45282</v>
      </c>
      <c r="I9119" s="20" t="s">
        <v>82</v>
      </c>
      <c r="K9119" s="57" t="str">
        <f ca="1">LeaveTracker[[#This Row],[Days]]&amp;" "&amp;LeaveTracker[[#This Row],[Type of Leave]]</f>
        <v>2 VL</v>
      </c>
      <c r="L9119" s="23">
        <f ca="1">NETWORKDAYS(LeaveTracker[[#This Row],[Start Date]],LeaveTracker[[#This Row],[End Date]],lstHolidays)</f>
        <v>2</v>
      </c>
      <c r="M9119" s="27"/>
    </row>
    <row r="9120" spans="1:13" ht="30" customHeight="1" x14ac:dyDescent="0.3">
      <c r="A9120" s="27">
        <v>5026</v>
      </c>
      <c r="B9120" s="31">
        <v>45261</v>
      </c>
      <c r="C9120" s="31">
        <v>45239</v>
      </c>
      <c r="D9120" s="19" t="s">
        <v>1894</v>
      </c>
      <c r="E9120" s="20" t="str">
        <f>IF(ISBLANK(LeaveTracker[[#This Row],[Employee Name]]),"-----",VLOOKUP(LeaveTracker[[#This Row],[Employee Name]],'List of Employees'!$B$4:$H$767,7))</f>
        <v>TICC</v>
      </c>
      <c r="F9120" s="66" t="str">
        <f>IF(ISBLANK(LeaveTracker[[#This Row],[Employee Name]]),"-----",VLOOKUP(LeaveTracker[[#This Row],[Employee Name]],'List of Employees'!$B$4:$H$767,6))</f>
        <v>CASUAL</v>
      </c>
      <c r="G9120" s="24">
        <v>45286</v>
      </c>
      <c r="H9120" s="24">
        <v>45289</v>
      </c>
      <c r="I9120" s="20" t="s">
        <v>82</v>
      </c>
      <c r="K9120" s="57" t="str">
        <f ca="1">LeaveTracker[[#This Row],[Days]]&amp;" "&amp;LeaveTracker[[#This Row],[Type of Leave]]</f>
        <v>3 VL</v>
      </c>
      <c r="L9120" s="23">
        <f ca="1">NETWORKDAYS(LeaveTracker[[#This Row],[Start Date]],LeaveTracker[[#This Row],[End Date]],lstHolidays)</f>
        <v>3</v>
      </c>
      <c r="M9120" s="27"/>
    </row>
    <row r="9121" spans="1:13" ht="30" customHeight="1" x14ac:dyDescent="0.3">
      <c r="A9121" s="27">
        <v>5027</v>
      </c>
      <c r="B9121" s="31">
        <v>45261</v>
      </c>
      <c r="C9121" s="31">
        <v>45252</v>
      </c>
      <c r="D9121" s="19" t="s">
        <v>2493</v>
      </c>
      <c r="E9121" s="20" t="str">
        <f>IF(ISBLANK(LeaveTracker[[#This Row],[Employee Name]]),"-----",VLOOKUP(LeaveTracker[[#This Row],[Employee Name]],'List of Employees'!$B$4:$H$767,7))</f>
        <v>TICC</v>
      </c>
      <c r="F9121" s="66" t="str">
        <f>IF(ISBLANK(LeaveTracker[[#This Row],[Employee Name]]),"-----",VLOOKUP(LeaveTracker[[#This Row],[Employee Name]],'List of Employees'!$B$4:$H$767,6))</f>
        <v>CASUAL</v>
      </c>
      <c r="G9121" s="24">
        <v>45242</v>
      </c>
      <c r="H9121" s="24">
        <v>45242</v>
      </c>
      <c r="I9121" s="19" t="s">
        <v>297</v>
      </c>
      <c r="J9121" s="42" t="s">
        <v>1000</v>
      </c>
      <c r="K9121" s="57" t="str">
        <f ca="1">LeaveTracker[[#This Row],[Days]]&amp;" "&amp;LeaveTracker[[#This Row],[Type of Leave]]</f>
        <v>0 OTHER</v>
      </c>
      <c r="L9121" s="23">
        <f ca="1">NETWORKDAYS(LeaveTracker[[#This Row],[Start Date]],LeaveTracker[[#This Row],[End Date]],lstHolidays)</f>
        <v>0</v>
      </c>
      <c r="M9121" s="27"/>
    </row>
    <row r="9122" spans="1:13" ht="30" customHeight="1" x14ac:dyDescent="0.3">
      <c r="A9122" s="27">
        <v>5028</v>
      </c>
      <c r="B9122" s="31">
        <v>45261</v>
      </c>
      <c r="C9122" s="31">
        <v>45251</v>
      </c>
      <c r="D9122" s="19" t="s">
        <v>241</v>
      </c>
      <c r="E9122" s="20" t="str">
        <f>IF(ISBLANK(LeaveTracker[[#This Row],[Employee Name]]),"-----",VLOOKUP(LeaveTracker[[#This Row],[Employee Name]],'List of Employees'!$B$4:$H$767,7))</f>
        <v>TCCH/TICC</v>
      </c>
      <c r="F9122" s="66" t="str">
        <f>IF(ISBLANK(LeaveTracker[[#This Row],[Employee Name]]),"-----",VLOOKUP(LeaveTracker[[#This Row],[Employee Name]],'List of Employees'!$B$4:$H$767,6))</f>
        <v>PERMANENT</v>
      </c>
      <c r="G9122" s="24">
        <v>45204</v>
      </c>
      <c r="H9122" s="24">
        <v>45204</v>
      </c>
      <c r="I9122" s="20" t="s">
        <v>81</v>
      </c>
      <c r="K9122" s="57" t="str">
        <f ca="1">LeaveTracker[[#This Row],[Days]]&amp;" "&amp;LeaveTracker[[#This Row],[Type of Leave]]</f>
        <v>1 SL</v>
      </c>
      <c r="L9122" s="23">
        <f ca="1">NETWORKDAYS(LeaveTracker[[#This Row],[Start Date]],LeaveTracker[[#This Row],[End Date]],lstHolidays)</f>
        <v>1</v>
      </c>
      <c r="M9122" s="27"/>
    </row>
    <row r="9123" spans="1:13" ht="30" customHeight="1" x14ac:dyDescent="0.3">
      <c r="A9123" s="27">
        <v>5029</v>
      </c>
      <c r="B9123" s="31">
        <v>45261</v>
      </c>
      <c r="C9123" s="31">
        <v>45251</v>
      </c>
      <c r="D9123" s="19" t="s">
        <v>1881</v>
      </c>
      <c r="E9123" s="20" t="str">
        <f>IF(ISBLANK(LeaveTracker[[#This Row],[Employee Name]]),"-----",VLOOKUP(LeaveTracker[[#This Row],[Employee Name]],'List of Employees'!$B$4:$H$767,7))</f>
        <v>TICC</v>
      </c>
      <c r="F9123" s="66" t="str">
        <f>IF(ISBLANK(LeaveTracker[[#This Row],[Employee Name]]),"-----",VLOOKUP(LeaveTracker[[#This Row],[Employee Name]],'List of Employees'!$B$4:$H$767,6))</f>
        <v>CASUAL</v>
      </c>
      <c r="G9123" s="24">
        <v>45271</v>
      </c>
      <c r="H9123" s="24">
        <v>45272</v>
      </c>
      <c r="I9123" s="20" t="s">
        <v>82</v>
      </c>
      <c r="K9123" s="57" t="str">
        <f ca="1">LeaveTracker[[#This Row],[Days]]&amp;" "&amp;LeaveTracker[[#This Row],[Type of Leave]]</f>
        <v>2 VL</v>
      </c>
      <c r="L9123" s="23">
        <f ca="1">NETWORKDAYS(LeaveTracker[[#This Row],[Start Date]],LeaveTracker[[#This Row],[End Date]],lstHolidays)</f>
        <v>2</v>
      </c>
      <c r="M9123" s="27"/>
    </row>
    <row r="9124" spans="1:13" ht="30" customHeight="1" x14ac:dyDescent="0.3">
      <c r="A9124" s="27">
        <v>5030</v>
      </c>
      <c r="B9124" s="31">
        <v>45261</v>
      </c>
      <c r="C9124" s="31">
        <v>45251</v>
      </c>
      <c r="D9124" s="19" t="s">
        <v>245</v>
      </c>
      <c r="E9124" s="20" t="str">
        <f>IF(ISBLANK(LeaveTracker[[#This Row],[Employee Name]]),"-----",VLOOKUP(LeaveTracker[[#This Row],[Employee Name]],'List of Employees'!$B$4:$H$767,7))</f>
        <v>TCCH/TICC</v>
      </c>
      <c r="F9124" s="66" t="str">
        <f>IF(ISBLANK(LeaveTracker[[#This Row],[Employee Name]]),"-----",VLOOKUP(LeaveTracker[[#This Row],[Employee Name]],'List of Employees'!$B$4:$H$767,6))</f>
        <v>PERMANENT</v>
      </c>
      <c r="G9124" s="24">
        <v>45237</v>
      </c>
      <c r="H9124" s="24">
        <v>45237</v>
      </c>
      <c r="I9124" s="20" t="s">
        <v>81</v>
      </c>
      <c r="K9124" s="57" t="str">
        <f ca="1">LeaveTracker[[#This Row],[Days]]&amp;" "&amp;LeaveTracker[[#This Row],[Type of Leave]]</f>
        <v>1 SL</v>
      </c>
      <c r="L9124" s="23">
        <f ca="1">NETWORKDAYS(LeaveTracker[[#This Row],[Start Date]],LeaveTracker[[#This Row],[End Date]],lstHolidays)</f>
        <v>1</v>
      </c>
      <c r="M9124" s="27"/>
    </row>
    <row r="9125" spans="1:13" ht="30" customHeight="1" x14ac:dyDescent="0.3">
      <c r="A9125" s="27">
        <v>5031</v>
      </c>
      <c r="B9125" s="31">
        <v>45261</v>
      </c>
      <c r="C9125" s="31">
        <v>45250</v>
      </c>
      <c r="D9125" s="19" t="s">
        <v>1858</v>
      </c>
      <c r="E9125" s="20" t="str">
        <f>IF(ISBLANK(LeaveTracker[[#This Row],[Employee Name]]),"-----",VLOOKUP(LeaveTracker[[#This Row],[Employee Name]],'List of Employees'!$B$4:$H$767,7))</f>
        <v>TICC</v>
      </c>
      <c r="F9125" s="66" t="str">
        <f>IF(ISBLANK(LeaveTracker[[#This Row],[Employee Name]]),"-----",VLOOKUP(LeaveTracker[[#This Row],[Employee Name]],'List of Employees'!$B$4:$H$767,6))</f>
        <v>CASUAL</v>
      </c>
      <c r="G9125" s="24">
        <v>45261</v>
      </c>
      <c r="H9125" s="24">
        <v>45261</v>
      </c>
      <c r="I9125" s="20" t="s">
        <v>82</v>
      </c>
      <c r="K9125" s="57" t="str">
        <f ca="1">LeaveTracker[[#This Row],[Days]]&amp;" "&amp;LeaveTracker[[#This Row],[Type of Leave]]</f>
        <v>1 VL</v>
      </c>
      <c r="L9125" s="23">
        <f ca="1">NETWORKDAYS(LeaveTracker[[#This Row],[Start Date]],LeaveTracker[[#This Row],[End Date]],lstHolidays)</f>
        <v>1</v>
      </c>
      <c r="M9125" s="27"/>
    </row>
    <row r="9126" spans="1:13" ht="30" customHeight="1" x14ac:dyDescent="0.3">
      <c r="A9126" s="27">
        <v>5031</v>
      </c>
      <c r="B9126" s="31">
        <v>45261</v>
      </c>
      <c r="C9126" s="31">
        <v>45250</v>
      </c>
      <c r="D9126" s="19" t="s">
        <v>1858</v>
      </c>
      <c r="E9126" s="20" t="str">
        <f>IF(ISBLANK(LeaveTracker[[#This Row],[Employee Name]]),"-----",VLOOKUP(LeaveTracker[[#This Row],[Employee Name]],'List of Employees'!$B$4:$H$767,7))</f>
        <v>TICC</v>
      </c>
      <c r="F9126" s="66" t="str">
        <f>IF(ISBLANK(LeaveTracker[[#This Row],[Employee Name]]),"-----",VLOOKUP(LeaveTracker[[#This Row],[Employee Name]],'List of Employees'!$B$4:$H$767,6))</f>
        <v>CASUAL</v>
      </c>
      <c r="G9126" s="24">
        <v>45265</v>
      </c>
      <c r="H9126" s="24">
        <v>45265</v>
      </c>
      <c r="I9126" s="20" t="s">
        <v>82</v>
      </c>
      <c r="K9126" s="57" t="str">
        <f ca="1">LeaveTracker[[#This Row],[Days]]&amp;" "&amp;LeaveTracker[[#This Row],[Type of Leave]]</f>
        <v>1 VL</v>
      </c>
      <c r="L9126" s="23">
        <f ca="1">NETWORKDAYS(LeaveTracker[[#This Row],[Start Date]],LeaveTracker[[#This Row],[End Date]],lstHolidays)</f>
        <v>1</v>
      </c>
      <c r="M9126" s="27"/>
    </row>
    <row r="9127" spans="1:13" ht="30" customHeight="1" x14ac:dyDescent="0.3">
      <c r="A9127" s="27">
        <v>5031</v>
      </c>
      <c r="B9127" s="31">
        <v>45261</v>
      </c>
      <c r="C9127" s="31">
        <v>45250</v>
      </c>
      <c r="D9127" s="19" t="s">
        <v>1858</v>
      </c>
      <c r="E9127" s="20" t="str">
        <f>IF(ISBLANK(LeaveTracker[[#This Row],[Employee Name]]),"-----",VLOOKUP(LeaveTracker[[#This Row],[Employee Name]],'List of Employees'!$B$4:$H$767,7))</f>
        <v>TICC</v>
      </c>
      <c r="F9127" s="66" t="str">
        <f>IF(ISBLANK(LeaveTracker[[#This Row],[Employee Name]]),"-----",VLOOKUP(LeaveTracker[[#This Row],[Employee Name]],'List of Employees'!$B$4:$H$767,6))</f>
        <v>CASUAL</v>
      </c>
      <c r="G9127" s="24">
        <v>45267</v>
      </c>
      <c r="H9127" s="24">
        <v>45267</v>
      </c>
      <c r="I9127" s="20" t="s">
        <v>82</v>
      </c>
      <c r="K9127" s="57" t="str">
        <f ca="1">LeaveTracker[[#This Row],[Days]]&amp;" "&amp;LeaveTracker[[#This Row],[Type of Leave]]</f>
        <v>1 VL</v>
      </c>
      <c r="L9127" s="23">
        <f ca="1">NETWORKDAYS(LeaveTracker[[#This Row],[Start Date]],LeaveTracker[[#This Row],[End Date]],lstHolidays)</f>
        <v>1</v>
      </c>
      <c r="M9127" s="27"/>
    </row>
    <row r="9128" spans="1:13" ht="30" customHeight="1" x14ac:dyDescent="0.3">
      <c r="A9128" s="27">
        <v>5031</v>
      </c>
      <c r="B9128" s="31">
        <v>45261</v>
      </c>
      <c r="C9128" s="31">
        <v>45250</v>
      </c>
      <c r="D9128" s="19" t="s">
        <v>1858</v>
      </c>
      <c r="E9128" s="20" t="str">
        <f>IF(ISBLANK(LeaveTracker[[#This Row],[Employee Name]]),"-----",VLOOKUP(LeaveTracker[[#This Row],[Employee Name]],'List of Employees'!$B$4:$H$767,7))</f>
        <v>TICC</v>
      </c>
      <c r="F9128" s="66" t="str">
        <f>IF(ISBLANK(LeaveTracker[[#This Row],[Employee Name]]),"-----",VLOOKUP(LeaveTracker[[#This Row],[Employee Name]],'List of Employees'!$B$4:$H$767,6))</f>
        <v>CASUAL</v>
      </c>
      <c r="G9128" s="24">
        <v>45274</v>
      </c>
      <c r="H9128" s="24">
        <v>45275</v>
      </c>
      <c r="I9128" s="20" t="s">
        <v>82</v>
      </c>
      <c r="K9128" s="57" t="str">
        <f ca="1">LeaveTracker[[#This Row],[Days]]&amp;" "&amp;LeaveTracker[[#This Row],[Type of Leave]]</f>
        <v>2 VL</v>
      </c>
      <c r="L9128" s="23">
        <f ca="1">NETWORKDAYS(LeaveTracker[[#This Row],[Start Date]],LeaveTracker[[#This Row],[End Date]],lstHolidays)</f>
        <v>2</v>
      </c>
      <c r="M9128" s="27"/>
    </row>
    <row r="9129" spans="1:13" ht="30" customHeight="1" x14ac:dyDescent="0.3">
      <c r="A9129" s="27">
        <v>5032</v>
      </c>
      <c r="B9129" s="31">
        <v>45261</v>
      </c>
      <c r="C9129" s="31">
        <v>45250</v>
      </c>
      <c r="D9129" s="19" t="s">
        <v>1858</v>
      </c>
      <c r="E9129" s="20" t="str">
        <f>IF(ISBLANK(LeaveTracker[[#This Row],[Employee Name]]),"-----",VLOOKUP(LeaveTracker[[#This Row],[Employee Name]],'List of Employees'!$B$4:$H$767,7))</f>
        <v>TICC</v>
      </c>
      <c r="F9129" s="66" t="str">
        <f>IF(ISBLANK(LeaveTracker[[#This Row],[Employee Name]]),"-----",VLOOKUP(LeaveTracker[[#This Row],[Employee Name]],'List of Employees'!$B$4:$H$767,6))</f>
        <v>CASUAL</v>
      </c>
      <c r="G9129" s="24">
        <v>45271</v>
      </c>
      <c r="H9129" s="24">
        <v>45271</v>
      </c>
      <c r="I9129" s="19" t="s">
        <v>297</v>
      </c>
      <c r="J9129" s="42" t="s">
        <v>1000</v>
      </c>
      <c r="K9129" s="57" t="str">
        <f ca="1">LeaveTracker[[#This Row],[Days]]&amp;" "&amp;LeaveTracker[[#This Row],[Type of Leave]]</f>
        <v>1 OTHER</v>
      </c>
      <c r="L9129" s="23">
        <f ca="1">NETWORKDAYS(LeaveTracker[[#This Row],[Start Date]],LeaveTracker[[#This Row],[End Date]],lstHolidays)</f>
        <v>1</v>
      </c>
      <c r="M9129" s="27"/>
    </row>
    <row r="9130" spans="1:13" ht="30" customHeight="1" x14ac:dyDescent="0.3">
      <c r="A9130" s="27">
        <v>5033</v>
      </c>
      <c r="B9130" s="31">
        <v>45261</v>
      </c>
      <c r="C9130" s="31">
        <v>45250</v>
      </c>
      <c r="D9130" s="19" t="s">
        <v>1805</v>
      </c>
      <c r="E9130" s="20" t="str">
        <f>IF(ISBLANK(LeaveTracker[[#This Row],[Employee Name]]),"-----",VLOOKUP(LeaveTracker[[#This Row],[Employee Name]],'List of Employees'!$B$4:$H$767,7))</f>
        <v>TICC/TCCH</v>
      </c>
      <c r="F9130" s="66" t="str">
        <f>IF(ISBLANK(LeaveTracker[[#This Row],[Employee Name]]),"-----",VLOOKUP(LeaveTracker[[#This Row],[Employee Name]],'List of Employees'!$B$4:$H$767,6))</f>
        <v>CASUAL</v>
      </c>
      <c r="G9130" s="24">
        <v>45224</v>
      </c>
      <c r="H9130" s="24">
        <v>45224</v>
      </c>
      <c r="I9130" s="20" t="s">
        <v>81</v>
      </c>
      <c r="K9130" s="57" t="str">
        <f ca="1">LeaveTracker[[#This Row],[Days]]&amp;" "&amp;LeaveTracker[[#This Row],[Type of Leave]]</f>
        <v>1 SL</v>
      </c>
      <c r="L9130" s="23">
        <f ca="1">NETWORKDAYS(LeaveTracker[[#This Row],[Start Date]],LeaveTracker[[#This Row],[End Date]],lstHolidays)</f>
        <v>1</v>
      </c>
      <c r="M9130" s="27"/>
    </row>
    <row r="9131" spans="1:13" ht="30" customHeight="1" x14ac:dyDescent="0.3">
      <c r="A9131" s="27">
        <v>5034</v>
      </c>
      <c r="B9131" s="31">
        <v>45261</v>
      </c>
      <c r="C9131" s="31">
        <v>45250</v>
      </c>
      <c r="D9131" s="19" t="s">
        <v>2319</v>
      </c>
      <c r="E9131" s="20" t="str">
        <f>IF(ISBLANK(LeaveTracker[[#This Row],[Employee Name]]),"-----",VLOOKUP(LeaveTracker[[#This Row],[Employee Name]],'List of Employees'!$B$4:$H$767,7))</f>
        <v>CEO</v>
      </c>
      <c r="F9131" s="66" t="str">
        <f>IF(ISBLANK(LeaveTracker[[#This Row],[Employee Name]]),"-----",VLOOKUP(LeaveTracker[[#This Row],[Employee Name]],'List of Employees'!$B$4:$H$767,6))</f>
        <v>CASUAL</v>
      </c>
      <c r="G9131" s="24">
        <v>45247</v>
      </c>
      <c r="H9131" s="24">
        <v>45247</v>
      </c>
      <c r="I9131" s="20" t="s">
        <v>81</v>
      </c>
      <c r="K9131" s="57" t="str">
        <f ca="1">LeaveTracker[[#This Row],[Days]]&amp;" "&amp;LeaveTracker[[#This Row],[Type of Leave]]</f>
        <v>1 SL</v>
      </c>
      <c r="L9131" s="23">
        <f ca="1">NETWORKDAYS(LeaveTracker[[#This Row],[Start Date]],LeaveTracker[[#This Row],[End Date]],lstHolidays)</f>
        <v>1</v>
      </c>
      <c r="M9131" s="27"/>
    </row>
    <row r="9132" spans="1:13" ht="30" customHeight="1" x14ac:dyDescent="0.3">
      <c r="A9132" s="27">
        <v>5035</v>
      </c>
      <c r="B9132" s="31">
        <v>45261</v>
      </c>
      <c r="C9132" s="31">
        <v>45250</v>
      </c>
      <c r="D9132" s="19" t="s">
        <v>1796</v>
      </c>
      <c r="E9132" s="20" t="str">
        <f>IF(ISBLANK(LeaveTracker[[#This Row],[Employee Name]]),"-----",VLOOKUP(LeaveTracker[[#This Row],[Employee Name]],'List of Employees'!$B$4:$H$767,7))</f>
        <v>TCNHS</v>
      </c>
      <c r="F9132" s="66" t="str">
        <f>IF(ISBLANK(LeaveTracker[[#This Row],[Employee Name]]),"-----",VLOOKUP(LeaveTracker[[#This Row],[Employee Name]],'List of Employees'!$B$4:$H$767,6))</f>
        <v>CASUAL</v>
      </c>
      <c r="G9132" s="24">
        <v>45258</v>
      </c>
      <c r="H9132" s="24">
        <v>45259</v>
      </c>
      <c r="I9132" s="20" t="s">
        <v>82</v>
      </c>
      <c r="K9132" s="57" t="str">
        <f ca="1">LeaveTracker[[#This Row],[Days]]&amp;" "&amp;LeaveTracker[[#This Row],[Type of Leave]]</f>
        <v>2 VL</v>
      </c>
      <c r="L9132" s="23">
        <f ca="1">NETWORKDAYS(LeaveTracker[[#This Row],[Start Date]],LeaveTracker[[#This Row],[End Date]],lstHolidays)</f>
        <v>2</v>
      </c>
      <c r="M9132" s="27"/>
    </row>
    <row r="9133" spans="1:13" ht="30" customHeight="1" x14ac:dyDescent="0.3">
      <c r="A9133" s="27">
        <v>5035</v>
      </c>
      <c r="B9133" s="31">
        <v>45261</v>
      </c>
      <c r="C9133" s="31">
        <v>45250</v>
      </c>
      <c r="D9133" s="19" t="s">
        <v>1796</v>
      </c>
      <c r="E9133" s="20" t="str">
        <f>IF(ISBLANK(LeaveTracker[[#This Row],[Employee Name]]),"-----",VLOOKUP(LeaveTracker[[#This Row],[Employee Name]],'List of Employees'!$B$4:$H$767,7))</f>
        <v>TCNHS</v>
      </c>
      <c r="F9133" s="66" t="str">
        <f>IF(ISBLANK(LeaveTracker[[#This Row],[Employee Name]]),"-----",VLOOKUP(LeaveTracker[[#This Row],[Employee Name]],'List of Employees'!$B$4:$H$767,6))</f>
        <v>CASUAL</v>
      </c>
      <c r="G9133" s="24">
        <v>45261</v>
      </c>
      <c r="H9133" s="24">
        <v>45261</v>
      </c>
      <c r="I9133" s="20" t="s">
        <v>82</v>
      </c>
      <c r="K9133" s="57" t="str">
        <f ca="1">LeaveTracker[[#This Row],[Days]]&amp;" "&amp;LeaveTracker[[#This Row],[Type of Leave]]</f>
        <v>1 VL</v>
      </c>
      <c r="L9133" s="23">
        <f ca="1">NETWORKDAYS(LeaveTracker[[#This Row],[Start Date]],LeaveTracker[[#This Row],[End Date]],lstHolidays)</f>
        <v>1</v>
      </c>
      <c r="M9133" s="27"/>
    </row>
    <row r="9134" spans="1:13" ht="30" customHeight="1" x14ac:dyDescent="0.3">
      <c r="A9134" s="27">
        <v>5035</v>
      </c>
      <c r="B9134" s="31">
        <v>45261</v>
      </c>
      <c r="C9134" s="31">
        <v>45250</v>
      </c>
      <c r="D9134" s="19" t="s">
        <v>1796</v>
      </c>
      <c r="E9134" s="20" t="str">
        <f>IF(ISBLANK(LeaveTracker[[#This Row],[Employee Name]]),"-----",VLOOKUP(LeaveTracker[[#This Row],[Employee Name]],'List of Employees'!$B$4:$H$767,7))</f>
        <v>TCNHS</v>
      </c>
      <c r="F9134" s="66" t="str">
        <f>IF(ISBLANK(LeaveTracker[[#This Row],[Employee Name]]),"-----",VLOOKUP(LeaveTracker[[#This Row],[Employee Name]],'List of Employees'!$B$4:$H$767,6))</f>
        <v>CASUAL</v>
      </c>
      <c r="G9134" s="24">
        <v>45264</v>
      </c>
      <c r="H9134" s="24">
        <v>45267</v>
      </c>
      <c r="I9134" s="20" t="s">
        <v>82</v>
      </c>
      <c r="K9134" s="57" t="str">
        <f ca="1">LeaveTracker[[#This Row],[Days]]&amp;" "&amp;LeaveTracker[[#This Row],[Type of Leave]]</f>
        <v>4 VL</v>
      </c>
      <c r="L9134" s="23">
        <f ca="1">NETWORKDAYS(LeaveTracker[[#This Row],[Start Date]],LeaveTracker[[#This Row],[End Date]],lstHolidays)</f>
        <v>4</v>
      </c>
      <c r="M9134" s="27"/>
    </row>
    <row r="9135" spans="1:13" ht="30" customHeight="1" x14ac:dyDescent="0.3">
      <c r="A9135" s="27">
        <v>5035</v>
      </c>
      <c r="B9135" s="31">
        <v>45261</v>
      </c>
      <c r="C9135" s="31">
        <v>45250</v>
      </c>
      <c r="D9135" s="19" t="s">
        <v>1796</v>
      </c>
      <c r="E9135" s="20" t="str">
        <f>IF(ISBLANK(LeaveTracker[[#This Row],[Employee Name]]),"-----",VLOOKUP(LeaveTracker[[#This Row],[Employee Name]],'List of Employees'!$B$4:$H$767,7))</f>
        <v>TCNHS</v>
      </c>
      <c r="F9135" s="66" t="str">
        <f>IF(ISBLANK(LeaveTracker[[#This Row],[Employee Name]]),"-----",VLOOKUP(LeaveTracker[[#This Row],[Employee Name]],'List of Employees'!$B$4:$H$767,6))</f>
        <v>CASUAL</v>
      </c>
      <c r="G9135" s="24">
        <v>45271</v>
      </c>
      <c r="H9135" s="24">
        <v>45272</v>
      </c>
      <c r="I9135" s="20" t="s">
        <v>82</v>
      </c>
      <c r="K9135" s="57" t="str">
        <f ca="1">LeaveTracker[[#This Row],[Days]]&amp;" "&amp;LeaveTracker[[#This Row],[Type of Leave]]</f>
        <v>2 VL</v>
      </c>
      <c r="L9135" s="23">
        <f ca="1">NETWORKDAYS(LeaveTracker[[#This Row],[Start Date]],LeaveTracker[[#This Row],[End Date]],lstHolidays)</f>
        <v>2</v>
      </c>
      <c r="M9135" s="27"/>
    </row>
    <row r="9136" spans="1:13" ht="30" customHeight="1" x14ac:dyDescent="0.3">
      <c r="A9136" s="27">
        <v>5036</v>
      </c>
      <c r="B9136" s="31">
        <v>45261</v>
      </c>
      <c r="C9136" s="31">
        <v>45244</v>
      </c>
      <c r="D9136" s="19" t="s">
        <v>2181</v>
      </c>
      <c r="E9136" s="20" t="str">
        <f>IF(ISBLANK(LeaveTracker[[#This Row],[Employee Name]]),"-----",VLOOKUP(LeaveTracker[[#This Row],[Employee Name]],'List of Employees'!$B$4:$H$767,7))</f>
        <v>TICC</v>
      </c>
      <c r="F9136" s="66" t="str">
        <f>IF(ISBLANK(LeaveTracker[[#This Row],[Employee Name]]),"-----",VLOOKUP(LeaveTracker[[#This Row],[Employee Name]],'List of Employees'!$B$4:$H$767,6))</f>
        <v>CASUAL</v>
      </c>
      <c r="G9136" s="24">
        <v>45251</v>
      </c>
      <c r="H9136" s="24">
        <v>45251</v>
      </c>
      <c r="I9136" s="20" t="s">
        <v>82</v>
      </c>
      <c r="K9136" s="57" t="str">
        <f ca="1">LeaveTracker[[#This Row],[Days]]&amp;" "&amp;LeaveTracker[[#This Row],[Type of Leave]]</f>
        <v>1 VL</v>
      </c>
      <c r="L9136" s="23">
        <f ca="1">NETWORKDAYS(LeaveTracker[[#This Row],[Start Date]],LeaveTracker[[#This Row],[End Date]],lstHolidays)</f>
        <v>1</v>
      </c>
      <c r="M9136" s="27"/>
    </row>
    <row r="9137" spans="1:13" ht="30" customHeight="1" x14ac:dyDescent="0.3">
      <c r="A9137" s="27">
        <v>5036</v>
      </c>
      <c r="B9137" s="31">
        <v>45261</v>
      </c>
      <c r="C9137" s="31">
        <v>45244</v>
      </c>
      <c r="D9137" s="19" t="s">
        <v>2181</v>
      </c>
      <c r="E9137" s="20" t="str">
        <f>IF(ISBLANK(LeaveTracker[[#This Row],[Employee Name]]),"-----",VLOOKUP(LeaveTracker[[#This Row],[Employee Name]],'List of Employees'!$B$4:$H$767,7))</f>
        <v>TICC</v>
      </c>
      <c r="F9137" s="66" t="str">
        <f>IF(ISBLANK(LeaveTracker[[#This Row],[Employee Name]]),"-----",VLOOKUP(LeaveTracker[[#This Row],[Employee Name]],'List of Employees'!$B$4:$H$767,6))</f>
        <v>CASUAL</v>
      </c>
      <c r="G9137" s="24">
        <v>45257</v>
      </c>
      <c r="H9137" s="24">
        <v>45259</v>
      </c>
      <c r="I9137" s="20" t="s">
        <v>82</v>
      </c>
      <c r="K9137" s="57" t="str">
        <f ca="1">LeaveTracker[[#This Row],[Days]]&amp;" "&amp;LeaveTracker[[#This Row],[Type of Leave]]</f>
        <v>3 VL</v>
      </c>
      <c r="L9137" s="23">
        <f ca="1">NETWORKDAYS(LeaveTracker[[#This Row],[Start Date]],LeaveTracker[[#This Row],[End Date]],lstHolidays)</f>
        <v>3</v>
      </c>
      <c r="M9137" s="27"/>
    </row>
    <row r="9138" spans="1:13" ht="30" customHeight="1" x14ac:dyDescent="0.3">
      <c r="A9138" s="27">
        <v>5037</v>
      </c>
      <c r="B9138" s="31">
        <v>45261</v>
      </c>
      <c r="C9138" s="31">
        <v>45224</v>
      </c>
      <c r="D9138" s="19" t="s">
        <v>1881</v>
      </c>
      <c r="E9138" s="20" t="str">
        <f>IF(ISBLANK(LeaveTracker[[#This Row],[Employee Name]]),"-----",VLOOKUP(LeaveTracker[[#This Row],[Employee Name]],'List of Employees'!$B$4:$H$767,7))</f>
        <v>TICC</v>
      </c>
      <c r="F9138" s="66" t="str">
        <f>IF(ISBLANK(LeaveTracker[[#This Row],[Employee Name]]),"-----",VLOOKUP(LeaveTracker[[#This Row],[Employee Name]],'List of Employees'!$B$4:$H$767,6))</f>
        <v>CASUAL</v>
      </c>
      <c r="G9138" s="24">
        <v>45233</v>
      </c>
      <c r="H9138" s="24">
        <v>45233</v>
      </c>
      <c r="I9138" s="20" t="s">
        <v>82</v>
      </c>
      <c r="K9138" s="57" t="str">
        <f ca="1">LeaveTracker[[#This Row],[Days]]&amp;" "&amp;LeaveTracker[[#This Row],[Type of Leave]]</f>
        <v>1 VL</v>
      </c>
      <c r="L9138" s="23">
        <f ca="1">NETWORKDAYS(LeaveTracker[[#This Row],[Start Date]],LeaveTracker[[#This Row],[End Date]],lstHolidays)</f>
        <v>1</v>
      </c>
      <c r="M9138" s="27"/>
    </row>
    <row r="9139" spans="1:13" ht="30" customHeight="1" x14ac:dyDescent="0.3">
      <c r="A9139" s="27">
        <v>5037</v>
      </c>
      <c r="B9139" s="31">
        <v>45261</v>
      </c>
      <c r="C9139" s="31">
        <v>45224</v>
      </c>
      <c r="D9139" s="19" t="s">
        <v>1881</v>
      </c>
      <c r="E9139" s="20" t="str">
        <f>IF(ISBLANK(LeaveTracker[[#This Row],[Employee Name]]),"-----",VLOOKUP(LeaveTracker[[#This Row],[Employee Name]],'List of Employees'!$B$4:$H$767,7))</f>
        <v>TICC</v>
      </c>
      <c r="F9139" s="66" t="str">
        <f>IF(ISBLANK(LeaveTracker[[#This Row],[Employee Name]]),"-----",VLOOKUP(LeaveTracker[[#This Row],[Employee Name]],'List of Employees'!$B$4:$H$767,6))</f>
        <v>CASUAL</v>
      </c>
      <c r="G9139" s="24">
        <v>45236</v>
      </c>
      <c r="H9139" s="24">
        <v>45240</v>
      </c>
      <c r="I9139" s="20" t="s">
        <v>82</v>
      </c>
      <c r="K9139" s="57" t="str">
        <f ca="1">LeaveTracker[[#This Row],[Days]]&amp;" "&amp;LeaveTracker[[#This Row],[Type of Leave]]</f>
        <v>5 VL</v>
      </c>
      <c r="L9139" s="23">
        <f ca="1">NETWORKDAYS(LeaveTracker[[#This Row],[Start Date]],LeaveTracker[[#This Row],[End Date]],lstHolidays)</f>
        <v>5</v>
      </c>
      <c r="M9139" s="27"/>
    </row>
    <row r="9140" spans="1:13" ht="30" customHeight="1" x14ac:dyDescent="0.3">
      <c r="A9140" s="27">
        <v>5037</v>
      </c>
      <c r="B9140" s="31">
        <v>45261</v>
      </c>
      <c r="C9140" s="31">
        <v>45224</v>
      </c>
      <c r="D9140" s="19" t="s">
        <v>1881</v>
      </c>
      <c r="E9140" s="20" t="str">
        <f>IF(ISBLANK(LeaveTracker[[#This Row],[Employee Name]]),"-----",VLOOKUP(LeaveTracker[[#This Row],[Employee Name]],'List of Employees'!$B$4:$H$767,7))</f>
        <v>TICC</v>
      </c>
      <c r="F9140" s="66" t="str">
        <f>IF(ISBLANK(LeaveTracker[[#This Row],[Employee Name]]),"-----",VLOOKUP(LeaveTracker[[#This Row],[Employee Name]],'List of Employees'!$B$4:$H$767,6))</f>
        <v>CASUAL</v>
      </c>
      <c r="G9140" s="24">
        <v>45243</v>
      </c>
      <c r="H9140" s="24">
        <v>45245</v>
      </c>
      <c r="I9140" s="20" t="s">
        <v>82</v>
      </c>
      <c r="K9140" s="57" t="str">
        <f ca="1">LeaveTracker[[#This Row],[Days]]&amp;" "&amp;LeaveTracker[[#This Row],[Type of Leave]]</f>
        <v>3 VL</v>
      </c>
      <c r="L9140" s="23">
        <f ca="1">NETWORKDAYS(LeaveTracker[[#This Row],[Start Date]],LeaveTracker[[#This Row],[End Date]],lstHolidays)</f>
        <v>3</v>
      </c>
      <c r="M9140" s="27"/>
    </row>
    <row r="9141" spans="1:13" ht="30" customHeight="1" x14ac:dyDescent="0.3">
      <c r="A9141" s="27">
        <v>5038</v>
      </c>
      <c r="B9141" s="31">
        <v>45261</v>
      </c>
      <c r="C9141" s="31">
        <v>45222</v>
      </c>
      <c r="D9141" s="19" t="s">
        <v>1784</v>
      </c>
      <c r="E9141" s="20" t="str">
        <f>IF(ISBLANK(LeaveTracker[[#This Row],[Employee Name]]),"-----",VLOOKUP(LeaveTracker[[#This Row],[Employee Name]],'List of Employees'!$B$4:$H$767,7))</f>
        <v>CENRO</v>
      </c>
      <c r="F9141" s="66" t="str">
        <f>IF(ISBLANK(LeaveTracker[[#This Row],[Employee Name]]),"-----",VLOOKUP(LeaveTracker[[#This Row],[Employee Name]],'List of Employees'!$B$4:$H$767,6))</f>
        <v>CASUAL</v>
      </c>
      <c r="G9141" s="24">
        <v>45251</v>
      </c>
      <c r="H9141" s="24">
        <v>45252</v>
      </c>
      <c r="I9141" s="20" t="s">
        <v>81</v>
      </c>
      <c r="K9141" s="57" t="str">
        <f ca="1">LeaveTracker[[#This Row],[Days]]&amp;" "&amp;LeaveTracker[[#This Row],[Type of Leave]]</f>
        <v>2 SL</v>
      </c>
      <c r="L9141" s="23">
        <f ca="1">NETWORKDAYS(LeaveTracker[[#This Row],[Start Date]],LeaveTracker[[#This Row],[End Date]],lstHolidays)</f>
        <v>2</v>
      </c>
      <c r="M9141" s="27"/>
    </row>
    <row r="9142" spans="1:13" ht="30" customHeight="1" x14ac:dyDescent="0.3">
      <c r="A9142" s="27">
        <v>5039</v>
      </c>
      <c r="B9142" s="31">
        <v>45261</v>
      </c>
      <c r="C9142" s="31">
        <v>45282</v>
      </c>
      <c r="D9142" s="19" t="s">
        <v>1950</v>
      </c>
      <c r="E9142" s="20" t="str">
        <f>IF(ISBLANK(LeaveTracker[[#This Row],[Employee Name]]),"-----",VLOOKUP(LeaveTracker[[#This Row],[Employee Name]],'List of Employees'!$B$4:$H$767,7))</f>
        <v>EEO/CITY MARKET</v>
      </c>
      <c r="F9142" s="66" t="str">
        <f>IF(ISBLANK(LeaveTracker[[#This Row],[Employee Name]]),"-----",VLOOKUP(LeaveTracker[[#This Row],[Employee Name]],'List of Employees'!$B$4:$H$767,6))</f>
        <v>CASUAL</v>
      </c>
      <c r="G9142" s="24">
        <v>45281</v>
      </c>
      <c r="H9142" s="24">
        <v>45282</v>
      </c>
      <c r="I9142" s="20" t="s">
        <v>82</v>
      </c>
      <c r="K9142" s="57" t="str">
        <f ca="1">LeaveTracker[[#This Row],[Days]]&amp;" "&amp;LeaveTracker[[#This Row],[Type of Leave]]</f>
        <v>2 VL</v>
      </c>
      <c r="L9142" s="23">
        <f ca="1">NETWORKDAYS(LeaveTracker[[#This Row],[Start Date]],LeaveTracker[[#This Row],[End Date]],lstHolidays)</f>
        <v>2</v>
      </c>
      <c r="M9142" s="27"/>
    </row>
    <row r="9143" spans="1:13" ht="30" customHeight="1" x14ac:dyDescent="0.3">
      <c r="A9143" s="27">
        <v>5039</v>
      </c>
      <c r="B9143" s="31">
        <v>45261</v>
      </c>
      <c r="C9143" s="31">
        <v>45282</v>
      </c>
      <c r="D9143" s="19" t="s">
        <v>1950</v>
      </c>
      <c r="E9143" s="20" t="str">
        <f>IF(ISBLANK(LeaveTracker[[#This Row],[Employee Name]]),"-----",VLOOKUP(LeaveTracker[[#This Row],[Employee Name]],'List of Employees'!$B$4:$H$767,7))</f>
        <v>EEO/CITY MARKET</v>
      </c>
      <c r="F9143" s="66" t="str">
        <f>IF(ISBLANK(LeaveTracker[[#This Row],[Employee Name]]),"-----",VLOOKUP(LeaveTracker[[#This Row],[Employee Name]],'List of Employees'!$B$4:$H$767,6))</f>
        <v>CASUAL</v>
      </c>
      <c r="G9143" s="24">
        <v>45285</v>
      </c>
      <c r="H9143" s="24">
        <v>45288</v>
      </c>
      <c r="I9143" s="20" t="s">
        <v>82</v>
      </c>
      <c r="K9143" s="57" t="str">
        <f ca="1">LeaveTracker[[#This Row],[Days]]&amp;" "&amp;LeaveTracker[[#This Row],[Type of Leave]]</f>
        <v>2 VL</v>
      </c>
      <c r="L9143" s="23">
        <f ca="1">NETWORKDAYS(LeaveTracker[[#This Row],[Start Date]],LeaveTracker[[#This Row],[End Date]],lstHolidays)</f>
        <v>2</v>
      </c>
      <c r="M9143" s="27"/>
    </row>
    <row r="9144" spans="1:13" ht="30" customHeight="1" x14ac:dyDescent="0.3">
      <c r="A9144" s="27">
        <v>5040</v>
      </c>
      <c r="B9144" s="31">
        <v>45261</v>
      </c>
      <c r="C9144" s="31">
        <v>45282</v>
      </c>
      <c r="D9144" s="19" t="s">
        <v>1950</v>
      </c>
      <c r="E9144" s="20" t="str">
        <f>IF(ISBLANK(LeaveTracker[[#This Row],[Employee Name]]),"-----",VLOOKUP(LeaveTracker[[#This Row],[Employee Name]],'List of Employees'!$B$4:$H$767,7))</f>
        <v>EEO/CITY MARKET</v>
      </c>
      <c r="F9144" s="66" t="str">
        <f>IF(ISBLANK(LeaveTracker[[#This Row],[Employee Name]]),"-----",VLOOKUP(LeaveTracker[[#This Row],[Employee Name]],'List of Employees'!$B$4:$H$767,6))</f>
        <v>CASUAL</v>
      </c>
      <c r="G9144" s="24">
        <v>45279</v>
      </c>
      <c r="H9144" s="24">
        <v>45279</v>
      </c>
      <c r="I9144" s="19" t="s">
        <v>297</v>
      </c>
      <c r="J9144" s="42" t="s">
        <v>1000</v>
      </c>
      <c r="K9144" s="57" t="str">
        <f ca="1">LeaveTracker[[#This Row],[Days]]&amp;" "&amp;LeaveTracker[[#This Row],[Type of Leave]]</f>
        <v>1 OTHER</v>
      </c>
      <c r="L9144" s="23">
        <f ca="1">NETWORKDAYS(LeaveTracker[[#This Row],[Start Date]],LeaveTracker[[#This Row],[End Date]],lstHolidays)</f>
        <v>1</v>
      </c>
      <c r="M9144" s="27"/>
    </row>
    <row r="9145" spans="1:13" ht="30" customHeight="1" x14ac:dyDescent="0.3">
      <c r="A9145" s="27">
        <v>5041</v>
      </c>
      <c r="B9145" s="31">
        <v>45261</v>
      </c>
      <c r="C9145" s="31">
        <v>45250</v>
      </c>
      <c r="D9145" s="19" t="s">
        <v>2574</v>
      </c>
      <c r="E9145" s="20" t="str">
        <f>IF(ISBLANK(LeaveTracker[[#This Row],[Employee Name]]),"-----",VLOOKUP(LeaveTracker[[#This Row],[Employee Name]],'List of Employees'!$B$4:$H$767,7))</f>
        <v>CENRO</v>
      </c>
      <c r="F9145" s="66" t="str">
        <f>IF(ISBLANK(LeaveTracker[[#This Row],[Employee Name]]),"-----",VLOOKUP(LeaveTracker[[#This Row],[Employee Name]],'List of Employees'!$B$4:$H$767,6))</f>
        <v>CASUAL</v>
      </c>
      <c r="G9145" s="24">
        <v>45257</v>
      </c>
      <c r="H9145" s="24">
        <v>45260</v>
      </c>
      <c r="I9145" s="20" t="s">
        <v>82</v>
      </c>
      <c r="K9145" s="57" t="str">
        <f ca="1">LeaveTracker[[#This Row],[Days]]&amp;" "&amp;LeaveTracker[[#This Row],[Type of Leave]]</f>
        <v>3 VL</v>
      </c>
      <c r="L9145" s="23">
        <f ca="1">NETWORKDAYS(LeaveTracker[[#This Row],[Start Date]],LeaveTracker[[#This Row],[End Date]],lstHolidays)</f>
        <v>3</v>
      </c>
      <c r="M9145" s="27"/>
    </row>
    <row r="9146" spans="1:13" ht="30" customHeight="1" x14ac:dyDescent="0.3">
      <c r="A9146" s="27">
        <v>5041</v>
      </c>
      <c r="B9146" s="31">
        <v>45261</v>
      </c>
      <c r="C9146" s="31">
        <v>45250</v>
      </c>
      <c r="D9146" s="19" t="s">
        <v>2574</v>
      </c>
      <c r="E9146" s="20" t="str">
        <f>IF(ISBLANK(LeaveTracker[[#This Row],[Employee Name]]),"-----",VLOOKUP(LeaveTracker[[#This Row],[Employee Name]],'List of Employees'!$B$4:$H$767,7))</f>
        <v>CENRO</v>
      </c>
      <c r="F9146" s="66" t="str">
        <f>IF(ISBLANK(LeaveTracker[[#This Row],[Employee Name]]),"-----",VLOOKUP(LeaveTracker[[#This Row],[Employee Name]],'List of Employees'!$B$4:$H$767,6))</f>
        <v>CASUAL</v>
      </c>
      <c r="G9146" s="24">
        <v>45261</v>
      </c>
      <c r="H9146" s="24">
        <v>45261</v>
      </c>
      <c r="I9146" s="20" t="s">
        <v>82</v>
      </c>
      <c r="K9146" s="57" t="str">
        <f ca="1">LeaveTracker[[#This Row],[Days]]&amp;" "&amp;LeaveTracker[[#This Row],[Type of Leave]]</f>
        <v>1 VL</v>
      </c>
      <c r="L9146" s="23">
        <f ca="1">NETWORKDAYS(LeaveTracker[[#This Row],[Start Date]],LeaveTracker[[#This Row],[End Date]],lstHolidays)</f>
        <v>1</v>
      </c>
      <c r="M9146" s="27"/>
    </row>
    <row r="9147" spans="1:13" ht="30" customHeight="1" x14ac:dyDescent="0.3">
      <c r="A9147" s="27">
        <v>5042</v>
      </c>
      <c r="B9147" s="31">
        <v>45261</v>
      </c>
      <c r="C9147" s="31">
        <v>45258</v>
      </c>
      <c r="D9147" s="19" t="s">
        <v>1746</v>
      </c>
      <c r="E9147" s="20" t="str">
        <f>IF(ISBLANK(LeaveTracker[[#This Row],[Employee Name]]),"-----",VLOOKUP(LeaveTracker[[#This Row],[Employee Name]],'List of Employees'!$B$4:$H$767,7))</f>
        <v>BPLO</v>
      </c>
      <c r="F9147" s="66" t="str">
        <f>IF(ISBLANK(LeaveTracker[[#This Row],[Employee Name]]),"-----",VLOOKUP(LeaveTracker[[#This Row],[Employee Name]],'List of Employees'!$B$4:$H$767,6))</f>
        <v>CASUAL</v>
      </c>
      <c r="G9147" s="24">
        <v>45254</v>
      </c>
      <c r="H9147" s="24">
        <v>45254</v>
      </c>
      <c r="I9147" s="20" t="s">
        <v>81</v>
      </c>
      <c r="K9147" s="57" t="str">
        <f ca="1">LeaveTracker[[#This Row],[Days]]&amp;" "&amp;LeaveTracker[[#This Row],[Type of Leave]]</f>
        <v>1 SL</v>
      </c>
      <c r="L9147" s="23">
        <f ca="1">NETWORKDAYS(LeaveTracker[[#This Row],[Start Date]],LeaveTracker[[#This Row],[End Date]],lstHolidays)</f>
        <v>1</v>
      </c>
      <c r="M9147" s="27"/>
    </row>
    <row r="9148" spans="1:13" ht="30" customHeight="1" x14ac:dyDescent="0.3">
      <c r="A9148" s="27">
        <v>5043</v>
      </c>
      <c r="B9148" s="31">
        <v>45261</v>
      </c>
      <c r="C9148" s="31">
        <v>45258</v>
      </c>
      <c r="D9148" s="19" t="s">
        <v>1746</v>
      </c>
      <c r="E9148" s="20" t="str">
        <f>IF(ISBLANK(LeaveTracker[[#This Row],[Employee Name]]),"-----",VLOOKUP(LeaveTracker[[#This Row],[Employee Name]],'List of Employees'!$B$4:$H$767,7))</f>
        <v>BPLO</v>
      </c>
      <c r="F9148" s="66" t="str">
        <f>IF(ISBLANK(LeaveTracker[[#This Row],[Employee Name]]),"-----",VLOOKUP(LeaveTracker[[#This Row],[Employee Name]],'List of Employees'!$B$4:$H$767,6))</f>
        <v>CASUAL</v>
      </c>
      <c r="G9148" s="24">
        <v>45286</v>
      </c>
      <c r="H9148" s="24">
        <v>45289</v>
      </c>
      <c r="I9148" s="20" t="s">
        <v>82</v>
      </c>
      <c r="K9148" s="57" t="str">
        <f ca="1">LeaveTracker[[#This Row],[Days]]&amp;" "&amp;LeaveTracker[[#This Row],[Type of Leave]]</f>
        <v>3 VL</v>
      </c>
      <c r="L9148" s="23">
        <f ca="1">NETWORKDAYS(LeaveTracker[[#This Row],[Start Date]],LeaveTracker[[#This Row],[End Date]],lstHolidays)</f>
        <v>3</v>
      </c>
      <c r="M9148" s="27"/>
    </row>
    <row r="9149" spans="1:13" ht="30" customHeight="1" x14ac:dyDescent="0.3">
      <c r="A9149" s="27">
        <v>5044</v>
      </c>
      <c r="B9149" s="31">
        <v>45261</v>
      </c>
      <c r="C9149" s="31">
        <v>45250</v>
      </c>
      <c r="D9149" s="19" t="s">
        <v>1954</v>
      </c>
      <c r="E9149" s="20" t="str">
        <f>IF(ISBLANK(LeaveTracker[[#This Row],[Employee Name]]),"-----",VLOOKUP(LeaveTracker[[#This Row],[Employee Name]],'List of Employees'!$B$4:$H$767,7))</f>
        <v>CENRO</v>
      </c>
      <c r="F9149" s="66" t="str">
        <f>IF(ISBLANK(LeaveTracker[[#This Row],[Employee Name]]),"-----",VLOOKUP(LeaveTracker[[#This Row],[Employee Name]],'List of Employees'!$B$4:$H$767,6))</f>
        <v>CASUAL</v>
      </c>
      <c r="G9149" s="24">
        <v>45256</v>
      </c>
      <c r="H9149" s="24">
        <v>45260</v>
      </c>
      <c r="I9149" s="20" t="s">
        <v>82</v>
      </c>
      <c r="K9149" s="57" t="str">
        <f>LeaveTracker[[#This Row],[Days]]&amp;" "&amp;LeaveTracker[[#This Row],[Type of Leave]]</f>
        <v>5 VL</v>
      </c>
      <c r="L9149" s="23">
        <v>5</v>
      </c>
      <c r="M9149" s="27"/>
    </row>
    <row r="9150" spans="1:13" ht="30" customHeight="1" x14ac:dyDescent="0.3">
      <c r="A9150" s="27">
        <v>5045</v>
      </c>
      <c r="B9150" s="31">
        <v>45261</v>
      </c>
      <c r="C9150" s="31">
        <v>45252</v>
      </c>
      <c r="D9150" s="19" t="s">
        <v>116</v>
      </c>
      <c r="E9150" s="20" t="str">
        <f>IF(ISBLANK(LeaveTracker[[#This Row],[Employee Name]]),"-----",VLOOKUP(LeaveTracker[[#This Row],[Employee Name]],'List of Employees'!$B$4:$H$767,7))</f>
        <v>CHARACTER OFFICE</v>
      </c>
      <c r="F9150" s="66" t="str">
        <f>IF(ISBLANK(LeaveTracker[[#This Row],[Employee Name]]),"-----",VLOOKUP(LeaveTracker[[#This Row],[Employee Name]],'List of Employees'!$B$4:$H$767,6))</f>
        <v>PERMANENT</v>
      </c>
      <c r="G9150" s="24">
        <v>45272</v>
      </c>
      <c r="H9150" s="24">
        <v>45273</v>
      </c>
      <c r="I9150" s="20" t="s">
        <v>82</v>
      </c>
      <c r="K9150" s="57" t="str">
        <f ca="1">LeaveTracker[[#This Row],[Days]]&amp;" "&amp;LeaveTracker[[#This Row],[Type of Leave]]</f>
        <v>2 VL</v>
      </c>
      <c r="L9150" s="23">
        <f ca="1">NETWORKDAYS(LeaveTracker[[#This Row],[Start Date]],LeaveTracker[[#This Row],[End Date]],lstHolidays)</f>
        <v>2</v>
      </c>
      <c r="M9150" s="27"/>
    </row>
    <row r="9151" spans="1:13" ht="30" customHeight="1" x14ac:dyDescent="0.3">
      <c r="A9151" s="27">
        <v>5045</v>
      </c>
      <c r="B9151" s="31">
        <v>45261</v>
      </c>
      <c r="C9151" s="31">
        <v>45252</v>
      </c>
      <c r="D9151" s="19" t="s">
        <v>116</v>
      </c>
      <c r="E9151" s="20" t="str">
        <f>IF(ISBLANK(LeaveTracker[[#This Row],[Employee Name]]),"-----",VLOOKUP(LeaveTracker[[#This Row],[Employee Name]],'List of Employees'!$B$4:$H$767,7))</f>
        <v>CHARACTER OFFICE</v>
      </c>
      <c r="F9151" s="66" t="str">
        <f>IF(ISBLANK(LeaveTracker[[#This Row],[Employee Name]]),"-----",VLOOKUP(LeaveTracker[[#This Row],[Employee Name]],'List of Employees'!$B$4:$H$767,6))</f>
        <v>PERMANENT</v>
      </c>
      <c r="G9151" s="24">
        <v>45278</v>
      </c>
      <c r="H9151" s="24">
        <v>45280</v>
      </c>
      <c r="I9151" s="20" t="s">
        <v>82</v>
      </c>
      <c r="K9151" s="57" t="str">
        <f ca="1">LeaveTracker[[#This Row],[Days]]&amp;" "&amp;LeaveTracker[[#This Row],[Type of Leave]]</f>
        <v>3 VL</v>
      </c>
      <c r="L9151" s="23">
        <f ca="1">NETWORKDAYS(LeaveTracker[[#This Row],[Start Date]],LeaveTracker[[#This Row],[End Date]],lstHolidays)</f>
        <v>3</v>
      </c>
      <c r="M9151" s="27"/>
    </row>
    <row r="9152" spans="1:13" ht="30" customHeight="1" x14ac:dyDescent="0.3">
      <c r="A9152" s="27">
        <v>5046</v>
      </c>
      <c r="B9152" s="31">
        <v>45261</v>
      </c>
      <c r="C9152" s="31">
        <v>45252</v>
      </c>
      <c r="D9152" s="19" t="s">
        <v>121</v>
      </c>
      <c r="E9152" s="20" t="str">
        <f>IF(ISBLANK(LeaveTracker[[#This Row],[Employee Name]]),"-----",VLOOKUP(LeaveTracker[[#This Row],[Employee Name]],'List of Employees'!$B$4:$H$767,7))</f>
        <v>CHARACTER OFFICE</v>
      </c>
      <c r="F9152" s="66" t="str">
        <f>IF(ISBLANK(LeaveTracker[[#This Row],[Employee Name]]),"-----",VLOOKUP(LeaveTracker[[#This Row],[Employee Name]],'List of Employees'!$B$4:$H$767,6))</f>
        <v>PERMANENT</v>
      </c>
      <c r="G9152" s="24">
        <v>45271</v>
      </c>
      <c r="H9152" s="24">
        <v>45271</v>
      </c>
      <c r="I9152" s="20" t="s">
        <v>82</v>
      </c>
      <c r="K9152" s="57" t="str">
        <f ca="1">LeaveTracker[[#This Row],[Days]]&amp;" "&amp;LeaveTracker[[#This Row],[Type of Leave]]</f>
        <v>1 VL</v>
      </c>
      <c r="L9152" s="23">
        <f ca="1">NETWORKDAYS(LeaveTracker[[#This Row],[Start Date]],LeaveTracker[[#This Row],[End Date]],lstHolidays)</f>
        <v>1</v>
      </c>
      <c r="M9152" s="27"/>
    </row>
    <row r="9153" spans="1:13" ht="30" customHeight="1" x14ac:dyDescent="0.3">
      <c r="A9153" s="27">
        <v>5047</v>
      </c>
      <c r="B9153" s="31">
        <v>45261</v>
      </c>
      <c r="C9153" s="31">
        <v>45252</v>
      </c>
      <c r="D9153" s="19" t="s">
        <v>121</v>
      </c>
      <c r="E9153" s="20" t="str">
        <f>IF(ISBLANK(LeaveTracker[[#This Row],[Employee Name]]),"-----",VLOOKUP(LeaveTracker[[#This Row],[Employee Name]],'List of Employees'!$B$4:$H$767,7))</f>
        <v>CHARACTER OFFICE</v>
      </c>
      <c r="F9153" s="66" t="str">
        <f>IF(ISBLANK(LeaveTracker[[#This Row],[Employee Name]]),"-----",VLOOKUP(LeaveTracker[[#This Row],[Employee Name]],'List of Employees'!$B$4:$H$767,6))</f>
        <v>PERMANENT</v>
      </c>
      <c r="G9153" s="24">
        <v>45275</v>
      </c>
      <c r="H9153" s="24">
        <v>45275</v>
      </c>
      <c r="I9153" s="20" t="s">
        <v>82</v>
      </c>
      <c r="K9153" s="57" t="str">
        <f ca="1">LeaveTracker[[#This Row],[Days]]&amp;" "&amp;LeaveTracker[[#This Row],[Type of Leave]]</f>
        <v>1 VL</v>
      </c>
      <c r="L9153" s="23">
        <f ca="1">NETWORKDAYS(LeaveTracker[[#This Row],[Start Date]],LeaveTracker[[#This Row],[End Date]],lstHolidays)</f>
        <v>1</v>
      </c>
      <c r="M9153" s="27"/>
    </row>
    <row r="9154" spans="1:13" ht="30" customHeight="1" x14ac:dyDescent="0.3">
      <c r="A9154" s="27">
        <v>5048</v>
      </c>
      <c r="B9154" s="31">
        <v>45261</v>
      </c>
      <c r="C9154" s="31">
        <v>45250</v>
      </c>
      <c r="D9154" s="19" t="s">
        <v>1948</v>
      </c>
      <c r="E9154" s="20" t="str">
        <f>IF(ISBLANK(LeaveTracker[[#This Row],[Employee Name]]),"-----",VLOOKUP(LeaveTracker[[#This Row],[Employee Name]],'List of Employees'!$B$4:$H$767,7))</f>
        <v>CENRO</v>
      </c>
      <c r="F9154" s="66" t="str">
        <f>IF(ISBLANK(LeaveTracker[[#This Row],[Employee Name]]),"-----",VLOOKUP(LeaveTracker[[#This Row],[Employee Name]],'List of Employees'!$B$4:$H$767,6))</f>
        <v>CASUAL</v>
      </c>
      <c r="G9154" s="24">
        <v>45257</v>
      </c>
      <c r="H9154" s="24">
        <v>45260</v>
      </c>
      <c r="I9154" s="20" t="s">
        <v>82</v>
      </c>
      <c r="K9154" s="57" t="str">
        <f ca="1">LeaveTracker[[#This Row],[Days]]&amp;" "&amp;LeaveTracker[[#This Row],[Type of Leave]]</f>
        <v>3 VL</v>
      </c>
      <c r="L9154" s="23">
        <f ca="1">NETWORKDAYS(LeaveTracker[[#This Row],[Start Date]],LeaveTracker[[#This Row],[End Date]],lstHolidays)</f>
        <v>3</v>
      </c>
      <c r="M9154" s="27"/>
    </row>
    <row r="9155" spans="1:13" ht="30" customHeight="1" x14ac:dyDescent="0.3">
      <c r="A9155" s="27">
        <v>5049</v>
      </c>
      <c r="B9155" s="31">
        <v>45261</v>
      </c>
      <c r="C9155" s="31">
        <v>45253</v>
      </c>
      <c r="D9155" s="19" t="s">
        <v>2179</v>
      </c>
      <c r="E9155" s="20" t="str">
        <f>IF(ISBLANK(LeaveTracker[[#This Row],[Employee Name]]),"-----",VLOOKUP(LeaveTracker[[#This Row],[Employee Name]],'List of Employees'!$B$4:$H$767,7))</f>
        <v>CENRO</v>
      </c>
      <c r="F9155" s="66" t="str">
        <f>IF(ISBLANK(LeaveTracker[[#This Row],[Employee Name]]),"-----",VLOOKUP(LeaveTracker[[#This Row],[Employee Name]],'List of Employees'!$B$4:$H$767,6))</f>
        <v>CASUAL</v>
      </c>
      <c r="G9155" s="24">
        <v>45255</v>
      </c>
      <c r="H9155" s="24">
        <v>45260</v>
      </c>
      <c r="I9155" s="20" t="s">
        <v>82</v>
      </c>
      <c r="K9155" s="57" t="str">
        <f>LeaveTracker[[#This Row],[Days]]&amp;" "&amp;LeaveTracker[[#This Row],[Type of Leave]]</f>
        <v>5 VL</v>
      </c>
      <c r="L9155" s="23">
        <v>5</v>
      </c>
      <c r="M9155" s="27"/>
    </row>
    <row r="9156" spans="1:13" ht="30" customHeight="1" x14ac:dyDescent="0.3">
      <c r="A9156" s="27">
        <v>5050</v>
      </c>
      <c r="B9156" s="31">
        <v>45261</v>
      </c>
      <c r="C9156" s="31">
        <v>45253</v>
      </c>
      <c r="D9156" s="19" t="s">
        <v>2188</v>
      </c>
      <c r="E9156" s="20" t="str">
        <f>IF(ISBLANK(LeaveTracker[[#This Row],[Employee Name]]),"-----",VLOOKUP(LeaveTracker[[#This Row],[Employee Name]],'List of Employees'!$B$4:$H$767,7))</f>
        <v>CENRO</v>
      </c>
      <c r="F9156" s="66" t="str">
        <f>IF(ISBLANK(LeaveTracker[[#This Row],[Employee Name]]),"-----",VLOOKUP(LeaveTracker[[#This Row],[Employee Name]],'List of Employees'!$B$4:$H$767,6))</f>
        <v>CASUAL</v>
      </c>
      <c r="G9156" s="24">
        <v>45255</v>
      </c>
      <c r="H9156" s="24">
        <v>45260</v>
      </c>
      <c r="I9156" s="20" t="s">
        <v>82</v>
      </c>
      <c r="K9156" s="57" t="str">
        <f>LeaveTracker[[#This Row],[Days]]&amp;" "&amp;LeaveTracker[[#This Row],[Type of Leave]]</f>
        <v>5 VL</v>
      </c>
      <c r="L9156" s="23">
        <v>5</v>
      </c>
      <c r="M9156" s="27"/>
    </row>
    <row r="9157" spans="1:13" ht="30" customHeight="1" x14ac:dyDescent="0.3">
      <c r="A9157" s="27">
        <v>5051</v>
      </c>
      <c r="B9157" s="31">
        <v>45261</v>
      </c>
      <c r="C9157" s="31">
        <v>45251</v>
      </c>
      <c r="D9157" s="19" t="s">
        <v>1812</v>
      </c>
      <c r="E9157" s="20" t="str">
        <f>IF(ISBLANK(LeaveTracker[[#This Row],[Employee Name]]),"-----",VLOOKUP(LeaveTracker[[#This Row],[Employee Name]],'List of Employees'!$B$4:$H$767,7))</f>
        <v>CSWDO</v>
      </c>
      <c r="F9157" s="66" t="str">
        <f>IF(ISBLANK(LeaveTracker[[#This Row],[Employee Name]]),"-----",VLOOKUP(LeaveTracker[[#This Row],[Employee Name]],'List of Employees'!$B$4:$H$767,6))</f>
        <v>CASUAL</v>
      </c>
      <c r="G9157" s="24">
        <v>45247</v>
      </c>
      <c r="H9157" s="24">
        <v>45247</v>
      </c>
      <c r="I9157" s="20" t="s">
        <v>81</v>
      </c>
      <c r="K9157" s="57" t="str">
        <f ca="1">LeaveTracker[[#This Row],[Days]]&amp;" "&amp;LeaveTracker[[#This Row],[Type of Leave]]</f>
        <v>1 SL</v>
      </c>
      <c r="L9157" s="23">
        <f ca="1">NETWORKDAYS(LeaveTracker[[#This Row],[Start Date]],LeaveTracker[[#This Row],[End Date]],lstHolidays)</f>
        <v>1</v>
      </c>
      <c r="M9157" s="27"/>
    </row>
    <row r="9158" spans="1:13" ht="30" customHeight="1" x14ac:dyDescent="0.3">
      <c r="A9158" s="27">
        <v>5051</v>
      </c>
      <c r="B9158" s="31">
        <v>45261</v>
      </c>
      <c r="C9158" s="31">
        <v>45251</v>
      </c>
      <c r="D9158" s="19" t="s">
        <v>1812</v>
      </c>
      <c r="E9158" s="20" t="str">
        <f>IF(ISBLANK(LeaveTracker[[#This Row],[Employee Name]]),"-----",VLOOKUP(LeaveTracker[[#This Row],[Employee Name]],'List of Employees'!$B$4:$H$767,7))</f>
        <v>CSWDO</v>
      </c>
      <c r="F9158" s="66" t="str">
        <f>IF(ISBLANK(LeaveTracker[[#This Row],[Employee Name]]),"-----",VLOOKUP(LeaveTracker[[#This Row],[Employee Name]],'List of Employees'!$B$4:$H$767,6))</f>
        <v>CASUAL</v>
      </c>
      <c r="G9158" s="24">
        <v>45250</v>
      </c>
      <c r="H9158" s="24">
        <v>45250</v>
      </c>
      <c r="I9158" s="20" t="s">
        <v>81</v>
      </c>
      <c r="K9158" s="57" t="str">
        <f ca="1">LeaveTracker[[#This Row],[Days]]&amp;" "&amp;LeaveTracker[[#This Row],[Type of Leave]]</f>
        <v>1 SL</v>
      </c>
      <c r="L9158" s="23">
        <f ca="1">NETWORKDAYS(LeaveTracker[[#This Row],[Start Date]],LeaveTracker[[#This Row],[End Date]],lstHolidays)</f>
        <v>1</v>
      </c>
      <c r="M9158" s="27"/>
    </row>
    <row r="9159" spans="1:13" ht="30" customHeight="1" x14ac:dyDescent="0.3">
      <c r="A9159" s="27">
        <v>5052</v>
      </c>
      <c r="B9159" s="31">
        <v>45261</v>
      </c>
      <c r="C9159" s="31">
        <v>45251</v>
      </c>
      <c r="D9159" s="19" t="s">
        <v>1043</v>
      </c>
      <c r="E9159" s="20" t="str">
        <f>IF(ISBLANK(LeaveTracker[[#This Row],[Employee Name]]),"-----",VLOOKUP(LeaveTracker[[#This Row],[Employee Name]],'List of Employees'!$B$4:$H$767,7))</f>
        <v>CENRO</v>
      </c>
      <c r="F9159" s="66" t="str">
        <f>IF(ISBLANK(LeaveTracker[[#This Row],[Employee Name]]),"-----",VLOOKUP(LeaveTracker[[#This Row],[Employee Name]],'List of Employees'!$B$4:$H$767,6))</f>
        <v>PERMANENT</v>
      </c>
      <c r="G9159" s="24">
        <v>45244</v>
      </c>
      <c r="H9159" s="24">
        <v>45247</v>
      </c>
      <c r="I9159" s="20" t="s">
        <v>81</v>
      </c>
      <c r="K9159" s="57" t="str">
        <f ca="1">LeaveTracker[[#This Row],[Days]]&amp;" "&amp;LeaveTracker[[#This Row],[Type of Leave]]</f>
        <v>4 SL</v>
      </c>
      <c r="L9159" s="23">
        <f ca="1">NETWORKDAYS(LeaveTracker[[#This Row],[Start Date]],LeaveTracker[[#This Row],[End Date]],lstHolidays)</f>
        <v>4</v>
      </c>
      <c r="M9159" s="27"/>
    </row>
    <row r="9160" spans="1:13" ht="30" customHeight="1" x14ac:dyDescent="0.3">
      <c r="A9160" s="27">
        <v>5053</v>
      </c>
      <c r="B9160" s="31">
        <v>45261</v>
      </c>
      <c r="C9160" s="31">
        <v>45247</v>
      </c>
      <c r="D9160" s="19" t="s">
        <v>1728</v>
      </c>
      <c r="E9160" s="20" t="str">
        <f>IF(ISBLANK(LeaveTracker[[#This Row],[Employee Name]]),"-----",VLOOKUP(LeaveTracker[[#This Row],[Employee Name]],'List of Employees'!$B$4:$H$767,7))</f>
        <v>ASSESSOR</v>
      </c>
      <c r="F9160" s="66" t="str">
        <f>IF(ISBLANK(LeaveTracker[[#This Row],[Employee Name]]),"-----",VLOOKUP(LeaveTracker[[#This Row],[Employee Name]],'List of Employees'!$B$4:$H$767,6))</f>
        <v>CASUAL</v>
      </c>
      <c r="G9160" s="24">
        <v>45251</v>
      </c>
      <c r="H9160" s="24">
        <v>45251</v>
      </c>
      <c r="I9160" s="20" t="s">
        <v>82</v>
      </c>
      <c r="K9160" s="57" t="str">
        <f ca="1">LeaveTracker[[#This Row],[Days]]&amp;" "&amp;LeaveTracker[[#This Row],[Type of Leave]]</f>
        <v>1 VL</v>
      </c>
      <c r="L9160" s="23">
        <f ca="1">NETWORKDAYS(LeaveTracker[[#This Row],[Start Date]],LeaveTracker[[#This Row],[End Date]],lstHolidays)</f>
        <v>1</v>
      </c>
      <c r="M9160" s="27"/>
    </row>
    <row r="9161" spans="1:13" ht="30" customHeight="1" x14ac:dyDescent="0.3">
      <c r="A9161" s="27">
        <v>5054</v>
      </c>
      <c r="B9161" s="31">
        <v>45261</v>
      </c>
      <c r="C9161" s="31">
        <v>45247</v>
      </c>
      <c r="D9161" s="19" t="s">
        <v>2507</v>
      </c>
      <c r="E9161" s="20" t="str">
        <f>IF(ISBLANK(LeaveTracker[[#This Row],[Employee Name]]),"-----",VLOOKUP(LeaveTracker[[#This Row],[Employee Name]],'List of Employees'!$B$4:$H$767,7))</f>
        <v>ONT</v>
      </c>
      <c r="F9161" s="66" t="str">
        <f>IF(ISBLANK(LeaveTracker[[#This Row],[Employee Name]]),"-----",VLOOKUP(LeaveTracker[[#This Row],[Employee Name]],'List of Employees'!$B$4:$H$767,6))</f>
        <v>CASUAL</v>
      </c>
      <c r="G9161" s="24">
        <v>45244</v>
      </c>
      <c r="H9161" s="24">
        <v>45246</v>
      </c>
      <c r="I9161" s="19" t="s">
        <v>297</v>
      </c>
      <c r="J9161" s="42" t="s">
        <v>1000</v>
      </c>
      <c r="K9161" s="57" t="str">
        <f ca="1">LeaveTracker[[#This Row],[Days]]&amp;" "&amp;LeaveTracker[[#This Row],[Type of Leave]]</f>
        <v>3 OTHER</v>
      </c>
      <c r="L9161" s="23">
        <f ca="1">NETWORKDAYS(LeaveTracker[[#This Row],[Start Date]],LeaveTracker[[#This Row],[End Date]],lstHolidays)</f>
        <v>3</v>
      </c>
      <c r="M9161" s="27"/>
    </row>
    <row r="9162" spans="1:13" ht="30" customHeight="1" x14ac:dyDescent="0.3">
      <c r="A9162" s="27">
        <v>5055</v>
      </c>
      <c r="B9162" s="31">
        <v>45261</v>
      </c>
      <c r="C9162" s="31">
        <v>45256</v>
      </c>
      <c r="D9162" s="19" t="s">
        <v>2420</v>
      </c>
      <c r="E9162" s="20" t="str">
        <f>IF(ISBLANK(LeaveTracker[[#This Row],[Employee Name]]),"-----",VLOOKUP(LeaveTracker[[#This Row],[Employee Name]],'List of Employees'!$B$4:$H$767,7))</f>
        <v>ONT</v>
      </c>
      <c r="F9162" s="66" t="str">
        <f>IF(ISBLANK(LeaveTracker[[#This Row],[Employee Name]]),"-----",VLOOKUP(LeaveTracker[[#This Row],[Employee Name]],'List of Employees'!$B$4:$H$767,6))</f>
        <v>CASUAL</v>
      </c>
      <c r="G9162" s="24">
        <v>45271</v>
      </c>
      <c r="H9162" s="24">
        <v>45275</v>
      </c>
      <c r="I9162" s="20" t="s">
        <v>82</v>
      </c>
      <c r="K9162" s="57" t="str">
        <f ca="1">LeaveTracker[[#This Row],[Days]]&amp;" "&amp;LeaveTracker[[#This Row],[Type of Leave]]</f>
        <v>5 VL</v>
      </c>
      <c r="L9162" s="23">
        <f ca="1">NETWORKDAYS(LeaveTracker[[#This Row],[Start Date]],LeaveTracker[[#This Row],[End Date]],lstHolidays)</f>
        <v>5</v>
      </c>
      <c r="M9162" s="27"/>
    </row>
    <row r="9163" spans="1:13" ht="30" customHeight="1" x14ac:dyDescent="0.3">
      <c r="A9163" s="27">
        <v>5056</v>
      </c>
      <c r="B9163" s="31">
        <v>45261</v>
      </c>
      <c r="C9163" s="31">
        <v>45259</v>
      </c>
      <c r="D9163" s="19" t="s">
        <v>1940</v>
      </c>
      <c r="E9163" s="20" t="str">
        <f>IF(ISBLANK(LeaveTracker[[#This Row],[Employee Name]]),"-----",VLOOKUP(LeaveTracker[[#This Row],[Employee Name]],'List of Employees'!$B$4:$H$767,7))</f>
        <v>SP/VMO</v>
      </c>
      <c r="F9163" s="66" t="str">
        <f>IF(ISBLANK(LeaveTracker[[#This Row],[Employee Name]]),"-----",VLOOKUP(LeaveTracker[[#This Row],[Employee Name]],'List of Employees'!$B$4:$H$767,6))</f>
        <v>CASUAL</v>
      </c>
      <c r="G9163" s="24">
        <v>45247</v>
      </c>
      <c r="H9163" s="24">
        <v>45247</v>
      </c>
      <c r="I9163" s="19" t="s">
        <v>297</v>
      </c>
      <c r="J9163" s="42" t="s">
        <v>1000</v>
      </c>
      <c r="K9163" s="57" t="str">
        <f ca="1">LeaveTracker[[#This Row],[Days]]&amp;" "&amp;LeaveTracker[[#This Row],[Type of Leave]]</f>
        <v>1 OTHER</v>
      </c>
      <c r="L9163" s="23">
        <f ca="1">NETWORKDAYS(LeaveTracker[[#This Row],[Start Date]],LeaveTracker[[#This Row],[End Date]],lstHolidays)</f>
        <v>1</v>
      </c>
      <c r="M9163" s="27"/>
    </row>
    <row r="9164" spans="1:13" ht="30" customHeight="1" x14ac:dyDescent="0.3">
      <c r="A9164" s="27">
        <v>5056</v>
      </c>
      <c r="B9164" s="31">
        <v>45261</v>
      </c>
      <c r="C9164" s="31">
        <v>45259</v>
      </c>
      <c r="D9164" s="19" t="s">
        <v>1940</v>
      </c>
      <c r="E9164" s="20" t="str">
        <f>IF(ISBLANK(LeaveTracker[[#This Row],[Employee Name]]),"-----",VLOOKUP(LeaveTracker[[#This Row],[Employee Name]],'List of Employees'!$B$4:$H$767,7))</f>
        <v>SP/VMO</v>
      </c>
      <c r="F9164" s="66" t="str">
        <f>IF(ISBLANK(LeaveTracker[[#This Row],[Employee Name]]),"-----",VLOOKUP(LeaveTracker[[#This Row],[Employee Name]],'List of Employees'!$B$4:$H$767,6))</f>
        <v>CASUAL</v>
      </c>
      <c r="G9164" s="24">
        <v>45254</v>
      </c>
      <c r="H9164" s="24">
        <v>45254</v>
      </c>
      <c r="I9164" s="19" t="s">
        <v>297</v>
      </c>
      <c r="J9164" s="42" t="s">
        <v>1000</v>
      </c>
      <c r="K9164" s="57" t="str">
        <f ca="1">LeaveTracker[[#This Row],[Days]]&amp;" "&amp;LeaveTracker[[#This Row],[Type of Leave]]</f>
        <v>1 OTHER</v>
      </c>
      <c r="L9164" s="23">
        <f ca="1">NETWORKDAYS(LeaveTracker[[#This Row],[Start Date]],LeaveTracker[[#This Row],[End Date]],lstHolidays)</f>
        <v>1</v>
      </c>
      <c r="M9164" s="27"/>
    </row>
    <row r="9165" spans="1:13" ht="30" customHeight="1" x14ac:dyDescent="0.3">
      <c r="A9165" s="27">
        <v>5057</v>
      </c>
      <c r="B9165" s="31">
        <v>45261</v>
      </c>
      <c r="C9165" s="31">
        <v>45258</v>
      </c>
      <c r="D9165" s="19" t="s">
        <v>558</v>
      </c>
      <c r="E9165" s="20" t="str">
        <f>IF(ISBLANK(LeaveTracker[[#This Row],[Employee Name]]),"-----",VLOOKUP(LeaveTracker[[#This Row],[Employee Name]],'List of Employees'!$B$4:$H$767,7))</f>
        <v>CENRO</v>
      </c>
      <c r="F9165" s="66" t="str">
        <f>IF(ISBLANK(LeaveTracker[[#This Row],[Employee Name]]),"-----",VLOOKUP(LeaveTracker[[#This Row],[Employee Name]],'List of Employees'!$B$4:$H$767,6))</f>
        <v>PERMANENT</v>
      </c>
      <c r="G9165" s="24">
        <v>45267</v>
      </c>
      <c r="H9165" s="24">
        <v>45268</v>
      </c>
      <c r="I9165" s="20" t="s">
        <v>82</v>
      </c>
      <c r="K9165" s="57" t="str">
        <f ca="1">LeaveTracker[[#This Row],[Days]]&amp;" "&amp;LeaveTracker[[#This Row],[Type of Leave]]</f>
        <v>1 VL</v>
      </c>
      <c r="L9165" s="23">
        <f ca="1">NETWORKDAYS(LeaveTracker[[#This Row],[Start Date]],LeaveTracker[[#This Row],[End Date]],lstHolidays)</f>
        <v>1</v>
      </c>
      <c r="M9165" s="27"/>
    </row>
    <row r="9166" spans="1:13" ht="30" customHeight="1" x14ac:dyDescent="0.3">
      <c r="A9166" s="27">
        <v>5058</v>
      </c>
      <c r="B9166" s="31">
        <v>45261</v>
      </c>
      <c r="C9166" s="31">
        <v>45254</v>
      </c>
      <c r="D9166" s="19" t="s">
        <v>1799</v>
      </c>
      <c r="E9166" s="20" t="str">
        <f>IF(ISBLANK(LeaveTracker[[#This Row],[Employee Name]]),"-----",VLOOKUP(LeaveTracker[[#This Row],[Employee Name]],'List of Employees'!$B$4:$H$767,7))</f>
        <v>HOUSING</v>
      </c>
      <c r="F9166" s="66" t="str">
        <f>IF(ISBLANK(LeaveTracker[[#This Row],[Employee Name]]),"-----",VLOOKUP(LeaveTracker[[#This Row],[Employee Name]],'List of Employees'!$B$4:$H$767,6))</f>
        <v>CASUAL</v>
      </c>
      <c r="G9166" s="24">
        <v>45261</v>
      </c>
      <c r="H9166" s="24">
        <v>45261</v>
      </c>
      <c r="I9166" s="20" t="s">
        <v>82</v>
      </c>
      <c r="K9166" s="57" t="str">
        <f ca="1">LeaveTracker[[#This Row],[Days]]&amp;" "&amp;LeaveTracker[[#This Row],[Type of Leave]]</f>
        <v>1 VL</v>
      </c>
      <c r="L9166" s="23">
        <f ca="1">NETWORKDAYS(LeaveTracker[[#This Row],[Start Date]],LeaveTracker[[#This Row],[End Date]],lstHolidays)</f>
        <v>1</v>
      </c>
      <c r="M9166" s="27"/>
    </row>
    <row r="9167" spans="1:13" ht="30" customHeight="1" x14ac:dyDescent="0.3">
      <c r="A9167" s="27">
        <v>5058</v>
      </c>
      <c r="B9167" s="31">
        <v>45261</v>
      </c>
      <c r="C9167" s="31">
        <v>45254</v>
      </c>
      <c r="D9167" s="19" t="s">
        <v>1799</v>
      </c>
      <c r="E9167" s="20" t="str">
        <f>IF(ISBLANK(LeaveTracker[[#This Row],[Employee Name]]),"-----",VLOOKUP(LeaveTracker[[#This Row],[Employee Name]],'List of Employees'!$B$4:$H$767,7))</f>
        <v>HOUSING</v>
      </c>
      <c r="F9167" s="66" t="str">
        <f>IF(ISBLANK(LeaveTracker[[#This Row],[Employee Name]]),"-----",VLOOKUP(LeaveTracker[[#This Row],[Employee Name]],'List of Employees'!$B$4:$H$767,6))</f>
        <v>CASUAL</v>
      </c>
      <c r="G9167" s="24">
        <v>45265</v>
      </c>
      <c r="H9167" s="24">
        <v>45265</v>
      </c>
      <c r="I9167" s="20" t="s">
        <v>82</v>
      </c>
      <c r="K9167" s="57" t="str">
        <f ca="1">LeaveTracker[[#This Row],[Days]]&amp;" "&amp;LeaveTracker[[#This Row],[Type of Leave]]</f>
        <v>1 VL</v>
      </c>
      <c r="L9167" s="23">
        <f ca="1">NETWORKDAYS(LeaveTracker[[#This Row],[Start Date]],LeaveTracker[[#This Row],[End Date]],lstHolidays)</f>
        <v>1</v>
      </c>
      <c r="M9167" s="27"/>
    </row>
    <row r="9168" spans="1:13" ht="30" customHeight="1" x14ac:dyDescent="0.3">
      <c r="A9168" s="27">
        <v>5059</v>
      </c>
      <c r="B9168" s="31">
        <v>45261</v>
      </c>
      <c r="C9168" s="31">
        <v>45254</v>
      </c>
      <c r="D9168" s="19" t="s">
        <v>1799</v>
      </c>
      <c r="E9168" s="20" t="str">
        <f>IF(ISBLANK(LeaveTracker[[#This Row],[Employee Name]]),"-----",VLOOKUP(LeaveTracker[[#This Row],[Employee Name]],'List of Employees'!$B$4:$H$767,7))</f>
        <v>HOUSING</v>
      </c>
      <c r="F9168" s="66" t="str">
        <f>IF(ISBLANK(LeaveTracker[[#This Row],[Employee Name]]),"-----",VLOOKUP(LeaveTracker[[#This Row],[Employee Name]],'List of Employees'!$B$4:$H$767,6))</f>
        <v>CASUAL</v>
      </c>
      <c r="G9168" s="24">
        <v>45266</v>
      </c>
      <c r="H9168" s="24">
        <v>45266</v>
      </c>
      <c r="I9168" s="20" t="s">
        <v>82</v>
      </c>
      <c r="K9168" s="57" t="str">
        <f ca="1">LeaveTracker[[#This Row],[Days]]&amp;" "&amp;LeaveTracker[[#This Row],[Type of Leave]]</f>
        <v>1 VL</v>
      </c>
      <c r="L9168" s="23">
        <f ca="1">NETWORKDAYS(LeaveTracker[[#This Row],[Start Date]],LeaveTracker[[#This Row],[End Date]],lstHolidays)</f>
        <v>1</v>
      </c>
      <c r="M9168" s="27"/>
    </row>
    <row r="9169" spans="1:13" ht="30" customHeight="1" x14ac:dyDescent="0.3">
      <c r="A9169" s="27">
        <v>5059</v>
      </c>
      <c r="B9169" s="31">
        <v>45261</v>
      </c>
      <c r="C9169" s="31">
        <v>45254</v>
      </c>
      <c r="D9169" s="19" t="s">
        <v>1799</v>
      </c>
      <c r="E9169" s="20" t="str">
        <f>IF(ISBLANK(LeaveTracker[[#This Row],[Employee Name]]),"-----",VLOOKUP(LeaveTracker[[#This Row],[Employee Name]],'List of Employees'!$B$4:$H$767,7))</f>
        <v>HOUSING</v>
      </c>
      <c r="F9169" s="66" t="str">
        <f>IF(ISBLANK(LeaveTracker[[#This Row],[Employee Name]]),"-----",VLOOKUP(LeaveTracker[[#This Row],[Employee Name]],'List of Employees'!$B$4:$H$767,6))</f>
        <v>CASUAL</v>
      </c>
      <c r="G9169" s="24">
        <v>45271</v>
      </c>
      <c r="H9169" s="24">
        <v>45272</v>
      </c>
      <c r="I9169" s="20" t="s">
        <v>82</v>
      </c>
      <c r="K9169" s="57" t="str">
        <f ca="1">LeaveTracker[[#This Row],[Days]]&amp;" "&amp;LeaveTracker[[#This Row],[Type of Leave]]</f>
        <v>2 VL</v>
      </c>
      <c r="L9169" s="23">
        <f ca="1">NETWORKDAYS(LeaveTracker[[#This Row],[Start Date]],LeaveTracker[[#This Row],[End Date]],lstHolidays)</f>
        <v>2</v>
      </c>
      <c r="M9169" s="27"/>
    </row>
    <row r="9170" spans="1:13" ht="30" customHeight="1" x14ac:dyDescent="0.3">
      <c r="A9170" s="27">
        <v>5060</v>
      </c>
      <c r="B9170" s="31">
        <v>45261</v>
      </c>
      <c r="C9170" s="31">
        <v>45253</v>
      </c>
      <c r="D9170" s="19" t="s">
        <v>1932</v>
      </c>
      <c r="E9170" s="20" t="str">
        <f>IF(ISBLANK(LeaveTracker[[#This Row],[Employee Name]]),"-----",VLOOKUP(LeaveTracker[[#This Row],[Employee Name]],'List of Employees'!$B$4:$H$767,7))</f>
        <v>CSWDO</v>
      </c>
      <c r="F9170" s="66" t="str">
        <f>IF(ISBLANK(LeaveTracker[[#This Row],[Employee Name]]),"-----",VLOOKUP(LeaveTracker[[#This Row],[Employee Name]],'List of Employees'!$B$4:$H$767,6))</f>
        <v>CASUAL</v>
      </c>
      <c r="G9170" s="24">
        <v>45251</v>
      </c>
      <c r="H9170" s="24">
        <v>45252</v>
      </c>
      <c r="I9170" s="20" t="s">
        <v>81</v>
      </c>
      <c r="K9170" s="57" t="str">
        <f ca="1">LeaveTracker[[#This Row],[Days]]&amp;" "&amp;LeaveTracker[[#This Row],[Type of Leave]]</f>
        <v>2 SL</v>
      </c>
      <c r="L9170" s="23">
        <f ca="1">NETWORKDAYS(LeaveTracker[[#This Row],[Start Date]],LeaveTracker[[#This Row],[End Date]],lstHolidays)</f>
        <v>2</v>
      </c>
      <c r="M9170" s="27"/>
    </row>
    <row r="9171" spans="1:13" ht="30" customHeight="1" x14ac:dyDescent="0.3">
      <c r="A9171" s="27">
        <v>5061</v>
      </c>
      <c r="B9171" s="31">
        <v>45261</v>
      </c>
      <c r="C9171" s="31">
        <v>45252</v>
      </c>
      <c r="D9171" s="19" t="s">
        <v>1800</v>
      </c>
      <c r="E9171" s="20" t="str">
        <f>IF(ISBLANK(LeaveTracker[[#This Row],[Employee Name]]),"-----",VLOOKUP(LeaveTracker[[#This Row],[Employee Name]],'List of Employees'!$B$4:$H$767,7))</f>
        <v>CSWDO</v>
      </c>
      <c r="F9171" s="66" t="str">
        <f>IF(ISBLANK(LeaveTracker[[#This Row],[Employee Name]]),"-----",VLOOKUP(LeaveTracker[[#This Row],[Employee Name]],'List of Employees'!$B$4:$H$767,6))</f>
        <v>CASUAL</v>
      </c>
      <c r="G9171" s="24">
        <v>45253</v>
      </c>
      <c r="H9171" s="24">
        <v>45254</v>
      </c>
      <c r="I9171" s="20" t="s">
        <v>82</v>
      </c>
      <c r="K9171" s="57" t="str">
        <f ca="1">LeaveTracker[[#This Row],[Days]]&amp;" "&amp;LeaveTracker[[#This Row],[Type of Leave]]</f>
        <v>2 VL</v>
      </c>
      <c r="L9171" s="23">
        <f ca="1">NETWORKDAYS(LeaveTracker[[#This Row],[Start Date]],LeaveTracker[[#This Row],[End Date]],lstHolidays)</f>
        <v>2</v>
      </c>
      <c r="M9171" s="27"/>
    </row>
    <row r="9172" spans="1:13" ht="30" customHeight="1" x14ac:dyDescent="0.3">
      <c r="A9172" s="27">
        <v>5062</v>
      </c>
      <c r="B9172" s="31">
        <v>45261</v>
      </c>
      <c r="C9172" s="31">
        <v>45252</v>
      </c>
      <c r="D9172" s="19" t="s">
        <v>1800</v>
      </c>
      <c r="E9172" s="20" t="str">
        <f>IF(ISBLANK(LeaveTracker[[#This Row],[Employee Name]]),"-----",VLOOKUP(LeaveTracker[[#This Row],[Employee Name]],'List of Employees'!$B$4:$H$767,7))</f>
        <v>CSWDO</v>
      </c>
      <c r="F9172" s="66" t="str">
        <f>IF(ISBLANK(LeaveTracker[[#This Row],[Employee Name]]),"-----",VLOOKUP(LeaveTracker[[#This Row],[Employee Name]],'List of Employees'!$B$4:$H$767,6))</f>
        <v>CASUAL</v>
      </c>
      <c r="G9172" s="24">
        <v>45250</v>
      </c>
      <c r="H9172" s="24">
        <v>45251</v>
      </c>
      <c r="I9172" s="20" t="s">
        <v>81</v>
      </c>
      <c r="K9172" s="57" t="str">
        <f ca="1">LeaveTracker[[#This Row],[Days]]&amp;" "&amp;LeaveTracker[[#This Row],[Type of Leave]]</f>
        <v>2 SL</v>
      </c>
      <c r="L9172" s="23">
        <f ca="1">NETWORKDAYS(LeaveTracker[[#This Row],[Start Date]],LeaveTracker[[#This Row],[End Date]],lstHolidays)</f>
        <v>2</v>
      </c>
      <c r="M9172" s="27"/>
    </row>
    <row r="9173" spans="1:13" ht="30" customHeight="1" x14ac:dyDescent="0.3">
      <c r="A9173" s="27">
        <v>5063</v>
      </c>
      <c r="B9173" s="31">
        <v>45261</v>
      </c>
      <c r="C9173" s="31">
        <v>45258</v>
      </c>
      <c r="D9173" s="19" t="s">
        <v>188</v>
      </c>
      <c r="E9173" s="20" t="str">
        <f>IF(ISBLANK(LeaveTracker[[#This Row],[Employee Name]]),"-----",VLOOKUP(LeaveTracker[[#This Row],[Employee Name]],'List of Employees'!$B$4:$H$767,7))</f>
        <v>ONT</v>
      </c>
      <c r="F9173" s="66" t="str">
        <f>IF(ISBLANK(LeaveTracker[[#This Row],[Employee Name]]),"-----",VLOOKUP(LeaveTracker[[#This Row],[Employee Name]],'List of Employees'!$B$4:$H$767,6))</f>
        <v>PERMANENT</v>
      </c>
      <c r="G9173" s="24">
        <v>45254</v>
      </c>
      <c r="H9173" s="24">
        <v>45254</v>
      </c>
      <c r="I9173" s="20" t="s">
        <v>81</v>
      </c>
      <c r="K9173" s="57" t="str">
        <f ca="1">LeaveTracker[[#This Row],[Days]]&amp;" "&amp;LeaveTracker[[#This Row],[Type of Leave]]</f>
        <v>1 SL</v>
      </c>
      <c r="L9173" s="23">
        <f ca="1">NETWORKDAYS(LeaveTracker[[#This Row],[Start Date]],LeaveTracker[[#This Row],[End Date]],lstHolidays)</f>
        <v>1</v>
      </c>
      <c r="M9173" s="27"/>
    </row>
    <row r="9174" spans="1:13" ht="30" customHeight="1" x14ac:dyDescent="0.3">
      <c r="A9174" s="27">
        <v>5064</v>
      </c>
      <c r="B9174" s="31">
        <v>45264</v>
      </c>
      <c r="C9174" s="31">
        <v>45243</v>
      </c>
      <c r="D9174" s="19" t="s">
        <v>279</v>
      </c>
      <c r="E9174" s="20" t="str">
        <f>IF(ISBLANK(LeaveTracker[[#This Row],[Employee Name]]),"-----",VLOOKUP(LeaveTracker[[#This Row],[Employee Name]],'List of Employees'!$B$4:$H$767,7))</f>
        <v>PICNIC GROVE</v>
      </c>
      <c r="F9174" s="66" t="str">
        <f>IF(ISBLANK(LeaveTracker[[#This Row],[Employee Name]]),"-----",VLOOKUP(LeaveTracker[[#This Row],[Employee Name]],'List of Employees'!$B$4:$H$767,6))</f>
        <v>PERMANENT</v>
      </c>
      <c r="G9174" s="24"/>
      <c r="H9174" s="24"/>
      <c r="I9174" s="19" t="s">
        <v>297</v>
      </c>
      <c r="J9174" s="42" t="s">
        <v>688</v>
      </c>
      <c r="K9174" s="57" t="str">
        <f ca="1">LeaveTracker[[#This Row],[Days]]&amp;" "&amp;LeaveTracker[[#This Row],[Type of Leave]]</f>
        <v>0 OTHER</v>
      </c>
      <c r="L9174" s="23">
        <f ca="1">NETWORKDAYS(LeaveTracker[[#This Row],[Start Date]],LeaveTracker[[#This Row],[End Date]],lstHolidays)</f>
        <v>0</v>
      </c>
      <c r="M9174" s="27"/>
    </row>
    <row r="9175" spans="1:13" ht="30" customHeight="1" x14ac:dyDescent="0.3">
      <c r="A9175" s="27">
        <v>5065</v>
      </c>
      <c r="B9175" s="31">
        <v>45264</v>
      </c>
      <c r="C9175" s="31">
        <v>45210</v>
      </c>
      <c r="D9175" s="19" t="s">
        <v>2575</v>
      </c>
      <c r="E9175" s="20" t="str">
        <f>IF(ISBLANK(LeaveTracker[[#This Row],[Employee Name]]),"-----",VLOOKUP(LeaveTracker[[#This Row],[Employee Name]],'List of Employees'!$B$4:$H$767,7))</f>
        <v>CSU</v>
      </c>
      <c r="F9175" s="66" t="str">
        <f>IF(ISBLANK(LeaveTracker[[#This Row],[Employee Name]]),"-----",VLOOKUP(LeaveTracker[[#This Row],[Employee Name]],'List of Employees'!$B$4:$H$767,6))</f>
        <v>CASUAL</v>
      </c>
      <c r="G9175" s="24"/>
      <c r="H9175" s="24"/>
      <c r="I9175" s="19" t="s">
        <v>297</v>
      </c>
      <c r="J9175" s="42" t="s">
        <v>688</v>
      </c>
      <c r="K9175" s="57" t="str">
        <f ca="1">LeaveTracker[[#This Row],[Days]]&amp;" "&amp;LeaveTracker[[#This Row],[Type of Leave]]</f>
        <v>0 OTHER</v>
      </c>
      <c r="L9175" s="23">
        <f ca="1">NETWORKDAYS(LeaveTracker[[#This Row],[Start Date]],LeaveTracker[[#This Row],[End Date]],lstHolidays)</f>
        <v>0</v>
      </c>
      <c r="M9175" s="27"/>
    </row>
    <row r="9176" spans="1:13" ht="30" customHeight="1" x14ac:dyDescent="0.3">
      <c r="A9176" s="27">
        <v>5066</v>
      </c>
      <c r="B9176" s="31">
        <v>45271</v>
      </c>
      <c r="C9176" s="31">
        <v>45236</v>
      </c>
      <c r="D9176" s="19" t="s">
        <v>1736</v>
      </c>
      <c r="E9176" s="20">
        <f>IF(ISBLANK(LeaveTracker[[#This Row],[Employee Name]]),"-----",VLOOKUP(LeaveTracker[[#This Row],[Employee Name]],'List of Employees'!$B$4:$H$767,7))</f>
        <v>0</v>
      </c>
      <c r="F9176" s="66" t="str">
        <f>IF(ISBLANK(LeaveTracker[[#This Row],[Employee Name]]),"-----",VLOOKUP(LeaveTracker[[#This Row],[Employee Name]],'List of Employees'!$B$4:$H$767,6))</f>
        <v>CASUAL</v>
      </c>
      <c r="G9176" s="24">
        <v>45239</v>
      </c>
      <c r="H9176" s="24">
        <v>45247</v>
      </c>
      <c r="I9176" s="20" t="s">
        <v>82</v>
      </c>
      <c r="K9176" s="57" t="str">
        <f ca="1">LeaveTracker[[#This Row],[Days]]&amp;" "&amp;LeaveTracker[[#This Row],[Type of Leave]]</f>
        <v>7 VL</v>
      </c>
      <c r="L9176" s="23">
        <f ca="1">NETWORKDAYS(LeaveTracker[[#This Row],[Start Date]],LeaveTracker[[#This Row],[End Date]],lstHolidays)</f>
        <v>7</v>
      </c>
      <c r="M9176" s="27"/>
    </row>
    <row r="9177" spans="1:13" ht="30" customHeight="1" x14ac:dyDescent="0.3">
      <c r="A9177" s="27">
        <v>5067</v>
      </c>
      <c r="B9177" s="31">
        <v>45271</v>
      </c>
      <c r="C9177" s="31">
        <v>45264</v>
      </c>
      <c r="D9177" s="19" t="s">
        <v>2081</v>
      </c>
      <c r="E9177" s="20" t="str">
        <f>IF(ISBLANK(LeaveTracker[[#This Row],[Employee Name]]),"-----",VLOOKUP(LeaveTracker[[#This Row],[Employee Name]],'List of Employees'!$B$4:$H$767,7))</f>
        <v>GSO</v>
      </c>
      <c r="F9177" s="66" t="str">
        <f>IF(ISBLANK(LeaveTracker[[#This Row],[Employee Name]]),"-----",VLOOKUP(LeaveTracker[[#This Row],[Employee Name]],'List of Employees'!$B$4:$H$767,6))</f>
        <v>CASUAL</v>
      </c>
      <c r="G9177" s="24">
        <v>45257</v>
      </c>
      <c r="H9177" s="24">
        <v>45259</v>
      </c>
      <c r="I9177" s="20" t="s">
        <v>81</v>
      </c>
      <c r="K9177" s="57" t="str">
        <f ca="1">LeaveTracker[[#This Row],[Days]]&amp;" "&amp;LeaveTracker[[#This Row],[Type of Leave]]</f>
        <v>3 SL</v>
      </c>
      <c r="L9177" s="23">
        <f ca="1">NETWORKDAYS(LeaveTracker[[#This Row],[Start Date]],LeaveTracker[[#This Row],[End Date]],lstHolidays)</f>
        <v>3</v>
      </c>
      <c r="M9177" s="27"/>
    </row>
    <row r="9178" spans="1:13" ht="30" customHeight="1" x14ac:dyDescent="0.3">
      <c r="A9178" s="27">
        <v>5068</v>
      </c>
      <c r="B9178" s="31">
        <v>45271</v>
      </c>
      <c r="C9178" s="31">
        <v>45264</v>
      </c>
      <c r="D9178" s="19" t="s">
        <v>994</v>
      </c>
      <c r="E9178" s="20" t="str">
        <f>IF(ISBLANK(LeaveTracker[[#This Row],[Employee Name]]),"-----",VLOOKUP(LeaveTracker[[#This Row],[Employee Name]],'List of Employees'!$B$4:$H$767,7))</f>
        <v>MO</v>
      </c>
      <c r="F9178" s="66" t="str">
        <f>IF(ISBLANK(LeaveTracker[[#This Row],[Employee Name]]),"-----",VLOOKUP(LeaveTracker[[#This Row],[Employee Name]],'List of Employees'!$B$4:$H$767,6))</f>
        <v>PERMANENT</v>
      </c>
      <c r="G9178" s="24">
        <v>45252</v>
      </c>
      <c r="H9178" s="24">
        <v>45252</v>
      </c>
      <c r="I9178" s="20" t="s">
        <v>82</v>
      </c>
      <c r="K9178" s="57" t="str">
        <f ca="1">LeaveTracker[[#This Row],[Days]]&amp;" "&amp;LeaveTracker[[#This Row],[Type of Leave]]</f>
        <v>1 VL</v>
      </c>
      <c r="L9178" s="23">
        <f ca="1">NETWORKDAYS(LeaveTracker[[#This Row],[Start Date]],LeaveTracker[[#This Row],[End Date]],lstHolidays)</f>
        <v>1</v>
      </c>
      <c r="M9178" s="27"/>
    </row>
    <row r="9179" spans="1:13" ht="30" customHeight="1" x14ac:dyDescent="0.3">
      <c r="A9179" s="27">
        <v>5068</v>
      </c>
      <c r="B9179" s="31">
        <v>45271</v>
      </c>
      <c r="C9179" s="31">
        <v>45264</v>
      </c>
      <c r="D9179" s="19" t="s">
        <v>994</v>
      </c>
      <c r="E9179" s="20" t="str">
        <f>IF(ISBLANK(LeaveTracker[[#This Row],[Employee Name]]),"-----",VLOOKUP(LeaveTracker[[#This Row],[Employee Name]],'List of Employees'!$B$4:$H$767,7))</f>
        <v>MO</v>
      </c>
      <c r="F9179" s="66" t="str">
        <f>IF(ISBLANK(LeaveTracker[[#This Row],[Employee Name]]),"-----",VLOOKUP(LeaveTracker[[#This Row],[Employee Name]],'List of Employees'!$B$4:$H$767,6))</f>
        <v>PERMANENT</v>
      </c>
      <c r="G9179" s="24">
        <v>45256</v>
      </c>
      <c r="H9179" s="24">
        <v>45259</v>
      </c>
      <c r="I9179" s="20" t="s">
        <v>82</v>
      </c>
      <c r="K9179" s="57" t="str">
        <f>LeaveTracker[[#This Row],[Days]]&amp;" "&amp;LeaveTracker[[#This Row],[Type of Leave]]</f>
        <v>4 VL</v>
      </c>
      <c r="L9179" s="23">
        <v>4</v>
      </c>
      <c r="M9179" s="27"/>
    </row>
    <row r="9180" spans="1:13" ht="30" customHeight="1" x14ac:dyDescent="0.3">
      <c r="A9180" s="27">
        <v>5069</v>
      </c>
      <c r="B9180" s="31">
        <v>45271</v>
      </c>
      <c r="C9180" s="31">
        <v>45258</v>
      </c>
      <c r="D9180" s="19" t="s">
        <v>1821</v>
      </c>
      <c r="E9180" s="20" t="str">
        <f>IF(ISBLANK(LeaveTracker[[#This Row],[Employee Name]]),"-----",VLOOKUP(LeaveTracker[[#This Row],[Employee Name]],'List of Employees'!$B$4:$H$767,7))</f>
        <v>SP</v>
      </c>
      <c r="F9180" s="66" t="str">
        <f>IF(ISBLANK(LeaveTracker[[#This Row],[Employee Name]]),"-----",VLOOKUP(LeaveTracker[[#This Row],[Employee Name]],'List of Employees'!$B$4:$H$767,6))</f>
        <v>CASUAL</v>
      </c>
      <c r="G9180" s="24">
        <v>45261</v>
      </c>
      <c r="H9180" s="24">
        <v>45261</v>
      </c>
      <c r="I9180" s="20" t="s">
        <v>82</v>
      </c>
      <c r="K9180" s="57" t="str">
        <f ca="1">LeaveTracker[[#This Row],[Days]]&amp;" "&amp;LeaveTracker[[#This Row],[Type of Leave]]</f>
        <v>1 VL</v>
      </c>
      <c r="L9180" s="23">
        <f ca="1">NETWORKDAYS(LeaveTracker[[#This Row],[Start Date]],LeaveTracker[[#This Row],[End Date]],lstHolidays)</f>
        <v>1</v>
      </c>
      <c r="M9180" s="27"/>
    </row>
    <row r="9181" spans="1:13" ht="30" customHeight="1" x14ac:dyDescent="0.3">
      <c r="A9181" s="27">
        <v>5069</v>
      </c>
      <c r="B9181" s="31">
        <v>45271</v>
      </c>
      <c r="C9181" s="31">
        <v>45259</v>
      </c>
      <c r="D9181" s="19" t="s">
        <v>1821</v>
      </c>
      <c r="E9181" s="20" t="str">
        <f>IF(ISBLANK(LeaveTracker[[#This Row],[Employee Name]]),"-----",VLOOKUP(LeaveTracker[[#This Row],[Employee Name]],'List of Employees'!$B$4:$H$767,7))</f>
        <v>SP</v>
      </c>
      <c r="F9181" s="66" t="str">
        <f>IF(ISBLANK(LeaveTracker[[#This Row],[Employee Name]]),"-----",VLOOKUP(LeaveTracker[[#This Row],[Employee Name]],'List of Employees'!$B$4:$H$767,6))</f>
        <v>CASUAL</v>
      </c>
      <c r="G9181" s="24">
        <v>45267</v>
      </c>
      <c r="H9181" s="24">
        <v>45267</v>
      </c>
      <c r="I9181" s="20" t="s">
        <v>82</v>
      </c>
      <c r="K9181" s="57" t="str">
        <f ca="1">LeaveTracker[[#This Row],[Days]]&amp;" "&amp;LeaveTracker[[#This Row],[Type of Leave]]</f>
        <v>1 VL</v>
      </c>
      <c r="L9181" s="23">
        <f ca="1">NETWORKDAYS(LeaveTracker[[#This Row],[Start Date]],LeaveTracker[[#This Row],[End Date]],lstHolidays)</f>
        <v>1</v>
      </c>
      <c r="M9181" s="27"/>
    </row>
    <row r="9182" spans="1:13" ht="30" customHeight="1" x14ac:dyDescent="0.3">
      <c r="A9182" s="27">
        <v>5070</v>
      </c>
      <c r="B9182" s="31">
        <v>45271</v>
      </c>
      <c r="C9182" s="31">
        <v>45288</v>
      </c>
      <c r="D9182" s="19" t="s">
        <v>1770</v>
      </c>
      <c r="E9182" s="20" t="str">
        <f>IF(ISBLANK(LeaveTracker[[#This Row],[Employee Name]]),"-----",VLOOKUP(LeaveTracker[[#This Row],[Employee Name]],'List of Employees'!$B$4:$H$767,7))</f>
        <v>SP</v>
      </c>
      <c r="F9182" s="66" t="str">
        <f>IF(ISBLANK(LeaveTracker[[#This Row],[Employee Name]]),"-----",VLOOKUP(LeaveTracker[[#This Row],[Employee Name]],'List of Employees'!$B$4:$H$767,6))</f>
        <v>CASUAL</v>
      </c>
      <c r="G9182" s="24">
        <v>45253</v>
      </c>
      <c r="H9182" s="24">
        <v>45254</v>
      </c>
      <c r="I9182" s="20" t="s">
        <v>81</v>
      </c>
      <c r="K9182" s="57" t="str">
        <f ca="1">LeaveTracker[[#This Row],[Days]]&amp;" "&amp;LeaveTracker[[#This Row],[Type of Leave]]</f>
        <v>2 SL</v>
      </c>
      <c r="L9182" s="23">
        <f ca="1">NETWORKDAYS(LeaveTracker[[#This Row],[Start Date]],LeaveTracker[[#This Row],[End Date]],lstHolidays)</f>
        <v>2</v>
      </c>
      <c r="M9182" s="27"/>
    </row>
    <row r="9183" spans="1:13" ht="30" customHeight="1" x14ac:dyDescent="0.3">
      <c r="A9183" s="27">
        <v>5071</v>
      </c>
      <c r="B9183" s="31">
        <v>45271</v>
      </c>
      <c r="C9183" s="31">
        <v>45253</v>
      </c>
      <c r="D9183" s="19" t="s">
        <v>727</v>
      </c>
      <c r="E9183" s="20" t="str">
        <f>IF(ISBLANK(LeaveTracker[[#This Row],[Employee Name]]),"-----",VLOOKUP(LeaveTracker[[#This Row],[Employee Name]],'List of Employees'!$B$4:$H$767,7))</f>
        <v>SP</v>
      </c>
      <c r="F9183" s="66" t="str">
        <f>IF(ISBLANK(LeaveTracker[[#This Row],[Employee Name]]),"-----",VLOOKUP(LeaveTracker[[#This Row],[Employee Name]],'List of Employees'!$B$4:$H$767,6))</f>
        <v>PERMANENT</v>
      </c>
      <c r="G9183" s="24">
        <v>45252</v>
      </c>
      <c r="H9183" s="24">
        <v>45252</v>
      </c>
      <c r="I9183" s="20" t="s">
        <v>81</v>
      </c>
      <c r="K9183" s="57" t="str">
        <f ca="1">LeaveTracker[[#This Row],[Days]]&amp;" "&amp;LeaveTracker[[#This Row],[Type of Leave]]</f>
        <v>1 SL</v>
      </c>
      <c r="L9183" s="23">
        <f ca="1">NETWORKDAYS(LeaveTracker[[#This Row],[Start Date]],LeaveTracker[[#This Row],[End Date]],lstHolidays)</f>
        <v>1</v>
      </c>
      <c r="M9183" s="27"/>
    </row>
    <row r="9184" spans="1:13" ht="30" customHeight="1" x14ac:dyDescent="0.3">
      <c r="A9184" s="27">
        <v>5072</v>
      </c>
      <c r="B9184" s="31">
        <v>45271</v>
      </c>
      <c r="C9184" s="31">
        <v>45240</v>
      </c>
      <c r="D9184" s="19" t="s">
        <v>2219</v>
      </c>
      <c r="E9184" s="20" t="str">
        <f>IF(ISBLANK(LeaveTracker[[#This Row],[Employee Name]]),"-----",VLOOKUP(LeaveTracker[[#This Row],[Employee Name]],'List of Employees'!$B$4:$H$767,7))</f>
        <v>SANGGUNIANG PANLUNGSOD</v>
      </c>
      <c r="F9184" s="66" t="str">
        <f>IF(ISBLANK(LeaveTracker[[#This Row],[Employee Name]]),"-----",VLOOKUP(LeaveTracker[[#This Row],[Employee Name]],'List of Employees'!$B$4:$H$767,6))</f>
        <v>PERMANENT</v>
      </c>
      <c r="G9184" s="24">
        <v>45247</v>
      </c>
      <c r="H9184" s="24">
        <v>45247</v>
      </c>
      <c r="I9184" s="20" t="s">
        <v>82</v>
      </c>
      <c r="K9184" s="57" t="str">
        <f ca="1">LeaveTracker[[#This Row],[Days]]&amp;" "&amp;LeaveTracker[[#This Row],[Type of Leave]]</f>
        <v>1 VL</v>
      </c>
      <c r="L9184" s="23">
        <f ca="1">NETWORKDAYS(LeaveTracker[[#This Row],[Start Date]],LeaveTracker[[#This Row],[End Date]],lstHolidays)</f>
        <v>1</v>
      </c>
      <c r="M9184" s="27"/>
    </row>
    <row r="9185" spans="1:13" ht="30" customHeight="1" x14ac:dyDescent="0.3">
      <c r="A9185" s="27">
        <v>5072</v>
      </c>
      <c r="B9185" s="31">
        <v>45271</v>
      </c>
      <c r="C9185" s="31">
        <v>45241</v>
      </c>
      <c r="D9185" s="19" t="s">
        <v>2219</v>
      </c>
      <c r="E9185" s="20" t="str">
        <f>IF(ISBLANK(LeaveTracker[[#This Row],[Employee Name]]),"-----",VLOOKUP(LeaveTracker[[#This Row],[Employee Name]],'List of Employees'!$B$4:$H$767,7))</f>
        <v>SANGGUNIANG PANLUNGSOD</v>
      </c>
      <c r="F9185" s="66" t="str">
        <f>IF(ISBLANK(LeaveTracker[[#This Row],[Employee Name]]),"-----",VLOOKUP(LeaveTracker[[#This Row],[Employee Name]],'List of Employees'!$B$4:$H$767,6))</f>
        <v>PERMANENT</v>
      </c>
      <c r="G9185" s="24">
        <v>45258</v>
      </c>
      <c r="H9185" s="24">
        <v>45258</v>
      </c>
      <c r="I9185" s="20" t="s">
        <v>82</v>
      </c>
      <c r="K9185" s="57" t="str">
        <f ca="1">LeaveTracker[[#This Row],[Days]]&amp;" "&amp;LeaveTracker[[#This Row],[Type of Leave]]</f>
        <v>1 VL</v>
      </c>
      <c r="L9185" s="23">
        <f ca="1">NETWORKDAYS(LeaveTracker[[#This Row],[Start Date]],LeaveTracker[[#This Row],[End Date]],lstHolidays)</f>
        <v>1</v>
      </c>
      <c r="M9185" s="27"/>
    </row>
    <row r="9186" spans="1:13" ht="30" customHeight="1" x14ac:dyDescent="0.3">
      <c r="A9186" s="27">
        <v>5072</v>
      </c>
      <c r="B9186" s="31">
        <v>45271</v>
      </c>
      <c r="C9186" s="31">
        <v>45242</v>
      </c>
      <c r="D9186" s="19" t="s">
        <v>2219</v>
      </c>
      <c r="E9186" s="20" t="str">
        <f>IF(ISBLANK(LeaveTracker[[#This Row],[Employee Name]]),"-----",VLOOKUP(LeaveTracker[[#This Row],[Employee Name]],'List of Employees'!$B$4:$H$767,7))</f>
        <v>SANGGUNIANG PANLUNGSOD</v>
      </c>
      <c r="F9186" s="66" t="str">
        <f>IF(ISBLANK(LeaveTracker[[#This Row],[Employee Name]]),"-----",VLOOKUP(LeaveTracker[[#This Row],[Employee Name]],'List of Employees'!$B$4:$H$767,6))</f>
        <v>PERMANENT</v>
      </c>
      <c r="G9186" s="24">
        <v>45260</v>
      </c>
      <c r="H9186" s="24">
        <v>45260</v>
      </c>
      <c r="I9186" s="20" t="s">
        <v>82</v>
      </c>
      <c r="K9186" s="57" t="str">
        <f ca="1">LeaveTracker[[#This Row],[Days]]&amp;" "&amp;LeaveTracker[[#This Row],[Type of Leave]]</f>
        <v>0 VL</v>
      </c>
      <c r="L9186" s="23">
        <f ca="1">NETWORKDAYS(LeaveTracker[[#This Row],[Start Date]],LeaveTracker[[#This Row],[End Date]],lstHolidays)</f>
        <v>0</v>
      </c>
      <c r="M9186" s="27"/>
    </row>
    <row r="9187" spans="1:13" ht="30" customHeight="1" x14ac:dyDescent="0.3">
      <c r="A9187" s="27">
        <v>5073</v>
      </c>
      <c r="B9187" s="31">
        <v>45271</v>
      </c>
      <c r="C9187" s="31">
        <v>45258</v>
      </c>
      <c r="D9187" s="19" t="s">
        <v>2453</v>
      </c>
      <c r="E9187" s="20" t="str">
        <f>IF(ISBLANK(LeaveTracker[[#This Row],[Employee Name]]),"-----",VLOOKUP(LeaveTracker[[#This Row],[Employee Name]],'List of Employees'!$B$4:$H$767,7))</f>
        <v>RTC BRANCA</v>
      </c>
      <c r="F9187" s="66" t="str">
        <f>IF(ISBLANK(LeaveTracker[[#This Row],[Employee Name]]),"-----",VLOOKUP(LeaveTracker[[#This Row],[Employee Name]],'List of Employees'!$B$4:$H$767,6))</f>
        <v>CASUAL</v>
      </c>
      <c r="G9187" s="24">
        <v>45286</v>
      </c>
      <c r="H9187" s="24">
        <v>45289</v>
      </c>
      <c r="I9187" s="20" t="s">
        <v>82</v>
      </c>
      <c r="K9187" s="57" t="str">
        <f ca="1">LeaveTracker[[#This Row],[Days]]&amp;" "&amp;LeaveTracker[[#This Row],[Type of Leave]]</f>
        <v>3 VL</v>
      </c>
      <c r="L9187" s="23">
        <f ca="1">NETWORKDAYS(LeaveTracker[[#This Row],[Start Date]],LeaveTracker[[#This Row],[End Date]],lstHolidays)</f>
        <v>3</v>
      </c>
      <c r="M9187" s="27"/>
    </row>
    <row r="9188" spans="1:13" ht="30" customHeight="1" x14ac:dyDescent="0.3">
      <c r="A9188" s="27">
        <v>5074</v>
      </c>
      <c r="B9188" s="31">
        <v>45271</v>
      </c>
      <c r="C9188" s="31">
        <v>45258</v>
      </c>
      <c r="D9188" s="19" t="s">
        <v>2453</v>
      </c>
      <c r="E9188" s="20" t="str">
        <f>IF(ISBLANK(LeaveTracker[[#This Row],[Employee Name]]),"-----",VLOOKUP(LeaveTracker[[#This Row],[Employee Name]],'List of Employees'!$B$4:$H$767,7))</f>
        <v>RTC BRANCA</v>
      </c>
      <c r="F9188" s="66" t="str">
        <f>IF(ISBLANK(LeaveTracker[[#This Row],[Employee Name]]),"-----",VLOOKUP(LeaveTracker[[#This Row],[Employee Name]],'List of Employees'!$B$4:$H$767,6))</f>
        <v>CASUAL</v>
      </c>
      <c r="G9188" s="24">
        <v>45253</v>
      </c>
      <c r="H9188" s="24">
        <v>45254</v>
      </c>
      <c r="I9188" s="20" t="s">
        <v>81</v>
      </c>
      <c r="K9188" s="57" t="str">
        <f ca="1">LeaveTracker[[#This Row],[Days]]&amp;" "&amp;LeaveTracker[[#This Row],[Type of Leave]]</f>
        <v>2 SL</v>
      </c>
      <c r="L9188" s="23">
        <f ca="1">NETWORKDAYS(LeaveTracker[[#This Row],[Start Date]],LeaveTracker[[#This Row],[End Date]],lstHolidays)</f>
        <v>2</v>
      </c>
      <c r="M9188" s="27"/>
    </row>
    <row r="9189" spans="1:13" ht="30" customHeight="1" x14ac:dyDescent="0.3">
      <c r="A9189" s="27">
        <v>5075</v>
      </c>
      <c r="B9189" s="31">
        <v>45271</v>
      </c>
      <c r="C9189" s="31">
        <v>45253</v>
      </c>
      <c r="D9189" s="19" t="s">
        <v>1092</v>
      </c>
      <c r="E9189" s="20" t="str">
        <f>IF(ISBLANK(LeaveTracker[[#This Row],[Employee Name]]),"-----",VLOOKUP(LeaveTracker[[#This Row],[Employee Name]],'List of Employees'!$B$4:$H$767,7))</f>
        <v>VMO</v>
      </c>
      <c r="F9189" s="66" t="str">
        <f>IF(ISBLANK(LeaveTracker[[#This Row],[Employee Name]]),"-----",VLOOKUP(LeaveTracker[[#This Row],[Employee Name]],'List of Employees'!$B$4:$H$767,6))</f>
        <v>PERMANENT</v>
      </c>
      <c r="G9189" s="24">
        <v>45251</v>
      </c>
      <c r="H9189" s="24">
        <v>45251</v>
      </c>
      <c r="I9189" s="20" t="s">
        <v>81</v>
      </c>
      <c r="K9189" s="57" t="str">
        <f ca="1">LeaveTracker[[#This Row],[Days]]&amp;" "&amp;LeaveTracker[[#This Row],[Type of Leave]]</f>
        <v>1 SL</v>
      </c>
      <c r="L9189" s="23">
        <f ca="1">NETWORKDAYS(LeaveTracker[[#This Row],[Start Date]],LeaveTracker[[#This Row],[End Date]],lstHolidays)</f>
        <v>1</v>
      </c>
      <c r="M9189" s="27"/>
    </row>
    <row r="9190" spans="1:13" ht="30" customHeight="1" x14ac:dyDescent="0.3">
      <c r="A9190" s="27">
        <v>5076</v>
      </c>
      <c r="B9190" s="31">
        <v>45271</v>
      </c>
      <c r="C9190" s="31">
        <v>45252</v>
      </c>
      <c r="D9190" s="19" t="s">
        <v>361</v>
      </c>
      <c r="E9190" s="20" t="str">
        <f>IF(ISBLANK(LeaveTracker[[#This Row],[Employee Name]]),"-----",VLOOKUP(LeaveTracker[[#This Row],[Employee Name]],'List of Employees'!$B$4:$H$767,7))</f>
        <v>SP</v>
      </c>
      <c r="F9190" s="66" t="str">
        <f>IF(ISBLANK(LeaveTracker[[#This Row],[Employee Name]]),"-----",VLOOKUP(LeaveTracker[[#This Row],[Employee Name]],'List of Employees'!$B$4:$H$767,6))</f>
        <v>PERMANENT</v>
      </c>
      <c r="G9190" s="24">
        <v>45251</v>
      </c>
      <c r="H9190" s="24">
        <v>45251</v>
      </c>
      <c r="I9190" s="20" t="s">
        <v>81</v>
      </c>
      <c r="K9190" s="57" t="str">
        <f ca="1">LeaveTracker[[#This Row],[Days]]&amp;" "&amp;LeaveTracker[[#This Row],[Type of Leave]]</f>
        <v>1 SL</v>
      </c>
      <c r="L9190" s="23">
        <f ca="1">NETWORKDAYS(LeaveTracker[[#This Row],[Start Date]],LeaveTracker[[#This Row],[End Date]],lstHolidays)</f>
        <v>1</v>
      </c>
      <c r="M9190" s="27"/>
    </row>
    <row r="9191" spans="1:13" ht="30" customHeight="1" x14ac:dyDescent="0.3">
      <c r="A9191" s="27">
        <v>5077</v>
      </c>
      <c r="B9191" s="31">
        <v>45271</v>
      </c>
      <c r="C9191" s="31">
        <v>45264</v>
      </c>
      <c r="D9191" s="19" t="s">
        <v>668</v>
      </c>
      <c r="E9191" s="20" t="str">
        <f>IF(ISBLANK(LeaveTracker[[#This Row],[Employee Name]]),"-----",VLOOKUP(LeaveTracker[[#This Row],[Employee Name]],'List of Employees'!$B$4:$H$767,7))</f>
        <v>SP</v>
      </c>
      <c r="F9191" s="66" t="str">
        <f>IF(ISBLANK(LeaveTracker[[#This Row],[Employee Name]]),"-----",VLOOKUP(LeaveTracker[[#This Row],[Employee Name]],'List of Employees'!$B$4:$H$767,6))</f>
        <v>PERMANENT</v>
      </c>
      <c r="G9191" s="24">
        <v>45274</v>
      </c>
      <c r="H9191" s="24">
        <v>45274</v>
      </c>
      <c r="I9191" s="19" t="s">
        <v>297</v>
      </c>
      <c r="J9191" s="42" t="s">
        <v>1000</v>
      </c>
      <c r="K9191" s="57" t="str">
        <f ca="1">LeaveTracker[[#This Row],[Days]]&amp;" "&amp;LeaveTracker[[#This Row],[Type of Leave]]</f>
        <v>1 OTHER</v>
      </c>
      <c r="L9191" s="23">
        <f ca="1">NETWORKDAYS(LeaveTracker[[#This Row],[Start Date]],LeaveTracker[[#This Row],[End Date]],lstHolidays)</f>
        <v>1</v>
      </c>
      <c r="M9191" s="27"/>
    </row>
    <row r="9192" spans="1:13" ht="30" customHeight="1" x14ac:dyDescent="0.3">
      <c r="A9192" s="27">
        <v>5078</v>
      </c>
      <c r="B9192" s="31">
        <v>45271</v>
      </c>
      <c r="C9192" s="31">
        <v>45254</v>
      </c>
      <c r="D9192" s="19" t="s">
        <v>732</v>
      </c>
      <c r="E9192" s="20" t="str">
        <f>IF(ISBLANK(LeaveTracker[[#This Row],[Employee Name]]),"-----",VLOOKUP(LeaveTracker[[#This Row],[Employee Name]],'List of Employees'!$B$4:$H$767,7))</f>
        <v>SP</v>
      </c>
      <c r="F9192" s="66" t="str">
        <f>IF(ISBLANK(LeaveTracker[[#This Row],[Employee Name]]),"-----",VLOOKUP(LeaveTracker[[#This Row],[Employee Name]],'List of Employees'!$B$4:$H$767,6))</f>
        <v>PERMANENT</v>
      </c>
      <c r="G9192" s="24">
        <v>45253</v>
      </c>
      <c r="H9192" s="24">
        <v>45253</v>
      </c>
      <c r="I9192" s="20" t="s">
        <v>81</v>
      </c>
      <c r="K9192" s="57" t="str">
        <f ca="1">LeaveTracker[[#This Row],[Days]]&amp;" "&amp;LeaveTracker[[#This Row],[Type of Leave]]</f>
        <v>1 SL</v>
      </c>
      <c r="L9192" s="23">
        <f ca="1">NETWORKDAYS(LeaveTracker[[#This Row],[Start Date]],LeaveTracker[[#This Row],[End Date]],lstHolidays)</f>
        <v>1</v>
      </c>
      <c r="M9192" s="27"/>
    </row>
    <row r="9193" spans="1:13" ht="30" customHeight="1" x14ac:dyDescent="0.3">
      <c r="A9193" s="27">
        <v>5079</v>
      </c>
      <c r="B9193" s="31">
        <v>45271</v>
      </c>
      <c r="C9193" s="31">
        <v>45254</v>
      </c>
      <c r="D9193" s="19" t="s">
        <v>1991</v>
      </c>
      <c r="E9193" s="20" t="str">
        <f>IF(ISBLANK(LeaveTracker[[#This Row],[Employee Name]]),"-----",VLOOKUP(LeaveTracker[[#This Row],[Employee Name]],'List of Employees'!$B$4:$H$767,7))</f>
        <v>VMO</v>
      </c>
      <c r="F9193" s="66" t="str">
        <f>IF(ISBLANK(LeaveTracker[[#This Row],[Employee Name]]),"-----",VLOOKUP(LeaveTracker[[#This Row],[Employee Name]],'List of Employees'!$B$4:$H$767,6))</f>
        <v>PERMANENT</v>
      </c>
      <c r="G9193" s="24">
        <v>45265</v>
      </c>
      <c r="H9193" s="24">
        <v>45265</v>
      </c>
      <c r="I9193" s="19" t="s">
        <v>297</v>
      </c>
      <c r="J9193" s="42" t="s">
        <v>1000</v>
      </c>
      <c r="K9193" s="57" t="str">
        <f ca="1">LeaveTracker[[#This Row],[Days]]&amp;" "&amp;LeaveTracker[[#This Row],[Type of Leave]]</f>
        <v>1 OTHER</v>
      </c>
      <c r="L9193" s="23">
        <f ca="1">NETWORKDAYS(LeaveTracker[[#This Row],[Start Date]],LeaveTracker[[#This Row],[End Date]],lstHolidays)</f>
        <v>1</v>
      </c>
      <c r="M9193" s="27"/>
    </row>
    <row r="9194" spans="1:13" ht="30" customHeight="1" x14ac:dyDescent="0.3">
      <c r="A9194" s="27">
        <v>5080</v>
      </c>
      <c r="B9194" s="31">
        <v>45271</v>
      </c>
      <c r="C9194" s="31">
        <v>45259</v>
      </c>
      <c r="D9194" s="19" t="s">
        <v>395</v>
      </c>
      <c r="E9194" s="20" t="str">
        <f>IF(ISBLANK(LeaveTracker[[#This Row],[Employee Name]]),"-----",VLOOKUP(LeaveTracker[[#This Row],[Employee Name]],'List of Employees'!$B$4:$H$767,7))</f>
        <v>CTO</v>
      </c>
      <c r="F9194" s="66" t="str">
        <f>IF(ISBLANK(LeaveTracker[[#This Row],[Employee Name]]),"-----",VLOOKUP(LeaveTracker[[#This Row],[Employee Name]],'List of Employees'!$B$4:$H$767,6))</f>
        <v>PERMANENT</v>
      </c>
      <c r="G9194" s="24">
        <v>45266</v>
      </c>
      <c r="H9194" s="24">
        <v>45267</v>
      </c>
      <c r="I9194" s="20" t="s">
        <v>82</v>
      </c>
      <c r="K9194" s="57" t="str">
        <f ca="1">LeaveTracker[[#This Row],[Days]]&amp;" "&amp;LeaveTracker[[#This Row],[Type of Leave]]</f>
        <v>2 VL</v>
      </c>
      <c r="L9194" s="23">
        <f ca="1">NETWORKDAYS(LeaveTracker[[#This Row],[Start Date]],LeaveTracker[[#This Row],[End Date]],lstHolidays)</f>
        <v>2</v>
      </c>
      <c r="M9194" s="27"/>
    </row>
    <row r="9195" spans="1:13" ht="30" customHeight="1" x14ac:dyDescent="0.3">
      <c r="A9195" s="27">
        <v>5081</v>
      </c>
      <c r="B9195" s="31">
        <v>45271</v>
      </c>
      <c r="C9195" s="31">
        <v>45250</v>
      </c>
      <c r="D9195" s="19" t="s">
        <v>1750</v>
      </c>
      <c r="E9195" s="20" t="str">
        <f>IF(ISBLANK(LeaveTracker[[#This Row],[Employee Name]]),"-----",VLOOKUP(LeaveTracker[[#This Row],[Employee Name]],'List of Employees'!$B$4:$H$767,7))</f>
        <v>SP</v>
      </c>
      <c r="F9195" s="66" t="str">
        <f>IF(ISBLANK(LeaveTracker[[#This Row],[Employee Name]]),"-----",VLOOKUP(LeaveTracker[[#This Row],[Employee Name]],'List of Employees'!$B$4:$H$767,6))</f>
        <v>CASUAL</v>
      </c>
      <c r="G9195" s="24">
        <v>45247</v>
      </c>
      <c r="H9195" s="24">
        <v>45247</v>
      </c>
      <c r="I9195" s="20" t="s">
        <v>81</v>
      </c>
      <c r="K9195" s="57" t="str">
        <f ca="1">LeaveTracker[[#This Row],[Days]]&amp;" "&amp;LeaveTracker[[#This Row],[Type of Leave]]</f>
        <v>1 SL</v>
      </c>
      <c r="L9195" s="23">
        <f ca="1">NETWORKDAYS(LeaveTracker[[#This Row],[Start Date]],LeaveTracker[[#This Row],[End Date]],lstHolidays)</f>
        <v>1</v>
      </c>
      <c r="M9195" s="27"/>
    </row>
    <row r="9196" spans="1:13" ht="30" customHeight="1" x14ac:dyDescent="0.3">
      <c r="A9196" s="27">
        <v>5082</v>
      </c>
      <c r="B9196" s="31">
        <v>45271</v>
      </c>
      <c r="C9196" s="31">
        <v>45250</v>
      </c>
      <c r="D9196" s="19" t="s">
        <v>2255</v>
      </c>
      <c r="E9196" s="20" t="str">
        <f>IF(ISBLANK(LeaveTracker[[#This Row],[Employee Name]]),"-----",VLOOKUP(LeaveTracker[[#This Row],[Employee Name]],'List of Employees'!$B$4:$H$767,7))</f>
        <v>OSP</v>
      </c>
      <c r="F9196" s="66" t="str">
        <f>IF(ISBLANK(LeaveTracker[[#This Row],[Employee Name]]),"-----",VLOOKUP(LeaveTracker[[#This Row],[Employee Name]],'List of Employees'!$B$4:$H$767,6))</f>
        <v>PERMANENT</v>
      </c>
      <c r="G9196" s="24">
        <v>45254</v>
      </c>
      <c r="H9196" s="24">
        <v>45254</v>
      </c>
      <c r="I9196" s="20" t="s">
        <v>82</v>
      </c>
      <c r="K9196" s="57" t="str">
        <f ca="1">LeaveTracker[[#This Row],[Days]]&amp;" "&amp;LeaveTracker[[#This Row],[Type of Leave]]</f>
        <v>1 VL</v>
      </c>
      <c r="L9196" s="23">
        <f ca="1">NETWORKDAYS(LeaveTracker[[#This Row],[Start Date]],LeaveTracker[[#This Row],[End Date]],lstHolidays)</f>
        <v>1</v>
      </c>
      <c r="M9196" s="27"/>
    </row>
    <row r="9197" spans="1:13" ht="30" customHeight="1" x14ac:dyDescent="0.3">
      <c r="A9197" s="27">
        <v>5083</v>
      </c>
      <c r="B9197" s="31">
        <v>45271</v>
      </c>
      <c r="C9197" s="31">
        <v>45246</v>
      </c>
      <c r="D9197" s="19" t="s">
        <v>668</v>
      </c>
      <c r="E9197" s="20" t="str">
        <f>IF(ISBLANK(LeaveTracker[[#This Row],[Employee Name]]),"-----",VLOOKUP(LeaveTracker[[#This Row],[Employee Name]],'List of Employees'!$B$4:$H$767,7))</f>
        <v>SP</v>
      </c>
      <c r="F9197" s="66" t="str">
        <f>IF(ISBLANK(LeaveTracker[[#This Row],[Employee Name]]),"-----",VLOOKUP(LeaveTracker[[#This Row],[Employee Name]],'List of Employees'!$B$4:$H$767,6))</f>
        <v>PERMANENT</v>
      </c>
      <c r="G9197" s="24">
        <v>45243</v>
      </c>
      <c r="H9197" s="24">
        <v>45245</v>
      </c>
      <c r="I9197" s="20" t="s">
        <v>81</v>
      </c>
      <c r="K9197" s="57" t="str">
        <f ca="1">LeaveTracker[[#This Row],[Days]]&amp;" "&amp;LeaveTracker[[#This Row],[Type of Leave]]</f>
        <v>3 SL</v>
      </c>
      <c r="L9197" s="23">
        <f ca="1">NETWORKDAYS(LeaveTracker[[#This Row],[Start Date]],LeaveTracker[[#This Row],[End Date]],lstHolidays)</f>
        <v>3</v>
      </c>
      <c r="M9197" s="27"/>
    </row>
    <row r="9198" spans="1:13" ht="30" customHeight="1" x14ac:dyDescent="0.3">
      <c r="A9198" s="27">
        <v>5084</v>
      </c>
      <c r="B9198" s="31">
        <v>45271</v>
      </c>
      <c r="C9198" s="31">
        <v>45254</v>
      </c>
      <c r="D9198" s="19" t="s">
        <v>1785</v>
      </c>
      <c r="E9198" s="20" t="str">
        <f>IF(ISBLANK(LeaveTracker[[#This Row],[Employee Name]]),"-----",VLOOKUP(LeaveTracker[[#This Row],[Employee Name]],'List of Employees'!$B$4:$H$767,7))</f>
        <v>GSO</v>
      </c>
      <c r="F9198" s="66" t="str">
        <f>IF(ISBLANK(LeaveTracker[[#This Row],[Employee Name]]),"-----",VLOOKUP(LeaveTracker[[#This Row],[Employee Name]],'List of Employees'!$B$4:$H$767,6))</f>
        <v>CASUAL</v>
      </c>
      <c r="G9198" s="24">
        <v>45253</v>
      </c>
      <c r="H9198" s="24">
        <v>45254</v>
      </c>
      <c r="I9198" s="20" t="s">
        <v>81</v>
      </c>
      <c r="K9198" s="57" t="str">
        <f ca="1">LeaveTracker[[#This Row],[Days]]&amp;" "&amp;LeaveTracker[[#This Row],[Type of Leave]]</f>
        <v>2 SL</v>
      </c>
      <c r="L9198" s="23">
        <f ca="1">NETWORKDAYS(LeaveTracker[[#This Row],[Start Date]],LeaveTracker[[#This Row],[End Date]],lstHolidays)</f>
        <v>2</v>
      </c>
      <c r="M9198" s="27"/>
    </row>
    <row r="9199" spans="1:13" ht="30" customHeight="1" x14ac:dyDescent="0.3">
      <c r="A9199" s="27">
        <v>5085</v>
      </c>
      <c r="B9199" s="31">
        <v>45271</v>
      </c>
      <c r="C9199" s="31">
        <v>45250</v>
      </c>
      <c r="D9199" s="19" t="s">
        <v>1907</v>
      </c>
      <c r="E9199" s="20" t="str">
        <f>IF(ISBLANK(LeaveTracker[[#This Row],[Employee Name]]),"-----",VLOOKUP(LeaveTracker[[#This Row],[Employee Name]],'List of Employees'!$B$4:$H$767,7))</f>
        <v>INTERNAL</v>
      </c>
      <c r="F9199" s="66" t="str">
        <f>IF(ISBLANK(LeaveTracker[[#This Row],[Employee Name]]),"-----",VLOOKUP(LeaveTracker[[#This Row],[Employee Name]],'List of Employees'!$B$4:$H$767,6))</f>
        <v>CASUAL</v>
      </c>
      <c r="G9199" s="24">
        <v>45213</v>
      </c>
      <c r="H9199" s="24">
        <v>45216</v>
      </c>
      <c r="I9199" s="20" t="s">
        <v>81</v>
      </c>
      <c r="K9199" s="57" t="str">
        <f>LeaveTracker[[#This Row],[Days]]&amp;" "&amp;LeaveTracker[[#This Row],[Type of Leave]]</f>
        <v>4 SL</v>
      </c>
      <c r="L9199" s="23">
        <v>4</v>
      </c>
      <c r="M9199" s="27"/>
    </row>
    <row r="9200" spans="1:13" ht="30" customHeight="1" x14ac:dyDescent="0.3">
      <c r="A9200" s="27">
        <v>5086</v>
      </c>
      <c r="B9200" s="31">
        <v>45271</v>
      </c>
      <c r="C9200" s="31">
        <v>45257</v>
      </c>
      <c r="D9200" s="19" t="s">
        <v>1907</v>
      </c>
      <c r="E9200" s="20" t="str">
        <f>IF(ISBLANK(LeaveTracker[[#This Row],[Employee Name]]),"-----",VLOOKUP(LeaveTracker[[#This Row],[Employee Name]],'List of Employees'!$B$4:$H$767,7))</f>
        <v>INTERNAL</v>
      </c>
      <c r="F9200" s="66" t="str">
        <f>IF(ISBLANK(LeaveTracker[[#This Row],[Employee Name]]),"-----",VLOOKUP(LeaveTracker[[#This Row],[Employee Name]],'List of Employees'!$B$4:$H$767,6))</f>
        <v>CASUAL</v>
      </c>
      <c r="G9200" s="24">
        <v>45251</v>
      </c>
      <c r="H9200" s="24">
        <v>45254</v>
      </c>
      <c r="I9200" s="20" t="s">
        <v>81</v>
      </c>
      <c r="K9200" s="57" t="str">
        <f ca="1">LeaveTracker[[#This Row],[Days]]&amp;" "&amp;LeaveTracker[[#This Row],[Type of Leave]]</f>
        <v>4 SL</v>
      </c>
      <c r="L9200" s="23">
        <f ca="1">NETWORKDAYS(LeaveTracker[[#This Row],[Start Date]],LeaveTracker[[#This Row],[End Date]],lstHolidays)</f>
        <v>4</v>
      </c>
      <c r="M9200" s="27"/>
    </row>
    <row r="9201" spans="1:13" ht="30" customHeight="1" x14ac:dyDescent="0.3">
      <c r="A9201" s="27">
        <v>5087</v>
      </c>
      <c r="B9201" s="31">
        <v>45271</v>
      </c>
      <c r="C9201" s="31">
        <v>45259</v>
      </c>
      <c r="D9201" s="19" t="s">
        <v>472</v>
      </c>
      <c r="E9201" s="20" t="str">
        <f>IF(ISBLANK(LeaveTracker[[#This Row],[Employee Name]]),"-----",VLOOKUP(LeaveTracker[[#This Row],[Employee Name]],'List of Employees'!$B$4:$H$767,7))</f>
        <v>PIO</v>
      </c>
      <c r="F9201" s="66" t="str">
        <f>IF(ISBLANK(LeaveTracker[[#This Row],[Employee Name]]),"-----",VLOOKUP(LeaveTracker[[#This Row],[Employee Name]],'List of Employees'!$B$4:$H$767,6))</f>
        <v>PERMANENT</v>
      </c>
      <c r="G9201" s="24">
        <v>45258</v>
      </c>
      <c r="H9201" s="24">
        <v>45258</v>
      </c>
      <c r="I9201" s="20" t="s">
        <v>81</v>
      </c>
      <c r="K9201" s="57" t="str">
        <f ca="1">LeaveTracker[[#This Row],[Days]]&amp;" "&amp;LeaveTracker[[#This Row],[Type of Leave]]</f>
        <v>1 SL</v>
      </c>
      <c r="L9201" s="23">
        <f ca="1">NETWORKDAYS(LeaveTracker[[#This Row],[Start Date]],LeaveTracker[[#This Row],[End Date]],lstHolidays)</f>
        <v>1</v>
      </c>
      <c r="M9201" s="27"/>
    </row>
    <row r="9202" spans="1:13" ht="30" customHeight="1" x14ac:dyDescent="0.3">
      <c r="A9202" s="27">
        <v>5088</v>
      </c>
      <c r="B9202" s="31">
        <v>45271</v>
      </c>
      <c r="C9202" s="31">
        <v>45258</v>
      </c>
      <c r="D9202" s="19" t="s">
        <v>340</v>
      </c>
      <c r="E9202" s="20" t="str">
        <f>IF(ISBLANK(LeaveTracker[[#This Row],[Employee Name]]),"-----",VLOOKUP(LeaveTracker[[#This Row],[Employee Name]],'List of Employees'!$B$4:$H$767,7))</f>
        <v>MO</v>
      </c>
      <c r="F9202" s="66" t="str">
        <f>IF(ISBLANK(LeaveTracker[[#This Row],[Employee Name]]),"-----",VLOOKUP(LeaveTracker[[#This Row],[Employee Name]],'List of Employees'!$B$4:$H$767,6))</f>
        <v>PERMANENT</v>
      </c>
      <c r="G9202" s="24">
        <v>45251</v>
      </c>
      <c r="H9202" s="24">
        <v>45252</v>
      </c>
      <c r="I9202" s="20" t="s">
        <v>81</v>
      </c>
      <c r="K9202" s="57" t="str">
        <f ca="1">LeaveTracker[[#This Row],[Days]]&amp;" "&amp;LeaveTracker[[#This Row],[Type of Leave]]</f>
        <v>2 SL</v>
      </c>
      <c r="L9202" s="23">
        <f ca="1">NETWORKDAYS(LeaveTracker[[#This Row],[Start Date]],LeaveTracker[[#This Row],[End Date]],lstHolidays)</f>
        <v>2</v>
      </c>
      <c r="M9202" s="27"/>
    </row>
    <row r="9203" spans="1:13" ht="30" customHeight="1" x14ac:dyDescent="0.3">
      <c r="A9203" s="27">
        <v>5089</v>
      </c>
      <c r="B9203" s="31">
        <v>45271</v>
      </c>
      <c r="C9203" s="31">
        <v>45258</v>
      </c>
      <c r="D9203" s="19" t="s">
        <v>340</v>
      </c>
      <c r="E9203" s="20" t="str">
        <f>IF(ISBLANK(LeaveTracker[[#This Row],[Employee Name]]),"-----",VLOOKUP(LeaveTracker[[#This Row],[Employee Name]],'List of Employees'!$B$4:$H$767,7))</f>
        <v>MO</v>
      </c>
      <c r="F9203" s="66" t="str">
        <f>IF(ISBLANK(LeaveTracker[[#This Row],[Employee Name]]),"-----",VLOOKUP(LeaveTracker[[#This Row],[Employee Name]],'List of Employees'!$B$4:$H$767,6))</f>
        <v>PERMANENT</v>
      </c>
      <c r="G9203" s="24">
        <v>45282</v>
      </c>
      <c r="H9203" s="24">
        <v>45289</v>
      </c>
      <c r="I9203" s="20" t="s">
        <v>82</v>
      </c>
      <c r="K9203" s="57" t="str">
        <f>LeaveTracker[[#This Row],[Days]]&amp;" "&amp;LeaveTracker[[#This Row],[Type of Leave]]</f>
        <v>5 VL</v>
      </c>
      <c r="L9203" s="23">
        <v>5</v>
      </c>
      <c r="M9203" s="27"/>
    </row>
    <row r="9204" spans="1:13" ht="30" customHeight="1" x14ac:dyDescent="0.3">
      <c r="A9204" s="27">
        <v>5090</v>
      </c>
      <c r="B9204" s="31">
        <v>45271</v>
      </c>
      <c r="C9204" s="31">
        <v>45258</v>
      </c>
      <c r="D9204" s="19" t="s">
        <v>2114</v>
      </c>
      <c r="E9204" s="20" t="str">
        <f>IF(ISBLANK(LeaveTracker[[#This Row],[Employee Name]]),"-----",VLOOKUP(LeaveTracker[[#This Row],[Employee Name]],'List of Employees'!$B$4:$H$767,7))</f>
        <v>BPLO</v>
      </c>
      <c r="F9204" s="66" t="str">
        <f>IF(ISBLANK(LeaveTracker[[#This Row],[Employee Name]]),"-----",VLOOKUP(LeaveTracker[[#This Row],[Employee Name]],'List of Employees'!$B$4:$H$767,6))</f>
        <v>PERMANENT</v>
      </c>
      <c r="G9204" s="24">
        <v>45271</v>
      </c>
      <c r="H9204" s="24">
        <v>45275</v>
      </c>
      <c r="I9204" s="20" t="s">
        <v>82</v>
      </c>
      <c r="K9204" s="57" t="str">
        <f ca="1">LeaveTracker[[#This Row],[Days]]&amp;" "&amp;LeaveTracker[[#This Row],[Type of Leave]]</f>
        <v>5 VL</v>
      </c>
      <c r="L9204" s="23">
        <f ca="1">NETWORKDAYS(LeaveTracker[[#This Row],[Start Date]],LeaveTracker[[#This Row],[End Date]],lstHolidays)</f>
        <v>5</v>
      </c>
      <c r="M9204" s="27"/>
    </row>
    <row r="9205" spans="1:13" ht="30" customHeight="1" x14ac:dyDescent="0.3">
      <c r="A9205" s="27">
        <v>5091</v>
      </c>
      <c r="B9205" s="31">
        <v>45271</v>
      </c>
      <c r="C9205" s="31">
        <v>45252</v>
      </c>
      <c r="D9205" s="19" t="s">
        <v>1268</v>
      </c>
      <c r="E9205" s="20" t="str">
        <f>IF(ISBLANK(LeaveTracker[[#This Row],[Employee Name]]),"-----",VLOOKUP(LeaveTracker[[#This Row],[Employee Name]],'List of Employees'!$B$4:$H$767,7))</f>
        <v>ONT</v>
      </c>
      <c r="F9205" s="66" t="str">
        <f>IF(ISBLANK(LeaveTracker[[#This Row],[Employee Name]]),"-----",VLOOKUP(LeaveTracker[[#This Row],[Employee Name]],'List of Employees'!$B$4:$H$767,6))</f>
        <v>PERMANENT</v>
      </c>
      <c r="G9205" s="24">
        <v>45243</v>
      </c>
      <c r="H9205" s="24">
        <v>45247</v>
      </c>
      <c r="I9205" s="19" t="s">
        <v>297</v>
      </c>
      <c r="J9205" s="42" t="s">
        <v>1000</v>
      </c>
      <c r="K9205" s="57" t="str">
        <f ca="1">LeaveTracker[[#This Row],[Days]]&amp;" "&amp;LeaveTracker[[#This Row],[Type of Leave]]</f>
        <v>5 OTHER</v>
      </c>
      <c r="L9205" s="23">
        <f ca="1">NETWORKDAYS(LeaveTracker[[#This Row],[Start Date]],LeaveTracker[[#This Row],[End Date]],lstHolidays)</f>
        <v>5</v>
      </c>
      <c r="M9205" s="27"/>
    </row>
    <row r="9206" spans="1:13" ht="30" customHeight="1" x14ac:dyDescent="0.3">
      <c r="A9206" s="27">
        <v>5091</v>
      </c>
      <c r="B9206" s="31">
        <v>45271</v>
      </c>
      <c r="C9206" s="31">
        <v>45252</v>
      </c>
      <c r="D9206" s="19" t="s">
        <v>1268</v>
      </c>
      <c r="E9206" s="20" t="str">
        <f>IF(ISBLANK(LeaveTracker[[#This Row],[Employee Name]]),"-----",VLOOKUP(LeaveTracker[[#This Row],[Employee Name]],'List of Employees'!$B$4:$H$767,7))</f>
        <v>ONT</v>
      </c>
      <c r="F9206" s="66" t="str">
        <f>IF(ISBLANK(LeaveTracker[[#This Row],[Employee Name]]),"-----",VLOOKUP(LeaveTracker[[#This Row],[Employee Name]],'List of Employees'!$B$4:$H$767,6))</f>
        <v>PERMANENT</v>
      </c>
      <c r="G9206" s="24">
        <v>45250</v>
      </c>
      <c r="H9206" s="24">
        <v>45251</v>
      </c>
      <c r="I9206" s="19" t="s">
        <v>297</v>
      </c>
      <c r="J9206" s="42" t="s">
        <v>1000</v>
      </c>
      <c r="K9206" s="57" t="str">
        <f ca="1">LeaveTracker[[#This Row],[Days]]&amp;" "&amp;LeaveTracker[[#This Row],[Type of Leave]]</f>
        <v>2 OTHER</v>
      </c>
      <c r="L9206" s="23">
        <f ca="1">NETWORKDAYS(LeaveTracker[[#This Row],[Start Date]],LeaveTracker[[#This Row],[End Date]],lstHolidays)</f>
        <v>2</v>
      </c>
      <c r="M9206" s="27"/>
    </row>
    <row r="9207" spans="1:13" ht="30" customHeight="1" x14ac:dyDescent="0.3">
      <c r="A9207" s="27">
        <v>5092</v>
      </c>
      <c r="B9207" s="31">
        <v>45271</v>
      </c>
      <c r="C9207" s="31">
        <v>45250</v>
      </c>
      <c r="D9207" s="19" t="s">
        <v>1916</v>
      </c>
      <c r="E9207" s="20" t="str">
        <f>IF(ISBLANK(LeaveTracker[[#This Row],[Employee Name]]),"-----",VLOOKUP(LeaveTracker[[#This Row],[Employee Name]],'List of Employees'!$B$4:$H$767,7))</f>
        <v>ONT</v>
      </c>
      <c r="F9207" s="66" t="str">
        <f>IF(ISBLANK(LeaveTracker[[#This Row],[Employee Name]]),"-----",VLOOKUP(LeaveTracker[[#This Row],[Employee Name]],'List of Employees'!$B$4:$H$767,6))</f>
        <v>CASUAL</v>
      </c>
      <c r="G9207" s="24">
        <v>45266</v>
      </c>
      <c r="H9207" s="24">
        <v>45267</v>
      </c>
      <c r="I9207" s="20" t="s">
        <v>82</v>
      </c>
      <c r="K9207" s="57" t="str">
        <f ca="1">LeaveTracker[[#This Row],[Days]]&amp;" "&amp;LeaveTracker[[#This Row],[Type of Leave]]</f>
        <v>2 VL</v>
      </c>
      <c r="L9207" s="23">
        <f ca="1">NETWORKDAYS(LeaveTracker[[#This Row],[Start Date]],LeaveTracker[[#This Row],[End Date]],lstHolidays)</f>
        <v>2</v>
      </c>
      <c r="M9207" s="27"/>
    </row>
    <row r="9208" spans="1:13" ht="30" customHeight="1" x14ac:dyDescent="0.3">
      <c r="A9208" s="27">
        <v>5092</v>
      </c>
      <c r="B9208" s="31">
        <v>45271</v>
      </c>
      <c r="C9208" s="31">
        <v>45250</v>
      </c>
      <c r="D9208" s="19" t="s">
        <v>1916</v>
      </c>
      <c r="E9208" s="20" t="str">
        <f>IF(ISBLANK(LeaveTracker[[#This Row],[Employee Name]]),"-----",VLOOKUP(LeaveTracker[[#This Row],[Employee Name]],'List of Employees'!$B$4:$H$767,7))</f>
        <v>ONT</v>
      </c>
      <c r="F9208" s="66" t="str">
        <f>IF(ISBLANK(LeaveTracker[[#This Row],[Employee Name]]),"-----",VLOOKUP(LeaveTracker[[#This Row],[Employee Name]],'List of Employees'!$B$4:$H$767,6))</f>
        <v>CASUAL</v>
      </c>
      <c r="G9208" s="24">
        <v>45274</v>
      </c>
      <c r="H9208" s="24">
        <v>45274</v>
      </c>
      <c r="I9208" s="20" t="s">
        <v>82</v>
      </c>
      <c r="K9208" s="57" t="str">
        <f ca="1">LeaveTracker[[#This Row],[Days]]&amp;" "&amp;LeaveTracker[[#This Row],[Type of Leave]]</f>
        <v>1 VL</v>
      </c>
      <c r="L9208" s="23">
        <f ca="1">NETWORKDAYS(LeaveTracker[[#This Row],[Start Date]],LeaveTracker[[#This Row],[End Date]],lstHolidays)</f>
        <v>1</v>
      </c>
      <c r="M9208" s="27"/>
    </row>
    <row r="9209" spans="1:13" ht="30" customHeight="1" x14ac:dyDescent="0.3">
      <c r="A9209" s="27">
        <v>5092</v>
      </c>
      <c r="B9209" s="31">
        <v>45271</v>
      </c>
      <c r="C9209" s="31">
        <v>45250</v>
      </c>
      <c r="D9209" s="19" t="s">
        <v>1916</v>
      </c>
      <c r="E9209" s="20" t="str">
        <f>IF(ISBLANK(LeaveTracker[[#This Row],[Employee Name]]),"-----",VLOOKUP(LeaveTracker[[#This Row],[Employee Name]],'List of Employees'!$B$4:$H$767,7))</f>
        <v>ONT</v>
      </c>
      <c r="F9209" s="66" t="str">
        <f>IF(ISBLANK(LeaveTracker[[#This Row],[Employee Name]]),"-----",VLOOKUP(LeaveTracker[[#This Row],[Employee Name]],'List of Employees'!$B$4:$H$767,6))</f>
        <v>CASUAL</v>
      </c>
      <c r="G9209" s="24">
        <v>45281</v>
      </c>
      <c r="H9209" s="24">
        <v>45281</v>
      </c>
      <c r="I9209" s="20" t="s">
        <v>82</v>
      </c>
      <c r="K9209" s="57" t="str">
        <f ca="1">LeaveTracker[[#This Row],[Days]]&amp;" "&amp;LeaveTracker[[#This Row],[Type of Leave]]</f>
        <v>1 VL</v>
      </c>
      <c r="L9209" s="23">
        <f ca="1">NETWORKDAYS(LeaveTracker[[#This Row],[Start Date]],LeaveTracker[[#This Row],[End Date]],lstHolidays)</f>
        <v>1</v>
      </c>
      <c r="M9209" s="27"/>
    </row>
    <row r="9210" spans="1:13" ht="30" customHeight="1" x14ac:dyDescent="0.3">
      <c r="A9210" s="27">
        <v>5092</v>
      </c>
      <c r="B9210" s="31">
        <v>45271</v>
      </c>
      <c r="C9210" s="31">
        <v>45250</v>
      </c>
      <c r="D9210" s="19" t="s">
        <v>1916</v>
      </c>
      <c r="E9210" s="20" t="str">
        <f>IF(ISBLANK(LeaveTracker[[#This Row],[Employee Name]]),"-----",VLOOKUP(LeaveTracker[[#This Row],[Employee Name]],'List of Employees'!$B$4:$H$767,7))</f>
        <v>ONT</v>
      </c>
      <c r="F9210" s="66" t="str">
        <f>IF(ISBLANK(LeaveTracker[[#This Row],[Employee Name]]),"-----",VLOOKUP(LeaveTracker[[#This Row],[Employee Name]],'List of Employees'!$B$4:$H$767,6))</f>
        <v>CASUAL</v>
      </c>
      <c r="G9210" s="24">
        <v>45288</v>
      </c>
      <c r="H9210" s="24">
        <v>45288</v>
      </c>
      <c r="I9210" s="20" t="s">
        <v>82</v>
      </c>
      <c r="K9210" s="57" t="str">
        <f ca="1">LeaveTracker[[#This Row],[Days]]&amp;" "&amp;LeaveTracker[[#This Row],[Type of Leave]]</f>
        <v>1 VL</v>
      </c>
      <c r="L9210" s="23">
        <f ca="1">NETWORKDAYS(LeaveTracker[[#This Row],[Start Date]],LeaveTracker[[#This Row],[End Date]],lstHolidays)</f>
        <v>1</v>
      </c>
      <c r="M9210" s="27"/>
    </row>
    <row r="9211" spans="1:13" ht="30" customHeight="1" x14ac:dyDescent="0.3">
      <c r="A9211" s="27">
        <v>5093</v>
      </c>
      <c r="B9211" s="31">
        <v>45271</v>
      </c>
      <c r="C9211" s="31">
        <v>45250</v>
      </c>
      <c r="D9211" s="19" t="s">
        <v>1916</v>
      </c>
      <c r="E9211" s="20" t="str">
        <f>IF(ISBLANK(LeaveTracker[[#This Row],[Employee Name]]),"-----",VLOOKUP(LeaveTracker[[#This Row],[Employee Name]],'List of Employees'!$B$4:$H$767,7))</f>
        <v>ONT</v>
      </c>
      <c r="F9211" s="66" t="str">
        <f>IF(ISBLANK(LeaveTracker[[#This Row],[Employee Name]]),"-----",VLOOKUP(LeaveTracker[[#This Row],[Employee Name]],'List of Employees'!$B$4:$H$767,6))</f>
        <v>CASUAL</v>
      </c>
      <c r="G9211" s="24">
        <v>45253</v>
      </c>
      <c r="H9211" s="24">
        <v>45253</v>
      </c>
      <c r="I9211" s="20" t="s">
        <v>82</v>
      </c>
      <c r="K9211" s="57" t="str">
        <f ca="1">LeaveTracker[[#This Row],[Days]]&amp;" "&amp;LeaveTracker[[#This Row],[Type of Leave]]</f>
        <v>1 VL</v>
      </c>
      <c r="L9211" s="23">
        <f ca="1">NETWORKDAYS(LeaveTracker[[#This Row],[Start Date]],LeaveTracker[[#This Row],[End Date]],lstHolidays)</f>
        <v>1</v>
      </c>
      <c r="M9211" s="27"/>
    </row>
    <row r="9212" spans="1:13" ht="30" customHeight="1" x14ac:dyDescent="0.3">
      <c r="A9212" s="27">
        <v>5094</v>
      </c>
      <c r="B9212" s="31">
        <v>45271</v>
      </c>
      <c r="C9212" s="31">
        <v>45251</v>
      </c>
      <c r="D9212" s="19" t="s">
        <v>1782</v>
      </c>
      <c r="E9212" s="20" t="str">
        <f>IF(ISBLANK(LeaveTracker[[#This Row],[Employee Name]]),"-----",VLOOKUP(LeaveTracker[[#This Row],[Employee Name]],'List of Employees'!$B$4:$H$767,7))</f>
        <v>ONT</v>
      </c>
      <c r="F9212" s="66" t="str">
        <f>IF(ISBLANK(LeaveTracker[[#This Row],[Employee Name]]),"-----",VLOOKUP(LeaveTracker[[#This Row],[Employee Name]],'List of Employees'!$B$4:$H$767,6))</f>
        <v>CASUAL</v>
      </c>
      <c r="G9212" s="24">
        <v>45234</v>
      </c>
      <c r="H9212" s="24">
        <v>45235</v>
      </c>
      <c r="I9212" s="20" t="s">
        <v>82</v>
      </c>
      <c r="K9212" s="57" t="str">
        <f ca="1">LeaveTracker[[#This Row],[Days]]&amp;" "&amp;LeaveTracker[[#This Row],[Type of Leave]]</f>
        <v>0 VL</v>
      </c>
      <c r="L9212" s="23">
        <f ca="1">NETWORKDAYS(LeaveTracker[[#This Row],[Start Date]],LeaveTracker[[#This Row],[End Date]],lstHolidays)</f>
        <v>0</v>
      </c>
      <c r="M9212" s="27"/>
    </row>
    <row r="9213" spans="1:13" ht="30" customHeight="1" x14ac:dyDescent="0.3">
      <c r="A9213" s="27">
        <v>5095</v>
      </c>
      <c r="B9213" s="31">
        <v>45271</v>
      </c>
      <c r="C9213" s="31">
        <v>45252</v>
      </c>
      <c r="D9213" s="19" t="s">
        <v>893</v>
      </c>
      <c r="E9213" s="20" t="str">
        <f>IF(ISBLANK(LeaveTracker[[#This Row],[Employee Name]]),"-----",VLOOKUP(LeaveTracker[[#This Row],[Employee Name]],'List of Employees'!$B$4:$H$767,7))</f>
        <v>ONT</v>
      </c>
      <c r="F9213" s="66" t="str">
        <f>IF(ISBLANK(LeaveTracker[[#This Row],[Employee Name]]),"-----",VLOOKUP(LeaveTracker[[#This Row],[Employee Name]],'List of Employees'!$B$4:$H$767,6))</f>
        <v>PERMANENT</v>
      </c>
      <c r="G9213" s="24">
        <v>45264</v>
      </c>
      <c r="H9213" s="24">
        <v>45264</v>
      </c>
      <c r="I9213" s="19" t="s">
        <v>297</v>
      </c>
      <c r="J9213" s="42" t="s">
        <v>1000</v>
      </c>
      <c r="K9213" s="57" t="str">
        <f ca="1">LeaveTracker[[#This Row],[Days]]&amp;" "&amp;LeaveTracker[[#This Row],[Type of Leave]]</f>
        <v>1 OTHER</v>
      </c>
      <c r="L9213" s="23">
        <f ca="1">NETWORKDAYS(LeaveTracker[[#This Row],[Start Date]],LeaveTracker[[#This Row],[End Date]],lstHolidays)</f>
        <v>1</v>
      </c>
      <c r="M9213" s="27"/>
    </row>
    <row r="9214" spans="1:13" ht="30" customHeight="1" x14ac:dyDescent="0.3">
      <c r="A9214" s="27">
        <v>5096</v>
      </c>
      <c r="B9214" s="31">
        <v>45271</v>
      </c>
      <c r="C9214" s="31">
        <v>45252</v>
      </c>
      <c r="D9214" s="19" t="s">
        <v>893</v>
      </c>
      <c r="E9214" s="20" t="str">
        <f>IF(ISBLANK(LeaveTracker[[#This Row],[Employee Name]]),"-----",VLOOKUP(LeaveTracker[[#This Row],[Employee Name]],'List of Employees'!$B$4:$H$767,7))</f>
        <v>ONT</v>
      </c>
      <c r="F9214" s="66" t="str">
        <f>IF(ISBLANK(LeaveTracker[[#This Row],[Employee Name]]),"-----",VLOOKUP(LeaveTracker[[#This Row],[Employee Name]],'List of Employees'!$B$4:$H$767,6))</f>
        <v>PERMANENT</v>
      </c>
      <c r="G9214" s="24">
        <v>45265</v>
      </c>
      <c r="H9214" s="24">
        <v>45266</v>
      </c>
      <c r="I9214" s="20" t="s">
        <v>82</v>
      </c>
      <c r="K9214" s="57" t="str">
        <f ca="1">LeaveTracker[[#This Row],[Days]]&amp;" "&amp;LeaveTracker[[#This Row],[Type of Leave]]</f>
        <v>2 VL</v>
      </c>
      <c r="L9214" s="23">
        <f ca="1">NETWORKDAYS(LeaveTracker[[#This Row],[Start Date]],LeaveTracker[[#This Row],[End Date]],lstHolidays)</f>
        <v>2</v>
      </c>
      <c r="M9214" s="27"/>
    </row>
    <row r="9215" spans="1:13" ht="30" customHeight="1" x14ac:dyDescent="0.3">
      <c r="A9215" s="27">
        <v>5097</v>
      </c>
      <c r="B9215" s="31">
        <v>45271</v>
      </c>
      <c r="C9215" s="31">
        <v>45251</v>
      </c>
      <c r="D9215" s="19" t="s">
        <v>1830</v>
      </c>
      <c r="E9215" s="20" t="str">
        <f>IF(ISBLANK(LeaveTracker[[#This Row],[Employee Name]]),"-----",VLOOKUP(LeaveTracker[[#This Row],[Employee Name]],'List of Employees'!$B$4:$H$767,7))</f>
        <v>ONT</v>
      </c>
      <c r="F9215" s="66" t="str">
        <f>IF(ISBLANK(LeaveTracker[[#This Row],[Employee Name]]),"-----",VLOOKUP(LeaveTracker[[#This Row],[Employee Name]],'List of Employees'!$B$4:$H$767,6))</f>
        <v>CASUAL</v>
      </c>
      <c r="G9215" s="24">
        <v>45260</v>
      </c>
      <c r="H9215" s="24">
        <v>45260</v>
      </c>
      <c r="I9215" s="19" t="s">
        <v>297</v>
      </c>
      <c r="J9215" s="42" t="s">
        <v>1000</v>
      </c>
      <c r="K9215" s="57" t="str">
        <f ca="1">LeaveTracker[[#This Row],[Days]]&amp;" "&amp;LeaveTracker[[#This Row],[Type of Leave]]</f>
        <v>0 OTHER</v>
      </c>
      <c r="L9215" s="23">
        <f ca="1">NETWORKDAYS(LeaveTracker[[#This Row],[Start Date]],LeaveTracker[[#This Row],[End Date]],lstHolidays)</f>
        <v>0</v>
      </c>
      <c r="M9215" s="27"/>
    </row>
    <row r="9216" spans="1:13" ht="30" customHeight="1" x14ac:dyDescent="0.3">
      <c r="A9216" s="27">
        <v>5098</v>
      </c>
      <c r="B9216" s="31">
        <v>45271</v>
      </c>
      <c r="C9216" s="31">
        <v>45253</v>
      </c>
      <c r="D9216" s="19" t="s">
        <v>384</v>
      </c>
      <c r="E9216" s="20" t="str">
        <f>IF(ISBLANK(LeaveTracker[[#This Row],[Employee Name]]),"-----",VLOOKUP(LeaveTracker[[#This Row],[Employee Name]],'List of Employees'!$B$4:$H$767,7))</f>
        <v>ONT</v>
      </c>
      <c r="F9216" s="66" t="str">
        <f>IF(ISBLANK(LeaveTracker[[#This Row],[Employee Name]]),"-----",VLOOKUP(LeaveTracker[[#This Row],[Employee Name]],'List of Employees'!$B$4:$H$767,6))</f>
        <v>PERMANENT</v>
      </c>
      <c r="G9216" s="24">
        <v>45237</v>
      </c>
      <c r="H9216" s="24">
        <v>45237</v>
      </c>
      <c r="I9216" s="20" t="s">
        <v>82</v>
      </c>
      <c r="K9216" s="57" t="str">
        <f ca="1">LeaveTracker[[#This Row],[Days]]&amp;" "&amp;LeaveTracker[[#This Row],[Type of Leave]]</f>
        <v>1 VL</v>
      </c>
      <c r="L9216" s="23">
        <f ca="1">NETWORKDAYS(LeaveTracker[[#This Row],[Start Date]],LeaveTracker[[#This Row],[End Date]],lstHolidays)</f>
        <v>1</v>
      </c>
      <c r="M9216" s="27"/>
    </row>
    <row r="9217" spans="1:13" ht="30" customHeight="1" x14ac:dyDescent="0.3">
      <c r="A9217" s="27">
        <v>5099</v>
      </c>
      <c r="B9217" s="31">
        <v>45271</v>
      </c>
      <c r="C9217" s="31">
        <v>45253</v>
      </c>
      <c r="D9217" s="19" t="s">
        <v>384</v>
      </c>
      <c r="E9217" s="20" t="str">
        <f>IF(ISBLANK(LeaveTracker[[#This Row],[Employee Name]]),"-----",VLOOKUP(LeaveTracker[[#This Row],[Employee Name]],'List of Employees'!$B$4:$H$767,7))</f>
        <v>ONT</v>
      </c>
      <c r="F9217" s="66" t="str">
        <f>IF(ISBLANK(LeaveTracker[[#This Row],[Employee Name]]),"-----",VLOOKUP(LeaveTracker[[#This Row],[Employee Name]],'List of Employees'!$B$4:$H$767,6))</f>
        <v>PERMANENT</v>
      </c>
      <c r="G9217" s="24">
        <v>45268</v>
      </c>
      <c r="H9217" s="24">
        <v>45271</v>
      </c>
      <c r="I9217" s="20" t="s">
        <v>82</v>
      </c>
      <c r="K9217" s="57" t="str">
        <f ca="1">LeaveTracker[[#This Row],[Days]]&amp;" "&amp;LeaveTracker[[#This Row],[Type of Leave]]</f>
        <v>1 VL</v>
      </c>
      <c r="L9217" s="23">
        <f ca="1">NETWORKDAYS(LeaveTracker[[#This Row],[Start Date]],LeaveTracker[[#This Row],[End Date]],lstHolidays)</f>
        <v>1</v>
      </c>
      <c r="M9217" s="27"/>
    </row>
    <row r="9218" spans="1:13" ht="30" customHeight="1" x14ac:dyDescent="0.3">
      <c r="A9218" s="27">
        <v>5100</v>
      </c>
      <c r="B9218" s="31">
        <v>45271</v>
      </c>
      <c r="C9218" s="31">
        <v>45245</v>
      </c>
      <c r="D9218" s="19" t="s">
        <v>421</v>
      </c>
      <c r="E9218" s="20" t="str">
        <f>IF(ISBLANK(LeaveTracker[[#This Row],[Employee Name]]),"-----",VLOOKUP(LeaveTracker[[#This Row],[Employee Name]],'List of Employees'!$B$4:$H$767,7))</f>
        <v>CTO</v>
      </c>
      <c r="F9218" s="66" t="str">
        <f>IF(ISBLANK(LeaveTracker[[#This Row],[Employee Name]]),"-----",VLOOKUP(LeaveTracker[[#This Row],[Employee Name]],'List of Employees'!$B$4:$H$767,6))</f>
        <v>PERMANENT</v>
      </c>
      <c r="G9218" s="24">
        <v>45236</v>
      </c>
      <c r="H9218" s="24">
        <v>45238</v>
      </c>
      <c r="I9218" s="20" t="s">
        <v>81</v>
      </c>
      <c r="K9218" s="57" t="str">
        <f ca="1">LeaveTracker[[#This Row],[Days]]&amp;" "&amp;LeaveTracker[[#This Row],[Type of Leave]]</f>
        <v>3 SL</v>
      </c>
      <c r="L9218" s="23">
        <f ca="1">NETWORKDAYS(LeaveTracker[[#This Row],[Start Date]],LeaveTracker[[#This Row],[End Date]],lstHolidays)</f>
        <v>3</v>
      </c>
      <c r="M9218" s="27"/>
    </row>
    <row r="9219" spans="1:13" ht="30" customHeight="1" x14ac:dyDescent="0.3">
      <c r="A9219" s="27">
        <v>5101</v>
      </c>
      <c r="B9219" s="31">
        <v>45271</v>
      </c>
      <c r="C9219" s="31">
        <v>45245</v>
      </c>
      <c r="D9219" s="19" t="s">
        <v>370</v>
      </c>
      <c r="E9219" s="20" t="str">
        <f>IF(ISBLANK(LeaveTracker[[#This Row],[Employee Name]]),"-----",VLOOKUP(LeaveTracker[[#This Row],[Employee Name]],'List of Employees'!$B$4:$H$767,7))</f>
        <v>LIBRARY</v>
      </c>
      <c r="F9219" s="66" t="str">
        <f>IF(ISBLANK(LeaveTracker[[#This Row],[Employee Name]]),"-----",VLOOKUP(LeaveTracker[[#This Row],[Employee Name]],'List of Employees'!$B$4:$H$767,6))</f>
        <v>PERMANENT</v>
      </c>
      <c r="G9219" s="24">
        <v>45286</v>
      </c>
      <c r="H9219" s="24">
        <v>45286</v>
      </c>
      <c r="I9219" s="20" t="s">
        <v>82</v>
      </c>
      <c r="K9219" s="57" t="str">
        <f ca="1">LeaveTracker[[#This Row],[Days]]&amp;" "&amp;LeaveTracker[[#This Row],[Type of Leave]]</f>
        <v>0 VL</v>
      </c>
      <c r="L9219" s="23">
        <f ca="1">NETWORKDAYS(LeaveTracker[[#This Row],[Start Date]],LeaveTracker[[#This Row],[End Date]],lstHolidays)</f>
        <v>0</v>
      </c>
      <c r="M9219" s="27"/>
    </row>
    <row r="9220" spans="1:13" ht="30" customHeight="1" x14ac:dyDescent="0.3">
      <c r="A9220" s="27">
        <v>5101</v>
      </c>
      <c r="B9220" s="31">
        <v>45271</v>
      </c>
      <c r="C9220" s="31">
        <v>45245</v>
      </c>
      <c r="D9220" s="19" t="s">
        <v>370</v>
      </c>
      <c r="E9220" s="20" t="str">
        <f>IF(ISBLANK(LeaveTracker[[#This Row],[Employee Name]]),"-----",VLOOKUP(LeaveTracker[[#This Row],[Employee Name]],'List of Employees'!$B$4:$H$767,7))</f>
        <v>LIBRARY</v>
      </c>
      <c r="F9220" s="66" t="str">
        <f>IF(ISBLANK(LeaveTracker[[#This Row],[Employee Name]]),"-----",VLOOKUP(LeaveTracker[[#This Row],[Employee Name]],'List of Employees'!$B$4:$H$767,6))</f>
        <v>PERMANENT</v>
      </c>
      <c r="G9220" s="24">
        <v>45289</v>
      </c>
      <c r="H9220" s="24">
        <v>45289</v>
      </c>
      <c r="I9220" s="20" t="s">
        <v>82</v>
      </c>
      <c r="K9220" s="57" t="str">
        <f ca="1">LeaveTracker[[#This Row],[Days]]&amp;" "&amp;LeaveTracker[[#This Row],[Type of Leave]]</f>
        <v>1 VL</v>
      </c>
      <c r="L9220" s="23">
        <f ca="1">NETWORKDAYS(LeaveTracker[[#This Row],[Start Date]],LeaveTracker[[#This Row],[End Date]],lstHolidays)</f>
        <v>1</v>
      </c>
      <c r="M9220" s="27"/>
    </row>
    <row r="9221" spans="1:13" ht="30" customHeight="1" x14ac:dyDescent="0.3">
      <c r="A9221" s="27">
        <v>5102</v>
      </c>
      <c r="B9221" s="31">
        <v>45271</v>
      </c>
      <c r="C9221" s="31">
        <v>45253</v>
      </c>
      <c r="D9221" s="19" t="s">
        <v>343</v>
      </c>
      <c r="E9221" s="20" t="str">
        <f>IF(ISBLANK(LeaveTracker[[#This Row],[Employee Name]]),"-----",VLOOKUP(LeaveTracker[[#This Row],[Employee Name]],'List of Employees'!$B$4:$H$767,7))</f>
        <v>ONT</v>
      </c>
      <c r="F9221" s="66" t="str">
        <f>IF(ISBLANK(LeaveTracker[[#This Row],[Employee Name]]),"-----",VLOOKUP(LeaveTracker[[#This Row],[Employee Name]],'List of Employees'!$B$4:$H$767,6))</f>
        <v>PERMANENT</v>
      </c>
      <c r="G9221" s="24">
        <v>45268</v>
      </c>
      <c r="H9221" s="24">
        <v>45268</v>
      </c>
      <c r="I9221" s="19" t="s">
        <v>297</v>
      </c>
      <c r="J9221" s="42" t="s">
        <v>1000</v>
      </c>
      <c r="K9221" s="57" t="str">
        <f ca="1">LeaveTracker[[#This Row],[Days]]&amp;" "&amp;LeaveTracker[[#This Row],[Type of Leave]]</f>
        <v>0 OTHER</v>
      </c>
      <c r="L9221" s="23">
        <f ca="1">NETWORKDAYS(LeaveTracker[[#This Row],[Start Date]],LeaveTracker[[#This Row],[End Date]],lstHolidays)</f>
        <v>0</v>
      </c>
      <c r="M9221" s="27"/>
    </row>
    <row r="9222" spans="1:13" ht="30" customHeight="1" x14ac:dyDescent="0.3">
      <c r="A9222" s="27">
        <v>5102</v>
      </c>
      <c r="B9222" s="31">
        <v>45271</v>
      </c>
      <c r="C9222" s="31">
        <v>45253</v>
      </c>
      <c r="D9222" s="19" t="s">
        <v>343</v>
      </c>
      <c r="E9222" s="20" t="str">
        <f>IF(ISBLANK(LeaveTracker[[#This Row],[Employee Name]]),"-----",VLOOKUP(LeaveTracker[[#This Row],[Employee Name]],'List of Employees'!$B$4:$H$767,7))</f>
        <v>ONT</v>
      </c>
      <c r="F9222" s="66" t="str">
        <f>IF(ISBLANK(LeaveTracker[[#This Row],[Employee Name]]),"-----",VLOOKUP(LeaveTracker[[#This Row],[Employee Name]],'List of Employees'!$B$4:$H$767,6))</f>
        <v>PERMANENT</v>
      </c>
      <c r="G9222" s="24">
        <v>45271</v>
      </c>
      <c r="H9222" s="24">
        <v>45271</v>
      </c>
      <c r="I9222" s="19" t="s">
        <v>297</v>
      </c>
      <c r="J9222" s="42" t="s">
        <v>1000</v>
      </c>
      <c r="K9222" s="57" t="str">
        <f ca="1">LeaveTracker[[#This Row],[Days]]&amp;" "&amp;LeaveTracker[[#This Row],[Type of Leave]]</f>
        <v>1 OTHER</v>
      </c>
      <c r="L9222" s="23">
        <f ca="1">NETWORKDAYS(LeaveTracker[[#This Row],[Start Date]],LeaveTracker[[#This Row],[End Date]],lstHolidays)</f>
        <v>1</v>
      </c>
      <c r="M9222" s="27"/>
    </row>
    <row r="9223" spans="1:13" ht="30" customHeight="1" x14ac:dyDescent="0.3">
      <c r="A9223" s="27">
        <v>5103</v>
      </c>
      <c r="B9223" s="31">
        <v>45271</v>
      </c>
      <c r="C9223" s="31">
        <v>45266</v>
      </c>
      <c r="D9223" s="19" t="s">
        <v>1865</v>
      </c>
      <c r="E9223" s="20" t="str">
        <f>IF(ISBLANK(LeaveTracker[[#This Row],[Employee Name]]),"-----",VLOOKUP(LeaveTracker[[#This Row],[Employee Name]],'List of Employees'!$B$4:$H$767,7))</f>
        <v>CSWDO</v>
      </c>
      <c r="F9223" s="66" t="str">
        <f>IF(ISBLANK(LeaveTracker[[#This Row],[Employee Name]]),"-----",VLOOKUP(LeaveTracker[[#This Row],[Employee Name]],'List of Employees'!$B$4:$H$767,6))</f>
        <v>CASUAL</v>
      </c>
      <c r="G9223" s="24">
        <v>45271</v>
      </c>
      <c r="H9223" s="24">
        <v>45289</v>
      </c>
      <c r="I9223" s="20" t="s">
        <v>82</v>
      </c>
      <c r="K9223" s="57" t="str">
        <f ca="1">LeaveTracker[[#This Row],[Days]]&amp;" "&amp;LeaveTracker[[#This Row],[Type of Leave]]</f>
        <v>13 VL</v>
      </c>
      <c r="L9223" s="23">
        <f ca="1">NETWORKDAYS(LeaveTracker[[#This Row],[Start Date]],LeaveTracker[[#This Row],[End Date]],lstHolidays)</f>
        <v>13</v>
      </c>
      <c r="M9223" s="27"/>
    </row>
    <row r="9224" spans="1:13" ht="30" customHeight="1" x14ac:dyDescent="0.3">
      <c r="A9224" s="27">
        <v>5104</v>
      </c>
      <c r="B9224" s="31">
        <v>45271</v>
      </c>
      <c r="C9224" s="31">
        <v>45267</v>
      </c>
      <c r="D9224" s="19" t="s">
        <v>1046</v>
      </c>
      <c r="E9224" s="20" t="str">
        <f>IF(ISBLANK(LeaveTracker[[#This Row],[Employee Name]]),"-----",VLOOKUP(LeaveTracker[[#This Row],[Employee Name]],'List of Employees'!$B$4:$H$767,7))</f>
        <v>PIO</v>
      </c>
      <c r="F9224" s="66" t="str">
        <f>IF(ISBLANK(LeaveTracker[[#This Row],[Employee Name]]),"-----",VLOOKUP(LeaveTracker[[#This Row],[Employee Name]],'List of Employees'!$B$4:$H$767,6))</f>
        <v>PERMANENT</v>
      </c>
      <c r="G9224" s="24">
        <v>45286</v>
      </c>
      <c r="H9224" s="24">
        <v>45289</v>
      </c>
      <c r="I9224" s="20" t="s">
        <v>82</v>
      </c>
      <c r="K9224" s="57" t="str">
        <f ca="1">LeaveTracker[[#This Row],[Days]]&amp;" "&amp;LeaveTracker[[#This Row],[Type of Leave]]</f>
        <v>3 VL</v>
      </c>
      <c r="L9224" s="23">
        <f ca="1">NETWORKDAYS(LeaveTracker[[#This Row],[Start Date]],LeaveTracker[[#This Row],[End Date]],lstHolidays)</f>
        <v>3</v>
      </c>
      <c r="M9224" s="27"/>
    </row>
    <row r="9225" spans="1:13" ht="30" customHeight="1" x14ac:dyDescent="0.3">
      <c r="A9225" s="27">
        <v>5105</v>
      </c>
      <c r="B9225" s="31">
        <v>45271</v>
      </c>
      <c r="C9225" s="31">
        <v>45265</v>
      </c>
      <c r="D9225" s="19" t="s">
        <v>470</v>
      </c>
      <c r="E9225" s="20" t="str">
        <f>IF(ISBLANK(LeaveTracker[[#This Row],[Employee Name]]),"-----",VLOOKUP(LeaveTracker[[#This Row],[Employee Name]],'List of Employees'!$B$4:$H$767,7))</f>
        <v>PIO</v>
      </c>
      <c r="F9225" s="66" t="str">
        <f>IF(ISBLANK(LeaveTracker[[#This Row],[Employee Name]]),"-----",VLOOKUP(LeaveTracker[[#This Row],[Employee Name]],'List of Employees'!$B$4:$H$767,6))</f>
        <v>PERMANENT</v>
      </c>
      <c r="G9225" s="24">
        <v>45265</v>
      </c>
      <c r="H9225" s="24">
        <v>45265</v>
      </c>
      <c r="I9225" s="20" t="s">
        <v>81</v>
      </c>
      <c r="K9225" s="57" t="str">
        <f ca="1">LeaveTracker[[#This Row],[Days]]&amp;" "&amp;LeaveTracker[[#This Row],[Type of Leave]]</f>
        <v>1 SL</v>
      </c>
      <c r="L9225" s="23">
        <f ca="1">NETWORKDAYS(LeaveTracker[[#This Row],[Start Date]],LeaveTracker[[#This Row],[End Date]],lstHolidays)</f>
        <v>1</v>
      </c>
      <c r="M9225" s="27"/>
    </row>
    <row r="9226" spans="1:13" ht="30" customHeight="1" x14ac:dyDescent="0.3">
      <c r="A9226" s="27">
        <v>5106</v>
      </c>
      <c r="B9226" s="31">
        <v>45271</v>
      </c>
      <c r="C9226" s="31">
        <v>45264</v>
      </c>
      <c r="D9226" s="19" t="s">
        <v>194</v>
      </c>
      <c r="E9226" s="20" t="str">
        <f>IF(ISBLANK(LeaveTracker[[#This Row],[Employee Name]]),"-----",VLOOKUP(LeaveTracker[[#This Row],[Employee Name]],'List of Employees'!$B$4:$H$767,7))</f>
        <v>CCT</v>
      </c>
      <c r="F9226" s="66" t="str">
        <f>IF(ISBLANK(LeaveTracker[[#This Row],[Employee Name]]),"-----",VLOOKUP(LeaveTracker[[#This Row],[Employee Name]],'List of Employees'!$B$4:$H$767,6))</f>
        <v>PERMANENT</v>
      </c>
      <c r="G9226" s="24">
        <v>45287</v>
      </c>
      <c r="H9226" s="24">
        <v>45289</v>
      </c>
      <c r="I9226" s="20" t="s">
        <v>82</v>
      </c>
      <c r="K9226" s="57" t="str">
        <f ca="1">LeaveTracker[[#This Row],[Days]]&amp;" "&amp;LeaveTracker[[#This Row],[Type of Leave]]</f>
        <v>3 VL</v>
      </c>
      <c r="L9226" s="23">
        <f ca="1">NETWORKDAYS(LeaveTracker[[#This Row],[Start Date]],LeaveTracker[[#This Row],[End Date]],lstHolidays)</f>
        <v>3</v>
      </c>
      <c r="M9226" s="27"/>
    </row>
    <row r="9227" spans="1:13" ht="30" customHeight="1" x14ac:dyDescent="0.3">
      <c r="A9227" s="27">
        <v>5107</v>
      </c>
      <c r="B9227" s="31">
        <v>45271</v>
      </c>
      <c r="C9227" s="31">
        <v>45261</v>
      </c>
      <c r="D9227" s="19" t="s">
        <v>1804</v>
      </c>
      <c r="E9227" s="20" t="str">
        <f>IF(ISBLANK(LeaveTracker[[#This Row],[Employee Name]]),"-----",VLOOKUP(LeaveTracker[[#This Row],[Employee Name]],'List of Employees'!$B$4:$H$767,7))</f>
        <v>TICC</v>
      </c>
      <c r="F9227" s="66" t="str">
        <f>IF(ISBLANK(LeaveTracker[[#This Row],[Employee Name]]),"-----",VLOOKUP(LeaveTracker[[#This Row],[Employee Name]],'List of Employees'!$B$4:$H$767,6))</f>
        <v>CASUAL</v>
      </c>
      <c r="G9227" s="24">
        <v>45287</v>
      </c>
      <c r="H9227" s="24">
        <v>45289</v>
      </c>
      <c r="I9227" s="20" t="s">
        <v>82</v>
      </c>
      <c r="K9227" s="57" t="str">
        <f ca="1">LeaveTracker[[#This Row],[Days]]&amp;" "&amp;LeaveTracker[[#This Row],[Type of Leave]]</f>
        <v>3 VL</v>
      </c>
      <c r="L9227" s="23">
        <f ca="1">NETWORKDAYS(LeaveTracker[[#This Row],[Start Date]],LeaveTracker[[#This Row],[End Date]],lstHolidays)</f>
        <v>3</v>
      </c>
      <c r="M9227" s="27"/>
    </row>
    <row r="9228" spans="1:13" ht="30" customHeight="1" x14ac:dyDescent="0.3">
      <c r="A9228" s="27">
        <v>5108</v>
      </c>
      <c r="B9228" s="31">
        <v>45271</v>
      </c>
      <c r="C9228" s="31">
        <v>45261</v>
      </c>
      <c r="D9228" s="19" t="s">
        <v>571</v>
      </c>
      <c r="E9228" s="20" t="str">
        <f>IF(ISBLANK(LeaveTracker[[#This Row],[Employee Name]]),"-----",VLOOKUP(LeaveTracker[[#This Row],[Employee Name]],'List of Employees'!$B$4:$H$767,7))</f>
        <v>CCT</v>
      </c>
      <c r="F9228" s="66" t="str">
        <f>IF(ISBLANK(LeaveTracker[[#This Row],[Employee Name]]),"-----",VLOOKUP(LeaveTracker[[#This Row],[Employee Name]],'List of Employees'!$B$4:$H$767,6))</f>
        <v>PERMANENT</v>
      </c>
      <c r="G9228" s="24">
        <v>45287</v>
      </c>
      <c r="H9228" s="24">
        <v>45289</v>
      </c>
      <c r="I9228" s="20" t="s">
        <v>82</v>
      </c>
      <c r="K9228" s="57" t="str">
        <f ca="1">LeaveTracker[[#This Row],[Days]]&amp;" "&amp;LeaveTracker[[#This Row],[Type of Leave]]</f>
        <v>3 VL</v>
      </c>
      <c r="L9228" s="23">
        <f ca="1">NETWORKDAYS(LeaveTracker[[#This Row],[Start Date]],LeaveTracker[[#This Row],[End Date]],lstHolidays)</f>
        <v>3</v>
      </c>
      <c r="M9228" s="27"/>
    </row>
    <row r="9229" spans="1:13" ht="30" customHeight="1" x14ac:dyDescent="0.3">
      <c r="A9229" s="27">
        <v>5109</v>
      </c>
      <c r="B9229" s="31">
        <v>45271</v>
      </c>
      <c r="C9229" s="31">
        <v>45261</v>
      </c>
      <c r="D9229" s="19" t="s">
        <v>627</v>
      </c>
      <c r="E9229" s="20" t="str">
        <f>IF(ISBLANK(LeaveTracker[[#This Row],[Employee Name]]),"-----",VLOOKUP(LeaveTracker[[#This Row],[Employee Name]],'List of Employees'!$B$4:$H$767,7))</f>
        <v>CCT</v>
      </c>
      <c r="F9229" s="66" t="str">
        <f>IF(ISBLANK(LeaveTracker[[#This Row],[Employee Name]]),"-----",VLOOKUP(LeaveTracker[[#This Row],[Employee Name]],'List of Employees'!$B$4:$H$767,6))</f>
        <v>PERMANENT</v>
      </c>
      <c r="G9229" s="24">
        <v>45287</v>
      </c>
      <c r="H9229" s="24">
        <v>45289</v>
      </c>
      <c r="I9229" s="20" t="s">
        <v>82</v>
      </c>
      <c r="K9229" s="57" t="str">
        <f ca="1">LeaveTracker[[#This Row],[Days]]&amp;" "&amp;LeaveTracker[[#This Row],[Type of Leave]]</f>
        <v>3 VL</v>
      </c>
      <c r="L9229" s="23">
        <f ca="1">NETWORKDAYS(LeaveTracker[[#This Row],[Start Date]],LeaveTracker[[#This Row],[End Date]],lstHolidays)</f>
        <v>3</v>
      </c>
      <c r="M9229" s="27"/>
    </row>
    <row r="9230" spans="1:13" ht="30" customHeight="1" x14ac:dyDescent="0.3">
      <c r="A9230" s="27">
        <v>5110</v>
      </c>
      <c r="B9230" s="31">
        <v>45271</v>
      </c>
      <c r="C9230" s="31">
        <v>45264</v>
      </c>
      <c r="D9230" s="19" t="s">
        <v>582</v>
      </c>
      <c r="E9230" s="20" t="str">
        <f>IF(ISBLANK(LeaveTracker[[#This Row],[Employee Name]]),"-----",VLOOKUP(LeaveTracker[[#This Row],[Employee Name]],'List of Employees'!$B$4:$H$767,7))</f>
        <v>CCT</v>
      </c>
      <c r="F9230" s="66" t="str">
        <f>IF(ISBLANK(LeaveTracker[[#This Row],[Employee Name]]),"-----",VLOOKUP(LeaveTracker[[#This Row],[Employee Name]],'List of Employees'!$B$4:$H$767,6))</f>
        <v>PERMANENT</v>
      </c>
      <c r="G9230" s="24">
        <v>45261</v>
      </c>
      <c r="H9230" s="24">
        <v>45261</v>
      </c>
      <c r="I9230" s="20" t="s">
        <v>81</v>
      </c>
      <c r="K9230" s="57" t="str">
        <f ca="1">LeaveTracker[[#This Row],[Days]]&amp;" "&amp;LeaveTracker[[#This Row],[Type of Leave]]</f>
        <v>1 SL</v>
      </c>
      <c r="L9230" s="23">
        <f ca="1">NETWORKDAYS(LeaveTracker[[#This Row],[Start Date]],LeaveTracker[[#This Row],[End Date]],lstHolidays)</f>
        <v>1</v>
      </c>
      <c r="M9230" s="27"/>
    </row>
    <row r="9231" spans="1:13" ht="30" customHeight="1" x14ac:dyDescent="0.3">
      <c r="A9231" s="27">
        <v>5111</v>
      </c>
      <c r="B9231" s="31">
        <v>45271</v>
      </c>
      <c r="C9231" s="31">
        <v>45264</v>
      </c>
      <c r="D9231" s="19" t="s">
        <v>366</v>
      </c>
      <c r="E9231" s="20" t="str">
        <f>IF(ISBLANK(LeaveTracker[[#This Row],[Employee Name]]),"-----",VLOOKUP(LeaveTracker[[#This Row],[Employee Name]],'List of Employees'!$B$4:$H$767,7))</f>
        <v>CCT</v>
      </c>
      <c r="F9231" s="66" t="str">
        <f>IF(ISBLANK(LeaveTracker[[#This Row],[Employee Name]]),"-----",VLOOKUP(LeaveTracker[[#This Row],[Employee Name]],'List of Employees'!$B$4:$H$767,6))</f>
        <v>PERMANENT</v>
      </c>
      <c r="G9231" s="24">
        <v>45261</v>
      </c>
      <c r="H9231" s="24">
        <v>45261</v>
      </c>
      <c r="I9231" s="20" t="s">
        <v>81</v>
      </c>
      <c r="K9231" s="57" t="str">
        <f ca="1">LeaveTracker[[#This Row],[Days]]&amp;" "&amp;LeaveTracker[[#This Row],[Type of Leave]]</f>
        <v>1 SL</v>
      </c>
      <c r="L9231" s="23">
        <f ca="1">NETWORKDAYS(LeaveTracker[[#This Row],[Start Date]],LeaveTracker[[#This Row],[End Date]],lstHolidays)</f>
        <v>1</v>
      </c>
      <c r="M9231" s="27"/>
    </row>
    <row r="9232" spans="1:13" ht="30" customHeight="1" x14ac:dyDescent="0.3">
      <c r="A9232" s="27">
        <v>5112</v>
      </c>
      <c r="B9232" s="31">
        <v>45271</v>
      </c>
      <c r="C9232" s="31">
        <v>45262</v>
      </c>
      <c r="D9232" s="19" t="s">
        <v>267</v>
      </c>
      <c r="E9232" s="20" t="str">
        <f>IF(ISBLANK(LeaveTracker[[#This Row],[Employee Name]]),"-----",VLOOKUP(LeaveTracker[[#This Row],[Employee Name]],'List of Employees'!$B$4:$H$767,7))</f>
        <v>PICNIC GROVE</v>
      </c>
      <c r="F9232" s="66" t="str">
        <f>IF(ISBLANK(LeaveTracker[[#This Row],[Employee Name]]),"-----",VLOOKUP(LeaveTracker[[#This Row],[Employee Name]],'List of Employees'!$B$4:$H$767,6))</f>
        <v>PERMANENT</v>
      </c>
      <c r="G9232" s="24">
        <v>45272</v>
      </c>
      <c r="H9232" s="24">
        <v>45275</v>
      </c>
      <c r="I9232" s="20" t="s">
        <v>82</v>
      </c>
      <c r="K9232" s="57" t="str">
        <f ca="1">LeaveTracker[[#This Row],[Days]]&amp;" "&amp;LeaveTracker[[#This Row],[Type of Leave]]</f>
        <v>4 VL</v>
      </c>
      <c r="L9232" s="23">
        <f ca="1">NETWORKDAYS(LeaveTracker[[#This Row],[Start Date]],LeaveTracker[[#This Row],[End Date]],lstHolidays)</f>
        <v>4</v>
      </c>
      <c r="M9232" s="27"/>
    </row>
    <row r="9233" spans="1:13" ht="30" customHeight="1" x14ac:dyDescent="0.3">
      <c r="A9233" s="27">
        <v>5113</v>
      </c>
      <c r="B9233" s="31">
        <v>45271</v>
      </c>
      <c r="C9233" s="31">
        <v>45264</v>
      </c>
      <c r="D9233" s="19" t="s">
        <v>2363</v>
      </c>
      <c r="E9233" s="20" t="str">
        <f>IF(ISBLANK(LeaveTracker[[#This Row],[Employee Name]]),"-----",VLOOKUP(LeaveTracker[[#This Row],[Employee Name]],'List of Employees'!$B$4:$H$767,7))</f>
        <v>PICNIC GROVE</v>
      </c>
      <c r="F9233" s="66" t="str">
        <f>IF(ISBLANK(LeaveTracker[[#This Row],[Employee Name]]),"-----",VLOOKUP(LeaveTracker[[#This Row],[Employee Name]],'List of Employees'!$B$4:$H$767,6))</f>
        <v>PERMANENT</v>
      </c>
      <c r="G9233" s="24">
        <v>45269</v>
      </c>
      <c r="H9233" s="24">
        <v>45270</v>
      </c>
      <c r="I9233" s="20" t="s">
        <v>82</v>
      </c>
      <c r="K9233" s="57" t="str">
        <f ca="1">LeaveTracker[[#This Row],[Days]]&amp;" "&amp;LeaveTracker[[#This Row],[Type of Leave]]</f>
        <v>0 VL</v>
      </c>
      <c r="L9233" s="23">
        <f ca="1">NETWORKDAYS(LeaveTracker[[#This Row],[Start Date]],LeaveTracker[[#This Row],[End Date]],lstHolidays)</f>
        <v>0</v>
      </c>
      <c r="M9233" s="27"/>
    </row>
    <row r="9234" spans="1:13" ht="30" customHeight="1" x14ac:dyDescent="0.3">
      <c r="A9234" s="27">
        <v>5113</v>
      </c>
      <c r="B9234" s="31">
        <v>45271</v>
      </c>
      <c r="C9234" s="31">
        <v>45264</v>
      </c>
      <c r="D9234" s="19" t="s">
        <v>2363</v>
      </c>
      <c r="E9234" s="20" t="str">
        <f>IF(ISBLANK(LeaveTracker[[#This Row],[Employee Name]]),"-----",VLOOKUP(LeaveTracker[[#This Row],[Employee Name]],'List of Employees'!$B$4:$H$767,7))</f>
        <v>PICNIC GROVE</v>
      </c>
      <c r="F9234" s="66" t="str">
        <f>IF(ISBLANK(LeaveTracker[[#This Row],[Employee Name]]),"-----",VLOOKUP(LeaveTracker[[#This Row],[Employee Name]],'List of Employees'!$B$4:$H$767,6))</f>
        <v>PERMANENT</v>
      </c>
      <c r="G9234" s="24">
        <v>45276</v>
      </c>
      <c r="H9234" s="21">
        <v>45278</v>
      </c>
      <c r="I9234" s="20" t="s">
        <v>82</v>
      </c>
      <c r="K9234" s="57" t="str">
        <f ca="1">LeaveTracker[[#This Row],[Days]]&amp;" "&amp;LeaveTracker[[#This Row],[Type of Leave]]</f>
        <v>1 VL</v>
      </c>
      <c r="L9234" s="23">
        <f ca="1">NETWORKDAYS(LeaveTracker[[#This Row],[Start Date]],LeaveTracker[[#This Row],[End Date]],lstHolidays)</f>
        <v>1</v>
      </c>
      <c r="M9234" s="27"/>
    </row>
    <row r="9235" spans="1:13" ht="30" customHeight="1" x14ac:dyDescent="0.3">
      <c r="A9235" s="27">
        <v>5114</v>
      </c>
      <c r="B9235" s="31">
        <v>45271</v>
      </c>
      <c r="C9235" s="31">
        <v>45264</v>
      </c>
      <c r="D9235" s="19" t="s">
        <v>223</v>
      </c>
      <c r="E9235" s="20" t="str">
        <f>IF(ISBLANK(LeaveTracker[[#This Row],[Employee Name]]),"-----",VLOOKUP(LeaveTracker[[#This Row],[Employee Name]],'List of Employees'!$B$4:$H$767,7))</f>
        <v>CSWDO</v>
      </c>
      <c r="F9235" s="66" t="str">
        <f>IF(ISBLANK(LeaveTracker[[#This Row],[Employee Name]]),"-----",VLOOKUP(LeaveTracker[[#This Row],[Employee Name]],'List of Employees'!$B$4:$H$767,6))</f>
        <v>PERMANENT</v>
      </c>
      <c r="G9235" s="24">
        <v>45279</v>
      </c>
      <c r="H9235" s="24">
        <v>45282</v>
      </c>
      <c r="I9235" s="20" t="s">
        <v>82</v>
      </c>
      <c r="K9235" s="57" t="str">
        <f ca="1">LeaveTracker[[#This Row],[Days]]&amp;" "&amp;LeaveTracker[[#This Row],[Type of Leave]]</f>
        <v>4 VL</v>
      </c>
      <c r="L9235" s="23">
        <f ca="1">NETWORKDAYS(LeaveTracker[[#This Row],[Start Date]],LeaveTracker[[#This Row],[End Date]],lstHolidays)</f>
        <v>4</v>
      </c>
      <c r="M9235" s="27"/>
    </row>
    <row r="9236" spans="1:13" ht="30" customHeight="1" x14ac:dyDescent="0.3">
      <c r="A9236" s="27">
        <v>5115</v>
      </c>
      <c r="B9236" s="31">
        <v>45271</v>
      </c>
      <c r="C9236" s="31">
        <v>45264</v>
      </c>
      <c r="D9236" s="19" t="s">
        <v>223</v>
      </c>
      <c r="E9236" s="20" t="str">
        <f>IF(ISBLANK(LeaveTracker[[#This Row],[Employee Name]]),"-----",VLOOKUP(LeaveTracker[[#This Row],[Employee Name]],'List of Employees'!$B$4:$H$767,7))</f>
        <v>CSWDO</v>
      </c>
      <c r="F9236" s="66" t="str">
        <f>IF(ISBLANK(LeaveTracker[[#This Row],[Employee Name]]),"-----",VLOOKUP(LeaveTracker[[#This Row],[Employee Name]],'List of Employees'!$B$4:$H$767,6))</f>
        <v>PERMANENT</v>
      </c>
      <c r="G9236" s="24">
        <v>45275</v>
      </c>
      <c r="H9236" s="24">
        <v>45275</v>
      </c>
      <c r="I9236" s="20" t="s">
        <v>82</v>
      </c>
      <c r="K9236" s="57" t="str">
        <f ca="1">LeaveTracker[[#This Row],[Days]]&amp;" "&amp;LeaveTracker[[#This Row],[Type of Leave]]</f>
        <v>1 VL</v>
      </c>
      <c r="L9236" s="23">
        <f ca="1">NETWORKDAYS(LeaveTracker[[#This Row],[Start Date]],LeaveTracker[[#This Row],[End Date]],lstHolidays)</f>
        <v>1</v>
      </c>
      <c r="M9236" s="27"/>
    </row>
    <row r="9237" spans="1:13" ht="30" customHeight="1" x14ac:dyDescent="0.3">
      <c r="A9237" s="27">
        <v>5116</v>
      </c>
      <c r="B9237" s="31">
        <v>45271</v>
      </c>
      <c r="C9237" s="31">
        <v>45264</v>
      </c>
      <c r="D9237" s="19" t="s">
        <v>690</v>
      </c>
      <c r="E9237" s="20" t="str">
        <f>IF(ISBLANK(LeaveTracker[[#This Row],[Employee Name]]),"-----",VLOOKUP(LeaveTracker[[#This Row],[Employee Name]],'List of Employees'!$B$4:$H$767,7))</f>
        <v>VMO</v>
      </c>
      <c r="F9237" s="66" t="str">
        <f>IF(ISBLANK(LeaveTracker[[#This Row],[Employee Name]]),"-----",VLOOKUP(LeaveTracker[[#This Row],[Employee Name]],'List of Employees'!$B$4:$H$767,6))</f>
        <v>PERMANENT</v>
      </c>
      <c r="G9237" s="24">
        <v>45275</v>
      </c>
      <c r="H9237" s="24">
        <v>45275</v>
      </c>
      <c r="I9237" s="20" t="s">
        <v>82</v>
      </c>
      <c r="K9237" s="57" t="str">
        <f ca="1">LeaveTracker[[#This Row],[Days]]&amp;" "&amp;LeaveTracker[[#This Row],[Type of Leave]]</f>
        <v>1 VL</v>
      </c>
      <c r="L9237" s="23">
        <f ca="1">NETWORKDAYS(LeaveTracker[[#This Row],[Start Date]],LeaveTracker[[#This Row],[End Date]],lstHolidays)</f>
        <v>1</v>
      </c>
      <c r="M9237" s="27"/>
    </row>
    <row r="9238" spans="1:13" ht="30" customHeight="1" x14ac:dyDescent="0.3">
      <c r="A9238" s="27">
        <v>5116</v>
      </c>
      <c r="B9238" s="31">
        <v>45271</v>
      </c>
      <c r="C9238" s="31">
        <v>45264</v>
      </c>
      <c r="D9238" s="19" t="s">
        <v>690</v>
      </c>
      <c r="E9238" s="20" t="str">
        <f>IF(ISBLANK(LeaveTracker[[#This Row],[Employee Name]]),"-----",VLOOKUP(LeaveTracker[[#This Row],[Employee Name]],'List of Employees'!$B$4:$H$767,7))</f>
        <v>VMO</v>
      </c>
      <c r="F9238" s="66" t="str">
        <f>IF(ISBLANK(LeaveTracker[[#This Row],[Employee Name]]),"-----",VLOOKUP(LeaveTracker[[#This Row],[Employee Name]],'List of Employees'!$B$4:$H$767,6))</f>
        <v>PERMANENT</v>
      </c>
      <c r="G9238" s="24">
        <v>45282</v>
      </c>
      <c r="H9238" s="24">
        <v>45282</v>
      </c>
      <c r="I9238" s="20" t="s">
        <v>82</v>
      </c>
      <c r="K9238" s="57" t="str">
        <f ca="1">LeaveTracker[[#This Row],[Days]]&amp;" "&amp;LeaveTracker[[#This Row],[Type of Leave]]</f>
        <v>1 VL</v>
      </c>
      <c r="L9238" s="23">
        <f ca="1">NETWORKDAYS(LeaveTracker[[#This Row],[Start Date]],LeaveTracker[[#This Row],[End Date]],lstHolidays)</f>
        <v>1</v>
      </c>
      <c r="M9238" s="27"/>
    </row>
    <row r="9239" spans="1:13" ht="30" customHeight="1" x14ac:dyDescent="0.3">
      <c r="A9239" s="27">
        <v>5116</v>
      </c>
      <c r="B9239" s="31">
        <v>45271</v>
      </c>
      <c r="C9239" s="31">
        <v>45264</v>
      </c>
      <c r="D9239" s="19" t="s">
        <v>690</v>
      </c>
      <c r="E9239" s="20" t="str">
        <f>IF(ISBLANK(LeaveTracker[[#This Row],[Employee Name]]),"-----",VLOOKUP(LeaveTracker[[#This Row],[Employee Name]],'List of Employees'!$B$4:$H$767,7))</f>
        <v>VMO</v>
      </c>
      <c r="F9239" s="66" t="str">
        <f>IF(ISBLANK(LeaveTracker[[#This Row],[Employee Name]]),"-----",VLOOKUP(LeaveTracker[[#This Row],[Employee Name]],'List of Employees'!$B$4:$H$767,6))</f>
        <v>PERMANENT</v>
      </c>
      <c r="G9239" s="24">
        <v>45286</v>
      </c>
      <c r="H9239" s="24">
        <v>45286</v>
      </c>
      <c r="I9239" s="20" t="s">
        <v>82</v>
      </c>
      <c r="K9239" s="57" t="str">
        <f ca="1">LeaveTracker[[#This Row],[Days]]&amp;" "&amp;LeaveTracker[[#This Row],[Type of Leave]]</f>
        <v>0 VL</v>
      </c>
      <c r="L9239" s="23">
        <f ca="1">NETWORKDAYS(LeaveTracker[[#This Row],[Start Date]],LeaveTracker[[#This Row],[End Date]],lstHolidays)</f>
        <v>0</v>
      </c>
      <c r="M9239" s="27"/>
    </row>
    <row r="9240" spans="1:13" ht="30" customHeight="1" x14ac:dyDescent="0.3">
      <c r="A9240" s="27">
        <v>5116</v>
      </c>
      <c r="B9240" s="31">
        <v>45271</v>
      </c>
      <c r="C9240" s="31">
        <v>45264</v>
      </c>
      <c r="D9240" s="19" t="s">
        <v>690</v>
      </c>
      <c r="E9240" s="20" t="str">
        <f>IF(ISBLANK(LeaveTracker[[#This Row],[Employee Name]]),"-----",VLOOKUP(LeaveTracker[[#This Row],[Employee Name]],'List of Employees'!$B$4:$H$767,7))</f>
        <v>VMO</v>
      </c>
      <c r="F9240" s="66" t="str">
        <f>IF(ISBLANK(LeaveTracker[[#This Row],[Employee Name]]),"-----",VLOOKUP(LeaveTracker[[#This Row],[Employee Name]],'List of Employees'!$B$4:$H$767,6))</f>
        <v>PERMANENT</v>
      </c>
      <c r="G9240" s="24">
        <v>45288</v>
      </c>
      <c r="H9240" s="24">
        <v>45288</v>
      </c>
      <c r="I9240" s="20" t="s">
        <v>82</v>
      </c>
      <c r="K9240" s="57" t="str">
        <f ca="1">LeaveTracker[[#This Row],[Days]]&amp;" "&amp;LeaveTracker[[#This Row],[Type of Leave]]</f>
        <v>1 VL</v>
      </c>
      <c r="L9240" s="23">
        <f ca="1">NETWORKDAYS(LeaveTracker[[#This Row],[Start Date]],LeaveTracker[[#This Row],[End Date]],lstHolidays)</f>
        <v>1</v>
      </c>
      <c r="M9240" s="27"/>
    </row>
    <row r="9241" spans="1:13" ht="30" customHeight="1" x14ac:dyDescent="0.3">
      <c r="A9241" s="27">
        <v>5117</v>
      </c>
      <c r="B9241" s="31">
        <v>45271</v>
      </c>
      <c r="C9241" s="31">
        <v>45264</v>
      </c>
      <c r="D9241" s="19" t="s">
        <v>690</v>
      </c>
      <c r="E9241" s="20" t="str">
        <f>IF(ISBLANK(LeaveTracker[[#This Row],[Employee Name]]),"-----",VLOOKUP(LeaveTracker[[#This Row],[Employee Name]],'List of Employees'!$B$4:$H$767,7))</f>
        <v>VMO</v>
      </c>
      <c r="F9241" s="66" t="str">
        <f>IF(ISBLANK(LeaveTracker[[#This Row],[Employee Name]]),"-----",VLOOKUP(LeaveTracker[[#This Row],[Employee Name]],'List of Employees'!$B$4:$H$767,6))</f>
        <v>PERMANENT</v>
      </c>
      <c r="G9241" s="24">
        <v>45258</v>
      </c>
      <c r="H9241" s="24">
        <v>45258</v>
      </c>
      <c r="I9241" s="20" t="s">
        <v>81</v>
      </c>
      <c r="K9241" s="57" t="str">
        <f ca="1">LeaveTracker[[#This Row],[Days]]&amp;" "&amp;LeaveTracker[[#This Row],[Type of Leave]]</f>
        <v>1 SL</v>
      </c>
      <c r="L9241" s="23">
        <f ca="1">NETWORKDAYS(LeaveTracker[[#This Row],[Start Date]],LeaveTracker[[#This Row],[End Date]],lstHolidays)</f>
        <v>1</v>
      </c>
      <c r="M9241" s="27"/>
    </row>
    <row r="9242" spans="1:13" ht="30" customHeight="1" x14ac:dyDescent="0.3">
      <c r="A9242" s="27">
        <v>5117</v>
      </c>
      <c r="B9242" s="31">
        <v>45271</v>
      </c>
      <c r="C9242" s="31">
        <v>45264</v>
      </c>
      <c r="D9242" s="19" t="s">
        <v>690</v>
      </c>
      <c r="E9242" s="20" t="str">
        <f>IF(ISBLANK(LeaveTracker[[#This Row],[Employee Name]]),"-----",VLOOKUP(LeaveTracker[[#This Row],[Employee Name]],'List of Employees'!$B$4:$H$767,7))</f>
        <v>VMO</v>
      </c>
      <c r="F9242" s="66" t="str">
        <f>IF(ISBLANK(LeaveTracker[[#This Row],[Employee Name]]),"-----",VLOOKUP(LeaveTracker[[#This Row],[Employee Name]],'List of Employees'!$B$4:$H$767,6))</f>
        <v>PERMANENT</v>
      </c>
      <c r="G9242" s="24">
        <v>45260</v>
      </c>
      <c r="H9242" s="24">
        <v>45260</v>
      </c>
      <c r="I9242" s="20" t="s">
        <v>81</v>
      </c>
      <c r="K9242" s="57" t="str">
        <f ca="1">LeaveTracker[[#This Row],[Days]]&amp;" "&amp;LeaveTracker[[#This Row],[Type of Leave]]</f>
        <v>0 SL</v>
      </c>
      <c r="L9242" s="23">
        <f ca="1">NETWORKDAYS(LeaveTracker[[#This Row],[Start Date]],LeaveTracker[[#This Row],[End Date]],lstHolidays)</f>
        <v>0</v>
      </c>
      <c r="M9242" s="27"/>
    </row>
    <row r="9243" spans="1:13" ht="30" customHeight="1" x14ac:dyDescent="0.3">
      <c r="A9243" s="27">
        <v>5118</v>
      </c>
      <c r="B9243" s="31">
        <v>45271</v>
      </c>
      <c r="C9243" s="31">
        <v>45266</v>
      </c>
      <c r="D9243" s="19" t="s">
        <v>308</v>
      </c>
      <c r="E9243" s="20" t="str">
        <f>IF(ISBLANK(LeaveTracker[[#This Row],[Employee Name]]),"-----",VLOOKUP(LeaveTracker[[#This Row],[Employee Name]],'List of Employees'!$B$4:$H$767,7))</f>
        <v>ADMIN OFFICE - HALL OF JUSTICE</v>
      </c>
      <c r="F9243" s="66" t="str">
        <f>IF(ISBLANK(LeaveTracker[[#This Row],[Employee Name]]),"-----",VLOOKUP(LeaveTracker[[#This Row],[Employee Name]],'List of Employees'!$B$4:$H$767,6))</f>
        <v>PERMANENT</v>
      </c>
      <c r="G9243" s="24">
        <v>45282</v>
      </c>
      <c r="H9243" s="24">
        <v>45282</v>
      </c>
      <c r="I9243" s="20" t="s">
        <v>82</v>
      </c>
      <c r="K9243" s="57" t="str">
        <f ca="1">LeaveTracker[[#This Row],[Days]]&amp;" "&amp;LeaveTracker[[#This Row],[Type of Leave]]</f>
        <v>1 VL</v>
      </c>
      <c r="L9243" s="23">
        <f ca="1">NETWORKDAYS(LeaveTracker[[#This Row],[Start Date]],LeaveTracker[[#This Row],[End Date]],lstHolidays)</f>
        <v>1</v>
      </c>
      <c r="M9243" s="27"/>
    </row>
    <row r="9244" spans="1:13" ht="30" customHeight="1" x14ac:dyDescent="0.3">
      <c r="A9244" s="27">
        <v>5118</v>
      </c>
      <c r="B9244" s="31">
        <v>45271</v>
      </c>
      <c r="C9244" s="31">
        <v>45266</v>
      </c>
      <c r="D9244" s="19" t="s">
        <v>308</v>
      </c>
      <c r="E9244" s="20" t="str">
        <f>IF(ISBLANK(LeaveTracker[[#This Row],[Employee Name]]),"-----",VLOOKUP(LeaveTracker[[#This Row],[Employee Name]],'List of Employees'!$B$4:$H$767,7))</f>
        <v>ADMIN OFFICE - HALL OF JUSTICE</v>
      </c>
      <c r="F9244" s="66" t="str">
        <f>IF(ISBLANK(LeaveTracker[[#This Row],[Employee Name]]),"-----",VLOOKUP(LeaveTracker[[#This Row],[Employee Name]],'List of Employees'!$B$4:$H$767,6))</f>
        <v>PERMANENT</v>
      </c>
      <c r="G9244" s="24">
        <v>45286</v>
      </c>
      <c r="H9244" s="24">
        <v>45289</v>
      </c>
      <c r="I9244" s="20" t="s">
        <v>82</v>
      </c>
      <c r="K9244" s="57" t="str">
        <f ca="1">LeaveTracker[[#This Row],[Days]]&amp;" "&amp;LeaveTracker[[#This Row],[Type of Leave]]</f>
        <v>3 VL</v>
      </c>
      <c r="L9244" s="23">
        <f ca="1">NETWORKDAYS(LeaveTracker[[#This Row],[Start Date]],LeaveTracker[[#This Row],[End Date]],lstHolidays)</f>
        <v>3</v>
      </c>
      <c r="M9244" s="27"/>
    </row>
    <row r="9245" spans="1:13" ht="30" customHeight="1" x14ac:dyDescent="0.3">
      <c r="A9245" s="27">
        <v>5119</v>
      </c>
      <c r="B9245" s="31">
        <v>45271</v>
      </c>
      <c r="C9245" s="31">
        <v>45244</v>
      </c>
      <c r="D9245" s="19" t="s">
        <v>806</v>
      </c>
      <c r="E9245" s="20" t="str">
        <f>IF(ISBLANK(LeaveTracker[[#This Row],[Employee Name]]),"-----",VLOOKUP(LeaveTracker[[#This Row],[Employee Name]],'List of Employees'!$B$4:$H$767,7))</f>
        <v>CHO</v>
      </c>
      <c r="F9245" s="66" t="str">
        <f>IF(ISBLANK(LeaveTracker[[#This Row],[Employee Name]]),"-----",VLOOKUP(LeaveTracker[[#This Row],[Employee Name]],'List of Employees'!$B$4:$H$767,6))</f>
        <v>PERMANENT</v>
      </c>
      <c r="G9245" s="24">
        <v>45278</v>
      </c>
      <c r="H9245" s="24">
        <v>45282</v>
      </c>
      <c r="I9245" s="20" t="s">
        <v>82</v>
      </c>
      <c r="K9245" s="57" t="str">
        <f ca="1">LeaveTracker[[#This Row],[Days]]&amp;" "&amp;LeaveTracker[[#This Row],[Type of Leave]]</f>
        <v>5 VL</v>
      </c>
      <c r="L9245" s="23">
        <f ca="1">NETWORKDAYS(LeaveTracker[[#This Row],[Start Date]],LeaveTracker[[#This Row],[End Date]],lstHolidays)</f>
        <v>5</v>
      </c>
      <c r="M9245" s="27"/>
    </row>
    <row r="9246" spans="1:13" ht="30" customHeight="1" x14ac:dyDescent="0.3">
      <c r="A9246" s="27">
        <v>5119</v>
      </c>
      <c r="B9246" s="31">
        <v>45271</v>
      </c>
      <c r="C9246" s="31">
        <v>45244</v>
      </c>
      <c r="D9246" s="19" t="s">
        <v>806</v>
      </c>
      <c r="E9246" s="20" t="str">
        <f>IF(ISBLANK(LeaveTracker[[#This Row],[Employee Name]]),"-----",VLOOKUP(LeaveTracker[[#This Row],[Employee Name]],'List of Employees'!$B$4:$H$767,7))</f>
        <v>CHO</v>
      </c>
      <c r="F9246" s="66" t="str">
        <f>IF(ISBLANK(LeaveTracker[[#This Row],[Employee Name]]),"-----",VLOOKUP(LeaveTracker[[#This Row],[Employee Name]],'List of Employees'!$B$4:$H$767,6))</f>
        <v>PERMANENT</v>
      </c>
      <c r="G9246" s="24">
        <v>45286</v>
      </c>
      <c r="H9246" s="24">
        <v>45289</v>
      </c>
      <c r="I9246" s="20" t="s">
        <v>82</v>
      </c>
      <c r="K9246" s="57" t="str">
        <f ca="1">LeaveTracker[[#This Row],[Days]]&amp;" "&amp;LeaveTracker[[#This Row],[Type of Leave]]</f>
        <v>3 VL</v>
      </c>
      <c r="L9246" s="23">
        <f ca="1">NETWORKDAYS(LeaveTracker[[#This Row],[Start Date]],LeaveTracker[[#This Row],[End Date]],lstHolidays)</f>
        <v>3</v>
      </c>
      <c r="M9246" s="27"/>
    </row>
    <row r="9247" spans="1:13" ht="30" customHeight="1" x14ac:dyDescent="0.3">
      <c r="A9247" s="27">
        <v>5120</v>
      </c>
      <c r="B9247" s="31">
        <v>45271</v>
      </c>
      <c r="C9247" s="31">
        <v>45244</v>
      </c>
      <c r="D9247" s="19" t="s">
        <v>806</v>
      </c>
      <c r="E9247" s="20" t="str">
        <f>IF(ISBLANK(LeaveTracker[[#This Row],[Employee Name]]),"-----",VLOOKUP(LeaveTracker[[#This Row],[Employee Name]],'List of Employees'!$B$4:$H$767,7))</f>
        <v>CHO</v>
      </c>
      <c r="F9247" s="66" t="str">
        <f>IF(ISBLANK(LeaveTracker[[#This Row],[Employee Name]]),"-----",VLOOKUP(LeaveTracker[[#This Row],[Employee Name]],'List of Employees'!$B$4:$H$767,6))</f>
        <v>PERMANENT</v>
      </c>
      <c r="G9247" s="24">
        <v>44928</v>
      </c>
      <c r="H9247" s="24">
        <v>44931</v>
      </c>
      <c r="I9247" s="20" t="s">
        <v>82</v>
      </c>
      <c r="K9247" s="57" t="str">
        <f ca="1">LeaveTracker[[#This Row],[Days]]&amp;" "&amp;LeaveTracker[[#This Row],[Type of Leave]]</f>
        <v>3 VL</v>
      </c>
      <c r="L9247" s="23">
        <f ca="1">NETWORKDAYS(LeaveTracker[[#This Row],[Start Date]],LeaveTracker[[#This Row],[End Date]],lstHolidays)</f>
        <v>3</v>
      </c>
      <c r="M9247" s="27"/>
    </row>
    <row r="9248" spans="1:13" ht="30" customHeight="1" x14ac:dyDescent="0.3">
      <c r="A9248" s="27">
        <v>5120</v>
      </c>
      <c r="B9248" s="31">
        <v>45271</v>
      </c>
      <c r="C9248" s="31">
        <v>45244</v>
      </c>
      <c r="D9248" s="19" t="s">
        <v>806</v>
      </c>
      <c r="E9248" s="20" t="str">
        <f>IF(ISBLANK(LeaveTracker[[#This Row],[Employee Name]]),"-----",VLOOKUP(LeaveTracker[[#This Row],[Employee Name]],'List of Employees'!$B$4:$H$767,7))</f>
        <v>CHO</v>
      </c>
      <c r="F9248" s="66" t="str">
        <f>IF(ISBLANK(LeaveTracker[[#This Row],[Employee Name]]),"-----",VLOOKUP(LeaveTracker[[#This Row],[Employee Name]],'List of Employees'!$B$4:$H$767,6))</f>
        <v>PERMANENT</v>
      </c>
      <c r="G9248" s="24">
        <v>44934</v>
      </c>
      <c r="H9248" s="24">
        <v>44934</v>
      </c>
      <c r="I9248" s="20" t="s">
        <v>82</v>
      </c>
      <c r="K9248" s="57" t="str">
        <f ca="1">LeaveTracker[[#This Row],[Days]]&amp;" "&amp;LeaveTracker[[#This Row],[Type of Leave]]</f>
        <v>0 VL</v>
      </c>
      <c r="L9248" s="23">
        <f ca="1">NETWORKDAYS(LeaveTracker[[#This Row],[Start Date]],LeaveTracker[[#This Row],[End Date]],lstHolidays)</f>
        <v>0</v>
      </c>
      <c r="M9248" s="27"/>
    </row>
    <row r="9249" spans="1:13" ht="30" customHeight="1" x14ac:dyDescent="0.3">
      <c r="A9249" s="27">
        <v>5121</v>
      </c>
      <c r="B9249" s="31">
        <v>45271</v>
      </c>
      <c r="C9249" s="31">
        <v>45246</v>
      </c>
      <c r="D9249" s="19" t="s">
        <v>518</v>
      </c>
      <c r="E9249" s="20" t="str">
        <f>IF(ISBLANK(LeaveTracker[[#This Row],[Employee Name]]),"-----",VLOOKUP(LeaveTracker[[#This Row],[Employee Name]],'List of Employees'!$B$4:$H$767,7))</f>
        <v>ACCOUNTING</v>
      </c>
      <c r="F9249" s="66" t="str">
        <f>IF(ISBLANK(LeaveTracker[[#This Row],[Employee Name]]),"-----",VLOOKUP(LeaveTracker[[#This Row],[Employee Name]],'List of Employees'!$B$4:$H$767,6))</f>
        <v>PERMANENT</v>
      </c>
      <c r="G9249" s="24">
        <v>45271</v>
      </c>
      <c r="H9249" s="24">
        <v>45271</v>
      </c>
      <c r="I9249" s="20" t="s">
        <v>82</v>
      </c>
      <c r="K9249" s="57" t="str">
        <f ca="1">LeaveTracker[[#This Row],[Days]]&amp;" "&amp;LeaveTracker[[#This Row],[Type of Leave]]</f>
        <v>1 VL</v>
      </c>
      <c r="L9249" s="23">
        <f ca="1">NETWORKDAYS(LeaveTracker[[#This Row],[Start Date]],LeaveTracker[[#This Row],[End Date]],lstHolidays)</f>
        <v>1</v>
      </c>
      <c r="M9249" s="27"/>
    </row>
    <row r="9250" spans="1:13" ht="30" customHeight="1" x14ac:dyDescent="0.3">
      <c r="A9250" s="27">
        <v>5121</v>
      </c>
      <c r="B9250" s="31">
        <v>45271</v>
      </c>
      <c r="C9250" s="31">
        <v>45246</v>
      </c>
      <c r="D9250" s="19" t="s">
        <v>518</v>
      </c>
      <c r="E9250" s="20" t="str">
        <f>IF(ISBLANK(LeaveTracker[[#This Row],[Employee Name]]),"-----",VLOOKUP(LeaveTracker[[#This Row],[Employee Name]],'List of Employees'!$B$4:$H$767,7))</f>
        <v>ACCOUNTING</v>
      </c>
      <c r="F9250" s="66" t="str">
        <f>IF(ISBLANK(LeaveTracker[[#This Row],[Employee Name]]),"-----",VLOOKUP(LeaveTracker[[#This Row],[Employee Name]],'List of Employees'!$B$4:$H$767,6))</f>
        <v>PERMANENT</v>
      </c>
      <c r="G9250" s="24">
        <v>45287</v>
      </c>
      <c r="H9250" s="24">
        <v>45287</v>
      </c>
      <c r="I9250" s="20" t="s">
        <v>82</v>
      </c>
      <c r="K9250" s="57" t="str">
        <f ca="1">LeaveTracker[[#This Row],[Days]]&amp;" "&amp;LeaveTracker[[#This Row],[Type of Leave]]</f>
        <v>1 VL</v>
      </c>
      <c r="L9250" s="23">
        <f ca="1">NETWORKDAYS(LeaveTracker[[#This Row],[Start Date]],LeaveTracker[[#This Row],[End Date]],lstHolidays)</f>
        <v>1</v>
      </c>
      <c r="M9250" s="27"/>
    </row>
    <row r="9251" spans="1:13" ht="30" customHeight="1" x14ac:dyDescent="0.3">
      <c r="A9251" s="27">
        <v>5122</v>
      </c>
      <c r="B9251" s="31">
        <v>45271</v>
      </c>
      <c r="C9251" s="31">
        <v>45259</v>
      </c>
      <c r="D9251" s="19" t="s">
        <v>512</v>
      </c>
      <c r="E9251" s="20" t="str">
        <f>IF(ISBLANK(LeaveTracker[[#This Row],[Employee Name]]),"-----",VLOOKUP(LeaveTracker[[#This Row],[Employee Name]],'List of Employees'!$B$4:$H$767,7))</f>
        <v>ACCOUNTING</v>
      </c>
      <c r="F9251" s="66" t="str">
        <f>IF(ISBLANK(LeaveTracker[[#This Row],[Employee Name]]),"-----",VLOOKUP(LeaveTracker[[#This Row],[Employee Name]],'List of Employees'!$B$4:$H$767,6))</f>
        <v>PERMANENT</v>
      </c>
      <c r="G9251" s="24">
        <v>45239</v>
      </c>
      <c r="H9251" s="24">
        <v>45239</v>
      </c>
      <c r="I9251" s="20" t="s">
        <v>81</v>
      </c>
      <c r="K9251" s="57" t="str">
        <f ca="1">LeaveTracker[[#This Row],[Days]]&amp;" "&amp;LeaveTracker[[#This Row],[Type of Leave]]</f>
        <v>1 SL</v>
      </c>
      <c r="L9251" s="23">
        <f ca="1">NETWORKDAYS(LeaveTracker[[#This Row],[Start Date]],LeaveTracker[[#This Row],[End Date]],lstHolidays)</f>
        <v>1</v>
      </c>
      <c r="M9251" s="27"/>
    </row>
    <row r="9252" spans="1:13" ht="30" customHeight="1" x14ac:dyDescent="0.3">
      <c r="A9252" s="27">
        <v>5123</v>
      </c>
      <c r="B9252" s="31">
        <v>45271</v>
      </c>
      <c r="C9252" s="31">
        <v>45259</v>
      </c>
      <c r="D9252" s="19" t="s">
        <v>470</v>
      </c>
      <c r="E9252" s="20" t="str">
        <f>IF(ISBLANK(LeaveTracker[[#This Row],[Employee Name]]),"-----",VLOOKUP(LeaveTracker[[#This Row],[Employee Name]],'List of Employees'!$B$4:$H$767,7))</f>
        <v>PIO</v>
      </c>
      <c r="F9252" s="66" t="str">
        <f>IF(ISBLANK(LeaveTracker[[#This Row],[Employee Name]]),"-----",VLOOKUP(LeaveTracker[[#This Row],[Employee Name]],'List of Employees'!$B$4:$H$767,6))</f>
        <v>PERMANENT</v>
      </c>
      <c r="G9252" s="24">
        <v>45252</v>
      </c>
      <c r="H9252" s="24">
        <v>45252</v>
      </c>
      <c r="I9252" s="20" t="s">
        <v>82</v>
      </c>
      <c r="K9252" s="57" t="str">
        <f ca="1">LeaveTracker[[#This Row],[Days]]&amp;" "&amp;LeaveTracker[[#This Row],[Type of Leave]]</f>
        <v>1 VL</v>
      </c>
      <c r="L9252" s="23">
        <f ca="1">NETWORKDAYS(LeaveTracker[[#This Row],[Start Date]],LeaveTracker[[#This Row],[End Date]],lstHolidays)</f>
        <v>1</v>
      </c>
      <c r="M9252" s="27"/>
    </row>
    <row r="9253" spans="1:13" ht="30" customHeight="1" x14ac:dyDescent="0.3">
      <c r="A9253" s="27">
        <v>5123</v>
      </c>
      <c r="B9253" s="31">
        <v>45271</v>
      </c>
      <c r="C9253" s="31">
        <v>45259</v>
      </c>
      <c r="D9253" s="19" t="s">
        <v>470</v>
      </c>
      <c r="E9253" s="20" t="str">
        <f>IF(ISBLANK(LeaveTracker[[#This Row],[Employee Name]]),"-----",VLOOKUP(LeaveTracker[[#This Row],[Employee Name]],'List of Employees'!$B$4:$H$767,7))</f>
        <v>PIO</v>
      </c>
      <c r="F9253" s="66" t="str">
        <f>IF(ISBLANK(LeaveTracker[[#This Row],[Employee Name]]),"-----",VLOOKUP(LeaveTracker[[#This Row],[Employee Name]],'List of Employees'!$B$4:$H$767,6))</f>
        <v>PERMANENT</v>
      </c>
      <c r="G9253" s="24">
        <v>45282</v>
      </c>
      <c r="H9253" s="24">
        <v>45282</v>
      </c>
      <c r="I9253" s="20" t="s">
        <v>82</v>
      </c>
      <c r="K9253" s="57" t="str">
        <f ca="1">LeaveTracker[[#This Row],[Days]]&amp;" "&amp;LeaveTracker[[#This Row],[Type of Leave]]</f>
        <v>1 VL</v>
      </c>
      <c r="L9253" s="23">
        <f ca="1">NETWORKDAYS(LeaveTracker[[#This Row],[Start Date]],LeaveTracker[[#This Row],[End Date]],lstHolidays)</f>
        <v>1</v>
      </c>
      <c r="M9253" s="27"/>
    </row>
    <row r="9254" spans="1:13" ht="30" customHeight="1" x14ac:dyDescent="0.3">
      <c r="A9254" s="27">
        <v>5123</v>
      </c>
      <c r="B9254" s="31">
        <v>45271</v>
      </c>
      <c r="C9254" s="31">
        <v>45259</v>
      </c>
      <c r="D9254" s="19" t="s">
        <v>470</v>
      </c>
      <c r="E9254" s="20" t="str">
        <f>IF(ISBLANK(LeaveTracker[[#This Row],[Employee Name]]),"-----",VLOOKUP(LeaveTracker[[#This Row],[Employee Name]],'List of Employees'!$B$4:$H$767,7))</f>
        <v>PIO</v>
      </c>
      <c r="F9254" s="66" t="str">
        <f>IF(ISBLANK(LeaveTracker[[#This Row],[Employee Name]]),"-----",VLOOKUP(LeaveTracker[[#This Row],[Employee Name]],'List of Employees'!$B$4:$H$767,6))</f>
        <v>PERMANENT</v>
      </c>
      <c r="G9254" s="24">
        <v>45286</v>
      </c>
      <c r="H9254" s="24">
        <v>45286</v>
      </c>
      <c r="I9254" s="20" t="s">
        <v>82</v>
      </c>
      <c r="K9254" s="57" t="str">
        <f ca="1">LeaveTracker[[#This Row],[Days]]&amp;" "&amp;LeaveTracker[[#This Row],[Type of Leave]]</f>
        <v>0 VL</v>
      </c>
      <c r="L9254" s="23">
        <f ca="1">NETWORKDAYS(LeaveTracker[[#This Row],[Start Date]],LeaveTracker[[#This Row],[End Date]],lstHolidays)</f>
        <v>0</v>
      </c>
      <c r="M9254" s="27"/>
    </row>
    <row r="9255" spans="1:13" ht="30" customHeight="1" x14ac:dyDescent="0.3">
      <c r="A9255" s="27">
        <v>5123</v>
      </c>
      <c r="B9255" s="31">
        <v>45271</v>
      </c>
      <c r="C9255" s="31">
        <v>45259</v>
      </c>
      <c r="D9255" s="19" t="s">
        <v>470</v>
      </c>
      <c r="E9255" s="20" t="str">
        <f>IF(ISBLANK(LeaveTracker[[#This Row],[Employee Name]]),"-----",VLOOKUP(LeaveTracker[[#This Row],[Employee Name]],'List of Employees'!$B$4:$H$767,7))</f>
        <v>PIO</v>
      </c>
      <c r="F9255" s="66" t="str">
        <f>IF(ISBLANK(LeaveTracker[[#This Row],[Employee Name]]),"-----",VLOOKUP(LeaveTracker[[#This Row],[Employee Name]],'List of Employees'!$B$4:$H$767,6))</f>
        <v>PERMANENT</v>
      </c>
      <c r="G9255" s="24">
        <v>45288</v>
      </c>
      <c r="H9255" s="24">
        <v>45289</v>
      </c>
      <c r="I9255" s="20" t="s">
        <v>82</v>
      </c>
      <c r="K9255" s="57" t="str">
        <f ca="1">LeaveTracker[[#This Row],[Days]]&amp;" "&amp;LeaveTracker[[#This Row],[Type of Leave]]</f>
        <v>2 VL</v>
      </c>
      <c r="L9255" s="23">
        <f ca="1">NETWORKDAYS(LeaveTracker[[#This Row],[Start Date]],LeaveTracker[[#This Row],[End Date]],lstHolidays)</f>
        <v>2</v>
      </c>
      <c r="M9255" s="27"/>
    </row>
    <row r="9256" spans="1:13" ht="30" customHeight="1" x14ac:dyDescent="0.3">
      <c r="A9256" s="27">
        <v>5124</v>
      </c>
      <c r="B9256" s="31">
        <v>45271</v>
      </c>
      <c r="C9256" s="31">
        <v>45259</v>
      </c>
      <c r="D9256" s="19" t="s">
        <v>512</v>
      </c>
      <c r="E9256" s="20" t="str">
        <f>IF(ISBLANK(LeaveTracker[[#This Row],[Employee Name]]),"-----",VLOOKUP(LeaveTracker[[#This Row],[Employee Name]],'List of Employees'!$B$4:$H$767,7))</f>
        <v>ACCOUNTING</v>
      </c>
      <c r="F9256" s="66" t="str">
        <f>IF(ISBLANK(LeaveTracker[[#This Row],[Employee Name]]),"-----",VLOOKUP(LeaveTracker[[#This Row],[Employee Name]],'List of Employees'!$B$4:$H$767,6))</f>
        <v>PERMANENT</v>
      </c>
      <c r="G9256" s="24">
        <v>45239</v>
      </c>
      <c r="H9256" s="24">
        <v>45239</v>
      </c>
      <c r="I9256" s="20" t="s">
        <v>81</v>
      </c>
      <c r="K9256" s="57" t="str">
        <f ca="1">LeaveTracker[[#This Row],[Days]]&amp;" "&amp;LeaveTracker[[#This Row],[Type of Leave]]</f>
        <v>1 SL</v>
      </c>
      <c r="L9256" s="23">
        <f ca="1">NETWORKDAYS(LeaveTracker[[#This Row],[Start Date]],LeaveTracker[[#This Row],[End Date]],lstHolidays)</f>
        <v>1</v>
      </c>
      <c r="M9256" s="27"/>
    </row>
    <row r="9257" spans="1:13" ht="30" customHeight="1" x14ac:dyDescent="0.3">
      <c r="A9257" s="27">
        <v>5125</v>
      </c>
      <c r="B9257" s="31">
        <v>45271</v>
      </c>
      <c r="C9257" s="31">
        <v>45258</v>
      </c>
      <c r="D9257" s="19" t="s">
        <v>2453</v>
      </c>
      <c r="E9257" s="20" t="str">
        <f>IF(ISBLANK(LeaveTracker[[#This Row],[Employee Name]]),"-----",VLOOKUP(LeaveTracker[[#This Row],[Employee Name]],'List of Employees'!$B$4:$H$767,7))</f>
        <v>RTC BRANCA</v>
      </c>
      <c r="F9257" s="66" t="str">
        <f>IF(ISBLANK(LeaveTracker[[#This Row],[Employee Name]]),"-----",VLOOKUP(LeaveTracker[[#This Row],[Employee Name]],'List of Employees'!$B$4:$H$767,6))</f>
        <v>CASUAL</v>
      </c>
      <c r="G9257" s="24">
        <v>45264</v>
      </c>
      <c r="H9257" s="24">
        <v>45267</v>
      </c>
      <c r="I9257" s="20" t="s">
        <v>82</v>
      </c>
      <c r="K9257" s="57" t="str">
        <f ca="1">LeaveTracker[[#This Row],[Days]]&amp;" "&amp;LeaveTracker[[#This Row],[Type of Leave]]</f>
        <v>4 VL</v>
      </c>
      <c r="L9257" s="23">
        <f ca="1">NETWORKDAYS(LeaveTracker[[#This Row],[Start Date]],LeaveTracker[[#This Row],[End Date]],lstHolidays)</f>
        <v>4</v>
      </c>
      <c r="M9257" s="27"/>
    </row>
    <row r="9258" spans="1:13" ht="30" customHeight="1" x14ac:dyDescent="0.3">
      <c r="A9258" s="27">
        <v>5126</v>
      </c>
      <c r="B9258" s="31">
        <v>45273</v>
      </c>
      <c r="C9258" s="31">
        <v>45236</v>
      </c>
      <c r="D9258" s="19" t="s">
        <v>1736</v>
      </c>
      <c r="E9258" s="20">
        <f>IF(ISBLANK(LeaveTracker[[#This Row],[Employee Name]]),"-----",VLOOKUP(LeaveTracker[[#This Row],[Employee Name]],'List of Employees'!$B$4:$H$767,7))</f>
        <v>0</v>
      </c>
      <c r="F9258" s="66" t="str">
        <f>IF(ISBLANK(LeaveTracker[[#This Row],[Employee Name]]),"-----",VLOOKUP(LeaveTracker[[#This Row],[Employee Name]],'List of Employees'!$B$4:$H$767,6))</f>
        <v>CASUAL</v>
      </c>
      <c r="G9258" s="24">
        <v>45239</v>
      </c>
      <c r="H9258" s="24">
        <v>45247</v>
      </c>
      <c r="I9258" s="20" t="s">
        <v>82</v>
      </c>
      <c r="K9258" s="57" t="str">
        <f ca="1">LeaveTracker[[#This Row],[Days]]&amp;" "&amp;LeaveTracker[[#This Row],[Type of Leave]]</f>
        <v>7 VL</v>
      </c>
      <c r="L9258" s="23">
        <f ca="1">NETWORKDAYS(LeaveTracker[[#This Row],[Start Date]],LeaveTracker[[#This Row],[End Date]],lstHolidays)</f>
        <v>7</v>
      </c>
      <c r="M9258" s="27"/>
    </row>
    <row r="9259" spans="1:13" ht="30" customHeight="1" x14ac:dyDescent="0.3">
      <c r="A9259" s="27">
        <v>5127</v>
      </c>
      <c r="B9259" s="31">
        <v>45273</v>
      </c>
      <c r="C9259" s="31">
        <v>45258</v>
      </c>
      <c r="D9259" s="19" t="s">
        <v>1821</v>
      </c>
      <c r="E9259" s="20" t="str">
        <f>IF(ISBLANK(LeaveTracker[[#This Row],[Employee Name]]),"-----",VLOOKUP(LeaveTracker[[#This Row],[Employee Name]],'List of Employees'!$B$4:$H$767,7))</f>
        <v>SP</v>
      </c>
      <c r="F9259" s="66" t="str">
        <f>IF(ISBLANK(LeaveTracker[[#This Row],[Employee Name]]),"-----",VLOOKUP(LeaveTracker[[#This Row],[Employee Name]],'List of Employees'!$B$4:$H$767,6))</f>
        <v>CASUAL</v>
      </c>
      <c r="G9259" s="24">
        <v>45261</v>
      </c>
      <c r="H9259" s="24">
        <v>45261</v>
      </c>
      <c r="I9259" s="20" t="s">
        <v>82</v>
      </c>
      <c r="K9259" s="57" t="str">
        <f ca="1">LeaveTracker[[#This Row],[Days]]&amp;" "&amp;LeaveTracker[[#This Row],[Type of Leave]]</f>
        <v>1 VL</v>
      </c>
      <c r="L9259" s="23">
        <f ca="1">NETWORKDAYS(LeaveTracker[[#This Row],[Start Date]],LeaveTracker[[#This Row],[End Date]],lstHolidays)</f>
        <v>1</v>
      </c>
      <c r="M9259" s="27"/>
    </row>
    <row r="9260" spans="1:13" ht="30" customHeight="1" x14ac:dyDescent="0.3">
      <c r="A9260" s="27">
        <v>5127</v>
      </c>
      <c r="B9260" s="31">
        <v>45273</v>
      </c>
      <c r="C9260" s="31">
        <v>45258</v>
      </c>
      <c r="D9260" s="19" t="s">
        <v>1821</v>
      </c>
      <c r="E9260" s="20" t="str">
        <f>IF(ISBLANK(LeaveTracker[[#This Row],[Employee Name]]),"-----",VLOOKUP(LeaveTracker[[#This Row],[Employee Name]],'List of Employees'!$B$4:$H$767,7))</f>
        <v>SP</v>
      </c>
      <c r="F9260" s="66" t="str">
        <f>IF(ISBLANK(LeaveTracker[[#This Row],[Employee Name]]),"-----",VLOOKUP(LeaveTracker[[#This Row],[Employee Name]],'List of Employees'!$B$4:$H$767,6))</f>
        <v>CASUAL</v>
      </c>
      <c r="G9260" s="24">
        <v>45267</v>
      </c>
      <c r="H9260" s="24">
        <v>45267</v>
      </c>
      <c r="I9260" s="20" t="s">
        <v>82</v>
      </c>
      <c r="K9260" s="57" t="str">
        <f ca="1">LeaveTracker[[#This Row],[Days]]&amp;" "&amp;LeaveTracker[[#This Row],[Type of Leave]]</f>
        <v>1 VL</v>
      </c>
      <c r="L9260" s="23">
        <f ca="1">NETWORKDAYS(LeaveTracker[[#This Row],[Start Date]],LeaveTracker[[#This Row],[End Date]],lstHolidays)</f>
        <v>1</v>
      </c>
      <c r="M9260" s="27"/>
    </row>
    <row r="9261" spans="1:13" ht="30" customHeight="1" x14ac:dyDescent="0.3">
      <c r="A9261" s="27">
        <v>5128</v>
      </c>
      <c r="B9261" s="31">
        <v>45273</v>
      </c>
      <c r="C9261" s="31">
        <v>45258</v>
      </c>
      <c r="D9261" s="19" t="s">
        <v>1770</v>
      </c>
      <c r="E9261" s="20" t="str">
        <f>IF(ISBLANK(LeaveTracker[[#This Row],[Employee Name]]),"-----",VLOOKUP(LeaveTracker[[#This Row],[Employee Name]],'List of Employees'!$B$4:$H$767,7))</f>
        <v>SP</v>
      </c>
      <c r="F9261" s="66" t="str">
        <f>IF(ISBLANK(LeaveTracker[[#This Row],[Employee Name]]),"-----",VLOOKUP(LeaveTracker[[#This Row],[Employee Name]],'List of Employees'!$B$4:$H$767,6))</f>
        <v>CASUAL</v>
      </c>
      <c r="G9261" s="24">
        <v>45253</v>
      </c>
      <c r="H9261" s="24">
        <v>45254</v>
      </c>
      <c r="I9261" s="20" t="s">
        <v>81</v>
      </c>
      <c r="K9261" s="57" t="str">
        <f ca="1">LeaveTracker[[#This Row],[Days]]&amp;" "&amp;LeaveTracker[[#This Row],[Type of Leave]]</f>
        <v>2 SL</v>
      </c>
      <c r="L9261" s="23">
        <f ca="1">NETWORKDAYS(LeaveTracker[[#This Row],[Start Date]],LeaveTracker[[#This Row],[End Date]],lstHolidays)</f>
        <v>2</v>
      </c>
      <c r="M9261" s="27"/>
    </row>
    <row r="9262" spans="1:13" ht="30" customHeight="1" x14ac:dyDescent="0.3">
      <c r="A9262" s="27">
        <v>5129</v>
      </c>
      <c r="B9262" s="31">
        <v>45273</v>
      </c>
      <c r="C9262" s="31">
        <v>45253</v>
      </c>
      <c r="D9262" s="19" t="s">
        <v>727</v>
      </c>
      <c r="E9262" s="20" t="str">
        <f>IF(ISBLANK(LeaveTracker[[#This Row],[Employee Name]]),"-----",VLOOKUP(LeaveTracker[[#This Row],[Employee Name]],'List of Employees'!$B$4:$H$767,7))</f>
        <v>SP</v>
      </c>
      <c r="F9262" s="66" t="str">
        <f>IF(ISBLANK(LeaveTracker[[#This Row],[Employee Name]]),"-----",VLOOKUP(LeaveTracker[[#This Row],[Employee Name]],'List of Employees'!$B$4:$H$767,6))</f>
        <v>PERMANENT</v>
      </c>
      <c r="G9262" s="24">
        <v>45252</v>
      </c>
      <c r="H9262" s="24">
        <v>45252</v>
      </c>
      <c r="I9262" s="20" t="s">
        <v>81</v>
      </c>
      <c r="K9262" s="57" t="str">
        <f ca="1">LeaveTracker[[#This Row],[Days]]&amp;" "&amp;LeaveTracker[[#This Row],[Type of Leave]]</f>
        <v>1 SL</v>
      </c>
      <c r="L9262" s="23">
        <f ca="1">NETWORKDAYS(LeaveTracker[[#This Row],[Start Date]],LeaveTracker[[#This Row],[End Date]],lstHolidays)</f>
        <v>1</v>
      </c>
      <c r="M9262" s="27"/>
    </row>
    <row r="9263" spans="1:13" ht="30" customHeight="1" x14ac:dyDescent="0.3">
      <c r="A9263" s="27">
        <v>5130</v>
      </c>
      <c r="B9263" s="31">
        <v>45273</v>
      </c>
      <c r="C9263" s="31">
        <v>45240</v>
      </c>
      <c r="D9263" s="19" t="s">
        <v>2219</v>
      </c>
      <c r="E9263" s="20" t="str">
        <f>IF(ISBLANK(LeaveTracker[[#This Row],[Employee Name]]),"-----",VLOOKUP(LeaveTracker[[#This Row],[Employee Name]],'List of Employees'!$B$4:$H$767,7))</f>
        <v>SANGGUNIANG PANLUNGSOD</v>
      </c>
      <c r="F9263" s="66" t="str">
        <f>IF(ISBLANK(LeaveTracker[[#This Row],[Employee Name]]),"-----",VLOOKUP(LeaveTracker[[#This Row],[Employee Name]],'List of Employees'!$B$4:$H$767,6))</f>
        <v>PERMANENT</v>
      </c>
      <c r="G9263" s="24">
        <v>45247</v>
      </c>
      <c r="H9263" s="24">
        <v>45247</v>
      </c>
      <c r="I9263" s="20" t="s">
        <v>82</v>
      </c>
      <c r="K9263" s="57" t="str">
        <f ca="1">LeaveTracker[[#This Row],[Days]]&amp;" "&amp;LeaveTracker[[#This Row],[Type of Leave]]</f>
        <v>1 VL</v>
      </c>
      <c r="L9263" s="23">
        <f ca="1">NETWORKDAYS(LeaveTracker[[#This Row],[Start Date]],LeaveTracker[[#This Row],[End Date]],lstHolidays)</f>
        <v>1</v>
      </c>
      <c r="M9263" s="27"/>
    </row>
    <row r="9264" spans="1:13" ht="30" customHeight="1" x14ac:dyDescent="0.3">
      <c r="A9264" s="27">
        <v>5130</v>
      </c>
      <c r="B9264" s="31">
        <v>45273</v>
      </c>
      <c r="C9264" s="31">
        <v>45240</v>
      </c>
      <c r="D9264" s="19" t="s">
        <v>2219</v>
      </c>
      <c r="E9264" s="20" t="str">
        <f>IF(ISBLANK(LeaveTracker[[#This Row],[Employee Name]]),"-----",VLOOKUP(LeaveTracker[[#This Row],[Employee Name]],'List of Employees'!$B$4:$H$767,7))</f>
        <v>SANGGUNIANG PANLUNGSOD</v>
      </c>
      <c r="F9264" s="66" t="str">
        <f>IF(ISBLANK(LeaveTracker[[#This Row],[Employee Name]]),"-----",VLOOKUP(LeaveTracker[[#This Row],[Employee Name]],'List of Employees'!$B$4:$H$767,6))</f>
        <v>PERMANENT</v>
      </c>
      <c r="G9264" s="24">
        <v>45258</v>
      </c>
      <c r="H9264" s="24">
        <v>45258</v>
      </c>
      <c r="I9264" s="20" t="s">
        <v>82</v>
      </c>
      <c r="K9264" s="57" t="str">
        <f ca="1">LeaveTracker[[#This Row],[Days]]&amp;" "&amp;LeaveTracker[[#This Row],[Type of Leave]]</f>
        <v>1 VL</v>
      </c>
      <c r="L9264" s="23">
        <f ca="1">NETWORKDAYS(LeaveTracker[[#This Row],[Start Date]],LeaveTracker[[#This Row],[End Date]],lstHolidays)</f>
        <v>1</v>
      </c>
      <c r="M9264" s="27"/>
    </row>
    <row r="9265" spans="1:13" ht="30" customHeight="1" x14ac:dyDescent="0.3">
      <c r="A9265" s="27">
        <v>5130</v>
      </c>
      <c r="B9265" s="31">
        <v>45273</v>
      </c>
      <c r="C9265" s="31">
        <v>45240</v>
      </c>
      <c r="D9265" s="19" t="s">
        <v>2219</v>
      </c>
      <c r="E9265" s="20" t="str">
        <f>IF(ISBLANK(LeaveTracker[[#This Row],[Employee Name]]),"-----",VLOOKUP(LeaveTracker[[#This Row],[Employee Name]],'List of Employees'!$B$4:$H$767,7))</f>
        <v>SANGGUNIANG PANLUNGSOD</v>
      </c>
      <c r="F9265" s="66" t="str">
        <f>IF(ISBLANK(LeaveTracker[[#This Row],[Employee Name]]),"-----",VLOOKUP(LeaveTracker[[#This Row],[Employee Name]],'List of Employees'!$B$4:$H$767,6))</f>
        <v>PERMANENT</v>
      </c>
      <c r="G9265" s="24">
        <v>45260</v>
      </c>
      <c r="H9265" s="24">
        <v>45260</v>
      </c>
      <c r="I9265" s="20" t="s">
        <v>82</v>
      </c>
      <c r="K9265" s="57" t="str">
        <f ca="1">LeaveTracker[[#This Row],[Days]]&amp;" "&amp;LeaveTracker[[#This Row],[Type of Leave]]</f>
        <v>0 VL</v>
      </c>
      <c r="L9265" s="23">
        <f ca="1">NETWORKDAYS(LeaveTracker[[#This Row],[Start Date]],LeaveTracker[[#This Row],[End Date]],lstHolidays)</f>
        <v>0</v>
      </c>
      <c r="M9265" s="27"/>
    </row>
    <row r="9266" spans="1:13" ht="30" customHeight="1" x14ac:dyDescent="0.3">
      <c r="A9266" s="27">
        <v>5131</v>
      </c>
      <c r="B9266" s="31">
        <v>45273</v>
      </c>
      <c r="C9266" s="31">
        <v>45253</v>
      </c>
      <c r="D9266" s="19" t="s">
        <v>1092</v>
      </c>
      <c r="E9266" s="20" t="str">
        <f>IF(ISBLANK(LeaveTracker[[#This Row],[Employee Name]]),"-----",VLOOKUP(LeaveTracker[[#This Row],[Employee Name]],'List of Employees'!$B$4:$H$767,7))</f>
        <v>VMO</v>
      </c>
      <c r="F9266" s="66" t="str">
        <f>IF(ISBLANK(LeaveTracker[[#This Row],[Employee Name]]),"-----",VLOOKUP(LeaveTracker[[#This Row],[Employee Name]],'List of Employees'!$B$4:$H$767,6))</f>
        <v>PERMANENT</v>
      </c>
      <c r="G9266" s="24">
        <v>45251</v>
      </c>
      <c r="H9266" s="24">
        <v>45251</v>
      </c>
      <c r="I9266" s="20" t="s">
        <v>81</v>
      </c>
      <c r="K9266" s="57" t="str">
        <f ca="1">LeaveTracker[[#This Row],[Days]]&amp;" "&amp;LeaveTracker[[#This Row],[Type of Leave]]</f>
        <v>1 SL</v>
      </c>
      <c r="L9266" s="23">
        <f ca="1">NETWORKDAYS(LeaveTracker[[#This Row],[Start Date]],LeaveTracker[[#This Row],[End Date]],lstHolidays)</f>
        <v>1</v>
      </c>
      <c r="M9266" s="27"/>
    </row>
    <row r="9267" spans="1:13" ht="30" customHeight="1" x14ac:dyDescent="0.3">
      <c r="A9267" s="27">
        <v>5132</v>
      </c>
      <c r="B9267" s="31">
        <v>45273</v>
      </c>
      <c r="C9267" s="31">
        <v>45252</v>
      </c>
      <c r="D9267" s="19" t="s">
        <v>361</v>
      </c>
      <c r="E9267" s="20" t="str">
        <f>IF(ISBLANK(LeaveTracker[[#This Row],[Employee Name]]),"-----",VLOOKUP(LeaveTracker[[#This Row],[Employee Name]],'List of Employees'!$B$4:$H$767,7))</f>
        <v>SP</v>
      </c>
      <c r="F9267" s="66" t="str">
        <f>IF(ISBLANK(LeaveTracker[[#This Row],[Employee Name]]),"-----",VLOOKUP(LeaveTracker[[#This Row],[Employee Name]],'List of Employees'!$B$4:$H$767,6))</f>
        <v>PERMANENT</v>
      </c>
      <c r="G9267" s="24">
        <v>45251</v>
      </c>
      <c r="H9267" s="24">
        <v>45251</v>
      </c>
      <c r="I9267" s="20" t="s">
        <v>81</v>
      </c>
      <c r="K9267" s="57" t="str">
        <f ca="1">LeaveTracker[[#This Row],[Days]]&amp;" "&amp;LeaveTracker[[#This Row],[Type of Leave]]</f>
        <v>1 SL</v>
      </c>
      <c r="L9267" s="23">
        <f ca="1">NETWORKDAYS(LeaveTracker[[#This Row],[Start Date]],LeaveTracker[[#This Row],[End Date]],lstHolidays)</f>
        <v>1</v>
      </c>
      <c r="M9267" s="27"/>
    </row>
    <row r="9268" spans="1:13" ht="30" customHeight="1" x14ac:dyDescent="0.3">
      <c r="A9268" s="27">
        <v>5133</v>
      </c>
      <c r="B9268" s="31">
        <v>45273</v>
      </c>
      <c r="C9268" s="31">
        <v>45264</v>
      </c>
      <c r="D9268" s="19" t="s">
        <v>668</v>
      </c>
      <c r="E9268" s="20" t="str">
        <f>IF(ISBLANK(LeaveTracker[[#This Row],[Employee Name]]),"-----",VLOOKUP(LeaveTracker[[#This Row],[Employee Name]],'List of Employees'!$B$4:$H$767,7))</f>
        <v>SP</v>
      </c>
      <c r="F9268" s="66" t="str">
        <f>IF(ISBLANK(LeaveTracker[[#This Row],[Employee Name]]),"-----",VLOOKUP(LeaveTracker[[#This Row],[Employee Name]],'List of Employees'!$B$4:$H$767,6))</f>
        <v>PERMANENT</v>
      </c>
      <c r="G9268" s="24">
        <v>45274</v>
      </c>
      <c r="H9268" s="24">
        <v>45274</v>
      </c>
      <c r="I9268" s="19" t="s">
        <v>297</v>
      </c>
      <c r="J9268" s="42" t="s">
        <v>1000</v>
      </c>
      <c r="K9268" s="57" t="str">
        <f ca="1">LeaveTracker[[#This Row],[Days]]&amp;" "&amp;LeaveTracker[[#This Row],[Type of Leave]]</f>
        <v>1 OTHER</v>
      </c>
      <c r="L9268" s="23">
        <f ca="1">NETWORKDAYS(LeaveTracker[[#This Row],[Start Date]],LeaveTracker[[#This Row],[End Date]],lstHolidays)</f>
        <v>1</v>
      </c>
      <c r="M9268" s="27"/>
    </row>
    <row r="9269" spans="1:13" ht="30" customHeight="1" x14ac:dyDescent="0.3">
      <c r="A9269" s="27">
        <v>5134</v>
      </c>
      <c r="B9269" s="31">
        <v>45273</v>
      </c>
      <c r="C9269" s="31">
        <v>45254</v>
      </c>
      <c r="D9269" s="19" t="s">
        <v>732</v>
      </c>
      <c r="E9269" s="20" t="str">
        <f>IF(ISBLANK(LeaveTracker[[#This Row],[Employee Name]]),"-----",VLOOKUP(LeaveTracker[[#This Row],[Employee Name]],'List of Employees'!$B$4:$H$767,7))</f>
        <v>SP</v>
      </c>
      <c r="F9269" s="66" t="str">
        <f>IF(ISBLANK(LeaveTracker[[#This Row],[Employee Name]]),"-----",VLOOKUP(LeaveTracker[[#This Row],[Employee Name]],'List of Employees'!$B$4:$H$767,6))</f>
        <v>PERMANENT</v>
      </c>
      <c r="G9269" s="24">
        <v>45253</v>
      </c>
      <c r="H9269" s="24">
        <v>45253</v>
      </c>
      <c r="I9269" s="20" t="s">
        <v>81</v>
      </c>
      <c r="K9269" s="57" t="str">
        <f ca="1">LeaveTracker[[#This Row],[Days]]&amp;" "&amp;LeaveTracker[[#This Row],[Type of Leave]]</f>
        <v>1 SL</v>
      </c>
      <c r="L9269" s="23">
        <f ca="1">NETWORKDAYS(LeaveTracker[[#This Row],[Start Date]],LeaveTracker[[#This Row],[End Date]],lstHolidays)</f>
        <v>1</v>
      </c>
      <c r="M9269" s="27"/>
    </row>
    <row r="9270" spans="1:13" ht="30" customHeight="1" x14ac:dyDescent="0.3">
      <c r="A9270" s="27">
        <v>5135</v>
      </c>
      <c r="B9270" s="31">
        <v>45273</v>
      </c>
      <c r="C9270" s="31">
        <v>45255</v>
      </c>
      <c r="D9270" s="19" t="s">
        <v>1991</v>
      </c>
      <c r="E9270" s="20" t="str">
        <f>IF(ISBLANK(LeaveTracker[[#This Row],[Employee Name]]),"-----",VLOOKUP(LeaveTracker[[#This Row],[Employee Name]],'List of Employees'!$B$4:$H$767,7))</f>
        <v>VMO</v>
      </c>
      <c r="F9270" s="66" t="str">
        <f>IF(ISBLANK(LeaveTracker[[#This Row],[Employee Name]]),"-----",VLOOKUP(LeaveTracker[[#This Row],[Employee Name]],'List of Employees'!$B$4:$H$767,6))</f>
        <v>PERMANENT</v>
      </c>
      <c r="G9270" s="24">
        <v>45265</v>
      </c>
      <c r="H9270" s="24">
        <v>45265</v>
      </c>
      <c r="I9270" s="20" t="s">
        <v>297</v>
      </c>
      <c r="J9270" s="42" t="s">
        <v>1000</v>
      </c>
      <c r="K9270" s="57" t="str">
        <f ca="1">LeaveTracker[[#This Row],[Days]]&amp;" "&amp;LeaveTracker[[#This Row],[Type of Leave]]</f>
        <v>1 OTHER</v>
      </c>
      <c r="L9270" s="23">
        <f ca="1">NETWORKDAYS(LeaveTracker[[#This Row],[Start Date]],LeaveTracker[[#This Row],[End Date]],lstHolidays)</f>
        <v>1</v>
      </c>
      <c r="M9270" s="27"/>
    </row>
    <row r="9271" spans="1:13" ht="30" customHeight="1" x14ac:dyDescent="0.3">
      <c r="A9271" s="27">
        <v>5136</v>
      </c>
      <c r="B9271" s="31">
        <v>45273</v>
      </c>
      <c r="C9271" s="31">
        <v>45234</v>
      </c>
      <c r="D9271" s="19" t="s">
        <v>2175</v>
      </c>
      <c r="E9271" s="20" t="str">
        <f>IF(ISBLANK(LeaveTracker[[#This Row],[Employee Name]]),"-----",VLOOKUP(LeaveTracker[[#This Row],[Employee Name]],'List of Employees'!$B$4:$H$767,7))</f>
        <v>HALL OF JUSTICE</v>
      </c>
      <c r="F9271" s="66" t="str">
        <f>IF(ISBLANK(LeaveTracker[[#This Row],[Employee Name]]),"-----",VLOOKUP(LeaveTracker[[#This Row],[Employee Name]],'List of Employees'!$B$4:$H$767,6))</f>
        <v>CASUAL</v>
      </c>
      <c r="G9271" s="24">
        <v>45257</v>
      </c>
      <c r="H9271" s="24">
        <v>45258</v>
      </c>
      <c r="I9271" s="20" t="s">
        <v>81</v>
      </c>
      <c r="K9271" s="57" t="str">
        <f ca="1">LeaveTracker[[#This Row],[Days]]&amp;" "&amp;LeaveTracker[[#This Row],[Type of Leave]]</f>
        <v>2 SL</v>
      </c>
      <c r="L9271" s="23">
        <f ca="1">NETWORKDAYS(LeaveTracker[[#This Row],[Start Date]],LeaveTracker[[#This Row],[End Date]],lstHolidays)</f>
        <v>2</v>
      </c>
      <c r="M9271" s="27"/>
    </row>
    <row r="9272" spans="1:13" ht="30" customHeight="1" x14ac:dyDescent="0.3">
      <c r="A9272" s="27">
        <v>5137</v>
      </c>
      <c r="B9272" s="31">
        <v>45273</v>
      </c>
      <c r="C9272" s="31">
        <v>45251</v>
      </c>
      <c r="D9272" s="19" t="s">
        <v>521</v>
      </c>
      <c r="E9272" s="20" t="str">
        <f>IF(ISBLANK(LeaveTracker[[#This Row],[Employee Name]]),"-----",VLOOKUP(LeaveTracker[[#This Row],[Employee Name]],'List of Employees'!$B$4:$H$767,7))</f>
        <v>PIO</v>
      </c>
      <c r="F9272" s="66" t="str">
        <f>IF(ISBLANK(LeaveTracker[[#This Row],[Employee Name]]),"-----",VLOOKUP(LeaveTracker[[#This Row],[Employee Name]],'List of Employees'!$B$4:$H$767,6))</f>
        <v>PERMANENT</v>
      </c>
      <c r="G9272" s="24">
        <v>45281</v>
      </c>
      <c r="H9272" s="24">
        <v>45282</v>
      </c>
      <c r="I9272" s="20" t="s">
        <v>82</v>
      </c>
      <c r="K9272" s="57" t="str">
        <f ca="1">LeaveTracker[[#This Row],[Days]]&amp;" "&amp;LeaveTracker[[#This Row],[Type of Leave]]</f>
        <v>2 VL</v>
      </c>
      <c r="L9272" s="23">
        <f ca="1">NETWORKDAYS(LeaveTracker[[#This Row],[Start Date]],LeaveTracker[[#This Row],[End Date]],lstHolidays)</f>
        <v>2</v>
      </c>
      <c r="M9272" s="27"/>
    </row>
    <row r="9273" spans="1:13" ht="30" customHeight="1" x14ac:dyDescent="0.3">
      <c r="A9273" s="27">
        <v>5137</v>
      </c>
      <c r="B9273" s="31">
        <v>45273</v>
      </c>
      <c r="C9273" s="31">
        <v>45251</v>
      </c>
      <c r="D9273" s="19" t="s">
        <v>521</v>
      </c>
      <c r="E9273" s="20" t="str">
        <f>IF(ISBLANK(LeaveTracker[[#This Row],[Employee Name]]),"-----",VLOOKUP(LeaveTracker[[#This Row],[Employee Name]],'List of Employees'!$B$4:$H$767,7))</f>
        <v>PIO</v>
      </c>
      <c r="F9273" s="66" t="str">
        <f>IF(ISBLANK(LeaveTracker[[#This Row],[Employee Name]]),"-----",VLOOKUP(LeaveTracker[[#This Row],[Employee Name]],'List of Employees'!$B$4:$H$767,6))</f>
        <v>PERMANENT</v>
      </c>
      <c r="G9273" s="24">
        <v>45287</v>
      </c>
      <c r="H9273" s="21">
        <v>45289</v>
      </c>
      <c r="I9273" s="20" t="s">
        <v>82</v>
      </c>
      <c r="K9273" s="57" t="str">
        <f ca="1">LeaveTracker[[#This Row],[Days]]&amp;" "&amp;LeaveTracker[[#This Row],[Type of Leave]]</f>
        <v>3 VL</v>
      </c>
      <c r="L9273" s="23">
        <f ca="1">NETWORKDAYS(LeaveTracker[[#This Row],[Start Date]],LeaveTracker[[#This Row],[End Date]],lstHolidays)</f>
        <v>3</v>
      </c>
      <c r="M9273" s="27"/>
    </row>
    <row r="9274" spans="1:13" ht="30" customHeight="1" x14ac:dyDescent="0.3">
      <c r="A9274" s="27">
        <v>5138</v>
      </c>
      <c r="B9274" s="31">
        <v>45273</v>
      </c>
      <c r="C9274" s="31">
        <v>45258</v>
      </c>
      <c r="D9274" s="19" t="s">
        <v>194</v>
      </c>
      <c r="E9274" s="20" t="str">
        <f>IF(ISBLANK(LeaveTracker[[#This Row],[Employee Name]]),"-----",VLOOKUP(LeaveTracker[[#This Row],[Employee Name]],'List of Employees'!$B$4:$H$767,7))</f>
        <v>CCT</v>
      </c>
      <c r="F9274" s="66" t="str">
        <f>IF(ISBLANK(LeaveTracker[[#This Row],[Employee Name]]),"-----",VLOOKUP(LeaveTracker[[#This Row],[Employee Name]],'List of Employees'!$B$4:$H$767,6))</f>
        <v>PERMANENT</v>
      </c>
      <c r="G9274" s="24">
        <v>45247</v>
      </c>
      <c r="H9274" s="24">
        <v>45247</v>
      </c>
      <c r="I9274" s="20" t="s">
        <v>81</v>
      </c>
      <c r="K9274" s="57" t="str">
        <f ca="1">LeaveTracker[[#This Row],[Days]]&amp;" "&amp;LeaveTracker[[#This Row],[Type of Leave]]</f>
        <v>1 SL</v>
      </c>
      <c r="L9274" s="23">
        <f ca="1">NETWORKDAYS(LeaveTracker[[#This Row],[Start Date]],LeaveTracker[[#This Row],[End Date]],lstHolidays)</f>
        <v>1</v>
      </c>
      <c r="M9274" s="27"/>
    </row>
    <row r="9275" spans="1:13" ht="30" customHeight="1" x14ac:dyDescent="0.3">
      <c r="A9275" s="27">
        <v>5138</v>
      </c>
      <c r="B9275" s="31">
        <v>45273</v>
      </c>
      <c r="C9275" s="31">
        <v>45258</v>
      </c>
      <c r="D9275" s="19" t="s">
        <v>194</v>
      </c>
      <c r="E9275" s="20" t="str">
        <f>IF(ISBLANK(LeaveTracker[[#This Row],[Employee Name]]),"-----",VLOOKUP(LeaveTracker[[#This Row],[Employee Name]],'List of Employees'!$B$4:$H$767,7))</f>
        <v>CCT</v>
      </c>
      <c r="F9275" s="66" t="str">
        <f>IF(ISBLANK(LeaveTracker[[#This Row],[Employee Name]]),"-----",VLOOKUP(LeaveTracker[[#This Row],[Employee Name]],'List of Employees'!$B$4:$H$767,6))</f>
        <v>PERMANENT</v>
      </c>
      <c r="G9275" s="24">
        <v>45250</v>
      </c>
      <c r="H9275" s="24">
        <v>45254</v>
      </c>
      <c r="I9275" s="20" t="s">
        <v>81</v>
      </c>
      <c r="K9275" s="57" t="str">
        <f ca="1">LeaveTracker[[#This Row],[Days]]&amp;" "&amp;LeaveTracker[[#This Row],[Type of Leave]]</f>
        <v>5 SL</v>
      </c>
      <c r="L9275" s="23">
        <f ca="1">NETWORKDAYS(LeaveTracker[[#This Row],[Start Date]],LeaveTracker[[#This Row],[End Date]],lstHolidays)</f>
        <v>5</v>
      </c>
      <c r="M9275" s="27"/>
    </row>
    <row r="9276" spans="1:13" ht="30" customHeight="1" x14ac:dyDescent="0.3">
      <c r="A9276" s="27">
        <v>5139</v>
      </c>
      <c r="B9276" s="31">
        <v>45273</v>
      </c>
      <c r="C9276" s="31">
        <v>45258</v>
      </c>
      <c r="D9276" s="19" t="s">
        <v>852</v>
      </c>
      <c r="E9276" s="20" t="str">
        <f>IF(ISBLANK(LeaveTracker[[#This Row],[Employee Name]]),"-----",VLOOKUP(LeaveTracker[[#This Row],[Employee Name]],'List of Employees'!$B$4:$H$767,7))</f>
        <v>LCR</v>
      </c>
      <c r="F9276" s="66" t="str">
        <f>IF(ISBLANK(LeaveTracker[[#This Row],[Employee Name]]),"-----",VLOOKUP(LeaveTracker[[#This Row],[Employee Name]],'List of Employees'!$B$4:$H$767,6))</f>
        <v>PERMANENT</v>
      </c>
      <c r="G9276" s="24">
        <v>45254</v>
      </c>
      <c r="H9276" s="24">
        <v>45254</v>
      </c>
      <c r="I9276" s="20" t="s">
        <v>81</v>
      </c>
      <c r="K9276" s="57" t="str">
        <f ca="1">LeaveTracker[[#This Row],[Days]]&amp;" "&amp;LeaveTracker[[#This Row],[Type of Leave]]</f>
        <v>1 SL</v>
      </c>
      <c r="L9276" s="23">
        <f ca="1">NETWORKDAYS(LeaveTracker[[#This Row],[Start Date]],LeaveTracker[[#This Row],[End Date]],lstHolidays)</f>
        <v>1</v>
      </c>
      <c r="M9276" s="27"/>
    </row>
    <row r="9277" spans="1:13" ht="30" customHeight="1" x14ac:dyDescent="0.3">
      <c r="A9277" s="27">
        <v>5140</v>
      </c>
      <c r="B9277" s="31">
        <v>45273</v>
      </c>
      <c r="C9277" s="31">
        <v>45261</v>
      </c>
      <c r="D9277" s="19" t="s">
        <v>2579</v>
      </c>
      <c r="E9277" s="20" t="str">
        <f>IF(ISBLANK(LeaveTracker[[#This Row],[Employee Name]]),"-----",VLOOKUP(LeaveTracker[[#This Row],[Employee Name]],'List of Employees'!$B$4:$H$767,7))</f>
        <v>CSWDO</v>
      </c>
      <c r="F9277" s="66" t="str">
        <f>IF(ISBLANK(LeaveTracker[[#This Row],[Employee Name]]),"-----",VLOOKUP(LeaveTracker[[#This Row],[Employee Name]],'List of Employees'!$B$4:$H$767,6))</f>
        <v>PERMANENT</v>
      </c>
      <c r="G9277" s="24">
        <v>45286</v>
      </c>
      <c r="H9277" s="24">
        <v>45289</v>
      </c>
      <c r="I9277" s="20" t="s">
        <v>82</v>
      </c>
      <c r="K9277" s="57" t="str">
        <f ca="1">LeaveTracker[[#This Row],[Days]]&amp;" "&amp;LeaveTracker[[#This Row],[Type of Leave]]</f>
        <v>3 VL</v>
      </c>
      <c r="L9277" s="23">
        <f ca="1">NETWORKDAYS(LeaveTracker[[#This Row],[Start Date]],LeaveTracker[[#This Row],[End Date]],lstHolidays)</f>
        <v>3</v>
      </c>
      <c r="M9277" s="27"/>
    </row>
    <row r="9278" spans="1:13" ht="30" customHeight="1" x14ac:dyDescent="0.3">
      <c r="A9278" s="27">
        <v>5141</v>
      </c>
      <c r="B9278" s="31">
        <v>45273</v>
      </c>
      <c r="C9278" s="31">
        <v>45264</v>
      </c>
      <c r="D9278" s="19" t="s">
        <v>1848</v>
      </c>
      <c r="E9278" s="20" t="str">
        <f>IF(ISBLANK(LeaveTracker[[#This Row],[Employee Name]]),"-----",VLOOKUP(LeaveTracker[[#This Row],[Employee Name]],'List of Employees'!$B$4:$H$767,7))</f>
        <v>TCSNHS-ISHS</v>
      </c>
      <c r="F9278" s="66" t="str">
        <f>IF(ISBLANK(LeaveTracker[[#This Row],[Employee Name]]),"-----",VLOOKUP(LeaveTracker[[#This Row],[Employee Name]],'List of Employees'!$B$4:$H$767,6))</f>
        <v>CASUAL</v>
      </c>
      <c r="G9278" s="24">
        <v>45267</v>
      </c>
      <c r="H9278" s="24">
        <v>45267</v>
      </c>
      <c r="I9278" s="20" t="s">
        <v>82</v>
      </c>
      <c r="K9278" s="57" t="str">
        <f ca="1">LeaveTracker[[#This Row],[Days]]&amp;" "&amp;LeaveTracker[[#This Row],[Type of Leave]]</f>
        <v>1 VL</v>
      </c>
      <c r="L9278" s="23">
        <f ca="1">NETWORKDAYS(LeaveTracker[[#This Row],[Start Date]],LeaveTracker[[#This Row],[End Date]],lstHolidays)</f>
        <v>1</v>
      </c>
      <c r="M9278" s="27"/>
    </row>
    <row r="9279" spans="1:13" ht="30" customHeight="1" x14ac:dyDescent="0.3">
      <c r="A9279" s="27">
        <v>5141</v>
      </c>
      <c r="B9279" s="31">
        <v>45273</v>
      </c>
      <c r="C9279" s="31">
        <v>45264</v>
      </c>
      <c r="D9279" s="19" t="s">
        <v>1848</v>
      </c>
      <c r="E9279" s="20" t="str">
        <f>IF(ISBLANK(LeaveTracker[[#This Row],[Employee Name]]),"-----",VLOOKUP(LeaveTracker[[#This Row],[Employee Name]],'List of Employees'!$B$4:$H$767,7))</f>
        <v>TCSNHS-ISHS</v>
      </c>
      <c r="F9279" s="66" t="str">
        <f>IF(ISBLANK(LeaveTracker[[#This Row],[Employee Name]]),"-----",VLOOKUP(LeaveTracker[[#This Row],[Employee Name]],'List of Employees'!$B$4:$H$767,6))</f>
        <v>CASUAL</v>
      </c>
      <c r="G9279" s="24">
        <v>45271</v>
      </c>
      <c r="H9279" s="24">
        <v>45273</v>
      </c>
      <c r="I9279" s="20" t="s">
        <v>82</v>
      </c>
      <c r="K9279" s="57" t="str">
        <f ca="1">LeaveTracker[[#This Row],[Days]]&amp;" "&amp;LeaveTracker[[#This Row],[Type of Leave]]</f>
        <v>3 VL</v>
      </c>
      <c r="L9279" s="23">
        <f ca="1">NETWORKDAYS(LeaveTracker[[#This Row],[Start Date]],LeaveTracker[[#This Row],[End Date]],lstHolidays)</f>
        <v>3</v>
      </c>
      <c r="M9279" s="27"/>
    </row>
    <row r="9280" spans="1:13" ht="30" customHeight="1" x14ac:dyDescent="0.3">
      <c r="A9280" s="27">
        <v>5141</v>
      </c>
      <c r="B9280" s="31">
        <v>45273</v>
      </c>
      <c r="C9280" s="31">
        <v>45264</v>
      </c>
      <c r="D9280" s="19" t="s">
        <v>1848</v>
      </c>
      <c r="E9280" s="20" t="str">
        <f>IF(ISBLANK(LeaveTracker[[#This Row],[Employee Name]]),"-----",VLOOKUP(LeaveTracker[[#This Row],[Employee Name]],'List of Employees'!$B$4:$H$767,7))</f>
        <v>TCSNHS-ISHS</v>
      </c>
      <c r="F9280" s="66" t="str">
        <f>IF(ISBLANK(LeaveTracker[[#This Row],[Employee Name]]),"-----",VLOOKUP(LeaveTracker[[#This Row],[Employee Name]],'List of Employees'!$B$4:$H$767,6))</f>
        <v>CASUAL</v>
      </c>
      <c r="G9280" s="24">
        <v>45278</v>
      </c>
      <c r="H9280" s="21">
        <v>45282</v>
      </c>
      <c r="I9280" s="20" t="s">
        <v>82</v>
      </c>
      <c r="K9280" s="57" t="str">
        <f ca="1">LeaveTracker[[#This Row],[Days]]&amp;" "&amp;LeaveTracker[[#This Row],[Type of Leave]]</f>
        <v>5 VL</v>
      </c>
      <c r="L9280" s="23">
        <f ca="1">NETWORKDAYS(LeaveTracker[[#This Row],[Start Date]],LeaveTracker[[#This Row],[End Date]],lstHolidays)</f>
        <v>5</v>
      </c>
      <c r="M9280" s="27"/>
    </row>
    <row r="9281" spans="1:13" ht="30" customHeight="1" x14ac:dyDescent="0.3">
      <c r="A9281" s="27">
        <v>5141</v>
      </c>
      <c r="B9281" s="31">
        <v>45273</v>
      </c>
      <c r="C9281" s="31">
        <v>45264</v>
      </c>
      <c r="D9281" s="19" t="s">
        <v>1848</v>
      </c>
      <c r="E9281" s="20" t="str">
        <f>IF(ISBLANK(LeaveTracker[[#This Row],[Employee Name]]),"-----",VLOOKUP(LeaveTracker[[#This Row],[Employee Name]],'List of Employees'!$B$4:$H$767,7))</f>
        <v>TCSNHS-ISHS</v>
      </c>
      <c r="F9281" s="66" t="str">
        <f>IF(ISBLANK(LeaveTracker[[#This Row],[Employee Name]]),"-----",VLOOKUP(LeaveTracker[[#This Row],[Employee Name]],'List of Employees'!$B$4:$H$767,6))</f>
        <v>CASUAL</v>
      </c>
      <c r="G9281" s="24">
        <v>45287</v>
      </c>
      <c r="H9281" s="24">
        <v>45289</v>
      </c>
      <c r="I9281" s="20" t="s">
        <v>82</v>
      </c>
      <c r="K9281" s="57" t="str">
        <f ca="1">LeaveTracker[[#This Row],[Days]]&amp;" "&amp;LeaveTracker[[#This Row],[Type of Leave]]</f>
        <v>3 VL</v>
      </c>
      <c r="L9281" s="23">
        <f ca="1">NETWORKDAYS(LeaveTracker[[#This Row],[Start Date]],LeaveTracker[[#This Row],[End Date]],lstHolidays)</f>
        <v>3</v>
      </c>
      <c r="M9281" s="27"/>
    </row>
    <row r="9282" spans="1:13" ht="30" customHeight="1" x14ac:dyDescent="0.3">
      <c r="A9282" s="27">
        <v>5142</v>
      </c>
      <c r="B9282" s="31">
        <v>45273</v>
      </c>
      <c r="C9282" s="31">
        <v>45265</v>
      </c>
      <c r="D9282" s="19" t="s">
        <v>237</v>
      </c>
      <c r="E9282" s="20" t="str">
        <f>IF(ISBLANK(LeaveTracker[[#This Row],[Employee Name]]),"-----",VLOOKUP(LeaveTracker[[#This Row],[Employee Name]],'List of Employees'!$B$4:$H$767,7))</f>
        <v>CSWDO</v>
      </c>
      <c r="F9282" s="66" t="str">
        <f>IF(ISBLANK(LeaveTracker[[#This Row],[Employee Name]]),"-----",VLOOKUP(LeaveTracker[[#This Row],[Employee Name]],'List of Employees'!$B$4:$H$767,6))</f>
        <v>PERMANENT</v>
      </c>
      <c r="G9282" s="24">
        <v>45266</v>
      </c>
      <c r="H9282" s="24">
        <v>45266</v>
      </c>
      <c r="I9282" s="19" t="s">
        <v>297</v>
      </c>
      <c r="J9282" s="42" t="s">
        <v>1000</v>
      </c>
      <c r="K9282" s="57" t="str">
        <f ca="1">LeaveTracker[[#This Row],[Days]]&amp;" "&amp;LeaveTracker[[#This Row],[Type of Leave]]</f>
        <v>1 OTHER</v>
      </c>
      <c r="L9282" s="23">
        <f ca="1">NETWORKDAYS(LeaveTracker[[#This Row],[Start Date]],LeaveTracker[[#This Row],[End Date]],lstHolidays)</f>
        <v>1</v>
      </c>
      <c r="M9282" s="27"/>
    </row>
    <row r="9283" spans="1:13" ht="30" customHeight="1" x14ac:dyDescent="0.3">
      <c r="A9283" s="27">
        <v>5143</v>
      </c>
      <c r="B9283" s="31">
        <v>45273</v>
      </c>
      <c r="C9283" s="31">
        <v>45254</v>
      </c>
      <c r="D9283" s="19" t="s">
        <v>2373</v>
      </c>
      <c r="E9283" s="20" t="str">
        <f>IF(ISBLANK(LeaveTracker[[#This Row],[Employee Name]]),"-----",VLOOKUP(LeaveTracker[[#This Row],[Employee Name]],'List of Employees'!$B$4:$H$767,7))</f>
        <v>LCR</v>
      </c>
      <c r="F9283" s="66" t="str">
        <f>IF(ISBLANK(LeaveTracker[[#This Row],[Employee Name]]),"-----",VLOOKUP(LeaveTracker[[#This Row],[Employee Name]],'List of Employees'!$B$4:$H$767,6))</f>
        <v>CASUAL</v>
      </c>
      <c r="G9283" s="24">
        <v>45253</v>
      </c>
      <c r="H9283" s="24">
        <v>45253</v>
      </c>
      <c r="I9283" s="20" t="s">
        <v>81</v>
      </c>
      <c r="K9283" s="57" t="str">
        <f ca="1">LeaveTracker[[#This Row],[Days]]&amp;" "&amp;LeaveTracker[[#This Row],[Type of Leave]]</f>
        <v>1 SL</v>
      </c>
      <c r="L9283" s="23">
        <f ca="1">NETWORKDAYS(LeaveTracker[[#This Row],[Start Date]],LeaveTracker[[#This Row],[End Date]],lstHolidays)</f>
        <v>1</v>
      </c>
      <c r="M9283" s="27"/>
    </row>
    <row r="9284" spans="1:13" ht="30" customHeight="1" x14ac:dyDescent="0.3">
      <c r="A9284" s="27">
        <v>5144</v>
      </c>
      <c r="B9284" s="31">
        <v>45273</v>
      </c>
      <c r="C9284" s="31">
        <v>45260</v>
      </c>
      <c r="D9284" s="19" t="s">
        <v>540</v>
      </c>
      <c r="E9284" s="20" t="str">
        <f>IF(ISBLANK(LeaveTracker[[#This Row],[Employee Name]]),"-----",VLOOKUP(LeaveTracker[[#This Row],[Employee Name]],'List of Employees'!$B$4:$H$767,7))</f>
        <v>LCR</v>
      </c>
      <c r="F9284" s="66" t="str">
        <f>IF(ISBLANK(LeaveTracker[[#This Row],[Employee Name]]),"-----",VLOOKUP(LeaveTracker[[#This Row],[Employee Name]],'List of Employees'!$B$4:$H$767,6))</f>
        <v>PERMANENT</v>
      </c>
      <c r="G9284" s="24">
        <v>45272</v>
      </c>
      <c r="H9284" s="24">
        <v>45272</v>
      </c>
      <c r="I9284" s="20" t="s">
        <v>82</v>
      </c>
      <c r="K9284" s="57" t="str">
        <f ca="1">LeaveTracker[[#This Row],[Days]]&amp;" "&amp;LeaveTracker[[#This Row],[Type of Leave]]</f>
        <v>1 VL</v>
      </c>
      <c r="L9284" s="23">
        <f ca="1">NETWORKDAYS(LeaveTracker[[#This Row],[Start Date]],LeaveTracker[[#This Row],[End Date]],lstHolidays)</f>
        <v>1</v>
      </c>
      <c r="M9284" s="27"/>
    </row>
    <row r="9285" spans="1:13" ht="30" customHeight="1" x14ac:dyDescent="0.3">
      <c r="A9285" s="27">
        <v>5145</v>
      </c>
      <c r="B9285" s="31">
        <v>45273</v>
      </c>
      <c r="C9285" s="31">
        <v>45258</v>
      </c>
      <c r="D9285" s="19" t="s">
        <v>542</v>
      </c>
      <c r="E9285" s="20" t="str">
        <f>IF(ISBLANK(LeaveTracker[[#This Row],[Employee Name]]),"-----",VLOOKUP(LeaveTracker[[#This Row],[Employee Name]],'List of Employees'!$B$4:$H$767,7))</f>
        <v>LCR</v>
      </c>
      <c r="F9285" s="66" t="str">
        <f>IF(ISBLANK(LeaveTracker[[#This Row],[Employee Name]]),"-----",VLOOKUP(LeaveTracker[[#This Row],[Employee Name]],'List of Employees'!$B$4:$H$767,6))</f>
        <v>PERMANENT</v>
      </c>
      <c r="G9285" s="24">
        <v>45267</v>
      </c>
      <c r="H9285" s="24">
        <v>45267</v>
      </c>
      <c r="I9285" s="20" t="s">
        <v>82</v>
      </c>
      <c r="K9285" s="57" t="str">
        <f ca="1">LeaveTracker[[#This Row],[Days]]&amp;" "&amp;LeaveTracker[[#This Row],[Type of Leave]]</f>
        <v>1 VL</v>
      </c>
      <c r="L9285" s="23">
        <f ca="1">NETWORKDAYS(LeaveTracker[[#This Row],[Start Date]],LeaveTracker[[#This Row],[End Date]],lstHolidays)</f>
        <v>1</v>
      </c>
      <c r="M9285" s="27"/>
    </row>
    <row r="9286" spans="1:13" ht="30" customHeight="1" x14ac:dyDescent="0.3">
      <c r="A9286" s="27">
        <v>5146</v>
      </c>
      <c r="B9286" s="31">
        <v>45273</v>
      </c>
      <c r="C9286" s="31">
        <v>45258</v>
      </c>
      <c r="D9286" s="19" t="s">
        <v>719</v>
      </c>
      <c r="E9286" s="20" t="str">
        <f>IF(ISBLANK(LeaveTracker[[#This Row],[Employee Name]]),"-----",VLOOKUP(LeaveTracker[[#This Row],[Employee Name]],'List of Employees'!$B$4:$H$767,7))</f>
        <v>LCR</v>
      </c>
      <c r="F9286" s="66" t="str">
        <f>IF(ISBLANK(LeaveTracker[[#This Row],[Employee Name]]),"-----",VLOOKUP(LeaveTracker[[#This Row],[Employee Name]],'List of Employees'!$B$4:$H$767,6))</f>
        <v>PERMANENT</v>
      </c>
      <c r="G9286" s="24">
        <v>45254</v>
      </c>
      <c r="H9286" s="24">
        <v>45254</v>
      </c>
      <c r="I9286" s="20" t="s">
        <v>81</v>
      </c>
      <c r="K9286" s="57" t="str">
        <f ca="1">LeaveTracker[[#This Row],[Days]]&amp;" "&amp;LeaveTracker[[#This Row],[Type of Leave]]</f>
        <v>1 SL</v>
      </c>
      <c r="L9286" s="23">
        <f ca="1">NETWORKDAYS(LeaveTracker[[#This Row],[Start Date]],LeaveTracker[[#This Row],[End Date]],lstHolidays)</f>
        <v>1</v>
      </c>
      <c r="M9286" s="27"/>
    </row>
    <row r="9287" spans="1:13" ht="30" customHeight="1" x14ac:dyDescent="0.3">
      <c r="A9287" s="27">
        <v>5147</v>
      </c>
      <c r="B9287" s="31">
        <v>45273</v>
      </c>
      <c r="C9287" s="31">
        <v>45253</v>
      </c>
      <c r="D9287" s="19" t="s">
        <v>756</v>
      </c>
      <c r="E9287" s="20" t="str">
        <f>IF(ISBLANK(LeaveTracker[[#This Row],[Employee Name]]),"-----",VLOOKUP(LeaveTracker[[#This Row],[Employee Name]],'List of Employees'!$B$4:$H$767,7))</f>
        <v>CTO</v>
      </c>
      <c r="F9287" s="66" t="str">
        <f>IF(ISBLANK(LeaveTracker[[#This Row],[Employee Name]]),"-----",VLOOKUP(LeaveTracker[[#This Row],[Employee Name]],'List of Employees'!$B$4:$H$767,6))</f>
        <v>PERMANENT</v>
      </c>
      <c r="G9287" s="24">
        <v>45261</v>
      </c>
      <c r="H9287" s="24">
        <v>45261</v>
      </c>
      <c r="I9287" s="20" t="s">
        <v>82</v>
      </c>
      <c r="K9287" s="57" t="str">
        <f ca="1">LeaveTracker[[#This Row],[Days]]&amp;" "&amp;LeaveTracker[[#This Row],[Type of Leave]]</f>
        <v>1 VL</v>
      </c>
      <c r="L9287" s="23">
        <f ca="1">NETWORKDAYS(LeaveTracker[[#This Row],[Start Date]],LeaveTracker[[#This Row],[End Date]],lstHolidays)</f>
        <v>1</v>
      </c>
      <c r="M9287" s="27"/>
    </row>
    <row r="9288" spans="1:13" ht="30" customHeight="1" x14ac:dyDescent="0.3">
      <c r="A9288" s="27">
        <v>5148</v>
      </c>
      <c r="B9288" s="31">
        <v>45273</v>
      </c>
      <c r="C9288" s="31">
        <v>45258</v>
      </c>
      <c r="D9288" s="19" t="s">
        <v>1077</v>
      </c>
      <c r="E9288" s="20" t="str">
        <f>IF(ISBLANK(LeaveTracker[[#This Row],[Employee Name]]),"-----",VLOOKUP(LeaveTracker[[#This Row],[Employee Name]],'List of Employees'!$B$4:$H$767,7))</f>
        <v>CTO</v>
      </c>
      <c r="F9288" s="66" t="str">
        <f>IF(ISBLANK(LeaveTracker[[#This Row],[Employee Name]]),"-----",VLOOKUP(LeaveTracker[[#This Row],[Employee Name]],'List of Employees'!$B$4:$H$767,6))</f>
        <v>PERMANENT</v>
      </c>
      <c r="G9288" s="24">
        <v>45252</v>
      </c>
      <c r="H9288" s="24">
        <v>45254</v>
      </c>
      <c r="I9288" s="20" t="s">
        <v>297</v>
      </c>
      <c r="J9288" s="42" t="s">
        <v>1000</v>
      </c>
      <c r="K9288" s="57" t="str">
        <f ca="1">LeaveTracker[[#This Row],[Days]]&amp;" "&amp;LeaveTracker[[#This Row],[Type of Leave]]</f>
        <v>3 OTHER</v>
      </c>
      <c r="L9288" s="23">
        <f ca="1">NETWORKDAYS(LeaveTracker[[#This Row],[Start Date]],LeaveTracker[[#This Row],[End Date]],lstHolidays)</f>
        <v>3</v>
      </c>
      <c r="M9288" s="27"/>
    </row>
    <row r="9289" spans="1:13" ht="30" customHeight="1" x14ac:dyDescent="0.3">
      <c r="A9289" s="27">
        <v>5149</v>
      </c>
      <c r="B9289" s="31">
        <v>45273</v>
      </c>
      <c r="C9289" s="31">
        <v>45259</v>
      </c>
      <c r="D9289" s="19" t="s">
        <v>370</v>
      </c>
      <c r="E9289" s="20" t="str">
        <f>IF(ISBLANK(LeaveTracker[[#This Row],[Employee Name]]),"-----",VLOOKUP(LeaveTracker[[#This Row],[Employee Name]],'List of Employees'!$B$4:$H$767,7))</f>
        <v>LIBRARY</v>
      </c>
      <c r="F9289" s="66" t="str">
        <f>IF(ISBLANK(LeaveTracker[[#This Row],[Employee Name]]),"-----",VLOOKUP(LeaveTracker[[#This Row],[Employee Name]],'List of Employees'!$B$4:$H$767,6))</f>
        <v>PERMANENT</v>
      </c>
      <c r="G9289" s="24">
        <v>45258</v>
      </c>
      <c r="H9289" s="24">
        <v>45258</v>
      </c>
      <c r="I9289" s="20" t="s">
        <v>81</v>
      </c>
      <c r="K9289" s="57" t="str">
        <f ca="1">LeaveTracker[[#This Row],[Days]]&amp;" "&amp;LeaveTracker[[#This Row],[Type of Leave]]</f>
        <v>1 SL</v>
      </c>
      <c r="L9289" s="23">
        <f ca="1">NETWORKDAYS(LeaveTracker[[#This Row],[Start Date]],LeaveTracker[[#This Row],[End Date]],lstHolidays)</f>
        <v>1</v>
      </c>
      <c r="M9289" s="27"/>
    </row>
    <row r="9290" spans="1:13" ht="30" customHeight="1" x14ac:dyDescent="0.3">
      <c r="A9290" s="27">
        <v>5150</v>
      </c>
      <c r="B9290" s="31">
        <v>45273</v>
      </c>
      <c r="C9290" s="31">
        <v>45252</v>
      </c>
      <c r="D9290" s="19" t="s">
        <v>941</v>
      </c>
      <c r="E9290" s="20" t="str">
        <f>IF(ISBLANK(LeaveTracker[[#This Row],[Employee Name]]),"-----",VLOOKUP(LeaveTracker[[#This Row],[Employee Name]],'List of Employees'!$B$4:$H$767,7))</f>
        <v>EEO/ CITY MARKET</v>
      </c>
      <c r="F9290" s="66" t="str">
        <f>IF(ISBLANK(LeaveTracker[[#This Row],[Employee Name]]),"-----",VLOOKUP(LeaveTracker[[#This Row],[Employee Name]],'List of Employees'!$B$4:$H$767,6))</f>
        <v>PERMANENT</v>
      </c>
      <c r="G9290" s="24">
        <v>45246</v>
      </c>
      <c r="H9290" s="24">
        <v>45246</v>
      </c>
      <c r="I9290" s="20" t="s">
        <v>81</v>
      </c>
      <c r="K9290" s="57" t="str">
        <f ca="1">LeaveTracker[[#This Row],[Days]]&amp;" "&amp;LeaveTracker[[#This Row],[Type of Leave]]</f>
        <v>1 SL</v>
      </c>
      <c r="L9290" s="23">
        <f ca="1">NETWORKDAYS(LeaveTracker[[#This Row],[Start Date]],LeaveTracker[[#This Row],[End Date]],lstHolidays)</f>
        <v>1</v>
      </c>
      <c r="M9290" s="27"/>
    </row>
    <row r="9291" spans="1:13" ht="30" customHeight="1" x14ac:dyDescent="0.3">
      <c r="A9291" s="27">
        <v>5151</v>
      </c>
      <c r="B9291" s="31">
        <v>45273</v>
      </c>
      <c r="C9291" s="31">
        <v>45250</v>
      </c>
      <c r="D9291" s="19" t="s">
        <v>2581</v>
      </c>
      <c r="E9291" s="20" t="str">
        <f>IF(ISBLANK(LeaveTracker[[#This Row],[Employee Name]]),"-----",VLOOKUP(LeaveTracker[[#This Row],[Employee Name]],'List of Employees'!$B$4:$H$767,7))</f>
        <v>CCT</v>
      </c>
      <c r="F9291" s="66" t="str">
        <f>IF(ISBLANK(LeaveTracker[[#This Row],[Employee Name]]),"-----",VLOOKUP(LeaveTracker[[#This Row],[Employee Name]],'List of Employees'!$B$4:$H$767,6))</f>
        <v>CASUAL</v>
      </c>
      <c r="G9291" s="24">
        <v>45247</v>
      </c>
      <c r="H9291" s="24">
        <v>45247</v>
      </c>
      <c r="I9291" s="20" t="s">
        <v>81</v>
      </c>
      <c r="K9291" s="57" t="str">
        <f ca="1">LeaveTracker[[#This Row],[Days]]&amp;" "&amp;LeaveTracker[[#This Row],[Type of Leave]]</f>
        <v>1 SL</v>
      </c>
      <c r="L9291" s="23">
        <f ca="1">NETWORKDAYS(LeaveTracker[[#This Row],[Start Date]],LeaveTracker[[#This Row],[End Date]],lstHolidays)</f>
        <v>1</v>
      </c>
      <c r="M9291" s="27"/>
    </row>
    <row r="9292" spans="1:13" ht="30" customHeight="1" x14ac:dyDescent="0.3">
      <c r="A9292" s="27">
        <v>5152</v>
      </c>
      <c r="B9292" s="31">
        <v>45273</v>
      </c>
      <c r="C9292" s="31">
        <v>45252</v>
      </c>
      <c r="D9292" s="19" t="s">
        <v>2581</v>
      </c>
      <c r="E9292" s="20" t="str">
        <f>IF(ISBLANK(LeaveTracker[[#This Row],[Employee Name]]),"-----",VLOOKUP(LeaveTracker[[#This Row],[Employee Name]],'List of Employees'!$B$4:$H$767,7))</f>
        <v>CCT</v>
      </c>
      <c r="F9292" s="66" t="str">
        <f>IF(ISBLANK(LeaveTracker[[#This Row],[Employee Name]]),"-----",VLOOKUP(LeaveTracker[[#This Row],[Employee Name]],'List of Employees'!$B$4:$H$767,6))</f>
        <v>CASUAL</v>
      </c>
      <c r="G9292" s="24">
        <v>45251</v>
      </c>
      <c r="H9292" s="24">
        <v>45251</v>
      </c>
      <c r="I9292" s="20" t="s">
        <v>81</v>
      </c>
      <c r="K9292" s="57" t="str">
        <f ca="1">LeaveTracker[[#This Row],[Days]]&amp;" "&amp;LeaveTracker[[#This Row],[Type of Leave]]</f>
        <v>1 SL</v>
      </c>
      <c r="L9292" s="23">
        <f ca="1">NETWORKDAYS(LeaveTracker[[#This Row],[Start Date]],LeaveTracker[[#This Row],[End Date]],lstHolidays)</f>
        <v>1</v>
      </c>
      <c r="M9292" s="27"/>
    </row>
    <row r="9293" spans="1:13" ht="30" customHeight="1" x14ac:dyDescent="0.3">
      <c r="A9293" s="27">
        <v>5153</v>
      </c>
      <c r="B9293" s="31">
        <v>45273</v>
      </c>
      <c r="C9293" s="31">
        <v>45224</v>
      </c>
      <c r="D9293" s="19" t="s">
        <v>2581</v>
      </c>
      <c r="E9293" s="20" t="str">
        <f>IF(ISBLANK(LeaveTracker[[#This Row],[Employee Name]]),"-----",VLOOKUP(LeaveTracker[[#This Row],[Employee Name]],'List of Employees'!$B$4:$H$767,7))</f>
        <v>CCT</v>
      </c>
      <c r="F9293" s="66" t="str">
        <f>IF(ISBLANK(LeaveTracker[[#This Row],[Employee Name]]),"-----",VLOOKUP(LeaveTracker[[#This Row],[Employee Name]],'List of Employees'!$B$4:$H$767,6))</f>
        <v>CASUAL</v>
      </c>
      <c r="G9293" s="24">
        <v>45222</v>
      </c>
      <c r="H9293" s="24">
        <v>45223</v>
      </c>
      <c r="I9293" s="20" t="s">
        <v>81</v>
      </c>
      <c r="K9293" s="57" t="str">
        <f ca="1">LeaveTracker[[#This Row],[Days]]&amp;" "&amp;LeaveTracker[[#This Row],[Type of Leave]]</f>
        <v>2 SL</v>
      </c>
      <c r="L9293" s="23">
        <f ca="1">NETWORKDAYS(LeaveTracker[[#This Row],[Start Date]],LeaveTracker[[#This Row],[End Date]],lstHolidays)</f>
        <v>2</v>
      </c>
      <c r="M9293" s="27"/>
    </row>
    <row r="9294" spans="1:13" ht="30" customHeight="1" x14ac:dyDescent="0.3">
      <c r="A9294" s="27">
        <v>5154</v>
      </c>
      <c r="B9294" s="31">
        <v>45273</v>
      </c>
      <c r="C9294" s="31">
        <v>45224</v>
      </c>
      <c r="D9294" s="19" t="s">
        <v>577</v>
      </c>
      <c r="E9294" s="20" t="str">
        <f>IF(ISBLANK(LeaveTracker[[#This Row],[Employee Name]]),"-----",VLOOKUP(LeaveTracker[[#This Row],[Employee Name]],'List of Employees'!$B$4:$H$767,7))</f>
        <v>CCT</v>
      </c>
      <c r="F9294" s="66" t="str">
        <f>IF(ISBLANK(LeaveTracker[[#This Row],[Employee Name]]),"-----",VLOOKUP(LeaveTracker[[#This Row],[Employee Name]],'List of Employees'!$B$4:$H$767,6))</f>
        <v>PERMANENT</v>
      </c>
      <c r="G9294" s="24">
        <v>45218</v>
      </c>
      <c r="H9294" s="24">
        <v>45219</v>
      </c>
      <c r="I9294" s="20" t="s">
        <v>81</v>
      </c>
      <c r="K9294" s="57" t="str">
        <f ca="1">LeaveTracker[[#This Row],[Days]]&amp;" "&amp;LeaveTracker[[#This Row],[Type of Leave]]</f>
        <v>2 SL</v>
      </c>
      <c r="L9294" s="23">
        <f ca="1">NETWORKDAYS(LeaveTracker[[#This Row],[Start Date]],LeaveTracker[[#This Row],[End Date]],lstHolidays)</f>
        <v>2</v>
      </c>
      <c r="M9294" s="27"/>
    </row>
    <row r="9295" spans="1:13" ht="30" customHeight="1" x14ac:dyDescent="0.3">
      <c r="A9295" s="27">
        <v>5155</v>
      </c>
      <c r="B9295" s="31">
        <v>45273</v>
      </c>
      <c r="C9295" s="31">
        <v>45224</v>
      </c>
      <c r="D9295" s="19" t="s">
        <v>577</v>
      </c>
      <c r="E9295" s="20" t="str">
        <f>IF(ISBLANK(LeaveTracker[[#This Row],[Employee Name]]),"-----",VLOOKUP(LeaveTracker[[#This Row],[Employee Name]],'List of Employees'!$B$4:$H$767,7))</f>
        <v>CCT</v>
      </c>
      <c r="F9295" s="66" t="str">
        <f>IF(ISBLANK(LeaveTracker[[#This Row],[Employee Name]]),"-----",VLOOKUP(LeaveTracker[[#This Row],[Employee Name]],'List of Employees'!$B$4:$H$767,6))</f>
        <v>PERMANENT</v>
      </c>
      <c r="G9295" s="24">
        <v>45223</v>
      </c>
      <c r="H9295" s="24">
        <v>45223</v>
      </c>
      <c r="I9295" s="20" t="s">
        <v>81</v>
      </c>
      <c r="K9295" s="57" t="str">
        <f ca="1">LeaveTracker[[#This Row],[Days]]&amp;" "&amp;LeaveTracker[[#This Row],[Type of Leave]]</f>
        <v>1 SL</v>
      </c>
      <c r="L9295" s="23">
        <f ca="1">NETWORKDAYS(LeaveTracker[[#This Row],[Start Date]],LeaveTracker[[#This Row],[End Date]],lstHolidays)</f>
        <v>1</v>
      </c>
      <c r="M9295" s="27"/>
    </row>
    <row r="9296" spans="1:13" ht="30" customHeight="1" x14ac:dyDescent="0.3">
      <c r="A9296" s="27">
        <v>5156</v>
      </c>
      <c r="B9296" s="31">
        <v>45273</v>
      </c>
      <c r="C9296" s="31">
        <v>45247</v>
      </c>
      <c r="D9296" s="19" t="s">
        <v>1785</v>
      </c>
      <c r="E9296" s="20" t="str">
        <f>IF(ISBLANK(LeaveTracker[[#This Row],[Employee Name]]),"-----",VLOOKUP(LeaveTracker[[#This Row],[Employee Name]],'List of Employees'!$B$4:$H$767,7))</f>
        <v>GSO</v>
      </c>
      <c r="F9296" s="66" t="str">
        <f>IF(ISBLANK(LeaveTracker[[#This Row],[Employee Name]]),"-----",VLOOKUP(LeaveTracker[[#This Row],[Employee Name]],'List of Employees'!$B$4:$H$767,6))</f>
        <v>CASUAL</v>
      </c>
      <c r="G9296" s="24">
        <v>45246</v>
      </c>
      <c r="H9296" s="24">
        <v>45247</v>
      </c>
      <c r="I9296" s="20" t="s">
        <v>81</v>
      </c>
      <c r="K9296" s="57" t="str">
        <f ca="1">LeaveTracker[[#This Row],[Days]]&amp;" "&amp;LeaveTracker[[#This Row],[Type of Leave]]</f>
        <v>2 SL</v>
      </c>
      <c r="L9296" s="23">
        <f ca="1">NETWORKDAYS(LeaveTracker[[#This Row],[Start Date]],LeaveTracker[[#This Row],[End Date]],lstHolidays)</f>
        <v>2</v>
      </c>
      <c r="M9296" s="27"/>
    </row>
    <row r="9297" spans="1:13" ht="30" customHeight="1" x14ac:dyDescent="0.3">
      <c r="A9297" s="27">
        <v>5167</v>
      </c>
      <c r="B9297" s="31">
        <v>45273</v>
      </c>
      <c r="C9297" s="31">
        <v>45261</v>
      </c>
      <c r="D9297" s="19" t="s">
        <v>1785</v>
      </c>
      <c r="E9297" s="20" t="str">
        <f>IF(ISBLANK(LeaveTracker[[#This Row],[Employee Name]]),"-----",VLOOKUP(LeaveTracker[[#This Row],[Employee Name]],'List of Employees'!$B$4:$H$767,7))</f>
        <v>GSO</v>
      </c>
      <c r="F9297" s="66" t="str">
        <f>IF(ISBLANK(LeaveTracker[[#This Row],[Employee Name]]),"-----",VLOOKUP(LeaveTracker[[#This Row],[Employee Name]],'List of Employees'!$B$4:$H$767,6))</f>
        <v>CASUAL</v>
      </c>
      <c r="G9297" s="24">
        <v>45266</v>
      </c>
      <c r="H9297" s="24">
        <v>45267</v>
      </c>
      <c r="I9297" s="20" t="s">
        <v>82</v>
      </c>
      <c r="K9297" s="57" t="str">
        <f ca="1">LeaveTracker[[#This Row],[Days]]&amp;" "&amp;LeaveTracker[[#This Row],[Type of Leave]]</f>
        <v>2 VL</v>
      </c>
      <c r="L9297" s="23">
        <f ca="1">NETWORKDAYS(LeaveTracker[[#This Row],[Start Date]],LeaveTracker[[#This Row],[End Date]],lstHolidays)</f>
        <v>2</v>
      </c>
      <c r="M9297" s="27"/>
    </row>
    <row r="9298" spans="1:13" ht="30" customHeight="1" x14ac:dyDescent="0.3">
      <c r="A9298" s="27">
        <v>5167</v>
      </c>
      <c r="B9298" s="31">
        <v>45273</v>
      </c>
      <c r="C9298" s="31">
        <v>45261</v>
      </c>
      <c r="D9298" s="19" t="s">
        <v>1785</v>
      </c>
      <c r="E9298" s="20" t="str">
        <f>IF(ISBLANK(LeaveTracker[[#This Row],[Employee Name]]),"-----",VLOOKUP(LeaveTracker[[#This Row],[Employee Name]],'List of Employees'!$B$4:$H$767,7))</f>
        <v>GSO</v>
      </c>
      <c r="F9298" s="66" t="str">
        <f>IF(ISBLANK(LeaveTracker[[#This Row],[Employee Name]]),"-----",VLOOKUP(LeaveTracker[[#This Row],[Employee Name]],'List of Employees'!$B$4:$H$767,6))</f>
        <v>CASUAL</v>
      </c>
      <c r="G9298" s="24">
        <v>45274</v>
      </c>
      <c r="H9298" s="24">
        <v>45275</v>
      </c>
      <c r="I9298" s="20" t="s">
        <v>82</v>
      </c>
      <c r="K9298" s="57" t="str">
        <f ca="1">LeaveTracker[[#This Row],[Days]]&amp;" "&amp;LeaveTracker[[#This Row],[Type of Leave]]</f>
        <v>2 VL</v>
      </c>
      <c r="L9298" s="23">
        <f ca="1">NETWORKDAYS(LeaveTracker[[#This Row],[Start Date]],LeaveTracker[[#This Row],[End Date]],lstHolidays)</f>
        <v>2</v>
      </c>
      <c r="M9298" s="27"/>
    </row>
    <row r="9299" spans="1:13" ht="30" customHeight="1" x14ac:dyDescent="0.3">
      <c r="A9299" s="27">
        <v>5167</v>
      </c>
      <c r="B9299" s="31">
        <v>45273</v>
      </c>
      <c r="C9299" s="31">
        <v>45261</v>
      </c>
      <c r="D9299" s="19" t="s">
        <v>1785</v>
      </c>
      <c r="E9299" s="20" t="str">
        <f>IF(ISBLANK(LeaveTracker[[#This Row],[Employee Name]]),"-----",VLOOKUP(LeaveTracker[[#This Row],[Employee Name]],'List of Employees'!$B$4:$H$767,7))</f>
        <v>GSO</v>
      </c>
      <c r="F9299" s="66" t="str">
        <f>IF(ISBLANK(LeaveTracker[[#This Row],[Employee Name]]),"-----",VLOOKUP(LeaveTracker[[#This Row],[Employee Name]],'List of Employees'!$B$4:$H$767,6))</f>
        <v>CASUAL</v>
      </c>
      <c r="G9299" s="24">
        <v>45281</v>
      </c>
      <c r="H9299" s="24">
        <v>45282</v>
      </c>
      <c r="I9299" s="20" t="s">
        <v>82</v>
      </c>
      <c r="K9299" s="57" t="str">
        <f ca="1">LeaveTracker[[#This Row],[Days]]&amp;" "&amp;LeaveTracker[[#This Row],[Type of Leave]]</f>
        <v>2 VL</v>
      </c>
      <c r="L9299" s="23">
        <f ca="1">NETWORKDAYS(LeaveTracker[[#This Row],[Start Date]],LeaveTracker[[#This Row],[End Date]],lstHolidays)</f>
        <v>2</v>
      </c>
      <c r="M9299" s="27"/>
    </row>
    <row r="9300" spans="1:13" ht="30" customHeight="1" x14ac:dyDescent="0.3">
      <c r="A9300" s="27">
        <v>5167</v>
      </c>
      <c r="B9300" s="31">
        <v>45273</v>
      </c>
      <c r="C9300" s="31">
        <v>45261</v>
      </c>
      <c r="D9300" s="19" t="s">
        <v>1785</v>
      </c>
      <c r="E9300" s="20" t="str">
        <f>IF(ISBLANK(LeaveTracker[[#This Row],[Employee Name]]),"-----",VLOOKUP(LeaveTracker[[#This Row],[Employee Name]],'List of Employees'!$B$4:$H$767,7))</f>
        <v>GSO</v>
      </c>
      <c r="F9300" s="66" t="str">
        <f>IF(ISBLANK(LeaveTracker[[#This Row],[Employee Name]]),"-----",VLOOKUP(LeaveTracker[[#This Row],[Employee Name]],'List of Employees'!$B$4:$H$767,6))</f>
        <v>CASUAL</v>
      </c>
      <c r="G9300" s="24">
        <v>45288</v>
      </c>
      <c r="H9300" s="24">
        <v>45289</v>
      </c>
      <c r="I9300" s="20" t="s">
        <v>82</v>
      </c>
      <c r="K9300" s="57" t="str">
        <f ca="1">LeaveTracker[[#This Row],[Days]]&amp;" "&amp;LeaveTracker[[#This Row],[Type of Leave]]</f>
        <v>2 VL</v>
      </c>
      <c r="L9300" s="23">
        <f ca="1">NETWORKDAYS(LeaveTracker[[#This Row],[Start Date]],LeaveTracker[[#This Row],[End Date]],lstHolidays)</f>
        <v>2</v>
      </c>
      <c r="M9300" s="27"/>
    </row>
    <row r="9301" spans="1:13" ht="30" customHeight="1" x14ac:dyDescent="0.3">
      <c r="A9301" s="27">
        <v>5168</v>
      </c>
      <c r="B9301" s="31">
        <v>45273</v>
      </c>
      <c r="C9301" s="31">
        <v>45261</v>
      </c>
      <c r="D9301" s="19" t="s">
        <v>387</v>
      </c>
      <c r="E9301" s="20" t="str">
        <f>IF(ISBLANK(LeaveTracker[[#This Row],[Employee Name]]),"-----",VLOOKUP(LeaveTracker[[#This Row],[Employee Name]],'List of Employees'!$B$4:$H$767,7))</f>
        <v>ONT</v>
      </c>
      <c r="F9301" s="66" t="str">
        <f>IF(ISBLANK(LeaveTracker[[#This Row],[Employee Name]]),"-----",VLOOKUP(LeaveTracker[[#This Row],[Employee Name]],'List of Employees'!$B$4:$H$767,6))</f>
        <v>PERMANENT</v>
      </c>
      <c r="G9301" s="24">
        <v>45269</v>
      </c>
      <c r="H9301" s="24">
        <v>45271</v>
      </c>
      <c r="I9301" s="20" t="s">
        <v>297</v>
      </c>
      <c r="J9301" s="42" t="s">
        <v>1000</v>
      </c>
      <c r="K9301" s="57" t="str">
        <f>LeaveTracker[[#This Row],[Days]]&amp;" "&amp;LeaveTracker[[#This Row],[Type of Leave]]</f>
        <v>3 OTHER</v>
      </c>
      <c r="L9301" s="23">
        <v>3</v>
      </c>
      <c r="M9301" s="27"/>
    </row>
    <row r="9302" spans="1:13" ht="30" customHeight="1" x14ac:dyDescent="0.3">
      <c r="A9302" s="27">
        <v>5169</v>
      </c>
      <c r="B9302" s="31">
        <v>45273</v>
      </c>
      <c r="C9302" s="31">
        <v>45251</v>
      </c>
      <c r="D9302" s="19" t="s">
        <v>2119</v>
      </c>
      <c r="E9302" s="20" t="str">
        <f>IF(ISBLANK(LeaveTracker[[#This Row],[Employee Name]]),"-----",VLOOKUP(LeaveTracker[[#This Row],[Employee Name]],'List of Employees'!$B$4:$H$767,7))</f>
        <v>PIO</v>
      </c>
      <c r="F9302" s="66" t="str">
        <f>IF(ISBLANK(LeaveTracker[[#This Row],[Employee Name]]),"-----",VLOOKUP(LeaveTracker[[#This Row],[Employee Name]],'List of Employees'!$B$4:$H$767,6))</f>
        <v>CASUAL</v>
      </c>
      <c r="G9302" s="24">
        <v>45264</v>
      </c>
      <c r="H9302" s="24">
        <v>45264</v>
      </c>
      <c r="I9302" s="19" t="s">
        <v>297</v>
      </c>
      <c r="J9302" s="42" t="s">
        <v>1000</v>
      </c>
      <c r="K9302" s="57" t="str">
        <f ca="1">LeaveTracker[[#This Row],[Days]]&amp;" "&amp;LeaveTracker[[#This Row],[Type of Leave]]</f>
        <v>1 OTHER</v>
      </c>
      <c r="L9302" s="23">
        <f ca="1">NETWORKDAYS(LeaveTracker[[#This Row],[Start Date]],LeaveTracker[[#This Row],[End Date]],lstHolidays)</f>
        <v>1</v>
      </c>
      <c r="M9302" s="27"/>
    </row>
    <row r="9303" spans="1:13" ht="30" customHeight="1" x14ac:dyDescent="0.3">
      <c r="A9303" s="27">
        <v>5170</v>
      </c>
      <c r="B9303" s="31">
        <v>45273</v>
      </c>
      <c r="C9303" s="31">
        <v>45251</v>
      </c>
      <c r="D9303" s="19" t="s">
        <v>2063</v>
      </c>
      <c r="E9303" s="20" t="str">
        <f>IF(ISBLANK(LeaveTracker[[#This Row],[Employee Name]]),"-----",VLOOKUP(LeaveTracker[[#This Row],[Employee Name]],'List of Employees'!$B$4:$H$767,7))</f>
        <v>PIO</v>
      </c>
      <c r="F9303" s="66" t="str">
        <f>IF(ISBLANK(LeaveTracker[[#This Row],[Employee Name]]),"-----",VLOOKUP(LeaveTracker[[#This Row],[Employee Name]],'List of Employees'!$B$4:$H$767,6))</f>
        <v>PERMANENT</v>
      </c>
      <c r="G9303" s="24">
        <v>45275</v>
      </c>
      <c r="H9303" s="24">
        <v>45275</v>
      </c>
      <c r="I9303" s="20" t="s">
        <v>297</v>
      </c>
      <c r="J9303" s="42" t="s">
        <v>1000</v>
      </c>
      <c r="K9303" s="57" t="str">
        <f ca="1">LeaveTracker[[#This Row],[Days]]&amp;" "&amp;LeaveTracker[[#This Row],[Type of Leave]]</f>
        <v>1 OTHER</v>
      </c>
      <c r="L9303" s="23">
        <f ca="1">NETWORKDAYS(LeaveTracker[[#This Row],[Start Date]],LeaveTracker[[#This Row],[End Date]],lstHolidays)</f>
        <v>1</v>
      </c>
      <c r="M9303" s="27"/>
    </row>
    <row r="9304" spans="1:13" ht="30" customHeight="1" x14ac:dyDescent="0.3">
      <c r="A9304" s="27">
        <f>A9303+1</f>
        <v>5171</v>
      </c>
      <c r="B9304" s="31">
        <v>45274</v>
      </c>
      <c r="C9304" s="31">
        <v>45271</v>
      </c>
      <c r="D9304" s="19" t="s">
        <v>2453</v>
      </c>
      <c r="E9304" s="20" t="str">
        <f>IF(ISBLANK(LeaveTracker[[#This Row],[Employee Name]]),"-----",VLOOKUP(LeaveTracker[[#This Row],[Employee Name]],'List of Employees'!$B$4:$H$767,7))</f>
        <v>RTC BRANCA</v>
      </c>
      <c r="F9304" s="66" t="str">
        <f>IF(ISBLANK(LeaveTracker[[#This Row],[Employee Name]]),"-----",VLOOKUP(LeaveTracker[[#This Row],[Employee Name]],'List of Employees'!$B$4:$H$767,6))</f>
        <v>CASUAL</v>
      </c>
      <c r="G9304" s="24">
        <v>45272</v>
      </c>
      <c r="H9304" s="24">
        <v>45282</v>
      </c>
      <c r="I9304" s="20" t="s">
        <v>82</v>
      </c>
      <c r="K9304" s="57" t="str">
        <f ca="1">LeaveTracker[[#This Row],[Days]]&amp;" "&amp;LeaveTracker[[#This Row],[Type of Leave]]</f>
        <v>9 VL</v>
      </c>
      <c r="L9304" s="23">
        <f ca="1">NETWORKDAYS(LeaveTracker[[#This Row],[Start Date]],LeaveTracker[[#This Row],[End Date]],lstHolidays)</f>
        <v>9</v>
      </c>
      <c r="M9304" s="27"/>
    </row>
    <row r="9305" spans="1:13" ht="30" customHeight="1" x14ac:dyDescent="0.3">
      <c r="A9305" s="27">
        <f t="shared" ref="A9305:A9407" si="119">A9304+1</f>
        <v>5172</v>
      </c>
      <c r="B9305" s="31">
        <v>45274</v>
      </c>
      <c r="C9305" s="31">
        <v>45263</v>
      </c>
      <c r="D9305" s="19" t="s">
        <v>1094</v>
      </c>
      <c r="E9305" s="20" t="str">
        <f>IF(ISBLANK(LeaveTracker[[#This Row],[Employee Name]]),"-----",VLOOKUP(LeaveTracker[[#This Row],[Employee Name]],'List of Employees'!$B$4:$H$767,7))</f>
        <v>ADMIN OFFICE</v>
      </c>
      <c r="F9305" s="66" t="str">
        <f>IF(ISBLANK(LeaveTracker[[#This Row],[Employee Name]]),"-----",VLOOKUP(LeaveTracker[[#This Row],[Employee Name]],'List of Employees'!$B$4:$H$767,6))</f>
        <v>PERMANENT</v>
      </c>
      <c r="G9305" s="24">
        <v>45266</v>
      </c>
      <c r="H9305" s="24">
        <v>45266</v>
      </c>
      <c r="I9305" s="20" t="s">
        <v>82</v>
      </c>
      <c r="K9305" s="57" t="str">
        <f ca="1">LeaveTracker[[#This Row],[Days]]&amp;" "&amp;LeaveTracker[[#This Row],[Type of Leave]]</f>
        <v>1 VL</v>
      </c>
      <c r="L9305" s="23">
        <f ca="1">NETWORKDAYS(LeaveTracker[[#This Row],[Start Date]],LeaveTracker[[#This Row],[End Date]],lstHolidays)</f>
        <v>1</v>
      </c>
      <c r="M9305" s="27"/>
    </row>
    <row r="9306" spans="1:13" ht="30" customHeight="1" x14ac:dyDescent="0.3">
      <c r="A9306" s="27">
        <f t="shared" si="119"/>
        <v>5173</v>
      </c>
      <c r="B9306" s="31">
        <v>45274</v>
      </c>
      <c r="C9306" s="31">
        <v>45264</v>
      </c>
      <c r="D9306" s="19" t="s">
        <v>1278</v>
      </c>
      <c r="E9306" s="20" t="str">
        <f>IF(ISBLANK(LeaveTracker[[#This Row],[Employee Name]]),"-----",VLOOKUP(LeaveTracker[[#This Row],[Employee Name]],'List of Employees'!$B$4:$H$767,7))</f>
        <v>HRMO</v>
      </c>
      <c r="F9306" s="66" t="str">
        <f>IF(ISBLANK(LeaveTracker[[#This Row],[Employee Name]]),"-----",VLOOKUP(LeaveTracker[[#This Row],[Employee Name]],'List of Employees'!$B$4:$H$767,6))</f>
        <v>PERMANENT</v>
      </c>
      <c r="G9306" s="24">
        <v>45272</v>
      </c>
      <c r="H9306" s="24">
        <v>45272</v>
      </c>
      <c r="I9306" s="20" t="s">
        <v>82</v>
      </c>
      <c r="K9306" s="57" t="str">
        <f ca="1">LeaveTracker[[#This Row],[Days]]&amp;" "&amp;LeaveTracker[[#This Row],[Type of Leave]]</f>
        <v>1 VL</v>
      </c>
      <c r="L9306" s="23">
        <f ca="1">NETWORKDAYS(LeaveTracker[[#This Row],[Start Date]],LeaveTracker[[#This Row],[End Date]],lstHolidays)</f>
        <v>1</v>
      </c>
      <c r="M9306" s="27"/>
    </row>
    <row r="9307" spans="1:13" ht="30" customHeight="1" x14ac:dyDescent="0.3">
      <c r="A9307" s="27">
        <v>5173</v>
      </c>
      <c r="B9307" s="31">
        <v>45275</v>
      </c>
      <c r="C9307" s="31">
        <v>45264</v>
      </c>
      <c r="D9307" s="19" t="s">
        <v>1278</v>
      </c>
      <c r="E9307" s="20" t="str">
        <f>IF(ISBLANK(LeaveTracker[[#This Row],[Employee Name]]),"-----",VLOOKUP(LeaveTracker[[#This Row],[Employee Name]],'List of Employees'!$B$4:$H$767,7))</f>
        <v>HRMO</v>
      </c>
      <c r="F9307" s="66" t="str">
        <f>IF(ISBLANK(LeaveTracker[[#This Row],[Employee Name]]),"-----",VLOOKUP(LeaveTracker[[#This Row],[Employee Name]],'List of Employees'!$B$4:$H$767,6))</f>
        <v>PERMANENT</v>
      </c>
      <c r="G9307" s="24">
        <v>45275</v>
      </c>
      <c r="H9307" s="24">
        <v>45275</v>
      </c>
      <c r="I9307" s="20" t="s">
        <v>82</v>
      </c>
      <c r="K9307" s="57" t="str">
        <f ca="1">LeaveTracker[[#This Row],[Days]]&amp;" "&amp;LeaveTracker[[#This Row],[Type of Leave]]</f>
        <v>1 VL</v>
      </c>
      <c r="L9307" s="23">
        <f ca="1">NETWORKDAYS(LeaveTracker[[#This Row],[Start Date]],LeaveTracker[[#This Row],[End Date]],lstHolidays)</f>
        <v>1</v>
      </c>
      <c r="M9307" s="27"/>
    </row>
    <row r="9308" spans="1:13" ht="30" customHeight="1" x14ac:dyDescent="0.3">
      <c r="A9308" s="27">
        <v>5173</v>
      </c>
      <c r="B9308" s="31">
        <v>45276</v>
      </c>
      <c r="C9308" s="31">
        <v>45264</v>
      </c>
      <c r="D9308" s="19" t="s">
        <v>1278</v>
      </c>
      <c r="E9308" s="20" t="str">
        <f>IF(ISBLANK(LeaveTracker[[#This Row],[Employee Name]]),"-----",VLOOKUP(LeaveTracker[[#This Row],[Employee Name]],'List of Employees'!$B$4:$H$767,7))</f>
        <v>HRMO</v>
      </c>
      <c r="F9308" s="66" t="str">
        <f>IF(ISBLANK(LeaveTracker[[#This Row],[Employee Name]]),"-----",VLOOKUP(LeaveTracker[[#This Row],[Employee Name]],'List of Employees'!$B$4:$H$767,6))</f>
        <v>PERMANENT</v>
      </c>
      <c r="G9308" s="24">
        <v>45279</v>
      </c>
      <c r="H9308" s="24">
        <v>45279</v>
      </c>
      <c r="I9308" s="20" t="s">
        <v>82</v>
      </c>
      <c r="K9308" s="57" t="str">
        <f ca="1">LeaveTracker[[#This Row],[Days]]&amp;" "&amp;LeaveTracker[[#This Row],[Type of Leave]]</f>
        <v>1 VL</v>
      </c>
      <c r="L9308" s="23">
        <f ca="1">NETWORKDAYS(LeaveTracker[[#This Row],[Start Date]],LeaveTracker[[#This Row],[End Date]],lstHolidays)</f>
        <v>1</v>
      </c>
      <c r="M9308" s="27"/>
    </row>
    <row r="9309" spans="1:13" ht="30" customHeight="1" x14ac:dyDescent="0.3">
      <c r="A9309" s="27">
        <v>5173</v>
      </c>
      <c r="B9309" s="31">
        <v>45277</v>
      </c>
      <c r="C9309" s="31">
        <v>45264</v>
      </c>
      <c r="D9309" s="19" t="s">
        <v>1278</v>
      </c>
      <c r="E9309" s="20" t="str">
        <f>IF(ISBLANK(LeaveTracker[[#This Row],[Employee Name]]),"-----",VLOOKUP(LeaveTracker[[#This Row],[Employee Name]],'List of Employees'!$B$4:$H$767,7))</f>
        <v>HRMO</v>
      </c>
      <c r="F9309" s="66" t="str">
        <f>IF(ISBLANK(LeaveTracker[[#This Row],[Employee Name]]),"-----",VLOOKUP(LeaveTracker[[#This Row],[Employee Name]],'List of Employees'!$B$4:$H$767,6))</f>
        <v>PERMANENT</v>
      </c>
      <c r="G9309" s="24">
        <v>45286</v>
      </c>
      <c r="H9309" s="24">
        <v>45286</v>
      </c>
      <c r="I9309" s="20" t="s">
        <v>82</v>
      </c>
      <c r="K9309" s="57" t="str">
        <f ca="1">LeaveTracker[[#This Row],[Days]]&amp;" "&amp;LeaveTracker[[#This Row],[Type of Leave]]</f>
        <v>0 VL</v>
      </c>
      <c r="L9309" s="23">
        <f ca="1">NETWORKDAYS(LeaveTracker[[#This Row],[Start Date]],LeaveTracker[[#This Row],[End Date]],lstHolidays)</f>
        <v>0</v>
      </c>
      <c r="M9309" s="27"/>
    </row>
    <row r="9310" spans="1:13" ht="30" customHeight="1" x14ac:dyDescent="0.3">
      <c r="A9310" s="27">
        <v>5173</v>
      </c>
      <c r="B9310" s="31">
        <v>45278</v>
      </c>
      <c r="C9310" s="31">
        <v>45264</v>
      </c>
      <c r="D9310" s="19" t="s">
        <v>1278</v>
      </c>
      <c r="E9310" s="20" t="str">
        <f>IF(ISBLANK(LeaveTracker[[#This Row],[Employee Name]]),"-----",VLOOKUP(LeaveTracker[[#This Row],[Employee Name]],'List of Employees'!$B$4:$H$767,7))</f>
        <v>HRMO</v>
      </c>
      <c r="F9310" s="66" t="str">
        <f>IF(ISBLANK(LeaveTracker[[#This Row],[Employee Name]]),"-----",VLOOKUP(LeaveTracker[[#This Row],[Employee Name]],'List of Employees'!$B$4:$H$767,6))</f>
        <v>PERMANENT</v>
      </c>
      <c r="G9310" s="24">
        <v>45288</v>
      </c>
      <c r="H9310" s="24">
        <v>45288</v>
      </c>
      <c r="I9310" s="20" t="s">
        <v>82</v>
      </c>
      <c r="K9310" s="57" t="str">
        <f ca="1">LeaveTracker[[#This Row],[Days]]&amp;" "&amp;LeaveTracker[[#This Row],[Type of Leave]]</f>
        <v>1 VL</v>
      </c>
      <c r="L9310" s="23">
        <f ca="1">NETWORKDAYS(LeaveTracker[[#This Row],[Start Date]],LeaveTracker[[#This Row],[End Date]],lstHolidays)</f>
        <v>1</v>
      </c>
      <c r="M9310" s="27"/>
    </row>
    <row r="9311" spans="1:13" ht="30" customHeight="1" x14ac:dyDescent="0.3">
      <c r="A9311" s="27">
        <f>A9306+1</f>
        <v>5174</v>
      </c>
      <c r="B9311" s="31">
        <v>45274</v>
      </c>
      <c r="C9311" s="31">
        <v>45264</v>
      </c>
      <c r="D9311" s="19" t="s">
        <v>1278</v>
      </c>
      <c r="E9311" s="20" t="str">
        <f>IF(ISBLANK(LeaveTracker[[#This Row],[Employee Name]]),"-----",VLOOKUP(LeaveTracker[[#This Row],[Employee Name]],'List of Employees'!$B$4:$H$767,7))</f>
        <v>HRMO</v>
      </c>
      <c r="F9311" s="66" t="str">
        <f>IF(ISBLANK(LeaveTracker[[#This Row],[Employee Name]]),"-----",VLOOKUP(LeaveTracker[[#This Row],[Employee Name]],'List of Employees'!$B$4:$H$767,6))</f>
        <v>PERMANENT</v>
      </c>
      <c r="G9311" s="24">
        <v>45281</v>
      </c>
      <c r="H9311" s="24">
        <v>45281</v>
      </c>
      <c r="I9311" s="20" t="s">
        <v>82</v>
      </c>
      <c r="K9311" s="57" t="str">
        <f ca="1">LeaveTracker[[#This Row],[Days]]&amp;" "&amp;LeaveTracker[[#This Row],[Type of Leave]]</f>
        <v>1 VL</v>
      </c>
      <c r="L9311" s="23">
        <f ca="1">NETWORKDAYS(LeaveTracker[[#This Row],[Start Date]],LeaveTracker[[#This Row],[End Date]],lstHolidays)</f>
        <v>1</v>
      </c>
      <c r="M9311" s="27"/>
    </row>
    <row r="9312" spans="1:13" ht="30" customHeight="1" x14ac:dyDescent="0.3">
      <c r="A9312" s="27">
        <f t="shared" si="119"/>
        <v>5175</v>
      </c>
      <c r="B9312" s="31">
        <v>45274</v>
      </c>
      <c r="C9312" s="31">
        <v>45267</v>
      </c>
      <c r="D9312" s="19" t="s">
        <v>1084</v>
      </c>
      <c r="E9312" s="20" t="str">
        <f>IF(ISBLANK(LeaveTracker[[#This Row],[Employee Name]]),"-----",VLOOKUP(LeaveTracker[[#This Row],[Employee Name]],'List of Employees'!$B$4:$H$767,7))</f>
        <v>MO</v>
      </c>
      <c r="F9312" s="66" t="str">
        <f>IF(ISBLANK(LeaveTracker[[#This Row],[Employee Name]]),"-----",VLOOKUP(LeaveTracker[[#This Row],[Employee Name]],'List of Employees'!$B$4:$H$767,6))</f>
        <v>PERMANENT</v>
      </c>
      <c r="G9312" s="24">
        <v>45272</v>
      </c>
      <c r="H9312" s="24">
        <v>45273</v>
      </c>
      <c r="I9312" s="20" t="s">
        <v>82</v>
      </c>
      <c r="K9312" s="57" t="str">
        <f ca="1">LeaveTracker[[#This Row],[Days]]&amp;" "&amp;LeaveTracker[[#This Row],[Type of Leave]]</f>
        <v>2 VL</v>
      </c>
      <c r="L9312" s="23">
        <f ca="1">NETWORKDAYS(LeaveTracker[[#This Row],[Start Date]],LeaveTracker[[#This Row],[End Date]],lstHolidays)</f>
        <v>2</v>
      </c>
      <c r="M9312" s="27"/>
    </row>
    <row r="9313" spans="1:13" ht="30" customHeight="1" x14ac:dyDescent="0.3">
      <c r="A9313" s="27">
        <f t="shared" si="119"/>
        <v>5176</v>
      </c>
      <c r="B9313" s="31">
        <v>45274</v>
      </c>
      <c r="C9313" s="31">
        <v>45271</v>
      </c>
      <c r="D9313" s="19" t="s">
        <v>969</v>
      </c>
      <c r="E9313" s="20" t="str">
        <f>IF(ISBLANK(LeaveTracker[[#This Row],[Employee Name]]),"-----",VLOOKUP(LeaveTracker[[#This Row],[Employee Name]],'List of Employees'!$B$4:$H$767,7))</f>
        <v>CSU</v>
      </c>
      <c r="F9313" s="66" t="str">
        <f>IF(ISBLANK(LeaveTracker[[#This Row],[Employee Name]]),"-----",VLOOKUP(LeaveTracker[[#This Row],[Employee Name]],'List of Employees'!$B$4:$H$767,6))</f>
        <v>PERMANENT</v>
      </c>
      <c r="G9313" s="24">
        <v>45261</v>
      </c>
      <c r="H9313" s="24">
        <v>45267</v>
      </c>
      <c r="I9313" s="20" t="s">
        <v>81</v>
      </c>
      <c r="K9313" s="57" t="str">
        <f ca="1">LeaveTracker[[#This Row],[Days]]&amp;" "&amp;LeaveTracker[[#This Row],[Type of Leave]]</f>
        <v>5 SL</v>
      </c>
      <c r="L9313" s="23">
        <f ca="1">NETWORKDAYS(LeaveTracker[[#This Row],[Start Date]],LeaveTracker[[#This Row],[End Date]],lstHolidays)</f>
        <v>5</v>
      </c>
      <c r="M9313" s="27"/>
    </row>
    <row r="9314" spans="1:13" ht="30" customHeight="1" x14ac:dyDescent="0.3">
      <c r="A9314" s="27">
        <v>5176</v>
      </c>
      <c r="B9314" s="31">
        <v>45274</v>
      </c>
      <c r="C9314" s="31">
        <v>45271</v>
      </c>
      <c r="D9314" s="19" t="s">
        <v>969</v>
      </c>
      <c r="E9314" s="20" t="str">
        <f>IF(ISBLANK(LeaveTracker[[#This Row],[Employee Name]]),"-----",VLOOKUP(LeaveTracker[[#This Row],[Employee Name]],'List of Employees'!$B$4:$H$767,7))</f>
        <v>CSU</v>
      </c>
      <c r="F9314" s="66" t="str">
        <f>IF(ISBLANK(LeaveTracker[[#This Row],[Employee Name]]),"-----",VLOOKUP(LeaveTracker[[#This Row],[Employee Name]],'List of Employees'!$B$4:$H$767,6))</f>
        <v>PERMANENT</v>
      </c>
      <c r="G9314" s="24">
        <v>45271</v>
      </c>
      <c r="H9314" s="24">
        <v>45282</v>
      </c>
      <c r="I9314" s="20" t="s">
        <v>81</v>
      </c>
      <c r="K9314" s="57" t="str">
        <f ca="1">LeaveTracker[[#This Row],[Days]]&amp;" "&amp;LeaveTracker[[#This Row],[Type of Leave]]</f>
        <v>10 SL</v>
      </c>
      <c r="L9314" s="23">
        <f ca="1">NETWORKDAYS(LeaveTracker[[#This Row],[Start Date]],LeaveTracker[[#This Row],[End Date]],lstHolidays)</f>
        <v>10</v>
      </c>
      <c r="M9314" s="27"/>
    </row>
    <row r="9315" spans="1:13" ht="30" customHeight="1" x14ac:dyDescent="0.3">
      <c r="A9315" s="27">
        <v>5176</v>
      </c>
      <c r="B9315" s="31">
        <v>45274</v>
      </c>
      <c r="C9315" s="31">
        <v>45271</v>
      </c>
      <c r="D9315" s="19" t="s">
        <v>969</v>
      </c>
      <c r="E9315" s="20" t="str">
        <f>IF(ISBLANK(LeaveTracker[[#This Row],[Employee Name]]),"-----",VLOOKUP(LeaveTracker[[#This Row],[Employee Name]],'List of Employees'!$B$4:$H$767,7))</f>
        <v>CSU</v>
      </c>
      <c r="F9315" s="66" t="str">
        <f>IF(ISBLANK(LeaveTracker[[#This Row],[Employee Name]]),"-----",VLOOKUP(LeaveTracker[[#This Row],[Employee Name]],'List of Employees'!$B$4:$H$767,6))</f>
        <v>PERMANENT</v>
      </c>
      <c r="G9315" s="21">
        <v>45286</v>
      </c>
      <c r="H9315" s="24">
        <v>45289</v>
      </c>
      <c r="I9315" s="20" t="s">
        <v>81</v>
      </c>
      <c r="K9315" s="57" t="str">
        <f ca="1">LeaveTracker[[#This Row],[Days]]&amp;" "&amp;LeaveTracker[[#This Row],[Type of Leave]]</f>
        <v>3 SL</v>
      </c>
      <c r="L9315" s="23">
        <f ca="1">NETWORKDAYS(LeaveTracker[[#This Row],[Start Date]],LeaveTracker[[#This Row],[End Date]],lstHolidays)</f>
        <v>3</v>
      </c>
      <c r="M9315" s="27"/>
    </row>
    <row r="9316" spans="1:13" ht="30" customHeight="1" x14ac:dyDescent="0.3">
      <c r="A9316" s="27">
        <f>A9313+1</f>
        <v>5177</v>
      </c>
      <c r="B9316" s="31">
        <v>45274</v>
      </c>
      <c r="C9316" s="31">
        <v>45267</v>
      </c>
      <c r="D9316" s="19" t="s">
        <v>354</v>
      </c>
      <c r="E9316" s="20" t="str">
        <f>IF(ISBLANK(LeaveTracker[[#This Row],[Employee Name]]),"-----",VLOOKUP(LeaveTracker[[#This Row],[Employee Name]],'List of Employees'!$B$4:$H$767,7))</f>
        <v>LCR</v>
      </c>
      <c r="F9316" s="66" t="str">
        <f>IF(ISBLANK(LeaveTracker[[#This Row],[Employee Name]]),"-----",VLOOKUP(LeaveTracker[[#This Row],[Employee Name]],'List of Employees'!$B$4:$H$767,6))</f>
        <v>PERMANENT</v>
      </c>
      <c r="G9316" s="24">
        <v>45275</v>
      </c>
      <c r="H9316" s="24">
        <v>45275</v>
      </c>
      <c r="I9316" s="20" t="s">
        <v>82</v>
      </c>
      <c r="K9316" s="57" t="str">
        <f ca="1">LeaveTracker[[#This Row],[Days]]&amp;" "&amp;LeaveTracker[[#This Row],[Type of Leave]]</f>
        <v>1 VL</v>
      </c>
      <c r="L9316" s="23">
        <f ca="1">NETWORKDAYS(LeaveTracker[[#This Row],[Start Date]],LeaveTracker[[#This Row],[End Date]],lstHolidays)</f>
        <v>1</v>
      </c>
      <c r="M9316" s="27"/>
    </row>
    <row r="9317" spans="1:13" ht="30" customHeight="1" x14ac:dyDescent="0.3">
      <c r="A9317" s="27">
        <v>5177</v>
      </c>
      <c r="B9317" s="31">
        <v>45274</v>
      </c>
      <c r="C9317" s="31">
        <v>45267</v>
      </c>
      <c r="D9317" s="19" t="s">
        <v>354</v>
      </c>
      <c r="E9317" s="20" t="str">
        <f>IF(ISBLANK(LeaveTracker[[#This Row],[Employee Name]]),"-----",VLOOKUP(LeaveTracker[[#This Row],[Employee Name]],'List of Employees'!$B$4:$H$767,7))</f>
        <v>LCR</v>
      </c>
      <c r="F9317" s="66" t="str">
        <f>IF(ISBLANK(LeaveTracker[[#This Row],[Employee Name]]),"-----",VLOOKUP(LeaveTracker[[#This Row],[Employee Name]],'List of Employees'!$B$4:$H$767,6))</f>
        <v>PERMANENT</v>
      </c>
      <c r="G9317" s="24">
        <v>45279</v>
      </c>
      <c r="H9317" s="24">
        <v>45279</v>
      </c>
      <c r="I9317" s="20" t="s">
        <v>82</v>
      </c>
      <c r="K9317" s="57" t="str">
        <f ca="1">LeaveTracker[[#This Row],[Days]]&amp;" "&amp;LeaveTracker[[#This Row],[Type of Leave]]</f>
        <v>1 VL</v>
      </c>
      <c r="L9317" s="23">
        <f ca="1">NETWORKDAYS(LeaveTracker[[#This Row],[Start Date]],LeaveTracker[[#This Row],[End Date]],lstHolidays)</f>
        <v>1</v>
      </c>
      <c r="M9317" s="27"/>
    </row>
    <row r="9318" spans="1:13" ht="30" customHeight="1" x14ac:dyDescent="0.3">
      <c r="A9318" s="27">
        <v>5177</v>
      </c>
      <c r="B9318" s="31">
        <v>45274</v>
      </c>
      <c r="C9318" s="31">
        <v>45267</v>
      </c>
      <c r="D9318" s="19" t="s">
        <v>354</v>
      </c>
      <c r="E9318" s="20" t="str">
        <f>IF(ISBLANK(LeaveTracker[[#This Row],[Employee Name]]),"-----",VLOOKUP(LeaveTracker[[#This Row],[Employee Name]],'List of Employees'!$B$4:$H$767,7))</f>
        <v>LCR</v>
      </c>
      <c r="F9318" s="66" t="str">
        <f>IF(ISBLANK(LeaveTracker[[#This Row],[Employee Name]]),"-----",VLOOKUP(LeaveTracker[[#This Row],[Employee Name]],'List of Employees'!$B$4:$H$767,6))</f>
        <v>PERMANENT</v>
      </c>
      <c r="G9318" s="24">
        <v>45287</v>
      </c>
      <c r="H9318" s="24">
        <v>45287</v>
      </c>
      <c r="I9318" s="20" t="s">
        <v>82</v>
      </c>
      <c r="K9318" s="57" t="str">
        <f ca="1">LeaveTracker[[#This Row],[Days]]&amp;" "&amp;LeaveTracker[[#This Row],[Type of Leave]]</f>
        <v>1 VL</v>
      </c>
      <c r="L9318" s="23">
        <f ca="1">NETWORKDAYS(LeaveTracker[[#This Row],[Start Date]],LeaveTracker[[#This Row],[End Date]],lstHolidays)</f>
        <v>1</v>
      </c>
      <c r="M9318" s="27"/>
    </row>
    <row r="9319" spans="1:13" ht="30" customHeight="1" x14ac:dyDescent="0.3">
      <c r="A9319" s="27">
        <f>A9316+1</f>
        <v>5178</v>
      </c>
      <c r="B9319" s="31">
        <v>45274</v>
      </c>
      <c r="C9319" s="31">
        <v>45267</v>
      </c>
      <c r="D9319" s="19" t="s">
        <v>852</v>
      </c>
      <c r="E9319" s="20" t="str">
        <f>IF(ISBLANK(LeaveTracker[[#This Row],[Employee Name]]),"-----",VLOOKUP(LeaveTracker[[#This Row],[Employee Name]],'List of Employees'!$B$4:$H$767,7))</f>
        <v>LCR</v>
      </c>
      <c r="F9319" s="66" t="str">
        <f>IF(ISBLANK(LeaveTracker[[#This Row],[Employee Name]]),"-----",VLOOKUP(LeaveTracker[[#This Row],[Employee Name]],'List of Employees'!$B$4:$H$767,6))</f>
        <v>PERMANENT</v>
      </c>
      <c r="G9319" s="24">
        <v>45273</v>
      </c>
      <c r="H9319" s="24">
        <v>45273</v>
      </c>
      <c r="I9319" s="20" t="s">
        <v>82</v>
      </c>
      <c r="K9319" s="57" t="str">
        <f ca="1">LeaveTracker[[#This Row],[Days]]&amp;" "&amp;LeaveTracker[[#This Row],[Type of Leave]]</f>
        <v>1 VL</v>
      </c>
      <c r="L9319" s="23">
        <f ca="1">NETWORKDAYS(LeaveTracker[[#This Row],[Start Date]],LeaveTracker[[#This Row],[End Date]],lstHolidays)</f>
        <v>1</v>
      </c>
      <c r="M9319" s="27"/>
    </row>
    <row r="9320" spans="1:13" ht="30" customHeight="1" x14ac:dyDescent="0.3">
      <c r="A9320" s="27">
        <v>5178</v>
      </c>
      <c r="B9320" s="31">
        <v>45274</v>
      </c>
      <c r="C9320" s="31">
        <v>45267</v>
      </c>
      <c r="D9320" s="19" t="s">
        <v>852</v>
      </c>
      <c r="E9320" s="20" t="str">
        <f>IF(ISBLANK(LeaveTracker[[#This Row],[Employee Name]]),"-----",VLOOKUP(LeaveTracker[[#This Row],[Employee Name]],'List of Employees'!$B$4:$H$767,7))</f>
        <v>LCR</v>
      </c>
      <c r="F9320" s="66" t="str">
        <f>IF(ISBLANK(LeaveTracker[[#This Row],[Employee Name]]),"-----",VLOOKUP(LeaveTracker[[#This Row],[Employee Name]],'List of Employees'!$B$4:$H$767,6))</f>
        <v>PERMANENT</v>
      </c>
      <c r="G9320" s="24">
        <v>45281</v>
      </c>
      <c r="H9320" s="24">
        <v>45282</v>
      </c>
      <c r="I9320" s="20" t="s">
        <v>82</v>
      </c>
      <c r="K9320" s="57" t="str">
        <f ca="1">LeaveTracker[[#This Row],[Days]]&amp;" "&amp;LeaveTracker[[#This Row],[Type of Leave]]</f>
        <v>2 VL</v>
      </c>
      <c r="L9320" s="23">
        <f ca="1">NETWORKDAYS(LeaveTracker[[#This Row],[Start Date]],LeaveTracker[[#This Row],[End Date]],lstHolidays)</f>
        <v>2</v>
      </c>
      <c r="M9320" s="27"/>
    </row>
    <row r="9321" spans="1:13" ht="30" customHeight="1" x14ac:dyDescent="0.3">
      <c r="A9321" s="27">
        <v>5178</v>
      </c>
      <c r="B9321" s="31">
        <v>45274</v>
      </c>
      <c r="C9321" s="31">
        <v>45267</v>
      </c>
      <c r="D9321" s="19" t="s">
        <v>852</v>
      </c>
      <c r="E9321" s="20" t="str">
        <f>IF(ISBLANK(LeaveTracker[[#This Row],[Employee Name]]),"-----",VLOOKUP(LeaveTracker[[#This Row],[Employee Name]],'List of Employees'!$B$4:$H$767,7))</f>
        <v>LCR</v>
      </c>
      <c r="F9321" s="66" t="str">
        <f>IF(ISBLANK(LeaveTracker[[#This Row],[Employee Name]]),"-----",VLOOKUP(LeaveTracker[[#This Row],[Employee Name]],'List of Employees'!$B$4:$H$767,6))</f>
        <v>PERMANENT</v>
      </c>
      <c r="G9321" s="24">
        <v>45286</v>
      </c>
      <c r="H9321" s="24">
        <v>45287</v>
      </c>
      <c r="I9321" s="20" t="s">
        <v>82</v>
      </c>
      <c r="K9321" s="57" t="str">
        <f ca="1">LeaveTracker[[#This Row],[Days]]&amp;" "&amp;LeaveTracker[[#This Row],[Type of Leave]]</f>
        <v>1 VL</v>
      </c>
      <c r="L9321" s="23">
        <f ca="1">NETWORKDAYS(LeaveTracker[[#This Row],[Start Date]],LeaveTracker[[#This Row],[End Date]],lstHolidays)</f>
        <v>1</v>
      </c>
      <c r="M9321" s="27"/>
    </row>
    <row r="9322" spans="1:13" ht="30" customHeight="1" x14ac:dyDescent="0.3">
      <c r="A9322" s="27">
        <f>A9319+1</f>
        <v>5179</v>
      </c>
      <c r="B9322" s="31">
        <v>45274</v>
      </c>
      <c r="C9322" s="31">
        <v>45267</v>
      </c>
      <c r="D9322" s="19" t="s">
        <v>540</v>
      </c>
      <c r="E9322" s="20" t="str">
        <f>IF(ISBLANK(LeaveTracker[[#This Row],[Employee Name]]),"-----",VLOOKUP(LeaveTracker[[#This Row],[Employee Name]],'List of Employees'!$B$4:$H$767,7))</f>
        <v>LCR</v>
      </c>
      <c r="F9322" s="66" t="str">
        <f>IF(ISBLANK(LeaveTracker[[#This Row],[Employee Name]]),"-----",VLOOKUP(LeaveTracker[[#This Row],[Employee Name]],'List of Employees'!$B$4:$H$767,6))</f>
        <v>PERMANENT</v>
      </c>
      <c r="G9322" s="24">
        <v>45286</v>
      </c>
      <c r="H9322" s="24">
        <v>45287</v>
      </c>
      <c r="I9322" s="20" t="s">
        <v>82</v>
      </c>
      <c r="K9322" s="57" t="str">
        <f ca="1">LeaveTracker[[#This Row],[Days]]&amp;" "&amp;LeaveTracker[[#This Row],[Type of Leave]]</f>
        <v>1 VL</v>
      </c>
      <c r="L9322" s="23">
        <f ca="1">NETWORKDAYS(LeaveTracker[[#This Row],[Start Date]],LeaveTracker[[#This Row],[End Date]],lstHolidays)</f>
        <v>1</v>
      </c>
      <c r="M9322" s="27"/>
    </row>
    <row r="9323" spans="1:13" ht="30" customHeight="1" x14ac:dyDescent="0.3">
      <c r="A9323" s="27">
        <f t="shared" si="119"/>
        <v>5180</v>
      </c>
      <c r="B9323" s="31">
        <v>45274</v>
      </c>
      <c r="C9323" s="31">
        <v>45267</v>
      </c>
      <c r="D9323" s="19" t="s">
        <v>717</v>
      </c>
      <c r="E9323" s="20" t="str">
        <f>IF(ISBLANK(LeaveTracker[[#This Row],[Employee Name]]),"-----",VLOOKUP(LeaveTracker[[#This Row],[Employee Name]],'List of Employees'!$B$4:$H$767,7))</f>
        <v>LCR</v>
      </c>
      <c r="F9323" s="66" t="str">
        <f>IF(ISBLANK(LeaveTracker[[#This Row],[Employee Name]]),"-----",VLOOKUP(LeaveTracker[[#This Row],[Employee Name]],'List of Employees'!$B$4:$H$767,6))</f>
        <v>PERMANENT</v>
      </c>
      <c r="G9323" s="24">
        <v>45281</v>
      </c>
      <c r="H9323" s="24">
        <v>45282</v>
      </c>
      <c r="I9323" s="20" t="s">
        <v>82</v>
      </c>
      <c r="K9323" s="57" t="str">
        <f ca="1">LeaveTracker[[#This Row],[Days]]&amp;" "&amp;LeaveTracker[[#This Row],[Type of Leave]]</f>
        <v>2 VL</v>
      </c>
      <c r="L9323" s="23">
        <f ca="1">NETWORKDAYS(LeaveTracker[[#This Row],[Start Date]],LeaveTracker[[#This Row],[End Date]],lstHolidays)</f>
        <v>2</v>
      </c>
      <c r="M9323" s="27"/>
    </row>
    <row r="9324" spans="1:13" ht="30" customHeight="1" x14ac:dyDescent="0.3">
      <c r="A9324" s="27">
        <f t="shared" si="119"/>
        <v>5181</v>
      </c>
      <c r="B9324" s="31">
        <v>45274</v>
      </c>
      <c r="C9324" s="31">
        <v>45271</v>
      </c>
      <c r="D9324" s="19" t="s">
        <v>542</v>
      </c>
      <c r="E9324" s="20" t="str">
        <f>IF(ISBLANK(LeaveTracker[[#This Row],[Employee Name]]),"-----",VLOOKUP(LeaveTracker[[#This Row],[Employee Name]],'List of Employees'!$B$4:$H$767,7))</f>
        <v>LCR</v>
      </c>
      <c r="F9324" s="66" t="str">
        <f>IF(ISBLANK(LeaveTracker[[#This Row],[Employee Name]]),"-----",VLOOKUP(LeaveTracker[[#This Row],[Employee Name]],'List of Employees'!$B$4:$H$767,6))</f>
        <v>PERMANENT</v>
      </c>
      <c r="G9324" s="24">
        <v>45281</v>
      </c>
      <c r="H9324" s="24">
        <v>45282</v>
      </c>
      <c r="I9324" s="20" t="s">
        <v>82</v>
      </c>
      <c r="K9324" s="57" t="str">
        <f ca="1">LeaveTracker[[#This Row],[Days]]&amp;" "&amp;LeaveTracker[[#This Row],[Type of Leave]]</f>
        <v>2 VL</v>
      </c>
      <c r="L9324" s="23">
        <f ca="1">NETWORKDAYS(LeaveTracker[[#This Row],[Start Date]],LeaveTracker[[#This Row],[End Date]],lstHolidays)</f>
        <v>2</v>
      </c>
      <c r="M9324" s="27"/>
    </row>
    <row r="9325" spans="1:13" ht="30" customHeight="1" x14ac:dyDescent="0.3">
      <c r="A9325" s="27">
        <v>5181</v>
      </c>
      <c r="B9325" s="31">
        <v>45274</v>
      </c>
      <c r="C9325" s="31">
        <v>45271</v>
      </c>
      <c r="D9325" s="19" t="s">
        <v>542</v>
      </c>
      <c r="E9325" s="20" t="str">
        <f>IF(ISBLANK(LeaveTracker[[#This Row],[Employee Name]]),"-----",VLOOKUP(LeaveTracker[[#This Row],[Employee Name]],'List of Employees'!$B$4:$H$767,7))</f>
        <v>LCR</v>
      </c>
      <c r="F9325" s="66" t="str">
        <f>IF(ISBLANK(LeaveTracker[[#This Row],[Employee Name]]),"-----",VLOOKUP(LeaveTracker[[#This Row],[Employee Name]],'List of Employees'!$B$4:$H$767,6))</f>
        <v>PERMANENT</v>
      </c>
      <c r="G9325" s="24">
        <v>45288</v>
      </c>
      <c r="H9325" s="24">
        <v>45289</v>
      </c>
      <c r="I9325" s="20" t="s">
        <v>82</v>
      </c>
      <c r="K9325" s="57" t="str">
        <f ca="1">LeaveTracker[[#This Row],[Days]]&amp;" "&amp;LeaveTracker[[#This Row],[Type of Leave]]</f>
        <v>2 VL</v>
      </c>
      <c r="L9325" s="23">
        <f ca="1">NETWORKDAYS(LeaveTracker[[#This Row],[Start Date]],LeaveTracker[[#This Row],[End Date]],lstHolidays)</f>
        <v>2</v>
      </c>
      <c r="M9325" s="27"/>
    </row>
    <row r="9326" spans="1:13" ht="30" customHeight="1" x14ac:dyDescent="0.3">
      <c r="A9326" s="27">
        <f>A9324+1</f>
        <v>5182</v>
      </c>
      <c r="B9326" s="31">
        <v>45274</v>
      </c>
      <c r="C9326" s="31">
        <v>45264</v>
      </c>
      <c r="D9326" s="19" t="s">
        <v>1752</v>
      </c>
      <c r="E9326" s="20" t="str">
        <f>IF(ISBLANK(LeaveTracker[[#This Row],[Employee Name]]),"-----",VLOOKUP(LeaveTracker[[#This Row],[Employee Name]],'List of Employees'!$B$4:$H$767,7))</f>
        <v>SP</v>
      </c>
      <c r="F9326" s="66" t="str">
        <f>IF(ISBLANK(LeaveTracker[[#This Row],[Employee Name]]),"-----",VLOOKUP(LeaveTracker[[#This Row],[Employee Name]],'List of Employees'!$B$4:$H$767,6))</f>
        <v>CASUAL</v>
      </c>
      <c r="G9326" s="24">
        <v>45274</v>
      </c>
      <c r="H9326" s="24">
        <v>45282</v>
      </c>
      <c r="I9326" s="20" t="s">
        <v>81</v>
      </c>
      <c r="K9326" s="57" t="str">
        <f ca="1">LeaveTracker[[#This Row],[Days]]&amp;" "&amp;LeaveTracker[[#This Row],[Type of Leave]]</f>
        <v>7 SL</v>
      </c>
      <c r="L9326" s="23">
        <f ca="1">NETWORKDAYS(LeaveTracker[[#This Row],[Start Date]],LeaveTracker[[#This Row],[End Date]],lstHolidays)</f>
        <v>7</v>
      </c>
      <c r="M9326" s="27"/>
    </row>
    <row r="9327" spans="1:13" ht="30" customHeight="1" x14ac:dyDescent="0.3">
      <c r="A9327" s="27">
        <v>5182</v>
      </c>
      <c r="B9327" s="31">
        <v>45274</v>
      </c>
      <c r="C9327" s="31">
        <v>45264</v>
      </c>
      <c r="D9327" s="19" t="s">
        <v>1752</v>
      </c>
      <c r="E9327" s="20" t="str">
        <f>IF(ISBLANK(LeaveTracker[[#This Row],[Employee Name]]),"-----",VLOOKUP(LeaveTracker[[#This Row],[Employee Name]],'List of Employees'!$B$4:$H$767,7))</f>
        <v>SP</v>
      </c>
      <c r="F9327" s="66" t="str">
        <f>IF(ISBLANK(LeaveTracker[[#This Row],[Employee Name]]),"-----",VLOOKUP(LeaveTracker[[#This Row],[Employee Name]],'List of Employees'!$B$4:$H$767,6))</f>
        <v>CASUAL</v>
      </c>
      <c r="G9327" s="24">
        <v>45286</v>
      </c>
      <c r="H9327" s="24">
        <v>45289</v>
      </c>
      <c r="I9327" s="20" t="s">
        <v>81</v>
      </c>
      <c r="K9327" s="57" t="str">
        <f ca="1">LeaveTracker[[#This Row],[Days]]&amp;" "&amp;LeaveTracker[[#This Row],[Type of Leave]]</f>
        <v>3 SL</v>
      </c>
      <c r="L9327" s="23">
        <f ca="1">NETWORKDAYS(LeaveTracker[[#This Row],[Start Date]],LeaveTracker[[#This Row],[End Date]],lstHolidays)</f>
        <v>3</v>
      </c>
      <c r="M9327" s="27"/>
    </row>
    <row r="9328" spans="1:13" ht="30" customHeight="1" x14ac:dyDescent="0.3">
      <c r="A9328" s="27">
        <f>A9326+1</f>
        <v>5183</v>
      </c>
      <c r="B9328" s="31">
        <v>45274</v>
      </c>
      <c r="C9328" s="31">
        <v>45272</v>
      </c>
      <c r="D9328" s="19" t="s">
        <v>1717</v>
      </c>
      <c r="E9328" s="20" t="str">
        <f>IF(ISBLANK(LeaveTracker[[#This Row],[Employee Name]]),"-----",VLOOKUP(LeaveTracker[[#This Row],[Employee Name]],'List of Employees'!$B$4:$H$767,7))</f>
        <v>LEGAL</v>
      </c>
      <c r="F9328" s="66" t="str">
        <f>IF(ISBLANK(LeaveTracker[[#This Row],[Employee Name]]),"-----",VLOOKUP(LeaveTracker[[#This Row],[Employee Name]],'List of Employees'!$B$4:$H$767,6))</f>
        <v>CASUAL</v>
      </c>
      <c r="G9328" s="24">
        <v>45272</v>
      </c>
      <c r="H9328" s="24">
        <v>45272</v>
      </c>
      <c r="I9328" s="20" t="s">
        <v>297</v>
      </c>
      <c r="J9328" s="42" t="s">
        <v>1000</v>
      </c>
      <c r="K9328" s="57" t="str">
        <f ca="1">LeaveTracker[[#This Row],[Days]]&amp;" "&amp;LeaveTracker[[#This Row],[Type of Leave]]</f>
        <v>1 OTHER</v>
      </c>
      <c r="L9328" s="23">
        <f ca="1">NETWORKDAYS(LeaveTracker[[#This Row],[Start Date]],LeaveTracker[[#This Row],[End Date]],lstHolidays)</f>
        <v>1</v>
      </c>
      <c r="M9328" s="27"/>
    </row>
    <row r="9329" spans="1:13" ht="30" customHeight="1" x14ac:dyDescent="0.3">
      <c r="A9329" s="27">
        <v>5183</v>
      </c>
      <c r="B9329" s="31">
        <v>45274</v>
      </c>
      <c r="C9329" s="31">
        <v>45272</v>
      </c>
      <c r="D9329" s="19" t="s">
        <v>1717</v>
      </c>
      <c r="E9329" s="20" t="str">
        <f>IF(ISBLANK(LeaveTracker[[#This Row],[Employee Name]]),"-----",VLOOKUP(LeaveTracker[[#This Row],[Employee Name]],'List of Employees'!$B$4:$H$767,7))</f>
        <v>LEGAL</v>
      </c>
      <c r="F9329" s="66" t="str">
        <f>IF(ISBLANK(LeaveTracker[[#This Row],[Employee Name]]),"-----",VLOOKUP(LeaveTracker[[#This Row],[Employee Name]],'List of Employees'!$B$4:$H$767,6))</f>
        <v>CASUAL</v>
      </c>
      <c r="G9329" s="24">
        <v>45275</v>
      </c>
      <c r="H9329" s="24">
        <v>45275</v>
      </c>
      <c r="I9329" s="20" t="s">
        <v>297</v>
      </c>
      <c r="J9329" s="42" t="s">
        <v>1000</v>
      </c>
      <c r="K9329" s="57" t="str">
        <f ca="1">LeaveTracker[[#This Row],[Days]]&amp;" "&amp;LeaveTracker[[#This Row],[Type of Leave]]</f>
        <v>1 OTHER</v>
      </c>
      <c r="L9329" s="23">
        <f ca="1">NETWORKDAYS(LeaveTracker[[#This Row],[Start Date]],LeaveTracker[[#This Row],[End Date]],lstHolidays)</f>
        <v>1</v>
      </c>
      <c r="M9329" s="27"/>
    </row>
    <row r="9330" spans="1:13" ht="30" customHeight="1" x14ac:dyDescent="0.3">
      <c r="A9330" s="27">
        <f>A9328+1</f>
        <v>5184</v>
      </c>
      <c r="B9330" s="31">
        <v>45274</v>
      </c>
      <c r="C9330" s="31">
        <v>45272</v>
      </c>
      <c r="D9330" s="19" t="s">
        <v>1717</v>
      </c>
      <c r="E9330" s="20" t="str">
        <f>IF(ISBLANK(LeaveTracker[[#This Row],[Employee Name]]),"-----",VLOOKUP(LeaveTracker[[#This Row],[Employee Name]],'List of Employees'!$B$4:$H$767,7))</f>
        <v>LEGAL</v>
      </c>
      <c r="F9330" s="66" t="str">
        <f>IF(ISBLANK(LeaveTracker[[#This Row],[Employee Name]]),"-----",VLOOKUP(LeaveTracker[[#This Row],[Employee Name]],'List of Employees'!$B$4:$H$767,6))</f>
        <v>CASUAL</v>
      </c>
      <c r="G9330" s="24">
        <v>45254</v>
      </c>
      <c r="H9330" s="24">
        <v>45254</v>
      </c>
      <c r="I9330" s="20" t="s">
        <v>81</v>
      </c>
      <c r="K9330" s="57" t="str">
        <f ca="1">LeaveTracker[[#This Row],[Days]]&amp;" "&amp;LeaveTracker[[#This Row],[Type of Leave]]</f>
        <v>1 SL</v>
      </c>
      <c r="L9330" s="23">
        <f ca="1">NETWORKDAYS(LeaveTracker[[#This Row],[Start Date]],LeaveTracker[[#This Row],[End Date]],lstHolidays)</f>
        <v>1</v>
      </c>
      <c r="M9330" s="27"/>
    </row>
    <row r="9331" spans="1:13" ht="30" customHeight="1" x14ac:dyDescent="0.3">
      <c r="A9331" s="27">
        <v>5184</v>
      </c>
      <c r="B9331" s="31">
        <v>45274</v>
      </c>
      <c r="C9331" s="31">
        <v>45272</v>
      </c>
      <c r="D9331" s="19" t="s">
        <v>1717</v>
      </c>
      <c r="E9331" s="20" t="str">
        <f>IF(ISBLANK(LeaveTracker[[#This Row],[Employee Name]]),"-----",VLOOKUP(LeaveTracker[[#This Row],[Employee Name]],'List of Employees'!$B$4:$H$767,7))</f>
        <v>LEGAL</v>
      </c>
      <c r="F9331" s="66" t="str">
        <f>IF(ISBLANK(LeaveTracker[[#This Row],[Employee Name]]),"-----",VLOOKUP(LeaveTracker[[#This Row],[Employee Name]],'List of Employees'!$B$4:$H$767,6))</f>
        <v>CASUAL</v>
      </c>
      <c r="G9331" s="24">
        <v>45258</v>
      </c>
      <c r="H9331" s="24">
        <v>45261</v>
      </c>
      <c r="I9331" s="20" t="s">
        <v>81</v>
      </c>
      <c r="K9331" s="57" t="str">
        <f>LeaveTracker[[#This Row],[Days]]&amp;" "&amp;LeaveTracker[[#This Row],[Type of Leave]]</f>
        <v>4 SL</v>
      </c>
      <c r="L9331" s="23">
        <v>4</v>
      </c>
      <c r="M9331" s="27"/>
    </row>
    <row r="9332" spans="1:13" ht="30" customHeight="1" x14ac:dyDescent="0.3">
      <c r="A9332" s="27">
        <v>5184</v>
      </c>
      <c r="B9332" s="31">
        <v>45274</v>
      </c>
      <c r="C9332" s="31">
        <v>45272</v>
      </c>
      <c r="D9332" s="19" t="s">
        <v>1717</v>
      </c>
      <c r="E9332" s="20" t="str">
        <f>IF(ISBLANK(LeaveTracker[[#This Row],[Employee Name]]),"-----",VLOOKUP(LeaveTracker[[#This Row],[Employee Name]],'List of Employees'!$B$4:$H$767,7))</f>
        <v>LEGAL</v>
      </c>
      <c r="F9332" s="66" t="str">
        <f>IF(ISBLANK(LeaveTracker[[#This Row],[Employee Name]]),"-----",VLOOKUP(LeaveTracker[[#This Row],[Employee Name]],'List of Employees'!$B$4:$H$767,6))</f>
        <v>CASUAL</v>
      </c>
      <c r="G9332" s="24">
        <v>45265</v>
      </c>
      <c r="H9332" s="24">
        <v>45265</v>
      </c>
      <c r="I9332" s="20" t="s">
        <v>81</v>
      </c>
      <c r="K9332" s="57" t="str">
        <f ca="1">LeaveTracker[[#This Row],[Days]]&amp;" "&amp;LeaveTracker[[#This Row],[Type of Leave]]</f>
        <v>1 SL</v>
      </c>
      <c r="L9332" s="23">
        <f ca="1">NETWORKDAYS(LeaveTracker[[#This Row],[Start Date]],LeaveTracker[[#This Row],[End Date]],lstHolidays)</f>
        <v>1</v>
      </c>
      <c r="M9332" s="27"/>
    </row>
    <row r="9333" spans="1:13" ht="30" customHeight="1" x14ac:dyDescent="0.3">
      <c r="A9333" s="27">
        <v>5184</v>
      </c>
      <c r="B9333" s="31">
        <v>45274</v>
      </c>
      <c r="C9333" s="31">
        <v>45272</v>
      </c>
      <c r="D9333" s="19" t="s">
        <v>1717</v>
      </c>
      <c r="E9333" s="20" t="str">
        <f>IF(ISBLANK(LeaveTracker[[#This Row],[Employee Name]]),"-----",VLOOKUP(LeaveTracker[[#This Row],[Employee Name]],'List of Employees'!$B$4:$H$767,7))</f>
        <v>LEGAL</v>
      </c>
      <c r="F9333" s="66" t="str">
        <f>IF(ISBLANK(LeaveTracker[[#This Row],[Employee Name]]),"-----",VLOOKUP(LeaveTracker[[#This Row],[Employee Name]],'List of Employees'!$B$4:$H$767,6))</f>
        <v>CASUAL</v>
      </c>
      <c r="G9333" s="24">
        <v>45267</v>
      </c>
      <c r="H9333" s="24">
        <v>45268</v>
      </c>
      <c r="I9333" s="20" t="s">
        <v>81</v>
      </c>
      <c r="K9333" s="57" t="str">
        <f ca="1">LeaveTracker[[#This Row],[Days]]&amp;" "&amp;LeaveTracker[[#This Row],[Type of Leave]]</f>
        <v>1 SL</v>
      </c>
      <c r="L9333" s="23">
        <f ca="1">NETWORKDAYS(LeaveTracker[[#This Row],[Start Date]],LeaveTracker[[#This Row],[End Date]],lstHolidays)</f>
        <v>1</v>
      </c>
      <c r="M9333" s="27"/>
    </row>
    <row r="9334" spans="1:13" ht="30" customHeight="1" x14ac:dyDescent="0.3">
      <c r="A9334" s="27">
        <f>A9330+1</f>
        <v>5185</v>
      </c>
      <c r="B9334" s="31">
        <v>45274</v>
      </c>
      <c r="C9334" s="31">
        <v>45272</v>
      </c>
      <c r="D9334" s="19" t="s">
        <v>2325</v>
      </c>
      <c r="E9334" s="20" t="str">
        <f>IF(ISBLANK(LeaveTracker[[#This Row],[Employee Name]]),"-----",VLOOKUP(LeaveTracker[[#This Row],[Employee Name]],'List of Employees'!$B$4:$H$767,7))</f>
        <v>ONT</v>
      </c>
      <c r="F9334" s="66" t="str">
        <f>IF(ISBLANK(LeaveTracker[[#This Row],[Employee Name]]),"-----",VLOOKUP(LeaveTracker[[#This Row],[Employee Name]],'List of Employees'!$B$4:$H$767,6))</f>
        <v>PERMANENT</v>
      </c>
      <c r="G9334" s="24">
        <v>45289</v>
      </c>
      <c r="H9334" s="24">
        <v>45289</v>
      </c>
      <c r="I9334" s="20" t="s">
        <v>82</v>
      </c>
      <c r="K9334" s="57" t="str">
        <f ca="1">LeaveTracker[[#This Row],[Days]]&amp;" "&amp;LeaveTracker[[#This Row],[Type of Leave]]</f>
        <v>1 VL</v>
      </c>
      <c r="L9334" s="23">
        <f ca="1">NETWORKDAYS(LeaveTracker[[#This Row],[Start Date]],LeaveTracker[[#This Row],[End Date]],lstHolidays)</f>
        <v>1</v>
      </c>
      <c r="M9334" s="27"/>
    </row>
    <row r="9335" spans="1:13" ht="30" customHeight="1" x14ac:dyDescent="0.3">
      <c r="A9335" s="27">
        <f t="shared" si="119"/>
        <v>5186</v>
      </c>
      <c r="B9335" s="31">
        <v>45274</v>
      </c>
      <c r="C9335" s="31">
        <v>45261</v>
      </c>
      <c r="D9335" s="19" t="s">
        <v>188</v>
      </c>
      <c r="E9335" s="20" t="str">
        <f>IF(ISBLANK(LeaveTracker[[#This Row],[Employee Name]]),"-----",VLOOKUP(LeaveTracker[[#This Row],[Employee Name]],'List of Employees'!$B$4:$H$767,7))</f>
        <v>ONT</v>
      </c>
      <c r="F9335" s="66" t="str">
        <f>IF(ISBLANK(LeaveTracker[[#This Row],[Employee Name]]),"-----",VLOOKUP(LeaveTracker[[#This Row],[Employee Name]],'List of Employees'!$B$4:$H$767,6))</f>
        <v>PERMANENT</v>
      </c>
      <c r="G9335" s="24">
        <v>45288</v>
      </c>
      <c r="H9335" s="24">
        <v>45288</v>
      </c>
      <c r="I9335" s="20" t="s">
        <v>297</v>
      </c>
      <c r="J9335" s="42" t="s">
        <v>1000</v>
      </c>
      <c r="K9335" s="57" t="str">
        <f ca="1">LeaveTracker[[#This Row],[Days]]&amp;" "&amp;LeaveTracker[[#This Row],[Type of Leave]]</f>
        <v>1 OTHER</v>
      </c>
      <c r="L9335" s="23">
        <f ca="1">NETWORKDAYS(LeaveTracker[[#This Row],[Start Date]],LeaveTracker[[#This Row],[End Date]],lstHolidays)</f>
        <v>1</v>
      </c>
      <c r="M9335" s="27"/>
    </row>
    <row r="9336" spans="1:13" ht="30" customHeight="1" x14ac:dyDescent="0.3">
      <c r="A9336" s="27">
        <f t="shared" si="119"/>
        <v>5187</v>
      </c>
      <c r="B9336" s="31">
        <v>45274</v>
      </c>
      <c r="C9336" s="31">
        <v>45261</v>
      </c>
      <c r="D9336" s="19" t="s">
        <v>188</v>
      </c>
      <c r="E9336" s="20" t="str">
        <f>IF(ISBLANK(LeaveTracker[[#This Row],[Employee Name]]),"-----",VLOOKUP(LeaveTracker[[#This Row],[Employee Name]],'List of Employees'!$B$4:$H$767,7))</f>
        <v>ONT</v>
      </c>
      <c r="F9336" s="66" t="str">
        <f>IF(ISBLANK(LeaveTracker[[#This Row],[Employee Name]]),"-----",VLOOKUP(LeaveTracker[[#This Row],[Employee Name]],'List of Employees'!$B$4:$H$767,6))</f>
        <v>PERMANENT</v>
      </c>
      <c r="G9336" s="24">
        <v>45273</v>
      </c>
      <c r="H9336" s="24">
        <v>45274</v>
      </c>
      <c r="I9336" s="20" t="s">
        <v>82</v>
      </c>
      <c r="K9336" s="57" t="str">
        <f ca="1">LeaveTracker[[#This Row],[Days]]&amp;" "&amp;LeaveTracker[[#This Row],[Type of Leave]]</f>
        <v>2 VL</v>
      </c>
      <c r="L9336" s="23">
        <f ca="1">NETWORKDAYS(LeaveTracker[[#This Row],[Start Date]],LeaveTracker[[#This Row],[End Date]],lstHolidays)</f>
        <v>2</v>
      </c>
      <c r="M9336" s="27"/>
    </row>
    <row r="9337" spans="1:13" ht="30" customHeight="1" x14ac:dyDescent="0.3">
      <c r="A9337" s="27">
        <v>5187</v>
      </c>
      <c r="B9337" s="31">
        <v>45274</v>
      </c>
      <c r="C9337" s="31">
        <v>45261</v>
      </c>
      <c r="D9337" s="19" t="s">
        <v>188</v>
      </c>
      <c r="E9337" s="20" t="str">
        <f>IF(ISBLANK(LeaveTracker[[#This Row],[Employee Name]]),"-----",VLOOKUP(LeaveTracker[[#This Row],[Employee Name]],'List of Employees'!$B$4:$H$767,7))</f>
        <v>ONT</v>
      </c>
      <c r="F9337" s="66" t="str">
        <f>IF(ISBLANK(LeaveTracker[[#This Row],[Employee Name]]),"-----",VLOOKUP(LeaveTracker[[#This Row],[Employee Name]],'List of Employees'!$B$4:$H$767,6))</f>
        <v>PERMANENT</v>
      </c>
      <c r="G9337" s="24">
        <v>45286</v>
      </c>
      <c r="H9337" s="24">
        <v>45287</v>
      </c>
      <c r="I9337" s="20" t="s">
        <v>82</v>
      </c>
      <c r="K9337" s="57" t="str">
        <f ca="1">LeaveTracker[[#This Row],[Days]]&amp;" "&amp;LeaveTracker[[#This Row],[Type of Leave]]</f>
        <v>1 VL</v>
      </c>
      <c r="L9337" s="23">
        <f ca="1">NETWORKDAYS(LeaveTracker[[#This Row],[Start Date]],LeaveTracker[[#This Row],[End Date]],lstHolidays)</f>
        <v>1</v>
      </c>
      <c r="M9337" s="27"/>
    </row>
    <row r="9338" spans="1:13" ht="30" customHeight="1" x14ac:dyDescent="0.3">
      <c r="A9338" s="27">
        <v>5187</v>
      </c>
      <c r="B9338" s="31">
        <v>45274</v>
      </c>
      <c r="C9338" s="31">
        <v>45261</v>
      </c>
      <c r="D9338" s="19" t="s">
        <v>188</v>
      </c>
      <c r="E9338" s="20" t="str">
        <f>IF(ISBLANK(LeaveTracker[[#This Row],[Employee Name]]),"-----",VLOOKUP(LeaveTracker[[#This Row],[Employee Name]],'List of Employees'!$B$4:$H$767,7))</f>
        <v>ONT</v>
      </c>
      <c r="F9338" s="66" t="str">
        <f>IF(ISBLANK(LeaveTracker[[#This Row],[Employee Name]]),"-----",VLOOKUP(LeaveTracker[[#This Row],[Employee Name]],'List of Employees'!$B$4:$H$767,6))</f>
        <v>PERMANENT</v>
      </c>
      <c r="G9338" s="24">
        <v>45289</v>
      </c>
      <c r="H9338" s="24">
        <v>45289</v>
      </c>
      <c r="I9338" s="20" t="s">
        <v>82</v>
      </c>
      <c r="K9338" s="57" t="str">
        <f ca="1">LeaveTracker[[#This Row],[Days]]&amp;" "&amp;LeaveTracker[[#This Row],[Type of Leave]]</f>
        <v>1 VL</v>
      </c>
      <c r="L9338" s="23">
        <f ca="1">NETWORKDAYS(LeaveTracker[[#This Row],[Start Date]],LeaveTracker[[#This Row],[End Date]],lstHolidays)</f>
        <v>1</v>
      </c>
      <c r="M9338" s="27"/>
    </row>
    <row r="9339" spans="1:13" ht="30" customHeight="1" x14ac:dyDescent="0.3">
      <c r="A9339" s="27">
        <f>A9336+1</f>
        <v>5188</v>
      </c>
      <c r="B9339" s="31">
        <v>45274</v>
      </c>
      <c r="C9339" s="31">
        <v>45264</v>
      </c>
      <c r="D9339" s="19" t="s">
        <v>1858</v>
      </c>
      <c r="E9339" s="20" t="str">
        <f>IF(ISBLANK(LeaveTracker[[#This Row],[Employee Name]]),"-----",VLOOKUP(LeaveTracker[[#This Row],[Employee Name]],'List of Employees'!$B$4:$H$767,7))</f>
        <v>TICC</v>
      </c>
      <c r="F9339" s="66" t="str">
        <f>IF(ISBLANK(LeaveTracker[[#This Row],[Employee Name]]),"-----",VLOOKUP(LeaveTracker[[#This Row],[Employee Name]],'List of Employees'!$B$4:$H$767,6))</f>
        <v>CASUAL</v>
      </c>
      <c r="G9339" s="24">
        <v>45279</v>
      </c>
      <c r="H9339" s="24">
        <v>45279</v>
      </c>
      <c r="I9339" s="20" t="s">
        <v>82</v>
      </c>
      <c r="K9339" s="57" t="str">
        <f ca="1">LeaveTracker[[#This Row],[Days]]&amp;" "&amp;LeaveTracker[[#This Row],[Type of Leave]]</f>
        <v>1 VL</v>
      </c>
      <c r="L9339" s="23">
        <f ca="1">NETWORKDAYS(LeaveTracker[[#This Row],[Start Date]],LeaveTracker[[#This Row],[End Date]],lstHolidays)</f>
        <v>1</v>
      </c>
      <c r="M9339" s="27"/>
    </row>
    <row r="9340" spans="1:13" ht="30" customHeight="1" x14ac:dyDescent="0.3">
      <c r="A9340" s="27">
        <v>5188</v>
      </c>
      <c r="B9340" s="31">
        <v>45274</v>
      </c>
      <c r="C9340" s="31">
        <v>45265</v>
      </c>
      <c r="D9340" s="19" t="s">
        <v>1858</v>
      </c>
      <c r="E9340" s="20" t="str">
        <f>IF(ISBLANK(LeaveTracker[[#This Row],[Employee Name]]),"-----",VLOOKUP(LeaveTracker[[#This Row],[Employee Name]],'List of Employees'!$B$4:$H$767,7))</f>
        <v>TICC</v>
      </c>
      <c r="F9340" s="66" t="str">
        <f>IF(ISBLANK(LeaveTracker[[#This Row],[Employee Name]]),"-----",VLOOKUP(LeaveTracker[[#This Row],[Employee Name]],'List of Employees'!$B$4:$H$767,6))</f>
        <v>CASUAL</v>
      </c>
      <c r="G9340" s="24">
        <v>45282</v>
      </c>
      <c r="H9340" s="24">
        <v>45282</v>
      </c>
      <c r="I9340" s="20" t="s">
        <v>82</v>
      </c>
      <c r="K9340" s="57" t="str">
        <f ca="1">LeaveTracker[[#This Row],[Days]]&amp;" "&amp;LeaveTracker[[#This Row],[Type of Leave]]</f>
        <v>1 VL</v>
      </c>
      <c r="L9340" s="23">
        <f ca="1">NETWORKDAYS(LeaveTracker[[#This Row],[Start Date]],LeaveTracker[[#This Row],[End Date]],lstHolidays)</f>
        <v>1</v>
      </c>
      <c r="M9340" s="27"/>
    </row>
    <row r="9341" spans="1:13" ht="30" customHeight="1" x14ac:dyDescent="0.3">
      <c r="A9341" s="27">
        <v>5188</v>
      </c>
      <c r="B9341" s="31">
        <v>45274</v>
      </c>
      <c r="C9341" s="31">
        <v>45266</v>
      </c>
      <c r="D9341" s="19" t="s">
        <v>1858</v>
      </c>
      <c r="E9341" s="20" t="str">
        <f>IF(ISBLANK(LeaveTracker[[#This Row],[Employee Name]]),"-----",VLOOKUP(LeaveTracker[[#This Row],[Employee Name]],'List of Employees'!$B$4:$H$767,7))</f>
        <v>TICC</v>
      </c>
      <c r="F9341" s="66" t="str">
        <f>IF(ISBLANK(LeaveTracker[[#This Row],[Employee Name]]),"-----",VLOOKUP(LeaveTracker[[#This Row],[Employee Name]],'List of Employees'!$B$4:$H$767,6))</f>
        <v>CASUAL</v>
      </c>
      <c r="G9341" s="24">
        <v>45288</v>
      </c>
      <c r="H9341" s="24">
        <v>45289</v>
      </c>
      <c r="I9341" s="20" t="s">
        <v>82</v>
      </c>
      <c r="K9341" s="57" t="str">
        <f ca="1">LeaveTracker[[#This Row],[Days]]&amp;" "&amp;LeaveTracker[[#This Row],[Type of Leave]]</f>
        <v>2 VL</v>
      </c>
      <c r="L9341" s="23">
        <f ca="1">NETWORKDAYS(LeaveTracker[[#This Row],[Start Date]],LeaveTracker[[#This Row],[End Date]],lstHolidays)</f>
        <v>2</v>
      </c>
      <c r="M9341" s="27"/>
    </row>
    <row r="9342" spans="1:13" ht="30" customHeight="1" x14ac:dyDescent="0.3">
      <c r="A9342" s="27">
        <f>A9339+1</f>
        <v>5189</v>
      </c>
      <c r="B9342" s="31">
        <v>45274</v>
      </c>
      <c r="C9342" s="31">
        <v>45267</v>
      </c>
      <c r="D9342" s="19" t="s">
        <v>1880</v>
      </c>
      <c r="E9342" s="20" t="str">
        <f>IF(ISBLANK(LeaveTracker[[#This Row],[Employee Name]]),"-----",VLOOKUP(LeaveTracker[[#This Row],[Employee Name]],'List of Employees'!$B$4:$H$767,7))</f>
        <v>GSO</v>
      </c>
      <c r="F9342" s="66" t="str">
        <f>IF(ISBLANK(LeaveTracker[[#This Row],[Employee Name]]),"-----",VLOOKUP(LeaveTracker[[#This Row],[Employee Name]],'List of Employees'!$B$4:$H$767,6))</f>
        <v>PERMANENT</v>
      </c>
      <c r="G9342" s="24">
        <v>45278</v>
      </c>
      <c r="H9342" s="24">
        <v>45278</v>
      </c>
      <c r="I9342" s="20" t="s">
        <v>82</v>
      </c>
      <c r="K9342" s="57" t="str">
        <f ca="1">LeaveTracker[[#This Row],[Days]]&amp;" "&amp;LeaveTracker[[#This Row],[Type of Leave]]</f>
        <v>1 VL</v>
      </c>
      <c r="L9342" s="23">
        <f ca="1">NETWORKDAYS(LeaveTracker[[#This Row],[Start Date]],LeaveTracker[[#This Row],[End Date]],lstHolidays)</f>
        <v>1</v>
      </c>
      <c r="M9342" s="27"/>
    </row>
    <row r="9343" spans="1:13" ht="30" customHeight="1" x14ac:dyDescent="0.3">
      <c r="A9343" s="27">
        <v>5189</v>
      </c>
      <c r="B9343" s="31">
        <v>45274</v>
      </c>
      <c r="C9343" s="31">
        <v>45267</v>
      </c>
      <c r="D9343" s="19" t="s">
        <v>1880</v>
      </c>
      <c r="E9343" s="20" t="str">
        <f>IF(ISBLANK(LeaveTracker[[#This Row],[Employee Name]]),"-----",VLOOKUP(LeaveTracker[[#This Row],[Employee Name]],'List of Employees'!$B$4:$H$767,7))</f>
        <v>GSO</v>
      </c>
      <c r="F9343" s="66" t="str">
        <f>IF(ISBLANK(LeaveTracker[[#This Row],[Employee Name]]),"-----",VLOOKUP(LeaveTracker[[#This Row],[Employee Name]],'List of Employees'!$B$4:$H$767,6))</f>
        <v>PERMANENT</v>
      </c>
      <c r="G9343" s="24">
        <v>45282</v>
      </c>
      <c r="H9343" s="24">
        <v>45282</v>
      </c>
      <c r="I9343" s="20" t="s">
        <v>82</v>
      </c>
      <c r="K9343" s="57" t="str">
        <f ca="1">LeaveTracker[[#This Row],[Days]]&amp;" "&amp;LeaveTracker[[#This Row],[Type of Leave]]</f>
        <v>1 VL</v>
      </c>
      <c r="L9343" s="23">
        <f ca="1">NETWORKDAYS(LeaveTracker[[#This Row],[Start Date]],LeaveTracker[[#This Row],[End Date]],lstHolidays)</f>
        <v>1</v>
      </c>
      <c r="M9343" s="27"/>
    </row>
    <row r="9344" spans="1:13" ht="30" customHeight="1" x14ac:dyDescent="0.3">
      <c r="A9344" s="27">
        <v>5189</v>
      </c>
      <c r="B9344" s="31">
        <v>45274</v>
      </c>
      <c r="C9344" s="31">
        <v>45267</v>
      </c>
      <c r="D9344" s="19" t="s">
        <v>1880</v>
      </c>
      <c r="E9344" s="20" t="str">
        <f>IF(ISBLANK(LeaveTracker[[#This Row],[Employee Name]]),"-----",VLOOKUP(LeaveTracker[[#This Row],[Employee Name]],'List of Employees'!$B$4:$H$767,7))</f>
        <v>GSO</v>
      </c>
      <c r="F9344" s="66" t="str">
        <f>IF(ISBLANK(LeaveTracker[[#This Row],[Employee Name]]),"-----",VLOOKUP(LeaveTracker[[#This Row],[Employee Name]],'List of Employees'!$B$4:$H$767,6))</f>
        <v>PERMANENT</v>
      </c>
      <c r="G9344" s="24">
        <v>45287</v>
      </c>
      <c r="H9344" s="24">
        <v>45289</v>
      </c>
      <c r="I9344" s="20" t="s">
        <v>82</v>
      </c>
      <c r="K9344" s="57" t="str">
        <f ca="1">LeaveTracker[[#This Row],[Days]]&amp;" "&amp;LeaveTracker[[#This Row],[Type of Leave]]</f>
        <v>3 VL</v>
      </c>
      <c r="L9344" s="23">
        <f ca="1">NETWORKDAYS(LeaveTracker[[#This Row],[Start Date]],LeaveTracker[[#This Row],[End Date]],lstHolidays)</f>
        <v>3</v>
      </c>
      <c r="M9344" s="27"/>
    </row>
    <row r="9345" spans="1:13" ht="30" customHeight="1" x14ac:dyDescent="0.3">
      <c r="A9345" s="27">
        <f>A9342+1</f>
        <v>5190</v>
      </c>
      <c r="B9345" s="31">
        <v>45274</v>
      </c>
      <c r="C9345" s="31">
        <v>45267</v>
      </c>
      <c r="D9345" s="19" t="s">
        <v>2545</v>
      </c>
      <c r="E9345" s="20" t="str">
        <f>IF(ISBLANK(LeaveTracker[[#This Row],[Employee Name]]),"-----",VLOOKUP(LeaveTracker[[#This Row],[Employee Name]],'List of Employees'!$B$4:$H$767,7))</f>
        <v>TICC</v>
      </c>
      <c r="F9345" s="66" t="str">
        <f>IF(ISBLANK(LeaveTracker[[#This Row],[Employee Name]]),"-----",VLOOKUP(LeaveTracker[[#This Row],[Employee Name]],'List of Employees'!$B$4:$H$767,6))</f>
        <v>CASUAL</v>
      </c>
      <c r="G9345" s="24">
        <v>45235</v>
      </c>
      <c r="H9345" s="24">
        <v>45235</v>
      </c>
      <c r="I9345" s="20" t="s">
        <v>81</v>
      </c>
      <c r="K9345" s="57" t="str">
        <f>LeaveTracker[[#This Row],[Days]]&amp;" "&amp;LeaveTracker[[#This Row],[Type of Leave]]</f>
        <v>1 SL</v>
      </c>
      <c r="L9345" s="23">
        <v>1</v>
      </c>
      <c r="M9345" s="27"/>
    </row>
    <row r="9346" spans="1:13" ht="30" customHeight="1" x14ac:dyDescent="0.3">
      <c r="A9346" s="27">
        <v>5190</v>
      </c>
      <c r="B9346" s="31">
        <v>45274</v>
      </c>
      <c r="C9346" s="31">
        <v>45267</v>
      </c>
      <c r="D9346" s="19" t="s">
        <v>2545</v>
      </c>
      <c r="E9346" s="20" t="str">
        <f>IF(ISBLANK(LeaveTracker[[#This Row],[Employee Name]]),"-----",VLOOKUP(LeaveTracker[[#This Row],[Employee Name]],'List of Employees'!$B$4:$H$767,7))</f>
        <v>TICC</v>
      </c>
      <c r="F9346" s="66" t="str">
        <f>IF(ISBLANK(LeaveTracker[[#This Row],[Employee Name]]),"-----",VLOOKUP(LeaveTracker[[#This Row],[Employee Name]],'List of Employees'!$B$4:$H$767,6))</f>
        <v>CASUAL</v>
      </c>
      <c r="G9346" s="24">
        <v>45249</v>
      </c>
      <c r="H9346" s="24">
        <v>45249</v>
      </c>
      <c r="I9346" s="20" t="s">
        <v>81</v>
      </c>
      <c r="K9346" s="57" t="str">
        <f>LeaveTracker[[#This Row],[Days]]&amp;" "&amp;LeaveTracker[[#This Row],[Type of Leave]]</f>
        <v>1 SL</v>
      </c>
      <c r="L9346" s="23">
        <v>1</v>
      </c>
      <c r="M9346" s="27"/>
    </row>
    <row r="9347" spans="1:13" ht="30" customHeight="1" x14ac:dyDescent="0.3">
      <c r="A9347" s="27">
        <f>A9345+1</f>
        <v>5191</v>
      </c>
      <c r="B9347" s="31">
        <v>45274</v>
      </c>
      <c r="C9347" s="31">
        <v>45264</v>
      </c>
      <c r="D9347" s="19" t="s">
        <v>1857</v>
      </c>
      <c r="E9347" s="20" t="str">
        <f>IF(ISBLANK(LeaveTracker[[#This Row],[Employee Name]]),"-----",VLOOKUP(LeaveTracker[[#This Row],[Employee Name]],'List of Employees'!$B$4:$H$767,7))</f>
        <v>TICC</v>
      </c>
      <c r="F9347" s="66" t="str">
        <f>IF(ISBLANK(LeaveTracker[[#This Row],[Employee Name]]),"-----",VLOOKUP(LeaveTracker[[#This Row],[Employee Name]],'List of Employees'!$B$4:$H$767,6))</f>
        <v>CASUAL</v>
      </c>
      <c r="G9347" s="24">
        <v>45267</v>
      </c>
      <c r="H9347" s="24">
        <v>45267</v>
      </c>
      <c r="I9347" s="20" t="s">
        <v>82</v>
      </c>
      <c r="K9347" s="57" t="str">
        <f ca="1">LeaveTracker[[#This Row],[Days]]&amp;" "&amp;LeaveTracker[[#This Row],[Type of Leave]]</f>
        <v>1 VL</v>
      </c>
      <c r="L9347" s="23">
        <f ca="1">NETWORKDAYS(LeaveTracker[[#This Row],[Start Date]],LeaveTracker[[#This Row],[End Date]],lstHolidays)</f>
        <v>1</v>
      </c>
      <c r="M9347" s="27"/>
    </row>
    <row r="9348" spans="1:13" ht="30" customHeight="1" x14ac:dyDescent="0.3">
      <c r="A9348" s="27">
        <v>5191</v>
      </c>
      <c r="B9348" s="31">
        <v>45274</v>
      </c>
      <c r="C9348" s="31">
        <v>45264</v>
      </c>
      <c r="D9348" s="19" t="s">
        <v>1857</v>
      </c>
      <c r="E9348" s="20" t="str">
        <f>IF(ISBLANK(LeaveTracker[[#This Row],[Employee Name]]),"-----",VLOOKUP(LeaveTracker[[#This Row],[Employee Name]],'List of Employees'!$B$4:$H$767,7))</f>
        <v>TICC</v>
      </c>
      <c r="F9348" s="66" t="str">
        <f>IF(ISBLANK(LeaveTracker[[#This Row],[Employee Name]]),"-----",VLOOKUP(LeaveTracker[[#This Row],[Employee Name]],'List of Employees'!$B$4:$H$767,6))</f>
        <v>CASUAL</v>
      </c>
      <c r="G9348" s="24">
        <v>45272</v>
      </c>
      <c r="H9348" s="24">
        <v>45272</v>
      </c>
      <c r="I9348" s="20" t="s">
        <v>82</v>
      </c>
      <c r="K9348" s="57" t="str">
        <f ca="1">LeaveTracker[[#This Row],[Days]]&amp;" "&amp;LeaveTracker[[#This Row],[Type of Leave]]</f>
        <v>1 VL</v>
      </c>
      <c r="L9348" s="23">
        <f ca="1">NETWORKDAYS(LeaveTracker[[#This Row],[Start Date]],LeaveTracker[[#This Row],[End Date]],lstHolidays)</f>
        <v>1</v>
      </c>
      <c r="M9348" s="27"/>
    </row>
    <row r="9349" spans="1:13" ht="30" customHeight="1" x14ac:dyDescent="0.3">
      <c r="A9349" s="27">
        <v>5191</v>
      </c>
      <c r="B9349" s="31">
        <v>45274</v>
      </c>
      <c r="C9349" s="31">
        <v>45264</v>
      </c>
      <c r="D9349" s="19" t="s">
        <v>1857</v>
      </c>
      <c r="E9349" s="20" t="str">
        <f>IF(ISBLANK(LeaveTracker[[#This Row],[Employee Name]]),"-----",VLOOKUP(LeaveTracker[[#This Row],[Employee Name]],'List of Employees'!$B$4:$H$767,7))</f>
        <v>TICC</v>
      </c>
      <c r="F9349" s="66" t="str">
        <f>IF(ISBLANK(LeaveTracker[[#This Row],[Employee Name]]),"-----",VLOOKUP(LeaveTracker[[#This Row],[Employee Name]],'List of Employees'!$B$4:$H$767,6))</f>
        <v>CASUAL</v>
      </c>
      <c r="G9349" s="24">
        <v>45278</v>
      </c>
      <c r="H9349" s="24">
        <v>45278</v>
      </c>
      <c r="I9349" s="20" t="s">
        <v>82</v>
      </c>
      <c r="K9349" s="57" t="str">
        <f ca="1">LeaveTracker[[#This Row],[Days]]&amp;" "&amp;LeaveTracker[[#This Row],[Type of Leave]]</f>
        <v>1 VL</v>
      </c>
      <c r="L9349" s="23">
        <f ca="1">NETWORKDAYS(LeaveTracker[[#This Row],[Start Date]],LeaveTracker[[#This Row],[End Date]],lstHolidays)</f>
        <v>1</v>
      </c>
      <c r="M9349" s="27"/>
    </row>
    <row r="9350" spans="1:13" ht="30" customHeight="1" x14ac:dyDescent="0.3">
      <c r="A9350" s="27">
        <v>5191</v>
      </c>
      <c r="B9350" s="31">
        <v>45274</v>
      </c>
      <c r="C9350" s="31">
        <v>45264</v>
      </c>
      <c r="D9350" s="19" t="s">
        <v>1857</v>
      </c>
      <c r="E9350" s="20" t="str">
        <f>IF(ISBLANK(LeaveTracker[[#This Row],[Employee Name]]),"-----",VLOOKUP(LeaveTracker[[#This Row],[Employee Name]],'List of Employees'!$B$4:$H$767,7))</f>
        <v>TICC</v>
      </c>
      <c r="F9350" s="66" t="str">
        <f>IF(ISBLANK(LeaveTracker[[#This Row],[Employee Name]]),"-----",VLOOKUP(LeaveTracker[[#This Row],[Employee Name]],'List of Employees'!$B$4:$H$767,6))</f>
        <v>CASUAL</v>
      </c>
      <c r="G9350" s="24">
        <v>45282</v>
      </c>
      <c r="H9350" s="24">
        <v>45282</v>
      </c>
      <c r="I9350" s="20" t="s">
        <v>82</v>
      </c>
      <c r="K9350" s="57" t="str">
        <f ca="1">LeaveTracker[[#This Row],[Days]]&amp;" "&amp;LeaveTracker[[#This Row],[Type of Leave]]</f>
        <v>1 VL</v>
      </c>
      <c r="L9350" s="23">
        <f ca="1">NETWORKDAYS(LeaveTracker[[#This Row],[Start Date]],LeaveTracker[[#This Row],[End Date]],lstHolidays)</f>
        <v>1</v>
      </c>
      <c r="M9350" s="27"/>
    </row>
    <row r="9351" spans="1:13" ht="30" customHeight="1" x14ac:dyDescent="0.3">
      <c r="A9351" s="27">
        <f>A9347+1</f>
        <v>5192</v>
      </c>
      <c r="B9351" s="31">
        <v>45274</v>
      </c>
      <c r="C9351" s="31">
        <v>45267</v>
      </c>
      <c r="D9351" s="19" t="s">
        <v>2583</v>
      </c>
      <c r="E9351" s="20" t="str">
        <f>IF(ISBLANK(LeaveTracker[[#This Row],[Employee Name]]),"-----",VLOOKUP(LeaveTracker[[#This Row],[Employee Name]],'List of Employees'!$B$4:$H$767,7))</f>
        <v>TICC</v>
      </c>
      <c r="F9351" s="66" t="str">
        <f>IF(ISBLANK(LeaveTracker[[#This Row],[Employee Name]]),"-----",VLOOKUP(LeaveTracker[[#This Row],[Employee Name]],'List of Employees'!$B$4:$H$767,6))</f>
        <v>CASUAL</v>
      </c>
      <c r="G9351" s="24">
        <v>45231</v>
      </c>
      <c r="H9351" s="24">
        <v>45231</v>
      </c>
      <c r="I9351" s="20" t="s">
        <v>297</v>
      </c>
      <c r="J9351" s="42" t="s">
        <v>1000</v>
      </c>
      <c r="K9351" s="57" t="str">
        <f>LeaveTracker[[#This Row],[Days]]&amp;" "&amp;LeaveTracker[[#This Row],[Type of Leave]]</f>
        <v>1 OTHER</v>
      </c>
      <c r="L9351" s="23">
        <v>1</v>
      </c>
      <c r="M9351" s="27"/>
    </row>
    <row r="9352" spans="1:13" ht="30" customHeight="1" x14ac:dyDescent="0.3">
      <c r="A9352" s="27">
        <f t="shared" si="119"/>
        <v>5193</v>
      </c>
      <c r="B9352" s="31">
        <v>45274</v>
      </c>
      <c r="C9352" s="31">
        <v>45267</v>
      </c>
      <c r="D9352" s="19" t="s">
        <v>1892</v>
      </c>
      <c r="E9352" s="20" t="str">
        <f>IF(ISBLANK(LeaveTracker[[#This Row],[Employee Name]]),"-----",VLOOKUP(LeaveTracker[[#This Row],[Employee Name]],'List of Employees'!$B$4:$H$767,7))</f>
        <v>AGRICULTURE OFFICE</v>
      </c>
      <c r="F9352" s="66" t="str">
        <f>IF(ISBLANK(LeaveTracker[[#This Row],[Employee Name]]),"-----",VLOOKUP(LeaveTracker[[#This Row],[Employee Name]],'List of Employees'!$B$4:$H$767,6))</f>
        <v>PERMANENT</v>
      </c>
      <c r="G9352" s="24">
        <v>45231</v>
      </c>
      <c r="H9352" s="24">
        <v>45231</v>
      </c>
      <c r="I9352" s="20" t="s">
        <v>81</v>
      </c>
      <c r="K9352" s="57" t="str">
        <f>LeaveTracker[[#This Row],[Days]]&amp;" "&amp;LeaveTracker[[#This Row],[Type of Leave]]</f>
        <v>1 SL</v>
      </c>
      <c r="L9352" s="23">
        <v>1</v>
      </c>
      <c r="M9352" s="27"/>
    </row>
    <row r="9353" spans="1:13" ht="30" customHeight="1" x14ac:dyDescent="0.3">
      <c r="A9353" s="27">
        <v>5193</v>
      </c>
      <c r="B9353" s="31">
        <v>45274</v>
      </c>
      <c r="C9353" s="31">
        <v>45267</v>
      </c>
      <c r="D9353" s="19" t="s">
        <v>1892</v>
      </c>
      <c r="E9353" s="20" t="str">
        <f>IF(ISBLANK(LeaveTracker[[#This Row],[Employee Name]]),"-----",VLOOKUP(LeaveTracker[[#This Row],[Employee Name]],'List of Employees'!$B$4:$H$767,7))</f>
        <v>AGRICULTURE OFFICE</v>
      </c>
      <c r="F9353" s="66" t="str">
        <f>IF(ISBLANK(LeaveTracker[[#This Row],[Employee Name]]),"-----",VLOOKUP(LeaveTracker[[#This Row],[Employee Name]],'List of Employees'!$B$4:$H$767,6))</f>
        <v>PERMANENT</v>
      </c>
      <c r="G9353" s="24">
        <v>45252</v>
      </c>
      <c r="H9353" s="24">
        <v>45253</v>
      </c>
      <c r="I9353" s="20" t="s">
        <v>81</v>
      </c>
      <c r="K9353" s="57" t="str">
        <f ca="1">LeaveTracker[[#This Row],[Days]]&amp;" "&amp;LeaveTracker[[#This Row],[Type of Leave]]</f>
        <v>2 SL</v>
      </c>
      <c r="L9353" s="23">
        <f ca="1">NETWORKDAYS(LeaveTracker[[#This Row],[Start Date]],LeaveTracker[[#This Row],[End Date]],lstHolidays)</f>
        <v>2</v>
      </c>
      <c r="M9353" s="27"/>
    </row>
    <row r="9354" spans="1:13" ht="30" customHeight="1" x14ac:dyDescent="0.3">
      <c r="A9354" s="27">
        <f>A9352+1</f>
        <v>5194</v>
      </c>
      <c r="B9354" s="31">
        <v>45274</v>
      </c>
      <c r="C9354" s="31">
        <v>45271</v>
      </c>
      <c r="D9354" s="19" t="s">
        <v>1881</v>
      </c>
      <c r="E9354" s="20" t="str">
        <f>IF(ISBLANK(LeaveTracker[[#This Row],[Employee Name]]),"-----",VLOOKUP(LeaveTracker[[#This Row],[Employee Name]],'List of Employees'!$B$4:$H$767,7))</f>
        <v>TICC</v>
      </c>
      <c r="F9354" s="66" t="str">
        <f>IF(ISBLANK(LeaveTracker[[#This Row],[Employee Name]]),"-----",VLOOKUP(LeaveTracker[[#This Row],[Employee Name]],'List of Employees'!$B$4:$H$767,6))</f>
        <v>CASUAL</v>
      </c>
      <c r="G9354" s="24">
        <v>45267</v>
      </c>
      <c r="H9354" s="24">
        <v>45267</v>
      </c>
      <c r="I9354" s="20" t="s">
        <v>81</v>
      </c>
      <c r="K9354" s="57" t="str">
        <f ca="1">LeaveTracker[[#This Row],[Days]]&amp;" "&amp;LeaveTracker[[#This Row],[Type of Leave]]</f>
        <v>1 SL</v>
      </c>
      <c r="L9354" s="23">
        <f ca="1">NETWORKDAYS(LeaveTracker[[#This Row],[Start Date]],LeaveTracker[[#This Row],[End Date]],lstHolidays)</f>
        <v>1</v>
      </c>
      <c r="M9354" s="27"/>
    </row>
    <row r="9355" spans="1:13" ht="30" customHeight="1" x14ac:dyDescent="0.3">
      <c r="A9355" s="27">
        <f t="shared" si="119"/>
        <v>5195</v>
      </c>
      <c r="B9355" s="31">
        <v>45274</v>
      </c>
      <c r="C9355" s="31">
        <v>45267</v>
      </c>
      <c r="D9355" s="19" t="s">
        <v>2497</v>
      </c>
      <c r="E9355" s="20" t="str">
        <f>IF(ISBLANK(LeaveTracker[[#This Row],[Employee Name]]),"-----",VLOOKUP(LeaveTracker[[#This Row],[Employee Name]],'List of Employees'!$B$4:$H$767,7))</f>
        <v>TICC</v>
      </c>
      <c r="F9355" s="66" t="str">
        <f>IF(ISBLANK(LeaveTracker[[#This Row],[Employee Name]]),"-----",VLOOKUP(LeaveTracker[[#This Row],[Employee Name]],'List of Employees'!$B$4:$H$767,6))</f>
        <v>CASUAL</v>
      </c>
      <c r="G9355" s="24">
        <v>45254</v>
      </c>
      <c r="H9355" s="24">
        <v>45254</v>
      </c>
      <c r="I9355" s="20" t="s">
        <v>81</v>
      </c>
      <c r="K9355" s="57" t="str">
        <f ca="1">LeaveTracker[[#This Row],[Days]]&amp;" "&amp;LeaveTracker[[#This Row],[Type of Leave]]</f>
        <v>1 SL</v>
      </c>
      <c r="L9355" s="23">
        <f ca="1">NETWORKDAYS(LeaveTracker[[#This Row],[Start Date]],LeaveTracker[[#This Row],[End Date]],lstHolidays)</f>
        <v>1</v>
      </c>
      <c r="M9355" s="27"/>
    </row>
    <row r="9356" spans="1:13" ht="30" customHeight="1" x14ac:dyDescent="0.3">
      <c r="A9356" s="27">
        <v>5195</v>
      </c>
      <c r="B9356" s="31">
        <v>45274</v>
      </c>
      <c r="C9356" s="31">
        <v>45267</v>
      </c>
      <c r="D9356" s="19" t="s">
        <v>2497</v>
      </c>
      <c r="E9356" s="20" t="str">
        <f>IF(ISBLANK(LeaveTracker[[#This Row],[Employee Name]]),"-----",VLOOKUP(LeaveTracker[[#This Row],[Employee Name]],'List of Employees'!$B$4:$H$767,7))</f>
        <v>TICC</v>
      </c>
      <c r="F9356" s="66" t="str">
        <f>IF(ISBLANK(LeaveTracker[[#This Row],[Employee Name]]),"-----",VLOOKUP(LeaveTracker[[#This Row],[Employee Name]],'List of Employees'!$B$4:$H$767,6))</f>
        <v>CASUAL</v>
      </c>
      <c r="G9356" s="24">
        <v>45258</v>
      </c>
      <c r="H9356" s="24">
        <v>45258</v>
      </c>
      <c r="I9356" s="20" t="s">
        <v>81</v>
      </c>
      <c r="K9356" s="57" t="str">
        <f ca="1">LeaveTracker[[#This Row],[Days]]&amp;" "&amp;LeaveTracker[[#This Row],[Type of Leave]]</f>
        <v>1 SL</v>
      </c>
      <c r="L9356" s="23">
        <f ca="1">NETWORKDAYS(LeaveTracker[[#This Row],[Start Date]],LeaveTracker[[#This Row],[End Date]],lstHolidays)</f>
        <v>1</v>
      </c>
      <c r="M9356" s="27"/>
    </row>
    <row r="9357" spans="1:13" ht="30" customHeight="1" x14ac:dyDescent="0.3">
      <c r="A9357" s="27">
        <f>A9355+1</f>
        <v>5196</v>
      </c>
      <c r="B9357" s="31">
        <v>45274</v>
      </c>
      <c r="C9357" s="31">
        <v>45267</v>
      </c>
      <c r="D9357" s="19" t="s">
        <v>1808</v>
      </c>
      <c r="E9357" s="20" t="str">
        <f>IF(ISBLANK(LeaveTracker[[#This Row],[Employee Name]]),"-----",VLOOKUP(LeaveTracker[[#This Row],[Employee Name]],'List of Employees'!$B$4:$H$767,7))</f>
        <v>TICC</v>
      </c>
      <c r="F9357" s="66" t="str">
        <f>IF(ISBLANK(LeaveTracker[[#This Row],[Employee Name]]),"-----",VLOOKUP(LeaveTracker[[#This Row],[Employee Name]],'List of Employees'!$B$4:$H$767,6))</f>
        <v>JOBCON</v>
      </c>
      <c r="G9357" s="24">
        <v>45257</v>
      </c>
      <c r="H9357" s="24">
        <v>45257</v>
      </c>
      <c r="I9357" s="20" t="s">
        <v>297</v>
      </c>
      <c r="J9357" s="42" t="s">
        <v>1000</v>
      </c>
      <c r="K9357" s="57" t="str">
        <f ca="1">LeaveTracker[[#This Row],[Days]]&amp;" "&amp;LeaveTracker[[#This Row],[Type of Leave]]</f>
        <v>1 OTHER</v>
      </c>
      <c r="L9357" s="23">
        <f ca="1">NETWORKDAYS(LeaveTracker[[#This Row],[Start Date]],LeaveTracker[[#This Row],[End Date]],lstHolidays)</f>
        <v>1</v>
      </c>
      <c r="M9357" s="27"/>
    </row>
    <row r="9358" spans="1:13" ht="30" customHeight="1" x14ac:dyDescent="0.3">
      <c r="A9358" s="27">
        <f t="shared" si="119"/>
        <v>5197</v>
      </c>
      <c r="B9358" s="31">
        <v>45274</v>
      </c>
      <c r="C9358" s="31">
        <v>45272</v>
      </c>
      <c r="D9358" s="19" t="s">
        <v>1881</v>
      </c>
      <c r="E9358" s="20" t="str">
        <f>IF(ISBLANK(LeaveTracker[[#This Row],[Employee Name]]),"-----",VLOOKUP(LeaveTracker[[#This Row],[Employee Name]],'List of Employees'!$B$4:$H$767,7))</f>
        <v>TICC</v>
      </c>
      <c r="F9358" s="66" t="str">
        <f>IF(ISBLANK(LeaveTracker[[#This Row],[Employee Name]]),"-----",VLOOKUP(LeaveTracker[[#This Row],[Employee Name]],'List of Employees'!$B$4:$H$767,6))</f>
        <v>CASUAL</v>
      </c>
      <c r="G9358" s="24">
        <v>45278</v>
      </c>
      <c r="H9358" s="24">
        <v>45282</v>
      </c>
      <c r="I9358" s="20" t="s">
        <v>82</v>
      </c>
      <c r="K9358" s="57" t="str">
        <f ca="1">LeaveTracker[[#This Row],[Days]]&amp;" "&amp;LeaveTracker[[#This Row],[Type of Leave]]</f>
        <v>5 VL</v>
      </c>
      <c r="L9358" s="23">
        <f ca="1">NETWORKDAYS(LeaveTracker[[#This Row],[Start Date]],LeaveTracker[[#This Row],[End Date]],lstHolidays)</f>
        <v>5</v>
      </c>
      <c r="M9358" s="27"/>
    </row>
    <row r="9359" spans="1:13" ht="30" customHeight="1" x14ac:dyDescent="0.3">
      <c r="A9359" s="27">
        <v>5197</v>
      </c>
      <c r="B9359" s="31">
        <v>45274</v>
      </c>
      <c r="C9359" s="31">
        <v>45272</v>
      </c>
      <c r="D9359" s="19" t="s">
        <v>1881</v>
      </c>
      <c r="E9359" s="20" t="str">
        <f>IF(ISBLANK(LeaveTracker[[#This Row],[Employee Name]]),"-----",VLOOKUP(LeaveTracker[[#This Row],[Employee Name]],'List of Employees'!$B$4:$H$767,7))</f>
        <v>TICC</v>
      </c>
      <c r="F9359" s="66" t="str">
        <f>IF(ISBLANK(LeaveTracker[[#This Row],[Employee Name]]),"-----",VLOOKUP(LeaveTracker[[#This Row],[Employee Name]],'List of Employees'!$B$4:$H$767,6))</f>
        <v>CASUAL</v>
      </c>
      <c r="G9359" s="24">
        <v>45286</v>
      </c>
      <c r="H9359" s="24">
        <v>45289</v>
      </c>
      <c r="I9359" s="20" t="s">
        <v>82</v>
      </c>
      <c r="K9359" s="57" t="str">
        <f ca="1">LeaveTracker[[#This Row],[Days]]&amp;" "&amp;LeaveTracker[[#This Row],[Type of Leave]]</f>
        <v>3 VL</v>
      </c>
      <c r="L9359" s="23">
        <f ca="1">NETWORKDAYS(LeaveTracker[[#This Row],[Start Date]],LeaveTracker[[#This Row],[End Date]],lstHolidays)</f>
        <v>3</v>
      </c>
      <c r="M9359" s="27"/>
    </row>
    <row r="9360" spans="1:13" ht="30" customHeight="1" x14ac:dyDescent="0.3">
      <c r="A9360" s="27">
        <f>A9358+1</f>
        <v>5198</v>
      </c>
      <c r="B9360" s="31">
        <v>45274</v>
      </c>
      <c r="C9360" s="31">
        <v>45267</v>
      </c>
      <c r="D9360" s="19" t="s">
        <v>1805</v>
      </c>
      <c r="E9360" s="20" t="str">
        <f>IF(ISBLANK(LeaveTracker[[#This Row],[Employee Name]]),"-----",VLOOKUP(LeaveTracker[[#This Row],[Employee Name]],'List of Employees'!$B$4:$H$767,7))</f>
        <v>TICC/TCCH</v>
      </c>
      <c r="F9360" s="66" t="str">
        <f>IF(ISBLANK(LeaveTracker[[#This Row],[Employee Name]]),"-----",VLOOKUP(LeaveTracker[[#This Row],[Employee Name]],'List of Employees'!$B$4:$H$767,6))</f>
        <v>CASUAL</v>
      </c>
      <c r="G9360" s="24">
        <v>45251</v>
      </c>
      <c r="H9360" s="24">
        <v>45251</v>
      </c>
      <c r="I9360" s="20" t="s">
        <v>81</v>
      </c>
      <c r="K9360" s="57" t="str">
        <f ca="1">LeaveTracker[[#This Row],[Days]]&amp;" "&amp;LeaveTracker[[#This Row],[Type of Leave]]</f>
        <v>1 SL</v>
      </c>
      <c r="L9360" s="23">
        <f ca="1">NETWORKDAYS(LeaveTracker[[#This Row],[Start Date]],LeaveTracker[[#This Row],[End Date]],lstHolidays)</f>
        <v>1</v>
      </c>
      <c r="M9360" s="27"/>
    </row>
    <row r="9361" spans="1:13" ht="30" customHeight="1" x14ac:dyDescent="0.3">
      <c r="A9361" s="27">
        <f t="shared" si="119"/>
        <v>5199</v>
      </c>
      <c r="B9361" s="31">
        <v>45274</v>
      </c>
      <c r="C9361" s="31">
        <v>45237</v>
      </c>
      <c r="D9361" s="19" t="s">
        <v>2585</v>
      </c>
      <c r="E9361" s="20" t="str">
        <f>IF(ISBLANK(LeaveTracker[[#This Row],[Employee Name]]),"-----",VLOOKUP(LeaveTracker[[#This Row],[Employee Name]],'List of Employees'!$B$4:$H$767,7))</f>
        <v>TICC</v>
      </c>
      <c r="F9361" s="66" t="str">
        <f>IF(ISBLANK(LeaveTracker[[#This Row],[Employee Name]]),"-----",VLOOKUP(LeaveTracker[[#This Row],[Employee Name]],'List of Employees'!$B$4:$H$767,6))</f>
        <v>CASUAL</v>
      </c>
      <c r="G9361" s="24">
        <v>45248</v>
      </c>
      <c r="H9361" s="24">
        <v>45248</v>
      </c>
      <c r="I9361" s="20" t="s">
        <v>297</v>
      </c>
      <c r="J9361" s="42" t="s">
        <v>1000</v>
      </c>
      <c r="K9361" s="57" t="str">
        <f>LeaveTracker[[#This Row],[Days]]&amp;" "&amp;LeaveTracker[[#This Row],[Type of Leave]]</f>
        <v>1 OTHER</v>
      </c>
      <c r="L9361" s="23">
        <v>1</v>
      </c>
      <c r="M9361" s="27"/>
    </row>
    <row r="9362" spans="1:13" ht="30" customHeight="1" x14ac:dyDescent="0.3">
      <c r="A9362" s="27">
        <v>5199</v>
      </c>
      <c r="B9362" s="31">
        <v>45274</v>
      </c>
      <c r="C9362" s="31">
        <v>45237</v>
      </c>
      <c r="D9362" s="19" t="s">
        <v>2585</v>
      </c>
      <c r="E9362" s="20" t="str">
        <f>IF(ISBLANK(LeaveTracker[[#This Row],[Employee Name]]),"-----",VLOOKUP(LeaveTracker[[#This Row],[Employee Name]],'List of Employees'!$B$4:$H$767,7))</f>
        <v>TICC</v>
      </c>
      <c r="F9362" s="66" t="str">
        <f>IF(ISBLANK(LeaveTracker[[#This Row],[Employee Name]]),"-----",VLOOKUP(LeaveTracker[[#This Row],[Employee Name]],'List of Employees'!$B$4:$H$767,6))</f>
        <v>CASUAL</v>
      </c>
      <c r="G9362" s="24">
        <v>45258</v>
      </c>
      <c r="H9362" s="24">
        <v>45259</v>
      </c>
      <c r="I9362" s="20" t="s">
        <v>297</v>
      </c>
      <c r="J9362" s="42" t="s">
        <v>1000</v>
      </c>
      <c r="K9362" s="57" t="str">
        <f ca="1">LeaveTracker[[#This Row],[Days]]&amp;" "&amp;LeaveTracker[[#This Row],[Type of Leave]]</f>
        <v>2 OTHER</v>
      </c>
      <c r="L9362" s="23">
        <f ca="1">NETWORKDAYS(LeaveTracker[[#This Row],[Start Date]],LeaveTracker[[#This Row],[End Date]],lstHolidays)</f>
        <v>2</v>
      </c>
      <c r="M9362" s="27"/>
    </row>
    <row r="9363" spans="1:13" ht="30" customHeight="1" x14ac:dyDescent="0.3">
      <c r="A9363" s="27">
        <f>A9361+1</f>
        <v>5200</v>
      </c>
      <c r="B9363" s="31">
        <v>45274</v>
      </c>
      <c r="C9363" s="31">
        <v>45237</v>
      </c>
      <c r="D9363" s="19" t="s">
        <v>2550</v>
      </c>
      <c r="E9363" s="20" t="str">
        <f>IF(ISBLANK(LeaveTracker[[#This Row],[Employee Name]]),"-----",VLOOKUP(LeaveTracker[[#This Row],[Employee Name]],'List of Employees'!$B$4:$H$767,7))</f>
        <v>TICC</v>
      </c>
      <c r="F9363" s="66" t="str">
        <f>IF(ISBLANK(LeaveTracker[[#This Row],[Employee Name]]),"-----",VLOOKUP(LeaveTracker[[#This Row],[Employee Name]],'List of Employees'!$B$4:$H$767,6))</f>
        <v>CASUAL</v>
      </c>
      <c r="G9363" s="24">
        <v>45247</v>
      </c>
      <c r="H9363" s="24">
        <v>45248</v>
      </c>
      <c r="I9363" s="20" t="s">
        <v>81</v>
      </c>
      <c r="K9363" s="57" t="str">
        <f>LeaveTracker[[#This Row],[Days]]&amp;" "&amp;LeaveTracker[[#This Row],[Type of Leave]]</f>
        <v>2 SL</v>
      </c>
      <c r="L9363" s="23">
        <v>2</v>
      </c>
      <c r="M9363" s="27"/>
    </row>
    <row r="9364" spans="1:13" ht="30" customHeight="1" x14ac:dyDescent="0.3">
      <c r="A9364" s="27">
        <v>5200</v>
      </c>
      <c r="B9364" s="31">
        <v>45274</v>
      </c>
      <c r="C9364" s="31">
        <v>45237</v>
      </c>
      <c r="D9364" s="19" t="s">
        <v>2550</v>
      </c>
      <c r="E9364" s="20" t="str">
        <f>IF(ISBLANK(LeaveTracker[[#This Row],[Employee Name]]),"-----",VLOOKUP(LeaveTracker[[#This Row],[Employee Name]],'List of Employees'!$B$4:$H$767,7))</f>
        <v>TICC</v>
      </c>
      <c r="F9364" s="66" t="str">
        <f>IF(ISBLANK(LeaveTracker[[#This Row],[Employee Name]]),"-----",VLOOKUP(LeaveTracker[[#This Row],[Employee Name]],'List of Employees'!$B$4:$H$767,6))</f>
        <v>CASUAL</v>
      </c>
      <c r="G9364" s="24">
        <v>45258</v>
      </c>
      <c r="H9364" s="24">
        <v>45258</v>
      </c>
      <c r="I9364" s="20" t="s">
        <v>81</v>
      </c>
      <c r="K9364" s="57" t="str">
        <f ca="1">LeaveTracker[[#This Row],[Days]]&amp;" "&amp;LeaveTracker[[#This Row],[Type of Leave]]</f>
        <v>1 SL</v>
      </c>
      <c r="L9364" s="23">
        <f ca="1">NETWORKDAYS(LeaveTracker[[#This Row],[Start Date]],LeaveTracker[[#This Row],[End Date]],lstHolidays)</f>
        <v>1</v>
      </c>
      <c r="M9364" s="27"/>
    </row>
    <row r="9365" spans="1:13" ht="30" customHeight="1" x14ac:dyDescent="0.3">
      <c r="A9365" s="27">
        <f>A9363+1</f>
        <v>5201</v>
      </c>
      <c r="B9365" s="31">
        <v>45274</v>
      </c>
      <c r="C9365" s="31">
        <v>45237</v>
      </c>
      <c r="D9365" s="19" t="s">
        <v>1942</v>
      </c>
      <c r="E9365" s="20" t="str">
        <f>IF(ISBLANK(LeaveTracker[[#This Row],[Employee Name]]),"-----",VLOOKUP(LeaveTracker[[#This Row],[Employee Name]],'List of Employees'!$B$4:$H$767,7))</f>
        <v>TICC</v>
      </c>
      <c r="F9365" s="66" t="str">
        <f>IF(ISBLANK(LeaveTracker[[#This Row],[Employee Name]]),"-----",VLOOKUP(LeaveTracker[[#This Row],[Employee Name]],'List of Employees'!$B$4:$H$767,6))</f>
        <v>JOBCON</v>
      </c>
      <c r="G9365" s="24">
        <v>45254</v>
      </c>
      <c r="H9365" s="24">
        <v>45254</v>
      </c>
      <c r="I9365" s="20" t="s">
        <v>81</v>
      </c>
      <c r="K9365" s="57" t="str">
        <f ca="1">LeaveTracker[[#This Row],[Days]]&amp;" "&amp;LeaveTracker[[#This Row],[Type of Leave]]</f>
        <v>1 SL</v>
      </c>
      <c r="L9365" s="23">
        <f ca="1">NETWORKDAYS(LeaveTracker[[#This Row],[Start Date]],LeaveTracker[[#This Row],[End Date]],lstHolidays)</f>
        <v>1</v>
      </c>
      <c r="M9365" s="27"/>
    </row>
    <row r="9366" spans="1:13" ht="30" customHeight="1" x14ac:dyDescent="0.3">
      <c r="A9366" s="27">
        <f t="shared" si="119"/>
        <v>5202</v>
      </c>
      <c r="B9366" s="31">
        <v>45274</v>
      </c>
      <c r="C9366" s="31">
        <v>45237</v>
      </c>
      <c r="D9366" s="19" t="s">
        <v>1900</v>
      </c>
      <c r="E9366" s="20" t="str">
        <f>IF(ISBLANK(LeaveTracker[[#This Row],[Employee Name]]),"-----",VLOOKUP(LeaveTracker[[#This Row],[Employee Name]],'List of Employees'!$B$4:$H$767,7))</f>
        <v>ONT</v>
      </c>
      <c r="F9366" s="66" t="str">
        <f>IF(ISBLANK(LeaveTracker[[#This Row],[Employee Name]]),"-----",VLOOKUP(LeaveTracker[[#This Row],[Employee Name]],'List of Employees'!$B$4:$H$767,6))</f>
        <v>CASUAL</v>
      </c>
      <c r="G9366" s="24">
        <v>45268</v>
      </c>
      <c r="H9366" s="24">
        <v>45270</v>
      </c>
      <c r="I9366" s="20" t="s">
        <v>82</v>
      </c>
      <c r="K9366" s="57" t="str">
        <f>LeaveTracker[[#This Row],[Days]]&amp;" "&amp;LeaveTracker[[#This Row],[Type of Leave]]</f>
        <v>3 VL</v>
      </c>
      <c r="L9366" s="23">
        <v>3</v>
      </c>
      <c r="M9366" s="27"/>
    </row>
    <row r="9367" spans="1:13" ht="30" customHeight="1" x14ac:dyDescent="0.3">
      <c r="A9367" s="27">
        <f t="shared" si="119"/>
        <v>5203</v>
      </c>
      <c r="B9367" s="31">
        <v>45274</v>
      </c>
      <c r="C9367" s="31">
        <v>45237</v>
      </c>
      <c r="D9367" s="19" t="s">
        <v>1812</v>
      </c>
      <c r="E9367" s="20" t="str">
        <f>IF(ISBLANK(LeaveTracker[[#This Row],[Employee Name]]),"-----",VLOOKUP(LeaveTracker[[#This Row],[Employee Name]],'List of Employees'!$B$4:$H$767,7))</f>
        <v>CSWDO</v>
      </c>
      <c r="F9367" s="66" t="str">
        <f>IF(ISBLANK(LeaveTracker[[#This Row],[Employee Name]]),"-----",VLOOKUP(LeaveTracker[[#This Row],[Employee Name]],'List of Employees'!$B$4:$H$767,6))</f>
        <v>CASUAL</v>
      </c>
      <c r="G9367" s="24">
        <v>45271</v>
      </c>
      <c r="H9367" s="24">
        <v>45289</v>
      </c>
      <c r="I9367" s="20" t="s">
        <v>82</v>
      </c>
      <c r="K9367" s="57" t="str">
        <f ca="1">LeaveTracker[[#This Row],[Days]]&amp;" "&amp;LeaveTracker[[#This Row],[Type of Leave]]</f>
        <v>13 VL</v>
      </c>
      <c r="L9367" s="23">
        <f ca="1">NETWORKDAYS(LeaveTracker[[#This Row],[Start Date]],LeaveTracker[[#This Row],[End Date]],lstHolidays)</f>
        <v>13</v>
      </c>
      <c r="M9367" s="27"/>
    </row>
    <row r="9368" spans="1:13" ht="30" customHeight="1" x14ac:dyDescent="0.3">
      <c r="A9368" s="27">
        <f t="shared" si="119"/>
        <v>5204</v>
      </c>
      <c r="B9368" s="31">
        <v>45274</v>
      </c>
      <c r="C9368" s="31">
        <v>45237</v>
      </c>
      <c r="D9368" s="19" t="s">
        <v>1812</v>
      </c>
      <c r="E9368" s="20" t="str">
        <f>IF(ISBLANK(LeaveTracker[[#This Row],[Employee Name]]),"-----",VLOOKUP(LeaveTracker[[#This Row],[Employee Name]],'List of Employees'!$B$4:$H$767,7))</f>
        <v>CSWDO</v>
      </c>
      <c r="F9368" s="66" t="str">
        <f>IF(ISBLANK(LeaveTracker[[#This Row],[Employee Name]]),"-----",VLOOKUP(LeaveTracker[[#This Row],[Employee Name]],'List of Employees'!$B$4:$H$767,6))</f>
        <v>CASUAL</v>
      </c>
      <c r="G9368" s="24">
        <v>45265</v>
      </c>
      <c r="H9368" s="24">
        <v>45266</v>
      </c>
      <c r="I9368" s="20" t="s">
        <v>81</v>
      </c>
      <c r="K9368" s="57" t="str">
        <f ca="1">LeaveTracker[[#This Row],[Days]]&amp;" "&amp;LeaveTracker[[#This Row],[Type of Leave]]</f>
        <v>2 SL</v>
      </c>
      <c r="L9368" s="23">
        <f ca="1">NETWORKDAYS(LeaveTracker[[#This Row],[Start Date]],LeaveTracker[[#This Row],[End Date]],lstHolidays)</f>
        <v>2</v>
      </c>
      <c r="M9368" s="27"/>
    </row>
    <row r="9369" spans="1:13" ht="30" customHeight="1" x14ac:dyDescent="0.3">
      <c r="A9369" s="27">
        <f t="shared" si="119"/>
        <v>5205</v>
      </c>
      <c r="B9369" s="31">
        <v>45274</v>
      </c>
      <c r="C9369" s="31">
        <v>45267</v>
      </c>
      <c r="D9369" s="19" t="s">
        <v>2190</v>
      </c>
      <c r="E9369" s="20" t="str">
        <f>IF(ISBLANK(LeaveTracker[[#This Row],[Employee Name]]),"-----",VLOOKUP(LeaveTracker[[#This Row],[Employee Name]],'List of Employees'!$B$4:$H$767,7))</f>
        <v>CSWDO</v>
      </c>
      <c r="F9369" s="66" t="str">
        <f>IF(ISBLANK(LeaveTracker[[#This Row],[Employee Name]]),"-----",VLOOKUP(LeaveTracker[[#This Row],[Employee Name]],'List of Employees'!$B$4:$H$767,6))</f>
        <v>JOBCON</v>
      </c>
      <c r="G9369" s="24">
        <v>45265</v>
      </c>
      <c r="H9369" s="24">
        <v>45266</v>
      </c>
      <c r="I9369" s="20" t="s">
        <v>81</v>
      </c>
      <c r="K9369" s="57" t="str">
        <f ca="1">LeaveTracker[[#This Row],[Days]]&amp;" "&amp;LeaveTracker[[#This Row],[Type of Leave]]</f>
        <v>2 SL</v>
      </c>
      <c r="L9369" s="23">
        <f ca="1">NETWORKDAYS(LeaveTracker[[#This Row],[Start Date]],LeaveTracker[[#This Row],[End Date]],lstHolidays)</f>
        <v>2</v>
      </c>
      <c r="M9369" s="27"/>
    </row>
    <row r="9370" spans="1:13" ht="30" customHeight="1" x14ac:dyDescent="0.3">
      <c r="A9370" s="27">
        <f t="shared" si="119"/>
        <v>5206</v>
      </c>
      <c r="B9370" s="31">
        <v>45274</v>
      </c>
      <c r="C9370" s="31">
        <v>45271</v>
      </c>
      <c r="D9370" s="19" t="s">
        <v>1745</v>
      </c>
      <c r="E9370" s="20" t="str">
        <f>IF(ISBLANK(LeaveTracker[[#This Row],[Employee Name]]),"-----",VLOOKUP(LeaveTracker[[#This Row],[Employee Name]],'List of Employees'!$B$4:$H$767,7))</f>
        <v>AGRICULTURE OFFICE</v>
      </c>
      <c r="F9370" s="66" t="str">
        <f>IF(ISBLANK(LeaveTracker[[#This Row],[Employee Name]]),"-----",VLOOKUP(LeaveTracker[[#This Row],[Employee Name]],'List of Employees'!$B$4:$H$767,6))</f>
        <v>CASUAL</v>
      </c>
      <c r="G9370" s="24">
        <v>45278</v>
      </c>
      <c r="H9370" s="24">
        <v>45279</v>
      </c>
      <c r="I9370" s="20" t="s">
        <v>82</v>
      </c>
      <c r="K9370" s="57" t="str">
        <f ca="1">LeaveTracker[[#This Row],[Days]]&amp;" "&amp;LeaveTracker[[#This Row],[Type of Leave]]</f>
        <v>2 VL</v>
      </c>
      <c r="L9370" s="23">
        <f ca="1">NETWORKDAYS(LeaveTracker[[#This Row],[Start Date]],LeaveTracker[[#This Row],[End Date]],lstHolidays)</f>
        <v>2</v>
      </c>
      <c r="M9370" s="27"/>
    </row>
    <row r="9371" spans="1:13" ht="30" customHeight="1" x14ac:dyDescent="0.3">
      <c r="A9371" s="27">
        <v>5206</v>
      </c>
      <c r="B9371" s="31">
        <v>45274</v>
      </c>
      <c r="C9371" s="31">
        <v>45271</v>
      </c>
      <c r="D9371" s="19" t="s">
        <v>1745</v>
      </c>
      <c r="E9371" s="20" t="str">
        <f>IF(ISBLANK(LeaveTracker[[#This Row],[Employee Name]]),"-----",VLOOKUP(LeaveTracker[[#This Row],[Employee Name]],'List of Employees'!$B$4:$H$767,7))</f>
        <v>AGRICULTURE OFFICE</v>
      </c>
      <c r="F9371" s="66" t="str">
        <f>IF(ISBLANK(LeaveTracker[[#This Row],[Employee Name]]),"-----",VLOOKUP(LeaveTracker[[#This Row],[Employee Name]],'List of Employees'!$B$4:$H$767,6))</f>
        <v>CASUAL</v>
      </c>
      <c r="G9371" s="24">
        <v>45281</v>
      </c>
      <c r="H9371" s="24">
        <v>45282</v>
      </c>
      <c r="I9371" s="20" t="s">
        <v>82</v>
      </c>
      <c r="K9371" s="57" t="str">
        <f ca="1">LeaveTracker[[#This Row],[Days]]&amp;" "&amp;LeaveTracker[[#This Row],[Type of Leave]]</f>
        <v>2 VL</v>
      </c>
      <c r="L9371" s="23">
        <f ca="1">NETWORKDAYS(LeaveTracker[[#This Row],[Start Date]],LeaveTracker[[#This Row],[End Date]],lstHolidays)</f>
        <v>2</v>
      </c>
      <c r="M9371" s="27"/>
    </row>
    <row r="9372" spans="1:13" ht="30" customHeight="1" x14ac:dyDescent="0.3">
      <c r="A9372" s="27">
        <v>5206</v>
      </c>
      <c r="B9372" s="31">
        <v>45274</v>
      </c>
      <c r="C9372" s="31">
        <v>45271</v>
      </c>
      <c r="D9372" s="19" t="s">
        <v>1745</v>
      </c>
      <c r="E9372" s="20" t="str">
        <f>IF(ISBLANK(LeaveTracker[[#This Row],[Employee Name]]),"-----",VLOOKUP(LeaveTracker[[#This Row],[Employee Name]],'List of Employees'!$B$4:$H$767,7))</f>
        <v>AGRICULTURE OFFICE</v>
      </c>
      <c r="F9372" s="66" t="str">
        <f>IF(ISBLANK(LeaveTracker[[#This Row],[Employee Name]]),"-----",VLOOKUP(LeaveTracker[[#This Row],[Employee Name]],'List of Employees'!$B$4:$H$767,6))</f>
        <v>CASUAL</v>
      </c>
      <c r="G9372" s="24">
        <v>45286</v>
      </c>
      <c r="H9372" s="24">
        <v>45286</v>
      </c>
      <c r="I9372" s="20" t="s">
        <v>82</v>
      </c>
      <c r="K9372" s="57" t="str">
        <f ca="1">LeaveTracker[[#This Row],[Days]]&amp;" "&amp;LeaveTracker[[#This Row],[Type of Leave]]</f>
        <v>0 VL</v>
      </c>
      <c r="L9372" s="23">
        <f ca="1">NETWORKDAYS(LeaveTracker[[#This Row],[Start Date]],LeaveTracker[[#This Row],[End Date]],lstHolidays)</f>
        <v>0</v>
      </c>
      <c r="M9372" s="27"/>
    </row>
    <row r="9373" spans="1:13" ht="30" customHeight="1" x14ac:dyDescent="0.3">
      <c r="A9373" s="27">
        <v>5206</v>
      </c>
      <c r="B9373" s="31">
        <v>45274</v>
      </c>
      <c r="C9373" s="31">
        <v>45271</v>
      </c>
      <c r="D9373" s="19" t="s">
        <v>1745</v>
      </c>
      <c r="E9373" s="20" t="str">
        <f>IF(ISBLANK(LeaveTracker[[#This Row],[Employee Name]]),"-----",VLOOKUP(LeaveTracker[[#This Row],[Employee Name]],'List of Employees'!$B$4:$H$767,7))</f>
        <v>AGRICULTURE OFFICE</v>
      </c>
      <c r="F9373" s="66" t="str">
        <f>IF(ISBLANK(LeaveTracker[[#This Row],[Employee Name]]),"-----",VLOOKUP(LeaveTracker[[#This Row],[Employee Name]],'List of Employees'!$B$4:$H$767,6))</f>
        <v>CASUAL</v>
      </c>
      <c r="G9373" s="24">
        <v>45288</v>
      </c>
      <c r="H9373" s="24">
        <v>45289</v>
      </c>
      <c r="I9373" s="20" t="s">
        <v>82</v>
      </c>
      <c r="K9373" s="57" t="str">
        <f ca="1">LeaveTracker[[#This Row],[Days]]&amp;" "&amp;LeaveTracker[[#This Row],[Type of Leave]]</f>
        <v>2 VL</v>
      </c>
      <c r="L9373" s="23">
        <f ca="1">NETWORKDAYS(LeaveTracker[[#This Row],[Start Date]],LeaveTracker[[#This Row],[End Date]],lstHolidays)</f>
        <v>2</v>
      </c>
      <c r="M9373" s="27"/>
    </row>
    <row r="9374" spans="1:13" ht="30" customHeight="1" x14ac:dyDescent="0.3">
      <c r="A9374" s="27">
        <f>A9370+1</f>
        <v>5207</v>
      </c>
      <c r="B9374" s="31">
        <v>45274</v>
      </c>
      <c r="C9374" s="31">
        <v>45271</v>
      </c>
      <c r="D9374" s="19" t="s">
        <v>2122</v>
      </c>
      <c r="E9374" s="20" t="str">
        <f>IF(ISBLANK(LeaveTracker[[#This Row],[Employee Name]]),"-----",VLOOKUP(LeaveTracker[[#This Row],[Employee Name]],'List of Employees'!$B$4:$H$767,7))</f>
        <v>DA</v>
      </c>
      <c r="F9374" s="66" t="str">
        <f>IF(ISBLANK(LeaveTracker[[#This Row],[Employee Name]]),"-----",VLOOKUP(LeaveTracker[[#This Row],[Employee Name]],'List of Employees'!$B$4:$H$767,6))</f>
        <v>CASUAL</v>
      </c>
      <c r="G9374" s="24">
        <v>45281</v>
      </c>
      <c r="H9374" s="24">
        <v>45282</v>
      </c>
      <c r="I9374" s="20" t="s">
        <v>82</v>
      </c>
      <c r="K9374" s="57" t="str">
        <f ca="1">LeaveTracker[[#This Row],[Days]]&amp;" "&amp;LeaveTracker[[#This Row],[Type of Leave]]</f>
        <v>2 VL</v>
      </c>
      <c r="L9374" s="23">
        <f ca="1">NETWORKDAYS(LeaveTracker[[#This Row],[Start Date]],LeaveTracker[[#This Row],[End Date]],lstHolidays)</f>
        <v>2</v>
      </c>
      <c r="M9374" s="27"/>
    </row>
    <row r="9375" spans="1:13" ht="30" customHeight="1" x14ac:dyDescent="0.3">
      <c r="A9375" s="27">
        <v>5207</v>
      </c>
      <c r="B9375" s="31">
        <v>45274</v>
      </c>
      <c r="C9375" s="31">
        <v>45271</v>
      </c>
      <c r="D9375" s="19" t="s">
        <v>2122</v>
      </c>
      <c r="E9375" s="20" t="str">
        <f>IF(ISBLANK(LeaveTracker[[#This Row],[Employee Name]]),"-----",VLOOKUP(LeaveTracker[[#This Row],[Employee Name]],'List of Employees'!$B$4:$H$767,7))</f>
        <v>DA</v>
      </c>
      <c r="F9375" s="66" t="str">
        <f>IF(ISBLANK(LeaveTracker[[#This Row],[Employee Name]]),"-----",VLOOKUP(LeaveTracker[[#This Row],[Employee Name]],'List of Employees'!$B$4:$H$767,6))</f>
        <v>CASUAL</v>
      </c>
      <c r="G9375" s="24">
        <v>45287</v>
      </c>
      <c r="H9375" s="24">
        <v>45289</v>
      </c>
      <c r="I9375" s="20" t="s">
        <v>82</v>
      </c>
      <c r="K9375" s="57" t="str">
        <f ca="1">LeaveTracker[[#This Row],[Days]]&amp;" "&amp;LeaveTracker[[#This Row],[Type of Leave]]</f>
        <v>3 VL</v>
      </c>
      <c r="L9375" s="23">
        <f ca="1">NETWORKDAYS(LeaveTracker[[#This Row],[Start Date]],LeaveTracker[[#This Row],[End Date]],lstHolidays)</f>
        <v>3</v>
      </c>
      <c r="M9375" s="27"/>
    </row>
    <row r="9376" spans="1:13" ht="30" customHeight="1" x14ac:dyDescent="0.3">
      <c r="A9376" s="27">
        <f>A9374+1</f>
        <v>5208</v>
      </c>
      <c r="B9376" s="31">
        <v>45274</v>
      </c>
      <c r="C9376" s="31">
        <v>45271</v>
      </c>
      <c r="D9376" s="19" t="s">
        <v>1744</v>
      </c>
      <c r="E9376" s="20" t="str">
        <f>IF(ISBLANK(LeaveTracker[[#This Row],[Employee Name]]),"-----",VLOOKUP(LeaveTracker[[#This Row],[Employee Name]],'List of Employees'!$B$4:$H$767,7))</f>
        <v>MAHOGANY MARKET</v>
      </c>
      <c r="F9376" s="66" t="str">
        <f>IF(ISBLANK(LeaveTracker[[#This Row],[Employee Name]]),"-----",VLOOKUP(LeaveTracker[[#This Row],[Employee Name]],'List of Employees'!$B$4:$H$767,6))</f>
        <v>CASUAL</v>
      </c>
      <c r="G9376" s="24">
        <v>45266</v>
      </c>
      <c r="H9376" s="24">
        <v>45266</v>
      </c>
      <c r="I9376" s="20" t="s">
        <v>81</v>
      </c>
      <c r="K9376" s="57" t="str">
        <f ca="1">LeaveTracker[[#This Row],[Days]]&amp;" "&amp;LeaveTracker[[#This Row],[Type of Leave]]</f>
        <v>1 SL</v>
      </c>
      <c r="L9376" s="23">
        <f ca="1">NETWORKDAYS(LeaveTracker[[#This Row],[Start Date]],LeaveTracker[[#This Row],[End Date]],lstHolidays)</f>
        <v>1</v>
      </c>
      <c r="M9376" s="27"/>
    </row>
    <row r="9377" spans="1:13" ht="30" customHeight="1" x14ac:dyDescent="0.3">
      <c r="A9377" s="27">
        <f t="shared" si="119"/>
        <v>5209</v>
      </c>
      <c r="B9377" s="31">
        <v>45274</v>
      </c>
      <c r="C9377" s="31">
        <v>45267</v>
      </c>
      <c r="D9377" s="19" t="s">
        <v>1772</v>
      </c>
      <c r="E9377" s="20" t="str">
        <f>IF(ISBLANK(LeaveTracker[[#This Row],[Employee Name]]),"-----",VLOOKUP(LeaveTracker[[#This Row],[Employee Name]],'List of Employees'!$B$4:$H$767,7))</f>
        <v>MAHOGANY MARKET</v>
      </c>
      <c r="F9377" s="66" t="str">
        <f>IF(ISBLANK(LeaveTracker[[#This Row],[Employee Name]]),"-----",VLOOKUP(LeaveTracker[[#This Row],[Employee Name]],'List of Employees'!$B$4:$H$767,6))</f>
        <v>CASUAL</v>
      </c>
      <c r="G9377" s="24">
        <v>45279</v>
      </c>
      <c r="H9377" s="24">
        <v>45279</v>
      </c>
      <c r="I9377" s="20" t="s">
        <v>82</v>
      </c>
      <c r="K9377" s="57" t="str">
        <f ca="1">LeaveTracker[[#This Row],[Days]]&amp;" "&amp;LeaveTracker[[#This Row],[Type of Leave]]</f>
        <v>1 VL</v>
      </c>
      <c r="L9377" s="23">
        <f ca="1">NETWORKDAYS(LeaveTracker[[#This Row],[Start Date]],LeaveTracker[[#This Row],[End Date]],lstHolidays)</f>
        <v>1</v>
      </c>
      <c r="M9377" s="27"/>
    </row>
    <row r="9378" spans="1:13" ht="30" customHeight="1" x14ac:dyDescent="0.3">
      <c r="A9378" s="27">
        <v>5209</v>
      </c>
      <c r="B9378" s="31">
        <v>45274</v>
      </c>
      <c r="C9378" s="31">
        <v>45267</v>
      </c>
      <c r="D9378" s="19" t="s">
        <v>1772</v>
      </c>
      <c r="E9378" s="20" t="str">
        <f>IF(ISBLANK(LeaveTracker[[#This Row],[Employee Name]]),"-----",VLOOKUP(LeaveTracker[[#This Row],[Employee Name]],'List of Employees'!$B$4:$H$767,7))</f>
        <v>MAHOGANY MARKET</v>
      </c>
      <c r="F9378" s="66" t="str">
        <f>IF(ISBLANK(LeaveTracker[[#This Row],[Employee Name]]),"-----",VLOOKUP(LeaveTracker[[#This Row],[Employee Name]],'List of Employees'!$B$4:$H$767,6))</f>
        <v>CASUAL</v>
      </c>
      <c r="G9378" s="24">
        <v>45282</v>
      </c>
      <c r="H9378" s="24">
        <v>45282</v>
      </c>
      <c r="I9378" s="20" t="s">
        <v>82</v>
      </c>
      <c r="K9378" s="57" t="str">
        <f ca="1">LeaveTracker[[#This Row],[Days]]&amp;" "&amp;LeaveTracker[[#This Row],[Type of Leave]]</f>
        <v>1 VL</v>
      </c>
      <c r="L9378" s="23">
        <f ca="1">NETWORKDAYS(LeaveTracker[[#This Row],[Start Date]],LeaveTracker[[#This Row],[End Date]],lstHolidays)</f>
        <v>1</v>
      </c>
      <c r="M9378" s="27"/>
    </row>
    <row r="9379" spans="1:13" ht="30" customHeight="1" x14ac:dyDescent="0.3">
      <c r="A9379" s="27">
        <f>A9377+1</f>
        <v>5210</v>
      </c>
      <c r="B9379" s="31">
        <v>45274</v>
      </c>
      <c r="C9379" s="31">
        <v>45267</v>
      </c>
      <c r="D9379" s="19" t="s">
        <v>1899</v>
      </c>
      <c r="E9379" s="20" t="str">
        <f>IF(ISBLANK(LeaveTracker[[#This Row],[Employee Name]]),"-----",VLOOKUP(LeaveTracker[[#This Row],[Employee Name]],'List of Employees'!$B$4:$H$767,7))</f>
        <v>COOP</v>
      </c>
      <c r="F9379" s="66" t="str">
        <f>IF(ISBLANK(LeaveTracker[[#This Row],[Employee Name]]),"-----",VLOOKUP(LeaveTracker[[#This Row],[Employee Name]],'List of Employees'!$B$4:$H$767,6))</f>
        <v>JOBCON</v>
      </c>
      <c r="G9379" s="24">
        <v>45266</v>
      </c>
      <c r="H9379" s="24">
        <v>45275</v>
      </c>
      <c r="I9379" s="20" t="s">
        <v>82</v>
      </c>
      <c r="K9379" s="57" t="str">
        <f>LeaveTracker[[#This Row],[Days]]&amp;" "&amp;LeaveTracker[[#This Row],[Type of Leave]]</f>
        <v>7 VL</v>
      </c>
      <c r="L9379" s="23">
        <v>7</v>
      </c>
      <c r="M9379" s="27"/>
    </row>
    <row r="9380" spans="1:13" ht="30" customHeight="1" x14ac:dyDescent="0.3">
      <c r="A9380" s="27">
        <f t="shared" si="119"/>
        <v>5211</v>
      </c>
      <c r="B9380" s="31">
        <v>45274</v>
      </c>
      <c r="C9380" s="31">
        <v>45248</v>
      </c>
      <c r="D9380" s="19" t="s">
        <v>1863</v>
      </c>
      <c r="E9380" s="20" t="str">
        <f>IF(ISBLANK(LeaveTracker[[#This Row],[Employee Name]]),"-----",VLOOKUP(LeaveTracker[[#This Row],[Employee Name]],'List of Employees'!$B$4:$H$767,7))</f>
        <v>CENRO</v>
      </c>
      <c r="F9380" s="66" t="str">
        <f>IF(ISBLANK(LeaveTracker[[#This Row],[Employee Name]]),"-----",VLOOKUP(LeaveTracker[[#This Row],[Employee Name]],'List of Employees'!$B$4:$H$767,6))</f>
        <v>CASUAL</v>
      </c>
      <c r="G9380" s="24">
        <v>45246</v>
      </c>
      <c r="H9380" s="24">
        <v>45247</v>
      </c>
      <c r="I9380" s="20" t="s">
        <v>81</v>
      </c>
      <c r="K9380" s="57" t="str">
        <f ca="1">LeaveTracker[[#This Row],[Days]]&amp;" "&amp;LeaveTracker[[#This Row],[Type of Leave]]</f>
        <v>2 SL</v>
      </c>
      <c r="L9380" s="23">
        <f ca="1">NETWORKDAYS(LeaveTracker[[#This Row],[Start Date]],LeaveTracker[[#This Row],[End Date]],lstHolidays)</f>
        <v>2</v>
      </c>
      <c r="M9380" s="27"/>
    </row>
    <row r="9381" spans="1:13" ht="30" customHeight="1" x14ac:dyDescent="0.3">
      <c r="A9381" s="27">
        <f t="shared" si="119"/>
        <v>5212</v>
      </c>
      <c r="B9381" s="31">
        <v>45274</v>
      </c>
      <c r="C9381" s="31">
        <v>45250</v>
      </c>
      <c r="D9381" s="19" t="s">
        <v>1035</v>
      </c>
      <c r="E9381" s="20" t="str">
        <f>IF(ISBLANK(LeaveTracker[[#This Row],[Employee Name]]),"-----",VLOOKUP(LeaveTracker[[#This Row],[Employee Name]],'List of Employees'!$B$4:$H$767,7))</f>
        <v>CENRO</v>
      </c>
      <c r="F9381" s="66" t="str">
        <f>IF(ISBLANK(LeaveTracker[[#This Row],[Employee Name]]),"-----",VLOOKUP(LeaveTracker[[#This Row],[Employee Name]],'List of Employees'!$B$4:$H$767,6))</f>
        <v>PERMANENT</v>
      </c>
      <c r="G9381" s="24">
        <v>45247</v>
      </c>
      <c r="H9381" s="24">
        <v>45247</v>
      </c>
      <c r="I9381" s="20" t="s">
        <v>81</v>
      </c>
      <c r="K9381" s="57" t="str">
        <f ca="1">LeaveTracker[[#This Row],[Days]]&amp;" "&amp;LeaveTracker[[#This Row],[Type of Leave]]</f>
        <v>1 SL</v>
      </c>
      <c r="L9381" s="23">
        <f ca="1">NETWORKDAYS(LeaveTracker[[#This Row],[Start Date]],LeaveTracker[[#This Row],[End Date]],lstHolidays)</f>
        <v>1</v>
      </c>
      <c r="M9381" s="27"/>
    </row>
    <row r="9382" spans="1:13" ht="30" customHeight="1" x14ac:dyDescent="0.3">
      <c r="A9382" s="27">
        <f t="shared" si="119"/>
        <v>5213</v>
      </c>
      <c r="B9382" s="31">
        <v>45275</v>
      </c>
      <c r="C9382" s="31">
        <v>45272</v>
      </c>
      <c r="D9382" s="19" t="s">
        <v>568</v>
      </c>
      <c r="E9382" s="20" t="str">
        <f>IF(ISBLANK(LeaveTracker[[#This Row],[Employee Name]]),"-----",VLOOKUP(LeaveTracker[[#This Row],[Employee Name]],'List of Employees'!$B$4:$H$767,7))</f>
        <v>CENRO</v>
      </c>
      <c r="F9382" s="66" t="str">
        <f>IF(ISBLANK(LeaveTracker[[#This Row],[Employee Name]]),"-----",VLOOKUP(LeaveTracker[[#This Row],[Employee Name]],'List of Employees'!$B$4:$H$767,6))</f>
        <v>PERMANENT</v>
      </c>
      <c r="G9382" s="24">
        <v>45279</v>
      </c>
      <c r="H9382" s="24">
        <v>45280</v>
      </c>
      <c r="I9382" s="20" t="s">
        <v>82</v>
      </c>
      <c r="K9382" s="57" t="str">
        <f ca="1">LeaveTracker[[#This Row],[Days]]&amp;" "&amp;LeaveTracker[[#This Row],[Type of Leave]]</f>
        <v>2 VL</v>
      </c>
      <c r="L9382" s="23">
        <f ca="1">NETWORKDAYS(LeaveTracker[[#This Row],[Start Date]],LeaveTracker[[#This Row],[End Date]],lstHolidays)</f>
        <v>2</v>
      </c>
      <c r="M9382" s="27"/>
    </row>
    <row r="9383" spans="1:13" ht="30" customHeight="1" x14ac:dyDescent="0.3">
      <c r="A9383" s="27">
        <f t="shared" si="119"/>
        <v>5214</v>
      </c>
      <c r="B9383" s="31">
        <v>45275</v>
      </c>
      <c r="C9383" s="31">
        <v>45271</v>
      </c>
      <c r="D9383" s="19" t="s">
        <v>727</v>
      </c>
      <c r="E9383" s="20" t="str">
        <f>IF(ISBLANK(LeaveTracker[[#This Row],[Employee Name]]),"-----",VLOOKUP(LeaveTracker[[#This Row],[Employee Name]],'List of Employees'!$B$4:$H$767,7))</f>
        <v>SP</v>
      </c>
      <c r="F9383" s="66" t="str">
        <f>IF(ISBLANK(LeaveTracker[[#This Row],[Employee Name]]),"-----",VLOOKUP(LeaveTracker[[#This Row],[Employee Name]],'List of Employees'!$B$4:$H$767,6))</f>
        <v>PERMANENT</v>
      </c>
      <c r="G9383" s="24">
        <v>45280</v>
      </c>
      <c r="H9383" s="24">
        <v>45282</v>
      </c>
      <c r="I9383" s="20" t="s">
        <v>297</v>
      </c>
      <c r="J9383" s="42" t="s">
        <v>1000</v>
      </c>
      <c r="K9383" s="57" t="str">
        <f ca="1">LeaveTracker[[#This Row],[Days]]&amp;" "&amp;LeaveTracker[[#This Row],[Type of Leave]]</f>
        <v>3 OTHER</v>
      </c>
      <c r="L9383" s="23">
        <f ca="1">NETWORKDAYS(LeaveTracker[[#This Row],[Start Date]],LeaveTracker[[#This Row],[End Date]],lstHolidays)</f>
        <v>3</v>
      </c>
      <c r="M9383" s="27"/>
    </row>
    <row r="9384" spans="1:13" ht="30" customHeight="1" x14ac:dyDescent="0.3">
      <c r="A9384" s="27">
        <f t="shared" si="119"/>
        <v>5215</v>
      </c>
      <c r="B9384" s="31">
        <v>45275</v>
      </c>
      <c r="C9384" s="31">
        <v>45265</v>
      </c>
      <c r="D9384" s="19" t="s">
        <v>1092</v>
      </c>
      <c r="E9384" s="20" t="str">
        <f>IF(ISBLANK(LeaveTracker[[#This Row],[Employee Name]]),"-----",VLOOKUP(LeaveTracker[[#This Row],[Employee Name]],'List of Employees'!$B$4:$H$767,7))</f>
        <v>VMO</v>
      </c>
      <c r="F9384" s="66" t="str">
        <f>IF(ISBLANK(LeaveTracker[[#This Row],[Employee Name]]),"-----",VLOOKUP(LeaveTracker[[#This Row],[Employee Name]],'List of Employees'!$B$4:$H$767,6))</f>
        <v>PERMANENT</v>
      </c>
      <c r="G9384" s="24">
        <v>45278</v>
      </c>
      <c r="H9384" s="24">
        <v>45279</v>
      </c>
      <c r="I9384" s="20" t="s">
        <v>82</v>
      </c>
      <c r="K9384" s="57" t="str">
        <f ca="1">LeaveTracker[[#This Row],[Days]]&amp;" "&amp;LeaveTracker[[#This Row],[Type of Leave]]</f>
        <v>2 VL</v>
      </c>
      <c r="L9384" s="23">
        <f ca="1">NETWORKDAYS(LeaveTracker[[#This Row],[Start Date]],LeaveTracker[[#This Row],[End Date]],lstHolidays)</f>
        <v>2</v>
      </c>
      <c r="M9384" s="27"/>
    </row>
    <row r="9385" spans="1:13" ht="30" customHeight="1" x14ac:dyDescent="0.3">
      <c r="A9385" s="27">
        <f t="shared" si="119"/>
        <v>5216</v>
      </c>
      <c r="B9385" s="31">
        <v>45275</v>
      </c>
      <c r="C9385" s="31">
        <v>45267</v>
      </c>
      <c r="D9385" s="19" t="s">
        <v>668</v>
      </c>
      <c r="E9385" s="20" t="str">
        <f>IF(ISBLANK(LeaveTracker[[#This Row],[Employee Name]]),"-----",VLOOKUP(LeaveTracker[[#This Row],[Employee Name]],'List of Employees'!$B$4:$H$767,7))</f>
        <v>SP</v>
      </c>
      <c r="F9385" s="66" t="str">
        <f>IF(ISBLANK(LeaveTracker[[#This Row],[Employee Name]]),"-----",VLOOKUP(LeaveTracker[[#This Row],[Employee Name]],'List of Employees'!$B$4:$H$767,6))</f>
        <v>PERMANENT</v>
      </c>
      <c r="G9385" s="24">
        <v>45275</v>
      </c>
      <c r="H9385" s="24">
        <v>45275</v>
      </c>
      <c r="I9385" s="20" t="s">
        <v>82</v>
      </c>
      <c r="K9385" s="57" t="str">
        <f ca="1">LeaveTracker[[#This Row],[Days]]&amp;" "&amp;LeaveTracker[[#This Row],[Type of Leave]]</f>
        <v>1 VL</v>
      </c>
      <c r="L9385" s="23">
        <f ca="1">NETWORKDAYS(LeaveTracker[[#This Row],[Start Date]],LeaveTracker[[#This Row],[End Date]],lstHolidays)</f>
        <v>1</v>
      </c>
      <c r="M9385" s="27"/>
    </row>
    <row r="9386" spans="1:13" ht="30" customHeight="1" x14ac:dyDescent="0.3">
      <c r="A9386" s="27">
        <v>5216</v>
      </c>
      <c r="B9386" s="31">
        <v>45275</v>
      </c>
      <c r="C9386" s="31">
        <v>45267</v>
      </c>
      <c r="D9386" s="19" t="s">
        <v>668</v>
      </c>
      <c r="E9386" s="20" t="str">
        <f>IF(ISBLANK(LeaveTracker[[#This Row],[Employee Name]]),"-----",VLOOKUP(LeaveTracker[[#This Row],[Employee Name]],'List of Employees'!$B$4:$H$767,7))</f>
        <v>SP</v>
      </c>
      <c r="F9386" s="66" t="str">
        <f>IF(ISBLANK(LeaveTracker[[#This Row],[Employee Name]]),"-----",VLOOKUP(LeaveTracker[[#This Row],[Employee Name]],'List of Employees'!$B$4:$H$767,6))</f>
        <v>PERMANENT</v>
      </c>
      <c r="G9386" s="24">
        <v>45278</v>
      </c>
      <c r="H9386" s="24">
        <v>45278</v>
      </c>
      <c r="I9386" s="20" t="s">
        <v>82</v>
      </c>
      <c r="K9386" s="57" t="str">
        <f ca="1">LeaveTracker[[#This Row],[Days]]&amp;" "&amp;LeaveTracker[[#This Row],[Type of Leave]]</f>
        <v>1 VL</v>
      </c>
      <c r="L9386" s="23">
        <f ca="1">NETWORKDAYS(LeaveTracker[[#This Row],[Start Date]],LeaveTracker[[#This Row],[End Date]],lstHolidays)</f>
        <v>1</v>
      </c>
      <c r="M9386" s="27"/>
    </row>
    <row r="9387" spans="1:13" ht="30" customHeight="1" x14ac:dyDescent="0.3">
      <c r="A9387" s="27">
        <f t="shared" si="119"/>
        <v>5217</v>
      </c>
      <c r="B9387" s="31">
        <v>45275</v>
      </c>
      <c r="C9387" s="31">
        <v>45268</v>
      </c>
      <c r="D9387" s="19" t="s">
        <v>2459</v>
      </c>
      <c r="E9387" s="20" t="str">
        <f>IF(ISBLANK(LeaveTracker[[#This Row],[Employee Name]]),"-----",VLOOKUP(LeaveTracker[[#This Row],[Employee Name]],'List of Employees'!$B$4:$H$767,7))</f>
        <v>CCT</v>
      </c>
      <c r="F9387" s="66" t="str">
        <f>IF(ISBLANK(LeaveTracker[[#This Row],[Employee Name]]),"-----",VLOOKUP(LeaveTracker[[#This Row],[Employee Name]],'List of Employees'!$B$4:$H$767,6))</f>
        <v>CASUAL</v>
      </c>
      <c r="G9387" s="24">
        <v>45271</v>
      </c>
      <c r="H9387" s="24">
        <v>45271</v>
      </c>
      <c r="I9387" s="20" t="s">
        <v>81</v>
      </c>
      <c r="K9387" s="57" t="str">
        <f ca="1">LeaveTracker[[#This Row],[Days]]&amp;" "&amp;LeaveTracker[[#This Row],[Type of Leave]]</f>
        <v>1 SL</v>
      </c>
      <c r="L9387" s="23">
        <f ca="1">NETWORKDAYS(LeaveTracker[[#This Row],[Start Date]],LeaveTracker[[#This Row],[End Date]],lstHolidays)</f>
        <v>1</v>
      </c>
      <c r="M9387" s="27"/>
    </row>
    <row r="9388" spans="1:13" ht="30" customHeight="1" x14ac:dyDescent="0.3">
      <c r="A9388" s="27">
        <f t="shared" si="119"/>
        <v>5218</v>
      </c>
      <c r="B9388" s="31">
        <v>45275</v>
      </c>
      <c r="C9388" s="31">
        <v>45267</v>
      </c>
      <c r="D9388" s="19" t="s">
        <v>417</v>
      </c>
      <c r="E9388" s="20" t="str">
        <f>IF(ISBLANK(LeaveTracker[[#This Row],[Employee Name]]),"-----",VLOOKUP(LeaveTracker[[#This Row],[Employee Name]],'List of Employees'!$B$4:$H$767,7))</f>
        <v>CTO</v>
      </c>
      <c r="F9388" s="66" t="str">
        <f>IF(ISBLANK(LeaveTracker[[#This Row],[Employee Name]]),"-----",VLOOKUP(LeaveTracker[[#This Row],[Employee Name]],'List of Employees'!$B$4:$H$767,6))</f>
        <v>PERMANENT</v>
      </c>
      <c r="G9388" s="24">
        <v>45273</v>
      </c>
      <c r="H9388" s="24">
        <v>45273</v>
      </c>
      <c r="I9388" s="20" t="s">
        <v>82</v>
      </c>
      <c r="K9388" s="57" t="str">
        <f ca="1">LeaveTracker[[#This Row],[Days]]&amp;" "&amp;LeaveTracker[[#This Row],[Type of Leave]]</f>
        <v>1 VL</v>
      </c>
      <c r="L9388" s="23">
        <f ca="1">NETWORKDAYS(LeaveTracker[[#This Row],[Start Date]],LeaveTracker[[#This Row],[End Date]],lstHolidays)</f>
        <v>1</v>
      </c>
      <c r="M9388" s="27"/>
    </row>
    <row r="9389" spans="1:13" ht="30" customHeight="1" x14ac:dyDescent="0.3">
      <c r="A9389" s="27">
        <f t="shared" si="119"/>
        <v>5219</v>
      </c>
      <c r="B9389" s="31">
        <v>45275</v>
      </c>
      <c r="C9389" s="31">
        <v>45265</v>
      </c>
      <c r="D9389" s="19" t="s">
        <v>2285</v>
      </c>
      <c r="E9389" s="20" t="str">
        <f>IF(ISBLANK(LeaveTracker[[#This Row],[Employee Name]]),"-----",VLOOKUP(LeaveTracker[[#This Row],[Employee Name]],'List of Employees'!$B$4:$H$767,7))</f>
        <v>PICNIC GROVE</v>
      </c>
      <c r="F9389" s="66" t="str">
        <f>IF(ISBLANK(LeaveTracker[[#This Row],[Employee Name]]),"-----",VLOOKUP(LeaveTracker[[#This Row],[Employee Name]],'List of Employees'!$B$4:$H$767,6))</f>
        <v>CASUAL</v>
      </c>
      <c r="G9389" s="24">
        <v>45271</v>
      </c>
      <c r="H9389" s="24">
        <v>45271</v>
      </c>
      <c r="I9389" s="20" t="s">
        <v>82</v>
      </c>
      <c r="K9389" s="57" t="str">
        <f ca="1">LeaveTracker[[#This Row],[Days]]&amp;" "&amp;LeaveTracker[[#This Row],[Type of Leave]]</f>
        <v>1 VL</v>
      </c>
      <c r="L9389" s="23">
        <f ca="1">NETWORKDAYS(LeaveTracker[[#This Row],[Start Date]],LeaveTracker[[#This Row],[End Date]],lstHolidays)</f>
        <v>1</v>
      </c>
      <c r="M9389" s="27"/>
    </row>
    <row r="9390" spans="1:13" ht="30" customHeight="1" x14ac:dyDescent="0.3">
      <c r="A9390" s="27">
        <f t="shared" si="119"/>
        <v>5220</v>
      </c>
      <c r="B9390" s="31">
        <v>45275</v>
      </c>
      <c r="C9390" s="31">
        <v>45265</v>
      </c>
      <c r="D9390" s="19" t="s">
        <v>2285</v>
      </c>
      <c r="E9390" s="20" t="str">
        <f>IF(ISBLANK(LeaveTracker[[#This Row],[Employee Name]]),"-----",VLOOKUP(LeaveTracker[[#This Row],[Employee Name]],'List of Employees'!$B$4:$H$767,7))</f>
        <v>PICNIC GROVE</v>
      </c>
      <c r="F9390" s="66" t="str">
        <f>IF(ISBLANK(LeaveTracker[[#This Row],[Employee Name]]),"-----",VLOOKUP(LeaveTracker[[#This Row],[Employee Name]],'List of Employees'!$B$4:$H$767,6))</f>
        <v>CASUAL</v>
      </c>
      <c r="G9390" s="24">
        <v>45275</v>
      </c>
      <c r="H9390" s="24">
        <v>45278</v>
      </c>
      <c r="I9390" s="20" t="s">
        <v>82</v>
      </c>
      <c r="K9390" s="57" t="str">
        <f>LeaveTracker[[#This Row],[Days]]&amp;" "&amp;LeaveTracker[[#This Row],[Type of Leave]]</f>
        <v>4 VL</v>
      </c>
      <c r="L9390" s="23">
        <v>4</v>
      </c>
      <c r="M9390" s="27"/>
    </row>
    <row r="9391" spans="1:13" ht="30" customHeight="1" x14ac:dyDescent="0.3">
      <c r="A9391" s="27">
        <f t="shared" si="119"/>
        <v>5221</v>
      </c>
      <c r="B9391" s="31">
        <v>45275</v>
      </c>
      <c r="C9391" s="31">
        <v>45266</v>
      </c>
      <c r="D9391" s="19" t="s">
        <v>2285</v>
      </c>
      <c r="E9391" s="20" t="str">
        <f>IF(ISBLANK(LeaveTracker[[#This Row],[Employee Name]]),"-----",VLOOKUP(LeaveTracker[[#This Row],[Employee Name]],'List of Employees'!$B$4:$H$767,7))</f>
        <v>PICNIC GROVE</v>
      </c>
      <c r="F9391" s="66" t="str">
        <f>IF(ISBLANK(LeaveTracker[[#This Row],[Employee Name]]),"-----",VLOOKUP(LeaveTracker[[#This Row],[Employee Name]],'List of Employees'!$B$4:$H$767,6))</f>
        <v>CASUAL</v>
      </c>
      <c r="G9391" s="24">
        <v>45272</v>
      </c>
      <c r="H9391" s="24">
        <v>45273</v>
      </c>
      <c r="I9391" s="20" t="s">
        <v>297</v>
      </c>
      <c r="J9391" s="42" t="s">
        <v>1000</v>
      </c>
      <c r="K9391" s="57" t="str">
        <f ca="1">LeaveTracker[[#This Row],[Days]]&amp;" "&amp;LeaveTracker[[#This Row],[Type of Leave]]</f>
        <v>2 OTHER</v>
      </c>
      <c r="L9391" s="23">
        <f ca="1">NETWORKDAYS(LeaveTracker[[#This Row],[Start Date]],LeaveTracker[[#This Row],[End Date]],lstHolidays)</f>
        <v>2</v>
      </c>
      <c r="M9391" s="27"/>
    </row>
    <row r="9392" spans="1:13" ht="30" customHeight="1" x14ac:dyDescent="0.3">
      <c r="A9392" s="27">
        <f t="shared" si="119"/>
        <v>5222</v>
      </c>
      <c r="B9392" s="31">
        <v>45275</v>
      </c>
      <c r="C9392" s="31">
        <v>45266</v>
      </c>
      <c r="D9392" s="19" t="s">
        <v>2285</v>
      </c>
      <c r="E9392" s="20" t="str">
        <f>IF(ISBLANK(LeaveTracker[[#This Row],[Employee Name]]),"-----",VLOOKUP(LeaveTracker[[#This Row],[Employee Name]],'List of Employees'!$B$4:$H$767,7))</f>
        <v>PICNIC GROVE</v>
      </c>
      <c r="F9392" s="66" t="str">
        <f>IF(ISBLANK(LeaveTracker[[#This Row],[Employee Name]]),"-----",VLOOKUP(LeaveTracker[[#This Row],[Employee Name]],'List of Employees'!$B$4:$H$767,6))</f>
        <v>CASUAL</v>
      </c>
      <c r="G9392" s="24">
        <v>45279</v>
      </c>
      <c r="H9392" s="24">
        <v>45279</v>
      </c>
      <c r="I9392" s="20" t="s">
        <v>297</v>
      </c>
      <c r="J9392" s="42" t="s">
        <v>1000</v>
      </c>
      <c r="K9392" s="57" t="str">
        <f ca="1">LeaveTracker[[#This Row],[Days]]&amp;" "&amp;LeaveTracker[[#This Row],[Type of Leave]]</f>
        <v>1 OTHER</v>
      </c>
      <c r="L9392" s="23">
        <f ca="1">NETWORKDAYS(LeaveTracker[[#This Row],[Start Date]],LeaveTracker[[#This Row],[End Date]],lstHolidays)</f>
        <v>1</v>
      </c>
      <c r="M9392" s="27"/>
    </row>
    <row r="9393" spans="1:13" ht="30" customHeight="1" x14ac:dyDescent="0.3">
      <c r="A9393" s="27">
        <f t="shared" si="119"/>
        <v>5223</v>
      </c>
      <c r="B9393" s="31">
        <v>45275</v>
      </c>
      <c r="C9393" s="31">
        <v>45268</v>
      </c>
      <c r="D9393" s="19" t="s">
        <v>2588</v>
      </c>
      <c r="E9393" s="20" t="str">
        <f>IF(ISBLANK(LeaveTracker[[#This Row],[Employee Name]]),"-----",VLOOKUP(LeaveTracker[[#This Row],[Employee Name]],'List of Employees'!$B$4:$H$767,7))</f>
        <v>PICNIC GROVE</v>
      </c>
      <c r="F9393" s="66" t="str">
        <f>IF(ISBLANK(LeaveTracker[[#This Row],[Employee Name]]),"-----",VLOOKUP(LeaveTracker[[#This Row],[Employee Name]],'List of Employees'!$B$4:$H$767,6))</f>
        <v>CASUAL</v>
      </c>
      <c r="G9393" s="24">
        <v>45279</v>
      </c>
      <c r="H9393" s="24">
        <v>45291</v>
      </c>
      <c r="I9393" s="20" t="s">
        <v>82</v>
      </c>
      <c r="K9393" s="57" t="str">
        <f ca="1">LeaveTracker[[#This Row],[Days]]&amp;" "&amp;LeaveTracker[[#This Row],[Type of Leave]]</f>
        <v>7 VL</v>
      </c>
      <c r="L9393" s="23">
        <f ca="1">NETWORKDAYS(LeaveTracker[[#This Row],[Start Date]],LeaveTracker[[#This Row],[End Date]],lstHolidays)</f>
        <v>7</v>
      </c>
      <c r="M9393" s="27"/>
    </row>
    <row r="9394" spans="1:13" ht="30" customHeight="1" x14ac:dyDescent="0.3">
      <c r="A9394" s="27">
        <f t="shared" si="119"/>
        <v>5224</v>
      </c>
      <c r="B9394" s="31">
        <v>45275</v>
      </c>
      <c r="C9394" s="31">
        <v>45268</v>
      </c>
      <c r="D9394" s="19" t="s">
        <v>2588</v>
      </c>
      <c r="E9394" s="20" t="str">
        <f>IF(ISBLANK(LeaveTracker[[#This Row],[Employee Name]]),"-----",VLOOKUP(LeaveTracker[[#This Row],[Employee Name]],'List of Employees'!$B$4:$H$767,7))</f>
        <v>PICNIC GROVE</v>
      </c>
      <c r="F9394" s="66" t="str">
        <f>IF(ISBLANK(LeaveTracker[[#This Row],[Employee Name]]),"-----",VLOOKUP(LeaveTracker[[#This Row],[Employee Name]],'List of Employees'!$B$4:$H$767,6))</f>
        <v>CASUAL</v>
      </c>
      <c r="G9394" s="24">
        <v>45292</v>
      </c>
      <c r="H9394" s="24">
        <v>45306</v>
      </c>
      <c r="I9394" s="20" t="s">
        <v>82</v>
      </c>
      <c r="K9394" s="57" t="str">
        <f ca="1">LeaveTracker[[#This Row],[Days]]&amp;" "&amp;LeaveTracker[[#This Row],[Type of Leave]]</f>
        <v>10 VL</v>
      </c>
      <c r="L9394" s="23">
        <f ca="1">NETWORKDAYS(LeaveTracker[[#This Row],[Start Date]],LeaveTracker[[#This Row],[End Date]],lstHolidays)</f>
        <v>10</v>
      </c>
      <c r="M9394" s="27"/>
    </row>
    <row r="9395" spans="1:13" ht="30" customHeight="1" x14ac:dyDescent="0.3">
      <c r="A9395" s="27">
        <f t="shared" si="119"/>
        <v>5225</v>
      </c>
      <c r="B9395" s="31">
        <v>45275</v>
      </c>
      <c r="C9395" s="31">
        <v>45264</v>
      </c>
      <c r="D9395" s="19" t="s">
        <v>487</v>
      </c>
      <c r="E9395" s="20" t="str">
        <f>IF(ISBLANK(LeaveTracker[[#This Row],[Employee Name]]),"-----",VLOOKUP(LeaveTracker[[#This Row],[Employee Name]],'List of Employees'!$B$4:$H$767,7))</f>
        <v>THRDC</v>
      </c>
      <c r="F9395" s="66" t="str">
        <f>IF(ISBLANK(LeaveTracker[[#This Row],[Employee Name]]),"-----",VLOOKUP(LeaveTracker[[#This Row],[Employee Name]],'List of Employees'!$B$4:$H$767,6))</f>
        <v>PERMANENT</v>
      </c>
      <c r="G9395" s="24">
        <v>45266</v>
      </c>
      <c r="H9395" s="24">
        <v>45267</v>
      </c>
      <c r="I9395" s="20" t="s">
        <v>82</v>
      </c>
      <c r="K9395" s="57" t="str">
        <f ca="1">LeaveTracker[[#This Row],[Days]]&amp;" "&amp;LeaveTracker[[#This Row],[Type of Leave]]</f>
        <v>2 VL</v>
      </c>
      <c r="L9395" s="23">
        <f ca="1">NETWORKDAYS(LeaveTracker[[#This Row],[Start Date]],LeaveTracker[[#This Row],[End Date]],lstHolidays)</f>
        <v>2</v>
      </c>
      <c r="M9395" s="27"/>
    </row>
    <row r="9396" spans="1:13" ht="30" customHeight="1" x14ac:dyDescent="0.3">
      <c r="A9396" s="27">
        <f t="shared" si="119"/>
        <v>5226</v>
      </c>
      <c r="B9396" s="31">
        <v>45275</v>
      </c>
      <c r="C9396" s="31">
        <v>45272</v>
      </c>
      <c r="D9396" s="19" t="s">
        <v>2119</v>
      </c>
      <c r="E9396" s="20" t="str">
        <f>IF(ISBLANK(LeaveTracker[[#This Row],[Employee Name]]),"-----",VLOOKUP(LeaveTracker[[#This Row],[Employee Name]],'List of Employees'!$B$4:$H$767,7))</f>
        <v>PIO</v>
      </c>
      <c r="F9396" s="66" t="str">
        <f>IF(ISBLANK(LeaveTracker[[#This Row],[Employee Name]]),"-----",VLOOKUP(LeaveTracker[[#This Row],[Employee Name]],'List of Employees'!$B$4:$H$767,6))</f>
        <v>CASUAL</v>
      </c>
      <c r="G9396" s="24">
        <v>45281</v>
      </c>
      <c r="H9396" s="24">
        <v>45282</v>
      </c>
      <c r="I9396" s="20" t="s">
        <v>82</v>
      </c>
      <c r="K9396" s="57" t="str">
        <f ca="1">LeaveTracker[[#This Row],[Days]]&amp;" "&amp;LeaveTracker[[#This Row],[Type of Leave]]</f>
        <v>2 VL</v>
      </c>
      <c r="L9396" s="23">
        <f ca="1">NETWORKDAYS(LeaveTracker[[#This Row],[Start Date]],LeaveTracker[[#This Row],[End Date]],lstHolidays)</f>
        <v>2</v>
      </c>
      <c r="M9396" s="27"/>
    </row>
    <row r="9397" spans="1:13" ht="30" customHeight="1" x14ac:dyDescent="0.3">
      <c r="A9397" s="27">
        <v>5226</v>
      </c>
      <c r="B9397" s="31">
        <v>45275</v>
      </c>
      <c r="C9397" s="31">
        <v>45272</v>
      </c>
      <c r="D9397" s="19" t="s">
        <v>2119</v>
      </c>
      <c r="E9397" s="20" t="str">
        <f>IF(ISBLANK(LeaveTracker[[#This Row],[Employee Name]]),"-----",VLOOKUP(LeaveTracker[[#This Row],[Employee Name]],'List of Employees'!$B$4:$H$767,7))</f>
        <v>PIO</v>
      </c>
      <c r="F9397" s="66" t="str">
        <f>IF(ISBLANK(LeaveTracker[[#This Row],[Employee Name]]),"-----",VLOOKUP(LeaveTracker[[#This Row],[Employee Name]],'List of Employees'!$B$4:$H$767,6))</f>
        <v>CASUAL</v>
      </c>
      <c r="G9397" s="24">
        <v>45287</v>
      </c>
      <c r="H9397" s="24">
        <v>45289</v>
      </c>
      <c r="I9397" s="20" t="s">
        <v>82</v>
      </c>
      <c r="K9397" s="57" t="str">
        <f ca="1">LeaveTracker[[#This Row],[Days]]&amp;" "&amp;LeaveTracker[[#This Row],[Type of Leave]]</f>
        <v>3 VL</v>
      </c>
      <c r="L9397" s="23">
        <f ca="1">NETWORKDAYS(LeaveTracker[[#This Row],[Start Date]],LeaveTracker[[#This Row],[End Date]],lstHolidays)</f>
        <v>3</v>
      </c>
      <c r="M9397" s="27"/>
    </row>
    <row r="9398" spans="1:13" ht="30" customHeight="1" x14ac:dyDescent="0.3">
      <c r="A9398" s="27">
        <f>A9396+1</f>
        <v>5227</v>
      </c>
      <c r="B9398" s="31">
        <v>45275</v>
      </c>
      <c r="C9398" s="31">
        <v>45271</v>
      </c>
      <c r="D9398" s="19" t="s">
        <v>657</v>
      </c>
      <c r="E9398" s="20" t="str">
        <f>IF(ISBLANK(LeaveTracker[[#This Row],[Employee Name]]),"-----",VLOOKUP(LeaveTracker[[#This Row],[Employee Name]],'List of Employees'!$B$4:$H$767,7))</f>
        <v>CTO</v>
      </c>
      <c r="F9398" s="66" t="str">
        <f>IF(ISBLANK(LeaveTracker[[#This Row],[Employee Name]]),"-----",VLOOKUP(LeaveTracker[[#This Row],[Employee Name]],'List of Employees'!$B$4:$H$767,6))</f>
        <v>PERMANENT</v>
      </c>
      <c r="G9398" s="24">
        <v>45273</v>
      </c>
      <c r="H9398" s="24">
        <v>45274</v>
      </c>
      <c r="I9398" s="20" t="s">
        <v>82</v>
      </c>
      <c r="K9398" s="57" t="str">
        <f ca="1">LeaveTracker[[#This Row],[Days]]&amp;" "&amp;LeaveTracker[[#This Row],[Type of Leave]]</f>
        <v>2 VL</v>
      </c>
      <c r="L9398" s="23">
        <f ca="1">NETWORKDAYS(LeaveTracker[[#This Row],[Start Date]],LeaveTracker[[#This Row],[End Date]],lstHolidays)</f>
        <v>2</v>
      </c>
      <c r="M9398" s="27"/>
    </row>
    <row r="9399" spans="1:13" ht="30" customHeight="1" x14ac:dyDescent="0.3">
      <c r="A9399" s="27">
        <f t="shared" si="119"/>
        <v>5228</v>
      </c>
      <c r="B9399" s="31">
        <v>45275</v>
      </c>
      <c r="C9399" s="31">
        <v>45274</v>
      </c>
      <c r="D9399" s="19" t="s">
        <v>366</v>
      </c>
      <c r="E9399" s="20" t="str">
        <f>IF(ISBLANK(LeaveTracker[[#This Row],[Employee Name]]),"-----",VLOOKUP(LeaveTracker[[#This Row],[Employee Name]],'List of Employees'!$B$4:$H$767,7))</f>
        <v>CCT</v>
      </c>
      <c r="F9399" s="66" t="str">
        <f>IF(ISBLANK(LeaveTracker[[#This Row],[Employee Name]]),"-----",VLOOKUP(LeaveTracker[[#This Row],[Employee Name]],'List of Employees'!$B$4:$H$767,6))</f>
        <v>PERMANENT</v>
      </c>
      <c r="G9399" s="24">
        <v>45271</v>
      </c>
      <c r="H9399" s="24">
        <v>45271</v>
      </c>
      <c r="I9399" s="20" t="s">
        <v>81</v>
      </c>
      <c r="K9399" s="57" t="str">
        <f ca="1">LeaveTracker[[#This Row],[Days]]&amp;" "&amp;LeaveTracker[[#This Row],[Type of Leave]]</f>
        <v>1 SL</v>
      </c>
      <c r="L9399" s="23">
        <f ca="1">NETWORKDAYS(LeaveTracker[[#This Row],[Start Date]],LeaveTracker[[#This Row],[End Date]],lstHolidays)</f>
        <v>1</v>
      </c>
      <c r="M9399" s="27"/>
    </row>
    <row r="9400" spans="1:13" ht="30" customHeight="1" x14ac:dyDescent="0.3">
      <c r="A9400" s="27">
        <v>5228</v>
      </c>
      <c r="B9400" s="31">
        <v>45275</v>
      </c>
      <c r="C9400" s="31">
        <v>45274</v>
      </c>
      <c r="D9400" s="19" t="s">
        <v>366</v>
      </c>
      <c r="E9400" s="20" t="str">
        <f>IF(ISBLANK(LeaveTracker[[#This Row],[Employee Name]]),"-----",VLOOKUP(LeaveTracker[[#This Row],[Employee Name]],'List of Employees'!$B$4:$H$767,7))</f>
        <v>CCT</v>
      </c>
      <c r="F9400" s="66" t="str">
        <f>IF(ISBLANK(LeaveTracker[[#This Row],[Employee Name]]),"-----",VLOOKUP(LeaveTracker[[#This Row],[Employee Name]],'List of Employees'!$B$4:$H$767,6))</f>
        <v>PERMANENT</v>
      </c>
      <c r="G9400" s="24">
        <v>45273</v>
      </c>
      <c r="H9400" s="24">
        <v>45273</v>
      </c>
      <c r="I9400" s="20" t="s">
        <v>81</v>
      </c>
      <c r="K9400" s="57" t="str">
        <f ca="1">LeaveTracker[[#This Row],[Days]]&amp;" "&amp;LeaveTracker[[#This Row],[Type of Leave]]</f>
        <v>1 SL</v>
      </c>
      <c r="L9400" s="23">
        <f ca="1">NETWORKDAYS(LeaveTracker[[#This Row],[Start Date]],LeaveTracker[[#This Row],[End Date]],lstHolidays)</f>
        <v>1</v>
      </c>
      <c r="M9400" s="27"/>
    </row>
    <row r="9401" spans="1:13" ht="30" customHeight="1" x14ac:dyDescent="0.3">
      <c r="A9401" s="27">
        <f>A9399+1</f>
        <v>5229</v>
      </c>
      <c r="B9401" s="31">
        <v>45275</v>
      </c>
      <c r="C9401" s="31">
        <v>45271</v>
      </c>
      <c r="D9401" s="19" t="s">
        <v>374</v>
      </c>
      <c r="E9401" s="20" t="str">
        <f>IF(ISBLANK(LeaveTracker[[#This Row],[Employee Name]]),"-----",VLOOKUP(LeaveTracker[[#This Row],[Employee Name]],'List of Employees'!$B$4:$H$767,7))</f>
        <v>CCT</v>
      </c>
      <c r="F9401" s="66" t="str">
        <f>IF(ISBLANK(LeaveTracker[[#This Row],[Employee Name]]),"-----",VLOOKUP(LeaveTracker[[#This Row],[Employee Name]],'List of Employees'!$B$4:$H$767,6))</f>
        <v>PERMANENT</v>
      </c>
      <c r="G9401" s="24">
        <v>45286</v>
      </c>
      <c r="H9401" s="24">
        <v>45289</v>
      </c>
      <c r="I9401" s="20" t="s">
        <v>82</v>
      </c>
      <c r="K9401" s="57" t="str">
        <f ca="1">LeaveTracker[[#This Row],[Days]]&amp;" "&amp;LeaveTracker[[#This Row],[Type of Leave]]</f>
        <v>3 VL</v>
      </c>
      <c r="L9401" s="23">
        <f ca="1">NETWORKDAYS(LeaveTracker[[#This Row],[Start Date]],LeaveTracker[[#This Row],[End Date]],lstHolidays)</f>
        <v>3</v>
      </c>
      <c r="M9401" s="27"/>
    </row>
    <row r="9402" spans="1:13" ht="30" customHeight="1" x14ac:dyDescent="0.3">
      <c r="A9402" s="27">
        <f t="shared" si="119"/>
        <v>5230</v>
      </c>
      <c r="B9402" s="31">
        <v>45275</v>
      </c>
      <c r="C9402" s="31">
        <v>45271</v>
      </c>
      <c r="D9402" s="19" t="s">
        <v>2581</v>
      </c>
      <c r="E9402" s="20" t="str">
        <f>IF(ISBLANK(LeaveTracker[[#This Row],[Employee Name]]),"-----",VLOOKUP(LeaveTracker[[#This Row],[Employee Name]],'List of Employees'!$B$4:$H$767,7))</f>
        <v>CCT</v>
      </c>
      <c r="F9402" s="66" t="str">
        <f>IF(ISBLANK(LeaveTracker[[#This Row],[Employee Name]]),"-----",VLOOKUP(LeaveTracker[[#This Row],[Employee Name]],'List of Employees'!$B$4:$H$767,6))</f>
        <v>CASUAL</v>
      </c>
      <c r="G9402" s="24">
        <v>45286</v>
      </c>
      <c r="H9402" s="24">
        <v>45289</v>
      </c>
      <c r="I9402" s="20" t="s">
        <v>82</v>
      </c>
      <c r="K9402" s="57" t="str">
        <f ca="1">LeaveTracker[[#This Row],[Days]]&amp;" "&amp;LeaveTracker[[#This Row],[Type of Leave]]</f>
        <v>3 VL</v>
      </c>
      <c r="L9402" s="23">
        <f ca="1">NETWORKDAYS(LeaveTracker[[#This Row],[Start Date]],LeaveTracker[[#This Row],[End Date]],lstHolidays)</f>
        <v>3</v>
      </c>
      <c r="M9402" s="27"/>
    </row>
    <row r="9403" spans="1:13" ht="30" customHeight="1" x14ac:dyDescent="0.3">
      <c r="A9403" s="27">
        <f t="shared" si="119"/>
        <v>5231</v>
      </c>
      <c r="B9403" s="31">
        <v>45275</v>
      </c>
      <c r="C9403" s="31">
        <v>45267</v>
      </c>
      <c r="D9403" s="19" t="s">
        <v>366</v>
      </c>
      <c r="E9403" s="20" t="str">
        <f>IF(ISBLANK(LeaveTracker[[#This Row],[Employee Name]]),"-----",VLOOKUP(LeaveTracker[[#This Row],[Employee Name]],'List of Employees'!$B$4:$H$767,7))</f>
        <v>CCT</v>
      </c>
      <c r="F9403" s="66" t="str">
        <f>IF(ISBLANK(LeaveTracker[[#This Row],[Employee Name]]),"-----",VLOOKUP(LeaveTracker[[#This Row],[Employee Name]],'List of Employees'!$B$4:$H$767,6))</f>
        <v>PERMANENT</v>
      </c>
      <c r="G9403" s="24">
        <v>45282</v>
      </c>
      <c r="H9403" s="24">
        <v>45282</v>
      </c>
      <c r="I9403" s="20" t="s">
        <v>82</v>
      </c>
      <c r="K9403" s="57" t="str">
        <f ca="1">LeaveTracker[[#This Row],[Days]]&amp;" "&amp;LeaveTracker[[#This Row],[Type of Leave]]</f>
        <v>1 VL</v>
      </c>
      <c r="L9403" s="23">
        <f ca="1">NETWORKDAYS(LeaveTracker[[#This Row],[Start Date]],LeaveTracker[[#This Row],[End Date]],lstHolidays)</f>
        <v>1</v>
      </c>
      <c r="M9403" s="27"/>
    </row>
    <row r="9404" spans="1:13" ht="30" customHeight="1" x14ac:dyDescent="0.3">
      <c r="A9404" s="27">
        <v>5231</v>
      </c>
      <c r="B9404" s="31">
        <v>45275</v>
      </c>
      <c r="C9404" s="31">
        <v>45267</v>
      </c>
      <c r="D9404" s="19" t="s">
        <v>366</v>
      </c>
      <c r="E9404" s="20" t="str">
        <f>IF(ISBLANK(LeaveTracker[[#This Row],[Employee Name]]),"-----",VLOOKUP(LeaveTracker[[#This Row],[Employee Name]],'List of Employees'!$B$4:$H$767,7))</f>
        <v>CCT</v>
      </c>
      <c r="F9404" s="66" t="str">
        <f>IF(ISBLANK(LeaveTracker[[#This Row],[Employee Name]]),"-----",VLOOKUP(LeaveTracker[[#This Row],[Employee Name]],'List of Employees'!$B$4:$H$767,6))</f>
        <v>PERMANENT</v>
      </c>
      <c r="G9404" s="24">
        <v>45286</v>
      </c>
      <c r="H9404" s="24">
        <v>45289</v>
      </c>
      <c r="I9404" s="20" t="s">
        <v>82</v>
      </c>
      <c r="K9404" s="57" t="str">
        <f ca="1">LeaveTracker[[#This Row],[Days]]&amp;" "&amp;LeaveTracker[[#This Row],[Type of Leave]]</f>
        <v>3 VL</v>
      </c>
      <c r="L9404" s="23">
        <f ca="1">NETWORKDAYS(LeaveTracker[[#This Row],[Start Date]],LeaveTracker[[#This Row],[End Date]],lstHolidays)</f>
        <v>3</v>
      </c>
      <c r="M9404" s="27"/>
    </row>
    <row r="9405" spans="1:13" ht="30" customHeight="1" x14ac:dyDescent="0.3">
      <c r="A9405" s="27">
        <f>A9403+1</f>
        <v>5232</v>
      </c>
      <c r="B9405" s="31">
        <v>45275</v>
      </c>
      <c r="C9405" s="31">
        <v>45264</v>
      </c>
      <c r="D9405" s="19" t="s">
        <v>2581</v>
      </c>
      <c r="E9405" s="20" t="str">
        <f>IF(ISBLANK(LeaveTracker[[#This Row],[Employee Name]]),"-----",VLOOKUP(LeaveTracker[[#This Row],[Employee Name]],'List of Employees'!$B$4:$H$767,7))</f>
        <v>CCT</v>
      </c>
      <c r="F9405" s="66" t="str">
        <f>IF(ISBLANK(LeaveTracker[[#This Row],[Employee Name]]),"-----",VLOOKUP(LeaveTracker[[#This Row],[Employee Name]],'List of Employees'!$B$4:$H$767,6))</f>
        <v>CASUAL</v>
      </c>
      <c r="G9405" s="24">
        <v>45274</v>
      </c>
      <c r="H9405" s="24">
        <v>45275</v>
      </c>
      <c r="I9405" s="20" t="s">
        <v>82</v>
      </c>
      <c r="K9405" s="57" t="str">
        <f ca="1">LeaveTracker[[#This Row],[Days]]&amp;" "&amp;LeaveTracker[[#This Row],[Type of Leave]]</f>
        <v>2 VL</v>
      </c>
      <c r="L9405" s="23">
        <f ca="1">NETWORKDAYS(LeaveTracker[[#This Row],[Start Date]],LeaveTracker[[#This Row],[End Date]],lstHolidays)</f>
        <v>2</v>
      </c>
      <c r="M9405" s="27"/>
    </row>
    <row r="9406" spans="1:13" ht="30" customHeight="1" x14ac:dyDescent="0.3">
      <c r="A9406" s="27">
        <f t="shared" si="119"/>
        <v>5233</v>
      </c>
      <c r="B9406" s="31">
        <v>45275</v>
      </c>
      <c r="C9406" s="31">
        <v>45271</v>
      </c>
      <c r="D9406" s="19" t="s">
        <v>577</v>
      </c>
      <c r="E9406" s="20" t="str">
        <f>IF(ISBLANK(LeaveTracker[[#This Row],[Employee Name]]),"-----",VLOOKUP(LeaveTracker[[#This Row],[Employee Name]],'List of Employees'!$B$4:$H$767,7))</f>
        <v>CCT</v>
      </c>
      <c r="F9406" s="66" t="str">
        <f>IF(ISBLANK(LeaveTracker[[#This Row],[Employee Name]]),"-----",VLOOKUP(LeaveTracker[[#This Row],[Employee Name]],'List of Employees'!$B$4:$H$767,6))</f>
        <v>PERMANENT</v>
      </c>
      <c r="G9406" s="24">
        <v>45286</v>
      </c>
      <c r="H9406" s="24">
        <v>45289</v>
      </c>
      <c r="I9406" s="20" t="s">
        <v>82</v>
      </c>
      <c r="K9406" s="57" t="str">
        <f ca="1">LeaveTracker[[#This Row],[Days]]&amp;" "&amp;LeaveTracker[[#This Row],[Type of Leave]]</f>
        <v>3 VL</v>
      </c>
      <c r="L9406" s="23">
        <f ca="1">NETWORKDAYS(LeaveTracker[[#This Row],[Start Date]],LeaveTracker[[#This Row],[End Date]],lstHolidays)</f>
        <v>3</v>
      </c>
      <c r="M9406" s="27"/>
    </row>
    <row r="9407" spans="1:13" ht="30" customHeight="1" x14ac:dyDescent="0.3">
      <c r="A9407" s="27">
        <f t="shared" si="119"/>
        <v>5234</v>
      </c>
      <c r="B9407" s="31">
        <v>45275</v>
      </c>
      <c r="C9407" s="31">
        <v>45266</v>
      </c>
      <c r="D9407" s="19" t="s">
        <v>577</v>
      </c>
      <c r="E9407" s="20" t="str">
        <f>IF(ISBLANK(LeaveTracker[[#This Row],[Employee Name]]),"-----",VLOOKUP(LeaveTracker[[#This Row],[Employee Name]],'List of Employees'!$B$4:$H$767,7))</f>
        <v>CCT</v>
      </c>
      <c r="F9407" s="66" t="str">
        <f>IF(ISBLANK(LeaveTracker[[#This Row],[Employee Name]]),"-----",VLOOKUP(LeaveTracker[[#This Row],[Employee Name]],'List of Employees'!$B$4:$H$767,6))</f>
        <v>PERMANENT</v>
      </c>
      <c r="G9407" s="24">
        <v>45264</v>
      </c>
      <c r="H9407" s="24">
        <v>45264</v>
      </c>
      <c r="I9407" s="20" t="s">
        <v>81</v>
      </c>
      <c r="K9407" s="57" t="str">
        <f ca="1">LeaveTracker[[#This Row],[Days]]&amp;" "&amp;LeaveTracker[[#This Row],[Type of Leave]]</f>
        <v>1 SL</v>
      </c>
      <c r="L9407" s="23">
        <f ca="1">NETWORKDAYS(LeaveTracker[[#This Row],[Start Date]],LeaveTracker[[#This Row],[End Date]],lstHolidays)</f>
        <v>1</v>
      </c>
      <c r="M9407" s="27"/>
    </row>
    <row r="9408" spans="1:13" ht="30" customHeight="1" x14ac:dyDescent="0.3">
      <c r="A9408" s="27">
        <f t="shared" ref="A9408:A9503" si="120">A9407+1</f>
        <v>5235</v>
      </c>
      <c r="B9408" s="31">
        <v>45275</v>
      </c>
      <c r="C9408" s="31">
        <v>45271</v>
      </c>
      <c r="D9408" s="19" t="s">
        <v>537</v>
      </c>
      <c r="E9408" s="20" t="str">
        <f>IF(ISBLANK(LeaveTracker[[#This Row],[Employee Name]]),"-----",VLOOKUP(LeaveTracker[[#This Row],[Employee Name]],'List of Employees'!$B$4:$H$767,7))</f>
        <v>LCR</v>
      </c>
      <c r="F9408" s="66" t="str">
        <f>IF(ISBLANK(LeaveTracker[[#This Row],[Employee Name]]),"-----",VLOOKUP(LeaveTracker[[#This Row],[Employee Name]],'List of Employees'!$B$4:$H$767,6))</f>
        <v>PERMANENT</v>
      </c>
      <c r="G9408" s="24">
        <v>45273</v>
      </c>
      <c r="H9408" s="24">
        <v>45274</v>
      </c>
      <c r="I9408" s="20" t="s">
        <v>82</v>
      </c>
      <c r="K9408" s="57" t="str">
        <f ca="1">LeaveTracker[[#This Row],[Days]]&amp;" "&amp;LeaveTracker[[#This Row],[Type of Leave]]</f>
        <v>2 VL</v>
      </c>
      <c r="L9408" s="23">
        <f ca="1">NETWORKDAYS(LeaveTracker[[#This Row],[Start Date]],LeaveTracker[[#This Row],[End Date]],lstHolidays)</f>
        <v>2</v>
      </c>
      <c r="M9408" s="27"/>
    </row>
    <row r="9409" spans="1:13" ht="30" customHeight="1" x14ac:dyDescent="0.3">
      <c r="A9409" s="27">
        <v>5235</v>
      </c>
      <c r="B9409" s="31">
        <v>45275</v>
      </c>
      <c r="C9409" s="31">
        <v>45271</v>
      </c>
      <c r="D9409" s="19" t="s">
        <v>537</v>
      </c>
      <c r="E9409" s="20" t="str">
        <f>IF(ISBLANK(LeaveTracker[[#This Row],[Employee Name]]),"-----",VLOOKUP(LeaveTracker[[#This Row],[Employee Name]],'List of Employees'!$B$4:$H$767,7))</f>
        <v>LCR</v>
      </c>
      <c r="F9409" s="66" t="str">
        <f>IF(ISBLANK(LeaveTracker[[#This Row],[Employee Name]]),"-----",VLOOKUP(LeaveTracker[[#This Row],[Employee Name]],'List of Employees'!$B$4:$H$767,6))</f>
        <v>PERMANENT</v>
      </c>
      <c r="G9409" s="24">
        <v>45279</v>
      </c>
      <c r="H9409" s="24">
        <v>45280</v>
      </c>
      <c r="I9409" s="20" t="s">
        <v>82</v>
      </c>
      <c r="K9409" s="57" t="str">
        <f ca="1">LeaveTracker[[#This Row],[Days]]&amp;" "&amp;LeaveTracker[[#This Row],[Type of Leave]]</f>
        <v>2 VL</v>
      </c>
      <c r="L9409" s="23">
        <f ca="1">NETWORKDAYS(LeaveTracker[[#This Row],[Start Date]],LeaveTracker[[#This Row],[End Date]],lstHolidays)</f>
        <v>2</v>
      </c>
      <c r="M9409" s="27"/>
    </row>
    <row r="9410" spans="1:13" ht="30" customHeight="1" x14ac:dyDescent="0.3">
      <c r="A9410" s="27">
        <v>5235</v>
      </c>
      <c r="B9410" s="31">
        <v>45275</v>
      </c>
      <c r="C9410" s="31">
        <v>45271</v>
      </c>
      <c r="D9410" s="19" t="s">
        <v>537</v>
      </c>
      <c r="E9410" s="20" t="str">
        <f>IF(ISBLANK(LeaveTracker[[#This Row],[Employee Name]]),"-----",VLOOKUP(LeaveTracker[[#This Row],[Employee Name]],'List of Employees'!$B$4:$H$767,7))</f>
        <v>LCR</v>
      </c>
      <c r="F9410" s="66" t="str">
        <f>IF(ISBLANK(LeaveTracker[[#This Row],[Employee Name]]),"-----",VLOOKUP(LeaveTracker[[#This Row],[Employee Name]],'List of Employees'!$B$4:$H$767,6))</f>
        <v>PERMANENT</v>
      </c>
      <c r="G9410" s="24">
        <v>45287</v>
      </c>
      <c r="H9410" s="24">
        <v>45287</v>
      </c>
      <c r="I9410" s="20" t="s">
        <v>82</v>
      </c>
      <c r="K9410" s="57" t="str">
        <f ca="1">LeaveTracker[[#This Row],[Days]]&amp;" "&amp;LeaveTracker[[#This Row],[Type of Leave]]</f>
        <v>1 VL</v>
      </c>
      <c r="L9410" s="23">
        <f ca="1">NETWORKDAYS(LeaveTracker[[#This Row],[Start Date]],LeaveTracker[[#This Row],[End Date]],lstHolidays)</f>
        <v>1</v>
      </c>
      <c r="M9410" s="27"/>
    </row>
    <row r="9411" spans="1:13" ht="30" customHeight="1" x14ac:dyDescent="0.3">
      <c r="A9411" s="27">
        <f>A9408+1</f>
        <v>5236</v>
      </c>
      <c r="B9411" s="31">
        <v>45275</v>
      </c>
      <c r="C9411" s="31">
        <v>45267</v>
      </c>
      <c r="D9411" s="19" t="s">
        <v>458</v>
      </c>
      <c r="E9411" s="20" t="str">
        <f>IF(ISBLANK(LeaveTracker[[#This Row],[Employee Name]]),"-----",VLOOKUP(LeaveTracker[[#This Row],[Employee Name]],'List of Employees'!$B$4:$H$767,7))</f>
        <v>HRMO</v>
      </c>
      <c r="F9411" s="66" t="str">
        <f>IF(ISBLANK(LeaveTracker[[#This Row],[Employee Name]]),"-----",VLOOKUP(LeaveTracker[[#This Row],[Employee Name]],'List of Employees'!$B$4:$H$767,6))</f>
        <v>PERMANENT</v>
      </c>
      <c r="G9411" s="21">
        <v>45274</v>
      </c>
      <c r="H9411" s="24">
        <v>45274</v>
      </c>
      <c r="I9411" s="20" t="s">
        <v>82</v>
      </c>
      <c r="K9411" s="57" t="str">
        <f ca="1">LeaveTracker[[#This Row],[Days]]&amp;" "&amp;LeaveTracker[[#This Row],[Type of Leave]]</f>
        <v>1 VL</v>
      </c>
      <c r="L9411" s="23">
        <f ca="1">NETWORKDAYS(LeaveTracker[[#This Row],[Start Date]],LeaveTracker[[#This Row],[End Date]],lstHolidays)</f>
        <v>1</v>
      </c>
      <c r="M9411" s="27"/>
    </row>
    <row r="9412" spans="1:13" ht="30" customHeight="1" x14ac:dyDescent="0.3">
      <c r="A9412" s="27">
        <v>5236</v>
      </c>
      <c r="B9412" s="31">
        <v>45275</v>
      </c>
      <c r="C9412" s="31">
        <v>45267</v>
      </c>
      <c r="D9412" s="19" t="s">
        <v>458</v>
      </c>
      <c r="E9412" s="20" t="str">
        <f>IF(ISBLANK(LeaveTracker[[#This Row],[Employee Name]]),"-----",VLOOKUP(LeaveTracker[[#This Row],[Employee Name]],'List of Employees'!$B$4:$H$767,7))</f>
        <v>HRMO</v>
      </c>
      <c r="F9412" s="66" t="str">
        <f>IF(ISBLANK(LeaveTracker[[#This Row],[Employee Name]]),"-----",VLOOKUP(LeaveTracker[[#This Row],[Employee Name]],'List of Employees'!$B$4:$H$767,6))</f>
        <v>PERMANENT</v>
      </c>
      <c r="G9412" s="24">
        <v>45279</v>
      </c>
      <c r="H9412" s="24">
        <v>45280</v>
      </c>
      <c r="I9412" s="20" t="s">
        <v>82</v>
      </c>
      <c r="K9412" s="57" t="str">
        <f ca="1">LeaveTracker[[#This Row],[Days]]&amp;" "&amp;LeaveTracker[[#This Row],[Type of Leave]]</f>
        <v>2 VL</v>
      </c>
      <c r="L9412" s="23">
        <f ca="1">NETWORKDAYS(LeaveTracker[[#This Row],[Start Date]],LeaveTracker[[#This Row],[End Date]],lstHolidays)</f>
        <v>2</v>
      </c>
      <c r="M9412" s="27"/>
    </row>
    <row r="9413" spans="1:13" ht="30" customHeight="1" x14ac:dyDescent="0.3">
      <c r="A9413" s="27">
        <v>5236</v>
      </c>
      <c r="B9413" s="31">
        <v>45275</v>
      </c>
      <c r="C9413" s="31">
        <v>45267</v>
      </c>
      <c r="D9413" s="19" t="s">
        <v>458</v>
      </c>
      <c r="E9413" s="20" t="str">
        <f>IF(ISBLANK(LeaveTracker[[#This Row],[Employee Name]]),"-----",VLOOKUP(LeaveTracker[[#This Row],[Employee Name]],'List of Employees'!$B$4:$H$767,7))</f>
        <v>HRMO</v>
      </c>
      <c r="F9413" s="66" t="str">
        <f>IF(ISBLANK(LeaveTracker[[#This Row],[Employee Name]]),"-----",VLOOKUP(LeaveTracker[[#This Row],[Employee Name]],'List of Employees'!$B$4:$H$767,6))</f>
        <v>PERMANENT</v>
      </c>
      <c r="G9413" s="24">
        <v>45286</v>
      </c>
      <c r="H9413" s="24">
        <v>45286</v>
      </c>
      <c r="I9413" s="20" t="s">
        <v>82</v>
      </c>
      <c r="K9413" s="57" t="str">
        <f ca="1">LeaveTracker[[#This Row],[Days]]&amp;" "&amp;LeaveTracker[[#This Row],[Type of Leave]]</f>
        <v>0 VL</v>
      </c>
      <c r="L9413" s="23">
        <f ca="1">NETWORKDAYS(LeaveTracker[[#This Row],[Start Date]],LeaveTracker[[#This Row],[End Date]],lstHolidays)</f>
        <v>0</v>
      </c>
      <c r="M9413" s="27"/>
    </row>
    <row r="9414" spans="1:13" ht="30" customHeight="1" x14ac:dyDescent="0.3">
      <c r="A9414" s="27">
        <f>A9411+1</f>
        <v>5237</v>
      </c>
      <c r="B9414" s="31">
        <v>45275</v>
      </c>
      <c r="C9414" s="31">
        <v>45261</v>
      </c>
      <c r="D9414" s="19" t="s">
        <v>1757</v>
      </c>
      <c r="E9414" s="20" t="str">
        <f>IF(ISBLANK(LeaveTracker[[#This Row],[Employee Name]]),"-----",VLOOKUP(LeaveTracker[[#This Row],[Employee Name]],'List of Employees'!$B$4:$H$767,7))</f>
        <v>LIBRARY</v>
      </c>
      <c r="F9414" s="66" t="str">
        <f>IF(ISBLANK(LeaveTracker[[#This Row],[Employee Name]]),"-----",VLOOKUP(LeaveTracker[[#This Row],[Employee Name]],'List of Employees'!$B$4:$H$767,6))</f>
        <v>CASUAL</v>
      </c>
      <c r="G9414" s="24">
        <v>45272</v>
      </c>
      <c r="H9414" s="24">
        <v>45272</v>
      </c>
      <c r="I9414" s="20" t="s">
        <v>82</v>
      </c>
      <c r="K9414" s="57" t="str">
        <f ca="1">LeaveTracker[[#This Row],[Days]]&amp;" "&amp;LeaveTracker[[#This Row],[Type of Leave]]</f>
        <v>1 VL</v>
      </c>
      <c r="L9414" s="23">
        <f ca="1">NETWORKDAYS(LeaveTracker[[#This Row],[Start Date]],LeaveTracker[[#This Row],[End Date]],lstHolidays)</f>
        <v>1</v>
      </c>
      <c r="M9414" s="27"/>
    </row>
    <row r="9415" spans="1:13" ht="30" customHeight="1" x14ac:dyDescent="0.3">
      <c r="A9415" s="27">
        <v>5237</v>
      </c>
      <c r="B9415" s="31">
        <v>45275</v>
      </c>
      <c r="C9415" s="31">
        <v>45261</v>
      </c>
      <c r="D9415" s="19" t="s">
        <v>1757</v>
      </c>
      <c r="E9415" s="20" t="str">
        <f>IF(ISBLANK(LeaveTracker[[#This Row],[Employee Name]]),"-----",VLOOKUP(LeaveTracker[[#This Row],[Employee Name]],'List of Employees'!$B$4:$H$767,7))</f>
        <v>LIBRARY</v>
      </c>
      <c r="F9415" s="66" t="str">
        <f>IF(ISBLANK(LeaveTracker[[#This Row],[Employee Name]]),"-----",VLOOKUP(LeaveTracker[[#This Row],[Employee Name]],'List of Employees'!$B$4:$H$767,6))</f>
        <v>CASUAL</v>
      </c>
      <c r="G9415" s="24">
        <v>45274</v>
      </c>
      <c r="H9415" s="24">
        <v>45274</v>
      </c>
      <c r="I9415" s="20" t="s">
        <v>82</v>
      </c>
      <c r="K9415" s="57" t="str">
        <f ca="1">LeaveTracker[[#This Row],[Days]]&amp;" "&amp;LeaveTracker[[#This Row],[Type of Leave]]</f>
        <v>1 VL</v>
      </c>
      <c r="L9415" s="23">
        <f ca="1">NETWORKDAYS(LeaveTracker[[#This Row],[Start Date]],LeaveTracker[[#This Row],[End Date]],lstHolidays)</f>
        <v>1</v>
      </c>
      <c r="M9415" s="27"/>
    </row>
    <row r="9416" spans="1:13" ht="30" customHeight="1" x14ac:dyDescent="0.3">
      <c r="A9416" s="27">
        <v>5237</v>
      </c>
      <c r="B9416" s="31">
        <v>45275</v>
      </c>
      <c r="C9416" s="31">
        <v>45261</v>
      </c>
      <c r="D9416" s="19" t="s">
        <v>1757</v>
      </c>
      <c r="E9416" s="20" t="str">
        <f>IF(ISBLANK(LeaveTracker[[#This Row],[Employee Name]]),"-----",VLOOKUP(LeaveTracker[[#This Row],[Employee Name]],'List of Employees'!$B$4:$H$767,7))</f>
        <v>LIBRARY</v>
      </c>
      <c r="F9416" s="66" t="str">
        <f>IF(ISBLANK(LeaveTracker[[#This Row],[Employee Name]]),"-----",VLOOKUP(LeaveTracker[[#This Row],[Employee Name]],'List of Employees'!$B$4:$H$767,6))</f>
        <v>CASUAL</v>
      </c>
      <c r="G9416" s="24">
        <v>45282</v>
      </c>
      <c r="H9416" s="24">
        <v>45282</v>
      </c>
      <c r="I9416" s="20" t="s">
        <v>82</v>
      </c>
      <c r="K9416" s="57" t="str">
        <f ca="1">LeaveTracker[[#This Row],[Days]]&amp;" "&amp;LeaveTracker[[#This Row],[Type of Leave]]</f>
        <v>1 VL</v>
      </c>
      <c r="L9416" s="23">
        <f ca="1">NETWORKDAYS(LeaveTracker[[#This Row],[Start Date]],LeaveTracker[[#This Row],[End Date]],lstHolidays)</f>
        <v>1</v>
      </c>
      <c r="M9416" s="27"/>
    </row>
    <row r="9417" spans="1:13" ht="30" customHeight="1" x14ac:dyDescent="0.3">
      <c r="A9417" s="27">
        <v>5237</v>
      </c>
      <c r="B9417" s="31">
        <v>45275</v>
      </c>
      <c r="C9417" s="31">
        <v>45261</v>
      </c>
      <c r="D9417" s="19" t="s">
        <v>1757</v>
      </c>
      <c r="E9417" s="20" t="str">
        <f>IF(ISBLANK(LeaveTracker[[#This Row],[Employee Name]]),"-----",VLOOKUP(LeaveTracker[[#This Row],[Employee Name]],'List of Employees'!$B$4:$H$767,7))</f>
        <v>LIBRARY</v>
      </c>
      <c r="F9417" s="66" t="str">
        <f>IF(ISBLANK(LeaveTracker[[#This Row],[Employee Name]]),"-----",VLOOKUP(LeaveTracker[[#This Row],[Employee Name]],'List of Employees'!$B$4:$H$767,6))</f>
        <v>CASUAL</v>
      </c>
      <c r="G9417" s="24">
        <v>45286</v>
      </c>
      <c r="H9417" s="24">
        <v>45289</v>
      </c>
      <c r="I9417" s="20" t="s">
        <v>82</v>
      </c>
      <c r="K9417" s="57" t="str">
        <f ca="1">LeaveTracker[[#This Row],[Days]]&amp;" "&amp;LeaveTracker[[#This Row],[Type of Leave]]</f>
        <v>3 VL</v>
      </c>
      <c r="L9417" s="23">
        <f ca="1">NETWORKDAYS(LeaveTracker[[#This Row],[Start Date]],LeaveTracker[[#This Row],[End Date]],lstHolidays)</f>
        <v>3</v>
      </c>
      <c r="M9417" s="27"/>
    </row>
    <row r="9418" spans="1:13" ht="30" customHeight="1" x14ac:dyDescent="0.3">
      <c r="A9418" s="27">
        <f>A9414+1</f>
        <v>5238</v>
      </c>
      <c r="B9418" s="31">
        <v>45275</v>
      </c>
      <c r="C9418" s="31">
        <v>45267</v>
      </c>
      <c r="D9418" s="19" t="s">
        <v>245</v>
      </c>
      <c r="E9418" s="20" t="str">
        <f>IF(ISBLANK(LeaveTracker[[#This Row],[Employee Name]]),"-----",VLOOKUP(LeaveTracker[[#This Row],[Employee Name]],'List of Employees'!$B$4:$H$767,7))</f>
        <v>TCCH/TICC</v>
      </c>
      <c r="F9418" s="66" t="str">
        <f>IF(ISBLANK(LeaveTracker[[#This Row],[Employee Name]]),"-----",VLOOKUP(LeaveTracker[[#This Row],[Employee Name]],'List of Employees'!$B$4:$H$767,6))</f>
        <v>PERMANENT</v>
      </c>
      <c r="G9418" s="24">
        <v>45278</v>
      </c>
      <c r="H9418" s="24">
        <v>45278</v>
      </c>
      <c r="I9418" s="20" t="s">
        <v>297</v>
      </c>
      <c r="J9418" s="42" t="s">
        <v>1000</v>
      </c>
      <c r="K9418" s="57" t="str">
        <f ca="1">LeaveTracker[[#This Row],[Days]]&amp;" "&amp;LeaveTracker[[#This Row],[Type of Leave]]</f>
        <v>1 OTHER</v>
      </c>
      <c r="L9418" s="23">
        <f ca="1">NETWORKDAYS(LeaveTracker[[#This Row],[Start Date]],LeaveTracker[[#This Row],[End Date]],lstHolidays)</f>
        <v>1</v>
      </c>
      <c r="M9418" s="27"/>
    </row>
    <row r="9419" spans="1:13" ht="30" customHeight="1" x14ac:dyDescent="0.3">
      <c r="A9419" s="27">
        <f t="shared" si="120"/>
        <v>5239</v>
      </c>
      <c r="B9419" s="31">
        <v>45275</v>
      </c>
      <c r="C9419" s="31">
        <v>45266</v>
      </c>
      <c r="D9419" s="19" t="s">
        <v>830</v>
      </c>
      <c r="E9419" s="20" t="str">
        <f>IF(ISBLANK(LeaveTracker[[#This Row],[Employee Name]]),"-----",VLOOKUP(LeaveTracker[[#This Row],[Employee Name]],'List of Employees'!$B$4:$H$767,7))</f>
        <v>CTO</v>
      </c>
      <c r="F9419" s="66" t="str">
        <f>IF(ISBLANK(LeaveTracker[[#This Row],[Employee Name]]),"-----",VLOOKUP(LeaveTracker[[#This Row],[Employee Name]],'List of Employees'!$B$4:$H$767,6))</f>
        <v>PERMANENT</v>
      </c>
      <c r="G9419" s="24">
        <v>45287</v>
      </c>
      <c r="H9419" s="24">
        <v>45289</v>
      </c>
      <c r="I9419" s="20" t="s">
        <v>82</v>
      </c>
      <c r="K9419" s="57" t="str">
        <f ca="1">LeaveTracker[[#This Row],[Days]]&amp;" "&amp;LeaveTracker[[#This Row],[Type of Leave]]</f>
        <v>3 VL</v>
      </c>
      <c r="L9419" s="23">
        <f ca="1">NETWORKDAYS(LeaveTracker[[#This Row],[Start Date]],LeaveTracker[[#This Row],[End Date]],lstHolidays)</f>
        <v>3</v>
      </c>
      <c r="M9419" s="27"/>
    </row>
    <row r="9420" spans="1:13" ht="30" customHeight="1" x14ac:dyDescent="0.3">
      <c r="A9420" s="27">
        <f t="shared" si="120"/>
        <v>5240</v>
      </c>
      <c r="B9420" s="31">
        <v>45275</v>
      </c>
      <c r="C9420" s="31">
        <v>45267</v>
      </c>
      <c r="D9420" s="19" t="s">
        <v>2563</v>
      </c>
      <c r="E9420" s="20" t="str">
        <f>IF(ISBLANK(LeaveTracker[[#This Row],[Employee Name]]),"-----",VLOOKUP(LeaveTracker[[#This Row],[Employee Name]],'List of Employees'!$B$4:$H$767,7))</f>
        <v>TICC</v>
      </c>
      <c r="F9420" s="66" t="str">
        <f>IF(ISBLANK(LeaveTracker[[#This Row],[Employee Name]]),"-----",VLOOKUP(LeaveTracker[[#This Row],[Employee Name]],'List of Employees'!$B$4:$H$767,6))</f>
        <v>PERMANENT</v>
      </c>
      <c r="G9420" s="24">
        <v>45243</v>
      </c>
      <c r="H9420" s="24">
        <v>45275</v>
      </c>
      <c r="I9420" s="20" t="s">
        <v>81</v>
      </c>
      <c r="K9420" s="57" t="str">
        <f>LeaveTracker[[#This Row],[Days]]&amp;" "&amp;LeaveTracker[[#This Row],[Type of Leave]]</f>
        <v>23 SL</v>
      </c>
      <c r="L9420" s="23">
        <v>23</v>
      </c>
      <c r="M9420" s="27"/>
    </row>
    <row r="9421" spans="1:13" ht="30" customHeight="1" x14ac:dyDescent="0.3">
      <c r="A9421" s="27">
        <f t="shared" si="120"/>
        <v>5241</v>
      </c>
      <c r="B9421" s="31">
        <v>45275</v>
      </c>
      <c r="C9421" s="31">
        <v>45267</v>
      </c>
      <c r="D9421" s="19" t="s">
        <v>2563</v>
      </c>
      <c r="E9421" s="20" t="str">
        <f>IF(ISBLANK(LeaveTracker[[#This Row],[Employee Name]]),"-----",VLOOKUP(LeaveTracker[[#This Row],[Employee Name]],'List of Employees'!$B$4:$H$767,7))</f>
        <v>TICC</v>
      </c>
      <c r="F9421" s="66" t="str">
        <f>IF(ISBLANK(LeaveTracker[[#This Row],[Employee Name]]),"-----",VLOOKUP(LeaveTracker[[#This Row],[Employee Name]],'List of Employees'!$B$4:$H$767,6))</f>
        <v>PERMANENT</v>
      </c>
      <c r="G9421" s="24">
        <v>45278</v>
      </c>
      <c r="H9421" s="24">
        <v>45282</v>
      </c>
      <c r="I9421" s="20" t="s">
        <v>82</v>
      </c>
      <c r="K9421" s="57" t="str">
        <f ca="1">LeaveTracker[[#This Row],[Days]]&amp;" "&amp;LeaveTracker[[#This Row],[Type of Leave]]</f>
        <v>5 VL</v>
      </c>
      <c r="L9421" s="23">
        <f ca="1">NETWORKDAYS(LeaveTracker[[#This Row],[Start Date]],LeaveTracker[[#This Row],[End Date]],lstHolidays)</f>
        <v>5</v>
      </c>
      <c r="M9421" s="27"/>
    </row>
    <row r="9422" spans="1:13" ht="30" customHeight="1" x14ac:dyDescent="0.3">
      <c r="A9422" s="27">
        <f t="shared" si="120"/>
        <v>5242</v>
      </c>
      <c r="B9422" s="31">
        <v>45275</v>
      </c>
      <c r="C9422" s="31">
        <v>45266</v>
      </c>
      <c r="D9422" s="19" t="s">
        <v>860</v>
      </c>
      <c r="E9422" s="20" t="str">
        <f>IF(ISBLANK(LeaveTracker[[#This Row],[Employee Name]]),"-----",VLOOKUP(LeaveTracker[[#This Row],[Employee Name]],'List of Employees'!$B$4:$H$767,7))</f>
        <v>ACCOUNTING</v>
      </c>
      <c r="F9422" s="66" t="str">
        <f>IF(ISBLANK(LeaveTracker[[#This Row],[Employee Name]]),"-----",VLOOKUP(LeaveTracker[[#This Row],[Employee Name]],'List of Employees'!$B$4:$H$767,6))</f>
        <v>PERMANENT</v>
      </c>
      <c r="G9422" s="24">
        <v>45264</v>
      </c>
      <c r="H9422" s="24">
        <v>45265</v>
      </c>
      <c r="I9422" s="20" t="s">
        <v>81</v>
      </c>
      <c r="K9422" s="57" t="str">
        <f ca="1">LeaveTracker[[#This Row],[Days]]&amp;" "&amp;LeaveTracker[[#This Row],[Type of Leave]]</f>
        <v>2 SL</v>
      </c>
      <c r="L9422" s="23">
        <f ca="1">NETWORKDAYS(LeaveTracker[[#This Row],[Start Date]],LeaveTracker[[#This Row],[End Date]],lstHolidays)</f>
        <v>2</v>
      </c>
      <c r="M9422" s="27"/>
    </row>
    <row r="9423" spans="1:13" ht="30" customHeight="1" x14ac:dyDescent="0.3">
      <c r="A9423" s="27">
        <f t="shared" si="120"/>
        <v>5243</v>
      </c>
      <c r="B9423" s="31">
        <v>45275</v>
      </c>
      <c r="C9423" s="31">
        <v>45260</v>
      </c>
      <c r="D9423" s="19" t="s">
        <v>629</v>
      </c>
      <c r="E9423" s="20" t="str">
        <f>IF(ISBLANK(LeaveTracker[[#This Row],[Employee Name]]),"-----",VLOOKUP(LeaveTracker[[#This Row],[Employee Name]],'List of Employees'!$B$4:$H$767,7))</f>
        <v>LIBRARY</v>
      </c>
      <c r="F9423" s="66" t="str">
        <f>IF(ISBLANK(LeaveTracker[[#This Row],[Employee Name]]),"-----",VLOOKUP(LeaveTracker[[#This Row],[Employee Name]],'List of Employees'!$B$4:$H$767,6))</f>
        <v>PERMANENT</v>
      </c>
      <c r="G9423" s="24">
        <v>45259</v>
      </c>
      <c r="H9423" s="24">
        <v>45259</v>
      </c>
      <c r="I9423" s="20" t="s">
        <v>81</v>
      </c>
      <c r="K9423" s="57" t="str">
        <f ca="1">LeaveTracker[[#This Row],[Days]]&amp;" "&amp;LeaveTracker[[#This Row],[Type of Leave]]</f>
        <v>1 SL</v>
      </c>
      <c r="L9423" s="23">
        <f ca="1">NETWORKDAYS(LeaveTracker[[#This Row],[Start Date]],LeaveTracker[[#This Row],[End Date]],lstHolidays)</f>
        <v>1</v>
      </c>
      <c r="M9423" s="27"/>
    </row>
    <row r="9424" spans="1:13" ht="30" customHeight="1" x14ac:dyDescent="0.3">
      <c r="A9424" s="27">
        <f t="shared" si="120"/>
        <v>5244</v>
      </c>
      <c r="B9424" s="31">
        <v>45275</v>
      </c>
      <c r="C9424" s="31">
        <v>45260</v>
      </c>
      <c r="D9424" s="19" t="s">
        <v>629</v>
      </c>
      <c r="E9424" s="20" t="str">
        <f>IF(ISBLANK(LeaveTracker[[#This Row],[Employee Name]]),"-----",VLOOKUP(LeaveTracker[[#This Row],[Employee Name]],'List of Employees'!$B$4:$H$767,7))</f>
        <v>LIBRARY</v>
      </c>
      <c r="F9424" s="66" t="str">
        <f>IF(ISBLANK(LeaveTracker[[#This Row],[Employee Name]]),"-----",VLOOKUP(LeaveTracker[[#This Row],[Employee Name]],'List of Employees'!$B$4:$H$767,6))</f>
        <v>PERMANENT</v>
      </c>
      <c r="G9424" s="24">
        <v>45271</v>
      </c>
      <c r="H9424" s="24">
        <v>45271</v>
      </c>
      <c r="I9424" s="20" t="s">
        <v>82</v>
      </c>
      <c r="K9424" s="57" t="str">
        <f ca="1">LeaveTracker[[#This Row],[Days]]&amp;" "&amp;LeaveTracker[[#This Row],[Type of Leave]]</f>
        <v>1 VL</v>
      </c>
      <c r="L9424" s="23">
        <f ca="1">NETWORKDAYS(LeaveTracker[[#This Row],[Start Date]],LeaveTracker[[#This Row],[End Date]],lstHolidays)</f>
        <v>1</v>
      </c>
      <c r="M9424" s="27"/>
    </row>
    <row r="9425" spans="1:13" ht="30" customHeight="1" x14ac:dyDescent="0.3">
      <c r="A9425" s="27">
        <v>5244</v>
      </c>
      <c r="B9425" s="31">
        <v>45275</v>
      </c>
      <c r="C9425" s="31">
        <v>45260</v>
      </c>
      <c r="D9425" s="19" t="s">
        <v>629</v>
      </c>
      <c r="E9425" s="20" t="str">
        <f>IF(ISBLANK(LeaveTracker[[#This Row],[Employee Name]]),"-----",VLOOKUP(LeaveTracker[[#This Row],[Employee Name]],'List of Employees'!$B$4:$H$767,7))</f>
        <v>LIBRARY</v>
      </c>
      <c r="F9425" s="66" t="str">
        <f>IF(ISBLANK(LeaveTracker[[#This Row],[Employee Name]]),"-----",VLOOKUP(LeaveTracker[[#This Row],[Employee Name]],'List of Employees'!$B$4:$H$767,6))</f>
        <v>PERMANENT</v>
      </c>
      <c r="G9425" s="24">
        <v>45275</v>
      </c>
      <c r="H9425" s="24">
        <v>45275</v>
      </c>
      <c r="I9425" s="20" t="s">
        <v>82</v>
      </c>
      <c r="K9425" s="57" t="str">
        <f ca="1">LeaveTracker[[#This Row],[Days]]&amp;" "&amp;LeaveTracker[[#This Row],[Type of Leave]]</f>
        <v>1 VL</v>
      </c>
      <c r="L9425" s="23">
        <f ca="1">NETWORKDAYS(LeaveTracker[[#This Row],[Start Date]],LeaveTracker[[#This Row],[End Date]],lstHolidays)</f>
        <v>1</v>
      </c>
      <c r="M9425" s="27"/>
    </row>
    <row r="9426" spans="1:13" ht="30" customHeight="1" x14ac:dyDescent="0.3">
      <c r="A9426" s="27">
        <v>5244</v>
      </c>
      <c r="B9426" s="31">
        <v>45275</v>
      </c>
      <c r="C9426" s="31">
        <v>45260</v>
      </c>
      <c r="D9426" s="19" t="s">
        <v>629</v>
      </c>
      <c r="E9426" s="20" t="str">
        <f>IF(ISBLANK(LeaveTracker[[#This Row],[Employee Name]]),"-----",VLOOKUP(LeaveTracker[[#This Row],[Employee Name]],'List of Employees'!$B$4:$H$767,7))</f>
        <v>LIBRARY</v>
      </c>
      <c r="F9426" s="66" t="str">
        <f>IF(ISBLANK(LeaveTracker[[#This Row],[Employee Name]]),"-----",VLOOKUP(LeaveTracker[[#This Row],[Employee Name]],'List of Employees'!$B$4:$H$767,6))</f>
        <v>PERMANENT</v>
      </c>
      <c r="G9426" s="24">
        <v>45279</v>
      </c>
      <c r="H9426" s="24">
        <v>45281</v>
      </c>
      <c r="I9426" s="20" t="s">
        <v>82</v>
      </c>
      <c r="K9426" s="57" t="str">
        <f ca="1">LeaveTracker[[#This Row],[Days]]&amp;" "&amp;LeaveTracker[[#This Row],[Type of Leave]]</f>
        <v>3 VL</v>
      </c>
      <c r="L9426" s="23">
        <f ca="1">NETWORKDAYS(LeaveTracker[[#This Row],[Start Date]],LeaveTracker[[#This Row],[End Date]],lstHolidays)</f>
        <v>3</v>
      </c>
      <c r="M9426" s="27"/>
    </row>
    <row r="9427" spans="1:13" ht="30" customHeight="1" x14ac:dyDescent="0.3">
      <c r="A9427" s="27">
        <f>A9424+1</f>
        <v>5245</v>
      </c>
      <c r="B9427" s="31">
        <v>45275</v>
      </c>
      <c r="C9427" s="31">
        <v>45265</v>
      </c>
      <c r="D9427" s="19" t="s">
        <v>2459</v>
      </c>
      <c r="E9427" s="20" t="str">
        <f>IF(ISBLANK(LeaveTracker[[#This Row],[Employee Name]]),"-----",VLOOKUP(LeaveTracker[[#This Row],[Employee Name]],'List of Employees'!$B$4:$H$767,7))</f>
        <v>CCT</v>
      </c>
      <c r="F9427" s="66" t="str">
        <f>IF(ISBLANK(LeaveTracker[[#This Row],[Employee Name]]),"-----",VLOOKUP(LeaveTracker[[#This Row],[Employee Name]],'List of Employees'!$B$4:$H$767,6))</f>
        <v>CASUAL</v>
      </c>
      <c r="G9427" s="24">
        <v>45264</v>
      </c>
      <c r="H9427" s="24">
        <v>45264</v>
      </c>
      <c r="I9427" s="20" t="s">
        <v>81</v>
      </c>
      <c r="K9427" s="57" t="str">
        <f ca="1">LeaveTracker[[#This Row],[Days]]&amp;" "&amp;LeaveTracker[[#This Row],[Type of Leave]]</f>
        <v>1 SL</v>
      </c>
      <c r="L9427" s="23">
        <f ca="1">NETWORKDAYS(LeaveTracker[[#This Row],[Start Date]],LeaveTracker[[#This Row],[End Date]],lstHolidays)</f>
        <v>1</v>
      </c>
      <c r="M9427" s="27"/>
    </row>
    <row r="9428" spans="1:13" ht="30" customHeight="1" x14ac:dyDescent="0.3">
      <c r="A9428" s="27">
        <f t="shared" si="120"/>
        <v>5246</v>
      </c>
      <c r="B9428" s="31">
        <v>45275</v>
      </c>
      <c r="C9428" s="31">
        <v>45265</v>
      </c>
      <c r="D9428" s="19" t="s">
        <v>1809</v>
      </c>
      <c r="E9428" s="20" t="str">
        <f>IF(ISBLANK(LeaveTracker[[#This Row],[Employee Name]]),"-----",VLOOKUP(LeaveTracker[[#This Row],[Employee Name]],'List of Employees'!$B$4:$H$767,7))</f>
        <v>CHO</v>
      </c>
      <c r="F9428" s="66" t="str">
        <f>IF(ISBLANK(LeaveTracker[[#This Row],[Employee Name]]),"-----",VLOOKUP(LeaveTracker[[#This Row],[Employee Name]],'List of Employees'!$B$4:$H$767,6))</f>
        <v>CASUAL</v>
      </c>
      <c r="G9428" s="24">
        <v>45274</v>
      </c>
      <c r="H9428" s="24">
        <v>45274</v>
      </c>
      <c r="I9428" s="20" t="s">
        <v>82</v>
      </c>
      <c r="K9428" s="57" t="str">
        <f ca="1">LeaveTracker[[#This Row],[Days]]&amp;" "&amp;LeaveTracker[[#This Row],[Type of Leave]]</f>
        <v>1 VL</v>
      </c>
      <c r="L9428" s="23">
        <f ca="1">NETWORKDAYS(LeaveTracker[[#This Row],[Start Date]],LeaveTracker[[#This Row],[End Date]],lstHolidays)</f>
        <v>1</v>
      </c>
      <c r="M9428" s="27"/>
    </row>
    <row r="9429" spans="1:13" ht="30" customHeight="1" x14ac:dyDescent="0.3">
      <c r="A9429" s="27">
        <f t="shared" si="120"/>
        <v>5247</v>
      </c>
      <c r="B9429" s="31">
        <v>45275</v>
      </c>
      <c r="C9429" s="31">
        <v>45265</v>
      </c>
      <c r="D9429" s="19" t="s">
        <v>2509</v>
      </c>
      <c r="E9429" s="20" t="str">
        <f>IF(ISBLANK(LeaveTracker[[#This Row],[Employee Name]]),"-----",VLOOKUP(LeaveTracker[[#This Row],[Employee Name]],'List of Employees'!$B$4:$H$767,7))</f>
        <v>ASSESSORS OFFICE</v>
      </c>
      <c r="F9429" s="66" t="str">
        <f>IF(ISBLANK(LeaveTracker[[#This Row],[Employee Name]]),"-----",VLOOKUP(LeaveTracker[[#This Row],[Employee Name]],'List of Employees'!$B$4:$H$767,6))</f>
        <v>CASUAL</v>
      </c>
      <c r="G9429" s="24">
        <v>45263</v>
      </c>
      <c r="H9429" s="24">
        <v>45263</v>
      </c>
      <c r="I9429" s="20" t="s">
        <v>82</v>
      </c>
      <c r="K9429" s="57" t="str">
        <f>LeaveTracker[[#This Row],[Days]]&amp;" "&amp;LeaveTracker[[#This Row],[Type of Leave]]</f>
        <v>1 VL</v>
      </c>
      <c r="L9429" s="23">
        <v>1</v>
      </c>
      <c r="M9429" s="27"/>
    </row>
    <row r="9430" spans="1:13" ht="30" customHeight="1" x14ac:dyDescent="0.3">
      <c r="A9430" s="27">
        <v>5247</v>
      </c>
      <c r="B9430" s="31">
        <v>45275</v>
      </c>
      <c r="C9430" s="31">
        <v>45265</v>
      </c>
      <c r="D9430" s="19" t="s">
        <v>2509</v>
      </c>
      <c r="E9430" s="20" t="str">
        <f>IF(ISBLANK(LeaveTracker[[#This Row],[Employee Name]]),"-----",VLOOKUP(LeaveTracker[[#This Row],[Employee Name]],'List of Employees'!$B$4:$H$767,7))</f>
        <v>ASSESSORS OFFICE</v>
      </c>
      <c r="F9430" s="66" t="str">
        <f>IF(ISBLANK(LeaveTracker[[#This Row],[Employee Name]]),"-----",VLOOKUP(LeaveTracker[[#This Row],[Employee Name]],'List of Employees'!$B$4:$H$767,6))</f>
        <v>CASUAL</v>
      </c>
      <c r="G9430" s="24">
        <v>45269</v>
      </c>
      <c r="H9430" s="24">
        <v>45270</v>
      </c>
      <c r="I9430" s="20" t="s">
        <v>82</v>
      </c>
      <c r="K9430" s="57" t="str">
        <f>LeaveTracker[[#This Row],[Days]]&amp;" "&amp;LeaveTracker[[#This Row],[Type of Leave]]</f>
        <v>2 VL</v>
      </c>
      <c r="L9430" s="23">
        <v>2</v>
      </c>
      <c r="M9430" s="27"/>
    </row>
    <row r="9431" spans="1:13" ht="30" customHeight="1" x14ac:dyDescent="0.3">
      <c r="A9431" s="27">
        <v>5247</v>
      </c>
      <c r="B9431" s="31">
        <v>45275</v>
      </c>
      <c r="C9431" s="31">
        <v>45265</v>
      </c>
      <c r="D9431" s="19" t="s">
        <v>2509</v>
      </c>
      <c r="E9431" s="20" t="str">
        <f>IF(ISBLANK(LeaveTracker[[#This Row],[Employee Name]]),"-----",VLOOKUP(LeaveTracker[[#This Row],[Employee Name]],'List of Employees'!$B$4:$H$767,7))</f>
        <v>ASSESSORS OFFICE</v>
      </c>
      <c r="F9431" s="66" t="str">
        <f>IF(ISBLANK(LeaveTracker[[#This Row],[Employee Name]]),"-----",VLOOKUP(LeaveTracker[[#This Row],[Employee Name]],'List of Employees'!$B$4:$H$767,6))</f>
        <v>CASUAL</v>
      </c>
      <c r="G9431" s="24">
        <v>45283</v>
      </c>
      <c r="H9431" s="24">
        <v>45284</v>
      </c>
      <c r="I9431" s="20" t="s">
        <v>82</v>
      </c>
      <c r="K9431" s="57" t="str">
        <f>LeaveTracker[[#This Row],[Days]]&amp;" "&amp;LeaveTracker[[#This Row],[Type of Leave]]</f>
        <v>2 VL</v>
      </c>
      <c r="L9431" s="23">
        <v>2</v>
      </c>
      <c r="M9431" s="27"/>
    </row>
    <row r="9432" spans="1:13" ht="30" customHeight="1" x14ac:dyDescent="0.3">
      <c r="A9432" s="27">
        <f>A9429+1</f>
        <v>5248</v>
      </c>
      <c r="B9432" s="31">
        <v>45275</v>
      </c>
      <c r="C9432" s="31">
        <v>45266</v>
      </c>
      <c r="D9432" s="19" t="s">
        <v>1873</v>
      </c>
      <c r="E9432" s="20" t="str">
        <f>IF(ISBLANK(LeaveTracker[[#This Row],[Employee Name]]),"-----",VLOOKUP(LeaveTracker[[#This Row],[Employee Name]],'List of Employees'!$B$4:$H$767,7))</f>
        <v>CHO</v>
      </c>
      <c r="F9432" s="66" t="str">
        <f>IF(ISBLANK(LeaveTracker[[#This Row],[Employee Name]]),"-----",VLOOKUP(LeaveTracker[[#This Row],[Employee Name]],'List of Employees'!$B$4:$H$767,6))</f>
        <v>CASUAL</v>
      </c>
      <c r="G9432" s="24">
        <v>45275</v>
      </c>
      <c r="H9432" s="24">
        <v>45275</v>
      </c>
      <c r="I9432" s="20" t="s">
        <v>82</v>
      </c>
      <c r="K9432" s="57" t="str">
        <f ca="1">LeaveTracker[[#This Row],[Days]]&amp;" "&amp;LeaveTracker[[#This Row],[Type of Leave]]</f>
        <v>1 VL</v>
      </c>
      <c r="L9432" s="23">
        <f ca="1">NETWORKDAYS(LeaveTracker[[#This Row],[Start Date]],LeaveTracker[[#This Row],[End Date]],lstHolidays)</f>
        <v>1</v>
      </c>
      <c r="M9432" s="27"/>
    </row>
    <row r="9433" spans="1:13" ht="30" customHeight="1" x14ac:dyDescent="0.3">
      <c r="A9433" s="27">
        <f t="shared" si="120"/>
        <v>5249</v>
      </c>
      <c r="B9433" s="31">
        <v>45275</v>
      </c>
      <c r="C9433" s="31">
        <v>45266</v>
      </c>
      <c r="D9433" s="19" t="s">
        <v>1972</v>
      </c>
      <c r="E9433" s="20" t="str">
        <f>IF(ISBLANK(LeaveTracker[[#This Row],[Employee Name]]),"-----",VLOOKUP(LeaveTracker[[#This Row],[Employee Name]],'List of Employees'!$B$4:$H$767,7))</f>
        <v>CHO</v>
      </c>
      <c r="F9433" s="66" t="str">
        <f>IF(ISBLANK(LeaveTracker[[#This Row],[Employee Name]]),"-----",VLOOKUP(LeaveTracker[[#This Row],[Employee Name]],'List of Employees'!$B$4:$H$767,6))</f>
        <v>CASUAL</v>
      </c>
      <c r="G9433" s="24">
        <v>45264</v>
      </c>
      <c r="H9433" s="24">
        <v>45265</v>
      </c>
      <c r="I9433" s="20" t="s">
        <v>81</v>
      </c>
      <c r="K9433" s="57" t="str">
        <f ca="1">LeaveTracker[[#This Row],[Days]]&amp;" "&amp;LeaveTracker[[#This Row],[Type of Leave]]</f>
        <v>2 SL</v>
      </c>
      <c r="L9433" s="23">
        <f ca="1">NETWORKDAYS(LeaveTracker[[#This Row],[Start Date]],LeaveTracker[[#This Row],[End Date]],lstHolidays)</f>
        <v>2</v>
      </c>
      <c r="M9433" s="27"/>
    </row>
    <row r="9434" spans="1:13" ht="30" customHeight="1" x14ac:dyDescent="0.3">
      <c r="A9434" s="27">
        <f t="shared" si="120"/>
        <v>5250</v>
      </c>
      <c r="B9434" s="31">
        <v>45275</v>
      </c>
      <c r="C9434" s="31">
        <v>45266</v>
      </c>
      <c r="D9434" s="19" t="s">
        <v>1925</v>
      </c>
      <c r="E9434" s="20" t="str">
        <f>IF(ISBLANK(LeaveTracker[[#This Row],[Employee Name]]),"-----",VLOOKUP(LeaveTracker[[#This Row],[Employee Name]],'List of Employees'!$B$4:$H$767,7))</f>
        <v>CHO</v>
      </c>
      <c r="F9434" s="66" t="str">
        <f>IF(ISBLANK(LeaveTracker[[#This Row],[Employee Name]]),"-----",VLOOKUP(LeaveTracker[[#This Row],[Employee Name]],'List of Employees'!$B$4:$H$767,6))</f>
        <v>CASUAL</v>
      </c>
      <c r="G9434" s="24">
        <v>45264</v>
      </c>
      <c r="H9434" s="24">
        <v>45264</v>
      </c>
      <c r="I9434" s="20" t="s">
        <v>81</v>
      </c>
      <c r="K9434" s="57" t="str">
        <f ca="1">LeaveTracker[[#This Row],[Days]]&amp;" "&amp;LeaveTracker[[#This Row],[Type of Leave]]</f>
        <v>1 SL</v>
      </c>
      <c r="L9434" s="23">
        <f ca="1">NETWORKDAYS(LeaveTracker[[#This Row],[Start Date]],LeaveTracker[[#This Row],[End Date]],lstHolidays)</f>
        <v>1</v>
      </c>
      <c r="M9434" s="27"/>
    </row>
    <row r="9435" spans="1:13" ht="30" customHeight="1" x14ac:dyDescent="0.3">
      <c r="A9435" s="27">
        <f t="shared" si="120"/>
        <v>5251</v>
      </c>
      <c r="B9435" s="31">
        <v>45275</v>
      </c>
      <c r="C9435" s="31">
        <v>45261</v>
      </c>
      <c r="D9435" s="19" t="s">
        <v>1728</v>
      </c>
      <c r="E9435" s="20" t="str">
        <f>IF(ISBLANK(LeaveTracker[[#This Row],[Employee Name]]),"-----",VLOOKUP(LeaveTracker[[#This Row],[Employee Name]],'List of Employees'!$B$4:$H$767,7))</f>
        <v>ASSESSOR</v>
      </c>
      <c r="F9435" s="66" t="str">
        <f>IF(ISBLANK(LeaveTracker[[#This Row],[Employee Name]]),"-----",VLOOKUP(LeaveTracker[[#This Row],[Employee Name]],'List of Employees'!$B$4:$H$767,6))</f>
        <v>CASUAL</v>
      </c>
      <c r="G9435" s="24">
        <v>45265</v>
      </c>
      <c r="H9435" s="24">
        <v>45265</v>
      </c>
      <c r="I9435" s="20" t="s">
        <v>82</v>
      </c>
      <c r="K9435" s="57" t="str">
        <f ca="1">LeaveTracker[[#This Row],[Days]]&amp;" "&amp;LeaveTracker[[#This Row],[Type of Leave]]</f>
        <v>1 VL</v>
      </c>
      <c r="L9435" s="23">
        <f ca="1">NETWORKDAYS(LeaveTracker[[#This Row],[Start Date]],LeaveTracker[[#This Row],[End Date]],lstHolidays)</f>
        <v>1</v>
      </c>
      <c r="M9435" s="27"/>
    </row>
    <row r="9436" spans="1:13" ht="30" customHeight="1" x14ac:dyDescent="0.3">
      <c r="A9436" s="27">
        <v>5251</v>
      </c>
      <c r="B9436" s="31">
        <v>45275</v>
      </c>
      <c r="C9436" s="31">
        <v>45261</v>
      </c>
      <c r="D9436" s="19" t="s">
        <v>1728</v>
      </c>
      <c r="E9436" s="20" t="str">
        <f>IF(ISBLANK(LeaveTracker[[#This Row],[Employee Name]]),"-----",VLOOKUP(LeaveTracker[[#This Row],[Employee Name]],'List of Employees'!$B$4:$H$767,7))</f>
        <v>ASSESSOR</v>
      </c>
      <c r="F9436" s="66" t="str">
        <f>IF(ISBLANK(LeaveTracker[[#This Row],[Employee Name]]),"-----",VLOOKUP(LeaveTracker[[#This Row],[Employee Name]],'List of Employees'!$B$4:$H$767,6))</f>
        <v>CASUAL</v>
      </c>
      <c r="G9436" s="24">
        <v>45267</v>
      </c>
      <c r="H9436" s="24">
        <v>45267</v>
      </c>
      <c r="I9436" s="20" t="s">
        <v>82</v>
      </c>
      <c r="K9436" s="57" t="str">
        <f ca="1">LeaveTracker[[#This Row],[Days]]&amp;" "&amp;LeaveTracker[[#This Row],[Type of Leave]]</f>
        <v>1 VL</v>
      </c>
      <c r="L9436" s="23">
        <f ca="1">NETWORKDAYS(LeaveTracker[[#This Row],[Start Date]],LeaveTracker[[#This Row],[End Date]],lstHolidays)</f>
        <v>1</v>
      </c>
      <c r="M9436" s="27"/>
    </row>
    <row r="9437" spans="1:13" ht="30" customHeight="1" x14ac:dyDescent="0.3">
      <c r="A9437" s="27">
        <f>A9435+1</f>
        <v>5252</v>
      </c>
      <c r="B9437" s="31">
        <v>45275</v>
      </c>
      <c r="C9437" s="31">
        <v>45260</v>
      </c>
      <c r="D9437" s="19" t="s">
        <v>1876</v>
      </c>
      <c r="E9437" s="20" t="str">
        <f>IF(ISBLANK(LeaveTracker[[#This Row],[Employee Name]]),"-----",VLOOKUP(LeaveTracker[[#This Row],[Employee Name]],'List of Employees'!$B$4:$H$767,7))</f>
        <v>CTO</v>
      </c>
      <c r="F9437" s="66" t="str">
        <f>IF(ISBLANK(LeaveTracker[[#This Row],[Employee Name]]),"-----",VLOOKUP(LeaveTracker[[#This Row],[Employee Name]],'List of Employees'!$B$4:$H$767,6))</f>
        <v>JOBCON</v>
      </c>
      <c r="G9437" s="24">
        <v>45200</v>
      </c>
      <c r="H9437" s="24">
        <v>45230</v>
      </c>
      <c r="I9437" s="20" t="s">
        <v>81</v>
      </c>
      <c r="K9437" s="57" t="str">
        <f ca="1">LeaveTracker[[#This Row],[Days]]&amp;" "&amp;LeaveTracker[[#This Row],[Type of Leave]]</f>
        <v>21 SL</v>
      </c>
      <c r="L9437" s="23">
        <f ca="1">NETWORKDAYS(LeaveTracker[[#This Row],[Start Date]],LeaveTracker[[#This Row],[End Date]],lstHolidays)</f>
        <v>21</v>
      </c>
      <c r="M9437" s="27"/>
    </row>
    <row r="9438" spans="1:13" ht="30" customHeight="1" x14ac:dyDescent="0.3">
      <c r="A9438" s="27">
        <f t="shared" si="120"/>
        <v>5253</v>
      </c>
      <c r="B9438" s="31">
        <v>45275</v>
      </c>
      <c r="C9438" s="31">
        <v>45250</v>
      </c>
      <c r="D9438" s="19" t="s">
        <v>1876</v>
      </c>
      <c r="E9438" s="20" t="str">
        <f>IF(ISBLANK(LeaveTracker[[#This Row],[Employee Name]]),"-----",VLOOKUP(LeaveTracker[[#This Row],[Employee Name]],'List of Employees'!$B$4:$H$767,7))</f>
        <v>CTO</v>
      </c>
      <c r="F9438" s="66" t="str">
        <f>IF(ISBLANK(LeaveTracker[[#This Row],[Employee Name]]),"-----",VLOOKUP(LeaveTracker[[#This Row],[Employee Name]],'List of Employees'!$B$4:$H$767,6))</f>
        <v>JOBCON</v>
      </c>
      <c r="G9438" s="24">
        <v>45233</v>
      </c>
      <c r="H9438" s="24">
        <v>45240</v>
      </c>
      <c r="I9438" s="20" t="s">
        <v>81</v>
      </c>
      <c r="K9438" s="57" t="str">
        <f>LeaveTracker[[#This Row],[Days]]&amp;" "&amp;LeaveTracker[[#This Row],[Type of Leave]]</f>
        <v>8 SL</v>
      </c>
      <c r="L9438" s="23">
        <v>8</v>
      </c>
      <c r="M9438" s="27"/>
    </row>
    <row r="9439" spans="1:13" ht="30" customHeight="1" x14ac:dyDescent="0.3">
      <c r="A9439" s="27">
        <f t="shared" si="120"/>
        <v>5254</v>
      </c>
      <c r="B9439" s="31">
        <v>45275</v>
      </c>
      <c r="C9439" s="31">
        <v>45264</v>
      </c>
      <c r="D9439" s="19" t="s">
        <v>1740</v>
      </c>
      <c r="E9439" s="20" t="str">
        <f>IF(ISBLANK(LeaveTracker[[#This Row],[Employee Name]]),"-----",VLOOKUP(LeaveTracker[[#This Row],[Employee Name]],'List of Employees'!$B$4:$H$767,7))</f>
        <v>ACCOUNTING</v>
      </c>
      <c r="F9439" s="66" t="str">
        <f>IF(ISBLANK(LeaveTracker[[#This Row],[Employee Name]]),"-----",VLOOKUP(LeaveTracker[[#This Row],[Employee Name]],'List of Employees'!$B$4:$H$767,6))</f>
        <v>CASUAL</v>
      </c>
      <c r="G9439" s="24">
        <v>45274</v>
      </c>
      <c r="H9439" s="24">
        <v>45274</v>
      </c>
      <c r="I9439" s="20" t="s">
        <v>82</v>
      </c>
      <c r="K9439" s="57" t="str">
        <f ca="1">LeaveTracker[[#This Row],[Days]]&amp;" "&amp;LeaveTracker[[#This Row],[Type of Leave]]</f>
        <v>1 VL</v>
      </c>
      <c r="L9439" s="23">
        <f ca="1">NETWORKDAYS(LeaveTracker[[#This Row],[Start Date]],LeaveTracker[[#This Row],[End Date]],lstHolidays)</f>
        <v>1</v>
      </c>
      <c r="M9439" s="27"/>
    </row>
    <row r="9440" spans="1:13" ht="30" customHeight="1" x14ac:dyDescent="0.3">
      <c r="A9440" s="27">
        <v>5254</v>
      </c>
      <c r="B9440" s="31">
        <v>45275</v>
      </c>
      <c r="C9440" s="31">
        <v>45264</v>
      </c>
      <c r="D9440" s="19" t="s">
        <v>1740</v>
      </c>
      <c r="E9440" s="20" t="str">
        <f>IF(ISBLANK(LeaveTracker[[#This Row],[Employee Name]]),"-----",VLOOKUP(LeaveTracker[[#This Row],[Employee Name]],'List of Employees'!$B$4:$H$767,7))</f>
        <v>ACCOUNTING</v>
      </c>
      <c r="F9440" s="66" t="str">
        <f>IF(ISBLANK(LeaveTracker[[#This Row],[Employee Name]]),"-----",VLOOKUP(LeaveTracker[[#This Row],[Employee Name]],'List of Employees'!$B$4:$H$767,6))</f>
        <v>CASUAL</v>
      </c>
      <c r="G9440" s="24">
        <v>45289</v>
      </c>
      <c r="H9440" s="24">
        <v>45289</v>
      </c>
      <c r="I9440" s="20" t="s">
        <v>82</v>
      </c>
      <c r="K9440" s="57" t="str">
        <f ca="1">LeaveTracker[[#This Row],[Days]]&amp;" "&amp;LeaveTracker[[#This Row],[Type of Leave]]</f>
        <v>1 VL</v>
      </c>
      <c r="L9440" s="23">
        <f ca="1">NETWORKDAYS(LeaveTracker[[#This Row],[Start Date]],LeaveTracker[[#This Row],[End Date]],lstHolidays)</f>
        <v>1</v>
      </c>
      <c r="M9440" s="27"/>
    </row>
    <row r="9441" spans="1:13" ht="30" customHeight="1" x14ac:dyDescent="0.3">
      <c r="A9441" s="27">
        <f>A9439+1</f>
        <v>5255</v>
      </c>
      <c r="B9441" s="31">
        <v>45275</v>
      </c>
      <c r="C9441" s="31">
        <v>45264</v>
      </c>
      <c r="D9441" s="19" t="s">
        <v>1740</v>
      </c>
      <c r="E9441" s="20" t="str">
        <f>IF(ISBLANK(LeaveTracker[[#This Row],[Employee Name]]),"-----",VLOOKUP(LeaveTracker[[#This Row],[Employee Name]],'List of Employees'!$B$4:$H$767,7))</f>
        <v>ACCOUNTING</v>
      </c>
      <c r="F9441" s="66" t="str">
        <f>IF(ISBLANK(LeaveTracker[[#This Row],[Employee Name]]),"-----",VLOOKUP(LeaveTracker[[#This Row],[Employee Name]],'List of Employees'!$B$4:$H$767,6))</f>
        <v>CASUAL</v>
      </c>
      <c r="G9441" s="24">
        <v>45278</v>
      </c>
      <c r="H9441" s="24">
        <v>45278</v>
      </c>
      <c r="I9441" s="20" t="s">
        <v>297</v>
      </c>
      <c r="J9441" s="42" t="s">
        <v>1000</v>
      </c>
      <c r="K9441" s="57" t="str">
        <f ca="1">LeaveTracker[[#This Row],[Days]]&amp;" "&amp;LeaveTracker[[#This Row],[Type of Leave]]</f>
        <v>1 OTHER</v>
      </c>
      <c r="L9441" s="23">
        <f ca="1">NETWORKDAYS(LeaveTracker[[#This Row],[Start Date]],LeaveTracker[[#This Row],[End Date]],lstHolidays)</f>
        <v>1</v>
      </c>
      <c r="M9441" s="27"/>
    </row>
    <row r="9442" spans="1:13" ht="30" customHeight="1" x14ac:dyDescent="0.3">
      <c r="A9442" s="27">
        <v>5255</v>
      </c>
      <c r="B9442" s="31">
        <v>45275</v>
      </c>
      <c r="C9442" s="31">
        <v>45264</v>
      </c>
      <c r="D9442" s="19" t="s">
        <v>1740</v>
      </c>
      <c r="E9442" s="20" t="str">
        <f>IF(ISBLANK(LeaveTracker[[#This Row],[Employee Name]]),"-----",VLOOKUP(LeaveTracker[[#This Row],[Employee Name]],'List of Employees'!$B$4:$H$767,7))</f>
        <v>ACCOUNTING</v>
      </c>
      <c r="F9442" s="66" t="str">
        <f>IF(ISBLANK(LeaveTracker[[#This Row],[Employee Name]]),"-----",VLOOKUP(LeaveTracker[[#This Row],[Employee Name]],'List of Employees'!$B$4:$H$767,6))</f>
        <v>CASUAL</v>
      </c>
      <c r="G9442" s="24">
        <v>45286</v>
      </c>
      <c r="H9442" s="24">
        <v>45286</v>
      </c>
      <c r="I9442" s="20" t="s">
        <v>297</v>
      </c>
      <c r="J9442" s="42" t="s">
        <v>1000</v>
      </c>
      <c r="K9442" s="57" t="str">
        <f ca="1">LeaveTracker[[#This Row],[Days]]&amp;" "&amp;LeaveTracker[[#This Row],[Type of Leave]]</f>
        <v>0 OTHER</v>
      </c>
      <c r="L9442" s="23">
        <f ca="1">NETWORKDAYS(LeaveTracker[[#This Row],[Start Date]],LeaveTracker[[#This Row],[End Date]],lstHolidays)</f>
        <v>0</v>
      </c>
      <c r="M9442" s="27"/>
    </row>
    <row r="9443" spans="1:13" ht="30" customHeight="1" x14ac:dyDescent="0.3">
      <c r="A9443" s="27">
        <f>A9441+1</f>
        <v>5256</v>
      </c>
      <c r="B9443" s="31">
        <v>45275</v>
      </c>
      <c r="C9443" s="31">
        <v>45260</v>
      </c>
      <c r="D9443" s="19" t="s">
        <v>1953</v>
      </c>
      <c r="E9443" s="20" t="str">
        <f>IF(ISBLANK(LeaveTracker[[#This Row],[Employee Name]]),"-----",VLOOKUP(LeaveTracker[[#This Row],[Employee Name]],'List of Employees'!$B$4:$H$767,7))</f>
        <v>CENRO</v>
      </c>
      <c r="F9443" s="66" t="str">
        <f>IF(ISBLANK(LeaveTracker[[#This Row],[Employee Name]]),"-----",VLOOKUP(LeaveTracker[[#This Row],[Employee Name]],'List of Employees'!$B$4:$H$767,6))</f>
        <v>CASUAL</v>
      </c>
      <c r="G9443" s="24">
        <v>45268</v>
      </c>
      <c r="H9443" s="24">
        <v>45269</v>
      </c>
      <c r="I9443" s="20" t="s">
        <v>82</v>
      </c>
      <c r="K9443" s="57" t="str">
        <f>LeaveTracker[[#This Row],[Days]]&amp;" "&amp;LeaveTracker[[#This Row],[Type of Leave]]</f>
        <v>2 VL</v>
      </c>
      <c r="L9443" s="23">
        <v>2</v>
      </c>
      <c r="M9443" s="27"/>
    </row>
    <row r="9444" spans="1:13" ht="30" customHeight="1" x14ac:dyDescent="0.3">
      <c r="A9444" s="27">
        <v>5256</v>
      </c>
      <c r="B9444" s="31">
        <v>45275</v>
      </c>
      <c r="C9444" s="31">
        <v>45260</v>
      </c>
      <c r="D9444" s="19" t="s">
        <v>1953</v>
      </c>
      <c r="E9444" s="20" t="str">
        <f>IF(ISBLANK(LeaveTracker[[#This Row],[Employee Name]]),"-----",VLOOKUP(LeaveTracker[[#This Row],[Employee Name]],'List of Employees'!$B$4:$H$767,7))</f>
        <v>CENRO</v>
      </c>
      <c r="F9444" s="66" t="str">
        <f>IF(ISBLANK(LeaveTracker[[#This Row],[Employee Name]]),"-----",VLOOKUP(LeaveTracker[[#This Row],[Employee Name]],'List of Employees'!$B$4:$H$767,6))</f>
        <v>CASUAL</v>
      </c>
      <c r="G9444" s="24">
        <v>45272</v>
      </c>
      <c r="H9444" s="24">
        <v>45273</v>
      </c>
      <c r="I9444" s="20" t="s">
        <v>82</v>
      </c>
      <c r="K9444" s="57" t="str">
        <f ca="1">LeaveTracker[[#This Row],[Days]]&amp;" "&amp;LeaveTracker[[#This Row],[Type of Leave]]</f>
        <v>2 VL</v>
      </c>
      <c r="L9444" s="23">
        <f ca="1">NETWORKDAYS(LeaveTracker[[#This Row],[Start Date]],LeaveTracker[[#This Row],[End Date]],lstHolidays)</f>
        <v>2</v>
      </c>
      <c r="M9444" s="27"/>
    </row>
    <row r="9445" spans="1:13" ht="30" customHeight="1" x14ac:dyDescent="0.3">
      <c r="A9445" s="27">
        <f>A9443+1</f>
        <v>5257</v>
      </c>
      <c r="B9445" s="31">
        <v>45275</v>
      </c>
      <c r="C9445" s="31">
        <v>45261</v>
      </c>
      <c r="D9445" s="19" t="s">
        <v>505</v>
      </c>
      <c r="E9445" s="20" t="str">
        <f>IF(ISBLANK(LeaveTracker[[#This Row],[Employee Name]]),"-----",VLOOKUP(LeaveTracker[[#This Row],[Employee Name]],'List of Employees'!$B$4:$H$767,7))</f>
        <v>ACCOUNTING</v>
      </c>
      <c r="F9445" s="66" t="str">
        <f>IF(ISBLANK(LeaveTracker[[#This Row],[Employee Name]]),"-----",VLOOKUP(LeaveTracker[[#This Row],[Employee Name]],'List of Employees'!$B$4:$H$767,6))</f>
        <v>PERMANENT</v>
      </c>
      <c r="G9445" s="24">
        <v>45288</v>
      </c>
      <c r="H9445" s="24">
        <v>45289</v>
      </c>
      <c r="I9445" s="20" t="s">
        <v>297</v>
      </c>
      <c r="J9445" s="42" t="s">
        <v>1000</v>
      </c>
      <c r="K9445" s="57" t="str">
        <f ca="1">LeaveTracker[[#This Row],[Days]]&amp;" "&amp;LeaveTracker[[#This Row],[Type of Leave]]</f>
        <v>2 OTHER</v>
      </c>
      <c r="L9445" s="23">
        <f ca="1">NETWORKDAYS(LeaveTracker[[#This Row],[Start Date]],LeaveTracker[[#This Row],[End Date]],lstHolidays)</f>
        <v>2</v>
      </c>
      <c r="M9445" s="27"/>
    </row>
    <row r="9446" spans="1:13" ht="30" customHeight="1" x14ac:dyDescent="0.3">
      <c r="A9446" s="27">
        <f t="shared" si="120"/>
        <v>5258</v>
      </c>
      <c r="B9446" s="31">
        <v>45275</v>
      </c>
      <c r="C9446" s="31">
        <v>45264</v>
      </c>
      <c r="D9446" s="19" t="s">
        <v>568</v>
      </c>
      <c r="E9446" s="20" t="str">
        <f>IF(ISBLANK(LeaveTracker[[#This Row],[Employee Name]]),"-----",VLOOKUP(LeaveTracker[[#This Row],[Employee Name]],'List of Employees'!$B$4:$H$767,7))</f>
        <v>CENRO</v>
      </c>
      <c r="F9446" s="66" t="str">
        <f>IF(ISBLANK(LeaveTracker[[#This Row],[Employee Name]]),"-----",VLOOKUP(LeaveTracker[[#This Row],[Employee Name]],'List of Employees'!$B$4:$H$767,6))</f>
        <v>PERMANENT</v>
      </c>
      <c r="G9446" s="24">
        <v>45260</v>
      </c>
      <c r="H9446" s="24">
        <v>45260</v>
      </c>
      <c r="I9446" s="20" t="s">
        <v>81</v>
      </c>
      <c r="K9446" s="57" t="str">
        <f>LeaveTracker[[#This Row],[Days]]&amp;" "&amp;LeaveTracker[[#This Row],[Type of Leave]]</f>
        <v>1 SL</v>
      </c>
      <c r="L9446" s="23">
        <v>1</v>
      </c>
      <c r="M9446" s="27"/>
    </row>
    <row r="9447" spans="1:13" ht="30" customHeight="1" x14ac:dyDescent="0.3">
      <c r="A9447" s="27">
        <f t="shared" si="120"/>
        <v>5259</v>
      </c>
      <c r="B9447" s="31">
        <v>45275</v>
      </c>
      <c r="C9447" s="31">
        <v>45267</v>
      </c>
      <c r="D9447" s="19" t="s">
        <v>775</v>
      </c>
      <c r="E9447" s="20" t="str">
        <f>IF(ISBLANK(LeaveTracker[[#This Row],[Employee Name]]),"-----",VLOOKUP(LeaveTracker[[#This Row],[Employee Name]],'List of Employees'!$B$4:$H$767,7))</f>
        <v>HRMO</v>
      </c>
      <c r="F9447" s="66" t="str">
        <f>IF(ISBLANK(LeaveTracker[[#This Row],[Employee Name]]),"-----",VLOOKUP(LeaveTracker[[#This Row],[Employee Name]],'List of Employees'!$B$4:$H$767,6))</f>
        <v>PERMANENT</v>
      </c>
      <c r="G9447" s="24">
        <v>45280</v>
      </c>
      <c r="H9447" s="24">
        <v>45280</v>
      </c>
      <c r="I9447" s="20" t="s">
        <v>82</v>
      </c>
      <c r="K9447" s="57" t="str">
        <f ca="1">LeaveTracker[[#This Row],[Days]]&amp;" "&amp;LeaveTracker[[#This Row],[Type of Leave]]</f>
        <v>1 VL</v>
      </c>
      <c r="L9447" s="23">
        <f ca="1">NETWORKDAYS(LeaveTracker[[#This Row],[Start Date]],LeaveTracker[[#This Row],[End Date]],lstHolidays)</f>
        <v>1</v>
      </c>
      <c r="M9447" s="27"/>
    </row>
    <row r="9448" spans="1:13" ht="30" customHeight="1" x14ac:dyDescent="0.3">
      <c r="A9448" s="27">
        <v>5259</v>
      </c>
      <c r="B9448" s="31">
        <v>45275</v>
      </c>
      <c r="C9448" s="31">
        <v>45267</v>
      </c>
      <c r="D9448" s="19" t="s">
        <v>775</v>
      </c>
      <c r="E9448" s="20" t="str">
        <f>IF(ISBLANK(LeaveTracker[[#This Row],[Employee Name]]),"-----",VLOOKUP(LeaveTracker[[#This Row],[Employee Name]],'List of Employees'!$B$4:$H$767,7))</f>
        <v>HRMO</v>
      </c>
      <c r="F9448" s="66" t="str">
        <f>IF(ISBLANK(LeaveTracker[[#This Row],[Employee Name]]),"-----",VLOOKUP(LeaveTracker[[#This Row],[Employee Name]],'List of Employees'!$B$4:$H$767,6))</f>
        <v>PERMANENT</v>
      </c>
      <c r="G9448" s="24">
        <v>45288</v>
      </c>
      <c r="H9448" s="24">
        <v>45288</v>
      </c>
      <c r="I9448" s="20" t="s">
        <v>82</v>
      </c>
      <c r="K9448" s="57" t="str">
        <f ca="1">LeaveTracker[[#This Row],[Days]]&amp;" "&amp;LeaveTracker[[#This Row],[Type of Leave]]</f>
        <v>1 VL</v>
      </c>
      <c r="L9448" s="23">
        <f ca="1">NETWORKDAYS(LeaveTracker[[#This Row],[Start Date]],LeaveTracker[[#This Row],[End Date]],lstHolidays)</f>
        <v>1</v>
      </c>
      <c r="M9448" s="27"/>
    </row>
    <row r="9449" spans="1:13" ht="30" customHeight="1" x14ac:dyDescent="0.3">
      <c r="A9449" s="27">
        <f>A9447+1</f>
        <v>5260</v>
      </c>
      <c r="B9449" s="31">
        <v>45275</v>
      </c>
      <c r="C9449" s="31">
        <v>45261</v>
      </c>
      <c r="D9449" s="19" t="s">
        <v>1932</v>
      </c>
      <c r="E9449" s="20" t="str">
        <f>IF(ISBLANK(LeaveTracker[[#This Row],[Employee Name]]),"-----",VLOOKUP(LeaveTracker[[#This Row],[Employee Name]],'List of Employees'!$B$4:$H$767,7))</f>
        <v>CSWDO</v>
      </c>
      <c r="F9449" s="66" t="str">
        <f>IF(ISBLANK(LeaveTracker[[#This Row],[Employee Name]]),"-----",VLOOKUP(LeaveTracker[[#This Row],[Employee Name]],'List of Employees'!$B$4:$H$767,6))</f>
        <v>CASUAL</v>
      </c>
      <c r="G9449" s="24">
        <v>45264</v>
      </c>
      <c r="H9449" s="24">
        <v>45289</v>
      </c>
      <c r="I9449" s="20" t="s">
        <v>82</v>
      </c>
      <c r="K9449" s="57" t="str">
        <f>LeaveTracker[[#This Row],[Days]]&amp;" "&amp;LeaveTracker[[#This Row],[Type of Leave]]</f>
        <v>18 VL</v>
      </c>
      <c r="L9449" s="23">
        <v>18</v>
      </c>
      <c r="M9449" s="27"/>
    </row>
    <row r="9450" spans="1:13" ht="30" customHeight="1" x14ac:dyDescent="0.3">
      <c r="A9450" s="27">
        <f t="shared" si="120"/>
        <v>5261</v>
      </c>
      <c r="B9450" s="31">
        <v>45275</v>
      </c>
      <c r="C9450" s="31">
        <v>45261</v>
      </c>
      <c r="D9450" s="19" t="s">
        <v>1747</v>
      </c>
      <c r="E9450" s="20" t="str">
        <f>IF(ISBLANK(LeaveTracker[[#This Row],[Employee Name]]),"-----",VLOOKUP(LeaveTracker[[#This Row],[Employee Name]],'List of Employees'!$B$4:$H$767,7))</f>
        <v>BPLO</v>
      </c>
      <c r="F9450" s="66" t="str">
        <f>IF(ISBLANK(LeaveTracker[[#This Row],[Employee Name]]),"-----",VLOOKUP(LeaveTracker[[#This Row],[Employee Name]],'List of Employees'!$B$4:$H$767,6))</f>
        <v>CASUAL</v>
      </c>
      <c r="G9450" s="24">
        <v>45271</v>
      </c>
      <c r="H9450" s="24">
        <v>45271</v>
      </c>
      <c r="I9450" s="20" t="s">
        <v>82</v>
      </c>
      <c r="K9450" s="57" t="str">
        <f ca="1">LeaveTracker[[#This Row],[Days]]&amp;" "&amp;LeaveTracker[[#This Row],[Type of Leave]]</f>
        <v>1 VL</v>
      </c>
      <c r="L9450" s="23">
        <f ca="1">NETWORKDAYS(LeaveTracker[[#This Row],[Start Date]],LeaveTracker[[#This Row],[End Date]],lstHolidays)</f>
        <v>1</v>
      </c>
      <c r="M9450" s="27"/>
    </row>
    <row r="9451" spans="1:13" ht="30" customHeight="1" x14ac:dyDescent="0.3">
      <c r="A9451" s="27">
        <v>5261</v>
      </c>
      <c r="B9451" s="31">
        <v>45275</v>
      </c>
      <c r="C9451" s="31">
        <v>45261</v>
      </c>
      <c r="D9451" s="19" t="s">
        <v>1747</v>
      </c>
      <c r="E9451" s="20" t="str">
        <f>IF(ISBLANK(LeaveTracker[[#This Row],[Employee Name]]),"-----",VLOOKUP(LeaveTracker[[#This Row],[Employee Name]],'List of Employees'!$B$4:$H$767,7))</f>
        <v>BPLO</v>
      </c>
      <c r="F9451" s="66" t="str">
        <f>IF(ISBLANK(LeaveTracker[[#This Row],[Employee Name]]),"-----",VLOOKUP(LeaveTracker[[#This Row],[Employee Name]],'List of Employees'!$B$4:$H$767,6))</f>
        <v>CASUAL</v>
      </c>
      <c r="G9451" s="24">
        <v>45274</v>
      </c>
      <c r="H9451" s="24">
        <v>45275</v>
      </c>
      <c r="I9451" s="20" t="s">
        <v>82</v>
      </c>
      <c r="K9451" s="57" t="str">
        <f ca="1">LeaveTracker[[#This Row],[Days]]&amp;" "&amp;LeaveTracker[[#This Row],[Type of Leave]]</f>
        <v>2 VL</v>
      </c>
      <c r="L9451" s="23">
        <f ca="1">NETWORKDAYS(LeaveTracker[[#This Row],[Start Date]],LeaveTracker[[#This Row],[End Date]],lstHolidays)</f>
        <v>2</v>
      </c>
      <c r="M9451" s="27"/>
    </row>
    <row r="9452" spans="1:13" ht="30" customHeight="1" x14ac:dyDescent="0.3">
      <c r="A9452" s="27">
        <v>5261</v>
      </c>
      <c r="B9452" s="31">
        <v>45275</v>
      </c>
      <c r="C9452" s="31">
        <v>45261</v>
      </c>
      <c r="D9452" s="19" t="s">
        <v>1747</v>
      </c>
      <c r="E9452" s="20" t="str">
        <f>IF(ISBLANK(LeaveTracker[[#This Row],[Employee Name]]),"-----",VLOOKUP(LeaveTracker[[#This Row],[Employee Name]],'List of Employees'!$B$4:$H$767,7))</f>
        <v>BPLO</v>
      </c>
      <c r="F9452" s="66" t="str">
        <f>IF(ISBLANK(LeaveTracker[[#This Row],[Employee Name]]),"-----",VLOOKUP(LeaveTracker[[#This Row],[Employee Name]],'List of Employees'!$B$4:$H$767,6))</f>
        <v>CASUAL</v>
      </c>
      <c r="G9452" s="24">
        <v>45286</v>
      </c>
      <c r="H9452" s="24">
        <v>45286</v>
      </c>
      <c r="I9452" s="20" t="s">
        <v>82</v>
      </c>
      <c r="K9452" s="57" t="str">
        <f ca="1">LeaveTracker[[#This Row],[Days]]&amp;" "&amp;LeaveTracker[[#This Row],[Type of Leave]]</f>
        <v>0 VL</v>
      </c>
      <c r="L9452" s="23">
        <f ca="1">NETWORKDAYS(LeaveTracker[[#This Row],[Start Date]],LeaveTracker[[#This Row],[End Date]],lstHolidays)</f>
        <v>0</v>
      </c>
      <c r="M9452" s="27"/>
    </row>
    <row r="9453" spans="1:13" ht="30" customHeight="1" x14ac:dyDescent="0.3">
      <c r="A9453" s="27">
        <v>5261</v>
      </c>
      <c r="B9453" s="31">
        <v>45275</v>
      </c>
      <c r="C9453" s="31">
        <v>45261</v>
      </c>
      <c r="D9453" s="19" t="s">
        <v>1747</v>
      </c>
      <c r="E9453" s="20" t="str">
        <f>IF(ISBLANK(LeaveTracker[[#This Row],[Employee Name]]),"-----",VLOOKUP(LeaveTracker[[#This Row],[Employee Name]],'List of Employees'!$B$4:$H$767,7))</f>
        <v>BPLO</v>
      </c>
      <c r="F9453" s="66" t="str">
        <f>IF(ISBLANK(LeaveTracker[[#This Row],[Employee Name]]),"-----",VLOOKUP(LeaveTracker[[#This Row],[Employee Name]],'List of Employees'!$B$4:$H$767,6))</f>
        <v>CASUAL</v>
      </c>
      <c r="G9453" s="24">
        <v>45289</v>
      </c>
      <c r="H9453" s="24">
        <v>45289</v>
      </c>
      <c r="I9453" s="20" t="s">
        <v>82</v>
      </c>
      <c r="K9453" s="57" t="str">
        <f ca="1">LeaveTracker[[#This Row],[Days]]&amp;" "&amp;LeaveTracker[[#This Row],[Type of Leave]]</f>
        <v>1 VL</v>
      </c>
      <c r="L9453" s="23">
        <f ca="1">NETWORKDAYS(LeaveTracker[[#This Row],[Start Date]],LeaveTracker[[#This Row],[End Date]],lstHolidays)</f>
        <v>1</v>
      </c>
      <c r="M9453" s="27"/>
    </row>
    <row r="9454" spans="1:13" ht="30" customHeight="1" x14ac:dyDescent="0.3">
      <c r="A9454" s="27">
        <f>A9450+1</f>
        <v>5262</v>
      </c>
      <c r="B9454" s="31">
        <v>45275</v>
      </c>
      <c r="C9454" s="31">
        <v>45261</v>
      </c>
      <c r="D9454" s="19" t="s">
        <v>1906</v>
      </c>
      <c r="E9454" s="20" t="str">
        <f>IF(ISBLANK(LeaveTracker[[#This Row],[Employee Name]]),"-----",VLOOKUP(LeaveTracker[[#This Row],[Employee Name]],'List of Employees'!$B$4:$H$767,7))</f>
        <v>CSWDO</v>
      </c>
      <c r="F9454" s="66" t="str">
        <f>IF(ISBLANK(LeaveTracker[[#This Row],[Employee Name]]),"-----",VLOOKUP(LeaveTracker[[#This Row],[Employee Name]],'List of Employees'!$B$4:$H$767,6))</f>
        <v>CASUAL</v>
      </c>
      <c r="G9454" s="24">
        <v>45271</v>
      </c>
      <c r="H9454" s="24">
        <v>45271</v>
      </c>
      <c r="I9454" s="20" t="s">
        <v>82</v>
      </c>
      <c r="K9454" s="57" t="str">
        <f ca="1">LeaveTracker[[#This Row],[Days]]&amp;" "&amp;LeaveTracker[[#This Row],[Type of Leave]]</f>
        <v>1 VL</v>
      </c>
      <c r="L9454" s="23">
        <f ca="1">NETWORKDAYS(LeaveTracker[[#This Row],[Start Date]],LeaveTracker[[#This Row],[End Date]],lstHolidays)</f>
        <v>1</v>
      </c>
      <c r="M9454" s="27"/>
    </row>
    <row r="9455" spans="1:13" ht="30" customHeight="1" x14ac:dyDescent="0.3">
      <c r="A9455" s="27">
        <v>5262</v>
      </c>
      <c r="B9455" s="31">
        <v>45275</v>
      </c>
      <c r="C9455" s="31">
        <v>45261</v>
      </c>
      <c r="D9455" s="19" t="s">
        <v>1906</v>
      </c>
      <c r="E9455" s="20" t="str">
        <f>IF(ISBLANK(LeaveTracker[[#This Row],[Employee Name]]),"-----",VLOOKUP(LeaveTracker[[#This Row],[Employee Name]],'List of Employees'!$B$4:$H$767,7))</f>
        <v>CSWDO</v>
      </c>
      <c r="F9455" s="66" t="str">
        <f>IF(ISBLANK(LeaveTracker[[#This Row],[Employee Name]]),"-----",VLOOKUP(LeaveTracker[[#This Row],[Employee Name]],'List of Employees'!$B$4:$H$767,6))</f>
        <v>CASUAL</v>
      </c>
      <c r="G9455" s="24">
        <v>45281</v>
      </c>
      <c r="H9455" s="24">
        <v>45281</v>
      </c>
      <c r="I9455" s="20" t="s">
        <v>82</v>
      </c>
      <c r="K9455" s="57" t="str">
        <f ca="1">LeaveTracker[[#This Row],[Days]]&amp;" "&amp;LeaveTracker[[#This Row],[Type of Leave]]</f>
        <v>1 VL</v>
      </c>
      <c r="L9455" s="23">
        <f ca="1">NETWORKDAYS(LeaveTracker[[#This Row],[Start Date]],LeaveTracker[[#This Row],[End Date]],lstHolidays)</f>
        <v>1</v>
      </c>
      <c r="M9455" s="27"/>
    </row>
    <row r="9456" spans="1:13" ht="30" customHeight="1" x14ac:dyDescent="0.3">
      <c r="A9456" s="27">
        <v>5262</v>
      </c>
      <c r="B9456" s="31">
        <v>45275</v>
      </c>
      <c r="C9456" s="31">
        <v>45261</v>
      </c>
      <c r="D9456" s="19" t="s">
        <v>1906</v>
      </c>
      <c r="E9456" s="20" t="str">
        <f>IF(ISBLANK(LeaveTracker[[#This Row],[Employee Name]]),"-----",VLOOKUP(LeaveTracker[[#This Row],[Employee Name]],'List of Employees'!$B$4:$H$767,7))</f>
        <v>CSWDO</v>
      </c>
      <c r="F9456" s="66" t="str">
        <f>IF(ISBLANK(LeaveTracker[[#This Row],[Employee Name]]),"-----",VLOOKUP(LeaveTracker[[#This Row],[Employee Name]],'List of Employees'!$B$4:$H$767,6))</f>
        <v>CASUAL</v>
      </c>
      <c r="G9456" s="24">
        <v>45286</v>
      </c>
      <c r="H9456" s="24">
        <v>45287</v>
      </c>
      <c r="I9456" s="20" t="s">
        <v>82</v>
      </c>
      <c r="K9456" s="57" t="str">
        <f ca="1">LeaveTracker[[#This Row],[Days]]&amp;" "&amp;LeaveTracker[[#This Row],[Type of Leave]]</f>
        <v>1 VL</v>
      </c>
      <c r="L9456" s="23">
        <f ca="1">NETWORKDAYS(LeaveTracker[[#This Row],[Start Date]],LeaveTracker[[#This Row],[End Date]],lstHolidays)</f>
        <v>1</v>
      </c>
      <c r="M9456" s="27"/>
    </row>
    <row r="9457" spans="1:13" ht="30" customHeight="1" x14ac:dyDescent="0.3">
      <c r="A9457" s="27">
        <f>A9454+1</f>
        <v>5263</v>
      </c>
      <c r="B9457" s="31">
        <v>45275</v>
      </c>
      <c r="C9457" s="31">
        <v>45264</v>
      </c>
      <c r="D9457" s="19" t="s">
        <v>1846</v>
      </c>
      <c r="E9457" s="20" t="str">
        <f>IF(ISBLANK(LeaveTracker[[#This Row],[Employee Name]]),"-----",VLOOKUP(LeaveTracker[[#This Row],[Employee Name]],'List of Employees'!$B$4:$H$767,7))</f>
        <v>TICC</v>
      </c>
      <c r="F9457" s="66" t="str">
        <f>IF(ISBLANK(LeaveTracker[[#This Row],[Employee Name]]),"-----",VLOOKUP(LeaveTracker[[#This Row],[Employee Name]],'List of Employees'!$B$4:$H$767,6))</f>
        <v>CASUAL</v>
      </c>
      <c r="G9457" s="24">
        <v>45271</v>
      </c>
      <c r="H9457" s="24">
        <v>45275</v>
      </c>
      <c r="I9457" s="20" t="s">
        <v>82</v>
      </c>
      <c r="K9457" s="57" t="str">
        <f ca="1">LeaveTracker[[#This Row],[Days]]&amp;" "&amp;LeaveTracker[[#This Row],[Type of Leave]]</f>
        <v>5 VL</v>
      </c>
      <c r="L9457" s="23">
        <f ca="1">NETWORKDAYS(LeaveTracker[[#This Row],[Start Date]],LeaveTracker[[#This Row],[End Date]],lstHolidays)</f>
        <v>5</v>
      </c>
      <c r="M9457" s="27"/>
    </row>
    <row r="9458" spans="1:13" ht="30" customHeight="1" x14ac:dyDescent="0.3">
      <c r="A9458" s="27">
        <f t="shared" si="120"/>
        <v>5264</v>
      </c>
      <c r="B9458" s="31">
        <v>45275</v>
      </c>
      <c r="C9458" s="31">
        <v>45264</v>
      </c>
      <c r="D9458" s="19" t="s">
        <v>1881</v>
      </c>
      <c r="E9458" s="20" t="str">
        <f>IF(ISBLANK(LeaveTracker[[#This Row],[Employee Name]]),"-----",VLOOKUP(LeaveTracker[[#This Row],[Employee Name]],'List of Employees'!$B$4:$H$767,7))</f>
        <v>TICC</v>
      </c>
      <c r="F9458" s="66" t="str">
        <f>IF(ISBLANK(LeaveTracker[[#This Row],[Employee Name]]),"-----",VLOOKUP(LeaveTracker[[#This Row],[Employee Name]],'List of Employees'!$B$4:$H$767,6))</f>
        <v>CASUAL</v>
      </c>
      <c r="G9458" s="24">
        <v>45254</v>
      </c>
      <c r="H9458" s="24">
        <v>45254</v>
      </c>
      <c r="I9458" s="20" t="s">
        <v>81</v>
      </c>
      <c r="K9458" s="57" t="str">
        <f ca="1">LeaveTracker[[#This Row],[Days]]&amp;" "&amp;LeaveTracker[[#This Row],[Type of Leave]]</f>
        <v>1 SL</v>
      </c>
      <c r="L9458" s="23">
        <f ca="1">NETWORKDAYS(LeaveTracker[[#This Row],[Start Date]],LeaveTracker[[#This Row],[End Date]],lstHolidays)</f>
        <v>1</v>
      </c>
      <c r="M9458" s="27"/>
    </row>
    <row r="9459" spans="1:13" ht="30" customHeight="1" x14ac:dyDescent="0.3">
      <c r="A9459" s="27">
        <v>5264</v>
      </c>
      <c r="B9459" s="31">
        <v>45275</v>
      </c>
      <c r="C9459" s="31">
        <v>45264</v>
      </c>
      <c r="D9459" s="19" t="s">
        <v>1881</v>
      </c>
      <c r="E9459" s="20" t="str">
        <f>IF(ISBLANK(LeaveTracker[[#This Row],[Employee Name]]),"-----",VLOOKUP(LeaveTracker[[#This Row],[Employee Name]],'List of Employees'!$B$4:$H$767,7))</f>
        <v>TICC</v>
      </c>
      <c r="F9459" s="66" t="str">
        <f>IF(ISBLANK(LeaveTracker[[#This Row],[Employee Name]]),"-----",VLOOKUP(LeaveTracker[[#This Row],[Employee Name]],'List of Employees'!$B$4:$H$767,6))</f>
        <v>CASUAL</v>
      </c>
      <c r="G9459" s="24">
        <v>45259</v>
      </c>
      <c r="H9459" s="24">
        <v>45260</v>
      </c>
      <c r="I9459" s="20" t="s">
        <v>81</v>
      </c>
      <c r="K9459" s="57" t="str">
        <f>LeaveTracker[[#This Row],[Days]]&amp;" "&amp;LeaveTracker[[#This Row],[Type of Leave]]</f>
        <v>2 SL</v>
      </c>
      <c r="L9459" s="23">
        <v>2</v>
      </c>
      <c r="M9459" s="27"/>
    </row>
    <row r="9460" spans="1:13" ht="30" customHeight="1" x14ac:dyDescent="0.3">
      <c r="A9460" s="27">
        <f>A9458+1</f>
        <v>5265</v>
      </c>
      <c r="B9460" s="31">
        <v>45275</v>
      </c>
      <c r="C9460" s="31">
        <v>45264</v>
      </c>
      <c r="D9460" s="19" t="s">
        <v>1845</v>
      </c>
      <c r="E9460" s="20" t="str">
        <f>IF(ISBLANK(LeaveTracker[[#This Row],[Employee Name]]),"-----",VLOOKUP(LeaveTracker[[#This Row],[Employee Name]],'List of Employees'!$B$4:$H$767,7))</f>
        <v>TICC</v>
      </c>
      <c r="F9460" s="66" t="str">
        <f>IF(ISBLANK(LeaveTracker[[#This Row],[Employee Name]]),"-----",VLOOKUP(LeaveTracker[[#This Row],[Employee Name]],'List of Employees'!$B$4:$H$767,6))</f>
        <v>CASUAL</v>
      </c>
      <c r="G9460" s="24">
        <v>45279</v>
      </c>
      <c r="H9460" s="24">
        <v>45280</v>
      </c>
      <c r="I9460" s="20" t="s">
        <v>82</v>
      </c>
      <c r="K9460" s="57" t="str">
        <f ca="1">LeaveTracker[[#This Row],[Days]]&amp;" "&amp;LeaveTracker[[#This Row],[Type of Leave]]</f>
        <v>2 VL</v>
      </c>
      <c r="L9460" s="23">
        <f ca="1">NETWORKDAYS(LeaveTracker[[#This Row],[Start Date]],LeaveTracker[[#This Row],[End Date]],lstHolidays)</f>
        <v>2</v>
      </c>
      <c r="M9460" s="27"/>
    </row>
    <row r="9461" spans="1:13" ht="30" customHeight="1" x14ac:dyDescent="0.3">
      <c r="A9461" s="27">
        <f t="shared" si="120"/>
        <v>5266</v>
      </c>
      <c r="B9461" s="31">
        <v>45275</v>
      </c>
      <c r="C9461" s="31">
        <v>45264</v>
      </c>
      <c r="D9461" s="19" t="s">
        <v>1907</v>
      </c>
      <c r="E9461" s="20" t="str">
        <f>IF(ISBLANK(LeaveTracker[[#This Row],[Employee Name]]),"-----",VLOOKUP(LeaveTracker[[#This Row],[Employee Name]],'List of Employees'!$B$4:$H$767,7))</f>
        <v>INTERNAL</v>
      </c>
      <c r="F9461" s="66" t="str">
        <f>IF(ISBLANK(LeaveTracker[[#This Row],[Employee Name]]),"-----",VLOOKUP(LeaveTracker[[#This Row],[Employee Name]],'List of Employees'!$B$4:$H$767,6))</f>
        <v>CASUAL</v>
      </c>
      <c r="G9461" s="24">
        <v>45258</v>
      </c>
      <c r="H9461" s="24">
        <v>45260</v>
      </c>
      <c r="I9461" s="20" t="s">
        <v>81</v>
      </c>
      <c r="K9461" s="57" t="str">
        <f ca="1">LeaveTracker[[#This Row],[Days]]&amp;" "&amp;LeaveTracker[[#This Row],[Type of Leave]]</f>
        <v>2 SL</v>
      </c>
      <c r="L9461" s="23">
        <f ca="1">NETWORKDAYS(LeaveTracker[[#This Row],[Start Date]],LeaveTracker[[#This Row],[End Date]],lstHolidays)</f>
        <v>2</v>
      </c>
      <c r="M9461" s="27"/>
    </row>
    <row r="9462" spans="1:13" ht="30" customHeight="1" x14ac:dyDescent="0.3">
      <c r="A9462" s="27">
        <f t="shared" si="120"/>
        <v>5267</v>
      </c>
      <c r="B9462" s="31">
        <v>45275</v>
      </c>
      <c r="C9462" s="31">
        <v>45265</v>
      </c>
      <c r="D9462" s="19" t="s">
        <v>2007</v>
      </c>
      <c r="E9462" s="20" t="str">
        <f>IF(ISBLANK(LeaveTracker[[#This Row],[Employee Name]]),"-----",VLOOKUP(LeaveTracker[[#This Row],[Employee Name]],'List of Employees'!$B$4:$H$767,7))</f>
        <v>EDP</v>
      </c>
      <c r="F9462" s="66" t="str">
        <f>IF(ISBLANK(LeaveTracker[[#This Row],[Employee Name]]),"-----",VLOOKUP(LeaveTracker[[#This Row],[Employee Name]],'List of Employees'!$B$4:$H$767,6))</f>
        <v>CASUAL</v>
      </c>
      <c r="G9462" s="24">
        <v>45275</v>
      </c>
      <c r="H9462" s="24">
        <v>45275</v>
      </c>
      <c r="I9462" s="20" t="s">
        <v>297</v>
      </c>
      <c r="J9462" s="42" t="s">
        <v>1000</v>
      </c>
      <c r="K9462" s="57" t="str">
        <f ca="1">LeaveTracker[[#This Row],[Days]]&amp;" "&amp;LeaveTracker[[#This Row],[Type of Leave]]</f>
        <v>1 OTHER</v>
      </c>
      <c r="L9462" s="23">
        <f ca="1">NETWORKDAYS(LeaveTracker[[#This Row],[Start Date]],LeaveTracker[[#This Row],[End Date]],lstHolidays)</f>
        <v>1</v>
      </c>
      <c r="M9462" s="27"/>
    </row>
    <row r="9463" spans="1:13" ht="30" customHeight="1" x14ac:dyDescent="0.3">
      <c r="A9463" s="27">
        <f t="shared" si="120"/>
        <v>5268</v>
      </c>
      <c r="B9463" s="31">
        <v>45275</v>
      </c>
      <c r="C9463" s="31">
        <v>45264</v>
      </c>
      <c r="D9463" s="19" t="s">
        <v>2007</v>
      </c>
      <c r="E9463" s="20" t="str">
        <f>IF(ISBLANK(LeaveTracker[[#This Row],[Employee Name]]),"-----",VLOOKUP(LeaveTracker[[#This Row],[Employee Name]],'List of Employees'!$B$4:$H$767,7))</f>
        <v>EDP</v>
      </c>
      <c r="F9463" s="66" t="str">
        <f>IF(ISBLANK(LeaveTracker[[#This Row],[Employee Name]]),"-----",VLOOKUP(LeaveTracker[[#This Row],[Employee Name]],'List of Employees'!$B$4:$H$767,6))</f>
        <v>CASUAL</v>
      </c>
      <c r="G9463" s="24">
        <v>45258</v>
      </c>
      <c r="H9463" s="24">
        <v>45261</v>
      </c>
      <c r="I9463" s="20" t="s">
        <v>82</v>
      </c>
      <c r="K9463" s="57" t="str">
        <f>LeaveTracker[[#This Row],[Days]]&amp;" "&amp;LeaveTracker[[#This Row],[Type of Leave]]</f>
        <v>4 VL</v>
      </c>
      <c r="L9463" s="23">
        <v>4</v>
      </c>
      <c r="M9463" s="27"/>
    </row>
    <row r="9464" spans="1:13" ht="30" customHeight="1" x14ac:dyDescent="0.3">
      <c r="A9464" s="27">
        <f t="shared" si="120"/>
        <v>5269</v>
      </c>
      <c r="B9464" s="31">
        <v>45275</v>
      </c>
      <c r="C9464" s="31">
        <v>45264</v>
      </c>
      <c r="D9464" s="19" t="s">
        <v>1745</v>
      </c>
      <c r="E9464" s="20" t="str">
        <f>IF(ISBLANK(LeaveTracker[[#This Row],[Employee Name]]),"-----",VLOOKUP(LeaveTracker[[#This Row],[Employee Name]],'List of Employees'!$B$4:$H$767,7))</f>
        <v>AGRICULTURE OFFICE</v>
      </c>
      <c r="F9464" s="66" t="str">
        <f>IF(ISBLANK(LeaveTracker[[#This Row],[Employee Name]]),"-----",VLOOKUP(LeaveTracker[[#This Row],[Employee Name]],'List of Employees'!$B$4:$H$767,6))</f>
        <v>CASUAL</v>
      </c>
      <c r="G9464" s="24">
        <v>45251</v>
      </c>
      <c r="H9464" s="24">
        <v>45258</v>
      </c>
      <c r="I9464" s="20" t="s">
        <v>82</v>
      </c>
      <c r="K9464" s="57" t="str">
        <f ca="1">LeaveTracker[[#This Row],[Days]]&amp;" "&amp;LeaveTracker[[#This Row],[Type of Leave]]</f>
        <v>6 VL</v>
      </c>
      <c r="L9464" s="23">
        <f ca="1">NETWORKDAYS(LeaveTracker[[#This Row],[Start Date]],LeaveTracker[[#This Row],[End Date]],lstHolidays)</f>
        <v>6</v>
      </c>
      <c r="M9464" s="27"/>
    </row>
    <row r="9465" spans="1:13" ht="30" customHeight="1" x14ac:dyDescent="0.3">
      <c r="A9465" s="27">
        <f t="shared" si="120"/>
        <v>5270</v>
      </c>
      <c r="B9465" s="31">
        <v>45275</v>
      </c>
      <c r="C9465" s="31">
        <v>45234</v>
      </c>
      <c r="D9465" s="19" t="s">
        <v>1745</v>
      </c>
      <c r="E9465" s="20" t="str">
        <f>IF(ISBLANK(LeaveTracker[[#This Row],[Employee Name]]),"-----",VLOOKUP(LeaveTracker[[#This Row],[Employee Name]],'List of Employees'!$B$4:$H$767,7))</f>
        <v>AGRICULTURE OFFICE</v>
      </c>
      <c r="F9465" s="66" t="str">
        <f>IF(ISBLANK(LeaveTracker[[#This Row],[Employee Name]]),"-----",VLOOKUP(LeaveTracker[[#This Row],[Employee Name]],'List of Employees'!$B$4:$H$767,6))</f>
        <v>CASUAL</v>
      </c>
      <c r="G9465" s="24">
        <v>45259</v>
      </c>
      <c r="H9465" s="24">
        <v>45260</v>
      </c>
      <c r="I9465" s="20" t="s">
        <v>81</v>
      </c>
      <c r="K9465" s="57" t="str">
        <f>LeaveTracker[[#This Row],[Days]]&amp;" "&amp;LeaveTracker[[#This Row],[Type of Leave]]</f>
        <v>2 SL</v>
      </c>
      <c r="L9465" s="23">
        <v>2</v>
      </c>
      <c r="M9465" s="27"/>
    </row>
    <row r="9466" spans="1:13" ht="30" customHeight="1" x14ac:dyDescent="0.3">
      <c r="A9466" s="27">
        <f t="shared" si="120"/>
        <v>5271</v>
      </c>
      <c r="B9466" s="31">
        <v>45275</v>
      </c>
      <c r="C9466" s="31">
        <v>45234</v>
      </c>
      <c r="D9466" s="19" t="s">
        <v>1829</v>
      </c>
      <c r="E9466" s="20" t="str">
        <f>IF(ISBLANK(LeaveTracker[[#This Row],[Employee Name]]),"-----",VLOOKUP(LeaveTracker[[#This Row],[Employee Name]],'List of Employees'!$B$4:$H$767,7))</f>
        <v>ACCOUNTING</v>
      </c>
      <c r="F9466" s="66" t="str">
        <f>IF(ISBLANK(LeaveTracker[[#This Row],[Employee Name]]),"-----",VLOOKUP(LeaveTracker[[#This Row],[Employee Name]],'List of Employees'!$B$4:$H$767,6))</f>
        <v>CASUAL</v>
      </c>
      <c r="G9466" s="24">
        <v>45275</v>
      </c>
      <c r="H9466" s="24">
        <v>45275</v>
      </c>
      <c r="I9466" s="20" t="s">
        <v>82</v>
      </c>
      <c r="K9466" s="57" t="str">
        <f ca="1">LeaveTracker[[#This Row],[Days]]&amp;" "&amp;LeaveTracker[[#This Row],[Type of Leave]]</f>
        <v>1 VL</v>
      </c>
      <c r="L9466" s="23">
        <f ca="1">NETWORKDAYS(LeaveTracker[[#This Row],[Start Date]],LeaveTracker[[#This Row],[End Date]],lstHolidays)</f>
        <v>1</v>
      </c>
      <c r="M9466" s="27"/>
    </row>
    <row r="9467" spans="1:13" ht="30" customHeight="1" x14ac:dyDescent="0.3">
      <c r="A9467" s="27">
        <f t="shared" si="120"/>
        <v>5272</v>
      </c>
      <c r="B9467" s="31">
        <v>45275</v>
      </c>
      <c r="C9467" s="31">
        <v>45264</v>
      </c>
      <c r="D9467" s="19" t="s">
        <v>1744</v>
      </c>
      <c r="E9467" s="20" t="str">
        <f>IF(ISBLANK(LeaveTracker[[#This Row],[Employee Name]]),"-----",VLOOKUP(LeaveTracker[[#This Row],[Employee Name]],'List of Employees'!$B$4:$H$767,7))</f>
        <v>MAHOGANY MARKET</v>
      </c>
      <c r="F9467" s="66" t="str">
        <f>IF(ISBLANK(LeaveTracker[[#This Row],[Employee Name]]),"-----",VLOOKUP(LeaveTracker[[#This Row],[Employee Name]],'List of Employees'!$B$4:$H$767,6))</f>
        <v>CASUAL</v>
      </c>
      <c r="G9467" s="24">
        <v>45273</v>
      </c>
      <c r="H9467" s="24">
        <v>45275</v>
      </c>
      <c r="I9467" s="20" t="s">
        <v>82</v>
      </c>
      <c r="K9467" s="57" t="str">
        <f ca="1">LeaveTracker[[#This Row],[Days]]&amp;" "&amp;LeaveTracker[[#This Row],[Type of Leave]]</f>
        <v>3 VL</v>
      </c>
      <c r="L9467" s="23">
        <f ca="1">NETWORKDAYS(LeaveTracker[[#This Row],[Start Date]],LeaveTracker[[#This Row],[End Date]],lstHolidays)</f>
        <v>3</v>
      </c>
      <c r="M9467" s="27"/>
    </row>
    <row r="9468" spans="1:13" ht="30" customHeight="1" x14ac:dyDescent="0.3">
      <c r="A9468" s="27">
        <f t="shared" si="120"/>
        <v>5273</v>
      </c>
      <c r="B9468" s="31">
        <v>45275</v>
      </c>
      <c r="C9468" s="31">
        <v>45264</v>
      </c>
      <c r="D9468" s="19" t="s">
        <v>1751</v>
      </c>
      <c r="E9468" s="20" t="str">
        <f>IF(ISBLANK(LeaveTracker[[#This Row],[Employee Name]]),"-----",VLOOKUP(LeaveTracker[[#This Row],[Employee Name]],'List of Employees'!$B$4:$H$767,7))</f>
        <v>EEO/CITY MARKET</v>
      </c>
      <c r="F9468" s="66" t="str">
        <f>IF(ISBLANK(LeaveTracker[[#This Row],[Employee Name]]),"-----",VLOOKUP(LeaveTracker[[#This Row],[Employee Name]],'List of Employees'!$B$4:$H$767,6))</f>
        <v>CASUAL</v>
      </c>
      <c r="G9468" s="24">
        <v>45263</v>
      </c>
      <c r="H9468" s="24">
        <v>45263</v>
      </c>
      <c r="I9468" s="20" t="s">
        <v>81</v>
      </c>
      <c r="K9468" s="57" t="str">
        <f>LeaveTracker[[#This Row],[Days]]&amp;" "&amp;LeaveTracker[[#This Row],[Type of Leave]]</f>
        <v>1 SL</v>
      </c>
      <c r="L9468" s="23">
        <v>1</v>
      </c>
      <c r="M9468" s="27"/>
    </row>
    <row r="9469" spans="1:13" ht="30" customHeight="1" x14ac:dyDescent="0.3">
      <c r="A9469" s="27">
        <f t="shared" si="120"/>
        <v>5274</v>
      </c>
      <c r="B9469" s="31">
        <v>45275</v>
      </c>
      <c r="C9469" s="31">
        <v>45259</v>
      </c>
      <c r="D9469" s="19" t="s">
        <v>1751</v>
      </c>
      <c r="E9469" s="20" t="str">
        <f>IF(ISBLANK(LeaveTracker[[#This Row],[Employee Name]]),"-----",VLOOKUP(LeaveTracker[[#This Row],[Employee Name]],'List of Employees'!$B$4:$H$767,7))</f>
        <v>EEO/CITY MARKET</v>
      </c>
      <c r="F9469" s="66" t="str">
        <f>IF(ISBLANK(LeaveTracker[[#This Row],[Employee Name]]),"-----",VLOOKUP(LeaveTracker[[#This Row],[Employee Name]],'List of Employees'!$B$4:$H$767,6))</f>
        <v>CASUAL</v>
      </c>
      <c r="G9469" s="24">
        <v>45255</v>
      </c>
      <c r="H9469" s="24">
        <v>45255</v>
      </c>
      <c r="I9469" s="20" t="s">
        <v>81</v>
      </c>
      <c r="K9469" s="57" t="str">
        <f>LeaveTracker[[#This Row],[Days]]&amp;" "&amp;LeaveTracker[[#This Row],[Type of Leave]]</f>
        <v>1 SL</v>
      </c>
      <c r="L9469" s="23">
        <v>1</v>
      </c>
      <c r="M9469" s="27"/>
    </row>
    <row r="9470" spans="1:13" ht="30" customHeight="1" x14ac:dyDescent="0.3">
      <c r="A9470" s="27">
        <f t="shared" si="120"/>
        <v>5275</v>
      </c>
      <c r="B9470" s="31">
        <v>45275</v>
      </c>
      <c r="C9470" s="31">
        <v>45259</v>
      </c>
      <c r="D9470" s="19" t="s">
        <v>1817</v>
      </c>
      <c r="E9470" s="20" t="str">
        <f>IF(ISBLANK(LeaveTracker[[#This Row],[Employee Name]]),"-----",VLOOKUP(LeaveTracker[[#This Row],[Employee Name]],'List of Employees'!$B$4:$H$767,7))</f>
        <v>EEO/CITY MARKET</v>
      </c>
      <c r="F9470" s="66" t="str">
        <f>IF(ISBLANK(LeaveTracker[[#This Row],[Employee Name]]),"-----",VLOOKUP(LeaveTracker[[#This Row],[Employee Name]],'List of Employees'!$B$4:$H$767,6))</f>
        <v>CASUAL</v>
      </c>
      <c r="G9470" s="24">
        <v>45268</v>
      </c>
      <c r="H9470" s="24">
        <v>45268</v>
      </c>
      <c r="I9470" s="20" t="s">
        <v>82</v>
      </c>
      <c r="K9470" s="57" t="str">
        <f ca="1">LeaveTracker[[#This Row],[Days]]&amp;" "&amp;LeaveTracker[[#This Row],[Type of Leave]]</f>
        <v>0 VL</v>
      </c>
      <c r="L9470" s="23">
        <f ca="1">NETWORKDAYS(LeaveTracker[[#This Row],[Start Date]],LeaveTracker[[#This Row],[End Date]],lstHolidays)</f>
        <v>0</v>
      </c>
      <c r="M9470" s="27"/>
    </row>
    <row r="9471" spans="1:13" ht="30" customHeight="1" x14ac:dyDescent="0.3">
      <c r="A9471" s="27">
        <v>5275</v>
      </c>
      <c r="B9471" s="31">
        <v>45275</v>
      </c>
      <c r="C9471" s="31">
        <v>45259</v>
      </c>
      <c r="D9471" s="19" t="s">
        <v>1817</v>
      </c>
      <c r="E9471" s="20" t="str">
        <f>IF(ISBLANK(LeaveTracker[[#This Row],[Employee Name]]),"-----",VLOOKUP(LeaveTracker[[#This Row],[Employee Name]],'List of Employees'!$B$4:$H$767,7))</f>
        <v>EEO/CITY MARKET</v>
      </c>
      <c r="F9471" s="66" t="str">
        <f>IF(ISBLANK(LeaveTracker[[#This Row],[Employee Name]]),"-----",VLOOKUP(LeaveTracker[[#This Row],[Employee Name]],'List of Employees'!$B$4:$H$767,6))</f>
        <v>CASUAL</v>
      </c>
      <c r="G9471" s="24">
        <v>45271</v>
      </c>
      <c r="H9471" s="24">
        <v>45272</v>
      </c>
      <c r="I9471" s="20" t="s">
        <v>82</v>
      </c>
      <c r="K9471" s="57" t="str">
        <f ca="1">LeaveTracker[[#This Row],[Days]]&amp;" "&amp;LeaveTracker[[#This Row],[Type of Leave]]</f>
        <v>2 VL</v>
      </c>
      <c r="L9471" s="23">
        <f ca="1">NETWORKDAYS(LeaveTracker[[#This Row],[Start Date]],LeaveTracker[[#This Row],[End Date]],lstHolidays)</f>
        <v>2</v>
      </c>
      <c r="M9471" s="27"/>
    </row>
    <row r="9472" spans="1:13" ht="30" customHeight="1" x14ac:dyDescent="0.3">
      <c r="A9472" s="27">
        <v>5275</v>
      </c>
      <c r="B9472" s="31">
        <v>45275</v>
      </c>
      <c r="C9472" s="31">
        <v>45259</v>
      </c>
      <c r="D9472" s="19" t="s">
        <v>1817</v>
      </c>
      <c r="E9472" s="20" t="str">
        <f>IF(ISBLANK(LeaveTracker[[#This Row],[Employee Name]]),"-----",VLOOKUP(LeaveTracker[[#This Row],[Employee Name]],'List of Employees'!$B$4:$H$767,7))</f>
        <v>EEO/CITY MARKET</v>
      </c>
      <c r="F9472" s="66" t="str">
        <f>IF(ISBLANK(LeaveTracker[[#This Row],[Employee Name]]),"-----",VLOOKUP(LeaveTracker[[#This Row],[Employee Name]],'List of Employees'!$B$4:$H$767,6))</f>
        <v>CASUAL</v>
      </c>
      <c r="G9472" s="24">
        <v>45274</v>
      </c>
      <c r="H9472" s="24">
        <v>45275</v>
      </c>
      <c r="I9472" s="20" t="s">
        <v>82</v>
      </c>
      <c r="K9472" s="57" t="str">
        <f ca="1">LeaveTracker[[#This Row],[Days]]&amp;" "&amp;LeaveTracker[[#This Row],[Type of Leave]]</f>
        <v>2 VL</v>
      </c>
      <c r="L9472" s="23">
        <f ca="1">NETWORKDAYS(LeaveTracker[[#This Row],[Start Date]],LeaveTracker[[#This Row],[End Date]],lstHolidays)</f>
        <v>2</v>
      </c>
      <c r="M9472" s="27"/>
    </row>
    <row r="9473" spans="1:13" ht="30" customHeight="1" x14ac:dyDescent="0.3">
      <c r="A9473" s="27">
        <f>A9470+1</f>
        <v>5276</v>
      </c>
      <c r="B9473" s="31">
        <v>45275</v>
      </c>
      <c r="C9473" s="31">
        <v>45259</v>
      </c>
      <c r="D9473" s="19" t="s">
        <v>1817</v>
      </c>
      <c r="E9473" s="20" t="str">
        <f>IF(ISBLANK(LeaveTracker[[#This Row],[Employee Name]]),"-----",VLOOKUP(LeaveTracker[[#This Row],[Employee Name]],'List of Employees'!$B$4:$H$767,7))</f>
        <v>EEO/CITY MARKET</v>
      </c>
      <c r="F9473" s="66" t="str">
        <f>IF(ISBLANK(LeaveTracker[[#This Row],[Employee Name]]),"-----",VLOOKUP(LeaveTracker[[#This Row],[Employee Name]],'List of Employees'!$B$4:$H$767,6))</f>
        <v>CASUAL</v>
      </c>
      <c r="G9473" s="24">
        <v>45282</v>
      </c>
      <c r="H9473" s="24">
        <v>45282</v>
      </c>
      <c r="I9473" s="20" t="s">
        <v>82</v>
      </c>
      <c r="K9473" s="57" t="str">
        <f ca="1">LeaveTracker[[#This Row],[Days]]&amp;" "&amp;LeaveTracker[[#This Row],[Type of Leave]]</f>
        <v>1 VL</v>
      </c>
      <c r="L9473" s="23">
        <f ca="1">NETWORKDAYS(LeaveTracker[[#This Row],[Start Date]],LeaveTracker[[#This Row],[End Date]],lstHolidays)</f>
        <v>1</v>
      </c>
      <c r="M9473" s="27"/>
    </row>
    <row r="9474" spans="1:13" ht="30" customHeight="1" x14ac:dyDescent="0.3">
      <c r="A9474" s="27">
        <v>5276</v>
      </c>
      <c r="B9474" s="31">
        <v>45275</v>
      </c>
      <c r="C9474" s="31">
        <v>45259</v>
      </c>
      <c r="D9474" s="19" t="s">
        <v>1817</v>
      </c>
      <c r="E9474" s="20" t="str">
        <f>IF(ISBLANK(LeaveTracker[[#This Row],[Employee Name]]),"-----",VLOOKUP(LeaveTracker[[#This Row],[Employee Name]],'List of Employees'!$B$4:$H$767,7))</f>
        <v>EEO/CITY MARKET</v>
      </c>
      <c r="F9474" s="66" t="str">
        <f>IF(ISBLANK(LeaveTracker[[#This Row],[Employee Name]]),"-----",VLOOKUP(LeaveTracker[[#This Row],[Employee Name]],'List of Employees'!$B$4:$H$767,6))</f>
        <v>CASUAL</v>
      </c>
      <c r="G9474" s="24">
        <v>45285</v>
      </c>
      <c r="H9474" s="24">
        <v>45286</v>
      </c>
      <c r="I9474" s="20" t="s">
        <v>82</v>
      </c>
      <c r="K9474" s="57" t="str">
        <f>LeaveTracker[[#This Row],[Days]]&amp;" "&amp;LeaveTracker[[#This Row],[Type of Leave]]</f>
        <v>2 VL</v>
      </c>
      <c r="L9474" s="23">
        <v>2</v>
      </c>
      <c r="M9474" s="27"/>
    </row>
    <row r="9475" spans="1:13" ht="30" customHeight="1" x14ac:dyDescent="0.3">
      <c r="A9475" s="27">
        <v>5276</v>
      </c>
      <c r="B9475" s="31">
        <v>45275</v>
      </c>
      <c r="C9475" s="31">
        <v>45259</v>
      </c>
      <c r="D9475" s="19" t="s">
        <v>1817</v>
      </c>
      <c r="E9475" s="20" t="str">
        <f>IF(ISBLANK(LeaveTracker[[#This Row],[Employee Name]]),"-----",VLOOKUP(LeaveTracker[[#This Row],[Employee Name]],'List of Employees'!$B$4:$H$767,7))</f>
        <v>EEO/CITY MARKET</v>
      </c>
      <c r="F9475" s="66" t="str">
        <f>IF(ISBLANK(LeaveTracker[[#This Row],[Employee Name]]),"-----",VLOOKUP(LeaveTracker[[#This Row],[Employee Name]],'List of Employees'!$B$4:$H$767,6))</f>
        <v>CASUAL</v>
      </c>
      <c r="G9475" s="24">
        <v>45288</v>
      </c>
      <c r="H9475" s="24">
        <v>45289</v>
      </c>
      <c r="I9475" s="20" t="s">
        <v>82</v>
      </c>
      <c r="K9475" s="57" t="str">
        <f ca="1">LeaveTracker[[#This Row],[Days]]&amp;" "&amp;LeaveTracker[[#This Row],[Type of Leave]]</f>
        <v>2 VL</v>
      </c>
      <c r="L9475" s="23">
        <f ca="1">NETWORKDAYS(LeaveTracker[[#This Row],[Start Date]],LeaveTracker[[#This Row],[End Date]],lstHolidays)</f>
        <v>2</v>
      </c>
      <c r="M9475" s="27"/>
    </row>
    <row r="9476" spans="1:13" ht="30" customHeight="1" x14ac:dyDescent="0.3">
      <c r="A9476" s="27">
        <f>A9473+1</f>
        <v>5277</v>
      </c>
      <c r="B9476" s="31">
        <v>45275</v>
      </c>
      <c r="C9476" s="31">
        <v>45266</v>
      </c>
      <c r="D9476" s="19" t="s">
        <v>1953</v>
      </c>
      <c r="E9476" s="20" t="str">
        <f>IF(ISBLANK(LeaveTracker[[#This Row],[Employee Name]]),"-----",VLOOKUP(LeaveTracker[[#This Row],[Employee Name]],'List of Employees'!$B$4:$H$767,7))</f>
        <v>CENRO</v>
      </c>
      <c r="F9476" s="66" t="str">
        <f>IF(ISBLANK(LeaveTracker[[#This Row],[Employee Name]]),"-----",VLOOKUP(LeaveTracker[[#This Row],[Employee Name]],'List of Employees'!$B$4:$H$767,6))</f>
        <v>CASUAL</v>
      </c>
      <c r="G9476" s="24">
        <v>45235</v>
      </c>
      <c r="H9476" s="24">
        <v>45235</v>
      </c>
      <c r="I9476" s="20" t="s">
        <v>81</v>
      </c>
      <c r="K9476" s="57" t="str">
        <f>LeaveTracker[[#This Row],[Days]]&amp;" "&amp;LeaveTracker[[#This Row],[Type of Leave]]</f>
        <v>1 SL</v>
      </c>
      <c r="L9476" s="23">
        <v>1</v>
      </c>
      <c r="M9476" s="27"/>
    </row>
    <row r="9477" spans="1:13" ht="30" customHeight="1" x14ac:dyDescent="0.3">
      <c r="A9477" s="27">
        <f t="shared" si="120"/>
        <v>5278</v>
      </c>
      <c r="B9477" s="31">
        <v>45275</v>
      </c>
      <c r="C9477" s="31">
        <v>45266</v>
      </c>
      <c r="D9477" s="19" t="s">
        <v>1035</v>
      </c>
      <c r="E9477" s="20" t="str">
        <f>IF(ISBLANK(LeaveTracker[[#This Row],[Employee Name]]),"-----",VLOOKUP(LeaveTracker[[#This Row],[Employee Name]],'List of Employees'!$B$4:$H$767,7))</f>
        <v>CENRO</v>
      </c>
      <c r="F9477" s="66" t="str">
        <f>IF(ISBLANK(LeaveTracker[[#This Row],[Employee Name]]),"-----",VLOOKUP(LeaveTracker[[#This Row],[Employee Name]],'List of Employees'!$B$4:$H$767,6))</f>
        <v>PERMANENT</v>
      </c>
      <c r="G9477" s="24">
        <v>45257</v>
      </c>
      <c r="H9477" s="24">
        <v>45265</v>
      </c>
      <c r="I9477" s="20" t="s">
        <v>82</v>
      </c>
      <c r="K9477" s="57" t="str">
        <f>LeaveTracker[[#This Row],[Days]]&amp;" "&amp;LeaveTracker[[#This Row],[Type of Leave]]</f>
        <v>7 VL</v>
      </c>
      <c r="L9477" s="23">
        <v>7</v>
      </c>
      <c r="M9477" s="27"/>
    </row>
    <row r="9478" spans="1:13" ht="30" customHeight="1" x14ac:dyDescent="0.3">
      <c r="A9478" s="27">
        <f t="shared" si="120"/>
        <v>5279</v>
      </c>
      <c r="B9478" s="31">
        <v>45275</v>
      </c>
      <c r="C9478" s="31">
        <v>45261</v>
      </c>
      <c r="D9478" s="19" t="s">
        <v>596</v>
      </c>
      <c r="E9478" s="20" t="str">
        <f>IF(ISBLANK(LeaveTracker[[#This Row],[Employee Name]]),"-----",VLOOKUP(LeaveTracker[[#This Row],[Employee Name]],'List of Employees'!$B$4:$H$767,7))</f>
        <v>MAHOGANY MARKET</v>
      </c>
      <c r="F9478" s="66" t="str">
        <f>IF(ISBLANK(LeaveTracker[[#This Row],[Employee Name]]),"-----",VLOOKUP(LeaveTracker[[#This Row],[Employee Name]],'List of Employees'!$B$4:$H$767,6))</f>
        <v>PERMANENT</v>
      </c>
      <c r="G9478" s="24">
        <v>45258</v>
      </c>
      <c r="H9478" s="24">
        <v>45258</v>
      </c>
      <c r="I9478" s="20" t="s">
        <v>81</v>
      </c>
      <c r="K9478" s="57" t="str">
        <f ca="1">LeaveTracker[[#This Row],[Days]]&amp;" "&amp;LeaveTracker[[#This Row],[Type of Leave]]</f>
        <v>1 SL</v>
      </c>
      <c r="L9478" s="23">
        <f ca="1">NETWORKDAYS(LeaveTracker[[#This Row],[Start Date]],LeaveTracker[[#This Row],[End Date]],lstHolidays)</f>
        <v>1</v>
      </c>
      <c r="M9478" s="27"/>
    </row>
    <row r="9479" spans="1:13" ht="30" customHeight="1" x14ac:dyDescent="0.3">
      <c r="A9479" s="27">
        <f t="shared" si="120"/>
        <v>5280</v>
      </c>
      <c r="B9479" s="31">
        <v>45275</v>
      </c>
      <c r="C9479" s="31">
        <v>45264</v>
      </c>
      <c r="D9479" s="19" t="s">
        <v>1896</v>
      </c>
      <c r="E9479" s="20" t="str">
        <f>IF(ISBLANK(LeaveTracker[[#This Row],[Employee Name]]),"-----",VLOOKUP(LeaveTracker[[#This Row],[Employee Name]],'List of Employees'!$B$4:$H$767,7))</f>
        <v>MAHOGANY MARKET</v>
      </c>
      <c r="F9479" s="66" t="str">
        <f>IF(ISBLANK(LeaveTracker[[#This Row],[Employee Name]]),"-----",VLOOKUP(LeaveTracker[[#This Row],[Employee Name]],'List of Employees'!$B$4:$H$767,6))</f>
        <v>CASUAL</v>
      </c>
      <c r="G9479" s="24">
        <v>45269</v>
      </c>
      <c r="H9479" s="24">
        <v>45269</v>
      </c>
      <c r="I9479" s="20" t="s">
        <v>82</v>
      </c>
      <c r="K9479" s="57" t="str">
        <f>LeaveTracker[[#This Row],[Days]]&amp;" "&amp;LeaveTracker[[#This Row],[Type of Leave]]</f>
        <v>1 VL</v>
      </c>
      <c r="L9479" s="23">
        <v>1</v>
      </c>
      <c r="M9479" s="27"/>
    </row>
    <row r="9480" spans="1:13" ht="30" customHeight="1" x14ac:dyDescent="0.3">
      <c r="A9480" s="27">
        <v>5280</v>
      </c>
      <c r="B9480" s="31">
        <v>45275</v>
      </c>
      <c r="C9480" s="31">
        <v>45264</v>
      </c>
      <c r="D9480" s="19" t="s">
        <v>1896</v>
      </c>
      <c r="E9480" s="20" t="str">
        <f>IF(ISBLANK(LeaveTracker[[#This Row],[Employee Name]]),"-----",VLOOKUP(LeaveTracker[[#This Row],[Employee Name]],'List of Employees'!$B$4:$H$767,7))</f>
        <v>MAHOGANY MARKET</v>
      </c>
      <c r="F9480" s="66" t="str">
        <f>IF(ISBLANK(LeaveTracker[[#This Row],[Employee Name]]),"-----",VLOOKUP(LeaveTracker[[#This Row],[Employee Name]],'List of Employees'!$B$4:$H$767,6))</f>
        <v>CASUAL</v>
      </c>
      <c r="G9480" s="24">
        <v>45272</v>
      </c>
      <c r="H9480" s="24">
        <v>45272</v>
      </c>
      <c r="I9480" s="20" t="s">
        <v>82</v>
      </c>
      <c r="K9480" s="57" t="str">
        <f ca="1">LeaveTracker[[#This Row],[Days]]&amp;" "&amp;LeaveTracker[[#This Row],[Type of Leave]]</f>
        <v>1 VL</v>
      </c>
      <c r="L9480" s="23">
        <f ca="1">NETWORKDAYS(LeaveTracker[[#This Row],[Start Date]],LeaveTracker[[#This Row],[End Date]],lstHolidays)</f>
        <v>1</v>
      </c>
      <c r="M9480" s="27"/>
    </row>
    <row r="9481" spans="1:13" ht="30" customHeight="1" x14ac:dyDescent="0.3">
      <c r="A9481" s="27">
        <v>5280</v>
      </c>
      <c r="B9481" s="31">
        <v>45275</v>
      </c>
      <c r="C9481" s="31">
        <v>45264</v>
      </c>
      <c r="D9481" s="19" t="s">
        <v>1896</v>
      </c>
      <c r="E9481" s="20" t="str">
        <f>IF(ISBLANK(LeaveTracker[[#This Row],[Employee Name]]),"-----",VLOOKUP(LeaveTracker[[#This Row],[Employee Name]],'List of Employees'!$B$4:$H$767,7))</f>
        <v>MAHOGANY MARKET</v>
      </c>
      <c r="F9481" s="66" t="str">
        <f>IF(ISBLANK(LeaveTracker[[#This Row],[Employee Name]]),"-----",VLOOKUP(LeaveTracker[[#This Row],[Employee Name]],'List of Employees'!$B$4:$H$767,6))</f>
        <v>CASUAL</v>
      </c>
      <c r="G9481" s="24">
        <v>45275</v>
      </c>
      <c r="H9481" s="24">
        <v>45275</v>
      </c>
      <c r="I9481" s="20" t="s">
        <v>82</v>
      </c>
      <c r="K9481" s="57" t="str">
        <f ca="1">LeaveTracker[[#This Row],[Days]]&amp;" "&amp;LeaveTracker[[#This Row],[Type of Leave]]</f>
        <v>1 VL</v>
      </c>
      <c r="L9481" s="23">
        <f ca="1">NETWORKDAYS(LeaveTracker[[#This Row],[Start Date]],LeaveTracker[[#This Row],[End Date]],lstHolidays)</f>
        <v>1</v>
      </c>
      <c r="M9481" s="27"/>
    </row>
    <row r="9482" spans="1:13" ht="30" customHeight="1" x14ac:dyDescent="0.3">
      <c r="A9482" s="27">
        <v>5280</v>
      </c>
      <c r="B9482" s="31">
        <v>45275</v>
      </c>
      <c r="C9482" s="31">
        <v>45264</v>
      </c>
      <c r="D9482" s="19" t="s">
        <v>1896</v>
      </c>
      <c r="E9482" s="20" t="str">
        <f>IF(ISBLANK(LeaveTracker[[#This Row],[Employee Name]]),"-----",VLOOKUP(LeaveTracker[[#This Row],[Employee Name]],'List of Employees'!$B$4:$H$767,7))</f>
        <v>MAHOGANY MARKET</v>
      </c>
      <c r="F9482" s="66" t="str">
        <f>IF(ISBLANK(LeaveTracker[[#This Row],[Employee Name]]),"-----",VLOOKUP(LeaveTracker[[#This Row],[Employee Name]],'List of Employees'!$B$4:$H$767,6))</f>
        <v>CASUAL</v>
      </c>
      <c r="G9482" s="24">
        <v>45279</v>
      </c>
      <c r="H9482" s="24">
        <v>45279</v>
      </c>
      <c r="I9482" s="20" t="s">
        <v>82</v>
      </c>
      <c r="K9482" s="57" t="str">
        <f ca="1">LeaveTracker[[#This Row],[Days]]&amp;" "&amp;LeaveTracker[[#This Row],[Type of Leave]]</f>
        <v>1 VL</v>
      </c>
      <c r="L9482" s="23">
        <f ca="1">NETWORKDAYS(LeaveTracker[[#This Row],[Start Date]],LeaveTracker[[#This Row],[End Date]],lstHolidays)</f>
        <v>1</v>
      </c>
      <c r="M9482" s="27"/>
    </row>
    <row r="9483" spans="1:13" ht="30" customHeight="1" x14ac:dyDescent="0.3">
      <c r="A9483" s="27">
        <v>5280</v>
      </c>
      <c r="B9483" s="31">
        <v>45275</v>
      </c>
      <c r="C9483" s="31">
        <v>45264</v>
      </c>
      <c r="D9483" s="19" t="s">
        <v>1896</v>
      </c>
      <c r="E9483" s="20" t="str">
        <f>IF(ISBLANK(LeaveTracker[[#This Row],[Employee Name]]),"-----",VLOOKUP(LeaveTracker[[#This Row],[Employee Name]],'List of Employees'!$B$4:$H$767,7))</f>
        <v>MAHOGANY MARKET</v>
      </c>
      <c r="F9483" s="66" t="str">
        <f>IF(ISBLANK(LeaveTracker[[#This Row],[Employee Name]]),"-----",VLOOKUP(LeaveTracker[[#This Row],[Employee Name]],'List of Employees'!$B$4:$H$767,6))</f>
        <v>CASUAL</v>
      </c>
      <c r="G9483" s="24">
        <v>45286</v>
      </c>
      <c r="H9483" s="24">
        <v>45286</v>
      </c>
      <c r="I9483" s="20" t="s">
        <v>82</v>
      </c>
      <c r="K9483" s="57" t="str">
        <f ca="1">LeaveTracker[[#This Row],[Days]]&amp;" "&amp;LeaveTracker[[#This Row],[Type of Leave]]</f>
        <v>0 VL</v>
      </c>
      <c r="L9483" s="23">
        <f ca="1">NETWORKDAYS(LeaveTracker[[#This Row],[Start Date]],LeaveTracker[[#This Row],[End Date]],lstHolidays)</f>
        <v>0</v>
      </c>
      <c r="M9483" s="27"/>
    </row>
    <row r="9484" spans="1:13" ht="30" customHeight="1" x14ac:dyDescent="0.3">
      <c r="A9484" s="27">
        <f>A9479+1</f>
        <v>5281</v>
      </c>
      <c r="B9484" s="31">
        <v>45275</v>
      </c>
      <c r="C9484" s="31">
        <v>45261</v>
      </c>
      <c r="D9484" s="19" t="s">
        <v>1830</v>
      </c>
      <c r="E9484" s="20" t="str">
        <f>IF(ISBLANK(LeaveTracker[[#This Row],[Employee Name]]),"-----",VLOOKUP(LeaveTracker[[#This Row],[Employee Name]],'List of Employees'!$B$4:$H$767,7))</f>
        <v>ONT</v>
      </c>
      <c r="F9484" s="66" t="str">
        <f>IF(ISBLANK(LeaveTracker[[#This Row],[Employee Name]]),"-----",VLOOKUP(LeaveTracker[[#This Row],[Employee Name]],'List of Employees'!$B$4:$H$767,6))</f>
        <v>CASUAL</v>
      </c>
      <c r="G9484" s="24">
        <v>45267</v>
      </c>
      <c r="H9484" s="24">
        <v>45268</v>
      </c>
      <c r="I9484" s="20" t="s">
        <v>82</v>
      </c>
      <c r="K9484" s="57" t="str">
        <f ca="1">LeaveTracker[[#This Row],[Days]]&amp;" "&amp;LeaveTracker[[#This Row],[Type of Leave]]</f>
        <v>1 VL</v>
      </c>
      <c r="L9484" s="23">
        <f ca="1">NETWORKDAYS(LeaveTracker[[#This Row],[Start Date]],LeaveTracker[[#This Row],[End Date]],lstHolidays)</f>
        <v>1</v>
      </c>
      <c r="M9484" s="27"/>
    </row>
    <row r="9485" spans="1:13" ht="30" customHeight="1" x14ac:dyDescent="0.3">
      <c r="A9485" s="27">
        <v>5281</v>
      </c>
      <c r="B9485" s="31">
        <v>45275</v>
      </c>
      <c r="C9485" s="31">
        <v>45261</v>
      </c>
      <c r="D9485" s="19" t="s">
        <v>1830</v>
      </c>
      <c r="E9485" s="20" t="str">
        <f>IF(ISBLANK(LeaveTracker[[#This Row],[Employee Name]]),"-----",VLOOKUP(LeaveTracker[[#This Row],[Employee Name]],'List of Employees'!$B$4:$H$767,7))</f>
        <v>ONT</v>
      </c>
      <c r="F9485" s="66" t="str">
        <f>IF(ISBLANK(LeaveTracker[[#This Row],[Employee Name]]),"-----",VLOOKUP(LeaveTracker[[#This Row],[Employee Name]],'List of Employees'!$B$4:$H$767,6))</f>
        <v>CASUAL</v>
      </c>
      <c r="G9485" s="24">
        <v>45288</v>
      </c>
      <c r="H9485" s="24">
        <v>45289</v>
      </c>
      <c r="I9485" s="20" t="s">
        <v>82</v>
      </c>
      <c r="K9485" s="57" t="str">
        <f ca="1">LeaveTracker[[#This Row],[Days]]&amp;" "&amp;LeaveTracker[[#This Row],[Type of Leave]]</f>
        <v>2 VL</v>
      </c>
      <c r="L9485" s="23">
        <f ca="1">NETWORKDAYS(LeaveTracker[[#This Row],[Start Date]],LeaveTracker[[#This Row],[End Date]],lstHolidays)</f>
        <v>2</v>
      </c>
      <c r="M9485" s="27"/>
    </row>
    <row r="9486" spans="1:13" ht="30" customHeight="1" x14ac:dyDescent="0.3">
      <c r="A9486" s="27">
        <f>A9484+1</f>
        <v>5282</v>
      </c>
      <c r="B9486" s="31">
        <v>45275</v>
      </c>
      <c r="C9486" s="31">
        <v>45261</v>
      </c>
      <c r="D9486" s="19" t="s">
        <v>111</v>
      </c>
      <c r="E9486" s="20" t="str">
        <f>IF(ISBLANK(LeaveTracker[[#This Row],[Employee Name]]),"-----",VLOOKUP(LeaveTracker[[#This Row],[Employee Name]],'List of Employees'!$B$4:$H$767,7))</f>
        <v>ONT</v>
      </c>
      <c r="F9486" s="66" t="str">
        <f>IF(ISBLANK(LeaveTracker[[#This Row],[Employee Name]]),"-----",VLOOKUP(LeaveTracker[[#This Row],[Employee Name]],'List of Employees'!$B$4:$H$767,6))</f>
        <v>PERMANENT</v>
      </c>
      <c r="G9486" s="24">
        <v>45258</v>
      </c>
      <c r="H9486" s="24">
        <v>45258</v>
      </c>
      <c r="I9486" s="20" t="s">
        <v>81</v>
      </c>
      <c r="K9486" s="57" t="str">
        <f ca="1">LeaveTracker[[#This Row],[Days]]&amp;" "&amp;LeaveTracker[[#This Row],[Type of Leave]]</f>
        <v>1 SL</v>
      </c>
      <c r="L9486" s="23">
        <f ca="1">NETWORKDAYS(LeaveTracker[[#This Row],[Start Date]],LeaveTracker[[#This Row],[End Date]],lstHolidays)</f>
        <v>1</v>
      </c>
      <c r="M9486" s="27"/>
    </row>
    <row r="9487" spans="1:13" ht="30" customHeight="1" x14ac:dyDescent="0.3">
      <c r="A9487" s="27">
        <f t="shared" si="120"/>
        <v>5283</v>
      </c>
      <c r="B9487" s="31">
        <v>45275</v>
      </c>
      <c r="C9487" s="31">
        <v>45257</v>
      </c>
      <c r="D9487" s="19" t="s">
        <v>1036</v>
      </c>
      <c r="E9487" s="20" t="str">
        <f>IF(ISBLANK(LeaveTracker[[#This Row],[Employee Name]]),"-----",VLOOKUP(LeaveTracker[[#This Row],[Employee Name]],'List of Employees'!$B$4:$H$767,7))</f>
        <v>ONT</v>
      </c>
      <c r="F9487" s="66" t="str">
        <f>IF(ISBLANK(LeaveTracker[[#This Row],[Employee Name]]),"-----",VLOOKUP(LeaveTracker[[#This Row],[Employee Name]],'List of Employees'!$B$4:$H$767,6))</f>
        <v>PERMANENT</v>
      </c>
      <c r="G9487" s="24">
        <v>45289</v>
      </c>
      <c r="H9487" s="24">
        <v>45289</v>
      </c>
      <c r="I9487" s="20" t="s">
        <v>82</v>
      </c>
      <c r="K9487" s="57" t="str">
        <f ca="1">LeaveTracker[[#This Row],[Days]]&amp;" "&amp;LeaveTracker[[#This Row],[Type of Leave]]</f>
        <v>1 VL</v>
      </c>
      <c r="L9487" s="23">
        <f ca="1">NETWORKDAYS(LeaveTracker[[#This Row],[Start Date]],LeaveTracker[[#This Row],[End Date]],lstHolidays)</f>
        <v>1</v>
      </c>
      <c r="M9487" s="27"/>
    </row>
    <row r="9488" spans="1:13" ht="30" customHeight="1" x14ac:dyDescent="0.3">
      <c r="A9488" s="27">
        <f t="shared" si="120"/>
        <v>5284</v>
      </c>
      <c r="B9488" s="31">
        <v>45275</v>
      </c>
      <c r="C9488" s="31">
        <v>45257</v>
      </c>
      <c r="D9488" s="19" t="s">
        <v>1036</v>
      </c>
      <c r="E9488" s="20" t="str">
        <f>IF(ISBLANK(LeaveTracker[[#This Row],[Employee Name]]),"-----",VLOOKUP(LeaveTracker[[#This Row],[Employee Name]],'List of Employees'!$B$4:$H$767,7))</f>
        <v>ONT</v>
      </c>
      <c r="F9488" s="66" t="str">
        <f>IF(ISBLANK(LeaveTracker[[#This Row],[Employee Name]]),"-----",VLOOKUP(LeaveTracker[[#This Row],[Employee Name]],'List of Employees'!$B$4:$H$767,6))</f>
        <v>PERMANENT</v>
      </c>
      <c r="G9488" s="24">
        <v>45286</v>
      </c>
      <c r="H9488" s="24">
        <v>45286</v>
      </c>
      <c r="I9488" s="20" t="s">
        <v>297</v>
      </c>
      <c r="J9488" s="42" t="s">
        <v>1000</v>
      </c>
      <c r="K9488" s="57" t="str">
        <f ca="1">LeaveTracker[[#This Row],[Days]]&amp;" "&amp;LeaveTracker[[#This Row],[Type of Leave]]</f>
        <v>0 OTHER</v>
      </c>
      <c r="L9488" s="23">
        <f ca="1">NETWORKDAYS(LeaveTracker[[#This Row],[Start Date]],LeaveTracker[[#This Row],[End Date]],lstHolidays)</f>
        <v>0</v>
      </c>
      <c r="M9488" s="27"/>
    </row>
    <row r="9489" spans="1:13" ht="30" customHeight="1" x14ac:dyDescent="0.3">
      <c r="A9489" s="27">
        <f t="shared" si="120"/>
        <v>5285</v>
      </c>
      <c r="B9489" s="31">
        <v>45275</v>
      </c>
      <c r="C9489" s="31">
        <v>45258</v>
      </c>
      <c r="D9489" s="19" t="s">
        <v>1264</v>
      </c>
      <c r="E9489" s="20" t="str">
        <f>IF(ISBLANK(LeaveTracker[[#This Row],[Employee Name]]),"-----",VLOOKUP(LeaveTracker[[#This Row],[Employee Name]],'List of Employees'!$B$4:$H$767,7))</f>
        <v>CHO</v>
      </c>
      <c r="F9489" s="66" t="str">
        <f>IF(ISBLANK(LeaveTracker[[#This Row],[Employee Name]]),"-----",VLOOKUP(LeaveTracker[[#This Row],[Employee Name]],'List of Employees'!$B$4:$H$767,6))</f>
        <v>PERMANENT</v>
      </c>
      <c r="G9489" s="24">
        <v>45271</v>
      </c>
      <c r="H9489" s="24">
        <v>45274</v>
      </c>
      <c r="I9489" s="20" t="s">
        <v>82</v>
      </c>
      <c r="K9489" s="57" t="str">
        <f ca="1">LeaveTracker[[#This Row],[Days]]&amp;" "&amp;LeaveTracker[[#This Row],[Type of Leave]]</f>
        <v>4 VL</v>
      </c>
      <c r="L9489" s="23">
        <f ca="1">NETWORKDAYS(LeaveTracker[[#This Row],[Start Date]],LeaveTracker[[#This Row],[End Date]],lstHolidays)</f>
        <v>4</v>
      </c>
      <c r="M9489" s="27"/>
    </row>
    <row r="9490" spans="1:13" ht="30" customHeight="1" x14ac:dyDescent="0.3">
      <c r="A9490" s="27">
        <f t="shared" si="120"/>
        <v>5286</v>
      </c>
      <c r="B9490" s="31">
        <v>45275</v>
      </c>
      <c r="C9490" s="31">
        <v>45257</v>
      </c>
      <c r="D9490" s="19" t="s">
        <v>205</v>
      </c>
      <c r="E9490" s="20" t="str">
        <f>IF(ISBLANK(LeaveTracker[[#This Row],[Employee Name]]),"-----",VLOOKUP(LeaveTracker[[#This Row],[Employee Name]],'List of Employees'!$B$4:$H$767,7))</f>
        <v>ONT</v>
      </c>
      <c r="F9490" s="66" t="str">
        <f>IF(ISBLANK(LeaveTracker[[#This Row],[Employee Name]]),"-----",VLOOKUP(LeaveTracker[[#This Row],[Employee Name]],'List of Employees'!$B$4:$H$767,6))</f>
        <v>PERMANENT</v>
      </c>
      <c r="G9490" s="24">
        <v>45262</v>
      </c>
      <c r="H9490" s="24">
        <v>45263</v>
      </c>
      <c r="I9490" s="20" t="s">
        <v>82</v>
      </c>
      <c r="K9490" s="57" t="str">
        <f>LeaveTracker[[#This Row],[Days]]&amp;" "&amp;LeaveTracker[[#This Row],[Type of Leave]]</f>
        <v>2 VL</v>
      </c>
      <c r="L9490" s="23">
        <v>2</v>
      </c>
      <c r="M9490" s="27"/>
    </row>
    <row r="9491" spans="1:13" ht="30" customHeight="1" x14ac:dyDescent="0.3">
      <c r="A9491" s="27">
        <v>5286</v>
      </c>
      <c r="B9491" s="31">
        <v>45275</v>
      </c>
      <c r="C9491" s="31">
        <v>45258</v>
      </c>
      <c r="D9491" s="19" t="s">
        <v>205</v>
      </c>
      <c r="E9491" s="20" t="str">
        <f>IF(ISBLANK(LeaveTracker[[#This Row],[Employee Name]]),"-----",VLOOKUP(LeaveTracker[[#This Row],[Employee Name]],'List of Employees'!$B$4:$H$767,7))</f>
        <v>ONT</v>
      </c>
      <c r="F9491" s="66" t="str">
        <f>IF(ISBLANK(LeaveTracker[[#This Row],[Employee Name]]),"-----",VLOOKUP(LeaveTracker[[#This Row],[Employee Name]],'List of Employees'!$B$4:$H$767,6))</f>
        <v>PERMANENT</v>
      </c>
      <c r="G9491" s="24">
        <v>45267</v>
      </c>
      <c r="H9491" s="24">
        <v>45267</v>
      </c>
      <c r="I9491" s="20" t="s">
        <v>82</v>
      </c>
      <c r="K9491" s="57" t="str">
        <f ca="1">LeaveTracker[[#This Row],[Days]]&amp;" "&amp;LeaveTracker[[#This Row],[Type of Leave]]</f>
        <v>1 VL</v>
      </c>
      <c r="L9491" s="23">
        <f ca="1">NETWORKDAYS(LeaveTracker[[#This Row],[Start Date]],LeaveTracker[[#This Row],[End Date]],lstHolidays)</f>
        <v>1</v>
      </c>
      <c r="M9491" s="27"/>
    </row>
    <row r="9492" spans="1:13" ht="30" customHeight="1" x14ac:dyDescent="0.3">
      <c r="A9492" s="27">
        <f>A9490+1</f>
        <v>5287</v>
      </c>
      <c r="B9492" s="31">
        <v>45275</v>
      </c>
      <c r="C9492" s="31">
        <v>45264</v>
      </c>
      <c r="D9492" s="19" t="s">
        <v>1867</v>
      </c>
      <c r="E9492" s="20" t="str">
        <f>IF(ISBLANK(LeaveTracker[[#This Row],[Employee Name]]),"-----",VLOOKUP(LeaveTracker[[#This Row],[Employee Name]],'List of Employees'!$B$4:$H$767,7))</f>
        <v>GSO</v>
      </c>
      <c r="F9492" s="66" t="str">
        <f>IF(ISBLANK(LeaveTracker[[#This Row],[Employee Name]]),"-----",VLOOKUP(LeaveTracker[[#This Row],[Employee Name]],'List of Employees'!$B$4:$H$767,6))</f>
        <v>CASUAL</v>
      </c>
      <c r="G9492" s="24">
        <v>45260</v>
      </c>
      <c r="H9492" s="24">
        <v>45261</v>
      </c>
      <c r="I9492" s="20" t="s">
        <v>81</v>
      </c>
      <c r="K9492" s="57" t="str">
        <f ca="1">LeaveTracker[[#This Row],[Days]]&amp;" "&amp;LeaveTracker[[#This Row],[Type of Leave]]</f>
        <v>1 SL</v>
      </c>
      <c r="L9492" s="23">
        <f ca="1">NETWORKDAYS(LeaveTracker[[#This Row],[Start Date]],LeaveTracker[[#This Row],[End Date]],lstHolidays)</f>
        <v>1</v>
      </c>
      <c r="M9492" s="27"/>
    </row>
    <row r="9493" spans="1:13" ht="30" customHeight="1" x14ac:dyDescent="0.3">
      <c r="A9493" s="27">
        <f t="shared" si="120"/>
        <v>5288</v>
      </c>
      <c r="B9493" s="31">
        <v>45275</v>
      </c>
      <c r="C9493" s="31">
        <v>45260</v>
      </c>
      <c r="D9493" s="19" t="s">
        <v>2130</v>
      </c>
      <c r="E9493" s="20" t="str">
        <f>IF(ISBLANK(LeaveTracker[[#This Row],[Employee Name]]),"-----",VLOOKUP(LeaveTracker[[#This Row],[Employee Name]],'List of Employees'!$B$4:$H$767,7))</f>
        <v>GSO</v>
      </c>
      <c r="F9493" s="66" t="str">
        <f>IF(ISBLANK(LeaveTracker[[#This Row],[Employee Name]]),"-----",VLOOKUP(LeaveTracker[[#This Row],[Employee Name]],'List of Employees'!$B$4:$H$767,6))</f>
        <v>PERMANENT</v>
      </c>
      <c r="G9493" s="24">
        <v>45258</v>
      </c>
      <c r="H9493" s="24">
        <v>45259</v>
      </c>
      <c r="I9493" s="20" t="s">
        <v>81</v>
      </c>
      <c r="K9493" s="57" t="str">
        <f ca="1">LeaveTracker[[#This Row],[Days]]&amp;" "&amp;LeaveTracker[[#This Row],[Type of Leave]]</f>
        <v>2 SL</v>
      </c>
      <c r="L9493" s="23">
        <f ca="1">NETWORKDAYS(LeaveTracker[[#This Row],[Start Date]],LeaveTracker[[#This Row],[End Date]],lstHolidays)</f>
        <v>2</v>
      </c>
      <c r="M9493" s="27"/>
    </row>
    <row r="9494" spans="1:13" ht="30" customHeight="1" x14ac:dyDescent="0.3">
      <c r="A9494" s="27">
        <f t="shared" si="120"/>
        <v>5289</v>
      </c>
      <c r="B9494" s="31">
        <v>45275</v>
      </c>
      <c r="C9494" s="31">
        <v>45250</v>
      </c>
      <c r="D9494" s="19" t="s">
        <v>875</v>
      </c>
      <c r="E9494" s="20" t="str">
        <f>IF(ISBLANK(LeaveTracker[[#This Row],[Employee Name]]),"-----",VLOOKUP(LeaveTracker[[#This Row],[Employee Name]],'List of Employees'!$B$4:$H$767,7))</f>
        <v>GSO</v>
      </c>
      <c r="F9494" s="66" t="str">
        <f>IF(ISBLANK(LeaveTracker[[#This Row],[Employee Name]]),"-----",VLOOKUP(LeaveTracker[[#This Row],[Employee Name]],'List of Employees'!$B$4:$H$767,6))</f>
        <v>PERMANENT</v>
      </c>
      <c r="G9494" s="24">
        <v>45278</v>
      </c>
      <c r="H9494" s="24">
        <v>45280</v>
      </c>
      <c r="I9494" s="20" t="s">
        <v>82</v>
      </c>
      <c r="K9494" s="57" t="str">
        <f ca="1">LeaveTracker[[#This Row],[Days]]&amp;" "&amp;LeaveTracker[[#This Row],[Type of Leave]]</f>
        <v>3 VL</v>
      </c>
      <c r="L9494" s="23">
        <f ca="1">NETWORKDAYS(LeaveTracker[[#This Row],[Start Date]],LeaveTracker[[#This Row],[End Date]],lstHolidays)</f>
        <v>3</v>
      </c>
      <c r="M9494" s="27"/>
    </row>
    <row r="9495" spans="1:13" ht="30" customHeight="1" x14ac:dyDescent="0.3">
      <c r="A9495" s="27">
        <f t="shared" si="120"/>
        <v>5290</v>
      </c>
      <c r="B9495" s="31">
        <v>45275</v>
      </c>
      <c r="C9495" s="31">
        <v>45253</v>
      </c>
      <c r="D9495" s="19" t="s">
        <v>759</v>
      </c>
      <c r="E9495" s="20" t="str">
        <f>IF(ISBLANK(LeaveTracker[[#This Row],[Employee Name]]),"-----",VLOOKUP(LeaveTracker[[#This Row],[Employee Name]],'List of Employees'!$B$4:$H$767,7))</f>
        <v>CTO</v>
      </c>
      <c r="F9495" s="66" t="str">
        <f>IF(ISBLANK(LeaveTracker[[#This Row],[Employee Name]]),"-----",VLOOKUP(LeaveTracker[[#This Row],[Employee Name]],'List of Employees'!$B$4:$H$767,6))</f>
        <v>PERMANENT</v>
      </c>
      <c r="G9495" s="24">
        <v>45259</v>
      </c>
      <c r="H9495" s="24">
        <v>45260</v>
      </c>
      <c r="I9495" s="20" t="s">
        <v>82</v>
      </c>
      <c r="K9495" s="57" t="str">
        <f>LeaveTracker[[#This Row],[Days]]&amp;" "&amp;LeaveTracker[[#This Row],[Type of Leave]]</f>
        <v>2 VL</v>
      </c>
      <c r="L9495" s="23">
        <v>2</v>
      </c>
      <c r="M9495" s="27"/>
    </row>
    <row r="9496" spans="1:13" ht="30" customHeight="1" x14ac:dyDescent="0.3">
      <c r="A9496" s="27">
        <f t="shared" si="120"/>
        <v>5291</v>
      </c>
      <c r="B9496" s="31">
        <v>45275</v>
      </c>
      <c r="C9496" s="31">
        <v>45260</v>
      </c>
      <c r="D9496" s="19" t="s">
        <v>1014</v>
      </c>
      <c r="E9496" s="20" t="str">
        <f>IF(ISBLANK(LeaveTracker[[#This Row],[Employee Name]]),"-----",VLOOKUP(LeaveTracker[[#This Row],[Employee Name]],'List of Employees'!$B$4:$H$767,7))</f>
        <v>LANDTAX</v>
      </c>
      <c r="F9496" s="66" t="str">
        <f>IF(ISBLANK(LeaveTracker[[#This Row],[Employee Name]]),"-----",VLOOKUP(LeaveTracker[[#This Row],[Employee Name]],'List of Employees'!$B$4:$H$767,6))</f>
        <v>PERMANENT</v>
      </c>
      <c r="G9496" s="24">
        <v>45264</v>
      </c>
      <c r="H9496" s="24">
        <v>45264</v>
      </c>
      <c r="I9496" s="20" t="s">
        <v>82</v>
      </c>
      <c r="K9496" s="57" t="str">
        <f ca="1">LeaveTracker[[#This Row],[Days]]&amp;" "&amp;LeaveTracker[[#This Row],[Type of Leave]]</f>
        <v>1 VL</v>
      </c>
      <c r="L9496" s="23">
        <f ca="1">NETWORKDAYS(LeaveTracker[[#This Row],[Start Date]],LeaveTracker[[#This Row],[End Date]],lstHolidays)</f>
        <v>1</v>
      </c>
      <c r="M9496" s="27"/>
    </row>
    <row r="9497" spans="1:13" ht="30" customHeight="1" x14ac:dyDescent="0.3">
      <c r="A9497" s="27">
        <f t="shared" si="120"/>
        <v>5292</v>
      </c>
      <c r="B9497" s="31">
        <v>45275</v>
      </c>
      <c r="C9497" s="31">
        <v>45250</v>
      </c>
      <c r="D9497" s="19" t="s">
        <v>2063</v>
      </c>
      <c r="E9497" s="20" t="str">
        <f>IF(ISBLANK(LeaveTracker[[#This Row],[Employee Name]]),"-----",VLOOKUP(LeaveTracker[[#This Row],[Employee Name]],'List of Employees'!$B$4:$H$767,7))</f>
        <v>PIO</v>
      </c>
      <c r="F9497" s="66" t="str">
        <f>IF(ISBLANK(LeaveTracker[[#This Row],[Employee Name]]),"-----",VLOOKUP(LeaveTracker[[#This Row],[Employee Name]],'List of Employees'!$B$4:$H$767,6))</f>
        <v>PERMANENT</v>
      </c>
      <c r="G9497" s="24">
        <v>45271</v>
      </c>
      <c r="H9497" s="24">
        <v>45274</v>
      </c>
      <c r="I9497" s="20" t="s">
        <v>82</v>
      </c>
      <c r="K9497" s="57" t="str">
        <f ca="1">LeaveTracker[[#This Row],[Days]]&amp;" "&amp;LeaveTracker[[#This Row],[Type of Leave]]</f>
        <v>4 VL</v>
      </c>
      <c r="L9497" s="23">
        <f ca="1">NETWORKDAYS(LeaveTracker[[#This Row],[Start Date]],LeaveTracker[[#This Row],[End Date]],lstHolidays)</f>
        <v>4</v>
      </c>
      <c r="M9497" s="27"/>
    </row>
    <row r="9498" spans="1:13" ht="30" customHeight="1" x14ac:dyDescent="0.3">
      <c r="A9498" s="27">
        <f t="shared" si="120"/>
        <v>5293</v>
      </c>
      <c r="B9498" s="31">
        <v>45275</v>
      </c>
      <c r="C9498" s="31">
        <v>45260</v>
      </c>
      <c r="D9498" s="19" t="s">
        <v>1747</v>
      </c>
      <c r="E9498" s="20" t="str">
        <f>IF(ISBLANK(LeaveTracker[[#This Row],[Employee Name]]),"-----",VLOOKUP(LeaveTracker[[#This Row],[Employee Name]],'List of Employees'!$B$4:$H$767,7))</f>
        <v>BPLO</v>
      </c>
      <c r="F9498" s="66" t="str">
        <f>IF(ISBLANK(LeaveTracker[[#This Row],[Employee Name]]),"-----",VLOOKUP(LeaveTracker[[#This Row],[Employee Name]],'List of Employees'!$B$4:$H$767,6))</f>
        <v>CASUAL</v>
      </c>
      <c r="G9498" s="24">
        <v>45259</v>
      </c>
      <c r="H9498" s="24">
        <v>45259</v>
      </c>
      <c r="I9498" s="20" t="s">
        <v>81</v>
      </c>
      <c r="K9498" s="57" t="str">
        <f ca="1">LeaveTracker[[#This Row],[Days]]&amp;" "&amp;LeaveTracker[[#This Row],[Type of Leave]]</f>
        <v>1 SL</v>
      </c>
      <c r="L9498" s="23">
        <f ca="1">NETWORKDAYS(LeaveTracker[[#This Row],[Start Date]],LeaveTracker[[#This Row],[End Date]],lstHolidays)</f>
        <v>1</v>
      </c>
      <c r="M9498" s="27"/>
    </row>
    <row r="9499" spans="1:13" ht="30" customHeight="1" x14ac:dyDescent="0.3">
      <c r="A9499" s="27">
        <f t="shared" si="120"/>
        <v>5294</v>
      </c>
      <c r="B9499" s="31">
        <v>45275</v>
      </c>
      <c r="C9499" s="31">
        <v>45261</v>
      </c>
      <c r="D9499" s="19" t="s">
        <v>2555</v>
      </c>
      <c r="E9499" s="20" t="str">
        <f>IF(ISBLANK(LeaveTracker[[#This Row],[Employee Name]]),"-----",VLOOKUP(LeaveTracker[[#This Row],[Employee Name]],'List of Employees'!$B$4:$H$767,7))</f>
        <v>CSWDO</v>
      </c>
      <c r="F9499" s="66" t="str">
        <f>IF(ISBLANK(LeaveTracker[[#This Row],[Employee Name]]),"-----",VLOOKUP(LeaveTracker[[#This Row],[Employee Name]],'List of Employees'!$B$4:$H$767,6))</f>
        <v>PERMANENT</v>
      </c>
      <c r="G9499" s="24">
        <v>45256</v>
      </c>
      <c r="H9499" s="24">
        <v>45259</v>
      </c>
      <c r="I9499" s="20" t="s">
        <v>82</v>
      </c>
      <c r="K9499" s="57" t="str">
        <f>LeaveTracker[[#This Row],[Days]]&amp;" "&amp;LeaveTracker[[#This Row],[Type of Leave]]</f>
        <v>4 VL</v>
      </c>
      <c r="L9499" s="23">
        <v>4</v>
      </c>
      <c r="M9499" s="27"/>
    </row>
    <row r="9500" spans="1:13" ht="30" customHeight="1" x14ac:dyDescent="0.3">
      <c r="A9500" s="27">
        <f t="shared" si="120"/>
        <v>5295</v>
      </c>
      <c r="B9500" s="31">
        <v>45275</v>
      </c>
      <c r="C9500" s="31">
        <v>45258</v>
      </c>
      <c r="D9500" s="19" t="s">
        <v>175</v>
      </c>
      <c r="E9500" s="20" t="str">
        <f>IF(ISBLANK(LeaveTracker[[#This Row],[Employee Name]]),"-----",VLOOKUP(LeaveTracker[[#This Row],[Employee Name]],'List of Employees'!$B$4:$H$767,7))</f>
        <v>HRMO</v>
      </c>
      <c r="F9500" s="66" t="str">
        <f>IF(ISBLANK(LeaveTracker[[#This Row],[Employee Name]]),"-----",VLOOKUP(LeaveTracker[[#This Row],[Employee Name]],'List of Employees'!$B$4:$H$767,6))</f>
        <v>PERMANENT</v>
      </c>
      <c r="G9500" s="24">
        <v>45261</v>
      </c>
      <c r="H9500" s="24">
        <v>45261</v>
      </c>
      <c r="I9500" s="20" t="s">
        <v>82</v>
      </c>
      <c r="K9500" s="57" t="str">
        <f ca="1">LeaveTracker[[#This Row],[Days]]&amp;" "&amp;LeaveTracker[[#This Row],[Type of Leave]]</f>
        <v>1 VL</v>
      </c>
      <c r="L9500" s="23">
        <f ca="1">NETWORKDAYS(LeaveTracker[[#This Row],[Start Date]],LeaveTracker[[#This Row],[End Date]],lstHolidays)</f>
        <v>1</v>
      </c>
      <c r="M9500" s="27"/>
    </row>
    <row r="9501" spans="1:13" ht="30" customHeight="1" x14ac:dyDescent="0.3">
      <c r="A9501" s="27">
        <v>5295</v>
      </c>
      <c r="B9501" s="31">
        <v>45275</v>
      </c>
      <c r="C9501" s="31">
        <v>45258</v>
      </c>
      <c r="D9501" s="19" t="s">
        <v>175</v>
      </c>
      <c r="E9501" s="20" t="str">
        <f>IF(ISBLANK(LeaveTracker[[#This Row],[Employee Name]]),"-----",VLOOKUP(LeaveTracker[[#This Row],[Employee Name]],'List of Employees'!$B$4:$H$767,7))</f>
        <v>HRMO</v>
      </c>
      <c r="F9501" s="66" t="str">
        <f>IF(ISBLANK(LeaveTracker[[#This Row],[Employee Name]]),"-----",VLOOKUP(LeaveTracker[[#This Row],[Employee Name]],'List of Employees'!$B$4:$H$767,6))</f>
        <v>PERMANENT</v>
      </c>
      <c r="G9501" s="24">
        <v>45267</v>
      </c>
      <c r="H9501" s="24">
        <v>45267</v>
      </c>
      <c r="I9501" s="20" t="s">
        <v>82</v>
      </c>
      <c r="K9501" s="57" t="str">
        <f ca="1">LeaveTracker[[#This Row],[Days]]&amp;" "&amp;LeaveTracker[[#This Row],[Type of Leave]]</f>
        <v>1 VL</v>
      </c>
      <c r="L9501" s="23">
        <f ca="1">NETWORKDAYS(LeaveTracker[[#This Row],[Start Date]],LeaveTracker[[#This Row],[End Date]],lstHolidays)</f>
        <v>1</v>
      </c>
      <c r="M9501" s="27"/>
    </row>
    <row r="9502" spans="1:13" ht="30" customHeight="1" x14ac:dyDescent="0.3">
      <c r="A9502" s="27">
        <f>A9500+1</f>
        <v>5296</v>
      </c>
      <c r="B9502" s="31">
        <v>45275</v>
      </c>
      <c r="C9502" s="31">
        <v>45260</v>
      </c>
      <c r="D9502" s="19" t="s">
        <v>469</v>
      </c>
      <c r="E9502" s="20" t="str">
        <f>IF(ISBLANK(LeaveTracker[[#This Row],[Employee Name]]),"-----",VLOOKUP(LeaveTracker[[#This Row],[Employee Name]],'List of Employees'!$B$4:$H$767,7))</f>
        <v>ASSESSORS OFFICE</v>
      </c>
      <c r="F9502" s="66" t="str">
        <f>IF(ISBLANK(LeaveTracker[[#This Row],[Employee Name]]),"-----",VLOOKUP(LeaveTracker[[#This Row],[Employee Name]],'List of Employees'!$B$4:$H$767,6))</f>
        <v>PERMANENT</v>
      </c>
      <c r="G9502" s="24">
        <v>45258</v>
      </c>
      <c r="H9502" s="24">
        <v>45259</v>
      </c>
      <c r="I9502" s="20" t="s">
        <v>81</v>
      </c>
      <c r="K9502" s="57" t="str">
        <f ca="1">LeaveTracker[[#This Row],[Days]]&amp;" "&amp;LeaveTracker[[#This Row],[Type of Leave]]</f>
        <v>2 SL</v>
      </c>
      <c r="L9502" s="23">
        <f ca="1">NETWORKDAYS(LeaveTracker[[#This Row],[Start Date]],LeaveTracker[[#This Row],[End Date]],lstHolidays)</f>
        <v>2</v>
      </c>
      <c r="M9502" s="27"/>
    </row>
    <row r="9503" spans="1:13" ht="30" customHeight="1" x14ac:dyDescent="0.3">
      <c r="A9503" s="27">
        <f t="shared" si="120"/>
        <v>5297</v>
      </c>
      <c r="B9503" s="31">
        <v>45275</v>
      </c>
      <c r="C9503" s="31">
        <v>45255</v>
      </c>
      <c r="D9503" s="19" t="s">
        <v>527</v>
      </c>
      <c r="E9503" s="20" t="str">
        <f>IF(ISBLANK(LeaveTracker[[#This Row],[Employee Name]]),"-----",VLOOKUP(LeaveTracker[[#This Row],[Employee Name]],'List of Employees'!$B$4:$H$767,7))</f>
        <v>TIPID IMPOK</v>
      </c>
      <c r="F9503" s="66" t="str">
        <f>IF(ISBLANK(LeaveTracker[[#This Row],[Employee Name]]),"-----",VLOOKUP(LeaveTracker[[#This Row],[Employee Name]],'List of Employees'!$B$4:$H$767,6))</f>
        <v>PERMANENT</v>
      </c>
      <c r="G9503" s="24">
        <v>45230</v>
      </c>
      <c r="H9503" s="24">
        <v>45230</v>
      </c>
      <c r="I9503" s="20" t="s">
        <v>81</v>
      </c>
      <c r="K9503" s="57" t="str">
        <f ca="1">LeaveTracker[[#This Row],[Days]]&amp;" "&amp;LeaveTracker[[#This Row],[Type of Leave]]</f>
        <v>1 SL</v>
      </c>
      <c r="L9503" s="23">
        <f ca="1">NETWORKDAYS(LeaveTracker[[#This Row],[Start Date]],LeaveTracker[[#This Row],[End Date]],lstHolidays)</f>
        <v>1</v>
      </c>
      <c r="M9503" s="27"/>
    </row>
    <row r="9504" spans="1:13" ht="30" customHeight="1" x14ac:dyDescent="0.3">
      <c r="A9504" s="27">
        <v>5297</v>
      </c>
      <c r="B9504" s="31">
        <v>45275</v>
      </c>
      <c r="C9504" s="31">
        <v>45255</v>
      </c>
      <c r="D9504" s="19" t="s">
        <v>527</v>
      </c>
      <c r="E9504" s="20" t="str">
        <f>IF(ISBLANK(LeaveTracker[[#This Row],[Employee Name]]),"-----",VLOOKUP(LeaveTracker[[#This Row],[Employee Name]],'List of Employees'!$B$4:$H$767,7))</f>
        <v>TIPID IMPOK</v>
      </c>
      <c r="F9504" s="66" t="str">
        <f>IF(ISBLANK(LeaveTracker[[#This Row],[Employee Name]]),"-----",VLOOKUP(LeaveTracker[[#This Row],[Employee Name]],'List of Employees'!$B$4:$H$767,6))</f>
        <v>PERMANENT</v>
      </c>
      <c r="G9504" s="24">
        <v>45250</v>
      </c>
      <c r="H9504" s="24">
        <v>45250</v>
      </c>
      <c r="I9504" s="20" t="s">
        <v>81</v>
      </c>
      <c r="K9504" s="57" t="str">
        <f ca="1">LeaveTracker[[#This Row],[Days]]&amp;" "&amp;LeaveTracker[[#This Row],[Type of Leave]]</f>
        <v>1 SL</v>
      </c>
      <c r="L9504" s="23">
        <f ca="1">NETWORKDAYS(LeaveTracker[[#This Row],[Start Date]],LeaveTracker[[#This Row],[End Date]],lstHolidays)</f>
        <v>1</v>
      </c>
      <c r="M9504" s="27"/>
    </row>
    <row r="9505" spans="1:13" ht="30" customHeight="1" x14ac:dyDescent="0.3">
      <c r="A9505" s="27">
        <f>A9503+1</f>
        <v>5298</v>
      </c>
      <c r="B9505" s="31">
        <v>45275</v>
      </c>
      <c r="C9505" s="31">
        <v>45254</v>
      </c>
      <c r="D9505" s="19" t="s">
        <v>2065</v>
      </c>
      <c r="E9505" s="20" t="str">
        <f>IF(ISBLANK(LeaveTracker[[#This Row],[Employee Name]]),"-----",VLOOKUP(LeaveTracker[[#This Row],[Employee Name]],'List of Employees'!$B$4:$H$767,7))</f>
        <v>CPDO</v>
      </c>
      <c r="F9505" s="66" t="str">
        <f>IF(ISBLANK(LeaveTracker[[#This Row],[Employee Name]]),"-----",VLOOKUP(LeaveTracker[[#This Row],[Employee Name]],'List of Employees'!$B$4:$H$767,6))</f>
        <v>CASUAL</v>
      </c>
      <c r="G9505" s="24">
        <v>45261</v>
      </c>
      <c r="H9505" s="24">
        <v>45278</v>
      </c>
      <c r="I9505" s="20" t="s">
        <v>82</v>
      </c>
      <c r="K9505" s="57" t="str">
        <f>LeaveTracker[[#This Row],[Days]]&amp;" "&amp;LeaveTracker[[#This Row],[Type of Leave]]</f>
        <v>11 VL</v>
      </c>
      <c r="L9505" s="23">
        <v>11</v>
      </c>
      <c r="M9505" s="27"/>
    </row>
    <row r="9506" spans="1:13" ht="30" customHeight="1" x14ac:dyDescent="0.3">
      <c r="A9506" s="27">
        <f t="shared" ref="A9506:A9585" si="121">A9505+1</f>
        <v>5299</v>
      </c>
      <c r="B9506" s="31">
        <v>45275</v>
      </c>
      <c r="C9506" s="31">
        <v>45254</v>
      </c>
      <c r="D9506" s="19" t="s">
        <v>1046</v>
      </c>
      <c r="E9506" s="20" t="str">
        <f>IF(ISBLANK(LeaveTracker[[#This Row],[Employee Name]]),"-----",VLOOKUP(LeaveTracker[[#This Row],[Employee Name]],'List of Employees'!$B$4:$H$767,7))</f>
        <v>PIO</v>
      </c>
      <c r="F9506" s="66" t="str">
        <f>IF(ISBLANK(LeaveTracker[[#This Row],[Employee Name]]),"-----",VLOOKUP(LeaveTracker[[#This Row],[Employee Name]],'List of Employees'!$B$4:$H$767,6))</f>
        <v>PERMANENT</v>
      </c>
      <c r="G9506" s="24">
        <v>45267</v>
      </c>
      <c r="H9506" s="24">
        <v>45267</v>
      </c>
      <c r="I9506" s="20" t="s">
        <v>297</v>
      </c>
      <c r="J9506" s="42" t="s">
        <v>1000</v>
      </c>
      <c r="K9506" s="57" t="str">
        <f ca="1">LeaveTracker[[#This Row],[Days]]&amp;" "&amp;LeaveTracker[[#This Row],[Type of Leave]]</f>
        <v>1 OTHER</v>
      </c>
      <c r="L9506" s="23">
        <f ca="1">NETWORKDAYS(LeaveTracker[[#This Row],[Start Date]],LeaveTracker[[#This Row],[End Date]],lstHolidays)</f>
        <v>1</v>
      </c>
      <c r="M9506" s="27"/>
    </row>
    <row r="9507" spans="1:13" ht="30" customHeight="1" x14ac:dyDescent="0.3">
      <c r="A9507" s="27">
        <v>5299</v>
      </c>
      <c r="B9507" s="31">
        <v>45275</v>
      </c>
      <c r="C9507" s="31">
        <v>45254</v>
      </c>
      <c r="D9507" s="19" t="s">
        <v>1046</v>
      </c>
      <c r="E9507" s="20" t="str">
        <f>IF(ISBLANK(LeaveTracker[[#This Row],[Employee Name]]),"-----",VLOOKUP(LeaveTracker[[#This Row],[Employee Name]],'List of Employees'!$B$4:$H$767,7))</f>
        <v>PIO</v>
      </c>
      <c r="F9507" s="66" t="str">
        <f>IF(ISBLANK(LeaveTracker[[#This Row],[Employee Name]]),"-----",VLOOKUP(LeaveTracker[[#This Row],[Employee Name]],'List of Employees'!$B$4:$H$767,6))</f>
        <v>PERMANENT</v>
      </c>
      <c r="G9507" s="24">
        <v>45271</v>
      </c>
      <c r="H9507" s="24">
        <v>45271</v>
      </c>
      <c r="I9507" s="20" t="s">
        <v>297</v>
      </c>
      <c r="J9507" s="42" t="s">
        <v>1000</v>
      </c>
      <c r="K9507" s="57" t="str">
        <f ca="1">LeaveTracker[[#This Row],[Days]]&amp;" "&amp;LeaveTracker[[#This Row],[Type of Leave]]</f>
        <v>1 OTHER</v>
      </c>
      <c r="L9507" s="23">
        <f ca="1">NETWORKDAYS(LeaveTracker[[#This Row],[Start Date]],LeaveTracker[[#This Row],[End Date]],lstHolidays)</f>
        <v>1</v>
      </c>
      <c r="M9507" s="27"/>
    </row>
    <row r="9508" spans="1:13" ht="30" customHeight="1" x14ac:dyDescent="0.3">
      <c r="A9508" s="27">
        <v>5299</v>
      </c>
      <c r="B9508" s="31">
        <v>45275</v>
      </c>
      <c r="C9508" s="31">
        <v>45254</v>
      </c>
      <c r="D9508" s="19" t="s">
        <v>1046</v>
      </c>
      <c r="E9508" s="20" t="str">
        <f>IF(ISBLANK(LeaveTracker[[#This Row],[Employee Name]]),"-----",VLOOKUP(LeaveTracker[[#This Row],[Employee Name]],'List of Employees'!$B$4:$H$767,7))</f>
        <v>PIO</v>
      </c>
      <c r="F9508" s="66" t="str">
        <f>IF(ISBLANK(LeaveTracker[[#This Row],[Employee Name]]),"-----",VLOOKUP(LeaveTracker[[#This Row],[Employee Name]],'List of Employees'!$B$4:$H$767,6))</f>
        <v>PERMANENT</v>
      </c>
      <c r="G9508" s="24">
        <v>45278</v>
      </c>
      <c r="H9508" s="24">
        <v>45278</v>
      </c>
      <c r="I9508" s="20" t="s">
        <v>297</v>
      </c>
      <c r="J9508" s="42" t="s">
        <v>1000</v>
      </c>
      <c r="K9508" s="57" t="str">
        <f ca="1">LeaveTracker[[#This Row],[Days]]&amp;" "&amp;LeaveTracker[[#This Row],[Type of Leave]]</f>
        <v>1 OTHER</v>
      </c>
      <c r="L9508" s="23">
        <f ca="1">NETWORKDAYS(LeaveTracker[[#This Row],[Start Date]],LeaveTracker[[#This Row],[End Date]],lstHolidays)</f>
        <v>1</v>
      </c>
      <c r="M9508" s="27"/>
    </row>
    <row r="9509" spans="1:13" ht="30" customHeight="1" x14ac:dyDescent="0.3">
      <c r="A9509" s="27">
        <f>A9506+1</f>
        <v>5300</v>
      </c>
      <c r="B9509" s="31">
        <v>45275</v>
      </c>
      <c r="C9509" s="31">
        <v>45258</v>
      </c>
      <c r="D9509" s="19" t="s">
        <v>470</v>
      </c>
      <c r="E9509" s="20" t="str">
        <f>IF(ISBLANK(LeaveTracker[[#This Row],[Employee Name]]),"-----",VLOOKUP(LeaveTracker[[#This Row],[Employee Name]],'List of Employees'!$B$4:$H$767,7))</f>
        <v>PIO</v>
      </c>
      <c r="F9509" s="66" t="str">
        <f>IF(ISBLANK(LeaveTracker[[#This Row],[Employee Name]]),"-----",VLOOKUP(LeaveTracker[[#This Row],[Employee Name]],'List of Employees'!$B$4:$H$767,6))</f>
        <v>PERMANENT</v>
      </c>
      <c r="G9509" s="24">
        <v>45253</v>
      </c>
      <c r="H9509" s="24">
        <v>45254</v>
      </c>
      <c r="I9509" s="20" t="s">
        <v>81</v>
      </c>
      <c r="K9509" s="57" t="str">
        <f ca="1">LeaveTracker[[#This Row],[Days]]&amp;" "&amp;LeaveTracker[[#This Row],[Type of Leave]]</f>
        <v>2 SL</v>
      </c>
      <c r="L9509" s="23">
        <f ca="1">NETWORKDAYS(LeaveTracker[[#This Row],[Start Date]],LeaveTracker[[#This Row],[End Date]],lstHolidays)</f>
        <v>2</v>
      </c>
      <c r="M9509" s="27"/>
    </row>
    <row r="9510" spans="1:13" ht="30" customHeight="1" x14ac:dyDescent="0.3">
      <c r="A9510" s="27">
        <f t="shared" si="121"/>
        <v>5301</v>
      </c>
      <c r="B9510" s="31">
        <v>45275</v>
      </c>
      <c r="C9510" s="31">
        <v>45265</v>
      </c>
      <c r="D9510" s="19" t="s">
        <v>230</v>
      </c>
      <c r="E9510" s="20" t="str">
        <f>IF(ISBLANK(LeaveTracker[[#This Row],[Employee Name]]),"-----",VLOOKUP(LeaveTracker[[#This Row],[Employee Name]],'List of Employees'!$B$4:$H$767,7))</f>
        <v>CSWDO</v>
      </c>
      <c r="F9510" s="66" t="str">
        <f>IF(ISBLANK(LeaveTracker[[#This Row],[Employee Name]]),"-----",VLOOKUP(LeaveTracker[[#This Row],[Employee Name]],'List of Employees'!$B$4:$H$767,6))</f>
        <v>PERMANENT</v>
      </c>
      <c r="G9510" s="24">
        <v>45288</v>
      </c>
      <c r="H9510" s="24">
        <v>45289</v>
      </c>
      <c r="I9510" s="20" t="s">
        <v>82</v>
      </c>
      <c r="K9510" s="57" t="str">
        <f ca="1">LeaveTracker[[#This Row],[Days]]&amp;" "&amp;LeaveTracker[[#This Row],[Type of Leave]]</f>
        <v>2 VL</v>
      </c>
      <c r="L9510" s="23">
        <f ca="1">NETWORKDAYS(LeaveTracker[[#This Row],[Start Date]],LeaveTracker[[#This Row],[End Date]],lstHolidays)</f>
        <v>2</v>
      </c>
      <c r="M9510" s="27"/>
    </row>
    <row r="9511" spans="1:13" ht="30" customHeight="1" x14ac:dyDescent="0.3">
      <c r="A9511" s="27">
        <f t="shared" si="121"/>
        <v>5302</v>
      </c>
      <c r="B9511" s="31">
        <v>45275</v>
      </c>
      <c r="C9511" s="31">
        <v>45266</v>
      </c>
      <c r="D9511" s="19" t="s">
        <v>390</v>
      </c>
      <c r="E9511" s="20" t="str">
        <f>IF(ISBLANK(LeaveTracker[[#This Row],[Employee Name]]),"-----",VLOOKUP(LeaveTracker[[#This Row],[Employee Name]],'List of Employees'!$B$4:$H$767,7))</f>
        <v>CTO</v>
      </c>
      <c r="F9511" s="66" t="str">
        <f>IF(ISBLANK(LeaveTracker[[#This Row],[Employee Name]]),"-----",VLOOKUP(LeaveTracker[[#This Row],[Employee Name]],'List of Employees'!$B$4:$H$767,6))</f>
        <v>PERMANENT</v>
      </c>
      <c r="G9511" s="24">
        <v>45281</v>
      </c>
      <c r="H9511" s="24">
        <v>45282</v>
      </c>
      <c r="I9511" s="20" t="s">
        <v>297</v>
      </c>
      <c r="J9511" s="42" t="s">
        <v>1000</v>
      </c>
      <c r="K9511" s="57" t="str">
        <f ca="1">LeaveTracker[[#This Row],[Days]]&amp;" "&amp;LeaveTracker[[#This Row],[Type of Leave]]</f>
        <v>2 OTHER</v>
      </c>
      <c r="L9511" s="23">
        <f ca="1">NETWORKDAYS(LeaveTracker[[#This Row],[Start Date]],LeaveTracker[[#This Row],[End Date]],lstHolidays)</f>
        <v>2</v>
      </c>
      <c r="M9511" s="27"/>
    </row>
    <row r="9512" spans="1:13" ht="30" customHeight="1" x14ac:dyDescent="0.3">
      <c r="A9512" s="27">
        <v>5302</v>
      </c>
      <c r="B9512" s="31">
        <v>45275</v>
      </c>
      <c r="C9512" s="31">
        <v>45266</v>
      </c>
      <c r="D9512" s="19" t="s">
        <v>390</v>
      </c>
      <c r="E9512" s="20" t="str">
        <f>IF(ISBLANK(LeaveTracker[[#This Row],[Employee Name]]),"-----",VLOOKUP(LeaveTracker[[#This Row],[Employee Name]],'List of Employees'!$B$4:$H$767,7))</f>
        <v>CTO</v>
      </c>
      <c r="F9512" s="66" t="str">
        <f>IF(ISBLANK(LeaveTracker[[#This Row],[Employee Name]]),"-----",VLOOKUP(LeaveTracker[[#This Row],[Employee Name]],'List of Employees'!$B$4:$H$767,6))</f>
        <v>PERMANENT</v>
      </c>
      <c r="G9512" s="24">
        <v>45289</v>
      </c>
      <c r="H9512" s="24">
        <v>45289</v>
      </c>
      <c r="I9512" s="20" t="s">
        <v>297</v>
      </c>
      <c r="J9512" s="42" t="s">
        <v>1000</v>
      </c>
      <c r="K9512" s="57" t="str">
        <f ca="1">LeaveTracker[[#This Row],[Days]]&amp;" "&amp;LeaveTracker[[#This Row],[Type of Leave]]</f>
        <v>1 OTHER</v>
      </c>
      <c r="L9512" s="23">
        <f ca="1">NETWORKDAYS(LeaveTracker[[#This Row],[Start Date]],LeaveTracker[[#This Row],[End Date]],lstHolidays)</f>
        <v>1</v>
      </c>
      <c r="M9512" s="27"/>
    </row>
    <row r="9513" spans="1:13" ht="30" customHeight="1" x14ac:dyDescent="0.3">
      <c r="A9513" s="27">
        <f>A9511+1</f>
        <v>5303</v>
      </c>
      <c r="B9513" s="31">
        <v>45275</v>
      </c>
      <c r="C9513" s="31" t="s">
        <v>2589</v>
      </c>
      <c r="D9513" s="19" t="s">
        <v>772</v>
      </c>
      <c r="E9513" s="20">
        <f>IF(ISBLANK(LeaveTracker[[#This Row],[Employee Name]]),"-----",VLOOKUP(LeaveTracker[[#This Row],[Employee Name]],'List of Employees'!$B$4:$H$767,7))</f>
        <v>0</v>
      </c>
      <c r="F9513" s="66" t="str">
        <f>IF(ISBLANK(LeaveTracker[[#This Row],[Employee Name]]),"-----",VLOOKUP(LeaveTracker[[#This Row],[Employee Name]],'List of Employees'!$B$4:$H$767,6))</f>
        <v>JOBCON</v>
      </c>
      <c r="G9513" s="24">
        <v>45267</v>
      </c>
      <c r="H9513" s="24">
        <v>45267</v>
      </c>
      <c r="I9513" s="20" t="s">
        <v>297</v>
      </c>
      <c r="J9513" s="42" t="s">
        <v>1000</v>
      </c>
      <c r="K9513" s="57" t="str">
        <f ca="1">LeaveTracker[[#This Row],[Days]]&amp;" "&amp;LeaveTracker[[#This Row],[Type of Leave]]</f>
        <v>1 OTHER</v>
      </c>
      <c r="L9513" s="23">
        <f ca="1">NETWORKDAYS(LeaveTracker[[#This Row],[Start Date]],LeaveTracker[[#This Row],[End Date]],lstHolidays)</f>
        <v>1</v>
      </c>
      <c r="M9513" s="27"/>
    </row>
    <row r="9514" spans="1:13" ht="30" customHeight="1" x14ac:dyDescent="0.3">
      <c r="A9514" s="27">
        <f t="shared" si="121"/>
        <v>5304</v>
      </c>
      <c r="B9514" s="31">
        <v>45275</v>
      </c>
      <c r="C9514" s="31">
        <v>45260</v>
      </c>
      <c r="D9514" s="19" t="s">
        <v>759</v>
      </c>
      <c r="E9514" s="20" t="str">
        <f>IF(ISBLANK(LeaveTracker[[#This Row],[Employee Name]]),"-----",VLOOKUP(LeaveTracker[[#This Row],[Employee Name]],'List of Employees'!$B$4:$H$767,7))</f>
        <v>CTO</v>
      </c>
      <c r="F9514" s="66" t="str">
        <f>IF(ISBLANK(LeaveTracker[[#This Row],[Employee Name]]),"-----",VLOOKUP(LeaveTracker[[#This Row],[Employee Name]],'List of Employees'!$B$4:$H$767,6))</f>
        <v>PERMANENT</v>
      </c>
      <c r="G9514" s="24">
        <v>45264</v>
      </c>
      <c r="H9514" s="24">
        <v>45265</v>
      </c>
      <c r="I9514" s="20" t="s">
        <v>82</v>
      </c>
      <c r="K9514" s="57" t="str">
        <f ca="1">LeaveTracker[[#This Row],[Days]]&amp;" "&amp;LeaveTracker[[#This Row],[Type of Leave]]</f>
        <v>2 VL</v>
      </c>
      <c r="L9514" s="23">
        <f ca="1">NETWORKDAYS(LeaveTracker[[#This Row],[Start Date]],LeaveTracker[[#This Row],[End Date]],lstHolidays)</f>
        <v>2</v>
      </c>
      <c r="M9514" s="27"/>
    </row>
    <row r="9515" spans="1:13" ht="30" customHeight="1" x14ac:dyDescent="0.3">
      <c r="A9515" s="27">
        <v>5304</v>
      </c>
      <c r="B9515" s="31">
        <v>45275</v>
      </c>
      <c r="C9515" s="31">
        <v>45260</v>
      </c>
      <c r="D9515" s="19" t="s">
        <v>759</v>
      </c>
      <c r="E9515" s="20" t="str">
        <f>IF(ISBLANK(LeaveTracker[[#This Row],[Employee Name]]),"-----",VLOOKUP(LeaveTracker[[#This Row],[Employee Name]],'List of Employees'!$B$4:$H$767,7))</f>
        <v>CTO</v>
      </c>
      <c r="F9515" s="66" t="str">
        <f>IF(ISBLANK(LeaveTracker[[#This Row],[Employee Name]]),"-----",VLOOKUP(LeaveTracker[[#This Row],[Employee Name]],'List of Employees'!$B$4:$H$767,6))</f>
        <v>PERMANENT</v>
      </c>
      <c r="G9515" s="24">
        <v>45271</v>
      </c>
      <c r="H9515" s="24">
        <v>45280</v>
      </c>
      <c r="I9515" s="20" t="s">
        <v>82</v>
      </c>
      <c r="K9515" s="57" t="str">
        <f ca="1">LeaveTracker[[#This Row],[Days]]&amp;" "&amp;LeaveTracker[[#This Row],[Type of Leave]]</f>
        <v>8 VL</v>
      </c>
      <c r="L9515" s="23">
        <f ca="1">NETWORKDAYS(LeaveTracker[[#This Row],[Start Date]],LeaveTracker[[#This Row],[End Date]],lstHolidays)</f>
        <v>8</v>
      </c>
      <c r="M9515" s="27"/>
    </row>
    <row r="9516" spans="1:13" ht="30" customHeight="1" x14ac:dyDescent="0.3">
      <c r="A9516" s="27">
        <f>A9514+1</f>
        <v>5305</v>
      </c>
      <c r="B9516" s="31">
        <v>45275</v>
      </c>
      <c r="C9516" s="31">
        <v>45264</v>
      </c>
      <c r="D9516" s="19" t="s">
        <v>865</v>
      </c>
      <c r="E9516" s="20" t="str">
        <f>IF(ISBLANK(LeaveTracker[[#This Row],[Employee Name]]),"-----",VLOOKUP(LeaveTracker[[#This Row],[Employee Name]],'List of Employees'!$B$4:$H$767,7))</f>
        <v>ACCOUNTING</v>
      </c>
      <c r="F9516" s="66" t="str">
        <f>IF(ISBLANK(LeaveTracker[[#This Row],[Employee Name]]),"-----",VLOOKUP(LeaveTracker[[#This Row],[Employee Name]],'List of Employees'!$B$4:$H$767,6))</f>
        <v>PERMANENT</v>
      </c>
      <c r="G9516" s="24">
        <v>45273</v>
      </c>
      <c r="H9516" s="24">
        <v>45274</v>
      </c>
      <c r="I9516" s="20" t="s">
        <v>82</v>
      </c>
      <c r="K9516" s="57" t="str">
        <f ca="1">LeaveTracker[[#This Row],[Days]]&amp;" "&amp;LeaveTracker[[#This Row],[Type of Leave]]</f>
        <v>2 VL</v>
      </c>
      <c r="L9516" s="23">
        <f ca="1">NETWORKDAYS(LeaveTracker[[#This Row],[Start Date]],LeaveTracker[[#This Row],[End Date]],lstHolidays)</f>
        <v>2</v>
      </c>
      <c r="M9516" s="27"/>
    </row>
    <row r="9517" spans="1:13" ht="30" customHeight="1" x14ac:dyDescent="0.3">
      <c r="A9517" s="27">
        <f t="shared" si="121"/>
        <v>5306</v>
      </c>
      <c r="B9517" s="31">
        <v>45275</v>
      </c>
      <c r="C9517" s="31">
        <v>45264</v>
      </c>
      <c r="D9517" s="19" t="s">
        <v>854</v>
      </c>
      <c r="E9517" s="20" t="str">
        <f>IF(ISBLANK(LeaveTracker[[#This Row],[Employee Name]]),"-----",VLOOKUP(LeaveTracker[[#This Row],[Employee Name]],'List of Employees'!$B$4:$H$767,7))</f>
        <v>ACCOUNTING</v>
      </c>
      <c r="F9517" s="66" t="str">
        <f>IF(ISBLANK(LeaveTracker[[#This Row],[Employee Name]]),"-----",VLOOKUP(LeaveTracker[[#This Row],[Employee Name]],'List of Employees'!$B$4:$H$767,6))</f>
        <v>PERMANENT</v>
      </c>
      <c r="G9517" s="24">
        <v>45271</v>
      </c>
      <c r="H9517" s="24">
        <v>45271</v>
      </c>
      <c r="I9517" s="20" t="s">
        <v>82</v>
      </c>
      <c r="K9517" s="57" t="str">
        <f ca="1">LeaveTracker[[#This Row],[Days]]&amp;" "&amp;LeaveTracker[[#This Row],[Type of Leave]]</f>
        <v>1 VL</v>
      </c>
      <c r="L9517" s="23">
        <f ca="1">NETWORKDAYS(LeaveTracker[[#This Row],[Start Date]],LeaveTracker[[#This Row],[End Date]],lstHolidays)</f>
        <v>1</v>
      </c>
      <c r="M9517" s="27"/>
    </row>
    <row r="9518" spans="1:13" ht="30" customHeight="1" x14ac:dyDescent="0.3">
      <c r="A9518" s="27">
        <v>5306</v>
      </c>
      <c r="B9518" s="31">
        <v>45275</v>
      </c>
      <c r="C9518" s="31">
        <v>45264</v>
      </c>
      <c r="D9518" s="19" t="s">
        <v>854</v>
      </c>
      <c r="E9518" s="20" t="str">
        <f>IF(ISBLANK(LeaveTracker[[#This Row],[Employee Name]]),"-----",VLOOKUP(LeaveTracker[[#This Row],[Employee Name]],'List of Employees'!$B$4:$H$767,7))</f>
        <v>ACCOUNTING</v>
      </c>
      <c r="F9518" s="66" t="str">
        <f>IF(ISBLANK(LeaveTracker[[#This Row],[Employee Name]]),"-----",VLOOKUP(LeaveTracker[[#This Row],[Employee Name]],'List of Employees'!$B$4:$H$767,6))</f>
        <v>PERMANENT</v>
      </c>
      <c r="G9518" s="24">
        <v>45275</v>
      </c>
      <c r="H9518" s="24">
        <v>45275</v>
      </c>
      <c r="I9518" s="20" t="s">
        <v>82</v>
      </c>
      <c r="K9518" s="57" t="str">
        <f ca="1">LeaveTracker[[#This Row],[Days]]&amp;" "&amp;LeaveTracker[[#This Row],[Type of Leave]]</f>
        <v>1 VL</v>
      </c>
      <c r="L9518" s="23">
        <f ca="1">NETWORKDAYS(LeaveTracker[[#This Row],[Start Date]],LeaveTracker[[#This Row],[End Date]],lstHolidays)</f>
        <v>1</v>
      </c>
      <c r="M9518" s="27"/>
    </row>
    <row r="9519" spans="1:13" ht="30" customHeight="1" x14ac:dyDescent="0.3">
      <c r="A9519" s="27">
        <v>5306</v>
      </c>
      <c r="B9519" s="31">
        <v>45275</v>
      </c>
      <c r="C9519" s="31">
        <v>45264</v>
      </c>
      <c r="D9519" s="19" t="s">
        <v>854</v>
      </c>
      <c r="E9519" s="20" t="str">
        <f>IF(ISBLANK(LeaveTracker[[#This Row],[Employee Name]]),"-----",VLOOKUP(LeaveTracker[[#This Row],[Employee Name]],'List of Employees'!$B$4:$H$767,7))</f>
        <v>ACCOUNTING</v>
      </c>
      <c r="F9519" s="66" t="str">
        <f>IF(ISBLANK(LeaveTracker[[#This Row],[Employee Name]]),"-----",VLOOKUP(LeaveTracker[[#This Row],[Employee Name]],'List of Employees'!$B$4:$H$767,6))</f>
        <v>PERMANENT</v>
      </c>
      <c r="G9519" s="24">
        <v>45278</v>
      </c>
      <c r="H9519" s="24">
        <v>45278</v>
      </c>
      <c r="I9519" s="20" t="s">
        <v>82</v>
      </c>
      <c r="K9519" s="57" t="str">
        <f ca="1">LeaveTracker[[#This Row],[Days]]&amp;" "&amp;LeaveTracker[[#This Row],[Type of Leave]]</f>
        <v>1 VL</v>
      </c>
      <c r="L9519" s="23">
        <f ca="1">NETWORKDAYS(LeaveTracker[[#This Row],[Start Date]],LeaveTracker[[#This Row],[End Date]],lstHolidays)</f>
        <v>1</v>
      </c>
      <c r="M9519" s="27"/>
    </row>
    <row r="9520" spans="1:13" ht="30" customHeight="1" x14ac:dyDescent="0.3">
      <c r="A9520" s="27">
        <v>5306</v>
      </c>
      <c r="B9520" s="31">
        <v>45275</v>
      </c>
      <c r="C9520" s="31">
        <v>45264</v>
      </c>
      <c r="D9520" s="19" t="s">
        <v>854</v>
      </c>
      <c r="E9520" s="20" t="str">
        <f>IF(ISBLANK(LeaveTracker[[#This Row],[Employee Name]]),"-----",VLOOKUP(LeaveTracker[[#This Row],[Employee Name]],'List of Employees'!$B$4:$H$767,7))</f>
        <v>ACCOUNTING</v>
      </c>
      <c r="F9520" s="66" t="str">
        <f>IF(ISBLANK(LeaveTracker[[#This Row],[Employee Name]]),"-----",VLOOKUP(LeaveTracker[[#This Row],[Employee Name]],'List of Employees'!$B$4:$H$767,6))</f>
        <v>PERMANENT</v>
      </c>
      <c r="G9520" s="24">
        <v>45286</v>
      </c>
      <c r="H9520" s="24">
        <v>45286</v>
      </c>
      <c r="I9520" s="20" t="s">
        <v>82</v>
      </c>
      <c r="K9520" s="57" t="str">
        <f ca="1">LeaveTracker[[#This Row],[Days]]&amp;" "&amp;LeaveTracker[[#This Row],[Type of Leave]]</f>
        <v>0 VL</v>
      </c>
      <c r="L9520" s="23">
        <f ca="1">NETWORKDAYS(LeaveTracker[[#This Row],[Start Date]],LeaveTracker[[#This Row],[End Date]],lstHolidays)</f>
        <v>0</v>
      </c>
      <c r="M9520" s="27"/>
    </row>
    <row r="9521" spans="1:13" ht="30" customHeight="1" x14ac:dyDescent="0.3">
      <c r="A9521" s="27">
        <v>5306</v>
      </c>
      <c r="B9521" s="31">
        <v>45275</v>
      </c>
      <c r="C9521" s="31">
        <v>45264</v>
      </c>
      <c r="D9521" s="19" t="s">
        <v>854</v>
      </c>
      <c r="E9521" s="20" t="str">
        <f>IF(ISBLANK(LeaveTracker[[#This Row],[Employee Name]]),"-----",VLOOKUP(LeaveTracker[[#This Row],[Employee Name]],'List of Employees'!$B$4:$H$767,7))</f>
        <v>ACCOUNTING</v>
      </c>
      <c r="F9521" s="66" t="str">
        <f>IF(ISBLANK(LeaveTracker[[#This Row],[Employee Name]]),"-----",VLOOKUP(LeaveTracker[[#This Row],[Employee Name]],'List of Employees'!$B$4:$H$767,6))</f>
        <v>PERMANENT</v>
      </c>
      <c r="G9521" s="24">
        <v>45289</v>
      </c>
      <c r="H9521" s="24">
        <v>45289</v>
      </c>
      <c r="I9521" s="20" t="s">
        <v>82</v>
      </c>
      <c r="K9521" s="57" t="str">
        <f ca="1">LeaveTracker[[#This Row],[Days]]&amp;" "&amp;LeaveTracker[[#This Row],[Type of Leave]]</f>
        <v>1 VL</v>
      </c>
      <c r="L9521" s="23">
        <f ca="1">NETWORKDAYS(LeaveTracker[[#This Row],[Start Date]],LeaveTracker[[#This Row],[End Date]],lstHolidays)</f>
        <v>1</v>
      </c>
      <c r="M9521" s="27"/>
    </row>
    <row r="9522" spans="1:13" ht="30" customHeight="1" x14ac:dyDescent="0.3">
      <c r="A9522" s="27">
        <f>A9517+1</f>
        <v>5307</v>
      </c>
      <c r="B9522" s="31">
        <v>45275</v>
      </c>
      <c r="C9522" s="31">
        <v>45253</v>
      </c>
      <c r="D9522" s="19" t="s">
        <v>1302</v>
      </c>
      <c r="E9522" s="20" t="str">
        <f>IF(ISBLANK(LeaveTracker[[#This Row],[Employee Name]]),"-----",VLOOKUP(LeaveTracker[[#This Row],[Employee Name]],'List of Employees'!$B$4:$H$767,7))</f>
        <v>ONT</v>
      </c>
      <c r="F9522" s="66" t="str">
        <f>IF(ISBLANK(LeaveTracker[[#This Row],[Employee Name]]),"-----",VLOOKUP(LeaveTracker[[#This Row],[Employee Name]],'List of Employees'!$B$4:$H$767,6))</f>
        <v>PERMANENT</v>
      </c>
      <c r="G9522" s="24">
        <v>45266</v>
      </c>
      <c r="H9522" s="24">
        <v>45266</v>
      </c>
      <c r="I9522" s="20" t="s">
        <v>297</v>
      </c>
      <c r="J9522" s="42" t="s">
        <v>1000</v>
      </c>
      <c r="K9522" s="57" t="str">
        <f ca="1">LeaveTracker[[#This Row],[Days]]&amp;" "&amp;LeaveTracker[[#This Row],[Type of Leave]]</f>
        <v>1 OTHER</v>
      </c>
      <c r="L9522" s="23">
        <f ca="1">NETWORKDAYS(LeaveTracker[[#This Row],[Start Date]],LeaveTracker[[#This Row],[End Date]],lstHolidays)</f>
        <v>1</v>
      </c>
      <c r="M9522" s="27"/>
    </row>
    <row r="9523" spans="1:13" ht="30" customHeight="1" x14ac:dyDescent="0.3">
      <c r="A9523" s="27">
        <v>5307</v>
      </c>
      <c r="B9523" s="31">
        <v>45275</v>
      </c>
      <c r="C9523" s="31">
        <v>45253</v>
      </c>
      <c r="D9523" s="19" t="s">
        <v>1302</v>
      </c>
      <c r="E9523" s="20" t="str">
        <f>IF(ISBLANK(LeaveTracker[[#This Row],[Employee Name]]),"-----",VLOOKUP(LeaveTracker[[#This Row],[Employee Name]],'List of Employees'!$B$4:$H$767,7))</f>
        <v>ONT</v>
      </c>
      <c r="F9523" s="66" t="str">
        <f>IF(ISBLANK(LeaveTracker[[#This Row],[Employee Name]]),"-----",VLOOKUP(LeaveTracker[[#This Row],[Employee Name]],'List of Employees'!$B$4:$H$767,6))</f>
        <v>PERMANENT</v>
      </c>
      <c r="G9523" s="24">
        <v>45272</v>
      </c>
      <c r="H9523" s="24">
        <v>45272</v>
      </c>
      <c r="I9523" s="20" t="s">
        <v>297</v>
      </c>
      <c r="J9523" s="42" t="s">
        <v>1000</v>
      </c>
      <c r="K9523" s="57" t="str">
        <f ca="1">LeaveTracker[[#This Row],[Days]]&amp;" "&amp;LeaveTracker[[#This Row],[Type of Leave]]</f>
        <v>1 OTHER</v>
      </c>
      <c r="L9523" s="23">
        <f ca="1">NETWORKDAYS(LeaveTracker[[#This Row],[Start Date]],LeaveTracker[[#This Row],[End Date]],lstHolidays)</f>
        <v>1</v>
      </c>
      <c r="M9523" s="27"/>
    </row>
    <row r="9524" spans="1:13" ht="30" customHeight="1" x14ac:dyDescent="0.3">
      <c r="A9524" s="27">
        <f>A9522+1</f>
        <v>5308</v>
      </c>
      <c r="B9524" s="31">
        <v>45275</v>
      </c>
      <c r="C9524" s="31">
        <v>45253</v>
      </c>
      <c r="D9524" s="19" t="s">
        <v>1302</v>
      </c>
      <c r="E9524" s="20" t="str">
        <f>IF(ISBLANK(LeaveTracker[[#This Row],[Employee Name]]),"-----",VLOOKUP(LeaveTracker[[#This Row],[Employee Name]],'List of Employees'!$B$4:$H$767,7))</f>
        <v>ONT</v>
      </c>
      <c r="F9524" s="66" t="str">
        <f>IF(ISBLANK(LeaveTracker[[#This Row],[Employee Name]]),"-----",VLOOKUP(LeaveTracker[[#This Row],[Employee Name]],'List of Employees'!$B$4:$H$767,6))</f>
        <v>PERMANENT</v>
      </c>
      <c r="G9524" s="24">
        <v>45288</v>
      </c>
      <c r="H9524" s="24">
        <v>45288</v>
      </c>
      <c r="I9524" s="20" t="s">
        <v>82</v>
      </c>
      <c r="K9524" s="57" t="str">
        <f ca="1">LeaveTracker[[#This Row],[Days]]&amp;" "&amp;LeaveTracker[[#This Row],[Type of Leave]]</f>
        <v>1 VL</v>
      </c>
      <c r="L9524" s="23">
        <f ca="1">NETWORKDAYS(LeaveTracker[[#This Row],[Start Date]],LeaveTracker[[#This Row],[End Date]],lstHolidays)</f>
        <v>1</v>
      </c>
      <c r="M9524" s="27"/>
    </row>
    <row r="9525" spans="1:13" ht="30" customHeight="1" x14ac:dyDescent="0.3">
      <c r="A9525" s="27">
        <f t="shared" si="121"/>
        <v>5309</v>
      </c>
      <c r="B9525" s="31">
        <v>45275</v>
      </c>
      <c r="C9525" s="31">
        <v>45253</v>
      </c>
      <c r="D9525" s="19" t="s">
        <v>1302</v>
      </c>
      <c r="E9525" s="20" t="str">
        <f>IF(ISBLANK(LeaveTracker[[#This Row],[Employee Name]]),"-----",VLOOKUP(LeaveTracker[[#This Row],[Employee Name]],'List of Employees'!$B$4:$H$767,7))</f>
        <v>ONT</v>
      </c>
      <c r="F9525" s="66" t="str">
        <f>IF(ISBLANK(LeaveTracker[[#This Row],[Employee Name]]),"-----",VLOOKUP(LeaveTracker[[#This Row],[Employee Name]],'List of Employees'!$B$4:$H$767,6))</f>
        <v>PERMANENT</v>
      </c>
      <c r="G9525" s="24">
        <v>45245</v>
      </c>
      <c r="H9525" s="24">
        <v>45245</v>
      </c>
      <c r="I9525" s="20" t="s">
        <v>81</v>
      </c>
      <c r="K9525" s="57" t="str">
        <f ca="1">LeaveTracker[[#This Row],[Days]]&amp;" "&amp;LeaveTracker[[#This Row],[Type of Leave]]</f>
        <v>1 SL</v>
      </c>
      <c r="L9525" s="23">
        <f ca="1">NETWORKDAYS(LeaveTracker[[#This Row],[Start Date]],LeaveTracker[[#This Row],[End Date]],lstHolidays)</f>
        <v>1</v>
      </c>
      <c r="M9525" s="27"/>
    </row>
    <row r="9526" spans="1:13" ht="30" customHeight="1" x14ac:dyDescent="0.3">
      <c r="A9526" s="27">
        <f t="shared" si="121"/>
        <v>5310</v>
      </c>
      <c r="B9526" s="31">
        <v>45275</v>
      </c>
      <c r="C9526" s="31">
        <v>45253</v>
      </c>
      <c r="D9526" s="19" t="s">
        <v>707</v>
      </c>
      <c r="E9526" s="20" t="str">
        <f>IF(ISBLANK(LeaveTracker[[#This Row],[Employee Name]]),"-----",VLOOKUP(LeaveTracker[[#This Row],[Employee Name]],'List of Employees'!$B$4:$H$767,7))</f>
        <v>ONT</v>
      </c>
      <c r="F9526" s="66" t="str">
        <f>IF(ISBLANK(LeaveTracker[[#This Row],[Employee Name]]),"-----",VLOOKUP(LeaveTracker[[#This Row],[Employee Name]],'List of Employees'!$B$4:$H$767,6))</f>
        <v>PERMANENT</v>
      </c>
      <c r="G9526" s="24">
        <v>45274</v>
      </c>
      <c r="H9526" s="24">
        <v>45275</v>
      </c>
      <c r="I9526" s="20" t="s">
        <v>82</v>
      </c>
      <c r="K9526" s="57" t="str">
        <f ca="1">LeaveTracker[[#This Row],[Days]]&amp;" "&amp;LeaveTracker[[#This Row],[Type of Leave]]</f>
        <v>2 VL</v>
      </c>
      <c r="L9526" s="23">
        <f ca="1">NETWORKDAYS(LeaveTracker[[#This Row],[Start Date]],LeaveTracker[[#This Row],[End Date]],lstHolidays)</f>
        <v>2</v>
      </c>
      <c r="M9526" s="27"/>
    </row>
    <row r="9527" spans="1:13" ht="30" customHeight="1" x14ac:dyDescent="0.3">
      <c r="A9527" s="27">
        <f t="shared" si="121"/>
        <v>5311</v>
      </c>
      <c r="B9527" s="31">
        <v>45275</v>
      </c>
      <c r="C9527" s="31">
        <v>45234</v>
      </c>
      <c r="D9527" s="19" t="s">
        <v>2063</v>
      </c>
      <c r="E9527" s="20" t="str">
        <f>IF(ISBLANK(LeaveTracker[[#This Row],[Employee Name]]),"-----",VLOOKUP(LeaveTracker[[#This Row],[Employee Name]],'List of Employees'!$B$4:$H$767,7))</f>
        <v>PIO</v>
      </c>
      <c r="F9527" s="66" t="str">
        <f>IF(ISBLANK(LeaveTracker[[#This Row],[Employee Name]]),"-----",VLOOKUP(LeaveTracker[[#This Row],[Employee Name]],'List of Employees'!$B$4:$H$767,6))</f>
        <v>PERMANENT</v>
      </c>
      <c r="G9527" s="24">
        <v>45286</v>
      </c>
      <c r="H9527" s="24">
        <v>45289</v>
      </c>
      <c r="I9527" s="20" t="s">
        <v>82</v>
      </c>
      <c r="K9527" s="57" t="str">
        <f ca="1">LeaveTracker[[#This Row],[Days]]&amp;" "&amp;LeaveTracker[[#This Row],[Type of Leave]]</f>
        <v>3 VL</v>
      </c>
      <c r="L9527" s="23">
        <f ca="1">NETWORKDAYS(LeaveTracker[[#This Row],[Start Date]],LeaveTracker[[#This Row],[End Date]],lstHolidays)</f>
        <v>3</v>
      </c>
      <c r="M9527" s="27"/>
    </row>
    <row r="9528" spans="1:13" ht="30" customHeight="1" x14ac:dyDescent="0.3">
      <c r="A9528" s="27">
        <f t="shared" si="121"/>
        <v>5312</v>
      </c>
      <c r="B9528" s="31">
        <v>45275</v>
      </c>
      <c r="C9528" s="31">
        <v>45264</v>
      </c>
      <c r="D9528" s="19" t="s">
        <v>2063</v>
      </c>
      <c r="E9528" s="20" t="str">
        <f>IF(ISBLANK(LeaveTracker[[#This Row],[Employee Name]]),"-----",VLOOKUP(LeaveTracker[[#This Row],[Employee Name]],'List of Employees'!$B$4:$H$767,7))</f>
        <v>PIO</v>
      </c>
      <c r="F9528" s="66" t="str">
        <f>IF(ISBLANK(LeaveTracker[[#This Row],[Employee Name]]),"-----",VLOOKUP(LeaveTracker[[#This Row],[Employee Name]],'List of Employees'!$B$4:$H$767,6))</f>
        <v>PERMANENT</v>
      </c>
      <c r="G9528" s="24">
        <v>45261</v>
      </c>
      <c r="H9528" s="24">
        <v>45261</v>
      </c>
      <c r="I9528" s="20" t="s">
        <v>81</v>
      </c>
      <c r="K9528" s="57" t="str">
        <f ca="1">LeaveTracker[[#This Row],[Days]]&amp;" "&amp;LeaveTracker[[#This Row],[Type of Leave]]</f>
        <v>1 SL</v>
      </c>
      <c r="L9528" s="23">
        <f ca="1">NETWORKDAYS(LeaveTracker[[#This Row],[Start Date]],LeaveTracker[[#This Row],[End Date]],lstHolidays)</f>
        <v>1</v>
      </c>
      <c r="M9528" s="27"/>
    </row>
    <row r="9529" spans="1:13" ht="30" customHeight="1" x14ac:dyDescent="0.3">
      <c r="A9529" s="27">
        <f t="shared" si="121"/>
        <v>5313</v>
      </c>
      <c r="B9529" s="31">
        <v>45275</v>
      </c>
      <c r="C9529" s="31">
        <v>45264</v>
      </c>
      <c r="D9529" s="19" t="s">
        <v>1955</v>
      </c>
      <c r="E9529" s="20" t="str">
        <f>IF(ISBLANK(LeaveTracker[[#This Row],[Employee Name]]),"-----",VLOOKUP(LeaveTracker[[#This Row],[Employee Name]],'List of Employees'!$B$4:$H$767,7))</f>
        <v>TERMINAL</v>
      </c>
      <c r="F9529" s="66" t="str">
        <f>IF(ISBLANK(LeaveTracker[[#This Row],[Employee Name]]),"-----",VLOOKUP(LeaveTracker[[#This Row],[Employee Name]],'List of Employees'!$B$4:$H$767,6))</f>
        <v>CASUAL</v>
      </c>
      <c r="G9529" s="24">
        <v>45269</v>
      </c>
      <c r="H9529" s="24">
        <v>45282</v>
      </c>
      <c r="I9529" s="20" t="s">
        <v>82</v>
      </c>
      <c r="K9529" s="57" t="str">
        <f ca="1">LeaveTracker[[#This Row],[Days]]&amp;" "&amp;LeaveTracker[[#This Row],[Type of Leave]]</f>
        <v>10 VL</v>
      </c>
      <c r="L9529" s="23">
        <f ca="1">NETWORKDAYS(LeaveTracker[[#This Row],[Start Date]],LeaveTracker[[#This Row],[End Date]],lstHolidays)</f>
        <v>10</v>
      </c>
      <c r="M9529" s="27"/>
    </row>
    <row r="9530" spans="1:13" ht="30" customHeight="1" x14ac:dyDescent="0.3">
      <c r="A9530" s="27">
        <f t="shared" si="121"/>
        <v>5314</v>
      </c>
      <c r="B9530" s="31">
        <v>45275</v>
      </c>
      <c r="C9530" s="31">
        <v>45264</v>
      </c>
      <c r="D9530" s="19" t="s">
        <v>2459</v>
      </c>
      <c r="E9530" s="20" t="str">
        <f>IF(ISBLANK(LeaveTracker[[#This Row],[Employee Name]]),"-----",VLOOKUP(LeaveTracker[[#This Row],[Employee Name]],'List of Employees'!$B$4:$H$767,7))</f>
        <v>CCT</v>
      </c>
      <c r="F9530" s="66" t="str">
        <f>IF(ISBLANK(LeaveTracker[[#This Row],[Employee Name]]),"-----",VLOOKUP(LeaveTracker[[#This Row],[Employee Name]],'List of Employees'!$B$4:$H$767,6))</f>
        <v>CASUAL</v>
      </c>
      <c r="G9530" s="24">
        <v>45287</v>
      </c>
      <c r="H9530" s="24">
        <v>45289</v>
      </c>
      <c r="I9530" s="20" t="s">
        <v>82</v>
      </c>
      <c r="K9530" s="57" t="str">
        <f ca="1">LeaveTracker[[#This Row],[Days]]&amp;" "&amp;LeaveTracker[[#This Row],[Type of Leave]]</f>
        <v>3 VL</v>
      </c>
      <c r="L9530" s="23">
        <f ca="1">NETWORKDAYS(LeaveTracker[[#This Row],[Start Date]],LeaveTracker[[#This Row],[End Date]],lstHolidays)</f>
        <v>3</v>
      </c>
      <c r="M9530" s="27"/>
    </row>
    <row r="9531" spans="1:13" ht="30" customHeight="1" x14ac:dyDescent="0.3">
      <c r="A9531" s="27">
        <f t="shared" si="121"/>
        <v>5315</v>
      </c>
      <c r="B9531" s="31">
        <v>45275</v>
      </c>
      <c r="C9531" s="31">
        <v>45275</v>
      </c>
      <c r="D9531" s="19" t="s">
        <v>1881</v>
      </c>
      <c r="E9531" s="20" t="str">
        <f>IF(ISBLANK(LeaveTracker[[#This Row],[Employee Name]]),"-----",VLOOKUP(LeaveTracker[[#This Row],[Employee Name]],'List of Employees'!$B$4:$H$767,7))</f>
        <v>TICC</v>
      </c>
      <c r="F9531" s="66" t="str">
        <f>IF(ISBLANK(LeaveTracker[[#This Row],[Employee Name]]),"-----",VLOOKUP(LeaveTracker[[#This Row],[Employee Name]],'List of Employees'!$B$4:$H$767,6))</f>
        <v>CASUAL</v>
      </c>
      <c r="G9531" s="24">
        <v>45273</v>
      </c>
      <c r="H9531" s="24">
        <v>45275</v>
      </c>
      <c r="I9531" s="20" t="s">
        <v>82</v>
      </c>
      <c r="K9531" s="57" t="str">
        <f ca="1">LeaveTracker[[#This Row],[Days]]&amp;" "&amp;LeaveTracker[[#This Row],[Type of Leave]]</f>
        <v>3 VL</v>
      </c>
      <c r="L9531" s="23">
        <f ca="1">NETWORKDAYS(LeaveTracker[[#This Row],[Start Date]],LeaveTracker[[#This Row],[End Date]],lstHolidays)</f>
        <v>3</v>
      </c>
      <c r="M9531" s="27"/>
    </row>
    <row r="9532" spans="1:13" ht="30" customHeight="1" x14ac:dyDescent="0.3">
      <c r="A9532" s="27">
        <f t="shared" si="121"/>
        <v>5316</v>
      </c>
      <c r="B9532" s="31">
        <v>45275</v>
      </c>
      <c r="C9532" s="31">
        <v>45261</v>
      </c>
      <c r="D9532" s="19" t="s">
        <v>1894</v>
      </c>
      <c r="E9532" s="20" t="str">
        <f>IF(ISBLANK(LeaveTracker[[#This Row],[Employee Name]]),"-----",VLOOKUP(LeaveTracker[[#This Row],[Employee Name]],'List of Employees'!$B$4:$H$767,7))</f>
        <v>TICC</v>
      </c>
      <c r="F9532" s="66" t="str">
        <f>IF(ISBLANK(LeaveTracker[[#This Row],[Employee Name]]),"-----",VLOOKUP(LeaveTracker[[#This Row],[Employee Name]],'List of Employees'!$B$4:$H$767,6))</f>
        <v>CASUAL</v>
      </c>
      <c r="G9532" s="24">
        <v>45240</v>
      </c>
      <c r="H9532" s="24">
        <v>45240</v>
      </c>
      <c r="I9532" s="20" t="s">
        <v>81</v>
      </c>
      <c r="K9532" s="57" t="str">
        <f ca="1">LeaveTracker[[#This Row],[Days]]&amp;" "&amp;LeaveTracker[[#This Row],[Type of Leave]]</f>
        <v>1 SL</v>
      </c>
      <c r="L9532" s="23">
        <f ca="1">NETWORKDAYS(LeaveTracker[[#This Row],[Start Date]],LeaveTracker[[#This Row],[End Date]],lstHolidays)</f>
        <v>1</v>
      </c>
      <c r="M9532" s="27"/>
    </row>
    <row r="9533" spans="1:13" ht="30" customHeight="1" x14ac:dyDescent="0.3">
      <c r="A9533" s="27">
        <v>5316</v>
      </c>
      <c r="B9533" s="31">
        <v>45275</v>
      </c>
      <c r="C9533" s="31">
        <v>45261</v>
      </c>
      <c r="D9533" s="19" t="s">
        <v>1894</v>
      </c>
      <c r="E9533" s="20" t="str">
        <f>IF(ISBLANK(LeaveTracker[[#This Row],[Employee Name]]),"-----",VLOOKUP(LeaveTracker[[#This Row],[Employee Name]],'List of Employees'!$B$4:$H$767,7))</f>
        <v>TICC</v>
      </c>
      <c r="F9533" s="66" t="str">
        <f>IF(ISBLANK(LeaveTracker[[#This Row],[Employee Name]]),"-----",VLOOKUP(LeaveTracker[[#This Row],[Employee Name]],'List of Employees'!$B$4:$H$767,6))</f>
        <v>CASUAL</v>
      </c>
      <c r="G9533" s="24">
        <v>45260</v>
      </c>
      <c r="H9533" s="24">
        <v>45260</v>
      </c>
      <c r="I9533" s="20" t="s">
        <v>81</v>
      </c>
      <c r="K9533" s="57" t="str">
        <f>LeaveTracker[[#This Row],[Days]]&amp;" "&amp;LeaveTracker[[#This Row],[Type of Leave]]</f>
        <v>1 SL</v>
      </c>
      <c r="L9533" s="23">
        <v>1</v>
      </c>
      <c r="M9533" s="27"/>
    </row>
    <row r="9534" spans="1:13" ht="30" customHeight="1" x14ac:dyDescent="0.3">
      <c r="A9534" s="27">
        <f>A9532+1</f>
        <v>5317</v>
      </c>
      <c r="B9534" s="31">
        <v>45275</v>
      </c>
      <c r="C9534" s="31">
        <v>45261</v>
      </c>
      <c r="D9534" s="19" t="s">
        <v>1812</v>
      </c>
      <c r="E9534" s="20" t="str">
        <f>IF(ISBLANK(LeaveTracker[[#This Row],[Employee Name]]),"-----",VLOOKUP(LeaveTracker[[#This Row],[Employee Name]],'List of Employees'!$B$4:$H$767,7))</f>
        <v>CSWDO</v>
      </c>
      <c r="F9534" s="66" t="str">
        <f>IF(ISBLANK(LeaveTracker[[#This Row],[Employee Name]]),"-----",VLOOKUP(LeaveTracker[[#This Row],[Employee Name]],'List of Employees'!$B$4:$H$767,6))</f>
        <v>CASUAL</v>
      </c>
      <c r="G9534" s="24">
        <v>45259</v>
      </c>
      <c r="H9534" s="24">
        <v>45260</v>
      </c>
      <c r="I9534" s="20" t="s">
        <v>81</v>
      </c>
      <c r="K9534" s="57" t="str">
        <f>LeaveTracker[[#This Row],[Days]]&amp;" "&amp;LeaveTracker[[#This Row],[Type of Leave]]</f>
        <v>2 SL</v>
      </c>
      <c r="L9534" s="23">
        <v>2</v>
      </c>
      <c r="M9534" s="27"/>
    </row>
    <row r="9535" spans="1:13" ht="30" customHeight="1" x14ac:dyDescent="0.3">
      <c r="A9535" s="27">
        <f t="shared" si="121"/>
        <v>5318</v>
      </c>
      <c r="B9535" s="31">
        <v>45275</v>
      </c>
      <c r="C9535" s="31">
        <v>45261</v>
      </c>
      <c r="D9535" s="19" t="s">
        <v>1800</v>
      </c>
      <c r="E9535" s="20" t="str">
        <f>IF(ISBLANK(LeaveTracker[[#This Row],[Employee Name]]),"-----",VLOOKUP(LeaveTracker[[#This Row],[Employee Name]],'List of Employees'!$B$4:$H$767,7))</f>
        <v>CSWDO</v>
      </c>
      <c r="F9535" s="66" t="str">
        <f>IF(ISBLANK(LeaveTracker[[#This Row],[Employee Name]]),"-----",VLOOKUP(LeaveTracker[[#This Row],[Employee Name]],'List of Employees'!$B$4:$H$767,6))</f>
        <v>CASUAL</v>
      </c>
      <c r="G9535" s="24">
        <v>45264</v>
      </c>
      <c r="H9535" s="24">
        <v>45289</v>
      </c>
      <c r="I9535" s="20" t="s">
        <v>82</v>
      </c>
      <c r="K9535" s="57" t="str">
        <f>LeaveTracker[[#This Row],[Days]]&amp;" "&amp;LeaveTracker[[#This Row],[Type of Leave]]</f>
        <v>18 VL</v>
      </c>
      <c r="L9535" s="23">
        <v>18</v>
      </c>
      <c r="M9535" s="27"/>
    </row>
    <row r="9536" spans="1:13" ht="30" customHeight="1" x14ac:dyDescent="0.3">
      <c r="A9536" s="27">
        <f>A9535+1</f>
        <v>5319</v>
      </c>
      <c r="B9536" s="31">
        <v>45275</v>
      </c>
      <c r="C9536" s="31">
        <v>45264</v>
      </c>
      <c r="D9536" s="19" t="s">
        <v>1932</v>
      </c>
      <c r="E9536" s="20" t="str">
        <f>IF(ISBLANK(LeaveTracker[[#This Row],[Employee Name]]),"-----",VLOOKUP(LeaveTracker[[#This Row],[Employee Name]],'List of Employees'!$B$4:$H$767,7))</f>
        <v>CSWDO</v>
      </c>
      <c r="F9536" s="66" t="str">
        <f>IF(ISBLANK(LeaveTracker[[#This Row],[Employee Name]]),"-----",VLOOKUP(LeaveTracker[[#This Row],[Employee Name]],'List of Employees'!$B$4:$H$767,6))</f>
        <v>CASUAL</v>
      </c>
      <c r="G9536" s="24">
        <v>45254</v>
      </c>
      <c r="H9536" s="24">
        <v>45254</v>
      </c>
      <c r="I9536" s="20" t="s">
        <v>81</v>
      </c>
      <c r="K9536" s="57" t="str">
        <f ca="1">LeaveTracker[[#This Row],[Days]]&amp;" "&amp;LeaveTracker[[#This Row],[Type of Leave]]</f>
        <v>1 SL</v>
      </c>
      <c r="L9536" s="23">
        <f ca="1">NETWORKDAYS(LeaveTracker[[#This Row],[Start Date]],LeaveTracker[[#This Row],[End Date]],lstHolidays)</f>
        <v>1</v>
      </c>
      <c r="M9536" s="27"/>
    </row>
    <row r="9537" spans="1:13" ht="30" customHeight="1" x14ac:dyDescent="0.3">
      <c r="A9537" s="27">
        <v>5319</v>
      </c>
      <c r="B9537" s="31">
        <v>45275</v>
      </c>
      <c r="C9537" s="31">
        <v>45264</v>
      </c>
      <c r="D9537" s="19" t="s">
        <v>1932</v>
      </c>
      <c r="E9537" s="20" t="str">
        <f>IF(ISBLANK(LeaveTracker[[#This Row],[Employee Name]]),"-----",VLOOKUP(LeaveTracker[[#This Row],[Employee Name]],'List of Employees'!$B$4:$H$767,7))</f>
        <v>CSWDO</v>
      </c>
      <c r="F9537" s="66" t="str">
        <f>IF(ISBLANK(LeaveTracker[[#This Row],[Employee Name]]),"-----",VLOOKUP(LeaveTracker[[#This Row],[Employee Name]],'List of Employees'!$B$4:$H$767,6))</f>
        <v>CASUAL</v>
      </c>
      <c r="G9537" s="24">
        <v>45258</v>
      </c>
      <c r="H9537" s="24">
        <v>45258</v>
      </c>
      <c r="I9537" s="20" t="s">
        <v>81</v>
      </c>
      <c r="K9537" s="57" t="str">
        <f ca="1">LeaveTracker[[#This Row],[Days]]&amp;" "&amp;LeaveTracker[[#This Row],[Type of Leave]]</f>
        <v>1 SL</v>
      </c>
      <c r="L9537" s="23">
        <f ca="1">NETWORKDAYS(LeaveTracker[[#This Row],[Start Date]],LeaveTracker[[#This Row],[End Date]],lstHolidays)</f>
        <v>1</v>
      </c>
      <c r="M9537" s="27"/>
    </row>
    <row r="9538" spans="1:13" ht="30" customHeight="1" x14ac:dyDescent="0.3">
      <c r="A9538" s="27">
        <v>5319</v>
      </c>
      <c r="B9538" s="31">
        <v>45275</v>
      </c>
      <c r="C9538" s="31">
        <v>45264</v>
      </c>
      <c r="D9538" s="19" t="s">
        <v>1932</v>
      </c>
      <c r="E9538" s="20" t="str">
        <f>IF(ISBLANK(LeaveTracker[[#This Row],[Employee Name]]),"-----",VLOOKUP(LeaveTracker[[#This Row],[Employee Name]],'List of Employees'!$B$4:$H$767,7))</f>
        <v>CSWDO</v>
      </c>
      <c r="F9538" s="66" t="str">
        <f>IF(ISBLANK(LeaveTracker[[#This Row],[Employee Name]]),"-----",VLOOKUP(LeaveTracker[[#This Row],[Employee Name]],'List of Employees'!$B$4:$H$767,6))</f>
        <v>CASUAL</v>
      </c>
      <c r="G9538" s="24">
        <v>45261</v>
      </c>
      <c r="H9538" s="24">
        <v>45261</v>
      </c>
      <c r="I9538" s="20" t="s">
        <v>81</v>
      </c>
      <c r="K9538" s="57" t="str">
        <f ca="1">LeaveTracker[[#This Row],[Days]]&amp;" "&amp;LeaveTracker[[#This Row],[Type of Leave]]</f>
        <v>1 SL</v>
      </c>
      <c r="L9538" s="23">
        <f ca="1">NETWORKDAYS(LeaveTracker[[#This Row],[Start Date]],LeaveTracker[[#This Row],[End Date]],lstHolidays)</f>
        <v>1</v>
      </c>
      <c r="M9538" s="27"/>
    </row>
    <row r="9539" spans="1:13" ht="30" customHeight="1" x14ac:dyDescent="0.3">
      <c r="A9539" s="27">
        <f>A9536+1</f>
        <v>5320</v>
      </c>
      <c r="B9539" s="31">
        <v>45275</v>
      </c>
      <c r="C9539" s="31">
        <v>45262</v>
      </c>
      <c r="D9539" s="19" t="s">
        <v>2226</v>
      </c>
      <c r="E9539" s="20" t="str">
        <f>IF(ISBLANK(LeaveTracker[[#This Row],[Employee Name]]),"-----",VLOOKUP(LeaveTracker[[#This Row],[Employee Name]],'List of Employees'!$B$4:$H$767,7))</f>
        <v>OSPITAL NG TAGAYTAY</v>
      </c>
      <c r="F9539" s="66" t="str">
        <f>IF(ISBLANK(LeaveTracker[[#This Row],[Employee Name]]),"-----",VLOOKUP(LeaveTracker[[#This Row],[Employee Name]],'List of Employees'!$B$4:$H$767,6))</f>
        <v>CASUAL</v>
      </c>
      <c r="G9539" s="24">
        <v>45269</v>
      </c>
      <c r="H9539" s="24">
        <v>45269</v>
      </c>
      <c r="I9539" s="20" t="s">
        <v>82</v>
      </c>
      <c r="K9539" s="57" t="str">
        <f>LeaveTracker[[#This Row],[Days]]&amp;" "&amp;LeaveTracker[[#This Row],[Type of Leave]]</f>
        <v>1 VL</v>
      </c>
      <c r="L9539" s="23">
        <v>1</v>
      </c>
      <c r="M9539" s="27"/>
    </row>
    <row r="9540" spans="1:13" ht="30" customHeight="1" x14ac:dyDescent="0.3">
      <c r="A9540" s="27">
        <v>5320</v>
      </c>
      <c r="B9540" s="31">
        <v>45275</v>
      </c>
      <c r="C9540" s="31">
        <v>45263</v>
      </c>
      <c r="D9540" s="19" t="s">
        <v>2226</v>
      </c>
      <c r="E9540" s="20" t="str">
        <f>IF(ISBLANK(LeaveTracker[[#This Row],[Employee Name]]),"-----",VLOOKUP(LeaveTracker[[#This Row],[Employee Name]],'List of Employees'!$B$4:$H$767,7))</f>
        <v>OSPITAL NG TAGAYTAY</v>
      </c>
      <c r="F9540" s="66" t="str">
        <f>IF(ISBLANK(LeaveTracker[[#This Row],[Employee Name]]),"-----",VLOOKUP(LeaveTracker[[#This Row],[Employee Name]],'List of Employees'!$B$4:$H$767,6))</f>
        <v>CASUAL</v>
      </c>
      <c r="G9540" s="24">
        <v>45271</v>
      </c>
      <c r="H9540" s="24">
        <v>45272</v>
      </c>
      <c r="I9540" s="20" t="s">
        <v>82</v>
      </c>
      <c r="K9540" s="57" t="str">
        <f ca="1">LeaveTracker[[#This Row],[Days]]&amp;" "&amp;LeaveTracker[[#This Row],[Type of Leave]]</f>
        <v>2 VL</v>
      </c>
      <c r="L9540" s="23">
        <f ca="1">NETWORKDAYS(LeaveTracker[[#This Row],[Start Date]],LeaveTracker[[#This Row],[End Date]],lstHolidays)</f>
        <v>2</v>
      </c>
      <c r="M9540" s="27"/>
    </row>
    <row r="9541" spans="1:13" ht="30" customHeight="1" x14ac:dyDescent="0.3">
      <c r="A9541" s="27">
        <f>A9539+1</f>
        <v>5321</v>
      </c>
      <c r="B9541" s="31">
        <v>45275</v>
      </c>
      <c r="C9541" s="31">
        <v>45262</v>
      </c>
      <c r="D9541" s="19" t="s">
        <v>2226</v>
      </c>
      <c r="E9541" s="20" t="str">
        <f>IF(ISBLANK(LeaveTracker[[#This Row],[Employee Name]]),"-----",VLOOKUP(LeaveTracker[[#This Row],[Employee Name]],'List of Employees'!$B$4:$H$767,7))</f>
        <v>OSPITAL NG TAGAYTAY</v>
      </c>
      <c r="F9541" s="66" t="str">
        <f>IF(ISBLANK(LeaveTracker[[#This Row],[Employee Name]]),"-----",VLOOKUP(LeaveTracker[[#This Row],[Employee Name]],'List of Employees'!$B$4:$H$767,6))</f>
        <v>CASUAL</v>
      </c>
      <c r="G9541" s="24">
        <v>45237</v>
      </c>
      <c r="H9541" s="24">
        <v>45237</v>
      </c>
      <c r="I9541" s="20" t="s">
        <v>81</v>
      </c>
      <c r="K9541" s="57" t="str">
        <f ca="1">LeaveTracker[[#This Row],[Days]]&amp;" "&amp;LeaveTracker[[#This Row],[Type of Leave]]</f>
        <v>1 SL</v>
      </c>
      <c r="L9541" s="23">
        <f ca="1">NETWORKDAYS(LeaveTracker[[#This Row],[Start Date]],LeaveTracker[[#This Row],[End Date]],lstHolidays)</f>
        <v>1</v>
      </c>
      <c r="M9541" s="27"/>
    </row>
    <row r="9542" spans="1:13" ht="30" customHeight="1" x14ac:dyDescent="0.3">
      <c r="A9542" s="27">
        <v>5321</v>
      </c>
      <c r="B9542" s="31">
        <v>45306</v>
      </c>
      <c r="C9542" s="31">
        <v>45262</v>
      </c>
      <c r="D9542" s="19" t="s">
        <v>2226</v>
      </c>
      <c r="E9542" s="20" t="str">
        <f>IF(ISBLANK(LeaveTracker[[#This Row],[Employee Name]]),"-----",VLOOKUP(LeaveTracker[[#This Row],[Employee Name]],'List of Employees'!$B$4:$H$767,7))</f>
        <v>OSPITAL NG TAGAYTAY</v>
      </c>
      <c r="F9542" s="66" t="str">
        <f>IF(ISBLANK(LeaveTracker[[#This Row],[Employee Name]]),"-----",VLOOKUP(LeaveTracker[[#This Row],[Employee Name]],'List of Employees'!$B$4:$H$767,6))</f>
        <v>CASUAL</v>
      </c>
      <c r="G9542" s="24">
        <v>45243</v>
      </c>
      <c r="H9542" s="24">
        <v>45243</v>
      </c>
      <c r="I9542" s="20" t="s">
        <v>81</v>
      </c>
      <c r="K9542" s="57" t="str">
        <f ca="1">LeaveTracker[[#This Row],[Days]]&amp;" "&amp;LeaveTracker[[#This Row],[Type of Leave]]</f>
        <v>1 SL</v>
      </c>
      <c r="L9542" s="23">
        <f ca="1">NETWORKDAYS(LeaveTracker[[#This Row],[Start Date]],LeaveTracker[[#This Row],[End Date]],lstHolidays)</f>
        <v>1</v>
      </c>
      <c r="M9542" s="27"/>
    </row>
    <row r="9543" spans="1:13" ht="30" customHeight="1" x14ac:dyDescent="0.3">
      <c r="A9543" s="27">
        <v>5321</v>
      </c>
      <c r="B9543" s="31">
        <v>45337</v>
      </c>
      <c r="C9543" s="31">
        <v>45262</v>
      </c>
      <c r="D9543" s="19" t="s">
        <v>2226</v>
      </c>
      <c r="E9543" s="20" t="str">
        <f>IF(ISBLANK(LeaveTracker[[#This Row],[Employee Name]]),"-----",VLOOKUP(LeaveTracker[[#This Row],[Employee Name]],'List of Employees'!$B$4:$H$767,7))</f>
        <v>OSPITAL NG TAGAYTAY</v>
      </c>
      <c r="F9543" s="66" t="str">
        <f>IF(ISBLANK(LeaveTracker[[#This Row],[Employee Name]]),"-----",VLOOKUP(LeaveTracker[[#This Row],[Employee Name]],'List of Employees'!$B$4:$H$767,6))</f>
        <v>CASUAL</v>
      </c>
      <c r="G9543" s="24">
        <v>45246</v>
      </c>
      <c r="H9543" s="24">
        <v>45246</v>
      </c>
      <c r="I9543" s="20" t="s">
        <v>81</v>
      </c>
      <c r="K9543" s="57" t="str">
        <f ca="1">LeaveTracker[[#This Row],[Days]]&amp;" "&amp;LeaveTracker[[#This Row],[Type of Leave]]</f>
        <v>1 SL</v>
      </c>
      <c r="L9543" s="23">
        <f ca="1">NETWORKDAYS(LeaveTracker[[#This Row],[Start Date]],LeaveTracker[[#This Row],[End Date]],lstHolidays)</f>
        <v>1</v>
      </c>
      <c r="M9543" s="27"/>
    </row>
    <row r="9544" spans="1:13" ht="30" customHeight="1" x14ac:dyDescent="0.3">
      <c r="A9544" s="27">
        <v>5321</v>
      </c>
      <c r="B9544" s="31">
        <v>45366</v>
      </c>
      <c r="C9544" s="31">
        <v>45262</v>
      </c>
      <c r="D9544" s="19" t="s">
        <v>2226</v>
      </c>
      <c r="E9544" s="20" t="str">
        <f>IF(ISBLANK(LeaveTracker[[#This Row],[Employee Name]]),"-----",VLOOKUP(LeaveTracker[[#This Row],[Employee Name]],'List of Employees'!$B$4:$H$767,7))</f>
        <v>OSPITAL NG TAGAYTAY</v>
      </c>
      <c r="F9544" s="66" t="str">
        <f>IF(ISBLANK(LeaveTracker[[#This Row],[Employee Name]]),"-----",VLOOKUP(LeaveTracker[[#This Row],[Employee Name]],'List of Employees'!$B$4:$H$767,6))</f>
        <v>CASUAL</v>
      </c>
      <c r="G9544" s="24">
        <v>45260</v>
      </c>
      <c r="H9544" s="24">
        <v>45261</v>
      </c>
      <c r="I9544" s="20" t="s">
        <v>81</v>
      </c>
      <c r="K9544" s="57" t="str">
        <f>LeaveTracker[[#This Row],[Days]]&amp;" "&amp;LeaveTracker[[#This Row],[Type of Leave]]</f>
        <v>2 SL</v>
      </c>
      <c r="L9544" s="23">
        <v>2</v>
      </c>
      <c r="M9544" s="27"/>
    </row>
    <row r="9545" spans="1:13" ht="30" customHeight="1" x14ac:dyDescent="0.3">
      <c r="A9545" s="27">
        <f>A9541+1</f>
        <v>5322</v>
      </c>
      <c r="B9545" s="31">
        <v>45275</v>
      </c>
      <c r="C9545" s="31">
        <v>45261</v>
      </c>
      <c r="D9545" s="19" t="s">
        <v>1914</v>
      </c>
      <c r="E9545" s="20" t="str">
        <f>IF(ISBLANK(LeaveTracker[[#This Row],[Employee Name]]),"-----",VLOOKUP(LeaveTracker[[#This Row],[Employee Name]],'List of Employees'!$B$4:$H$767,7))</f>
        <v>ONT</v>
      </c>
      <c r="F9545" s="66" t="str">
        <f>IF(ISBLANK(LeaveTracker[[#This Row],[Employee Name]]),"-----",VLOOKUP(LeaveTracker[[#This Row],[Employee Name]],'List of Employees'!$B$4:$H$767,6))</f>
        <v>CASUAL</v>
      </c>
      <c r="G9545" s="24">
        <v>45278</v>
      </c>
      <c r="H9545" s="24">
        <v>45282</v>
      </c>
      <c r="I9545" s="20" t="s">
        <v>82</v>
      </c>
      <c r="K9545" s="57" t="str">
        <f ca="1">LeaveTracker[[#This Row],[Days]]&amp;" "&amp;LeaveTracker[[#This Row],[Type of Leave]]</f>
        <v>5 VL</v>
      </c>
      <c r="L9545" s="23">
        <f ca="1">NETWORKDAYS(LeaveTracker[[#This Row],[Start Date]],LeaveTracker[[#This Row],[End Date]],lstHolidays)</f>
        <v>5</v>
      </c>
      <c r="M9545" s="27"/>
    </row>
    <row r="9546" spans="1:13" ht="30" customHeight="1" x14ac:dyDescent="0.3">
      <c r="A9546" s="27">
        <v>5322</v>
      </c>
      <c r="B9546" s="31">
        <v>45275</v>
      </c>
      <c r="C9546" s="31">
        <v>45261</v>
      </c>
      <c r="D9546" s="19" t="s">
        <v>1914</v>
      </c>
      <c r="E9546" s="20" t="str">
        <f>IF(ISBLANK(LeaveTracker[[#This Row],[Employee Name]]),"-----",VLOOKUP(LeaveTracker[[#This Row],[Employee Name]],'List of Employees'!$B$4:$H$767,7))</f>
        <v>ONT</v>
      </c>
      <c r="F9546" s="66" t="str">
        <f>IF(ISBLANK(LeaveTracker[[#This Row],[Employee Name]]),"-----",VLOOKUP(LeaveTracker[[#This Row],[Employee Name]],'List of Employees'!$B$4:$H$767,6))</f>
        <v>CASUAL</v>
      </c>
      <c r="G9546" s="24">
        <v>45286</v>
      </c>
      <c r="H9546" s="24">
        <v>45289</v>
      </c>
      <c r="I9546" s="20" t="s">
        <v>82</v>
      </c>
      <c r="K9546" s="57" t="str">
        <f ca="1">LeaveTracker[[#This Row],[Days]]&amp;" "&amp;LeaveTracker[[#This Row],[Type of Leave]]</f>
        <v>3 VL</v>
      </c>
      <c r="L9546" s="23">
        <f ca="1">NETWORKDAYS(LeaveTracker[[#This Row],[Start Date]],LeaveTracker[[#This Row],[End Date]],lstHolidays)</f>
        <v>3</v>
      </c>
      <c r="M9546" s="27"/>
    </row>
    <row r="9547" spans="1:13" ht="30" customHeight="1" x14ac:dyDescent="0.3">
      <c r="A9547" s="27">
        <f>A9545+1</f>
        <v>5323</v>
      </c>
      <c r="B9547" s="31">
        <v>45275</v>
      </c>
      <c r="C9547" s="31">
        <v>45264</v>
      </c>
      <c r="D9547" s="19" t="s">
        <v>1721</v>
      </c>
      <c r="E9547" s="19" t="s">
        <v>1721</v>
      </c>
      <c r="F9547" s="66" t="str">
        <f>IF(ISBLANK(LeaveTracker[[#This Row],[Employee Name]]),"-----",VLOOKUP(LeaveTracker[[#This Row],[Employee Name]],'List of Employees'!$B$4:$H$767,6))</f>
        <v>CASUAL</v>
      </c>
      <c r="G9547" s="24">
        <v>45258</v>
      </c>
      <c r="H9547" s="24">
        <v>45260</v>
      </c>
      <c r="I9547" s="20" t="s">
        <v>81</v>
      </c>
      <c r="K9547" s="57" t="str">
        <f>LeaveTracker[[#This Row],[Days]]&amp;" "&amp;LeaveTracker[[#This Row],[Type of Leave]]</f>
        <v>3 SL</v>
      </c>
      <c r="L9547" s="23">
        <v>3</v>
      </c>
      <c r="M9547" s="27"/>
    </row>
    <row r="9548" spans="1:13" ht="30" customHeight="1" x14ac:dyDescent="0.3">
      <c r="A9548" s="27">
        <f t="shared" si="121"/>
        <v>5324</v>
      </c>
      <c r="B9548" s="31">
        <v>45275</v>
      </c>
      <c r="C9548" s="31">
        <v>45264</v>
      </c>
      <c r="D9548" s="19" t="s">
        <v>1721</v>
      </c>
      <c r="E9548" s="20" t="str">
        <f>IF(ISBLANK(LeaveTracker[[#This Row],[Employee Name]]),"-----",VLOOKUP(LeaveTracker[[#This Row],[Employee Name]],'List of Employees'!$B$4:$H$767,7))</f>
        <v>TCIS</v>
      </c>
      <c r="F9548" s="66" t="str">
        <f>IF(ISBLANK(LeaveTracker[[#This Row],[Employee Name]]),"-----",VLOOKUP(LeaveTracker[[#This Row],[Employee Name]],'List of Employees'!$B$4:$H$767,6))</f>
        <v>CASUAL</v>
      </c>
      <c r="G9548" s="24">
        <v>45261</v>
      </c>
      <c r="H9548" s="24">
        <v>45261</v>
      </c>
      <c r="I9548" s="20" t="s">
        <v>81</v>
      </c>
      <c r="K9548" s="57" t="str">
        <f ca="1">LeaveTracker[[#This Row],[Days]]&amp;" "&amp;LeaveTracker[[#This Row],[Type of Leave]]</f>
        <v>1 SL</v>
      </c>
      <c r="L9548" s="23">
        <f ca="1">NETWORKDAYS(LeaveTracker[[#This Row],[Start Date]],LeaveTracker[[#This Row],[End Date]],lstHolidays)</f>
        <v>1</v>
      </c>
      <c r="M9548" s="27"/>
    </row>
    <row r="9549" spans="1:13" ht="30" customHeight="1" x14ac:dyDescent="0.3">
      <c r="A9549" s="27">
        <f t="shared" si="121"/>
        <v>5325</v>
      </c>
      <c r="B9549" s="31">
        <v>45275</v>
      </c>
      <c r="C9549" s="31">
        <v>45261</v>
      </c>
      <c r="D9549" s="19" t="s">
        <v>1752</v>
      </c>
      <c r="E9549" s="20" t="str">
        <f>IF(ISBLANK(LeaveTracker[[#This Row],[Employee Name]]),"-----",VLOOKUP(LeaveTracker[[#This Row],[Employee Name]],'List of Employees'!$B$4:$H$767,7))</f>
        <v>SP</v>
      </c>
      <c r="F9549" s="66" t="str">
        <f>IF(ISBLANK(LeaveTracker[[#This Row],[Employee Name]]),"-----",VLOOKUP(LeaveTracker[[#This Row],[Employee Name]],'List of Employees'!$B$4:$H$767,6))</f>
        <v>CASUAL</v>
      </c>
      <c r="G9549" s="24">
        <v>45265</v>
      </c>
      <c r="H9549" s="24">
        <v>45273</v>
      </c>
      <c r="I9549" s="20" t="s">
        <v>82</v>
      </c>
      <c r="K9549" s="57" t="str">
        <f ca="1">LeaveTracker[[#This Row],[Days]]&amp;" "&amp;LeaveTracker[[#This Row],[Type of Leave]]</f>
        <v>6 VL</v>
      </c>
      <c r="L9549" s="23">
        <f ca="1">NETWORKDAYS(LeaveTracker[[#This Row],[Start Date]],LeaveTracker[[#This Row],[End Date]],lstHolidays)</f>
        <v>6</v>
      </c>
      <c r="M9549" s="27"/>
    </row>
    <row r="9550" spans="1:13" ht="30" customHeight="1" x14ac:dyDescent="0.3">
      <c r="A9550" s="27">
        <f t="shared" si="121"/>
        <v>5326</v>
      </c>
      <c r="B9550" s="31">
        <v>45275</v>
      </c>
      <c r="C9550" s="31">
        <v>45267</v>
      </c>
      <c r="D9550" s="8" t="s">
        <v>2591</v>
      </c>
      <c r="E9550" s="20" t="str">
        <f>IF(ISBLANK(LeaveTracker[[#This Row],[Employee Name]]),"-----",VLOOKUP(LeaveTracker[[#This Row],[Employee Name]],'List of Employees'!$B$4:$H$767,7))</f>
        <v>PICNIC GROVE</v>
      </c>
      <c r="F9550" s="66" t="str">
        <f>IF(ISBLANK(LeaveTracker[[#This Row],[Employee Name]]),"-----",VLOOKUP(LeaveTracker[[#This Row],[Employee Name]],'List of Employees'!$B$4:$H$767,6))</f>
        <v>CASUAL</v>
      </c>
      <c r="G9550" s="24">
        <v>45253</v>
      </c>
      <c r="H9550" s="24">
        <v>45256</v>
      </c>
      <c r="I9550" s="20" t="s">
        <v>297</v>
      </c>
      <c r="J9550" s="42" t="s">
        <v>2592</v>
      </c>
      <c r="K9550" s="57" t="str">
        <f>LeaveTracker[[#This Row],[Days]]&amp;" "&amp;LeaveTracker[[#This Row],[Type of Leave]]</f>
        <v>4 OTHER</v>
      </c>
      <c r="L9550" s="23">
        <v>4</v>
      </c>
      <c r="M9550" s="27"/>
    </row>
    <row r="9551" spans="1:13" ht="30" customHeight="1" x14ac:dyDescent="0.3">
      <c r="A9551" s="27">
        <v>5326</v>
      </c>
      <c r="B9551" s="31">
        <v>45275</v>
      </c>
      <c r="C9551" s="31">
        <v>45267</v>
      </c>
      <c r="D9551" s="8" t="s">
        <v>2591</v>
      </c>
      <c r="E9551" s="20" t="str">
        <f>IF(ISBLANK(LeaveTracker[[#This Row],[Employee Name]]),"-----",VLOOKUP(LeaveTracker[[#This Row],[Employee Name]],'List of Employees'!$B$4:$H$767,7))</f>
        <v>PICNIC GROVE</v>
      </c>
      <c r="F9551" s="66" t="str">
        <f>IF(ISBLANK(LeaveTracker[[#This Row],[Employee Name]]),"-----",VLOOKUP(LeaveTracker[[#This Row],[Employee Name]],'List of Employees'!$B$4:$H$767,6))</f>
        <v>CASUAL</v>
      </c>
      <c r="G9551" s="24">
        <v>45260</v>
      </c>
      <c r="H9551" s="24">
        <v>45262</v>
      </c>
      <c r="I9551" s="20" t="s">
        <v>297</v>
      </c>
      <c r="J9551" s="42" t="s">
        <v>2593</v>
      </c>
      <c r="K9551" s="57" t="str">
        <f>LeaveTracker[[#This Row],[Days]]&amp;" "&amp;LeaveTracker[[#This Row],[Type of Leave]]</f>
        <v>3 OTHER</v>
      </c>
      <c r="L9551" s="23">
        <v>3</v>
      </c>
      <c r="M9551" s="27"/>
    </row>
    <row r="9552" spans="1:13" ht="30" customHeight="1" x14ac:dyDescent="0.3">
      <c r="A9552" s="27">
        <f>A9550+1</f>
        <v>5327</v>
      </c>
      <c r="B9552" s="31">
        <v>45275</v>
      </c>
      <c r="C9552" s="31">
        <v>45254</v>
      </c>
      <c r="D9552" s="8" t="s">
        <v>2597</v>
      </c>
      <c r="E9552" s="20" t="str">
        <f>IF(ISBLANK(LeaveTracker[[#This Row],[Employee Name]]),"-----",VLOOKUP(LeaveTracker[[#This Row],[Employee Name]],'List of Employees'!$B$4:$H$767,7))</f>
        <v>CTO</v>
      </c>
      <c r="F9552" s="66" t="str">
        <f>IF(ISBLANK(LeaveTracker[[#This Row],[Employee Name]]),"-----",VLOOKUP(LeaveTracker[[#This Row],[Employee Name]],'List of Employees'!$B$4:$H$767,6))</f>
        <v>PERMANENT</v>
      </c>
      <c r="G9552" s="21">
        <v>45261</v>
      </c>
      <c r="H9552" s="24">
        <v>45267</v>
      </c>
      <c r="I9552" s="20" t="s">
        <v>82</v>
      </c>
      <c r="K9552" s="57" t="str">
        <f ca="1">LeaveTracker[[#This Row],[Days]]&amp;" "&amp;LeaveTracker[[#This Row],[Type of Leave]]</f>
        <v>5 VL</v>
      </c>
      <c r="L9552" s="23">
        <f ca="1">NETWORKDAYS(LeaveTracker[[#This Row],[Start Date]],LeaveTracker[[#This Row],[End Date]],lstHolidays)</f>
        <v>5</v>
      </c>
      <c r="M9552" s="27"/>
    </row>
    <row r="9553" spans="1:13" ht="30" customHeight="1" x14ac:dyDescent="0.3">
      <c r="A9553" s="27">
        <f t="shared" si="121"/>
        <v>5328</v>
      </c>
      <c r="B9553" s="31">
        <v>45275</v>
      </c>
      <c r="C9553" s="31">
        <v>45254</v>
      </c>
      <c r="D9553" s="8" t="s">
        <v>2413</v>
      </c>
      <c r="E9553" s="20" t="str">
        <f>IF(ISBLANK(LeaveTracker[[#This Row],[Employee Name]]),"-----",VLOOKUP(LeaveTracker[[#This Row],[Employee Name]],'List of Employees'!$B$4:$H$767,7))</f>
        <v>PEOPLE'S PARK</v>
      </c>
      <c r="F9553" s="66" t="str">
        <f>IF(ISBLANK(LeaveTracker[[#This Row],[Employee Name]]),"-----",VLOOKUP(LeaveTracker[[#This Row],[Employee Name]],'List of Employees'!$B$4:$H$767,6))</f>
        <v>CASUAL</v>
      </c>
      <c r="G9553" s="24">
        <v>45261</v>
      </c>
      <c r="H9553" s="24">
        <v>45275</v>
      </c>
      <c r="I9553" s="20" t="s">
        <v>82</v>
      </c>
      <c r="K9553" s="57" t="str">
        <f ca="1">LeaveTracker[[#This Row],[Days]]&amp;" "&amp;LeaveTracker[[#This Row],[Type of Leave]]</f>
        <v>10 VL</v>
      </c>
      <c r="L9553" s="23">
        <f ca="1">NETWORKDAYS(LeaveTracker[[#This Row],[Start Date]],LeaveTracker[[#This Row],[End Date]],lstHolidays)</f>
        <v>10</v>
      </c>
      <c r="M9553" s="27"/>
    </row>
    <row r="9554" spans="1:13" ht="30" customHeight="1" x14ac:dyDescent="0.3">
      <c r="A9554" s="27">
        <f t="shared" si="121"/>
        <v>5329</v>
      </c>
      <c r="B9554" s="31">
        <v>45275</v>
      </c>
      <c r="C9554" s="31">
        <v>45260</v>
      </c>
      <c r="D9554" s="8" t="s">
        <v>1842</v>
      </c>
      <c r="E9554" s="20" t="str">
        <f>IF(ISBLANK(LeaveTracker[[#This Row],[Employee Name]]),"-----",VLOOKUP(LeaveTracker[[#This Row],[Employee Name]],'List of Employees'!$B$4:$H$767,7))</f>
        <v>ASSESSOR</v>
      </c>
      <c r="F9554" s="66" t="str">
        <f>IF(ISBLANK(LeaveTracker[[#This Row],[Employee Name]]),"-----",VLOOKUP(LeaveTracker[[#This Row],[Employee Name]],'List of Employees'!$B$4:$H$767,6))</f>
        <v>CASUAL</v>
      </c>
      <c r="G9554" s="24">
        <v>45258</v>
      </c>
      <c r="H9554" s="24">
        <v>45259</v>
      </c>
      <c r="I9554" s="20" t="s">
        <v>81</v>
      </c>
      <c r="K9554" s="57" t="str">
        <f ca="1">LeaveTracker[[#This Row],[Days]]&amp;" "&amp;LeaveTracker[[#This Row],[Type of Leave]]</f>
        <v>2 SL</v>
      </c>
      <c r="L9554" s="23">
        <f ca="1">NETWORKDAYS(LeaveTracker[[#This Row],[Start Date]],LeaveTracker[[#This Row],[End Date]],lstHolidays)</f>
        <v>2</v>
      </c>
      <c r="M9554" s="27"/>
    </row>
    <row r="9555" spans="1:13" ht="30" customHeight="1" x14ac:dyDescent="0.3">
      <c r="A9555" s="27">
        <f t="shared" si="121"/>
        <v>5330</v>
      </c>
      <c r="B9555" s="31">
        <v>45275</v>
      </c>
      <c r="C9555" s="31">
        <v>45247</v>
      </c>
      <c r="D9555" s="19" t="s">
        <v>1728</v>
      </c>
      <c r="E9555" s="20" t="str">
        <f>IF(ISBLANK(LeaveTracker[[#This Row],[Employee Name]]),"-----",VLOOKUP(LeaveTracker[[#This Row],[Employee Name]],'List of Employees'!$B$4:$H$767,7))</f>
        <v>ASSESSOR</v>
      </c>
      <c r="F9555" s="66" t="str">
        <f>IF(ISBLANK(LeaveTracker[[#This Row],[Employee Name]]),"-----",VLOOKUP(LeaveTracker[[#This Row],[Employee Name]],'List of Employees'!$B$4:$H$767,6))</f>
        <v>CASUAL</v>
      </c>
      <c r="G9555" s="24">
        <v>45259</v>
      </c>
      <c r="H9555" s="24">
        <v>45259</v>
      </c>
      <c r="I9555" s="20" t="s">
        <v>82</v>
      </c>
      <c r="K9555" s="57" t="str">
        <f ca="1">LeaveTracker[[#This Row],[Days]]&amp;" "&amp;LeaveTracker[[#This Row],[Type of Leave]]</f>
        <v>1 VL</v>
      </c>
      <c r="L9555" s="23">
        <f ca="1">NETWORKDAYS(LeaveTracker[[#This Row],[Start Date]],LeaveTracker[[#This Row],[End Date]],lstHolidays)</f>
        <v>1</v>
      </c>
      <c r="M9555" s="27"/>
    </row>
    <row r="9556" spans="1:13" ht="30" customHeight="1" x14ac:dyDescent="0.3">
      <c r="A9556" s="27">
        <f t="shared" si="121"/>
        <v>5331</v>
      </c>
      <c r="B9556" s="31">
        <v>45275</v>
      </c>
      <c r="C9556" s="31">
        <v>45250</v>
      </c>
      <c r="D9556" s="19" t="s">
        <v>2091</v>
      </c>
      <c r="E9556" s="20" t="str">
        <f>IF(ISBLANK(LeaveTracker[[#This Row],[Employee Name]]),"-----",VLOOKUP(LeaveTracker[[#This Row],[Employee Name]],'List of Employees'!$B$4:$H$767,7))</f>
        <v>CENRO</v>
      </c>
      <c r="F9556" s="66" t="str">
        <f>IF(ISBLANK(LeaveTracker[[#This Row],[Employee Name]]),"-----",VLOOKUP(LeaveTracker[[#This Row],[Employee Name]],'List of Employees'!$B$4:$H$767,6))</f>
        <v>CASUAL</v>
      </c>
      <c r="G9556" s="24">
        <v>45258</v>
      </c>
      <c r="H9556" s="24">
        <v>45259</v>
      </c>
      <c r="I9556" s="20" t="s">
        <v>82</v>
      </c>
      <c r="K9556" s="57" t="str">
        <f ca="1">LeaveTracker[[#This Row],[Days]]&amp;" "&amp;LeaveTracker[[#This Row],[Type of Leave]]</f>
        <v>2 VL</v>
      </c>
      <c r="L9556" s="23">
        <f ca="1">NETWORKDAYS(LeaveTracker[[#This Row],[Start Date]],LeaveTracker[[#This Row],[End Date]],lstHolidays)</f>
        <v>2</v>
      </c>
      <c r="M9556" s="27"/>
    </row>
    <row r="9557" spans="1:13" ht="30" customHeight="1" x14ac:dyDescent="0.3">
      <c r="A9557" s="27">
        <f t="shared" si="121"/>
        <v>5332</v>
      </c>
      <c r="B9557" s="31">
        <v>45275</v>
      </c>
      <c r="C9557" s="31">
        <v>45260</v>
      </c>
      <c r="D9557" s="19" t="s">
        <v>1953</v>
      </c>
      <c r="E9557" s="20" t="str">
        <f>IF(ISBLANK(LeaveTracker[[#This Row],[Employee Name]]),"-----",VLOOKUP(LeaveTracker[[#This Row],[Employee Name]],'List of Employees'!$B$4:$H$767,7))</f>
        <v>CENRO</v>
      </c>
      <c r="F9557" s="66" t="str">
        <f>IF(ISBLANK(LeaveTracker[[#This Row],[Employee Name]]),"-----",VLOOKUP(LeaveTracker[[#This Row],[Employee Name]],'List of Employees'!$B$4:$H$767,6))</f>
        <v>CASUAL</v>
      </c>
      <c r="G9557" s="24">
        <v>45258</v>
      </c>
      <c r="H9557" s="24">
        <v>45259</v>
      </c>
      <c r="I9557" s="20" t="s">
        <v>81</v>
      </c>
      <c r="K9557" s="57" t="str">
        <f ca="1">LeaveTracker[[#This Row],[Days]]&amp;" "&amp;LeaveTracker[[#This Row],[Type of Leave]]</f>
        <v>2 SL</v>
      </c>
      <c r="L9557" s="23">
        <f ca="1">NETWORKDAYS(LeaveTracker[[#This Row],[Start Date]],LeaveTracker[[#This Row],[End Date]],lstHolidays)</f>
        <v>2</v>
      </c>
      <c r="M9557" s="27"/>
    </row>
    <row r="9558" spans="1:13" ht="30" customHeight="1" x14ac:dyDescent="0.3">
      <c r="A9558" s="27">
        <f t="shared" si="121"/>
        <v>5333</v>
      </c>
      <c r="B9558" s="31">
        <v>45275</v>
      </c>
      <c r="C9558" s="31">
        <v>45250</v>
      </c>
      <c r="D9558" s="19" t="s">
        <v>1793</v>
      </c>
      <c r="E9558" s="20" t="str">
        <f>IF(ISBLANK(LeaveTracker[[#This Row],[Employee Name]]),"-----",VLOOKUP(LeaveTracker[[#This Row],[Employee Name]],'List of Employees'!$B$4:$H$767,7))</f>
        <v>CENRO</v>
      </c>
      <c r="F9558" s="66" t="str">
        <f>IF(ISBLANK(LeaveTracker[[#This Row],[Employee Name]]),"-----",VLOOKUP(LeaveTracker[[#This Row],[Employee Name]],'List of Employees'!$B$4:$H$767,6))</f>
        <v>CASUAL</v>
      </c>
      <c r="G9558" s="24">
        <v>45259</v>
      </c>
      <c r="H9558" s="24">
        <v>45259</v>
      </c>
      <c r="I9558" s="20" t="s">
        <v>81</v>
      </c>
      <c r="K9558" s="57" t="str">
        <f ca="1">LeaveTracker[[#This Row],[Days]]&amp;" "&amp;LeaveTracker[[#This Row],[Type of Leave]]</f>
        <v>1 SL</v>
      </c>
      <c r="L9558" s="23">
        <f ca="1">NETWORKDAYS(LeaveTracker[[#This Row],[Start Date]],LeaveTracker[[#This Row],[End Date]],lstHolidays)</f>
        <v>1</v>
      </c>
      <c r="M9558" s="27"/>
    </row>
    <row r="9559" spans="1:13" ht="30" customHeight="1" x14ac:dyDescent="0.3">
      <c r="A9559" s="27">
        <f t="shared" si="121"/>
        <v>5334</v>
      </c>
      <c r="B9559" s="31">
        <v>45275</v>
      </c>
      <c r="C9559" s="31">
        <v>45260</v>
      </c>
      <c r="D9559" s="19" t="s">
        <v>2205</v>
      </c>
      <c r="E9559" s="20" t="str">
        <f>IF(ISBLANK(LeaveTracker[[#This Row],[Employee Name]]),"-----",VLOOKUP(LeaveTracker[[#This Row],[Employee Name]],'List of Employees'!$B$4:$H$767,7))</f>
        <v>CENRO</v>
      </c>
      <c r="F9559" s="66" t="str">
        <f>IF(ISBLANK(LeaveTracker[[#This Row],[Employee Name]]),"-----",VLOOKUP(LeaveTracker[[#This Row],[Employee Name]],'List of Employees'!$B$4:$H$767,6))</f>
        <v>CASUAL</v>
      </c>
      <c r="G9559" s="24">
        <v>45259</v>
      </c>
      <c r="H9559" s="24">
        <v>45259</v>
      </c>
      <c r="I9559" s="20" t="s">
        <v>81</v>
      </c>
      <c r="K9559" s="57" t="str">
        <f ca="1">LeaveTracker[[#This Row],[Days]]&amp;" "&amp;LeaveTracker[[#This Row],[Type of Leave]]</f>
        <v>1 SL</v>
      </c>
      <c r="L9559" s="23">
        <f ca="1">NETWORKDAYS(LeaveTracker[[#This Row],[Start Date]],LeaveTracker[[#This Row],[End Date]],lstHolidays)</f>
        <v>1</v>
      </c>
      <c r="M9559" s="27"/>
    </row>
    <row r="9560" spans="1:13" ht="30" customHeight="1" x14ac:dyDescent="0.3">
      <c r="A9560" s="27">
        <f t="shared" si="121"/>
        <v>5335</v>
      </c>
      <c r="B9560" s="31">
        <v>45275</v>
      </c>
      <c r="C9560" s="31">
        <v>45260</v>
      </c>
      <c r="D9560" s="19" t="s">
        <v>1793</v>
      </c>
      <c r="E9560" s="20" t="str">
        <f>IF(ISBLANK(LeaveTracker[[#This Row],[Employee Name]]),"-----",VLOOKUP(LeaveTracker[[#This Row],[Employee Name]],'List of Employees'!$B$4:$H$767,7))</f>
        <v>CENRO</v>
      </c>
      <c r="F9560" s="66" t="str">
        <f>IF(ISBLANK(LeaveTracker[[#This Row],[Employee Name]]),"-----",VLOOKUP(LeaveTracker[[#This Row],[Employee Name]],'List of Employees'!$B$4:$H$767,6))</f>
        <v>CASUAL</v>
      </c>
      <c r="G9560" s="24">
        <v>45268</v>
      </c>
      <c r="H9560" s="24">
        <v>45269</v>
      </c>
      <c r="I9560" s="20" t="s">
        <v>82</v>
      </c>
      <c r="K9560" s="57" t="str">
        <f>LeaveTracker[[#This Row],[Days]]&amp;" "&amp;LeaveTracker[[#This Row],[Type of Leave]]</f>
        <v>2 VL</v>
      </c>
      <c r="L9560" s="23">
        <v>2</v>
      </c>
      <c r="M9560" s="27"/>
    </row>
    <row r="9561" spans="1:13" ht="30" customHeight="1" x14ac:dyDescent="0.3">
      <c r="A9561" s="27">
        <f t="shared" si="121"/>
        <v>5336</v>
      </c>
      <c r="B9561" s="31">
        <v>45275</v>
      </c>
      <c r="C9561" s="31">
        <v>45258</v>
      </c>
      <c r="D9561" s="19" t="s">
        <v>1767</v>
      </c>
      <c r="E9561" s="20" t="str">
        <f>IF(ISBLANK(LeaveTracker[[#This Row],[Employee Name]]),"-----",VLOOKUP(LeaveTracker[[#This Row],[Employee Name]],'List of Employees'!$B$4:$H$767,7))</f>
        <v>CHO</v>
      </c>
      <c r="F9561" s="66" t="str">
        <f>IF(ISBLANK(LeaveTracker[[#This Row],[Employee Name]]),"-----",VLOOKUP(LeaveTracker[[#This Row],[Employee Name]],'List of Employees'!$B$4:$H$767,6))</f>
        <v>CASUAL</v>
      </c>
      <c r="G9561" s="24">
        <v>45253</v>
      </c>
      <c r="H9561" s="24">
        <v>45254</v>
      </c>
      <c r="I9561" s="20" t="s">
        <v>81</v>
      </c>
      <c r="K9561" s="57" t="str">
        <f ca="1">LeaveTracker[[#This Row],[Days]]&amp;" "&amp;LeaveTracker[[#This Row],[Type of Leave]]</f>
        <v>2 SL</v>
      </c>
      <c r="L9561" s="23">
        <f ca="1">NETWORKDAYS(LeaveTracker[[#This Row],[Start Date]],LeaveTracker[[#This Row],[End Date]],lstHolidays)</f>
        <v>2</v>
      </c>
      <c r="M9561" s="27"/>
    </row>
    <row r="9562" spans="1:13" ht="30" customHeight="1" x14ac:dyDescent="0.3">
      <c r="A9562" s="27">
        <f t="shared" si="121"/>
        <v>5337</v>
      </c>
      <c r="B9562" s="31">
        <v>45275</v>
      </c>
      <c r="C9562" s="31">
        <v>45252</v>
      </c>
      <c r="D9562" s="19" t="s">
        <v>2089</v>
      </c>
      <c r="E9562" s="20" t="str">
        <f>IF(ISBLANK(LeaveTracker[[#This Row],[Employee Name]]),"-----",VLOOKUP(LeaveTracker[[#This Row],[Employee Name]],'List of Employees'!$B$4:$H$767,7))</f>
        <v>BPLO</v>
      </c>
      <c r="F9562" s="66" t="str">
        <f>IF(ISBLANK(LeaveTracker[[#This Row],[Employee Name]]),"-----",VLOOKUP(LeaveTracker[[#This Row],[Employee Name]],'List of Employees'!$B$4:$H$767,6))</f>
        <v>CASUAL</v>
      </c>
      <c r="G9562" s="24">
        <v>45253</v>
      </c>
      <c r="H9562" s="24">
        <v>45254</v>
      </c>
      <c r="I9562" s="20" t="s">
        <v>297</v>
      </c>
      <c r="J9562" s="42" t="s">
        <v>1000</v>
      </c>
      <c r="K9562" s="57" t="str">
        <f ca="1">LeaveTracker[[#This Row],[Days]]&amp;" "&amp;LeaveTracker[[#This Row],[Type of Leave]]</f>
        <v>2 OTHER</v>
      </c>
      <c r="L9562" s="23">
        <f ca="1">NETWORKDAYS(LeaveTracker[[#This Row],[Start Date]],LeaveTracker[[#This Row],[End Date]],lstHolidays)</f>
        <v>2</v>
      </c>
      <c r="M9562" s="27"/>
    </row>
    <row r="9563" spans="1:13" ht="30" customHeight="1" x14ac:dyDescent="0.3">
      <c r="A9563" s="27">
        <f t="shared" si="121"/>
        <v>5338</v>
      </c>
      <c r="B9563" s="31">
        <v>45275</v>
      </c>
      <c r="C9563" s="31">
        <v>45258</v>
      </c>
      <c r="D9563" s="19" t="s">
        <v>1896</v>
      </c>
      <c r="E9563" s="20" t="str">
        <f>IF(ISBLANK(LeaveTracker[[#This Row],[Employee Name]]),"-----",VLOOKUP(LeaveTracker[[#This Row],[Employee Name]],'List of Employees'!$B$4:$H$767,7))</f>
        <v>MAHOGANY MARKET</v>
      </c>
      <c r="F9563" s="66" t="str">
        <f>IF(ISBLANK(LeaveTracker[[#This Row],[Employee Name]]),"-----",VLOOKUP(LeaveTracker[[#This Row],[Employee Name]],'List of Employees'!$B$4:$H$767,6))</f>
        <v>CASUAL</v>
      </c>
      <c r="G9563" s="24">
        <v>45254</v>
      </c>
      <c r="H9563" s="24">
        <v>45254</v>
      </c>
      <c r="I9563" s="20" t="s">
        <v>81</v>
      </c>
      <c r="K9563" s="57" t="str">
        <f ca="1">LeaveTracker[[#This Row],[Days]]&amp;" "&amp;LeaveTracker[[#This Row],[Type of Leave]]</f>
        <v>1 SL</v>
      </c>
      <c r="L9563" s="23">
        <f ca="1">NETWORKDAYS(LeaveTracker[[#This Row],[Start Date]],LeaveTracker[[#This Row],[End Date]],lstHolidays)</f>
        <v>1</v>
      </c>
      <c r="M9563" s="27"/>
    </row>
    <row r="9564" spans="1:13" ht="30" customHeight="1" x14ac:dyDescent="0.3">
      <c r="A9564" s="27">
        <f t="shared" si="121"/>
        <v>5339</v>
      </c>
      <c r="B9564" s="31">
        <v>45275</v>
      </c>
      <c r="C9564" s="31">
        <v>45259</v>
      </c>
      <c r="D9564" s="19" t="s">
        <v>1865</v>
      </c>
      <c r="E9564" s="20" t="str">
        <f>IF(ISBLANK(LeaveTracker[[#This Row],[Employee Name]]),"-----",VLOOKUP(LeaveTracker[[#This Row],[Employee Name]],'List of Employees'!$B$4:$H$767,7))</f>
        <v>CSWDO</v>
      </c>
      <c r="F9564" s="66" t="str">
        <f>IF(ISBLANK(LeaveTracker[[#This Row],[Employee Name]]),"-----",VLOOKUP(LeaveTracker[[#This Row],[Employee Name]],'List of Employees'!$B$4:$H$767,6))</f>
        <v>CASUAL</v>
      </c>
      <c r="G9564" s="24">
        <v>45251</v>
      </c>
      <c r="H9564" s="24">
        <v>45254</v>
      </c>
      <c r="I9564" s="20" t="s">
        <v>81</v>
      </c>
      <c r="K9564" s="57" t="str">
        <f ca="1">LeaveTracker[[#This Row],[Days]]&amp;" "&amp;LeaveTracker[[#This Row],[Type of Leave]]</f>
        <v>4 SL</v>
      </c>
      <c r="L9564" s="23">
        <f ca="1">NETWORKDAYS(LeaveTracker[[#This Row],[Start Date]],LeaveTracker[[#This Row],[End Date]],lstHolidays)</f>
        <v>4</v>
      </c>
      <c r="M9564" s="27"/>
    </row>
    <row r="9565" spans="1:13" ht="30" customHeight="1" x14ac:dyDescent="0.3">
      <c r="A9565" s="27">
        <v>5339</v>
      </c>
      <c r="B9565" s="31">
        <v>45275</v>
      </c>
      <c r="C9565" s="31">
        <v>45259</v>
      </c>
      <c r="D9565" s="19" t="s">
        <v>1865</v>
      </c>
      <c r="E9565" s="20" t="str">
        <f>IF(ISBLANK(LeaveTracker[[#This Row],[Employee Name]]),"-----",VLOOKUP(LeaveTracker[[#This Row],[Employee Name]],'List of Employees'!$B$4:$H$767,7))</f>
        <v>CSWDO</v>
      </c>
      <c r="F9565" s="66" t="str">
        <f>IF(ISBLANK(LeaveTracker[[#This Row],[Employee Name]]),"-----",VLOOKUP(LeaveTracker[[#This Row],[Employee Name]],'List of Employees'!$B$4:$H$767,6))</f>
        <v>CASUAL</v>
      </c>
      <c r="G9565" s="21">
        <v>45258</v>
      </c>
      <c r="H9565" s="24">
        <v>45258</v>
      </c>
      <c r="I9565" s="20" t="s">
        <v>81</v>
      </c>
      <c r="K9565" s="57" t="str">
        <f ca="1">LeaveTracker[[#This Row],[Days]]&amp;" "&amp;LeaveTracker[[#This Row],[Type of Leave]]</f>
        <v>1 SL</v>
      </c>
      <c r="L9565" s="23">
        <f ca="1">NETWORKDAYS(LeaveTracker[[#This Row],[Start Date]],LeaveTracker[[#This Row],[End Date]],lstHolidays)</f>
        <v>1</v>
      </c>
      <c r="M9565" s="27"/>
    </row>
    <row r="9566" spans="1:13" ht="30" customHeight="1" x14ac:dyDescent="0.3">
      <c r="A9566" s="27">
        <f>A9564+1</f>
        <v>5340</v>
      </c>
      <c r="B9566" s="31">
        <v>45275</v>
      </c>
      <c r="C9566" s="31">
        <v>45258</v>
      </c>
      <c r="D9566" s="19" t="s">
        <v>1812</v>
      </c>
      <c r="E9566" s="20" t="str">
        <f>IF(ISBLANK(LeaveTracker[[#This Row],[Employee Name]]),"-----",VLOOKUP(LeaveTracker[[#This Row],[Employee Name]],'List of Employees'!$B$4:$H$767,7))</f>
        <v>CSWDO</v>
      </c>
      <c r="F9566" s="66" t="str">
        <f>IF(ISBLANK(LeaveTracker[[#This Row],[Employee Name]]),"-----",VLOOKUP(LeaveTracker[[#This Row],[Employee Name]],'List of Employees'!$B$4:$H$767,6))</f>
        <v>CASUAL</v>
      </c>
      <c r="G9566" s="24">
        <v>45250</v>
      </c>
      <c r="H9566" s="24">
        <v>45250</v>
      </c>
      <c r="I9566" s="20" t="s">
        <v>81</v>
      </c>
      <c r="K9566" s="57" t="str">
        <f ca="1">LeaveTracker[[#This Row],[Days]]&amp;" "&amp;LeaveTracker[[#This Row],[Type of Leave]]</f>
        <v>1 SL</v>
      </c>
      <c r="L9566" s="23">
        <f ca="1">NETWORKDAYS(LeaveTracker[[#This Row],[Start Date]],LeaveTracker[[#This Row],[End Date]],lstHolidays)</f>
        <v>1</v>
      </c>
      <c r="M9566" s="27"/>
    </row>
    <row r="9567" spans="1:13" ht="30" customHeight="1" x14ac:dyDescent="0.3">
      <c r="A9567" s="27">
        <v>5340</v>
      </c>
      <c r="B9567" s="31">
        <v>45275</v>
      </c>
      <c r="C9567" s="31">
        <v>45288</v>
      </c>
      <c r="D9567" s="19" t="s">
        <v>1812</v>
      </c>
      <c r="E9567" s="20" t="str">
        <f>IF(ISBLANK(LeaveTracker[[#This Row],[Employee Name]]),"-----",VLOOKUP(LeaveTracker[[#This Row],[Employee Name]],'List of Employees'!$B$4:$H$767,7))</f>
        <v>CSWDO</v>
      </c>
      <c r="F9567" s="66" t="str">
        <f>IF(ISBLANK(LeaveTracker[[#This Row],[Employee Name]]),"-----",VLOOKUP(LeaveTracker[[#This Row],[Employee Name]],'List of Employees'!$B$4:$H$767,6))</f>
        <v>CASUAL</v>
      </c>
      <c r="G9567" s="24">
        <v>45253</v>
      </c>
      <c r="H9567" s="24">
        <v>45254</v>
      </c>
      <c r="I9567" s="20" t="s">
        <v>81</v>
      </c>
      <c r="K9567" s="57" t="str">
        <f ca="1">LeaveTracker[[#This Row],[Days]]&amp;" "&amp;LeaveTracker[[#This Row],[Type of Leave]]</f>
        <v>2 SL</v>
      </c>
      <c r="L9567" s="23">
        <f ca="1">NETWORKDAYS(LeaveTracker[[#This Row],[Start Date]],LeaveTracker[[#This Row],[End Date]],lstHolidays)</f>
        <v>2</v>
      </c>
      <c r="M9567" s="27"/>
    </row>
    <row r="9568" spans="1:13" ht="30" customHeight="1" x14ac:dyDescent="0.3">
      <c r="A9568" s="27">
        <f>A9566+1</f>
        <v>5341</v>
      </c>
      <c r="B9568" s="31">
        <v>45275</v>
      </c>
      <c r="C9568" s="31">
        <v>45259</v>
      </c>
      <c r="D9568" s="19" t="s">
        <v>2060</v>
      </c>
      <c r="E9568" s="20" t="str">
        <f>IF(ISBLANK(LeaveTracker[[#This Row],[Employee Name]]),"-----",VLOOKUP(LeaveTracker[[#This Row],[Employee Name]],'List of Employees'!$B$4:$H$767,7))</f>
        <v>DEPED</v>
      </c>
      <c r="F9568" s="66" t="str">
        <f>IF(ISBLANK(LeaveTracker[[#This Row],[Employee Name]]),"-----",VLOOKUP(LeaveTracker[[#This Row],[Employee Name]],'List of Employees'!$B$4:$H$767,6))</f>
        <v>CASUAL</v>
      </c>
      <c r="G9568" s="24">
        <v>45272</v>
      </c>
      <c r="H9568" s="24">
        <v>45289</v>
      </c>
      <c r="I9568" s="20" t="s">
        <v>82</v>
      </c>
      <c r="K9568" s="57" t="str">
        <f>LeaveTracker[[#This Row],[Days]]&amp;" "&amp;LeaveTracker[[#This Row],[Type of Leave]]</f>
        <v>12 VL</v>
      </c>
      <c r="L9568" s="23">
        <v>12</v>
      </c>
      <c r="M9568" s="27"/>
    </row>
    <row r="9569" spans="1:13" ht="30" customHeight="1" x14ac:dyDescent="0.3">
      <c r="A9569" s="27">
        <f t="shared" si="121"/>
        <v>5342</v>
      </c>
      <c r="B9569" s="31">
        <v>45275</v>
      </c>
      <c r="C9569" s="31">
        <v>45258</v>
      </c>
      <c r="D9569" s="19" t="s">
        <v>1765</v>
      </c>
      <c r="E9569" s="20" t="str">
        <f>IF(ISBLANK(LeaveTracker[[#This Row],[Employee Name]]),"-----",VLOOKUP(LeaveTracker[[#This Row],[Employee Name]],'List of Employees'!$B$4:$H$767,7))</f>
        <v>GSO</v>
      </c>
      <c r="F9569" s="66" t="str">
        <f>IF(ISBLANK(LeaveTracker[[#This Row],[Employee Name]]),"-----",VLOOKUP(LeaveTracker[[#This Row],[Employee Name]],'List of Employees'!$B$4:$H$767,6))</f>
        <v>CASUAL</v>
      </c>
      <c r="G9569" s="24">
        <v>45254</v>
      </c>
      <c r="H9569" s="24">
        <v>45254</v>
      </c>
      <c r="I9569" s="20" t="s">
        <v>81</v>
      </c>
      <c r="K9569" s="57" t="str">
        <f ca="1">LeaveTracker[[#This Row],[Days]]&amp;" "&amp;LeaveTracker[[#This Row],[Type of Leave]]</f>
        <v>1 SL</v>
      </c>
      <c r="L9569" s="23">
        <f ca="1">NETWORKDAYS(LeaveTracker[[#This Row],[Start Date]],LeaveTracker[[#This Row],[End Date]],lstHolidays)</f>
        <v>1</v>
      </c>
      <c r="M9569" s="27"/>
    </row>
    <row r="9570" spans="1:13" ht="30" customHeight="1" x14ac:dyDescent="0.3">
      <c r="A9570" s="27">
        <f t="shared" si="121"/>
        <v>5343</v>
      </c>
      <c r="B9570" s="31">
        <v>45275</v>
      </c>
      <c r="C9570" s="31">
        <v>45258</v>
      </c>
      <c r="D9570" s="19" t="s">
        <v>1867</v>
      </c>
      <c r="E9570" s="20" t="str">
        <f>IF(ISBLANK(LeaveTracker[[#This Row],[Employee Name]]),"-----",VLOOKUP(LeaveTracker[[#This Row],[Employee Name]],'List of Employees'!$B$4:$H$767,7))</f>
        <v>GSO</v>
      </c>
      <c r="F9570" s="66" t="str">
        <f>IF(ISBLANK(LeaveTracker[[#This Row],[Employee Name]]),"-----",VLOOKUP(LeaveTracker[[#This Row],[Employee Name]],'List of Employees'!$B$4:$H$767,6))</f>
        <v>CASUAL</v>
      </c>
      <c r="G9570" s="24">
        <v>45253</v>
      </c>
      <c r="H9570" s="24">
        <v>45254</v>
      </c>
      <c r="I9570" s="20" t="s">
        <v>81</v>
      </c>
      <c r="K9570" s="57" t="str">
        <f ca="1">LeaveTracker[[#This Row],[Days]]&amp;" "&amp;LeaveTracker[[#This Row],[Type of Leave]]</f>
        <v>2 SL</v>
      </c>
      <c r="L9570" s="23">
        <f ca="1">NETWORKDAYS(LeaveTracker[[#This Row],[Start Date]],LeaveTracker[[#This Row],[End Date]],lstHolidays)</f>
        <v>2</v>
      </c>
      <c r="M9570" s="27"/>
    </row>
    <row r="9571" spans="1:13" ht="30" customHeight="1" x14ac:dyDescent="0.3">
      <c r="A9571" s="27">
        <f t="shared" si="121"/>
        <v>5344</v>
      </c>
      <c r="B9571" s="31">
        <v>45275</v>
      </c>
      <c r="C9571" s="31">
        <v>45258</v>
      </c>
      <c r="D9571" s="19" t="s">
        <v>1867</v>
      </c>
      <c r="E9571" s="20" t="str">
        <f>IF(ISBLANK(LeaveTracker[[#This Row],[Employee Name]]),"-----",VLOOKUP(LeaveTracker[[#This Row],[Employee Name]],'List of Employees'!$B$4:$H$767,7))</f>
        <v>GSO</v>
      </c>
      <c r="F9571" s="66" t="str">
        <f>IF(ISBLANK(LeaveTracker[[#This Row],[Employee Name]]),"-----",VLOOKUP(LeaveTracker[[#This Row],[Employee Name]],'List of Employees'!$B$4:$H$767,6))</f>
        <v>CASUAL</v>
      </c>
      <c r="G9571" s="24">
        <v>45267</v>
      </c>
      <c r="H9571" s="24">
        <v>45268</v>
      </c>
      <c r="I9571" s="20" t="s">
        <v>82</v>
      </c>
      <c r="K9571" s="57" t="str">
        <f ca="1">LeaveTracker[[#This Row],[Days]]&amp;" "&amp;LeaveTracker[[#This Row],[Type of Leave]]</f>
        <v>1 VL</v>
      </c>
      <c r="L9571" s="23">
        <f ca="1">NETWORKDAYS(LeaveTracker[[#This Row],[Start Date]],LeaveTracker[[#This Row],[End Date]],lstHolidays)</f>
        <v>1</v>
      </c>
      <c r="M9571" s="27"/>
    </row>
    <row r="9572" spans="1:13" ht="30" customHeight="1" x14ac:dyDescent="0.3">
      <c r="A9572" s="27">
        <v>5344</v>
      </c>
      <c r="B9572" s="31">
        <v>45275</v>
      </c>
      <c r="C9572" s="31">
        <v>45258</v>
      </c>
      <c r="D9572" s="19" t="s">
        <v>1867</v>
      </c>
      <c r="E9572" s="20" t="str">
        <f>IF(ISBLANK(LeaveTracker[[#This Row],[Employee Name]]),"-----",VLOOKUP(LeaveTracker[[#This Row],[Employee Name]],'List of Employees'!$B$4:$H$767,7))</f>
        <v>GSO</v>
      </c>
      <c r="F9572" s="66" t="str">
        <f>IF(ISBLANK(LeaveTracker[[#This Row],[Employee Name]]),"-----",VLOOKUP(LeaveTracker[[#This Row],[Employee Name]],'List of Employees'!$B$4:$H$767,6))</f>
        <v>CASUAL</v>
      </c>
      <c r="G9572" s="24">
        <v>45274</v>
      </c>
      <c r="H9572" s="24">
        <v>45275</v>
      </c>
      <c r="I9572" s="20" t="s">
        <v>82</v>
      </c>
      <c r="K9572" s="57" t="str">
        <f ca="1">LeaveTracker[[#This Row],[Days]]&amp;" "&amp;LeaveTracker[[#This Row],[Type of Leave]]</f>
        <v>2 VL</v>
      </c>
      <c r="L9572" s="23">
        <f ca="1">NETWORKDAYS(LeaveTracker[[#This Row],[Start Date]],LeaveTracker[[#This Row],[End Date]],lstHolidays)</f>
        <v>2</v>
      </c>
      <c r="M9572" s="27"/>
    </row>
    <row r="9573" spans="1:13" ht="30" customHeight="1" x14ac:dyDescent="0.3">
      <c r="A9573" s="27">
        <v>5344</v>
      </c>
      <c r="B9573" s="31">
        <v>45275</v>
      </c>
      <c r="C9573" s="31">
        <v>45258</v>
      </c>
      <c r="D9573" s="19" t="s">
        <v>1867</v>
      </c>
      <c r="E9573" s="20" t="str">
        <f>IF(ISBLANK(LeaveTracker[[#This Row],[Employee Name]]),"-----",VLOOKUP(LeaveTracker[[#This Row],[Employee Name]],'List of Employees'!$B$4:$H$767,7))</f>
        <v>GSO</v>
      </c>
      <c r="F9573" s="66" t="str">
        <f>IF(ISBLANK(LeaveTracker[[#This Row],[Employee Name]]),"-----",VLOOKUP(LeaveTracker[[#This Row],[Employee Name]],'List of Employees'!$B$4:$H$767,6))</f>
        <v>CASUAL</v>
      </c>
      <c r="G9573" s="24">
        <v>45281</v>
      </c>
      <c r="H9573" s="24">
        <v>45282</v>
      </c>
      <c r="I9573" s="20" t="s">
        <v>82</v>
      </c>
      <c r="K9573" s="57" t="str">
        <f ca="1">LeaveTracker[[#This Row],[Days]]&amp;" "&amp;LeaveTracker[[#This Row],[Type of Leave]]</f>
        <v>2 VL</v>
      </c>
      <c r="L9573" s="23">
        <f ca="1">NETWORKDAYS(LeaveTracker[[#This Row],[Start Date]],LeaveTracker[[#This Row],[End Date]],lstHolidays)</f>
        <v>2</v>
      </c>
      <c r="M9573" s="27"/>
    </row>
    <row r="9574" spans="1:13" ht="30" customHeight="1" x14ac:dyDescent="0.3">
      <c r="A9574" s="27">
        <v>5344</v>
      </c>
      <c r="B9574" s="31">
        <v>45275</v>
      </c>
      <c r="C9574" s="31">
        <v>45258</v>
      </c>
      <c r="D9574" s="19" t="s">
        <v>1867</v>
      </c>
      <c r="E9574" s="20" t="str">
        <f>IF(ISBLANK(LeaveTracker[[#This Row],[Employee Name]]),"-----",VLOOKUP(LeaveTracker[[#This Row],[Employee Name]],'List of Employees'!$B$4:$H$767,7))</f>
        <v>GSO</v>
      </c>
      <c r="F9574" s="66" t="str">
        <f>IF(ISBLANK(LeaveTracker[[#This Row],[Employee Name]]),"-----",VLOOKUP(LeaveTracker[[#This Row],[Employee Name]],'List of Employees'!$B$4:$H$767,6))</f>
        <v>CASUAL</v>
      </c>
      <c r="G9574" s="24">
        <v>45288</v>
      </c>
      <c r="H9574" s="24">
        <v>45289</v>
      </c>
      <c r="I9574" s="20" t="s">
        <v>82</v>
      </c>
      <c r="K9574" s="57" t="str">
        <f ca="1">LeaveTracker[[#This Row],[Days]]&amp;" "&amp;LeaveTracker[[#This Row],[Type of Leave]]</f>
        <v>2 VL</v>
      </c>
      <c r="L9574" s="23">
        <f ca="1">NETWORKDAYS(LeaveTracker[[#This Row],[Start Date]],LeaveTracker[[#This Row],[End Date]],lstHolidays)</f>
        <v>2</v>
      </c>
      <c r="M9574" s="27"/>
    </row>
    <row r="9575" spans="1:13" ht="30" customHeight="1" x14ac:dyDescent="0.3">
      <c r="A9575" s="27">
        <f>A9571+1</f>
        <v>5345</v>
      </c>
      <c r="B9575" s="31">
        <v>45275</v>
      </c>
      <c r="C9575" s="31">
        <v>45258</v>
      </c>
      <c r="D9575" s="19" t="s">
        <v>1955</v>
      </c>
      <c r="E9575" s="20" t="str">
        <f>IF(ISBLANK(LeaveTracker[[#This Row],[Employee Name]]),"-----",VLOOKUP(LeaveTracker[[#This Row],[Employee Name]],'List of Employees'!$B$4:$H$767,7))</f>
        <v>TERMINAL</v>
      </c>
      <c r="F9575" s="66" t="str">
        <f>IF(ISBLANK(LeaveTracker[[#This Row],[Employee Name]]),"-----",VLOOKUP(LeaveTracker[[#This Row],[Employee Name]],'List of Employees'!$B$4:$H$767,6))</f>
        <v>CASUAL</v>
      </c>
      <c r="G9575" s="24">
        <v>45261</v>
      </c>
      <c r="H9575" s="24">
        <v>45261</v>
      </c>
      <c r="I9575" s="20" t="s">
        <v>82</v>
      </c>
      <c r="K9575" s="57" t="str">
        <f ca="1">LeaveTracker[[#This Row],[Days]]&amp;" "&amp;LeaveTracker[[#This Row],[Type of Leave]]</f>
        <v>1 VL</v>
      </c>
      <c r="L9575" s="23">
        <f ca="1">NETWORKDAYS(LeaveTracker[[#This Row],[Start Date]],LeaveTracker[[#This Row],[End Date]],lstHolidays)</f>
        <v>1</v>
      </c>
      <c r="M9575" s="27"/>
    </row>
    <row r="9576" spans="1:13" ht="30" customHeight="1" x14ac:dyDescent="0.3">
      <c r="A9576" s="27">
        <v>5345</v>
      </c>
      <c r="B9576" s="31">
        <v>45275</v>
      </c>
      <c r="C9576" s="31">
        <v>45258</v>
      </c>
      <c r="D9576" s="19" t="s">
        <v>1955</v>
      </c>
      <c r="E9576" s="20" t="str">
        <f>IF(ISBLANK(LeaveTracker[[#This Row],[Employee Name]]),"-----",VLOOKUP(LeaveTracker[[#This Row],[Employee Name]],'List of Employees'!$B$4:$H$767,7))</f>
        <v>TERMINAL</v>
      </c>
      <c r="F9576" s="66" t="str">
        <f>IF(ISBLANK(LeaveTracker[[#This Row],[Employee Name]]),"-----",VLOOKUP(LeaveTracker[[#This Row],[Employee Name]],'List of Employees'!$B$4:$H$767,6))</f>
        <v>CASUAL</v>
      </c>
      <c r="G9576" s="24">
        <v>45266</v>
      </c>
      <c r="H9576" s="24">
        <v>45267</v>
      </c>
      <c r="I9576" s="20" t="s">
        <v>82</v>
      </c>
      <c r="K9576" s="57" t="str">
        <f ca="1">LeaveTracker[[#This Row],[Days]]&amp;" "&amp;LeaveTracker[[#This Row],[Type of Leave]]</f>
        <v>2 VL</v>
      </c>
      <c r="L9576" s="23">
        <f ca="1">NETWORKDAYS(LeaveTracker[[#This Row],[Start Date]],LeaveTracker[[#This Row],[End Date]],lstHolidays)</f>
        <v>2</v>
      </c>
      <c r="M9576" s="27"/>
    </row>
    <row r="9577" spans="1:13" ht="30" customHeight="1" x14ac:dyDescent="0.3">
      <c r="A9577" s="27">
        <v>5345</v>
      </c>
      <c r="B9577" s="31">
        <v>45275</v>
      </c>
      <c r="C9577" s="31">
        <v>45258</v>
      </c>
      <c r="D9577" s="19" t="s">
        <v>1955</v>
      </c>
      <c r="E9577" s="20" t="str">
        <f>IF(ISBLANK(LeaveTracker[[#This Row],[Employee Name]]),"-----",VLOOKUP(LeaveTracker[[#This Row],[Employee Name]],'List of Employees'!$B$4:$H$767,7))</f>
        <v>TERMINAL</v>
      </c>
      <c r="F9577" s="66" t="str">
        <f>IF(ISBLANK(LeaveTracker[[#This Row],[Employee Name]]),"-----",VLOOKUP(LeaveTracker[[#This Row],[Employee Name]],'List of Employees'!$B$4:$H$767,6))</f>
        <v>CASUAL</v>
      </c>
      <c r="G9577" s="24">
        <v>45274</v>
      </c>
      <c r="H9577" s="24">
        <v>45275</v>
      </c>
      <c r="I9577" s="20" t="s">
        <v>82</v>
      </c>
      <c r="K9577" s="57" t="str">
        <f ca="1">LeaveTracker[[#This Row],[Days]]&amp;" "&amp;LeaveTracker[[#This Row],[Type of Leave]]</f>
        <v>2 VL</v>
      </c>
      <c r="L9577" s="23">
        <f ca="1">NETWORKDAYS(LeaveTracker[[#This Row],[Start Date]],LeaveTracker[[#This Row],[End Date]],lstHolidays)</f>
        <v>2</v>
      </c>
      <c r="M9577" s="27"/>
    </row>
    <row r="9578" spans="1:13" ht="30" customHeight="1" x14ac:dyDescent="0.3">
      <c r="A9578" s="27">
        <f>A9575+1</f>
        <v>5346</v>
      </c>
      <c r="B9578" s="31">
        <v>45275</v>
      </c>
      <c r="C9578" s="31">
        <v>45261</v>
      </c>
      <c r="D9578" s="19" t="s">
        <v>1955</v>
      </c>
      <c r="E9578" s="20" t="str">
        <f>IF(ISBLANK(LeaveTracker[[#This Row],[Employee Name]]),"-----",VLOOKUP(LeaveTracker[[#This Row],[Employee Name]],'List of Employees'!$B$4:$H$767,7))</f>
        <v>TERMINAL</v>
      </c>
      <c r="F9578" s="66" t="str">
        <f>IF(ISBLANK(LeaveTracker[[#This Row],[Employee Name]]),"-----",VLOOKUP(LeaveTracker[[#This Row],[Employee Name]],'List of Employees'!$B$4:$H$767,6))</f>
        <v>CASUAL</v>
      </c>
      <c r="G9578" s="24">
        <v>45259</v>
      </c>
      <c r="H9578" s="24">
        <v>45260</v>
      </c>
      <c r="I9578" s="20" t="s">
        <v>81</v>
      </c>
      <c r="K9578" s="57" t="str">
        <f>LeaveTracker[[#This Row],[Days]]&amp;" "&amp;LeaveTracker[[#This Row],[Type of Leave]]</f>
        <v>2 SL</v>
      </c>
      <c r="L9578" s="23">
        <v>2</v>
      </c>
      <c r="M9578" s="27"/>
    </row>
    <row r="9579" spans="1:13" ht="30" customHeight="1" x14ac:dyDescent="0.3">
      <c r="A9579" s="27">
        <f t="shared" si="121"/>
        <v>5347</v>
      </c>
      <c r="B9579" s="31">
        <v>45275</v>
      </c>
      <c r="C9579" s="31">
        <v>45268</v>
      </c>
      <c r="D9579" s="19" t="s">
        <v>1955</v>
      </c>
      <c r="E9579" s="20" t="str">
        <f>IF(ISBLANK(LeaveTracker[[#This Row],[Employee Name]]),"-----",VLOOKUP(LeaveTracker[[#This Row],[Employee Name]],'List of Employees'!$B$4:$H$767,7))</f>
        <v>TERMINAL</v>
      </c>
      <c r="F9579" s="66" t="str">
        <f>IF(ISBLANK(LeaveTracker[[#This Row],[Employee Name]]),"-----",VLOOKUP(LeaveTracker[[#This Row],[Employee Name]],'List of Employees'!$B$4:$H$767,6))</f>
        <v>CASUAL</v>
      </c>
      <c r="G9579" s="24">
        <v>45262</v>
      </c>
      <c r="H9579" s="24">
        <v>45263</v>
      </c>
      <c r="I9579" s="20" t="s">
        <v>81</v>
      </c>
      <c r="K9579" s="57" t="str">
        <f>LeaveTracker[[#This Row],[Days]]&amp;" "&amp;LeaveTracker[[#This Row],[Type of Leave]]</f>
        <v>2 SL</v>
      </c>
      <c r="L9579" s="23">
        <v>2</v>
      </c>
      <c r="M9579" s="27"/>
    </row>
    <row r="9580" spans="1:13" ht="30" customHeight="1" x14ac:dyDescent="0.3">
      <c r="A9580" s="27">
        <f t="shared" si="121"/>
        <v>5348</v>
      </c>
      <c r="B9580" s="31">
        <v>45275</v>
      </c>
      <c r="C9580" s="31">
        <v>45264</v>
      </c>
      <c r="D9580" s="19" t="s">
        <v>1833</v>
      </c>
      <c r="E9580" s="20" t="str">
        <f>IF(ISBLANK(LeaveTracker[[#This Row],[Employee Name]]),"-----",VLOOKUP(LeaveTracker[[#This Row],[Employee Name]],'List of Employees'!$B$4:$H$767,7))</f>
        <v>BIR</v>
      </c>
      <c r="F9580" s="66" t="str">
        <f>IF(ISBLANK(LeaveTracker[[#This Row],[Employee Name]]),"-----",VLOOKUP(LeaveTracker[[#This Row],[Employee Name]],'List of Employees'!$B$4:$H$767,6))</f>
        <v>CASUAL</v>
      </c>
      <c r="G9580" s="24">
        <v>45271</v>
      </c>
      <c r="H9580" s="24">
        <v>45275</v>
      </c>
      <c r="I9580" s="20" t="s">
        <v>82</v>
      </c>
      <c r="K9580" s="57" t="str">
        <f ca="1">LeaveTracker[[#This Row],[Days]]&amp;" "&amp;LeaveTracker[[#This Row],[Type of Leave]]</f>
        <v>5 VL</v>
      </c>
      <c r="L9580" s="23">
        <f ca="1">NETWORKDAYS(LeaveTracker[[#This Row],[Start Date]],LeaveTracker[[#This Row],[End Date]],lstHolidays)</f>
        <v>5</v>
      </c>
      <c r="M9580" s="27"/>
    </row>
    <row r="9581" spans="1:13" ht="30" customHeight="1" x14ac:dyDescent="0.3">
      <c r="A9581" s="27">
        <f t="shared" si="121"/>
        <v>5349</v>
      </c>
      <c r="B9581" s="31">
        <v>45275</v>
      </c>
      <c r="C9581" s="31">
        <v>45264</v>
      </c>
      <c r="D9581" s="19" t="s">
        <v>2063</v>
      </c>
      <c r="E9581" s="20" t="str">
        <f>IF(ISBLANK(LeaveTracker[[#This Row],[Employee Name]]),"-----",VLOOKUP(LeaveTracker[[#This Row],[Employee Name]],'List of Employees'!$B$4:$H$767,7))</f>
        <v>PIO</v>
      </c>
      <c r="F9581" s="66" t="str">
        <f>IF(ISBLANK(LeaveTracker[[#This Row],[Employee Name]]),"-----",VLOOKUP(LeaveTracker[[#This Row],[Employee Name]],'List of Employees'!$B$4:$H$767,6))</f>
        <v>PERMANENT</v>
      </c>
      <c r="G9581" s="24">
        <v>45275</v>
      </c>
      <c r="H9581" s="24">
        <v>45275</v>
      </c>
      <c r="I9581" s="20" t="s">
        <v>297</v>
      </c>
      <c r="J9581" s="42" t="s">
        <v>1000</v>
      </c>
      <c r="K9581" s="57" t="str">
        <f ca="1">LeaveTracker[[#This Row],[Days]]&amp;" "&amp;LeaveTracker[[#This Row],[Type of Leave]]</f>
        <v>1 OTHER</v>
      </c>
      <c r="L9581" s="23">
        <f ca="1">NETWORKDAYS(LeaveTracker[[#This Row],[Start Date]],LeaveTracker[[#This Row],[End Date]],lstHolidays)</f>
        <v>1</v>
      </c>
      <c r="M9581" s="27"/>
    </row>
    <row r="9582" spans="1:13" ht="30" customHeight="1" x14ac:dyDescent="0.3">
      <c r="A9582" s="27">
        <f t="shared" si="121"/>
        <v>5350</v>
      </c>
      <c r="B9582" s="31">
        <v>45275</v>
      </c>
      <c r="C9582" s="31">
        <v>45273</v>
      </c>
      <c r="D9582" s="19" t="s">
        <v>1806</v>
      </c>
      <c r="E9582" s="20" t="str">
        <f>IF(ISBLANK(LeaveTracker[[#This Row],[Employee Name]]),"-----",VLOOKUP(LeaveTracker[[#This Row],[Employee Name]],'List of Employees'!$B$4:$H$767,7))</f>
        <v>TICC</v>
      </c>
      <c r="F9582" s="66" t="str">
        <f>IF(ISBLANK(LeaveTracker[[#This Row],[Employee Name]]),"-----",VLOOKUP(LeaveTracker[[#This Row],[Employee Name]],'List of Employees'!$B$4:$H$767,6))</f>
        <v>CASUAL</v>
      </c>
      <c r="G9582" s="24">
        <v>45279</v>
      </c>
      <c r="H9582" s="24">
        <v>45281</v>
      </c>
      <c r="I9582" s="20" t="s">
        <v>297</v>
      </c>
      <c r="J9582" s="42" t="s">
        <v>2433</v>
      </c>
      <c r="K9582" s="57" t="str">
        <f ca="1">LeaveTracker[[#This Row],[Days]]&amp;" "&amp;LeaveTracker[[#This Row],[Type of Leave]]</f>
        <v>3 OTHER</v>
      </c>
      <c r="L9582" s="23">
        <f ca="1">NETWORKDAYS(LeaveTracker[[#This Row],[Start Date]],LeaveTracker[[#This Row],[End Date]],lstHolidays)</f>
        <v>3</v>
      </c>
      <c r="M9582" s="27"/>
    </row>
    <row r="9583" spans="1:13" ht="30" customHeight="1" x14ac:dyDescent="0.3">
      <c r="A9583" s="27">
        <f t="shared" si="121"/>
        <v>5351</v>
      </c>
      <c r="B9583" s="31">
        <v>45275</v>
      </c>
      <c r="C9583" s="31">
        <v>45279</v>
      </c>
      <c r="D9583" s="19" t="s">
        <v>2319</v>
      </c>
      <c r="E9583" s="20" t="str">
        <f>IF(ISBLANK(LeaveTracker[[#This Row],[Employee Name]]),"-----",VLOOKUP(LeaveTracker[[#This Row],[Employee Name]],'List of Employees'!$B$4:$H$767,7))</f>
        <v>CEO</v>
      </c>
      <c r="F9583" s="66" t="str">
        <f>IF(ISBLANK(LeaveTracker[[#This Row],[Employee Name]]),"-----",VLOOKUP(LeaveTracker[[#This Row],[Employee Name]],'List of Employees'!$B$4:$H$767,6))</f>
        <v>CASUAL</v>
      </c>
      <c r="G9583" s="24">
        <v>45287</v>
      </c>
      <c r="H9583" s="24">
        <v>45289</v>
      </c>
      <c r="I9583" s="20" t="s">
        <v>82</v>
      </c>
      <c r="K9583" s="57" t="str">
        <f ca="1">LeaveTracker[[#This Row],[Days]]&amp;" "&amp;LeaveTracker[[#This Row],[Type of Leave]]</f>
        <v>3 VL</v>
      </c>
      <c r="L9583" s="23">
        <f ca="1">NETWORKDAYS(LeaveTracker[[#This Row],[Start Date]],LeaveTracker[[#This Row],[End Date]],lstHolidays)</f>
        <v>3</v>
      </c>
      <c r="M9583" s="27"/>
    </row>
    <row r="9584" spans="1:13" ht="30" customHeight="1" x14ac:dyDescent="0.3">
      <c r="A9584" s="27">
        <f t="shared" si="121"/>
        <v>5352</v>
      </c>
      <c r="B9584" s="31">
        <v>45275</v>
      </c>
      <c r="C9584" s="31">
        <v>45273</v>
      </c>
      <c r="D9584" s="19" t="s">
        <v>1307</v>
      </c>
      <c r="E9584" s="20" t="str">
        <f>IF(ISBLANK(LeaveTracker[[#This Row],[Employee Name]]),"-----",VLOOKUP(LeaveTracker[[#This Row],[Employee Name]],'List of Employees'!$B$4:$H$767,7))</f>
        <v>CEO</v>
      </c>
      <c r="F9584" s="66" t="str">
        <f>IF(ISBLANK(LeaveTracker[[#This Row],[Employee Name]]),"-----",VLOOKUP(LeaveTracker[[#This Row],[Employee Name]],'List of Employees'!$B$4:$H$767,6))</f>
        <v>PERMANENT</v>
      </c>
      <c r="G9584" s="24">
        <v>45278</v>
      </c>
      <c r="H9584" s="24">
        <v>45279</v>
      </c>
      <c r="I9584" s="20" t="s">
        <v>82</v>
      </c>
      <c r="K9584" s="57" t="str">
        <f ca="1">LeaveTracker[[#This Row],[Days]]&amp;" "&amp;LeaveTracker[[#This Row],[Type of Leave]]</f>
        <v>2 VL</v>
      </c>
      <c r="L9584" s="23">
        <f ca="1">NETWORKDAYS(LeaveTracker[[#This Row],[Start Date]],LeaveTracker[[#This Row],[End Date]],lstHolidays)</f>
        <v>2</v>
      </c>
      <c r="M9584" s="27"/>
    </row>
    <row r="9585" spans="1:13" ht="30" customHeight="1" x14ac:dyDescent="0.3">
      <c r="A9585" s="27">
        <f t="shared" si="121"/>
        <v>5353</v>
      </c>
      <c r="B9585" s="31">
        <v>45275</v>
      </c>
      <c r="C9585" s="31">
        <v>45273</v>
      </c>
      <c r="D9585" s="19" t="s">
        <v>1307</v>
      </c>
      <c r="E9585" s="20" t="str">
        <f>IF(ISBLANK(LeaveTracker[[#This Row],[Employee Name]]),"-----",VLOOKUP(LeaveTracker[[#This Row],[Employee Name]],'List of Employees'!$B$4:$H$767,7))</f>
        <v>CEO</v>
      </c>
      <c r="F9585" s="66" t="str">
        <f>IF(ISBLANK(LeaveTracker[[#This Row],[Employee Name]]),"-----",VLOOKUP(LeaveTracker[[#This Row],[Employee Name]],'List of Employees'!$B$4:$H$767,6))</f>
        <v>PERMANENT</v>
      </c>
      <c r="G9585" s="24">
        <v>45280</v>
      </c>
      <c r="H9585" s="24">
        <v>45282</v>
      </c>
      <c r="I9585" s="20" t="s">
        <v>297</v>
      </c>
      <c r="J9585" s="42" t="s">
        <v>1000</v>
      </c>
      <c r="K9585" s="57" t="str">
        <f ca="1">LeaveTracker[[#This Row],[Days]]&amp;" "&amp;LeaveTracker[[#This Row],[Type of Leave]]</f>
        <v>3 OTHER</v>
      </c>
      <c r="L9585" s="23">
        <f ca="1">NETWORKDAYS(LeaveTracker[[#This Row],[Start Date]],LeaveTracker[[#This Row],[End Date]],lstHolidays)</f>
        <v>3</v>
      </c>
      <c r="M9585" s="27"/>
    </row>
    <row r="9586" spans="1:13" ht="30" customHeight="1" x14ac:dyDescent="0.3">
      <c r="A9586" s="27">
        <f t="shared" ref="A9586:A9660" si="122">A9585+1</f>
        <v>5354</v>
      </c>
      <c r="B9586" s="31">
        <v>45275</v>
      </c>
      <c r="C9586" s="31">
        <v>45273</v>
      </c>
      <c r="D9586" s="19" t="s">
        <v>723</v>
      </c>
      <c r="E9586" s="20" t="str">
        <f>IF(ISBLANK(LeaveTracker[[#This Row],[Employee Name]]),"-----",VLOOKUP(LeaveTracker[[#This Row],[Employee Name]],'List of Employees'!$B$4:$H$767,7))</f>
        <v>SP</v>
      </c>
      <c r="F9586" s="66" t="str">
        <f>IF(ISBLANK(LeaveTracker[[#This Row],[Employee Name]]),"-----",VLOOKUP(LeaveTracker[[#This Row],[Employee Name]],'List of Employees'!$B$4:$H$767,6))</f>
        <v>PERMANENT</v>
      </c>
      <c r="G9586" s="24">
        <v>45280</v>
      </c>
      <c r="H9586" s="24">
        <v>45282</v>
      </c>
      <c r="I9586" s="20" t="s">
        <v>82</v>
      </c>
      <c r="K9586" s="57" t="str">
        <f ca="1">LeaveTracker[[#This Row],[Days]]&amp;" "&amp;LeaveTracker[[#This Row],[Type of Leave]]</f>
        <v>3 VL</v>
      </c>
      <c r="L9586" s="23">
        <f ca="1">NETWORKDAYS(LeaveTracker[[#This Row],[Start Date]],LeaveTracker[[#This Row],[End Date]],lstHolidays)</f>
        <v>3</v>
      </c>
      <c r="M9586" s="27"/>
    </row>
    <row r="9587" spans="1:13" ht="30" customHeight="1" x14ac:dyDescent="0.3">
      <c r="A9587" s="27">
        <v>5354</v>
      </c>
      <c r="B9587" s="31">
        <v>45275</v>
      </c>
      <c r="C9587" s="31">
        <v>45273</v>
      </c>
      <c r="D9587" s="19" t="s">
        <v>723</v>
      </c>
      <c r="E9587" s="20" t="str">
        <f>IF(ISBLANK(LeaveTracker[[#This Row],[Employee Name]]),"-----",VLOOKUP(LeaveTracker[[#This Row],[Employee Name]],'List of Employees'!$B$4:$H$767,7))</f>
        <v>SP</v>
      </c>
      <c r="F9587" s="66" t="str">
        <f>IF(ISBLANK(LeaveTracker[[#This Row],[Employee Name]]),"-----",VLOOKUP(LeaveTracker[[#This Row],[Employee Name]],'List of Employees'!$B$4:$H$767,6))</f>
        <v>PERMANENT</v>
      </c>
      <c r="G9587" s="24">
        <v>45287</v>
      </c>
      <c r="H9587" s="24">
        <v>45288</v>
      </c>
      <c r="I9587" s="20" t="s">
        <v>82</v>
      </c>
      <c r="K9587" s="57" t="str">
        <f ca="1">LeaveTracker[[#This Row],[Days]]&amp;" "&amp;LeaveTracker[[#This Row],[Type of Leave]]</f>
        <v>2 VL</v>
      </c>
      <c r="L9587" s="23">
        <f ca="1">NETWORKDAYS(LeaveTracker[[#This Row],[Start Date]],LeaveTracker[[#This Row],[End Date]],lstHolidays)</f>
        <v>2</v>
      </c>
      <c r="M9587" s="27"/>
    </row>
    <row r="9588" spans="1:13" ht="30" customHeight="1" x14ac:dyDescent="0.3">
      <c r="A9588" s="27">
        <f>A9586+1</f>
        <v>5355</v>
      </c>
      <c r="B9588" s="31">
        <v>45275</v>
      </c>
      <c r="C9588" s="31">
        <v>45273</v>
      </c>
      <c r="D9588" s="19" t="s">
        <v>2104</v>
      </c>
      <c r="E9588" s="20" t="str">
        <f>IF(ISBLANK(LeaveTracker[[#This Row],[Employee Name]]),"-----",VLOOKUP(LeaveTracker[[#This Row],[Employee Name]],'List of Employees'!$B$4:$H$767,7))</f>
        <v>CEO</v>
      </c>
      <c r="F9588" s="66" t="str">
        <f>IF(ISBLANK(LeaveTracker[[#This Row],[Employee Name]]),"-----",VLOOKUP(LeaveTracker[[#This Row],[Employee Name]],'List of Employees'!$B$4:$H$767,6))</f>
        <v>CASUAL</v>
      </c>
      <c r="G9588" s="24">
        <v>45271</v>
      </c>
      <c r="H9588" s="24">
        <v>45271</v>
      </c>
      <c r="I9588" s="20" t="s">
        <v>81</v>
      </c>
      <c r="K9588" s="57" t="str">
        <f ca="1">LeaveTracker[[#This Row],[Days]]&amp;" "&amp;LeaveTracker[[#This Row],[Type of Leave]]</f>
        <v>1 SL</v>
      </c>
      <c r="L9588" s="23">
        <f ca="1">NETWORKDAYS(LeaveTracker[[#This Row],[Start Date]],LeaveTracker[[#This Row],[End Date]],lstHolidays)</f>
        <v>1</v>
      </c>
      <c r="M9588" s="27"/>
    </row>
    <row r="9589" spans="1:13" ht="30" customHeight="1" x14ac:dyDescent="0.3">
      <c r="A9589" s="27">
        <f t="shared" si="122"/>
        <v>5356</v>
      </c>
      <c r="B9589" s="31">
        <v>45275</v>
      </c>
      <c r="C9589" s="31">
        <v>45273</v>
      </c>
      <c r="D9589" s="19" t="s">
        <v>2319</v>
      </c>
      <c r="E9589" s="20" t="str">
        <f>IF(ISBLANK(LeaveTracker[[#This Row],[Employee Name]]),"-----",VLOOKUP(LeaveTracker[[#This Row],[Employee Name]],'List of Employees'!$B$4:$H$767,7))</f>
        <v>CEO</v>
      </c>
      <c r="F9589" s="66" t="str">
        <f>IF(ISBLANK(LeaveTracker[[#This Row],[Employee Name]]),"-----",VLOOKUP(LeaveTracker[[#This Row],[Employee Name]],'List of Employees'!$B$4:$H$767,6))</f>
        <v>CASUAL</v>
      </c>
      <c r="G9589" s="24">
        <v>45278</v>
      </c>
      <c r="H9589" s="24">
        <v>45278</v>
      </c>
      <c r="I9589" s="20" t="s">
        <v>82</v>
      </c>
      <c r="K9589" s="57" t="str">
        <f ca="1">LeaveTracker[[#This Row],[Days]]&amp;" "&amp;LeaveTracker[[#This Row],[Type of Leave]]</f>
        <v>1 VL</v>
      </c>
      <c r="L9589" s="23">
        <f ca="1">NETWORKDAYS(LeaveTracker[[#This Row],[Start Date]],LeaveTracker[[#This Row],[End Date]],lstHolidays)</f>
        <v>1</v>
      </c>
      <c r="M9589" s="27"/>
    </row>
    <row r="9590" spans="1:13" ht="30" customHeight="1" x14ac:dyDescent="0.3">
      <c r="A9590" s="27">
        <f t="shared" si="122"/>
        <v>5357</v>
      </c>
      <c r="B9590" s="31">
        <v>45275</v>
      </c>
      <c r="C9590" s="31">
        <v>45272</v>
      </c>
      <c r="D9590" s="19" t="s">
        <v>2319</v>
      </c>
      <c r="E9590" s="20" t="str">
        <f>IF(ISBLANK(LeaveTracker[[#This Row],[Employee Name]]),"-----",VLOOKUP(LeaveTracker[[#This Row],[Employee Name]],'List of Employees'!$B$4:$H$767,7))</f>
        <v>CEO</v>
      </c>
      <c r="F9590" s="66" t="str">
        <f>IF(ISBLANK(LeaveTracker[[#This Row],[Employee Name]]),"-----",VLOOKUP(LeaveTracker[[#This Row],[Employee Name]],'List of Employees'!$B$4:$H$767,6))</f>
        <v>CASUAL</v>
      </c>
      <c r="G9590" s="24">
        <v>45271</v>
      </c>
      <c r="H9590" s="24">
        <v>45271</v>
      </c>
      <c r="I9590" s="20" t="s">
        <v>81</v>
      </c>
      <c r="K9590" s="57" t="str">
        <f ca="1">LeaveTracker[[#This Row],[Days]]&amp;" "&amp;LeaveTracker[[#This Row],[Type of Leave]]</f>
        <v>1 SL</v>
      </c>
      <c r="L9590" s="23">
        <f ca="1">NETWORKDAYS(LeaveTracker[[#This Row],[Start Date]],LeaveTracker[[#This Row],[End Date]],lstHolidays)</f>
        <v>1</v>
      </c>
      <c r="M9590" s="27"/>
    </row>
    <row r="9591" spans="1:13" ht="30" customHeight="1" x14ac:dyDescent="0.3">
      <c r="A9591" s="27">
        <f t="shared" si="122"/>
        <v>5358</v>
      </c>
      <c r="B9591" s="31">
        <v>45275</v>
      </c>
      <c r="C9591" s="31">
        <v>45273</v>
      </c>
      <c r="D9591" s="19" t="s">
        <v>1818</v>
      </c>
      <c r="E9591" s="20" t="str">
        <f>IF(ISBLANK(LeaveTracker[[#This Row],[Employee Name]]),"-----",VLOOKUP(LeaveTracker[[#This Row],[Employee Name]],'List of Employees'!$B$4:$H$767,7))</f>
        <v>EEO/CITY MARKET</v>
      </c>
      <c r="F9591" s="66" t="str">
        <f>IF(ISBLANK(LeaveTracker[[#This Row],[Employee Name]]),"-----",VLOOKUP(LeaveTracker[[#This Row],[Employee Name]],'List of Employees'!$B$4:$H$767,6))</f>
        <v>CASUAL</v>
      </c>
      <c r="G9591" s="24">
        <v>45263</v>
      </c>
      <c r="H9591" s="24">
        <v>45263</v>
      </c>
      <c r="I9591" s="20" t="s">
        <v>81</v>
      </c>
      <c r="K9591" s="57" t="str">
        <f>LeaveTracker[[#This Row],[Days]]&amp;" "&amp;LeaveTracker[[#This Row],[Type of Leave]]</f>
        <v>1 SL</v>
      </c>
      <c r="L9591" s="23">
        <v>1</v>
      </c>
      <c r="M9591" s="27"/>
    </row>
    <row r="9592" spans="1:13" ht="30" customHeight="1" x14ac:dyDescent="0.3">
      <c r="A9592" s="27">
        <v>5358</v>
      </c>
      <c r="B9592" s="31">
        <v>45275</v>
      </c>
      <c r="C9592" s="31">
        <v>45273</v>
      </c>
      <c r="D9592" s="19" t="s">
        <v>1818</v>
      </c>
      <c r="E9592" s="20" t="str">
        <f>IF(ISBLANK(LeaveTracker[[#This Row],[Employee Name]]),"-----",VLOOKUP(LeaveTracker[[#This Row],[Employee Name]],'List of Employees'!$B$4:$H$767,7))</f>
        <v>EEO/CITY MARKET</v>
      </c>
      <c r="F9592" s="66" t="str">
        <f>IF(ISBLANK(LeaveTracker[[#This Row],[Employee Name]]),"-----",VLOOKUP(LeaveTracker[[#This Row],[Employee Name]],'List of Employees'!$B$4:$H$767,6))</f>
        <v>CASUAL</v>
      </c>
      <c r="G9592" s="24">
        <v>45268</v>
      </c>
      <c r="H9592" s="24">
        <v>45268</v>
      </c>
      <c r="I9592" s="20" t="s">
        <v>81</v>
      </c>
      <c r="K9592" s="57" t="str">
        <f ca="1">LeaveTracker[[#This Row],[Days]]&amp;" "&amp;LeaveTracker[[#This Row],[Type of Leave]]</f>
        <v>0 SL</v>
      </c>
      <c r="L9592" s="23">
        <f ca="1">NETWORKDAYS(LeaveTracker[[#This Row],[Start Date]],LeaveTracker[[#This Row],[End Date]],lstHolidays)</f>
        <v>0</v>
      </c>
      <c r="M9592" s="27"/>
    </row>
    <row r="9593" spans="1:13" ht="30" customHeight="1" x14ac:dyDescent="0.3">
      <c r="A9593" s="27">
        <v>5358</v>
      </c>
      <c r="B9593" s="31">
        <v>45275</v>
      </c>
      <c r="C9593" s="31">
        <v>45273</v>
      </c>
      <c r="D9593" s="19" t="s">
        <v>1818</v>
      </c>
      <c r="E9593" s="20" t="str">
        <f>IF(ISBLANK(LeaveTracker[[#This Row],[Employee Name]]),"-----",VLOOKUP(LeaveTracker[[#This Row],[Employee Name]],'List of Employees'!$B$4:$H$767,7))</f>
        <v>EEO/CITY MARKET</v>
      </c>
      <c r="F9593" s="66" t="str">
        <f>IF(ISBLANK(LeaveTracker[[#This Row],[Employee Name]]),"-----",VLOOKUP(LeaveTracker[[#This Row],[Employee Name]],'List of Employees'!$B$4:$H$767,6))</f>
        <v>CASUAL</v>
      </c>
      <c r="G9593" s="24">
        <v>45272</v>
      </c>
      <c r="H9593" s="24">
        <v>45272</v>
      </c>
      <c r="I9593" s="20" t="s">
        <v>81</v>
      </c>
      <c r="K9593" s="57" t="str">
        <f ca="1">LeaveTracker[[#This Row],[Days]]&amp;" "&amp;LeaveTracker[[#This Row],[Type of Leave]]</f>
        <v>1 SL</v>
      </c>
      <c r="L9593" s="23">
        <f ca="1">NETWORKDAYS(LeaveTracker[[#This Row],[Start Date]],LeaveTracker[[#This Row],[End Date]],lstHolidays)</f>
        <v>1</v>
      </c>
      <c r="M9593" s="27"/>
    </row>
    <row r="9594" spans="1:13" ht="30" customHeight="1" x14ac:dyDescent="0.3">
      <c r="A9594" s="27">
        <f>A9591+1</f>
        <v>5359</v>
      </c>
      <c r="B9594" s="31">
        <v>45275</v>
      </c>
      <c r="C9594" s="31">
        <v>45266</v>
      </c>
      <c r="D9594" s="19" t="s">
        <v>696</v>
      </c>
      <c r="E9594" s="20" t="str">
        <f>IF(ISBLANK(LeaveTracker[[#This Row],[Employee Name]]),"-----",VLOOKUP(LeaveTracker[[#This Row],[Employee Name]],'List of Employees'!$B$4:$H$767,7))</f>
        <v>CEO</v>
      </c>
      <c r="F9594" s="66" t="str">
        <f>IF(ISBLANK(LeaveTracker[[#This Row],[Employee Name]]),"-----",VLOOKUP(LeaveTracker[[#This Row],[Employee Name]],'List of Employees'!$B$4:$H$767,6))</f>
        <v>PERMANENT</v>
      </c>
      <c r="G9594" s="24">
        <v>45253</v>
      </c>
      <c r="H9594" s="24">
        <v>45254</v>
      </c>
      <c r="I9594" s="20" t="s">
        <v>81</v>
      </c>
      <c r="K9594" s="57" t="str">
        <f ca="1">LeaveTracker[[#This Row],[Days]]&amp;" "&amp;LeaveTracker[[#This Row],[Type of Leave]]</f>
        <v>2 SL</v>
      </c>
      <c r="L9594" s="23">
        <f ca="1">NETWORKDAYS(LeaveTracker[[#This Row],[Start Date]],LeaveTracker[[#This Row],[End Date]],lstHolidays)</f>
        <v>2</v>
      </c>
      <c r="M9594" s="27"/>
    </row>
    <row r="9595" spans="1:13" ht="30" customHeight="1" x14ac:dyDescent="0.3">
      <c r="A9595" s="27">
        <f t="shared" si="122"/>
        <v>5360</v>
      </c>
      <c r="B9595" s="31">
        <v>45275</v>
      </c>
      <c r="C9595" s="31">
        <v>45266</v>
      </c>
      <c r="D9595" s="19" t="s">
        <v>696</v>
      </c>
      <c r="E9595" s="20" t="str">
        <f>IF(ISBLANK(LeaveTracker[[#This Row],[Employee Name]]),"-----",VLOOKUP(LeaveTracker[[#This Row],[Employee Name]],'List of Employees'!$B$4:$H$767,7))</f>
        <v>CEO</v>
      </c>
      <c r="F9595" s="66" t="str">
        <f>IF(ISBLANK(LeaveTracker[[#This Row],[Employee Name]]),"-----",VLOOKUP(LeaveTracker[[#This Row],[Employee Name]],'List of Employees'!$B$4:$H$767,6))</f>
        <v>PERMANENT</v>
      </c>
      <c r="G9595" s="24">
        <v>45260</v>
      </c>
      <c r="H9595" s="24">
        <v>45261</v>
      </c>
      <c r="I9595" s="20" t="s">
        <v>81</v>
      </c>
      <c r="K9595" s="57" t="str">
        <f>LeaveTracker[[#This Row],[Days]]&amp;" "&amp;LeaveTracker[[#This Row],[Type of Leave]]</f>
        <v>2 SL</v>
      </c>
      <c r="L9595" s="23">
        <v>2</v>
      </c>
      <c r="M9595" s="27"/>
    </row>
    <row r="9596" spans="1:13" ht="30" customHeight="1" x14ac:dyDescent="0.3">
      <c r="A9596" s="27">
        <f t="shared" si="122"/>
        <v>5361</v>
      </c>
      <c r="B9596" s="31">
        <v>45275</v>
      </c>
      <c r="C9596" s="31">
        <v>45271</v>
      </c>
      <c r="D9596" s="19" t="s">
        <v>842</v>
      </c>
      <c r="E9596" s="20" t="str">
        <f>IF(ISBLANK(LeaveTracker[[#This Row],[Employee Name]]),"-----",VLOOKUP(LeaveTracker[[#This Row],[Employee Name]],'List of Employees'!$B$4:$H$767,7))</f>
        <v>CCT</v>
      </c>
      <c r="F9596" s="66" t="str">
        <f>IF(ISBLANK(LeaveTracker[[#This Row],[Employee Name]]),"-----",VLOOKUP(LeaveTracker[[#This Row],[Employee Name]],'List of Employees'!$B$4:$H$767,6))</f>
        <v>PERMANENT</v>
      </c>
      <c r="G9596" s="24">
        <v>45267</v>
      </c>
      <c r="H9596" s="24">
        <v>45267</v>
      </c>
      <c r="I9596" s="20" t="s">
        <v>81</v>
      </c>
      <c r="K9596" s="57" t="str">
        <f ca="1">LeaveTracker[[#This Row],[Days]]&amp;" "&amp;LeaveTracker[[#This Row],[Type of Leave]]</f>
        <v>1 SL</v>
      </c>
      <c r="L9596" s="23">
        <f ca="1">NETWORKDAYS(LeaveTracker[[#This Row],[Start Date]],LeaveTracker[[#This Row],[End Date]],lstHolidays)</f>
        <v>1</v>
      </c>
      <c r="M9596" s="27"/>
    </row>
    <row r="9597" spans="1:13" ht="30" customHeight="1" x14ac:dyDescent="0.3">
      <c r="A9597" s="27">
        <f t="shared" si="122"/>
        <v>5362</v>
      </c>
      <c r="B9597" s="31">
        <v>45275</v>
      </c>
      <c r="C9597" s="31">
        <v>45267</v>
      </c>
      <c r="D9597" s="19" t="s">
        <v>503</v>
      </c>
      <c r="E9597" s="20" t="str">
        <f>IF(ISBLANK(LeaveTracker[[#This Row],[Employee Name]]),"-----",VLOOKUP(LeaveTracker[[#This Row],[Employee Name]],'List of Employees'!$B$4:$H$767,7))</f>
        <v>THRDC</v>
      </c>
      <c r="F9597" s="66" t="str">
        <f>IF(ISBLANK(LeaveTracker[[#This Row],[Employee Name]]),"-----",VLOOKUP(LeaveTracker[[#This Row],[Employee Name]],'List of Employees'!$B$4:$H$767,6))</f>
        <v>PERMANENT</v>
      </c>
      <c r="G9597" s="24">
        <v>45282</v>
      </c>
      <c r="H9597" s="24">
        <v>45282</v>
      </c>
      <c r="I9597" s="20" t="s">
        <v>82</v>
      </c>
      <c r="K9597" s="57" t="str">
        <f ca="1">LeaveTracker[[#This Row],[Days]]&amp;" "&amp;LeaveTracker[[#This Row],[Type of Leave]]</f>
        <v>1 VL</v>
      </c>
      <c r="L9597" s="23">
        <f ca="1">NETWORKDAYS(LeaveTracker[[#This Row],[Start Date]],LeaveTracker[[#This Row],[End Date]],lstHolidays)</f>
        <v>1</v>
      </c>
      <c r="M9597" s="27"/>
    </row>
    <row r="9598" spans="1:13" ht="30" customHeight="1" x14ac:dyDescent="0.3">
      <c r="A9598" s="27">
        <f t="shared" si="122"/>
        <v>5363</v>
      </c>
      <c r="B9598" s="31">
        <v>45281</v>
      </c>
      <c r="C9598" s="31">
        <v>45275</v>
      </c>
      <c r="D9598" s="19" t="s">
        <v>1793</v>
      </c>
      <c r="E9598" s="20" t="str">
        <f>IF(ISBLANK(LeaveTracker[[#This Row],[Employee Name]]),"-----",VLOOKUP(LeaveTracker[[#This Row],[Employee Name]],'List of Employees'!$B$4:$H$767,7))</f>
        <v>CENRO</v>
      </c>
      <c r="F9598" s="66" t="str">
        <f>IF(ISBLANK(LeaveTracker[[#This Row],[Employee Name]]),"-----",VLOOKUP(LeaveTracker[[#This Row],[Employee Name]],'List of Employees'!$B$4:$H$767,6))</f>
        <v>CASUAL</v>
      </c>
      <c r="G9598" s="24">
        <v>45274</v>
      </c>
      <c r="H9598" s="24">
        <v>45274</v>
      </c>
      <c r="I9598" s="20" t="s">
        <v>81</v>
      </c>
      <c r="K9598" s="57" t="str">
        <f ca="1">LeaveTracker[[#This Row],[Days]]&amp;" "&amp;LeaveTracker[[#This Row],[Type of Leave]]</f>
        <v>1 SL</v>
      </c>
      <c r="L9598" s="23">
        <f ca="1">NETWORKDAYS(LeaveTracker[[#This Row],[Start Date]],LeaveTracker[[#This Row],[End Date]],lstHolidays)</f>
        <v>1</v>
      </c>
      <c r="M9598" s="27"/>
    </row>
    <row r="9599" spans="1:13" ht="30" customHeight="1" x14ac:dyDescent="0.3">
      <c r="A9599" s="27">
        <f t="shared" si="122"/>
        <v>5364</v>
      </c>
      <c r="B9599" s="31">
        <v>45281</v>
      </c>
      <c r="C9599" s="31">
        <v>45266</v>
      </c>
      <c r="D9599" s="19" t="s">
        <v>2056</v>
      </c>
      <c r="E9599" s="20" t="str">
        <f>IF(ISBLANK(LeaveTracker[[#This Row],[Employee Name]]),"-----",VLOOKUP(LeaveTracker[[#This Row],[Employee Name]],'List of Employees'!$B$4:$H$767,7))</f>
        <v>EEO</v>
      </c>
      <c r="F9599" s="66" t="str">
        <f>IF(ISBLANK(LeaveTracker[[#This Row],[Employee Name]]),"-----",VLOOKUP(LeaveTracker[[#This Row],[Employee Name]],'List of Employees'!$B$4:$H$767,6))</f>
        <v>PERMANENT</v>
      </c>
      <c r="G9599" s="24">
        <v>45236</v>
      </c>
      <c r="H9599" s="24">
        <v>45240</v>
      </c>
      <c r="I9599" s="20" t="s">
        <v>81</v>
      </c>
      <c r="K9599" s="57" t="str">
        <f ca="1">LeaveTracker[[#This Row],[Days]]&amp;" "&amp;LeaveTracker[[#This Row],[Type of Leave]]</f>
        <v>5 SL</v>
      </c>
      <c r="L9599" s="23">
        <f ca="1">NETWORKDAYS(LeaveTracker[[#This Row],[Start Date]],LeaveTracker[[#This Row],[End Date]],lstHolidays)</f>
        <v>5</v>
      </c>
      <c r="M9599" s="27"/>
    </row>
    <row r="9600" spans="1:13" ht="30" customHeight="1" x14ac:dyDescent="0.3">
      <c r="A9600" s="27">
        <v>5365</v>
      </c>
      <c r="B9600" s="31">
        <v>45281</v>
      </c>
      <c r="C9600" s="31">
        <v>45265</v>
      </c>
      <c r="D9600" s="19" t="s">
        <v>2056</v>
      </c>
      <c r="E9600" s="20" t="str">
        <f>IF(ISBLANK(LeaveTracker[[#This Row],[Employee Name]]),"-----",VLOOKUP(LeaveTracker[[#This Row],[Employee Name]],'List of Employees'!$B$4:$H$767,7))</f>
        <v>EEO</v>
      </c>
      <c r="F9600" s="66" t="str">
        <f>IF(ISBLANK(LeaveTracker[[#This Row],[Employee Name]]),"-----",VLOOKUP(LeaveTracker[[#This Row],[Employee Name]],'List of Employees'!$B$4:$H$767,6))</f>
        <v>PERMANENT</v>
      </c>
      <c r="G9600" s="24">
        <v>45271</v>
      </c>
      <c r="H9600" s="24">
        <v>45275</v>
      </c>
      <c r="I9600" s="20" t="s">
        <v>82</v>
      </c>
      <c r="K9600" s="57" t="str">
        <f ca="1">LeaveTracker[[#This Row],[Days]]&amp;" "&amp;LeaveTracker[[#This Row],[Type of Leave]]</f>
        <v>5 VL</v>
      </c>
      <c r="L9600" s="23">
        <f ca="1">NETWORKDAYS(LeaveTracker[[#This Row],[Start Date]],LeaveTracker[[#This Row],[End Date]],lstHolidays)</f>
        <v>5</v>
      </c>
      <c r="M9600" s="27"/>
    </row>
    <row r="9601" spans="1:13" ht="30" customHeight="1" x14ac:dyDescent="0.3">
      <c r="A9601" s="27">
        <v>5365</v>
      </c>
      <c r="B9601" s="31">
        <v>45281</v>
      </c>
      <c r="C9601" s="31">
        <v>45265</v>
      </c>
      <c r="D9601" s="19" t="s">
        <v>2056</v>
      </c>
      <c r="E9601" s="20" t="str">
        <f>IF(ISBLANK(LeaveTracker[[#This Row],[Employee Name]]),"-----",VLOOKUP(LeaveTracker[[#This Row],[Employee Name]],'List of Employees'!$B$4:$H$767,7))</f>
        <v>EEO</v>
      </c>
      <c r="F9601" s="66" t="str">
        <f>IF(ISBLANK(LeaveTracker[[#This Row],[Employee Name]]),"-----",VLOOKUP(LeaveTracker[[#This Row],[Employee Name]],'List of Employees'!$B$4:$H$767,6))</f>
        <v>PERMANENT</v>
      </c>
      <c r="G9601" s="21">
        <v>45278</v>
      </c>
      <c r="H9601" s="24">
        <v>45282</v>
      </c>
      <c r="I9601" s="20" t="s">
        <v>82</v>
      </c>
      <c r="K9601" s="57" t="str">
        <f ca="1">LeaveTracker[[#This Row],[Days]]&amp;" "&amp;LeaveTracker[[#This Row],[Type of Leave]]</f>
        <v>5 VL</v>
      </c>
      <c r="L9601" s="23">
        <f ca="1">NETWORKDAYS(LeaveTracker[[#This Row],[Start Date]],LeaveTracker[[#This Row],[End Date]],lstHolidays)</f>
        <v>5</v>
      </c>
      <c r="M9601" s="27"/>
    </row>
    <row r="9602" spans="1:13" ht="30" customHeight="1" x14ac:dyDescent="0.3">
      <c r="A9602" s="27">
        <v>5365</v>
      </c>
      <c r="B9602" s="31">
        <v>45281</v>
      </c>
      <c r="C9602" s="31">
        <v>45265</v>
      </c>
      <c r="D9602" s="19" t="s">
        <v>2056</v>
      </c>
      <c r="E9602" s="20" t="str">
        <f>IF(ISBLANK(LeaveTracker[[#This Row],[Employee Name]]),"-----",VLOOKUP(LeaveTracker[[#This Row],[Employee Name]],'List of Employees'!$B$4:$H$767,7))</f>
        <v>EEO</v>
      </c>
      <c r="F9602" s="66" t="str">
        <f>IF(ISBLANK(LeaveTracker[[#This Row],[Employee Name]]),"-----",VLOOKUP(LeaveTracker[[#This Row],[Employee Name]],'List of Employees'!$B$4:$H$767,6))</f>
        <v>PERMANENT</v>
      </c>
      <c r="G9602" s="24">
        <v>45286</v>
      </c>
      <c r="H9602" s="24">
        <v>45289</v>
      </c>
      <c r="I9602" s="20" t="s">
        <v>82</v>
      </c>
      <c r="K9602" s="57" t="str">
        <f ca="1">LeaveTracker[[#This Row],[Days]]&amp;" "&amp;LeaveTracker[[#This Row],[Type of Leave]]</f>
        <v>3 VL</v>
      </c>
      <c r="L9602" s="23">
        <f ca="1">NETWORKDAYS(LeaveTracker[[#This Row],[Start Date]],LeaveTracker[[#This Row],[End Date]],lstHolidays)</f>
        <v>3</v>
      </c>
      <c r="M9602" s="27"/>
    </row>
    <row r="9603" spans="1:13" ht="30" customHeight="1" x14ac:dyDescent="0.3">
      <c r="A9603" s="27">
        <f t="shared" si="122"/>
        <v>5366</v>
      </c>
      <c r="B9603" s="31">
        <v>45281</v>
      </c>
      <c r="C9603" s="31">
        <v>45265</v>
      </c>
      <c r="D9603" s="19" t="s">
        <v>2056</v>
      </c>
      <c r="E9603" s="20" t="str">
        <f>IF(ISBLANK(LeaveTracker[[#This Row],[Employee Name]]),"-----",VLOOKUP(LeaveTracker[[#This Row],[Employee Name]],'List of Employees'!$B$4:$H$767,7))</f>
        <v>EEO</v>
      </c>
      <c r="F9603" s="66" t="str">
        <f>IF(ISBLANK(LeaveTracker[[#This Row],[Employee Name]]),"-----",VLOOKUP(LeaveTracker[[#This Row],[Employee Name]],'List of Employees'!$B$4:$H$767,6))</f>
        <v>PERMANENT</v>
      </c>
      <c r="G9603" s="24">
        <v>45265</v>
      </c>
      <c r="H9603" s="24">
        <v>45268</v>
      </c>
      <c r="I9603" s="20" t="s">
        <v>81</v>
      </c>
      <c r="K9603" s="57" t="str">
        <f ca="1">LeaveTracker[[#This Row],[Days]]&amp;" "&amp;LeaveTracker[[#This Row],[Type of Leave]]</f>
        <v>3 SL</v>
      </c>
      <c r="L9603" s="23">
        <f ca="1">NETWORKDAYS(LeaveTracker[[#This Row],[Start Date]],LeaveTracker[[#This Row],[End Date]],lstHolidays)</f>
        <v>3</v>
      </c>
      <c r="M9603" s="27"/>
    </row>
    <row r="9604" spans="1:13" ht="30" customHeight="1" x14ac:dyDescent="0.3">
      <c r="A9604" s="27">
        <f t="shared" si="122"/>
        <v>5367</v>
      </c>
      <c r="B9604" s="31">
        <v>45281</v>
      </c>
      <c r="C9604" s="31">
        <v>45271</v>
      </c>
      <c r="D9604" s="19" t="s">
        <v>2059</v>
      </c>
      <c r="E9604" s="20" t="str">
        <f>IF(ISBLANK(LeaveTracker[[#This Row],[Employee Name]]),"-----",VLOOKUP(LeaveTracker[[#This Row],[Employee Name]],'List of Employees'!$B$4:$H$767,7))</f>
        <v>GSO</v>
      </c>
      <c r="F9604" s="66" t="str">
        <f>IF(ISBLANK(LeaveTracker[[#This Row],[Employee Name]]),"-----",VLOOKUP(LeaveTracker[[#This Row],[Employee Name]],'List of Employees'!$B$4:$H$767,6))</f>
        <v>CASUAL</v>
      </c>
      <c r="G9604" s="24">
        <v>45278</v>
      </c>
      <c r="H9604" s="24">
        <v>45282</v>
      </c>
      <c r="I9604" s="20" t="s">
        <v>82</v>
      </c>
      <c r="K9604" s="57" t="str">
        <f ca="1">LeaveTracker[[#This Row],[Days]]&amp;" "&amp;LeaveTracker[[#This Row],[Type of Leave]]</f>
        <v>5 VL</v>
      </c>
      <c r="L9604" s="23">
        <f ca="1">NETWORKDAYS(LeaveTracker[[#This Row],[Start Date]],LeaveTracker[[#This Row],[End Date]],lstHolidays)</f>
        <v>5</v>
      </c>
      <c r="M9604" s="27"/>
    </row>
    <row r="9605" spans="1:13" ht="30" customHeight="1" x14ac:dyDescent="0.3">
      <c r="A9605" s="27">
        <f t="shared" si="122"/>
        <v>5368</v>
      </c>
      <c r="B9605" s="31">
        <v>45281</v>
      </c>
      <c r="C9605" s="31">
        <v>45278</v>
      </c>
      <c r="D9605" s="19" t="s">
        <v>2181</v>
      </c>
      <c r="E9605" s="20" t="str">
        <f>IF(ISBLANK(LeaveTracker[[#This Row],[Employee Name]]),"-----",VLOOKUP(LeaveTracker[[#This Row],[Employee Name]],'List of Employees'!$B$4:$H$767,7))</f>
        <v>TICC</v>
      </c>
      <c r="F9605" s="66" t="str">
        <f>IF(ISBLANK(LeaveTracker[[#This Row],[Employee Name]]),"-----",VLOOKUP(LeaveTracker[[#This Row],[Employee Name]],'List of Employees'!$B$4:$H$767,6))</f>
        <v>CASUAL</v>
      </c>
      <c r="G9605" s="21">
        <v>45289</v>
      </c>
      <c r="H9605" s="24">
        <v>45289</v>
      </c>
      <c r="I9605" s="20" t="s">
        <v>297</v>
      </c>
      <c r="J9605" s="42" t="s">
        <v>1000</v>
      </c>
      <c r="K9605" s="57" t="str">
        <f ca="1">LeaveTracker[[#This Row],[Days]]&amp;" "&amp;LeaveTracker[[#This Row],[Type of Leave]]</f>
        <v>1 OTHER</v>
      </c>
      <c r="L9605" s="23">
        <f ca="1">NETWORKDAYS(LeaveTracker[[#This Row],[Start Date]],LeaveTracker[[#This Row],[End Date]],lstHolidays)</f>
        <v>1</v>
      </c>
      <c r="M9605" s="27"/>
    </row>
    <row r="9606" spans="1:13" ht="30" customHeight="1" x14ac:dyDescent="0.3">
      <c r="A9606" s="27">
        <f t="shared" si="122"/>
        <v>5369</v>
      </c>
      <c r="B9606" s="31">
        <v>45281</v>
      </c>
      <c r="C9606" s="31">
        <v>45243</v>
      </c>
      <c r="D9606" s="19" t="s">
        <v>1938</v>
      </c>
      <c r="E9606" s="20" t="str">
        <f>IF(ISBLANK(LeaveTracker[[#This Row],[Employee Name]]),"-----",VLOOKUP(LeaveTracker[[#This Row],[Employee Name]],'List of Employees'!$B$4:$H$767,7))</f>
        <v>CHO</v>
      </c>
      <c r="F9606" s="66" t="str">
        <f>IF(ISBLANK(LeaveTracker[[#This Row],[Employee Name]]),"-----",VLOOKUP(LeaveTracker[[#This Row],[Employee Name]],'List of Employees'!$B$4:$H$767,6))</f>
        <v>CASUAL</v>
      </c>
      <c r="G9606" s="24">
        <v>45280</v>
      </c>
      <c r="H9606" s="24">
        <v>45281</v>
      </c>
      <c r="I9606" s="20" t="s">
        <v>82</v>
      </c>
      <c r="K9606" s="57" t="str">
        <f ca="1">LeaveTracker[[#This Row],[Days]]&amp;" "&amp;LeaveTracker[[#This Row],[Type of Leave]]</f>
        <v>2 VL</v>
      </c>
      <c r="L9606" s="23">
        <f ca="1">NETWORKDAYS(LeaveTracker[[#This Row],[Start Date]],LeaveTracker[[#This Row],[End Date]],lstHolidays)</f>
        <v>2</v>
      </c>
      <c r="M9606" s="27"/>
    </row>
    <row r="9607" spans="1:13" ht="30" customHeight="1" x14ac:dyDescent="0.3">
      <c r="A9607" s="27">
        <v>5369</v>
      </c>
      <c r="B9607" s="31">
        <v>45281</v>
      </c>
      <c r="C9607" s="31">
        <v>45243</v>
      </c>
      <c r="D9607" s="19" t="s">
        <v>1938</v>
      </c>
      <c r="E9607" s="20" t="str">
        <f>IF(ISBLANK(LeaveTracker[[#This Row],[Employee Name]]),"-----",VLOOKUP(LeaveTracker[[#This Row],[Employee Name]],'List of Employees'!$B$4:$H$767,7))</f>
        <v>CHO</v>
      </c>
      <c r="F9607" s="66" t="str">
        <f>IF(ISBLANK(LeaveTracker[[#This Row],[Employee Name]]),"-----",VLOOKUP(LeaveTracker[[#This Row],[Employee Name]],'List of Employees'!$B$4:$H$767,6))</f>
        <v>CASUAL</v>
      </c>
      <c r="G9607" s="24">
        <v>45288</v>
      </c>
      <c r="H9607" s="24">
        <v>45289</v>
      </c>
      <c r="I9607" s="20" t="s">
        <v>82</v>
      </c>
      <c r="K9607" s="57" t="str">
        <f ca="1">LeaveTracker[[#This Row],[Days]]&amp;" "&amp;LeaveTracker[[#This Row],[Type of Leave]]</f>
        <v>2 VL</v>
      </c>
      <c r="L9607" s="23">
        <f ca="1">NETWORKDAYS(LeaveTracker[[#This Row],[Start Date]],LeaveTracker[[#This Row],[End Date]],lstHolidays)</f>
        <v>2</v>
      </c>
      <c r="M9607" s="27"/>
    </row>
    <row r="9608" spans="1:13" ht="30" customHeight="1" x14ac:dyDescent="0.3">
      <c r="A9608" s="27">
        <f t="shared" si="122"/>
        <v>5370</v>
      </c>
      <c r="B9608" s="31">
        <v>45281</v>
      </c>
      <c r="C9608" s="31">
        <v>45271</v>
      </c>
      <c r="D9608" s="19" t="s">
        <v>685</v>
      </c>
      <c r="E9608" s="20">
        <f>IF(ISBLANK(LeaveTracker[[#This Row],[Employee Name]]),"-----",VLOOKUP(LeaveTracker[[#This Row],[Employee Name]],'List of Employees'!$B$4:$H$767,7))</f>
        <v>0</v>
      </c>
      <c r="F9608" s="66" t="str">
        <f>IF(ISBLANK(LeaveTracker[[#This Row],[Employee Name]]),"-----",VLOOKUP(LeaveTracker[[#This Row],[Employee Name]],'List of Employees'!$B$4:$H$767,6))</f>
        <v>JOBCON</v>
      </c>
      <c r="G9608" s="24">
        <v>45287</v>
      </c>
      <c r="H9608" s="24">
        <v>45289</v>
      </c>
      <c r="I9608" s="20" t="s">
        <v>82</v>
      </c>
      <c r="K9608" s="57" t="str">
        <f ca="1">LeaveTracker[[#This Row],[Days]]&amp;" "&amp;LeaveTracker[[#This Row],[Type of Leave]]</f>
        <v>3 VL</v>
      </c>
      <c r="L9608" s="23">
        <f ca="1">NETWORKDAYS(LeaveTracker[[#This Row],[Start Date]],LeaveTracker[[#This Row],[End Date]],lstHolidays)</f>
        <v>3</v>
      </c>
      <c r="M9608" s="27"/>
    </row>
    <row r="9609" spans="1:13" ht="30" customHeight="1" x14ac:dyDescent="0.3">
      <c r="A9609" s="27">
        <f t="shared" si="122"/>
        <v>5371</v>
      </c>
      <c r="B9609" s="31">
        <v>45281</v>
      </c>
      <c r="C9609" s="31">
        <v>45278</v>
      </c>
      <c r="D9609" s="19" t="s">
        <v>830</v>
      </c>
      <c r="E9609" s="20" t="str">
        <f>IF(ISBLANK(LeaveTracker[[#This Row],[Employee Name]]),"-----",VLOOKUP(LeaveTracker[[#This Row],[Employee Name]],'List of Employees'!$B$4:$H$767,7))</f>
        <v>CTO</v>
      </c>
      <c r="F9609" s="66" t="str">
        <f>IF(ISBLANK(LeaveTracker[[#This Row],[Employee Name]]),"-----",VLOOKUP(LeaveTracker[[#This Row],[Employee Name]],'List of Employees'!$B$4:$H$767,6))</f>
        <v>PERMANENT</v>
      </c>
      <c r="G9609" s="24">
        <v>45275</v>
      </c>
      <c r="H9609" s="24">
        <v>45275</v>
      </c>
      <c r="I9609" s="20" t="s">
        <v>297</v>
      </c>
      <c r="J9609" s="42" t="s">
        <v>1000</v>
      </c>
      <c r="K9609" s="57" t="str">
        <f ca="1">LeaveTracker[[#This Row],[Days]]&amp;" "&amp;LeaveTracker[[#This Row],[Type of Leave]]</f>
        <v>1 OTHER</v>
      </c>
      <c r="L9609" s="23">
        <f ca="1">NETWORKDAYS(LeaveTracker[[#This Row],[Start Date]],LeaveTracker[[#This Row],[End Date]],lstHolidays)</f>
        <v>1</v>
      </c>
      <c r="M9609" s="27"/>
    </row>
    <row r="9610" spans="1:13" ht="30" customHeight="1" x14ac:dyDescent="0.3">
      <c r="A9610" s="27">
        <f t="shared" si="122"/>
        <v>5372</v>
      </c>
      <c r="B9610" s="31">
        <v>45281</v>
      </c>
      <c r="C9610" s="31">
        <v>45278</v>
      </c>
      <c r="D9610" s="19" t="s">
        <v>1947</v>
      </c>
      <c r="E9610" s="20" t="str">
        <f>IF(ISBLANK(LeaveTracker[[#This Row],[Employee Name]]),"-----",VLOOKUP(LeaveTracker[[#This Row],[Employee Name]],'List of Employees'!$B$4:$H$767,7))</f>
        <v>TICC</v>
      </c>
      <c r="F9610" s="66" t="str">
        <f>IF(ISBLANK(LeaveTracker[[#This Row],[Employee Name]]),"-----",VLOOKUP(LeaveTracker[[#This Row],[Employee Name]],'List of Employees'!$B$4:$H$767,6))</f>
        <v>JOBCON</v>
      </c>
      <c r="G9610" s="24">
        <v>45250</v>
      </c>
      <c r="H9610" s="24">
        <v>45250</v>
      </c>
      <c r="I9610" s="20" t="s">
        <v>81</v>
      </c>
      <c r="K9610" s="57" t="str">
        <f ca="1">LeaveTracker[[#This Row],[Days]]&amp;" "&amp;LeaveTracker[[#This Row],[Type of Leave]]</f>
        <v>1 SL</v>
      </c>
      <c r="L9610" s="23">
        <f ca="1">NETWORKDAYS(LeaveTracker[[#This Row],[Start Date]],LeaveTracker[[#This Row],[End Date]],lstHolidays)</f>
        <v>1</v>
      </c>
      <c r="M9610" s="27"/>
    </row>
    <row r="9611" spans="1:13" ht="30" customHeight="1" x14ac:dyDescent="0.3">
      <c r="A9611" s="27">
        <f t="shared" si="122"/>
        <v>5373</v>
      </c>
      <c r="B9611" s="31">
        <v>45281</v>
      </c>
      <c r="C9611" s="31">
        <v>45273</v>
      </c>
      <c r="D9611" s="19" t="s">
        <v>1833</v>
      </c>
      <c r="E9611" s="20" t="str">
        <f>IF(ISBLANK(LeaveTracker[[#This Row],[Employee Name]]),"-----",VLOOKUP(LeaveTracker[[#This Row],[Employee Name]],'List of Employees'!$B$4:$H$767,7))</f>
        <v>BIR</v>
      </c>
      <c r="F9611" s="66" t="str">
        <f>IF(ISBLANK(LeaveTracker[[#This Row],[Employee Name]]),"-----",VLOOKUP(LeaveTracker[[#This Row],[Employee Name]],'List of Employees'!$B$4:$H$767,6))</f>
        <v>CASUAL</v>
      </c>
      <c r="G9611" s="24">
        <v>45264</v>
      </c>
      <c r="H9611" s="24">
        <v>45265</v>
      </c>
      <c r="I9611" s="20" t="s">
        <v>81</v>
      </c>
      <c r="K9611" s="57" t="str">
        <f ca="1">LeaveTracker[[#This Row],[Days]]&amp;" "&amp;LeaveTracker[[#This Row],[Type of Leave]]</f>
        <v>2 SL</v>
      </c>
      <c r="L9611" s="23">
        <f ca="1">NETWORKDAYS(LeaveTracker[[#This Row],[Start Date]],LeaveTracker[[#This Row],[End Date]],lstHolidays)</f>
        <v>2</v>
      </c>
      <c r="M9611" s="27"/>
    </row>
    <row r="9612" spans="1:13" ht="30" customHeight="1" x14ac:dyDescent="0.3">
      <c r="A9612" s="27">
        <f t="shared" si="122"/>
        <v>5374</v>
      </c>
      <c r="B9612" s="31">
        <v>45281</v>
      </c>
      <c r="C9612" s="31">
        <v>45272</v>
      </c>
      <c r="D9612" s="19" t="s">
        <v>1779</v>
      </c>
      <c r="E9612" s="20" t="str">
        <f>IF(ISBLANK(LeaveTracker[[#This Row],[Employee Name]]),"-----",VLOOKUP(LeaveTracker[[#This Row],[Employee Name]],'List of Employees'!$B$4:$H$767,7))</f>
        <v>PICNIC GROVE</v>
      </c>
      <c r="F9612" s="66" t="str">
        <f>IF(ISBLANK(LeaveTracker[[#This Row],[Employee Name]]),"-----",VLOOKUP(LeaveTracker[[#This Row],[Employee Name]],'List of Employees'!$B$4:$H$767,6))</f>
        <v>CASUAL</v>
      </c>
      <c r="G9612" s="24">
        <v>44929</v>
      </c>
      <c r="H9612" s="24">
        <v>44931</v>
      </c>
      <c r="I9612" s="20" t="s">
        <v>82</v>
      </c>
      <c r="K9612" s="57" t="str">
        <f ca="1">LeaveTracker[[#This Row],[Days]]&amp;" "&amp;LeaveTracker[[#This Row],[Type of Leave]]</f>
        <v>3 VL</v>
      </c>
      <c r="L9612" s="23">
        <f ca="1">NETWORKDAYS(LeaveTracker[[#This Row],[Start Date]],LeaveTracker[[#This Row],[End Date]],lstHolidays)</f>
        <v>3</v>
      </c>
      <c r="M9612" s="27"/>
    </row>
    <row r="9613" spans="1:13" ht="30" customHeight="1" x14ac:dyDescent="0.3">
      <c r="A9613" s="27">
        <v>5374</v>
      </c>
      <c r="B9613" s="31">
        <v>45281</v>
      </c>
      <c r="C9613" s="31">
        <v>45272</v>
      </c>
      <c r="D9613" s="19" t="s">
        <v>1779</v>
      </c>
      <c r="E9613" s="20" t="str">
        <f>IF(ISBLANK(LeaveTracker[[#This Row],[Employee Name]]),"-----",VLOOKUP(LeaveTracker[[#This Row],[Employee Name]],'List of Employees'!$B$4:$H$767,7))</f>
        <v>PICNIC GROVE</v>
      </c>
      <c r="F9613" s="66" t="str">
        <f>IF(ISBLANK(LeaveTracker[[#This Row],[Employee Name]]),"-----",VLOOKUP(LeaveTracker[[#This Row],[Employee Name]],'List of Employees'!$B$4:$H$767,6))</f>
        <v>CASUAL</v>
      </c>
      <c r="G9613" s="24">
        <v>45298</v>
      </c>
      <c r="H9613" s="24">
        <v>45300</v>
      </c>
      <c r="I9613" s="20" t="s">
        <v>82</v>
      </c>
      <c r="K9613" s="57" t="str">
        <f>LeaveTracker[[#This Row],[Days]]&amp;" "&amp;LeaveTracker[[#This Row],[Type of Leave]]</f>
        <v>3 VL</v>
      </c>
      <c r="L9613" s="23">
        <v>3</v>
      </c>
      <c r="M9613" s="27"/>
    </row>
    <row r="9614" spans="1:13" ht="30" customHeight="1" x14ac:dyDescent="0.3">
      <c r="A9614" s="27">
        <f t="shared" si="122"/>
        <v>5375</v>
      </c>
      <c r="B9614" s="31">
        <v>45281</v>
      </c>
      <c r="C9614" s="31">
        <v>45271</v>
      </c>
      <c r="D9614" s="19" t="s">
        <v>1728</v>
      </c>
      <c r="E9614" s="20" t="str">
        <f>IF(ISBLANK(LeaveTracker[[#This Row],[Employee Name]]),"-----",VLOOKUP(LeaveTracker[[#This Row],[Employee Name]],'List of Employees'!$B$4:$H$767,7))</f>
        <v>ASSESSOR</v>
      </c>
      <c r="F9614" s="66" t="str">
        <f>IF(ISBLANK(LeaveTracker[[#This Row],[Employee Name]]),"-----",VLOOKUP(LeaveTracker[[#This Row],[Employee Name]],'List of Employees'!$B$4:$H$767,6))</f>
        <v>CASUAL</v>
      </c>
      <c r="G9614" s="24">
        <v>45266</v>
      </c>
      <c r="H9614" s="24">
        <v>45266</v>
      </c>
      <c r="I9614" s="20" t="s">
        <v>82</v>
      </c>
      <c r="K9614" s="57" t="str">
        <f ca="1">LeaveTracker[[#This Row],[Days]]&amp;" "&amp;LeaveTracker[[#This Row],[Type of Leave]]</f>
        <v>1 VL</v>
      </c>
      <c r="L9614" s="23">
        <f ca="1">NETWORKDAYS(LeaveTracker[[#This Row],[Start Date]],LeaveTracker[[#This Row],[End Date]],lstHolidays)</f>
        <v>1</v>
      </c>
      <c r="M9614" s="27"/>
    </row>
    <row r="9615" spans="1:13" ht="30" customHeight="1" x14ac:dyDescent="0.3">
      <c r="A9615" s="27">
        <v>5375</v>
      </c>
      <c r="B9615" s="31">
        <v>45281</v>
      </c>
      <c r="C9615" s="31">
        <v>45271</v>
      </c>
      <c r="D9615" s="19" t="s">
        <v>1728</v>
      </c>
      <c r="E9615" s="20" t="str">
        <f>IF(ISBLANK(LeaveTracker[[#This Row],[Employee Name]]),"-----",VLOOKUP(LeaveTracker[[#This Row],[Employee Name]],'List of Employees'!$B$4:$H$767,7))</f>
        <v>ASSESSOR</v>
      </c>
      <c r="F9615" s="66" t="str">
        <f>IF(ISBLANK(LeaveTracker[[#This Row],[Employee Name]]),"-----",VLOOKUP(LeaveTracker[[#This Row],[Employee Name]],'List of Employees'!$B$4:$H$767,6))</f>
        <v>CASUAL</v>
      </c>
      <c r="G9615" s="24">
        <v>45272</v>
      </c>
      <c r="H9615" s="24">
        <v>45272</v>
      </c>
      <c r="I9615" s="20" t="s">
        <v>82</v>
      </c>
      <c r="K9615" s="57" t="str">
        <f ca="1">LeaveTracker[[#This Row],[Days]]&amp;" "&amp;LeaveTracker[[#This Row],[Type of Leave]]</f>
        <v>1 VL</v>
      </c>
      <c r="L9615" s="23">
        <f ca="1">NETWORKDAYS(LeaveTracker[[#This Row],[Start Date]],LeaveTracker[[#This Row],[End Date]],lstHolidays)</f>
        <v>1</v>
      </c>
      <c r="M9615" s="27"/>
    </row>
    <row r="9616" spans="1:13" ht="30" customHeight="1" x14ac:dyDescent="0.3">
      <c r="A9616" s="27">
        <v>5375</v>
      </c>
      <c r="B9616" s="31">
        <v>45281</v>
      </c>
      <c r="C9616" s="31">
        <v>45271</v>
      </c>
      <c r="D9616" s="19" t="s">
        <v>1728</v>
      </c>
      <c r="E9616" s="20" t="str">
        <f>IF(ISBLANK(LeaveTracker[[#This Row],[Employee Name]]),"-----",VLOOKUP(LeaveTracker[[#This Row],[Employee Name]],'List of Employees'!$B$4:$H$767,7))</f>
        <v>ASSESSOR</v>
      </c>
      <c r="F9616" s="66" t="str">
        <f>IF(ISBLANK(LeaveTracker[[#This Row],[Employee Name]]),"-----",VLOOKUP(LeaveTracker[[#This Row],[Employee Name]],'List of Employees'!$B$4:$H$767,6))</f>
        <v>CASUAL</v>
      </c>
      <c r="G9616" s="24">
        <v>45274</v>
      </c>
      <c r="H9616" s="24">
        <v>45274</v>
      </c>
      <c r="I9616" s="20" t="s">
        <v>82</v>
      </c>
      <c r="K9616" s="57" t="str">
        <f ca="1">LeaveTracker[[#This Row],[Days]]&amp;" "&amp;LeaveTracker[[#This Row],[Type of Leave]]</f>
        <v>1 VL</v>
      </c>
      <c r="L9616" s="23">
        <f ca="1">NETWORKDAYS(LeaveTracker[[#This Row],[Start Date]],LeaveTracker[[#This Row],[End Date]],lstHolidays)</f>
        <v>1</v>
      </c>
      <c r="M9616" s="27"/>
    </row>
    <row r="9617" spans="1:13" ht="30" customHeight="1" x14ac:dyDescent="0.3">
      <c r="A9617" s="27">
        <f t="shared" si="122"/>
        <v>5376</v>
      </c>
      <c r="B9617" s="31">
        <v>45281</v>
      </c>
      <c r="C9617" s="31">
        <v>45271</v>
      </c>
      <c r="D9617" s="19" t="s">
        <v>1953</v>
      </c>
      <c r="E9617" s="20" t="str">
        <f>IF(ISBLANK(LeaveTracker[[#This Row],[Employee Name]]),"-----",VLOOKUP(LeaveTracker[[#This Row],[Employee Name]],'List of Employees'!$B$4:$H$767,7))</f>
        <v>CENRO</v>
      </c>
      <c r="F9617" s="66" t="str">
        <f>IF(ISBLANK(LeaveTracker[[#This Row],[Employee Name]]),"-----",VLOOKUP(LeaveTracker[[#This Row],[Employee Name]],'List of Employees'!$B$4:$H$767,6))</f>
        <v>CASUAL</v>
      </c>
      <c r="G9617" s="24">
        <v>45279</v>
      </c>
      <c r="H9617" s="24">
        <v>45280</v>
      </c>
      <c r="I9617" s="20" t="s">
        <v>82</v>
      </c>
      <c r="K9617" s="57" t="str">
        <f ca="1">LeaveTracker[[#This Row],[Days]]&amp;" "&amp;LeaveTracker[[#This Row],[Type of Leave]]</f>
        <v>2 VL</v>
      </c>
      <c r="L9617" s="23">
        <f ca="1">NETWORKDAYS(LeaveTracker[[#This Row],[Start Date]],LeaveTracker[[#This Row],[End Date]],lstHolidays)</f>
        <v>2</v>
      </c>
      <c r="M9617" s="27"/>
    </row>
    <row r="9618" spans="1:13" ht="30" customHeight="1" x14ac:dyDescent="0.3">
      <c r="A9618" s="27">
        <f t="shared" si="122"/>
        <v>5377</v>
      </c>
      <c r="B9618" s="31">
        <v>45281</v>
      </c>
      <c r="C9618" s="31">
        <v>45271</v>
      </c>
      <c r="D9618" s="19" t="s">
        <v>1953</v>
      </c>
      <c r="E9618" s="20" t="str">
        <f>IF(ISBLANK(LeaveTracker[[#This Row],[Employee Name]]),"-----",VLOOKUP(LeaveTracker[[#This Row],[Employee Name]],'List of Employees'!$B$4:$H$767,7))</f>
        <v>CENRO</v>
      </c>
      <c r="F9618" s="66" t="str">
        <f>IF(ISBLANK(LeaveTracker[[#This Row],[Employee Name]]),"-----",VLOOKUP(LeaveTracker[[#This Row],[Employee Name]],'List of Employees'!$B$4:$H$767,6))</f>
        <v>CASUAL</v>
      </c>
      <c r="G9618" s="24">
        <v>45287</v>
      </c>
      <c r="H9618" s="24">
        <v>45287</v>
      </c>
      <c r="I9618" s="20" t="s">
        <v>82</v>
      </c>
      <c r="K9618" s="57" t="str">
        <f ca="1">LeaveTracker[[#This Row],[Days]]&amp;" "&amp;LeaveTracker[[#This Row],[Type of Leave]]</f>
        <v>1 VL</v>
      </c>
      <c r="L9618" s="23">
        <f ca="1">NETWORKDAYS(LeaveTracker[[#This Row],[Start Date]],LeaveTracker[[#This Row],[End Date]],lstHolidays)</f>
        <v>1</v>
      </c>
      <c r="M9618" s="27"/>
    </row>
    <row r="9619" spans="1:13" ht="30" customHeight="1" x14ac:dyDescent="0.3">
      <c r="A9619" s="27">
        <f t="shared" si="122"/>
        <v>5378</v>
      </c>
      <c r="B9619" s="31">
        <v>45281</v>
      </c>
      <c r="C9619" s="31">
        <v>45272</v>
      </c>
      <c r="D9619" s="19" t="s">
        <v>2179</v>
      </c>
      <c r="E9619" s="20" t="str">
        <f>IF(ISBLANK(LeaveTracker[[#This Row],[Employee Name]]),"-----",VLOOKUP(LeaveTracker[[#This Row],[Employee Name]],'List of Employees'!$B$4:$H$767,7))</f>
        <v>CENRO</v>
      </c>
      <c r="F9619" s="66" t="str">
        <f>IF(ISBLANK(LeaveTracker[[#This Row],[Employee Name]]),"-----",VLOOKUP(LeaveTracker[[#This Row],[Employee Name]],'List of Employees'!$B$4:$H$767,6))</f>
        <v>CASUAL</v>
      </c>
      <c r="G9619" s="24">
        <v>45269</v>
      </c>
      <c r="H9619" s="24">
        <v>45269</v>
      </c>
      <c r="I9619" s="20" t="s">
        <v>81</v>
      </c>
      <c r="K9619" s="57" t="str">
        <f ca="1">LeaveTracker[[#This Row],[Days]]&amp;" "&amp;LeaveTracker[[#This Row],[Type of Leave]]</f>
        <v>0 SL</v>
      </c>
      <c r="L9619" s="23">
        <f ca="1">NETWORKDAYS(LeaveTracker[[#This Row],[Start Date]],LeaveTracker[[#This Row],[End Date]],lstHolidays)</f>
        <v>0</v>
      </c>
      <c r="M9619" s="27"/>
    </row>
    <row r="9620" spans="1:13" ht="30" customHeight="1" x14ac:dyDescent="0.3">
      <c r="A9620" s="27">
        <f t="shared" si="122"/>
        <v>5379</v>
      </c>
      <c r="B9620" s="31">
        <v>45281</v>
      </c>
      <c r="C9620" s="31">
        <v>45274</v>
      </c>
      <c r="D9620" s="19" t="s">
        <v>1799</v>
      </c>
      <c r="E9620" s="20" t="str">
        <f>IF(ISBLANK(LeaveTracker[[#This Row],[Employee Name]]),"-----",VLOOKUP(LeaveTracker[[#This Row],[Employee Name]],'List of Employees'!$B$4:$H$767,7))</f>
        <v>HOUSING</v>
      </c>
      <c r="F9620" s="66" t="str">
        <f>IF(ISBLANK(LeaveTracker[[#This Row],[Employee Name]]),"-----",VLOOKUP(LeaveTracker[[#This Row],[Employee Name]],'List of Employees'!$B$4:$H$767,6))</f>
        <v>CASUAL</v>
      </c>
      <c r="G9620" s="24">
        <v>45281</v>
      </c>
      <c r="H9620" s="24">
        <v>45282</v>
      </c>
      <c r="I9620" s="20" t="s">
        <v>82</v>
      </c>
      <c r="K9620" s="57" t="str">
        <f ca="1">LeaveTracker[[#This Row],[Days]]&amp;" "&amp;LeaveTracker[[#This Row],[Type of Leave]]</f>
        <v>2 VL</v>
      </c>
      <c r="L9620" s="23">
        <f ca="1">NETWORKDAYS(LeaveTracker[[#This Row],[Start Date]],LeaveTracker[[#This Row],[End Date]],lstHolidays)</f>
        <v>2</v>
      </c>
      <c r="M9620" s="27"/>
    </row>
    <row r="9621" spans="1:13" ht="30" customHeight="1" x14ac:dyDescent="0.3">
      <c r="A9621" s="27">
        <v>5379</v>
      </c>
      <c r="B9621" s="31">
        <v>45281</v>
      </c>
      <c r="C9621" s="31">
        <v>45274</v>
      </c>
      <c r="D9621" s="19" t="s">
        <v>1799</v>
      </c>
      <c r="E9621" s="20" t="str">
        <f>IF(ISBLANK(LeaveTracker[[#This Row],[Employee Name]]),"-----",VLOOKUP(LeaveTracker[[#This Row],[Employee Name]],'List of Employees'!$B$4:$H$767,7))</f>
        <v>HOUSING</v>
      </c>
      <c r="F9621" s="66" t="str">
        <f>IF(ISBLANK(LeaveTracker[[#This Row],[Employee Name]]),"-----",VLOOKUP(LeaveTracker[[#This Row],[Employee Name]],'List of Employees'!$B$4:$H$767,6))</f>
        <v>CASUAL</v>
      </c>
      <c r="G9621" s="24">
        <v>45287</v>
      </c>
      <c r="H9621" s="24">
        <v>45289</v>
      </c>
      <c r="I9621" s="20" t="s">
        <v>82</v>
      </c>
      <c r="K9621" s="57" t="str">
        <f ca="1">LeaveTracker[[#This Row],[Days]]&amp;" "&amp;LeaveTracker[[#This Row],[Type of Leave]]</f>
        <v>3 VL</v>
      </c>
      <c r="L9621" s="23">
        <f ca="1">NETWORKDAYS(LeaveTracker[[#This Row],[Start Date]],LeaveTracker[[#This Row],[End Date]],lstHolidays)</f>
        <v>3</v>
      </c>
      <c r="M9621" s="27"/>
    </row>
    <row r="9622" spans="1:13" ht="30" customHeight="1" x14ac:dyDescent="0.3">
      <c r="A9622" s="27">
        <f t="shared" si="122"/>
        <v>5380</v>
      </c>
      <c r="B9622" s="31">
        <v>45281</v>
      </c>
      <c r="C9622" s="31">
        <v>45275</v>
      </c>
      <c r="D9622" s="19" t="s">
        <v>1955</v>
      </c>
      <c r="E9622" s="20" t="str">
        <f>IF(ISBLANK(LeaveTracker[[#This Row],[Employee Name]]),"-----",VLOOKUP(LeaveTracker[[#This Row],[Employee Name]],'List of Employees'!$B$4:$H$767,7))</f>
        <v>TERMINAL</v>
      </c>
      <c r="F9622" s="66" t="str">
        <f>IF(ISBLANK(LeaveTracker[[#This Row],[Employee Name]]),"-----",VLOOKUP(LeaveTracker[[#This Row],[Employee Name]],'List of Employees'!$B$4:$H$767,6))</f>
        <v>CASUAL</v>
      </c>
      <c r="G9622" s="24">
        <v>45290</v>
      </c>
      <c r="H9622" s="24">
        <v>45291</v>
      </c>
      <c r="I9622" s="20" t="s">
        <v>82</v>
      </c>
      <c r="K9622" s="57" t="str">
        <f ca="1">LeaveTracker[[#This Row],[Days]]&amp;" "&amp;LeaveTracker[[#This Row],[Type of Leave]]</f>
        <v>0 VL</v>
      </c>
      <c r="L9622" s="23">
        <f ca="1">NETWORKDAYS(LeaveTracker[[#This Row],[Start Date]],LeaveTracker[[#This Row],[End Date]],lstHolidays)</f>
        <v>0</v>
      </c>
      <c r="M9622" s="27"/>
    </row>
    <row r="9623" spans="1:13" ht="30" customHeight="1" x14ac:dyDescent="0.3">
      <c r="A9623" s="27">
        <f t="shared" si="122"/>
        <v>5381</v>
      </c>
      <c r="B9623" s="31">
        <v>45281</v>
      </c>
      <c r="C9623" s="31">
        <v>45275</v>
      </c>
      <c r="D9623" s="19" t="s">
        <v>1955</v>
      </c>
      <c r="E9623" s="20" t="str">
        <f>IF(ISBLANK(LeaveTracker[[#This Row],[Employee Name]]),"-----",VLOOKUP(LeaveTracker[[#This Row],[Employee Name]],'List of Employees'!$B$4:$H$767,7))</f>
        <v>TERMINAL</v>
      </c>
      <c r="F9623" s="66" t="str">
        <f>IF(ISBLANK(LeaveTracker[[#This Row],[Employee Name]]),"-----",VLOOKUP(LeaveTracker[[#This Row],[Employee Name]],'List of Employees'!$B$4:$H$767,6))</f>
        <v>CASUAL</v>
      </c>
      <c r="G9623" s="24">
        <v>45283</v>
      </c>
      <c r="H9623" s="24">
        <v>45284</v>
      </c>
      <c r="I9623" s="20" t="s">
        <v>82</v>
      </c>
      <c r="K9623" s="57" t="str">
        <f ca="1">LeaveTracker[[#This Row],[Days]]&amp;" "&amp;LeaveTracker[[#This Row],[Type of Leave]]</f>
        <v>0 VL</v>
      </c>
      <c r="L9623" s="23">
        <f ca="1">NETWORKDAYS(LeaveTracker[[#This Row],[Start Date]],LeaveTracker[[#This Row],[End Date]],lstHolidays)</f>
        <v>0</v>
      </c>
      <c r="M9623" s="27"/>
    </row>
    <row r="9624" spans="1:13" ht="30" customHeight="1" x14ac:dyDescent="0.3">
      <c r="A9624" s="27">
        <f t="shared" si="122"/>
        <v>5382</v>
      </c>
      <c r="B9624" s="31">
        <v>45281</v>
      </c>
      <c r="C9624" s="31">
        <v>45275</v>
      </c>
      <c r="D9624" s="19" t="s">
        <v>1955</v>
      </c>
      <c r="E9624" s="20" t="str">
        <f>IF(ISBLANK(LeaveTracker[[#This Row],[Employee Name]]),"-----",VLOOKUP(LeaveTracker[[#This Row],[Employee Name]],'List of Employees'!$B$4:$H$767,7))</f>
        <v>TERMINAL</v>
      </c>
      <c r="F9624" s="66" t="str">
        <f>IF(ISBLANK(LeaveTracker[[#This Row],[Employee Name]]),"-----",VLOOKUP(LeaveTracker[[#This Row],[Employee Name]],'List of Employees'!$B$4:$H$767,6))</f>
        <v>CASUAL</v>
      </c>
      <c r="G9624" s="24">
        <v>45287</v>
      </c>
      <c r="H9624" s="24">
        <v>45289</v>
      </c>
      <c r="I9624" s="20" t="s">
        <v>82</v>
      </c>
      <c r="K9624" s="57" t="str">
        <f ca="1">LeaveTracker[[#This Row],[Days]]&amp;" "&amp;LeaveTracker[[#This Row],[Type of Leave]]</f>
        <v>3 VL</v>
      </c>
      <c r="L9624" s="23">
        <f ca="1">NETWORKDAYS(LeaveTracker[[#This Row],[Start Date]],LeaveTracker[[#This Row],[End Date]],lstHolidays)</f>
        <v>3</v>
      </c>
      <c r="M9624" s="27"/>
    </row>
    <row r="9625" spans="1:13" ht="30" customHeight="1" x14ac:dyDescent="0.3">
      <c r="A9625" s="27">
        <f t="shared" si="122"/>
        <v>5383</v>
      </c>
      <c r="B9625" s="31">
        <v>45281</v>
      </c>
      <c r="C9625" s="31">
        <v>45278</v>
      </c>
      <c r="D9625" s="19" t="s">
        <v>136</v>
      </c>
      <c r="E9625" s="20" t="str">
        <f>IF(ISBLANK(LeaveTracker[[#This Row],[Employee Name]]),"-----",VLOOKUP(LeaveTracker[[#This Row],[Employee Name]],'List of Employees'!$B$4:$H$767,7))</f>
        <v>CHO</v>
      </c>
      <c r="F9625" s="66" t="str">
        <f>IF(ISBLANK(LeaveTracker[[#This Row],[Employee Name]]),"-----",VLOOKUP(LeaveTracker[[#This Row],[Employee Name]],'List of Employees'!$B$4:$H$767,6))</f>
        <v>PERMANENT</v>
      </c>
      <c r="G9625" s="24">
        <v>45287</v>
      </c>
      <c r="H9625" s="24">
        <v>45288</v>
      </c>
      <c r="I9625" s="20" t="s">
        <v>297</v>
      </c>
      <c r="J9625" s="42" t="s">
        <v>1000</v>
      </c>
      <c r="K9625" s="57" t="str">
        <f ca="1">LeaveTracker[[#This Row],[Days]]&amp;" "&amp;LeaveTracker[[#This Row],[Type of Leave]]</f>
        <v>2 OTHER</v>
      </c>
      <c r="L9625" s="23">
        <f ca="1">NETWORKDAYS(LeaveTracker[[#This Row],[Start Date]],LeaveTracker[[#This Row],[End Date]],lstHolidays)</f>
        <v>2</v>
      </c>
      <c r="M9625" s="27"/>
    </row>
    <row r="9626" spans="1:13" ht="30" customHeight="1" x14ac:dyDescent="0.3">
      <c r="A9626" s="27">
        <f t="shared" si="122"/>
        <v>5384</v>
      </c>
      <c r="B9626" s="31">
        <v>45281</v>
      </c>
      <c r="C9626" s="31">
        <v>45279</v>
      </c>
      <c r="D9626" s="19" t="s">
        <v>1049</v>
      </c>
      <c r="E9626" s="20" t="str">
        <f>IF(ISBLANK(LeaveTracker[[#This Row],[Employee Name]]),"-----",VLOOKUP(LeaveTracker[[#This Row],[Employee Name]],'List of Employees'!$B$4:$H$767,7))</f>
        <v>GSO</v>
      </c>
      <c r="F9626" s="66" t="str">
        <f>IF(ISBLANK(LeaveTracker[[#This Row],[Employee Name]]),"-----",VLOOKUP(LeaveTracker[[#This Row],[Employee Name]],'List of Employees'!$B$4:$H$767,6))</f>
        <v>PERMANENT</v>
      </c>
      <c r="G9626" s="24">
        <v>45288</v>
      </c>
      <c r="H9626" s="24">
        <v>45288</v>
      </c>
      <c r="I9626" s="20" t="s">
        <v>82</v>
      </c>
      <c r="K9626" s="57" t="str">
        <f ca="1">LeaveTracker[[#This Row],[Days]]&amp;" "&amp;LeaveTracker[[#This Row],[Type of Leave]]</f>
        <v>1 VL</v>
      </c>
      <c r="L9626" s="23">
        <f ca="1">NETWORKDAYS(LeaveTracker[[#This Row],[Start Date]],LeaveTracker[[#This Row],[End Date]],lstHolidays)</f>
        <v>1</v>
      </c>
      <c r="M9626" s="27"/>
    </row>
    <row r="9627" spans="1:13" ht="30" customHeight="1" x14ac:dyDescent="0.3">
      <c r="A9627" s="27">
        <f t="shared" si="122"/>
        <v>5385</v>
      </c>
      <c r="B9627" s="31">
        <v>45281</v>
      </c>
      <c r="C9627" s="31">
        <v>45279</v>
      </c>
      <c r="D9627" s="19" t="s">
        <v>1317</v>
      </c>
      <c r="E9627" s="20" t="str">
        <f>IF(ISBLANK(LeaveTracker[[#This Row],[Employee Name]]),"-----",VLOOKUP(LeaveTracker[[#This Row],[Employee Name]],'List of Employees'!$B$4:$H$767,7))</f>
        <v>CHO</v>
      </c>
      <c r="F9627" s="66" t="str">
        <f>IF(ISBLANK(LeaveTracker[[#This Row],[Employee Name]]),"-----",VLOOKUP(LeaveTracker[[#This Row],[Employee Name]],'List of Employees'!$B$4:$H$767,6))</f>
        <v>PERMANENT</v>
      </c>
      <c r="G9627" s="24">
        <v>45289</v>
      </c>
      <c r="H9627" s="24">
        <v>45289</v>
      </c>
      <c r="I9627" s="20" t="s">
        <v>82</v>
      </c>
      <c r="K9627" s="57" t="str">
        <f ca="1">LeaveTracker[[#This Row],[Days]]&amp;" "&amp;LeaveTracker[[#This Row],[Type of Leave]]</f>
        <v>1 VL</v>
      </c>
      <c r="L9627" s="23">
        <f ca="1">NETWORKDAYS(LeaveTracker[[#This Row],[Start Date]],LeaveTracker[[#This Row],[End Date]],lstHolidays)</f>
        <v>1</v>
      </c>
      <c r="M9627" s="27"/>
    </row>
    <row r="9628" spans="1:13" ht="30" customHeight="1" x14ac:dyDescent="0.3">
      <c r="A9628" s="27">
        <f t="shared" si="122"/>
        <v>5386</v>
      </c>
      <c r="B9628" s="31">
        <v>45281</v>
      </c>
      <c r="C9628" s="31">
        <v>45279</v>
      </c>
      <c r="D9628" s="19" t="s">
        <v>1873</v>
      </c>
      <c r="E9628" s="20" t="str">
        <f>IF(ISBLANK(LeaveTracker[[#This Row],[Employee Name]]),"-----",VLOOKUP(LeaveTracker[[#This Row],[Employee Name]],'List of Employees'!$B$4:$H$767,7))</f>
        <v>CHO</v>
      </c>
      <c r="F9628" s="66" t="str">
        <f>IF(ISBLANK(LeaveTracker[[#This Row],[Employee Name]]),"-----",VLOOKUP(LeaveTracker[[#This Row],[Employee Name]],'List of Employees'!$B$4:$H$767,6))</f>
        <v>CASUAL</v>
      </c>
      <c r="G9628" s="24">
        <v>45289</v>
      </c>
      <c r="H9628" s="24">
        <v>45289</v>
      </c>
      <c r="I9628" s="20" t="s">
        <v>82</v>
      </c>
      <c r="K9628" s="57" t="str">
        <f ca="1">LeaveTracker[[#This Row],[Days]]&amp;" "&amp;LeaveTracker[[#This Row],[Type of Leave]]</f>
        <v>1 VL</v>
      </c>
      <c r="L9628" s="23">
        <f ca="1">NETWORKDAYS(LeaveTracker[[#This Row],[Start Date]],LeaveTracker[[#This Row],[End Date]],lstHolidays)</f>
        <v>1</v>
      </c>
      <c r="M9628" s="27"/>
    </row>
    <row r="9629" spans="1:13" ht="30" customHeight="1" x14ac:dyDescent="0.3">
      <c r="A9629" s="27">
        <f t="shared" si="122"/>
        <v>5387</v>
      </c>
      <c r="B9629" s="31">
        <v>45281</v>
      </c>
      <c r="C9629" s="31">
        <v>45279</v>
      </c>
      <c r="D9629" s="19" t="s">
        <v>1925</v>
      </c>
      <c r="E9629" s="20" t="str">
        <f>IF(ISBLANK(LeaveTracker[[#This Row],[Employee Name]]),"-----",VLOOKUP(LeaveTracker[[#This Row],[Employee Name]],'List of Employees'!$B$4:$H$767,7))</f>
        <v>CHO</v>
      </c>
      <c r="F9629" s="66" t="str">
        <f>IF(ISBLANK(LeaveTracker[[#This Row],[Employee Name]]),"-----",VLOOKUP(LeaveTracker[[#This Row],[Employee Name]],'List of Employees'!$B$4:$H$767,6))</f>
        <v>CASUAL</v>
      </c>
      <c r="G9629" s="24">
        <v>45287</v>
      </c>
      <c r="H9629" s="24">
        <v>45287</v>
      </c>
      <c r="I9629" s="20" t="s">
        <v>82</v>
      </c>
      <c r="K9629" s="57" t="str">
        <f ca="1">LeaveTracker[[#This Row],[Days]]&amp;" "&amp;LeaveTracker[[#This Row],[Type of Leave]]</f>
        <v>1 VL</v>
      </c>
      <c r="L9629" s="23">
        <f ca="1">NETWORKDAYS(LeaveTracker[[#This Row],[Start Date]],LeaveTracker[[#This Row],[End Date]],lstHolidays)</f>
        <v>1</v>
      </c>
      <c r="M9629" s="27"/>
    </row>
    <row r="9630" spans="1:13" ht="30" customHeight="1" x14ac:dyDescent="0.3">
      <c r="A9630" s="27">
        <f t="shared" si="122"/>
        <v>5388</v>
      </c>
      <c r="B9630" s="31">
        <v>45281</v>
      </c>
      <c r="C9630" s="31">
        <v>45274</v>
      </c>
      <c r="D9630" s="19" t="s">
        <v>1027</v>
      </c>
      <c r="E9630" s="20" t="str">
        <f>IF(ISBLANK(LeaveTracker[[#This Row],[Employee Name]]),"-----",VLOOKUP(LeaveTracker[[#This Row],[Employee Name]],'List of Employees'!$B$4:$H$767,7))</f>
        <v>CHO</v>
      </c>
      <c r="F9630" s="66" t="str">
        <f>IF(ISBLANK(LeaveTracker[[#This Row],[Employee Name]]),"-----",VLOOKUP(LeaveTracker[[#This Row],[Employee Name]],'List of Employees'!$B$4:$H$767,6))</f>
        <v>CASUAL</v>
      </c>
      <c r="G9630" s="24">
        <v>45287</v>
      </c>
      <c r="H9630" s="24">
        <v>45287</v>
      </c>
      <c r="I9630" s="20" t="s">
        <v>82</v>
      </c>
      <c r="K9630" s="57" t="str">
        <f ca="1">LeaveTracker[[#This Row],[Days]]&amp;" "&amp;LeaveTracker[[#This Row],[Type of Leave]]</f>
        <v>1 VL</v>
      </c>
      <c r="L9630" s="23">
        <f ca="1">NETWORKDAYS(LeaveTracker[[#This Row],[Start Date]],LeaveTracker[[#This Row],[End Date]],lstHolidays)</f>
        <v>1</v>
      </c>
      <c r="M9630" s="27"/>
    </row>
    <row r="9631" spans="1:13" ht="30" customHeight="1" x14ac:dyDescent="0.3">
      <c r="A9631" s="27">
        <f t="shared" si="122"/>
        <v>5389</v>
      </c>
      <c r="B9631" s="31">
        <v>45281</v>
      </c>
      <c r="C9631" s="31">
        <v>45278</v>
      </c>
      <c r="D9631" s="19" t="s">
        <v>1820</v>
      </c>
      <c r="E9631" s="20" t="str">
        <f>IF(ISBLANK(LeaveTracker[[#This Row],[Employee Name]]),"-----",VLOOKUP(LeaveTracker[[#This Row],[Employee Name]],'List of Employees'!$B$4:$H$767,7))</f>
        <v>SP</v>
      </c>
      <c r="F9631" s="66" t="str">
        <f>IF(ISBLANK(LeaveTracker[[#This Row],[Employee Name]]),"-----",VLOOKUP(LeaveTracker[[#This Row],[Employee Name]],'List of Employees'!$B$4:$H$767,6))</f>
        <v>CASUAL</v>
      </c>
      <c r="G9631" s="24">
        <v>45266</v>
      </c>
      <c r="H9631" s="24">
        <v>45266</v>
      </c>
      <c r="I9631" s="20" t="s">
        <v>82</v>
      </c>
      <c r="K9631" s="57" t="str">
        <f ca="1">LeaveTracker[[#This Row],[Days]]&amp;" "&amp;LeaveTracker[[#This Row],[Type of Leave]]</f>
        <v>1 VL</v>
      </c>
      <c r="L9631" s="23">
        <f ca="1">NETWORKDAYS(LeaveTracker[[#This Row],[Start Date]],LeaveTracker[[#This Row],[End Date]],lstHolidays)</f>
        <v>1</v>
      </c>
      <c r="M9631" s="27"/>
    </row>
    <row r="9632" spans="1:13" ht="30" customHeight="1" x14ac:dyDescent="0.3">
      <c r="A9632" s="27">
        <v>5389</v>
      </c>
      <c r="B9632" s="31">
        <v>45281</v>
      </c>
      <c r="C9632" s="31">
        <v>45278</v>
      </c>
      <c r="D9632" s="19" t="s">
        <v>1820</v>
      </c>
      <c r="E9632" s="20" t="str">
        <f>IF(ISBLANK(LeaveTracker[[#This Row],[Employee Name]]),"-----",VLOOKUP(LeaveTracker[[#This Row],[Employee Name]],'List of Employees'!$B$4:$H$767,7))</f>
        <v>SP</v>
      </c>
      <c r="F9632" s="66" t="str">
        <f>IF(ISBLANK(LeaveTracker[[#This Row],[Employee Name]]),"-----",VLOOKUP(LeaveTracker[[#This Row],[Employee Name]],'List of Employees'!$B$4:$H$767,6))</f>
        <v>CASUAL</v>
      </c>
      <c r="G9632" s="24">
        <v>45280</v>
      </c>
      <c r="H9632" s="24">
        <v>45280</v>
      </c>
      <c r="I9632" s="20" t="s">
        <v>82</v>
      </c>
      <c r="K9632" s="57" t="str">
        <f ca="1">LeaveTracker[[#This Row],[Days]]&amp;" "&amp;LeaveTracker[[#This Row],[Type of Leave]]</f>
        <v>1 VL</v>
      </c>
      <c r="L9632" s="23">
        <f ca="1">NETWORKDAYS(LeaveTracker[[#This Row],[Start Date]],LeaveTracker[[#This Row],[End Date]],lstHolidays)</f>
        <v>1</v>
      </c>
      <c r="M9632" s="27"/>
    </row>
    <row r="9633" spans="1:13" ht="30" customHeight="1" x14ac:dyDescent="0.3">
      <c r="A9633" s="27">
        <v>5389</v>
      </c>
      <c r="B9633" s="31">
        <v>45281</v>
      </c>
      <c r="C9633" s="31">
        <v>45278</v>
      </c>
      <c r="D9633" s="19" t="s">
        <v>1820</v>
      </c>
      <c r="E9633" s="20" t="str">
        <f>IF(ISBLANK(LeaveTracker[[#This Row],[Employee Name]]),"-----",VLOOKUP(LeaveTracker[[#This Row],[Employee Name]],'List of Employees'!$B$4:$H$767,7))</f>
        <v>SP</v>
      </c>
      <c r="F9633" s="66" t="str">
        <f>IF(ISBLANK(LeaveTracker[[#This Row],[Employee Name]]),"-----",VLOOKUP(LeaveTracker[[#This Row],[Employee Name]],'List of Employees'!$B$4:$H$767,6))</f>
        <v>CASUAL</v>
      </c>
      <c r="G9633" s="24">
        <v>45282</v>
      </c>
      <c r="H9633" s="24">
        <v>45282</v>
      </c>
      <c r="I9633" s="20" t="s">
        <v>82</v>
      </c>
      <c r="K9633" s="57" t="str">
        <f ca="1">LeaveTracker[[#This Row],[Days]]&amp;" "&amp;LeaveTracker[[#This Row],[Type of Leave]]</f>
        <v>1 VL</v>
      </c>
      <c r="L9633" s="23">
        <f ca="1">NETWORKDAYS(LeaveTracker[[#This Row],[Start Date]],LeaveTracker[[#This Row],[End Date]],lstHolidays)</f>
        <v>1</v>
      </c>
      <c r="M9633" s="27"/>
    </row>
    <row r="9634" spans="1:13" ht="30" customHeight="1" x14ac:dyDescent="0.3">
      <c r="A9634" s="27">
        <v>5389</v>
      </c>
      <c r="B9634" s="31">
        <v>45281</v>
      </c>
      <c r="C9634" s="31">
        <v>45278</v>
      </c>
      <c r="D9634" s="19" t="s">
        <v>1820</v>
      </c>
      <c r="E9634" s="20" t="str">
        <f>IF(ISBLANK(LeaveTracker[[#This Row],[Employee Name]]),"-----",VLOOKUP(LeaveTracker[[#This Row],[Employee Name]],'List of Employees'!$B$4:$H$767,7))</f>
        <v>SP</v>
      </c>
      <c r="F9634" s="66" t="str">
        <f>IF(ISBLANK(LeaveTracker[[#This Row],[Employee Name]]),"-----",VLOOKUP(LeaveTracker[[#This Row],[Employee Name]],'List of Employees'!$B$4:$H$767,6))</f>
        <v>CASUAL</v>
      </c>
      <c r="G9634" s="24">
        <v>45287</v>
      </c>
      <c r="H9634" s="24">
        <v>45288</v>
      </c>
      <c r="I9634" s="20" t="s">
        <v>82</v>
      </c>
      <c r="K9634" s="57" t="str">
        <f ca="1">LeaveTracker[[#This Row],[Days]]&amp;" "&amp;LeaveTracker[[#This Row],[Type of Leave]]</f>
        <v>2 VL</v>
      </c>
      <c r="L9634" s="23">
        <f ca="1">NETWORKDAYS(LeaveTracker[[#This Row],[Start Date]],LeaveTracker[[#This Row],[End Date]],lstHolidays)</f>
        <v>2</v>
      </c>
      <c r="M9634" s="27"/>
    </row>
    <row r="9635" spans="1:13" ht="30" customHeight="1" x14ac:dyDescent="0.3">
      <c r="A9635" s="27">
        <f>A9631+1</f>
        <v>5390</v>
      </c>
      <c r="B9635" s="31">
        <v>45281</v>
      </c>
      <c r="C9635" s="31">
        <v>45279</v>
      </c>
      <c r="D9635" s="19" t="s">
        <v>1878</v>
      </c>
      <c r="E9635" s="20" t="str">
        <f>IF(ISBLANK(LeaveTracker[[#This Row],[Employee Name]]),"-----",VLOOKUP(LeaveTracker[[#This Row],[Employee Name]],'List of Employees'!$B$4:$H$767,7))</f>
        <v>VMO/SP</v>
      </c>
      <c r="F9635" s="66" t="str">
        <f>IF(ISBLANK(LeaveTracker[[#This Row],[Employee Name]]),"-----",VLOOKUP(LeaveTracker[[#This Row],[Employee Name]],'List of Employees'!$B$4:$H$767,6))</f>
        <v>CASUAL</v>
      </c>
      <c r="G9635" s="24">
        <v>45287</v>
      </c>
      <c r="H9635" s="24">
        <v>45289</v>
      </c>
      <c r="I9635" s="20" t="s">
        <v>82</v>
      </c>
      <c r="K9635" s="57" t="str">
        <f ca="1">LeaveTracker[[#This Row],[Days]]&amp;" "&amp;LeaveTracker[[#This Row],[Type of Leave]]</f>
        <v>3 VL</v>
      </c>
      <c r="L9635" s="23">
        <f ca="1">NETWORKDAYS(LeaveTracker[[#This Row],[Start Date]],LeaveTracker[[#This Row],[End Date]],lstHolidays)</f>
        <v>3</v>
      </c>
      <c r="M9635" s="27"/>
    </row>
    <row r="9636" spans="1:13" ht="30" customHeight="1" x14ac:dyDescent="0.3">
      <c r="A9636" s="27">
        <f t="shared" si="122"/>
        <v>5391</v>
      </c>
      <c r="B9636" s="31">
        <v>45281</v>
      </c>
      <c r="C9636" s="31">
        <v>45272</v>
      </c>
      <c r="D9636" s="19" t="s">
        <v>2300</v>
      </c>
      <c r="E9636" s="20" t="str">
        <f>IF(ISBLANK(LeaveTracker[[#This Row],[Employee Name]]),"-----",VLOOKUP(LeaveTracker[[#This Row],[Employee Name]],'List of Employees'!$B$4:$H$767,7))</f>
        <v>CCT</v>
      </c>
      <c r="F9636" s="66" t="str">
        <f>IF(ISBLANK(LeaveTracker[[#This Row],[Employee Name]]),"-----",VLOOKUP(LeaveTracker[[#This Row],[Employee Name]],'List of Employees'!$B$4:$H$767,6))</f>
        <v>CASUAL</v>
      </c>
      <c r="G9636" s="24">
        <v>45282</v>
      </c>
      <c r="H9636" s="24">
        <v>45282</v>
      </c>
      <c r="I9636" s="20" t="s">
        <v>82</v>
      </c>
      <c r="K9636" s="57" t="str">
        <f ca="1">LeaveTracker[[#This Row],[Days]]&amp;" "&amp;LeaveTracker[[#This Row],[Type of Leave]]</f>
        <v>1 VL</v>
      </c>
      <c r="L9636" s="23">
        <f ca="1">NETWORKDAYS(LeaveTracker[[#This Row],[Start Date]],LeaveTracker[[#This Row],[End Date]],lstHolidays)</f>
        <v>1</v>
      </c>
      <c r="M9636" s="27"/>
    </row>
    <row r="9637" spans="1:13" ht="30" customHeight="1" x14ac:dyDescent="0.3">
      <c r="A9637" s="27">
        <v>5391</v>
      </c>
      <c r="B9637" s="31">
        <v>45281</v>
      </c>
      <c r="C9637" s="31">
        <v>45272</v>
      </c>
      <c r="D9637" s="19" t="s">
        <v>2300</v>
      </c>
      <c r="E9637" s="20" t="str">
        <f>IF(ISBLANK(LeaveTracker[[#This Row],[Employee Name]]),"-----",VLOOKUP(LeaveTracker[[#This Row],[Employee Name]],'List of Employees'!$B$4:$H$767,7))</f>
        <v>CCT</v>
      </c>
      <c r="F9637" s="66" t="str">
        <f>IF(ISBLANK(LeaveTracker[[#This Row],[Employee Name]]),"-----",VLOOKUP(LeaveTracker[[#This Row],[Employee Name]],'List of Employees'!$B$4:$H$767,6))</f>
        <v>CASUAL</v>
      </c>
      <c r="G9637" s="24">
        <v>45286</v>
      </c>
      <c r="H9637" s="24">
        <v>45288</v>
      </c>
      <c r="I9637" s="20" t="s">
        <v>82</v>
      </c>
      <c r="K9637" s="57" t="str">
        <f>LeaveTracker[[#This Row],[Days]]&amp;" "&amp;LeaveTracker[[#This Row],[Type of Leave]]</f>
        <v>3 VL</v>
      </c>
      <c r="L9637" s="23">
        <v>3</v>
      </c>
      <c r="M9637" s="27"/>
    </row>
    <row r="9638" spans="1:13" ht="30" customHeight="1" x14ac:dyDescent="0.3">
      <c r="A9638" s="27">
        <f>A9636+1</f>
        <v>5392</v>
      </c>
      <c r="B9638" s="31">
        <v>45281</v>
      </c>
      <c r="C9638" s="31">
        <v>45272</v>
      </c>
      <c r="D9638" s="19" t="s">
        <v>2300</v>
      </c>
      <c r="E9638" s="20" t="str">
        <f>IF(ISBLANK(LeaveTracker[[#This Row],[Employee Name]]),"-----",VLOOKUP(LeaveTracker[[#This Row],[Employee Name]],'List of Employees'!$B$4:$H$767,7))</f>
        <v>CCT</v>
      </c>
      <c r="F9638" s="66" t="str">
        <f>IF(ISBLANK(LeaveTracker[[#This Row],[Employee Name]]),"-----",VLOOKUP(LeaveTracker[[#This Row],[Employee Name]],'List of Employees'!$B$4:$H$767,6))</f>
        <v>CASUAL</v>
      </c>
      <c r="G9638" s="24">
        <v>45289</v>
      </c>
      <c r="H9638" s="24">
        <v>45289</v>
      </c>
      <c r="I9638" s="20" t="s">
        <v>297</v>
      </c>
      <c r="J9638" s="42" t="s">
        <v>1000</v>
      </c>
      <c r="K9638" s="57" t="str">
        <f ca="1">LeaveTracker[[#This Row],[Days]]&amp;" "&amp;LeaveTracker[[#This Row],[Type of Leave]]</f>
        <v>1 OTHER</v>
      </c>
      <c r="L9638" s="23">
        <f ca="1">NETWORKDAYS(LeaveTracker[[#This Row],[Start Date]],LeaveTracker[[#This Row],[End Date]],lstHolidays)</f>
        <v>1</v>
      </c>
      <c r="M9638" s="27"/>
    </row>
    <row r="9639" spans="1:13" ht="30" customHeight="1" x14ac:dyDescent="0.3">
      <c r="A9639" s="27">
        <f t="shared" si="122"/>
        <v>5393</v>
      </c>
      <c r="B9639" s="31">
        <v>45281</v>
      </c>
      <c r="C9639" s="31">
        <v>45278</v>
      </c>
      <c r="D9639" s="19" t="s">
        <v>361</v>
      </c>
      <c r="E9639" s="20" t="str">
        <f>IF(ISBLANK(LeaveTracker[[#This Row],[Employee Name]]),"-----",VLOOKUP(LeaveTracker[[#This Row],[Employee Name]],'List of Employees'!$B$4:$H$767,7))</f>
        <v>SP</v>
      </c>
      <c r="F9639" s="66" t="str">
        <f>IF(ISBLANK(LeaveTracker[[#This Row],[Employee Name]]),"-----",VLOOKUP(LeaveTracker[[#This Row],[Employee Name]],'List of Employees'!$B$4:$H$767,6))</f>
        <v>PERMANENT</v>
      </c>
      <c r="G9639" s="24">
        <v>45274</v>
      </c>
      <c r="H9639" s="24">
        <v>45275</v>
      </c>
      <c r="I9639" s="20" t="s">
        <v>81</v>
      </c>
      <c r="K9639" s="57" t="str">
        <f ca="1">LeaveTracker[[#This Row],[Days]]&amp;" "&amp;LeaveTracker[[#This Row],[Type of Leave]]</f>
        <v>2 SL</v>
      </c>
      <c r="L9639" s="23">
        <f ca="1">NETWORKDAYS(LeaveTracker[[#This Row],[Start Date]],LeaveTracker[[#This Row],[End Date]],lstHolidays)</f>
        <v>2</v>
      </c>
      <c r="M9639" s="27"/>
    </row>
    <row r="9640" spans="1:13" ht="30" customHeight="1" x14ac:dyDescent="0.3">
      <c r="A9640" s="27">
        <f t="shared" si="122"/>
        <v>5394</v>
      </c>
      <c r="B9640" s="31">
        <v>45281</v>
      </c>
      <c r="C9640" s="31">
        <v>45271</v>
      </c>
      <c r="D9640" s="19" t="s">
        <v>1821</v>
      </c>
      <c r="E9640" s="20" t="str">
        <f>IF(ISBLANK(LeaveTracker[[#This Row],[Employee Name]]),"-----",VLOOKUP(LeaveTracker[[#This Row],[Employee Name]],'List of Employees'!$B$4:$H$767,7))</f>
        <v>SP</v>
      </c>
      <c r="F9640" s="66" t="str">
        <f>IF(ISBLANK(LeaveTracker[[#This Row],[Employee Name]]),"-----",VLOOKUP(LeaveTracker[[#This Row],[Employee Name]],'List of Employees'!$B$4:$H$767,6))</f>
        <v>CASUAL</v>
      </c>
      <c r="G9640" s="24">
        <v>45279</v>
      </c>
      <c r="H9640" s="24">
        <v>45282</v>
      </c>
      <c r="I9640" s="20" t="s">
        <v>82</v>
      </c>
      <c r="K9640" s="57" t="str">
        <f ca="1">LeaveTracker[[#This Row],[Days]]&amp;" "&amp;LeaveTracker[[#This Row],[Type of Leave]]</f>
        <v>4 VL</v>
      </c>
      <c r="L9640" s="23">
        <f ca="1">NETWORKDAYS(LeaveTracker[[#This Row],[Start Date]],LeaveTracker[[#This Row],[End Date]],lstHolidays)</f>
        <v>4</v>
      </c>
      <c r="M9640" s="27"/>
    </row>
    <row r="9641" spans="1:13" ht="30" customHeight="1" x14ac:dyDescent="0.3">
      <c r="A9641" s="27">
        <v>5394</v>
      </c>
      <c r="B9641" s="31">
        <v>45281</v>
      </c>
      <c r="C9641" s="31">
        <v>45271</v>
      </c>
      <c r="D9641" s="19" t="s">
        <v>1821</v>
      </c>
      <c r="E9641" s="20" t="str">
        <f>IF(ISBLANK(LeaveTracker[[#This Row],[Employee Name]]),"-----",VLOOKUP(LeaveTracker[[#This Row],[Employee Name]],'List of Employees'!$B$4:$H$767,7))</f>
        <v>SP</v>
      </c>
      <c r="F9641" s="66" t="str">
        <f>IF(ISBLANK(LeaveTracker[[#This Row],[Employee Name]]),"-----",VLOOKUP(LeaveTracker[[#This Row],[Employee Name]],'List of Employees'!$B$4:$H$767,6))</f>
        <v>CASUAL</v>
      </c>
      <c r="G9641" s="24">
        <v>45287</v>
      </c>
      <c r="H9641" s="24">
        <v>45287</v>
      </c>
      <c r="I9641" s="20" t="s">
        <v>82</v>
      </c>
      <c r="K9641" s="57" t="str">
        <f ca="1">LeaveTracker[[#This Row],[Days]]&amp;" "&amp;LeaveTracker[[#This Row],[Type of Leave]]</f>
        <v>1 VL</v>
      </c>
      <c r="L9641" s="23">
        <f ca="1">NETWORKDAYS(LeaveTracker[[#This Row],[Start Date]],LeaveTracker[[#This Row],[End Date]],lstHolidays)</f>
        <v>1</v>
      </c>
      <c r="M9641" s="27"/>
    </row>
    <row r="9642" spans="1:13" ht="30" customHeight="1" x14ac:dyDescent="0.3">
      <c r="A9642" s="27">
        <f>A9640+1</f>
        <v>5395</v>
      </c>
      <c r="B9642" s="31">
        <v>45281</v>
      </c>
      <c r="C9642" s="31">
        <v>45279</v>
      </c>
      <c r="D9642" s="19" t="s">
        <v>2007</v>
      </c>
      <c r="E9642" s="20" t="str">
        <f>IF(ISBLANK(LeaveTracker[[#This Row],[Employee Name]]),"-----",VLOOKUP(LeaveTracker[[#This Row],[Employee Name]],'List of Employees'!$B$4:$H$767,7))</f>
        <v>EDP</v>
      </c>
      <c r="F9642" s="66" t="str">
        <f>IF(ISBLANK(LeaveTracker[[#This Row],[Employee Name]]),"-----",VLOOKUP(LeaveTracker[[#This Row],[Employee Name]],'List of Employees'!$B$4:$H$767,6))</f>
        <v>CASUAL</v>
      </c>
      <c r="G9642" s="24">
        <v>45278</v>
      </c>
      <c r="H9642" s="24">
        <v>45278</v>
      </c>
      <c r="I9642" s="20" t="s">
        <v>82</v>
      </c>
      <c r="K9642" s="57" t="str">
        <f ca="1">LeaveTracker[[#This Row],[Days]]&amp;" "&amp;LeaveTracker[[#This Row],[Type of Leave]]</f>
        <v>1 VL</v>
      </c>
      <c r="L9642" s="23">
        <f ca="1">NETWORKDAYS(LeaveTracker[[#This Row],[Start Date]],LeaveTracker[[#This Row],[End Date]],lstHolidays)</f>
        <v>1</v>
      </c>
      <c r="M9642" s="27"/>
    </row>
    <row r="9643" spans="1:13" ht="30" customHeight="1" x14ac:dyDescent="0.3">
      <c r="A9643" s="27">
        <f t="shared" si="122"/>
        <v>5396</v>
      </c>
      <c r="B9643" s="31">
        <v>45281</v>
      </c>
      <c r="C9643" s="31">
        <v>45275</v>
      </c>
      <c r="D9643" s="19" t="s">
        <v>860</v>
      </c>
      <c r="E9643" s="20" t="str">
        <f>IF(ISBLANK(LeaveTracker[[#This Row],[Employee Name]]),"-----",VLOOKUP(LeaveTracker[[#This Row],[Employee Name]],'List of Employees'!$B$4:$H$767,7))</f>
        <v>ACCOUNTING</v>
      </c>
      <c r="F9643" s="66" t="str">
        <f>IF(ISBLANK(LeaveTracker[[#This Row],[Employee Name]]),"-----",VLOOKUP(LeaveTracker[[#This Row],[Employee Name]],'List of Employees'!$B$4:$H$767,6))</f>
        <v>PERMANENT</v>
      </c>
      <c r="G9643" s="24">
        <v>45274</v>
      </c>
      <c r="H9643" s="24">
        <v>45274</v>
      </c>
      <c r="I9643" s="20" t="s">
        <v>81</v>
      </c>
      <c r="K9643" s="57" t="str">
        <f ca="1">LeaveTracker[[#This Row],[Days]]&amp;" "&amp;LeaveTracker[[#This Row],[Type of Leave]]</f>
        <v>1 SL</v>
      </c>
      <c r="L9643" s="23">
        <f ca="1">NETWORKDAYS(LeaveTracker[[#This Row],[Start Date]],LeaveTracker[[#This Row],[End Date]],lstHolidays)</f>
        <v>1</v>
      </c>
      <c r="M9643" s="27"/>
    </row>
    <row r="9644" spans="1:13" ht="30" customHeight="1" x14ac:dyDescent="0.3">
      <c r="A9644" s="27">
        <f t="shared" si="122"/>
        <v>5397</v>
      </c>
      <c r="B9644" s="31">
        <v>45281</v>
      </c>
      <c r="C9644" s="31">
        <v>45273</v>
      </c>
      <c r="D9644" s="19" t="s">
        <v>1005</v>
      </c>
      <c r="E9644" s="20" t="str">
        <f>IF(ISBLANK(LeaveTracker[[#This Row],[Employee Name]]),"-----",VLOOKUP(LeaveTracker[[#This Row],[Employee Name]],'List of Employees'!$B$4:$H$767,7))</f>
        <v>ACCOUNTING</v>
      </c>
      <c r="F9644" s="66" t="str">
        <f>IF(ISBLANK(LeaveTracker[[#This Row],[Employee Name]]),"-----",VLOOKUP(LeaveTracker[[#This Row],[Employee Name]],'List of Employees'!$B$4:$H$767,6))</f>
        <v>PERMANENT</v>
      </c>
      <c r="G9644" s="24">
        <v>45287</v>
      </c>
      <c r="H9644" s="24">
        <v>45289</v>
      </c>
      <c r="I9644" s="20" t="s">
        <v>82</v>
      </c>
      <c r="K9644" s="57" t="str">
        <f ca="1">LeaveTracker[[#This Row],[Days]]&amp;" "&amp;LeaveTracker[[#This Row],[Type of Leave]]</f>
        <v>3 VL</v>
      </c>
      <c r="L9644" s="23">
        <f ca="1">NETWORKDAYS(LeaveTracker[[#This Row],[Start Date]],LeaveTracker[[#This Row],[End Date]],lstHolidays)</f>
        <v>3</v>
      </c>
      <c r="M9644" s="27"/>
    </row>
    <row r="9645" spans="1:13" ht="30" customHeight="1" x14ac:dyDescent="0.3">
      <c r="A9645" s="27">
        <f t="shared" si="122"/>
        <v>5398</v>
      </c>
      <c r="B9645" s="31">
        <v>45281</v>
      </c>
      <c r="C9645" s="31">
        <v>45275</v>
      </c>
      <c r="D9645" s="19" t="s">
        <v>1840</v>
      </c>
      <c r="E9645" s="20" t="str">
        <f>IF(ISBLANK(LeaveTracker[[#This Row],[Employee Name]]),"-----",VLOOKUP(LeaveTracker[[#This Row],[Employee Name]],'List of Employees'!$B$4:$H$767,7))</f>
        <v>SP</v>
      </c>
      <c r="F9645" s="66" t="str">
        <f>IF(ISBLANK(LeaveTracker[[#This Row],[Employee Name]]),"-----",VLOOKUP(LeaveTracker[[#This Row],[Employee Name]],'List of Employees'!$B$4:$H$767,6))</f>
        <v>CASUAL</v>
      </c>
      <c r="G9645" s="24">
        <v>45278</v>
      </c>
      <c r="H9645" s="24">
        <v>45282</v>
      </c>
      <c r="I9645" s="20" t="s">
        <v>82</v>
      </c>
      <c r="K9645" s="57" t="str">
        <f ca="1">LeaveTracker[[#This Row],[Days]]&amp;" "&amp;LeaveTracker[[#This Row],[Type of Leave]]</f>
        <v>5 VL</v>
      </c>
      <c r="L9645" s="23">
        <f ca="1">NETWORKDAYS(LeaveTracker[[#This Row],[Start Date]],LeaveTracker[[#This Row],[End Date]],lstHolidays)</f>
        <v>5</v>
      </c>
      <c r="M9645" s="27"/>
    </row>
    <row r="9646" spans="1:13" ht="30" customHeight="1" x14ac:dyDescent="0.3">
      <c r="A9646" s="27">
        <f t="shared" si="122"/>
        <v>5399</v>
      </c>
      <c r="B9646" s="31">
        <v>45281</v>
      </c>
      <c r="C9646" s="31">
        <v>45275</v>
      </c>
      <c r="D9646" s="19" t="s">
        <v>1840</v>
      </c>
      <c r="E9646" s="20" t="str">
        <f>IF(ISBLANK(LeaveTracker[[#This Row],[Employee Name]]),"-----",VLOOKUP(LeaveTracker[[#This Row],[Employee Name]],'List of Employees'!$B$4:$H$767,7))</f>
        <v>SP</v>
      </c>
      <c r="F9646" s="66" t="str">
        <f>IF(ISBLANK(LeaveTracker[[#This Row],[Employee Name]]),"-----",VLOOKUP(LeaveTracker[[#This Row],[Employee Name]],'List of Employees'!$B$4:$H$767,6))</f>
        <v>CASUAL</v>
      </c>
      <c r="G9646" s="24">
        <v>45287</v>
      </c>
      <c r="H9646" s="24">
        <v>45289</v>
      </c>
      <c r="I9646" s="20" t="s">
        <v>297</v>
      </c>
      <c r="J9646" s="42" t="s">
        <v>1000</v>
      </c>
      <c r="K9646" s="57" t="str">
        <f ca="1">LeaveTracker[[#This Row],[Days]]&amp;" "&amp;LeaveTracker[[#This Row],[Type of Leave]]</f>
        <v>3 OTHER</v>
      </c>
      <c r="L9646" s="23">
        <f ca="1">NETWORKDAYS(LeaveTracker[[#This Row],[Start Date]],LeaveTracker[[#This Row],[End Date]],lstHolidays)</f>
        <v>3</v>
      </c>
      <c r="M9646" s="27"/>
    </row>
    <row r="9647" spans="1:13" ht="30" customHeight="1" x14ac:dyDescent="0.3">
      <c r="A9647" s="27">
        <f t="shared" si="122"/>
        <v>5400</v>
      </c>
      <c r="B9647" s="31">
        <v>45281</v>
      </c>
      <c r="C9647" s="31">
        <v>45261</v>
      </c>
      <c r="D9647" s="19" t="s">
        <v>1770</v>
      </c>
      <c r="E9647" s="20" t="str">
        <f>IF(ISBLANK(LeaveTracker[[#This Row],[Employee Name]]),"-----",VLOOKUP(LeaveTracker[[#This Row],[Employee Name]],'List of Employees'!$B$4:$H$767,7))</f>
        <v>SP</v>
      </c>
      <c r="F9647" s="66" t="str">
        <f>IF(ISBLANK(LeaveTracker[[#This Row],[Employee Name]]),"-----",VLOOKUP(LeaveTracker[[#This Row],[Employee Name]],'List of Employees'!$B$4:$H$767,6))</f>
        <v>CASUAL</v>
      </c>
      <c r="G9647" s="24">
        <v>45266</v>
      </c>
      <c r="H9647" s="24">
        <v>45266</v>
      </c>
      <c r="I9647" s="20" t="s">
        <v>82</v>
      </c>
      <c r="K9647" s="57" t="str">
        <f ca="1">LeaveTracker[[#This Row],[Days]]&amp;" "&amp;LeaveTracker[[#This Row],[Type of Leave]]</f>
        <v>1 VL</v>
      </c>
      <c r="L9647" s="23">
        <f ca="1">NETWORKDAYS(LeaveTracker[[#This Row],[Start Date]],LeaveTracker[[#This Row],[End Date]],lstHolidays)</f>
        <v>1</v>
      </c>
      <c r="M9647" s="27"/>
    </row>
    <row r="9648" spans="1:13" ht="30" customHeight="1" x14ac:dyDescent="0.3">
      <c r="A9648" s="27">
        <v>5400</v>
      </c>
      <c r="B9648" s="31">
        <v>45281</v>
      </c>
      <c r="C9648" s="31">
        <v>45261</v>
      </c>
      <c r="D9648" s="19" t="s">
        <v>1770</v>
      </c>
      <c r="E9648" s="20" t="str">
        <f>IF(ISBLANK(LeaveTracker[[#This Row],[Employee Name]]),"-----",VLOOKUP(LeaveTracker[[#This Row],[Employee Name]],'List of Employees'!$B$4:$H$767,7))</f>
        <v>SP</v>
      </c>
      <c r="F9648" s="66" t="str">
        <f>IF(ISBLANK(LeaveTracker[[#This Row],[Employee Name]]),"-----",VLOOKUP(LeaveTracker[[#This Row],[Employee Name]],'List of Employees'!$B$4:$H$767,6))</f>
        <v>CASUAL</v>
      </c>
      <c r="G9648" s="24">
        <v>45279</v>
      </c>
      <c r="H9648" s="24">
        <v>45279</v>
      </c>
      <c r="I9648" s="20" t="s">
        <v>82</v>
      </c>
      <c r="K9648" s="57" t="str">
        <f ca="1">LeaveTracker[[#This Row],[Days]]&amp;" "&amp;LeaveTracker[[#This Row],[Type of Leave]]</f>
        <v>1 VL</v>
      </c>
      <c r="L9648" s="23">
        <f ca="1">NETWORKDAYS(LeaveTracker[[#This Row],[Start Date]],LeaveTracker[[#This Row],[End Date]],lstHolidays)</f>
        <v>1</v>
      </c>
      <c r="M9648" s="27"/>
    </row>
    <row r="9649" spans="1:13" ht="30" customHeight="1" x14ac:dyDescent="0.3">
      <c r="A9649" s="27">
        <v>5400</v>
      </c>
      <c r="B9649" s="31">
        <v>45281</v>
      </c>
      <c r="C9649" s="31">
        <v>45261</v>
      </c>
      <c r="D9649" s="19" t="s">
        <v>1770</v>
      </c>
      <c r="E9649" s="20" t="str">
        <f>IF(ISBLANK(LeaveTracker[[#This Row],[Employee Name]]),"-----",VLOOKUP(LeaveTracker[[#This Row],[Employee Name]],'List of Employees'!$B$4:$H$767,7))</f>
        <v>SP</v>
      </c>
      <c r="F9649" s="66" t="str">
        <f>IF(ISBLANK(LeaveTracker[[#This Row],[Employee Name]]),"-----",VLOOKUP(LeaveTracker[[#This Row],[Employee Name]],'List of Employees'!$B$4:$H$767,6))</f>
        <v>CASUAL</v>
      </c>
      <c r="G9649" s="24">
        <v>45281</v>
      </c>
      <c r="H9649" s="24">
        <v>45282</v>
      </c>
      <c r="I9649" s="20" t="s">
        <v>82</v>
      </c>
      <c r="K9649" s="57" t="str">
        <f ca="1">LeaveTracker[[#This Row],[Days]]&amp;" "&amp;LeaveTracker[[#This Row],[Type of Leave]]</f>
        <v>2 VL</v>
      </c>
      <c r="L9649" s="23">
        <f ca="1">NETWORKDAYS(LeaveTracker[[#This Row],[Start Date]],LeaveTracker[[#This Row],[End Date]],lstHolidays)</f>
        <v>2</v>
      </c>
      <c r="M9649" s="27"/>
    </row>
    <row r="9650" spans="1:13" ht="30" customHeight="1" x14ac:dyDescent="0.3">
      <c r="A9650" s="27">
        <v>5400</v>
      </c>
      <c r="B9650" s="31">
        <v>45281</v>
      </c>
      <c r="C9650" s="31">
        <v>45261</v>
      </c>
      <c r="D9650" s="19" t="s">
        <v>1770</v>
      </c>
      <c r="E9650" s="20" t="str">
        <f>IF(ISBLANK(LeaveTracker[[#This Row],[Employee Name]]),"-----",VLOOKUP(LeaveTracker[[#This Row],[Employee Name]],'List of Employees'!$B$4:$H$767,7))</f>
        <v>SP</v>
      </c>
      <c r="F9650" s="66" t="str">
        <f>IF(ISBLANK(LeaveTracker[[#This Row],[Employee Name]]),"-----",VLOOKUP(LeaveTracker[[#This Row],[Employee Name]],'List of Employees'!$B$4:$H$767,6))</f>
        <v>CASUAL</v>
      </c>
      <c r="G9650" s="24">
        <v>45289</v>
      </c>
      <c r="H9650" s="24">
        <v>45289</v>
      </c>
      <c r="I9650" s="20" t="s">
        <v>82</v>
      </c>
      <c r="K9650" s="57" t="str">
        <f ca="1">LeaveTracker[[#This Row],[Days]]&amp;" "&amp;LeaveTracker[[#This Row],[Type of Leave]]</f>
        <v>1 VL</v>
      </c>
      <c r="L9650" s="23">
        <f ca="1">NETWORKDAYS(LeaveTracker[[#This Row],[Start Date]],LeaveTracker[[#This Row],[End Date]],lstHolidays)</f>
        <v>1</v>
      </c>
      <c r="M9650" s="27"/>
    </row>
    <row r="9651" spans="1:13" ht="30" customHeight="1" x14ac:dyDescent="0.3">
      <c r="A9651" s="27">
        <f>A9647+1</f>
        <v>5401</v>
      </c>
      <c r="B9651" s="31">
        <v>45281</v>
      </c>
      <c r="C9651" s="31">
        <v>45271</v>
      </c>
      <c r="D9651" s="19" t="s">
        <v>2366</v>
      </c>
      <c r="E9651" s="20" t="str">
        <f>IF(ISBLANK(LeaveTracker[[#This Row],[Employee Name]]),"-----",VLOOKUP(LeaveTracker[[#This Row],[Employee Name]],'List of Employees'!$B$4:$H$767,7))</f>
        <v xml:space="preserve">OFFICE OF THE SANGGUNIANG PANLUNGSOD </v>
      </c>
      <c r="F9651" s="66" t="str">
        <f>IF(ISBLANK(LeaveTracker[[#This Row],[Employee Name]]),"-----",VLOOKUP(LeaveTracker[[#This Row],[Employee Name]],'List of Employees'!$B$4:$H$767,6))</f>
        <v>PERMANENT</v>
      </c>
      <c r="G9651" s="24">
        <v>45278</v>
      </c>
      <c r="H9651" s="24">
        <v>45278</v>
      </c>
      <c r="I9651" s="20" t="s">
        <v>82</v>
      </c>
      <c r="K9651" s="57" t="str">
        <f ca="1">LeaveTracker[[#This Row],[Days]]&amp;" "&amp;LeaveTracker[[#This Row],[Type of Leave]]</f>
        <v>1 VL</v>
      </c>
      <c r="L9651" s="23">
        <f ca="1">NETWORKDAYS(LeaveTracker[[#This Row],[Start Date]],LeaveTracker[[#This Row],[End Date]],lstHolidays)</f>
        <v>1</v>
      </c>
      <c r="M9651" s="27"/>
    </row>
    <row r="9652" spans="1:13" ht="30" customHeight="1" x14ac:dyDescent="0.3">
      <c r="A9652" s="27">
        <v>5401</v>
      </c>
      <c r="B9652" s="31">
        <v>45281</v>
      </c>
      <c r="C9652" s="31">
        <v>45271</v>
      </c>
      <c r="D9652" s="19" t="s">
        <v>2366</v>
      </c>
      <c r="E9652" s="20" t="str">
        <f>IF(ISBLANK(LeaveTracker[[#This Row],[Employee Name]]),"-----",VLOOKUP(LeaveTracker[[#This Row],[Employee Name]],'List of Employees'!$B$4:$H$767,7))</f>
        <v xml:space="preserve">OFFICE OF THE SANGGUNIANG PANLUNGSOD </v>
      </c>
      <c r="F9652" s="66" t="str">
        <f>IF(ISBLANK(LeaveTracker[[#This Row],[Employee Name]]),"-----",VLOOKUP(LeaveTracker[[#This Row],[Employee Name]],'List of Employees'!$B$4:$H$767,6))</f>
        <v>PERMANENT</v>
      </c>
      <c r="G9652" s="24">
        <v>45281</v>
      </c>
      <c r="H9652" s="24">
        <v>45282</v>
      </c>
      <c r="I9652" s="20" t="s">
        <v>82</v>
      </c>
      <c r="K9652" s="57" t="str">
        <f ca="1">LeaveTracker[[#This Row],[Days]]&amp;" "&amp;LeaveTracker[[#This Row],[Type of Leave]]</f>
        <v>2 VL</v>
      </c>
      <c r="L9652" s="23">
        <f ca="1">NETWORKDAYS(LeaveTracker[[#This Row],[Start Date]],LeaveTracker[[#This Row],[End Date]],lstHolidays)</f>
        <v>2</v>
      </c>
      <c r="M9652" s="27"/>
    </row>
    <row r="9653" spans="1:13" ht="30" customHeight="1" x14ac:dyDescent="0.3">
      <c r="A9653" s="27">
        <v>5401</v>
      </c>
      <c r="B9653" s="31">
        <v>45281</v>
      </c>
      <c r="C9653" s="31">
        <v>45271</v>
      </c>
      <c r="D9653" s="19" t="s">
        <v>2366</v>
      </c>
      <c r="E9653" s="20" t="str">
        <f>IF(ISBLANK(LeaveTracker[[#This Row],[Employee Name]]),"-----",VLOOKUP(LeaveTracker[[#This Row],[Employee Name]],'List of Employees'!$B$4:$H$767,7))</f>
        <v xml:space="preserve">OFFICE OF THE SANGGUNIANG PANLUNGSOD </v>
      </c>
      <c r="F9653" s="66" t="str">
        <f>IF(ISBLANK(LeaveTracker[[#This Row],[Employee Name]]),"-----",VLOOKUP(LeaveTracker[[#This Row],[Employee Name]],'List of Employees'!$B$4:$H$767,6))</f>
        <v>PERMANENT</v>
      </c>
      <c r="G9653" s="24">
        <v>45288</v>
      </c>
      <c r="H9653" s="24">
        <v>45289</v>
      </c>
      <c r="I9653" s="20" t="s">
        <v>82</v>
      </c>
      <c r="K9653" s="57" t="str">
        <f ca="1">LeaveTracker[[#This Row],[Days]]&amp;" "&amp;LeaveTracker[[#This Row],[Type of Leave]]</f>
        <v>2 VL</v>
      </c>
      <c r="L9653" s="23">
        <f ca="1">NETWORKDAYS(LeaveTracker[[#This Row],[Start Date]],LeaveTracker[[#This Row],[End Date]],lstHolidays)</f>
        <v>2</v>
      </c>
      <c r="M9653" s="27"/>
    </row>
    <row r="9654" spans="1:13" ht="30" customHeight="1" x14ac:dyDescent="0.3">
      <c r="A9654" s="27">
        <f>A9651+1</f>
        <v>5402</v>
      </c>
      <c r="B9654" s="31">
        <v>45281</v>
      </c>
      <c r="C9654" s="31">
        <v>45275</v>
      </c>
      <c r="D9654" s="19" t="s">
        <v>727</v>
      </c>
      <c r="E9654" s="20" t="str">
        <f>IF(ISBLANK(LeaveTracker[[#This Row],[Employee Name]]),"-----",VLOOKUP(LeaveTracker[[#This Row],[Employee Name]],'List of Employees'!$B$4:$H$767,7))</f>
        <v>SP</v>
      </c>
      <c r="F9654" s="66" t="str">
        <f>IF(ISBLANK(LeaveTracker[[#This Row],[Employee Name]]),"-----",VLOOKUP(LeaveTracker[[#This Row],[Employee Name]],'List of Employees'!$B$4:$H$767,6))</f>
        <v>PERMANENT</v>
      </c>
      <c r="G9654" s="24">
        <v>45287</v>
      </c>
      <c r="H9654" s="24">
        <v>45289</v>
      </c>
      <c r="I9654" s="20" t="s">
        <v>82</v>
      </c>
      <c r="K9654" s="57" t="str">
        <f ca="1">LeaveTracker[[#This Row],[Days]]&amp;" "&amp;LeaveTracker[[#This Row],[Type of Leave]]</f>
        <v>3 VL</v>
      </c>
      <c r="L9654" s="23">
        <f ca="1">NETWORKDAYS(LeaveTracker[[#This Row],[Start Date]],LeaveTracker[[#This Row],[End Date]],lstHolidays)</f>
        <v>3</v>
      </c>
      <c r="M9654" s="27"/>
    </row>
    <row r="9655" spans="1:13" ht="30" customHeight="1" x14ac:dyDescent="0.3">
      <c r="A9655" s="27">
        <f t="shared" si="122"/>
        <v>5403</v>
      </c>
      <c r="B9655" s="31">
        <v>45281</v>
      </c>
      <c r="C9655" s="31">
        <v>45273</v>
      </c>
      <c r="D9655" s="19" t="s">
        <v>1750</v>
      </c>
      <c r="E9655" s="20" t="str">
        <f>IF(ISBLANK(LeaveTracker[[#This Row],[Employee Name]]),"-----",VLOOKUP(LeaveTracker[[#This Row],[Employee Name]],'List of Employees'!$B$4:$H$767,7))</f>
        <v>SP</v>
      </c>
      <c r="F9655" s="66" t="str">
        <f>IF(ISBLANK(LeaveTracker[[#This Row],[Employee Name]]),"-----",VLOOKUP(LeaveTracker[[#This Row],[Employee Name]],'List of Employees'!$B$4:$H$767,6))</f>
        <v>CASUAL</v>
      </c>
      <c r="G9655" s="24">
        <v>45280</v>
      </c>
      <c r="H9655" s="24">
        <v>45281</v>
      </c>
      <c r="I9655" s="20" t="s">
        <v>82</v>
      </c>
      <c r="K9655" s="57" t="str">
        <f ca="1">LeaveTracker[[#This Row],[Days]]&amp;" "&amp;LeaveTracker[[#This Row],[Type of Leave]]</f>
        <v>2 VL</v>
      </c>
      <c r="L9655" s="23">
        <f ca="1">NETWORKDAYS(LeaveTracker[[#This Row],[Start Date]],LeaveTracker[[#This Row],[End Date]],lstHolidays)</f>
        <v>2</v>
      </c>
      <c r="M9655" s="27"/>
    </row>
    <row r="9656" spans="1:13" ht="30" customHeight="1" x14ac:dyDescent="0.3">
      <c r="A9656" s="27">
        <v>5403</v>
      </c>
      <c r="B9656" s="31">
        <v>45281</v>
      </c>
      <c r="C9656" s="31">
        <v>45273</v>
      </c>
      <c r="D9656" s="19" t="s">
        <v>1750</v>
      </c>
      <c r="E9656" s="20" t="str">
        <f>IF(ISBLANK(LeaveTracker[[#This Row],[Employee Name]]),"-----",VLOOKUP(LeaveTracker[[#This Row],[Employee Name]],'List of Employees'!$B$4:$H$767,7))</f>
        <v>SP</v>
      </c>
      <c r="F9656" s="66" t="str">
        <f>IF(ISBLANK(LeaveTracker[[#This Row],[Employee Name]]),"-----",VLOOKUP(LeaveTracker[[#This Row],[Employee Name]],'List of Employees'!$B$4:$H$767,6))</f>
        <v>CASUAL</v>
      </c>
      <c r="G9656" s="24">
        <v>45287</v>
      </c>
      <c r="H9656" s="24">
        <v>45289</v>
      </c>
      <c r="I9656" s="20" t="s">
        <v>82</v>
      </c>
      <c r="K9656" s="57" t="str">
        <f ca="1">LeaveTracker[[#This Row],[Days]]&amp;" "&amp;LeaveTracker[[#This Row],[Type of Leave]]</f>
        <v>3 VL</v>
      </c>
      <c r="L9656" s="23">
        <f ca="1">NETWORKDAYS(LeaveTracker[[#This Row],[Start Date]],LeaveTracker[[#This Row],[End Date]],lstHolidays)</f>
        <v>3</v>
      </c>
      <c r="M9656" s="27"/>
    </row>
    <row r="9657" spans="1:13" ht="30" customHeight="1" x14ac:dyDescent="0.3">
      <c r="A9657" s="27">
        <f>A9655+1</f>
        <v>5404</v>
      </c>
      <c r="B9657" s="31">
        <v>45281</v>
      </c>
      <c r="C9657" s="31">
        <v>45278</v>
      </c>
      <c r="D9657" s="19" t="s">
        <v>1798</v>
      </c>
      <c r="E9657" s="20" t="str">
        <f>IF(ISBLANK(LeaveTracker[[#This Row],[Employee Name]]),"-----",VLOOKUP(LeaveTracker[[#This Row],[Employee Name]],'List of Employees'!$B$4:$H$767,7))</f>
        <v>CSWDO</v>
      </c>
      <c r="F9657" s="66" t="str">
        <f>IF(ISBLANK(LeaveTracker[[#This Row],[Employee Name]]),"-----",VLOOKUP(LeaveTracker[[#This Row],[Employee Name]],'List of Employees'!$B$4:$H$767,6))</f>
        <v>PERMANENT</v>
      </c>
      <c r="G9657" s="24">
        <v>45287</v>
      </c>
      <c r="H9657" s="24">
        <v>45289</v>
      </c>
      <c r="I9657" s="20" t="s">
        <v>82</v>
      </c>
      <c r="K9657" s="57" t="str">
        <f ca="1">LeaveTracker[[#This Row],[Days]]&amp;" "&amp;LeaveTracker[[#This Row],[Type of Leave]]</f>
        <v>3 VL</v>
      </c>
      <c r="L9657" s="23">
        <f ca="1">NETWORKDAYS(LeaveTracker[[#This Row],[Start Date]],LeaveTracker[[#This Row],[End Date]],lstHolidays)</f>
        <v>3</v>
      </c>
      <c r="M9657" s="27"/>
    </row>
    <row r="9658" spans="1:13" ht="30" customHeight="1" x14ac:dyDescent="0.3">
      <c r="A9658" s="27">
        <f t="shared" si="122"/>
        <v>5405</v>
      </c>
      <c r="B9658" s="31">
        <v>45281</v>
      </c>
      <c r="C9658" s="31">
        <v>45278</v>
      </c>
      <c r="D9658" s="19" t="s">
        <v>1223</v>
      </c>
      <c r="E9658" s="20">
        <f>IF(ISBLANK(LeaveTracker[[#This Row],[Employee Name]]),"-----",VLOOKUP(LeaveTracker[[#This Row],[Employee Name]],'List of Employees'!$B$4:$H$767,7))</f>
        <v>0</v>
      </c>
      <c r="F9658" s="66" t="str">
        <f>IF(ISBLANK(LeaveTracker[[#This Row],[Employee Name]]),"-----",VLOOKUP(LeaveTracker[[#This Row],[Employee Name]],'List of Employees'!$B$4:$H$767,6))</f>
        <v>PERMANENT</v>
      </c>
      <c r="G9658" s="24">
        <v>45287</v>
      </c>
      <c r="H9658" s="24">
        <v>45289</v>
      </c>
      <c r="I9658" s="20" t="s">
        <v>82</v>
      </c>
      <c r="K9658" s="57" t="str">
        <f ca="1">LeaveTracker[[#This Row],[Days]]&amp;" "&amp;LeaveTracker[[#This Row],[Type of Leave]]</f>
        <v>3 VL</v>
      </c>
      <c r="L9658" s="23">
        <f ca="1">NETWORKDAYS(LeaveTracker[[#This Row],[Start Date]],LeaveTracker[[#This Row],[End Date]],lstHolidays)</f>
        <v>3</v>
      </c>
      <c r="M9658" s="27"/>
    </row>
    <row r="9659" spans="1:13" ht="30" customHeight="1" x14ac:dyDescent="0.3">
      <c r="A9659" s="27">
        <f t="shared" si="122"/>
        <v>5406</v>
      </c>
      <c r="B9659" s="31">
        <v>45281</v>
      </c>
      <c r="C9659" s="31">
        <v>45271</v>
      </c>
      <c r="D9659" s="19" t="s">
        <v>1022</v>
      </c>
      <c r="E9659" s="20" t="str">
        <f>IF(ISBLANK(LeaveTracker[[#This Row],[Employee Name]]),"-----",VLOOKUP(LeaveTracker[[#This Row],[Employee Name]],'List of Employees'!$B$4:$H$767,7))</f>
        <v>ONT</v>
      </c>
      <c r="F9659" s="66" t="str">
        <f>IF(ISBLANK(LeaveTracker[[#This Row],[Employee Name]]),"-----",VLOOKUP(LeaveTracker[[#This Row],[Employee Name]],'List of Employees'!$B$4:$H$767,6))</f>
        <v>PERMANENT</v>
      </c>
      <c r="G9659" s="24">
        <v>45290</v>
      </c>
      <c r="H9659" s="24">
        <v>45290</v>
      </c>
      <c r="I9659" s="20" t="s">
        <v>82</v>
      </c>
      <c r="K9659" s="57" t="str">
        <f>LeaveTracker[[#This Row],[Days]]&amp;" "&amp;LeaveTracker[[#This Row],[Type of Leave]]</f>
        <v>1 VL</v>
      </c>
      <c r="L9659" s="23">
        <v>1</v>
      </c>
      <c r="M9659" s="27"/>
    </row>
    <row r="9660" spans="1:13" ht="30" customHeight="1" x14ac:dyDescent="0.3">
      <c r="A9660" s="27">
        <f t="shared" si="122"/>
        <v>5407</v>
      </c>
      <c r="B9660" s="31">
        <v>45281</v>
      </c>
      <c r="C9660" s="31">
        <v>45272</v>
      </c>
      <c r="D9660" s="19" t="s">
        <v>2141</v>
      </c>
      <c r="E9660" s="20" t="str">
        <f>IF(ISBLANK(LeaveTracker[[#This Row],[Employee Name]]),"-----",VLOOKUP(LeaveTracker[[#This Row],[Employee Name]],'List of Employees'!$B$4:$H$767,7))</f>
        <v>OSPITAL NG TAGAYTAY</v>
      </c>
      <c r="F9660" s="66" t="str">
        <f>IF(ISBLANK(LeaveTracker[[#This Row],[Employee Name]]),"-----",VLOOKUP(LeaveTracker[[#This Row],[Employee Name]],'List of Employees'!$B$4:$H$767,6))</f>
        <v>PERMANENT</v>
      </c>
      <c r="G9660" s="24">
        <v>45271</v>
      </c>
      <c r="H9660" s="24">
        <v>45271</v>
      </c>
      <c r="I9660" s="20" t="s">
        <v>81</v>
      </c>
      <c r="K9660" s="57" t="str">
        <f ca="1">LeaveTracker[[#This Row],[Days]]&amp;" "&amp;LeaveTracker[[#This Row],[Type of Leave]]</f>
        <v>1 SL</v>
      </c>
      <c r="L9660" s="23">
        <f ca="1">NETWORKDAYS(LeaveTracker[[#This Row],[Start Date]],LeaveTracker[[#This Row],[End Date]],lstHolidays)</f>
        <v>1</v>
      </c>
      <c r="M9660" s="27"/>
    </row>
    <row r="9661" spans="1:13" ht="30" customHeight="1" x14ac:dyDescent="0.3">
      <c r="A9661" s="27">
        <f t="shared" ref="A9661:A9686" si="123">A9660+1</f>
        <v>5408</v>
      </c>
      <c r="B9661" s="31">
        <v>45281</v>
      </c>
      <c r="C9661" s="31">
        <v>45268</v>
      </c>
      <c r="D9661" s="19" t="s">
        <v>2610</v>
      </c>
      <c r="E9661" s="20" t="str">
        <f>IF(ISBLANK(LeaveTracker[[#This Row],[Employee Name]]),"-----",VLOOKUP(LeaveTracker[[#This Row],[Employee Name]],'List of Employees'!$B$4:$H$767,7))</f>
        <v>ONT</v>
      </c>
      <c r="F9661" s="66" t="str">
        <f>IF(ISBLANK(LeaveTracker[[#This Row],[Employee Name]]),"-----",VLOOKUP(LeaveTracker[[#This Row],[Employee Name]],'List of Employees'!$B$4:$H$767,6))</f>
        <v>JOBCON</v>
      </c>
      <c r="G9661" s="24">
        <v>45272</v>
      </c>
      <c r="H9661" s="24">
        <v>45277</v>
      </c>
      <c r="I9661" s="20" t="s">
        <v>82</v>
      </c>
      <c r="K9661" s="57" t="str">
        <f>LeaveTracker[[#This Row],[Days]]&amp;" "&amp;LeaveTracker[[#This Row],[Type of Leave]]</f>
        <v>6 VL</v>
      </c>
      <c r="L9661" s="23">
        <v>6</v>
      </c>
      <c r="M9661" s="27"/>
    </row>
    <row r="9662" spans="1:13" ht="30" customHeight="1" x14ac:dyDescent="0.3">
      <c r="A9662" s="27">
        <f t="shared" si="123"/>
        <v>5409</v>
      </c>
      <c r="B9662" s="31">
        <v>45281</v>
      </c>
      <c r="C9662" s="31">
        <v>45278</v>
      </c>
      <c r="D9662" s="19" t="s">
        <v>1900</v>
      </c>
      <c r="E9662" s="20" t="str">
        <f>IF(ISBLANK(LeaveTracker[[#This Row],[Employee Name]]),"-----",VLOOKUP(LeaveTracker[[#This Row],[Employee Name]],'List of Employees'!$B$4:$H$767,7))</f>
        <v>ONT</v>
      </c>
      <c r="F9662" s="66" t="str">
        <f>IF(ISBLANK(LeaveTracker[[#This Row],[Employee Name]]),"-----",VLOOKUP(LeaveTracker[[#This Row],[Employee Name]],'List of Employees'!$B$4:$H$767,6))</f>
        <v>CASUAL</v>
      </c>
      <c r="G9662" s="24">
        <v>45273</v>
      </c>
      <c r="H9662" s="24">
        <v>45275</v>
      </c>
      <c r="I9662" s="20" t="s">
        <v>81</v>
      </c>
      <c r="K9662" s="57" t="str">
        <f ca="1">LeaveTracker[[#This Row],[Days]]&amp;" "&amp;LeaveTracker[[#This Row],[Type of Leave]]</f>
        <v>3 SL</v>
      </c>
      <c r="L9662" s="23">
        <f ca="1">NETWORKDAYS(LeaveTracker[[#This Row],[Start Date]],LeaveTracker[[#This Row],[End Date]],lstHolidays)</f>
        <v>3</v>
      </c>
      <c r="M9662" s="27"/>
    </row>
    <row r="9663" spans="1:13" ht="30" customHeight="1" x14ac:dyDescent="0.3">
      <c r="A9663" s="27">
        <f t="shared" si="123"/>
        <v>5410</v>
      </c>
      <c r="B9663" s="31">
        <v>45281</v>
      </c>
      <c r="C9663" s="31">
        <v>45274</v>
      </c>
      <c r="D9663" s="19" t="s">
        <v>2507</v>
      </c>
      <c r="E9663" s="20" t="str">
        <f>IF(ISBLANK(LeaveTracker[[#This Row],[Employee Name]]),"-----",VLOOKUP(LeaveTracker[[#This Row],[Employee Name]],'List of Employees'!$B$4:$H$767,7))</f>
        <v>ONT</v>
      </c>
      <c r="F9663" s="66" t="str">
        <f>IF(ISBLANK(LeaveTracker[[#This Row],[Employee Name]]),"-----",VLOOKUP(LeaveTracker[[#This Row],[Employee Name]],'List of Employees'!$B$4:$H$767,6))</f>
        <v>CASUAL</v>
      </c>
      <c r="G9663" s="24">
        <v>45280</v>
      </c>
      <c r="H9663" s="24">
        <v>45280</v>
      </c>
      <c r="I9663" s="20" t="s">
        <v>82</v>
      </c>
      <c r="K9663" s="57" t="str">
        <f ca="1">LeaveTracker[[#This Row],[Days]]&amp;" "&amp;LeaveTracker[[#This Row],[Type of Leave]]</f>
        <v>1 VL</v>
      </c>
      <c r="L9663" s="23">
        <f ca="1">NETWORKDAYS(LeaveTracker[[#This Row],[Start Date]],LeaveTracker[[#This Row],[End Date]],lstHolidays)</f>
        <v>1</v>
      </c>
      <c r="M9663" s="27"/>
    </row>
    <row r="9664" spans="1:13" ht="30" customHeight="1" x14ac:dyDescent="0.3">
      <c r="A9664" s="27">
        <f t="shared" si="123"/>
        <v>5411</v>
      </c>
      <c r="B9664" s="31">
        <v>45281</v>
      </c>
      <c r="C9664" s="31">
        <v>45278</v>
      </c>
      <c r="D9664" s="19" t="s">
        <v>1907</v>
      </c>
      <c r="E9664" s="20" t="str">
        <f>IF(ISBLANK(LeaveTracker[[#This Row],[Employee Name]]),"-----",VLOOKUP(LeaveTracker[[#This Row],[Employee Name]],'List of Employees'!$B$4:$H$767,7))</f>
        <v>INTERNAL</v>
      </c>
      <c r="F9664" s="66" t="str">
        <f>IF(ISBLANK(LeaveTracker[[#This Row],[Employee Name]]),"-----",VLOOKUP(LeaveTracker[[#This Row],[Employee Name]],'List of Employees'!$B$4:$H$767,6))</f>
        <v>CASUAL</v>
      </c>
      <c r="G9664" s="24">
        <v>45272</v>
      </c>
      <c r="H9664" s="24">
        <v>45275</v>
      </c>
      <c r="I9664" s="20" t="s">
        <v>81</v>
      </c>
      <c r="K9664" s="57" t="str">
        <f ca="1">LeaveTracker[[#This Row],[Days]]&amp;" "&amp;LeaveTracker[[#This Row],[Type of Leave]]</f>
        <v>4 SL</v>
      </c>
      <c r="L9664" s="23">
        <f ca="1">NETWORKDAYS(LeaveTracker[[#This Row],[Start Date]],LeaveTracker[[#This Row],[End Date]],lstHolidays)</f>
        <v>4</v>
      </c>
      <c r="M9664" s="27"/>
    </row>
    <row r="9665" spans="1:13" ht="30" customHeight="1" x14ac:dyDescent="0.3">
      <c r="A9665" s="27">
        <f t="shared" si="123"/>
        <v>5412</v>
      </c>
      <c r="B9665" s="31">
        <v>45281</v>
      </c>
      <c r="C9665" s="31">
        <v>45275</v>
      </c>
      <c r="D9665" s="19" t="s">
        <v>772</v>
      </c>
      <c r="E9665" s="20">
        <f>IF(ISBLANK(LeaveTracker[[#This Row],[Employee Name]]),"-----",VLOOKUP(LeaveTracker[[#This Row],[Employee Name]],'List of Employees'!$B$4:$H$767,7))</f>
        <v>0</v>
      </c>
      <c r="F9665" s="66" t="str">
        <f>IF(ISBLANK(LeaveTracker[[#This Row],[Employee Name]]),"-----",VLOOKUP(LeaveTracker[[#This Row],[Employee Name]],'List of Employees'!$B$4:$H$767,6))</f>
        <v>JOBCON</v>
      </c>
      <c r="G9665" s="24">
        <v>45282</v>
      </c>
      <c r="H9665" s="24">
        <v>45282</v>
      </c>
      <c r="I9665" s="20" t="s">
        <v>297</v>
      </c>
      <c r="J9665" s="42" t="s">
        <v>1000</v>
      </c>
      <c r="K9665" s="57" t="str">
        <f ca="1">LeaveTracker[[#This Row],[Days]]&amp;" "&amp;LeaveTracker[[#This Row],[Type of Leave]]</f>
        <v>1 OTHER</v>
      </c>
      <c r="L9665" s="23">
        <f ca="1">NETWORKDAYS(LeaveTracker[[#This Row],[Start Date]],LeaveTracker[[#This Row],[End Date]],lstHolidays)</f>
        <v>1</v>
      </c>
      <c r="M9665" s="27"/>
    </row>
    <row r="9666" spans="1:13" ht="30" customHeight="1" x14ac:dyDescent="0.3">
      <c r="A9666" s="27">
        <f t="shared" si="123"/>
        <v>5413</v>
      </c>
      <c r="B9666" s="31">
        <v>45281</v>
      </c>
      <c r="C9666" s="31">
        <v>45258</v>
      </c>
      <c r="D9666" s="19" t="s">
        <v>831</v>
      </c>
      <c r="E9666" s="20" t="str">
        <f>IF(ISBLANK(LeaveTracker[[#This Row],[Employee Name]]),"-----",VLOOKUP(LeaveTracker[[#This Row],[Employee Name]],'List of Employees'!$B$4:$H$767,7))</f>
        <v>CTO</v>
      </c>
      <c r="F9666" s="66" t="str">
        <f>IF(ISBLANK(LeaveTracker[[#This Row],[Employee Name]]),"-----",VLOOKUP(LeaveTracker[[#This Row],[Employee Name]],'List of Employees'!$B$4:$H$767,6))</f>
        <v>PERMANENT</v>
      </c>
      <c r="G9666" s="24">
        <v>45273</v>
      </c>
      <c r="H9666" s="24">
        <v>45273</v>
      </c>
      <c r="I9666" s="20" t="s">
        <v>297</v>
      </c>
      <c r="J9666" s="42" t="s">
        <v>1000</v>
      </c>
      <c r="K9666" s="57" t="str">
        <f ca="1">LeaveTracker[[#This Row],[Days]]&amp;" "&amp;LeaveTracker[[#This Row],[Type of Leave]]</f>
        <v>1 OTHER</v>
      </c>
      <c r="L9666" s="23">
        <f ca="1">NETWORKDAYS(LeaveTracker[[#This Row],[Start Date]],LeaveTracker[[#This Row],[End Date]],lstHolidays)</f>
        <v>1</v>
      </c>
      <c r="M9666" s="27"/>
    </row>
    <row r="9667" spans="1:13" ht="30" customHeight="1" x14ac:dyDescent="0.3">
      <c r="A9667" s="27">
        <v>5413</v>
      </c>
      <c r="B9667" s="31">
        <v>45281</v>
      </c>
      <c r="C9667" s="31">
        <v>45258</v>
      </c>
      <c r="D9667" s="19" t="s">
        <v>831</v>
      </c>
      <c r="E9667" s="20" t="str">
        <f>IF(ISBLANK(LeaveTracker[[#This Row],[Employee Name]]),"-----",VLOOKUP(LeaveTracker[[#This Row],[Employee Name]],'List of Employees'!$B$4:$H$767,7))</f>
        <v>CTO</v>
      </c>
      <c r="F9667" s="66" t="str">
        <f>IF(ISBLANK(LeaveTracker[[#This Row],[Employee Name]]),"-----",VLOOKUP(LeaveTracker[[#This Row],[Employee Name]],'List of Employees'!$B$4:$H$767,6))</f>
        <v>PERMANENT</v>
      </c>
      <c r="G9667" s="24">
        <v>45281</v>
      </c>
      <c r="H9667" s="24">
        <v>45281</v>
      </c>
      <c r="I9667" s="20" t="s">
        <v>297</v>
      </c>
      <c r="J9667" s="42" t="s">
        <v>1000</v>
      </c>
      <c r="K9667" s="57" t="str">
        <f ca="1">LeaveTracker[[#This Row],[Days]]&amp;" "&amp;LeaveTracker[[#This Row],[Type of Leave]]</f>
        <v>1 OTHER</v>
      </c>
      <c r="L9667" s="23">
        <f ca="1">NETWORKDAYS(LeaveTracker[[#This Row],[Start Date]],LeaveTracker[[#This Row],[End Date]],lstHolidays)</f>
        <v>1</v>
      </c>
      <c r="M9667" s="27"/>
    </row>
    <row r="9668" spans="1:13" ht="30" customHeight="1" x14ac:dyDescent="0.3">
      <c r="A9668" s="27">
        <f>A9666+1</f>
        <v>5414</v>
      </c>
      <c r="B9668" s="31">
        <v>45281</v>
      </c>
      <c r="C9668" s="31">
        <v>45278</v>
      </c>
      <c r="D9668" s="19" t="s">
        <v>542</v>
      </c>
      <c r="E9668" s="20" t="str">
        <f>IF(ISBLANK(LeaveTracker[[#This Row],[Employee Name]]),"-----",VLOOKUP(LeaveTracker[[#This Row],[Employee Name]],'List of Employees'!$B$4:$H$767,7))</f>
        <v>LCR</v>
      </c>
      <c r="F9668" s="66" t="str">
        <f>IF(ISBLANK(LeaveTracker[[#This Row],[Employee Name]]),"-----",VLOOKUP(LeaveTracker[[#This Row],[Employee Name]],'List of Employees'!$B$4:$H$767,6))</f>
        <v>PERMANENT</v>
      </c>
      <c r="G9668" s="24">
        <v>45275</v>
      </c>
      <c r="H9668" s="24">
        <v>45275</v>
      </c>
      <c r="I9668" s="20" t="s">
        <v>81</v>
      </c>
      <c r="K9668" s="57" t="str">
        <f ca="1">LeaveTracker[[#This Row],[Days]]&amp;" "&amp;LeaveTracker[[#This Row],[Type of Leave]]</f>
        <v>1 SL</v>
      </c>
      <c r="L9668" s="23">
        <f ca="1">NETWORKDAYS(LeaveTracker[[#This Row],[Start Date]],LeaveTracker[[#This Row],[End Date]],lstHolidays)</f>
        <v>1</v>
      </c>
      <c r="M9668" s="27"/>
    </row>
    <row r="9669" spans="1:13" ht="30" customHeight="1" x14ac:dyDescent="0.3">
      <c r="A9669" s="27">
        <f t="shared" si="123"/>
        <v>5415</v>
      </c>
      <c r="B9669" s="31">
        <v>45281</v>
      </c>
      <c r="C9669" s="31">
        <v>45278</v>
      </c>
      <c r="D9669" s="19" t="s">
        <v>846</v>
      </c>
      <c r="E9669" s="20" t="str">
        <f>IF(ISBLANK(LeaveTracker[[#This Row],[Employee Name]]),"-----",VLOOKUP(LeaveTracker[[#This Row],[Employee Name]],'List of Employees'!$B$4:$H$767,7))</f>
        <v>MO</v>
      </c>
      <c r="F9669" s="66" t="str">
        <f>IF(ISBLANK(LeaveTracker[[#This Row],[Employee Name]]),"-----",VLOOKUP(LeaveTracker[[#This Row],[Employee Name]],'List of Employees'!$B$4:$H$767,6))</f>
        <v>PERMANENT</v>
      </c>
      <c r="G9669" s="24">
        <v>45271</v>
      </c>
      <c r="H9669" s="24">
        <v>45271</v>
      </c>
      <c r="I9669" s="20" t="s">
        <v>81</v>
      </c>
      <c r="K9669" s="57" t="str">
        <f ca="1">LeaveTracker[[#This Row],[Days]]&amp;" "&amp;LeaveTracker[[#This Row],[Type of Leave]]</f>
        <v>1 SL</v>
      </c>
      <c r="L9669" s="23">
        <f ca="1">NETWORKDAYS(LeaveTracker[[#This Row],[Start Date]],LeaveTracker[[#This Row],[End Date]],lstHolidays)</f>
        <v>1</v>
      </c>
      <c r="M9669" s="27"/>
    </row>
    <row r="9670" spans="1:13" ht="30" customHeight="1" x14ac:dyDescent="0.3">
      <c r="A9670" s="27">
        <f t="shared" si="123"/>
        <v>5416</v>
      </c>
      <c r="B9670" s="31">
        <v>45281</v>
      </c>
      <c r="C9670" s="31">
        <v>45278</v>
      </c>
      <c r="D9670" s="19" t="s">
        <v>786</v>
      </c>
      <c r="E9670" s="20" t="str">
        <f>IF(ISBLANK(LeaveTracker[[#This Row],[Employee Name]]),"-----",VLOOKUP(LeaveTracker[[#This Row],[Employee Name]],'List of Employees'!$B$4:$H$767,7))</f>
        <v>DEPED</v>
      </c>
      <c r="F9670" s="66" t="str">
        <f>IF(ISBLANK(LeaveTracker[[#This Row],[Employee Name]]),"-----",VLOOKUP(LeaveTracker[[#This Row],[Employee Name]],'List of Employees'!$B$4:$H$767,6))</f>
        <v>PERMANENT</v>
      </c>
      <c r="G9670" s="24">
        <v>45275</v>
      </c>
      <c r="H9670" s="24">
        <v>45275</v>
      </c>
      <c r="I9670" s="20" t="s">
        <v>81</v>
      </c>
      <c r="K9670" s="57" t="str">
        <f ca="1">LeaveTracker[[#This Row],[Days]]&amp;" "&amp;LeaveTracker[[#This Row],[Type of Leave]]</f>
        <v>1 SL</v>
      </c>
      <c r="L9670" s="23">
        <f ca="1">NETWORKDAYS(LeaveTracker[[#This Row],[Start Date]],LeaveTracker[[#This Row],[End Date]],lstHolidays)</f>
        <v>1</v>
      </c>
      <c r="M9670" s="27"/>
    </row>
    <row r="9671" spans="1:13" ht="30" customHeight="1" x14ac:dyDescent="0.3">
      <c r="A9671" s="27">
        <f t="shared" si="123"/>
        <v>5417</v>
      </c>
      <c r="B9671" s="31">
        <v>45281</v>
      </c>
      <c r="C9671" s="31">
        <v>45278</v>
      </c>
      <c r="D9671" s="19" t="s">
        <v>786</v>
      </c>
      <c r="E9671" s="20" t="str">
        <f>IF(ISBLANK(LeaveTracker[[#This Row],[Employee Name]]),"-----",VLOOKUP(LeaveTracker[[#This Row],[Employee Name]],'List of Employees'!$B$4:$H$767,7))</f>
        <v>DEPED</v>
      </c>
      <c r="F9671" s="66" t="str">
        <f>IF(ISBLANK(LeaveTracker[[#This Row],[Employee Name]]),"-----",VLOOKUP(LeaveTracker[[#This Row],[Employee Name]],'List of Employees'!$B$4:$H$767,6))</f>
        <v>PERMANENT</v>
      </c>
      <c r="G9671" s="24">
        <v>45286</v>
      </c>
      <c r="H9671" s="24">
        <v>45289</v>
      </c>
      <c r="I9671" s="20" t="s">
        <v>82</v>
      </c>
      <c r="K9671" s="57" t="str">
        <f>LeaveTracker[[#This Row],[Days]]&amp;" "&amp;LeaveTracker[[#This Row],[Type of Leave]]</f>
        <v>4 VL</v>
      </c>
      <c r="L9671" s="23">
        <v>4</v>
      </c>
      <c r="M9671" s="27"/>
    </row>
    <row r="9672" spans="1:13" ht="30" customHeight="1" x14ac:dyDescent="0.3">
      <c r="A9672" s="27">
        <f t="shared" si="123"/>
        <v>5418</v>
      </c>
      <c r="B9672" s="31">
        <v>45281</v>
      </c>
      <c r="C9672" s="31">
        <v>45275</v>
      </c>
      <c r="D9672" s="19" t="s">
        <v>823</v>
      </c>
      <c r="E9672" s="20" t="str">
        <f>IF(ISBLANK(LeaveTracker[[#This Row],[Employee Name]]),"-----",VLOOKUP(LeaveTracker[[#This Row],[Employee Name]],'List of Employees'!$B$4:$H$767,7))</f>
        <v>CHO</v>
      </c>
      <c r="F9672" s="66" t="str">
        <f>IF(ISBLANK(LeaveTracker[[#This Row],[Employee Name]]),"-----",VLOOKUP(LeaveTracker[[#This Row],[Employee Name]],'List of Employees'!$B$4:$H$767,6))</f>
        <v>PERMANENT</v>
      </c>
      <c r="G9672" s="24">
        <v>45282</v>
      </c>
      <c r="H9672" s="24">
        <v>45282</v>
      </c>
      <c r="I9672" s="20" t="s">
        <v>297</v>
      </c>
      <c r="J9672" s="42" t="s">
        <v>1000</v>
      </c>
      <c r="K9672" s="57" t="str">
        <f ca="1">LeaveTracker[[#This Row],[Days]]&amp;" "&amp;LeaveTracker[[#This Row],[Type of Leave]]</f>
        <v>1 OTHER</v>
      </c>
      <c r="L9672" s="23">
        <f ca="1">NETWORKDAYS(LeaveTracker[[#This Row],[Start Date]],LeaveTracker[[#This Row],[End Date]],lstHolidays)</f>
        <v>1</v>
      </c>
      <c r="M9672" s="27"/>
    </row>
    <row r="9673" spans="1:13" ht="30" customHeight="1" x14ac:dyDescent="0.3">
      <c r="A9673" s="27">
        <f t="shared" si="123"/>
        <v>5419</v>
      </c>
      <c r="B9673" s="31">
        <v>45281</v>
      </c>
      <c r="C9673" s="31">
        <v>45272</v>
      </c>
      <c r="D9673" s="19" t="s">
        <v>823</v>
      </c>
      <c r="E9673" s="20" t="str">
        <f>IF(ISBLANK(LeaveTracker[[#This Row],[Employee Name]]),"-----",VLOOKUP(LeaveTracker[[#This Row],[Employee Name]],'List of Employees'!$B$4:$H$767,7))</f>
        <v>CHO</v>
      </c>
      <c r="F9673" s="66" t="str">
        <f>IF(ISBLANK(LeaveTracker[[#This Row],[Employee Name]]),"-----",VLOOKUP(LeaveTracker[[#This Row],[Employee Name]],'List of Employees'!$B$4:$H$767,6))</f>
        <v>PERMANENT</v>
      </c>
      <c r="G9673" s="24">
        <v>45272</v>
      </c>
      <c r="H9673" s="24">
        <v>45272</v>
      </c>
      <c r="I9673" s="20" t="s">
        <v>81</v>
      </c>
      <c r="K9673" s="57" t="str">
        <f ca="1">LeaveTracker[[#This Row],[Days]]&amp;" "&amp;LeaveTracker[[#This Row],[Type of Leave]]</f>
        <v>1 SL</v>
      </c>
      <c r="L9673" s="23">
        <f ca="1">NETWORKDAYS(LeaveTracker[[#This Row],[Start Date]],LeaveTracker[[#This Row],[End Date]],lstHolidays)</f>
        <v>1</v>
      </c>
      <c r="M9673" s="27"/>
    </row>
    <row r="9674" spans="1:13" ht="30" customHeight="1" x14ac:dyDescent="0.3">
      <c r="A9674" s="27">
        <f t="shared" si="123"/>
        <v>5420</v>
      </c>
      <c r="B9674" s="31">
        <v>45281</v>
      </c>
      <c r="C9674" s="31">
        <v>45275</v>
      </c>
      <c r="D9674" s="19" t="s">
        <v>2416</v>
      </c>
      <c r="E9674" s="20" t="str">
        <f>IF(ISBLANK(LeaveTracker[[#This Row],[Employee Name]]),"-----",VLOOKUP(LeaveTracker[[#This Row],[Employee Name]],'List of Employees'!$B$4:$H$767,7))</f>
        <v>DEPED</v>
      </c>
      <c r="F9674" s="66" t="str">
        <f>IF(ISBLANK(LeaveTracker[[#This Row],[Employee Name]]),"-----",VLOOKUP(LeaveTracker[[#This Row],[Employee Name]],'List of Employees'!$B$4:$H$767,6))</f>
        <v>CASUAL</v>
      </c>
      <c r="G9674" s="24">
        <v>45278</v>
      </c>
      <c r="H9674" s="24">
        <v>45282</v>
      </c>
      <c r="I9674" s="20" t="s">
        <v>82</v>
      </c>
      <c r="K9674" s="57" t="str">
        <f>LeaveTracker[[#This Row],[Days]]&amp;" "&amp;LeaveTracker[[#This Row],[Type of Leave]]</f>
        <v>6 VL</v>
      </c>
      <c r="L9674" s="23">
        <v>6</v>
      </c>
      <c r="M9674" s="27"/>
    </row>
    <row r="9675" spans="1:13" ht="30" customHeight="1" x14ac:dyDescent="0.3">
      <c r="A9675" s="27">
        <v>5420</v>
      </c>
      <c r="B9675" s="31">
        <v>45281</v>
      </c>
      <c r="C9675" s="31">
        <v>45275</v>
      </c>
      <c r="D9675" s="19" t="s">
        <v>2416</v>
      </c>
      <c r="E9675" s="20" t="str">
        <f>IF(ISBLANK(LeaveTracker[[#This Row],[Employee Name]]),"-----",VLOOKUP(LeaveTracker[[#This Row],[Employee Name]],'List of Employees'!$B$4:$H$767,7))</f>
        <v>DEPED</v>
      </c>
      <c r="F9675" s="66" t="str">
        <f>IF(ISBLANK(LeaveTracker[[#This Row],[Employee Name]]),"-----",VLOOKUP(LeaveTracker[[#This Row],[Employee Name]],'List of Employees'!$B$4:$H$767,6))</f>
        <v>CASUAL</v>
      </c>
      <c r="G9675" s="24">
        <v>45287</v>
      </c>
      <c r="H9675" s="24">
        <v>45289</v>
      </c>
      <c r="I9675" s="20" t="s">
        <v>82</v>
      </c>
      <c r="K9675" s="57" t="str">
        <f ca="1">LeaveTracker[[#This Row],[Days]]&amp;" "&amp;LeaveTracker[[#This Row],[Type of Leave]]</f>
        <v>3 VL</v>
      </c>
      <c r="L9675" s="23">
        <f ca="1">NETWORKDAYS(LeaveTracker[[#This Row],[Start Date]],LeaveTracker[[#This Row],[End Date]],lstHolidays)</f>
        <v>3</v>
      </c>
      <c r="M9675" s="27"/>
    </row>
    <row r="9676" spans="1:13" ht="30" customHeight="1" x14ac:dyDescent="0.3">
      <c r="A9676" s="27">
        <f>A9674+1</f>
        <v>5421</v>
      </c>
      <c r="B9676" s="31">
        <v>45281</v>
      </c>
      <c r="C9676" s="31">
        <v>45272</v>
      </c>
      <c r="D9676" s="19" t="s">
        <v>379</v>
      </c>
      <c r="E9676" s="20" t="str">
        <f>IF(ISBLANK(LeaveTracker[[#This Row],[Employee Name]]),"-----",VLOOKUP(LeaveTracker[[#This Row],[Employee Name]],'List of Employees'!$B$4:$H$767,7))</f>
        <v>CCT</v>
      </c>
      <c r="F9676" s="66" t="str">
        <f>IF(ISBLANK(LeaveTracker[[#This Row],[Employee Name]]),"-----",VLOOKUP(LeaveTracker[[#This Row],[Employee Name]],'List of Employees'!$B$4:$H$767,6))</f>
        <v>PERMANENT</v>
      </c>
      <c r="G9676" s="24">
        <v>45271</v>
      </c>
      <c r="H9676" s="24">
        <v>45271</v>
      </c>
      <c r="I9676" s="20" t="s">
        <v>81</v>
      </c>
      <c r="K9676" s="57" t="str">
        <f ca="1">LeaveTracker[[#This Row],[Days]]&amp;" "&amp;LeaveTracker[[#This Row],[Type of Leave]]</f>
        <v>1 SL</v>
      </c>
      <c r="L9676" s="23">
        <f ca="1">NETWORKDAYS(LeaveTracker[[#This Row],[Start Date]],LeaveTracker[[#This Row],[End Date]],lstHolidays)</f>
        <v>1</v>
      </c>
      <c r="M9676" s="27"/>
    </row>
    <row r="9677" spans="1:13" ht="30" customHeight="1" x14ac:dyDescent="0.3">
      <c r="A9677" s="27">
        <f t="shared" si="123"/>
        <v>5422</v>
      </c>
      <c r="B9677" s="31">
        <v>45281</v>
      </c>
      <c r="C9677" s="31">
        <v>45273</v>
      </c>
      <c r="D9677" s="19" t="s">
        <v>289</v>
      </c>
      <c r="E9677" s="20" t="str">
        <f>IF(ISBLANK(LeaveTracker[[#This Row],[Employee Name]]),"-----",VLOOKUP(LeaveTracker[[#This Row],[Employee Name]],'List of Employees'!$B$4:$H$767,7))</f>
        <v>CENRO</v>
      </c>
      <c r="F9677" s="66" t="str">
        <f>IF(ISBLANK(LeaveTracker[[#This Row],[Employee Name]]),"-----",VLOOKUP(LeaveTracker[[#This Row],[Employee Name]],'List of Employees'!$B$4:$H$767,6))</f>
        <v>PERMANENT</v>
      </c>
      <c r="G9677" s="24">
        <v>45271</v>
      </c>
      <c r="H9677" s="24">
        <v>45275</v>
      </c>
      <c r="I9677" s="20" t="s">
        <v>81</v>
      </c>
      <c r="K9677" s="57" t="str">
        <f ca="1">LeaveTracker[[#This Row],[Days]]&amp;" "&amp;LeaveTracker[[#This Row],[Type of Leave]]</f>
        <v>5 SL</v>
      </c>
      <c r="L9677" s="23">
        <f ca="1">NETWORKDAYS(LeaveTracker[[#This Row],[Start Date]],LeaveTracker[[#This Row],[End Date]],lstHolidays)</f>
        <v>5</v>
      </c>
      <c r="M9677" s="27"/>
    </row>
    <row r="9678" spans="1:13" ht="30" customHeight="1" x14ac:dyDescent="0.3">
      <c r="A9678" s="27">
        <f t="shared" si="123"/>
        <v>5423</v>
      </c>
      <c r="B9678" s="31">
        <v>45281</v>
      </c>
      <c r="C9678" s="31">
        <v>45271</v>
      </c>
      <c r="D9678" s="19" t="s">
        <v>289</v>
      </c>
      <c r="E9678" s="20" t="str">
        <f>IF(ISBLANK(LeaveTracker[[#This Row],[Employee Name]]),"-----",VLOOKUP(LeaveTracker[[#This Row],[Employee Name]],'List of Employees'!$B$4:$H$767,7))</f>
        <v>CENRO</v>
      </c>
      <c r="F9678" s="66" t="str">
        <f>IF(ISBLANK(LeaveTracker[[#This Row],[Employee Name]]),"-----",VLOOKUP(LeaveTracker[[#This Row],[Employee Name]],'List of Employees'!$B$4:$H$767,6))</f>
        <v>PERMANENT</v>
      </c>
      <c r="G9678" s="24">
        <v>45278</v>
      </c>
      <c r="H9678" s="24">
        <v>45282</v>
      </c>
      <c r="I9678" s="20" t="s">
        <v>82</v>
      </c>
      <c r="K9678" s="57" t="str">
        <f ca="1">LeaveTracker[[#This Row],[Days]]&amp;" "&amp;LeaveTracker[[#This Row],[Type of Leave]]</f>
        <v>5 VL</v>
      </c>
      <c r="L9678" s="23">
        <f ca="1">NETWORKDAYS(LeaveTracker[[#This Row],[Start Date]],LeaveTracker[[#This Row],[End Date]],lstHolidays)</f>
        <v>5</v>
      </c>
      <c r="M9678" s="27"/>
    </row>
    <row r="9679" spans="1:13" ht="30" customHeight="1" x14ac:dyDescent="0.3">
      <c r="A9679" s="27">
        <f t="shared" si="123"/>
        <v>5424</v>
      </c>
      <c r="B9679" s="31">
        <v>45281</v>
      </c>
      <c r="C9679" s="31">
        <v>45272</v>
      </c>
      <c r="D9679" s="19" t="s">
        <v>2188</v>
      </c>
      <c r="E9679" s="20" t="str">
        <f>IF(ISBLANK(LeaveTracker[[#This Row],[Employee Name]]),"-----",VLOOKUP(LeaveTracker[[#This Row],[Employee Name]],'List of Employees'!$B$4:$H$767,7))</f>
        <v>CENRO</v>
      </c>
      <c r="F9679" s="66" t="str">
        <f>IF(ISBLANK(LeaveTracker[[#This Row],[Employee Name]]),"-----",VLOOKUP(LeaveTracker[[#This Row],[Employee Name]],'List of Employees'!$B$4:$H$767,6))</f>
        <v>CASUAL</v>
      </c>
      <c r="G9679" s="24">
        <v>45269</v>
      </c>
      <c r="H9679" s="24">
        <v>45269</v>
      </c>
      <c r="I9679" s="20" t="s">
        <v>81</v>
      </c>
      <c r="K9679" s="57" t="str">
        <f>LeaveTracker[[#This Row],[Days]]&amp;" "&amp;LeaveTracker[[#This Row],[Type of Leave]]</f>
        <v>1 SL</v>
      </c>
      <c r="L9679" s="23">
        <v>1</v>
      </c>
      <c r="M9679" s="27"/>
    </row>
    <row r="9680" spans="1:13" ht="30" customHeight="1" x14ac:dyDescent="0.3">
      <c r="A9680" s="27">
        <f t="shared" si="123"/>
        <v>5425</v>
      </c>
      <c r="B9680" s="31">
        <v>45281</v>
      </c>
      <c r="C9680" s="31">
        <v>45271</v>
      </c>
      <c r="D9680" s="19" t="s">
        <v>1907</v>
      </c>
      <c r="E9680" s="20" t="str">
        <f>IF(ISBLANK(LeaveTracker[[#This Row],[Employee Name]]),"-----",VLOOKUP(LeaveTracker[[#This Row],[Employee Name]],'List of Employees'!$B$4:$H$767,7))</f>
        <v>INTERNAL</v>
      </c>
      <c r="F9680" s="66" t="str">
        <f>IF(ISBLANK(LeaveTracker[[#This Row],[Employee Name]]),"-----",VLOOKUP(LeaveTracker[[#This Row],[Employee Name]],'List of Employees'!$B$4:$H$767,6))</f>
        <v>CASUAL</v>
      </c>
      <c r="G9680" s="24">
        <v>45261</v>
      </c>
      <c r="H9680" s="24">
        <v>45261</v>
      </c>
      <c r="I9680" s="20" t="s">
        <v>81</v>
      </c>
      <c r="K9680" s="57" t="str">
        <f ca="1">LeaveTracker[[#This Row],[Days]]&amp;" "&amp;LeaveTracker[[#This Row],[Type of Leave]]</f>
        <v>1 SL</v>
      </c>
      <c r="L9680" s="23">
        <f ca="1">NETWORKDAYS(LeaveTracker[[#This Row],[Start Date]],LeaveTracker[[#This Row],[End Date]],lstHolidays)</f>
        <v>1</v>
      </c>
      <c r="M9680" s="27"/>
    </row>
    <row r="9681" spans="1:13" ht="30" customHeight="1" x14ac:dyDescent="0.3">
      <c r="A9681" s="27">
        <v>5425</v>
      </c>
      <c r="B9681" s="31">
        <v>45281</v>
      </c>
      <c r="C9681" s="31">
        <v>45271</v>
      </c>
      <c r="D9681" s="19" t="s">
        <v>1907</v>
      </c>
      <c r="E9681" s="20" t="str">
        <f>IF(ISBLANK(LeaveTracker[[#This Row],[Employee Name]]),"-----",VLOOKUP(LeaveTracker[[#This Row],[Employee Name]],'List of Employees'!$B$4:$H$767,7))</f>
        <v>INTERNAL</v>
      </c>
      <c r="F9681" s="66" t="str">
        <f>IF(ISBLANK(LeaveTracker[[#This Row],[Employee Name]]),"-----",VLOOKUP(LeaveTracker[[#This Row],[Employee Name]],'List of Employees'!$B$4:$H$767,6))</f>
        <v>CASUAL</v>
      </c>
      <c r="G9681" s="24">
        <v>45265</v>
      </c>
      <c r="H9681" s="24">
        <v>45267</v>
      </c>
      <c r="I9681" s="20" t="s">
        <v>81</v>
      </c>
      <c r="K9681" s="57" t="str">
        <f ca="1">LeaveTracker[[#This Row],[Days]]&amp;" "&amp;LeaveTracker[[#This Row],[Type of Leave]]</f>
        <v>3 SL</v>
      </c>
      <c r="L9681" s="23">
        <f ca="1">NETWORKDAYS(LeaveTracker[[#This Row],[Start Date]],LeaveTracker[[#This Row],[End Date]],lstHolidays)</f>
        <v>3</v>
      </c>
      <c r="M9681" s="27"/>
    </row>
    <row r="9682" spans="1:13" ht="30" customHeight="1" x14ac:dyDescent="0.3">
      <c r="A9682" s="27">
        <f>A9680+1</f>
        <v>5426</v>
      </c>
      <c r="B9682" s="31">
        <v>45281</v>
      </c>
      <c r="C9682" s="31">
        <v>45272</v>
      </c>
      <c r="D9682" s="19" t="s">
        <v>254</v>
      </c>
      <c r="E9682" s="20" t="str">
        <f>IF(ISBLANK(LeaveTracker[[#This Row],[Employee Name]]),"-----",VLOOKUP(LeaveTracker[[#This Row],[Employee Name]],'List of Employees'!$B$4:$H$767,7))</f>
        <v>DA</v>
      </c>
      <c r="F9682" s="66" t="str">
        <f>IF(ISBLANK(LeaveTracker[[#This Row],[Employee Name]]),"-----",VLOOKUP(LeaveTracker[[#This Row],[Employee Name]],'List of Employees'!$B$4:$H$767,6))</f>
        <v>PERMANENT</v>
      </c>
      <c r="G9682" s="24">
        <v>45275</v>
      </c>
      <c r="H9682" s="24">
        <v>45275</v>
      </c>
      <c r="I9682" s="20" t="s">
        <v>82</v>
      </c>
      <c r="K9682" s="57" t="str">
        <f ca="1">LeaveTracker[[#This Row],[Days]]&amp;" "&amp;LeaveTracker[[#This Row],[Type of Leave]]</f>
        <v>1 VL</v>
      </c>
      <c r="L9682" s="23">
        <f ca="1">NETWORKDAYS(LeaveTracker[[#This Row],[Start Date]],LeaveTracker[[#This Row],[End Date]],lstHolidays)</f>
        <v>1</v>
      </c>
      <c r="M9682" s="27"/>
    </row>
    <row r="9683" spans="1:13" ht="30" customHeight="1" x14ac:dyDescent="0.3">
      <c r="A9683" s="27">
        <v>5426</v>
      </c>
      <c r="B9683" s="31">
        <v>45281</v>
      </c>
      <c r="C9683" s="31">
        <v>45272</v>
      </c>
      <c r="D9683" s="19" t="s">
        <v>254</v>
      </c>
      <c r="E9683" s="20" t="str">
        <f>IF(ISBLANK(LeaveTracker[[#This Row],[Employee Name]]),"-----",VLOOKUP(LeaveTracker[[#This Row],[Employee Name]],'List of Employees'!$B$4:$H$767,7))</f>
        <v>DA</v>
      </c>
      <c r="F9683" s="66" t="str">
        <f>IF(ISBLANK(LeaveTracker[[#This Row],[Employee Name]]),"-----",VLOOKUP(LeaveTracker[[#This Row],[Employee Name]],'List of Employees'!$B$4:$H$767,6))</f>
        <v>PERMANENT</v>
      </c>
      <c r="G9683" s="24">
        <v>45282</v>
      </c>
      <c r="H9683" s="24">
        <v>45282</v>
      </c>
      <c r="I9683" s="20" t="s">
        <v>82</v>
      </c>
      <c r="K9683" s="57" t="str">
        <f ca="1">LeaveTracker[[#This Row],[Days]]&amp;" "&amp;LeaveTracker[[#This Row],[Type of Leave]]</f>
        <v>1 VL</v>
      </c>
      <c r="L9683" s="23">
        <f ca="1">NETWORKDAYS(LeaveTracker[[#This Row],[Start Date]],LeaveTracker[[#This Row],[End Date]],lstHolidays)</f>
        <v>1</v>
      </c>
      <c r="M9683" s="27"/>
    </row>
    <row r="9684" spans="1:13" ht="30" customHeight="1" x14ac:dyDescent="0.3">
      <c r="A9684" s="27">
        <f>A9682+1</f>
        <v>5427</v>
      </c>
      <c r="B9684" s="31">
        <v>45281</v>
      </c>
      <c r="C9684" s="31">
        <v>45267</v>
      </c>
      <c r="D9684" s="19" t="s">
        <v>734</v>
      </c>
      <c r="E9684" s="20" t="str">
        <f>IF(ISBLANK(LeaveTracker[[#This Row],[Employee Name]]),"-----",VLOOKUP(LeaveTracker[[#This Row],[Employee Name]],'List of Employees'!$B$4:$H$767,7))</f>
        <v>CSWDO</v>
      </c>
      <c r="F9684" s="66" t="str">
        <f>IF(ISBLANK(LeaveTracker[[#This Row],[Employee Name]]),"-----",VLOOKUP(LeaveTracker[[#This Row],[Employee Name]],'List of Employees'!$B$4:$H$767,6))</f>
        <v>PERMANENT</v>
      </c>
      <c r="G9684" s="24">
        <v>45261</v>
      </c>
      <c r="H9684" s="24">
        <v>45261</v>
      </c>
      <c r="I9684" s="20" t="s">
        <v>81</v>
      </c>
      <c r="K9684" s="57" t="str">
        <f ca="1">LeaveTracker[[#This Row],[Days]]&amp;" "&amp;LeaveTracker[[#This Row],[Type of Leave]]</f>
        <v>1 SL</v>
      </c>
      <c r="L9684" s="23">
        <f ca="1">NETWORKDAYS(LeaveTracker[[#This Row],[Start Date]],LeaveTracker[[#This Row],[End Date]],lstHolidays)</f>
        <v>1</v>
      </c>
      <c r="M9684" s="27"/>
    </row>
    <row r="9685" spans="1:13" ht="30" customHeight="1" x14ac:dyDescent="0.3">
      <c r="A9685" s="27">
        <f t="shared" si="123"/>
        <v>5428</v>
      </c>
      <c r="B9685" s="31">
        <v>45281</v>
      </c>
      <c r="C9685" s="31">
        <v>45271</v>
      </c>
      <c r="D9685" s="19" t="s">
        <v>1161</v>
      </c>
      <c r="E9685" s="20" t="str">
        <f>IF(ISBLANK(LeaveTracker[[#This Row],[Employee Name]]),"-----",VLOOKUP(LeaveTracker[[#This Row],[Employee Name]],'List of Employees'!$B$4:$H$767,7))</f>
        <v>CSWDO</v>
      </c>
      <c r="F9685" s="66" t="str">
        <f>IF(ISBLANK(LeaveTracker[[#This Row],[Employee Name]]),"-----",VLOOKUP(LeaveTracker[[#This Row],[Employee Name]],'List of Employees'!$B$4:$H$767,6))</f>
        <v>PERMANENT</v>
      </c>
      <c r="G9685" s="24">
        <v>45264</v>
      </c>
      <c r="H9685" s="24">
        <v>45266</v>
      </c>
      <c r="I9685" s="20" t="s">
        <v>81</v>
      </c>
      <c r="K9685" s="57" t="str">
        <f ca="1">LeaveTracker[[#This Row],[Days]]&amp;" "&amp;LeaveTracker[[#This Row],[Type of Leave]]</f>
        <v>3 SL</v>
      </c>
      <c r="L9685" s="23">
        <f ca="1">NETWORKDAYS(LeaveTracker[[#This Row],[Start Date]],LeaveTracker[[#This Row],[End Date]],lstHolidays)</f>
        <v>3</v>
      </c>
      <c r="M9685" s="27"/>
    </row>
    <row r="9686" spans="1:13" ht="30" customHeight="1" x14ac:dyDescent="0.3">
      <c r="A9686" s="27">
        <f t="shared" si="123"/>
        <v>5429</v>
      </c>
      <c r="B9686" s="31">
        <v>45281</v>
      </c>
      <c r="C9686" s="31">
        <v>45271</v>
      </c>
      <c r="D9686" s="19" t="s">
        <v>1161</v>
      </c>
      <c r="E9686" s="20" t="str">
        <f>IF(ISBLANK(LeaveTracker[[#This Row],[Employee Name]]),"-----",VLOOKUP(LeaveTracker[[#This Row],[Employee Name]],'List of Employees'!$B$4:$H$767,7))</f>
        <v>CSWDO</v>
      </c>
      <c r="F9686" s="66" t="str">
        <f>IF(ISBLANK(LeaveTracker[[#This Row],[Employee Name]]),"-----",VLOOKUP(LeaveTracker[[#This Row],[Employee Name]],'List of Employees'!$B$4:$H$767,6))</f>
        <v>PERMANENT</v>
      </c>
      <c r="G9686" s="21">
        <v>45280</v>
      </c>
      <c r="H9686" s="24">
        <v>45282</v>
      </c>
      <c r="I9686" s="20" t="s">
        <v>82</v>
      </c>
      <c r="K9686" s="57" t="str">
        <f ca="1">LeaveTracker[[#This Row],[Days]]&amp;" "&amp;LeaveTracker[[#This Row],[Type of Leave]]</f>
        <v>3 VL</v>
      </c>
      <c r="L9686" s="23">
        <f ca="1">NETWORKDAYS(LeaveTracker[[#This Row],[Start Date]],LeaveTracker[[#This Row],[End Date]],lstHolidays)</f>
        <v>3</v>
      </c>
      <c r="M9686" s="27"/>
    </row>
    <row r="9687" spans="1:13" ht="30" customHeight="1" x14ac:dyDescent="0.3">
      <c r="A9687" s="27">
        <v>5429</v>
      </c>
      <c r="B9687" s="31">
        <v>45281</v>
      </c>
      <c r="C9687" s="31">
        <v>45271</v>
      </c>
      <c r="D9687" s="19" t="s">
        <v>1161</v>
      </c>
      <c r="E9687" s="20" t="str">
        <f>IF(ISBLANK(LeaveTracker[[#This Row],[Employee Name]]),"-----",VLOOKUP(LeaveTracker[[#This Row],[Employee Name]],'List of Employees'!$B$4:$H$767,7))</f>
        <v>CSWDO</v>
      </c>
      <c r="F9687" s="66" t="str">
        <f>IF(ISBLANK(LeaveTracker[[#This Row],[Employee Name]]),"-----",VLOOKUP(LeaveTracker[[#This Row],[Employee Name]],'List of Employees'!$B$4:$H$767,6))</f>
        <v>PERMANENT</v>
      </c>
      <c r="G9687" s="24">
        <v>45286</v>
      </c>
      <c r="H9687" s="24">
        <v>45289</v>
      </c>
      <c r="I9687" s="20" t="s">
        <v>82</v>
      </c>
      <c r="K9687" s="57" t="str">
        <f>LeaveTracker[[#This Row],[Days]]&amp;" "&amp;LeaveTracker[[#This Row],[Type of Leave]]</f>
        <v>4 VL</v>
      </c>
      <c r="L9687" s="23">
        <v>4</v>
      </c>
      <c r="M9687" s="27"/>
    </row>
    <row r="9688" spans="1:13" ht="30" customHeight="1" x14ac:dyDescent="0.3">
      <c r="A9688" s="27">
        <f>A9686+1</f>
        <v>5430</v>
      </c>
      <c r="B9688" s="31">
        <v>45281</v>
      </c>
      <c r="C9688" s="31">
        <v>45267</v>
      </c>
      <c r="D9688" s="19" t="s">
        <v>1011</v>
      </c>
      <c r="E9688" s="20" t="str">
        <f>IF(ISBLANK(LeaveTracker[[#This Row],[Employee Name]]),"-----",VLOOKUP(LeaveTracker[[#This Row],[Employee Name]],'List of Employees'!$B$4:$H$767,7))</f>
        <v>CSWDO</v>
      </c>
      <c r="F9688" s="66" t="str">
        <f>IF(ISBLANK(LeaveTracker[[#This Row],[Employee Name]]),"-----",VLOOKUP(LeaveTracker[[#This Row],[Employee Name]],'List of Employees'!$B$4:$H$767,6))</f>
        <v>PERMANENT</v>
      </c>
      <c r="G9688" s="24">
        <v>45274</v>
      </c>
      <c r="H9688" s="24">
        <v>45278</v>
      </c>
      <c r="I9688" s="20" t="s">
        <v>82</v>
      </c>
      <c r="K9688" s="57" t="str">
        <f ca="1">LeaveTracker[[#This Row],[Days]]&amp;" "&amp;LeaveTracker[[#This Row],[Type of Leave]]</f>
        <v>3 VL</v>
      </c>
      <c r="L9688" s="23">
        <f ca="1">NETWORKDAYS(LeaveTracker[[#This Row],[Start Date]],LeaveTracker[[#This Row],[End Date]],lstHolidays)</f>
        <v>3</v>
      </c>
      <c r="M9688" s="27"/>
    </row>
    <row r="9689" spans="1:13" ht="30" customHeight="1" x14ac:dyDescent="0.3">
      <c r="A9689" s="27">
        <v>5430</v>
      </c>
      <c r="B9689" s="31">
        <v>45281</v>
      </c>
      <c r="C9689" s="31">
        <v>45267</v>
      </c>
      <c r="D9689" s="19" t="s">
        <v>1011</v>
      </c>
      <c r="E9689" s="20" t="str">
        <f>IF(ISBLANK(LeaveTracker[[#This Row],[Employee Name]]),"-----",VLOOKUP(LeaveTracker[[#This Row],[Employee Name]],'List of Employees'!$B$4:$H$767,7))</f>
        <v>CSWDO</v>
      </c>
      <c r="F9689" s="66" t="str">
        <f>IF(ISBLANK(LeaveTracker[[#This Row],[Employee Name]]),"-----",VLOOKUP(LeaveTracker[[#This Row],[Employee Name]],'List of Employees'!$B$4:$H$767,6))</f>
        <v>PERMANENT</v>
      </c>
      <c r="G9689" s="24">
        <v>45288</v>
      </c>
      <c r="H9689" s="24">
        <v>45289</v>
      </c>
      <c r="I9689" s="20" t="s">
        <v>82</v>
      </c>
      <c r="K9689" s="57" t="str">
        <f ca="1">LeaveTracker[[#This Row],[Days]]&amp;" "&amp;LeaveTracker[[#This Row],[Type of Leave]]</f>
        <v>2 VL</v>
      </c>
      <c r="L9689" s="23">
        <f ca="1">NETWORKDAYS(LeaveTracker[[#This Row],[Start Date]],LeaveTracker[[#This Row],[End Date]],lstHolidays)</f>
        <v>2</v>
      </c>
      <c r="M9689" s="27"/>
    </row>
    <row r="9690" spans="1:13" ht="30" customHeight="1" x14ac:dyDescent="0.3">
      <c r="A9690" s="27">
        <f>A9688+1</f>
        <v>5431</v>
      </c>
      <c r="B9690" s="31">
        <v>45282</v>
      </c>
      <c r="C9690" s="31">
        <v>45278</v>
      </c>
      <c r="D9690" s="19" t="s">
        <v>708</v>
      </c>
      <c r="E9690" s="20" t="str">
        <f>IF(ISBLANK(LeaveTracker[[#This Row],[Employee Name]]),"-----",VLOOKUP(LeaveTracker[[#This Row],[Employee Name]],'List of Employees'!$B$4:$H$767,7))</f>
        <v>CBO</v>
      </c>
      <c r="F9690" s="66" t="str">
        <f>IF(ISBLANK(LeaveTracker[[#This Row],[Employee Name]]),"-----",VLOOKUP(LeaveTracker[[#This Row],[Employee Name]],'List of Employees'!$B$4:$H$767,6))</f>
        <v>PERMANENT</v>
      </c>
      <c r="G9690" s="24">
        <v>45282</v>
      </c>
      <c r="H9690" s="24">
        <v>45282</v>
      </c>
      <c r="I9690" s="20" t="s">
        <v>297</v>
      </c>
      <c r="J9690" s="42" t="s">
        <v>1000</v>
      </c>
      <c r="K9690" s="57" t="str">
        <f ca="1">LeaveTracker[[#This Row],[Days]]&amp;" "&amp;LeaveTracker[[#This Row],[Type of Leave]]</f>
        <v>1 OTHER</v>
      </c>
      <c r="L9690" s="23">
        <f ca="1">NETWORKDAYS(LeaveTracker[[#This Row],[Start Date]],LeaveTracker[[#This Row],[End Date]],lstHolidays)</f>
        <v>1</v>
      </c>
      <c r="M9690" s="27"/>
    </row>
    <row r="9691" spans="1:13" ht="30" customHeight="1" x14ac:dyDescent="0.3">
      <c r="A9691" s="27">
        <v>5431</v>
      </c>
      <c r="B9691" s="31">
        <v>45282</v>
      </c>
      <c r="C9691" s="31">
        <v>45278</v>
      </c>
      <c r="D9691" s="19" t="s">
        <v>708</v>
      </c>
      <c r="E9691" s="20" t="str">
        <f>IF(ISBLANK(LeaveTracker[[#This Row],[Employee Name]]),"-----",VLOOKUP(LeaveTracker[[#This Row],[Employee Name]],'List of Employees'!$B$4:$H$767,7))</f>
        <v>CBO</v>
      </c>
      <c r="F9691" s="66" t="str">
        <f>IF(ISBLANK(LeaveTracker[[#This Row],[Employee Name]]),"-----",VLOOKUP(LeaveTracker[[#This Row],[Employee Name]],'List of Employees'!$B$4:$H$767,6))</f>
        <v>PERMANENT</v>
      </c>
      <c r="G9691" s="24">
        <v>45289</v>
      </c>
      <c r="H9691" s="24">
        <v>45289</v>
      </c>
      <c r="I9691" s="20" t="s">
        <v>297</v>
      </c>
      <c r="J9691" s="42" t="s">
        <v>1000</v>
      </c>
      <c r="K9691" s="57" t="str">
        <f ca="1">LeaveTracker[[#This Row],[Days]]&amp;" "&amp;LeaveTracker[[#This Row],[Type of Leave]]</f>
        <v>1 OTHER</v>
      </c>
      <c r="L9691" s="23">
        <f ca="1">NETWORKDAYS(LeaveTracker[[#This Row],[Start Date]],LeaveTracker[[#This Row],[End Date]],lstHolidays)</f>
        <v>1</v>
      </c>
      <c r="M9691" s="27"/>
    </row>
    <row r="9692" spans="1:13" ht="30" customHeight="1" x14ac:dyDescent="0.3">
      <c r="A9692" s="27">
        <f>A9690+1</f>
        <v>5432</v>
      </c>
      <c r="B9692" s="31">
        <v>45282</v>
      </c>
      <c r="C9692" s="31">
        <v>45273</v>
      </c>
      <c r="D9692" s="19" t="s">
        <v>1778</v>
      </c>
      <c r="E9692" s="20" t="str">
        <f>IF(ISBLANK(LeaveTracker[[#This Row],[Employee Name]]),"-----",VLOOKUP(LeaveTracker[[#This Row],[Employee Name]],'List of Employees'!$B$4:$H$767,7))</f>
        <v>EEO/CITY MARKET</v>
      </c>
      <c r="F9692" s="66" t="str">
        <f>IF(ISBLANK(LeaveTracker[[#This Row],[Employee Name]]),"-----",VLOOKUP(LeaveTracker[[#This Row],[Employee Name]],'List of Employees'!$B$4:$H$767,6))</f>
        <v>CASUAL</v>
      </c>
      <c r="G9692" s="24">
        <v>45270</v>
      </c>
      <c r="H9692" s="24">
        <v>45270</v>
      </c>
      <c r="I9692" s="20" t="s">
        <v>81</v>
      </c>
      <c r="K9692" s="57" t="str">
        <f>LeaveTracker[[#This Row],[Days]]&amp;" "&amp;LeaveTracker[[#This Row],[Type of Leave]]</f>
        <v>1 SL</v>
      </c>
      <c r="L9692" s="23">
        <v>1</v>
      </c>
      <c r="M9692" s="27"/>
    </row>
    <row r="9693" spans="1:13" ht="30" customHeight="1" x14ac:dyDescent="0.3">
      <c r="A9693" s="27">
        <f t="shared" ref="A9693:A9750" si="124">A9692+1</f>
        <v>5433</v>
      </c>
      <c r="B9693" s="31">
        <v>45282</v>
      </c>
      <c r="C9693" s="31">
        <v>45279</v>
      </c>
      <c r="D9693" s="19" t="s">
        <v>711</v>
      </c>
      <c r="E9693" s="20" t="str">
        <f>IF(ISBLANK(LeaveTracker[[#This Row],[Employee Name]]),"-----",VLOOKUP(LeaveTracker[[#This Row],[Employee Name]],'List of Employees'!$B$4:$H$767,7))</f>
        <v>CBO</v>
      </c>
      <c r="F9693" s="66" t="str">
        <f>IF(ISBLANK(LeaveTracker[[#This Row],[Employee Name]]),"-----",VLOOKUP(LeaveTracker[[#This Row],[Employee Name]],'List of Employees'!$B$4:$H$767,6))</f>
        <v>PERMANENT</v>
      </c>
      <c r="G9693" s="24">
        <v>45264</v>
      </c>
      <c r="H9693" s="24">
        <v>45264</v>
      </c>
      <c r="I9693" s="20" t="s">
        <v>81</v>
      </c>
      <c r="K9693" s="57" t="str">
        <f ca="1">LeaveTracker[[#This Row],[Days]]&amp;" "&amp;LeaveTracker[[#This Row],[Type of Leave]]</f>
        <v>1 SL</v>
      </c>
      <c r="L9693" s="23">
        <f ca="1">NETWORKDAYS(LeaveTracker[[#This Row],[Start Date]],LeaveTracker[[#This Row],[End Date]],lstHolidays)</f>
        <v>1</v>
      </c>
      <c r="M9693" s="27"/>
    </row>
    <row r="9694" spans="1:13" ht="30" customHeight="1" x14ac:dyDescent="0.3">
      <c r="A9694" s="27">
        <f t="shared" si="124"/>
        <v>5434</v>
      </c>
      <c r="B9694" s="31">
        <v>45282</v>
      </c>
      <c r="C9694" s="31">
        <v>45275</v>
      </c>
      <c r="D9694" s="19" t="s">
        <v>711</v>
      </c>
      <c r="E9694" s="20" t="str">
        <f>IF(ISBLANK(LeaveTracker[[#This Row],[Employee Name]]),"-----",VLOOKUP(LeaveTracker[[#This Row],[Employee Name]],'List of Employees'!$B$4:$H$767,7))</f>
        <v>CBO</v>
      </c>
      <c r="F9694" s="66" t="str">
        <f>IF(ISBLANK(LeaveTracker[[#This Row],[Employee Name]]),"-----",VLOOKUP(LeaveTracker[[#This Row],[Employee Name]],'List of Employees'!$B$4:$H$767,6))</f>
        <v>PERMANENT</v>
      </c>
      <c r="G9694" s="24">
        <v>45278</v>
      </c>
      <c r="H9694" s="24">
        <v>45278</v>
      </c>
      <c r="I9694" s="20" t="s">
        <v>297</v>
      </c>
      <c r="J9694" s="42" t="s">
        <v>1000</v>
      </c>
      <c r="K9694" s="57" t="str">
        <f ca="1">LeaveTracker[[#This Row],[Days]]&amp;" "&amp;LeaveTracker[[#This Row],[Type of Leave]]</f>
        <v>1 OTHER</v>
      </c>
      <c r="L9694" s="23">
        <f ca="1">NETWORKDAYS(LeaveTracker[[#This Row],[Start Date]],LeaveTracker[[#This Row],[End Date]],lstHolidays)</f>
        <v>1</v>
      </c>
      <c r="M9694" s="27"/>
    </row>
    <row r="9695" spans="1:13" ht="30" customHeight="1" x14ac:dyDescent="0.3">
      <c r="A9695" s="27">
        <f t="shared" si="124"/>
        <v>5435</v>
      </c>
      <c r="B9695" s="31">
        <v>45282</v>
      </c>
      <c r="C9695" s="31">
        <v>45272</v>
      </c>
      <c r="D9695" s="19" t="s">
        <v>611</v>
      </c>
      <c r="E9695" s="20" t="str">
        <f>IF(ISBLANK(LeaveTracker[[#This Row],[Employee Name]]),"-----",VLOOKUP(LeaveTracker[[#This Row],[Employee Name]],'List of Employees'!$B$4:$H$767,7))</f>
        <v>CBO</v>
      </c>
      <c r="F9695" s="66" t="str">
        <f>IF(ISBLANK(LeaveTracker[[#This Row],[Employee Name]]),"-----",VLOOKUP(LeaveTracker[[#This Row],[Employee Name]],'List of Employees'!$B$4:$H$767,6))</f>
        <v>PERMANENT</v>
      </c>
      <c r="G9695" s="24">
        <v>45278</v>
      </c>
      <c r="H9695" s="24">
        <v>45278</v>
      </c>
      <c r="I9695" s="20" t="s">
        <v>297</v>
      </c>
      <c r="J9695" s="42" t="s">
        <v>1000</v>
      </c>
      <c r="K9695" s="57" t="str">
        <f ca="1">LeaveTracker[[#This Row],[Days]]&amp;" "&amp;LeaveTracker[[#This Row],[Type of Leave]]</f>
        <v>1 OTHER</v>
      </c>
      <c r="L9695" s="23">
        <f ca="1">NETWORKDAYS(LeaveTracker[[#This Row],[Start Date]],LeaveTracker[[#This Row],[End Date]],lstHolidays)</f>
        <v>1</v>
      </c>
      <c r="M9695" s="27"/>
    </row>
    <row r="9696" spans="1:13" ht="30" customHeight="1" x14ac:dyDescent="0.3">
      <c r="A9696" s="27">
        <f t="shared" si="124"/>
        <v>5436</v>
      </c>
      <c r="B9696" s="31">
        <v>45282</v>
      </c>
      <c r="C9696" s="31">
        <v>45279</v>
      </c>
      <c r="D9696" s="19" t="s">
        <v>1187</v>
      </c>
      <c r="E9696" s="20" t="str">
        <f>IF(ISBLANK(LeaveTracker[[#This Row],[Employee Name]]),"-----",VLOOKUP(LeaveTracker[[#This Row],[Employee Name]],'List of Employees'!$B$4:$H$767,7))</f>
        <v>BUDGET</v>
      </c>
      <c r="F9696" s="66" t="str">
        <f>IF(ISBLANK(LeaveTracker[[#This Row],[Employee Name]]),"-----",VLOOKUP(LeaveTracker[[#This Row],[Employee Name]],'List of Employees'!$B$4:$H$767,6))</f>
        <v>PERMANENT</v>
      </c>
      <c r="G9696" s="24">
        <v>45282</v>
      </c>
      <c r="H9696" s="24">
        <v>45282</v>
      </c>
      <c r="I9696" s="20" t="s">
        <v>82</v>
      </c>
      <c r="K9696" s="57" t="str">
        <f ca="1">LeaveTracker[[#This Row],[Days]]&amp;" "&amp;LeaveTracker[[#This Row],[Type of Leave]]</f>
        <v>1 VL</v>
      </c>
      <c r="L9696" s="23">
        <f ca="1">NETWORKDAYS(LeaveTracker[[#This Row],[Start Date]],LeaveTracker[[#This Row],[End Date]],lstHolidays)</f>
        <v>1</v>
      </c>
      <c r="M9696" s="27"/>
    </row>
    <row r="9697" spans="1:13" ht="30" customHeight="1" x14ac:dyDescent="0.3">
      <c r="A9697" s="27">
        <v>5436</v>
      </c>
      <c r="B9697" s="31">
        <v>45282</v>
      </c>
      <c r="C9697" s="31">
        <v>45279</v>
      </c>
      <c r="D9697" s="19" t="s">
        <v>1187</v>
      </c>
      <c r="E9697" s="20" t="str">
        <f>IF(ISBLANK(LeaveTracker[[#This Row],[Employee Name]]),"-----",VLOOKUP(LeaveTracker[[#This Row],[Employee Name]],'List of Employees'!$B$4:$H$767,7))</f>
        <v>BUDGET</v>
      </c>
      <c r="F9697" s="66" t="str">
        <f>IF(ISBLANK(LeaveTracker[[#This Row],[Employee Name]]),"-----",VLOOKUP(LeaveTracker[[#This Row],[Employee Name]],'List of Employees'!$B$4:$H$767,6))</f>
        <v>PERMANENT</v>
      </c>
      <c r="G9697" s="24">
        <v>45289</v>
      </c>
      <c r="H9697" s="24">
        <v>45289</v>
      </c>
      <c r="I9697" s="20" t="s">
        <v>82</v>
      </c>
      <c r="K9697" s="57" t="str">
        <f ca="1">LeaveTracker[[#This Row],[Days]]&amp;" "&amp;LeaveTracker[[#This Row],[Type of Leave]]</f>
        <v>1 VL</v>
      </c>
      <c r="L9697" s="23">
        <f ca="1">NETWORKDAYS(LeaveTracker[[#This Row],[Start Date]],LeaveTracker[[#This Row],[End Date]],lstHolidays)</f>
        <v>1</v>
      </c>
      <c r="M9697" s="27"/>
    </row>
    <row r="9698" spans="1:13" ht="30" customHeight="1" x14ac:dyDescent="0.3">
      <c r="A9698" s="27">
        <f>A9696+1</f>
        <v>5437</v>
      </c>
      <c r="B9698" s="31">
        <v>45282</v>
      </c>
      <c r="C9698" s="31">
        <v>45279</v>
      </c>
      <c r="D9698" s="19" t="s">
        <v>2617</v>
      </c>
      <c r="E9698" s="20" t="str">
        <f>IF(ISBLANK(LeaveTracker[[#This Row],[Employee Name]]),"-----",VLOOKUP(LeaveTracker[[#This Row],[Employee Name]],'List of Employees'!$B$4:$H$767,7))</f>
        <v>CBO</v>
      </c>
      <c r="F9698" s="66" t="str">
        <f>IF(ISBLANK(LeaveTracker[[#This Row],[Employee Name]]),"-----",VLOOKUP(LeaveTracker[[#This Row],[Employee Name]],'List of Employees'!$B$4:$H$767,6))</f>
        <v>PERMANENT</v>
      </c>
      <c r="G9698" s="24">
        <v>45289</v>
      </c>
      <c r="H9698" s="24">
        <v>45289</v>
      </c>
      <c r="I9698" s="20" t="s">
        <v>297</v>
      </c>
      <c r="J9698" s="42" t="s">
        <v>1000</v>
      </c>
      <c r="K9698" s="57" t="str">
        <f ca="1">LeaveTracker[[#This Row],[Days]]&amp;" "&amp;LeaveTracker[[#This Row],[Type of Leave]]</f>
        <v>1 OTHER</v>
      </c>
      <c r="L9698" s="23">
        <f ca="1">NETWORKDAYS(LeaveTracker[[#This Row],[Start Date]],LeaveTracker[[#This Row],[End Date]],lstHolidays)</f>
        <v>1</v>
      </c>
      <c r="M9698" s="27"/>
    </row>
    <row r="9699" spans="1:13" ht="30" customHeight="1" x14ac:dyDescent="0.3">
      <c r="A9699" s="27">
        <f t="shared" si="124"/>
        <v>5438</v>
      </c>
      <c r="B9699" s="31">
        <v>45282</v>
      </c>
      <c r="C9699" s="31">
        <v>45278</v>
      </c>
      <c r="D9699" s="19" t="s">
        <v>2466</v>
      </c>
      <c r="E9699" s="20" t="str">
        <f>IF(ISBLANK(LeaveTracker[[#This Row],[Employee Name]]),"-----",VLOOKUP(LeaveTracker[[#This Row],[Employee Name]],'List of Employees'!$B$4:$H$767,7))</f>
        <v>CSWDO</v>
      </c>
      <c r="F9699" s="66" t="str">
        <f>IF(ISBLANK(LeaveTracker[[#This Row],[Employee Name]]),"-----",VLOOKUP(LeaveTracker[[#This Row],[Employee Name]],'List of Employees'!$B$4:$H$767,6))</f>
        <v>PERMANENT</v>
      </c>
      <c r="G9699" s="24">
        <v>45287</v>
      </c>
      <c r="H9699" s="24">
        <v>45289</v>
      </c>
      <c r="I9699" s="20" t="s">
        <v>82</v>
      </c>
      <c r="K9699" s="57" t="str">
        <f ca="1">LeaveTracker[[#This Row],[Days]]&amp;" "&amp;LeaveTracker[[#This Row],[Type of Leave]]</f>
        <v>3 VL</v>
      </c>
      <c r="L9699" s="23">
        <f ca="1">NETWORKDAYS(LeaveTracker[[#This Row],[Start Date]],LeaveTracker[[#This Row],[End Date]],lstHolidays)</f>
        <v>3</v>
      </c>
      <c r="M9699" s="27"/>
    </row>
    <row r="9700" spans="1:13" ht="30" customHeight="1" x14ac:dyDescent="0.3">
      <c r="A9700" s="27">
        <f t="shared" si="124"/>
        <v>5439</v>
      </c>
      <c r="B9700" s="31">
        <v>45282</v>
      </c>
      <c r="C9700" s="31">
        <v>45278</v>
      </c>
      <c r="D9700" s="19" t="s">
        <v>2402</v>
      </c>
      <c r="E9700" s="20" t="str">
        <f>IF(ISBLANK(LeaveTracker[[#This Row],[Employee Name]]),"-----",VLOOKUP(LeaveTracker[[#This Row],[Employee Name]],'List of Employees'!$B$4:$H$767,7))</f>
        <v>CSWDO</v>
      </c>
      <c r="F9700" s="66" t="str">
        <f>IF(ISBLANK(LeaveTracker[[#This Row],[Employee Name]]),"-----",VLOOKUP(LeaveTracker[[#This Row],[Employee Name]],'List of Employees'!$B$4:$H$767,6))</f>
        <v>PERMANENT</v>
      </c>
      <c r="G9700" s="24">
        <v>45287</v>
      </c>
      <c r="H9700" s="24">
        <v>45289</v>
      </c>
      <c r="I9700" s="20" t="s">
        <v>82</v>
      </c>
      <c r="K9700" s="57" t="str">
        <f ca="1">LeaveTracker[[#This Row],[Days]]&amp;" "&amp;LeaveTracker[[#This Row],[Type of Leave]]</f>
        <v>3 VL</v>
      </c>
      <c r="L9700" s="23">
        <f ca="1">NETWORKDAYS(LeaveTracker[[#This Row],[Start Date]],LeaveTracker[[#This Row],[End Date]],lstHolidays)</f>
        <v>3</v>
      </c>
      <c r="M9700" s="27"/>
    </row>
    <row r="9701" spans="1:13" ht="30" customHeight="1" x14ac:dyDescent="0.3">
      <c r="A9701" s="27">
        <f t="shared" si="124"/>
        <v>5440</v>
      </c>
      <c r="B9701" s="31">
        <v>45282</v>
      </c>
      <c r="C9701" s="31">
        <v>45278</v>
      </c>
      <c r="D9701" s="19" t="s">
        <v>2520</v>
      </c>
      <c r="E9701" s="20" t="str">
        <f>IF(ISBLANK(LeaveTracker[[#This Row],[Employee Name]]),"-----",VLOOKUP(LeaveTracker[[#This Row],[Employee Name]],'List of Employees'!$B$4:$H$767,7))</f>
        <v>CSWDO</v>
      </c>
      <c r="F9701" s="66" t="str">
        <f>IF(ISBLANK(LeaveTracker[[#This Row],[Employee Name]]),"-----",VLOOKUP(LeaveTracker[[#This Row],[Employee Name]],'List of Employees'!$B$4:$H$767,6))</f>
        <v>PERMANENT</v>
      </c>
      <c r="G9701" s="24">
        <v>45282</v>
      </c>
      <c r="H9701" s="24">
        <v>45282</v>
      </c>
      <c r="I9701" s="20" t="s">
        <v>297</v>
      </c>
      <c r="J9701" s="42" t="s">
        <v>1000</v>
      </c>
      <c r="K9701" s="57" t="str">
        <f ca="1">LeaveTracker[[#This Row],[Days]]&amp;" "&amp;LeaveTracker[[#This Row],[Type of Leave]]</f>
        <v>1 OTHER</v>
      </c>
      <c r="L9701" s="23">
        <f ca="1">NETWORKDAYS(LeaveTracker[[#This Row],[Start Date]],LeaveTracker[[#This Row],[End Date]],lstHolidays)</f>
        <v>1</v>
      </c>
      <c r="M9701" s="27"/>
    </row>
    <row r="9702" spans="1:13" ht="30" customHeight="1" x14ac:dyDescent="0.3">
      <c r="A9702" s="27">
        <f t="shared" si="124"/>
        <v>5441</v>
      </c>
      <c r="B9702" s="31">
        <v>45282</v>
      </c>
      <c r="C9702" s="31">
        <v>45278</v>
      </c>
      <c r="D9702" s="19" t="s">
        <v>2513</v>
      </c>
      <c r="E9702" s="20" t="str">
        <f>IF(ISBLANK(LeaveTracker[[#This Row],[Employee Name]]),"-----",VLOOKUP(LeaveTracker[[#This Row],[Employee Name]],'List of Employees'!$B$4:$H$767,7))</f>
        <v>CSWDO</v>
      </c>
      <c r="F9702" s="66" t="str">
        <f>IF(ISBLANK(LeaveTracker[[#This Row],[Employee Name]]),"-----",VLOOKUP(LeaveTracker[[#This Row],[Employee Name]],'List of Employees'!$B$4:$H$767,6))</f>
        <v>PERMANENT</v>
      </c>
      <c r="G9702" s="24">
        <v>45287</v>
      </c>
      <c r="H9702" s="24">
        <v>45289</v>
      </c>
      <c r="I9702" s="20" t="s">
        <v>82</v>
      </c>
      <c r="K9702" s="57" t="str">
        <f ca="1">LeaveTracker[[#This Row],[Days]]&amp;" "&amp;LeaveTracker[[#This Row],[Type of Leave]]</f>
        <v>3 VL</v>
      </c>
      <c r="L9702" s="23">
        <f ca="1">NETWORKDAYS(LeaveTracker[[#This Row],[Start Date]],LeaveTracker[[#This Row],[End Date]],lstHolidays)</f>
        <v>3</v>
      </c>
      <c r="M9702" s="27"/>
    </row>
    <row r="9703" spans="1:13" ht="30" customHeight="1" x14ac:dyDescent="0.3">
      <c r="A9703" s="27">
        <f t="shared" si="124"/>
        <v>5442</v>
      </c>
      <c r="B9703" s="31">
        <v>45282</v>
      </c>
      <c r="C9703" s="31">
        <v>45279</v>
      </c>
      <c r="D9703" s="19" t="s">
        <v>2432</v>
      </c>
      <c r="E9703" s="20" t="str">
        <f>IF(ISBLANK(LeaveTracker[[#This Row],[Employee Name]]),"-----",VLOOKUP(LeaveTracker[[#This Row],[Employee Name]],'List of Employees'!$B$4:$H$767,7))</f>
        <v>CSWDO</v>
      </c>
      <c r="F9703" s="66" t="str">
        <f>IF(ISBLANK(LeaveTracker[[#This Row],[Employee Name]]),"-----",VLOOKUP(LeaveTracker[[#This Row],[Employee Name]],'List of Employees'!$B$4:$H$767,6))</f>
        <v>PERMANENT</v>
      </c>
      <c r="G9703" s="24">
        <v>45281</v>
      </c>
      <c r="H9703" s="24">
        <v>45281</v>
      </c>
      <c r="I9703" s="20" t="s">
        <v>297</v>
      </c>
      <c r="J9703" s="42" t="s">
        <v>1000</v>
      </c>
      <c r="K9703" s="57" t="str">
        <f ca="1">LeaveTracker[[#This Row],[Days]]&amp;" "&amp;LeaveTracker[[#This Row],[Type of Leave]]</f>
        <v>1 OTHER</v>
      </c>
      <c r="L9703" s="23">
        <f ca="1">NETWORKDAYS(LeaveTracker[[#This Row],[Start Date]],LeaveTracker[[#This Row],[End Date]],lstHolidays)</f>
        <v>1</v>
      </c>
      <c r="M9703" s="27"/>
    </row>
    <row r="9704" spans="1:13" ht="30" customHeight="1" x14ac:dyDescent="0.3">
      <c r="A9704" s="27">
        <f t="shared" si="124"/>
        <v>5443</v>
      </c>
      <c r="B9704" s="31">
        <v>45282</v>
      </c>
      <c r="C9704" s="31">
        <v>45278</v>
      </c>
      <c r="D9704" s="19" t="s">
        <v>614</v>
      </c>
      <c r="E9704" s="20" t="str">
        <f>IF(ISBLANK(LeaveTracker[[#This Row],[Employee Name]]),"-----",VLOOKUP(LeaveTracker[[#This Row],[Employee Name]],'List of Employees'!$B$4:$H$767,7))</f>
        <v>CBO</v>
      </c>
      <c r="F9704" s="66" t="str">
        <f>IF(ISBLANK(LeaveTracker[[#This Row],[Employee Name]]),"-----",VLOOKUP(LeaveTracker[[#This Row],[Employee Name]],'List of Employees'!$B$4:$H$767,6))</f>
        <v>PERMANENT</v>
      </c>
      <c r="G9704" s="24">
        <v>45282</v>
      </c>
      <c r="H9704" s="24">
        <v>45282</v>
      </c>
      <c r="I9704" s="20" t="s">
        <v>297</v>
      </c>
      <c r="J9704" s="42" t="s">
        <v>1000</v>
      </c>
      <c r="K9704" s="57" t="str">
        <f ca="1">LeaveTracker[[#This Row],[Days]]&amp;" "&amp;LeaveTracker[[#This Row],[Type of Leave]]</f>
        <v>1 OTHER</v>
      </c>
      <c r="L9704" s="23">
        <f ca="1">NETWORKDAYS(LeaveTracker[[#This Row],[Start Date]],LeaveTracker[[#This Row],[End Date]],lstHolidays)</f>
        <v>1</v>
      </c>
      <c r="M9704" s="27"/>
    </row>
    <row r="9705" spans="1:13" ht="30" customHeight="1" x14ac:dyDescent="0.3">
      <c r="A9705" s="27">
        <v>5443</v>
      </c>
      <c r="B9705" s="31">
        <v>45282</v>
      </c>
      <c r="C9705" s="31">
        <v>45278</v>
      </c>
      <c r="D9705" s="19" t="s">
        <v>614</v>
      </c>
      <c r="E9705" s="20" t="str">
        <f>IF(ISBLANK(LeaveTracker[[#This Row],[Employee Name]]),"-----",VLOOKUP(LeaveTracker[[#This Row],[Employee Name]],'List of Employees'!$B$4:$H$767,7))</f>
        <v>CBO</v>
      </c>
      <c r="F9705" s="66" t="str">
        <f>IF(ISBLANK(LeaveTracker[[#This Row],[Employee Name]]),"-----",VLOOKUP(LeaveTracker[[#This Row],[Employee Name]],'List of Employees'!$B$4:$H$767,6))</f>
        <v>PERMANENT</v>
      </c>
      <c r="G9705" s="24">
        <v>45289</v>
      </c>
      <c r="H9705" s="24">
        <v>45289</v>
      </c>
      <c r="I9705" s="20" t="s">
        <v>297</v>
      </c>
      <c r="J9705" s="42" t="s">
        <v>1000</v>
      </c>
      <c r="K9705" s="57" t="str">
        <f ca="1">LeaveTracker[[#This Row],[Days]]&amp;" "&amp;LeaveTracker[[#This Row],[Type of Leave]]</f>
        <v>1 OTHER</v>
      </c>
      <c r="L9705" s="23">
        <f ca="1">NETWORKDAYS(LeaveTracker[[#This Row],[Start Date]],LeaveTracker[[#This Row],[End Date]],lstHolidays)</f>
        <v>1</v>
      </c>
      <c r="M9705" s="27"/>
    </row>
    <row r="9706" spans="1:13" ht="30" customHeight="1" x14ac:dyDescent="0.3">
      <c r="A9706" s="27">
        <f>A9704+1</f>
        <v>5444</v>
      </c>
      <c r="B9706" s="31">
        <v>45282</v>
      </c>
      <c r="C9706" s="31">
        <v>45279</v>
      </c>
      <c r="D9706" s="19" t="s">
        <v>1778</v>
      </c>
      <c r="E9706" s="20" t="str">
        <f>IF(ISBLANK(LeaveTracker[[#This Row],[Employee Name]]),"-----",VLOOKUP(LeaveTracker[[#This Row],[Employee Name]],'List of Employees'!$B$4:$H$767,7))</f>
        <v>EEO/CITY MARKET</v>
      </c>
      <c r="F9706" s="66" t="str">
        <f>IF(ISBLANK(LeaveTracker[[#This Row],[Employee Name]]),"-----",VLOOKUP(LeaveTracker[[#This Row],[Employee Name]],'List of Employees'!$B$4:$H$767,6))</f>
        <v>CASUAL</v>
      </c>
      <c r="G9706" s="24">
        <v>45278</v>
      </c>
      <c r="H9706" s="24">
        <v>45278</v>
      </c>
      <c r="I9706" s="20" t="s">
        <v>81</v>
      </c>
      <c r="K9706" s="57" t="str">
        <f ca="1">LeaveTracker[[#This Row],[Days]]&amp;" "&amp;LeaveTracker[[#This Row],[Type of Leave]]</f>
        <v>1 SL</v>
      </c>
      <c r="L9706" s="23">
        <f ca="1">NETWORKDAYS(LeaveTracker[[#This Row],[Start Date]],LeaveTracker[[#This Row],[End Date]],lstHolidays)</f>
        <v>1</v>
      </c>
      <c r="M9706" s="27"/>
    </row>
    <row r="9707" spans="1:13" ht="30" customHeight="1" x14ac:dyDescent="0.3">
      <c r="A9707" s="27">
        <f t="shared" si="124"/>
        <v>5445</v>
      </c>
      <c r="B9707" s="31">
        <v>45282</v>
      </c>
      <c r="C9707" s="31">
        <v>45281</v>
      </c>
      <c r="D9707" s="19" t="s">
        <v>406</v>
      </c>
      <c r="E9707" s="20" t="str">
        <f>IF(ISBLANK(LeaveTracker[[#This Row],[Employee Name]]),"-----",VLOOKUP(LeaveTracker[[#This Row],[Employee Name]],'List of Employees'!$B$4:$H$767,7))</f>
        <v>CTO</v>
      </c>
      <c r="F9707" s="66" t="str">
        <f>IF(ISBLANK(LeaveTracker[[#This Row],[Employee Name]]),"-----",VLOOKUP(LeaveTracker[[#This Row],[Employee Name]],'List of Employees'!$B$4:$H$767,6))</f>
        <v>PERMANENT</v>
      </c>
      <c r="G9707" s="24">
        <v>45288</v>
      </c>
      <c r="H9707" s="24">
        <v>45288</v>
      </c>
      <c r="I9707" s="20" t="s">
        <v>82</v>
      </c>
      <c r="K9707" s="57" t="str">
        <f ca="1">LeaveTracker[[#This Row],[Days]]&amp;" "&amp;LeaveTracker[[#This Row],[Type of Leave]]</f>
        <v>1 VL</v>
      </c>
      <c r="L9707" s="23">
        <f ca="1">NETWORKDAYS(LeaveTracker[[#This Row],[Start Date]],LeaveTracker[[#This Row],[End Date]],lstHolidays)</f>
        <v>1</v>
      </c>
      <c r="M9707" s="27"/>
    </row>
    <row r="9708" spans="1:13" ht="30" customHeight="1" x14ac:dyDescent="0.3">
      <c r="A9708" s="27">
        <f t="shared" si="124"/>
        <v>5446</v>
      </c>
      <c r="B9708" s="31">
        <v>45282</v>
      </c>
      <c r="C9708" s="31">
        <v>45281</v>
      </c>
      <c r="D9708" s="19" t="s">
        <v>1293</v>
      </c>
      <c r="E9708" s="20" t="str">
        <f>IF(ISBLANK(LeaveTracker[[#This Row],[Employee Name]]),"-----",VLOOKUP(LeaveTracker[[#This Row],[Employee Name]],'List of Employees'!$B$4:$H$767,7))</f>
        <v>CTO</v>
      </c>
      <c r="F9708" s="66" t="str">
        <f>IF(ISBLANK(LeaveTracker[[#This Row],[Employee Name]]),"-----",VLOOKUP(LeaveTracker[[#This Row],[Employee Name]],'List of Employees'!$B$4:$H$767,6))</f>
        <v>PERMANENT</v>
      </c>
      <c r="G9708" s="24">
        <v>45288</v>
      </c>
      <c r="H9708" s="24">
        <v>45289</v>
      </c>
      <c r="I9708" s="20" t="s">
        <v>82</v>
      </c>
      <c r="K9708" s="57" t="str">
        <f ca="1">LeaveTracker[[#This Row],[Days]]&amp;" "&amp;LeaveTracker[[#This Row],[Type of Leave]]</f>
        <v>2 VL</v>
      </c>
      <c r="L9708" s="23">
        <f ca="1">NETWORKDAYS(LeaveTracker[[#This Row],[Start Date]],LeaveTracker[[#This Row],[End Date]],lstHolidays)</f>
        <v>2</v>
      </c>
      <c r="M9708" s="27"/>
    </row>
    <row r="9709" spans="1:13" ht="30" customHeight="1" x14ac:dyDescent="0.3">
      <c r="A9709" s="27">
        <f t="shared" si="124"/>
        <v>5447</v>
      </c>
      <c r="B9709" s="31">
        <v>45282</v>
      </c>
      <c r="C9709" s="31">
        <v>45281</v>
      </c>
      <c r="D9709" s="19" t="s">
        <v>759</v>
      </c>
      <c r="E9709" s="20" t="str">
        <f>IF(ISBLANK(LeaveTracker[[#This Row],[Employee Name]]),"-----",VLOOKUP(LeaveTracker[[#This Row],[Employee Name]],'List of Employees'!$B$4:$H$767,7))</f>
        <v>CTO</v>
      </c>
      <c r="F9709" s="66" t="str">
        <f>IF(ISBLANK(LeaveTracker[[#This Row],[Employee Name]]),"-----",VLOOKUP(LeaveTracker[[#This Row],[Employee Name]],'List of Employees'!$B$4:$H$767,6))</f>
        <v>PERMANENT</v>
      </c>
      <c r="G9709" s="24">
        <v>45287</v>
      </c>
      <c r="H9709" s="24">
        <v>45288</v>
      </c>
      <c r="I9709" s="20" t="s">
        <v>82</v>
      </c>
      <c r="K9709" s="57" t="str">
        <f ca="1">LeaveTracker[[#This Row],[Days]]&amp;" "&amp;LeaveTracker[[#This Row],[Type of Leave]]</f>
        <v>2 VL</v>
      </c>
      <c r="L9709" s="23">
        <f ca="1">NETWORKDAYS(LeaveTracker[[#This Row],[Start Date]],LeaveTracker[[#This Row],[End Date]],lstHolidays)</f>
        <v>2</v>
      </c>
      <c r="M9709" s="27"/>
    </row>
    <row r="9710" spans="1:13" ht="30" customHeight="1" x14ac:dyDescent="0.3">
      <c r="A9710" s="27">
        <f t="shared" si="124"/>
        <v>5448</v>
      </c>
      <c r="B9710" s="31">
        <v>45282</v>
      </c>
      <c r="C9710" s="31">
        <v>45278</v>
      </c>
      <c r="D9710" s="19" t="s">
        <v>1789</v>
      </c>
      <c r="E9710" s="20" t="str">
        <f>IF(ISBLANK(LeaveTracker[[#This Row],[Employee Name]]),"-----",VLOOKUP(LeaveTracker[[#This Row],[Employee Name]],'List of Employees'!$B$4:$H$767,7))</f>
        <v>CENRO</v>
      </c>
      <c r="F9710" s="66" t="str">
        <f>IF(ISBLANK(LeaveTracker[[#This Row],[Employee Name]]),"-----",VLOOKUP(LeaveTracker[[#This Row],[Employee Name]],'List of Employees'!$B$4:$H$767,6))</f>
        <v>CASUAL</v>
      </c>
      <c r="G9710" s="24">
        <v>45285</v>
      </c>
      <c r="H9710" s="24">
        <v>45290</v>
      </c>
      <c r="I9710" s="20" t="s">
        <v>82</v>
      </c>
      <c r="K9710" s="57" t="str">
        <f>LeaveTracker[[#This Row],[Days]]&amp;" "&amp;LeaveTracker[[#This Row],[Type of Leave]]</f>
        <v>5 VL</v>
      </c>
      <c r="L9710" s="23">
        <v>5</v>
      </c>
      <c r="M9710" s="27"/>
    </row>
    <row r="9711" spans="1:13" ht="30" customHeight="1" x14ac:dyDescent="0.3">
      <c r="A9711" s="27">
        <f t="shared" si="124"/>
        <v>5449</v>
      </c>
      <c r="B9711" s="31">
        <v>45282</v>
      </c>
      <c r="C9711" s="31">
        <v>45273</v>
      </c>
      <c r="D9711" s="19" t="s">
        <v>582</v>
      </c>
      <c r="E9711" s="20" t="str">
        <f>IF(ISBLANK(LeaveTracker[[#This Row],[Employee Name]]),"-----",VLOOKUP(LeaveTracker[[#This Row],[Employee Name]],'List of Employees'!$B$4:$H$767,7))</f>
        <v>CCT</v>
      </c>
      <c r="F9711" s="66" t="str">
        <f>IF(ISBLANK(LeaveTracker[[#This Row],[Employee Name]]),"-----",VLOOKUP(LeaveTracker[[#This Row],[Employee Name]],'List of Employees'!$B$4:$H$767,6))</f>
        <v>PERMANENT</v>
      </c>
      <c r="G9711" s="24">
        <v>45268</v>
      </c>
      <c r="H9711" s="24">
        <v>45268</v>
      </c>
      <c r="I9711" s="20" t="s">
        <v>81</v>
      </c>
      <c r="K9711" s="57" t="str">
        <f>LeaveTracker[[#This Row],[Days]]&amp;" "&amp;LeaveTracker[[#This Row],[Type of Leave]]</f>
        <v>1 SL</v>
      </c>
      <c r="L9711" s="23">
        <v>1</v>
      </c>
      <c r="M9711" s="27"/>
    </row>
    <row r="9712" spans="1:13" ht="30" customHeight="1" x14ac:dyDescent="0.3">
      <c r="A9712" s="27">
        <v>5449</v>
      </c>
      <c r="B9712" s="31">
        <v>45282</v>
      </c>
      <c r="C9712" s="31">
        <v>45273</v>
      </c>
      <c r="D9712" s="19" t="s">
        <v>582</v>
      </c>
      <c r="E9712" s="20" t="str">
        <f>IF(ISBLANK(LeaveTracker[[#This Row],[Employee Name]]),"-----",VLOOKUP(LeaveTracker[[#This Row],[Employee Name]],'List of Employees'!$B$4:$H$767,7))</f>
        <v>CCT</v>
      </c>
      <c r="F9712" s="66" t="str">
        <f>IF(ISBLANK(LeaveTracker[[#This Row],[Employee Name]]),"-----",VLOOKUP(LeaveTracker[[#This Row],[Employee Name]],'List of Employees'!$B$4:$H$767,6))</f>
        <v>PERMANENT</v>
      </c>
      <c r="G9712" s="24">
        <v>45271</v>
      </c>
      <c r="H9712" s="24">
        <v>45271</v>
      </c>
      <c r="I9712" s="20" t="s">
        <v>81</v>
      </c>
      <c r="K9712" s="57" t="str">
        <f ca="1">LeaveTracker[[#This Row],[Days]]&amp;" "&amp;LeaveTracker[[#This Row],[Type of Leave]]</f>
        <v>1 SL</v>
      </c>
      <c r="L9712" s="23">
        <f ca="1">NETWORKDAYS(LeaveTracker[[#This Row],[Start Date]],LeaveTracker[[#This Row],[End Date]],lstHolidays)</f>
        <v>1</v>
      </c>
      <c r="M9712" s="27"/>
    </row>
    <row r="9713" spans="1:13" ht="30" customHeight="1" x14ac:dyDescent="0.3">
      <c r="A9713" s="27">
        <f>A9711+1</f>
        <v>5450</v>
      </c>
      <c r="B9713" s="31">
        <v>45282</v>
      </c>
      <c r="C9713" s="31">
        <v>45278</v>
      </c>
      <c r="D9713" s="19" t="s">
        <v>582</v>
      </c>
      <c r="E9713" s="20" t="str">
        <f>IF(ISBLANK(LeaveTracker[[#This Row],[Employee Name]]),"-----",VLOOKUP(LeaveTracker[[#This Row],[Employee Name]],'List of Employees'!$B$4:$H$767,7))</f>
        <v>CCT</v>
      </c>
      <c r="F9713" s="66" t="str">
        <f>IF(ISBLANK(LeaveTracker[[#This Row],[Employee Name]]),"-----",VLOOKUP(LeaveTracker[[#This Row],[Employee Name]],'List of Employees'!$B$4:$H$767,6))</f>
        <v>PERMANENT</v>
      </c>
      <c r="G9713" s="24">
        <v>45272</v>
      </c>
      <c r="H9713" s="24">
        <v>45272</v>
      </c>
      <c r="I9713" s="20" t="s">
        <v>81</v>
      </c>
      <c r="K9713" s="57" t="str">
        <f ca="1">LeaveTracker[[#This Row],[Days]]&amp;" "&amp;LeaveTracker[[#This Row],[Type of Leave]]</f>
        <v>1 SL</v>
      </c>
      <c r="L9713" s="23">
        <f ca="1">NETWORKDAYS(LeaveTracker[[#This Row],[Start Date]],LeaveTracker[[#This Row],[End Date]],lstHolidays)</f>
        <v>1</v>
      </c>
      <c r="M9713" s="27"/>
    </row>
    <row r="9714" spans="1:13" ht="30" customHeight="1" x14ac:dyDescent="0.3">
      <c r="A9714" s="27">
        <f t="shared" si="124"/>
        <v>5451</v>
      </c>
      <c r="B9714" s="31">
        <v>45282</v>
      </c>
      <c r="C9714" s="31">
        <v>45281</v>
      </c>
      <c r="D9714" s="19" t="s">
        <v>366</v>
      </c>
      <c r="E9714" s="20" t="str">
        <f>IF(ISBLANK(LeaveTracker[[#This Row],[Employee Name]]),"-----",VLOOKUP(LeaveTracker[[#This Row],[Employee Name]],'List of Employees'!$B$4:$H$767,7))</f>
        <v>CCT</v>
      </c>
      <c r="F9714" s="66" t="str">
        <f>IF(ISBLANK(LeaveTracker[[#This Row],[Employee Name]]),"-----",VLOOKUP(LeaveTracker[[#This Row],[Employee Name]],'List of Employees'!$B$4:$H$767,6))</f>
        <v>PERMANENT</v>
      </c>
      <c r="G9714" s="24">
        <v>45279</v>
      </c>
      <c r="H9714" s="24">
        <v>45279</v>
      </c>
      <c r="I9714" s="20" t="s">
        <v>81</v>
      </c>
      <c r="K9714" s="57" t="str">
        <f ca="1">LeaveTracker[[#This Row],[Days]]&amp;" "&amp;LeaveTracker[[#This Row],[Type of Leave]]</f>
        <v>1 SL</v>
      </c>
      <c r="L9714" s="23">
        <f ca="1">NETWORKDAYS(LeaveTracker[[#This Row],[Start Date]],LeaveTracker[[#This Row],[End Date]],lstHolidays)</f>
        <v>1</v>
      </c>
      <c r="M9714" s="27"/>
    </row>
    <row r="9715" spans="1:13" ht="30" customHeight="1" x14ac:dyDescent="0.3">
      <c r="A9715" s="27">
        <f t="shared" si="124"/>
        <v>5452</v>
      </c>
      <c r="B9715" s="31">
        <v>45282</v>
      </c>
      <c r="C9715" s="31">
        <v>45275</v>
      </c>
      <c r="D9715" s="19" t="s">
        <v>1967</v>
      </c>
      <c r="E9715" s="20" t="str">
        <f>IF(ISBLANK(LeaveTracker[[#This Row],[Employee Name]]),"-----",VLOOKUP(LeaveTracker[[#This Row],[Employee Name]],'List of Employees'!$B$4:$H$767,7))</f>
        <v>CHO</v>
      </c>
      <c r="F9715" s="66" t="str">
        <f>IF(ISBLANK(LeaveTracker[[#This Row],[Employee Name]]),"-----",VLOOKUP(LeaveTracker[[#This Row],[Employee Name]],'List of Employees'!$B$4:$H$767,6))</f>
        <v>PERMANENT</v>
      </c>
      <c r="G9715" s="24">
        <v>45274</v>
      </c>
      <c r="H9715" s="24">
        <v>45274</v>
      </c>
      <c r="I9715" s="20" t="s">
        <v>81</v>
      </c>
      <c r="K9715" s="57" t="str">
        <f ca="1">LeaveTracker[[#This Row],[Days]]&amp;" "&amp;LeaveTracker[[#This Row],[Type of Leave]]</f>
        <v>1 SL</v>
      </c>
      <c r="L9715" s="23">
        <f ca="1">NETWORKDAYS(LeaveTracker[[#This Row],[Start Date]],LeaveTracker[[#This Row],[End Date]],lstHolidays)</f>
        <v>1</v>
      </c>
      <c r="M9715" s="27"/>
    </row>
    <row r="9716" spans="1:13" ht="30" customHeight="1" x14ac:dyDescent="0.3">
      <c r="A9716" s="27">
        <f t="shared" si="124"/>
        <v>5453</v>
      </c>
      <c r="B9716" s="31">
        <v>45282</v>
      </c>
      <c r="C9716" s="31">
        <v>45280</v>
      </c>
      <c r="D9716" s="19" t="s">
        <v>823</v>
      </c>
      <c r="E9716" s="20" t="str">
        <f>IF(ISBLANK(LeaveTracker[[#This Row],[Employee Name]]),"-----",VLOOKUP(LeaveTracker[[#This Row],[Employee Name]],'List of Employees'!$B$4:$H$767,7))</f>
        <v>CHO</v>
      </c>
      <c r="F9716" s="66" t="str">
        <f>IF(ISBLANK(LeaveTracker[[#This Row],[Employee Name]]),"-----",VLOOKUP(LeaveTracker[[#This Row],[Employee Name]],'List of Employees'!$B$4:$H$767,6))</f>
        <v>PERMANENT</v>
      </c>
      <c r="G9716" s="24">
        <v>45279</v>
      </c>
      <c r="H9716" s="24">
        <v>45279</v>
      </c>
      <c r="I9716" s="20" t="s">
        <v>81</v>
      </c>
      <c r="K9716" s="57" t="str">
        <f ca="1">LeaveTracker[[#This Row],[Days]]&amp;" "&amp;LeaveTracker[[#This Row],[Type of Leave]]</f>
        <v>1 SL</v>
      </c>
      <c r="L9716" s="23">
        <f ca="1">NETWORKDAYS(LeaveTracker[[#This Row],[Start Date]],LeaveTracker[[#This Row],[End Date]],lstHolidays)</f>
        <v>1</v>
      </c>
      <c r="M9716" s="27"/>
    </row>
    <row r="9717" spans="1:13" ht="30" customHeight="1" x14ac:dyDescent="0.3">
      <c r="A9717" s="27">
        <f t="shared" si="124"/>
        <v>5454</v>
      </c>
      <c r="B9717" s="31">
        <v>45282</v>
      </c>
      <c r="C9717" s="31">
        <v>45280</v>
      </c>
      <c r="D9717" s="19" t="s">
        <v>472</v>
      </c>
      <c r="E9717" s="20" t="str">
        <f>IF(ISBLANK(LeaveTracker[[#This Row],[Employee Name]]),"-----",VLOOKUP(LeaveTracker[[#This Row],[Employee Name]],'List of Employees'!$B$4:$H$767,7))</f>
        <v>PIO</v>
      </c>
      <c r="F9717" s="66" t="str">
        <f>IF(ISBLANK(LeaveTracker[[#This Row],[Employee Name]]),"-----",VLOOKUP(LeaveTracker[[#This Row],[Employee Name]],'List of Employees'!$B$4:$H$767,6))</f>
        <v>PERMANENT</v>
      </c>
      <c r="G9717" s="24">
        <v>45278</v>
      </c>
      <c r="H9717" s="24">
        <v>45278</v>
      </c>
      <c r="I9717" s="20" t="s">
        <v>81</v>
      </c>
      <c r="K9717" s="57" t="str">
        <f ca="1">LeaveTracker[[#This Row],[Days]]&amp;" "&amp;LeaveTracker[[#This Row],[Type of Leave]]</f>
        <v>1 SL</v>
      </c>
      <c r="L9717" s="23">
        <f ca="1">NETWORKDAYS(LeaveTracker[[#This Row],[Start Date]],LeaveTracker[[#This Row],[End Date]],lstHolidays)</f>
        <v>1</v>
      </c>
      <c r="M9717" s="27"/>
    </row>
    <row r="9718" spans="1:13" ht="30" customHeight="1" x14ac:dyDescent="0.3">
      <c r="A9718" s="27">
        <f t="shared" si="124"/>
        <v>5455</v>
      </c>
      <c r="B9718" s="31">
        <v>45282</v>
      </c>
      <c r="C9718" s="31">
        <v>45278</v>
      </c>
      <c r="D9718" s="19" t="s">
        <v>1825</v>
      </c>
      <c r="E9718" s="20" t="str">
        <f>IF(ISBLANK(LeaveTracker[[#This Row],[Employee Name]]),"-----",VLOOKUP(LeaveTracker[[#This Row],[Employee Name]],'List of Employees'!$B$4:$H$767,7))</f>
        <v>CPDO</v>
      </c>
      <c r="F9718" s="66" t="str">
        <f>IF(ISBLANK(LeaveTracker[[#This Row],[Employee Name]]),"-----",VLOOKUP(LeaveTracker[[#This Row],[Employee Name]],'List of Employees'!$B$4:$H$767,6))</f>
        <v>CASUAL</v>
      </c>
      <c r="G9718" s="21">
        <v>45274</v>
      </c>
      <c r="H9718" s="24">
        <v>45275</v>
      </c>
      <c r="I9718" s="20" t="s">
        <v>81</v>
      </c>
      <c r="K9718" s="57" t="str">
        <f ca="1">LeaveTracker[[#This Row],[Days]]&amp;" "&amp;LeaveTracker[[#This Row],[Type of Leave]]</f>
        <v>2 SL</v>
      </c>
      <c r="L9718" s="23">
        <f ca="1">NETWORKDAYS(LeaveTracker[[#This Row],[Start Date]],LeaveTracker[[#This Row],[End Date]],lstHolidays)</f>
        <v>2</v>
      </c>
      <c r="M9718" s="27"/>
    </row>
    <row r="9719" spans="1:13" ht="30" customHeight="1" x14ac:dyDescent="0.3">
      <c r="A9719" s="27">
        <f t="shared" si="124"/>
        <v>5456</v>
      </c>
      <c r="B9719" s="31">
        <v>45282</v>
      </c>
      <c r="C9719" s="31">
        <v>45274</v>
      </c>
      <c r="D9719" s="19" t="s">
        <v>573</v>
      </c>
      <c r="E9719" s="20" t="str">
        <f>IF(ISBLANK(LeaveTracker[[#This Row],[Employee Name]]),"-----",VLOOKUP(LeaveTracker[[#This Row],[Employee Name]],'List of Employees'!$B$4:$H$767,7))</f>
        <v>CCT</v>
      </c>
      <c r="F9719" s="66" t="str">
        <f>IF(ISBLANK(LeaveTracker[[#This Row],[Employee Name]]),"-----",VLOOKUP(LeaveTracker[[#This Row],[Employee Name]],'List of Employees'!$B$4:$H$767,6))</f>
        <v>PERMANENT</v>
      </c>
      <c r="G9719" s="24">
        <v>45282</v>
      </c>
      <c r="H9719" s="24">
        <v>45282</v>
      </c>
      <c r="I9719" s="20" t="s">
        <v>82</v>
      </c>
      <c r="K9719" s="57" t="str">
        <f ca="1">LeaveTracker[[#This Row],[Days]]&amp;" "&amp;LeaveTracker[[#This Row],[Type of Leave]]</f>
        <v>1 VL</v>
      </c>
      <c r="L9719" s="23">
        <f ca="1">NETWORKDAYS(LeaveTracker[[#This Row],[Start Date]],LeaveTracker[[#This Row],[End Date]],lstHolidays)</f>
        <v>1</v>
      </c>
      <c r="M9719" s="27"/>
    </row>
    <row r="9720" spans="1:13" ht="30" customHeight="1" x14ac:dyDescent="0.3">
      <c r="A9720" s="27">
        <v>5456</v>
      </c>
      <c r="B9720" s="31">
        <v>45282</v>
      </c>
      <c r="C9720" s="31">
        <v>45274</v>
      </c>
      <c r="D9720" s="19" t="s">
        <v>573</v>
      </c>
      <c r="E9720" s="20" t="str">
        <f>IF(ISBLANK(LeaveTracker[[#This Row],[Employee Name]]),"-----",VLOOKUP(LeaveTracker[[#This Row],[Employee Name]],'List of Employees'!$B$4:$H$767,7))</f>
        <v>CCT</v>
      </c>
      <c r="F9720" s="66" t="str">
        <f>IF(ISBLANK(LeaveTracker[[#This Row],[Employee Name]]),"-----",VLOOKUP(LeaveTracker[[#This Row],[Employee Name]],'List of Employees'!$B$4:$H$767,6))</f>
        <v>PERMANENT</v>
      </c>
      <c r="G9720" s="24">
        <v>45287</v>
      </c>
      <c r="H9720" s="24">
        <v>45289</v>
      </c>
      <c r="I9720" s="20" t="s">
        <v>82</v>
      </c>
      <c r="K9720" s="57" t="str">
        <f ca="1">LeaveTracker[[#This Row],[Days]]&amp;" "&amp;LeaveTracker[[#This Row],[Type of Leave]]</f>
        <v>3 VL</v>
      </c>
      <c r="L9720" s="23">
        <f ca="1">NETWORKDAYS(LeaveTracker[[#This Row],[Start Date]],LeaveTracker[[#This Row],[End Date]],lstHolidays)</f>
        <v>3</v>
      </c>
      <c r="M9720" s="27"/>
    </row>
    <row r="9721" spans="1:13" ht="30" customHeight="1" x14ac:dyDescent="0.3">
      <c r="A9721" s="27">
        <f>A9719+1</f>
        <v>5457</v>
      </c>
      <c r="B9721" s="31">
        <v>45282</v>
      </c>
      <c r="C9721" s="31">
        <v>45278</v>
      </c>
      <c r="D9721" s="19" t="s">
        <v>254</v>
      </c>
      <c r="E9721" s="20" t="str">
        <f>IF(ISBLANK(LeaveTracker[[#This Row],[Employee Name]]),"-----",VLOOKUP(LeaveTracker[[#This Row],[Employee Name]],'List of Employees'!$B$4:$H$767,7))</f>
        <v>DA</v>
      </c>
      <c r="F9721" s="66" t="str">
        <f>IF(ISBLANK(LeaveTracker[[#This Row],[Employee Name]]),"-----",VLOOKUP(LeaveTracker[[#This Row],[Employee Name]],'List of Employees'!$B$4:$H$767,6))</f>
        <v>PERMANENT</v>
      </c>
      <c r="G9721" s="24">
        <v>45280</v>
      </c>
      <c r="H9721" s="24">
        <v>45281</v>
      </c>
      <c r="I9721" s="20" t="s">
        <v>82</v>
      </c>
      <c r="K9721" s="57" t="str">
        <f ca="1">LeaveTracker[[#This Row],[Days]]&amp;" "&amp;LeaveTracker[[#This Row],[Type of Leave]]</f>
        <v>2 VL</v>
      </c>
      <c r="L9721" s="23">
        <f ca="1">NETWORKDAYS(LeaveTracker[[#This Row],[Start Date]],LeaveTracker[[#This Row],[End Date]],lstHolidays)</f>
        <v>2</v>
      </c>
      <c r="M9721" s="27"/>
    </row>
    <row r="9722" spans="1:13" ht="30" customHeight="1" x14ac:dyDescent="0.3">
      <c r="A9722" s="27">
        <v>5457</v>
      </c>
      <c r="B9722" s="31">
        <v>45282</v>
      </c>
      <c r="C9722" s="31">
        <v>45278</v>
      </c>
      <c r="D9722" s="19" t="s">
        <v>254</v>
      </c>
      <c r="E9722" s="20" t="str">
        <f>IF(ISBLANK(LeaveTracker[[#This Row],[Employee Name]]),"-----",VLOOKUP(LeaveTracker[[#This Row],[Employee Name]],'List of Employees'!$B$4:$H$767,7))</f>
        <v>DA</v>
      </c>
      <c r="F9722" s="66" t="str">
        <f>IF(ISBLANK(LeaveTracker[[#This Row],[Employee Name]]),"-----",VLOOKUP(LeaveTracker[[#This Row],[Employee Name]],'List of Employees'!$B$4:$H$767,6))</f>
        <v>PERMANENT</v>
      </c>
      <c r="G9722" s="24">
        <v>45288</v>
      </c>
      <c r="H9722" s="24">
        <v>45289</v>
      </c>
      <c r="I9722" s="20" t="s">
        <v>82</v>
      </c>
      <c r="K9722" s="57" t="str">
        <f ca="1">LeaveTracker[[#This Row],[Days]]&amp;" "&amp;LeaveTracker[[#This Row],[Type of Leave]]</f>
        <v>2 VL</v>
      </c>
      <c r="L9722" s="23">
        <f ca="1">NETWORKDAYS(LeaveTracker[[#This Row],[Start Date]],LeaveTracker[[#This Row],[End Date]],lstHolidays)</f>
        <v>2</v>
      </c>
      <c r="M9722" s="27"/>
    </row>
    <row r="9723" spans="1:13" ht="30" customHeight="1" x14ac:dyDescent="0.3">
      <c r="A9723" s="27">
        <f>A9721+1</f>
        <v>5458</v>
      </c>
      <c r="B9723" s="31">
        <v>45282</v>
      </c>
      <c r="C9723" s="31">
        <v>45280</v>
      </c>
      <c r="D9723" s="19" t="s">
        <v>2104</v>
      </c>
      <c r="E9723" s="20" t="str">
        <f>IF(ISBLANK(LeaveTracker[[#This Row],[Employee Name]]),"-----",VLOOKUP(LeaveTracker[[#This Row],[Employee Name]],'List of Employees'!$B$4:$H$767,7))</f>
        <v>CEO</v>
      </c>
      <c r="F9723" s="66" t="str">
        <f>IF(ISBLANK(LeaveTracker[[#This Row],[Employee Name]]),"-----",VLOOKUP(LeaveTracker[[#This Row],[Employee Name]],'List of Employees'!$B$4:$H$767,6))</f>
        <v>CASUAL</v>
      </c>
      <c r="G9723" s="24">
        <v>45287</v>
      </c>
      <c r="H9723" s="24">
        <v>45289</v>
      </c>
      <c r="I9723" s="20" t="s">
        <v>82</v>
      </c>
      <c r="K9723" s="57" t="str">
        <f ca="1">LeaveTracker[[#This Row],[Days]]&amp;" "&amp;LeaveTracker[[#This Row],[Type of Leave]]</f>
        <v>3 VL</v>
      </c>
      <c r="L9723" s="23">
        <f ca="1">NETWORKDAYS(LeaveTracker[[#This Row],[Start Date]],LeaveTracker[[#This Row],[End Date]],lstHolidays)</f>
        <v>3</v>
      </c>
      <c r="M9723" s="27"/>
    </row>
    <row r="9724" spans="1:13" ht="30" customHeight="1" x14ac:dyDescent="0.3">
      <c r="A9724" s="27">
        <f t="shared" si="124"/>
        <v>5459</v>
      </c>
      <c r="B9724" s="31">
        <v>45282</v>
      </c>
      <c r="C9724" s="31">
        <v>45246</v>
      </c>
      <c r="D9724" s="19" t="s">
        <v>2568</v>
      </c>
      <c r="E9724" s="20" t="str">
        <f>IF(ISBLANK(LeaveTracker[[#This Row],[Employee Name]]),"-----",VLOOKUP(LeaveTracker[[#This Row],[Employee Name]],'List of Employees'!$B$4:$H$767,7))</f>
        <v>ENGINEERING OFFICE</v>
      </c>
      <c r="F9724" s="66" t="str">
        <f>IF(ISBLANK(LeaveTracker[[#This Row],[Employee Name]]),"-----",VLOOKUP(LeaveTracker[[#This Row],[Employee Name]],'List of Employees'!$B$4:$H$767,6))</f>
        <v>CASUAL</v>
      </c>
      <c r="G9724" s="24">
        <v>45245</v>
      </c>
      <c r="H9724" s="24">
        <v>45245</v>
      </c>
      <c r="I9724" s="20" t="s">
        <v>81</v>
      </c>
      <c r="K9724" s="57" t="str">
        <f ca="1">LeaveTracker[[#This Row],[Days]]&amp;" "&amp;LeaveTracker[[#This Row],[Type of Leave]]</f>
        <v>1 SL</v>
      </c>
      <c r="L9724" s="23">
        <f ca="1">NETWORKDAYS(LeaveTracker[[#This Row],[Start Date]],LeaveTracker[[#This Row],[End Date]],lstHolidays)</f>
        <v>1</v>
      </c>
      <c r="M9724" s="27"/>
    </row>
    <row r="9725" spans="1:13" ht="30" customHeight="1" x14ac:dyDescent="0.3">
      <c r="A9725" s="27">
        <f t="shared" si="124"/>
        <v>5460</v>
      </c>
      <c r="B9725" s="31">
        <v>45282</v>
      </c>
      <c r="C9725" s="31">
        <v>45236</v>
      </c>
      <c r="D9725" s="19" t="s">
        <v>2568</v>
      </c>
      <c r="E9725" s="20" t="str">
        <f>IF(ISBLANK(LeaveTracker[[#This Row],[Employee Name]]),"-----",VLOOKUP(LeaveTracker[[#This Row],[Employee Name]],'List of Employees'!$B$4:$H$767,7))</f>
        <v>ENGINEERING OFFICE</v>
      </c>
      <c r="F9725" s="66" t="str">
        <f>IF(ISBLANK(LeaveTracker[[#This Row],[Employee Name]]),"-----",VLOOKUP(LeaveTracker[[#This Row],[Employee Name]],'List of Employees'!$B$4:$H$767,6))</f>
        <v>CASUAL</v>
      </c>
      <c r="G9725" s="24">
        <v>45233</v>
      </c>
      <c r="H9725" s="24">
        <v>45233</v>
      </c>
      <c r="I9725" s="20" t="s">
        <v>297</v>
      </c>
      <c r="J9725" s="42" t="s">
        <v>1000</v>
      </c>
      <c r="K9725" s="57" t="str">
        <f ca="1">LeaveTracker[[#This Row],[Days]]&amp;" "&amp;LeaveTracker[[#This Row],[Type of Leave]]</f>
        <v>1 OTHER</v>
      </c>
      <c r="L9725" s="23">
        <f ca="1">NETWORKDAYS(LeaveTracker[[#This Row],[Start Date]],LeaveTracker[[#This Row],[End Date]],lstHolidays)</f>
        <v>1</v>
      </c>
      <c r="M9725" s="27"/>
    </row>
    <row r="9726" spans="1:13" ht="30" customHeight="1" x14ac:dyDescent="0.3">
      <c r="A9726" s="27">
        <f t="shared" si="124"/>
        <v>5461</v>
      </c>
      <c r="B9726" s="31">
        <v>45282</v>
      </c>
      <c r="C9726" s="31">
        <v>45280</v>
      </c>
      <c r="D9726" s="19" t="s">
        <v>901</v>
      </c>
      <c r="E9726" s="20" t="str">
        <f>IF(ISBLANK(LeaveTracker[[#This Row],[Employee Name]]),"-----",VLOOKUP(LeaveTracker[[#This Row],[Employee Name]],'List of Employees'!$B$4:$H$767,7))</f>
        <v>CEO</v>
      </c>
      <c r="F9726" s="66" t="str">
        <f>IF(ISBLANK(LeaveTracker[[#This Row],[Employee Name]]),"-----",VLOOKUP(LeaveTracker[[#This Row],[Employee Name]],'List of Employees'!$B$4:$H$767,6))</f>
        <v>PERMANENT</v>
      </c>
      <c r="G9726" s="24">
        <v>45278</v>
      </c>
      <c r="H9726" s="24">
        <v>45278</v>
      </c>
      <c r="I9726" s="20" t="s">
        <v>81</v>
      </c>
      <c r="K9726" s="57" t="str">
        <f ca="1">LeaveTracker[[#This Row],[Days]]&amp;" "&amp;LeaveTracker[[#This Row],[Type of Leave]]</f>
        <v>1 SL</v>
      </c>
      <c r="L9726" s="23">
        <f ca="1">NETWORKDAYS(LeaveTracker[[#This Row],[Start Date]],LeaveTracker[[#This Row],[End Date]],lstHolidays)</f>
        <v>1</v>
      </c>
      <c r="M9726" s="27"/>
    </row>
    <row r="9727" spans="1:13" ht="30" customHeight="1" x14ac:dyDescent="0.3">
      <c r="A9727" s="27">
        <f t="shared" si="124"/>
        <v>5462</v>
      </c>
      <c r="B9727" s="31">
        <v>45282</v>
      </c>
      <c r="C9727" s="31">
        <v>45278</v>
      </c>
      <c r="D9727" s="19" t="s">
        <v>598</v>
      </c>
      <c r="E9727" s="20" t="str">
        <f>IF(ISBLANK(LeaveTracker[[#This Row],[Employee Name]]),"-----",VLOOKUP(LeaveTracker[[#This Row],[Employee Name]],'List of Employees'!$B$4:$H$767,7))</f>
        <v>EEO/ CITY MARKET</v>
      </c>
      <c r="F9727" s="66" t="str">
        <f>IF(ISBLANK(LeaveTracker[[#This Row],[Employee Name]]),"-----",VLOOKUP(LeaveTracker[[#This Row],[Employee Name]],'List of Employees'!$B$4:$H$767,6))</f>
        <v>PERMANENT</v>
      </c>
      <c r="G9727" s="24">
        <v>45274</v>
      </c>
      <c r="H9727" s="24">
        <v>45276</v>
      </c>
      <c r="I9727" s="20" t="s">
        <v>81</v>
      </c>
      <c r="K9727" s="57" t="str">
        <f>LeaveTracker[[#This Row],[Days]]&amp;" "&amp;LeaveTracker[[#This Row],[Type of Leave]]</f>
        <v>3 SL</v>
      </c>
      <c r="L9727" s="23">
        <v>3</v>
      </c>
      <c r="M9727" s="27"/>
    </row>
    <row r="9728" spans="1:13" ht="30" customHeight="1" x14ac:dyDescent="0.3">
      <c r="A9728" s="27">
        <f t="shared" si="124"/>
        <v>5463</v>
      </c>
      <c r="B9728" s="31">
        <v>45282</v>
      </c>
      <c r="C9728" s="31">
        <v>45258</v>
      </c>
      <c r="D9728" s="19" t="s">
        <v>598</v>
      </c>
      <c r="E9728" s="20" t="str">
        <f>IF(ISBLANK(LeaveTracker[[#This Row],[Employee Name]]),"-----",VLOOKUP(LeaveTracker[[#This Row],[Employee Name]],'List of Employees'!$B$4:$H$767,7))</f>
        <v>EEO/ CITY MARKET</v>
      </c>
      <c r="F9728" s="66" t="str">
        <f>IF(ISBLANK(LeaveTracker[[#This Row],[Employee Name]]),"-----",VLOOKUP(LeaveTracker[[#This Row],[Employee Name]],'List of Employees'!$B$4:$H$767,6))</f>
        <v>PERMANENT</v>
      </c>
      <c r="G9728" s="24">
        <v>45279</v>
      </c>
      <c r="H9728" s="24">
        <v>45281</v>
      </c>
      <c r="I9728" s="20" t="s">
        <v>82</v>
      </c>
      <c r="K9728" s="57" t="str">
        <f ca="1">LeaveTracker[[#This Row],[Days]]&amp;" "&amp;LeaveTracker[[#This Row],[Type of Leave]]</f>
        <v>3 VL</v>
      </c>
      <c r="L9728" s="23">
        <f ca="1">NETWORKDAYS(LeaveTracker[[#This Row],[Start Date]],LeaveTracker[[#This Row],[End Date]],lstHolidays)</f>
        <v>3</v>
      </c>
      <c r="M9728" s="27"/>
    </row>
    <row r="9729" spans="1:13" ht="30" customHeight="1" x14ac:dyDescent="0.3">
      <c r="A9729" s="27">
        <f t="shared" si="124"/>
        <v>5464</v>
      </c>
      <c r="B9729" s="31">
        <v>45282</v>
      </c>
      <c r="C9729" s="31">
        <v>45273</v>
      </c>
      <c r="D9729" s="19" t="s">
        <v>2386</v>
      </c>
      <c r="E9729" s="20">
        <f>IF(ISBLANK(LeaveTracker[[#This Row],[Employee Name]]),"-----",VLOOKUP(LeaveTracker[[#This Row],[Employee Name]],'List of Employees'!$B$4:$H$767,7))</f>
        <v>0</v>
      </c>
      <c r="F9729" s="66" t="str">
        <f>IF(ISBLANK(LeaveTracker[[#This Row],[Employee Name]]),"-----",VLOOKUP(LeaveTracker[[#This Row],[Employee Name]],'List of Employees'!$B$4:$H$767,6))</f>
        <v>CASUAL</v>
      </c>
      <c r="G9729" s="24">
        <v>45280</v>
      </c>
      <c r="H9729" s="24">
        <v>45280</v>
      </c>
      <c r="I9729" s="20" t="s">
        <v>297</v>
      </c>
      <c r="J9729" s="42" t="s">
        <v>1000</v>
      </c>
      <c r="K9729" s="57" t="str">
        <f ca="1">LeaveTracker[[#This Row],[Days]]&amp;" "&amp;LeaveTracker[[#This Row],[Type of Leave]]</f>
        <v>1 OTHER</v>
      </c>
      <c r="L9729" s="23">
        <f ca="1">NETWORKDAYS(LeaveTracker[[#This Row],[Start Date]],LeaveTracker[[#This Row],[End Date]],lstHolidays)</f>
        <v>1</v>
      </c>
      <c r="M9729" s="27"/>
    </row>
    <row r="9730" spans="1:13" ht="30" customHeight="1" x14ac:dyDescent="0.3">
      <c r="A9730" s="27">
        <f t="shared" si="124"/>
        <v>5465</v>
      </c>
      <c r="B9730" s="31">
        <v>45282</v>
      </c>
      <c r="C9730" s="31">
        <v>45278</v>
      </c>
      <c r="D9730" s="19" t="s">
        <v>1891</v>
      </c>
      <c r="E9730" s="20" t="str">
        <f>IF(ISBLANK(LeaveTracker[[#This Row],[Employee Name]]),"-----",VLOOKUP(LeaveTracker[[#This Row],[Employee Name]],'List of Employees'!$B$4:$H$767,7))</f>
        <v>PICNIC GROVE</v>
      </c>
      <c r="F9730" s="66" t="str">
        <f>IF(ISBLANK(LeaveTracker[[#This Row],[Employee Name]]),"-----",VLOOKUP(LeaveTracker[[#This Row],[Employee Name]],'List of Employees'!$B$4:$H$767,6))</f>
        <v>CASUAL</v>
      </c>
      <c r="G9730" s="24">
        <v>45261</v>
      </c>
      <c r="H9730" s="24">
        <v>45275</v>
      </c>
      <c r="I9730" s="20" t="s">
        <v>81</v>
      </c>
      <c r="K9730" s="57" t="str">
        <f>LeaveTracker[[#This Row],[Days]]&amp;" "&amp;LeaveTracker[[#This Row],[Type of Leave]]</f>
        <v>11 SL</v>
      </c>
      <c r="L9730" s="23">
        <v>11</v>
      </c>
      <c r="M9730" s="27"/>
    </row>
    <row r="9731" spans="1:13" ht="30" customHeight="1" x14ac:dyDescent="0.3">
      <c r="A9731" s="27">
        <f t="shared" si="124"/>
        <v>5466</v>
      </c>
      <c r="B9731" s="31">
        <v>45282</v>
      </c>
      <c r="C9731" s="31">
        <v>45278</v>
      </c>
      <c r="D9731" s="19" t="s">
        <v>179</v>
      </c>
      <c r="E9731" s="20" t="str">
        <f>IF(ISBLANK(LeaveTracker[[#This Row],[Employee Name]]),"-----",VLOOKUP(LeaveTracker[[#This Row],[Employee Name]],'List of Employees'!$B$4:$H$767,7))</f>
        <v>DOE</v>
      </c>
      <c r="F9731" s="66" t="str">
        <f>IF(ISBLANK(LeaveTracker[[#This Row],[Employee Name]]),"-----",VLOOKUP(LeaveTracker[[#This Row],[Employee Name]],'List of Employees'!$B$4:$H$767,6))</f>
        <v>PERMANENT</v>
      </c>
      <c r="G9731" s="24">
        <v>45281</v>
      </c>
      <c r="H9731" s="24">
        <v>45282</v>
      </c>
      <c r="I9731" s="20" t="s">
        <v>82</v>
      </c>
      <c r="K9731" s="57" t="str">
        <f ca="1">LeaveTracker[[#This Row],[Days]]&amp;" "&amp;LeaveTracker[[#This Row],[Type of Leave]]</f>
        <v>2 VL</v>
      </c>
      <c r="L9731" s="23">
        <f ca="1">NETWORKDAYS(LeaveTracker[[#This Row],[Start Date]],LeaveTracker[[#This Row],[End Date]],lstHolidays)</f>
        <v>2</v>
      </c>
      <c r="M9731" s="27"/>
    </row>
    <row r="9732" spans="1:13" ht="30" customHeight="1" x14ac:dyDescent="0.3">
      <c r="A9732" s="27">
        <v>5466</v>
      </c>
      <c r="B9732" s="31">
        <v>45282</v>
      </c>
      <c r="C9732" s="31">
        <v>45278</v>
      </c>
      <c r="D9732" s="19" t="s">
        <v>179</v>
      </c>
      <c r="E9732" s="20" t="str">
        <f>IF(ISBLANK(LeaveTracker[[#This Row],[Employee Name]]),"-----",VLOOKUP(LeaveTracker[[#This Row],[Employee Name]],'List of Employees'!$B$4:$H$767,7))</f>
        <v>DOE</v>
      </c>
      <c r="F9732" s="66" t="str">
        <f>IF(ISBLANK(LeaveTracker[[#This Row],[Employee Name]]),"-----",VLOOKUP(LeaveTracker[[#This Row],[Employee Name]],'List of Employees'!$B$4:$H$767,6))</f>
        <v>PERMANENT</v>
      </c>
      <c r="G9732" s="24">
        <v>45287</v>
      </c>
      <c r="H9732" s="24">
        <v>45289</v>
      </c>
      <c r="I9732" s="20" t="s">
        <v>82</v>
      </c>
      <c r="K9732" s="57" t="str">
        <f ca="1">LeaveTracker[[#This Row],[Days]]&amp;" "&amp;LeaveTracker[[#This Row],[Type of Leave]]</f>
        <v>3 VL</v>
      </c>
      <c r="L9732" s="23">
        <f ca="1">NETWORKDAYS(LeaveTracker[[#This Row],[Start Date]],LeaveTracker[[#This Row],[End Date]],lstHolidays)</f>
        <v>3</v>
      </c>
      <c r="M9732" s="27"/>
    </row>
    <row r="9733" spans="1:13" ht="30" customHeight="1" x14ac:dyDescent="0.3">
      <c r="A9733" s="27">
        <f>A9731+1</f>
        <v>5467</v>
      </c>
      <c r="B9733" s="31">
        <v>45282</v>
      </c>
      <c r="C9733" s="31">
        <v>45279</v>
      </c>
      <c r="D9733" s="19" t="s">
        <v>503</v>
      </c>
      <c r="E9733" s="20" t="str">
        <f>IF(ISBLANK(LeaveTracker[[#This Row],[Employee Name]]),"-----",VLOOKUP(LeaveTracker[[#This Row],[Employee Name]],'List of Employees'!$B$4:$H$767,7))</f>
        <v>THRDC</v>
      </c>
      <c r="F9733" s="66" t="str">
        <f>IF(ISBLANK(LeaveTracker[[#This Row],[Employee Name]]),"-----",VLOOKUP(LeaveTracker[[#This Row],[Employee Name]],'List of Employees'!$B$4:$H$767,6))</f>
        <v>PERMANENT</v>
      </c>
      <c r="G9733" s="24">
        <v>45289</v>
      </c>
      <c r="H9733" s="24">
        <v>45289</v>
      </c>
      <c r="I9733" s="20" t="s">
        <v>82</v>
      </c>
      <c r="K9733" s="57" t="str">
        <f ca="1">LeaveTracker[[#This Row],[Days]]&amp;" "&amp;LeaveTracker[[#This Row],[Type of Leave]]</f>
        <v>1 VL</v>
      </c>
      <c r="L9733" s="23">
        <f ca="1">NETWORKDAYS(LeaveTracker[[#This Row],[Start Date]],LeaveTracker[[#This Row],[End Date]],lstHolidays)</f>
        <v>1</v>
      </c>
      <c r="M9733" s="27"/>
    </row>
    <row r="9734" spans="1:13" ht="30" customHeight="1" x14ac:dyDescent="0.3">
      <c r="A9734" s="27">
        <f t="shared" si="124"/>
        <v>5468</v>
      </c>
      <c r="B9734" s="31">
        <v>45282</v>
      </c>
      <c r="C9734" s="31">
        <v>45279</v>
      </c>
      <c r="D9734" s="19" t="s">
        <v>527</v>
      </c>
      <c r="E9734" s="20" t="str">
        <f>IF(ISBLANK(LeaveTracker[[#This Row],[Employee Name]]),"-----",VLOOKUP(LeaveTracker[[#This Row],[Employee Name]],'List of Employees'!$B$4:$H$767,7))</f>
        <v>TIPID IMPOK</v>
      </c>
      <c r="F9734" s="66" t="str">
        <f>IF(ISBLANK(LeaveTracker[[#This Row],[Employee Name]]),"-----",VLOOKUP(LeaveTracker[[#This Row],[Employee Name]],'List of Employees'!$B$4:$H$767,6))</f>
        <v>PERMANENT</v>
      </c>
      <c r="G9734" s="24">
        <v>45264</v>
      </c>
      <c r="H9734" s="24">
        <v>45264</v>
      </c>
      <c r="I9734" s="20" t="s">
        <v>82</v>
      </c>
      <c r="K9734" s="57" t="str">
        <f>LeaveTracker[[#This Row],[Days]]&amp;" "&amp;LeaveTracker[[#This Row],[Type of Leave]]</f>
        <v>0.5 VL</v>
      </c>
      <c r="L9734" s="23">
        <v>0.5</v>
      </c>
      <c r="M9734" s="27"/>
    </row>
    <row r="9735" spans="1:13" ht="30" customHeight="1" x14ac:dyDescent="0.3">
      <c r="A9735" s="27">
        <v>5468</v>
      </c>
      <c r="B9735" s="31">
        <v>45282</v>
      </c>
      <c r="C9735" s="31">
        <v>45279</v>
      </c>
      <c r="D9735" s="19" t="s">
        <v>527</v>
      </c>
      <c r="E9735" s="20" t="str">
        <f>IF(ISBLANK(LeaveTracker[[#This Row],[Employee Name]]),"-----",VLOOKUP(LeaveTracker[[#This Row],[Employee Name]],'List of Employees'!$B$4:$H$767,7))</f>
        <v>TIPID IMPOK</v>
      </c>
      <c r="F9735" s="66" t="str">
        <f>IF(ISBLANK(LeaveTracker[[#This Row],[Employee Name]]),"-----",VLOOKUP(LeaveTracker[[#This Row],[Employee Name]],'List of Employees'!$B$4:$H$767,6))</f>
        <v>PERMANENT</v>
      </c>
      <c r="G9735" s="24">
        <v>45274</v>
      </c>
      <c r="H9735" s="24">
        <v>45274</v>
      </c>
      <c r="I9735" s="20" t="s">
        <v>82</v>
      </c>
      <c r="K9735" s="57" t="str">
        <f ca="1">LeaveTracker[[#This Row],[Days]]&amp;" "&amp;LeaveTracker[[#This Row],[Type of Leave]]</f>
        <v>1 VL</v>
      </c>
      <c r="L9735" s="23">
        <f ca="1">NETWORKDAYS(LeaveTracker[[#This Row],[Start Date]],LeaveTracker[[#This Row],[End Date]],lstHolidays)</f>
        <v>1</v>
      </c>
      <c r="M9735" s="27"/>
    </row>
    <row r="9736" spans="1:13" ht="30" customHeight="1" x14ac:dyDescent="0.3">
      <c r="A9736" s="27">
        <v>5468</v>
      </c>
      <c r="B9736" s="31">
        <v>45282</v>
      </c>
      <c r="C9736" s="31">
        <v>45279</v>
      </c>
      <c r="D9736" s="19" t="s">
        <v>527</v>
      </c>
      <c r="E9736" s="20" t="str">
        <f>IF(ISBLANK(LeaveTracker[[#This Row],[Employee Name]]),"-----",VLOOKUP(LeaveTracker[[#This Row],[Employee Name]],'List of Employees'!$B$4:$H$767,7))</f>
        <v>TIPID IMPOK</v>
      </c>
      <c r="F9736" s="66" t="str">
        <f>IF(ISBLANK(LeaveTracker[[#This Row],[Employee Name]]),"-----",VLOOKUP(LeaveTracker[[#This Row],[Employee Name]],'List of Employees'!$B$4:$H$767,6))</f>
        <v>PERMANENT</v>
      </c>
      <c r="G9736" s="24">
        <v>45278</v>
      </c>
      <c r="H9736" s="24">
        <v>45278</v>
      </c>
      <c r="I9736" s="20" t="s">
        <v>82</v>
      </c>
      <c r="K9736" s="57" t="str">
        <f ca="1">LeaveTracker[[#This Row],[Days]]&amp;" "&amp;LeaveTracker[[#This Row],[Type of Leave]]</f>
        <v>1 VL</v>
      </c>
      <c r="L9736" s="23">
        <f ca="1">NETWORKDAYS(LeaveTracker[[#This Row],[Start Date]],LeaveTracker[[#This Row],[End Date]],lstHolidays)</f>
        <v>1</v>
      </c>
      <c r="M9736" s="27"/>
    </row>
    <row r="9737" spans="1:13" ht="30" customHeight="1" x14ac:dyDescent="0.3">
      <c r="A9737" s="27">
        <f>A9734+1</f>
        <v>5469</v>
      </c>
      <c r="B9737" s="31">
        <v>45282</v>
      </c>
      <c r="C9737" s="31">
        <v>45279</v>
      </c>
      <c r="D9737" s="19" t="s">
        <v>527</v>
      </c>
      <c r="E9737" s="20" t="str">
        <f>IF(ISBLANK(LeaveTracker[[#This Row],[Employee Name]]),"-----",VLOOKUP(LeaveTracker[[#This Row],[Employee Name]],'List of Employees'!$B$4:$H$767,7))</f>
        <v>TIPID IMPOK</v>
      </c>
      <c r="F9737" s="66" t="str">
        <f>IF(ISBLANK(LeaveTracker[[#This Row],[Employee Name]]),"-----",VLOOKUP(LeaveTracker[[#This Row],[Employee Name]],'List of Employees'!$B$4:$H$767,6))</f>
        <v>PERMANENT</v>
      </c>
      <c r="G9737" s="24">
        <v>45288</v>
      </c>
      <c r="H9737" s="24">
        <v>45289</v>
      </c>
      <c r="I9737" s="20" t="s">
        <v>82</v>
      </c>
      <c r="K9737" s="57" t="str">
        <f ca="1">LeaveTracker[[#This Row],[Days]]&amp;" "&amp;LeaveTracker[[#This Row],[Type of Leave]]</f>
        <v>2 VL</v>
      </c>
      <c r="L9737" s="23">
        <f ca="1">NETWORKDAYS(LeaveTracker[[#This Row],[Start Date]],LeaveTracker[[#This Row],[End Date]],lstHolidays)</f>
        <v>2</v>
      </c>
      <c r="M9737" s="27"/>
    </row>
    <row r="9738" spans="1:13" ht="30" customHeight="1" x14ac:dyDescent="0.3">
      <c r="A9738" s="27">
        <f t="shared" si="124"/>
        <v>5470</v>
      </c>
      <c r="B9738" s="31">
        <v>45282</v>
      </c>
      <c r="C9738" s="31">
        <v>45289</v>
      </c>
      <c r="D9738" s="19" t="s">
        <v>230</v>
      </c>
      <c r="E9738" s="20" t="str">
        <f>IF(ISBLANK(LeaveTracker[[#This Row],[Employee Name]]),"-----",VLOOKUP(LeaveTracker[[#This Row],[Employee Name]],'List of Employees'!$B$4:$H$767,7))</f>
        <v>CSWDO</v>
      </c>
      <c r="F9738" s="66" t="str">
        <f>IF(ISBLANK(LeaveTracker[[#This Row],[Employee Name]]),"-----",VLOOKUP(LeaveTracker[[#This Row],[Employee Name]],'List of Employees'!$B$4:$H$767,6))</f>
        <v>PERMANENT</v>
      </c>
      <c r="G9738" s="24">
        <v>45278</v>
      </c>
      <c r="H9738" s="24">
        <v>45279</v>
      </c>
      <c r="I9738" s="20" t="s">
        <v>81</v>
      </c>
      <c r="K9738" s="57" t="str">
        <f ca="1">LeaveTracker[[#This Row],[Days]]&amp;" "&amp;LeaveTracker[[#This Row],[Type of Leave]]</f>
        <v>2 SL</v>
      </c>
      <c r="L9738" s="23">
        <f ca="1">NETWORKDAYS(LeaveTracker[[#This Row],[Start Date]],LeaveTracker[[#This Row],[End Date]],lstHolidays)</f>
        <v>2</v>
      </c>
      <c r="M9738" s="27"/>
    </row>
    <row r="9739" spans="1:13" ht="30" customHeight="1" x14ac:dyDescent="0.3">
      <c r="A9739" s="27">
        <f t="shared" si="124"/>
        <v>5471</v>
      </c>
      <c r="B9739" s="31">
        <v>45282</v>
      </c>
      <c r="C9739" s="31">
        <v>45271</v>
      </c>
      <c r="D9739" s="19" t="s">
        <v>1835</v>
      </c>
      <c r="E9739" s="20" t="str">
        <f>IF(ISBLANK(LeaveTracker[[#This Row],[Employee Name]]),"-----",VLOOKUP(LeaveTracker[[#This Row],[Employee Name]],'List of Employees'!$B$4:$H$767,7))</f>
        <v>VMO/SP</v>
      </c>
      <c r="F9739" s="66" t="str">
        <f>IF(ISBLANK(LeaveTracker[[#This Row],[Employee Name]]),"-----",VLOOKUP(LeaveTracker[[#This Row],[Employee Name]],'List of Employees'!$B$4:$H$767,6))</f>
        <v>CASUAL</v>
      </c>
      <c r="G9739" s="24">
        <v>45277</v>
      </c>
      <c r="H9739" s="24">
        <v>45277</v>
      </c>
      <c r="I9739" s="20" t="s">
        <v>82</v>
      </c>
      <c r="K9739" s="57" t="str">
        <f>LeaveTracker[[#This Row],[Days]]&amp;" "&amp;LeaveTracker[[#This Row],[Type of Leave]]</f>
        <v>1 VL</v>
      </c>
      <c r="L9739" s="23">
        <v>1</v>
      </c>
      <c r="M9739" s="27"/>
    </row>
    <row r="9740" spans="1:13" ht="30" customHeight="1" x14ac:dyDescent="0.3">
      <c r="A9740" s="27">
        <v>5471</v>
      </c>
      <c r="B9740" s="31">
        <v>45282</v>
      </c>
      <c r="C9740" s="31">
        <v>45271</v>
      </c>
      <c r="D9740" s="19" t="s">
        <v>1835</v>
      </c>
      <c r="E9740" s="20" t="str">
        <f>IF(ISBLANK(LeaveTracker[[#This Row],[Employee Name]]),"-----",VLOOKUP(LeaveTracker[[#This Row],[Employee Name]],'List of Employees'!$B$4:$H$767,7))</f>
        <v>VMO/SP</v>
      </c>
      <c r="F9740" s="66" t="str">
        <f>IF(ISBLANK(LeaveTracker[[#This Row],[Employee Name]]),"-----",VLOOKUP(LeaveTracker[[#This Row],[Employee Name]],'List of Employees'!$B$4:$H$767,6))</f>
        <v>CASUAL</v>
      </c>
      <c r="G9740" s="24">
        <v>45280</v>
      </c>
      <c r="H9740" s="24">
        <v>45280</v>
      </c>
      <c r="I9740" s="20" t="s">
        <v>82</v>
      </c>
      <c r="K9740" s="57" t="str">
        <f ca="1">LeaveTracker[[#This Row],[Days]]&amp;" "&amp;LeaveTracker[[#This Row],[Type of Leave]]</f>
        <v>1 VL</v>
      </c>
      <c r="L9740" s="23">
        <f ca="1">NETWORKDAYS(LeaveTracker[[#This Row],[Start Date]],LeaveTracker[[#This Row],[End Date]],lstHolidays)</f>
        <v>1</v>
      </c>
      <c r="M9740" s="27"/>
    </row>
    <row r="9741" spans="1:13" ht="30" customHeight="1" x14ac:dyDescent="0.3">
      <c r="A9741" s="27">
        <v>5471</v>
      </c>
      <c r="B9741" s="31">
        <v>45282</v>
      </c>
      <c r="C9741" s="31">
        <v>45271</v>
      </c>
      <c r="D9741" s="19" t="s">
        <v>1835</v>
      </c>
      <c r="E9741" s="20" t="str">
        <f>IF(ISBLANK(LeaveTracker[[#This Row],[Employee Name]]),"-----",VLOOKUP(LeaveTracker[[#This Row],[Employee Name]],'List of Employees'!$B$4:$H$767,7))</f>
        <v>VMO/SP</v>
      </c>
      <c r="F9741" s="66" t="str">
        <f>IF(ISBLANK(LeaveTracker[[#This Row],[Employee Name]]),"-----",VLOOKUP(LeaveTracker[[#This Row],[Employee Name]],'List of Employees'!$B$4:$H$767,6))</f>
        <v>CASUAL</v>
      </c>
      <c r="G9741" s="24">
        <v>45287</v>
      </c>
      <c r="H9741" s="24">
        <v>45289</v>
      </c>
      <c r="I9741" s="20" t="s">
        <v>82</v>
      </c>
      <c r="K9741" s="57" t="str">
        <f ca="1">LeaveTracker[[#This Row],[Days]]&amp;" "&amp;LeaveTracker[[#This Row],[Type of Leave]]</f>
        <v>3 VL</v>
      </c>
      <c r="L9741" s="23">
        <f ca="1">NETWORKDAYS(LeaveTracker[[#This Row],[Start Date]],LeaveTracker[[#This Row],[End Date]],lstHolidays)</f>
        <v>3</v>
      </c>
      <c r="M9741" s="27"/>
    </row>
    <row r="9742" spans="1:13" ht="30" customHeight="1" x14ac:dyDescent="0.3">
      <c r="A9742" s="27">
        <f>A9739+1</f>
        <v>5472</v>
      </c>
      <c r="B9742" s="31">
        <v>45282</v>
      </c>
      <c r="C9742" s="31">
        <v>45278</v>
      </c>
      <c r="D9742" s="19" t="s">
        <v>1940</v>
      </c>
      <c r="E9742" s="20" t="str">
        <f>IF(ISBLANK(LeaveTracker[[#This Row],[Employee Name]]),"-----",VLOOKUP(LeaveTracker[[#This Row],[Employee Name]],'List of Employees'!$B$4:$H$767,7))</f>
        <v>SP/VMO</v>
      </c>
      <c r="F9742" s="66" t="str">
        <f>IF(ISBLANK(LeaveTracker[[#This Row],[Employee Name]]),"-----",VLOOKUP(LeaveTracker[[#This Row],[Employee Name]],'List of Employees'!$B$4:$H$767,6))</f>
        <v>CASUAL</v>
      </c>
      <c r="G9742" s="21">
        <v>45274</v>
      </c>
      <c r="H9742" s="24">
        <v>45274</v>
      </c>
      <c r="I9742" s="20" t="s">
        <v>82</v>
      </c>
      <c r="K9742" s="57" t="str">
        <f ca="1">LeaveTracker[[#This Row],[Days]]&amp;" "&amp;LeaveTracker[[#This Row],[Type of Leave]]</f>
        <v>1 VL</v>
      </c>
      <c r="L9742" s="23">
        <f ca="1">NETWORKDAYS(LeaveTracker[[#This Row],[Start Date]],LeaveTracker[[#This Row],[End Date]],lstHolidays)</f>
        <v>1</v>
      </c>
      <c r="M9742" s="27"/>
    </row>
    <row r="9743" spans="1:13" ht="30" customHeight="1" x14ac:dyDescent="0.3">
      <c r="A9743" s="27">
        <v>5472</v>
      </c>
      <c r="B9743" s="31">
        <v>45282</v>
      </c>
      <c r="C9743" s="31">
        <v>45278</v>
      </c>
      <c r="D9743" s="19" t="s">
        <v>1940</v>
      </c>
      <c r="E9743" s="20" t="str">
        <f>IF(ISBLANK(LeaveTracker[[#This Row],[Employee Name]]),"-----",VLOOKUP(LeaveTracker[[#This Row],[Employee Name]],'List of Employees'!$B$4:$H$767,7))</f>
        <v>SP/VMO</v>
      </c>
      <c r="F9743" s="66" t="str">
        <f>IF(ISBLANK(LeaveTracker[[#This Row],[Employee Name]]),"-----",VLOOKUP(LeaveTracker[[#This Row],[Employee Name]],'List of Employees'!$B$4:$H$767,6))</f>
        <v>CASUAL</v>
      </c>
      <c r="G9743" s="24">
        <v>45287</v>
      </c>
      <c r="H9743" s="24">
        <v>45289</v>
      </c>
      <c r="I9743" s="20" t="s">
        <v>82</v>
      </c>
      <c r="K9743" s="57" t="str">
        <f ca="1">LeaveTracker[[#This Row],[Days]]&amp;" "&amp;LeaveTracker[[#This Row],[Type of Leave]]</f>
        <v>3 VL</v>
      </c>
      <c r="L9743" s="23">
        <f ca="1">NETWORKDAYS(LeaveTracker[[#This Row],[Start Date]],LeaveTracker[[#This Row],[End Date]],lstHolidays)</f>
        <v>3</v>
      </c>
      <c r="M9743" s="27"/>
    </row>
    <row r="9744" spans="1:13" ht="30" customHeight="1" x14ac:dyDescent="0.3">
      <c r="A9744" s="27">
        <f>A9742+1</f>
        <v>5473</v>
      </c>
      <c r="B9744" s="31">
        <v>45282</v>
      </c>
      <c r="C9744" s="31">
        <v>45279</v>
      </c>
      <c r="D9744" s="19" t="s">
        <v>668</v>
      </c>
      <c r="E9744" s="20" t="str">
        <f>IF(ISBLANK(LeaveTracker[[#This Row],[Employee Name]]),"-----",VLOOKUP(LeaveTracker[[#This Row],[Employee Name]],'List of Employees'!$B$4:$H$767,7))</f>
        <v>SP</v>
      </c>
      <c r="F9744" s="66" t="str">
        <f>IF(ISBLANK(LeaveTracker[[#This Row],[Employee Name]]),"-----",VLOOKUP(LeaveTracker[[#This Row],[Employee Name]],'List of Employees'!$B$4:$H$767,6))</f>
        <v>PERMANENT</v>
      </c>
      <c r="G9744" s="24">
        <v>45287</v>
      </c>
      <c r="H9744" s="24">
        <v>45289</v>
      </c>
      <c r="I9744" s="20" t="s">
        <v>82</v>
      </c>
      <c r="K9744" s="57" t="str">
        <f ca="1">LeaveTracker[[#This Row],[Days]]&amp;" "&amp;LeaveTracker[[#This Row],[Type of Leave]]</f>
        <v>3 VL</v>
      </c>
      <c r="L9744" s="23">
        <f ca="1">NETWORKDAYS(LeaveTracker[[#This Row],[Start Date]],LeaveTracker[[#This Row],[End Date]],lstHolidays)</f>
        <v>3</v>
      </c>
      <c r="M9744" s="27"/>
    </row>
    <row r="9745" spans="1:13" ht="30" customHeight="1" x14ac:dyDescent="0.3">
      <c r="A9745" s="27">
        <f t="shared" si="124"/>
        <v>5474</v>
      </c>
      <c r="B9745" s="31">
        <v>45282</v>
      </c>
      <c r="C9745" s="31">
        <v>45279</v>
      </c>
      <c r="D9745" s="19" t="s">
        <v>1728</v>
      </c>
      <c r="E9745" s="20" t="str">
        <f>IF(ISBLANK(LeaveTracker[[#This Row],[Employee Name]]),"-----",VLOOKUP(LeaveTracker[[#This Row],[Employee Name]],'List of Employees'!$B$4:$H$767,7))</f>
        <v>ASSESSOR</v>
      </c>
      <c r="F9745" s="66" t="str">
        <f>IF(ISBLANK(LeaveTracker[[#This Row],[Employee Name]]),"-----",VLOOKUP(LeaveTracker[[#This Row],[Employee Name]],'List of Employees'!$B$4:$H$767,6))</f>
        <v>CASUAL</v>
      </c>
      <c r="G9745" s="24">
        <v>45287</v>
      </c>
      <c r="H9745" s="24">
        <v>45288</v>
      </c>
      <c r="I9745" s="20" t="s">
        <v>82</v>
      </c>
      <c r="K9745" s="57" t="str">
        <f ca="1">LeaveTracker[[#This Row],[Days]]&amp;" "&amp;LeaveTracker[[#This Row],[Type of Leave]]</f>
        <v>2 VL</v>
      </c>
      <c r="L9745" s="23">
        <f ca="1">NETWORKDAYS(LeaveTracker[[#This Row],[Start Date]],LeaveTracker[[#This Row],[End Date]],lstHolidays)</f>
        <v>2</v>
      </c>
      <c r="M9745" s="27"/>
    </row>
    <row r="9746" spans="1:13" ht="30" customHeight="1" x14ac:dyDescent="0.3">
      <c r="A9746" s="27">
        <f t="shared" si="124"/>
        <v>5475</v>
      </c>
      <c r="B9746" s="31">
        <v>45282</v>
      </c>
      <c r="C9746" s="31">
        <v>45271</v>
      </c>
      <c r="D9746" s="19" t="s">
        <v>1728</v>
      </c>
      <c r="E9746" s="20" t="str">
        <f>IF(ISBLANK(LeaveTracker[[#This Row],[Employee Name]]),"-----",VLOOKUP(LeaveTracker[[#This Row],[Employee Name]],'List of Employees'!$B$4:$H$767,7))</f>
        <v>ASSESSOR</v>
      </c>
      <c r="F9746" s="66" t="str">
        <f>IF(ISBLANK(LeaveTracker[[#This Row],[Employee Name]]),"-----",VLOOKUP(LeaveTracker[[#This Row],[Employee Name]],'List of Employees'!$B$4:$H$767,6))</f>
        <v>CASUAL</v>
      </c>
      <c r="G9746" s="24">
        <v>45275</v>
      </c>
      <c r="H9746" s="24">
        <v>45275</v>
      </c>
      <c r="I9746" s="20" t="s">
        <v>82</v>
      </c>
      <c r="K9746" s="57" t="str">
        <f ca="1">LeaveTracker[[#This Row],[Days]]&amp;" "&amp;LeaveTracker[[#This Row],[Type of Leave]]</f>
        <v>1 VL</v>
      </c>
      <c r="L9746" s="23">
        <f ca="1">NETWORKDAYS(LeaveTracker[[#This Row],[Start Date]],LeaveTracker[[#This Row],[End Date]],lstHolidays)</f>
        <v>1</v>
      </c>
      <c r="M9746" s="27"/>
    </row>
    <row r="9747" spans="1:13" ht="30" customHeight="1" x14ac:dyDescent="0.3">
      <c r="A9747" s="27">
        <v>5475</v>
      </c>
      <c r="B9747" s="31">
        <v>45282</v>
      </c>
      <c r="C9747" s="31">
        <v>45282</v>
      </c>
      <c r="D9747" s="19" t="s">
        <v>1728</v>
      </c>
      <c r="E9747" s="20" t="str">
        <f>IF(ISBLANK(LeaveTracker[[#This Row],[Employee Name]]),"-----",VLOOKUP(LeaveTracker[[#This Row],[Employee Name]],'List of Employees'!$B$4:$H$767,7))</f>
        <v>ASSESSOR</v>
      </c>
      <c r="F9747" s="66" t="str">
        <f>IF(ISBLANK(LeaveTracker[[#This Row],[Employee Name]]),"-----",VLOOKUP(LeaveTracker[[#This Row],[Employee Name]],'List of Employees'!$B$4:$H$767,6))</f>
        <v>CASUAL</v>
      </c>
      <c r="G9747" s="24">
        <v>45278</v>
      </c>
      <c r="H9747" s="24">
        <v>45282</v>
      </c>
      <c r="I9747" s="20" t="s">
        <v>82</v>
      </c>
      <c r="K9747" s="57" t="str">
        <f ca="1">LeaveTracker[[#This Row],[Days]]&amp;" "&amp;LeaveTracker[[#This Row],[Type of Leave]]</f>
        <v>5 VL</v>
      </c>
      <c r="L9747" s="23">
        <f ca="1">NETWORKDAYS(LeaveTracker[[#This Row],[Start Date]],LeaveTracker[[#This Row],[End Date]],lstHolidays)</f>
        <v>5</v>
      </c>
      <c r="M9747" s="27"/>
    </row>
    <row r="9748" spans="1:13" ht="30" customHeight="1" x14ac:dyDescent="0.3">
      <c r="A9748" s="27">
        <f>A9746+1</f>
        <v>5476</v>
      </c>
      <c r="B9748" s="31">
        <v>45282</v>
      </c>
      <c r="C9748" s="31">
        <v>45281</v>
      </c>
      <c r="D9748" s="19" t="s">
        <v>2620</v>
      </c>
      <c r="E9748" s="20" t="str">
        <f>IF(ISBLANK(LeaveTracker[[#This Row],[Employee Name]]),"-----",VLOOKUP(LeaveTracker[[#This Row],[Employee Name]],'List of Employees'!$B$4:$H$767,7))</f>
        <v>HALL OF JUSTICE</v>
      </c>
      <c r="F9748" s="66" t="str">
        <f>IF(ISBLANK(LeaveTracker[[#This Row],[Employee Name]]),"-----",VLOOKUP(LeaveTracker[[#This Row],[Employee Name]],'List of Employees'!$B$4:$H$767,6))</f>
        <v>JOBCON</v>
      </c>
      <c r="G9748" s="24">
        <v>45258</v>
      </c>
      <c r="H9748" s="24">
        <v>45322</v>
      </c>
      <c r="I9748" s="20" t="s">
        <v>82</v>
      </c>
      <c r="K9748" s="57" t="str">
        <f ca="1">LeaveTracker[[#This Row],[Days]]&amp;" "&amp;LeaveTracker[[#This Row],[Type of Leave]]</f>
        <v>42 VL</v>
      </c>
      <c r="L9748" s="23">
        <f ca="1">NETWORKDAYS(LeaveTracker[[#This Row],[Start Date]],LeaveTracker[[#This Row],[End Date]],lstHolidays)</f>
        <v>42</v>
      </c>
      <c r="M9748" s="27"/>
    </row>
    <row r="9749" spans="1:13" ht="30" customHeight="1" x14ac:dyDescent="0.3">
      <c r="A9749" s="27">
        <f t="shared" si="124"/>
        <v>5477</v>
      </c>
      <c r="B9749" s="31">
        <v>45283</v>
      </c>
      <c r="C9749" s="31">
        <v>45281</v>
      </c>
      <c r="D9749" s="19" t="s">
        <v>2623</v>
      </c>
      <c r="E9749" s="20" t="str">
        <f>IF(ISBLANK(LeaveTracker[[#This Row],[Employee Name]]),"-----",VLOOKUP(LeaveTracker[[#This Row],[Employee Name]],'List of Employees'!$B$4:$H$767,7))</f>
        <v>CENTRAL TERMINAL</v>
      </c>
      <c r="F9749" s="66" t="str">
        <f>IF(ISBLANK(LeaveTracker[[#This Row],[Employee Name]]),"-----",VLOOKUP(LeaveTracker[[#This Row],[Employee Name]],'List of Employees'!$B$4:$H$767,6))</f>
        <v>JOBCON</v>
      </c>
      <c r="G9749" s="24">
        <v>45276</v>
      </c>
      <c r="H9749" s="24">
        <v>45277</v>
      </c>
      <c r="I9749" s="20" t="s">
        <v>297</v>
      </c>
      <c r="J9749" s="42" t="s">
        <v>2433</v>
      </c>
      <c r="K9749" s="57" t="str">
        <f>LeaveTracker[[#This Row],[Days]]&amp;" "&amp;LeaveTracker[[#This Row],[Type of Leave]]</f>
        <v>2 OTHER</v>
      </c>
      <c r="L9749" s="23">
        <v>2</v>
      </c>
      <c r="M9749" s="27"/>
    </row>
    <row r="9750" spans="1:13" ht="30" customHeight="1" x14ac:dyDescent="0.3">
      <c r="A9750" s="27">
        <f t="shared" si="124"/>
        <v>5478</v>
      </c>
      <c r="B9750" s="31">
        <v>45284</v>
      </c>
      <c r="C9750" s="31">
        <v>45278</v>
      </c>
      <c r="D9750" s="19" t="s">
        <v>776</v>
      </c>
      <c r="E9750" s="20" t="str">
        <f>IF(ISBLANK(LeaveTracker[[#This Row],[Employee Name]]),"-----",VLOOKUP(LeaveTracker[[#This Row],[Employee Name]],'List of Employees'!$B$4:$H$767,7))</f>
        <v>AGRICULTURE OFFICE</v>
      </c>
      <c r="F9750" s="66" t="str">
        <f>IF(ISBLANK(LeaveTracker[[#This Row],[Employee Name]]),"-----",VLOOKUP(LeaveTracker[[#This Row],[Employee Name]],'List of Employees'!$B$4:$H$767,6))</f>
        <v>PERMANENT</v>
      </c>
      <c r="G9750" s="24">
        <v>45287</v>
      </c>
      <c r="H9750" s="24">
        <v>45289</v>
      </c>
      <c r="I9750" s="20" t="s">
        <v>82</v>
      </c>
      <c r="K9750" s="57" t="str">
        <f ca="1">LeaveTracker[[#This Row],[Days]]&amp;" "&amp;LeaveTracker[[#This Row],[Type of Leave]]</f>
        <v>3 VL</v>
      </c>
      <c r="L9750" s="23">
        <f ca="1">NETWORKDAYS(LeaveTracker[[#This Row],[Start Date]],LeaveTracker[[#This Row],[End Date]],lstHolidays)</f>
        <v>3</v>
      </c>
      <c r="M9750" s="27"/>
    </row>
    <row r="9751" spans="1:13" ht="30" customHeight="1" x14ac:dyDescent="0.3">
      <c r="A9751" s="27">
        <v>5479</v>
      </c>
      <c r="B9751" s="31">
        <v>45295</v>
      </c>
      <c r="C9751" s="31">
        <v>45271</v>
      </c>
      <c r="D9751" s="19" t="s">
        <v>1835</v>
      </c>
      <c r="E9751" s="19" t="str">
        <f>IF(ISBLANK(LeaveTracker[[#This Row],[Employee Name]]),"-----",VLOOKUP(LeaveTracker[[#This Row],[Employee Name]],'List of Employees'!$B$4:$H$767,7))</f>
        <v>VMO/SP</v>
      </c>
      <c r="F9751" s="66" t="str">
        <f>IF(ISBLANK(LeaveTracker[[#This Row],[Employee Name]]),"-----",VLOOKUP(LeaveTracker[[#This Row],[Employee Name]],'List of Employees'!$B$4:$H$767,6))</f>
        <v>CASUAL</v>
      </c>
      <c r="G9751" s="24">
        <v>45279</v>
      </c>
      <c r="H9751" s="21">
        <v>45280</v>
      </c>
      <c r="I9751" s="20" t="s">
        <v>82</v>
      </c>
      <c r="K9751" s="57" t="str">
        <f ca="1">LeaveTracker[[#This Row],[Days]]&amp;" "&amp;LeaveTracker[[#This Row],[Type of Leave]]</f>
        <v>2 VL</v>
      </c>
      <c r="L9751" s="23">
        <f ca="1">NETWORKDAYS(LeaveTracker[[#This Row],[Start Date]],LeaveTracker[[#This Row],[End Date]],lstHolidays)</f>
        <v>2</v>
      </c>
      <c r="M9751" s="27"/>
    </row>
    <row r="9752" spans="1:13" ht="30" customHeight="1" x14ac:dyDescent="0.3">
      <c r="A9752" s="27">
        <v>5479</v>
      </c>
      <c r="B9752" s="31">
        <v>45295</v>
      </c>
      <c r="C9752" s="31">
        <v>45271</v>
      </c>
      <c r="D9752" s="19" t="s">
        <v>1835</v>
      </c>
      <c r="E9752" s="19" t="str">
        <f>IF(ISBLANK(LeaveTracker[[#This Row],[Employee Name]]),"-----",VLOOKUP(LeaveTracker[[#This Row],[Employee Name]],'List of Employees'!$B$4:$H$767,7))</f>
        <v>VMO/SP</v>
      </c>
      <c r="F9752" s="66" t="str">
        <f>IF(ISBLANK(LeaveTracker[[#This Row],[Employee Name]]),"-----",VLOOKUP(LeaveTracker[[#This Row],[Employee Name]],'List of Employees'!$B$4:$H$767,6))</f>
        <v>CASUAL</v>
      </c>
      <c r="G9752" s="24">
        <v>45287</v>
      </c>
      <c r="H9752" s="24">
        <v>45289</v>
      </c>
      <c r="I9752" s="20" t="s">
        <v>82</v>
      </c>
      <c r="K9752" s="57" t="str">
        <f ca="1">LeaveTracker[[#This Row],[Days]]&amp;" "&amp;LeaveTracker[[#This Row],[Type of Leave]]</f>
        <v>3 VL</v>
      </c>
      <c r="L9752" s="23">
        <f ca="1">NETWORKDAYS(LeaveTracker[[#This Row],[Start Date]],LeaveTracker[[#This Row],[End Date]],lstHolidays)</f>
        <v>3</v>
      </c>
      <c r="M9752" s="27"/>
    </row>
    <row r="9753" spans="1:13" ht="30" customHeight="1" x14ac:dyDescent="0.3">
      <c r="A9753" s="27">
        <v>5481</v>
      </c>
      <c r="B9753" s="31">
        <v>45295</v>
      </c>
      <c r="C9753" s="31">
        <v>45278</v>
      </c>
      <c r="D9753" s="19" t="s">
        <v>1940</v>
      </c>
      <c r="E9753" s="19" t="str">
        <f>IF(ISBLANK(LeaveTracker[[#This Row],[Employee Name]]),"-----",VLOOKUP(LeaveTracker[[#This Row],[Employee Name]],'List of Employees'!$B$4:$H$767,7))</f>
        <v>SP/VMO</v>
      </c>
      <c r="F9753" s="66" t="str">
        <f>IF(ISBLANK(LeaveTracker[[#This Row],[Employee Name]]),"-----",VLOOKUP(LeaveTracker[[#This Row],[Employee Name]],'List of Employees'!$B$4:$H$767,6))</f>
        <v>CASUAL</v>
      </c>
      <c r="G9753" s="24">
        <v>45274</v>
      </c>
      <c r="H9753" s="24">
        <v>45274</v>
      </c>
      <c r="I9753" s="20" t="s">
        <v>82</v>
      </c>
      <c r="K9753" s="57" t="str">
        <f ca="1">LeaveTracker[[#This Row],[Days]]&amp;" "&amp;LeaveTracker[[#This Row],[Type of Leave]]</f>
        <v>1 VL</v>
      </c>
      <c r="L9753" s="23">
        <f ca="1">NETWORKDAYS(LeaveTracker[[#This Row],[Start Date]],LeaveTracker[[#This Row],[End Date]],lstHolidays)</f>
        <v>1</v>
      </c>
      <c r="M9753" s="27"/>
    </row>
    <row r="9754" spans="1:13" ht="30" customHeight="1" x14ac:dyDescent="0.3">
      <c r="A9754" s="27">
        <v>5481</v>
      </c>
      <c r="B9754" s="31">
        <v>45295</v>
      </c>
      <c r="C9754" s="31">
        <v>45278</v>
      </c>
      <c r="D9754" s="20" t="s">
        <v>1940</v>
      </c>
      <c r="E9754" s="19" t="str">
        <f>IF(ISBLANK(LeaveTracker[[#This Row],[Employee Name]]),"-----",VLOOKUP(LeaveTracker[[#This Row],[Employee Name]],'List of Employees'!$B$4:$H$767,7))</f>
        <v>SP/VMO</v>
      </c>
      <c r="F9754" s="66" t="str">
        <f>IF(ISBLANK(LeaveTracker[[#This Row],[Employee Name]]),"-----",VLOOKUP(LeaveTracker[[#This Row],[Employee Name]],'List of Employees'!$B$4:$H$767,6))</f>
        <v>CASUAL</v>
      </c>
      <c r="G9754" s="24">
        <v>45287</v>
      </c>
      <c r="H9754" s="24">
        <v>45289</v>
      </c>
      <c r="I9754" s="20" t="s">
        <v>82</v>
      </c>
      <c r="K9754" s="57" t="str">
        <f ca="1">LeaveTracker[[#This Row],[Days]]&amp;" "&amp;LeaveTracker[[#This Row],[Type of Leave]]</f>
        <v>3 VL</v>
      </c>
      <c r="L9754" s="23">
        <f ca="1">NETWORKDAYS(LeaveTracker[[#This Row],[Start Date]],LeaveTracker[[#This Row],[End Date]],lstHolidays)</f>
        <v>3</v>
      </c>
      <c r="M9754" s="27"/>
    </row>
    <row r="9755" spans="1:13" ht="30" customHeight="1" x14ac:dyDescent="0.3">
      <c r="A9755" s="27">
        <v>5482</v>
      </c>
      <c r="B9755" s="31">
        <v>45295</v>
      </c>
      <c r="C9755" s="31">
        <v>45279</v>
      </c>
      <c r="D9755" s="19" t="s">
        <v>668</v>
      </c>
      <c r="E9755" s="19" t="str">
        <f>IF(ISBLANK(LeaveTracker[[#This Row],[Employee Name]]),"-----",VLOOKUP(LeaveTracker[[#This Row],[Employee Name]],'List of Employees'!$B$4:$H$767,7))</f>
        <v>SP</v>
      </c>
      <c r="F9755" s="66" t="str">
        <f>IF(ISBLANK(LeaveTracker[[#This Row],[Employee Name]]),"-----",VLOOKUP(LeaveTracker[[#This Row],[Employee Name]],'List of Employees'!$B$4:$H$767,6))</f>
        <v>PERMANENT</v>
      </c>
      <c r="G9755" s="24">
        <v>45287</v>
      </c>
      <c r="H9755" s="24">
        <v>45289</v>
      </c>
      <c r="I9755" s="20" t="s">
        <v>82</v>
      </c>
      <c r="K9755" s="57" t="str">
        <f ca="1">LeaveTracker[[#This Row],[Days]]&amp;" "&amp;LeaveTracker[[#This Row],[Type of Leave]]</f>
        <v>3 VL</v>
      </c>
      <c r="L9755" s="23">
        <f ca="1">NETWORKDAYS(LeaveTracker[[#This Row],[Start Date]],LeaveTracker[[#This Row],[End Date]],lstHolidays)</f>
        <v>3</v>
      </c>
      <c r="M9755" s="27"/>
    </row>
    <row r="9756" spans="1:13" ht="30" customHeight="1" x14ac:dyDescent="0.3">
      <c r="A9756" s="27">
        <v>5483</v>
      </c>
      <c r="B9756" s="31">
        <v>45295</v>
      </c>
      <c r="C9756" s="31">
        <v>45279</v>
      </c>
      <c r="D9756" s="19" t="s">
        <v>1878</v>
      </c>
      <c r="E9756" s="19" t="str">
        <f>IF(ISBLANK(LeaveTracker[[#This Row],[Employee Name]]),"-----",VLOOKUP(LeaveTracker[[#This Row],[Employee Name]],'List of Employees'!$B$4:$H$767,7))</f>
        <v>VMO/SP</v>
      </c>
      <c r="F9756" s="66" t="str">
        <f>IF(ISBLANK(LeaveTracker[[#This Row],[Employee Name]]),"-----",VLOOKUP(LeaveTracker[[#This Row],[Employee Name]],'List of Employees'!$B$4:$H$767,6))</f>
        <v>CASUAL</v>
      </c>
      <c r="G9756" s="24">
        <v>45287</v>
      </c>
      <c r="H9756" s="24">
        <v>45289</v>
      </c>
      <c r="I9756" s="20" t="s">
        <v>82</v>
      </c>
      <c r="K9756" s="57" t="str">
        <f ca="1">LeaveTracker[[#This Row],[Days]]&amp;" "&amp;LeaveTracker[[#This Row],[Type of Leave]]</f>
        <v>3 VL</v>
      </c>
      <c r="L9756" s="23">
        <f ca="1">NETWORKDAYS(LeaveTracker[[#This Row],[Start Date]],LeaveTracker[[#This Row],[End Date]],lstHolidays)</f>
        <v>3</v>
      </c>
      <c r="M9756" s="27"/>
    </row>
    <row r="9757" spans="1:13" ht="30" customHeight="1" x14ac:dyDescent="0.3">
      <c r="A9757" s="27">
        <v>5484</v>
      </c>
      <c r="B9757" s="31">
        <v>45295</v>
      </c>
      <c r="C9757" s="31">
        <v>45278</v>
      </c>
      <c r="D9757" s="19" t="s">
        <v>361</v>
      </c>
      <c r="E9757" s="19" t="str">
        <f>IF(ISBLANK(LeaveTracker[[#This Row],[Employee Name]]),"-----",VLOOKUP(LeaveTracker[[#This Row],[Employee Name]],'List of Employees'!$B$4:$H$767,7))</f>
        <v>SP</v>
      </c>
      <c r="F9757" s="66" t="str">
        <f>IF(ISBLANK(LeaveTracker[[#This Row],[Employee Name]]),"-----",VLOOKUP(LeaveTracker[[#This Row],[Employee Name]],'List of Employees'!$B$4:$H$767,6))</f>
        <v>PERMANENT</v>
      </c>
      <c r="G9757" s="24">
        <v>45274</v>
      </c>
      <c r="H9757" s="24">
        <v>45275</v>
      </c>
      <c r="I9757" s="20" t="s">
        <v>81</v>
      </c>
      <c r="K9757" s="57" t="str">
        <f ca="1">LeaveTracker[[#This Row],[Days]]&amp;" "&amp;LeaveTracker[[#This Row],[Type of Leave]]</f>
        <v>2 SL</v>
      </c>
      <c r="L9757" s="23">
        <f ca="1">NETWORKDAYS(LeaveTracker[[#This Row],[Start Date]],LeaveTracker[[#This Row],[End Date]],lstHolidays)</f>
        <v>2</v>
      </c>
      <c r="M9757" s="27"/>
    </row>
    <row r="9758" spans="1:13" ht="30" customHeight="1" x14ac:dyDescent="0.3">
      <c r="A9758" s="27">
        <v>5485</v>
      </c>
      <c r="B9758" s="31">
        <v>45295</v>
      </c>
      <c r="C9758" s="31">
        <v>45278</v>
      </c>
      <c r="D9758" s="19" t="s">
        <v>1821</v>
      </c>
      <c r="E9758" s="19" t="str">
        <f>IF(ISBLANK(LeaveTracker[[#This Row],[Employee Name]]),"-----",VLOOKUP(LeaveTracker[[#This Row],[Employee Name]],'List of Employees'!$B$4:$H$767,7))</f>
        <v>SP</v>
      </c>
      <c r="F9758" s="66" t="str">
        <f>IF(ISBLANK(LeaveTracker[[#This Row],[Employee Name]]),"-----",VLOOKUP(LeaveTracker[[#This Row],[Employee Name]],'List of Employees'!$B$4:$H$767,6))</f>
        <v>CASUAL</v>
      </c>
      <c r="G9758" s="24">
        <v>45274</v>
      </c>
      <c r="H9758" s="24">
        <v>45274</v>
      </c>
      <c r="I9758" s="20" t="s">
        <v>81</v>
      </c>
      <c r="K9758" s="57" t="str">
        <f ca="1">LeaveTracker[[#This Row],[Days]]&amp;" "&amp;LeaveTracker[[#This Row],[Type of Leave]]</f>
        <v>1 SL</v>
      </c>
      <c r="L9758" s="23">
        <f ca="1">NETWORKDAYS(LeaveTracker[[#This Row],[Start Date]],LeaveTracker[[#This Row],[End Date]],lstHolidays)</f>
        <v>1</v>
      </c>
      <c r="M9758" s="27"/>
    </row>
    <row r="9759" spans="1:13" ht="30" customHeight="1" x14ac:dyDescent="0.3">
      <c r="A9759" s="27">
        <v>5486</v>
      </c>
      <c r="B9759" s="31">
        <v>45295</v>
      </c>
      <c r="C9759" s="31">
        <v>45271</v>
      </c>
      <c r="D9759" s="19" t="s">
        <v>1821</v>
      </c>
      <c r="E9759" s="19" t="str">
        <f>IF(ISBLANK(LeaveTracker[[#This Row],[Employee Name]]),"-----",VLOOKUP(LeaveTracker[[#This Row],[Employee Name]],'List of Employees'!$B$4:$H$767,7))</f>
        <v>SP</v>
      </c>
      <c r="F9759" s="66" t="str">
        <f>IF(ISBLANK(LeaveTracker[[#This Row],[Employee Name]]),"-----",VLOOKUP(LeaveTracker[[#This Row],[Employee Name]],'List of Employees'!$B$4:$H$767,6))</f>
        <v>CASUAL</v>
      </c>
      <c r="G9759" s="24">
        <v>45279</v>
      </c>
      <c r="H9759" s="24">
        <v>45282</v>
      </c>
      <c r="I9759" s="20" t="s">
        <v>82</v>
      </c>
      <c r="K9759" s="57" t="str">
        <f ca="1">LeaveTracker[[#This Row],[Days]]&amp;" "&amp;LeaveTracker[[#This Row],[Type of Leave]]</f>
        <v>4 VL</v>
      </c>
      <c r="L9759" s="23">
        <f ca="1">NETWORKDAYS(LeaveTracker[[#This Row],[Start Date]],LeaveTracker[[#This Row],[End Date]],lstHolidays)</f>
        <v>4</v>
      </c>
      <c r="M9759" s="27"/>
    </row>
    <row r="9760" spans="1:13" ht="30" customHeight="1" x14ac:dyDescent="0.3">
      <c r="A9760" s="27">
        <v>5486</v>
      </c>
      <c r="B9760" s="31">
        <v>45295</v>
      </c>
      <c r="C9760" s="31">
        <v>45271</v>
      </c>
      <c r="D9760" s="19" t="s">
        <v>1821</v>
      </c>
      <c r="E9760" s="19" t="str">
        <f>IF(ISBLANK(LeaveTracker[[#This Row],[Employee Name]]),"-----",VLOOKUP(LeaveTracker[[#This Row],[Employee Name]],'List of Employees'!$B$4:$H$767,7))</f>
        <v>SP</v>
      </c>
      <c r="F9760" s="66" t="str">
        <f>IF(ISBLANK(LeaveTracker[[#This Row],[Employee Name]]),"-----",VLOOKUP(LeaveTracker[[#This Row],[Employee Name]],'List of Employees'!$B$4:$H$767,6))</f>
        <v>CASUAL</v>
      </c>
      <c r="G9760" s="24">
        <v>45287</v>
      </c>
      <c r="H9760" s="24">
        <v>45287</v>
      </c>
      <c r="I9760" s="20" t="s">
        <v>82</v>
      </c>
      <c r="K9760" s="57" t="str">
        <f ca="1">LeaveTracker[[#This Row],[Days]]&amp;" "&amp;LeaveTracker[[#This Row],[Type of Leave]]</f>
        <v>1 VL</v>
      </c>
      <c r="L9760" s="23">
        <f ca="1">NETWORKDAYS(LeaveTracker[[#This Row],[Start Date]],LeaveTracker[[#This Row],[End Date]],lstHolidays)</f>
        <v>1</v>
      </c>
      <c r="M9760" s="27"/>
    </row>
    <row r="9761" spans="1:13" ht="30" customHeight="1" x14ac:dyDescent="0.3">
      <c r="A9761" s="27">
        <v>5487</v>
      </c>
      <c r="B9761" s="31">
        <v>45295</v>
      </c>
      <c r="C9761" s="31">
        <v>45275</v>
      </c>
      <c r="D9761" s="19" t="s">
        <v>1840</v>
      </c>
      <c r="E9761" s="19" t="str">
        <f>IF(ISBLANK(LeaveTracker[[#This Row],[Employee Name]]),"-----",VLOOKUP(LeaveTracker[[#This Row],[Employee Name]],'List of Employees'!$B$4:$H$767,7))</f>
        <v>SP</v>
      </c>
      <c r="F9761" s="66" t="str">
        <f>IF(ISBLANK(LeaveTracker[[#This Row],[Employee Name]]),"-----",VLOOKUP(LeaveTracker[[#This Row],[Employee Name]],'List of Employees'!$B$4:$H$767,6))</f>
        <v>CASUAL</v>
      </c>
      <c r="G9761" s="24">
        <v>45278</v>
      </c>
      <c r="H9761" s="24">
        <v>45282</v>
      </c>
      <c r="I9761" s="20" t="s">
        <v>82</v>
      </c>
      <c r="K9761" s="57" t="str">
        <f ca="1">LeaveTracker[[#This Row],[Days]]&amp;" "&amp;LeaveTracker[[#This Row],[Type of Leave]]</f>
        <v>5 VL</v>
      </c>
      <c r="L9761" s="23">
        <f ca="1">NETWORKDAYS(LeaveTracker[[#This Row],[Start Date]],LeaveTracker[[#This Row],[End Date]],lstHolidays)</f>
        <v>5</v>
      </c>
      <c r="M9761" s="27"/>
    </row>
    <row r="9762" spans="1:13" ht="30" customHeight="1" x14ac:dyDescent="0.3">
      <c r="A9762" s="27">
        <v>5488</v>
      </c>
      <c r="B9762" s="31">
        <v>45295</v>
      </c>
      <c r="C9762" s="31">
        <v>45275</v>
      </c>
      <c r="D9762" s="19" t="s">
        <v>1840</v>
      </c>
      <c r="E9762" s="19" t="str">
        <f>IF(ISBLANK(LeaveTracker[[#This Row],[Employee Name]]),"-----",VLOOKUP(LeaveTracker[[#This Row],[Employee Name]],'List of Employees'!$B$4:$H$767,7))</f>
        <v>SP</v>
      </c>
      <c r="F9762" s="66" t="str">
        <f>IF(ISBLANK(LeaveTracker[[#This Row],[Employee Name]]),"-----",VLOOKUP(LeaveTracker[[#This Row],[Employee Name]],'List of Employees'!$B$4:$H$767,6))</f>
        <v>CASUAL</v>
      </c>
      <c r="G9762" s="24">
        <v>45287</v>
      </c>
      <c r="H9762" s="24">
        <v>45289</v>
      </c>
      <c r="I9762" s="19" t="s">
        <v>297</v>
      </c>
      <c r="J9762" s="42" t="s">
        <v>1000</v>
      </c>
      <c r="K9762" s="57" t="str">
        <f ca="1">LeaveTracker[[#This Row],[Days]]&amp;" "&amp;LeaveTracker[[#This Row],[Type of Leave]]</f>
        <v>3 OTHER</v>
      </c>
      <c r="L9762" s="23">
        <f ca="1">NETWORKDAYS(LeaveTracker[[#This Row],[Start Date]],LeaveTracker[[#This Row],[End Date]],lstHolidays)</f>
        <v>3</v>
      </c>
      <c r="M9762" s="27"/>
    </row>
    <row r="9763" spans="1:13" ht="30" customHeight="1" x14ac:dyDescent="0.3">
      <c r="A9763" s="27">
        <v>5489</v>
      </c>
      <c r="B9763" s="31">
        <v>45295</v>
      </c>
      <c r="C9763" s="31">
        <v>45261</v>
      </c>
      <c r="D9763" s="19" t="s">
        <v>1770</v>
      </c>
      <c r="E9763" s="19" t="str">
        <f>IF(ISBLANK(LeaveTracker[[#This Row],[Employee Name]]),"-----",VLOOKUP(LeaveTracker[[#This Row],[Employee Name]],'List of Employees'!$B$4:$H$767,7))</f>
        <v>SP</v>
      </c>
      <c r="F9763" s="66" t="str">
        <f>IF(ISBLANK(LeaveTracker[[#This Row],[Employee Name]]),"-----",VLOOKUP(LeaveTracker[[#This Row],[Employee Name]],'List of Employees'!$B$4:$H$767,6))</f>
        <v>CASUAL</v>
      </c>
      <c r="G9763" s="24">
        <v>45266</v>
      </c>
      <c r="H9763" s="24">
        <v>45266</v>
      </c>
      <c r="I9763" s="20" t="s">
        <v>82</v>
      </c>
      <c r="K9763" s="57" t="str">
        <f ca="1">LeaveTracker[[#This Row],[Days]]&amp;" "&amp;LeaveTracker[[#This Row],[Type of Leave]]</f>
        <v>1 VL</v>
      </c>
      <c r="L9763" s="23">
        <f ca="1">NETWORKDAYS(LeaveTracker[[#This Row],[Start Date]],LeaveTracker[[#This Row],[End Date]],lstHolidays)</f>
        <v>1</v>
      </c>
      <c r="M9763" s="27"/>
    </row>
    <row r="9764" spans="1:13" ht="30" customHeight="1" x14ac:dyDescent="0.3">
      <c r="A9764" s="27">
        <v>5489</v>
      </c>
      <c r="B9764" s="31">
        <v>45295</v>
      </c>
      <c r="C9764" s="31">
        <v>45261</v>
      </c>
      <c r="D9764" s="19" t="s">
        <v>1770</v>
      </c>
      <c r="E9764" s="19" t="str">
        <f>IF(ISBLANK(LeaveTracker[[#This Row],[Employee Name]]),"-----",VLOOKUP(LeaveTracker[[#This Row],[Employee Name]],'List of Employees'!$B$4:$H$767,7))</f>
        <v>SP</v>
      </c>
      <c r="F9764" s="66" t="str">
        <f>IF(ISBLANK(LeaveTracker[[#This Row],[Employee Name]]),"-----",VLOOKUP(LeaveTracker[[#This Row],[Employee Name]],'List of Employees'!$B$4:$H$767,6))</f>
        <v>CASUAL</v>
      </c>
      <c r="G9764" s="24">
        <v>45279</v>
      </c>
      <c r="H9764" s="24">
        <v>45279</v>
      </c>
      <c r="I9764" s="20" t="s">
        <v>82</v>
      </c>
      <c r="K9764" s="57" t="str">
        <f ca="1">LeaveTracker[[#This Row],[Days]]&amp;" "&amp;LeaveTracker[[#This Row],[Type of Leave]]</f>
        <v>1 VL</v>
      </c>
      <c r="L9764" s="23">
        <f ca="1">NETWORKDAYS(LeaveTracker[[#This Row],[Start Date]],LeaveTracker[[#This Row],[End Date]],lstHolidays)</f>
        <v>1</v>
      </c>
      <c r="M9764" s="27"/>
    </row>
    <row r="9765" spans="1:13" ht="30" customHeight="1" x14ac:dyDescent="0.3">
      <c r="A9765" s="27">
        <v>5489</v>
      </c>
      <c r="B9765" s="31">
        <v>45295</v>
      </c>
      <c r="C9765" s="31">
        <v>45261</v>
      </c>
      <c r="D9765" s="19" t="s">
        <v>1770</v>
      </c>
      <c r="E9765" s="19" t="str">
        <f>IF(ISBLANK(LeaveTracker[[#This Row],[Employee Name]]),"-----",VLOOKUP(LeaveTracker[[#This Row],[Employee Name]],'List of Employees'!$B$4:$H$767,7))</f>
        <v>SP</v>
      </c>
      <c r="F9765" s="66" t="str">
        <f>IF(ISBLANK(LeaveTracker[[#This Row],[Employee Name]]),"-----",VLOOKUP(LeaveTracker[[#This Row],[Employee Name]],'List of Employees'!$B$4:$H$767,6))</f>
        <v>CASUAL</v>
      </c>
      <c r="G9765" s="24">
        <v>45281</v>
      </c>
      <c r="H9765" s="24">
        <v>45282</v>
      </c>
      <c r="I9765" s="20" t="s">
        <v>82</v>
      </c>
      <c r="K9765" s="57" t="str">
        <f ca="1">LeaveTracker[[#This Row],[Days]]&amp;" "&amp;LeaveTracker[[#This Row],[Type of Leave]]</f>
        <v>2 VL</v>
      </c>
      <c r="L9765" s="23">
        <f ca="1">NETWORKDAYS(LeaveTracker[[#This Row],[Start Date]],LeaveTracker[[#This Row],[End Date]],lstHolidays)</f>
        <v>2</v>
      </c>
      <c r="M9765" s="27"/>
    </row>
    <row r="9766" spans="1:13" ht="30" customHeight="1" x14ac:dyDescent="0.3">
      <c r="A9766" s="27">
        <v>5489</v>
      </c>
      <c r="B9766" s="31">
        <v>45295</v>
      </c>
      <c r="C9766" s="31">
        <v>45261</v>
      </c>
      <c r="D9766" s="19" t="s">
        <v>1770</v>
      </c>
      <c r="E9766" s="19" t="str">
        <f>IF(ISBLANK(LeaveTracker[[#This Row],[Employee Name]]),"-----",VLOOKUP(LeaveTracker[[#This Row],[Employee Name]],'List of Employees'!$B$4:$H$767,7))</f>
        <v>SP</v>
      </c>
      <c r="F9766" s="66" t="str">
        <f>IF(ISBLANK(LeaveTracker[[#This Row],[Employee Name]]),"-----",VLOOKUP(LeaveTracker[[#This Row],[Employee Name]],'List of Employees'!$B$4:$H$767,6))</f>
        <v>CASUAL</v>
      </c>
      <c r="G9766" s="24">
        <v>45289</v>
      </c>
      <c r="H9766" s="24">
        <v>45289</v>
      </c>
      <c r="I9766" s="20" t="s">
        <v>82</v>
      </c>
      <c r="K9766" s="57" t="str">
        <f ca="1">LeaveTracker[[#This Row],[Days]]&amp;" "&amp;LeaveTracker[[#This Row],[Type of Leave]]</f>
        <v>1 VL</v>
      </c>
      <c r="L9766" s="23">
        <f ca="1">NETWORKDAYS(LeaveTracker[[#This Row],[Start Date]],LeaveTracker[[#This Row],[End Date]],lstHolidays)</f>
        <v>1</v>
      </c>
      <c r="M9766" s="27"/>
    </row>
    <row r="9767" spans="1:13" ht="30" customHeight="1" x14ac:dyDescent="0.3">
      <c r="A9767" s="27">
        <v>5490</v>
      </c>
      <c r="B9767" s="31">
        <v>45295</v>
      </c>
      <c r="C9767" s="31">
        <v>45271</v>
      </c>
      <c r="D9767" s="19" t="s">
        <v>2366</v>
      </c>
      <c r="E9767" s="19" t="str">
        <f>IF(ISBLANK(LeaveTracker[[#This Row],[Employee Name]]),"-----",VLOOKUP(LeaveTracker[[#This Row],[Employee Name]],'List of Employees'!$B$4:$H$767,7))</f>
        <v xml:space="preserve">OFFICE OF THE SANGGUNIANG PANLUNGSOD </v>
      </c>
      <c r="F9767" s="66" t="str">
        <f>IF(ISBLANK(LeaveTracker[[#This Row],[Employee Name]]),"-----",VLOOKUP(LeaveTracker[[#This Row],[Employee Name]],'List of Employees'!$B$4:$H$767,6))</f>
        <v>PERMANENT</v>
      </c>
      <c r="G9767" s="24">
        <v>45278</v>
      </c>
      <c r="H9767" s="24">
        <v>45278</v>
      </c>
      <c r="I9767" s="20" t="s">
        <v>82</v>
      </c>
      <c r="K9767" s="57" t="str">
        <f ca="1">LeaveTracker[[#This Row],[Days]]&amp;" "&amp;LeaveTracker[[#This Row],[Type of Leave]]</f>
        <v>1 VL</v>
      </c>
      <c r="L9767" s="23">
        <f ca="1">NETWORKDAYS(LeaveTracker[[#This Row],[Start Date]],LeaveTracker[[#This Row],[End Date]],lstHolidays)</f>
        <v>1</v>
      </c>
      <c r="M9767" s="27"/>
    </row>
    <row r="9768" spans="1:13" ht="30" customHeight="1" x14ac:dyDescent="0.3">
      <c r="A9768" s="27">
        <v>5490</v>
      </c>
      <c r="B9768" s="31">
        <v>45295</v>
      </c>
      <c r="C9768" s="31">
        <v>45271</v>
      </c>
      <c r="D9768" s="19" t="s">
        <v>2366</v>
      </c>
      <c r="E9768" s="19" t="str">
        <f>IF(ISBLANK(LeaveTracker[[#This Row],[Employee Name]]),"-----",VLOOKUP(LeaveTracker[[#This Row],[Employee Name]],'List of Employees'!$B$4:$H$767,7))</f>
        <v xml:space="preserve">OFFICE OF THE SANGGUNIANG PANLUNGSOD </v>
      </c>
      <c r="F9768" s="66" t="str">
        <f>IF(ISBLANK(LeaveTracker[[#This Row],[Employee Name]]),"-----",VLOOKUP(LeaveTracker[[#This Row],[Employee Name]],'List of Employees'!$B$4:$H$767,6))</f>
        <v>PERMANENT</v>
      </c>
      <c r="G9768" s="24">
        <v>45281</v>
      </c>
      <c r="H9768" s="24">
        <v>45282</v>
      </c>
      <c r="I9768" s="20" t="s">
        <v>82</v>
      </c>
      <c r="K9768" s="57" t="str">
        <f ca="1">LeaveTracker[[#This Row],[Days]]&amp;" "&amp;LeaveTracker[[#This Row],[Type of Leave]]</f>
        <v>2 VL</v>
      </c>
      <c r="L9768" s="23">
        <f ca="1">NETWORKDAYS(LeaveTracker[[#This Row],[Start Date]],LeaveTracker[[#This Row],[End Date]],lstHolidays)</f>
        <v>2</v>
      </c>
      <c r="M9768" s="27"/>
    </row>
    <row r="9769" spans="1:13" ht="30" customHeight="1" x14ac:dyDescent="0.3">
      <c r="A9769" s="27">
        <v>5490</v>
      </c>
      <c r="B9769" s="31">
        <v>45295</v>
      </c>
      <c r="C9769" s="31">
        <v>45271</v>
      </c>
      <c r="D9769" s="19" t="s">
        <v>2366</v>
      </c>
      <c r="E9769" s="19" t="str">
        <f>IF(ISBLANK(LeaveTracker[[#This Row],[Employee Name]]),"-----",VLOOKUP(LeaveTracker[[#This Row],[Employee Name]],'List of Employees'!$B$4:$H$767,7))</f>
        <v xml:space="preserve">OFFICE OF THE SANGGUNIANG PANLUNGSOD </v>
      </c>
      <c r="F9769" s="66" t="str">
        <f>IF(ISBLANK(LeaveTracker[[#This Row],[Employee Name]]),"-----",VLOOKUP(LeaveTracker[[#This Row],[Employee Name]],'List of Employees'!$B$4:$H$767,6))</f>
        <v>PERMANENT</v>
      </c>
      <c r="G9769" s="24">
        <v>45288</v>
      </c>
      <c r="H9769" s="24">
        <v>45289</v>
      </c>
      <c r="I9769" s="20" t="s">
        <v>82</v>
      </c>
      <c r="K9769" s="57" t="str">
        <f ca="1">LeaveTracker[[#This Row],[Days]]&amp;" "&amp;LeaveTracker[[#This Row],[Type of Leave]]</f>
        <v>2 VL</v>
      </c>
      <c r="L9769" s="23">
        <f ca="1">NETWORKDAYS(LeaveTracker[[#This Row],[Start Date]],LeaveTracker[[#This Row],[End Date]],lstHolidays)</f>
        <v>2</v>
      </c>
      <c r="M9769" s="27"/>
    </row>
    <row r="9770" spans="1:13" ht="30" customHeight="1" x14ac:dyDescent="0.3">
      <c r="A9770" s="27">
        <v>5493</v>
      </c>
      <c r="B9770" s="31">
        <v>45295</v>
      </c>
      <c r="C9770" s="31">
        <v>45275</v>
      </c>
      <c r="D9770" s="19" t="s">
        <v>727</v>
      </c>
      <c r="E9770" s="19" t="str">
        <f>IF(ISBLANK(LeaveTracker[[#This Row],[Employee Name]]),"-----",VLOOKUP(LeaveTracker[[#This Row],[Employee Name]],'List of Employees'!$B$4:$H$767,7))</f>
        <v>SP</v>
      </c>
      <c r="F9770" s="66" t="str">
        <f>IF(ISBLANK(LeaveTracker[[#This Row],[Employee Name]]),"-----",VLOOKUP(LeaveTracker[[#This Row],[Employee Name]],'List of Employees'!$B$4:$H$767,6))</f>
        <v>PERMANENT</v>
      </c>
      <c r="G9770" s="24">
        <v>45287</v>
      </c>
      <c r="H9770" s="24">
        <v>45289</v>
      </c>
      <c r="I9770" s="20" t="s">
        <v>82</v>
      </c>
      <c r="K9770" s="57" t="str">
        <f ca="1">LeaveTracker[[#This Row],[Days]]&amp;" "&amp;LeaveTracker[[#This Row],[Type of Leave]]</f>
        <v>3 VL</v>
      </c>
      <c r="L9770" s="23">
        <f ca="1">NETWORKDAYS(LeaveTracker[[#This Row],[Start Date]],LeaveTracker[[#This Row],[End Date]],lstHolidays)</f>
        <v>3</v>
      </c>
      <c r="M9770" s="27"/>
    </row>
    <row r="9771" spans="1:13" ht="30" customHeight="1" x14ac:dyDescent="0.3">
      <c r="A9771" s="27">
        <v>5494</v>
      </c>
      <c r="B9771" s="31">
        <v>45295</v>
      </c>
      <c r="C9771" s="31">
        <v>45273</v>
      </c>
      <c r="D9771" s="19" t="s">
        <v>1750</v>
      </c>
      <c r="E9771" s="19" t="str">
        <f>IF(ISBLANK(LeaveTracker[[#This Row],[Employee Name]]),"-----",VLOOKUP(LeaveTracker[[#This Row],[Employee Name]],'List of Employees'!$B$4:$H$767,7))</f>
        <v>SP</v>
      </c>
      <c r="F9771" s="66" t="str">
        <f>IF(ISBLANK(LeaveTracker[[#This Row],[Employee Name]]),"-----",VLOOKUP(LeaveTracker[[#This Row],[Employee Name]],'List of Employees'!$B$4:$H$767,6))</f>
        <v>CASUAL</v>
      </c>
      <c r="G9771" s="24">
        <v>45280</v>
      </c>
      <c r="H9771" s="24">
        <v>45281</v>
      </c>
      <c r="I9771" s="20" t="s">
        <v>82</v>
      </c>
      <c r="K9771" s="57" t="str">
        <f ca="1">LeaveTracker[[#This Row],[Days]]&amp;" "&amp;LeaveTracker[[#This Row],[Type of Leave]]</f>
        <v>2 VL</v>
      </c>
      <c r="L9771" s="23">
        <f ca="1">NETWORKDAYS(LeaveTracker[[#This Row],[Start Date]],LeaveTracker[[#This Row],[End Date]],lstHolidays)</f>
        <v>2</v>
      </c>
      <c r="M9771" s="27"/>
    </row>
    <row r="9772" spans="1:13" ht="30" customHeight="1" x14ac:dyDescent="0.3">
      <c r="A9772" s="27">
        <v>5494</v>
      </c>
      <c r="B9772" s="31">
        <v>45295</v>
      </c>
      <c r="C9772" s="31">
        <v>45273</v>
      </c>
      <c r="D9772" s="19" t="s">
        <v>1750</v>
      </c>
      <c r="E9772" s="19" t="str">
        <f>IF(ISBLANK(LeaveTracker[[#This Row],[Employee Name]]),"-----",VLOOKUP(LeaveTracker[[#This Row],[Employee Name]],'List of Employees'!$B$4:$H$767,7))</f>
        <v>SP</v>
      </c>
      <c r="F9772" s="66" t="str">
        <f>IF(ISBLANK(LeaveTracker[[#This Row],[Employee Name]]),"-----",VLOOKUP(LeaveTracker[[#This Row],[Employee Name]],'List of Employees'!$B$4:$H$767,6))</f>
        <v>CASUAL</v>
      </c>
      <c r="G9772" s="24">
        <v>45287</v>
      </c>
      <c r="H9772" s="24">
        <v>45289</v>
      </c>
      <c r="I9772" s="20" t="s">
        <v>82</v>
      </c>
      <c r="K9772" s="57" t="str">
        <f ca="1">LeaveTracker[[#This Row],[Days]]&amp;" "&amp;LeaveTracker[[#This Row],[Type of Leave]]</f>
        <v>3 VL</v>
      </c>
      <c r="L9772" s="23">
        <f ca="1">NETWORKDAYS(LeaveTracker[[#This Row],[Start Date]],LeaveTracker[[#This Row],[End Date]],lstHolidays)</f>
        <v>3</v>
      </c>
      <c r="M9772" s="27"/>
    </row>
    <row r="9773" spans="1:13" ht="30" customHeight="1" x14ac:dyDescent="0.3">
      <c r="A9773" s="27">
        <v>5495</v>
      </c>
      <c r="B9773" s="31">
        <v>45295</v>
      </c>
      <c r="C9773" s="31">
        <v>45289</v>
      </c>
      <c r="D9773" s="19" t="s">
        <v>1717</v>
      </c>
      <c r="E9773" s="19" t="str">
        <f>IF(ISBLANK(LeaveTracker[[#This Row],[Employee Name]]),"-----",VLOOKUP(LeaveTracker[[#This Row],[Employee Name]],'List of Employees'!$B$4:$H$767,7))</f>
        <v>LEGAL</v>
      </c>
      <c r="F9773" s="66" t="str">
        <f>IF(ISBLANK(LeaveTracker[[#This Row],[Employee Name]]),"-----",VLOOKUP(LeaveTracker[[#This Row],[Employee Name]],'List of Employees'!$B$4:$H$767,6))</f>
        <v>CASUAL</v>
      </c>
      <c r="G9773" s="24">
        <v>45279</v>
      </c>
      <c r="H9773" s="24">
        <v>45282</v>
      </c>
      <c r="I9773" s="19" t="s">
        <v>81</v>
      </c>
      <c r="K9773" s="57" t="str">
        <f ca="1">LeaveTracker[[#This Row],[Days]]&amp;" "&amp;LeaveTracker[[#This Row],[Type of Leave]]</f>
        <v>4 SL</v>
      </c>
      <c r="L9773" s="23">
        <f ca="1">NETWORKDAYS(LeaveTracker[[#This Row],[Start Date]],LeaveTracker[[#This Row],[End Date]],lstHolidays)</f>
        <v>4</v>
      </c>
      <c r="M9773" s="27"/>
    </row>
    <row r="9774" spans="1:13" ht="30" customHeight="1" x14ac:dyDescent="0.3">
      <c r="A9774" s="27">
        <v>5496</v>
      </c>
      <c r="B9774" s="31">
        <v>45295</v>
      </c>
      <c r="C9774" s="31">
        <v>45289</v>
      </c>
      <c r="D9774" s="19" t="s">
        <v>1717</v>
      </c>
      <c r="E9774" s="19" t="str">
        <f>IF(ISBLANK(LeaveTracker[[#This Row],[Employee Name]]),"-----",VLOOKUP(LeaveTracker[[#This Row],[Employee Name]],'List of Employees'!$B$4:$H$767,7))</f>
        <v>LEGAL</v>
      </c>
      <c r="F9774" s="66" t="str">
        <f>IF(ISBLANK(LeaveTracker[[#This Row],[Employee Name]]),"-----",VLOOKUP(LeaveTracker[[#This Row],[Employee Name]],'List of Employees'!$B$4:$H$767,6))</f>
        <v>CASUAL</v>
      </c>
      <c r="G9774" s="24">
        <v>45287</v>
      </c>
      <c r="H9774" s="24">
        <v>45288</v>
      </c>
      <c r="I9774" s="19" t="s">
        <v>81</v>
      </c>
      <c r="K9774" s="57" t="str">
        <f ca="1">LeaveTracker[[#This Row],[Days]]&amp;" "&amp;LeaveTracker[[#This Row],[Type of Leave]]</f>
        <v>2 SL</v>
      </c>
      <c r="L9774" s="23">
        <f ca="1">NETWORKDAYS(LeaveTracker[[#This Row],[Start Date]],LeaveTracker[[#This Row],[End Date]],lstHolidays)</f>
        <v>2</v>
      </c>
      <c r="M9774" s="27"/>
    </row>
    <row r="9775" spans="1:13" ht="30" customHeight="1" x14ac:dyDescent="0.3">
      <c r="A9775" s="27">
        <v>5497</v>
      </c>
      <c r="B9775" s="31">
        <v>45295</v>
      </c>
      <c r="C9775" s="31">
        <v>45293</v>
      </c>
      <c r="D9775" s="19" t="s">
        <v>1765</v>
      </c>
      <c r="E9775" s="19" t="str">
        <f>IF(ISBLANK(LeaveTracker[[#This Row],[Employee Name]]),"-----",VLOOKUP(LeaveTracker[[#This Row],[Employee Name]],'List of Employees'!$B$4:$H$767,7))</f>
        <v>GSO</v>
      </c>
      <c r="F9775" s="66" t="str">
        <f>IF(ISBLANK(LeaveTracker[[#This Row],[Employee Name]]),"-----",VLOOKUP(LeaveTracker[[#This Row],[Employee Name]],'List of Employees'!$B$4:$H$767,6))</f>
        <v>CASUAL</v>
      </c>
      <c r="G9775" s="24">
        <v>45287</v>
      </c>
      <c r="H9775" s="24">
        <v>45288</v>
      </c>
      <c r="I9775" s="19" t="s">
        <v>81</v>
      </c>
      <c r="K9775" s="57" t="str">
        <f ca="1">LeaveTracker[[#This Row],[Days]]&amp;" "&amp;LeaveTracker[[#This Row],[Type of Leave]]</f>
        <v>2 SL</v>
      </c>
      <c r="L9775" s="23">
        <f ca="1">NETWORKDAYS(LeaveTracker[[#This Row],[Start Date]],LeaveTracker[[#This Row],[End Date]],lstHolidays)</f>
        <v>2</v>
      </c>
      <c r="M9775" s="27"/>
    </row>
    <row r="9776" spans="1:13" ht="30" customHeight="1" x14ac:dyDescent="0.3">
      <c r="A9776" s="27">
        <v>5498</v>
      </c>
      <c r="B9776" s="31">
        <v>45295</v>
      </c>
      <c r="C9776" s="31">
        <v>45248</v>
      </c>
      <c r="D9776" s="19" t="s">
        <v>826</v>
      </c>
      <c r="E9776" s="19" t="str">
        <f>IF(ISBLANK(LeaveTracker[[#This Row],[Employee Name]]),"-----",VLOOKUP(LeaveTracker[[#This Row],[Employee Name]],'List of Employees'!$B$4:$H$767,7))</f>
        <v>CHO</v>
      </c>
      <c r="F9776" s="66" t="str">
        <f>IF(ISBLANK(LeaveTracker[[#This Row],[Employee Name]]),"-----",VLOOKUP(LeaveTracker[[#This Row],[Employee Name]],'List of Employees'!$B$4:$H$767,6))</f>
        <v>PERMANENT</v>
      </c>
      <c r="G9776" s="24">
        <v>45287</v>
      </c>
      <c r="H9776" s="24">
        <v>45289</v>
      </c>
      <c r="I9776" s="19" t="s">
        <v>82</v>
      </c>
      <c r="K9776" s="57" t="str">
        <f ca="1">LeaveTracker[[#This Row],[Days]]&amp;" "&amp;LeaveTracker[[#This Row],[Type of Leave]]</f>
        <v>3 VL</v>
      </c>
      <c r="L9776" s="23">
        <f ca="1">NETWORKDAYS(LeaveTracker[[#This Row],[Start Date]],LeaveTracker[[#This Row],[End Date]],lstHolidays)</f>
        <v>3</v>
      </c>
      <c r="M9776" s="27"/>
    </row>
    <row r="9777" spans="1:13" ht="30" customHeight="1" x14ac:dyDescent="0.3">
      <c r="A9777" s="27">
        <v>5499</v>
      </c>
      <c r="B9777" s="31">
        <v>45295</v>
      </c>
      <c r="C9777" s="31">
        <v>45293</v>
      </c>
      <c r="D9777" s="19" t="s">
        <v>303</v>
      </c>
      <c r="E9777" s="19" t="str">
        <f>IF(ISBLANK(LeaveTracker[[#This Row],[Employee Name]]),"-----",VLOOKUP(LeaveTracker[[#This Row],[Employee Name]],'List of Employees'!$B$4:$H$767,7))</f>
        <v>TOPS (ADMIN CSU)</v>
      </c>
      <c r="F9777" s="66" t="str">
        <f>IF(ISBLANK(LeaveTracker[[#This Row],[Employee Name]]),"-----",VLOOKUP(LeaveTracker[[#This Row],[Employee Name]],'List of Employees'!$B$4:$H$767,6))</f>
        <v>PERMANENT</v>
      </c>
      <c r="G9777" s="24">
        <v>45288</v>
      </c>
      <c r="H9777" s="24">
        <v>45289</v>
      </c>
      <c r="I9777" s="19" t="s">
        <v>81</v>
      </c>
      <c r="K9777" s="57" t="str">
        <f ca="1">LeaveTracker[[#This Row],[Days]]&amp;" "&amp;LeaveTracker[[#This Row],[Type of Leave]]</f>
        <v>2 SL</v>
      </c>
      <c r="L9777" s="23">
        <f ca="1">NETWORKDAYS(LeaveTracker[[#This Row],[Start Date]],LeaveTracker[[#This Row],[End Date]],lstHolidays)</f>
        <v>2</v>
      </c>
      <c r="M9777" s="27"/>
    </row>
    <row r="9778" spans="1:13" ht="30" customHeight="1" x14ac:dyDescent="0.3">
      <c r="A9778" s="27">
        <v>5500</v>
      </c>
      <c r="B9778" s="31">
        <v>45295</v>
      </c>
      <c r="C9778" s="31">
        <v>45271</v>
      </c>
      <c r="D9778" s="19" t="s">
        <v>1918</v>
      </c>
      <c r="E9778" s="19" t="str">
        <f>IF(ISBLANK(LeaveTracker[[#This Row],[Employee Name]]),"-----",VLOOKUP(LeaveTracker[[#This Row],[Employee Name]],'List of Employees'!$B$4:$H$767,7))</f>
        <v>HOUSING</v>
      </c>
      <c r="F9778" s="66" t="str">
        <f>IF(ISBLANK(LeaveTracker[[#This Row],[Employee Name]]),"-----",VLOOKUP(LeaveTracker[[#This Row],[Employee Name]],'List of Employees'!$B$4:$H$767,6))</f>
        <v>CASUAL</v>
      </c>
      <c r="G9778" s="24">
        <v>45281</v>
      </c>
      <c r="H9778" s="24">
        <v>45281</v>
      </c>
      <c r="I9778" s="19" t="s">
        <v>297</v>
      </c>
      <c r="J9778" s="42" t="s">
        <v>1000</v>
      </c>
      <c r="K9778" s="57" t="str">
        <f ca="1">LeaveTracker[[#This Row],[Days]]&amp;" "&amp;LeaveTracker[[#This Row],[Type of Leave]]</f>
        <v>1 OTHER</v>
      </c>
      <c r="L9778" s="23">
        <f ca="1">NETWORKDAYS(LeaveTracker[[#This Row],[Start Date]],LeaveTracker[[#This Row],[End Date]],lstHolidays)</f>
        <v>1</v>
      </c>
      <c r="M9778" s="27"/>
    </row>
    <row r="9779" spans="1:13" ht="30" customHeight="1" x14ac:dyDescent="0.3">
      <c r="A9779" s="27">
        <v>5501</v>
      </c>
      <c r="B9779" s="31">
        <v>45295</v>
      </c>
      <c r="C9779" s="31">
        <v>45282</v>
      </c>
      <c r="D9779" s="19" t="s">
        <v>1765</v>
      </c>
      <c r="E9779" s="19" t="str">
        <f>IF(ISBLANK(LeaveTracker[[#This Row],[Employee Name]]),"-----",VLOOKUP(LeaveTracker[[#This Row],[Employee Name]],'List of Employees'!$B$4:$H$767,7))</f>
        <v>GSO</v>
      </c>
      <c r="F9779" s="66" t="str">
        <f>IF(ISBLANK(LeaveTracker[[#This Row],[Employee Name]]),"-----",VLOOKUP(LeaveTracker[[#This Row],[Employee Name]],'List of Employees'!$B$4:$H$767,6))</f>
        <v>CASUAL</v>
      </c>
      <c r="G9779" s="24">
        <v>45289</v>
      </c>
      <c r="H9779" s="24">
        <v>45289</v>
      </c>
      <c r="I9779" s="19" t="s">
        <v>82</v>
      </c>
      <c r="K9779" s="57" t="str">
        <f ca="1">LeaveTracker[[#This Row],[Days]]&amp;" "&amp;LeaveTracker[[#This Row],[Type of Leave]]</f>
        <v>1 VL</v>
      </c>
      <c r="L9779" s="23">
        <f ca="1">NETWORKDAYS(LeaveTracker[[#This Row],[Start Date]],LeaveTracker[[#This Row],[End Date]],lstHolidays)</f>
        <v>1</v>
      </c>
      <c r="M9779" s="27"/>
    </row>
    <row r="9780" spans="1:13" ht="30" customHeight="1" x14ac:dyDescent="0.3">
      <c r="A9780" s="27">
        <v>5502</v>
      </c>
      <c r="B9780" s="31">
        <v>45295</v>
      </c>
      <c r="C9780" s="31">
        <v>45282</v>
      </c>
      <c r="D9780" s="19" t="s">
        <v>1765</v>
      </c>
      <c r="E9780" s="19" t="str">
        <f>IF(ISBLANK(LeaveTracker[[#This Row],[Employee Name]]),"-----",VLOOKUP(LeaveTracker[[#This Row],[Employee Name]],'List of Employees'!$B$4:$H$767,7))</f>
        <v>GSO</v>
      </c>
      <c r="F9780" s="66" t="str">
        <f>IF(ISBLANK(LeaveTracker[[#This Row],[Employee Name]]),"-----",VLOOKUP(LeaveTracker[[#This Row],[Employee Name]],'List of Employees'!$B$4:$H$767,6))</f>
        <v>CASUAL</v>
      </c>
      <c r="G9780" s="24">
        <v>45279</v>
      </c>
      <c r="H9780" s="24">
        <v>45281</v>
      </c>
      <c r="I9780" s="19" t="s">
        <v>297</v>
      </c>
      <c r="J9780" s="42" t="s">
        <v>1000</v>
      </c>
      <c r="K9780" s="57" t="str">
        <f ca="1">LeaveTracker[[#This Row],[Days]]&amp;" "&amp;LeaveTracker[[#This Row],[Type of Leave]]</f>
        <v>3 OTHER</v>
      </c>
      <c r="L9780" s="23">
        <f ca="1">NETWORKDAYS(LeaveTracker[[#This Row],[Start Date]],LeaveTracker[[#This Row],[End Date]],lstHolidays)</f>
        <v>3</v>
      </c>
      <c r="M9780" s="27"/>
    </row>
    <row r="9781" spans="1:13" ht="30" customHeight="1" x14ac:dyDescent="0.3">
      <c r="A9781" s="27">
        <v>5503</v>
      </c>
      <c r="B9781" s="31">
        <v>45295</v>
      </c>
      <c r="C9781" s="31">
        <v>45282</v>
      </c>
      <c r="D9781" s="19" t="s">
        <v>1765</v>
      </c>
      <c r="E9781" s="19" t="str">
        <f>IF(ISBLANK(LeaveTracker[[#This Row],[Employee Name]]),"-----",VLOOKUP(LeaveTracker[[#This Row],[Employee Name]],'List of Employees'!$B$4:$H$767,7))</f>
        <v>GSO</v>
      </c>
      <c r="F9781" s="66" t="str">
        <f>IF(ISBLANK(LeaveTracker[[#This Row],[Employee Name]]),"-----",VLOOKUP(LeaveTracker[[#This Row],[Employee Name]],'List of Employees'!$B$4:$H$767,6))</f>
        <v>CASUAL</v>
      </c>
      <c r="G9781" s="24">
        <v>45278</v>
      </c>
      <c r="H9781" s="24">
        <v>45278</v>
      </c>
      <c r="I9781" s="19" t="s">
        <v>81</v>
      </c>
      <c r="K9781" s="57" t="str">
        <f ca="1">LeaveTracker[[#This Row],[Days]]&amp;" "&amp;LeaveTracker[[#This Row],[Type of Leave]]</f>
        <v>1 SL</v>
      </c>
      <c r="L9781" s="23">
        <f ca="1">NETWORKDAYS(LeaveTracker[[#This Row],[Start Date]],LeaveTracker[[#This Row],[End Date]],lstHolidays)</f>
        <v>1</v>
      </c>
      <c r="M9781" s="27"/>
    </row>
    <row r="9782" spans="1:13" ht="30" customHeight="1" x14ac:dyDescent="0.3">
      <c r="A9782" s="27">
        <v>5504</v>
      </c>
      <c r="B9782" s="31">
        <v>45295</v>
      </c>
      <c r="C9782" s="31">
        <v>45282</v>
      </c>
      <c r="D9782" s="19" t="s">
        <v>1760</v>
      </c>
      <c r="E9782" s="19" t="str">
        <f>IF(ISBLANK(LeaveTracker[[#This Row],[Employee Name]]),"-----",VLOOKUP(LeaveTracker[[#This Row],[Employee Name]],'List of Employees'!$B$4:$H$767,7))</f>
        <v>GSO</v>
      </c>
      <c r="F9782" s="66" t="str">
        <f>IF(ISBLANK(LeaveTracker[[#This Row],[Employee Name]]),"-----",VLOOKUP(LeaveTracker[[#This Row],[Employee Name]],'List of Employees'!$B$4:$H$767,6))</f>
        <v>CASUAL</v>
      </c>
      <c r="G9782" s="24">
        <v>45278</v>
      </c>
      <c r="H9782" s="24">
        <v>45279</v>
      </c>
      <c r="I9782" s="19" t="s">
        <v>81</v>
      </c>
      <c r="K9782" s="57" t="str">
        <f ca="1">LeaveTracker[[#This Row],[Days]]&amp;" "&amp;LeaveTracker[[#This Row],[Type of Leave]]</f>
        <v>2 SL</v>
      </c>
      <c r="L9782" s="23">
        <f ca="1">NETWORKDAYS(LeaveTracker[[#This Row],[Start Date]],LeaveTracker[[#This Row],[End Date]],lstHolidays)</f>
        <v>2</v>
      </c>
      <c r="M9782" s="27"/>
    </row>
    <row r="9783" spans="1:13" ht="30" customHeight="1" x14ac:dyDescent="0.3">
      <c r="A9783" s="27">
        <v>5505</v>
      </c>
      <c r="B9783" s="31">
        <v>45295</v>
      </c>
      <c r="C9783" s="31">
        <v>45274</v>
      </c>
      <c r="D9783" s="19" t="s">
        <v>2073</v>
      </c>
      <c r="E9783" s="19" t="str">
        <f>IF(ISBLANK(LeaveTracker[[#This Row],[Employee Name]]),"-----",VLOOKUP(LeaveTracker[[#This Row],[Employee Name]],'List of Employees'!$B$4:$H$767,7))</f>
        <v>LEGAL OFFICE</v>
      </c>
      <c r="F9783" s="66" t="str">
        <f>IF(ISBLANK(LeaveTracker[[#This Row],[Employee Name]]),"-----",VLOOKUP(LeaveTracker[[#This Row],[Employee Name]],'List of Employees'!$B$4:$H$767,6))</f>
        <v>CASUAL</v>
      </c>
      <c r="G9783" s="24">
        <v>45272</v>
      </c>
      <c r="H9783" s="24">
        <v>45272</v>
      </c>
      <c r="I9783" s="19" t="s">
        <v>82</v>
      </c>
      <c r="K9783" s="57" t="str">
        <f ca="1">LeaveTracker[[#This Row],[Days]]&amp;" "&amp;LeaveTracker[[#This Row],[Type of Leave]]</f>
        <v>1 VL</v>
      </c>
      <c r="L9783" s="23">
        <f ca="1">NETWORKDAYS(LeaveTracker[[#This Row],[Start Date]],LeaveTracker[[#This Row],[End Date]],lstHolidays)</f>
        <v>1</v>
      </c>
      <c r="M9783" s="27"/>
    </row>
    <row r="9784" spans="1:13" ht="30" customHeight="1" x14ac:dyDescent="0.3">
      <c r="A9784" s="27">
        <v>5505</v>
      </c>
      <c r="B9784" s="31">
        <v>45295</v>
      </c>
      <c r="C9784" s="31">
        <v>45274</v>
      </c>
      <c r="D9784" s="19" t="s">
        <v>2073</v>
      </c>
      <c r="E9784" s="19" t="str">
        <f>IF(ISBLANK(LeaveTracker[[#This Row],[Employee Name]]),"-----",VLOOKUP(LeaveTracker[[#This Row],[Employee Name]],'List of Employees'!$B$4:$H$767,7))</f>
        <v>LEGAL OFFICE</v>
      </c>
      <c r="F9784" s="66" t="str">
        <f>IF(ISBLANK(LeaveTracker[[#This Row],[Employee Name]]),"-----",VLOOKUP(LeaveTracker[[#This Row],[Employee Name]],'List of Employees'!$B$4:$H$767,6))</f>
        <v>CASUAL</v>
      </c>
      <c r="G9784" s="24">
        <v>45281</v>
      </c>
      <c r="H9784" s="24">
        <v>45281</v>
      </c>
      <c r="I9784" s="19" t="s">
        <v>82</v>
      </c>
      <c r="K9784" s="57" t="str">
        <f ca="1">LeaveTracker[[#This Row],[Days]]&amp;" "&amp;LeaveTracker[[#This Row],[Type of Leave]]</f>
        <v>1 VL</v>
      </c>
      <c r="L9784" s="23">
        <f ca="1">NETWORKDAYS(LeaveTracker[[#This Row],[Start Date]],LeaveTracker[[#This Row],[End Date]],lstHolidays)</f>
        <v>1</v>
      </c>
      <c r="M9784" s="27"/>
    </row>
    <row r="9785" spans="1:13" ht="30" customHeight="1" x14ac:dyDescent="0.3">
      <c r="A9785" s="27">
        <v>5505</v>
      </c>
      <c r="B9785" s="31">
        <v>45295</v>
      </c>
      <c r="C9785" s="31">
        <v>45274</v>
      </c>
      <c r="D9785" s="19" t="s">
        <v>2073</v>
      </c>
      <c r="E9785" s="19" t="str">
        <f>IF(ISBLANK(LeaveTracker[[#This Row],[Employee Name]]),"-----",VLOOKUP(LeaveTracker[[#This Row],[Employee Name]],'List of Employees'!$B$4:$H$767,7))</f>
        <v>LEGAL OFFICE</v>
      </c>
      <c r="F9785" s="66" t="str">
        <f>IF(ISBLANK(LeaveTracker[[#This Row],[Employee Name]]),"-----",VLOOKUP(LeaveTracker[[#This Row],[Employee Name]],'List of Employees'!$B$4:$H$767,6))</f>
        <v>CASUAL</v>
      </c>
      <c r="G9785" s="24">
        <v>45287</v>
      </c>
      <c r="H9785" s="24">
        <v>45288</v>
      </c>
      <c r="I9785" s="19" t="s">
        <v>82</v>
      </c>
      <c r="K9785" s="57" t="str">
        <f ca="1">LeaveTracker[[#This Row],[Days]]&amp;" "&amp;LeaveTracker[[#This Row],[Type of Leave]]</f>
        <v>2 VL</v>
      </c>
      <c r="L9785" s="23">
        <f ca="1">NETWORKDAYS(LeaveTracker[[#This Row],[Start Date]],LeaveTracker[[#This Row],[End Date]],lstHolidays)</f>
        <v>2</v>
      </c>
      <c r="M9785" s="27"/>
    </row>
    <row r="9786" spans="1:13" ht="30" customHeight="1" x14ac:dyDescent="0.3">
      <c r="A9786" s="27">
        <f t="shared" ref="A9786:A9848" si="125">A9785+1</f>
        <v>5506</v>
      </c>
      <c r="B9786" s="31">
        <v>45295</v>
      </c>
      <c r="C9786" s="31">
        <v>45287</v>
      </c>
      <c r="D9786" s="19" t="s">
        <v>1846</v>
      </c>
      <c r="E9786" s="19" t="str">
        <f>IF(ISBLANK(LeaveTracker[[#This Row],[Employee Name]]),"-----",VLOOKUP(LeaveTracker[[#This Row],[Employee Name]],'List of Employees'!$B$4:$H$767,7))</f>
        <v>TICC</v>
      </c>
      <c r="F9786" s="66" t="str">
        <f>IF(ISBLANK(LeaveTracker[[#This Row],[Employee Name]]),"-----",VLOOKUP(LeaveTracker[[#This Row],[Employee Name]],'List of Employees'!$B$4:$H$767,6))</f>
        <v>CASUAL</v>
      </c>
      <c r="G9786" s="24">
        <v>45296</v>
      </c>
      <c r="H9786" s="24">
        <v>45296</v>
      </c>
      <c r="I9786" s="19" t="s">
        <v>297</v>
      </c>
      <c r="J9786" s="42" t="s">
        <v>1000</v>
      </c>
      <c r="K9786" s="57" t="str">
        <f ca="1">LeaveTracker[[#This Row],[Days]]&amp;" "&amp;LeaveTracker[[#This Row],[Type of Leave]]</f>
        <v>1 OTHER</v>
      </c>
      <c r="L9786" s="23">
        <f ca="1">NETWORKDAYS(LeaveTracker[[#This Row],[Start Date]],LeaveTracker[[#This Row],[End Date]],lstHolidays)</f>
        <v>1</v>
      </c>
      <c r="M9786" s="27"/>
    </row>
    <row r="9787" spans="1:13" ht="30" customHeight="1" x14ac:dyDescent="0.3">
      <c r="A9787" s="27">
        <f t="shared" si="125"/>
        <v>5507</v>
      </c>
      <c r="B9787" s="31">
        <v>45295</v>
      </c>
      <c r="C9787" s="31">
        <v>45280</v>
      </c>
      <c r="D9787" s="19" t="s">
        <v>1866</v>
      </c>
      <c r="E9787" s="19" t="str">
        <f>IF(ISBLANK(LeaveTracker[[#This Row],[Employee Name]]),"-----",VLOOKUP(LeaveTracker[[#This Row],[Employee Name]],'List of Employees'!$B$4:$H$767,7))</f>
        <v>CEO</v>
      </c>
      <c r="F9787" s="66" t="str">
        <f>IF(ISBLANK(LeaveTracker[[#This Row],[Employee Name]]),"-----",VLOOKUP(LeaveTracker[[#This Row],[Employee Name]],'List of Employees'!$B$4:$H$767,6))</f>
        <v>CASUAL</v>
      </c>
      <c r="G9787" s="24">
        <v>45288</v>
      </c>
      <c r="H9787" s="24">
        <v>45289</v>
      </c>
      <c r="I9787" s="19" t="s">
        <v>82</v>
      </c>
      <c r="K9787" s="57" t="str">
        <f ca="1">LeaveTracker[[#This Row],[Days]]&amp;" "&amp;LeaveTracker[[#This Row],[Type of Leave]]</f>
        <v>2 VL</v>
      </c>
      <c r="L9787" s="23">
        <f ca="1">NETWORKDAYS(LeaveTracker[[#This Row],[Start Date]],LeaveTracker[[#This Row],[End Date]],lstHolidays)</f>
        <v>2</v>
      </c>
      <c r="M9787" s="27"/>
    </row>
    <row r="9788" spans="1:13" ht="30" customHeight="1" x14ac:dyDescent="0.3">
      <c r="A9788" s="27">
        <f t="shared" si="125"/>
        <v>5508</v>
      </c>
      <c r="B9788" s="31">
        <v>45295</v>
      </c>
      <c r="C9788" s="31">
        <v>45289</v>
      </c>
      <c r="D9788" s="19" t="s">
        <v>2007</v>
      </c>
      <c r="E9788" s="19" t="str">
        <f>IF(ISBLANK(LeaveTracker[[#This Row],[Employee Name]]),"-----",VLOOKUP(LeaveTracker[[#This Row],[Employee Name]],'List of Employees'!$B$4:$H$767,7))</f>
        <v>EDP</v>
      </c>
      <c r="F9788" s="66" t="str">
        <f>IF(ISBLANK(LeaveTracker[[#This Row],[Employee Name]]),"-----",VLOOKUP(LeaveTracker[[#This Row],[Employee Name]],'List of Employees'!$B$4:$H$767,6))</f>
        <v>CASUAL</v>
      </c>
      <c r="G9788" s="24">
        <v>45287</v>
      </c>
      <c r="H9788" s="24">
        <v>45289</v>
      </c>
      <c r="I9788" s="19" t="s">
        <v>81</v>
      </c>
      <c r="K9788" s="57" t="str">
        <f ca="1">LeaveTracker[[#This Row],[Days]]&amp;" "&amp;LeaveTracker[[#This Row],[Type of Leave]]</f>
        <v>3 SL</v>
      </c>
      <c r="L9788" s="23">
        <f ca="1">NETWORKDAYS(LeaveTracker[[#This Row],[Start Date]],LeaveTracker[[#This Row],[End Date]],lstHolidays)</f>
        <v>3</v>
      </c>
      <c r="M9788" s="27"/>
    </row>
    <row r="9789" spans="1:13" ht="30" customHeight="1" x14ac:dyDescent="0.3">
      <c r="A9789" s="27">
        <v>5508</v>
      </c>
      <c r="B9789" s="31">
        <v>45295</v>
      </c>
      <c r="C9789" s="31">
        <v>45287</v>
      </c>
      <c r="D9789" s="19" t="s">
        <v>2007</v>
      </c>
      <c r="E9789" s="19" t="str">
        <f>IF(ISBLANK(LeaveTracker[[#This Row],[Employee Name]]),"-----",VLOOKUP(LeaveTracker[[#This Row],[Employee Name]],'List of Employees'!$B$4:$H$767,7))</f>
        <v>EDP</v>
      </c>
      <c r="F9789" s="66" t="str">
        <f>IF(ISBLANK(LeaveTracker[[#This Row],[Employee Name]]),"-----",VLOOKUP(LeaveTracker[[#This Row],[Employee Name]],'List of Employees'!$B$4:$H$767,6))</f>
        <v>CASUAL</v>
      </c>
      <c r="G9789" s="24">
        <v>45648</v>
      </c>
      <c r="H9789" s="24">
        <v>45648</v>
      </c>
      <c r="I9789" s="19" t="s">
        <v>297</v>
      </c>
      <c r="J9789" s="42" t="s">
        <v>1000</v>
      </c>
      <c r="K9789" s="57" t="str">
        <f ca="1">LeaveTracker[[#This Row],[Days]]&amp;" "&amp;LeaveTracker[[#This Row],[Type of Leave]]</f>
        <v>0 OTHER</v>
      </c>
      <c r="L9789" s="23">
        <f ca="1">NETWORKDAYS(LeaveTracker[[#This Row],[Start Date]],LeaveTracker[[#This Row],[End Date]],lstHolidays)</f>
        <v>0</v>
      </c>
      <c r="M9789" s="27"/>
    </row>
    <row r="9790" spans="1:13" ht="30" customHeight="1" x14ac:dyDescent="0.3">
      <c r="A9790" s="27">
        <f t="shared" si="125"/>
        <v>5509</v>
      </c>
      <c r="B9790" s="31">
        <v>45295</v>
      </c>
      <c r="C9790" s="31">
        <v>45279</v>
      </c>
      <c r="D9790" s="19" t="s">
        <v>289</v>
      </c>
      <c r="E9790" s="19" t="str">
        <f>IF(ISBLANK(LeaveTracker[[#This Row],[Employee Name]]),"-----",VLOOKUP(LeaveTracker[[#This Row],[Employee Name]],'List of Employees'!$B$4:$H$767,7))</f>
        <v>CENRO</v>
      </c>
      <c r="F9790" s="66" t="str">
        <f>IF(ISBLANK(LeaveTracker[[#This Row],[Employee Name]]),"-----",VLOOKUP(LeaveTracker[[#This Row],[Employee Name]],'List of Employees'!$B$4:$H$767,6))</f>
        <v>PERMANENT</v>
      </c>
      <c r="G9790" s="24">
        <v>45288</v>
      </c>
      <c r="H9790" s="24">
        <v>45301</v>
      </c>
      <c r="I9790" s="19" t="s">
        <v>82</v>
      </c>
      <c r="K9790" s="57" t="str">
        <f ca="1">LeaveTracker[[#This Row],[Days]]&amp;" "&amp;LeaveTracker[[#This Row],[Type of Leave]]</f>
        <v>9 VL</v>
      </c>
      <c r="L9790" s="23">
        <f ca="1">NETWORKDAYS(LeaveTracker[[#This Row],[Start Date]],LeaveTracker[[#This Row],[End Date]],lstHolidays)</f>
        <v>9</v>
      </c>
      <c r="M9790" s="27"/>
    </row>
    <row r="9791" spans="1:13" ht="30" customHeight="1" x14ac:dyDescent="0.3">
      <c r="A9791" s="27">
        <f t="shared" si="125"/>
        <v>5510</v>
      </c>
      <c r="B9791" s="31">
        <v>45295</v>
      </c>
      <c r="C9791" s="31">
        <v>45282</v>
      </c>
      <c r="D9791" s="19" t="s">
        <v>1801</v>
      </c>
      <c r="E9791" s="19" t="str">
        <f>IF(ISBLANK(LeaveTracker[[#This Row],[Employee Name]]),"-----",VLOOKUP(LeaveTracker[[#This Row],[Employee Name]],'List of Employees'!$B$4:$H$767,7))</f>
        <v>CHO</v>
      </c>
      <c r="F9791" s="66" t="str">
        <f>IF(ISBLANK(LeaveTracker[[#This Row],[Employee Name]]),"-----",VLOOKUP(LeaveTracker[[#This Row],[Employee Name]],'List of Employees'!$B$4:$H$767,6))</f>
        <v>CASUAL</v>
      </c>
      <c r="G9791" s="24">
        <v>45287</v>
      </c>
      <c r="H9791" s="24">
        <v>45288</v>
      </c>
      <c r="I9791" s="19" t="s">
        <v>82</v>
      </c>
      <c r="K9791" s="57" t="str">
        <f ca="1">LeaveTracker[[#This Row],[Days]]&amp;" "&amp;LeaveTracker[[#This Row],[Type of Leave]]</f>
        <v>2 VL</v>
      </c>
      <c r="L9791" s="23">
        <f ca="1">NETWORKDAYS(LeaveTracker[[#This Row],[Start Date]],LeaveTracker[[#This Row],[End Date]],lstHolidays)</f>
        <v>2</v>
      </c>
      <c r="M9791" s="27"/>
    </row>
    <row r="9792" spans="1:13" ht="30" customHeight="1" x14ac:dyDescent="0.3">
      <c r="A9792" s="27">
        <f t="shared" si="125"/>
        <v>5511</v>
      </c>
      <c r="B9792" s="31">
        <v>45295</v>
      </c>
      <c r="C9792" s="31">
        <v>45280</v>
      </c>
      <c r="D9792" s="19" t="s">
        <v>163</v>
      </c>
      <c r="E9792" s="19" t="str">
        <f>IF(ISBLANK(LeaveTracker[[#This Row],[Employee Name]]),"-----",VLOOKUP(LeaveTracker[[#This Row],[Employee Name]],'List of Employees'!$B$4:$H$767,7))</f>
        <v>CHO</v>
      </c>
      <c r="F9792" s="66" t="str">
        <f>IF(ISBLANK(LeaveTracker[[#This Row],[Employee Name]]),"-----",VLOOKUP(LeaveTracker[[#This Row],[Employee Name]],'List of Employees'!$B$4:$H$767,6))</f>
        <v>PERMANENT</v>
      </c>
      <c r="G9792" s="24">
        <v>45287</v>
      </c>
      <c r="H9792" s="24">
        <v>45288</v>
      </c>
      <c r="I9792" s="19" t="s">
        <v>81</v>
      </c>
      <c r="K9792" s="57" t="str">
        <f ca="1">LeaveTracker[[#This Row],[Days]]&amp;" "&amp;LeaveTracker[[#This Row],[Type of Leave]]</f>
        <v>2 SL</v>
      </c>
      <c r="L9792" s="23">
        <f ca="1">NETWORKDAYS(LeaveTracker[[#This Row],[Start Date]],LeaveTracker[[#This Row],[End Date]],lstHolidays)</f>
        <v>2</v>
      </c>
      <c r="M9792" s="27"/>
    </row>
    <row r="9793" spans="1:13" ht="30" customHeight="1" x14ac:dyDescent="0.3">
      <c r="A9793" s="27">
        <f t="shared" si="125"/>
        <v>5512</v>
      </c>
      <c r="B9793" s="31">
        <v>45295</v>
      </c>
      <c r="C9793" s="31">
        <v>45272</v>
      </c>
      <c r="D9793" s="19" t="s">
        <v>2219</v>
      </c>
      <c r="E9793" s="19" t="str">
        <f>IF(ISBLANK(LeaveTracker[[#This Row],[Employee Name]]),"-----",VLOOKUP(LeaveTracker[[#This Row],[Employee Name]],'List of Employees'!$B$4:$H$767,7))</f>
        <v>SANGGUNIANG PANLUNGSOD</v>
      </c>
      <c r="F9793" s="66" t="str">
        <f>IF(ISBLANK(LeaveTracker[[#This Row],[Employee Name]]),"-----",VLOOKUP(LeaveTracker[[#This Row],[Employee Name]],'List of Employees'!$B$4:$H$767,6))</f>
        <v>PERMANENT</v>
      </c>
      <c r="G9793" s="24">
        <v>45278</v>
      </c>
      <c r="H9793" s="24">
        <v>45279</v>
      </c>
      <c r="I9793" s="19" t="s">
        <v>82</v>
      </c>
      <c r="K9793" s="57" t="str">
        <f ca="1">LeaveTracker[[#This Row],[Days]]&amp;" "&amp;LeaveTracker[[#This Row],[Type of Leave]]</f>
        <v>2 VL</v>
      </c>
      <c r="L9793" s="23">
        <f ca="1">NETWORKDAYS(LeaveTracker[[#This Row],[Start Date]],LeaveTracker[[#This Row],[End Date]],lstHolidays)</f>
        <v>2</v>
      </c>
      <c r="M9793" s="27"/>
    </row>
    <row r="9794" spans="1:13" ht="30" customHeight="1" x14ac:dyDescent="0.3">
      <c r="A9794" s="27">
        <v>5512</v>
      </c>
      <c r="B9794" s="31">
        <v>45295</v>
      </c>
      <c r="C9794" s="31">
        <v>45272</v>
      </c>
      <c r="D9794" s="19" t="s">
        <v>2219</v>
      </c>
      <c r="E9794" s="19" t="str">
        <f>IF(ISBLANK(LeaveTracker[[#This Row],[Employee Name]]),"-----",VLOOKUP(LeaveTracker[[#This Row],[Employee Name]],'List of Employees'!$B$4:$H$767,7))</f>
        <v>SANGGUNIANG PANLUNGSOD</v>
      </c>
      <c r="F9794" s="66" t="str">
        <f>IF(ISBLANK(LeaveTracker[[#This Row],[Employee Name]]),"-----",VLOOKUP(LeaveTracker[[#This Row],[Employee Name]],'List of Employees'!$B$4:$H$767,6))</f>
        <v>PERMANENT</v>
      </c>
      <c r="G9794" s="24">
        <v>45282</v>
      </c>
      <c r="H9794" s="24">
        <v>45288</v>
      </c>
      <c r="I9794" s="19" t="s">
        <v>82</v>
      </c>
      <c r="K9794" s="57" t="str">
        <f ca="1">LeaveTracker[[#This Row],[Days]]&amp;" "&amp;LeaveTracker[[#This Row],[Type of Leave]]</f>
        <v>3 VL</v>
      </c>
      <c r="L9794" s="23">
        <f ca="1">NETWORKDAYS(LeaveTracker[[#This Row],[Start Date]],LeaveTracker[[#This Row],[End Date]],lstHolidays)</f>
        <v>3</v>
      </c>
      <c r="M9794" s="27"/>
    </row>
    <row r="9795" spans="1:13" ht="30" customHeight="1" x14ac:dyDescent="0.3">
      <c r="A9795" s="27">
        <f t="shared" si="125"/>
        <v>5513</v>
      </c>
      <c r="B9795" s="31">
        <v>45295</v>
      </c>
      <c r="C9795" s="31">
        <v>45271</v>
      </c>
      <c r="D9795" s="19" t="s">
        <v>1736</v>
      </c>
      <c r="E9795" s="19">
        <f>IF(ISBLANK(LeaveTracker[[#This Row],[Employee Name]]),"-----",VLOOKUP(LeaveTracker[[#This Row],[Employee Name]],'List of Employees'!$B$4:$H$767,7))</f>
        <v>0</v>
      </c>
      <c r="F9795" s="66" t="str">
        <f>IF(ISBLANK(LeaveTracker[[#This Row],[Employee Name]]),"-----",VLOOKUP(LeaveTracker[[#This Row],[Employee Name]],'List of Employees'!$B$4:$H$767,6))</f>
        <v>CASUAL</v>
      </c>
      <c r="G9795" s="24">
        <v>45275</v>
      </c>
      <c r="H9795" s="24">
        <v>45275</v>
      </c>
      <c r="I9795" s="19" t="s">
        <v>82</v>
      </c>
      <c r="K9795" s="57" t="str">
        <f ca="1">LeaveTracker[[#This Row],[Days]]&amp;" "&amp;LeaveTracker[[#This Row],[Type of Leave]]</f>
        <v>1 VL</v>
      </c>
      <c r="L9795" s="23">
        <f ca="1">NETWORKDAYS(LeaveTracker[[#This Row],[Start Date]],LeaveTracker[[#This Row],[End Date]],lstHolidays)</f>
        <v>1</v>
      </c>
      <c r="M9795" s="27"/>
    </row>
    <row r="9796" spans="1:13" ht="30" customHeight="1" x14ac:dyDescent="0.3">
      <c r="A9796" s="27">
        <v>5513</v>
      </c>
      <c r="B9796" s="31">
        <v>45295</v>
      </c>
      <c r="C9796" s="31">
        <v>45271</v>
      </c>
      <c r="D9796" s="19" t="s">
        <v>1736</v>
      </c>
      <c r="E9796" s="19">
        <f>IF(ISBLANK(LeaveTracker[[#This Row],[Employee Name]]),"-----",VLOOKUP(LeaveTracker[[#This Row],[Employee Name]],'List of Employees'!$B$4:$H$767,7))</f>
        <v>0</v>
      </c>
      <c r="F9796" s="66" t="str">
        <f>IF(ISBLANK(LeaveTracker[[#This Row],[Employee Name]]),"-----",VLOOKUP(LeaveTracker[[#This Row],[Employee Name]],'List of Employees'!$B$4:$H$767,6))</f>
        <v>CASUAL</v>
      </c>
      <c r="G9796" s="24">
        <v>45279</v>
      </c>
      <c r="H9796" s="24">
        <v>45282</v>
      </c>
      <c r="I9796" s="19" t="s">
        <v>82</v>
      </c>
      <c r="K9796" s="57" t="str">
        <f ca="1">LeaveTracker[[#This Row],[Days]]&amp;" "&amp;LeaveTracker[[#This Row],[Type of Leave]]</f>
        <v>4 VL</v>
      </c>
      <c r="L9796" s="23">
        <f ca="1">NETWORKDAYS(LeaveTracker[[#This Row],[Start Date]],LeaveTracker[[#This Row],[End Date]],lstHolidays)</f>
        <v>4</v>
      </c>
      <c r="M9796" s="27"/>
    </row>
    <row r="9797" spans="1:13" ht="30" customHeight="1" x14ac:dyDescent="0.3">
      <c r="A9797" s="27">
        <f t="shared" si="125"/>
        <v>5514</v>
      </c>
      <c r="B9797" s="31">
        <v>45295</v>
      </c>
      <c r="C9797" s="31">
        <v>45287</v>
      </c>
      <c r="D9797" s="19" t="s">
        <v>1828</v>
      </c>
      <c r="E9797" s="19" t="str">
        <f>IF(ISBLANK(LeaveTracker[[#This Row],[Employee Name]]),"-----",VLOOKUP(LeaveTracker[[#This Row],[Employee Name]],'List of Employees'!$B$4:$H$767,7))</f>
        <v>EEO/CITY MARKET</v>
      </c>
      <c r="F9797" s="66" t="str">
        <f>IF(ISBLANK(LeaveTracker[[#This Row],[Employee Name]]),"-----",VLOOKUP(LeaveTracker[[#This Row],[Employee Name]],'List of Employees'!$B$4:$H$767,6))</f>
        <v>CASUAL</v>
      </c>
      <c r="G9797" s="24">
        <v>45286</v>
      </c>
      <c r="H9797" s="24">
        <v>45288</v>
      </c>
      <c r="I9797" s="19" t="s">
        <v>81</v>
      </c>
      <c r="K9797" s="57" t="str">
        <f ca="1">LeaveTracker[[#This Row],[Days]]&amp;" "&amp;LeaveTracker[[#This Row],[Type of Leave]]</f>
        <v>2 SL</v>
      </c>
      <c r="L9797" s="23">
        <f ca="1">NETWORKDAYS(LeaveTracker[[#This Row],[Start Date]],LeaveTracker[[#This Row],[End Date]],lstHolidays)</f>
        <v>2</v>
      </c>
      <c r="M9797" s="27"/>
    </row>
    <row r="9798" spans="1:13" ht="30" customHeight="1" x14ac:dyDescent="0.3">
      <c r="A9798" s="27">
        <f t="shared" si="125"/>
        <v>5515</v>
      </c>
      <c r="B9798" s="31">
        <v>45295</v>
      </c>
      <c r="C9798" s="31">
        <v>45287</v>
      </c>
      <c r="D9798" s="19" t="s">
        <v>1950</v>
      </c>
      <c r="E9798" s="19" t="str">
        <f>IF(ISBLANK(LeaveTracker[[#This Row],[Employee Name]]),"-----",VLOOKUP(LeaveTracker[[#This Row],[Employee Name]],'List of Employees'!$B$4:$H$767,7))</f>
        <v>EEO/CITY MARKET</v>
      </c>
      <c r="F9798" s="66" t="str">
        <f>IF(ISBLANK(LeaveTracker[[#This Row],[Employee Name]]),"-----",VLOOKUP(LeaveTracker[[#This Row],[Employee Name]],'List of Employees'!$B$4:$H$767,6))</f>
        <v>CASUAL</v>
      </c>
      <c r="G9798" s="24">
        <v>45301</v>
      </c>
      <c r="H9798" s="24">
        <v>45301</v>
      </c>
      <c r="I9798" s="19" t="s">
        <v>297</v>
      </c>
      <c r="J9798" s="42" t="s">
        <v>1000</v>
      </c>
      <c r="K9798" s="57" t="str">
        <f ca="1">LeaveTracker[[#This Row],[Days]]&amp;" "&amp;LeaveTracker[[#This Row],[Type of Leave]]</f>
        <v>1 OTHER</v>
      </c>
      <c r="L9798" s="23">
        <f ca="1">NETWORKDAYS(LeaveTracker[[#This Row],[Start Date]],LeaveTracker[[#This Row],[End Date]],lstHolidays)</f>
        <v>1</v>
      </c>
      <c r="M9798" s="27"/>
    </row>
    <row r="9799" spans="1:13" ht="30" customHeight="1" x14ac:dyDescent="0.3">
      <c r="A9799" s="27">
        <f t="shared" si="125"/>
        <v>5516</v>
      </c>
      <c r="B9799" s="31">
        <v>45295</v>
      </c>
      <c r="C9799" s="31">
        <v>45288</v>
      </c>
      <c r="D9799" s="19" t="s">
        <v>617</v>
      </c>
      <c r="E9799" s="19" t="str">
        <f>IF(ISBLANK(LeaveTracker[[#This Row],[Employee Name]]),"-----",VLOOKUP(LeaveTracker[[#This Row],[Employee Name]],'List of Employees'!$B$4:$H$767,7))</f>
        <v>EEO/ CITY MARKET</v>
      </c>
      <c r="F9799" s="66" t="str">
        <f>IF(ISBLANK(LeaveTracker[[#This Row],[Employee Name]]),"-----",VLOOKUP(LeaveTracker[[#This Row],[Employee Name]],'List of Employees'!$B$4:$H$767,6))</f>
        <v>PERMANENT</v>
      </c>
      <c r="G9799" s="24">
        <v>45294</v>
      </c>
      <c r="H9799" s="24">
        <v>45300</v>
      </c>
      <c r="I9799" s="19" t="s">
        <v>82</v>
      </c>
      <c r="K9799" s="57" t="str">
        <f ca="1">LeaveTracker[[#This Row],[Days]]&amp;" "&amp;LeaveTracker[[#This Row],[Type of Leave]]</f>
        <v>5 VL</v>
      </c>
      <c r="L9799" s="23">
        <f ca="1">NETWORKDAYS(LeaveTracker[[#This Row],[Start Date]],LeaveTracker[[#This Row],[End Date]],lstHolidays)</f>
        <v>5</v>
      </c>
      <c r="M9799" s="27"/>
    </row>
    <row r="9800" spans="1:13" ht="30" customHeight="1" x14ac:dyDescent="0.3">
      <c r="A9800" s="27">
        <f t="shared" si="125"/>
        <v>5517</v>
      </c>
      <c r="B9800" s="31">
        <v>45295</v>
      </c>
      <c r="C9800" s="31">
        <v>45287</v>
      </c>
      <c r="D9800" s="19" t="s">
        <v>623</v>
      </c>
      <c r="E9800" s="19" t="str">
        <f>IF(ISBLANK(LeaveTracker[[#This Row],[Employee Name]]),"-----",VLOOKUP(LeaveTracker[[#This Row],[Employee Name]],'List of Employees'!$B$4:$H$767,7))</f>
        <v>EEO/ CITY MARKET</v>
      </c>
      <c r="F9800" s="66" t="str">
        <f>IF(ISBLANK(LeaveTracker[[#This Row],[Employee Name]]),"-----",VLOOKUP(LeaveTracker[[#This Row],[Employee Name]],'List of Employees'!$B$4:$H$767,6))</f>
        <v>PERMANENT</v>
      </c>
      <c r="G9800" s="24">
        <v>45293</v>
      </c>
      <c r="H9800" s="24">
        <v>45293</v>
      </c>
      <c r="I9800" s="19" t="s">
        <v>297</v>
      </c>
      <c r="J9800" s="42" t="s">
        <v>1000</v>
      </c>
      <c r="K9800" s="57" t="str">
        <f ca="1">LeaveTracker[[#This Row],[Days]]&amp;" "&amp;LeaveTracker[[#This Row],[Type of Leave]]</f>
        <v>1 OTHER</v>
      </c>
      <c r="L9800" s="23">
        <f ca="1">NETWORKDAYS(LeaveTracker[[#This Row],[Start Date]],LeaveTracker[[#This Row],[End Date]],lstHolidays)</f>
        <v>1</v>
      </c>
      <c r="M9800" s="27"/>
    </row>
    <row r="9801" spans="1:13" ht="30" customHeight="1" x14ac:dyDescent="0.3">
      <c r="A9801" s="27">
        <f t="shared" si="125"/>
        <v>5518</v>
      </c>
      <c r="B9801" s="31">
        <v>45295</v>
      </c>
      <c r="C9801" s="31">
        <v>45287</v>
      </c>
      <c r="D9801" s="19" t="s">
        <v>1751</v>
      </c>
      <c r="E9801" s="19" t="str">
        <f>IF(ISBLANK(LeaveTracker[[#This Row],[Employee Name]]),"-----",VLOOKUP(LeaveTracker[[#This Row],[Employee Name]],'List of Employees'!$B$4:$H$767,7))</f>
        <v>EEO/CITY MARKET</v>
      </c>
      <c r="F9801" s="66" t="str">
        <f>IF(ISBLANK(LeaveTracker[[#This Row],[Employee Name]]),"-----",VLOOKUP(LeaveTracker[[#This Row],[Employee Name]],'List of Employees'!$B$4:$H$767,6))</f>
        <v>CASUAL</v>
      </c>
      <c r="G9801" s="24">
        <v>45283</v>
      </c>
      <c r="H9801" s="24">
        <v>45283</v>
      </c>
      <c r="I9801" s="19" t="s">
        <v>81</v>
      </c>
      <c r="K9801" s="57" t="str">
        <f>LeaveTracker[[#This Row],[Days]]&amp;" "&amp;LeaveTracker[[#This Row],[Type of Leave]]</f>
        <v>1 SL</v>
      </c>
      <c r="L9801" s="23">
        <v>1</v>
      </c>
      <c r="M9801" s="27"/>
    </row>
    <row r="9802" spans="1:13" ht="30" customHeight="1" x14ac:dyDescent="0.3">
      <c r="A9802" s="27">
        <f t="shared" si="125"/>
        <v>5519</v>
      </c>
      <c r="B9802" s="31">
        <v>45295</v>
      </c>
      <c r="C9802" s="31">
        <v>45287</v>
      </c>
      <c r="D9802" s="19" t="s">
        <v>594</v>
      </c>
      <c r="E9802" s="19" t="str">
        <f>IF(ISBLANK(LeaveTracker[[#This Row],[Employee Name]]),"-----",VLOOKUP(LeaveTracker[[#This Row],[Employee Name]],'List of Employees'!$B$4:$H$767,7))</f>
        <v>MAHOGANY MARKET</v>
      </c>
      <c r="F9802" s="66" t="str">
        <f>IF(ISBLANK(LeaveTracker[[#This Row],[Employee Name]]),"-----",VLOOKUP(LeaveTracker[[#This Row],[Employee Name]],'List of Employees'!$B$4:$H$767,6))</f>
        <v>PERMANENT</v>
      </c>
      <c r="G9802" s="24">
        <v>45281</v>
      </c>
      <c r="H9802" s="24">
        <v>45281</v>
      </c>
      <c r="I9802" s="19" t="s">
        <v>81</v>
      </c>
      <c r="K9802" s="57" t="str">
        <f ca="1">LeaveTracker[[#This Row],[Days]]&amp;" "&amp;LeaveTracker[[#This Row],[Type of Leave]]</f>
        <v>1 SL</v>
      </c>
      <c r="L9802" s="23">
        <f ca="1">NETWORKDAYS(LeaveTracker[[#This Row],[Start Date]],LeaveTracker[[#This Row],[End Date]],lstHolidays)</f>
        <v>1</v>
      </c>
      <c r="M9802" s="27"/>
    </row>
    <row r="9803" spans="1:13" ht="30" customHeight="1" x14ac:dyDescent="0.3">
      <c r="A9803" s="27">
        <f t="shared" si="125"/>
        <v>5520</v>
      </c>
      <c r="B9803" s="31">
        <v>45295</v>
      </c>
      <c r="C9803" s="31">
        <v>45282</v>
      </c>
      <c r="D9803" s="19" t="s">
        <v>826</v>
      </c>
      <c r="E9803" s="19" t="str">
        <f>IF(ISBLANK(LeaveTracker[[#This Row],[Employee Name]]),"-----",VLOOKUP(LeaveTracker[[#This Row],[Employee Name]],'List of Employees'!$B$4:$H$767,7))</f>
        <v>CHO</v>
      </c>
      <c r="F9803" s="66" t="str">
        <f>IF(ISBLANK(LeaveTracker[[#This Row],[Employee Name]]),"-----",VLOOKUP(LeaveTracker[[#This Row],[Employee Name]],'List of Employees'!$B$4:$H$767,6))</f>
        <v>PERMANENT</v>
      </c>
      <c r="G9803" s="24">
        <v>45289</v>
      </c>
      <c r="H9803" s="24">
        <v>45289</v>
      </c>
      <c r="I9803" s="19" t="s">
        <v>81</v>
      </c>
      <c r="K9803" s="57" t="str">
        <f ca="1">LeaveTracker[[#This Row],[Days]]&amp;" "&amp;LeaveTracker[[#This Row],[Type of Leave]]</f>
        <v>1 SL</v>
      </c>
      <c r="L9803" s="23">
        <f ca="1">NETWORKDAYS(LeaveTracker[[#This Row],[Start Date]],LeaveTracker[[#This Row],[End Date]],lstHolidays)</f>
        <v>1</v>
      </c>
      <c r="M9803" s="27"/>
    </row>
    <row r="9804" spans="1:13" ht="30" customHeight="1" x14ac:dyDescent="0.3">
      <c r="A9804" s="27">
        <f t="shared" si="125"/>
        <v>5521</v>
      </c>
      <c r="B9804" s="31">
        <v>45295</v>
      </c>
      <c r="C9804" s="31">
        <v>45261</v>
      </c>
      <c r="D9804" s="19" t="s">
        <v>445</v>
      </c>
      <c r="E9804" s="19" t="str">
        <f>IF(ISBLANK(LeaveTracker[[#This Row],[Employee Name]]),"-----",VLOOKUP(LeaveTracker[[#This Row],[Employee Name]],'List of Employees'!$B$4:$H$767,7))</f>
        <v>CTO</v>
      </c>
      <c r="F9804" s="66" t="str">
        <f>IF(ISBLANK(LeaveTracker[[#This Row],[Employee Name]]),"-----",VLOOKUP(LeaveTracker[[#This Row],[Employee Name]],'List of Employees'!$B$4:$H$767,6))</f>
        <v>PERMANENT</v>
      </c>
      <c r="G9804" s="24">
        <v>45266</v>
      </c>
      <c r="H9804" s="24">
        <v>45267</v>
      </c>
      <c r="I9804" s="19" t="s">
        <v>82</v>
      </c>
      <c r="K9804" s="57" t="str">
        <f ca="1">LeaveTracker[[#This Row],[Days]]&amp;" "&amp;LeaveTracker[[#This Row],[Type of Leave]]</f>
        <v>2 VL</v>
      </c>
      <c r="L9804" s="23">
        <f ca="1">NETWORKDAYS(LeaveTracker[[#This Row],[Start Date]],LeaveTracker[[#This Row],[End Date]],lstHolidays)</f>
        <v>2</v>
      </c>
      <c r="M9804" s="27"/>
    </row>
    <row r="9805" spans="1:13" ht="30" customHeight="1" x14ac:dyDescent="0.3">
      <c r="A9805" s="27">
        <v>5521</v>
      </c>
      <c r="B9805" s="31">
        <v>45295</v>
      </c>
      <c r="C9805" s="31">
        <v>45261</v>
      </c>
      <c r="D9805" s="19" t="s">
        <v>445</v>
      </c>
      <c r="E9805" s="19" t="str">
        <f>IF(ISBLANK(LeaveTracker[[#This Row],[Employee Name]]),"-----",VLOOKUP(LeaveTracker[[#This Row],[Employee Name]],'List of Employees'!$B$4:$H$767,7))</f>
        <v>CTO</v>
      </c>
      <c r="F9805" s="66" t="str">
        <f>IF(ISBLANK(LeaveTracker[[#This Row],[Employee Name]]),"-----",VLOOKUP(LeaveTracker[[#This Row],[Employee Name]],'List of Employees'!$B$4:$H$767,6))</f>
        <v>PERMANENT</v>
      </c>
      <c r="G9805" s="24">
        <v>45272</v>
      </c>
      <c r="H9805" s="24">
        <v>45273</v>
      </c>
      <c r="I9805" s="19" t="s">
        <v>82</v>
      </c>
      <c r="K9805" s="57" t="str">
        <f ca="1">LeaveTracker[[#This Row],[Days]]&amp;" "&amp;LeaveTracker[[#This Row],[Type of Leave]]</f>
        <v>2 VL</v>
      </c>
      <c r="L9805" s="23">
        <f ca="1">NETWORKDAYS(LeaveTracker[[#This Row],[Start Date]],LeaveTracker[[#This Row],[End Date]],lstHolidays)</f>
        <v>2</v>
      </c>
      <c r="M9805" s="27"/>
    </row>
    <row r="9806" spans="1:13" ht="30" customHeight="1" x14ac:dyDescent="0.3">
      <c r="A9806" s="27">
        <v>5521</v>
      </c>
      <c r="B9806" s="31">
        <v>45295</v>
      </c>
      <c r="C9806" s="31">
        <v>45261</v>
      </c>
      <c r="D9806" s="19" t="s">
        <v>445</v>
      </c>
      <c r="E9806" s="19" t="str">
        <f>IF(ISBLANK(LeaveTracker[[#This Row],[Employee Name]]),"-----",VLOOKUP(LeaveTracker[[#This Row],[Employee Name]],'List of Employees'!$B$4:$H$767,7))</f>
        <v>CTO</v>
      </c>
      <c r="F9806" s="66" t="str">
        <f>IF(ISBLANK(LeaveTracker[[#This Row],[Employee Name]]),"-----",VLOOKUP(LeaveTracker[[#This Row],[Employee Name]],'List of Employees'!$B$4:$H$767,6))</f>
        <v>PERMANENT</v>
      </c>
      <c r="G9806" s="24">
        <v>45287</v>
      </c>
      <c r="H9806" s="24">
        <v>45287</v>
      </c>
      <c r="I9806" s="19" t="s">
        <v>82</v>
      </c>
      <c r="K9806" s="57" t="str">
        <f ca="1">LeaveTracker[[#This Row],[Days]]&amp;" "&amp;LeaveTracker[[#This Row],[Type of Leave]]</f>
        <v>1 VL</v>
      </c>
      <c r="L9806" s="23">
        <f ca="1">NETWORKDAYS(LeaveTracker[[#This Row],[Start Date]],LeaveTracker[[#This Row],[End Date]],lstHolidays)</f>
        <v>1</v>
      </c>
      <c r="M9806" s="27"/>
    </row>
    <row r="9807" spans="1:13" ht="30" customHeight="1" x14ac:dyDescent="0.3">
      <c r="A9807" s="27">
        <f t="shared" si="125"/>
        <v>5522</v>
      </c>
      <c r="B9807" s="31">
        <v>45295</v>
      </c>
      <c r="C9807" s="31">
        <v>45287</v>
      </c>
      <c r="D9807" s="19" t="s">
        <v>322</v>
      </c>
      <c r="E9807" s="19" t="str">
        <f>IF(ISBLANK(LeaveTracker[[#This Row],[Employee Name]]),"-----",VLOOKUP(LeaveTracker[[#This Row],[Employee Name]],'List of Employees'!$B$4:$H$767,7))</f>
        <v>CEO</v>
      </c>
      <c r="F9807" s="66" t="str">
        <f>IF(ISBLANK(LeaveTracker[[#This Row],[Employee Name]]),"-----",VLOOKUP(LeaveTracker[[#This Row],[Employee Name]],'List of Employees'!$B$4:$H$767,6))</f>
        <v>PERMANENT</v>
      </c>
      <c r="G9807" s="24">
        <v>45282</v>
      </c>
      <c r="H9807" s="24">
        <v>45282</v>
      </c>
      <c r="I9807" s="19" t="s">
        <v>81</v>
      </c>
      <c r="K9807" s="57" t="str">
        <f ca="1">LeaveTracker[[#This Row],[Days]]&amp;" "&amp;LeaveTracker[[#This Row],[Type of Leave]]</f>
        <v>1 SL</v>
      </c>
      <c r="L9807" s="23">
        <f ca="1">NETWORKDAYS(LeaveTracker[[#This Row],[Start Date]],LeaveTracker[[#This Row],[End Date]],lstHolidays)</f>
        <v>1</v>
      </c>
      <c r="M9807" s="27"/>
    </row>
    <row r="9808" spans="1:13" ht="30" customHeight="1" x14ac:dyDescent="0.3">
      <c r="A9808" s="27">
        <f t="shared" si="125"/>
        <v>5523</v>
      </c>
      <c r="B9808" s="31">
        <v>45295</v>
      </c>
      <c r="C9808" s="31">
        <v>45282</v>
      </c>
      <c r="D9808" s="19" t="s">
        <v>999</v>
      </c>
      <c r="E9808" s="19" t="str">
        <f>IF(ISBLANK(LeaveTracker[[#This Row],[Employee Name]]),"-----",VLOOKUP(LeaveTracker[[#This Row],[Employee Name]],'List of Employees'!$B$4:$H$767,7))</f>
        <v>CEO</v>
      </c>
      <c r="F9808" s="66" t="str">
        <f>IF(ISBLANK(LeaveTracker[[#This Row],[Employee Name]]),"-----",VLOOKUP(LeaveTracker[[#This Row],[Employee Name]],'List of Employees'!$B$4:$H$767,6))</f>
        <v>PERMANENT</v>
      </c>
      <c r="G9808" s="24">
        <v>45281</v>
      </c>
      <c r="H9808" s="24">
        <v>45281</v>
      </c>
      <c r="I9808" s="19" t="s">
        <v>81</v>
      </c>
      <c r="K9808" s="57" t="str">
        <f ca="1">LeaveTracker[[#This Row],[Days]]&amp;" "&amp;LeaveTracker[[#This Row],[Type of Leave]]</f>
        <v>1 SL</v>
      </c>
      <c r="L9808" s="23">
        <f ca="1">NETWORKDAYS(LeaveTracker[[#This Row],[Start Date]],LeaveTracker[[#This Row],[End Date]],lstHolidays)</f>
        <v>1</v>
      </c>
      <c r="M9808" s="27"/>
    </row>
    <row r="9809" spans="1:13" ht="30" customHeight="1" x14ac:dyDescent="0.3">
      <c r="A9809" s="27">
        <f t="shared" si="125"/>
        <v>5524</v>
      </c>
      <c r="B9809" s="31">
        <v>45295</v>
      </c>
      <c r="C9809" s="31">
        <v>45294</v>
      </c>
      <c r="D9809" s="19" t="s">
        <v>846</v>
      </c>
      <c r="E9809" s="19" t="str">
        <f>IF(ISBLANK(LeaveTracker[[#This Row],[Employee Name]]),"-----",VLOOKUP(LeaveTracker[[#This Row],[Employee Name]],'List of Employees'!$B$4:$H$767,7))</f>
        <v>MO</v>
      </c>
      <c r="F9809" s="66" t="str">
        <f>IF(ISBLANK(LeaveTracker[[#This Row],[Employee Name]]),"-----",VLOOKUP(LeaveTracker[[#This Row],[Employee Name]],'List of Employees'!$B$4:$H$767,6))</f>
        <v>PERMANENT</v>
      </c>
      <c r="G9809" s="24">
        <v>45287</v>
      </c>
      <c r="H9809" s="24">
        <v>45288</v>
      </c>
      <c r="I9809" s="19" t="s">
        <v>81</v>
      </c>
      <c r="K9809" s="57" t="str">
        <f ca="1">LeaveTracker[[#This Row],[Days]]&amp;" "&amp;LeaveTracker[[#This Row],[Type of Leave]]</f>
        <v>2 SL</v>
      </c>
      <c r="L9809" s="23">
        <f ca="1">NETWORKDAYS(LeaveTracker[[#This Row],[Start Date]],LeaveTracker[[#This Row],[End Date]],lstHolidays)</f>
        <v>2</v>
      </c>
      <c r="M9809" s="27"/>
    </row>
    <row r="9810" spans="1:13" ht="30" customHeight="1" x14ac:dyDescent="0.3">
      <c r="A9810" s="27">
        <f t="shared" si="125"/>
        <v>5525</v>
      </c>
      <c r="B9810" s="31">
        <v>45295</v>
      </c>
      <c r="C9810" s="31">
        <v>45287</v>
      </c>
      <c r="D9810" s="19" t="s">
        <v>621</v>
      </c>
      <c r="E9810" s="19" t="str">
        <f>IF(ISBLANK(LeaveTracker[[#This Row],[Employee Name]]),"-----",VLOOKUP(LeaveTracker[[#This Row],[Employee Name]],'List of Employees'!$B$4:$H$767,7))</f>
        <v>CTO</v>
      </c>
      <c r="F9810" s="66" t="str">
        <f>IF(ISBLANK(LeaveTracker[[#This Row],[Employee Name]]),"-----",VLOOKUP(LeaveTracker[[#This Row],[Employee Name]],'List of Employees'!$B$4:$H$767,6))</f>
        <v>PERMANENT</v>
      </c>
      <c r="G9810" s="24">
        <v>45282</v>
      </c>
      <c r="H9810" s="24">
        <v>45282</v>
      </c>
      <c r="I9810" s="19" t="s">
        <v>81</v>
      </c>
      <c r="K9810" s="57" t="str">
        <f ca="1">LeaveTracker[[#This Row],[Days]]&amp;" "&amp;LeaveTracker[[#This Row],[Type of Leave]]</f>
        <v>1 SL</v>
      </c>
      <c r="L9810" s="23">
        <f ca="1">NETWORKDAYS(LeaveTracker[[#This Row],[Start Date]],LeaveTracker[[#This Row],[End Date]],lstHolidays)</f>
        <v>1</v>
      </c>
      <c r="M9810" s="27"/>
    </row>
    <row r="9811" spans="1:13" ht="30" customHeight="1" x14ac:dyDescent="0.3">
      <c r="A9811" s="27">
        <f t="shared" si="125"/>
        <v>5526</v>
      </c>
      <c r="B9811" s="31">
        <v>45295</v>
      </c>
      <c r="C9811" s="31">
        <v>45294</v>
      </c>
      <c r="D9811" s="19" t="s">
        <v>116</v>
      </c>
      <c r="E9811" s="19" t="str">
        <f>IF(ISBLANK(LeaveTracker[[#This Row],[Employee Name]]),"-----",VLOOKUP(LeaveTracker[[#This Row],[Employee Name]],'List of Employees'!$B$4:$H$767,7))</f>
        <v>CHARACTER OFFICE</v>
      </c>
      <c r="F9811" s="66" t="str">
        <f>IF(ISBLANK(LeaveTracker[[#This Row],[Employee Name]]),"-----",VLOOKUP(LeaveTracker[[#This Row],[Employee Name]],'List of Employees'!$B$4:$H$767,6))</f>
        <v>PERMANENT</v>
      </c>
      <c r="G9811" s="24">
        <v>45293</v>
      </c>
      <c r="H9811" s="24">
        <v>45293</v>
      </c>
      <c r="I9811" s="19" t="s">
        <v>81</v>
      </c>
      <c r="K9811" s="57" t="str">
        <f ca="1">LeaveTracker[[#This Row],[Days]]&amp;" "&amp;LeaveTracker[[#This Row],[Type of Leave]]</f>
        <v>1 SL</v>
      </c>
      <c r="L9811" s="23">
        <f ca="1">NETWORKDAYS(LeaveTracker[[#This Row],[Start Date]],LeaveTracker[[#This Row],[End Date]],lstHolidays)</f>
        <v>1</v>
      </c>
      <c r="M9811" s="27"/>
    </row>
    <row r="9812" spans="1:13" ht="30" customHeight="1" x14ac:dyDescent="0.3">
      <c r="A9812" s="27">
        <f t="shared" si="125"/>
        <v>5527</v>
      </c>
      <c r="B9812" s="31">
        <v>45295</v>
      </c>
      <c r="C9812" s="31">
        <v>45282</v>
      </c>
      <c r="D9812" s="19" t="s">
        <v>1933</v>
      </c>
      <c r="E9812" s="19" t="str">
        <f>IF(ISBLANK(LeaveTracker[[#This Row],[Employee Name]]),"-----",VLOOKUP(LeaveTracker[[#This Row],[Employee Name]],'List of Employees'!$B$4:$H$767,7))</f>
        <v>GSO</v>
      </c>
      <c r="F9812" s="66" t="str">
        <f>IF(ISBLANK(LeaveTracker[[#This Row],[Employee Name]]),"-----",VLOOKUP(LeaveTracker[[#This Row],[Employee Name]],'List of Employees'!$B$4:$H$767,6))</f>
        <v>CASUAL</v>
      </c>
      <c r="G9812" s="24">
        <v>45273</v>
      </c>
      <c r="H9812" s="24">
        <v>45273</v>
      </c>
      <c r="I9812" s="19" t="s">
        <v>81</v>
      </c>
      <c r="K9812" s="57" t="str">
        <f ca="1">LeaveTracker[[#This Row],[Days]]&amp;" "&amp;LeaveTracker[[#This Row],[Type of Leave]]</f>
        <v>1 SL</v>
      </c>
      <c r="L9812" s="23">
        <f ca="1">NETWORKDAYS(LeaveTracker[[#This Row],[Start Date]],LeaveTracker[[#This Row],[End Date]],lstHolidays)</f>
        <v>1</v>
      </c>
      <c r="M9812" s="27"/>
    </row>
    <row r="9813" spans="1:13" ht="30" customHeight="1" x14ac:dyDescent="0.3">
      <c r="A9813" s="27">
        <f t="shared" si="125"/>
        <v>5528</v>
      </c>
      <c r="B9813" s="31">
        <v>45295</v>
      </c>
      <c r="C9813" s="31">
        <v>45282</v>
      </c>
      <c r="D9813" s="19" t="s">
        <v>1080</v>
      </c>
      <c r="E9813" s="19" t="str">
        <f>IF(ISBLANK(LeaveTracker[[#This Row],[Employee Name]]),"-----",VLOOKUP(LeaveTracker[[#This Row],[Employee Name]],'List of Employees'!$B$4:$H$767,7))</f>
        <v>ACCOUNTING</v>
      </c>
      <c r="F9813" s="66" t="str">
        <f>IF(ISBLANK(LeaveTracker[[#This Row],[Employee Name]]),"-----",VLOOKUP(LeaveTracker[[#This Row],[Employee Name]],'List of Employees'!$B$4:$H$767,6))</f>
        <v>PERMANENT</v>
      </c>
      <c r="G9813" s="24">
        <v>45293</v>
      </c>
      <c r="H9813" s="24">
        <v>45293</v>
      </c>
      <c r="I9813" s="19" t="s">
        <v>297</v>
      </c>
      <c r="J9813" s="42" t="s">
        <v>1000</v>
      </c>
      <c r="K9813" s="57" t="str">
        <f ca="1">LeaveTracker[[#This Row],[Days]]&amp;" "&amp;LeaveTracker[[#This Row],[Type of Leave]]</f>
        <v>1 OTHER</v>
      </c>
      <c r="L9813" s="23">
        <f ca="1">NETWORKDAYS(LeaveTracker[[#This Row],[Start Date]],LeaveTracker[[#This Row],[End Date]],lstHolidays)</f>
        <v>1</v>
      </c>
      <c r="M9813" s="27"/>
    </row>
    <row r="9814" spans="1:13" ht="30" customHeight="1" x14ac:dyDescent="0.3">
      <c r="A9814" s="27">
        <v>5528</v>
      </c>
      <c r="B9814" s="31">
        <v>45295</v>
      </c>
      <c r="C9814" s="31">
        <v>45282</v>
      </c>
      <c r="D9814" s="19" t="s">
        <v>1080</v>
      </c>
      <c r="E9814" s="19" t="str">
        <f>IF(ISBLANK(LeaveTracker[[#This Row],[Employee Name]]),"-----",VLOOKUP(LeaveTracker[[#This Row],[Employee Name]],'List of Employees'!$B$4:$H$767,7))</f>
        <v>ACCOUNTING</v>
      </c>
      <c r="F9814" s="66" t="str">
        <f>IF(ISBLANK(LeaveTracker[[#This Row],[Employee Name]]),"-----",VLOOKUP(LeaveTracker[[#This Row],[Employee Name]],'List of Employees'!$B$4:$H$767,6))</f>
        <v>PERMANENT</v>
      </c>
      <c r="G9814" s="24">
        <v>45295</v>
      </c>
      <c r="H9814" s="24">
        <v>45295</v>
      </c>
      <c r="I9814" s="19" t="s">
        <v>297</v>
      </c>
      <c r="J9814" s="42" t="s">
        <v>1000</v>
      </c>
      <c r="K9814" s="57" t="str">
        <f ca="1">LeaveTracker[[#This Row],[Days]]&amp;" "&amp;LeaveTracker[[#This Row],[Type of Leave]]</f>
        <v>1 OTHER</v>
      </c>
      <c r="L9814" s="23">
        <f ca="1">NETWORKDAYS(LeaveTracker[[#This Row],[Start Date]],LeaveTracker[[#This Row],[End Date]],lstHolidays)</f>
        <v>1</v>
      </c>
      <c r="M9814" s="27"/>
    </row>
    <row r="9815" spans="1:13" ht="30" customHeight="1" x14ac:dyDescent="0.3">
      <c r="A9815" s="27">
        <f t="shared" si="125"/>
        <v>5529</v>
      </c>
      <c r="B9815" s="31">
        <v>45295</v>
      </c>
      <c r="C9815" s="31">
        <v>45287</v>
      </c>
      <c r="D9815" s="19" t="s">
        <v>1005</v>
      </c>
      <c r="E9815" s="19" t="str">
        <f>IF(ISBLANK(LeaveTracker[[#This Row],[Employee Name]]),"-----",VLOOKUP(LeaveTracker[[#This Row],[Employee Name]],'List of Employees'!$B$4:$H$767,7))</f>
        <v>ACCOUNTING</v>
      </c>
      <c r="F9815" s="66" t="str">
        <f>IF(ISBLANK(LeaveTracker[[#This Row],[Employee Name]]),"-----",VLOOKUP(LeaveTracker[[#This Row],[Employee Name]],'List of Employees'!$B$4:$H$767,6))</f>
        <v>PERMANENT</v>
      </c>
      <c r="G9815" s="24">
        <v>45293</v>
      </c>
      <c r="H9815" s="24">
        <v>45303</v>
      </c>
      <c r="I9815" s="19" t="s">
        <v>82</v>
      </c>
      <c r="K9815" s="57" t="str">
        <f ca="1">LeaveTracker[[#This Row],[Days]]&amp;" "&amp;LeaveTracker[[#This Row],[Type of Leave]]</f>
        <v>9 VL</v>
      </c>
      <c r="L9815" s="23">
        <f ca="1">NETWORKDAYS(LeaveTracker[[#This Row],[Start Date]],LeaveTracker[[#This Row],[End Date]],lstHolidays)</f>
        <v>9</v>
      </c>
      <c r="M9815" s="27"/>
    </row>
    <row r="9816" spans="1:13" ht="30" customHeight="1" x14ac:dyDescent="0.3">
      <c r="A9816" s="27">
        <f t="shared" si="125"/>
        <v>5530</v>
      </c>
      <c r="B9816" s="31">
        <v>45295</v>
      </c>
      <c r="C9816" s="31">
        <v>45294</v>
      </c>
      <c r="D9816" s="19" t="s">
        <v>611</v>
      </c>
      <c r="E9816" s="19" t="str">
        <f>IF(ISBLANK(LeaveTracker[[#This Row],[Employee Name]]),"-----",VLOOKUP(LeaveTracker[[#This Row],[Employee Name]],'List of Employees'!$B$4:$H$767,7))</f>
        <v>CBO</v>
      </c>
      <c r="F9816" s="66" t="str">
        <f>IF(ISBLANK(LeaveTracker[[#This Row],[Employee Name]]),"-----",VLOOKUP(LeaveTracker[[#This Row],[Employee Name]],'List of Employees'!$B$4:$H$767,6))</f>
        <v>PERMANENT</v>
      </c>
      <c r="G9816" s="24">
        <v>45289</v>
      </c>
      <c r="H9816" s="24" t="s">
        <v>2624</v>
      </c>
      <c r="I9816" s="19" t="s">
        <v>81</v>
      </c>
      <c r="K9816" s="57" t="e">
        <f>LeaveTracker[[#This Row],[Days]]&amp;" "&amp;LeaveTracker[[#This Row],[Type of Leave]]</f>
        <v>#VALUE!</v>
      </c>
      <c r="L9816" s="23" t="e">
        <f>NETWORKDAYS(LeaveTracker[[#This Row],[Start Date]],LeaveTracker[[#This Row],[End Date]],lstHolidays)</f>
        <v>#VALUE!</v>
      </c>
      <c r="M9816" s="27"/>
    </row>
    <row r="9817" spans="1:13" ht="30" customHeight="1" x14ac:dyDescent="0.3">
      <c r="A9817" s="27">
        <f t="shared" si="125"/>
        <v>5531</v>
      </c>
      <c r="B9817" s="31">
        <v>45295</v>
      </c>
      <c r="C9817" s="31">
        <v>45293</v>
      </c>
      <c r="D9817" s="19" t="s">
        <v>708</v>
      </c>
      <c r="E9817" s="19" t="str">
        <f>IF(ISBLANK(LeaveTracker[[#This Row],[Employee Name]]),"-----",VLOOKUP(LeaveTracker[[#This Row],[Employee Name]],'List of Employees'!$B$4:$H$767,7))</f>
        <v>CBO</v>
      </c>
      <c r="F9817" s="66" t="str">
        <f>IF(ISBLANK(LeaveTracker[[#This Row],[Employee Name]]),"-----",VLOOKUP(LeaveTracker[[#This Row],[Employee Name]],'List of Employees'!$B$4:$H$767,6))</f>
        <v>PERMANENT</v>
      </c>
      <c r="G9817" s="24">
        <v>45287</v>
      </c>
      <c r="H9817" s="24">
        <v>45288</v>
      </c>
      <c r="I9817" s="19" t="s">
        <v>81</v>
      </c>
      <c r="K9817" s="57" t="str">
        <f ca="1">LeaveTracker[[#This Row],[Days]]&amp;" "&amp;LeaveTracker[[#This Row],[Type of Leave]]</f>
        <v>2 SL</v>
      </c>
      <c r="L9817" s="23">
        <f ca="1">NETWORKDAYS(LeaveTracker[[#This Row],[Start Date]],LeaveTracker[[#This Row],[End Date]],lstHolidays)</f>
        <v>2</v>
      </c>
      <c r="M9817" s="27"/>
    </row>
    <row r="9818" spans="1:13" ht="30" customHeight="1" x14ac:dyDescent="0.3">
      <c r="A9818" s="27">
        <f t="shared" si="125"/>
        <v>5532</v>
      </c>
      <c r="B9818" s="31">
        <v>45295</v>
      </c>
      <c r="C9818" s="31">
        <v>45280</v>
      </c>
      <c r="D9818" s="19" t="s">
        <v>518</v>
      </c>
      <c r="E9818" s="19" t="str">
        <f>IF(ISBLANK(LeaveTracker[[#This Row],[Employee Name]]),"-----",VLOOKUP(LeaveTracker[[#This Row],[Employee Name]],'List of Employees'!$B$4:$H$767,7))</f>
        <v>ACCOUNTING</v>
      </c>
      <c r="F9818" s="66" t="str">
        <f>IF(ISBLANK(LeaveTracker[[#This Row],[Employee Name]]),"-----",VLOOKUP(LeaveTracker[[#This Row],[Employee Name]],'List of Employees'!$B$4:$H$767,6))</f>
        <v>PERMANENT</v>
      </c>
      <c r="G9818" s="24">
        <v>45281</v>
      </c>
      <c r="H9818" s="24">
        <v>45281</v>
      </c>
      <c r="I9818" s="19" t="s">
        <v>297</v>
      </c>
      <c r="J9818" s="42" t="s">
        <v>1000</v>
      </c>
      <c r="K9818" s="57" t="str">
        <f ca="1">LeaveTracker[[#This Row],[Days]]&amp;" "&amp;LeaveTracker[[#This Row],[Type of Leave]]</f>
        <v>1 OTHER</v>
      </c>
      <c r="L9818" s="23">
        <f ca="1">NETWORKDAYS(LeaveTracker[[#This Row],[Start Date]],LeaveTracker[[#This Row],[End Date]],lstHolidays)</f>
        <v>1</v>
      </c>
      <c r="M9818" s="27"/>
    </row>
    <row r="9819" spans="1:13" ht="30" customHeight="1" x14ac:dyDescent="0.3">
      <c r="A9819" s="27">
        <f t="shared" si="125"/>
        <v>5533</v>
      </c>
      <c r="B9819" s="31">
        <v>45295</v>
      </c>
      <c r="C9819" s="31">
        <v>45288</v>
      </c>
      <c r="D9819" s="19" t="s">
        <v>621</v>
      </c>
      <c r="E9819" s="19" t="str">
        <f>IF(ISBLANK(LeaveTracker[[#This Row],[Employee Name]]),"-----",VLOOKUP(LeaveTracker[[#This Row],[Employee Name]],'List of Employees'!$B$4:$H$767,7))</f>
        <v>CTO</v>
      </c>
      <c r="F9819" s="66" t="str">
        <f>IF(ISBLANK(LeaveTracker[[#This Row],[Employee Name]]),"-----",VLOOKUP(LeaveTracker[[#This Row],[Employee Name]],'List of Employees'!$B$4:$H$767,6))</f>
        <v>PERMANENT</v>
      </c>
      <c r="G9819" s="24">
        <v>45288</v>
      </c>
      <c r="H9819" s="24">
        <v>45288</v>
      </c>
      <c r="I9819" s="19" t="s">
        <v>81</v>
      </c>
      <c r="K9819" s="57" t="str">
        <f ca="1">LeaveTracker[[#This Row],[Days]]&amp;" "&amp;LeaveTracker[[#This Row],[Type of Leave]]</f>
        <v>1 SL</v>
      </c>
      <c r="L9819" s="23">
        <f ca="1">NETWORKDAYS(LeaveTracker[[#This Row],[Start Date]],LeaveTracker[[#This Row],[End Date]],lstHolidays)</f>
        <v>1</v>
      </c>
      <c r="M9819" s="27"/>
    </row>
    <row r="9820" spans="1:13" ht="30" customHeight="1" x14ac:dyDescent="0.3">
      <c r="A9820" s="27">
        <f t="shared" si="125"/>
        <v>5534</v>
      </c>
      <c r="B9820" s="31">
        <v>45295</v>
      </c>
      <c r="C9820" s="31">
        <v>45293</v>
      </c>
      <c r="D9820" s="19" t="s">
        <v>2523</v>
      </c>
      <c r="E9820" s="19" t="str">
        <f>IF(ISBLANK(LeaveTracker[[#This Row],[Employee Name]]),"-----",VLOOKUP(LeaveTracker[[#This Row],[Employee Name]],'List of Employees'!$B$4:$H$767,7))</f>
        <v>CITY HEALTH OFFICE</v>
      </c>
      <c r="F9820" s="66" t="str">
        <f>IF(ISBLANK(LeaveTracker[[#This Row],[Employee Name]]),"-----",VLOOKUP(LeaveTracker[[#This Row],[Employee Name]],'List of Employees'!$B$4:$H$767,6))</f>
        <v>PERMANENT</v>
      </c>
      <c r="G9820" s="24">
        <v>45288</v>
      </c>
      <c r="H9820" s="24">
        <v>45289</v>
      </c>
      <c r="I9820" s="19" t="s">
        <v>81</v>
      </c>
      <c r="K9820" s="57" t="str">
        <f ca="1">LeaveTracker[[#This Row],[Days]]&amp;" "&amp;LeaveTracker[[#This Row],[Type of Leave]]</f>
        <v>2 SL</v>
      </c>
      <c r="L9820" s="23">
        <f ca="1">NETWORKDAYS(LeaveTracker[[#This Row],[Start Date]],LeaveTracker[[#This Row],[End Date]],lstHolidays)</f>
        <v>2</v>
      </c>
      <c r="M9820" s="27"/>
    </row>
    <row r="9821" spans="1:13" ht="30" customHeight="1" x14ac:dyDescent="0.3">
      <c r="A9821" s="27">
        <f t="shared" si="125"/>
        <v>5535</v>
      </c>
      <c r="B9821" s="31">
        <v>45295</v>
      </c>
      <c r="C9821" s="31">
        <v>45287</v>
      </c>
      <c r="D9821" s="19" t="s">
        <v>732</v>
      </c>
      <c r="E9821" s="19" t="str">
        <f>IF(ISBLANK(LeaveTracker[[#This Row],[Employee Name]]),"-----",VLOOKUP(LeaveTracker[[#This Row],[Employee Name]],'List of Employees'!$B$4:$H$767,7))</f>
        <v>SP</v>
      </c>
      <c r="F9821" s="66" t="str">
        <f>IF(ISBLANK(LeaveTracker[[#This Row],[Employee Name]]),"-----",VLOOKUP(LeaveTracker[[#This Row],[Employee Name]],'List of Employees'!$B$4:$H$767,6))</f>
        <v>PERMANENT</v>
      </c>
      <c r="G9821" s="24">
        <v>45282</v>
      </c>
      <c r="H9821" s="24">
        <v>45282</v>
      </c>
      <c r="I9821" s="19" t="s">
        <v>81</v>
      </c>
      <c r="K9821" s="57" t="str">
        <f ca="1">LeaveTracker[[#This Row],[Days]]&amp;" "&amp;LeaveTracker[[#This Row],[Type of Leave]]</f>
        <v>1 SL</v>
      </c>
      <c r="L9821" s="23">
        <f ca="1">NETWORKDAYS(LeaveTracker[[#This Row],[Start Date]],LeaveTracker[[#This Row],[End Date]],lstHolidays)</f>
        <v>1</v>
      </c>
      <c r="M9821" s="27"/>
    </row>
    <row r="9822" spans="1:13" ht="30" customHeight="1" x14ac:dyDescent="0.3">
      <c r="A9822" s="27">
        <f t="shared" si="125"/>
        <v>5536</v>
      </c>
      <c r="B9822" s="31">
        <v>45295</v>
      </c>
      <c r="C9822" s="31">
        <v>45289</v>
      </c>
      <c r="D9822" s="19" t="s">
        <v>472</v>
      </c>
      <c r="E9822" s="19" t="str">
        <f>IF(ISBLANK(LeaveTracker[[#This Row],[Employee Name]]),"-----",VLOOKUP(LeaveTracker[[#This Row],[Employee Name]],'List of Employees'!$B$4:$H$767,7))</f>
        <v>PIO</v>
      </c>
      <c r="F9822" s="66" t="str">
        <f>IF(ISBLANK(LeaveTracker[[#This Row],[Employee Name]]),"-----",VLOOKUP(LeaveTracker[[#This Row],[Employee Name]],'List of Employees'!$B$4:$H$767,6))</f>
        <v>PERMANENT</v>
      </c>
      <c r="G9822" s="24">
        <v>45287</v>
      </c>
      <c r="H9822" s="24">
        <v>45288</v>
      </c>
      <c r="I9822" s="19" t="s">
        <v>297</v>
      </c>
      <c r="J9822" s="42" t="s">
        <v>1000</v>
      </c>
      <c r="K9822" s="57" t="str">
        <f ca="1">LeaveTracker[[#This Row],[Days]]&amp;" "&amp;LeaveTracker[[#This Row],[Type of Leave]]</f>
        <v>2 OTHER</v>
      </c>
      <c r="L9822" s="23">
        <f ca="1">NETWORKDAYS(LeaveTracker[[#This Row],[Start Date]],LeaveTracker[[#This Row],[End Date]],lstHolidays)</f>
        <v>2</v>
      </c>
      <c r="M9822" s="27"/>
    </row>
    <row r="9823" spans="1:13" ht="30" customHeight="1" x14ac:dyDescent="0.3">
      <c r="A9823" s="27">
        <f t="shared" si="125"/>
        <v>5537</v>
      </c>
      <c r="B9823" s="31">
        <v>45295</v>
      </c>
      <c r="C9823" s="31">
        <v>45280</v>
      </c>
      <c r="D9823" s="19" t="s">
        <v>2627</v>
      </c>
      <c r="E9823" s="19" t="str">
        <f>IF(ISBLANK(LeaveTracker[[#This Row],[Employee Name]]),"-----",VLOOKUP(LeaveTracker[[#This Row],[Employee Name]],'List of Employees'!$B$4:$H$767,7))</f>
        <v>CPDO</v>
      </c>
      <c r="F9823" s="66" t="str">
        <f>IF(ISBLANK(LeaveTracker[[#This Row],[Employee Name]]),"-----",VLOOKUP(LeaveTracker[[#This Row],[Employee Name]],'List of Employees'!$B$4:$H$767,6))</f>
        <v>CASUAL</v>
      </c>
      <c r="G9823" s="24">
        <v>45287</v>
      </c>
      <c r="H9823" s="24">
        <v>45289</v>
      </c>
      <c r="I9823" s="19" t="s">
        <v>82</v>
      </c>
      <c r="K9823" s="57" t="str">
        <f ca="1">LeaveTracker[[#This Row],[Days]]&amp;" "&amp;LeaveTracker[[#This Row],[Type of Leave]]</f>
        <v>3 VL</v>
      </c>
      <c r="L9823" s="23">
        <f ca="1">NETWORKDAYS(LeaveTracker[[#This Row],[Start Date]],LeaveTracker[[#This Row],[End Date]],lstHolidays)</f>
        <v>3</v>
      </c>
      <c r="M9823" s="27"/>
    </row>
    <row r="9824" spans="1:13" ht="30" customHeight="1" x14ac:dyDescent="0.3">
      <c r="A9824" s="27">
        <f t="shared" si="125"/>
        <v>5538</v>
      </c>
      <c r="B9824" s="31">
        <v>45295</v>
      </c>
      <c r="C9824" s="31">
        <v>45289</v>
      </c>
      <c r="D9824" s="19" t="s">
        <v>1825</v>
      </c>
      <c r="E9824" s="19" t="str">
        <f>IF(ISBLANK(LeaveTracker[[#This Row],[Employee Name]]),"-----",VLOOKUP(LeaveTracker[[#This Row],[Employee Name]],'List of Employees'!$B$4:$H$767,7))</f>
        <v>CPDO</v>
      </c>
      <c r="F9824" s="66" t="str">
        <f>IF(ISBLANK(LeaveTracker[[#This Row],[Employee Name]]),"-----",VLOOKUP(LeaveTracker[[#This Row],[Employee Name]],'List of Employees'!$B$4:$H$767,6))</f>
        <v>CASUAL</v>
      </c>
      <c r="G9824" s="24">
        <v>45288</v>
      </c>
      <c r="H9824" s="24">
        <v>45288</v>
      </c>
      <c r="I9824" s="19" t="s">
        <v>81</v>
      </c>
      <c r="K9824" s="57" t="str">
        <f ca="1">LeaveTracker[[#This Row],[Days]]&amp;" "&amp;LeaveTracker[[#This Row],[Type of Leave]]</f>
        <v>1 SL</v>
      </c>
      <c r="L9824" s="23">
        <f ca="1">NETWORKDAYS(LeaveTracker[[#This Row],[Start Date]],LeaveTracker[[#This Row],[End Date]],lstHolidays)</f>
        <v>1</v>
      </c>
      <c r="M9824" s="27"/>
    </row>
    <row r="9825" spans="1:13" ht="30" customHeight="1" x14ac:dyDescent="0.3">
      <c r="A9825" s="27">
        <f t="shared" si="125"/>
        <v>5539</v>
      </c>
      <c r="B9825" s="31">
        <v>45295</v>
      </c>
      <c r="C9825" s="31">
        <v>45287</v>
      </c>
      <c r="D9825" s="19" t="s">
        <v>487</v>
      </c>
      <c r="E9825" s="19" t="str">
        <f>IF(ISBLANK(LeaveTracker[[#This Row],[Employee Name]]),"-----",VLOOKUP(LeaveTracker[[#This Row],[Employee Name]],'List of Employees'!$B$4:$H$767,7))</f>
        <v>THRDC</v>
      </c>
      <c r="F9825" s="66" t="str">
        <f>IF(ISBLANK(LeaveTracker[[#This Row],[Employee Name]]),"-----",VLOOKUP(LeaveTracker[[#This Row],[Employee Name]],'List of Employees'!$B$4:$H$767,6))</f>
        <v>PERMANENT</v>
      </c>
      <c r="G9825" s="24">
        <v>45289</v>
      </c>
      <c r="H9825" s="24">
        <v>45289</v>
      </c>
      <c r="I9825" s="19" t="s">
        <v>82</v>
      </c>
      <c r="K9825" s="57" t="str">
        <f ca="1">LeaveTracker[[#This Row],[Days]]&amp;" "&amp;LeaveTracker[[#This Row],[Type of Leave]]</f>
        <v>1 VL</v>
      </c>
      <c r="L9825" s="23">
        <f ca="1">NETWORKDAYS(LeaveTracker[[#This Row],[Start Date]],LeaveTracker[[#This Row],[End Date]],lstHolidays)</f>
        <v>1</v>
      </c>
      <c r="M9825" s="27"/>
    </row>
    <row r="9826" spans="1:13" ht="30" customHeight="1" x14ac:dyDescent="0.3">
      <c r="A9826" s="27">
        <f t="shared" si="125"/>
        <v>5540</v>
      </c>
      <c r="B9826" s="31">
        <v>45295</v>
      </c>
      <c r="C9826" s="31">
        <v>45288</v>
      </c>
      <c r="D9826" s="19" t="s">
        <v>1282</v>
      </c>
      <c r="E9826" s="19" t="str">
        <f>IF(ISBLANK(LeaveTracker[[#This Row],[Employee Name]]),"-----",VLOOKUP(LeaveTracker[[#This Row],[Employee Name]],'List of Employees'!$B$4:$H$767,7))</f>
        <v>CTO</v>
      </c>
      <c r="F9826" s="66" t="str">
        <f>IF(ISBLANK(LeaveTracker[[#This Row],[Employee Name]]),"-----",VLOOKUP(LeaveTracker[[#This Row],[Employee Name]],'List of Employees'!$B$4:$H$767,6))</f>
        <v>PERMANENT</v>
      </c>
      <c r="G9826" s="24">
        <v>45281</v>
      </c>
      <c r="H9826" s="24">
        <v>45281</v>
      </c>
      <c r="I9826" s="19" t="s">
        <v>81</v>
      </c>
      <c r="K9826" s="57" t="str">
        <f ca="1">LeaveTracker[[#This Row],[Days]]&amp;" "&amp;LeaveTracker[[#This Row],[Type of Leave]]</f>
        <v>1 SL</v>
      </c>
      <c r="L9826" s="23">
        <f ca="1">NETWORKDAYS(LeaveTracker[[#This Row],[Start Date]],LeaveTracker[[#This Row],[End Date]],lstHolidays)</f>
        <v>1</v>
      </c>
      <c r="M9826" s="27"/>
    </row>
    <row r="9827" spans="1:13" ht="30" customHeight="1" x14ac:dyDescent="0.3">
      <c r="A9827" s="27">
        <f t="shared" si="125"/>
        <v>5541</v>
      </c>
      <c r="B9827" s="31">
        <v>45295</v>
      </c>
      <c r="C9827" s="31">
        <v>45287</v>
      </c>
      <c r="D9827" s="19" t="s">
        <v>1783</v>
      </c>
      <c r="E9827" s="19" t="str">
        <f>IF(ISBLANK(LeaveTracker[[#This Row],[Employee Name]]),"-----",VLOOKUP(LeaveTracker[[#This Row],[Employee Name]],'List of Employees'!$B$4:$H$767,7))</f>
        <v>CTO-LICENSE</v>
      </c>
      <c r="F9827" s="66" t="str">
        <f>IF(ISBLANK(LeaveTracker[[#This Row],[Employee Name]]),"-----",VLOOKUP(LeaveTracker[[#This Row],[Employee Name]],'List of Employees'!$B$4:$H$767,6))</f>
        <v>CASUAL</v>
      </c>
      <c r="G9827" s="24">
        <v>45272</v>
      </c>
      <c r="H9827" s="24">
        <v>45272</v>
      </c>
      <c r="I9827" s="19" t="s">
        <v>81</v>
      </c>
      <c r="K9827" s="57" t="str">
        <f ca="1">LeaveTracker[[#This Row],[Days]]&amp;" "&amp;LeaveTracker[[#This Row],[Type of Leave]]</f>
        <v>1 SL</v>
      </c>
      <c r="L9827" s="23">
        <f ca="1">NETWORKDAYS(LeaveTracker[[#This Row],[Start Date]],LeaveTracker[[#This Row],[End Date]],lstHolidays)</f>
        <v>1</v>
      </c>
      <c r="M9827" s="27"/>
    </row>
    <row r="9828" spans="1:13" ht="30" customHeight="1" x14ac:dyDescent="0.3">
      <c r="A9828" s="27">
        <v>5541</v>
      </c>
      <c r="B9828" s="31">
        <v>45295</v>
      </c>
      <c r="C9828" s="31">
        <v>45287</v>
      </c>
      <c r="D9828" s="19" t="s">
        <v>1783</v>
      </c>
      <c r="E9828" s="19" t="str">
        <f>IF(ISBLANK(LeaveTracker[[#This Row],[Employee Name]]),"-----",VLOOKUP(LeaveTracker[[#This Row],[Employee Name]],'List of Employees'!$B$4:$H$767,7))</f>
        <v>CTO-LICENSE</v>
      </c>
      <c r="F9828" s="66" t="str">
        <f>IF(ISBLANK(LeaveTracker[[#This Row],[Employee Name]]),"-----",VLOOKUP(LeaveTracker[[#This Row],[Employee Name]],'List of Employees'!$B$4:$H$767,6))</f>
        <v>CASUAL</v>
      </c>
      <c r="G9828" s="24">
        <v>45274</v>
      </c>
      <c r="H9828" s="24">
        <v>45274</v>
      </c>
      <c r="I9828" s="19" t="s">
        <v>81</v>
      </c>
      <c r="K9828" s="57" t="str">
        <f ca="1">LeaveTracker[[#This Row],[Days]]&amp;" "&amp;LeaveTracker[[#This Row],[Type of Leave]]</f>
        <v>1 SL</v>
      </c>
      <c r="L9828" s="23">
        <f ca="1">NETWORKDAYS(LeaveTracker[[#This Row],[Start Date]],LeaveTracker[[#This Row],[End Date]],lstHolidays)</f>
        <v>1</v>
      </c>
      <c r="M9828" s="27"/>
    </row>
    <row r="9829" spans="1:13" ht="30" customHeight="1" x14ac:dyDescent="0.3">
      <c r="A9829" s="27">
        <v>5541</v>
      </c>
      <c r="B9829" s="31">
        <v>45295</v>
      </c>
      <c r="C9829" s="31">
        <v>45287</v>
      </c>
      <c r="D9829" s="19" t="s">
        <v>1783</v>
      </c>
      <c r="E9829" s="19" t="str">
        <f>IF(ISBLANK(LeaveTracker[[#This Row],[Employee Name]]),"-----",VLOOKUP(LeaveTracker[[#This Row],[Employee Name]],'List of Employees'!$B$4:$H$767,7))</f>
        <v>CTO-LICENSE</v>
      </c>
      <c r="F9829" s="66" t="str">
        <f>IF(ISBLANK(LeaveTracker[[#This Row],[Employee Name]]),"-----",VLOOKUP(LeaveTracker[[#This Row],[Employee Name]],'List of Employees'!$B$4:$H$767,6))</f>
        <v>CASUAL</v>
      </c>
      <c r="G9829" s="24">
        <v>45280</v>
      </c>
      <c r="H9829" s="24">
        <v>45281</v>
      </c>
      <c r="I9829" s="19" t="s">
        <v>81</v>
      </c>
      <c r="K9829" s="57" t="str">
        <f ca="1">LeaveTracker[[#This Row],[Days]]&amp;" "&amp;LeaveTracker[[#This Row],[Type of Leave]]</f>
        <v>2 SL</v>
      </c>
      <c r="L9829" s="23">
        <f ca="1">NETWORKDAYS(LeaveTracker[[#This Row],[Start Date]],LeaveTracker[[#This Row],[End Date]],lstHolidays)</f>
        <v>2</v>
      </c>
      <c r="M9829" s="27"/>
    </row>
    <row r="9830" spans="1:13" ht="30" customHeight="1" x14ac:dyDescent="0.3">
      <c r="A9830" s="27">
        <f t="shared" si="125"/>
        <v>5542</v>
      </c>
      <c r="B9830" s="31">
        <v>45295</v>
      </c>
      <c r="C9830" s="31">
        <v>45287</v>
      </c>
      <c r="D9830" s="19" t="s">
        <v>1833</v>
      </c>
      <c r="E9830" s="19" t="str">
        <f>IF(ISBLANK(LeaveTracker[[#This Row],[Employee Name]]),"-----",VLOOKUP(LeaveTracker[[#This Row],[Employee Name]],'List of Employees'!$B$4:$H$767,7))</f>
        <v>BIR</v>
      </c>
      <c r="F9830" s="66" t="str">
        <f>IF(ISBLANK(LeaveTracker[[#This Row],[Employee Name]]),"-----",VLOOKUP(LeaveTracker[[#This Row],[Employee Name]],'List of Employees'!$B$4:$H$767,6))</f>
        <v>CASUAL</v>
      </c>
      <c r="G9830" s="24">
        <v>45279</v>
      </c>
      <c r="H9830" s="24">
        <v>45281</v>
      </c>
      <c r="I9830" s="19" t="s">
        <v>81</v>
      </c>
      <c r="K9830" s="57" t="str">
        <f ca="1">LeaveTracker[[#This Row],[Days]]&amp;" "&amp;LeaveTracker[[#This Row],[Type of Leave]]</f>
        <v>3 SL</v>
      </c>
      <c r="L9830" s="23">
        <f ca="1">NETWORKDAYS(LeaveTracker[[#This Row],[Start Date]],LeaveTracker[[#This Row],[End Date]],lstHolidays)</f>
        <v>3</v>
      </c>
      <c r="M9830" s="27"/>
    </row>
    <row r="9831" spans="1:13" ht="30" customHeight="1" x14ac:dyDescent="0.3">
      <c r="A9831" s="27">
        <f t="shared" si="125"/>
        <v>5543</v>
      </c>
      <c r="B9831" s="31">
        <v>45295</v>
      </c>
      <c r="C9831" s="31">
        <v>45293</v>
      </c>
      <c r="D9831" s="19" t="s">
        <v>1853</v>
      </c>
      <c r="E9831" s="19" t="str">
        <f>IF(ISBLANK(LeaveTracker[[#This Row],[Employee Name]]),"-----",VLOOKUP(LeaveTracker[[#This Row],[Employee Name]],'List of Employees'!$B$4:$H$767,7))</f>
        <v>MO</v>
      </c>
      <c r="F9831" s="66" t="str">
        <f>IF(ISBLANK(LeaveTracker[[#This Row],[Employee Name]]),"-----",VLOOKUP(LeaveTracker[[#This Row],[Employee Name]],'List of Employees'!$B$4:$H$767,6))</f>
        <v>CASUAL</v>
      </c>
      <c r="G9831" s="24">
        <v>45294</v>
      </c>
      <c r="H9831" s="24">
        <v>45294</v>
      </c>
      <c r="I9831" s="19" t="s">
        <v>297</v>
      </c>
      <c r="J9831" s="42" t="s">
        <v>1000</v>
      </c>
      <c r="K9831" s="57" t="str">
        <f ca="1">LeaveTracker[[#This Row],[Days]]&amp;" "&amp;LeaveTracker[[#This Row],[Type of Leave]]</f>
        <v>1 OTHER</v>
      </c>
      <c r="L9831" s="23">
        <f ca="1">NETWORKDAYS(LeaveTracker[[#This Row],[Start Date]],LeaveTracker[[#This Row],[End Date]],lstHolidays)</f>
        <v>1</v>
      </c>
      <c r="M9831" s="27"/>
    </row>
    <row r="9832" spans="1:13" ht="30" customHeight="1" x14ac:dyDescent="0.3">
      <c r="A9832" s="27">
        <f t="shared" si="125"/>
        <v>5544</v>
      </c>
      <c r="B9832" s="31">
        <v>45295</v>
      </c>
      <c r="C9832" s="31">
        <v>45288</v>
      </c>
      <c r="D9832" s="19" t="s">
        <v>465</v>
      </c>
      <c r="E9832" s="19" t="str">
        <f>IF(ISBLANK(LeaveTracker[[#This Row],[Employee Name]]),"-----",VLOOKUP(LeaveTracker[[#This Row],[Employee Name]],'List of Employees'!$B$4:$H$767,7))</f>
        <v>ASSESSORS OFFICE</v>
      </c>
      <c r="F9832" s="66" t="str">
        <f>IF(ISBLANK(LeaveTracker[[#This Row],[Employee Name]]),"-----",VLOOKUP(LeaveTracker[[#This Row],[Employee Name]],'List of Employees'!$B$4:$H$767,6))</f>
        <v>PERMANENT</v>
      </c>
      <c r="G9832" s="24">
        <v>45287</v>
      </c>
      <c r="H9832" s="24">
        <v>45287</v>
      </c>
      <c r="I9832" s="19" t="s">
        <v>297</v>
      </c>
      <c r="J9832" s="42" t="s">
        <v>1000</v>
      </c>
      <c r="K9832" s="57" t="str">
        <f ca="1">LeaveTracker[[#This Row],[Days]]&amp;" "&amp;LeaveTracker[[#This Row],[Type of Leave]]</f>
        <v>1 OTHER</v>
      </c>
      <c r="L9832" s="23">
        <f ca="1">NETWORKDAYS(LeaveTracker[[#This Row],[Start Date]],LeaveTracker[[#This Row],[End Date]],lstHolidays)</f>
        <v>1</v>
      </c>
      <c r="M9832" s="27"/>
    </row>
    <row r="9833" spans="1:13" ht="30" customHeight="1" x14ac:dyDescent="0.3">
      <c r="A9833" s="27">
        <f t="shared" si="125"/>
        <v>5545</v>
      </c>
      <c r="B9833" s="31">
        <v>45295</v>
      </c>
      <c r="C9833" s="31">
        <v>45289</v>
      </c>
      <c r="D9833" s="19" t="s">
        <v>463</v>
      </c>
      <c r="E9833" s="19" t="str">
        <f>IF(ISBLANK(LeaveTracker[[#This Row],[Employee Name]]),"-----",VLOOKUP(LeaveTracker[[#This Row],[Employee Name]],'List of Employees'!$B$4:$H$767,7))</f>
        <v>ASSESSORS OFFICE</v>
      </c>
      <c r="F9833" s="66" t="str">
        <f>IF(ISBLANK(LeaveTracker[[#This Row],[Employee Name]]),"-----",VLOOKUP(LeaveTracker[[#This Row],[Employee Name]],'List of Employees'!$B$4:$H$767,6))</f>
        <v>PERMANENT</v>
      </c>
      <c r="G9833" s="24">
        <v>45288</v>
      </c>
      <c r="H9833" s="24">
        <v>45288</v>
      </c>
      <c r="I9833" s="19" t="s">
        <v>297</v>
      </c>
      <c r="J9833" s="42" t="s">
        <v>1000</v>
      </c>
      <c r="K9833" s="57" t="str">
        <f ca="1">LeaveTracker[[#This Row],[Days]]&amp;" "&amp;LeaveTracker[[#This Row],[Type of Leave]]</f>
        <v>1 OTHER</v>
      </c>
      <c r="L9833" s="23">
        <f ca="1">NETWORKDAYS(LeaveTracker[[#This Row],[Start Date]],LeaveTracker[[#This Row],[End Date]],lstHolidays)</f>
        <v>1</v>
      </c>
      <c r="M9833" s="27"/>
    </row>
    <row r="9834" spans="1:13" ht="30" customHeight="1" x14ac:dyDescent="0.3">
      <c r="A9834" s="27">
        <f t="shared" si="125"/>
        <v>5546</v>
      </c>
      <c r="B9834" s="31">
        <v>45295</v>
      </c>
      <c r="C9834" s="31">
        <v>45278</v>
      </c>
      <c r="D9834" s="19" t="s">
        <v>1728</v>
      </c>
      <c r="E9834" s="19" t="str">
        <f>IF(ISBLANK(LeaveTracker[[#This Row],[Employee Name]]),"-----",VLOOKUP(LeaveTracker[[#This Row],[Employee Name]],'List of Employees'!$B$4:$H$767,7))</f>
        <v>ASSESSOR</v>
      </c>
      <c r="F9834" s="66" t="str">
        <f>IF(ISBLANK(LeaveTracker[[#This Row],[Employee Name]]),"-----",VLOOKUP(LeaveTracker[[#This Row],[Employee Name]],'List of Employees'!$B$4:$H$767,6))</f>
        <v>CASUAL</v>
      </c>
      <c r="G9834" s="24">
        <v>45289</v>
      </c>
      <c r="H9834" s="24">
        <v>45289</v>
      </c>
      <c r="I9834" s="19" t="s">
        <v>82</v>
      </c>
      <c r="K9834" s="57" t="str">
        <f ca="1">LeaveTracker[[#This Row],[Days]]&amp;" "&amp;LeaveTracker[[#This Row],[Type of Leave]]</f>
        <v>1 VL</v>
      </c>
      <c r="L9834" s="23">
        <f ca="1">NETWORKDAYS(LeaveTracker[[#This Row],[Start Date]],LeaveTracker[[#This Row],[End Date]],lstHolidays)</f>
        <v>1</v>
      </c>
      <c r="M9834" s="27"/>
    </row>
    <row r="9835" spans="1:13" ht="30" customHeight="1" x14ac:dyDescent="0.3">
      <c r="A9835" s="27">
        <f t="shared" si="125"/>
        <v>5547</v>
      </c>
      <c r="B9835" s="31">
        <v>45295</v>
      </c>
      <c r="C9835" s="31">
        <v>45287</v>
      </c>
      <c r="D9835" s="19" t="s">
        <v>2014</v>
      </c>
      <c r="E9835" s="19" t="str">
        <f>IF(ISBLANK(LeaveTracker[[#This Row],[Employee Name]]),"-----",VLOOKUP(LeaveTracker[[#This Row],[Employee Name]],'List of Employees'!$B$4:$H$767,7))</f>
        <v>SP</v>
      </c>
      <c r="F9835" s="66" t="str">
        <f>IF(ISBLANK(LeaveTracker[[#This Row],[Employee Name]]),"-----",VLOOKUP(LeaveTracker[[#This Row],[Employee Name]],'List of Employees'!$B$4:$H$767,6))</f>
        <v>CASUAL</v>
      </c>
      <c r="G9835" s="24">
        <v>45279</v>
      </c>
      <c r="H9835" s="24">
        <v>45282</v>
      </c>
      <c r="I9835" s="19" t="s">
        <v>82</v>
      </c>
      <c r="K9835" s="57" t="str">
        <f ca="1">LeaveTracker[[#This Row],[Days]]&amp;" "&amp;LeaveTracker[[#This Row],[Type of Leave]]</f>
        <v>4 VL</v>
      </c>
      <c r="L9835" s="23">
        <f ca="1">NETWORKDAYS(LeaveTracker[[#This Row],[Start Date]],LeaveTracker[[#This Row],[End Date]],lstHolidays)</f>
        <v>4</v>
      </c>
      <c r="M9835" s="27"/>
    </row>
    <row r="9836" spans="1:13" ht="30" customHeight="1" x14ac:dyDescent="0.3">
      <c r="A9836" s="27">
        <f t="shared" si="125"/>
        <v>5548</v>
      </c>
      <c r="B9836" s="31">
        <v>45295</v>
      </c>
      <c r="C9836" s="31">
        <v>45293</v>
      </c>
      <c r="D9836" s="19" t="s">
        <v>2574</v>
      </c>
      <c r="E9836" s="19" t="str">
        <f>IF(ISBLANK(LeaveTracker[[#This Row],[Employee Name]]),"-----",VLOOKUP(LeaveTracker[[#This Row],[Employee Name]],'List of Employees'!$B$4:$H$767,7))</f>
        <v>CENRO</v>
      </c>
      <c r="F9836" s="66" t="str">
        <f>IF(ISBLANK(LeaveTracker[[#This Row],[Employee Name]]),"-----",VLOOKUP(LeaveTracker[[#This Row],[Employee Name]],'List of Employees'!$B$4:$H$767,6))</f>
        <v>CASUAL</v>
      </c>
      <c r="G9836" s="24">
        <v>45299</v>
      </c>
      <c r="H9836" s="24">
        <v>45304</v>
      </c>
      <c r="I9836" s="19" t="s">
        <v>82</v>
      </c>
      <c r="K9836" s="57" t="str">
        <f>LeaveTracker[[#This Row],[Days]]&amp;" "&amp;LeaveTracker[[#This Row],[Type of Leave]]</f>
        <v>6 VL</v>
      </c>
      <c r="L9836" s="23">
        <v>6</v>
      </c>
      <c r="M9836" s="27"/>
    </row>
    <row r="9837" spans="1:13" ht="30" customHeight="1" x14ac:dyDescent="0.3">
      <c r="A9837" s="27">
        <f t="shared" si="125"/>
        <v>5549</v>
      </c>
      <c r="B9837" s="31">
        <v>45295</v>
      </c>
      <c r="C9837" s="31">
        <v>45293</v>
      </c>
      <c r="D9837" s="19" t="s">
        <v>1740</v>
      </c>
      <c r="E9837" s="19" t="str">
        <f>IF(ISBLANK(LeaveTracker[[#This Row],[Employee Name]]),"-----",VLOOKUP(LeaveTracker[[#This Row],[Employee Name]],'List of Employees'!$B$4:$H$767,7))</f>
        <v>ACCOUNTING</v>
      </c>
      <c r="F9837" s="66" t="str">
        <f>IF(ISBLANK(LeaveTracker[[#This Row],[Employee Name]]),"-----",VLOOKUP(LeaveTracker[[#This Row],[Employee Name]],'List of Employees'!$B$4:$H$767,6))</f>
        <v>CASUAL</v>
      </c>
      <c r="G9837" s="24">
        <v>45293</v>
      </c>
      <c r="H9837" s="24">
        <v>45293</v>
      </c>
      <c r="I9837" s="19" t="s">
        <v>81</v>
      </c>
      <c r="K9837" s="57" t="str">
        <f ca="1">LeaveTracker[[#This Row],[Days]]&amp;" "&amp;LeaveTracker[[#This Row],[Type of Leave]]</f>
        <v>1 SL</v>
      </c>
      <c r="L9837" s="23">
        <f ca="1">NETWORKDAYS(LeaveTracker[[#This Row],[Start Date]],LeaveTracker[[#This Row],[End Date]],lstHolidays)</f>
        <v>1</v>
      </c>
      <c r="M9837" s="27"/>
    </row>
    <row r="9838" spans="1:13" ht="30" customHeight="1" x14ac:dyDescent="0.3">
      <c r="A9838" s="27">
        <f t="shared" si="125"/>
        <v>5550</v>
      </c>
      <c r="B9838" s="31">
        <v>45295</v>
      </c>
      <c r="C9838" s="31">
        <v>45293</v>
      </c>
      <c r="D9838" s="19" t="s">
        <v>860</v>
      </c>
      <c r="E9838" s="19" t="str">
        <f>IF(ISBLANK(LeaveTracker[[#This Row],[Employee Name]]),"-----",VLOOKUP(LeaveTracker[[#This Row],[Employee Name]],'List of Employees'!$B$4:$H$767,7))</f>
        <v>ACCOUNTING</v>
      </c>
      <c r="F9838" s="66" t="str">
        <f>IF(ISBLANK(LeaveTracker[[#This Row],[Employee Name]]),"-----",VLOOKUP(LeaveTracker[[#This Row],[Employee Name]],'List of Employees'!$B$4:$H$767,6))</f>
        <v>PERMANENT</v>
      </c>
      <c r="G9838" s="24">
        <v>45280</v>
      </c>
      <c r="H9838" s="24">
        <v>45289</v>
      </c>
      <c r="I9838" s="19" t="s">
        <v>81</v>
      </c>
      <c r="K9838" s="57" t="str">
        <f ca="1">LeaveTracker[[#This Row],[Days]]&amp;" "&amp;LeaveTracker[[#This Row],[Type of Leave]]</f>
        <v>6 SL</v>
      </c>
      <c r="L9838" s="23">
        <f ca="1">NETWORKDAYS(LeaveTracker[[#This Row],[Start Date]],LeaveTracker[[#This Row],[End Date]],lstHolidays)</f>
        <v>6</v>
      </c>
      <c r="M9838" s="27"/>
    </row>
    <row r="9839" spans="1:13" ht="30" customHeight="1" x14ac:dyDescent="0.3">
      <c r="A9839" s="27">
        <f t="shared" si="125"/>
        <v>5551</v>
      </c>
      <c r="B9839" s="31">
        <v>45296</v>
      </c>
      <c r="C9839" s="31">
        <v>45294</v>
      </c>
      <c r="D9839" s="19" t="s">
        <v>1067</v>
      </c>
      <c r="E9839" s="19" t="str">
        <f>IF(ISBLANK(LeaveTracker[[#This Row],[Employee Name]]),"-----",VLOOKUP(LeaveTracker[[#This Row],[Employee Name]],'List of Employees'!$B$4:$H$767,7))</f>
        <v>PIO</v>
      </c>
      <c r="F9839" s="66" t="str">
        <f>IF(ISBLANK(LeaveTracker[[#This Row],[Employee Name]]),"-----",VLOOKUP(LeaveTracker[[#This Row],[Employee Name]],'List of Employees'!$B$4:$H$767,6))</f>
        <v>PERMANENT</v>
      </c>
      <c r="G9839" s="24">
        <v>45293</v>
      </c>
      <c r="H9839" s="24">
        <v>45293</v>
      </c>
      <c r="I9839" s="20" t="s">
        <v>81</v>
      </c>
      <c r="K9839" s="57" t="str">
        <f ca="1">LeaveTracker[[#This Row],[Days]]&amp;" "&amp;LeaveTracker[[#This Row],[Type of Leave]]</f>
        <v>1 SL</v>
      </c>
      <c r="L9839" s="23">
        <f ca="1">NETWORKDAYS(LeaveTracker[[#This Row],[Start Date]],LeaveTracker[[#This Row],[End Date]],lstHolidays)</f>
        <v>1</v>
      </c>
      <c r="M9839" s="27"/>
    </row>
    <row r="9840" spans="1:13" ht="30" customHeight="1" x14ac:dyDescent="0.3">
      <c r="A9840" s="27">
        <f t="shared" si="125"/>
        <v>5552</v>
      </c>
      <c r="B9840" s="31">
        <v>45296</v>
      </c>
      <c r="C9840" s="31">
        <v>45294</v>
      </c>
      <c r="D9840" s="19" t="s">
        <v>470</v>
      </c>
      <c r="E9840" s="19" t="str">
        <f>IF(ISBLANK(LeaveTracker[[#This Row],[Employee Name]]),"-----",VLOOKUP(LeaveTracker[[#This Row],[Employee Name]],'List of Employees'!$B$4:$H$767,7))</f>
        <v>PIO</v>
      </c>
      <c r="F9840" s="66" t="str">
        <f>IF(ISBLANK(LeaveTracker[[#This Row],[Employee Name]]),"-----",VLOOKUP(LeaveTracker[[#This Row],[Employee Name]],'List of Employees'!$B$4:$H$767,6))</f>
        <v>PERMANENT</v>
      </c>
      <c r="G9840" s="24">
        <v>45293</v>
      </c>
      <c r="H9840" s="24">
        <v>45293</v>
      </c>
      <c r="I9840" s="20" t="s">
        <v>82</v>
      </c>
      <c r="K9840" s="57" t="str">
        <f ca="1">LeaveTracker[[#This Row],[Days]]&amp;" "&amp;LeaveTracker[[#This Row],[Type of Leave]]</f>
        <v>1 VL</v>
      </c>
      <c r="L9840" s="23">
        <f ca="1">NETWORKDAYS(LeaveTracker[[#This Row],[Start Date]],LeaveTracker[[#This Row],[End Date]],lstHolidays)</f>
        <v>1</v>
      </c>
      <c r="M9840" s="27"/>
    </row>
    <row r="9841" spans="1:13" ht="30" customHeight="1" x14ac:dyDescent="0.3">
      <c r="A9841" s="27">
        <v>5552</v>
      </c>
      <c r="B9841" s="31">
        <v>45296</v>
      </c>
      <c r="C9841" s="31">
        <v>45294</v>
      </c>
      <c r="D9841" s="19" t="s">
        <v>470</v>
      </c>
      <c r="E9841" s="19" t="str">
        <f>IF(ISBLANK(LeaveTracker[[#This Row],[Employee Name]]),"-----",VLOOKUP(LeaveTracker[[#This Row],[Employee Name]],'List of Employees'!$B$4:$H$767,7))</f>
        <v>PIO</v>
      </c>
      <c r="F9841" s="66" t="str">
        <f>IF(ISBLANK(LeaveTracker[[#This Row],[Employee Name]]),"-----",VLOOKUP(LeaveTracker[[#This Row],[Employee Name]],'List of Employees'!$B$4:$H$767,6))</f>
        <v>PERMANENT</v>
      </c>
      <c r="G9841" s="24">
        <v>45299</v>
      </c>
      <c r="H9841" s="24">
        <v>45299</v>
      </c>
      <c r="I9841" s="20" t="s">
        <v>82</v>
      </c>
      <c r="K9841" s="57" t="str">
        <f ca="1">LeaveTracker[[#This Row],[Days]]&amp;" "&amp;LeaveTracker[[#This Row],[Type of Leave]]</f>
        <v>1 VL</v>
      </c>
      <c r="L9841" s="23">
        <f ca="1">NETWORKDAYS(LeaveTracker[[#This Row],[Start Date]],LeaveTracker[[#This Row],[End Date]],lstHolidays)</f>
        <v>1</v>
      </c>
      <c r="M9841" s="27"/>
    </row>
    <row r="9842" spans="1:13" ht="30" customHeight="1" x14ac:dyDescent="0.3">
      <c r="A9842" s="27">
        <f t="shared" si="125"/>
        <v>5553</v>
      </c>
      <c r="B9842" s="31">
        <v>45296</v>
      </c>
      <c r="C9842" s="31">
        <v>45294</v>
      </c>
      <c r="D9842" s="19" t="s">
        <v>2131</v>
      </c>
      <c r="E9842" s="19" t="str">
        <f>IF(ISBLANK(LeaveTracker[[#This Row],[Employee Name]]),"-----",VLOOKUP(LeaveTracker[[#This Row],[Employee Name]],'List of Employees'!$B$4:$H$767,7))</f>
        <v>CENRO</v>
      </c>
      <c r="F9842" s="66" t="str">
        <f>IF(ISBLANK(LeaveTracker[[#This Row],[Employee Name]]),"-----",VLOOKUP(LeaveTracker[[#This Row],[Employee Name]],'List of Employees'!$B$4:$H$767,6))</f>
        <v>CASUAL</v>
      </c>
      <c r="G9842" s="24">
        <v>45292</v>
      </c>
      <c r="H9842" s="24">
        <v>45293</v>
      </c>
      <c r="I9842" s="20" t="s">
        <v>81</v>
      </c>
      <c r="K9842" s="57" t="str">
        <f ca="1">LeaveTracker[[#This Row],[Days]]&amp;" "&amp;LeaveTracker[[#This Row],[Type of Leave]]</f>
        <v>1 SL</v>
      </c>
      <c r="L9842" s="23">
        <f ca="1">NETWORKDAYS(LeaveTracker[[#This Row],[Start Date]],LeaveTracker[[#This Row],[End Date]],lstHolidays)</f>
        <v>1</v>
      </c>
      <c r="M9842" s="27"/>
    </row>
    <row r="9843" spans="1:13" ht="30" customHeight="1" x14ac:dyDescent="0.3">
      <c r="A9843" s="27">
        <f t="shared" si="125"/>
        <v>5554</v>
      </c>
      <c r="B9843" s="31">
        <v>45296</v>
      </c>
      <c r="C9843" s="31">
        <v>45294</v>
      </c>
      <c r="D9843" s="19" t="s">
        <v>2131</v>
      </c>
      <c r="E9843" s="19" t="str">
        <f>IF(ISBLANK(LeaveTracker[[#This Row],[Employee Name]]),"-----",VLOOKUP(LeaveTracker[[#This Row],[Employee Name]],'List of Employees'!$B$4:$H$767,7))</f>
        <v>CENRO</v>
      </c>
      <c r="F9843" s="66" t="str">
        <f>IF(ISBLANK(LeaveTracker[[#This Row],[Employee Name]]),"-----",VLOOKUP(LeaveTracker[[#This Row],[Employee Name]],'List of Employees'!$B$4:$H$767,6))</f>
        <v>CASUAL</v>
      </c>
      <c r="G9843" s="24">
        <v>45279</v>
      </c>
      <c r="H9843" s="24">
        <v>45283</v>
      </c>
      <c r="I9843" s="20" t="s">
        <v>82</v>
      </c>
      <c r="K9843" s="57" t="str">
        <f>LeaveTracker[[#This Row],[Days]]&amp;" "&amp;LeaveTracker[[#This Row],[Type of Leave]]</f>
        <v>5 VL</v>
      </c>
      <c r="L9843" s="23">
        <v>5</v>
      </c>
      <c r="M9843" s="27"/>
    </row>
    <row r="9844" spans="1:13" ht="30" customHeight="1" x14ac:dyDescent="0.3">
      <c r="A9844" s="27">
        <v>5554</v>
      </c>
      <c r="B9844" s="31">
        <v>45296</v>
      </c>
      <c r="C9844" s="31">
        <v>45294</v>
      </c>
      <c r="D9844" s="19" t="s">
        <v>2131</v>
      </c>
      <c r="E9844" s="19" t="str">
        <f>IF(ISBLANK(LeaveTracker[[#This Row],[Employee Name]]),"-----",VLOOKUP(LeaveTracker[[#This Row],[Employee Name]],'List of Employees'!$B$4:$H$767,7))</f>
        <v>CENRO</v>
      </c>
      <c r="F9844" s="66" t="str">
        <f>IF(ISBLANK(LeaveTracker[[#This Row],[Employee Name]]),"-----",VLOOKUP(LeaveTracker[[#This Row],[Employee Name]],'List of Employees'!$B$4:$H$767,6))</f>
        <v>CASUAL</v>
      </c>
      <c r="G9844" s="24">
        <v>45285</v>
      </c>
      <c r="H9844" s="24">
        <v>45290</v>
      </c>
      <c r="I9844" s="20" t="s">
        <v>82</v>
      </c>
      <c r="K9844" s="57" t="str">
        <f>LeaveTracker[[#This Row],[Days]]&amp;" "&amp;LeaveTracker[[#This Row],[Type of Leave]]</f>
        <v>6 VL</v>
      </c>
      <c r="L9844" s="23">
        <v>6</v>
      </c>
      <c r="M9844" s="27"/>
    </row>
    <row r="9845" spans="1:13" ht="30" customHeight="1" x14ac:dyDescent="0.3">
      <c r="A9845" s="27">
        <f t="shared" si="125"/>
        <v>5555</v>
      </c>
      <c r="B9845" s="31">
        <v>45296</v>
      </c>
      <c r="C9845" s="31">
        <v>45293</v>
      </c>
      <c r="D9845" s="19" t="s">
        <v>795</v>
      </c>
      <c r="E9845" s="19" t="str">
        <f>IF(ISBLANK(LeaveTracker[[#This Row],[Employee Name]]),"-----",VLOOKUP(LeaveTracker[[#This Row],[Employee Name]],'List of Employees'!$B$4:$H$767,7))</f>
        <v>ONT</v>
      </c>
      <c r="F9845" s="66" t="str">
        <f>IF(ISBLANK(LeaveTracker[[#This Row],[Employee Name]]),"-----",VLOOKUP(LeaveTracker[[#This Row],[Employee Name]],'List of Employees'!$B$4:$H$767,6))</f>
        <v>PERMANENT</v>
      </c>
      <c r="G9845" s="24">
        <v>45287</v>
      </c>
      <c r="H9845" s="24">
        <v>45289</v>
      </c>
      <c r="I9845" s="20" t="s">
        <v>81</v>
      </c>
      <c r="K9845" s="57" t="str">
        <f ca="1">LeaveTracker[[#This Row],[Days]]&amp;" "&amp;LeaveTracker[[#This Row],[Type of Leave]]</f>
        <v>3 SL</v>
      </c>
      <c r="L9845" s="23">
        <f ca="1">NETWORKDAYS(LeaveTracker[[#This Row],[Start Date]],LeaveTracker[[#This Row],[End Date]],lstHolidays)</f>
        <v>3</v>
      </c>
      <c r="M9845" s="27"/>
    </row>
    <row r="9846" spans="1:13" ht="30" customHeight="1" x14ac:dyDescent="0.3">
      <c r="A9846" s="27">
        <f t="shared" si="125"/>
        <v>5556</v>
      </c>
      <c r="B9846" s="31">
        <v>45296</v>
      </c>
      <c r="C9846" s="31">
        <v>45288</v>
      </c>
      <c r="D9846" s="19" t="s">
        <v>2629</v>
      </c>
      <c r="E9846" s="19" t="str">
        <f>IF(ISBLANK(LeaveTracker[[#This Row],[Employee Name]]),"-----",VLOOKUP(LeaveTracker[[#This Row],[Employee Name]],'List of Employees'!$B$4:$H$767,7))</f>
        <v>TICC</v>
      </c>
      <c r="F9846" s="66" t="str">
        <f>IF(ISBLANK(LeaveTracker[[#This Row],[Employee Name]]),"-----",VLOOKUP(LeaveTracker[[#This Row],[Employee Name]],'List of Employees'!$B$4:$H$767,6))</f>
        <v>CASUAL</v>
      </c>
      <c r="G9846" s="24">
        <v>45289</v>
      </c>
      <c r="H9846" s="24">
        <v>45291</v>
      </c>
      <c r="I9846" s="20" t="s">
        <v>297</v>
      </c>
      <c r="J9846" s="42" t="s">
        <v>1000</v>
      </c>
      <c r="K9846" s="57" t="str">
        <f>LeaveTracker[[#This Row],[Days]]&amp;" "&amp;LeaveTracker[[#This Row],[Type of Leave]]</f>
        <v>3 OTHER</v>
      </c>
      <c r="L9846" s="23">
        <v>3</v>
      </c>
      <c r="M9846" s="27"/>
    </row>
    <row r="9847" spans="1:13" ht="30" customHeight="1" x14ac:dyDescent="0.3">
      <c r="A9847" s="27">
        <f t="shared" si="125"/>
        <v>5557</v>
      </c>
      <c r="B9847" s="31">
        <v>45296</v>
      </c>
      <c r="C9847" s="31">
        <v>45293</v>
      </c>
      <c r="D9847" s="19" t="s">
        <v>1805</v>
      </c>
      <c r="E9847" s="19" t="str">
        <f>IF(ISBLANK(LeaveTracker[[#This Row],[Employee Name]]),"-----",VLOOKUP(LeaveTracker[[#This Row],[Employee Name]],'List of Employees'!$B$4:$H$767,7))</f>
        <v>TICC/TCCH</v>
      </c>
      <c r="F9847" s="66" t="str">
        <f>IF(ISBLANK(LeaveTracker[[#This Row],[Employee Name]]),"-----",VLOOKUP(LeaveTracker[[#This Row],[Employee Name]],'List of Employees'!$B$4:$H$767,6))</f>
        <v>CASUAL</v>
      </c>
      <c r="G9847" s="24">
        <v>45296</v>
      </c>
      <c r="H9847" s="24">
        <v>45296</v>
      </c>
      <c r="I9847" s="20" t="s">
        <v>297</v>
      </c>
      <c r="J9847" s="42" t="s">
        <v>1000</v>
      </c>
      <c r="K9847" s="57" t="str">
        <f ca="1">LeaveTracker[[#This Row],[Days]]&amp;" "&amp;LeaveTracker[[#This Row],[Type of Leave]]</f>
        <v>1 OTHER</v>
      </c>
      <c r="L9847" s="23">
        <f ca="1">NETWORKDAYS(LeaveTracker[[#This Row],[Start Date]],LeaveTracker[[#This Row],[End Date]],lstHolidays)</f>
        <v>1</v>
      </c>
      <c r="M9847" s="27"/>
    </row>
    <row r="9848" spans="1:13" ht="30" customHeight="1" x14ac:dyDescent="0.3">
      <c r="A9848" s="27">
        <f t="shared" si="125"/>
        <v>5558</v>
      </c>
      <c r="B9848" s="31">
        <v>45296</v>
      </c>
      <c r="C9848" s="31">
        <v>45293</v>
      </c>
      <c r="D9848" s="19" t="s">
        <v>2629</v>
      </c>
      <c r="E9848" s="19" t="str">
        <f>IF(ISBLANK(LeaveTracker[[#This Row],[Employee Name]]),"-----",VLOOKUP(LeaveTracker[[#This Row],[Employee Name]],'List of Employees'!$B$4:$H$767,7))</f>
        <v>TICC</v>
      </c>
      <c r="F9848" s="66" t="str">
        <f>IF(ISBLANK(LeaveTracker[[#This Row],[Employee Name]]),"-----",VLOOKUP(LeaveTracker[[#This Row],[Employee Name]],'List of Employees'!$B$4:$H$767,6))</f>
        <v>CASUAL</v>
      </c>
      <c r="G9848" s="24">
        <v>45295</v>
      </c>
      <c r="H9848" s="24">
        <v>45295</v>
      </c>
      <c r="I9848" s="20" t="s">
        <v>297</v>
      </c>
      <c r="J9848" s="42" t="s">
        <v>1000</v>
      </c>
      <c r="K9848" s="57" t="str">
        <f ca="1">LeaveTracker[[#This Row],[Days]]&amp;" "&amp;LeaveTracker[[#This Row],[Type of Leave]]</f>
        <v>1 OTHER</v>
      </c>
      <c r="L9848" s="23">
        <f ca="1">NETWORKDAYS(LeaveTracker[[#This Row],[Start Date]],LeaveTracker[[#This Row],[End Date]],lstHolidays)</f>
        <v>1</v>
      </c>
      <c r="M9848" s="27"/>
    </row>
    <row r="9849" spans="1:13" ht="30" customHeight="1" x14ac:dyDescent="0.3">
      <c r="A9849" s="27">
        <f t="shared" ref="A9849:A9914" si="126">A9848+1</f>
        <v>5559</v>
      </c>
      <c r="B9849" s="31">
        <v>45296</v>
      </c>
      <c r="C9849" s="31">
        <v>45287</v>
      </c>
      <c r="D9849" s="19" t="s">
        <v>1907</v>
      </c>
      <c r="E9849" s="19" t="str">
        <f>IF(ISBLANK(LeaveTracker[[#This Row],[Employee Name]]),"-----",VLOOKUP(LeaveTracker[[#This Row],[Employee Name]],'List of Employees'!$B$4:$H$767,7))</f>
        <v>INTERNAL</v>
      </c>
      <c r="F9849" s="66" t="str">
        <f>IF(ISBLANK(LeaveTracker[[#This Row],[Employee Name]]),"-----",VLOOKUP(LeaveTracker[[#This Row],[Employee Name]],'List of Employees'!$B$4:$H$767,6))</f>
        <v>CASUAL</v>
      </c>
      <c r="G9849" s="24">
        <v>45287</v>
      </c>
      <c r="H9849" s="24">
        <v>45289</v>
      </c>
      <c r="I9849" s="20" t="s">
        <v>81</v>
      </c>
      <c r="K9849" s="57" t="str">
        <f ca="1">LeaveTracker[[#This Row],[Days]]&amp;" "&amp;LeaveTracker[[#This Row],[Type of Leave]]</f>
        <v>3 SL</v>
      </c>
      <c r="L9849" s="23">
        <f ca="1">NETWORKDAYS(LeaveTracker[[#This Row],[Start Date]],LeaveTracker[[#This Row],[End Date]],lstHolidays)</f>
        <v>3</v>
      </c>
      <c r="M9849" s="27"/>
    </row>
    <row r="9850" spans="1:13" ht="30" customHeight="1" x14ac:dyDescent="0.3">
      <c r="A9850" s="27">
        <f t="shared" si="126"/>
        <v>5560</v>
      </c>
      <c r="B9850" s="31">
        <v>45296</v>
      </c>
      <c r="C9850" s="31">
        <v>45294</v>
      </c>
      <c r="D9850" s="19" t="s">
        <v>1800</v>
      </c>
      <c r="E9850" s="19" t="str">
        <f>IF(ISBLANK(LeaveTracker[[#This Row],[Employee Name]]),"-----",VLOOKUP(LeaveTracker[[#This Row],[Employee Name]],'List of Employees'!$B$4:$H$767,7))</f>
        <v>CSWDO</v>
      </c>
      <c r="F9850" s="66" t="str">
        <f>IF(ISBLANK(LeaveTracker[[#This Row],[Employee Name]]),"-----",VLOOKUP(LeaveTracker[[#This Row],[Employee Name]],'List of Employees'!$B$4:$H$767,6))</f>
        <v>CASUAL</v>
      </c>
      <c r="G9850" s="24">
        <v>45299</v>
      </c>
      <c r="H9850" s="24">
        <v>45301</v>
      </c>
      <c r="I9850" s="20" t="s">
        <v>82</v>
      </c>
      <c r="K9850" s="57" t="str">
        <f ca="1">LeaveTracker[[#This Row],[Days]]&amp;" "&amp;LeaveTracker[[#This Row],[Type of Leave]]</f>
        <v>3 VL</v>
      </c>
      <c r="L9850" s="23">
        <f ca="1">NETWORKDAYS(LeaveTracker[[#This Row],[Start Date]],LeaveTracker[[#This Row],[End Date]],lstHolidays)</f>
        <v>3</v>
      </c>
      <c r="M9850" s="27"/>
    </row>
    <row r="9851" spans="1:13" ht="30" customHeight="1" x14ac:dyDescent="0.3">
      <c r="A9851" s="27">
        <f t="shared" si="126"/>
        <v>5561</v>
      </c>
      <c r="B9851" s="31">
        <v>45296</v>
      </c>
      <c r="C9851" s="31">
        <v>45294</v>
      </c>
      <c r="D9851" s="19" t="s">
        <v>611</v>
      </c>
      <c r="E9851" s="19" t="str">
        <f>IF(ISBLANK(LeaveTracker[[#This Row],[Employee Name]]),"-----",VLOOKUP(LeaveTracker[[#This Row],[Employee Name]],'List of Employees'!$B$4:$H$767,7))</f>
        <v>CBO</v>
      </c>
      <c r="F9851" s="66" t="str">
        <f>IF(ISBLANK(LeaveTracker[[#This Row],[Employee Name]]),"-----",VLOOKUP(LeaveTracker[[#This Row],[Employee Name]],'List of Employees'!$B$4:$H$767,6))</f>
        <v>PERMANENT</v>
      </c>
      <c r="G9851" s="24">
        <v>45293</v>
      </c>
      <c r="H9851" s="24">
        <v>45293</v>
      </c>
      <c r="I9851" s="20" t="s">
        <v>297</v>
      </c>
      <c r="J9851" s="42" t="s">
        <v>1000</v>
      </c>
      <c r="K9851" s="57" t="str">
        <f ca="1">LeaveTracker[[#This Row],[Days]]&amp;" "&amp;LeaveTracker[[#This Row],[Type of Leave]]</f>
        <v>1 OTHER</v>
      </c>
      <c r="L9851" s="23">
        <f ca="1">NETWORKDAYS(LeaveTracker[[#This Row],[Start Date]],LeaveTracker[[#This Row],[End Date]],lstHolidays)</f>
        <v>1</v>
      </c>
      <c r="M9851" s="27"/>
    </row>
    <row r="9852" spans="1:13" ht="30" customHeight="1" x14ac:dyDescent="0.3">
      <c r="A9852" s="27">
        <f t="shared" si="126"/>
        <v>5562</v>
      </c>
      <c r="B9852" s="31">
        <v>45296</v>
      </c>
      <c r="C9852" s="31">
        <v>45289</v>
      </c>
      <c r="D9852" s="19" t="s">
        <v>1833</v>
      </c>
      <c r="E9852" s="19" t="str">
        <f>IF(ISBLANK(LeaveTracker[[#This Row],[Employee Name]]),"-----",VLOOKUP(LeaveTracker[[#This Row],[Employee Name]],'List of Employees'!$B$4:$H$767,7))</f>
        <v>BIR</v>
      </c>
      <c r="F9852" s="66" t="str">
        <f>IF(ISBLANK(LeaveTracker[[#This Row],[Employee Name]]),"-----",VLOOKUP(LeaveTracker[[#This Row],[Employee Name]],'List of Employees'!$B$4:$H$767,6))</f>
        <v>CASUAL</v>
      </c>
      <c r="G9852" s="24">
        <v>45282</v>
      </c>
      <c r="H9852" s="24">
        <v>45282</v>
      </c>
      <c r="I9852" s="20" t="s">
        <v>81</v>
      </c>
      <c r="K9852" s="57" t="str">
        <f ca="1">LeaveTracker[[#This Row],[Days]]&amp;" "&amp;LeaveTracker[[#This Row],[Type of Leave]]</f>
        <v>1 SL</v>
      </c>
      <c r="L9852" s="23">
        <f ca="1">NETWORKDAYS(LeaveTracker[[#This Row],[Start Date]],LeaveTracker[[#This Row],[End Date]],lstHolidays)</f>
        <v>1</v>
      </c>
      <c r="M9852" s="27"/>
    </row>
    <row r="9853" spans="1:13" ht="30" customHeight="1" x14ac:dyDescent="0.3">
      <c r="A9853" s="27">
        <v>5562</v>
      </c>
      <c r="B9853" s="31">
        <v>45296</v>
      </c>
      <c r="C9853" s="31">
        <v>45289</v>
      </c>
      <c r="D9853" s="19" t="s">
        <v>1833</v>
      </c>
      <c r="E9853" s="19" t="str">
        <f>IF(ISBLANK(LeaveTracker[[#This Row],[Employee Name]]),"-----",VLOOKUP(LeaveTracker[[#This Row],[Employee Name]],'List of Employees'!$B$4:$H$767,7))</f>
        <v>BIR</v>
      </c>
      <c r="F9853" s="66" t="str">
        <f>IF(ISBLANK(LeaveTracker[[#This Row],[Employee Name]]),"-----",VLOOKUP(LeaveTracker[[#This Row],[Employee Name]],'List of Employees'!$B$4:$H$767,6))</f>
        <v>CASUAL</v>
      </c>
      <c r="G9853" s="24">
        <v>45287</v>
      </c>
      <c r="H9853" s="24">
        <v>45287</v>
      </c>
      <c r="I9853" s="20" t="s">
        <v>81</v>
      </c>
      <c r="K9853" s="57" t="str">
        <f ca="1">LeaveTracker[[#This Row],[Days]]&amp;" "&amp;LeaveTracker[[#This Row],[Type of Leave]]</f>
        <v>1 SL</v>
      </c>
      <c r="L9853" s="23">
        <f ca="1">NETWORKDAYS(LeaveTracker[[#This Row],[Start Date]],LeaveTracker[[#This Row],[End Date]],lstHolidays)</f>
        <v>1</v>
      </c>
      <c r="M9853" s="27"/>
    </row>
    <row r="9854" spans="1:13" ht="30" customHeight="1" x14ac:dyDescent="0.3">
      <c r="A9854" s="27">
        <f t="shared" si="126"/>
        <v>5563</v>
      </c>
      <c r="B9854" s="31">
        <v>45296</v>
      </c>
      <c r="C9854" s="31">
        <v>45294</v>
      </c>
      <c r="D9854" s="19" t="s">
        <v>2060</v>
      </c>
      <c r="E9854" s="19" t="str">
        <f>IF(ISBLANK(LeaveTracker[[#This Row],[Employee Name]]),"-----",VLOOKUP(LeaveTracker[[#This Row],[Employee Name]],'List of Employees'!$B$4:$H$767,7))</f>
        <v>DEPED</v>
      </c>
      <c r="F9854" s="66" t="str">
        <f>IF(ISBLANK(LeaveTracker[[#This Row],[Employee Name]]),"-----",VLOOKUP(LeaveTracker[[#This Row],[Employee Name]],'List of Employees'!$B$4:$H$767,6))</f>
        <v>CASUAL</v>
      </c>
      <c r="G9854" s="24">
        <v>45294</v>
      </c>
      <c r="H9854" s="24">
        <v>45296</v>
      </c>
      <c r="I9854" s="20" t="s">
        <v>81</v>
      </c>
      <c r="K9854" s="57" t="str">
        <f ca="1">LeaveTracker[[#This Row],[Days]]&amp;" "&amp;LeaveTracker[[#This Row],[Type of Leave]]</f>
        <v>3 SL</v>
      </c>
      <c r="L9854" s="23">
        <f ca="1">NETWORKDAYS(LeaveTracker[[#This Row],[Start Date]],LeaveTracker[[#This Row],[End Date]],lstHolidays)</f>
        <v>3</v>
      </c>
      <c r="M9854" s="27"/>
    </row>
    <row r="9855" spans="1:13" ht="30" customHeight="1" x14ac:dyDescent="0.3">
      <c r="A9855" s="27">
        <f t="shared" si="126"/>
        <v>5564</v>
      </c>
      <c r="B9855" s="31">
        <v>45296</v>
      </c>
      <c r="C9855" s="31">
        <v>45294</v>
      </c>
      <c r="D9855" s="19" t="s">
        <v>301</v>
      </c>
      <c r="E9855" s="19" t="str">
        <f>IF(ISBLANK(LeaveTracker[[#This Row],[Employee Name]]),"-----",VLOOKUP(LeaveTracker[[#This Row],[Employee Name]],'List of Employees'!$B$4:$H$767,7))</f>
        <v>TOPS (ADMIN CSU)</v>
      </c>
      <c r="F9855" s="66" t="str">
        <f>IF(ISBLANK(LeaveTracker[[#This Row],[Employee Name]]),"-----",VLOOKUP(LeaveTracker[[#This Row],[Employee Name]],'List of Employees'!$B$4:$H$767,6))</f>
        <v>PERMANENT</v>
      </c>
      <c r="G9855" s="24">
        <v>45287</v>
      </c>
      <c r="H9855" s="24">
        <v>45289</v>
      </c>
      <c r="I9855" s="20" t="s">
        <v>81</v>
      </c>
      <c r="K9855" s="57" t="str">
        <f ca="1">LeaveTracker[[#This Row],[Days]]&amp;" "&amp;LeaveTracker[[#This Row],[Type of Leave]]</f>
        <v>3 SL</v>
      </c>
      <c r="L9855" s="23">
        <f ca="1">NETWORKDAYS(LeaveTracker[[#This Row],[Start Date]],LeaveTracker[[#This Row],[End Date]],lstHolidays)</f>
        <v>3</v>
      </c>
      <c r="M9855" s="27"/>
    </row>
    <row r="9856" spans="1:13" ht="30" customHeight="1" x14ac:dyDescent="0.3">
      <c r="A9856" s="27">
        <f t="shared" si="126"/>
        <v>5565</v>
      </c>
      <c r="B9856" s="31">
        <v>45296</v>
      </c>
      <c r="C9856" s="31">
        <v>45287</v>
      </c>
      <c r="D9856" s="19" t="s">
        <v>496</v>
      </c>
      <c r="E9856" s="19" t="str">
        <f>IF(ISBLANK(LeaveTracker[[#This Row],[Employee Name]]),"-----",VLOOKUP(LeaveTracker[[#This Row],[Employee Name]],'List of Employees'!$B$4:$H$767,7))</f>
        <v>COOPERATIVE OFFICE</v>
      </c>
      <c r="F9856" s="66" t="str">
        <f>IF(ISBLANK(LeaveTracker[[#This Row],[Employee Name]]),"-----",VLOOKUP(LeaveTracker[[#This Row],[Employee Name]],'List of Employees'!$B$4:$H$767,6))</f>
        <v>PERMANENT</v>
      </c>
      <c r="G9856" s="24">
        <v>45282</v>
      </c>
      <c r="H9856" s="24">
        <v>45282</v>
      </c>
      <c r="I9856" s="20" t="s">
        <v>81</v>
      </c>
      <c r="K9856" s="57" t="str">
        <f ca="1">LeaveTracker[[#This Row],[Days]]&amp;" "&amp;LeaveTracker[[#This Row],[Type of Leave]]</f>
        <v>1 SL</v>
      </c>
      <c r="L9856" s="23">
        <f ca="1">NETWORKDAYS(LeaveTracker[[#This Row],[Start Date]],LeaveTracker[[#This Row],[End Date]],lstHolidays)</f>
        <v>1</v>
      </c>
      <c r="M9856" s="27"/>
    </row>
    <row r="9857" spans="1:13" ht="30" customHeight="1" x14ac:dyDescent="0.3">
      <c r="A9857" s="27">
        <f t="shared" si="126"/>
        <v>5566</v>
      </c>
      <c r="B9857" s="31">
        <v>45296</v>
      </c>
      <c r="C9857" s="31">
        <v>45287</v>
      </c>
      <c r="D9857" s="19" t="s">
        <v>2014</v>
      </c>
      <c r="E9857" s="19" t="str">
        <f>IF(ISBLANK(LeaveTracker[[#This Row],[Employee Name]]),"-----",VLOOKUP(LeaveTracker[[#This Row],[Employee Name]],'List of Employees'!$B$4:$H$767,7))</f>
        <v>SP</v>
      </c>
      <c r="F9857" s="66" t="str">
        <f>IF(ISBLANK(LeaveTracker[[#This Row],[Employee Name]]),"-----",VLOOKUP(LeaveTracker[[#This Row],[Employee Name]],'List of Employees'!$B$4:$H$767,6))</f>
        <v>CASUAL</v>
      </c>
      <c r="G9857" s="24">
        <v>45275</v>
      </c>
      <c r="H9857" s="24">
        <v>45275</v>
      </c>
      <c r="I9857" s="20" t="s">
        <v>82</v>
      </c>
      <c r="K9857" s="57" t="str">
        <f ca="1">LeaveTracker[[#This Row],[Days]]&amp;" "&amp;LeaveTracker[[#This Row],[Type of Leave]]</f>
        <v>1 VL</v>
      </c>
      <c r="L9857" s="23">
        <f ca="1">NETWORKDAYS(LeaveTracker[[#This Row],[Start Date]],LeaveTracker[[#This Row],[End Date]],lstHolidays)</f>
        <v>1</v>
      </c>
      <c r="M9857" s="27"/>
    </row>
    <row r="9858" spans="1:13" ht="30" customHeight="1" x14ac:dyDescent="0.3">
      <c r="A9858" s="27">
        <v>5566</v>
      </c>
      <c r="B9858" s="31">
        <v>45296</v>
      </c>
      <c r="C9858" s="31">
        <v>45287</v>
      </c>
      <c r="D9858" s="19" t="s">
        <v>2014</v>
      </c>
      <c r="E9858" s="19" t="str">
        <f>IF(ISBLANK(LeaveTracker[[#This Row],[Employee Name]]),"-----",VLOOKUP(LeaveTracker[[#This Row],[Employee Name]],'List of Employees'!$B$4:$H$767,7))</f>
        <v>SP</v>
      </c>
      <c r="F9858" s="66" t="str">
        <f>IF(ISBLANK(LeaveTracker[[#This Row],[Employee Name]]),"-----",VLOOKUP(LeaveTracker[[#This Row],[Employee Name]],'List of Employees'!$B$4:$H$767,6))</f>
        <v>CASUAL</v>
      </c>
      <c r="G9858" s="24">
        <v>45278</v>
      </c>
      <c r="H9858" s="24">
        <v>45278</v>
      </c>
      <c r="I9858" s="20" t="s">
        <v>82</v>
      </c>
      <c r="K9858" s="57" t="str">
        <f ca="1">LeaveTracker[[#This Row],[Days]]&amp;" "&amp;LeaveTracker[[#This Row],[Type of Leave]]</f>
        <v>1 VL</v>
      </c>
      <c r="L9858" s="23">
        <f ca="1">NETWORKDAYS(LeaveTracker[[#This Row],[Start Date]],LeaveTracker[[#This Row],[End Date]],lstHolidays)</f>
        <v>1</v>
      </c>
      <c r="M9858" s="27"/>
    </row>
    <row r="9859" spans="1:13" ht="30" customHeight="1" x14ac:dyDescent="0.3">
      <c r="A9859" s="27">
        <f t="shared" si="126"/>
        <v>5567</v>
      </c>
      <c r="B9859" s="31">
        <v>45296</v>
      </c>
      <c r="C9859" s="31">
        <v>45288</v>
      </c>
      <c r="D9859" s="19" t="s">
        <v>2002</v>
      </c>
      <c r="E9859" s="19" t="str">
        <f>IF(ISBLANK(LeaveTracker[[#This Row],[Employee Name]]),"-----",VLOOKUP(LeaveTracker[[#This Row],[Employee Name]],'List of Employees'!$B$4:$H$767,7))</f>
        <v>ACCOUNTING</v>
      </c>
      <c r="F9859" s="66" t="str">
        <f>IF(ISBLANK(LeaveTracker[[#This Row],[Employee Name]]),"-----",VLOOKUP(LeaveTracker[[#This Row],[Employee Name]],'List of Employees'!$B$4:$H$767,6))</f>
        <v>PERMANENT</v>
      </c>
      <c r="G9859" s="24">
        <v>45287</v>
      </c>
      <c r="H9859" s="24">
        <v>45287</v>
      </c>
      <c r="I9859" s="20" t="s">
        <v>297</v>
      </c>
      <c r="J9859" s="42" t="s">
        <v>1000</v>
      </c>
      <c r="K9859" s="57" t="str">
        <f ca="1">LeaveTracker[[#This Row],[Days]]&amp;" "&amp;LeaveTracker[[#This Row],[Type of Leave]]</f>
        <v>1 OTHER</v>
      </c>
      <c r="L9859" s="23">
        <f ca="1">NETWORKDAYS(LeaveTracker[[#This Row],[Start Date]],LeaveTracker[[#This Row],[End Date]],lstHolidays)</f>
        <v>1</v>
      </c>
      <c r="M9859" s="27"/>
    </row>
    <row r="9860" spans="1:13" ht="30" customHeight="1" x14ac:dyDescent="0.3">
      <c r="A9860" s="27">
        <f t="shared" si="126"/>
        <v>5568</v>
      </c>
      <c r="B9860" s="31">
        <v>45296</v>
      </c>
      <c r="C9860" s="31">
        <v>45295</v>
      </c>
      <c r="D9860" s="19" t="s">
        <v>1080</v>
      </c>
      <c r="E9860" s="19" t="str">
        <f>IF(ISBLANK(LeaveTracker[[#This Row],[Employee Name]]),"-----",VLOOKUP(LeaveTracker[[#This Row],[Employee Name]],'List of Employees'!$B$4:$H$767,7))</f>
        <v>ACCOUNTING</v>
      </c>
      <c r="F9860" s="66" t="str">
        <f>IF(ISBLANK(LeaveTracker[[#This Row],[Employee Name]]),"-----",VLOOKUP(LeaveTracker[[#This Row],[Employee Name]],'List of Employees'!$B$4:$H$767,6))</f>
        <v>PERMANENT</v>
      </c>
      <c r="G9860" s="24">
        <v>45289</v>
      </c>
      <c r="H9860" s="24">
        <v>45289</v>
      </c>
      <c r="I9860" s="20" t="s">
        <v>81</v>
      </c>
      <c r="K9860" s="57" t="str">
        <f ca="1">LeaveTracker[[#This Row],[Days]]&amp;" "&amp;LeaveTracker[[#This Row],[Type of Leave]]</f>
        <v>1 SL</v>
      </c>
      <c r="L9860" s="23">
        <f ca="1">NETWORKDAYS(LeaveTracker[[#This Row],[Start Date]],LeaveTracker[[#This Row],[End Date]],lstHolidays)</f>
        <v>1</v>
      </c>
      <c r="M9860" s="27"/>
    </row>
    <row r="9861" spans="1:13" ht="30" customHeight="1" x14ac:dyDescent="0.3">
      <c r="A9861" s="27">
        <f t="shared" si="126"/>
        <v>5569</v>
      </c>
      <c r="B9861" s="31">
        <v>45301</v>
      </c>
      <c r="C9861" s="31">
        <v>45295</v>
      </c>
      <c r="D9861" s="19" t="s">
        <v>387</v>
      </c>
      <c r="E9861" s="19" t="str">
        <f>IF(ISBLANK(LeaveTracker[[#This Row],[Employee Name]]),"-----",VLOOKUP(LeaveTracker[[#This Row],[Employee Name]],'List of Employees'!$B$4:$H$767,7))</f>
        <v>ONT</v>
      </c>
      <c r="F9861" s="66" t="str">
        <f>IF(ISBLANK(LeaveTracker[[#This Row],[Employee Name]]),"-----",VLOOKUP(LeaveTracker[[#This Row],[Employee Name]],'List of Employees'!$B$4:$H$767,6))</f>
        <v>PERMANENT</v>
      </c>
      <c r="G9861" s="24">
        <v>45276</v>
      </c>
      <c r="H9861" s="24">
        <v>45291</v>
      </c>
      <c r="I9861" s="19" t="s">
        <v>82</v>
      </c>
      <c r="K9861" s="57" t="str">
        <f>LeaveTracker[[#This Row],[Days]]&amp;" "&amp;LeaveTracker[[#This Row],[Type of Leave]]</f>
        <v>9 VL</v>
      </c>
      <c r="L9861" s="23">
        <v>9</v>
      </c>
      <c r="M9861" s="27"/>
    </row>
    <row r="9862" spans="1:13" ht="30" customHeight="1" x14ac:dyDescent="0.3">
      <c r="A9862" s="27">
        <f t="shared" si="126"/>
        <v>5570</v>
      </c>
      <c r="B9862" s="31">
        <v>45301</v>
      </c>
      <c r="C9862" s="31">
        <v>45307</v>
      </c>
      <c r="D9862" s="19" t="s">
        <v>387</v>
      </c>
      <c r="E9862" s="19" t="str">
        <f>IF(ISBLANK(LeaveTracker[[#This Row],[Employee Name]]),"-----",VLOOKUP(LeaveTracker[[#This Row],[Employee Name]],'List of Employees'!$B$4:$H$767,7))</f>
        <v>ONT</v>
      </c>
      <c r="F9862" s="66" t="str">
        <f>IF(ISBLANK(LeaveTracker[[#This Row],[Employee Name]]),"-----",VLOOKUP(LeaveTracker[[#This Row],[Employee Name]],'List of Employees'!$B$4:$H$767,6))</f>
        <v>PERMANENT</v>
      </c>
      <c r="G9862" s="24">
        <v>45293</v>
      </c>
      <c r="H9862" s="24">
        <v>45306</v>
      </c>
      <c r="I9862" s="20" t="s">
        <v>82</v>
      </c>
      <c r="K9862" s="57" t="str">
        <f ca="1">LeaveTracker[[#This Row],[Days]]&amp;" "&amp;LeaveTracker[[#This Row],[Type of Leave]]</f>
        <v>10 VL</v>
      </c>
      <c r="L9862" s="23">
        <f ca="1">NETWORKDAYS(LeaveTracker[[#This Row],[Start Date]],LeaveTracker[[#This Row],[End Date]],lstHolidays)</f>
        <v>10</v>
      </c>
      <c r="M9862" s="27"/>
    </row>
    <row r="9863" spans="1:13" ht="30" customHeight="1" x14ac:dyDescent="0.3">
      <c r="A9863" s="27">
        <f t="shared" si="126"/>
        <v>5571</v>
      </c>
      <c r="B9863" s="31">
        <v>45301</v>
      </c>
      <c r="C9863" s="31">
        <v>45296</v>
      </c>
      <c r="D9863" s="19" t="s">
        <v>387</v>
      </c>
      <c r="E9863" s="19" t="str">
        <f>IF(ISBLANK(LeaveTracker[[#This Row],[Employee Name]]),"-----",VLOOKUP(LeaveTracker[[#This Row],[Employee Name]],'List of Employees'!$B$4:$H$767,7))</f>
        <v>ONT</v>
      </c>
      <c r="F9863" s="66" t="str">
        <f>IF(ISBLANK(LeaveTracker[[#This Row],[Employee Name]]),"-----",VLOOKUP(LeaveTracker[[#This Row],[Employee Name]],'List of Employees'!$B$4:$H$767,6))</f>
        <v>PERMANENT</v>
      </c>
      <c r="G9863" s="24">
        <v>45307</v>
      </c>
      <c r="H9863" s="24">
        <v>45322</v>
      </c>
      <c r="I9863" s="20" t="s">
        <v>82</v>
      </c>
      <c r="K9863" s="57" t="str">
        <f ca="1">LeaveTracker[[#This Row],[Days]]&amp;" "&amp;LeaveTracker[[#This Row],[Type of Leave]]</f>
        <v>12 VL</v>
      </c>
      <c r="L9863" s="23">
        <f ca="1">NETWORKDAYS(LeaveTracker[[#This Row],[Start Date]],LeaveTracker[[#This Row],[End Date]],lstHolidays)</f>
        <v>12</v>
      </c>
      <c r="M9863" s="27"/>
    </row>
    <row r="9864" spans="1:13" ht="30" customHeight="1" x14ac:dyDescent="0.3">
      <c r="A9864" s="27">
        <f t="shared" si="126"/>
        <v>5572</v>
      </c>
      <c r="B9864" s="31">
        <v>45301</v>
      </c>
      <c r="C9864" s="31">
        <v>45299</v>
      </c>
      <c r="D9864" s="19" t="s">
        <v>2111</v>
      </c>
      <c r="E9864" s="19" t="str">
        <f>IF(ISBLANK(LeaveTracker[[#This Row],[Employee Name]]),"-----",VLOOKUP(LeaveTracker[[#This Row],[Employee Name]],'List of Employees'!$B$4:$H$767,7))</f>
        <v>CPDO</v>
      </c>
      <c r="F9864" s="66" t="str">
        <f>IF(ISBLANK(LeaveTracker[[#This Row],[Employee Name]]),"-----",VLOOKUP(LeaveTracker[[#This Row],[Employee Name]],'List of Employees'!$B$4:$H$767,6))</f>
        <v>PERMANENT</v>
      </c>
      <c r="G9864" s="24">
        <v>45293</v>
      </c>
      <c r="H9864" s="24">
        <v>45295</v>
      </c>
      <c r="I9864" s="20" t="s">
        <v>81</v>
      </c>
      <c r="K9864" s="57" t="str">
        <f ca="1">LeaveTracker[[#This Row],[Days]]&amp;" "&amp;LeaveTracker[[#This Row],[Type of Leave]]</f>
        <v>3 SL</v>
      </c>
      <c r="L9864" s="23">
        <f ca="1">NETWORKDAYS(LeaveTracker[[#This Row],[Start Date]],LeaveTracker[[#This Row],[End Date]],lstHolidays)</f>
        <v>3</v>
      </c>
      <c r="M9864" s="27"/>
    </row>
    <row r="9865" spans="1:13" ht="30" customHeight="1" x14ac:dyDescent="0.3">
      <c r="A9865" s="27">
        <f t="shared" si="126"/>
        <v>5573</v>
      </c>
      <c r="B9865" s="31">
        <v>45301</v>
      </c>
      <c r="C9865" s="31">
        <v>45296</v>
      </c>
      <c r="D9865" s="19" t="s">
        <v>237</v>
      </c>
      <c r="E9865" s="19" t="str">
        <f>IF(ISBLANK(LeaveTracker[[#This Row],[Employee Name]]),"-----",VLOOKUP(LeaveTracker[[#This Row],[Employee Name]],'List of Employees'!$B$4:$H$767,7))</f>
        <v>CSWDO</v>
      </c>
      <c r="F9865" s="66" t="str">
        <f>IF(ISBLANK(LeaveTracker[[#This Row],[Employee Name]]),"-----",VLOOKUP(LeaveTracker[[#This Row],[Employee Name]],'List of Employees'!$B$4:$H$767,6))</f>
        <v>PERMANENT</v>
      </c>
      <c r="G9865" s="24">
        <v>45300</v>
      </c>
      <c r="H9865" s="24">
        <v>45300</v>
      </c>
      <c r="I9865" s="20" t="s">
        <v>82</v>
      </c>
      <c r="K9865" s="57" t="str">
        <f ca="1">LeaveTracker[[#This Row],[Days]]&amp;" "&amp;LeaveTracker[[#This Row],[Type of Leave]]</f>
        <v>1 VL</v>
      </c>
      <c r="L9865" s="23">
        <f ca="1">NETWORKDAYS(LeaveTracker[[#This Row],[Start Date]],LeaveTracker[[#This Row],[End Date]],lstHolidays)</f>
        <v>1</v>
      </c>
      <c r="M9865" s="27"/>
    </row>
    <row r="9866" spans="1:13" ht="30" customHeight="1" x14ac:dyDescent="0.3">
      <c r="A9866" s="27">
        <f t="shared" si="126"/>
        <v>5574</v>
      </c>
      <c r="B9866" s="31">
        <v>45301</v>
      </c>
      <c r="C9866" s="31">
        <v>45299</v>
      </c>
      <c r="D9866" s="19" t="s">
        <v>2111</v>
      </c>
      <c r="E9866" s="19" t="str">
        <f>IF(ISBLANK(LeaveTracker[[#This Row],[Employee Name]]),"-----",VLOOKUP(LeaveTracker[[#This Row],[Employee Name]],'List of Employees'!$B$4:$H$767,7))</f>
        <v>CPDO</v>
      </c>
      <c r="F9866" s="66" t="str">
        <f>IF(ISBLANK(LeaveTracker[[#This Row],[Employee Name]]),"-----",VLOOKUP(LeaveTracker[[#This Row],[Employee Name]],'List of Employees'!$B$4:$H$767,6))</f>
        <v>PERMANENT</v>
      </c>
      <c r="G9866" s="24">
        <v>45296</v>
      </c>
      <c r="H9866" s="24">
        <v>45296</v>
      </c>
      <c r="I9866" s="20" t="s">
        <v>297</v>
      </c>
      <c r="J9866" s="42" t="s">
        <v>1000</v>
      </c>
      <c r="K9866" s="57" t="str">
        <f ca="1">LeaveTracker[[#This Row],[Days]]&amp;" "&amp;LeaveTracker[[#This Row],[Type of Leave]]</f>
        <v>1 OTHER</v>
      </c>
      <c r="L9866" s="23">
        <f ca="1">NETWORKDAYS(LeaveTracker[[#This Row],[Start Date]],LeaveTracker[[#This Row],[End Date]],lstHolidays)</f>
        <v>1</v>
      </c>
      <c r="M9866" s="27"/>
    </row>
    <row r="9867" spans="1:13" ht="30" customHeight="1" x14ac:dyDescent="0.3">
      <c r="A9867" s="27">
        <f t="shared" si="126"/>
        <v>5575</v>
      </c>
      <c r="B9867" s="31">
        <v>45301</v>
      </c>
      <c r="C9867" s="31">
        <v>45299</v>
      </c>
      <c r="D9867" s="19" t="s">
        <v>2130</v>
      </c>
      <c r="E9867" s="19" t="str">
        <f>IF(ISBLANK(LeaveTracker[[#This Row],[Employee Name]]),"-----",VLOOKUP(LeaveTracker[[#This Row],[Employee Name]],'List of Employees'!$B$4:$H$767,7))</f>
        <v>GSO</v>
      </c>
      <c r="F9867" s="66" t="str">
        <f>IF(ISBLANK(LeaveTracker[[#This Row],[Employee Name]]),"-----",VLOOKUP(LeaveTracker[[#This Row],[Employee Name]],'List of Employees'!$B$4:$H$767,6))</f>
        <v>PERMANENT</v>
      </c>
      <c r="G9867" s="24">
        <v>45295</v>
      </c>
      <c r="H9867" s="24">
        <v>45296</v>
      </c>
      <c r="I9867" s="20" t="s">
        <v>81</v>
      </c>
      <c r="K9867" s="57" t="str">
        <f ca="1">LeaveTracker[[#This Row],[Days]]&amp;" "&amp;LeaveTracker[[#This Row],[Type of Leave]]</f>
        <v>2 SL</v>
      </c>
      <c r="L9867" s="23">
        <f ca="1">NETWORKDAYS(LeaveTracker[[#This Row],[Start Date]],LeaveTracker[[#This Row],[End Date]],lstHolidays)</f>
        <v>2</v>
      </c>
      <c r="M9867" s="27"/>
    </row>
    <row r="9868" spans="1:13" ht="30" customHeight="1" x14ac:dyDescent="0.3">
      <c r="A9868" s="27">
        <f t="shared" si="126"/>
        <v>5576</v>
      </c>
      <c r="B9868" s="31">
        <v>45301</v>
      </c>
      <c r="C9868" s="31">
        <v>45299</v>
      </c>
      <c r="D9868" s="19" t="s">
        <v>1784</v>
      </c>
      <c r="E9868" s="19" t="str">
        <f>IF(ISBLANK(LeaveTracker[[#This Row],[Employee Name]]),"-----",VLOOKUP(LeaveTracker[[#This Row],[Employee Name]],'List of Employees'!$B$4:$H$767,7))</f>
        <v>CENRO</v>
      </c>
      <c r="F9868" s="66" t="str">
        <f>IF(ISBLANK(LeaveTracker[[#This Row],[Employee Name]]),"-----",VLOOKUP(LeaveTracker[[#This Row],[Employee Name]],'List of Employees'!$B$4:$H$767,6))</f>
        <v>CASUAL</v>
      </c>
      <c r="G9868" s="24">
        <v>45296</v>
      </c>
      <c r="H9868" s="24">
        <v>45298</v>
      </c>
      <c r="I9868" s="20" t="s">
        <v>81</v>
      </c>
      <c r="K9868" s="57" t="str">
        <f ca="1">LeaveTracker[[#This Row],[Days]]&amp;" "&amp;LeaveTracker[[#This Row],[Type of Leave]]</f>
        <v>1 SL</v>
      </c>
      <c r="L9868" s="23">
        <f ca="1">NETWORKDAYS(LeaveTracker[[#This Row],[Start Date]],LeaveTracker[[#This Row],[End Date]],lstHolidays)</f>
        <v>1</v>
      </c>
      <c r="M9868" s="27"/>
    </row>
    <row r="9869" spans="1:13" ht="30" customHeight="1" x14ac:dyDescent="0.3">
      <c r="A9869" s="27">
        <v>5576</v>
      </c>
      <c r="B9869" s="31">
        <v>45301</v>
      </c>
      <c r="C9869" s="31">
        <v>45299</v>
      </c>
      <c r="D9869" s="19" t="s">
        <v>1784</v>
      </c>
      <c r="E9869" s="19" t="str">
        <f>IF(ISBLANK(LeaveTracker[[#This Row],[Employee Name]]),"-----",VLOOKUP(LeaveTracker[[#This Row],[Employee Name]],'List of Employees'!$B$4:$H$767,7))</f>
        <v>CENRO</v>
      </c>
      <c r="F9869" s="66" t="str">
        <f>IF(ISBLANK(LeaveTracker[[#This Row],[Employee Name]]),"-----",VLOOKUP(LeaveTracker[[#This Row],[Employee Name]],'List of Employees'!$B$4:$H$767,6))</f>
        <v>CASUAL</v>
      </c>
      <c r="G9869" s="24">
        <v>45300</v>
      </c>
      <c r="H9869" s="24">
        <v>45305</v>
      </c>
      <c r="I9869" s="20" t="s">
        <v>81</v>
      </c>
      <c r="K9869" s="57" t="str">
        <f ca="1">LeaveTracker[[#This Row],[Days]]&amp;" "&amp;LeaveTracker[[#This Row],[Type of Leave]]</f>
        <v>4 SL</v>
      </c>
      <c r="L9869" s="23">
        <f ca="1">NETWORKDAYS(LeaveTracker[[#This Row],[Start Date]],LeaveTracker[[#This Row],[End Date]],lstHolidays)</f>
        <v>4</v>
      </c>
      <c r="M9869" s="27"/>
    </row>
    <row r="9870" spans="1:13" ht="30" customHeight="1" x14ac:dyDescent="0.3">
      <c r="A9870" s="27">
        <v>5576</v>
      </c>
      <c r="B9870" s="31">
        <v>45301</v>
      </c>
      <c r="C9870" s="31">
        <v>45299</v>
      </c>
      <c r="D9870" s="19" t="s">
        <v>1784</v>
      </c>
      <c r="E9870" s="19" t="str">
        <f>IF(ISBLANK(LeaveTracker[[#This Row],[Employee Name]]),"-----",VLOOKUP(LeaveTracker[[#This Row],[Employee Name]],'List of Employees'!$B$4:$H$767,7))</f>
        <v>CENRO</v>
      </c>
      <c r="F9870" s="66" t="str">
        <f>IF(ISBLANK(LeaveTracker[[#This Row],[Employee Name]]),"-----",VLOOKUP(LeaveTracker[[#This Row],[Employee Name]],'List of Employees'!$B$4:$H$767,6))</f>
        <v>CASUAL</v>
      </c>
      <c r="G9870" s="24">
        <v>45307</v>
      </c>
      <c r="H9870" s="24">
        <v>45311</v>
      </c>
      <c r="I9870" s="20" t="s">
        <v>81</v>
      </c>
      <c r="K9870" s="57" t="str">
        <f ca="1">LeaveTracker[[#This Row],[Days]]&amp;" "&amp;LeaveTracker[[#This Row],[Type of Leave]]</f>
        <v>4 SL</v>
      </c>
      <c r="L9870" s="23">
        <f ca="1">NETWORKDAYS(LeaveTracker[[#This Row],[Start Date]],LeaveTracker[[#This Row],[End Date]],lstHolidays)</f>
        <v>4</v>
      </c>
      <c r="M9870" s="27"/>
    </row>
    <row r="9871" spans="1:13" ht="30" customHeight="1" x14ac:dyDescent="0.3">
      <c r="A9871" s="27">
        <f>A9868+1</f>
        <v>5577</v>
      </c>
      <c r="B9871" s="31">
        <v>45301</v>
      </c>
      <c r="C9871" s="31">
        <v>45293</v>
      </c>
      <c r="D9871" s="19" t="s">
        <v>379</v>
      </c>
      <c r="E9871" s="19" t="str">
        <f>IF(ISBLANK(LeaveTracker[[#This Row],[Employee Name]]),"-----",VLOOKUP(LeaveTracker[[#This Row],[Employee Name]],'List of Employees'!$B$4:$H$767,7))</f>
        <v>CCT</v>
      </c>
      <c r="F9871" s="66" t="str">
        <f>IF(ISBLANK(LeaveTracker[[#This Row],[Employee Name]]),"-----",VLOOKUP(LeaveTracker[[#This Row],[Employee Name]],'List of Employees'!$B$4:$H$767,6))</f>
        <v>PERMANENT</v>
      </c>
      <c r="G9871" s="24">
        <v>45287</v>
      </c>
      <c r="H9871" s="24">
        <v>45287</v>
      </c>
      <c r="I9871" s="20" t="s">
        <v>81</v>
      </c>
      <c r="K9871" s="57" t="str">
        <f ca="1">LeaveTracker[[#This Row],[Days]]&amp;" "&amp;LeaveTracker[[#This Row],[Type of Leave]]</f>
        <v>1 SL</v>
      </c>
      <c r="L9871" s="23">
        <f ca="1">NETWORKDAYS(LeaveTracker[[#This Row],[Start Date]],LeaveTracker[[#This Row],[End Date]],lstHolidays)</f>
        <v>1</v>
      </c>
      <c r="M9871" s="27"/>
    </row>
    <row r="9872" spans="1:13" ht="30" customHeight="1" x14ac:dyDescent="0.3">
      <c r="A9872" s="27">
        <f t="shared" si="126"/>
        <v>5578</v>
      </c>
      <c r="B9872" s="31">
        <v>45301</v>
      </c>
      <c r="C9872" s="31">
        <v>45300</v>
      </c>
      <c r="D9872" s="19" t="s">
        <v>529</v>
      </c>
      <c r="E9872" s="19" t="str">
        <f>IF(ISBLANK(LeaveTracker[[#This Row],[Employee Name]]),"-----",VLOOKUP(LeaveTracker[[#This Row],[Employee Name]],'List of Employees'!$B$4:$H$767,7))</f>
        <v>GSO</v>
      </c>
      <c r="F9872" s="66" t="str">
        <f>IF(ISBLANK(LeaveTracker[[#This Row],[Employee Name]]),"-----",VLOOKUP(LeaveTracker[[#This Row],[Employee Name]],'List of Employees'!$B$4:$H$767,6))</f>
        <v>PERMANENT</v>
      </c>
      <c r="G9872" s="24">
        <v>45294</v>
      </c>
      <c r="H9872" s="24">
        <v>45299</v>
      </c>
      <c r="I9872" s="20" t="s">
        <v>81</v>
      </c>
      <c r="K9872" s="57" t="str">
        <f ca="1">LeaveTracker[[#This Row],[Days]]&amp;" "&amp;LeaveTracker[[#This Row],[Type of Leave]]</f>
        <v>4 SL</v>
      </c>
      <c r="L9872" s="23">
        <f ca="1">NETWORKDAYS(LeaveTracker[[#This Row],[Start Date]],LeaveTracker[[#This Row],[End Date]],lstHolidays)</f>
        <v>4</v>
      </c>
      <c r="M9872" s="27"/>
    </row>
    <row r="9873" spans="1:13" ht="30" customHeight="1" x14ac:dyDescent="0.3">
      <c r="A9873" s="27">
        <f t="shared" si="126"/>
        <v>5579</v>
      </c>
      <c r="B9873" s="31">
        <v>45301</v>
      </c>
      <c r="C9873" s="31">
        <v>45299</v>
      </c>
      <c r="D9873" s="19" t="s">
        <v>1806</v>
      </c>
      <c r="E9873" s="19" t="str">
        <f>IF(ISBLANK(LeaveTracker[[#This Row],[Employee Name]]),"-----",VLOOKUP(LeaveTracker[[#This Row],[Employee Name]],'List of Employees'!$B$4:$H$767,7))</f>
        <v>TICC</v>
      </c>
      <c r="F9873" s="66" t="str">
        <f>IF(ISBLANK(LeaveTracker[[#This Row],[Employee Name]]),"-----",VLOOKUP(LeaveTracker[[#This Row],[Employee Name]],'List of Employees'!$B$4:$H$767,6))</f>
        <v>CASUAL</v>
      </c>
      <c r="G9873" s="24">
        <v>45308</v>
      </c>
      <c r="H9873" s="24">
        <v>45309</v>
      </c>
      <c r="I9873" s="20" t="s">
        <v>297</v>
      </c>
      <c r="J9873" s="42" t="s">
        <v>1000</v>
      </c>
      <c r="K9873" s="57" t="str">
        <f ca="1">LeaveTracker[[#This Row],[Days]]&amp;" "&amp;LeaveTracker[[#This Row],[Type of Leave]]</f>
        <v>2 OTHER</v>
      </c>
      <c r="L9873" s="23">
        <f ca="1">NETWORKDAYS(LeaveTracker[[#This Row],[Start Date]],LeaveTracker[[#This Row],[End Date]],lstHolidays)</f>
        <v>2</v>
      </c>
      <c r="M9873" s="27"/>
    </row>
    <row r="9874" spans="1:13" ht="30" customHeight="1" x14ac:dyDescent="0.3">
      <c r="A9874" s="27">
        <f t="shared" si="126"/>
        <v>5580</v>
      </c>
      <c r="B9874" s="31">
        <v>45301</v>
      </c>
      <c r="C9874" s="31">
        <v>45295</v>
      </c>
      <c r="D9874" s="19" t="s">
        <v>1897</v>
      </c>
      <c r="E9874" s="19" t="str">
        <f>IF(ISBLANK(LeaveTracker[[#This Row],[Employee Name]]),"-----",VLOOKUP(LeaveTracker[[#This Row],[Employee Name]],'List of Employees'!$B$4:$H$767,7))</f>
        <v>TICC</v>
      </c>
      <c r="F9874" s="66" t="str">
        <f>IF(ISBLANK(LeaveTracker[[#This Row],[Employee Name]]),"-----",VLOOKUP(LeaveTracker[[#This Row],[Employee Name]],'List of Employees'!$B$4:$H$767,6))</f>
        <v>JOBCON</v>
      </c>
      <c r="G9874" s="24">
        <v>45271</v>
      </c>
      <c r="H9874" s="24">
        <v>45272</v>
      </c>
      <c r="I9874" s="20" t="s">
        <v>81</v>
      </c>
      <c r="K9874" s="57" t="str">
        <f ca="1">LeaveTracker[[#This Row],[Days]]&amp;" "&amp;LeaveTracker[[#This Row],[Type of Leave]]</f>
        <v>2 SL</v>
      </c>
      <c r="L9874" s="23">
        <f ca="1">NETWORKDAYS(LeaveTracker[[#This Row],[Start Date]],LeaveTracker[[#This Row],[End Date]],lstHolidays)</f>
        <v>2</v>
      </c>
      <c r="M9874" s="27"/>
    </row>
    <row r="9875" spans="1:13" ht="30" customHeight="1" x14ac:dyDescent="0.3">
      <c r="A9875" s="27">
        <v>5580</v>
      </c>
      <c r="B9875" s="31">
        <v>45301</v>
      </c>
      <c r="C9875" s="31">
        <v>45295</v>
      </c>
      <c r="D9875" s="19" t="s">
        <v>1897</v>
      </c>
      <c r="E9875" s="19" t="str">
        <f>IF(ISBLANK(LeaveTracker[[#This Row],[Employee Name]]),"-----",VLOOKUP(LeaveTracker[[#This Row],[Employee Name]],'List of Employees'!$B$4:$H$767,7))</f>
        <v>TICC</v>
      </c>
      <c r="F9875" s="66" t="str">
        <f>IF(ISBLANK(LeaveTracker[[#This Row],[Employee Name]]),"-----",VLOOKUP(LeaveTracker[[#This Row],[Employee Name]],'List of Employees'!$B$4:$H$767,6))</f>
        <v>JOBCON</v>
      </c>
      <c r="G9875" s="24">
        <v>45287</v>
      </c>
      <c r="H9875" s="24">
        <v>45287</v>
      </c>
      <c r="I9875" s="20" t="s">
        <v>81</v>
      </c>
      <c r="K9875" s="57" t="str">
        <f ca="1">LeaveTracker[[#This Row],[Days]]&amp;" "&amp;LeaveTracker[[#This Row],[Type of Leave]]</f>
        <v>1 SL</v>
      </c>
      <c r="L9875" s="23">
        <f ca="1">NETWORKDAYS(LeaveTracker[[#This Row],[Start Date]],LeaveTracker[[#This Row],[End Date]],lstHolidays)</f>
        <v>1</v>
      </c>
      <c r="M9875" s="27"/>
    </row>
    <row r="9876" spans="1:13" ht="30" customHeight="1" x14ac:dyDescent="0.3">
      <c r="A9876" s="27">
        <f>A9874+1</f>
        <v>5581</v>
      </c>
      <c r="B9876" s="31">
        <v>45301</v>
      </c>
      <c r="C9876" s="31">
        <v>45300</v>
      </c>
      <c r="D9876" s="19" t="s">
        <v>2065</v>
      </c>
      <c r="E9876" s="19" t="str">
        <f>IF(ISBLANK(LeaveTracker[[#This Row],[Employee Name]]),"-----",VLOOKUP(LeaveTracker[[#This Row],[Employee Name]],'List of Employees'!$B$4:$H$767,7))</f>
        <v>CPDO</v>
      </c>
      <c r="F9876" s="66" t="str">
        <f>IF(ISBLANK(LeaveTracker[[#This Row],[Employee Name]]),"-----",VLOOKUP(LeaveTracker[[#This Row],[Employee Name]],'List of Employees'!$B$4:$H$767,6))</f>
        <v>CASUAL</v>
      </c>
      <c r="G9876" s="24">
        <v>45300</v>
      </c>
      <c r="H9876" s="24">
        <v>45306</v>
      </c>
      <c r="I9876" s="20" t="s">
        <v>81</v>
      </c>
      <c r="K9876" s="57" t="str">
        <f ca="1">LeaveTracker[[#This Row],[Days]]&amp;" "&amp;LeaveTracker[[#This Row],[Type of Leave]]</f>
        <v>5 SL</v>
      </c>
      <c r="L9876" s="23">
        <f ca="1">NETWORKDAYS(LeaveTracker[[#This Row],[Start Date]],LeaveTracker[[#This Row],[End Date]],lstHolidays)</f>
        <v>5</v>
      </c>
      <c r="M9876" s="27"/>
    </row>
    <row r="9877" spans="1:13" ht="30" customHeight="1" x14ac:dyDescent="0.3">
      <c r="A9877" s="27">
        <f t="shared" si="126"/>
        <v>5582</v>
      </c>
      <c r="B9877" s="31">
        <v>45301</v>
      </c>
      <c r="C9877" s="31">
        <v>45300</v>
      </c>
      <c r="D9877" s="19" t="s">
        <v>914</v>
      </c>
      <c r="E9877" s="19" t="str">
        <f>IF(ISBLANK(LeaveTracker[[#This Row],[Employee Name]]),"-----",VLOOKUP(LeaveTracker[[#This Row],[Employee Name]],'List of Employees'!$B$4:$H$767,7))</f>
        <v>ONT</v>
      </c>
      <c r="F9877" s="66" t="str">
        <f>IF(ISBLANK(LeaveTracker[[#This Row],[Employee Name]]),"-----",VLOOKUP(LeaveTracker[[#This Row],[Employee Name]],'List of Employees'!$B$4:$H$767,6))</f>
        <v>PERMANENT</v>
      </c>
      <c r="G9877" s="24">
        <v>45307</v>
      </c>
      <c r="H9877" s="24">
        <v>45308</v>
      </c>
      <c r="I9877" s="20" t="s">
        <v>82</v>
      </c>
      <c r="K9877" s="57" t="str">
        <f ca="1">LeaveTracker[[#This Row],[Days]]&amp;" "&amp;LeaveTracker[[#This Row],[Type of Leave]]</f>
        <v>2 VL</v>
      </c>
      <c r="L9877" s="23">
        <f ca="1">NETWORKDAYS(LeaveTracker[[#This Row],[Start Date]],LeaveTracker[[#This Row],[End Date]],lstHolidays)</f>
        <v>2</v>
      </c>
      <c r="M9877" s="27"/>
    </row>
    <row r="9878" spans="1:13" ht="30" customHeight="1" x14ac:dyDescent="0.3">
      <c r="A9878" s="27">
        <v>5582</v>
      </c>
      <c r="B9878" s="31">
        <v>45301</v>
      </c>
      <c r="C9878" s="31">
        <v>45300</v>
      </c>
      <c r="D9878" s="19" t="s">
        <v>914</v>
      </c>
      <c r="E9878" s="19" t="str">
        <f>IF(ISBLANK(LeaveTracker[[#This Row],[Employee Name]]),"-----",VLOOKUP(LeaveTracker[[#This Row],[Employee Name]],'List of Employees'!$B$4:$H$767,7))</f>
        <v>ONT</v>
      </c>
      <c r="F9878" s="66" t="str">
        <f>IF(ISBLANK(LeaveTracker[[#This Row],[Employee Name]]),"-----",VLOOKUP(LeaveTracker[[#This Row],[Employee Name]],'List of Employees'!$B$4:$H$767,6))</f>
        <v>PERMANENT</v>
      </c>
      <c r="G9878" s="24">
        <v>45315</v>
      </c>
      <c r="H9878" s="24">
        <v>45315</v>
      </c>
      <c r="I9878" s="20" t="s">
        <v>82</v>
      </c>
      <c r="K9878" s="57" t="str">
        <f ca="1">LeaveTracker[[#This Row],[Days]]&amp;" "&amp;LeaveTracker[[#This Row],[Type of Leave]]</f>
        <v>1 VL</v>
      </c>
      <c r="L9878" s="23">
        <f ca="1">NETWORKDAYS(LeaveTracker[[#This Row],[Start Date]],LeaveTracker[[#This Row],[End Date]],lstHolidays)</f>
        <v>1</v>
      </c>
      <c r="M9878" s="27"/>
    </row>
    <row r="9879" spans="1:13" ht="30" customHeight="1" x14ac:dyDescent="0.3">
      <c r="A9879" s="27">
        <f>A9877+1</f>
        <v>5583</v>
      </c>
      <c r="B9879" s="31">
        <v>45301</v>
      </c>
      <c r="C9879" s="31">
        <v>45299</v>
      </c>
      <c r="D9879" s="19" t="s">
        <v>230</v>
      </c>
      <c r="E9879" s="19" t="str">
        <f>IF(ISBLANK(LeaveTracker[[#This Row],[Employee Name]]),"-----",VLOOKUP(LeaveTracker[[#This Row],[Employee Name]],'List of Employees'!$B$4:$H$767,7))</f>
        <v>CSWDO</v>
      </c>
      <c r="F9879" s="66" t="str">
        <f>IF(ISBLANK(LeaveTracker[[#This Row],[Employee Name]]),"-----",VLOOKUP(LeaveTracker[[#This Row],[Employee Name]],'List of Employees'!$B$4:$H$767,6))</f>
        <v>PERMANENT</v>
      </c>
      <c r="G9879" s="24">
        <v>45296</v>
      </c>
      <c r="H9879" s="24">
        <v>45296</v>
      </c>
      <c r="I9879" s="20" t="s">
        <v>81</v>
      </c>
      <c r="K9879" s="57" t="str">
        <f ca="1">LeaveTracker[[#This Row],[Days]]&amp;" "&amp;LeaveTracker[[#This Row],[Type of Leave]]</f>
        <v>1 SL</v>
      </c>
      <c r="L9879" s="23">
        <f ca="1">NETWORKDAYS(LeaveTracker[[#This Row],[Start Date]],LeaveTracker[[#This Row],[End Date]],lstHolidays)</f>
        <v>1</v>
      </c>
      <c r="M9879" s="27"/>
    </row>
    <row r="9880" spans="1:13" ht="30" customHeight="1" x14ac:dyDescent="0.3">
      <c r="A9880" s="27">
        <f t="shared" si="126"/>
        <v>5584</v>
      </c>
      <c r="B9880" s="31">
        <v>45301</v>
      </c>
      <c r="C9880" s="31">
        <v>45299</v>
      </c>
      <c r="D9880" s="19" t="s">
        <v>1900</v>
      </c>
      <c r="E9880" s="19" t="str">
        <f>IF(ISBLANK(LeaveTracker[[#This Row],[Employee Name]]),"-----",VLOOKUP(LeaveTracker[[#This Row],[Employee Name]],'List of Employees'!$B$4:$H$767,7))</f>
        <v>ONT</v>
      </c>
      <c r="F9880" s="66" t="str">
        <f>IF(ISBLANK(LeaveTracker[[#This Row],[Employee Name]]),"-----",VLOOKUP(LeaveTracker[[#This Row],[Employee Name]],'List of Employees'!$B$4:$H$767,6))</f>
        <v>CASUAL</v>
      </c>
      <c r="G9880" s="24">
        <v>45292</v>
      </c>
      <c r="H9880" s="24">
        <v>45293</v>
      </c>
      <c r="I9880" s="20" t="s">
        <v>81</v>
      </c>
      <c r="K9880" s="57" t="str">
        <f>LeaveTracker[[#This Row],[Days]]&amp;" "&amp;LeaveTracker[[#This Row],[Type of Leave]]</f>
        <v>2 SL</v>
      </c>
      <c r="L9880" s="23">
        <v>2</v>
      </c>
      <c r="M9880" s="27"/>
    </row>
    <row r="9881" spans="1:13" ht="30" customHeight="1" x14ac:dyDescent="0.3">
      <c r="A9881" s="27">
        <f t="shared" si="126"/>
        <v>5585</v>
      </c>
      <c r="B9881" s="31">
        <v>45301</v>
      </c>
      <c r="C9881" s="31">
        <v>45299</v>
      </c>
      <c r="D9881" s="19" t="s">
        <v>1900</v>
      </c>
      <c r="E9881" s="19" t="str">
        <f>IF(ISBLANK(LeaveTracker[[#This Row],[Employee Name]]),"-----",VLOOKUP(LeaveTracker[[#This Row],[Employee Name]],'List of Employees'!$B$4:$H$767,7))</f>
        <v>ONT</v>
      </c>
      <c r="F9881" s="66" t="str">
        <f>IF(ISBLANK(LeaveTracker[[#This Row],[Employee Name]]),"-----",VLOOKUP(LeaveTracker[[#This Row],[Employee Name]],'List of Employees'!$B$4:$H$767,6))</f>
        <v>CASUAL</v>
      </c>
      <c r="G9881" s="24">
        <v>45291</v>
      </c>
      <c r="H9881" s="24">
        <v>45291</v>
      </c>
      <c r="I9881" s="20" t="s">
        <v>81</v>
      </c>
      <c r="K9881" s="57" t="str">
        <f>LeaveTracker[[#This Row],[Days]]&amp;" "&amp;LeaveTracker[[#This Row],[Type of Leave]]</f>
        <v>1 SL</v>
      </c>
      <c r="L9881" s="23">
        <v>1</v>
      </c>
      <c r="M9881" s="27"/>
    </row>
    <row r="9882" spans="1:13" ht="30" customHeight="1" x14ac:dyDescent="0.3">
      <c r="A9882" s="27">
        <f t="shared" si="126"/>
        <v>5586</v>
      </c>
      <c r="B9882" s="31">
        <v>45301</v>
      </c>
      <c r="C9882" s="31">
        <v>45295</v>
      </c>
      <c r="D9882" s="19" t="s">
        <v>705</v>
      </c>
      <c r="E9882" s="19" t="str">
        <f>IF(ISBLANK(LeaveTracker[[#This Row],[Employee Name]]),"-----",VLOOKUP(LeaveTracker[[#This Row],[Employee Name]],'List of Employees'!$B$4:$H$767,7))</f>
        <v>ONT</v>
      </c>
      <c r="F9882" s="66" t="str">
        <f>IF(ISBLANK(LeaveTracker[[#This Row],[Employee Name]]),"-----",VLOOKUP(LeaveTracker[[#This Row],[Employee Name]],'List of Employees'!$B$4:$H$767,6))</f>
        <v>CASUAL</v>
      </c>
      <c r="G9882" s="24">
        <v>45285</v>
      </c>
      <c r="H9882" s="24">
        <v>45287</v>
      </c>
      <c r="I9882" s="20" t="s">
        <v>81</v>
      </c>
      <c r="K9882" s="57" t="str">
        <f>LeaveTracker[[#This Row],[Days]]&amp;" "&amp;LeaveTracker[[#This Row],[Type of Leave]]</f>
        <v>3 SL</v>
      </c>
      <c r="L9882" s="23">
        <v>3</v>
      </c>
      <c r="M9882" s="27"/>
    </row>
    <row r="9883" spans="1:13" ht="30" customHeight="1" x14ac:dyDescent="0.3">
      <c r="A9883" s="27">
        <f t="shared" si="126"/>
        <v>5587</v>
      </c>
      <c r="B9883" s="31">
        <v>45301</v>
      </c>
      <c r="C9883" s="31">
        <v>45294</v>
      </c>
      <c r="D9883" s="19" t="s">
        <v>969</v>
      </c>
      <c r="E9883" s="19" t="str">
        <f>IF(ISBLANK(LeaveTracker[[#This Row],[Employee Name]]),"-----",VLOOKUP(LeaveTracker[[#This Row],[Employee Name]],'List of Employees'!$B$4:$H$767,7))</f>
        <v>CSU</v>
      </c>
      <c r="F9883" s="66" t="str">
        <f>IF(ISBLANK(LeaveTracker[[#This Row],[Employee Name]]),"-----",VLOOKUP(LeaveTracker[[#This Row],[Employee Name]],'List of Employees'!$B$4:$H$767,6))</f>
        <v>PERMANENT</v>
      </c>
      <c r="G9883" s="24">
        <v>45293</v>
      </c>
      <c r="H9883" s="24">
        <v>45322</v>
      </c>
      <c r="I9883" s="20" t="s">
        <v>81</v>
      </c>
      <c r="K9883" s="57" t="str">
        <f>LeaveTracker[[#This Row],[Days]]&amp;" "&amp;LeaveTracker[[#This Row],[Type of Leave]]</f>
        <v>21 SL</v>
      </c>
      <c r="L9883" s="23">
        <v>21</v>
      </c>
      <c r="M9883" s="27"/>
    </row>
    <row r="9884" spans="1:13" ht="30" customHeight="1" x14ac:dyDescent="0.3">
      <c r="A9884" s="27">
        <f t="shared" si="126"/>
        <v>5588</v>
      </c>
      <c r="B9884" s="31">
        <v>45301</v>
      </c>
      <c r="C9884" s="31">
        <v>45299</v>
      </c>
      <c r="D9884" s="19" t="s">
        <v>257</v>
      </c>
      <c r="E9884" s="19" t="str">
        <f>IF(ISBLANK(LeaveTracker[[#This Row],[Employee Name]]),"-----",VLOOKUP(LeaveTracker[[#This Row],[Employee Name]],'List of Employees'!$B$4:$H$767,7))</f>
        <v>NUTRITION OFFICE</v>
      </c>
      <c r="F9884" s="66" t="str">
        <f>IF(ISBLANK(LeaveTracker[[#This Row],[Employee Name]]),"-----",VLOOKUP(LeaveTracker[[#This Row],[Employee Name]],'List of Employees'!$B$4:$H$767,6))</f>
        <v>PERMANENT</v>
      </c>
      <c r="G9884" s="24">
        <v>45293</v>
      </c>
      <c r="H9884" s="24">
        <v>45295</v>
      </c>
      <c r="I9884" s="20" t="s">
        <v>297</v>
      </c>
      <c r="J9884" s="42" t="s">
        <v>1000</v>
      </c>
      <c r="K9884" s="57" t="str">
        <f ca="1">LeaveTracker[[#This Row],[Days]]&amp;" "&amp;LeaveTracker[[#This Row],[Type of Leave]]</f>
        <v>3 OTHER</v>
      </c>
      <c r="L9884" s="23">
        <f ca="1">NETWORKDAYS(LeaveTracker[[#This Row],[Start Date]],LeaveTracker[[#This Row],[End Date]],lstHolidays)</f>
        <v>3</v>
      </c>
      <c r="M9884" s="27"/>
    </row>
    <row r="9885" spans="1:13" ht="30" customHeight="1" x14ac:dyDescent="0.3">
      <c r="A9885" s="27">
        <f t="shared" si="126"/>
        <v>5589</v>
      </c>
      <c r="B9885" s="31">
        <v>45301</v>
      </c>
      <c r="C9885" s="31">
        <v>45299</v>
      </c>
      <c r="D9885" s="19" t="s">
        <v>260</v>
      </c>
      <c r="E9885" s="19" t="str">
        <f>IF(ISBLANK(LeaveTracker[[#This Row],[Employee Name]]),"-----",VLOOKUP(LeaveTracker[[#This Row],[Employee Name]],'List of Employees'!$B$4:$H$767,7))</f>
        <v>NUTRITION OFFICE</v>
      </c>
      <c r="F9885" s="66" t="str">
        <f>IF(ISBLANK(LeaveTracker[[#This Row],[Employee Name]]),"-----",VLOOKUP(LeaveTracker[[#This Row],[Employee Name]],'List of Employees'!$B$4:$H$767,6))</f>
        <v>PERMANENT</v>
      </c>
      <c r="G9885" s="24">
        <v>45296</v>
      </c>
      <c r="H9885" s="24">
        <v>45296</v>
      </c>
      <c r="I9885" s="20" t="s">
        <v>81</v>
      </c>
      <c r="K9885" s="57" t="str">
        <f ca="1">LeaveTracker[[#This Row],[Days]]&amp;" "&amp;LeaveTracker[[#This Row],[Type of Leave]]</f>
        <v>1 SL</v>
      </c>
      <c r="L9885" s="23">
        <f ca="1">NETWORKDAYS(LeaveTracker[[#This Row],[Start Date]],LeaveTracker[[#This Row],[End Date]],lstHolidays)</f>
        <v>1</v>
      </c>
      <c r="M9885" s="27"/>
    </row>
    <row r="9886" spans="1:13" ht="30" customHeight="1" x14ac:dyDescent="0.3">
      <c r="A9886" s="27">
        <f t="shared" si="126"/>
        <v>5590</v>
      </c>
      <c r="B9886" s="31">
        <v>45301</v>
      </c>
      <c r="C9886" s="31">
        <v>45299</v>
      </c>
      <c r="D9886" s="19" t="s">
        <v>260</v>
      </c>
      <c r="E9886" s="19" t="str">
        <f>IF(ISBLANK(LeaveTracker[[#This Row],[Employee Name]]),"-----",VLOOKUP(LeaveTracker[[#This Row],[Employee Name]],'List of Employees'!$B$4:$H$767,7))</f>
        <v>NUTRITION OFFICE</v>
      </c>
      <c r="F9886" s="66" t="str">
        <f>IF(ISBLANK(LeaveTracker[[#This Row],[Employee Name]]),"-----",VLOOKUP(LeaveTracker[[#This Row],[Employee Name]],'List of Employees'!$B$4:$H$767,6))</f>
        <v>PERMANENT</v>
      </c>
      <c r="G9886" s="24">
        <v>45293</v>
      </c>
      <c r="H9886" s="24">
        <v>45295</v>
      </c>
      <c r="I9886" s="20" t="s">
        <v>297</v>
      </c>
      <c r="J9886" s="42" t="s">
        <v>1000</v>
      </c>
      <c r="K9886" s="57" t="str">
        <f ca="1">LeaveTracker[[#This Row],[Days]]&amp;" "&amp;LeaveTracker[[#This Row],[Type of Leave]]</f>
        <v>3 OTHER</v>
      </c>
      <c r="L9886" s="23">
        <f ca="1">NETWORKDAYS(LeaveTracker[[#This Row],[Start Date]],LeaveTracker[[#This Row],[End Date]],lstHolidays)</f>
        <v>3</v>
      </c>
      <c r="M9886" s="27"/>
    </row>
    <row r="9887" spans="1:13" ht="30" customHeight="1" x14ac:dyDescent="0.3">
      <c r="A9887" s="27">
        <f t="shared" si="126"/>
        <v>5591</v>
      </c>
      <c r="B9887" s="31">
        <v>45301</v>
      </c>
      <c r="C9887" s="31">
        <v>45295</v>
      </c>
      <c r="D9887" s="19" t="s">
        <v>2252</v>
      </c>
      <c r="E9887" s="19" t="str">
        <f>IF(ISBLANK(LeaveTracker[[#This Row],[Employee Name]]),"-----",VLOOKUP(LeaveTracker[[#This Row],[Employee Name]],'List of Employees'!$B$4:$H$767,7))</f>
        <v>CHO</v>
      </c>
      <c r="F9887" s="66" t="str">
        <f>IF(ISBLANK(LeaveTracker[[#This Row],[Employee Name]]),"-----",VLOOKUP(LeaveTracker[[#This Row],[Employee Name]],'List of Employees'!$B$4:$H$767,6))</f>
        <v>PERMANENT</v>
      </c>
      <c r="G9887" s="24">
        <v>45293</v>
      </c>
      <c r="H9887" s="24">
        <v>45293</v>
      </c>
      <c r="I9887" s="20" t="s">
        <v>81</v>
      </c>
      <c r="K9887" s="57" t="str">
        <f ca="1">LeaveTracker[[#This Row],[Days]]&amp;" "&amp;LeaveTracker[[#This Row],[Type of Leave]]</f>
        <v>1 SL</v>
      </c>
      <c r="L9887" s="23">
        <f ca="1">NETWORKDAYS(LeaveTracker[[#This Row],[Start Date]],LeaveTracker[[#This Row],[End Date]],lstHolidays)</f>
        <v>1</v>
      </c>
      <c r="M9887" s="27"/>
    </row>
    <row r="9888" spans="1:13" ht="30" customHeight="1" x14ac:dyDescent="0.3">
      <c r="A9888" s="27">
        <f t="shared" si="126"/>
        <v>5592</v>
      </c>
      <c r="B9888" s="31">
        <v>45301</v>
      </c>
      <c r="C9888" s="31">
        <v>45293</v>
      </c>
      <c r="D9888" s="19" t="s">
        <v>136</v>
      </c>
      <c r="E9888" s="19" t="str">
        <f>IF(ISBLANK(LeaveTracker[[#This Row],[Employee Name]]),"-----",VLOOKUP(LeaveTracker[[#This Row],[Employee Name]],'List of Employees'!$B$4:$H$767,7))</f>
        <v>CHO</v>
      </c>
      <c r="F9888" s="66" t="str">
        <f>IF(ISBLANK(LeaveTracker[[#This Row],[Employee Name]]),"-----",VLOOKUP(LeaveTracker[[#This Row],[Employee Name]],'List of Employees'!$B$4:$H$767,6))</f>
        <v>PERMANENT</v>
      </c>
      <c r="G9888" s="24">
        <v>45289</v>
      </c>
      <c r="H9888" s="24">
        <v>45289</v>
      </c>
      <c r="I9888" s="20" t="s">
        <v>81</v>
      </c>
      <c r="K9888" s="57" t="str">
        <f ca="1">LeaveTracker[[#This Row],[Days]]&amp;" "&amp;LeaveTracker[[#This Row],[Type of Leave]]</f>
        <v>1 SL</v>
      </c>
      <c r="L9888" s="23">
        <f ca="1">NETWORKDAYS(LeaveTracker[[#This Row],[Start Date]],LeaveTracker[[#This Row],[End Date]],lstHolidays)</f>
        <v>1</v>
      </c>
      <c r="M9888" s="27"/>
    </row>
    <row r="9889" spans="1:13" ht="30" customHeight="1" x14ac:dyDescent="0.3">
      <c r="A9889" s="27">
        <f t="shared" si="126"/>
        <v>5593</v>
      </c>
      <c r="B9889" s="31">
        <v>45301</v>
      </c>
      <c r="C9889" s="31">
        <v>45295</v>
      </c>
      <c r="D9889" s="19" t="s">
        <v>1938</v>
      </c>
      <c r="E9889" s="19" t="str">
        <f>IF(ISBLANK(LeaveTracker[[#This Row],[Employee Name]]),"-----",VLOOKUP(LeaveTracker[[#This Row],[Employee Name]],'List of Employees'!$B$4:$H$767,7))</f>
        <v>CHO</v>
      </c>
      <c r="F9889" s="66" t="str">
        <f>IF(ISBLANK(LeaveTracker[[#This Row],[Employee Name]]),"-----",VLOOKUP(LeaveTracker[[#This Row],[Employee Name]],'List of Employees'!$B$4:$H$767,6))</f>
        <v>CASUAL</v>
      </c>
      <c r="G9889" s="24">
        <v>45294</v>
      </c>
      <c r="H9889" s="24">
        <v>45294</v>
      </c>
      <c r="I9889" s="20" t="s">
        <v>81</v>
      </c>
      <c r="K9889" s="57" t="str">
        <f ca="1">LeaveTracker[[#This Row],[Days]]&amp;" "&amp;LeaveTracker[[#This Row],[Type of Leave]]</f>
        <v>1 SL</v>
      </c>
      <c r="L9889" s="23">
        <f ca="1">NETWORKDAYS(LeaveTracker[[#This Row],[Start Date]],LeaveTracker[[#This Row],[End Date]],lstHolidays)</f>
        <v>1</v>
      </c>
      <c r="M9889" s="27"/>
    </row>
    <row r="9890" spans="1:13" ht="30" customHeight="1" x14ac:dyDescent="0.3">
      <c r="A9890" s="27">
        <f t="shared" si="126"/>
        <v>5594</v>
      </c>
      <c r="B9890" s="31">
        <v>45301</v>
      </c>
      <c r="C9890" s="31">
        <v>45293</v>
      </c>
      <c r="D9890" s="19" t="s">
        <v>2299</v>
      </c>
      <c r="E9890" s="19" t="str">
        <f>IF(ISBLANK(LeaveTracker[[#This Row],[Employee Name]]),"-----",VLOOKUP(LeaveTracker[[#This Row],[Employee Name]],'List of Employees'!$B$4:$H$767,7))</f>
        <v>CHO</v>
      </c>
      <c r="F9890" s="66" t="str">
        <f>IF(ISBLANK(LeaveTracker[[#This Row],[Employee Name]]),"-----",VLOOKUP(LeaveTracker[[#This Row],[Employee Name]],'List of Employees'!$B$4:$H$767,6))</f>
        <v>PERMANENT</v>
      </c>
      <c r="G9890" s="24">
        <v>45300</v>
      </c>
      <c r="H9890" s="24">
        <v>45300</v>
      </c>
      <c r="I9890" s="20" t="s">
        <v>82</v>
      </c>
      <c r="K9890" s="57" t="str">
        <f ca="1">LeaveTracker[[#This Row],[Days]]&amp;" "&amp;LeaveTracker[[#This Row],[Type of Leave]]</f>
        <v>1 VL</v>
      </c>
      <c r="L9890" s="23">
        <f ca="1">NETWORKDAYS(LeaveTracker[[#This Row],[Start Date]],LeaveTracker[[#This Row],[End Date]],lstHolidays)</f>
        <v>1</v>
      </c>
      <c r="M9890" s="27"/>
    </row>
    <row r="9891" spans="1:13" ht="30" customHeight="1" x14ac:dyDescent="0.3">
      <c r="A9891" s="27">
        <f t="shared" si="126"/>
        <v>5595</v>
      </c>
      <c r="B9891" s="31">
        <v>45301</v>
      </c>
      <c r="C9891" s="31">
        <v>45294</v>
      </c>
      <c r="D9891" s="19" t="s">
        <v>1918</v>
      </c>
      <c r="E9891" s="19" t="str">
        <f>IF(ISBLANK(LeaveTracker[[#This Row],[Employee Name]]),"-----",VLOOKUP(LeaveTracker[[#This Row],[Employee Name]],'List of Employees'!$B$4:$H$767,7))</f>
        <v>HOUSING</v>
      </c>
      <c r="F9891" s="66" t="str">
        <f>IF(ISBLANK(LeaveTracker[[#This Row],[Employee Name]]),"-----",VLOOKUP(LeaveTracker[[#This Row],[Employee Name]],'List of Employees'!$B$4:$H$767,6))</f>
        <v>CASUAL</v>
      </c>
      <c r="G9891" s="21">
        <v>45287</v>
      </c>
      <c r="H9891" s="24">
        <v>45287</v>
      </c>
      <c r="I9891" s="20" t="s">
        <v>81</v>
      </c>
      <c r="K9891" s="57" t="str">
        <f ca="1">LeaveTracker[[#This Row],[Days]]&amp;" "&amp;LeaveTracker[[#This Row],[Type of Leave]]</f>
        <v>1 SL</v>
      </c>
      <c r="L9891" s="23">
        <f ca="1">NETWORKDAYS(LeaveTracker[[#This Row],[Start Date]],LeaveTracker[[#This Row],[End Date]],lstHolidays)</f>
        <v>1</v>
      </c>
      <c r="M9891" s="27"/>
    </row>
    <row r="9892" spans="1:13" ht="30" customHeight="1" x14ac:dyDescent="0.3">
      <c r="A9892" s="27">
        <f t="shared" si="126"/>
        <v>5596</v>
      </c>
      <c r="B9892" s="31">
        <v>45301</v>
      </c>
      <c r="C9892" s="31">
        <v>45294</v>
      </c>
      <c r="D9892" s="19" t="s">
        <v>1918</v>
      </c>
      <c r="E9892" s="19" t="str">
        <f>IF(ISBLANK(LeaveTracker[[#This Row],[Employee Name]]),"-----",VLOOKUP(LeaveTracker[[#This Row],[Employee Name]],'List of Employees'!$B$4:$H$767,7))</f>
        <v>HOUSING</v>
      </c>
      <c r="F9892" s="66" t="str">
        <f>IF(ISBLANK(LeaveTracker[[#This Row],[Employee Name]]),"-----",VLOOKUP(LeaveTracker[[#This Row],[Employee Name]],'List of Employees'!$B$4:$H$767,6))</f>
        <v>CASUAL</v>
      </c>
      <c r="G9892" s="24">
        <v>45282</v>
      </c>
      <c r="H9892" s="24">
        <v>45282</v>
      </c>
      <c r="I9892" s="20" t="s">
        <v>81</v>
      </c>
      <c r="K9892" s="57" t="str">
        <f ca="1">LeaveTracker[[#This Row],[Days]]&amp;" "&amp;LeaveTracker[[#This Row],[Type of Leave]]</f>
        <v>1 SL</v>
      </c>
      <c r="L9892" s="23">
        <f ca="1">NETWORKDAYS(LeaveTracker[[#This Row],[Start Date]],LeaveTracker[[#This Row],[End Date]],lstHolidays)</f>
        <v>1</v>
      </c>
      <c r="M9892" s="27"/>
    </row>
    <row r="9893" spans="1:13" ht="30" customHeight="1" x14ac:dyDescent="0.3">
      <c r="A9893" s="27">
        <f t="shared" si="126"/>
        <v>5597</v>
      </c>
      <c r="B9893" s="31">
        <v>45301</v>
      </c>
      <c r="C9893" s="31">
        <v>45294</v>
      </c>
      <c r="D9893" s="19" t="s">
        <v>147</v>
      </c>
      <c r="E9893" s="19" t="str">
        <f>IF(ISBLANK(LeaveTracker[[#This Row],[Employee Name]]),"-----",VLOOKUP(LeaveTracker[[#This Row],[Employee Name]],'List of Employees'!$B$4:$H$767,7))</f>
        <v>CPDO</v>
      </c>
      <c r="F9893" s="66" t="str">
        <f>IF(ISBLANK(LeaveTracker[[#This Row],[Employee Name]]),"-----",VLOOKUP(LeaveTracker[[#This Row],[Employee Name]],'List of Employees'!$B$4:$H$767,6))</f>
        <v>PERMANENT</v>
      </c>
      <c r="G9893" s="24">
        <v>45300</v>
      </c>
      <c r="H9893" s="24">
        <v>45300</v>
      </c>
      <c r="I9893" s="20" t="s">
        <v>297</v>
      </c>
      <c r="J9893" s="42" t="s">
        <v>1000</v>
      </c>
      <c r="K9893" s="57" t="str">
        <f ca="1">LeaveTracker[[#This Row],[Days]]&amp;" "&amp;LeaveTracker[[#This Row],[Type of Leave]]</f>
        <v>1 OTHER</v>
      </c>
      <c r="L9893" s="23">
        <f ca="1">NETWORKDAYS(LeaveTracker[[#This Row],[Start Date]],LeaveTracker[[#This Row],[End Date]],lstHolidays)</f>
        <v>1</v>
      </c>
      <c r="M9893" s="27"/>
    </row>
    <row r="9894" spans="1:13" ht="30" customHeight="1" x14ac:dyDescent="0.3">
      <c r="A9894" s="27">
        <f t="shared" si="126"/>
        <v>5598</v>
      </c>
      <c r="B9894" s="31">
        <v>45301</v>
      </c>
      <c r="C9894" s="31">
        <v>45296</v>
      </c>
      <c r="D9894" s="19" t="s">
        <v>366</v>
      </c>
      <c r="E9894" s="19" t="str">
        <f>IF(ISBLANK(LeaveTracker[[#This Row],[Employee Name]]),"-----",VLOOKUP(LeaveTracker[[#This Row],[Employee Name]],'List of Employees'!$B$4:$H$767,7))</f>
        <v>CCT</v>
      </c>
      <c r="F9894" s="66" t="str">
        <f>IF(ISBLANK(LeaveTracker[[#This Row],[Employee Name]]),"-----",VLOOKUP(LeaveTracker[[#This Row],[Employee Name]],'List of Employees'!$B$4:$H$767,6))</f>
        <v>PERMANENT</v>
      </c>
      <c r="G9894" s="24">
        <v>45295</v>
      </c>
      <c r="H9894" s="24">
        <v>45295</v>
      </c>
      <c r="I9894" s="20" t="s">
        <v>81</v>
      </c>
      <c r="K9894" s="57" t="str">
        <f ca="1">LeaveTracker[[#This Row],[Days]]&amp;" "&amp;LeaveTracker[[#This Row],[Type of Leave]]</f>
        <v>1 SL</v>
      </c>
      <c r="L9894" s="23">
        <f ca="1">NETWORKDAYS(LeaveTracker[[#This Row],[Start Date]],LeaveTracker[[#This Row],[End Date]],lstHolidays)</f>
        <v>1</v>
      </c>
      <c r="M9894" s="27"/>
    </row>
    <row r="9895" spans="1:13" ht="30" customHeight="1" x14ac:dyDescent="0.3">
      <c r="A9895" s="27">
        <f t="shared" si="126"/>
        <v>5599</v>
      </c>
      <c r="B9895" s="31">
        <v>45301</v>
      </c>
      <c r="C9895" s="31">
        <v>45282</v>
      </c>
      <c r="D9895" s="19" t="s">
        <v>577</v>
      </c>
      <c r="E9895" s="19" t="str">
        <f>IF(ISBLANK(LeaveTracker[[#This Row],[Employee Name]]),"-----",VLOOKUP(LeaveTracker[[#This Row],[Employee Name]],'List of Employees'!$B$4:$H$767,7))</f>
        <v>CCT</v>
      </c>
      <c r="F9895" s="66" t="str">
        <f>IF(ISBLANK(LeaveTracker[[#This Row],[Employee Name]]),"-----",VLOOKUP(LeaveTracker[[#This Row],[Employee Name]],'List of Employees'!$B$4:$H$767,6))</f>
        <v>PERMANENT</v>
      </c>
      <c r="G9895" s="24">
        <v>45271</v>
      </c>
      <c r="H9895" s="24">
        <v>45281</v>
      </c>
      <c r="I9895" s="20" t="s">
        <v>81</v>
      </c>
      <c r="K9895" s="57" t="str">
        <f ca="1">LeaveTracker[[#This Row],[Days]]&amp;" "&amp;LeaveTracker[[#This Row],[Type of Leave]]</f>
        <v>9 SL</v>
      </c>
      <c r="L9895" s="23">
        <f ca="1">NETWORKDAYS(LeaveTracker[[#This Row],[Start Date]],LeaveTracker[[#This Row],[End Date]],lstHolidays)</f>
        <v>9</v>
      </c>
      <c r="M9895" s="27"/>
    </row>
    <row r="9896" spans="1:13" ht="30" customHeight="1" x14ac:dyDescent="0.3">
      <c r="A9896" s="27">
        <f t="shared" si="126"/>
        <v>5600</v>
      </c>
      <c r="B9896" s="31">
        <v>45301</v>
      </c>
      <c r="C9896" s="31">
        <v>45296</v>
      </c>
      <c r="D9896" s="19" t="s">
        <v>2297</v>
      </c>
      <c r="E9896" s="19" t="str">
        <f>IF(ISBLANK(LeaveTracker[[#This Row],[Employee Name]]),"-----",VLOOKUP(LeaveTracker[[#This Row],[Employee Name]],'List of Employees'!$B$4:$H$767,7))</f>
        <v>TICC</v>
      </c>
      <c r="F9896" s="66" t="str">
        <f>IF(ISBLANK(LeaveTracker[[#This Row],[Employee Name]]),"-----",VLOOKUP(LeaveTracker[[#This Row],[Employee Name]],'List of Employees'!$B$4:$H$767,6))</f>
        <v>PERMANENT</v>
      </c>
      <c r="G9896" s="24">
        <v>45295</v>
      </c>
      <c r="H9896" s="24">
        <v>45295</v>
      </c>
      <c r="I9896" s="20" t="s">
        <v>82</v>
      </c>
      <c r="K9896" s="57" t="str">
        <f ca="1">LeaveTracker[[#This Row],[Days]]&amp;" "&amp;LeaveTracker[[#This Row],[Type of Leave]]</f>
        <v>1 VL</v>
      </c>
      <c r="L9896" s="23">
        <f ca="1">NETWORKDAYS(LeaveTracker[[#This Row],[Start Date]],LeaveTracker[[#This Row],[End Date]],lstHolidays)</f>
        <v>1</v>
      </c>
      <c r="M9896" s="27"/>
    </row>
    <row r="9897" spans="1:13" ht="30" customHeight="1" x14ac:dyDescent="0.3">
      <c r="A9897" s="27">
        <f t="shared" si="126"/>
        <v>5601</v>
      </c>
      <c r="B9897" s="31">
        <v>45301</v>
      </c>
      <c r="C9897" s="31">
        <v>45295</v>
      </c>
      <c r="D9897" s="19" t="s">
        <v>343</v>
      </c>
      <c r="E9897" s="19" t="str">
        <f>IF(ISBLANK(LeaveTracker[[#This Row],[Employee Name]]),"-----",VLOOKUP(LeaveTracker[[#This Row],[Employee Name]],'List of Employees'!$B$4:$H$767,7))</f>
        <v>ONT</v>
      </c>
      <c r="F9897" s="66" t="str">
        <f>IF(ISBLANK(LeaveTracker[[#This Row],[Employee Name]]),"-----",VLOOKUP(LeaveTracker[[#This Row],[Employee Name]],'List of Employees'!$B$4:$H$767,6))</f>
        <v>PERMANENT</v>
      </c>
      <c r="G9897" s="24">
        <v>45320</v>
      </c>
      <c r="H9897" s="24">
        <v>45324</v>
      </c>
      <c r="I9897" s="20" t="s">
        <v>82</v>
      </c>
      <c r="K9897" s="57" t="str">
        <f ca="1">LeaveTracker[[#This Row],[Days]]&amp;" "&amp;LeaveTracker[[#This Row],[Type of Leave]]</f>
        <v>5 VL</v>
      </c>
      <c r="L9897" s="23">
        <f ca="1">NETWORKDAYS(LeaveTracker[[#This Row],[Start Date]],LeaveTracker[[#This Row],[End Date]],lstHolidays)</f>
        <v>5</v>
      </c>
      <c r="M9897" s="27"/>
    </row>
    <row r="9898" spans="1:13" ht="30" customHeight="1" x14ac:dyDescent="0.3">
      <c r="A9898" s="27">
        <f t="shared" si="126"/>
        <v>5602</v>
      </c>
      <c r="B9898" s="31">
        <v>45301</v>
      </c>
      <c r="C9898" s="31">
        <v>45295</v>
      </c>
      <c r="D9898" s="19" t="s">
        <v>1854</v>
      </c>
      <c r="E9898" s="19" t="str">
        <f>IF(ISBLANK(LeaveTracker[[#This Row],[Employee Name]]),"-----",VLOOKUP(LeaveTracker[[#This Row],[Employee Name]],'List of Employees'!$B$4:$H$767,7))</f>
        <v>ONT</v>
      </c>
      <c r="F9898" s="66" t="str">
        <f>IF(ISBLANK(LeaveTracker[[#This Row],[Employee Name]]),"-----",VLOOKUP(LeaveTracker[[#This Row],[Employee Name]],'List of Employees'!$B$4:$H$767,6))</f>
        <v>CASUAL</v>
      </c>
      <c r="G9898" s="24">
        <v>45309</v>
      </c>
      <c r="H9898" s="24">
        <v>45309</v>
      </c>
      <c r="I9898" s="20" t="s">
        <v>297</v>
      </c>
      <c r="J9898" s="42" t="s">
        <v>1000</v>
      </c>
      <c r="K9898" s="57" t="str">
        <f ca="1">LeaveTracker[[#This Row],[Days]]&amp;" "&amp;LeaveTracker[[#This Row],[Type of Leave]]</f>
        <v>1 OTHER</v>
      </c>
      <c r="L9898" s="23">
        <f ca="1">NETWORKDAYS(LeaveTracker[[#This Row],[Start Date]],LeaveTracker[[#This Row],[End Date]],lstHolidays)</f>
        <v>1</v>
      </c>
      <c r="M9898" s="27"/>
    </row>
    <row r="9899" spans="1:13" ht="30" customHeight="1" x14ac:dyDescent="0.3">
      <c r="A9899" s="27">
        <f t="shared" si="126"/>
        <v>5603</v>
      </c>
      <c r="B9899" s="31">
        <v>45301</v>
      </c>
      <c r="C9899" s="31">
        <v>45294</v>
      </c>
      <c r="D9899" s="19" t="s">
        <v>685</v>
      </c>
      <c r="E9899" s="19">
        <f>IF(ISBLANK(LeaveTracker[[#This Row],[Employee Name]]),"-----",VLOOKUP(LeaveTracker[[#This Row],[Employee Name]],'List of Employees'!$B$4:$H$767,7))</f>
        <v>0</v>
      </c>
      <c r="F9899" s="66" t="str">
        <f>IF(ISBLANK(LeaveTracker[[#This Row],[Employee Name]]),"-----",VLOOKUP(LeaveTracker[[#This Row],[Employee Name]],'List of Employees'!$B$4:$H$767,6))</f>
        <v>JOBCON</v>
      </c>
      <c r="G9899" s="24">
        <v>45301</v>
      </c>
      <c r="H9899" s="24">
        <v>45303</v>
      </c>
      <c r="I9899" s="20" t="s">
        <v>82</v>
      </c>
      <c r="K9899" s="57" t="str">
        <f ca="1">LeaveTracker[[#This Row],[Days]]&amp;" "&amp;LeaveTracker[[#This Row],[Type of Leave]]</f>
        <v>3 VL</v>
      </c>
      <c r="L9899" s="23">
        <f ca="1">NETWORKDAYS(LeaveTracker[[#This Row],[Start Date]],LeaveTracker[[#This Row],[End Date]],lstHolidays)</f>
        <v>3</v>
      </c>
      <c r="M9899" s="27"/>
    </row>
    <row r="9900" spans="1:13" ht="30" customHeight="1" x14ac:dyDescent="0.3">
      <c r="A9900" s="27">
        <f t="shared" si="126"/>
        <v>5604</v>
      </c>
      <c r="B9900" s="31">
        <v>45301</v>
      </c>
      <c r="C9900" s="31">
        <v>45299</v>
      </c>
      <c r="D9900" s="19" t="s">
        <v>614</v>
      </c>
      <c r="E9900" s="19" t="s">
        <v>614</v>
      </c>
      <c r="F9900" s="66" t="str">
        <f>IF(ISBLANK(LeaveTracker[[#This Row],[Employee Name]]),"-----",VLOOKUP(LeaveTracker[[#This Row],[Employee Name]],'List of Employees'!$B$4:$H$767,6))</f>
        <v>PERMANENT</v>
      </c>
      <c r="G9900" s="24">
        <v>45300</v>
      </c>
      <c r="H9900" s="24">
        <v>45300</v>
      </c>
      <c r="I9900" s="20" t="s">
        <v>297</v>
      </c>
      <c r="J9900" s="42" t="s">
        <v>1000</v>
      </c>
      <c r="K9900" s="57" t="str">
        <f ca="1">LeaveTracker[[#This Row],[Days]]&amp;" "&amp;LeaveTracker[[#This Row],[Type of Leave]]</f>
        <v>1 OTHER</v>
      </c>
      <c r="L9900" s="23">
        <f ca="1">NETWORKDAYS(LeaveTracker[[#This Row],[Start Date]],LeaveTracker[[#This Row],[End Date]],lstHolidays)</f>
        <v>1</v>
      </c>
      <c r="M9900" s="27"/>
    </row>
    <row r="9901" spans="1:13" ht="30" customHeight="1" x14ac:dyDescent="0.3">
      <c r="A9901" s="27">
        <f t="shared" si="126"/>
        <v>5605</v>
      </c>
      <c r="B9901" s="31">
        <v>45301</v>
      </c>
      <c r="C9901" s="31">
        <v>45296</v>
      </c>
      <c r="D9901" s="19" t="s">
        <v>614</v>
      </c>
      <c r="E9901" s="19" t="str">
        <f>IF(ISBLANK(LeaveTracker[[#This Row],[Employee Name]]),"-----",VLOOKUP(LeaveTracker[[#This Row],[Employee Name]],'List of Employees'!$B$4:$H$767,7))</f>
        <v>CBO</v>
      </c>
      <c r="F9901" s="66" t="str">
        <f>IF(ISBLANK(LeaveTracker[[#This Row],[Employee Name]]),"-----",VLOOKUP(LeaveTracker[[#This Row],[Employee Name]],'List of Employees'!$B$4:$H$767,6))</f>
        <v>PERMANENT</v>
      </c>
      <c r="G9901" s="24">
        <v>45295</v>
      </c>
      <c r="H9901" s="24">
        <v>45295</v>
      </c>
      <c r="I9901" s="20" t="s">
        <v>81</v>
      </c>
      <c r="K9901" s="57" t="str">
        <f ca="1">LeaveTracker[[#This Row],[Days]]&amp;" "&amp;LeaveTracker[[#This Row],[Type of Leave]]</f>
        <v>1 SL</v>
      </c>
      <c r="L9901" s="23">
        <f ca="1">NETWORKDAYS(LeaveTracker[[#This Row],[Start Date]],LeaveTracker[[#This Row],[End Date]],lstHolidays)</f>
        <v>1</v>
      </c>
      <c r="M9901" s="27"/>
    </row>
    <row r="9902" spans="1:13" ht="30" customHeight="1" x14ac:dyDescent="0.3">
      <c r="A9902" s="27">
        <f t="shared" si="126"/>
        <v>5606</v>
      </c>
      <c r="B9902" s="31">
        <v>45301</v>
      </c>
      <c r="C9902" s="31">
        <v>45299</v>
      </c>
      <c r="D9902" s="19" t="s">
        <v>2368</v>
      </c>
      <c r="E9902" s="19" t="str">
        <f>IF(ISBLANK(LeaveTracker[[#This Row],[Employee Name]]),"-----",VLOOKUP(LeaveTracker[[#This Row],[Employee Name]],'List of Employees'!$B$4:$H$767,7))</f>
        <v>CHO</v>
      </c>
      <c r="F9902" s="66" t="str">
        <f>IF(ISBLANK(LeaveTracker[[#This Row],[Employee Name]]),"-----",VLOOKUP(LeaveTracker[[#This Row],[Employee Name]],'List of Employees'!$B$4:$H$767,6))</f>
        <v>JOBCON</v>
      </c>
      <c r="G9902" s="24">
        <v>45293</v>
      </c>
      <c r="H9902" s="24">
        <v>45296</v>
      </c>
      <c r="I9902" s="20" t="s">
        <v>81</v>
      </c>
      <c r="K9902" s="57" t="str">
        <f ca="1">LeaveTracker[[#This Row],[Days]]&amp;" "&amp;LeaveTracker[[#This Row],[Type of Leave]]</f>
        <v>4 SL</v>
      </c>
      <c r="L9902" s="23">
        <f ca="1">NETWORKDAYS(LeaveTracker[[#This Row],[Start Date]],LeaveTracker[[#This Row],[End Date]],lstHolidays)</f>
        <v>4</v>
      </c>
      <c r="M9902" s="27"/>
    </row>
    <row r="9903" spans="1:13" ht="30" customHeight="1" x14ac:dyDescent="0.3">
      <c r="A9903" s="27">
        <f t="shared" si="126"/>
        <v>5607</v>
      </c>
      <c r="B9903" s="31">
        <v>45301</v>
      </c>
      <c r="C9903" s="31">
        <v>45300</v>
      </c>
      <c r="D9903" s="19" t="s">
        <v>1789</v>
      </c>
      <c r="E9903" s="19" t="str">
        <f>IF(ISBLANK(LeaveTracker[[#This Row],[Employee Name]]),"-----",VLOOKUP(LeaveTracker[[#This Row],[Employee Name]],'List of Employees'!$B$4:$H$767,7))</f>
        <v>CENRO</v>
      </c>
      <c r="F9903" s="66" t="str">
        <f>IF(ISBLANK(LeaveTracker[[#This Row],[Employee Name]]),"-----",VLOOKUP(LeaveTracker[[#This Row],[Employee Name]],'List of Employees'!$B$4:$H$767,6))</f>
        <v>CASUAL</v>
      </c>
      <c r="G9903" s="24">
        <v>45301</v>
      </c>
      <c r="H9903" s="24">
        <v>45301</v>
      </c>
      <c r="I9903" s="20" t="s">
        <v>297</v>
      </c>
      <c r="J9903" s="42" t="s">
        <v>1000</v>
      </c>
      <c r="K9903" s="57" t="str">
        <f ca="1">LeaveTracker[[#This Row],[Days]]&amp;" "&amp;LeaveTracker[[#This Row],[Type of Leave]]</f>
        <v>1 OTHER</v>
      </c>
      <c r="L9903" s="23">
        <f ca="1">NETWORKDAYS(LeaveTracker[[#This Row],[Start Date]],LeaveTracker[[#This Row],[End Date]],lstHolidays)</f>
        <v>1</v>
      </c>
      <c r="M9903" s="27"/>
    </row>
    <row r="9904" spans="1:13" ht="30" customHeight="1" x14ac:dyDescent="0.3">
      <c r="A9904" s="27">
        <f t="shared" si="126"/>
        <v>5608</v>
      </c>
      <c r="B9904" s="31">
        <v>45301</v>
      </c>
      <c r="C9904" s="31">
        <v>45299</v>
      </c>
      <c r="D9904" s="19" t="s">
        <v>2569</v>
      </c>
      <c r="E9904" s="19" t="str">
        <f>IF(ISBLANK(LeaveTracker[[#This Row],[Employee Name]]),"-----",VLOOKUP(LeaveTracker[[#This Row],[Employee Name]],'List of Employees'!$B$4:$H$767,7))</f>
        <v>CENRO</v>
      </c>
      <c r="F9904" s="66" t="str">
        <f>IF(ISBLANK(LeaveTracker[[#This Row],[Employee Name]]),"-----",VLOOKUP(LeaveTracker[[#This Row],[Employee Name]],'List of Employees'!$B$4:$H$767,6))</f>
        <v>CASUAL</v>
      </c>
      <c r="G9904" s="24">
        <v>45307</v>
      </c>
      <c r="H9904" s="24">
        <v>45310</v>
      </c>
      <c r="I9904" s="20" t="s">
        <v>82</v>
      </c>
      <c r="K9904" s="57" t="str">
        <f ca="1">LeaveTracker[[#This Row],[Days]]&amp;" "&amp;LeaveTracker[[#This Row],[Type of Leave]]</f>
        <v>4 VL</v>
      </c>
      <c r="L9904" s="23">
        <f ca="1">NETWORKDAYS(LeaveTracker[[#This Row],[Start Date]],LeaveTracker[[#This Row],[End Date]],lstHolidays)</f>
        <v>4</v>
      </c>
      <c r="M9904" s="27"/>
    </row>
    <row r="9905" spans="1:13" ht="30" customHeight="1" x14ac:dyDescent="0.3">
      <c r="A9905" s="27">
        <f t="shared" si="126"/>
        <v>5609</v>
      </c>
      <c r="B9905" s="31">
        <v>45301</v>
      </c>
      <c r="C9905" s="31">
        <v>45285</v>
      </c>
      <c r="D9905" s="19" t="s">
        <v>2186</v>
      </c>
      <c r="E9905" s="19" t="str">
        <f>IF(ISBLANK(LeaveTracker[[#This Row],[Employee Name]]),"-----",VLOOKUP(LeaveTracker[[#This Row],[Employee Name]],'List of Employees'!$B$4:$H$767,7))</f>
        <v>OSPITAL NG TAGAYTAY</v>
      </c>
      <c r="F9905" s="66" t="str">
        <f>IF(ISBLANK(LeaveTracker[[#This Row],[Employee Name]]),"-----",VLOOKUP(LeaveTracker[[#This Row],[Employee Name]],'List of Employees'!$B$4:$H$767,6))</f>
        <v>PERMANENT</v>
      </c>
      <c r="G9905" s="24">
        <v>45278</v>
      </c>
      <c r="H9905" s="24">
        <v>45278</v>
      </c>
      <c r="I9905" s="20" t="s">
        <v>81</v>
      </c>
      <c r="K9905" s="57" t="str">
        <f ca="1">LeaveTracker[[#This Row],[Days]]&amp;" "&amp;LeaveTracker[[#This Row],[Type of Leave]]</f>
        <v>1 SL</v>
      </c>
      <c r="L9905" s="23">
        <f ca="1">NETWORKDAYS(LeaveTracker[[#This Row],[Start Date]],LeaveTracker[[#This Row],[End Date]],lstHolidays)</f>
        <v>1</v>
      </c>
      <c r="M9905" s="27"/>
    </row>
    <row r="9906" spans="1:13" ht="30" customHeight="1" x14ac:dyDescent="0.3">
      <c r="A9906" s="27">
        <v>5609</v>
      </c>
      <c r="B9906" s="31">
        <v>45301</v>
      </c>
      <c r="C9906" s="31">
        <v>45285</v>
      </c>
      <c r="D9906" s="19" t="s">
        <v>2186</v>
      </c>
      <c r="E9906" s="19" t="str">
        <f>IF(ISBLANK(LeaveTracker[[#This Row],[Employee Name]]),"-----",VLOOKUP(LeaveTracker[[#This Row],[Employee Name]],'List of Employees'!$B$4:$H$767,7))</f>
        <v>OSPITAL NG TAGAYTAY</v>
      </c>
      <c r="F9906" s="66" t="str">
        <f>IF(ISBLANK(LeaveTracker[[#This Row],[Employee Name]]),"-----",VLOOKUP(LeaveTracker[[#This Row],[Employee Name]],'List of Employees'!$B$4:$H$767,6))</f>
        <v>PERMANENT</v>
      </c>
      <c r="G9906" s="24">
        <v>45281</v>
      </c>
      <c r="H9906" s="24">
        <v>45281</v>
      </c>
      <c r="I9906" s="20" t="s">
        <v>81</v>
      </c>
      <c r="K9906" s="57" t="str">
        <f ca="1">LeaveTracker[[#This Row],[Days]]&amp;" "&amp;LeaveTracker[[#This Row],[Type of Leave]]</f>
        <v>1 SL</v>
      </c>
      <c r="L9906" s="23">
        <f ca="1">NETWORKDAYS(LeaveTracker[[#This Row],[Start Date]],LeaveTracker[[#This Row],[End Date]],lstHolidays)</f>
        <v>1</v>
      </c>
      <c r="M9906" s="27"/>
    </row>
    <row r="9907" spans="1:13" ht="30" customHeight="1" x14ac:dyDescent="0.3">
      <c r="A9907" s="27">
        <v>5609</v>
      </c>
      <c r="B9907" s="31">
        <v>45301</v>
      </c>
      <c r="C9907" s="31">
        <v>45285</v>
      </c>
      <c r="D9907" s="19" t="s">
        <v>2186</v>
      </c>
      <c r="E9907" s="19" t="str">
        <f>IF(ISBLANK(LeaveTracker[[#This Row],[Employee Name]]),"-----",VLOOKUP(LeaveTracker[[#This Row],[Employee Name]],'List of Employees'!$B$4:$H$767,7))</f>
        <v>OSPITAL NG TAGAYTAY</v>
      </c>
      <c r="F9907" s="66" t="str">
        <f>IF(ISBLANK(LeaveTracker[[#This Row],[Employee Name]]),"-----",VLOOKUP(LeaveTracker[[#This Row],[Employee Name]],'List of Employees'!$B$4:$H$767,6))</f>
        <v>PERMANENT</v>
      </c>
      <c r="G9907" s="24">
        <v>45282</v>
      </c>
      <c r="H9907" s="24">
        <v>45282</v>
      </c>
      <c r="I9907" s="20" t="s">
        <v>81</v>
      </c>
      <c r="K9907" s="57" t="str">
        <f ca="1">LeaveTracker[[#This Row],[Days]]&amp;" "&amp;LeaveTracker[[#This Row],[Type of Leave]]</f>
        <v>1 SL</v>
      </c>
      <c r="L9907" s="23">
        <f ca="1">NETWORKDAYS(LeaveTracker[[#This Row],[Start Date]],LeaveTracker[[#This Row],[End Date]],lstHolidays)</f>
        <v>1</v>
      </c>
      <c r="M9907" s="27"/>
    </row>
    <row r="9908" spans="1:13" ht="30" customHeight="1" x14ac:dyDescent="0.3">
      <c r="A9908" s="27">
        <f>A9905+1</f>
        <v>5610</v>
      </c>
      <c r="B9908" s="31">
        <v>45301</v>
      </c>
      <c r="C9908" s="31">
        <v>45285</v>
      </c>
      <c r="D9908" s="19" t="s">
        <v>2186</v>
      </c>
      <c r="E9908" s="19" t="str">
        <f>IF(ISBLANK(LeaveTracker[[#This Row],[Employee Name]]),"-----",VLOOKUP(LeaveTracker[[#This Row],[Employee Name]],'List of Employees'!$B$4:$H$767,7))</f>
        <v>OSPITAL NG TAGAYTAY</v>
      </c>
      <c r="F9908" s="66" t="str">
        <f>IF(ISBLANK(LeaveTracker[[#This Row],[Employee Name]]),"-----",VLOOKUP(LeaveTracker[[#This Row],[Employee Name]],'List of Employees'!$B$4:$H$767,6))</f>
        <v>PERMANENT</v>
      </c>
      <c r="G9908" s="24">
        <v>45293</v>
      </c>
      <c r="H9908" s="24">
        <v>45293</v>
      </c>
      <c r="I9908" s="20" t="s">
        <v>297</v>
      </c>
      <c r="J9908" s="42" t="s">
        <v>1000</v>
      </c>
      <c r="K9908" s="57" t="str">
        <f ca="1">LeaveTracker[[#This Row],[Days]]&amp;" "&amp;LeaveTracker[[#This Row],[Type of Leave]]</f>
        <v>1 OTHER</v>
      </c>
      <c r="L9908" s="23">
        <f ca="1">NETWORKDAYS(LeaveTracker[[#This Row],[Start Date]],LeaveTracker[[#This Row],[End Date]],lstHolidays)</f>
        <v>1</v>
      </c>
      <c r="M9908" s="27"/>
    </row>
    <row r="9909" spans="1:13" ht="30" customHeight="1" x14ac:dyDescent="0.3">
      <c r="A9909" s="27">
        <f>A9908+1</f>
        <v>5611</v>
      </c>
      <c r="B9909" s="31">
        <v>45301</v>
      </c>
      <c r="C9909" s="31">
        <v>45296</v>
      </c>
      <c r="D9909" s="19" t="s">
        <v>837</v>
      </c>
      <c r="E9909" s="19" t="str">
        <f>IF(ISBLANK(LeaveTracker[[#This Row],[Employee Name]]),"-----",VLOOKUP(LeaveTracker[[#This Row],[Employee Name]],'List of Employees'!$B$4:$H$767,7))</f>
        <v>CEO</v>
      </c>
      <c r="F9909" s="66" t="str">
        <f>IF(ISBLANK(LeaveTracker[[#This Row],[Employee Name]]),"-----",VLOOKUP(LeaveTracker[[#This Row],[Employee Name]],'List of Employees'!$B$4:$H$767,6))</f>
        <v>PERMANENT</v>
      </c>
      <c r="G9909" s="24">
        <v>45295</v>
      </c>
      <c r="H9909" s="24">
        <v>45295</v>
      </c>
      <c r="I9909" s="20" t="s">
        <v>297</v>
      </c>
      <c r="J9909" s="42" t="s">
        <v>1000</v>
      </c>
      <c r="K9909" s="57" t="str">
        <f ca="1">LeaveTracker[[#This Row],[Days]]&amp;" "&amp;LeaveTracker[[#This Row],[Type of Leave]]</f>
        <v>1 OTHER</v>
      </c>
      <c r="L9909" s="23">
        <f ca="1">NETWORKDAYS(LeaveTracker[[#This Row],[Start Date]],LeaveTracker[[#This Row],[End Date]],lstHolidays)</f>
        <v>1</v>
      </c>
      <c r="M9909" s="27"/>
    </row>
    <row r="9910" spans="1:13" ht="30" customHeight="1" x14ac:dyDescent="0.3">
      <c r="A9910" s="27">
        <f t="shared" si="126"/>
        <v>5612</v>
      </c>
      <c r="B9910" s="31">
        <v>45301</v>
      </c>
      <c r="C9910" s="31">
        <v>45295</v>
      </c>
      <c r="D9910" s="19" t="s">
        <v>472</v>
      </c>
      <c r="E9910" s="19" t="str">
        <f>IF(ISBLANK(LeaveTracker[[#This Row],[Employee Name]]),"-----",VLOOKUP(LeaveTracker[[#This Row],[Employee Name]],'List of Employees'!$B$4:$H$767,7))</f>
        <v>PIO</v>
      </c>
      <c r="F9910" s="66" t="str">
        <f>IF(ISBLANK(LeaveTracker[[#This Row],[Employee Name]]),"-----",VLOOKUP(LeaveTracker[[#This Row],[Employee Name]],'List of Employees'!$B$4:$H$767,6))</f>
        <v>PERMANENT</v>
      </c>
      <c r="G9910" s="24">
        <v>45293</v>
      </c>
      <c r="H9910" s="24">
        <v>45294</v>
      </c>
      <c r="I9910" s="20" t="s">
        <v>81</v>
      </c>
      <c r="K9910" s="57" t="str">
        <f ca="1">LeaveTracker[[#This Row],[Days]]&amp;" "&amp;LeaveTracker[[#This Row],[Type of Leave]]</f>
        <v>2 SL</v>
      </c>
      <c r="L9910" s="23">
        <f ca="1">NETWORKDAYS(LeaveTracker[[#This Row],[Start Date]],LeaveTracker[[#This Row],[End Date]],lstHolidays)</f>
        <v>2</v>
      </c>
      <c r="M9910" s="27"/>
    </row>
    <row r="9911" spans="1:13" ht="30" customHeight="1" x14ac:dyDescent="0.3">
      <c r="A9911" s="27">
        <f t="shared" si="126"/>
        <v>5613</v>
      </c>
      <c r="B9911" s="31">
        <v>45301</v>
      </c>
      <c r="C9911" s="31">
        <v>45295</v>
      </c>
      <c r="D9911" s="19" t="s">
        <v>472</v>
      </c>
      <c r="E9911" s="19" t="str">
        <f>IF(ISBLANK(LeaveTracker[[#This Row],[Employee Name]]),"-----",VLOOKUP(LeaveTracker[[#This Row],[Employee Name]],'List of Employees'!$B$4:$H$767,7))</f>
        <v>PIO</v>
      </c>
      <c r="F9911" s="66" t="str">
        <f>IF(ISBLANK(LeaveTracker[[#This Row],[Employee Name]]),"-----",VLOOKUP(LeaveTracker[[#This Row],[Employee Name]],'List of Employees'!$B$4:$H$767,6))</f>
        <v>PERMANENT</v>
      </c>
      <c r="G9911" s="24">
        <v>45320</v>
      </c>
      <c r="H9911" s="24">
        <v>45320</v>
      </c>
      <c r="I9911" s="20" t="s">
        <v>82</v>
      </c>
      <c r="K9911" s="57" t="str">
        <f ca="1">LeaveTracker[[#This Row],[Days]]&amp;" "&amp;LeaveTracker[[#This Row],[Type of Leave]]</f>
        <v>1 VL</v>
      </c>
      <c r="L9911" s="23">
        <f ca="1">NETWORKDAYS(LeaveTracker[[#This Row],[Start Date]],LeaveTracker[[#This Row],[End Date]],lstHolidays)</f>
        <v>1</v>
      </c>
      <c r="M9911" s="27"/>
    </row>
    <row r="9912" spans="1:13" ht="30" customHeight="1" x14ac:dyDescent="0.3">
      <c r="A9912" s="27">
        <f t="shared" si="126"/>
        <v>5614</v>
      </c>
      <c r="B9912" s="31">
        <v>45301</v>
      </c>
      <c r="C9912" s="31">
        <v>45295</v>
      </c>
      <c r="D9912" s="19" t="s">
        <v>121</v>
      </c>
      <c r="E9912" s="19" t="str">
        <f>IF(ISBLANK(LeaveTracker[[#This Row],[Employee Name]]),"-----",VLOOKUP(LeaveTracker[[#This Row],[Employee Name]],'List of Employees'!$B$4:$H$767,7))</f>
        <v>CHARACTER OFFICE</v>
      </c>
      <c r="F9912" s="66" t="str">
        <f>IF(ISBLANK(LeaveTracker[[#This Row],[Employee Name]]),"-----",VLOOKUP(LeaveTracker[[#This Row],[Employee Name]],'List of Employees'!$B$4:$H$767,6))</f>
        <v>PERMANENT</v>
      </c>
      <c r="G9912" s="24">
        <v>45294</v>
      </c>
      <c r="H9912" s="24">
        <v>45294</v>
      </c>
      <c r="I9912" s="20" t="s">
        <v>81</v>
      </c>
      <c r="K9912" s="57" t="str">
        <f ca="1">LeaveTracker[[#This Row],[Days]]&amp;" "&amp;LeaveTracker[[#This Row],[Type of Leave]]</f>
        <v>1 SL</v>
      </c>
      <c r="L9912" s="23">
        <f ca="1">NETWORKDAYS(LeaveTracker[[#This Row],[Start Date]],LeaveTracker[[#This Row],[End Date]],lstHolidays)</f>
        <v>1</v>
      </c>
      <c r="M9912" s="27"/>
    </row>
    <row r="9913" spans="1:13" ht="30" customHeight="1" x14ac:dyDescent="0.3">
      <c r="A9913" s="27">
        <f t="shared" si="126"/>
        <v>5615</v>
      </c>
      <c r="B9913" s="31">
        <v>45301</v>
      </c>
      <c r="C9913" s="31">
        <v>45295</v>
      </c>
      <c r="D9913" s="19" t="s">
        <v>1057</v>
      </c>
      <c r="E9913" s="19" t="str">
        <f>IF(ISBLANK(LeaveTracker[[#This Row],[Employee Name]]),"-----",VLOOKUP(LeaveTracker[[#This Row],[Employee Name]],'List of Employees'!$B$4:$H$767,7))</f>
        <v>CTO</v>
      </c>
      <c r="F9913" s="66" t="str">
        <f>IF(ISBLANK(LeaveTracker[[#This Row],[Employee Name]]),"-----",VLOOKUP(LeaveTracker[[#This Row],[Employee Name]],'List of Employees'!$B$4:$H$767,6))</f>
        <v>PERMANENT</v>
      </c>
      <c r="G9913" s="24">
        <v>45293</v>
      </c>
      <c r="H9913" s="24">
        <v>45293</v>
      </c>
      <c r="I9913" s="20" t="s">
        <v>81</v>
      </c>
      <c r="K9913" s="57" t="str">
        <f ca="1">LeaveTracker[[#This Row],[Days]]&amp;" "&amp;LeaveTracker[[#This Row],[Type of Leave]]</f>
        <v>1 SL</v>
      </c>
      <c r="L9913" s="23">
        <f ca="1">NETWORKDAYS(LeaveTracker[[#This Row],[Start Date]],LeaveTracker[[#This Row],[End Date]],lstHolidays)</f>
        <v>1</v>
      </c>
      <c r="M9913" s="27"/>
    </row>
    <row r="9914" spans="1:13" ht="30" customHeight="1" x14ac:dyDescent="0.3">
      <c r="A9914" s="27">
        <f t="shared" si="126"/>
        <v>5616</v>
      </c>
      <c r="B9914" s="31">
        <v>45301</v>
      </c>
      <c r="C9914" s="31">
        <v>45289</v>
      </c>
      <c r="D9914" s="19" t="s">
        <v>1304</v>
      </c>
      <c r="E9914" s="19" t="str">
        <f>IF(ISBLANK(LeaveTracker[[#This Row],[Employee Name]]),"-----",VLOOKUP(LeaveTracker[[#This Row],[Employee Name]],'List of Employees'!$B$4:$H$767,7))</f>
        <v>CTO</v>
      </c>
      <c r="F9914" s="66" t="str">
        <f>IF(ISBLANK(LeaveTracker[[#This Row],[Employee Name]]),"-----",VLOOKUP(LeaveTracker[[#This Row],[Employee Name]],'List of Employees'!$B$4:$H$767,6))</f>
        <v>PERMANENT</v>
      </c>
      <c r="G9914" s="24">
        <v>45294</v>
      </c>
      <c r="H9914" s="24">
        <v>45294</v>
      </c>
      <c r="I9914" s="20" t="s">
        <v>297</v>
      </c>
      <c r="J9914" s="42" t="s">
        <v>1000</v>
      </c>
      <c r="K9914" s="57" t="str">
        <f ca="1">LeaveTracker[[#This Row],[Days]]&amp;" "&amp;LeaveTracker[[#This Row],[Type of Leave]]</f>
        <v>1 OTHER</v>
      </c>
      <c r="L9914" s="23">
        <f ca="1">NETWORKDAYS(LeaveTracker[[#This Row],[Start Date]],LeaveTracker[[#This Row],[End Date]],lstHolidays)</f>
        <v>1</v>
      </c>
      <c r="M9914" s="27"/>
    </row>
    <row r="9915" spans="1:13" ht="30" customHeight="1" x14ac:dyDescent="0.3">
      <c r="A9915" s="27">
        <f t="shared" ref="A9915:A9977" si="127">A9914+1</f>
        <v>5617</v>
      </c>
      <c r="B9915" s="31">
        <v>45301</v>
      </c>
      <c r="C9915" s="31">
        <v>45295</v>
      </c>
      <c r="D9915" s="19" t="s">
        <v>421</v>
      </c>
      <c r="E9915" s="19" t="str">
        <f>IF(ISBLANK(LeaveTracker[[#This Row],[Employee Name]]),"-----",VLOOKUP(LeaveTracker[[#This Row],[Employee Name]],'List of Employees'!$B$4:$H$767,7))</f>
        <v>CTO</v>
      </c>
      <c r="F9915" s="66" t="str">
        <f>IF(ISBLANK(LeaveTracker[[#This Row],[Employee Name]]),"-----",VLOOKUP(LeaveTracker[[#This Row],[Employee Name]],'List of Employees'!$B$4:$H$767,6))</f>
        <v>PERMANENT</v>
      </c>
      <c r="G9915" s="24">
        <v>45296</v>
      </c>
      <c r="H9915" s="24">
        <v>45296</v>
      </c>
      <c r="I9915" s="20" t="s">
        <v>297</v>
      </c>
      <c r="J9915" s="42" t="s">
        <v>1000</v>
      </c>
      <c r="K9915" s="57" t="str">
        <f ca="1">LeaveTracker[[#This Row],[Days]]&amp;" "&amp;LeaveTracker[[#This Row],[Type of Leave]]</f>
        <v>1 OTHER</v>
      </c>
      <c r="L9915" s="23">
        <f ca="1">NETWORKDAYS(LeaveTracker[[#This Row],[Start Date]],LeaveTracker[[#This Row],[End Date]],lstHolidays)</f>
        <v>1</v>
      </c>
      <c r="M9915" s="27"/>
    </row>
    <row r="9916" spans="1:13" ht="30" customHeight="1" x14ac:dyDescent="0.3">
      <c r="A9916" s="27">
        <f t="shared" si="127"/>
        <v>5618</v>
      </c>
      <c r="B9916" s="31">
        <v>45301</v>
      </c>
      <c r="C9916" s="31">
        <v>45295</v>
      </c>
      <c r="D9916" s="19" t="s">
        <v>901</v>
      </c>
      <c r="E9916" s="19" t="str">
        <f>IF(ISBLANK(LeaveTracker[[#This Row],[Employee Name]]),"-----",VLOOKUP(LeaveTracker[[#This Row],[Employee Name]],'List of Employees'!$B$4:$H$767,7))</f>
        <v>CEO</v>
      </c>
      <c r="F9916" s="66" t="str">
        <f>IF(ISBLANK(LeaveTracker[[#This Row],[Employee Name]]),"-----",VLOOKUP(LeaveTracker[[#This Row],[Employee Name]],'List of Employees'!$B$4:$H$767,6))</f>
        <v>PERMANENT</v>
      </c>
      <c r="G9916" s="24">
        <v>45287</v>
      </c>
      <c r="H9916" s="24">
        <v>45289</v>
      </c>
      <c r="I9916" s="20" t="s">
        <v>81</v>
      </c>
      <c r="K9916" s="57" t="str">
        <f ca="1">LeaveTracker[[#This Row],[Days]]&amp;" "&amp;LeaveTracker[[#This Row],[Type of Leave]]</f>
        <v>3 SL</v>
      </c>
      <c r="L9916" s="23">
        <f ca="1">NETWORKDAYS(LeaveTracker[[#This Row],[Start Date]],LeaveTracker[[#This Row],[End Date]],lstHolidays)</f>
        <v>3</v>
      </c>
      <c r="M9916" s="27"/>
    </row>
    <row r="9917" spans="1:13" ht="30" customHeight="1" x14ac:dyDescent="0.3">
      <c r="A9917" s="27">
        <f t="shared" si="127"/>
        <v>5619</v>
      </c>
      <c r="B9917" s="31">
        <v>45301</v>
      </c>
      <c r="C9917" s="31">
        <v>45295</v>
      </c>
      <c r="D9917" s="19" t="s">
        <v>421</v>
      </c>
      <c r="E9917" s="19" t="str">
        <f>IF(ISBLANK(LeaveTracker[[#This Row],[Employee Name]]),"-----",VLOOKUP(LeaveTracker[[#This Row],[Employee Name]],'List of Employees'!$B$4:$H$767,7))</f>
        <v>CTO</v>
      </c>
      <c r="F9917" s="66" t="str">
        <f>IF(ISBLANK(LeaveTracker[[#This Row],[Employee Name]]),"-----",VLOOKUP(LeaveTracker[[#This Row],[Employee Name]],'List of Employees'!$B$4:$H$767,6))</f>
        <v>PERMANENT</v>
      </c>
      <c r="G9917" s="24">
        <v>45293</v>
      </c>
      <c r="H9917" s="24">
        <v>45293</v>
      </c>
      <c r="I9917" s="20" t="s">
        <v>81</v>
      </c>
      <c r="K9917" s="57" t="str">
        <f ca="1">LeaveTracker[[#This Row],[Days]]&amp;" "&amp;LeaveTracker[[#This Row],[Type of Leave]]</f>
        <v>1 SL</v>
      </c>
      <c r="L9917" s="23">
        <f ca="1">NETWORKDAYS(LeaveTracker[[#This Row],[Start Date]],LeaveTracker[[#This Row],[End Date]],lstHolidays)</f>
        <v>1</v>
      </c>
      <c r="M9917" s="27"/>
    </row>
    <row r="9918" spans="1:13" ht="30" customHeight="1" x14ac:dyDescent="0.3">
      <c r="A9918" s="27">
        <f t="shared" si="127"/>
        <v>5620</v>
      </c>
      <c r="B9918" s="31">
        <v>45301</v>
      </c>
      <c r="C9918" s="31">
        <v>45294</v>
      </c>
      <c r="D9918" s="19" t="s">
        <v>2366</v>
      </c>
      <c r="E9918" s="19" t="str">
        <f>IF(ISBLANK(LeaveTracker[[#This Row],[Employee Name]]),"-----",VLOOKUP(LeaveTracker[[#This Row],[Employee Name]],'List of Employees'!$B$4:$H$767,7))</f>
        <v xml:space="preserve">OFFICE OF THE SANGGUNIANG PANLUNGSOD </v>
      </c>
      <c r="F9918" s="66" t="str">
        <f>IF(ISBLANK(LeaveTracker[[#This Row],[Employee Name]]),"-----",VLOOKUP(LeaveTracker[[#This Row],[Employee Name]],'List of Employees'!$B$4:$H$767,6))</f>
        <v>PERMANENT</v>
      </c>
      <c r="G9918" s="24">
        <v>45296</v>
      </c>
      <c r="H9918" s="24">
        <v>45296</v>
      </c>
      <c r="I9918" s="20" t="s">
        <v>297</v>
      </c>
      <c r="J9918" s="42" t="s">
        <v>1000</v>
      </c>
      <c r="K9918" s="57" t="str">
        <f ca="1">LeaveTracker[[#This Row],[Days]]&amp;" "&amp;LeaveTracker[[#This Row],[Type of Leave]]</f>
        <v>1 OTHER</v>
      </c>
      <c r="L9918" s="23">
        <f ca="1">NETWORKDAYS(LeaveTracker[[#This Row],[Start Date]],LeaveTracker[[#This Row],[End Date]],lstHolidays)</f>
        <v>1</v>
      </c>
      <c r="M9918" s="27"/>
    </row>
    <row r="9919" spans="1:13" ht="30" customHeight="1" x14ac:dyDescent="0.3">
      <c r="A9919" s="27">
        <f t="shared" si="127"/>
        <v>5621</v>
      </c>
      <c r="B9919" s="31">
        <v>45301</v>
      </c>
      <c r="C9919" s="31">
        <v>45275</v>
      </c>
      <c r="D9919" s="19" t="s">
        <v>2373</v>
      </c>
      <c r="E9919" s="19" t="str">
        <f>IF(ISBLANK(LeaveTracker[[#This Row],[Employee Name]]),"-----",VLOOKUP(LeaveTracker[[#This Row],[Employee Name]],'List of Employees'!$B$4:$H$767,7))</f>
        <v>LCR</v>
      </c>
      <c r="F9919" s="66" t="str">
        <f>IF(ISBLANK(LeaveTracker[[#This Row],[Employee Name]]),"-----",VLOOKUP(LeaveTracker[[#This Row],[Employee Name]],'List of Employees'!$B$4:$H$767,6))</f>
        <v>CASUAL</v>
      </c>
      <c r="G9919" s="24">
        <v>45274</v>
      </c>
      <c r="H9919" s="24">
        <v>45274</v>
      </c>
      <c r="I9919" s="20" t="s">
        <v>81</v>
      </c>
      <c r="K9919" s="57" t="str">
        <f ca="1">LeaveTracker[[#This Row],[Days]]&amp;" "&amp;LeaveTracker[[#This Row],[Type of Leave]]</f>
        <v>1 SL</v>
      </c>
      <c r="L9919" s="23">
        <f ca="1">NETWORKDAYS(LeaveTracker[[#This Row],[Start Date]],LeaveTracker[[#This Row],[End Date]],lstHolidays)</f>
        <v>1</v>
      </c>
      <c r="M9919" s="27"/>
    </row>
    <row r="9920" spans="1:13" ht="30" customHeight="1" x14ac:dyDescent="0.3">
      <c r="A9920" s="27">
        <f t="shared" si="127"/>
        <v>5622</v>
      </c>
      <c r="B9920" s="31">
        <v>45301</v>
      </c>
      <c r="C9920" s="31">
        <v>45289</v>
      </c>
      <c r="D9920" s="19" t="s">
        <v>2373</v>
      </c>
      <c r="E9920" s="19" t="str">
        <f>IF(ISBLANK(LeaveTracker[[#This Row],[Employee Name]]),"-----",VLOOKUP(LeaveTracker[[#This Row],[Employee Name]],'List of Employees'!$B$4:$H$767,7))</f>
        <v>LCR</v>
      </c>
      <c r="F9920" s="66" t="str">
        <f>IF(ISBLANK(LeaveTracker[[#This Row],[Employee Name]]),"-----",VLOOKUP(LeaveTracker[[#This Row],[Employee Name]],'List of Employees'!$B$4:$H$767,6))</f>
        <v>CASUAL</v>
      </c>
      <c r="G9920" s="24">
        <v>45281</v>
      </c>
      <c r="H9920" s="24">
        <v>45282</v>
      </c>
      <c r="I9920" s="20" t="s">
        <v>82</v>
      </c>
      <c r="K9920" s="57" t="str">
        <f ca="1">LeaveTracker[[#This Row],[Days]]&amp;" "&amp;LeaveTracker[[#This Row],[Type of Leave]]</f>
        <v>2 VL</v>
      </c>
      <c r="L9920" s="23">
        <f ca="1">NETWORKDAYS(LeaveTracker[[#This Row],[Start Date]],LeaveTracker[[#This Row],[End Date]],lstHolidays)</f>
        <v>2</v>
      </c>
      <c r="M9920" s="27"/>
    </row>
    <row r="9921" spans="1:13" ht="30" customHeight="1" x14ac:dyDescent="0.3">
      <c r="A9921" s="27">
        <v>5622</v>
      </c>
      <c r="B9921" s="31">
        <v>45301</v>
      </c>
      <c r="C9921" s="31">
        <v>45289</v>
      </c>
      <c r="D9921" s="19" t="s">
        <v>2373</v>
      </c>
      <c r="E9921" s="19" t="str">
        <f>IF(ISBLANK(LeaveTracker[[#This Row],[Employee Name]]),"-----",VLOOKUP(LeaveTracker[[#This Row],[Employee Name]],'List of Employees'!$B$4:$H$767,7))</f>
        <v>LCR</v>
      </c>
      <c r="F9921" s="66" t="str">
        <f>IF(ISBLANK(LeaveTracker[[#This Row],[Employee Name]]),"-----",VLOOKUP(LeaveTracker[[#This Row],[Employee Name]],'List of Employees'!$B$4:$H$767,6))</f>
        <v>CASUAL</v>
      </c>
      <c r="G9921" s="24">
        <v>45287</v>
      </c>
      <c r="H9921" s="24">
        <v>45288</v>
      </c>
      <c r="I9921" s="20" t="s">
        <v>82</v>
      </c>
      <c r="K9921" s="57" t="str">
        <f ca="1">LeaveTracker[[#This Row],[Days]]&amp;" "&amp;LeaveTracker[[#This Row],[Type of Leave]]</f>
        <v>2 VL</v>
      </c>
      <c r="L9921" s="23">
        <f ca="1">NETWORKDAYS(LeaveTracker[[#This Row],[Start Date]],LeaveTracker[[#This Row],[End Date]],lstHolidays)</f>
        <v>2</v>
      </c>
      <c r="M9921" s="27"/>
    </row>
    <row r="9922" spans="1:13" ht="30" customHeight="1" x14ac:dyDescent="0.3">
      <c r="A9922" s="27">
        <f>A9920+1</f>
        <v>5623</v>
      </c>
      <c r="B9922" s="31">
        <v>45301</v>
      </c>
      <c r="C9922" s="31">
        <v>45293</v>
      </c>
      <c r="D9922" s="19" t="s">
        <v>1820</v>
      </c>
      <c r="E9922" s="19" t="str">
        <f>IF(ISBLANK(LeaveTracker[[#This Row],[Employee Name]]),"-----",VLOOKUP(LeaveTracker[[#This Row],[Employee Name]],'List of Employees'!$B$4:$H$767,7))</f>
        <v>SP</v>
      </c>
      <c r="F9922" s="66" t="str">
        <f>IF(ISBLANK(LeaveTracker[[#This Row],[Employee Name]]),"-----",VLOOKUP(LeaveTracker[[#This Row],[Employee Name]],'List of Employees'!$B$4:$H$767,6))</f>
        <v>CASUAL</v>
      </c>
      <c r="G9922" s="24">
        <v>45296</v>
      </c>
      <c r="H9922" s="24">
        <v>45296</v>
      </c>
      <c r="I9922" s="20" t="s">
        <v>82</v>
      </c>
      <c r="K9922" s="57" t="str">
        <f ca="1">LeaveTracker[[#This Row],[Days]]&amp;" "&amp;LeaveTracker[[#This Row],[Type of Leave]]</f>
        <v>1 VL</v>
      </c>
      <c r="L9922" s="23">
        <f ca="1">NETWORKDAYS(LeaveTracker[[#This Row],[Start Date]],LeaveTracker[[#This Row],[End Date]],lstHolidays)</f>
        <v>1</v>
      </c>
      <c r="M9922" s="27"/>
    </row>
    <row r="9923" spans="1:13" ht="30" customHeight="1" x14ac:dyDescent="0.3">
      <c r="A9923" s="27">
        <f t="shared" si="127"/>
        <v>5624</v>
      </c>
      <c r="B9923" s="31">
        <v>45301</v>
      </c>
      <c r="C9923" s="31">
        <v>45296</v>
      </c>
      <c r="D9923" s="19" t="s">
        <v>860</v>
      </c>
      <c r="E9923" s="19" t="str">
        <f>IF(ISBLANK(LeaveTracker[[#This Row],[Employee Name]]),"-----",VLOOKUP(LeaveTracker[[#This Row],[Employee Name]],'List of Employees'!$B$4:$H$767,7))</f>
        <v>ACCOUNTING</v>
      </c>
      <c r="F9923" s="66" t="str">
        <f>IF(ISBLANK(LeaveTracker[[#This Row],[Employee Name]]),"-----",VLOOKUP(LeaveTracker[[#This Row],[Employee Name]],'List of Employees'!$B$4:$H$767,6))</f>
        <v>PERMANENT</v>
      </c>
      <c r="G9923" s="24">
        <v>45295</v>
      </c>
      <c r="H9923" s="24">
        <v>45295</v>
      </c>
      <c r="I9923" s="20" t="s">
        <v>81</v>
      </c>
      <c r="K9923" s="57" t="str">
        <f ca="1">LeaveTracker[[#This Row],[Days]]&amp;" "&amp;LeaveTracker[[#This Row],[Type of Leave]]</f>
        <v>1 SL</v>
      </c>
      <c r="L9923" s="23">
        <f ca="1">NETWORKDAYS(LeaveTracker[[#This Row],[Start Date]],LeaveTracker[[#This Row],[End Date]],lstHolidays)</f>
        <v>1</v>
      </c>
      <c r="M9923" s="27"/>
    </row>
    <row r="9924" spans="1:13" ht="30" customHeight="1" x14ac:dyDescent="0.3">
      <c r="A9924" s="27">
        <f t="shared" si="127"/>
        <v>5625</v>
      </c>
      <c r="B9924" s="31">
        <v>45301</v>
      </c>
      <c r="C9924" s="31">
        <v>45296</v>
      </c>
      <c r="D9924" s="19" t="s">
        <v>1007</v>
      </c>
      <c r="E9924" s="19" t="str">
        <f>IF(ISBLANK(LeaveTracker[[#This Row],[Employee Name]]),"-----",VLOOKUP(LeaveTracker[[#This Row],[Employee Name]],'List of Employees'!$B$4:$H$767,7))</f>
        <v>ACCOUNTING</v>
      </c>
      <c r="F9924" s="66" t="str">
        <f>IF(ISBLANK(LeaveTracker[[#This Row],[Employee Name]]),"-----",VLOOKUP(LeaveTracker[[#This Row],[Employee Name]],'List of Employees'!$B$4:$H$767,6))</f>
        <v>PERMANENT</v>
      </c>
      <c r="G9924" s="24">
        <v>45295</v>
      </c>
      <c r="H9924" s="24">
        <v>45295</v>
      </c>
      <c r="I9924" s="20" t="s">
        <v>81</v>
      </c>
      <c r="K9924" s="57" t="str">
        <f ca="1">LeaveTracker[[#This Row],[Days]]&amp;" "&amp;LeaveTracker[[#This Row],[Type of Leave]]</f>
        <v>1 SL</v>
      </c>
      <c r="L9924" s="23">
        <f ca="1">NETWORKDAYS(LeaveTracker[[#This Row],[Start Date]],LeaveTracker[[#This Row],[End Date]],lstHolidays)</f>
        <v>1</v>
      </c>
      <c r="M9924" s="27"/>
    </row>
    <row r="9925" spans="1:13" ht="30" customHeight="1" x14ac:dyDescent="0.3">
      <c r="A9925" s="27">
        <f t="shared" si="127"/>
        <v>5626</v>
      </c>
      <c r="B9925" s="31">
        <v>45301</v>
      </c>
      <c r="C9925" s="31">
        <v>45295</v>
      </c>
      <c r="D9925" s="19" t="s">
        <v>1770</v>
      </c>
      <c r="E9925" s="19" t="str">
        <f>IF(ISBLANK(LeaveTracker[[#This Row],[Employee Name]]),"-----",VLOOKUP(LeaveTracker[[#This Row],[Employee Name]],'List of Employees'!$B$4:$H$767,7))</f>
        <v>SP</v>
      </c>
      <c r="F9925" s="66" t="str">
        <f>IF(ISBLANK(LeaveTracker[[#This Row],[Employee Name]]),"-----",VLOOKUP(LeaveTracker[[#This Row],[Employee Name]],'List of Employees'!$B$4:$H$767,6))</f>
        <v>CASUAL</v>
      </c>
      <c r="G9925" s="24">
        <v>45280</v>
      </c>
      <c r="H9925" s="24">
        <v>45280</v>
      </c>
      <c r="I9925" s="20" t="s">
        <v>81</v>
      </c>
      <c r="K9925" s="57" t="str">
        <f ca="1">LeaveTracker[[#This Row],[Days]]&amp;" "&amp;LeaveTracker[[#This Row],[Type of Leave]]</f>
        <v>1 SL</v>
      </c>
      <c r="L9925" s="23">
        <f ca="1">NETWORKDAYS(LeaveTracker[[#This Row],[Start Date]],LeaveTracker[[#This Row],[End Date]],lstHolidays)</f>
        <v>1</v>
      </c>
      <c r="M9925" s="27"/>
    </row>
    <row r="9926" spans="1:13" ht="30" customHeight="1" x14ac:dyDescent="0.3">
      <c r="A9926" s="27">
        <f t="shared" si="127"/>
        <v>5627</v>
      </c>
      <c r="B9926" s="31">
        <v>45301</v>
      </c>
      <c r="C9926" s="31">
        <v>45293</v>
      </c>
      <c r="D9926" s="19" t="s">
        <v>723</v>
      </c>
      <c r="E9926" s="19" t="str">
        <f>IF(ISBLANK(LeaveTracker[[#This Row],[Employee Name]]),"-----",VLOOKUP(LeaveTracker[[#This Row],[Employee Name]],'List of Employees'!$B$4:$H$767,7))</f>
        <v>SP</v>
      </c>
      <c r="F9926" s="66" t="str">
        <f>IF(ISBLANK(LeaveTracker[[#This Row],[Employee Name]]),"-----",VLOOKUP(LeaveTracker[[#This Row],[Employee Name]],'List of Employees'!$B$4:$H$767,6))</f>
        <v>PERMANENT</v>
      </c>
      <c r="G9926" s="24">
        <v>45289</v>
      </c>
      <c r="H9926" s="24">
        <v>45289</v>
      </c>
      <c r="I9926" s="20" t="s">
        <v>81</v>
      </c>
      <c r="K9926" s="57" t="str">
        <f ca="1">LeaveTracker[[#This Row],[Days]]&amp;" "&amp;LeaveTracker[[#This Row],[Type of Leave]]</f>
        <v>1 SL</v>
      </c>
      <c r="L9926" s="23">
        <f ca="1">NETWORKDAYS(LeaveTracker[[#This Row],[Start Date]],LeaveTracker[[#This Row],[End Date]],lstHolidays)</f>
        <v>1</v>
      </c>
      <c r="M9926" s="27"/>
    </row>
    <row r="9927" spans="1:13" ht="30" customHeight="1" x14ac:dyDescent="0.3">
      <c r="A9927" s="27">
        <f t="shared" si="127"/>
        <v>5628</v>
      </c>
      <c r="B9927" s="31">
        <v>45301</v>
      </c>
      <c r="C9927" s="31">
        <v>45288</v>
      </c>
      <c r="D9927" s="19" t="s">
        <v>2632</v>
      </c>
      <c r="E9927" s="19" t="str">
        <f>IF(ISBLANK(LeaveTracker[[#This Row],[Employee Name]]),"-----",VLOOKUP(LeaveTracker[[#This Row],[Employee Name]],'List of Employees'!$B$4:$H$767,7))</f>
        <v>CSU</v>
      </c>
      <c r="F9927" s="66" t="str">
        <f>IF(ISBLANK(LeaveTracker[[#This Row],[Employee Name]]),"-----",VLOOKUP(LeaveTracker[[#This Row],[Employee Name]],'List of Employees'!$B$4:$H$767,6))</f>
        <v>CASUAL</v>
      </c>
      <c r="G9927" s="24">
        <v>45295</v>
      </c>
      <c r="H9927" s="24">
        <v>45296</v>
      </c>
      <c r="I9927" s="20" t="s">
        <v>82</v>
      </c>
      <c r="K9927" s="57" t="str">
        <f ca="1">LeaveTracker[[#This Row],[Days]]&amp;" "&amp;LeaveTracker[[#This Row],[Type of Leave]]</f>
        <v>2 VL</v>
      </c>
      <c r="L9927" s="23">
        <f ca="1">NETWORKDAYS(LeaveTracker[[#This Row],[Start Date]],LeaveTracker[[#This Row],[End Date]],lstHolidays)</f>
        <v>2</v>
      </c>
      <c r="M9927" s="27"/>
    </row>
    <row r="9928" spans="1:13" ht="30" customHeight="1" x14ac:dyDescent="0.3">
      <c r="A9928" s="27">
        <f t="shared" si="127"/>
        <v>5629</v>
      </c>
      <c r="B9928" s="31">
        <v>45301</v>
      </c>
      <c r="C9928" s="31">
        <v>45289</v>
      </c>
      <c r="D9928" s="19" t="s">
        <v>2635</v>
      </c>
      <c r="E9928" s="19">
        <f>IF(ISBLANK(LeaveTracker[[#This Row],[Employee Name]]),"-----",VLOOKUP(LeaveTracker[[#This Row],[Employee Name]],'List of Employees'!$B$4:$H$767,7))</f>
        <v>0</v>
      </c>
      <c r="F9928" s="66" t="str">
        <f>IF(ISBLANK(LeaveTracker[[#This Row],[Employee Name]]),"-----",VLOOKUP(LeaveTracker[[#This Row],[Employee Name]],'List of Employees'!$B$4:$H$767,6))</f>
        <v>PERMANENT</v>
      </c>
      <c r="G9928" s="24">
        <v>45288</v>
      </c>
      <c r="H9928" s="24">
        <v>45289</v>
      </c>
      <c r="I9928" s="20" t="s">
        <v>297</v>
      </c>
      <c r="J9928" s="42" t="s">
        <v>1000</v>
      </c>
      <c r="K9928" s="57" t="str">
        <f ca="1">LeaveTracker[[#This Row],[Days]]&amp;" "&amp;LeaveTracker[[#This Row],[Type of Leave]]</f>
        <v>2 OTHER</v>
      </c>
      <c r="L9928" s="23">
        <f ca="1">NETWORKDAYS(LeaveTracker[[#This Row],[Start Date]],LeaveTracker[[#This Row],[End Date]],lstHolidays)</f>
        <v>2</v>
      </c>
      <c r="M9928" s="27"/>
    </row>
    <row r="9929" spans="1:13" ht="30" customHeight="1" x14ac:dyDescent="0.3">
      <c r="A9929" s="27">
        <f t="shared" si="127"/>
        <v>5630</v>
      </c>
      <c r="B9929" s="31">
        <v>45301</v>
      </c>
      <c r="C9929" s="31">
        <v>45300</v>
      </c>
      <c r="D9929" s="19" t="s">
        <v>2637</v>
      </c>
      <c r="E9929" s="19" t="str">
        <f>IF(ISBLANK(LeaveTracker[[#This Row],[Employee Name]]),"-----",VLOOKUP(LeaveTracker[[#This Row],[Employee Name]],'List of Employees'!$B$4:$H$767,7))</f>
        <v>ACCOUNTING</v>
      </c>
      <c r="F9929" s="66" t="str">
        <f>IF(ISBLANK(LeaveTracker[[#This Row],[Employee Name]]),"-----",VLOOKUP(LeaveTracker[[#This Row],[Employee Name]],'List of Employees'!$B$4:$H$767,6))</f>
        <v>PERMANENT</v>
      </c>
      <c r="G9929" s="24">
        <v>45299</v>
      </c>
      <c r="H9929" s="24">
        <v>45307</v>
      </c>
      <c r="I9929" s="20" t="s">
        <v>297</v>
      </c>
      <c r="J9929" s="42" t="s">
        <v>2638</v>
      </c>
      <c r="K9929" s="57" t="str">
        <f ca="1">LeaveTracker[[#This Row],[Days]]&amp;" "&amp;LeaveTracker[[#This Row],[Type of Leave]]</f>
        <v>7 OTHER</v>
      </c>
      <c r="L9929" s="23">
        <f ca="1">NETWORKDAYS(LeaveTracker[[#This Row],[Start Date]],LeaveTracker[[#This Row],[End Date]],lstHolidays)</f>
        <v>7</v>
      </c>
      <c r="M9929" s="27"/>
    </row>
    <row r="9930" spans="1:13" ht="30" customHeight="1" x14ac:dyDescent="0.3">
      <c r="A9930" s="27">
        <f t="shared" si="127"/>
        <v>5631</v>
      </c>
      <c r="B9930" s="31">
        <v>45306</v>
      </c>
      <c r="C9930" s="31">
        <v>45295</v>
      </c>
      <c r="D9930" s="19" t="s">
        <v>2646</v>
      </c>
      <c r="E9930" s="19" t="str">
        <f>IF(ISBLANK(LeaveTracker[[#This Row],[Employee Name]]),"-----",VLOOKUP(LeaveTracker[[#This Row],[Employee Name]],'List of Employees'!$B$4:$H$767,7))</f>
        <v>CHO</v>
      </c>
      <c r="F9930" s="19" t="str">
        <f>IF(ISBLANK(LeaveTracker[[#This Row],[Employee Name]]),"-----",VLOOKUP(LeaveTracker[[#This Row],[Employee Name]],'List of Employees'!$B$4:$H$767,6))</f>
        <v>CASUAL</v>
      </c>
      <c r="G9930" s="24"/>
      <c r="H9930" s="24"/>
      <c r="I9930" s="20" t="s">
        <v>297</v>
      </c>
      <c r="J9930" s="42" t="s">
        <v>688</v>
      </c>
      <c r="K9930" s="57" t="str">
        <f ca="1">LeaveTracker[[#This Row],[Days]]&amp;" "&amp;LeaveTracker[[#This Row],[Type of Leave]]</f>
        <v>0 OTHER</v>
      </c>
      <c r="L9930" s="23">
        <f ca="1">NETWORKDAYS(LeaveTracker[[#This Row],[Start Date]],LeaveTracker[[#This Row],[End Date]],lstHolidays)</f>
        <v>0</v>
      </c>
      <c r="M9930" s="27"/>
    </row>
    <row r="9931" spans="1:13" ht="30" customHeight="1" x14ac:dyDescent="0.3">
      <c r="A9931" s="27">
        <f t="shared" si="127"/>
        <v>5632</v>
      </c>
      <c r="B9931" s="31">
        <v>45306</v>
      </c>
      <c r="C9931" s="31">
        <v>45301</v>
      </c>
      <c r="D9931" s="19" t="s">
        <v>1843</v>
      </c>
      <c r="E9931" s="19" t="str">
        <f>IF(ISBLANK(LeaveTracker[[#This Row],[Employee Name]]),"-----",VLOOKUP(LeaveTracker[[#This Row],[Employee Name]],'List of Employees'!$B$4:$H$767,7))</f>
        <v>ONT</v>
      </c>
      <c r="F9931" s="19" t="str">
        <f>IF(ISBLANK(LeaveTracker[[#This Row],[Employee Name]]),"-----",VLOOKUP(LeaveTracker[[#This Row],[Employee Name]],'List of Employees'!$B$4:$H$767,6))</f>
        <v>CASUAL</v>
      </c>
      <c r="G9931" s="24"/>
      <c r="H9931" s="24"/>
      <c r="I9931" s="20" t="s">
        <v>297</v>
      </c>
      <c r="J9931" s="42" t="s">
        <v>688</v>
      </c>
      <c r="K9931" s="57" t="str">
        <f ca="1">LeaveTracker[[#This Row],[Days]]&amp;" "&amp;LeaveTracker[[#This Row],[Type of Leave]]</f>
        <v>0 OTHER</v>
      </c>
      <c r="L9931" s="23">
        <f ca="1">NETWORKDAYS(LeaveTracker[[#This Row],[Start Date]],LeaveTracker[[#This Row],[End Date]],lstHolidays)</f>
        <v>0</v>
      </c>
      <c r="M9931" s="27"/>
    </row>
    <row r="9932" spans="1:13" ht="30" customHeight="1" x14ac:dyDescent="0.3">
      <c r="A9932" s="27">
        <f t="shared" si="127"/>
        <v>5633</v>
      </c>
      <c r="B9932" s="31">
        <v>45306</v>
      </c>
      <c r="C9932" s="31">
        <v>45301</v>
      </c>
      <c r="D9932" s="19" t="s">
        <v>2647</v>
      </c>
      <c r="E9932" s="19">
        <f>IF(ISBLANK(LeaveTracker[[#This Row],[Employee Name]]),"-----",VLOOKUP(LeaveTracker[[#This Row],[Employee Name]],'List of Employees'!$B$4:$H$767,7))</f>
        <v>0</v>
      </c>
      <c r="F9932" s="19" t="str">
        <f>IF(ISBLANK(LeaveTracker[[#This Row],[Employee Name]]),"-----",VLOOKUP(LeaveTracker[[#This Row],[Employee Name]],'List of Employees'!$B$4:$H$767,6))</f>
        <v>CASUAL</v>
      </c>
      <c r="G9932" s="24"/>
      <c r="H9932" s="24"/>
      <c r="I9932" s="20" t="s">
        <v>297</v>
      </c>
      <c r="J9932" s="42" t="s">
        <v>688</v>
      </c>
      <c r="K9932" s="57" t="str">
        <f ca="1">LeaveTracker[[#This Row],[Days]]&amp;" "&amp;LeaveTracker[[#This Row],[Type of Leave]]</f>
        <v>0 OTHER</v>
      </c>
      <c r="L9932" s="23">
        <f ca="1">NETWORKDAYS(LeaveTracker[[#This Row],[Start Date]],LeaveTracker[[#This Row],[End Date]],lstHolidays)</f>
        <v>0</v>
      </c>
      <c r="M9932" s="27"/>
    </row>
    <row r="9933" spans="1:13" ht="30" customHeight="1" x14ac:dyDescent="0.3">
      <c r="A9933" s="27">
        <f t="shared" si="127"/>
        <v>5634</v>
      </c>
      <c r="B9933" s="31">
        <v>45306</v>
      </c>
      <c r="C9933" s="31">
        <v>45306</v>
      </c>
      <c r="D9933" s="19" t="s">
        <v>337</v>
      </c>
      <c r="E9933" s="19" t="str">
        <f>IF(ISBLANK(LeaveTracker[[#This Row],[Employee Name]]),"-----",VLOOKUP(LeaveTracker[[#This Row],[Employee Name]],'List of Employees'!$B$4:$H$767,7))</f>
        <v>COMELEC</v>
      </c>
      <c r="F9933" s="19" t="str">
        <f>IF(ISBLANK(LeaveTracker[[#This Row],[Employee Name]]),"-----",VLOOKUP(LeaveTracker[[#This Row],[Employee Name]],'List of Employees'!$B$4:$H$767,6))</f>
        <v>PERMANENT</v>
      </c>
      <c r="G9933" s="24"/>
      <c r="H9933" s="24"/>
      <c r="I9933" s="20" t="s">
        <v>297</v>
      </c>
      <c r="J9933" s="42" t="s">
        <v>688</v>
      </c>
      <c r="K9933" s="57" t="str">
        <f ca="1">LeaveTracker[[#This Row],[Days]]&amp;" "&amp;LeaveTracker[[#This Row],[Type of Leave]]</f>
        <v>0 OTHER</v>
      </c>
      <c r="L9933" s="23">
        <f ca="1">NETWORKDAYS(LeaveTracker[[#This Row],[Start Date]],LeaveTracker[[#This Row],[End Date]],lstHolidays)</f>
        <v>0</v>
      </c>
      <c r="M9933" s="27"/>
    </row>
    <row r="9934" spans="1:13" ht="30" customHeight="1" x14ac:dyDescent="0.3">
      <c r="A9934" s="27">
        <f t="shared" si="127"/>
        <v>5635</v>
      </c>
      <c r="B9934" s="31">
        <v>45307</v>
      </c>
      <c r="C9934" s="31">
        <v>45302</v>
      </c>
      <c r="D9934" s="19" t="s">
        <v>2651</v>
      </c>
      <c r="E9934" s="19" t="str">
        <f>IF(ISBLANK(LeaveTracker[[#This Row],[Employee Name]]),"-----",VLOOKUP(LeaveTracker[[#This Row],[Employee Name]],'List of Employees'!$B$4:$H$767,7))</f>
        <v>CPDO</v>
      </c>
      <c r="F9934" s="19" t="str">
        <f>IF(ISBLANK(LeaveTracker[[#This Row],[Employee Name]]),"-----",VLOOKUP(LeaveTracker[[#This Row],[Employee Name]],'List of Employees'!$B$4:$H$767,6))</f>
        <v>PERMANENT</v>
      </c>
      <c r="G9934" s="24">
        <v>45293</v>
      </c>
      <c r="H9934" s="24">
        <v>45302</v>
      </c>
      <c r="I9934" s="20" t="s">
        <v>297</v>
      </c>
      <c r="J9934" s="42" t="s">
        <v>2652</v>
      </c>
      <c r="K9934" s="57" t="str">
        <f ca="1">LeaveTracker[[#This Row],[Days]]&amp;" "&amp;LeaveTracker[[#This Row],[Type of Leave]]</f>
        <v>8 OTHER</v>
      </c>
      <c r="L9934" s="23">
        <f ca="1">NETWORKDAYS(LeaveTracker[[#This Row],[Start Date]],LeaveTracker[[#This Row],[End Date]],lstHolidays)</f>
        <v>8</v>
      </c>
      <c r="M9934" s="27"/>
    </row>
    <row r="9935" spans="1:13" ht="30" customHeight="1" x14ac:dyDescent="0.3">
      <c r="A9935" s="27">
        <v>5635</v>
      </c>
      <c r="B9935" s="31">
        <v>45307</v>
      </c>
      <c r="C9935" s="31">
        <v>45302</v>
      </c>
      <c r="D9935" s="19" t="s">
        <v>2651</v>
      </c>
      <c r="E9935" s="19" t="str">
        <f>IF(ISBLANK(LeaveTracker[[#This Row],[Employee Name]]),"-----",VLOOKUP(LeaveTracker[[#This Row],[Employee Name]],'List of Employees'!$B$4:$H$767,7))</f>
        <v>CPDO</v>
      </c>
      <c r="F9935" s="19" t="str">
        <f>IF(ISBLANK(LeaveTracker[[#This Row],[Employee Name]]),"-----",VLOOKUP(LeaveTracker[[#This Row],[Employee Name]],'List of Employees'!$B$4:$H$767,6))</f>
        <v>PERMANENT</v>
      </c>
      <c r="G9935" s="24">
        <v>45303</v>
      </c>
      <c r="H9935" s="24">
        <v>45322</v>
      </c>
      <c r="I9935" s="19" t="s">
        <v>1019</v>
      </c>
      <c r="J9935" s="42" t="s">
        <v>81</v>
      </c>
      <c r="K9935" s="57" t="str">
        <f ca="1">LeaveTracker[[#This Row],[Days]]&amp;" "&amp;LeaveTracker[[#This Row],[Type of Leave]]</f>
        <v>14 WITHOUTPAY</v>
      </c>
      <c r="L9935" s="23">
        <f ca="1">NETWORKDAYS(LeaveTracker[[#This Row],[Start Date]],LeaveTracker[[#This Row],[End Date]],lstHolidays)</f>
        <v>14</v>
      </c>
      <c r="M9935" s="27"/>
    </row>
    <row r="9936" spans="1:13" ht="30" customHeight="1" x14ac:dyDescent="0.3">
      <c r="A9936" s="27">
        <f t="shared" si="127"/>
        <v>5636</v>
      </c>
      <c r="B9936" s="31">
        <v>45307</v>
      </c>
      <c r="C9936" s="31">
        <v>45300</v>
      </c>
      <c r="D9936" s="19" t="s">
        <v>1736</v>
      </c>
      <c r="E9936" s="19">
        <f>IF(ISBLANK(LeaveTracker[[#This Row],[Employee Name]]),"-----",VLOOKUP(LeaveTracker[[#This Row],[Employee Name]],'List of Employees'!$B$4:$H$767,7))</f>
        <v>0</v>
      </c>
      <c r="F9936" s="19" t="str">
        <f>IF(ISBLANK(LeaveTracker[[#This Row],[Employee Name]]),"-----",VLOOKUP(LeaveTracker[[#This Row],[Employee Name]],'List of Employees'!$B$4:$H$767,6))</f>
        <v>CASUAL</v>
      </c>
      <c r="G9936" s="24">
        <v>45296</v>
      </c>
      <c r="H9936" s="24">
        <v>45296</v>
      </c>
      <c r="I9936" s="20" t="s">
        <v>81</v>
      </c>
      <c r="K9936" s="57" t="str">
        <f ca="1">LeaveTracker[[#This Row],[Days]]&amp;" "&amp;LeaveTracker[[#This Row],[Type of Leave]]</f>
        <v>1 SL</v>
      </c>
      <c r="L9936" s="23">
        <f ca="1">NETWORKDAYS(LeaveTracker[[#This Row],[Start Date]],LeaveTracker[[#This Row],[End Date]],lstHolidays)</f>
        <v>1</v>
      </c>
      <c r="M9936" s="27"/>
    </row>
    <row r="9937" spans="1:13" ht="30" customHeight="1" x14ac:dyDescent="0.3">
      <c r="A9937" s="27">
        <v>5636</v>
      </c>
      <c r="B9937" s="31">
        <v>45307</v>
      </c>
      <c r="C9937" s="31">
        <v>45301</v>
      </c>
      <c r="D9937" s="19" t="s">
        <v>1736</v>
      </c>
      <c r="E9937" s="19">
        <f>IF(ISBLANK(LeaveTracker[[#This Row],[Employee Name]]),"-----",VLOOKUP(LeaveTracker[[#This Row],[Employee Name]],'List of Employees'!$B$4:$H$767,7))</f>
        <v>0</v>
      </c>
      <c r="F9937" s="19" t="str">
        <f>IF(ISBLANK(LeaveTracker[[#This Row],[Employee Name]]),"-----",VLOOKUP(LeaveTracker[[#This Row],[Employee Name]],'List of Employees'!$B$4:$H$767,6))</f>
        <v>CASUAL</v>
      </c>
      <c r="G9937" s="24">
        <v>45299</v>
      </c>
      <c r="H9937" s="24">
        <v>45299</v>
      </c>
      <c r="I9937" s="20" t="s">
        <v>81</v>
      </c>
      <c r="K9937" s="57" t="str">
        <f ca="1">LeaveTracker[[#This Row],[Days]]&amp;" "&amp;LeaveTracker[[#This Row],[Type of Leave]]</f>
        <v>1 SL</v>
      </c>
      <c r="L9937" s="23">
        <f ca="1">NETWORKDAYS(LeaveTracker[[#This Row],[Start Date]],LeaveTracker[[#This Row],[End Date]],lstHolidays)</f>
        <v>1</v>
      </c>
      <c r="M9937" s="27"/>
    </row>
    <row r="9938" spans="1:13" ht="30" customHeight="1" x14ac:dyDescent="0.3">
      <c r="A9938" s="27">
        <f>A9936+1</f>
        <v>5637</v>
      </c>
      <c r="B9938" s="31">
        <v>45307</v>
      </c>
      <c r="C9938" s="31">
        <v>45302</v>
      </c>
      <c r="D9938" s="19" t="s">
        <v>2651</v>
      </c>
      <c r="E9938" s="19" t="str">
        <f>IF(ISBLANK(LeaveTracker[[#This Row],[Employee Name]]),"-----",VLOOKUP(LeaveTracker[[#This Row],[Employee Name]],'List of Employees'!$B$4:$H$767,7))</f>
        <v>CPDO</v>
      </c>
      <c r="F9938" s="19" t="str">
        <f>IF(ISBLANK(LeaveTracker[[#This Row],[Employee Name]]),"-----",VLOOKUP(LeaveTracker[[#This Row],[Employee Name]],'List of Employees'!$B$4:$H$767,6))</f>
        <v>PERMANENT</v>
      </c>
      <c r="G9938" s="24">
        <v>45133</v>
      </c>
      <c r="H9938" s="24">
        <v>45291</v>
      </c>
      <c r="I9938" s="20" t="s">
        <v>81</v>
      </c>
      <c r="K9938" s="57" t="str">
        <f ca="1">LeaveTracker[[#This Row],[Days]]&amp;" "&amp;LeaveTracker[[#This Row],[Type of Leave]]</f>
        <v>107 SL</v>
      </c>
      <c r="L9938" s="23">
        <f ca="1">NETWORKDAYS(LeaveTracker[[#This Row],[Start Date]],LeaveTracker[[#This Row],[End Date]],lstHolidays)</f>
        <v>107</v>
      </c>
      <c r="M9938" s="27"/>
    </row>
    <row r="9939" spans="1:13" ht="30" customHeight="1" x14ac:dyDescent="0.3">
      <c r="A9939" s="27">
        <f t="shared" si="127"/>
        <v>5638</v>
      </c>
      <c r="B9939" s="31">
        <v>45307</v>
      </c>
      <c r="C9939" s="31">
        <v>45302</v>
      </c>
      <c r="D9939" s="19" t="s">
        <v>2651</v>
      </c>
      <c r="E9939" s="19" t="str">
        <f>IF(ISBLANK(LeaveTracker[[#This Row],[Employee Name]]),"-----",VLOOKUP(LeaveTracker[[#This Row],[Employee Name]],'List of Employees'!$B$4:$H$767,7))</f>
        <v>CPDO</v>
      </c>
      <c r="F9939" s="19" t="str">
        <f>IF(ISBLANK(LeaveTracker[[#This Row],[Employee Name]]),"-----",VLOOKUP(LeaveTracker[[#This Row],[Employee Name]],'List of Employees'!$B$4:$H$767,6))</f>
        <v>PERMANENT</v>
      </c>
      <c r="G9939" s="24">
        <v>44929</v>
      </c>
      <c r="H9939" s="24">
        <v>44944</v>
      </c>
      <c r="I9939" s="20" t="s">
        <v>297</v>
      </c>
      <c r="J9939" s="42" t="s">
        <v>2652</v>
      </c>
      <c r="K9939" s="57" t="str">
        <f ca="1">LeaveTracker[[#This Row],[Days]]&amp;" "&amp;LeaveTracker[[#This Row],[Type of Leave]]</f>
        <v>12 OTHER</v>
      </c>
      <c r="L9939" s="23">
        <f ca="1">NETWORKDAYS(LeaveTracker[[#This Row],[Start Date]],LeaveTracker[[#This Row],[End Date]],lstHolidays)</f>
        <v>12</v>
      </c>
      <c r="M9939" s="27"/>
    </row>
    <row r="9940" spans="1:13" ht="30" customHeight="1" x14ac:dyDescent="0.3">
      <c r="A9940" s="27">
        <v>5638</v>
      </c>
      <c r="B9940" s="31">
        <v>45307</v>
      </c>
      <c r="C9940" s="31">
        <v>45303</v>
      </c>
      <c r="D9940" s="19" t="s">
        <v>2651</v>
      </c>
      <c r="E9940" s="19" t="str">
        <f>IF(ISBLANK(LeaveTracker[[#This Row],[Employee Name]]),"-----",VLOOKUP(LeaveTracker[[#This Row],[Employee Name]],'List of Employees'!$B$4:$H$767,7))</f>
        <v>CPDO</v>
      </c>
      <c r="F9940" s="19" t="str">
        <f>IF(ISBLANK(LeaveTracker[[#This Row],[Employee Name]]),"-----",VLOOKUP(LeaveTracker[[#This Row],[Employee Name]],'List of Employees'!$B$4:$H$767,6))</f>
        <v>PERMANENT</v>
      </c>
      <c r="G9940" s="24">
        <v>44945</v>
      </c>
      <c r="H9940" s="24">
        <v>45118</v>
      </c>
      <c r="I9940" s="20" t="s">
        <v>81</v>
      </c>
      <c r="K9940" s="57" t="str">
        <f ca="1">LeaveTracker[[#This Row],[Days]]&amp;" "&amp;LeaveTracker[[#This Row],[Type of Leave]]</f>
        <v>121 SL</v>
      </c>
      <c r="L9940" s="23">
        <f ca="1">NETWORKDAYS(LeaveTracker[[#This Row],[Start Date]],LeaveTracker[[#This Row],[End Date]],lstHolidays)</f>
        <v>121</v>
      </c>
      <c r="M9940" s="27"/>
    </row>
    <row r="9941" spans="1:13" ht="30" customHeight="1" x14ac:dyDescent="0.3">
      <c r="A9941" s="27">
        <f>A9939+1</f>
        <v>5639</v>
      </c>
      <c r="B9941" s="31">
        <v>45307</v>
      </c>
      <c r="C9941" s="31">
        <v>45306</v>
      </c>
      <c r="D9941" s="19" t="s">
        <v>374</v>
      </c>
      <c r="E9941" s="19" t="str">
        <f>IF(ISBLANK(LeaveTracker[[#This Row],[Employee Name]]),"-----",VLOOKUP(LeaveTracker[[#This Row],[Employee Name]],'List of Employees'!$B$4:$H$767,7))</f>
        <v>CCT</v>
      </c>
      <c r="F9941" s="19" t="str">
        <f>IF(ISBLANK(LeaveTracker[[#This Row],[Employee Name]]),"-----",VLOOKUP(LeaveTracker[[#This Row],[Employee Name]],'List of Employees'!$B$4:$H$767,6))</f>
        <v>PERMANENT</v>
      </c>
      <c r="G9941" s="24">
        <v>45300</v>
      </c>
      <c r="H9941" s="24">
        <v>45303</v>
      </c>
      <c r="I9941" s="20" t="s">
        <v>81</v>
      </c>
      <c r="K9941" s="57" t="str">
        <f ca="1">LeaveTracker[[#This Row],[Days]]&amp;" "&amp;LeaveTracker[[#This Row],[Type of Leave]]</f>
        <v>4 SL</v>
      </c>
      <c r="L9941" s="23">
        <f ca="1">NETWORKDAYS(LeaveTracker[[#This Row],[Start Date]],LeaveTracker[[#This Row],[End Date]],lstHolidays)</f>
        <v>4</v>
      </c>
      <c r="M9941" s="27"/>
    </row>
    <row r="9942" spans="1:13" ht="30" customHeight="1" x14ac:dyDescent="0.3">
      <c r="A9942" s="27">
        <f t="shared" si="127"/>
        <v>5640</v>
      </c>
      <c r="B9942" s="31">
        <v>45307</v>
      </c>
      <c r="C9942" s="31">
        <v>45306</v>
      </c>
      <c r="D9942" s="19" t="s">
        <v>690</v>
      </c>
      <c r="E9942" s="19" t="str">
        <f>IF(ISBLANK(LeaveTracker[[#This Row],[Employee Name]]),"-----",VLOOKUP(LeaveTracker[[#This Row],[Employee Name]],'List of Employees'!$B$4:$H$767,7))</f>
        <v>VMO</v>
      </c>
      <c r="F9942" s="19" t="str">
        <f>IF(ISBLANK(LeaveTracker[[#This Row],[Employee Name]]),"-----",VLOOKUP(LeaveTracker[[#This Row],[Employee Name]],'List of Employees'!$B$4:$H$767,6))</f>
        <v>PERMANENT</v>
      </c>
      <c r="G9942" s="24">
        <v>45303</v>
      </c>
      <c r="H9942" s="24">
        <v>45303</v>
      </c>
      <c r="I9942" s="20" t="s">
        <v>81</v>
      </c>
      <c r="K9942" s="57" t="str">
        <f ca="1">LeaveTracker[[#This Row],[Days]]&amp;" "&amp;LeaveTracker[[#This Row],[Type of Leave]]</f>
        <v>1 SL</v>
      </c>
      <c r="L9942" s="23">
        <f ca="1">NETWORKDAYS(LeaveTracker[[#This Row],[Start Date]],LeaveTracker[[#This Row],[End Date]],lstHolidays)</f>
        <v>1</v>
      </c>
      <c r="M9942" s="27"/>
    </row>
    <row r="9943" spans="1:13" ht="30" customHeight="1" x14ac:dyDescent="0.3">
      <c r="A9943" s="27">
        <f t="shared" si="127"/>
        <v>5641</v>
      </c>
      <c r="B9943" s="31">
        <v>45307</v>
      </c>
      <c r="C9943" s="31">
        <v>45302</v>
      </c>
      <c r="D9943" s="19" t="s">
        <v>573</v>
      </c>
      <c r="E9943" s="19" t="str">
        <f>IF(ISBLANK(LeaveTracker[[#This Row],[Employee Name]]),"-----",VLOOKUP(LeaveTracker[[#This Row],[Employee Name]],'List of Employees'!$B$4:$H$767,7))</f>
        <v>CCT</v>
      </c>
      <c r="F9943" s="19" t="str">
        <f>IF(ISBLANK(LeaveTracker[[#This Row],[Employee Name]]),"-----",VLOOKUP(LeaveTracker[[#This Row],[Employee Name]],'List of Employees'!$B$4:$H$767,6))</f>
        <v>PERMANENT</v>
      </c>
      <c r="G9943" s="24">
        <v>45296</v>
      </c>
      <c r="H9943" s="24">
        <v>45296</v>
      </c>
      <c r="I9943" s="20" t="s">
        <v>81</v>
      </c>
      <c r="K9943" s="57" t="str">
        <f ca="1">LeaveTracker[[#This Row],[Days]]&amp;" "&amp;LeaveTracker[[#This Row],[Type of Leave]]</f>
        <v>1 SL</v>
      </c>
      <c r="L9943" s="23">
        <f ca="1">NETWORKDAYS(LeaveTracker[[#This Row],[Start Date]],LeaveTracker[[#This Row],[End Date]],lstHolidays)</f>
        <v>1</v>
      </c>
      <c r="M9943" s="27"/>
    </row>
    <row r="9944" spans="1:13" ht="30" customHeight="1" x14ac:dyDescent="0.3">
      <c r="A9944" s="27">
        <v>5641</v>
      </c>
      <c r="B9944" s="31">
        <v>45307</v>
      </c>
      <c r="C9944" s="31">
        <v>45302</v>
      </c>
      <c r="D9944" s="19" t="s">
        <v>573</v>
      </c>
      <c r="E9944" s="19" t="str">
        <f>IF(ISBLANK(LeaveTracker[[#This Row],[Employee Name]]),"-----",VLOOKUP(LeaveTracker[[#This Row],[Employee Name]],'List of Employees'!$B$4:$H$767,7))</f>
        <v>CCT</v>
      </c>
      <c r="F9944" s="19" t="str">
        <f>IF(ISBLANK(LeaveTracker[[#This Row],[Employee Name]]),"-----",VLOOKUP(LeaveTracker[[#This Row],[Employee Name]],'List of Employees'!$B$4:$H$767,6))</f>
        <v>PERMANENT</v>
      </c>
      <c r="G9944" s="24">
        <v>45300</v>
      </c>
      <c r="H9944" s="24">
        <v>45300</v>
      </c>
      <c r="I9944" s="20" t="s">
        <v>81</v>
      </c>
      <c r="K9944" s="57" t="str">
        <f ca="1">LeaveTracker[[#This Row],[Days]]&amp;" "&amp;LeaveTracker[[#This Row],[Type of Leave]]</f>
        <v>1 SL</v>
      </c>
      <c r="L9944" s="23">
        <f ca="1">NETWORKDAYS(LeaveTracker[[#This Row],[Start Date]],LeaveTracker[[#This Row],[End Date]],lstHolidays)</f>
        <v>1</v>
      </c>
      <c r="M9944" s="27"/>
    </row>
    <row r="9945" spans="1:13" ht="30" customHeight="1" x14ac:dyDescent="0.3">
      <c r="A9945" s="27">
        <f>A9943+1</f>
        <v>5642</v>
      </c>
      <c r="B9945" s="31">
        <v>45307</v>
      </c>
      <c r="C9945" s="31">
        <v>45306</v>
      </c>
      <c r="D9945" s="19" t="s">
        <v>846</v>
      </c>
      <c r="E9945" s="19" t="str">
        <f>IF(ISBLANK(LeaveTracker[[#This Row],[Employee Name]]),"-----",VLOOKUP(LeaveTracker[[#This Row],[Employee Name]],'List of Employees'!$B$4:$H$767,7))</f>
        <v>MO</v>
      </c>
      <c r="F9945" s="19" t="str">
        <f>IF(ISBLANK(LeaveTracker[[#This Row],[Employee Name]]),"-----",VLOOKUP(LeaveTracker[[#This Row],[Employee Name]],'List of Employees'!$B$4:$H$767,6))</f>
        <v>PERMANENT</v>
      </c>
      <c r="G9945" s="24">
        <v>45299</v>
      </c>
      <c r="H9945" s="24">
        <v>45299</v>
      </c>
      <c r="I9945" s="20" t="s">
        <v>81</v>
      </c>
      <c r="K9945" s="57" t="str">
        <f ca="1">LeaveTracker[[#This Row],[Days]]&amp;" "&amp;LeaveTracker[[#This Row],[Type of Leave]]</f>
        <v>1 SL</v>
      </c>
      <c r="L9945" s="23">
        <f ca="1">NETWORKDAYS(LeaveTracker[[#This Row],[Start Date]],LeaveTracker[[#This Row],[End Date]],lstHolidays)</f>
        <v>1</v>
      </c>
      <c r="M9945" s="27"/>
    </row>
    <row r="9946" spans="1:13" ht="30" customHeight="1" x14ac:dyDescent="0.3">
      <c r="A9946" s="27">
        <f t="shared" si="127"/>
        <v>5643</v>
      </c>
      <c r="B9946" s="31">
        <v>45307</v>
      </c>
      <c r="C9946" s="31">
        <v>45306</v>
      </c>
      <c r="D9946" s="19" t="s">
        <v>2007</v>
      </c>
      <c r="E9946" s="19" t="str">
        <f>IF(ISBLANK(LeaveTracker[[#This Row],[Employee Name]]),"-----",VLOOKUP(LeaveTracker[[#This Row],[Employee Name]],'List of Employees'!$B$4:$H$767,7))</f>
        <v>EDP</v>
      </c>
      <c r="F9946" s="19" t="str">
        <f>IF(ISBLANK(LeaveTracker[[#This Row],[Employee Name]]),"-----",VLOOKUP(LeaveTracker[[#This Row],[Employee Name]],'List of Employees'!$B$4:$H$767,6))</f>
        <v>CASUAL</v>
      </c>
      <c r="G9946" s="24">
        <v>45305</v>
      </c>
      <c r="H9946" s="24">
        <v>45305</v>
      </c>
      <c r="I9946" s="20" t="s">
        <v>81</v>
      </c>
      <c r="K9946" s="57" t="str">
        <f>LeaveTracker[[#This Row],[Days]]&amp;" "&amp;LeaveTracker[[#This Row],[Type of Leave]]</f>
        <v>1 SL</v>
      </c>
      <c r="L9946" s="23">
        <v>1</v>
      </c>
      <c r="M9946" s="27"/>
    </row>
    <row r="9947" spans="1:13" ht="30" customHeight="1" x14ac:dyDescent="0.3">
      <c r="A9947" s="27">
        <f t="shared" si="127"/>
        <v>5644</v>
      </c>
      <c r="B9947" s="31">
        <v>45307</v>
      </c>
      <c r="C9947" s="31">
        <v>45303</v>
      </c>
      <c r="D9947" s="19" t="s">
        <v>2179</v>
      </c>
      <c r="E9947" s="19" t="str">
        <f>IF(ISBLANK(LeaveTracker[[#This Row],[Employee Name]]),"-----",VLOOKUP(LeaveTracker[[#This Row],[Employee Name]],'List of Employees'!$B$4:$H$767,7))</f>
        <v>CENRO</v>
      </c>
      <c r="F9947" s="19" t="str">
        <f>IF(ISBLANK(LeaveTracker[[#This Row],[Employee Name]]),"-----",VLOOKUP(LeaveTracker[[#This Row],[Employee Name]],'List of Employees'!$B$4:$H$767,6))</f>
        <v>CASUAL</v>
      </c>
      <c r="G9947" s="24">
        <v>45298</v>
      </c>
      <c r="H9947" s="24">
        <v>45298</v>
      </c>
      <c r="I9947" s="20" t="s">
        <v>81</v>
      </c>
      <c r="K9947" s="57" t="str">
        <f>LeaveTracker[[#This Row],[Days]]&amp;" "&amp;LeaveTracker[[#This Row],[Type of Leave]]</f>
        <v>1 SL</v>
      </c>
      <c r="L9947" s="23">
        <v>1</v>
      </c>
      <c r="M9947" s="27"/>
    </row>
    <row r="9948" spans="1:13" ht="30" customHeight="1" x14ac:dyDescent="0.3">
      <c r="A9948" s="27">
        <f t="shared" si="127"/>
        <v>5645</v>
      </c>
      <c r="B9948" s="31">
        <v>45307</v>
      </c>
      <c r="C9948" s="31">
        <v>45297</v>
      </c>
      <c r="D9948" s="19" t="s">
        <v>2653</v>
      </c>
      <c r="E9948" s="19" t="str">
        <f>IF(ISBLANK(LeaveTracker[[#This Row],[Employee Name]]),"-----",VLOOKUP(LeaveTracker[[#This Row],[Employee Name]],'List of Employees'!$B$4:$H$767,7))</f>
        <v>GSO</v>
      </c>
      <c r="F9948" s="19" t="str">
        <f>IF(ISBLANK(LeaveTracker[[#This Row],[Employee Name]]),"-----",VLOOKUP(LeaveTracker[[#This Row],[Employee Name]],'List of Employees'!$B$4:$H$767,6))</f>
        <v>CASUAL</v>
      </c>
      <c r="G9948" s="24">
        <v>45304</v>
      </c>
      <c r="H9948" s="24">
        <v>45310</v>
      </c>
      <c r="I9948" s="20" t="s">
        <v>82</v>
      </c>
      <c r="K9948" s="57" t="str">
        <f>LeaveTracker[[#This Row],[Days]]&amp;" "&amp;LeaveTracker[[#This Row],[Type of Leave]]</f>
        <v>6 VL</v>
      </c>
      <c r="L9948" s="23">
        <v>6</v>
      </c>
      <c r="M9948" s="27"/>
    </row>
    <row r="9949" spans="1:13" ht="30" customHeight="1" x14ac:dyDescent="0.3">
      <c r="A9949" s="27">
        <f t="shared" si="127"/>
        <v>5646</v>
      </c>
      <c r="B9949" s="31">
        <v>45307</v>
      </c>
      <c r="C9949" s="31">
        <v>45306</v>
      </c>
      <c r="D9949" s="19" t="s">
        <v>1035</v>
      </c>
      <c r="E9949" s="19" t="str">
        <f>IF(ISBLANK(LeaveTracker[[#This Row],[Employee Name]]),"-----",VLOOKUP(LeaveTracker[[#This Row],[Employee Name]],'List of Employees'!$B$4:$H$767,7))</f>
        <v>CENRO</v>
      </c>
      <c r="F9949" s="19" t="str">
        <f>IF(ISBLANK(LeaveTracker[[#This Row],[Employee Name]]),"-----",VLOOKUP(LeaveTracker[[#This Row],[Employee Name]],'List of Employees'!$B$4:$H$767,6))</f>
        <v>PERMANENT</v>
      </c>
      <c r="G9949" s="24">
        <v>45302</v>
      </c>
      <c r="H9949" s="24">
        <v>45303</v>
      </c>
      <c r="I9949" s="20" t="s">
        <v>81</v>
      </c>
      <c r="K9949" s="57" t="str">
        <f ca="1">LeaveTracker[[#This Row],[Days]]&amp;" "&amp;LeaveTracker[[#This Row],[Type of Leave]]</f>
        <v>2 SL</v>
      </c>
      <c r="L9949" s="23">
        <f ca="1">NETWORKDAYS(LeaveTracker[[#This Row],[Start Date]],LeaveTracker[[#This Row],[End Date]],lstHolidays)</f>
        <v>2</v>
      </c>
      <c r="M9949" s="27"/>
    </row>
    <row r="9950" spans="1:13" ht="30" customHeight="1" x14ac:dyDescent="0.3">
      <c r="A9950" s="27">
        <f t="shared" si="127"/>
        <v>5647</v>
      </c>
      <c r="B9950" s="31">
        <v>45307</v>
      </c>
      <c r="C9950" s="31">
        <v>45306</v>
      </c>
      <c r="D9950" s="19" t="s">
        <v>2104</v>
      </c>
      <c r="E9950" s="19" t="str">
        <f>IF(ISBLANK(LeaveTracker[[#This Row],[Employee Name]]),"-----",VLOOKUP(LeaveTracker[[#This Row],[Employee Name]],'List of Employees'!$B$4:$H$767,7))</f>
        <v>CEO</v>
      </c>
      <c r="F9950" s="19" t="str">
        <f>IF(ISBLANK(LeaveTracker[[#This Row],[Employee Name]]),"-----",VLOOKUP(LeaveTracker[[#This Row],[Employee Name]],'List of Employees'!$B$4:$H$767,6))</f>
        <v>CASUAL</v>
      </c>
      <c r="G9950" s="24">
        <v>45303</v>
      </c>
      <c r="H9950" s="24">
        <v>45303</v>
      </c>
      <c r="I9950" s="20" t="s">
        <v>81</v>
      </c>
      <c r="K9950" s="57" t="str">
        <f ca="1">LeaveTracker[[#This Row],[Days]]&amp;" "&amp;LeaveTracker[[#This Row],[Type of Leave]]</f>
        <v>1 SL</v>
      </c>
      <c r="L9950" s="23">
        <f ca="1">NETWORKDAYS(LeaveTracker[[#This Row],[Start Date]],LeaveTracker[[#This Row],[End Date]],lstHolidays)</f>
        <v>1</v>
      </c>
      <c r="M9950" s="27"/>
    </row>
    <row r="9951" spans="1:13" ht="30" customHeight="1" x14ac:dyDescent="0.3">
      <c r="A9951" s="27">
        <f t="shared" si="127"/>
        <v>5648</v>
      </c>
      <c r="B9951" s="31">
        <v>45307</v>
      </c>
      <c r="C9951" s="31">
        <v>45306</v>
      </c>
      <c r="D9951" s="19" t="s">
        <v>2319</v>
      </c>
      <c r="E9951" s="19" t="str">
        <f>IF(ISBLANK(LeaveTracker[[#This Row],[Employee Name]]),"-----",VLOOKUP(LeaveTracker[[#This Row],[Employee Name]],'List of Employees'!$B$4:$H$767,7))</f>
        <v>CEO</v>
      </c>
      <c r="F9951" s="19" t="str">
        <f>IF(ISBLANK(LeaveTracker[[#This Row],[Employee Name]]),"-----",VLOOKUP(LeaveTracker[[#This Row],[Employee Name]],'List of Employees'!$B$4:$H$767,6))</f>
        <v>CASUAL</v>
      </c>
      <c r="G9951" s="24">
        <v>45303</v>
      </c>
      <c r="H9951" s="24">
        <v>45303</v>
      </c>
      <c r="I9951" s="20" t="s">
        <v>81</v>
      </c>
      <c r="K9951" s="57" t="str">
        <f ca="1">LeaveTracker[[#This Row],[Days]]&amp;" "&amp;LeaveTracker[[#This Row],[Type of Leave]]</f>
        <v>1 SL</v>
      </c>
      <c r="L9951" s="23">
        <f ca="1">NETWORKDAYS(LeaveTracker[[#This Row],[Start Date]],LeaveTracker[[#This Row],[End Date]],lstHolidays)</f>
        <v>1</v>
      </c>
      <c r="M9951" s="27"/>
    </row>
    <row r="9952" spans="1:13" ht="30" customHeight="1" x14ac:dyDescent="0.3">
      <c r="A9952" s="27">
        <f t="shared" si="127"/>
        <v>5649</v>
      </c>
      <c r="B9952" s="31">
        <v>45307</v>
      </c>
      <c r="C9952" s="31">
        <v>45306</v>
      </c>
      <c r="D9952" s="19" t="s">
        <v>999</v>
      </c>
      <c r="E9952" s="19" t="str">
        <f>IF(ISBLANK(LeaveTracker[[#This Row],[Employee Name]]),"-----",VLOOKUP(LeaveTracker[[#This Row],[Employee Name]],'List of Employees'!$B$4:$H$767,7))</f>
        <v>CEO</v>
      </c>
      <c r="F9952" s="19" t="str">
        <f>IF(ISBLANK(LeaveTracker[[#This Row],[Employee Name]]),"-----",VLOOKUP(LeaveTracker[[#This Row],[Employee Name]],'List of Employees'!$B$4:$H$767,6))</f>
        <v>PERMANENT</v>
      </c>
      <c r="G9952" s="24">
        <v>45310</v>
      </c>
      <c r="H9952" s="24">
        <v>45310</v>
      </c>
      <c r="I9952" s="20" t="s">
        <v>297</v>
      </c>
      <c r="J9952" s="42" t="s">
        <v>1000</v>
      </c>
      <c r="K9952" s="57" t="str">
        <f ca="1">LeaveTracker[[#This Row],[Days]]&amp;" "&amp;LeaveTracker[[#This Row],[Type of Leave]]</f>
        <v>1 OTHER</v>
      </c>
      <c r="L9952" s="23">
        <f ca="1">NETWORKDAYS(LeaveTracker[[#This Row],[Start Date]],LeaveTracker[[#This Row],[End Date]],lstHolidays)</f>
        <v>1</v>
      </c>
      <c r="M9952" s="27"/>
    </row>
    <row r="9953" spans="1:13" ht="30" customHeight="1" x14ac:dyDescent="0.3">
      <c r="A9953" s="27">
        <f t="shared" si="127"/>
        <v>5650</v>
      </c>
      <c r="B9953" s="31">
        <v>45307</v>
      </c>
      <c r="C9953" s="31">
        <v>45302</v>
      </c>
      <c r="D9953" s="19" t="s">
        <v>322</v>
      </c>
      <c r="E9953" s="19" t="str">
        <f>IF(ISBLANK(LeaveTracker[[#This Row],[Employee Name]]),"-----",VLOOKUP(LeaveTracker[[#This Row],[Employee Name]],'List of Employees'!$B$4:$H$767,7))</f>
        <v>CEO</v>
      </c>
      <c r="F9953" s="19" t="str">
        <f>IF(ISBLANK(LeaveTracker[[#This Row],[Employee Name]]),"-----",VLOOKUP(LeaveTracker[[#This Row],[Employee Name]],'List of Employees'!$B$4:$H$767,6))</f>
        <v>PERMANENT</v>
      </c>
      <c r="G9953" s="24">
        <v>45307</v>
      </c>
      <c r="H9953" s="24">
        <v>45307</v>
      </c>
      <c r="I9953" s="20" t="s">
        <v>297</v>
      </c>
      <c r="J9953" s="42" t="s">
        <v>1000</v>
      </c>
      <c r="K9953" s="57" t="str">
        <f ca="1">LeaveTracker[[#This Row],[Days]]&amp;" "&amp;LeaveTracker[[#This Row],[Type of Leave]]</f>
        <v>1 OTHER</v>
      </c>
      <c r="L9953" s="23">
        <f ca="1">NETWORKDAYS(LeaveTracker[[#This Row],[Start Date]],LeaveTracker[[#This Row],[End Date]],lstHolidays)</f>
        <v>1</v>
      </c>
      <c r="M9953" s="27"/>
    </row>
    <row r="9954" spans="1:13" ht="30" customHeight="1" x14ac:dyDescent="0.3">
      <c r="A9954" s="27">
        <f t="shared" si="127"/>
        <v>5651</v>
      </c>
      <c r="B9954" s="31">
        <v>45307</v>
      </c>
      <c r="C9954" s="31">
        <v>45306</v>
      </c>
      <c r="D9954" s="19" t="s">
        <v>875</v>
      </c>
      <c r="E9954" s="19" t="str">
        <f>IF(ISBLANK(LeaveTracker[[#This Row],[Employee Name]]),"-----",VLOOKUP(LeaveTracker[[#This Row],[Employee Name]],'List of Employees'!$B$4:$H$767,7))</f>
        <v>GSO</v>
      </c>
      <c r="F9954" s="19" t="str">
        <f>IF(ISBLANK(LeaveTracker[[#This Row],[Employee Name]]),"-----",VLOOKUP(LeaveTracker[[#This Row],[Employee Name]],'List of Employees'!$B$4:$H$767,6))</f>
        <v>PERMANENT</v>
      </c>
      <c r="G9954" s="24">
        <v>45303</v>
      </c>
      <c r="H9954" s="24">
        <v>45303</v>
      </c>
      <c r="I9954" s="20" t="s">
        <v>81</v>
      </c>
      <c r="K9954" s="57" t="str">
        <f ca="1">LeaveTracker[[#This Row],[Days]]&amp;" "&amp;LeaveTracker[[#This Row],[Type of Leave]]</f>
        <v>1 SL</v>
      </c>
      <c r="L9954" s="23">
        <f ca="1">NETWORKDAYS(LeaveTracker[[#This Row],[Start Date]],LeaveTracker[[#This Row],[End Date]],lstHolidays)</f>
        <v>1</v>
      </c>
      <c r="M9954" s="27"/>
    </row>
    <row r="9955" spans="1:13" ht="30" customHeight="1" x14ac:dyDescent="0.3">
      <c r="A9955" s="27">
        <f t="shared" si="127"/>
        <v>5652</v>
      </c>
      <c r="B9955" s="31">
        <v>45307</v>
      </c>
      <c r="C9955" s="31">
        <v>45303</v>
      </c>
      <c r="D9955" s="19" t="s">
        <v>759</v>
      </c>
      <c r="E9955" s="19" t="str">
        <f>IF(ISBLANK(LeaveTracker[[#This Row],[Employee Name]]),"-----",VLOOKUP(LeaveTracker[[#This Row],[Employee Name]],'List of Employees'!$B$4:$H$767,7))</f>
        <v>CTO</v>
      </c>
      <c r="F9955" s="19" t="str">
        <f>IF(ISBLANK(LeaveTracker[[#This Row],[Employee Name]]),"-----",VLOOKUP(LeaveTracker[[#This Row],[Employee Name]],'List of Employees'!$B$4:$H$767,6))</f>
        <v>PERMANENT</v>
      </c>
      <c r="G9955" s="24">
        <v>45293</v>
      </c>
      <c r="H9955" s="24">
        <v>45299</v>
      </c>
      <c r="I9955" s="20" t="s">
        <v>82</v>
      </c>
      <c r="K9955" s="57" t="str">
        <f ca="1">LeaveTracker[[#This Row],[Days]]&amp;" "&amp;LeaveTracker[[#This Row],[Type of Leave]]</f>
        <v>5 VL</v>
      </c>
      <c r="L9955" s="23">
        <f ca="1">NETWORKDAYS(LeaveTracker[[#This Row],[Start Date]],LeaveTracker[[#This Row],[End Date]],lstHolidays)</f>
        <v>5</v>
      </c>
      <c r="M9955" s="27"/>
    </row>
    <row r="9956" spans="1:13" ht="30" customHeight="1" x14ac:dyDescent="0.3">
      <c r="A9956" s="27">
        <v>5652</v>
      </c>
      <c r="B9956" s="31">
        <v>45307</v>
      </c>
      <c r="C9956" s="31">
        <v>45303</v>
      </c>
      <c r="D9956" s="19" t="s">
        <v>759</v>
      </c>
      <c r="E9956" s="19" t="str">
        <f>IF(ISBLANK(LeaveTracker[[#This Row],[Employee Name]]),"-----",VLOOKUP(LeaveTracker[[#This Row],[Employee Name]],'List of Employees'!$B$4:$H$767,7))</f>
        <v>CTO</v>
      </c>
      <c r="F9956" s="19" t="str">
        <f>IF(ISBLANK(LeaveTracker[[#This Row],[Employee Name]]),"-----",VLOOKUP(LeaveTracker[[#This Row],[Employee Name]],'List of Employees'!$B$4:$H$767,6))</f>
        <v>PERMANENT</v>
      </c>
      <c r="G9956" s="24">
        <v>45301</v>
      </c>
      <c r="H9956" s="24">
        <v>45302</v>
      </c>
      <c r="I9956" s="20" t="s">
        <v>82</v>
      </c>
      <c r="K9956" s="57" t="str">
        <f ca="1">LeaveTracker[[#This Row],[Days]]&amp;" "&amp;LeaveTracker[[#This Row],[Type of Leave]]</f>
        <v>2 VL</v>
      </c>
      <c r="L9956" s="23">
        <f ca="1">NETWORKDAYS(LeaveTracker[[#This Row],[Start Date]],LeaveTracker[[#This Row],[End Date]],lstHolidays)</f>
        <v>2</v>
      </c>
      <c r="M9956" s="27"/>
    </row>
    <row r="9957" spans="1:13" ht="30" customHeight="1" x14ac:dyDescent="0.3">
      <c r="A9957" s="27">
        <f>A9955+1</f>
        <v>5653</v>
      </c>
      <c r="B9957" s="31">
        <v>45307</v>
      </c>
      <c r="C9957" s="31">
        <v>45303</v>
      </c>
      <c r="D9957" s="19" t="s">
        <v>397</v>
      </c>
      <c r="E9957" s="19" t="str">
        <f>IF(ISBLANK(LeaveTracker[[#This Row],[Employee Name]]),"-----",VLOOKUP(LeaveTracker[[#This Row],[Employee Name]],'List of Employees'!$B$4:$H$767,7))</f>
        <v>CTO</v>
      </c>
      <c r="F9957" s="19" t="str">
        <f>IF(ISBLANK(LeaveTracker[[#This Row],[Employee Name]]),"-----",VLOOKUP(LeaveTracker[[#This Row],[Employee Name]],'List of Employees'!$B$4:$H$767,6))</f>
        <v>PERMANENT</v>
      </c>
      <c r="G9957" s="24">
        <v>45300</v>
      </c>
      <c r="H9957" s="24">
        <v>45300</v>
      </c>
      <c r="I9957" s="20" t="s">
        <v>81</v>
      </c>
      <c r="K9957" s="57" t="str">
        <f ca="1">LeaveTracker[[#This Row],[Days]]&amp;" "&amp;LeaveTracker[[#This Row],[Type of Leave]]</f>
        <v>1 SL</v>
      </c>
      <c r="L9957" s="23">
        <f ca="1">NETWORKDAYS(LeaveTracker[[#This Row],[Start Date]],LeaveTracker[[#This Row],[End Date]],lstHolidays)</f>
        <v>1</v>
      </c>
      <c r="M9957" s="27"/>
    </row>
    <row r="9958" spans="1:13" ht="30" customHeight="1" x14ac:dyDescent="0.3">
      <c r="A9958" s="27">
        <f t="shared" si="127"/>
        <v>5654</v>
      </c>
      <c r="B9958" s="31">
        <v>45307</v>
      </c>
      <c r="C9958" s="31">
        <v>45299</v>
      </c>
      <c r="D9958" s="19" t="s">
        <v>2089</v>
      </c>
      <c r="E9958" s="19" t="str">
        <f>IF(ISBLANK(LeaveTracker[[#This Row],[Employee Name]]),"-----",VLOOKUP(LeaveTracker[[#This Row],[Employee Name]],'List of Employees'!$B$4:$H$767,7))</f>
        <v>BPLO</v>
      </c>
      <c r="F9958" s="19" t="str">
        <f>IF(ISBLANK(LeaveTracker[[#This Row],[Employee Name]]),"-----",VLOOKUP(LeaveTracker[[#This Row],[Employee Name]],'List of Employees'!$B$4:$H$767,6))</f>
        <v>CASUAL</v>
      </c>
      <c r="G9958" s="24">
        <v>45294</v>
      </c>
      <c r="H9958" s="24">
        <v>45296</v>
      </c>
      <c r="I9958" s="20" t="s">
        <v>81</v>
      </c>
      <c r="K9958" s="57" t="str">
        <f ca="1">LeaveTracker[[#This Row],[Days]]&amp;" "&amp;LeaveTracker[[#This Row],[Type of Leave]]</f>
        <v>3 SL</v>
      </c>
      <c r="L9958" s="23">
        <f ca="1">NETWORKDAYS(LeaveTracker[[#This Row],[Start Date]],LeaveTracker[[#This Row],[End Date]],lstHolidays)</f>
        <v>3</v>
      </c>
      <c r="M9958" s="27"/>
    </row>
    <row r="9959" spans="1:13" ht="30" customHeight="1" x14ac:dyDescent="0.3">
      <c r="A9959" s="27">
        <f t="shared" si="127"/>
        <v>5655</v>
      </c>
      <c r="B9959" s="31">
        <v>45307</v>
      </c>
      <c r="C9959" s="31">
        <v>45294</v>
      </c>
      <c r="D9959" s="19" t="s">
        <v>2568</v>
      </c>
      <c r="E9959" s="19" t="str">
        <f>IF(ISBLANK(LeaveTracker[[#This Row],[Employee Name]]),"-----",VLOOKUP(LeaveTracker[[#This Row],[Employee Name]],'List of Employees'!$B$4:$H$767,7))</f>
        <v>ENGINEERING OFFICE</v>
      </c>
      <c r="F9959" s="19" t="str">
        <f>IF(ISBLANK(LeaveTracker[[#This Row],[Employee Name]]),"-----",VLOOKUP(LeaveTracker[[#This Row],[Employee Name]],'List of Employees'!$B$4:$H$767,6))</f>
        <v>CASUAL</v>
      </c>
      <c r="G9959" s="24">
        <v>45293</v>
      </c>
      <c r="H9959" s="24">
        <v>45293</v>
      </c>
      <c r="I9959" s="20" t="s">
        <v>81</v>
      </c>
      <c r="K9959" s="57" t="str">
        <f ca="1">LeaveTracker[[#This Row],[Days]]&amp;" "&amp;LeaveTracker[[#This Row],[Type of Leave]]</f>
        <v>1 SL</v>
      </c>
      <c r="L9959" s="23">
        <f ca="1">NETWORKDAYS(LeaveTracker[[#This Row],[Start Date]],LeaveTracker[[#This Row],[End Date]],lstHolidays)</f>
        <v>1</v>
      </c>
      <c r="M9959" s="27"/>
    </row>
    <row r="9960" spans="1:13" ht="30" customHeight="1" x14ac:dyDescent="0.3">
      <c r="A9960" s="27">
        <f t="shared" si="127"/>
        <v>5656</v>
      </c>
      <c r="B9960" s="31">
        <v>45307</v>
      </c>
      <c r="C9960" s="31">
        <v>45299</v>
      </c>
      <c r="D9960" s="19" t="s">
        <v>2568</v>
      </c>
      <c r="E9960" s="19" t="str">
        <f>IF(ISBLANK(LeaveTracker[[#This Row],[Employee Name]]),"-----",VLOOKUP(LeaveTracker[[#This Row],[Employee Name]],'List of Employees'!$B$4:$H$767,7))</f>
        <v>ENGINEERING OFFICE</v>
      </c>
      <c r="F9960" s="19" t="str">
        <f>IF(ISBLANK(LeaveTracker[[#This Row],[Employee Name]]),"-----",VLOOKUP(LeaveTracker[[#This Row],[Employee Name]],'List of Employees'!$B$4:$H$767,6))</f>
        <v>CASUAL</v>
      </c>
      <c r="G9960" s="24">
        <v>45296</v>
      </c>
      <c r="H9960" s="24">
        <v>45296</v>
      </c>
      <c r="I9960" s="20" t="s">
        <v>81</v>
      </c>
      <c r="K9960" s="57" t="str">
        <f ca="1">LeaveTracker[[#This Row],[Days]]&amp;" "&amp;LeaveTracker[[#This Row],[Type of Leave]]</f>
        <v>1 SL</v>
      </c>
      <c r="L9960" s="23">
        <f ca="1">NETWORKDAYS(LeaveTracker[[#This Row],[Start Date]],LeaveTracker[[#This Row],[End Date]],lstHolidays)</f>
        <v>1</v>
      </c>
      <c r="M9960" s="27"/>
    </row>
    <row r="9961" spans="1:13" ht="30" customHeight="1" x14ac:dyDescent="0.3">
      <c r="A9961" s="27">
        <f t="shared" si="127"/>
        <v>5657</v>
      </c>
      <c r="B9961" s="31">
        <v>45307</v>
      </c>
      <c r="C9961" s="31">
        <v>45300</v>
      </c>
      <c r="D9961" s="19" t="s">
        <v>1862</v>
      </c>
      <c r="E9961" s="19" t="str">
        <f>IF(ISBLANK(LeaveTracker[[#This Row],[Employee Name]]),"-----",VLOOKUP(LeaveTracker[[#This Row],[Employee Name]],'List of Employees'!$B$4:$H$767,7))</f>
        <v>MO</v>
      </c>
      <c r="F9961" s="19" t="str">
        <f>IF(ISBLANK(LeaveTracker[[#This Row],[Employee Name]]),"-----",VLOOKUP(LeaveTracker[[#This Row],[Employee Name]],'List of Employees'!$B$4:$H$767,6))</f>
        <v>CASUAL</v>
      </c>
      <c r="G9961" s="24">
        <v>45309</v>
      </c>
      <c r="H9961" s="24">
        <v>45313</v>
      </c>
      <c r="I9961" s="20" t="s">
        <v>82</v>
      </c>
      <c r="K9961" s="57" t="str">
        <f ca="1">LeaveTracker[[#This Row],[Days]]&amp;" "&amp;LeaveTracker[[#This Row],[Type of Leave]]</f>
        <v>3 VL</v>
      </c>
      <c r="L9961" s="23">
        <f ca="1">NETWORKDAYS(LeaveTracker[[#This Row],[Start Date]],LeaveTracker[[#This Row],[End Date]],lstHolidays)</f>
        <v>3</v>
      </c>
      <c r="M9961" s="27"/>
    </row>
    <row r="9962" spans="1:13" ht="30" customHeight="1" x14ac:dyDescent="0.3">
      <c r="A9962" s="27">
        <f t="shared" si="127"/>
        <v>5658</v>
      </c>
      <c r="B9962" s="31">
        <v>45307</v>
      </c>
      <c r="C9962" s="31">
        <v>45302</v>
      </c>
      <c r="D9962" s="19" t="s">
        <v>1049</v>
      </c>
      <c r="E9962" s="19" t="str">
        <f>IF(ISBLANK(LeaveTracker[[#This Row],[Employee Name]]),"-----",VLOOKUP(LeaveTracker[[#This Row],[Employee Name]],'List of Employees'!$B$4:$H$767,7))</f>
        <v>GSO</v>
      </c>
      <c r="F9962" s="19" t="str">
        <f>IF(ISBLANK(LeaveTracker[[#This Row],[Employee Name]]),"-----",VLOOKUP(LeaveTracker[[#This Row],[Employee Name]],'List of Employees'!$B$4:$H$767,6))</f>
        <v>PERMANENT</v>
      </c>
      <c r="G9962" s="24">
        <v>45301</v>
      </c>
      <c r="H9962" s="24">
        <v>45301</v>
      </c>
      <c r="I9962" s="20" t="s">
        <v>81</v>
      </c>
      <c r="K9962" s="57" t="str">
        <f ca="1">LeaveTracker[[#This Row],[Days]]&amp;" "&amp;LeaveTracker[[#This Row],[Type of Leave]]</f>
        <v>1 SL</v>
      </c>
      <c r="L9962" s="23">
        <f ca="1">NETWORKDAYS(LeaveTracker[[#This Row],[Start Date]],LeaveTracker[[#This Row],[End Date]],lstHolidays)</f>
        <v>1</v>
      </c>
      <c r="M9962" s="27"/>
    </row>
    <row r="9963" spans="1:13" ht="30" customHeight="1" x14ac:dyDescent="0.3">
      <c r="A9963" s="27">
        <f t="shared" si="127"/>
        <v>5659</v>
      </c>
      <c r="B9963" s="31">
        <v>45307</v>
      </c>
      <c r="C9963" s="31">
        <v>45301</v>
      </c>
      <c r="D9963" s="19" t="s">
        <v>1906</v>
      </c>
      <c r="E9963" s="19" t="str">
        <f>IF(ISBLANK(LeaveTracker[[#This Row],[Employee Name]]),"-----",VLOOKUP(LeaveTracker[[#This Row],[Employee Name]],'List of Employees'!$B$4:$H$767,7))</f>
        <v>CSWDO</v>
      </c>
      <c r="F9963" s="19" t="str">
        <f>IF(ISBLANK(LeaveTracker[[#This Row],[Employee Name]]),"-----",VLOOKUP(LeaveTracker[[#This Row],[Employee Name]],'List of Employees'!$B$4:$H$767,6))</f>
        <v>CASUAL</v>
      </c>
      <c r="G9963" s="24">
        <v>45303</v>
      </c>
      <c r="H9963" s="24">
        <v>45303</v>
      </c>
      <c r="I9963" s="20" t="s">
        <v>82</v>
      </c>
      <c r="K9963" s="57" t="str">
        <f ca="1">LeaveTracker[[#This Row],[Days]]&amp;" "&amp;LeaveTracker[[#This Row],[Type of Leave]]</f>
        <v>1 VL</v>
      </c>
      <c r="L9963" s="23">
        <f ca="1">NETWORKDAYS(LeaveTracker[[#This Row],[Start Date]],LeaveTracker[[#This Row],[End Date]],lstHolidays)</f>
        <v>1</v>
      </c>
      <c r="M9963" s="27"/>
    </row>
    <row r="9964" spans="1:13" ht="30" customHeight="1" x14ac:dyDescent="0.3">
      <c r="A9964" s="27">
        <f t="shared" si="127"/>
        <v>5660</v>
      </c>
      <c r="B9964" s="31">
        <v>45307</v>
      </c>
      <c r="C9964" s="31">
        <v>45299</v>
      </c>
      <c r="D9964" s="19" t="s">
        <v>1767</v>
      </c>
      <c r="E9964" s="19" t="str">
        <f>IF(ISBLANK(LeaveTracker[[#This Row],[Employee Name]]),"-----",VLOOKUP(LeaveTracker[[#This Row],[Employee Name]],'List of Employees'!$B$4:$H$767,7))</f>
        <v>CHO</v>
      </c>
      <c r="F9964" s="19" t="str">
        <f>IF(ISBLANK(LeaveTracker[[#This Row],[Employee Name]]),"-----",VLOOKUP(LeaveTracker[[#This Row],[Employee Name]],'List of Employees'!$B$4:$H$767,6))</f>
        <v>CASUAL</v>
      </c>
      <c r="G9964" s="24">
        <v>45296</v>
      </c>
      <c r="H9964" s="24">
        <v>45296</v>
      </c>
      <c r="I9964" s="20" t="s">
        <v>81</v>
      </c>
      <c r="K9964" s="57" t="str">
        <f ca="1">LeaveTracker[[#This Row],[Days]]&amp;" "&amp;LeaveTracker[[#This Row],[Type of Leave]]</f>
        <v>1 SL</v>
      </c>
      <c r="L9964" s="23">
        <f ca="1">NETWORKDAYS(LeaveTracker[[#This Row],[Start Date]],LeaveTracker[[#This Row],[End Date]],lstHolidays)</f>
        <v>1</v>
      </c>
      <c r="M9964" s="27"/>
    </row>
    <row r="9965" spans="1:13" ht="30" customHeight="1" x14ac:dyDescent="0.3">
      <c r="A9965" s="27">
        <f t="shared" si="127"/>
        <v>5661</v>
      </c>
      <c r="B9965" s="31">
        <v>45307</v>
      </c>
      <c r="C9965" s="31">
        <v>45303</v>
      </c>
      <c r="D9965" s="19" t="s">
        <v>922</v>
      </c>
      <c r="E9965" s="19" t="str">
        <f>IF(ISBLANK(LeaveTracker[[#This Row],[Employee Name]]),"-----",VLOOKUP(LeaveTracker[[#This Row],[Employee Name]],'List of Employees'!$B$4:$H$767,7))</f>
        <v>TCNHS</v>
      </c>
      <c r="F9965" s="19" t="str">
        <f>IF(ISBLANK(LeaveTracker[[#This Row],[Employee Name]]),"-----",VLOOKUP(LeaveTracker[[#This Row],[Employee Name]],'List of Employees'!$B$4:$H$767,6))</f>
        <v>PERMANENT</v>
      </c>
      <c r="G9965" s="24">
        <v>45307</v>
      </c>
      <c r="H9965" s="24">
        <v>45308</v>
      </c>
      <c r="I9965" s="20" t="s">
        <v>297</v>
      </c>
      <c r="J9965" s="42" t="s">
        <v>1000</v>
      </c>
      <c r="K9965" s="57" t="str">
        <f ca="1">LeaveTracker[[#This Row],[Days]]&amp;" "&amp;LeaveTracker[[#This Row],[Type of Leave]]</f>
        <v>2 OTHER</v>
      </c>
      <c r="L9965" s="23">
        <f ca="1">NETWORKDAYS(LeaveTracker[[#This Row],[Start Date]],LeaveTracker[[#This Row],[End Date]],lstHolidays)</f>
        <v>2</v>
      </c>
      <c r="M9965" s="27"/>
    </row>
    <row r="9966" spans="1:13" ht="30" customHeight="1" x14ac:dyDescent="0.3">
      <c r="A9966" s="27">
        <v>5661</v>
      </c>
      <c r="B9966" s="31">
        <v>45307</v>
      </c>
      <c r="C9966" s="31">
        <v>45303</v>
      </c>
      <c r="D9966" s="19" t="s">
        <v>922</v>
      </c>
      <c r="E9966" s="19" t="str">
        <f>IF(ISBLANK(LeaveTracker[[#This Row],[Employee Name]]),"-----",VLOOKUP(LeaveTracker[[#This Row],[Employee Name]],'List of Employees'!$B$4:$H$767,7))</f>
        <v>TCNHS</v>
      </c>
      <c r="F9966" s="19" t="str">
        <f>IF(ISBLANK(LeaveTracker[[#This Row],[Employee Name]]),"-----",VLOOKUP(LeaveTracker[[#This Row],[Employee Name]],'List of Employees'!$B$4:$H$767,6))</f>
        <v>PERMANENT</v>
      </c>
      <c r="G9966" s="24">
        <v>45310</v>
      </c>
      <c r="H9966" s="24">
        <v>45310</v>
      </c>
      <c r="I9966" s="20" t="s">
        <v>297</v>
      </c>
      <c r="J9966" s="42" t="s">
        <v>1000</v>
      </c>
      <c r="K9966" s="57" t="str">
        <f ca="1">LeaveTracker[[#This Row],[Days]]&amp;" "&amp;LeaveTracker[[#This Row],[Type of Leave]]</f>
        <v>1 OTHER</v>
      </c>
      <c r="L9966" s="23">
        <f ca="1">NETWORKDAYS(LeaveTracker[[#This Row],[Start Date]],LeaveTracker[[#This Row],[End Date]],lstHolidays)</f>
        <v>1</v>
      </c>
      <c r="M9966" s="27"/>
    </row>
    <row r="9967" spans="1:13" ht="30" customHeight="1" x14ac:dyDescent="0.3">
      <c r="A9967" s="27">
        <f t="shared" si="127"/>
        <v>5662</v>
      </c>
      <c r="B9967" s="31">
        <v>45307</v>
      </c>
      <c r="C9967" s="31">
        <v>45294</v>
      </c>
      <c r="D9967" s="19" t="s">
        <v>1027</v>
      </c>
      <c r="E9967" s="19" t="str">
        <f>IF(ISBLANK(LeaveTracker[[#This Row],[Employee Name]]),"-----",VLOOKUP(LeaveTracker[[#This Row],[Employee Name]],'List of Employees'!$B$4:$H$767,7))</f>
        <v>CHO</v>
      </c>
      <c r="F9967" s="19" t="str">
        <f>IF(ISBLANK(LeaveTracker[[#This Row],[Employee Name]]),"-----",VLOOKUP(LeaveTracker[[#This Row],[Employee Name]],'List of Employees'!$B$4:$H$767,6))</f>
        <v>CASUAL</v>
      </c>
      <c r="G9967" s="24">
        <v>45303</v>
      </c>
      <c r="H9967" s="24">
        <v>45303</v>
      </c>
      <c r="I9967" s="20" t="s">
        <v>82</v>
      </c>
      <c r="K9967" s="57" t="str">
        <f ca="1">LeaveTracker[[#This Row],[Days]]&amp;" "&amp;LeaveTracker[[#This Row],[Type of Leave]]</f>
        <v>1 VL</v>
      </c>
      <c r="L9967" s="23">
        <f ca="1">NETWORKDAYS(LeaveTracker[[#This Row],[Start Date]],LeaveTracker[[#This Row],[End Date]],lstHolidays)</f>
        <v>1</v>
      </c>
      <c r="M9967" s="27"/>
    </row>
    <row r="9968" spans="1:13" ht="30" customHeight="1" x14ac:dyDescent="0.3">
      <c r="A9968" s="27">
        <f t="shared" si="127"/>
        <v>5663</v>
      </c>
      <c r="B9968" s="31">
        <v>45307</v>
      </c>
      <c r="C9968" s="31">
        <v>45306</v>
      </c>
      <c r="D9968" s="19" t="s">
        <v>2219</v>
      </c>
      <c r="E9968" s="19" t="str">
        <f>IF(ISBLANK(LeaveTracker[[#This Row],[Employee Name]]),"-----",VLOOKUP(LeaveTracker[[#This Row],[Employee Name]],'List of Employees'!$B$4:$H$767,7))</f>
        <v>SANGGUNIANG PANLUNGSOD</v>
      </c>
      <c r="F9968" s="19" t="str">
        <f>IF(ISBLANK(LeaveTracker[[#This Row],[Employee Name]]),"-----",VLOOKUP(LeaveTracker[[#This Row],[Employee Name]],'List of Employees'!$B$4:$H$767,6))</f>
        <v>PERMANENT</v>
      </c>
      <c r="G9968" s="24">
        <v>45293</v>
      </c>
      <c r="H9968" s="24">
        <v>45293</v>
      </c>
      <c r="I9968" s="20" t="s">
        <v>81</v>
      </c>
      <c r="K9968" s="57" t="str">
        <f ca="1">LeaveTracker[[#This Row],[Days]]&amp;" "&amp;LeaveTracker[[#This Row],[Type of Leave]]</f>
        <v>1 SL</v>
      </c>
      <c r="L9968" s="23">
        <f ca="1">NETWORKDAYS(LeaveTracker[[#This Row],[Start Date]],LeaveTracker[[#This Row],[End Date]],lstHolidays)</f>
        <v>1</v>
      </c>
      <c r="M9968" s="27"/>
    </row>
    <row r="9969" spans="1:13" ht="30" customHeight="1" x14ac:dyDescent="0.3">
      <c r="A9969" s="27">
        <v>5663</v>
      </c>
      <c r="B9969" s="31">
        <v>45307</v>
      </c>
      <c r="C9969" s="31">
        <v>45306</v>
      </c>
      <c r="D9969" s="19" t="s">
        <v>2219</v>
      </c>
      <c r="E9969" s="19" t="str">
        <f>IF(ISBLANK(LeaveTracker[[#This Row],[Employee Name]]),"-----",VLOOKUP(LeaveTracker[[#This Row],[Employee Name]],'List of Employees'!$B$4:$H$767,7))</f>
        <v>SANGGUNIANG PANLUNGSOD</v>
      </c>
      <c r="F9969" s="19" t="str">
        <f>IF(ISBLANK(LeaveTracker[[#This Row],[Employee Name]]),"-----",VLOOKUP(LeaveTracker[[#This Row],[Employee Name]],'List of Employees'!$B$4:$H$767,6))</f>
        <v>PERMANENT</v>
      </c>
      <c r="G9969" s="24">
        <v>45303</v>
      </c>
      <c r="H9969" s="24">
        <v>45303</v>
      </c>
      <c r="I9969" s="20" t="s">
        <v>81</v>
      </c>
      <c r="K9969" s="57" t="str">
        <f ca="1">LeaveTracker[[#This Row],[Days]]&amp;" "&amp;LeaveTracker[[#This Row],[Type of Leave]]</f>
        <v>1 SL</v>
      </c>
      <c r="L9969" s="23">
        <f ca="1">NETWORKDAYS(LeaveTracker[[#This Row],[Start Date]],LeaveTracker[[#This Row],[End Date]],lstHolidays)</f>
        <v>1</v>
      </c>
      <c r="M9969" s="27"/>
    </row>
    <row r="9970" spans="1:13" ht="30" customHeight="1" x14ac:dyDescent="0.3">
      <c r="A9970" s="27">
        <f t="shared" si="127"/>
        <v>5664</v>
      </c>
      <c r="B9970" s="31">
        <v>45307</v>
      </c>
      <c r="C9970" s="31">
        <v>45306</v>
      </c>
      <c r="D9970" s="19" t="s">
        <v>1940</v>
      </c>
      <c r="E9970" s="19" t="str">
        <f>IF(ISBLANK(LeaveTracker[[#This Row],[Employee Name]]),"-----",VLOOKUP(LeaveTracker[[#This Row],[Employee Name]],'List of Employees'!$B$4:$H$767,7))</f>
        <v>SP/VMO</v>
      </c>
      <c r="F9970" s="19" t="str">
        <f>IF(ISBLANK(LeaveTracker[[#This Row],[Employee Name]]),"-----",VLOOKUP(LeaveTracker[[#This Row],[Employee Name]],'List of Employees'!$B$4:$H$767,6))</f>
        <v>CASUAL</v>
      </c>
      <c r="G9970" s="24">
        <v>45303</v>
      </c>
      <c r="H9970" s="24">
        <v>45303</v>
      </c>
      <c r="I9970" s="20" t="s">
        <v>81</v>
      </c>
      <c r="K9970" s="57" t="str">
        <f ca="1">LeaveTracker[[#This Row],[Days]]&amp;" "&amp;LeaveTracker[[#This Row],[Type of Leave]]</f>
        <v>1 SL</v>
      </c>
      <c r="L9970" s="23">
        <f ca="1">NETWORKDAYS(LeaveTracker[[#This Row],[Start Date]],LeaveTracker[[#This Row],[End Date]],lstHolidays)</f>
        <v>1</v>
      </c>
      <c r="M9970" s="27"/>
    </row>
    <row r="9971" spans="1:13" ht="30" customHeight="1" x14ac:dyDescent="0.3">
      <c r="A9971" s="27">
        <f t="shared" si="127"/>
        <v>5665</v>
      </c>
      <c r="B9971" s="31">
        <v>45307</v>
      </c>
      <c r="C9971" s="31">
        <v>45303</v>
      </c>
      <c r="D9971" s="19" t="s">
        <v>2016</v>
      </c>
      <c r="E9971" s="19" t="str">
        <f>IF(ISBLANK(LeaveTracker[[#This Row],[Employee Name]]),"-----",VLOOKUP(LeaveTracker[[#This Row],[Employee Name]],'List of Employees'!$B$4:$H$767,7))</f>
        <v>CSWDO</v>
      </c>
      <c r="F9971" s="19" t="str">
        <f>IF(ISBLANK(LeaveTracker[[#This Row],[Employee Name]]),"-----",VLOOKUP(LeaveTracker[[#This Row],[Employee Name]],'List of Employees'!$B$4:$H$767,6))</f>
        <v>PERMANENT</v>
      </c>
      <c r="G9971" s="24">
        <v>45310</v>
      </c>
      <c r="H9971" s="24">
        <v>45310</v>
      </c>
      <c r="I9971" s="20" t="s">
        <v>297</v>
      </c>
      <c r="J9971" s="42" t="s">
        <v>1000</v>
      </c>
      <c r="K9971" s="57" t="str">
        <f ca="1">LeaveTracker[[#This Row],[Days]]&amp;" "&amp;LeaveTracker[[#This Row],[Type of Leave]]</f>
        <v>1 OTHER</v>
      </c>
      <c r="L9971" s="23">
        <f ca="1">NETWORKDAYS(LeaveTracker[[#This Row],[Start Date]],LeaveTracker[[#This Row],[End Date]],lstHolidays)</f>
        <v>1</v>
      </c>
      <c r="M9971" s="27"/>
    </row>
    <row r="9972" spans="1:13" ht="30" customHeight="1" x14ac:dyDescent="0.3">
      <c r="A9972" s="27">
        <f t="shared" si="127"/>
        <v>5666</v>
      </c>
      <c r="B9972" s="31">
        <v>45307</v>
      </c>
      <c r="C9972" s="31">
        <v>45295</v>
      </c>
      <c r="D9972" s="19" t="s">
        <v>1892</v>
      </c>
      <c r="E9972" s="19" t="str">
        <f>IF(ISBLANK(LeaveTracker[[#This Row],[Employee Name]]),"-----",VLOOKUP(LeaveTracker[[#This Row],[Employee Name]],'List of Employees'!$B$4:$H$767,7))</f>
        <v>AGRICULTURE OFFICE</v>
      </c>
      <c r="F9972" s="19" t="str">
        <f>IF(ISBLANK(LeaveTracker[[#This Row],[Employee Name]]),"-----",VLOOKUP(LeaveTracker[[#This Row],[Employee Name]],'List of Employees'!$B$4:$H$767,6))</f>
        <v>PERMANENT</v>
      </c>
      <c r="G9972" s="24">
        <v>45262</v>
      </c>
      <c r="H9972" s="24">
        <v>45262</v>
      </c>
      <c r="I9972" s="20" t="s">
        <v>81</v>
      </c>
      <c r="K9972" s="57" t="str">
        <f>LeaveTracker[[#This Row],[Days]]&amp;" "&amp;LeaveTracker[[#This Row],[Type of Leave]]</f>
        <v>1 SL</v>
      </c>
      <c r="L9972" s="23">
        <v>1</v>
      </c>
      <c r="M9972" s="27"/>
    </row>
    <row r="9973" spans="1:13" ht="30" customHeight="1" x14ac:dyDescent="0.3">
      <c r="A9973" s="27">
        <v>5666</v>
      </c>
      <c r="B9973" s="31">
        <v>45307</v>
      </c>
      <c r="C9973" s="31">
        <v>45295</v>
      </c>
      <c r="D9973" s="19" t="s">
        <v>1892</v>
      </c>
      <c r="E9973" s="19" t="str">
        <f>IF(ISBLANK(LeaveTracker[[#This Row],[Employee Name]]),"-----",VLOOKUP(LeaveTracker[[#This Row],[Employee Name]],'List of Employees'!$B$4:$H$767,7))</f>
        <v>AGRICULTURE OFFICE</v>
      </c>
      <c r="F9973" s="19" t="str">
        <f>IF(ISBLANK(LeaveTracker[[#This Row],[Employee Name]]),"-----",VLOOKUP(LeaveTracker[[#This Row],[Employee Name]],'List of Employees'!$B$4:$H$767,6))</f>
        <v>PERMANENT</v>
      </c>
      <c r="G9973" s="24">
        <v>45269</v>
      </c>
      <c r="H9973" s="24">
        <v>45269</v>
      </c>
      <c r="I9973" s="20" t="s">
        <v>81</v>
      </c>
      <c r="K9973" s="57" t="str">
        <f>LeaveTracker[[#This Row],[Days]]&amp;" "&amp;LeaveTracker[[#This Row],[Type of Leave]]</f>
        <v>1 SL</v>
      </c>
      <c r="L9973" s="23">
        <v>1</v>
      </c>
      <c r="M9973" s="27"/>
    </row>
    <row r="9974" spans="1:13" ht="30" customHeight="1" x14ac:dyDescent="0.3">
      <c r="A9974" s="27">
        <v>5666</v>
      </c>
      <c r="B9974" s="31">
        <v>45307</v>
      </c>
      <c r="C9974" s="31">
        <v>45295</v>
      </c>
      <c r="D9974" s="19" t="s">
        <v>1892</v>
      </c>
      <c r="E9974" s="19" t="str">
        <f>IF(ISBLANK(LeaveTracker[[#This Row],[Employee Name]]),"-----",VLOOKUP(LeaveTracker[[#This Row],[Employee Name]],'List of Employees'!$B$4:$H$767,7))</f>
        <v>AGRICULTURE OFFICE</v>
      </c>
      <c r="F9974" s="19" t="str">
        <f>IF(ISBLANK(LeaveTracker[[#This Row],[Employee Name]]),"-----",VLOOKUP(LeaveTracker[[#This Row],[Employee Name]],'List of Employees'!$B$4:$H$767,6))</f>
        <v>PERMANENT</v>
      </c>
      <c r="G9974" s="24">
        <v>45272</v>
      </c>
      <c r="H9974" s="24">
        <v>45272</v>
      </c>
      <c r="I9974" s="20" t="s">
        <v>81</v>
      </c>
      <c r="K9974" s="57" t="str">
        <f ca="1">LeaveTracker[[#This Row],[Days]]&amp;" "&amp;LeaveTracker[[#This Row],[Type of Leave]]</f>
        <v>1 SL</v>
      </c>
      <c r="L9974" s="23">
        <f ca="1">NETWORKDAYS(LeaveTracker[[#This Row],[Start Date]],LeaveTracker[[#This Row],[End Date]],lstHolidays)</f>
        <v>1</v>
      </c>
      <c r="M9974" s="27"/>
    </row>
    <row r="9975" spans="1:13" ht="30" customHeight="1" x14ac:dyDescent="0.3">
      <c r="A9975" s="27">
        <f t="shared" si="127"/>
        <v>5667</v>
      </c>
      <c r="B9975" s="31">
        <v>45307</v>
      </c>
      <c r="C9975" s="31">
        <v>45295</v>
      </c>
      <c r="D9975" s="19" t="s">
        <v>1892</v>
      </c>
      <c r="E9975" s="19" t="str">
        <f>IF(ISBLANK(LeaveTracker[[#This Row],[Employee Name]]),"-----",VLOOKUP(LeaveTracker[[#This Row],[Employee Name]],'List of Employees'!$B$4:$H$767,7))</f>
        <v>AGRICULTURE OFFICE</v>
      </c>
      <c r="F9975" s="19" t="str">
        <f>IF(ISBLANK(LeaveTracker[[#This Row],[Employee Name]]),"-----",VLOOKUP(LeaveTracker[[#This Row],[Employee Name]],'List of Employees'!$B$4:$H$767,6))</f>
        <v>PERMANENT</v>
      </c>
      <c r="G9975" s="24">
        <v>45283</v>
      </c>
      <c r="H9975" s="24">
        <v>45283</v>
      </c>
      <c r="I9975" s="20" t="s">
        <v>81</v>
      </c>
      <c r="K9975" s="57" t="str">
        <f>LeaveTracker[[#This Row],[Days]]&amp;" "&amp;LeaveTracker[[#This Row],[Type of Leave]]</f>
        <v>1 SL</v>
      </c>
      <c r="L9975" s="23">
        <v>1</v>
      </c>
      <c r="M9975" s="27"/>
    </row>
    <row r="9976" spans="1:13" ht="30" customHeight="1" x14ac:dyDescent="0.3">
      <c r="A9976" s="27">
        <v>5667</v>
      </c>
      <c r="B9976" s="31">
        <v>45307</v>
      </c>
      <c r="C9976" s="31">
        <v>45295</v>
      </c>
      <c r="D9976" s="19" t="s">
        <v>1892</v>
      </c>
      <c r="E9976" s="19" t="str">
        <f>IF(ISBLANK(LeaveTracker[[#This Row],[Employee Name]]),"-----",VLOOKUP(LeaveTracker[[#This Row],[Employee Name]],'List of Employees'!$B$4:$H$767,7))</f>
        <v>AGRICULTURE OFFICE</v>
      </c>
      <c r="F9976" s="19" t="str">
        <f>IF(ISBLANK(LeaveTracker[[#This Row],[Employee Name]]),"-----",VLOOKUP(LeaveTracker[[#This Row],[Employee Name]],'List of Employees'!$B$4:$H$767,6))</f>
        <v>PERMANENT</v>
      </c>
      <c r="G9976" s="24">
        <v>45286</v>
      </c>
      <c r="H9976" s="24">
        <v>45286</v>
      </c>
      <c r="I9976" s="20" t="s">
        <v>81</v>
      </c>
      <c r="K9976" s="57" t="str">
        <f>LeaveTracker[[#This Row],[Days]]&amp;" "&amp;LeaveTracker[[#This Row],[Type of Leave]]</f>
        <v>1 SL</v>
      </c>
      <c r="L9976" s="23">
        <v>1</v>
      </c>
      <c r="M9976" s="27"/>
    </row>
    <row r="9977" spans="1:13" ht="30" customHeight="1" x14ac:dyDescent="0.3">
      <c r="A9977" s="27">
        <f t="shared" si="127"/>
        <v>5668</v>
      </c>
      <c r="B9977" s="31">
        <v>45307</v>
      </c>
      <c r="C9977" s="31">
        <v>45295</v>
      </c>
      <c r="D9977" s="19" t="s">
        <v>2656</v>
      </c>
      <c r="E9977" s="19" t="str">
        <f>IF(ISBLANK(LeaveTracker[[#This Row],[Employee Name]]),"-----",VLOOKUP(LeaveTracker[[#This Row],[Employee Name]],'List of Employees'!$B$4:$H$767,7))</f>
        <v>HRMO</v>
      </c>
      <c r="F9977" s="19" t="str">
        <f>IF(ISBLANK(LeaveTracker[[#This Row],[Employee Name]]),"-----",VLOOKUP(LeaveTracker[[#This Row],[Employee Name]],'List of Employees'!$B$4:$H$767,6))</f>
        <v>PERMANENT</v>
      </c>
      <c r="G9977" s="24">
        <v>45296</v>
      </c>
      <c r="H9977" s="24">
        <v>45300</v>
      </c>
      <c r="I9977" s="20" t="s">
        <v>1019</v>
      </c>
      <c r="J9977" s="42" t="s">
        <v>82</v>
      </c>
      <c r="K9977" s="57" t="str">
        <f ca="1">LeaveTracker[[#This Row],[Days]]&amp;" "&amp;LeaveTracker[[#This Row],[Type of Leave]]</f>
        <v>3 WITHOUTPAY</v>
      </c>
      <c r="L9977" s="23">
        <f ca="1">NETWORKDAYS(LeaveTracker[[#This Row],[Start Date]],LeaveTracker[[#This Row],[End Date]],lstHolidays)</f>
        <v>3</v>
      </c>
      <c r="M9977" s="27"/>
    </row>
    <row r="9978" spans="1:13" ht="30" customHeight="1" x14ac:dyDescent="0.3">
      <c r="A9978" s="27">
        <v>5668</v>
      </c>
      <c r="B9978" s="31">
        <v>45307</v>
      </c>
      <c r="C9978" s="31">
        <v>45295</v>
      </c>
      <c r="D9978" s="19" t="s">
        <v>2656</v>
      </c>
      <c r="E9978" s="19" t="str">
        <f>IF(ISBLANK(LeaveTracker[[#This Row],[Employee Name]]),"-----",VLOOKUP(LeaveTracker[[#This Row],[Employee Name]],'List of Employees'!$B$4:$H$767,7))</f>
        <v>HRMO</v>
      </c>
      <c r="F9978" s="19" t="str">
        <f>IF(ISBLANK(LeaveTracker[[#This Row],[Employee Name]]),"-----",VLOOKUP(LeaveTracker[[#This Row],[Employee Name]],'List of Employees'!$B$4:$H$767,6))</f>
        <v>PERMANENT</v>
      </c>
      <c r="G9978" s="24">
        <v>45303</v>
      </c>
      <c r="H9978" s="24">
        <v>45304</v>
      </c>
      <c r="I9978" s="20" t="s">
        <v>1019</v>
      </c>
      <c r="J9978" s="42" t="s">
        <v>82</v>
      </c>
      <c r="K9978" s="57" t="str">
        <f ca="1">LeaveTracker[[#This Row],[Days]]&amp;" "&amp;LeaveTracker[[#This Row],[Type of Leave]]</f>
        <v>1 WITHOUTPAY</v>
      </c>
      <c r="L9978" s="23">
        <f ca="1">NETWORKDAYS(LeaveTracker[[#This Row],[Start Date]],LeaveTracker[[#This Row],[End Date]],lstHolidays)</f>
        <v>1</v>
      </c>
      <c r="M9978" s="27"/>
    </row>
    <row r="9979" spans="1:13" ht="30" customHeight="1" x14ac:dyDescent="0.3">
      <c r="A9979" s="27">
        <v>5668</v>
      </c>
      <c r="B9979" s="31">
        <v>45307</v>
      </c>
      <c r="C9979" s="31">
        <v>45295</v>
      </c>
      <c r="D9979" s="19" t="s">
        <v>2656</v>
      </c>
      <c r="E9979" s="19" t="str">
        <f>IF(ISBLANK(LeaveTracker[[#This Row],[Employee Name]]),"-----",VLOOKUP(LeaveTracker[[#This Row],[Employee Name]],'List of Employees'!$B$4:$H$767,7))</f>
        <v>HRMO</v>
      </c>
      <c r="F9979" s="19" t="str">
        <f>IF(ISBLANK(LeaveTracker[[#This Row],[Employee Name]]),"-----",VLOOKUP(LeaveTracker[[#This Row],[Employee Name]],'List of Employees'!$B$4:$H$767,6))</f>
        <v>PERMANENT</v>
      </c>
      <c r="G9979" s="24">
        <v>45307</v>
      </c>
      <c r="H9979" s="24">
        <v>45308</v>
      </c>
      <c r="I9979" s="20" t="s">
        <v>1019</v>
      </c>
      <c r="J9979" s="42" t="s">
        <v>82</v>
      </c>
      <c r="K9979" s="57" t="str">
        <f ca="1">LeaveTracker[[#This Row],[Days]]&amp;" "&amp;LeaveTracker[[#This Row],[Type of Leave]]</f>
        <v>2 WITHOUTPAY</v>
      </c>
      <c r="L9979" s="23">
        <f ca="1">NETWORKDAYS(LeaveTracker[[#This Row],[Start Date]],LeaveTracker[[#This Row],[End Date]],lstHolidays)</f>
        <v>2</v>
      </c>
      <c r="M9979" s="27"/>
    </row>
    <row r="9980" spans="1:13" ht="30" customHeight="1" x14ac:dyDescent="0.3">
      <c r="A9980" s="27">
        <v>5668</v>
      </c>
      <c r="B9980" s="31">
        <v>45307</v>
      </c>
      <c r="C9980" s="31">
        <v>45295</v>
      </c>
      <c r="D9980" s="19" t="s">
        <v>2656</v>
      </c>
      <c r="E9980" s="19" t="str">
        <f>IF(ISBLANK(LeaveTracker[[#This Row],[Employee Name]]),"-----",VLOOKUP(LeaveTracker[[#This Row],[Employee Name]],'List of Employees'!$B$4:$H$767,7))</f>
        <v>HRMO</v>
      </c>
      <c r="F9980" s="19" t="str">
        <f>IF(ISBLANK(LeaveTracker[[#This Row],[Employee Name]]),"-----",VLOOKUP(LeaveTracker[[#This Row],[Employee Name]],'List of Employees'!$B$4:$H$767,6))</f>
        <v>PERMANENT</v>
      </c>
      <c r="G9980" s="24">
        <v>45311</v>
      </c>
      <c r="H9980" s="24">
        <v>45312</v>
      </c>
      <c r="I9980" s="20" t="s">
        <v>1019</v>
      </c>
      <c r="J9980" s="42" t="s">
        <v>82</v>
      </c>
      <c r="K9980" s="57" t="str">
        <f>LeaveTracker[[#This Row],[Days]]&amp;" "&amp;LeaveTracker[[#This Row],[Type of Leave]]</f>
        <v>2 WITHOUTPAY</v>
      </c>
      <c r="L9980" s="23">
        <v>2</v>
      </c>
      <c r="M9980" s="27"/>
    </row>
    <row r="9981" spans="1:13" ht="30" customHeight="1" x14ac:dyDescent="0.3">
      <c r="A9981" s="27">
        <v>5668</v>
      </c>
      <c r="B9981" s="31">
        <v>45307</v>
      </c>
      <c r="C9981" s="31">
        <v>45295</v>
      </c>
      <c r="D9981" s="19" t="s">
        <v>2656</v>
      </c>
      <c r="E9981" s="19" t="str">
        <f>IF(ISBLANK(LeaveTracker[[#This Row],[Employee Name]]),"-----",VLOOKUP(LeaveTracker[[#This Row],[Employee Name]],'List of Employees'!$B$4:$H$767,7))</f>
        <v>HRMO</v>
      </c>
      <c r="F9981" s="19" t="str">
        <f>IF(ISBLANK(LeaveTracker[[#This Row],[Employee Name]]),"-----",VLOOKUP(LeaveTracker[[#This Row],[Employee Name]],'List of Employees'!$B$4:$H$767,6))</f>
        <v>PERMANENT</v>
      </c>
      <c r="G9981" s="24">
        <v>45315</v>
      </c>
      <c r="H9981" s="24">
        <v>45316</v>
      </c>
      <c r="I9981" s="20" t="s">
        <v>1019</v>
      </c>
      <c r="J9981" s="42" t="s">
        <v>82</v>
      </c>
      <c r="K9981" s="57" t="str">
        <f ca="1">LeaveTracker[[#This Row],[Days]]&amp;" "&amp;LeaveTracker[[#This Row],[Type of Leave]]</f>
        <v>2 WITHOUTPAY</v>
      </c>
      <c r="L9981" s="23">
        <f ca="1">NETWORKDAYS(LeaveTracker[[#This Row],[Start Date]],LeaveTracker[[#This Row],[End Date]],lstHolidays)</f>
        <v>2</v>
      </c>
      <c r="M9981" s="27"/>
    </row>
    <row r="9982" spans="1:13" ht="30" customHeight="1" x14ac:dyDescent="0.3">
      <c r="A9982" s="27">
        <v>5668</v>
      </c>
      <c r="B9982" s="31">
        <v>45307</v>
      </c>
      <c r="C9982" s="31">
        <v>45295</v>
      </c>
      <c r="D9982" s="19" t="s">
        <v>2656</v>
      </c>
      <c r="E9982" s="19" t="str">
        <f>IF(ISBLANK(LeaveTracker[[#This Row],[Employee Name]]),"-----",VLOOKUP(LeaveTracker[[#This Row],[Employee Name]],'List of Employees'!$B$4:$H$767,7))</f>
        <v>HRMO</v>
      </c>
      <c r="F9982" s="19" t="str">
        <f>IF(ISBLANK(LeaveTracker[[#This Row],[Employee Name]]),"-----",VLOOKUP(LeaveTracker[[#This Row],[Employee Name]],'List of Employees'!$B$4:$H$767,6))</f>
        <v>PERMANENT</v>
      </c>
      <c r="G9982" s="24">
        <v>45319</v>
      </c>
      <c r="H9982" s="24">
        <v>45320</v>
      </c>
      <c r="I9982" s="20" t="s">
        <v>1019</v>
      </c>
      <c r="J9982" s="42" t="s">
        <v>82</v>
      </c>
      <c r="K9982" s="57" t="str">
        <f>LeaveTracker[[#This Row],[Days]]&amp;" "&amp;LeaveTracker[[#This Row],[Type of Leave]]</f>
        <v>2 WITHOUTPAY</v>
      </c>
      <c r="L9982" s="23">
        <v>2</v>
      </c>
      <c r="M9982" s="27"/>
    </row>
    <row r="9983" spans="1:13" ht="30" customHeight="1" x14ac:dyDescent="0.3">
      <c r="A9983" s="27">
        <f t="shared" ref="A9983:A10046" si="128">A9982+1</f>
        <v>5669</v>
      </c>
      <c r="B9983" s="31">
        <v>45307</v>
      </c>
      <c r="C9983" s="31">
        <v>45306</v>
      </c>
      <c r="D9983" s="19" t="s">
        <v>202</v>
      </c>
      <c r="E9983" s="19" t="str">
        <f>IF(ISBLANK(LeaveTracker[[#This Row],[Employee Name]]),"-----",VLOOKUP(LeaveTracker[[#This Row],[Employee Name]],'List of Employees'!$B$4:$H$767,7))</f>
        <v>ONT</v>
      </c>
      <c r="F9983" s="19" t="str">
        <f>IF(ISBLANK(LeaveTracker[[#This Row],[Employee Name]]),"-----",VLOOKUP(LeaveTracker[[#This Row],[Employee Name]],'List of Employees'!$B$4:$H$767,6))</f>
        <v>PERMANENT</v>
      </c>
      <c r="G9983" s="21">
        <v>45305</v>
      </c>
      <c r="H9983" s="24">
        <v>45305</v>
      </c>
      <c r="I9983" s="20" t="s">
        <v>81</v>
      </c>
      <c r="K9983" s="57" t="str">
        <f>LeaveTracker[[#This Row],[Days]]&amp;" "&amp;LeaveTracker[[#This Row],[Type of Leave]]</f>
        <v>1 SL</v>
      </c>
      <c r="L9983" s="23">
        <v>1</v>
      </c>
      <c r="M9983" s="27"/>
    </row>
    <row r="9984" spans="1:13" ht="30" customHeight="1" x14ac:dyDescent="0.3">
      <c r="A9984" s="27">
        <f t="shared" si="128"/>
        <v>5670</v>
      </c>
      <c r="B9984" s="31">
        <v>45307</v>
      </c>
      <c r="C9984" s="31">
        <v>45303</v>
      </c>
      <c r="D9984" s="19" t="s">
        <v>202</v>
      </c>
      <c r="E9984" s="19" t="str">
        <f>IF(ISBLANK(LeaveTracker[[#This Row],[Employee Name]]),"-----",VLOOKUP(LeaveTracker[[#This Row],[Employee Name]],'List of Employees'!$B$4:$H$767,7))</f>
        <v>ONT</v>
      </c>
      <c r="F9984" s="19" t="str">
        <f>IF(ISBLANK(LeaveTracker[[#This Row],[Employee Name]]),"-----",VLOOKUP(LeaveTracker[[#This Row],[Employee Name]],'List of Employees'!$B$4:$H$767,6))</f>
        <v>PERMANENT</v>
      </c>
      <c r="G9984" s="24">
        <v>45307</v>
      </c>
      <c r="H9984" s="24">
        <v>45322</v>
      </c>
      <c r="I9984" s="20" t="s">
        <v>82</v>
      </c>
      <c r="K9984" s="57" t="str">
        <f ca="1">LeaveTracker[[#This Row],[Days]]&amp;" "&amp;LeaveTracker[[#This Row],[Type of Leave]]</f>
        <v>12 VL</v>
      </c>
      <c r="L9984" s="23">
        <f ca="1">NETWORKDAYS(LeaveTracker[[#This Row],[Start Date]],LeaveTracker[[#This Row],[End Date]],lstHolidays)</f>
        <v>12</v>
      </c>
      <c r="M9984" s="27"/>
    </row>
    <row r="9985" spans="1:13" ht="30" customHeight="1" x14ac:dyDescent="0.3">
      <c r="A9985" s="27">
        <f t="shared" si="128"/>
        <v>5671</v>
      </c>
      <c r="B9985" s="31">
        <v>45307</v>
      </c>
      <c r="C9985" s="31">
        <v>45302</v>
      </c>
      <c r="D9985" s="19" t="s">
        <v>2507</v>
      </c>
      <c r="E9985" s="19" t="str">
        <f>IF(ISBLANK(LeaveTracker[[#This Row],[Employee Name]]),"-----",VLOOKUP(LeaveTracker[[#This Row],[Employee Name]],'List of Employees'!$B$4:$H$767,7))</f>
        <v>ONT</v>
      </c>
      <c r="F9985" s="19" t="str">
        <f>IF(ISBLANK(LeaveTracker[[#This Row],[Employee Name]]),"-----",VLOOKUP(LeaveTracker[[#This Row],[Employee Name]],'List of Employees'!$B$4:$H$767,6))</f>
        <v>CASUAL</v>
      </c>
      <c r="G9985" s="24">
        <v>45293</v>
      </c>
      <c r="H9985" s="24">
        <v>45295</v>
      </c>
      <c r="I9985" s="20" t="s">
        <v>297</v>
      </c>
      <c r="J9985" s="42" t="s">
        <v>1000</v>
      </c>
      <c r="K9985" s="57" t="str">
        <f ca="1">LeaveTracker[[#This Row],[Days]]&amp;" "&amp;LeaveTracker[[#This Row],[Type of Leave]]</f>
        <v>3 OTHER</v>
      </c>
      <c r="L9985" s="23">
        <f ca="1">NETWORKDAYS(LeaveTracker[[#This Row],[Start Date]],LeaveTracker[[#This Row],[End Date]],lstHolidays)</f>
        <v>3</v>
      </c>
      <c r="M9985" s="27"/>
    </row>
    <row r="9986" spans="1:13" ht="30" customHeight="1" x14ac:dyDescent="0.3">
      <c r="A9986" s="27">
        <f t="shared" si="128"/>
        <v>5672</v>
      </c>
      <c r="B9986" s="31">
        <v>45307</v>
      </c>
      <c r="C9986" s="31">
        <v>45302</v>
      </c>
      <c r="D9986" s="19" t="s">
        <v>112</v>
      </c>
      <c r="E9986" s="19" t="str">
        <f>IF(ISBLANK(LeaveTracker[[#This Row],[Employee Name]]),"-----",VLOOKUP(LeaveTracker[[#This Row],[Employee Name]],'List of Employees'!$B$4:$H$767,7))</f>
        <v>ONT</v>
      </c>
      <c r="F9986" s="19" t="str">
        <f>IF(ISBLANK(LeaveTracker[[#This Row],[Employee Name]]),"-----",VLOOKUP(LeaveTracker[[#This Row],[Employee Name]],'List of Employees'!$B$4:$H$767,6))</f>
        <v>PERMANENT</v>
      </c>
      <c r="G9986" s="24">
        <v>45293</v>
      </c>
      <c r="H9986" s="21">
        <v>45295</v>
      </c>
      <c r="I9986" s="20" t="s">
        <v>297</v>
      </c>
      <c r="J9986" s="42" t="s">
        <v>1000</v>
      </c>
      <c r="K9986" s="57" t="str">
        <f ca="1">LeaveTracker[[#This Row],[Days]]&amp;" "&amp;LeaveTracker[[#This Row],[Type of Leave]]</f>
        <v>3 OTHER</v>
      </c>
      <c r="L9986" s="23">
        <f ca="1">NETWORKDAYS(LeaveTracker[[#This Row],[Start Date]],LeaveTracker[[#This Row],[End Date]],lstHolidays)</f>
        <v>3</v>
      </c>
      <c r="M9986" s="27"/>
    </row>
    <row r="9987" spans="1:13" ht="30" customHeight="1" x14ac:dyDescent="0.3">
      <c r="A9987" s="27">
        <f t="shared" si="128"/>
        <v>5673</v>
      </c>
      <c r="B9987" s="31">
        <v>45307</v>
      </c>
      <c r="C9987" s="31" t="s">
        <v>2657</v>
      </c>
      <c r="D9987" s="19" t="s">
        <v>112</v>
      </c>
      <c r="E9987" s="19" t="str">
        <f>IF(ISBLANK(LeaveTracker[[#This Row],[Employee Name]]),"-----",VLOOKUP(LeaveTracker[[#This Row],[Employee Name]],'List of Employees'!$B$4:$H$767,7))</f>
        <v>ONT</v>
      </c>
      <c r="F9987" s="19" t="str">
        <f>IF(ISBLANK(LeaveTracker[[#This Row],[Employee Name]]),"-----",VLOOKUP(LeaveTracker[[#This Row],[Employee Name]],'List of Employees'!$B$4:$H$767,6))</f>
        <v>PERMANENT</v>
      </c>
      <c r="G9987" s="24">
        <v>45296</v>
      </c>
      <c r="H9987" s="24">
        <v>45303</v>
      </c>
      <c r="I9987" s="20" t="s">
        <v>82</v>
      </c>
      <c r="K9987" s="57" t="str">
        <f ca="1">LeaveTracker[[#This Row],[Days]]&amp;" "&amp;LeaveTracker[[#This Row],[Type of Leave]]</f>
        <v>6 VL</v>
      </c>
      <c r="L9987" s="23">
        <f ca="1">NETWORKDAYS(LeaveTracker[[#This Row],[Start Date]],LeaveTracker[[#This Row],[End Date]],lstHolidays)</f>
        <v>6</v>
      </c>
      <c r="M9987" s="27"/>
    </row>
    <row r="9988" spans="1:13" ht="30" customHeight="1" x14ac:dyDescent="0.3">
      <c r="A9988" s="27">
        <f t="shared" si="128"/>
        <v>5674</v>
      </c>
      <c r="B9988" s="31">
        <v>45307</v>
      </c>
      <c r="C9988" s="31">
        <v>45301</v>
      </c>
      <c r="D9988" s="19" t="s">
        <v>1964</v>
      </c>
      <c r="E9988" s="19" t="str">
        <f>IF(ISBLANK(LeaveTracker[[#This Row],[Employee Name]]),"-----",VLOOKUP(LeaveTracker[[#This Row],[Employee Name]],'List of Employees'!$B$4:$H$767,7))</f>
        <v>ONT</v>
      </c>
      <c r="F9988" s="19" t="str">
        <f>IF(ISBLANK(LeaveTracker[[#This Row],[Employee Name]]),"-----",VLOOKUP(LeaveTracker[[#This Row],[Employee Name]],'List of Employees'!$B$4:$H$767,6))</f>
        <v>PERMANENT</v>
      </c>
      <c r="G9988" s="24">
        <v>45294</v>
      </c>
      <c r="H9988" s="24">
        <v>45294</v>
      </c>
      <c r="I9988" s="20" t="s">
        <v>81</v>
      </c>
      <c r="K9988" s="57" t="str">
        <f ca="1">LeaveTracker[[#This Row],[Days]]&amp;" "&amp;LeaveTracker[[#This Row],[Type of Leave]]</f>
        <v>1 SL</v>
      </c>
      <c r="L9988" s="23">
        <f ca="1">NETWORKDAYS(LeaveTracker[[#This Row],[Start Date]],LeaveTracker[[#This Row],[End Date]],lstHolidays)</f>
        <v>1</v>
      </c>
      <c r="M9988" s="27"/>
    </row>
    <row r="9989" spans="1:13" ht="30" customHeight="1" x14ac:dyDescent="0.3">
      <c r="A9989" s="27">
        <f t="shared" si="128"/>
        <v>5675</v>
      </c>
      <c r="B9989" s="31">
        <v>45307</v>
      </c>
      <c r="C9989" s="31">
        <v>45293</v>
      </c>
      <c r="D9989" s="19" t="s">
        <v>1813</v>
      </c>
      <c r="E9989" s="19" t="str">
        <f>IF(ISBLANK(LeaveTracker[[#This Row],[Employee Name]]),"-----",VLOOKUP(LeaveTracker[[#This Row],[Employee Name]],'List of Employees'!$B$4:$H$767,7))</f>
        <v>CHO</v>
      </c>
      <c r="F9989" s="19" t="str">
        <f>IF(ISBLANK(LeaveTracker[[#This Row],[Employee Name]]),"-----",VLOOKUP(LeaveTracker[[#This Row],[Employee Name]],'List of Employees'!$B$4:$H$767,6))</f>
        <v>CASUAL</v>
      </c>
      <c r="G9989" s="24">
        <v>45288</v>
      </c>
      <c r="H9989" s="24">
        <v>45291</v>
      </c>
      <c r="I9989" s="20" t="s">
        <v>81</v>
      </c>
      <c r="K9989" s="57" t="str">
        <f>LeaveTracker[[#This Row],[Days]]&amp;" "&amp;LeaveTracker[[#This Row],[Type of Leave]]</f>
        <v>0 SL</v>
      </c>
      <c r="L9989" s="23">
        <v>0</v>
      </c>
      <c r="M9989" s="27"/>
    </row>
    <row r="9990" spans="1:13" ht="30" customHeight="1" x14ac:dyDescent="0.3">
      <c r="A9990" s="27">
        <f t="shared" si="128"/>
        <v>5676</v>
      </c>
      <c r="B9990" s="31">
        <v>45307</v>
      </c>
      <c r="C9990" s="31">
        <v>45293</v>
      </c>
      <c r="D9990" s="19" t="s">
        <v>914</v>
      </c>
      <c r="E9990" s="19" t="str">
        <f>IF(ISBLANK(LeaveTracker[[#This Row],[Employee Name]]),"-----",VLOOKUP(LeaveTracker[[#This Row],[Employee Name]],'List of Employees'!$B$4:$H$767,7))</f>
        <v>ONT</v>
      </c>
      <c r="F9990" s="19" t="str">
        <f>IF(ISBLANK(LeaveTracker[[#This Row],[Employee Name]]),"-----",VLOOKUP(LeaveTracker[[#This Row],[Employee Name]],'List of Employees'!$B$4:$H$767,6))</f>
        <v>PERMANENT</v>
      </c>
      <c r="G9990" s="24">
        <v>45285</v>
      </c>
      <c r="H9990" s="24">
        <v>45290</v>
      </c>
      <c r="I9990" s="20" t="s">
        <v>81</v>
      </c>
      <c r="K9990" s="57" t="str">
        <f>LeaveTracker[[#This Row],[Days]]&amp;" "&amp;LeaveTracker[[#This Row],[Type of Leave]]</f>
        <v>0 SL</v>
      </c>
      <c r="L9990" s="23">
        <v>0</v>
      </c>
      <c r="M9990" s="27"/>
    </row>
    <row r="9991" spans="1:13" ht="30" customHeight="1" x14ac:dyDescent="0.3">
      <c r="A9991" s="27">
        <f t="shared" si="128"/>
        <v>5677</v>
      </c>
      <c r="B9991" s="31">
        <v>45307</v>
      </c>
      <c r="C9991" s="31">
        <v>45299</v>
      </c>
      <c r="D9991" s="19" t="s">
        <v>2067</v>
      </c>
      <c r="E9991" s="19" t="str">
        <f>IF(ISBLANK(LeaveTracker[[#This Row],[Employee Name]]),"-----",VLOOKUP(LeaveTracker[[#This Row],[Employee Name]],'List of Employees'!$B$4:$H$767,7))</f>
        <v>OSPITAL NG TAGAYTAY</v>
      </c>
      <c r="F9991" s="19" t="str">
        <f>IF(ISBLANK(LeaveTracker[[#This Row],[Employee Name]]),"-----",VLOOKUP(LeaveTracker[[#This Row],[Employee Name]],'List of Employees'!$B$4:$H$767,6))</f>
        <v>PERMANENT</v>
      </c>
      <c r="G9991" s="24">
        <v>45293</v>
      </c>
      <c r="H9991" s="24">
        <v>45298</v>
      </c>
      <c r="I9991" s="20" t="s">
        <v>81</v>
      </c>
      <c r="K9991" s="57" t="str">
        <f>LeaveTracker[[#This Row],[Days]]&amp;" "&amp;LeaveTracker[[#This Row],[Type of Leave]]</f>
        <v>6 SL</v>
      </c>
      <c r="L9991" s="23">
        <v>6</v>
      </c>
      <c r="M9991" s="27"/>
    </row>
    <row r="9992" spans="1:13" ht="30" customHeight="1" x14ac:dyDescent="0.3">
      <c r="A9992" s="27">
        <f t="shared" si="128"/>
        <v>5678</v>
      </c>
      <c r="B9992" s="31">
        <v>45307</v>
      </c>
      <c r="C9992" s="31">
        <v>45295</v>
      </c>
      <c r="D9992" s="19" t="s">
        <v>2044</v>
      </c>
      <c r="E9992" s="19" t="str">
        <f>IF(ISBLANK(LeaveTracker[[#This Row],[Employee Name]]),"-----",VLOOKUP(LeaveTracker[[#This Row],[Employee Name]],'List of Employees'!$B$4:$H$767,7))</f>
        <v>OSPITAL NG TAGAYTAY</v>
      </c>
      <c r="F9992" s="19" t="str">
        <f>IF(ISBLANK(LeaveTracker[[#This Row],[Employee Name]]),"-----",VLOOKUP(LeaveTracker[[#This Row],[Employee Name]],'List of Employees'!$B$4:$H$767,6))</f>
        <v>PERMANENT</v>
      </c>
      <c r="G9992" s="24">
        <v>45296</v>
      </c>
      <c r="H9992" s="24">
        <v>45303</v>
      </c>
      <c r="I9992" s="20" t="s">
        <v>82</v>
      </c>
      <c r="K9992" s="57" t="str">
        <f ca="1">LeaveTracker[[#This Row],[Days]]&amp;" "&amp;LeaveTracker[[#This Row],[Type of Leave]]</f>
        <v>6 VL</v>
      </c>
      <c r="L9992" s="23">
        <f ca="1">NETWORKDAYS(LeaveTracker[[#This Row],[Start Date]],LeaveTracker[[#This Row],[End Date]],lstHolidays)</f>
        <v>6</v>
      </c>
      <c r="M9992" s="27"/>
    </row>
    <row r="9993" spans="1:13" ht="30" customHeight="1" x14ac:dyDescent="0.3">
      <c r="A9993" s="27">
        <f t="shared" si="128"/>
        <v>5679</v>
      </c>
      <c r="B9993" s="31">
        <v>45307</v>
      </c>
      <c r="C9993" s="31">
        <v>45281</v>
      </c>
      <c r="D9993" s="19" t="s">
        <v>2141</v>
      </c>
      <c r="E9993" s="19" t="str">
        <f>IF(ISBLANK(LeaveTracker[[#This Row],[Employee Name]]),"-----",VLOOKUP(LeaveTracker[[#This Row],[Employee Name]],'List of Employees'!$B$4:$H$767,7))</f>
        <v>OSPITAL NG TAGAYTAY</v>
      </c>
      <c r="F9993" s="19" t="str">
        <f>IF(ISBLANK(LeaveTracker[[#This Row],[Employee Name]]),"-----",VLOOKUP(LeaveTracker[[#This Row],[Employee Name]],'List of Employees'!$B$4:$H$767,6))</f>
        <v>PERMANENT</v>
      </c>
      <c r="G9993" s="24">
        <v>45280</v>
      </c>
      <c r="H9993" s="24">
        <v>45280</v>
      </c>
      <c r="I9993" s="20" t="s">
        <v>297</v>
      </c>
      <c r="J9993" s="42" t="s">
        <v>1000</v>
      </c>
      <c r="K9993" s="57" t="str">
        <f ca="1">LeaveTracker[[#This Row],[Days]]&amp;" "&amp;LeaveTracker[[#This Row],[Type of Leave]]</f>
        <v>1 OTHER</v>
      </c>
      <c r="L9993" s="23">
        <f ca="1">NETWORKDAYS(LeaveTracker[[#This Row],[Start Date]],LeaveTracker[[#This Row],[End Date]],lstHolidays)</f>
        <v>1</v>
      </c>
      <c r="M9993" s="27"/>
    </row>
    <row r="9994" spans="1:13" ht="30" customHeight="1" x14ac:dyDescent="0.3">
      <c r="A9994" s="27">
        <f t="shared" si="128"/>
        <v>5680</v>
      </c>
      <c r="B9994" s="31">
        <v>45307</v>
      </c>
      <c r="C9994" s="31">
        <v>45293</v>
      </c>
      <c r="D9994" s="19" t="s">
        <v>2420</v>
      </c>
      <c r="E9994" s="19" t="str">
        <f>IF(ISBLANK(LeaveTracker[[#This Row],[Employee Name]]),"-----",VLOOKUP(LeaveTracker[[#This Row],[Employee Name]],'List of Employees'!$B$4:$H$767,7))</f>
        <v>ONT</v>
      </c>
      <c r="F9994" s="19" t="str">
        <f>IF(ISBLANK(LeaveTracker[[#This Row],[Employee Name]]),"-----",VLOOKUP(LeaveTracker[[#This Row],[Employee Name]],'List of Employees'!$B$4:$H$767,6))</f>
        <v>CASUAL</v>
      </c>
      <c r="G9994" s="24">
        <v>45292</v>
      </c>
      <c r="H9994" s="24">
        <v>45292</v>
      </c>
      <c r="I9994" s="20" t="s">
        <v>81</v>
      </c>
      <c r="K9994" s="57" t="str">
        <f>LeaveTracker[[#This Row],[Days]]&amp;" "&amp;LeaveTracker[[#This Row],[Type of Leave]]</f>
        <v>1 SL</v>
      </c>
      <c r="L9994" s="23">
        <v>1</v>
      </c>
      <c r="M9994" s="27"/>
    </row>
    <row r="9995" spans="1:13" ht="30" customHeight="1" x14ac:dyDescent="0.3">
      <c r="A9995" s="27">
        <f t="shared" si="128"/>
        <v>5681</v>
      </c>
      <c r="B9995" s="31">
        <v>45307</v>
      </c>
      <c r="C9995" s="31">
        <v>45293</v>
      </c>
      <c r="D9995" s="19" t="s">
        <v>2420</v>
      </c>
      <c r="E9995" s="19" t="str">
        <f>IF(ISBLANK(LeaveTracker[[#This Row],[Employee Name]]),"-----",VLOOKUP(LeaveTracker[[#This Row],[Employee Name]],'List of Employees'!$B$4:$H$767,7))</f>
        <v>ONT</v>
      </c>
      <c r="F9995" s="19" t="str">
        <f>IF(ISBLANK(LeaveTracker[[#This Row],[Employee Name]]),"-----",VLOOKUP(LeaveTracker[[#This Row],[Employee Name]],'List of Employees'!$B$4:$H$767,6))</f>
        <v>CASUAL</v>
      </c>
      <c r="G9995" s="24">
        <v>45279</v>
      </c>
      <c r="H9995" s="24">
        <v>45279</v>
      </c>
      <c r="I9995" s="20" t="s">
        <v>81</v>
      </c>
      <c r="K9995" s="57" t="str">
        <f ca="1">LeaveTracker[[#This Row],[Days]]&amp;" "&amp;LeaveTracker[[#This Row],[Type of Leave]]</f>
        <v>1 SL</v>
      </c>
      <c r="L9995" s="23">
        <f ca="1">NETWORKDAYS(LeaveTracker[[#This Row],[Start Date]],LeaveTracker[[#This Row],[End Date]],lstHolidays)</f>
        <v>1</v>
      </c>
      <c r="M9995" s="27"/>
    </row>
    <row r="9996" spans="1:13" ht="30" customHeight="1" x14ac:dyDescent="0.3">
      <c r="A9996" s="27">
        <v>5681</v>
      </c>
      <c r="B9996" s="31">
        <v>45307</v>
      </c>
      <c r="C9996" s="31">
        <v>45293</v>
      </c>
      <c r="D9996" s="19" t="s">
        <v>2420</v>
      </c>
      <c r="E9996" s="19" t="str">
        <f>IF(ISBLANK(LeaveTracker[[#This Row],[Employee Name]]),"-----",VLOOKUP(LeaveTracker[[#This Row],[Employee Name]],'List of Employees'!$B$4:$H$767,7))</f>
        <v>ONT</v>
      </c>
      <c r="F9996" s="19" t="str">
        <f>IF(ISBLANK(LeaveTracker[[#This Row],[Employee Name]]),"-----",VLOOKUP(LeaveTracker[[#This Row],[Employee Name]],'List of Employees'!$B$4:$H$767,6))</f>
        <v>CASUAL</v>
      </c>
      <c r="G9996" s="24">
        <v>45285</v>
      </c>
      <c r="H9996" s="24">
        <v>45285</v>
      </c>
      <c r="I9996" s="20" t="s">
        <v>81</v>
      </c>
      <c r="K9996" s="57" t="str">
        <f ca="1">LeaveTracker[[#This Row],[Days]]&amp;" "&amp;LeaveTracker[[#This Row],[Type of Leave]]</f>
        <v>0 SL</v>
      </c>
      <c r="L9996" s="23">
        <f ca="1">NETWORKDAYS(LeaveTracker[[#This Row],[Start Date]],LeaveTracker[[#This Row],[End Date]],lstHolidays)</f>
        <v>0</v>
      </c>
      <c r="M9996" s="27"/>
    </row>
    <row r="9997" spans="1:13" ht="30" customHeight="1" x14ac:dyDescent="0.3">
      <c r="A9997" s="27">
        <v>5681</v>
      </c>
      <c r="B9997" s="31">
        <v>45307</v>
      </c>
      <c r="C9997" s="31">
        <v>45293</v>
      </c>
      <c r="D9997" s="19" t="s">
        <v>2420</v>
      </c>
      <c r="E9997" s="19" t="str">
        <f>IF(ISBLANK(LeaveTracker[[#This Row],[Employee Name]]),"-----",VLOOKUP(LeaveTracker[[#This Row],[Employee Name]],'List of Employees'!$B$4:$H$767,7))</f>
        <v>ONT</v>
      </c>
      <c r="F9997" s="19" t="str">
        <f>IF(ISBLANK(LeaveTracker[[#This Row],[Employee Name]]),"-----",VLOOKUP(LeaveTracker[[#This Row],[Employee Name]],'List of Employees'!$B$4:$H$767,6))</f>
        <v>CASUAL</v>
      </c>
      <c r="G9997" s="24">
        <v>45287</v>
      </c>
      <c r="H9997" s="24">
        <v>45287</v>
      </c>
      <c r="I9997" s="20" t="s">
        <v>81</v>
      </c>
      <c r="K9997" s="57" t="str">
        <f ca="1">LeaveTracker[[#This Row],[Days]]&amp;" "&amp;LeaveTracker[[#This Row],[Type of Leave]]</f>
        <v>1 SL</v>
      </c>
      <c r="L9997" s="23">
        <f ca="1">NETWORKDAYS(LeaveTracker[[#This Row],[Start Date]],LeaveTracker[[#This Row],[End Date]],lstHolidays)</f>
        <v>1</v>
      </c>
      <c r="M9997" s="27"/>
    </row>
    <row r="9998" spans="1:13" ht="30" customHeight="1" x14ac:dyDescent="0.3">
      <c r="A9998" s="27">
        <v>5681</v>
      </c>
      <c r="B9998" s="31">
        <v>45307</v>
      </c>
      <c r="C9998" s="31">
        <v>45293</v>
      </c>
      <c r="D9998" s="19" t="s">
        <v>2420</v>
      </c>
      <c r="E9998" s="19" t="str">
        <f>IF(ISBLANK(LeaveTracker[[#This Row],[Employee Name]]),"-----",VLOOKUP(LeaveTracker[[#This Row],[Employee Name]],'List of Employees'!$B$4:$H$767,7))</f>
        <v>ONT</v>
      </c>
      <c r="F9998" s="19" t="str">
        <f>IF(ISBLANK(LeaveTracker[[#This Row],[Employee Name]]),"-----",VLOOKUP(LeaveTracker[[#This Row],[Employee Name]],'List of Employees'!$B$4:$H$767,6))</f>
        <v>CASUAL</v>
      </c>
      <c r="G9998" s="24">
        <v>45289</v>
      </c>
      <c r="H9998" s="24">
        <v>45290</v>
      </c>
      <c r="I9998" s="20" t="s">
        <v>81</v>
      </c>
      <c r="K9998" s="57" t="str">
        <f ca="1">LeaveTracker[[#This Row],[Days]]&amp;" "&amp;LeaveTracker[[#This Row],[Type of Leave]]</f>
        <v>1 SL</v>
      </c>
      <c r="L9998" s="23">
        <f ca="1">NETWORKDAYS(LeaveTracker[[#This Row],[Start Date]],LeaveTracker[[#This Row],[End Date]],lstHolidays)</f>
        <v>1</v>
      </c>
      <c r="M9998" s="27"/>
    </row>
    <row r="9999" spans="1:13" ht="30" customHeight="1" x14ac:dyDescent="0.3">
      <c r="A9999" s="27">
        <f t="shared" si="128"/>
        <v>5682</v>
      </c>
      <c r="B9999" s="31">
        <v>45307</v>
      </c>
      <c r="C9999" s="31">
        <v>45301</v>
      </c>
      <c r="D9999" s="19" t="s">
        <v>2420</v>
      </c>
      <c r="E9999" s="19" t="str">
        <f>IF(ISBLANK(LeaveTracker[[#This Row],[Employee Name]]),"-----",VLOOKUP(LeaveTracker[[#This Row],[Employee Name]],'List of Employees'!$B$4:$H$767,7))</f>
        <v>ONT</v>
      </c>
      <c r="F9999" s="19" t="str">
        <f>IF(ISBLANK(LeaveTracker[[#This Row],[Employee Name]]),"-----",VLOOKUP(LeaveTracker[[#This Row],[Employee Name]],'List of Employees'!$B$4:$H$767,6))</f>
        <v>CASUAL</v>
      </c>
      <c r="G9999" s="24">
        <v>45295</v>
      </c>
      <c r="H9999" s="24">
        <v>45295</v>
      </c>
      <c r="I9999" s="20" t="s">
        <v>81</v>
      </c>
      <c r="K9999" s="57" t="str">
        <f ca="1">LeaveTracker[[#This Row],[Days]]&amp;" "&amp;LeaveTracker[[#This Row],[Type of Leave]]</f>
        <v>1 SL</v>
      </c>
      <c r="L9999" s="23">
        <f ca="1">NETWORKDAYS(LeaveTracker[[#This Row],[Start Date]],LeaveTracker[[#This Row],[End Date]],lstHolidays)</f>
        <v>1</v>
      </c>
      <c r="M9999" s="27"/>
    </row>
    <row r="10000" spans="1:13" ht="30" customHeight="1" x14ac:dyDescent="0.3">
      <c r="A10000" s="27">
        <v>5682</v>
      </c>
      <c r="B10000" s="31">
        <v>45307</v>
      </c>
      <c r="C10000" s="31">
        <v>45301</v>
      </c>
      <c r="D10000" s="19" t="s">
        <v>2420</v>
      </c>
      <c r="E10000" s="19" t="str">
        <f>IF(ISBLANK(LeaveTracker[[#This Row],[Employee Name]]),"-----",VLOOKUP(LeaveTracker[[#This Row],[Employee Name]],'List of Employees'!$B$4:$H$767,7))</f>
        <v>ONT</v>
      </c>
      <c r="F10000" s="19" t="str">
        <f>IF(ISBLANK(LeaveTracker[[#This Row],[Employee Name]]),"-----",VLOOKUP(LeaveTracker[[#This Row],[Employee Name]],'List of Employees'!$B$4:$H$767,6))</f>
        <v>CASUAL</v>
      </c>
      <c r="G10000" s="24">
        <v>45302</v>
      </c>
      <c r="H10000" s="24">
        <v>45302</v>
      </c>
      <c r="I10000" s="20" t="s">
        <v>81</v>
      </c>
      <c r="K10000" s="57" t="str">
        <f ca="1">LeaveTracker[[#This Row],[Days]]&amp;" "&amp;LeaveTracker[[#This Row],[Type of Leave]]</f>
        <v>1 SL</v>
      </c>
      <c r="L10000" s="23">
        <f ca="1">NETWORKDAYS(LeaveTracker[[#This Row],[Start Date]],LeaveTracker[[#This Row],[End Date]],lstHolidays)</f>
        <v>1</v>
      </c>
      <c r="M10000" s="27"/>
    </row>
    <row r="10001" spans="1:13" ht="30" customHeight="1" x14ac:dyDescent="0.3">
      <c r="A10001" s="27">
        <v>5682</v>
      </c>
      <c r="B10001" s="31">
        <v>45307</v>
      </c>
      <c r="C10001" s="31">
        <v>45301</v>
      </c>
      <c r="D10001" s="19" t="s">
        <v>2420</v>
      </c>
      <c r="E10001" s="19" t="str">
        <f>IF(ISBLANK(LeaveTracker[[#This Row],[Employee Name]]),"-----",VLOOKUP(LeaveTracker[[#This Row],[Employee Name]],'List of Employees'!$B$4:$H$767,7))</f>
        <v>ONT</v>
      </c>
      <c r="F10001" s="19" t="str">
        <f>IF(ISBLANK(LeaveTracker[[#This Row],[Employee Name]]),"-----",VLOOKUP(LeaveTracker[[#This Row],[Employee Name]],'List of Employees'!$B$4:$H$767,6))</f>
        <v>CASUAL</v>
      </c>
      <c r="G10001" s="24">
        <v>45304</v>
      </c>
      <c r="H10001" s="24">
        <v>45304</v>
      </c>
      <c r="I10001" s="20" t="s">
        <v>81</v>
      </c>
      <c r="K10001" s="57" t="str">
        <f>LeaveTracker[[#This Row],[Days]]&amp;" "&amp;LeaveTracker[[#This Row],[Type of Leave]]</f>
        <v>1 SL</v>
      </c>
      <c r="L10001" s="23">
        <v>1</v>
      </c>
      <c r="M10001" s="27"/>
    </row>
    <row r="10002" spans="1:13" ht="30" customHeight="1" x14ac:dyDescent="0.3">
      <c r="A10002" s="27">
        <f t="shared" si="128"/>
        <v>5683</v>
      </c>
      <c r="B10002" s="31">
        <v>45307</v>
      </c>
      <c r="C10002" s="31">
        <v>45299</v>
      </c>
      <c r="D10002" s="19" t="s">
        <v>1022</v>
      </c>
      <c r="E10002" s="19" t="str">
        <f>IF(ISBLANK(LeaveTracker[[#This Row],[Employee Name]]),"-----",VLOOKUP(LeaveTracker[[#This Row],[Employee Name]],'List of Employees'!$B$4:$H$767,7))</f>
        <v>ONT</v>
      </c>
      <c r="F10002" s="19" t="str">
        <f>IF(ISBLANK(LeaveTracker[[#This Row],[Employee Name]]),"-----",VLOOKUP(LeaveTracker[[#This Row],[Employee Name]],'List of Employees'!$B$4:$H$767,6))</f>
        <v>PERMANENT</v>
      </c>
      <c r="G10002" s="24">
        <v>45295</v>
      </c>
      <c r="H10002" s="24">
        <v>45296</v>
      </c>
      <c r="I10002" s="20" t="s">
        <v>81</v>
      </c>
      <c r="K10002" s="57" t="str">
        <f>LeaveTracker[[#This Row],[Days]]&amp;" "&amp;LeaveTracker[[#This Row],[Type of Leave]]</f>
        <v>3 SL</v>
      </c>
      <c r="L10002" s="23">
        <v>3</v>
      </c>
      <c r="M10002" s="27"/>
    </row>
    <row r="10003" spans="1:13" ht="30" customHeight="1" x14ac:dyDescent="0.3">
      <c r="A10003" s="27">
        <f t="shared" si="128"/>
        <v>5684</v>
      </c>
      <c r="B10003" s="31">
        <v>45307</v>
      </c>
      <c r="C10003" s="31">
        <v>45300</v>
      </c>
      <c r="D10003" s="19" t="s">
        <v>2220</v>
      </c>
      <c r="E10003" s="19" t="str">
        <f>IF(ISBLANK(LeaveTracker[[#This Row],[Employee Name]]),"-----",VLOOKUP(LeaveTracker[[#This Row],[Employee Name]],'List of Employees'!$B$4:$H$767,7))</f>
        <v>OSPITAL NG TAGAYTAY</v>
      </c>
      <c r="F10003" s="19" t="str">
        <f>IF(ISBLANK(LeaveTracker[[#This Row],[Employee Name]]),"-----",VLOOKUP(LeaveTracker[[#This Row],[Employee Name]],'List of Employees'!$B$4:$H$767,6))</f>
        <v>CASUAL</v>
      </c>
      <c r="G10003" s="24">
        <v>45297</v>
      </c>
      <c r="H10003" s="24">
        <v>45298</v>
      </c>
      <c r="I10003" s="20" t="s">
        <v>81</v>
      </c>
      <c r="K10003" s="57" t="str">
        <f>LeaveTracker[[#This Row],[Days]]&amp;" "&amp;LeaveTracker[[#This Row],[Type of Leave]]</f>
        <v>2 SL</v>
      </c>
      <c r="L10003" s="23">
        <v>2</v>
      </c>
      <c r="M10003" s="27"/>
    </row>
    <row r="10004" spans="1:13" ht="30" customHeight="1" x14ac:dyDescent="0.3">
      <c r="A10004" s="27">
        <f t="shared" si="128"/>
        <v>5685</v>
      </c>
      <c r="B10004" s="31">
        <v>45307</v>
      </c>
      <c r="C10004" s="31">
        <v>45300</v>
      </c>
      <c r="D10004" s="19" t="s">
        <v>2178</v>
      </c>
      <c r="E10004" s="19" t="str">
        <f>IF(ISBLANK(LeaveTracker[[#This Row],[Employee Name]]),"-----",VLOOKUP(LeaveTracker[[#This Row],[Employee Name]],'List of Employees'!$B$4:$H$767,7))</f>
        <v>OSPITAL NG TAGAYTAY</v>
      </c>
      <c r="F10004" s="19" t="str">
        <f>IF(ISBLANK(LeaveTracker[[#This Row],[Employee Name]]),"-----",VLOOKUP(LeaveTracker[[#This Row],[Employee Name]],'List of Employees'!$B$4:$H$767,6))</f>
        <v>CASUAL</v>
      </c>
      <c r="G10004" s="24">
        <v>45287</v>
      </c>
      <c r="H10004" s="24">
        <v>45287</v>
      </c>
      <c r="I10004" s="20" t="s">
        <v>81</v>
      </c>
      <c r="K10004" s="57" t="str">
        <f ca="1">LeaveTracker[[#This Row],[Days]]&amp;" "&amp;LeaveTracker[[#This Row],[Type of Leave]]</f>
        <v>1 SL</v>
      </c>
      <c r="L10004" s="23">
        <f ca="1">NETWORKDAYS(LeaveTracker[[#This Row],[Start Date]],LeaveTracker[[#This Row],[End Date]],lstHolidays)</f>
        <v>1</v>
      </c>
      <c r="M10004" s="27"/>
    </row>
    <row r="10005" spans="1:13" ht="30" customHeight="1" x14ac:dyDescent="0.3">
      <c r="A10005" s="27">
        <f t="shared" si="128"/>
        <v>5686</v>
      </c>
      <c r="B10005" s="31">
        <v>45307</v>
      </c>
      <c r="C10005" s="31">
        <v>45301</v>
      </c>
      <c r="D10005" s="19" t="s">
        <v>171</v>
      </c>
      <c r="E10005" s="19" t="str">
        <f>IF(ISBLANK(LeaveTracker[[#This Row],[Employee Name]]),"-----",VLOOKUP(LeaveTracker[[#This Row],[Employee Name]],'List of Employees'!$B$4:$H$767,7))</f>
        <v>HRMO</v>
      </c>
      <c r="F10005" s="19" t="str">
        <f>IF(ISBLANK(LeaveTracker[[#This Row],[Employee Name]]),"-----",VLOOKUP(LeaveTracker[[#This Row],[Employee Name]],'List of Employees'!$B$4:$H$767,6))</f>
        <v>PERMANENT</v>
      </c>
      <c r="G10005" s="24">
        <v>45294</v>
      </c>
      <c r="H10005" s="24">
        <v>45294</v>
      </c>
      <c r="I10005" s="20" t="s">
        <v>81</v>
      </c>
      <c r="K10005" s="57" t="str">
        <f ca="1">LeaveTracker[[#This Row],[Days]]&amp;" "&amp;LeaveTracker[[#This Row],[Type of Leave]]</f>
        <v>1 SL</v>
      </c>
      <c r="L10005" s="23">
        <f ca="1">NETWORKDAYS(LeaveTracker[[#This Row],[Start Date]],LeaveTracker[[#This Row],[End Date]],lstHolidays)</f>
        <v>1</v>
      </c>
      <c r="M10005" s="27"/>
    </row>
    <row r="10006" spans="1:13" ht="30" customHeight="1" x14ac:dyDescent="0.3">
      <c r="A10006" s="27">
        <v>5686</v>
      </c>
      <c r="B10006" s="31">
        <v>45307</v>
      </c>
      <c r="C10006" s="31">
        <v>45301</v>
      </c>
      <c r="D10006" s="19" t="s">
        <v>171</v>
      </c>
      <c r="E10006" s="19" t="str">
        <f>IF(ISBLANK(LeaveTracker[[#This Row],[Employee Name]]),"-----",VLOOKUP(LeaveTracker[[#This Row],[Employee Name]],'List of Employees'!$B$4:$H$767,7))</f>
        <v>HRMO</v>
      </c>
      <c r="F10006" s="19" t="str">
        <f>IF(ISBLANK(LeaveTracker[[#This Row],[Employee Name]]),"-----",VLOOKUP(LeaveTracker[[#This Row],[Employee Name]],'List of Employees'!$B$4:$H$767,6))</f>
        <v>PERMANENT</v>
      </c>
      <c r="G10006" s="24">
        <v>45299</v>
      </c>
      <c r="H10006" s="24">
        <v>45300</v>
      </c>
      <c r="I10006" s="20" t="s">
        <v>81</v>
      </c>
      <c r="K10006" s="57" t="str">
        <f ca="1">LeaveTracker[[#This Row],[Days]]&amp;" "&amp;LeaveTracker[[#This Row],[Type of Leave]]</f>
        <v>2 SL</v>
      </c>
      <c r="L10006" s="23">
        <f ca="1">NETWORKDAYS(LeaveTracker[[#This Row],[Start Date]],LeaveTracker[[#This Row],[End Date]],lstHolidays)</f>
        <v>2</v>
      </c>
      <c r="M10006" s="27"/>
    </row>
    <row r="10007" spans="1:13" ht="30" customHeight="1" x14ac:dyDescent="0.3">
      <c r="A10007" s="27">
        <f t="shared" si="128"/>
        <v>5687</v>
      </c>
      <c r="B10007" s="31">
        <v>45307</v>
      </c>
      <c r="C10007" s="31">
        <v>45301</v>
      </c>
      <c r="D10007" s="19" t="s">
        <v>303</v>
      </c>
      <c r="E10007" s="19" t="str">
        <f>IF(ISBLANK(LeaveTracker[[#This Row],[Employee Name]]),"-----",VLOOKUP(LeaveTracker[[#This Row],[Employee Name]],'List of Employees'!$B$4:$H$767,7))</f>
        <v>TOPS (ADMIN CSU)</v>
      </c>
      <c r="F10007" s="19" t="str">
        <f>IF(ISBLANK(LeaveTracker[[#This Row],[Employee Name]]),"-----",VLOOKUP(LeaveTracker[[#This Row],[Employee Name]],'List of Employees'!$B$4:$H$767,6))</f>
        <v>PERMANENT</v>
      </c>
      <c r="G10007" s="24">
        <v>45300</v>
      </c>
      <c r="H10007" s="24">
        <v>45300</v>
      </c>
      <c r="I10007" s="20" t="s">
        <v>81</v>
      </c>
      <c r="K10007" s="57" t="str">
        <f ca="1">LeaveTracker[[#This Row],[Days]]&amp;" "&amp;LeaveTracker[[#This Row],[Type of Leave]]</f>
        <v>1 SL</v>
      </c>
      <c r="L10007" s="23">
        <f ca="1">NETWORKDAYS(LeaveTracker[[#This Row],[Start Date]],LeaveTracker[[#This Row],[End Date]],lstHolidays)</f>
        <v>1</v>
      </c>
      <c r="M10007" s="27"/>
    </row>
    <row r="10008" spans="1:13" ht="30" customHeight="1" x14ac:dyDescent="0.3">
      <c r="A10008" s="27">
        <f t="shared" si="128"/>
        <v>5688</v>
      </c>
      <c r="B10008" s="31">
        <v>45307</v>
      </c>
      <c r="C10008" s="31">
        <v>45301</v>
      </c>
      <c r="D10008" s="19" t="s">
        <v>1053</v>
      </c>
      <c r="E10008" s="19" t="str">
        <f>IF(ISBLANK(LeaveTracker[[#This Row],[Employee Name]]),"-----",VLOOKUP(LeaveTracker[[#This Row],[Employee Name]],'List of Employees'!$B$4:$H$767,7))</f>
        <v>CTO</v>
      </c>
      <c r="F10008" s="19" t="str">
        <f>IF(ISBLANK(LeaveTracker[[#This Row],[Employee Name]]),"-----",VLOOKUP(LeaveTracker[[#This Row],[Employee Name]],'List of Employees'!$B$4:$H$767,6))</f>
        <v>PERMANENT</v>
      </c>
      <c r="G10008" s="24">
        <v>45296</v>
      </c>
      <c r="H10008" s="24">
        <v>45296</v>
      </c>
      <c r="I10008" s="20" t="s">
        <v>81</v>
      </c>
      <c r="K10008" s="57" t="str">
        <f ca="1">LeaveTracker[[#This Row],[Days]]&amp;" "&amp;LeaveTracker[[#This Row],[Type of Leave]]</f>
        <v>1 SL</v>
      </c>
      <c r="L10008" s="23">
        <f ca="1">NETWORKDAYS(LeaveTracker[[#This Row],[Start Date]],LeaveTracker[[#This Row],[End Date]],lstHolidays)</f>
        <v>1</v>
      </c>
      <c r="M10008" s="27"/>
    </row>
    <row r="10009" spans="1:13" ht="30" customHeight="1" x14ac:dyDescent="0.3">
      <c r="A10009" s="27">
        <f t="shared" si="128"/>
        <v>5689</v>
      </c>
      <c r="B10009" s="31">
        <v>45307</v>
      </c>
      <c r="C10009" s="31">
        <v>45299</v>
      </c>
      <c r="D10009" s="19" t="s">
        <v>366</v>
      </c>
      <c r="E10009" s="19" t="str">
        <f>IF(ISBLANK(LeaveTracker[[#This Row],[Employee Name]]),"-----",VLOOKUP(LeaveTracker[[#This Row],[Employee Name]],'List of Employees'!$B$4:$H$767,7))</f>
        <v>CCT</v>
      </c>
      <c r="F10009" s="19" t="str">
        <f>IF(ISBLANK(LeaveTracker[[#This Row],[Employee Name]]),"-----",VLOOKUP(LeaveTracker[[#This Row],[Employee Name]],'List of Employees'!$B$4:$H$767,6))</f>
        <v>PERMANENT</v>
      </c>
      <c r="G10009" s="24">
        <v>45307</v>
      </c>
      <c r="H10009" s="24">
        <v>45307</v>
      </c>
      <c r="I10009" s="20" t="s">
        <v>297</v>
      </c>
      <c r="J10009" s="42" t="s">
        <v>1000</v>
      </c>
      <c r="K10009" s="57" t="str">
        <f ca="1">LeaveTracker[[#This Row],[Days]]&amp;" "&amp;LeaveTracker[[#This Row],[Type of Leave]]</f>
        <v>1 OTHER</v>
      </c>
      <c r="L10009" s="23">
        <f ca="1">NETWORKDAYS(LeaveTracker[[#This Row],[Start Date]],LeaveTracker[[#This Row],[End Date]],lstHolidays)</f>
        <v>1</v>
      </c>
      <c r="M10009" s="27"/>
    </row>
    <row r="10010" spans="1:13" ht="30" customHeight="1" x14ac:dyDescent="0.3">
      <c r="A10010" s="27">
        <f t="shared" si="128"/>
        <v>5690</v>
      </c>
      <c r="B10010" s="31">
        <v>45307</v>
      </c>
      <c r="C10010" s="31">
        <v>45299</v>
      </c>
      <c r="D10010" s="19" t="s">
        <v>505</v>
      </c>
      <c r="E10010" s="19" t="str">
        <f>IF(ISBLANK(LeaveTracker[[#This Row],[Employee Name]]),"-----",VLOOKUP(LeaveTracker[[#This Row],[Employee Name]],'List of Employees'!$B$4:$H$767,7))</f>
        <v>ACCOUNTING</v>
      </c>
      <c r="F10010" s="19" t="str">
        <f>IF(ISBLANK(LeaveTracker[[#This Row],[Employee Name]]),"-----",VLOOKUP(LeaveTracker[[#This Row],[Employee Name]],'List of Employees'!$B$4:$H$767,6))</f>
        <v>PERMANENT</v>
      </c>
      <c r="G10010" s="24">
        <v>45293</v>
      </c>
      <c r="H10010" s="24">
        <v>45293</v>
      </c>
      <c r="I10010" s="20" t="s">
        <v>81</v>
      </c>
      <c r="K10010" s="57" t="str">
        <f ca="1">LeaveTracker[[#This Row],[Days]]&amp;" "&amp;LeaveTracker[[#This Row],[Type of Leave]]</f>
        <v>1 SL</v>
      </c>
      <c r="L10010" s="23">
        <f ca="1">NETWORKDAYS(LeaveTracker[[#This Row],[Start Date]],LeaveTracker[[#This Row],[End Date]],lstHolidays)</f>
        <v>1</v>
      </c>
      <c r="M10010" s="27"/>
    </row>
    <row r="10011" spans="1:13" ht="30" customHeight="1" x14ac:dyDescent="0.3">
      <c r="A10011" s="27">
        <f t="shared" si="128"/>
        <v>5691</v>
      </c>
      <c r="B10011" s="31">
        <v>45307</v>
      </c>
      <c r="C10011" s="31">
        <v>45299</v>
      </c>
      <c r="D10011" s="19" t="s">
        <v>1007</v>
      </c>
      <c r="E10011" s="19" t="str">
        <f>IF(ISBLANK(LeaveTracker[[#This Row],[Employee Name]]),"-----",VLOOKUP(LeaveTracker[[#This Row],[Employee Name]],'List of Employees'!$B$4:$H$767,7))</f>
        <v>ACCOUNTING</v>
      </c>
      <c r="F10011" s="19" t="str">
        <f>IF(ISBLANK(LeaveTracker[[#This Row],[Employee Name]]),"-----",VLOOKUP(LeaveTracker[[#This Row],[Employee Name]],'List of Employees'!$B$4:$H$767,6))</f>
        <v>PERMANENT</v>
      </c>
      <c r="G10011" s="24">
        <v>45303</v>
      </c>
      <c r="H10011" s="24">
        <v>45303</v>
      </c>
      <c r="I10011" s="20" t="s">
        <v>82</v>
      </c>
      <c r="K10011" s="57" t="str">
        <f ca="1">LeaveTracker[[#This Row],[Days]]&amp;" "&amp;LeaveTracker[[#This Row],[Type of Leave]]</f>
        <v>1 VL</v>
      </c>
      <c r="L10011" s="23">
        <f ca="1">NETWORKDAYS(LeaveTracker[[#This Row],[Start Date]],LeaveTracker[[#This Row],[End Date]],lstHolidays)</f>
        <v>1</v>
      </c>
      <c r="M10011" s="27"/>
    </row>
    <row r="10012" spans="1:13" ht="30" customHeight="1" x14ac:dyDescent="0.3">
      <c r="A10012" s="27">
        <f t="shared" si="128"/>
        <v>5692</v>
      </c>
      <c r="B10012" s="31">
        <v>45307</v>
      </c>
      <c r="C10012" s="31">
        <v>45299</v>
      </c>
      <c r="D10012" s="19" t="s">
        <v>1005</v>
      </c>
      <c r="E10012" s="19" t="str">
        <f>IF(ISBLANK(LeaveTracker[[#This Row],[Employee Name]]),"-----",VLOOKUP(LeaveTracker[[#This Row],[Employee Name]],'List of Employees'!$B$4:$H$767,7))</f>
        <v>ACCOUNTING</v>
      </c>
      <c r="F10012" s="19" t="str">
        <f>IF(ISBLANK(LeaveTracker[[#This Row],[Employee Name]]),"-----",VLOOKUP(LeaveTracker[[#This Row],[Employee Name]],'List of Employees'!$B$4:$H$767,6))</f>
        <v>PERMANENT</v>
      </c>
      <c r="G10012" s="24">
        <v>45299</v>
      </c>
      <c r="H10012" s="24">
        <v>45403</v>
      </c>
      <c r="I10012" s="20" t="s">
        <v>76</v>
      </c>
      <c r="K10012" s="57" t="str">
        <f ca="1">LeaveTracker[[#This Row],[Days]]&amp;" "&amp;LeaveTracker[[#This Row],[Type of Leave]]</f>
        <v>74 Maternity</v>
      </c>
      <c r="L10012" s="23">
        <f ca="1">NETWORKDAYS(LeaveTracker[[#This Row],[Start Date]],LeaveTracker[[#This Row],[End Date]],lstHolidays)</f>
        <v>74</v>
      </c>
      <c r="M10012" s="27"/>
    </row>
    <row r="10013" spans="1:13" ht="30" customHeight="1" x14ac:dyDescent="0.3">
      <c r="A10013" s="27">
        <f t="shared" si="128"/>
        <v>5693</v>
      </c>
      <c r="B10013" s="31">
        <v>45307</v>
      </c>
      <c r="C10013" s="31">
        <v>45302</v>
      </c>
      <c r="D10013" s="19" t="s">
        <v>1740</v>
      </c>
      <c r="E10013" s="19" t="str">
        <f>IF(ISBLANK(LeaveTracker[[#This Row],[Employee Name]]),"-----",VLOOKUP(LeaveTracker[[#This Row],[Employee Name]],'List of Employees'!$B$4:$H$767,7))</f>
        <v>ACCOUNTING</v>
      </c>
      <c r="F10013" s="19" t="str">
        <f>IF(ISBLANK(LeaveTracker[[#This Row],[Employee Name]]),"-----",VLOOKUP(LeaveTracker[[#This Row],[Employee Name]],'List of Employees'!$B$4:$H$767,6))</f>
        <v>CASUAL</v>
      </c>
      <c r="G10013" s="24">
        <v>45301</v>
      </c>
      <c r="H10013" s="24">
        <v>45301</v>
      </c>
      <c r="I10013" s="20" t="s">
        <v>81</v>
      </c>
      <c r="K10013" s="57" t="str">
        <f ca="1">LeaveTracker[[#This Row],[Days]]&amp;" "&amp;LeaveTracker[[#This Row],[Type of Leave]]</f>
        <v>1 SL</v>
      </c>
      <c r="L10013" s="23">
        <f ca="1">NETWORKDAYS(LeaveTracker[[#This Row],[Start Date]],LeaveTracker[[#This Row],[End Date]],lstHolidays)</f>
        <v>1</v>
      </c>
      <c r="M10013" s="27"/>
    </row>
    <row r="10014" spans="1:13" ht="30" customHeight="1" x14ac:dyDescent="0.3">
      <c r="A10014" s="27">
        <f t="shared" si="128"/>
        <v>5694</v>
      </c>
      <c r="B10014" s="31">
        <v>45307</v>
      </c>
      <c r="C10014" s="31">
        <v>45302</v>
      </c>
      <c r="D10014" s="19" t="s">
        <v>529</v>
      </c>
      <c r="E10014" s="19" t="str">
        <f>IF(ISBLANK(LeaveTracker[[#This Row],[Employee Name]]),"-----",VLOOKUP(LeaveTracker[[#This Row],[Employee Name]],'List of Employees'!$B$4:$H$767,7))</f>
        <v>GSO</v>
      </c>
      <c r="F10014" s="19" t="str">
        <f>IF(ISBLANK(LeaveTracker[[#This Row],[Employee Name]]),"-----",VLOOKUP(LeaveTracker[[#This Row],[Employee Name]],'List of Employees'!$B$4:$H$767,6))</f>
        <v>PERMANENT</v>
      </c>
      <c r="G10014" s="24">
        <v>45301</v>
      </c>
      <c r="H10014" s="24">
        <v>45301</v>
      </c>
      <c r="I10014" s="20" t="s">
        <v>81</v>
      </c>
      <c r="K10014" s="57" t="str">
        <f ca="1">LeaveTracker[[#This Row],[Days]]&amp;" "&amp;LeaveTracker[[#This Row],[Type of Leave]]</f>
        <v>1 SL</v>
      </c>
      <c r="L10014" s="23">
        <f ca="1">NETWORKDAYS(LeaveTracker[[#This Row],[Start Date]],LeaveTracker[[#This Row],[End Date]],lstHolidays)</f>
        <v>1</v>
      </c>
      <c r="M10014" s="27"/>
    </row>
    <row r="10015" spans="1:13" ht="30" customHeight="1" x14ac:dyDescent="0.3">
      <c r="A10015" s="27">
        <f t="shared" si="128"/>
        <v>5695</v>
      </c>
      <c r="B10015" s="31">
        <v>45307</v>
      </c>
      <c r="C10015" s="31">
        <v>45302</v>
      </c>
      <c r="D10015" s="19" t="s">
        <v>1760</v>
      </c>
      <c r="E10015" s="19" t="str">
        <f>IF(ISBLANK(LeaveTracker[[#This Row],[Employee Name]]),"-----",VLOOKUP(LeaveTracker[[#This Row],[Employee Name]],'List of Employees'!$B$4:$H$767,7))</f>
        <v>GSO</v>
      </c>
      <c r="F10015" s="19" t="str">
        <f>IF(ISBLANK(LeaveTracker[[#This Row],[Employee Name]]),"-----",VLOOKUP(LeaveTracker[[#This Row],[Employee Name]],'List of Employees'!$B$4:$H$767,6))</f>
        <v>CASUAL</v>
      </c>
      <c r="G10015" s="24">
        <v>45301</v>
      </c>
      <c r="H10015" s="24">
        <v>45301</v>
      </c>
      <c r="I10015" s="20" t="s">
        <v>297</v>
      </c>
      <c r="J10015" s="42" t="s">
        <v>1000</v>
      </c>
      <c r="K10015" s="57" t="str">
        <f ca="1">LeaveTracker[[#This Row],[Days]]&amp;" "&amp;LeaveTracker[[#This Row],[Type of Leave]]</f>
        <v>1 OTHER</v>
      </c>
      <c r="L10015" s="23">
        <f ca="1">NETWORKDAYS(LeaveTracker[[#This Row],[Start Date]],LeaveTracker[[#This Row],[End Date]],lstHolidays)</f>
        <v>1</v>
      </c>
      <c r="M10015" s="27"/>
    </row>
    <row r="10016" spans="1:13" ht="30" customHeight="1" x14ac:dyDescent="0.3">
      <c r="A10016" s="27">
        <f t="shared" si="128"/>
        <v>5696</v>
      </c>
      <c r="B10016" s="31">
        <v>45307</v>
      </c>
      <c r="C10016" s="31">
        <v>45302</v>
      </c>
      <c r="D10016" s="19" t="s">
        <v>1219</v>
      </c>
      <c r="E10016" s="19" t="str">
        <f>IF(ISBLANK(LeaveTracker[[#This Row],[Employee Name]]),"-----",VLOOKUP(LeaveTracker[[#This Row],[Employee Name]],'List of Employees'!$B$4:$H$767,7))</f>
        <v>DSWDO</v>
      </c>
      <c r="F10016" s="19" t="str">
        <f>IF(ISBLANK(LeaveTracker[[#This Row],[Employee Name]]),"-----",VLOOKUP(LeaveTracker[[#This Row],[Employee Name]],'List of Employees'!$B$4:$H$767,6))</f>
        <v>PERMANENT</v>
      </c>
      <c r="G10016" s="24">
        <v>45306</v>
      </c>
      <c r="H10016" s="24">
        <v>45317</v>
      </c>
      <c r="I10016" s="20" t="s">
        <v>82</v>
      </c>
      <c r="K10016" s="57" t="str">
        <f ca="1">LeaveTracker[[#This Row],[Days]]&amp;" "&amp;LeaveTracker[[#This Row],[Type of Leave]]</f>
        <v>10 VL</v>
      </c>
      <c r="L10016" s="23">
        <f ca="1">NETWORKDAYS(LeaveTracker[[#This Row],[Start Date]],LeaveTracker[[#This Row],[End Date]],lstHolidays)</f>
        <v>10</v>
      </c>
      <c r="M10016" s="27"/>
    </row>
    <row r="10017" spans="1:13" ht="30" customHeight="1" x14ac:dyDescent="0.3">
      <c r="A10017" s="27">
        <f t="shared" si="128"/>
        <v>5697</v>
      </c>
      <c r="B10017" s="31">
        <v>45307</v>
      </c>
      <c r="C10017" s="31">
        <v>45295</v>
      </c>
      <c r="D10017" s="19" t="s">
        <v>2240</v>
      </c>
      <c r="E10017" s="19">
        <f>IF(ISBLANK(LeaveTracker[[#This Row],[Employee Name]]),"-----",VLOOKUP(LeaveTracker[[#This Row],[Employee Name]],'List of Employees'!$B$4:$H$767,7))</f>
        <v>0</v>
      </c>
      <c r="F10017" s="19" t="str">
        <f>IF(ISBLANK(LeaveTracker[[#This Row],[Employee Name]]),"-----",VLOOKUP(LeaveTracker[[#This Row],[Employee Name]],'List of Employees'!$B$4:$H$767,6))</f>
        <v>PERMANENT</v>
      </c>
      <c r="G10017" s="24">
        <v>45295</v>
      </c>
      <c r="H10017" s="24">
        <v>45296</v>
      </c>
      <c r="I10017" s="20" t="s">
        <v>81</v>
      </c>
      <c r="K10017" s="57" t="str">
        <f ca="1">LeaveTracker[[#This Row],[Days]]&amp;" "&amp;LeaveTracker[[#This Row],[Type of Leave]]</f>
        <v>2 SL</v>
      </c>
      <c r="L10017" s="23">
        <f ca="1">NETWORKDAYS(LeaveTracker[[#This Row],[Start Date]],LeaveTracker[[#This Row],[End Date]],lstHolidays)</f>
        <v>2</v>
      </c>
      <c r="M10017" s="27"/>
    </row>
    <row r="10018" spans="1:13" ht="30" customHeight="1" x14ac:dyDescent="0.3">
      <c r="A10018" s="27">
        <f t="shared" si="128"/>
        <v>5698</v>
      </c>
      <c r="B10018" s="31">
        <v>45307</v>
      </c>
      <c r="C10018" s="31">
        <v>45300</v>
      </c>
      <c r="D10018" s="19" t="s">
        <v>2242</v>
      </c>
      <c r="E10018" s="19" t="str">
        <f>IF(ISBLANK(LeaveTracker[[#This Row],[Employee Name]]),"-----",VLOOKUP(LeaveTracker[[#This Row],[Employee Name]],'List of Employees'!$B$4:$H$767,7))</f>
        <v>CHO</v>
      </c>
      <c r="F10018" s="19" t="str">
        <f>IF(ISBLANK(LeaveTracker[[#This Row],[Employee Name]]),"-----",VLOOKUP(LeaveTracker[[#This Row],[Employee Name]],'List of Employees'!$B$4:$H$767,6))</f>
        <v>JOBCON</v>
      </c>
      <c r="G10018" s="24">
        <v>45295</v>
      </c>
      <c r="H10018" s="24">
        <v>45296</v>
      </c>
      <c r="I10018" s="20" t="s">
        <v>81</v>
      </c>
      <c r="K10018" s="57" t="str">
        <f ca="1">LeaveTracker[[#This Row],[Days]]&amp;" "&amp;LeaveTracker[[#This Row],[Type of Leave]]</f>
        <v>2 SL</v>
      </c>
      <c r="L10018" s="23">
        <f ca="1">NETWORKDAYS(LeaveTracker[[#This Row],[Start Date]],LeaveTracker[[#This Row],[End Date]],lstHolidays)</f>
        <v>2</v>
      </c>
      <c r="M10018" s="27"/>
    </row>
    <row r="10019" spans="1:13" ht="30" customHeight="1" x14ac:dyDescent="0.3">
      <c r="A10019" s="27">
        <f t="shared" si="128"/>
        <v>5699</v>
      </c>
      <c r="B10019" s="31">
        <v>45307</v>
      </c>
      <c r="C10019" s="31">
        <v>45299</v>
      </c>
      <c r="D10019" s="19" t="s">
        <v>1896</v>
      </c>
      <c r="E10019" s="19" t="str">
        <f>IF(ISBLANK(LeaveTracker[[#This Row],[Employee Name]]),"-----",VLOOKUP(LeaveTracker[[#This Row],[Employee Name]],'List of Employees'!$B$4:$H$767,7))</f>
        <v>MAHOGANY MARKET</v>
      </c>
      <c r="F10019" s="19" t="str">
        <f>IF(ISBLANK(LeaveTracker[[#This Row],[Employee Name]]),"-----",VLOOKUP(LeaveTracker[[#This Row],[Employee Name]],'List of Employees'!$B$4:$H$767,6))</f>
        <v>CASUAL</v>
      </c>
      <c r="G10019" s="24">
        <v>45305</v>
      </c>
      <c r="H10019" s="24">
        <v>45305</v>
      </c>
      <c r="I10019" s="20" t="s">
        <v>297</v>
      </c>
      <c r="J10019" s="42" t="s">
        <v>1000</v>
      </c>
      <c r="K10019" s="57" t="str">
        <f>LeaveTracker[[#This Row],[Days]]&amp;" "&amp;LeaveTracker[[#This Row],[Type of Leave]]</f>
        <v>1 OTHER</v>
      </c>
      <c r="L10019" s="23">
        <v>1</v>
      </c>
      <c r="M10019" s="27"/>
    </row>
    <row r="10020" spans="1:13" ht="30" customHeight="1" x14ac:dyDescent="0.3">
      <c r="A10020" s="27">
        <f t="shared" si="128"/>
        <v>5700</v>
      </c>
      <c r="B10020" s="31">
        <v>45307</v>
      </c>
      <c r="C10020" s="31">
        <v>45294</v>
      </c>
      <c r="D10020" s="68" t="s">
        <v>361</v>
      </c>
      <c r="E10020" s="19" t="str">
        <f>IF(ISBLANK(LeaveTracker[[#This Row],[Employee Name]]),"-----",VLOOKUP(LeaveTracker[[#This Row],[Employee Name]],'List of Employees'!$B$4:$H$767,7))</f>
        <v>SP</v>
      </c>
      <c r="F10020" s="19" t="str">
        <f>IF(ISBLANK(LeaveTracker[[#This Row],[Employee Name]]),"-----",VLOOKUP(LeaveTracker[[#This Row],[Employee Name]],'List of Employees'!$B$4:$H$767,6))</f>
        <v>PERMANENT</v>
      </c>
      <c r="G10020" s="24">
        <v>45302</v>
      </c>
      <c r="H10020" s="24">
        <v>45303</v>
      </c>
      <c r="I10020" s="20" t="s">
        <v>82</v>
      </c>
      <c r="K10020" s="57" t="str">
        <f ca="1">LeaveTracker[[#This Row],[Days]]&amp;" "&amp;LeaveTracker[[#This Row],[Type of Leave]]</f>
        <v>2 VL</v>
      </c>
      <c r="L10020" s="23">
        <f ca="1">NETWORKDAYS(LeaveTracker[[#This Row],[Start Date]],LeaveTracker[[#This Row],[End Date]],lstHolidays)</f>
        <v>2</v>
      </c>
      <c r="M10020" s="27"/>
    </row>
    <row r="10021" spans="1:13" ht="30" customHeight="1" x14ac:dyDescent="0.3">
      <c r="A10021" s="27">
        <f t="shared" si="128"/>
        <v>5701</v>
      </c>
      <c r="B10021" s="31">
        <v>45310</v>
      </c>
      <c r="C10021" s="31">
        <v>45306</v>
      </c>
      <c r="D10021" s="19" t="s">
        <v>1916</v>
      </c>
      <c r="E10021" s="19" t="str">
        <f>IF(ISBLANK(LeaveTracker[[#This Row],[Employee Name]]),"-----",VLOOKUP(LeaveTracker[[#This Row],[Employee Name]],'List of Employees'!$B$4:$H$767,7))</f>
        <v>ONT</v>
      </c>
      <c r="F10021" s="19" t="str">
        <f>IF(ISBLANK(LeaveTracker[[#This Row],[Employee Name]]),"-----",VLOOKUP(LeaveTracker[[#This Row],[Employee Name]],'List of Employees'!$B$4:$H$767,6))</f>
        <v>CASUAL</v>
      </c>
      <c r="G10021" s="24">
        <v>45304</v>
      </c>
      <c r="H10021" s="24">
        <v>45304</v>
      </c>
      <c r="I10021" s="20" t="s">
        <v>81</v>
      </c>
      <c r="K10021" s="57" t="str">
        <f>LeaveTracker[[#This Row],[Days]]&amp;" "&amp;LeaveTracker[[#This Row],[Type of Leave]]</f>
        <v>1 SL</v>
      </c>
      <c r="L10021" s="23">
        <v>1</v>
      </c>
      <c r="M10021" s="27"/>
    </row>
    <row r="10022" spans="1:13" ht="30" customHeight="1" x14ac:dyDescent="0.3">
      <c r="A10022" s="27">
        <f t="shared" si="128"/>
        <v>5702</v>
      </c>
      <c r="B10022" s="31">
        <v>45310</v>
      </c>
      <c r="C10022" s="31">
        <v>45298</v>
      </c>
      <c r="D10022" s="19" t="s">
        <v>1031</v>
      </c>
      <c r="E10022" s="19" t="str">
        <f>IF(ISBLANK(LeaveTracker[[#This Row],[Employee Name]]),"-----",VLOOKUP(LeaveTracker[[#This Row],[Employee Name]],'List of Employees'!$B$4:$H$767,7))</f>
        <v>ONT</v>
      </c>
      <c r="F10022" s="19" t="str">
        <f>IF(ISBLANK(LeaveTracker[[#This Row],[Employee Name]]),"-----",VLOOKUP(LeaveTracker[[#This Row],[Employee Name]],'List of Employees'!$B$4:$H$767,6))</f>
        <v>PERMANENT</v>
      </c>
      <c r="G10022" s="24">
        <v>45290</v>
      </c>
      <c r="H10022" s="24">
        <v>45292</v>
      </c>
      <c r="I10022" s="20" t="s">
        <v>81</v>
      </c>
      <c r="K10022" s="57" t="str">
        <f>LeaveTracker[[#This Row],[Days]]&amp;" "&amp;LeaveTracker[[#This Row],[Type of Leave]]</f>
        <v>3 SL</v>
      </c>
      <c r="L10022" s="23">
        <v>3</v>
      </c>
      <c r="M10022" s="27"/>
    </row>
    <row r="10023" spans="1:13" ht="30" customHeight="1" x14ac:dyDescent="0.3">
      <c r="A10023" s="27">
        <f t="shared" si="128"/>
        <v>5703</v>
      </c>
      <c r="B10023" s="31">
        <v>45310</v>
      </c>
      <c r="C10023" s="31">
        <v>45303</v>
      </c>
      <c r="D10023" s="19" t="s">
        <v>1928</v>
      </c>
      <c r="E10023" s="19" t="str">
        <f>IF(ISBLANK(LeaveTracker[[#This Row],[Employee Name]]),"-----",VLOOKUP(LeaveTracker[[#This Row],[Employee Name]],'List of Employees'!$B$4:$H$767,7))</f>
        <v>ONT</v>
      </c>
      <c r="F10023" s="19" t="str">
        <f>IF(ISBLANK(LeaveTracker[[#This Row],[Employee Name]]),"-----",VLOOKUP(LeaveTracker[[#This Row],[Employee Name]],'List of Employees'!$B$4:$H$767,6))</f>
        <v>CASUAL</v>
      </c>
      <c r="G10023" s="24">
        <v>45295</v>
      </c>
      <c r="H10023" s="24">
        <v>45301</v>
      </c>
      <c r="I10023" s="20" t="s">
        <v>81</v>
      </c>
      <c r="K10023" s="57" t="str">
        <f>LeaveTracker[[#This Row],[Days]]&amp;" "&amp;LeaveTracker[[#This Row],[Type of Leave]]</f>
        <v>7 SL</v>
      </c>
      <c r="L10023" s="23">
        <v>7</v>
      </c>
      <c r="M10023" s="27"/>
    </row>
    <row r="10024" spans="1:13" ht="30" customHeight="1" x14ac:dyDescent="0.3">
      <c r="A10024" s="27">
        <f t="shared" si="128"/>
        <v>5704</v>
      </c>
      <c r="B10024" s="31">
        <v>45310</v>
      </c>
      <c r="C10024" s="31">
        <v>45308</v>
      </c>
      <c r="D10024" s="19" t="s">
        <v>2138</v>
      </c>
      <c r="E10024" s="19" t="str">
        <f>IF(ISBLANK(LeaveTracker[[#This Row],[Employee Name]]),"-----",VLOOKUP(LeaveTracker[[#This Row],[Employee Name]],'List of Employees'!$B$4:$H$767,7))</f>
        <v>OSPITAL NG TAGAYTAY</v>
      </c>
      <c r="F10024" s="19" t="str">
        <f>IF(ISBLANK(LeaveTracker[[#This Row],[Employee Name]]),"-----",VLOOKUP(LeaveTracker[[#This Row],[Employee Name]],'List of Employees'!$B$4:$H$767,6))</f>
        <v>PERMANENT</v>
      </c>
      <c r="G10024" s="24">
        <v>45323</v>
      </c>
      <c r="H10024" s="24">
        <v>45325</v>
      </c>
      <c r="I10024" s="20" t="s">
        <v>82</v>
      </c>
      <c r="K10024" s="57" t="str">
        <f>LeaveTracker[[#This Row],[Days]]&amp;" "&amp;LeaveTracker[[#This Row],[Type of Leave]]</f>
        <v>3 VL</v>
      </c>
      <c r="L10024" s="23">
        <v>3</v>
      </c>
      <c r="M10024" s="27"/>
    </row>
    <row r="10025" spans="1:13" ht="30" customHeight="1" x14ac:dyDescent="0.3">
      <c r="A10025" s="27">
        <f t="shared" si="128"/>
        <v>5705</v>
      </c>
      <c r="B10025" s="31">
        <v>45310</v>
      </c>
      <c r="C10025" s="31">
        <v>45309</v>
      </c>
      <c r="D10025" s="19" t="s">
        <v>1882</v>
      </c>
      <c r="E10025" s="19" t="str">
        <f>IF(ISBLANK(LeaveTracker[[#This Row],[Employee Name]]),"-----",VLOOKUP(LeaveTracker[[#This Row],[Employee Name]],'List of Employees'!$B$4:$H$767,7))</f>
        <v>ONT</v>
      </c>
      <c r="F10025" s="19" t="str">
        <f>IF(ISBLANK(LeaveTracker[[#This Row],[Employee Name]]),"-----",VLOOKUP(LeaveTracker[[#This Row],[Employee Name]],'List of Employees'!$B$4:$H$767,6))</f>
        <v>PERMANENT</v>
      </c>
      <c r="G10025" s="24">
        <v>45298</v>
      </c>
      <c r="H10025" s="24">
        <v>45300</v>
      </c>
      <c r="I10025" s="20" t="s">
        <v>82</v>
      </c>
      <c r="K10025" s="57" t="str">
        <f ca="1">LeaveTracker[[#This Row],[Days]]&amp;" "&amp;LeaveTracker[[#This Row],[Type of Leave]]</f>
        <v>2 VL</v>
      </c>
      <c r="L10025" s="23">
        <f ca="1">NETWORKDAYS(LeaveTracker[[#This Row],[Start Date]],LeaveTracker[[#This Row],[End Date]],lstHolidays)</f>
        <v>2</v>
      </c>
      <c r="M10025" s="27"/>
    </row>
    <row r="10026" spans="1:13" ht="30" customHeight="1" x14ac:dyDescent="0.3">
      <c r="A10026" s="27">
        <f t="shared" si="128"/>
        <v>5706</v>
      </c>
      <c r="B10026" s="31">
        <v>45310</v>
      </c>
      <c r="C10026" s="31">
        <v>45309</v>
      </c>
      <c r="D10026" s="19" t="s">
        <v>1734</v>
      </c>
      <c r="E10026" s="19" t="str">
        <f>IF(ISBLANK(LeaveTracker[[#This Row],[Employee Name]]),"-----",VLOOKUP(LeaveTracker[[#This Row],[Employee Name]],'List of Employees'!$B$4:$H$767,7))</f>
        <v>ONT</v>
      </c>
      <c r="F10026" s="19" t="str">
        <f>IF(ISBLANK(LeaveTracker[[#This Row],[Employee Name]]),"-----",VLOOKUP(LeaveTracker[[#This Row],[Employee Name]],'List of Employees'!$B$4:$H$767,6))</f>
        <v>CASUAL</v>
      </c>
      <c r="G10026" s="24">
        <v>45345</v>
      </c>
      <c r="H10026" s="24">
        <v>45351</v>
      </c>
      <c r="I10026" s="20" t="s">
        <v>82</v>
      </c>
      <c r="K10026" s="57" t="str">
        <f ca="1">LeaveTracker[[#This Row],[Days]]&amp;" "&amp;LeaveTracker[[#This Row],[Type of Leave]]</f>
        <v>5 VL</v>
      </c>
      <c r="L10026" s="23">
        <f ca="1">NETWORKDAYS(LeaveTracker[[#This Row],[Start Date]],LeaveTracker[[#This Row],[End Date]],lstHolidays)</f>
        <v>5</v>
      </c>
      <c r="M10026" s="27"/>
    </row>
    <row r="10027" spans="1:13" ht="30" customHeight="1" x14ac:dyDescent="0.3">
      <c r="A10027" s="27">
        <f t="shared" si="128"/>
        <v>5707</v>
      </c>
      <c r="B10027" s="31">
        <v>45310</v>
      </c>
      <c r="C10027" s="31">
        <v>45306</v>
      </c>
      <c r="D10027" s="19" t="s">
        <v>1041</v>
      </c>
      <c r="E10027" s="19" t="str">
        <f>IF(ISBLANK(LeaveTracker[[#This Row],[Employee Name]]),"-----",VLOOKUP(LeaveTracker[[#This Row],[Employee Name]],'List of Employees'!$B$4:$H$767,7))</f>
        <v>ONT</v>
      </c>
      <c r="F10027" s="19" t="str">
        <f>IF(ISBLANK(LeaveTracker[[#This Row],[Employee Name]]),"-----",VLOOKUP(LeaveTracker[[#This Row],[Employee Name]],'List of Employees'!$B$4:$H$767,6))</f>
        <v>PERMANENT</v>
      </c>
      <c r="G10027" s="24">
        <v>45323</v>
      </c>
      <c r="H10027" s="24">
        <v>45324</v>
      </c>
      <c r="I10027" s="20" t="s">
        <v>82</v>
      </c>
      <c r="K10027" s="57" t="str">
        <f ca="1">LeaveTracker[[#This Row],[Days]]&amp;" "&amp;LeaveTracker[[#This Row],[Type of Leave]]</f>
        <v>2 VL</v>
      </c>
      <c r="L10027" s="23">
        <f ca="1">NETWORKDAYS(LeaveTracker[[#This Row],[Start Date]],LeaveTracker[[#This Row],[End Date]],lstHolidays)</f>
        <v>2</v>
      </c>
      <c r="M10027" s="27"/>
    </row>
    <row r="10028" spans="1:13" ht="30" customHeight="1" x14ac:dyDescent="0.3">
      <c r="A10028" s="27">
        <f t="shared" si="128"/>
        <v>5708</v>
      </c>
      <c r="B10028" s="31">
        <v>45310</v>
      </c>
      <c r="C10028" s="31">
        <v>45281</v>
      </c>
      <c r="D10028" s="19" t="s">
        <v>387</v>
      </c>
      <c r="E10028" s="19" t="str">
        <f>IF(ISBLANK(LeaveTracker[[#This Row],[Employee Name]]),"-----",VLOOKUP(LeaveTracker[[#This Row],[Employee Name]],'List of Employees'!$B$4:$H$767,7))</f>
        <v>ONT</v>
      </c>
      <c r="F10028" s="19" t="str">
        <f>IF(ISBLANK(LeaveTracker[[#This Row],[Employee Name]]),"-----",VLOOKUP(LeaveTracker[[#This Row],[Employee Name]],'List of Employees'!$B$4:$H$767,6))</f>
        <v>PERMANENT</v>
      </c>
      <c r="G10028" s="24">
        <v>45266</v>
      </c>
      <c r="H10028" s="24">
        <v>45268</v>
      </c>
      <c r="I10028" s="20" t="s">
        <v>1019</v>
      </c>
      <c r="J10028" s="42" t="s">
        <v>81</v>
      </c>
      <c r="K10028" s="57" t="str">
        <f>LeaveTracker[[#This Row],[Days]]&amp;" "&amp;LeaveTracker[[#This Row],[Type of Leave]]</f>
        <v>3 WITHOUTPAY</v>
      </c>
      <c r="L10028" s="23">
        <v>3</v>
      </c>
      <c r="M10028" s="27"/>
    </row>
    <row r="10029" spans="1:13" ht="30" customHeight="1" x14ac:dyDescent="0.3">
      <c r="A10029" s="27">
        <f t="shared" si="128"/>
        <v>5709</v>
      </c>
      <c r="B10029" s="31">
        <v>45310</v>
      </c>
      <c r="C10029" s="31">
        <v>45281</v>
      </c>
      <c r="D10029" s="19" t="s">
        <v>387</v>
      </c>
      <c r="E10029" s="19" t="str">
        <f>IF(ISBLANK(LeaveTracker[[#This Row],[Employee Name]]),"-----",VLOOKUP(LeaveTracker[[#This Row],[Employee Name]],'List of Employees'!$B$4:$H$767,7))</f>
        <v>ONT</v>
      </c>
      <c r="F10029" s="19" t="str">
        <f>IF(ISBLANK(LeaveTracker[[#This Row],[Employee Name]]),"-----",VLOOKUP(LeaveTracker[[#This Row],[Employee Name]],'List of Employees'!$B$4:$H$767,6))</f>
        <v>PERMANENT</v>
      </c>
      <c r="G10029" s="24">
        <v>45263</v>
      </c>
      <c r="H10029" s="24">
        <v>45265</v>
      </c>
      <c r="I10029" s="20" t="s">
        <v>1019</v>
      </c>
      <c r="J10029" s="42" t="s">
        <v>81</v>
      </c>
      <c r="K10029" s="57" t="str">
        <f>LeaveTracker[[#This Row],[Days]]&amp;" "&amp;LeaveTracker[[#This Row],[Type of Leave]]</f>
        <v>3 WITHOUTPAY</v>
      </c>
      <c r="L10029" s="23">
        <v>3</v>
      </c>
      <c r="M10029" s="27"/>
    </row>
    <row r="10030" spans="1:13" ht="30" customHeight="1" x14ac:dyDescent="0.3">
      <c r="A10030" s="27">
        <f t="shared" si="128"/>
        <v>5710</v>
      </c>
      <c r="B10030" s="31">
        <v>45310</v>
      </c>
      <c r="C10030" s="31">
        <v>45308</v>
      </c>
      <c r="D10030" s="19" t="s">
        <v>1918</v>
      </c>
      <c r="E10030" s="19" t="str">
        <f>IF(ISBLANK(LeaveTracker[[#This Row],[Employee Name]]),"-----",VLOOKUP(LeaveTracker[[#This Row],[Employee Name]],'List of Employees'!$B$4:$H$767,7))</f>
        <v>HOUSING</v>
      </c>
      <c r="F10030" s="19" t="str">
        <f>IF(ISBLANK(LeaveTracker[[#This Row],[Employee Name]]),"-----",VLOOKUP(LeaveTracker[[#This Row],[Employee Name]],'List of Employees'!$B$4:$H$767,6))</f>
        <v>CASUAL</v>
      </c>
      <c r="G10030" s="24">
        <v>45307</v>
      </c>
      <c r="H10030" s="24">
        <v>45307</v>
      </c>
      <c r="I10030" s="20" t="s">
        <v>297</v>
      </c>
      <c r="J10030" s="42" t="s">
        <v>1000</v>
      </c>
      <c r="K10030" s="57" t="str">
        <f ca="1">LeaveTracker[[#This Row],[Days]]&amp;" "&amp;LeaveTracker[[#This Row],[Type of Leave]]</f>
        <v>1 OTHER</v>
      </c>
      <c r="L10030" s="23">
        <f ca="1">NETWORKDAYS(LeaveTracker[[#This Row],[Start Date]],LeaveTracker[[#This Row],[End Date]],lstHolidays)</f>
        <v>1</v>
      </c>
      <c r="M10030" s="27"/>
    </row>
    <row r="10031" spans="1:13" ht="30" customHeight="1" x14ac:dyDescent="0.3">
      <c r="A10031" s="27">
        <f t="shared" si="128"/>
        <v>5711</v>
      </c>
      <c r="B10031" s="31">
        <v>45310</v>
      </c>
      <c r="C10031" s="31">
        <v>45304</v>
      </c>
      <c r="D10031" s="19" t="s">
        <v>1751</v>
      </c>
      <c r="E10031" s="19" t="str">
        <f>IF(ISBLANK(LeaveTracker[[#This Row],[Employee Name]]),"-----",VLOOKUP(LeaveTracker[[#This Row],[Employee Name]],'List of Employees'!$B$4:$H$767,7))</f>
        <v>EEO/CITY MARKET</v>
      </c>
      <c r="F10031" s="19" t="str">
        <f>IF(ISBLANK(LeaveTracker[[#This Row],[Employee Name]]),"-----",VLOOKUP(LeaveTracker[[#This Row],[Employee Name]],'List of Employees'!$B$4:$H$767,6))</f>
        <v>CASUAL</v>
      </c>
      <c r="G10031" s="24">
        <v>45303</v>
      </c>
      <c r="H10031" s="24">
        <v>45303</v>
      </c>
      <c r="I10031" s="20" t="s">
        <v>81</v>
      </c>
      <c r="K10031" s="57" t="str">
        <f ca="1">LeaveTracker[[#This Row],[Days]]&amp;" "&amp;LeaveTracker[[#This Row],[Type of Leave]]</f>
        <v>1 SL</v>
      </c>
      <c r="L10031" s="23">
        <f ca="1">NETWORKDAYS(LeaveTracker[[#This Row],[Start Date]],LeaveTracker[[#This Row],[End Date]],lstHolidays)</f>
        <v>1</v>
      </c>
      <c r="M10031" s="27"/>
    </row>
    <row r="10032" spans="1:13" ht="30" customHeight="1" x14ac:dyDescent="0.3">
      <c r="A10032" s="27">
        <f t="shared" si="128"/>
        <v>5712</v>
      </c>
      <c r="B10032" s="31">
        <v>45310</v>
      </c>
      <c r="C10032" s="31">
        <v>45304</v>
      </c>
      <c r="D10032" s="19" t="s">
        <v>1751</v>
      </c>
      <c r="E10032" s="19" t="str">
        <f>IF(ISBLANK(LeaveTracker[[#This Row],[Employee Name]]),"-----",VLOOKUP(LeaveTracker[[#This Row],[Employee Name]],'List of Employees'!$B$4:$H$767,7))</f>
        <v>EEO/CITY MARKET</v>
      </c>
      <c r="F10032" s="19" t="str">
        <f>IF(ISBLANK(LeaveTracker[[#This Row],[Employee Name]]),"-----",VLOOKUP(LeaveTracker[[#This Row],[Employee Name]],'List of Employees'!$B$4:$H$767,6))</f>
        <v>CASUAL</v>
      </c>
      <c r="G10032" s="24">
        <v>45318</v>
      </c>
      <c r="H10032" s="24">
        <v>45318</v>
      </c>
      <c r="I10032" s="20" t="s">
        <v>82</v>
      </c>
      <c r="K10032" s="57" t="str">
        <f ca="1">LeaveTracker[[#This Row],[Days]]&amp;" "&amp;LeaveTracker[[#This Row],[Type of Leave]]</f>
        <v>0 VL</v>
      </c>
      <c r="L10032" s="23">
        <f ca="1">NETWORKDAYS(LeaveTracker[[#This Row],[Start Date]],LeaveTracker[[#This Row],[End Date]],lstHolidays)</f>
        <v>0</v>
      </c>
      <c r="M10032" s="27"/>
    </row>
    <row r="10033" spans="1:13" ht="30" customHeight="1" x14ac:dyDescent="0.3">
      <c r="A10033" s="27">
        <f t="shared" si="128"/>
        <v>5713</v>
      </c>
      <c r="B10033" s="31">
        <v>45310</v>
      </c>
      <c r="C10033" s="31">
        <v>45306</v>
      </c>
      <c r="D10033" s="19" t="s">
        <v>2497</v>
      </c>
      <c r="E10033" s="19" t="str">
        <f>IF(ISBLANK(LeaveTracker[[#This Row],[Employee Name]]),"-----",VLOOKUP(LeaveTracker[[#This Row],[Employee Name]],'List of Employees'!$B$4:$H$767,7))</f>
        <v>TICC</v>
      </c>
      <c r="F10033" s="19" t="str">
        <f>IF(ISBLANK(LeaveTracker[[#This Row],[Employee Name]]),"-----",VLOOKUP(LeaveTracker[[#This Row],[Employee Name]],'List of Employees'!$B$4:$H$767,6))</f>
        <v>CASUAL</v>
      </c>
      <c r="G10033" s="24">
        <v>45310</v>
      </c>
      <c r="H10033" s="24">
        <v>45310</v>
      </c>
      <c r="I10033" s="20" t="s">
        <v>82</v>
      </c>
      <c r="K10033" s="57" t="str">
        <f ca="1">LeaveTracker[[#This Row],[Days]]&amp;" "&amp;LeaveTracker[[#This Row],[Type of Leave]]</f>
        <v>1 VL</v>
      </c>
      <c r="L10033" s="23">
        <f ca="1">NETWORKDAYS(LeaveTracker[[#This Row],[Start Date]],LeaveTracker[[#This Row],[End Date]],lstHolidays)</f>
        <v>1</v>
      </c>
      <c r="M10033" s="27"/>
    </row>
    <row r="10034" spans="1:13" ht="30" customHeight="1" x14ac:dyDescent="0.3">
      <c r="A10034" s="27">
        <f t="shared" si="128"/>
        <v>5714</v>
      </c>
      <c r="B10034" s="31">
        <v>45310</v>
      </c>
      <c r="C10034" s="31">
        <v>45306</v>
      </c>
      <c r="D10034" s="19" t="s">
        <v>2497</v>
      </c>
      <c r="E10034" s="19" t="str">
        <f>IF(ISBLANK(LeaveTracker[[#This Row],[Employee Name]]),"-----",VLOOKUP(LeaveTracker[[#This Row],[Employee Name]],'List of Employees'!$B$4:$H$767,7))</f>
        <v>TICC</v>
      </c>
      <c r="F10034" s="19" t="str">
        <f>IF(ISBLANK(LeaveTracker[[#This Row],[Employee Name]]),"-----",VLOOKUP(LeaveTracker[[#This Row],[Employee Name]],'List of Employees'!$B$4:$H$767,6))</f>
        <v>CASUAL</v>
      </c>
      <c r="G10034" s="24">
        <v>45303</v>
      </c>
      <c r="H10034" s="24">
        <v>45303</v>
      </c>
      <c r="I10034" s="20" t="s">
        <v>297</v>
      </c>
      <c r="J10034" s="42" t="s">
        <v>1000</v>
      </c>
      <c r="K10034" s="57" t="str">
        <f ca="1">LeaveTracker[[#This Row],[Days]]&amp;" "&amp;LeaveTracker[[#This Row],[Type of Leave]]</f>
        <v>1 OTHER</v>
      </c>
      <c r="L10034" s="23">
        <f ca="1">NETWORKDAYS(LeaveTracker[[#This Row],[Start Date]],LeaveTracker[[#This Row],[End Date]],lstHolidays)</f>
        <v>1</v>
      </c>
      <c r="M10034" s="27"/>
    </row>
    <row r="10035" spans="1:13" ht="30" customHeight="1" x14ac:dyDescent="0.3">
      <c r="A10035" s="27">
        <f t="shared" si="128"/>
        <v>5715</v>
      </c>
      <c r="B10035" s="31">
        <v>45310</v>
      </c>
      <c r="C10035" s="31">
        <v>45246</v>
      </c>
      <c r="D10035" s="19" t="s">
        <v>680</v>
      </c>
      <c r="E10035" s="19" t="str">
        <f>IF(ISBLANK(LeaveTracker[[#This Row],[Employee Name]]),"-----",VLOOKUP(LeaveTracker[[#This Row],[Employee Name]],'List of Employees'!$B$4:$H$767,7))</f>
        <v>CEO</v>
      </c>
      <c r="F10035" s="19" t="str">
        <f>IF(ISBLANK(LeaveTracker[[#This Row],[Employee Name]]),"-----",VLOOKUP(LeaveTracker[[#This Row],[Employee Name]],'List of Employees'!$B$4:$H$767,6))</f>
        <v>PERMANENT</v>
      </c>
      <c r="G10035" s="24">
        <v>45306</v>
      </c>
      <c r="H10035" s="24">
        <v>45306</v>
      </c>
      <c r="I10035" s="20" t="s">
        <v>297</v>
      </c>
      <c r="J10035" s="42" t="s">
        <v>1000</v>
      </c>
      <c r="K10035" s="57" t="str">
        <f ca="1">LeaveTracker[[#This Row],[Days]]&amp;" "&amp;LeaveTracker[[#This Row],[Type of Leave]]</f>
        <v>1 OTHER</v>
      </c>
      <c r="L10035" s="23">
        <f ca="1">NETWORKDAYS(LeaveTracker[[#This Row],[Start Date]],LeaveTracker[[#This Row],[End Date]],lstHolidays)</f>
        <v>1</v>
      </c>
      <c r="M10035" s="27"/>
    </row>
    <row r="10036" spans="1:13" ht="30" customHeight="1" x14ac:dyDescent="0.3">
      <c r="A10036" s="27">
        <f t="shared" si="128"/>
        <v>5716</v>
      </c>
      <c r="B10036" s="31">
        <v>45310</v>
      </c>
      <c r="C10036" s="31">
        <v>45296</v>
      </c>
      <c r="D10036" s="19" t="s">
        <v>1728</v>
      </c>
      <c r="E10036" s="19" t="str">
        <f>IF(ISBLANK(LeaveTracker[[#This Row],[Employee Name]]),"-----",VLOOKUP(LeaveTracker[[#This Row],[Employee Name]],'List of Employees'!$B$4:$H$767,7))</f>
        <v>ASSESSOR</v>
      </c>
      <c r="F10036" s="19" t="str">
        <f>IF(ISBLANK(LeaveTracker[[#This Row],[Employee Name]]),"-----",VLOOKUP(LeaveTracker[[#This Row],[Employee Name]],'List of Employees'!$B$4:$H$767,6))</f>
        <v>CASUAL</v>
      </c>
      <c r="G10036" s="24">
        <v>45295</v>
      </c>
      <c r="H10036" s="24">
        <v>45295</v>
      </c>
      <c r="I10036" s="20" t="s">
        <v>81</v>
      </c>
      <c r="K10036" s="57" t="str">
        <f ca="1">LeaveTracker[[#This Row],[Days]]&amp;" "&amp;LeaveTracker[[#This Row],[Type of Leave]]</f>
        <v>1 SL</v>
      </c>
      <c r="L10036" s="23">
        <f ca="1">NETWORKDAYS(LeaveTracker[[#This Row],[Start Date]],LeaveTracker[[#This Row],[End Date]],lstHolidays)</f>
        <v>1</v>
      </c>
      <c r="M10036" s="27"/>
    </row>
    <row r="10037" spans="1:13" ht="30" customHeight="1" x14ac:dyDescent="0.3">
      <c r="A10037" s="27">
        <f t="shared" si="128"/>
        <v>5717</v>
      </c>
      <c r="B10037" s="31">
        <v>45310</v>
      </c>
      <c r="C10037" s="31">
        <v>45308</v>
      </c>
      <c r="D10037" s="19" t="s">
        <v>1819</v>
      </c>
      <c r="E10037" s="19" t="str">
        <f>IF(ISBLANK(LeaveTracker[[#This Row],[Employee Name]]),"-----",VLOOKUP(LeaveTracker[[#This Row],[Employee Name]],'List of Employees'!$B$4:$H$767,7))</f>
        <v>GSO</v>
      </c>
      <c r="F10037" s="19" t="str">
        <f>IF(ISBLANK(LeaveTracker[[#This Row],[Employee Name]]),"-----",VLOOKUP(LeaveTracker[[#This Row],[Employee Name]],'List of Employees'!$B$4:$H$767,6))</f>
        <v>CASUAL</v>
      </c>
      <c r="G10037" s="24">
        <v>45307</v>
      </c>
      <c r="H10037" s="24">
        <v>45307</v>
      </c>
      <c r="I10037" s="20" t="s">
        <v>1019</v>
      </c>
      <c r="J10037" s="42" t="s">
        <v>81</v>
      </c>
      <c r="K10037" s="57" t="str">
        <f ca="1">LeaveTracker[[#This Row],[Days]]&amp;" "&amp;LeaveTracker[[#This Row],[Type of Leave]]</f>
        <v>1 WITHOUTPAY</v>
      </c>
      <c r="L10037" s="23">
        <f ca="1">NETWORKDAYS(LeaveTracker[[#This Row],[Start Date]],LeaveTracker[[#This Row],[End Date]],lstHolidays)</f>
        <v>1</v>
      </c>
      <c r="M10037" s="27"/>
    </row>
    <row r="10038" spans="1:13" ht="30" customHeight="1" x14ac:dyDescent="0.3">
      <c r="A10038" s="27">
        <f t="shared" si="128"/>
        <v>5718</v>
      </c>
      <c r="B10038" s="31">
        <v>45310</v>
      </c>
      <c r="C10038" s="31">
        <v>45308</v>
      </c>
      <c r="D10038" s="19" t="s">
        <v>1819</v>
      </c>
      <c r="E10038" s="19" t="str">
        <f>IF(ISBLANK(LeaveTracker[[#This Row],[Employee Name]]),"-----",VLOOKUP(LeaveTracker[[#This Row],[Employee Name]],'List of Employees'!$B$4:$H$767,7))</f>
        <v>GSO</v>
      </c>
      <c r="F10038" s="19" t="str">
        <f>IF(ISBLANK(LeaveTracker[[#This Row],[Employee Name]]),"-----",VLOOKUP(LeaveTracker[[#This Row],[Employee Name]],'List of Employees'!$B$4:$H$767,6))</f>
        <v>CASUAL</v>
      </c>
      <c r="G10038" s="24">
        <v>45302</v>
      </c>
      <c r="H10038" s="24">
        <v>45306</v>
      </c>
      <c r="I10038" s="20" t="s">
        <v>297</v>
      </c>
      <c r="J10038" s="42" t="s">
        <v>1000</v>
      </c>
      <c r="K10038" s="57" t="str">
        <f ca="1">LeaveTracker[[#This Row],[Days]]&amp;" "&amp;LeaveTracker[[#This Row],[Type of Leave]]</f>
        <v>3 OTHER</v>
      </c>
      <c r="L10038" s="23">
        <f ca="1">NETWORKDAYS(LeaveTracker[[#This Row],[Start Date]],LeaveTracker[[#This Row],[End Date]],lstHolidays)</f>
        <v>3</v>
      </c>
      <c r="M10038" s="27"/>
    </row>
    <row r="10039" spans="1:13" ht="30" customHeight="1" x14ac:dyDescent="0.3">
      <c r="A10039" s="27">
        <f t="shared" si="128"/>
        <v>5719</v>
      </c>
      <c r="B10039" s="31">
        <v>45310</v>
      </c>
      <c r="C10039" s="31">
        <v>45304</v>
      </c>
      <c r="D10039" s="19" t="s">
        <v>1889</v>
      </c>
      <c r="E10039" s="19" t="str">
        <f>IF(ISBLANK(LeaveTracker[[#This Row],[Employee Name]]),"-----",VLOOKUP(LeaveTracker[[#This Row],[Employee Name]],'List of Employees'!$B$4:$H$767,7))</f>
        <v>EEO/CITY MARKET</v>
      </c>
      <c r="F10039" s="19" t="str">
        <f>IF(ISBLANK(LeaveTracker[[#This Row],[Employee Name]]),"-----",VLOOKUP(LeaveTracker[[#This Row],[Employee Name]],'List of Employees'!$B$4:$H$767,6))</f>
        <v>JOBCON</v>
      </c>
      <c r="G10039" s="24">
        <v>45313</v>
      </c>
      <c r="H10039" s="24">
        <v>45316</v>
      </c>
      <c r="I10039" s="20" t="s">
        <v>1019</v>
      </c>
      <c r="J10039" s="42" t="s">
        <v>82</v>
      </c>
      <c r="K10039" s="57" t="str">
        <f ca="1">LeaveTracker[[#This Row],[Days]]&amp;" "&amp;LeaveTracker[[#This Row],[Type of Leave]]</f>
        <v>4 WITHOUTPAY</v>
      </c>
      <c r="L10039" s="23">
        <f ca="1">NETWORKDAYS(LeaveTracker[[#This Row],[Start Date]],LeaveTracker[[#This Row],[End Date]],lstHolidays)</f>
        <v>4</v>
      </c>
      <c r="M10039" s="27"/>
    </row>
    <row r="10040" spans="1:13" ht="30" customHeight="1" x14ac:dyDescent="0.3">
      <c r="A10040" s="27">
        <v>5719</v>
      </c>
      <c r="B10040" s="31">
        <v>45310</v>
      </c>
      <c r="C10040" s="31">
        <v>45304</v>
      </c>
      <c r="D10040" s="19" t="s">
        <v>1889</v>
      </c>
      <c r="E10040" s="19" t="str">
        <f>IF(ISBLANK(LeaveTracker[[#This Row],[Employee Name]]),"-----",VLOOKUP(LeaveTracker[[#This Row],[Employee Name]],'List of Employees'!$B$4:$H$767,7))</f>
        <v>EEO/CITY MARKET</v>
      </c>
      <c r="F10040" s="19" t="str">
        <f>IF(ISBLANK(LeaveTracker[[#This Row],[Employee Name]]),"-----",VLOOKUP(LeaveTracker[[#This Row],[Employee Name]],'List of Employees'!$B$4:$H$767,6))</f>
        <v>JOBCON</v>
      </c>
      <c r="G10040" s="24">
        <v>45318</v>
      </c>
      <c r="H10040" s="24">
        <v>45318</v>
      </c>
      <c r="I10040" s="20" t="s">
        <v>1019</v>
      </c>
      <c r="J10040" s="42" t="s">
        <v>82</v>
      </c>
      <c r="K10040" s="57" t="str">
        <f>LeaveTracker[[#This Row],[Days]]&amp;" "&amp;LeaveTracker[[#This Row],[Type of Leave]]</f>
        <v>1 WITHOUTPAY</v>
      </c>
      <c r="L10040" s="23">
        <v>1</v>
      </c>
      <c r="M10040" s="27"/>
    </row>
    <row r="10041" spans="1:13" ht="30" customHeight="1" x14ac:dyDescent="0.3">
      <c r="A10041" s="27">
        <v>5719</v>
      </c>
      <c r="B10041" s="31">
        <v>45310</v>
      </c>
      <c r="C10041" s="31">
        <v>45304</v>
      </c>
      <c r="D10041" s="19" t="s">
        <v>1889</v>
      </c>
      <c r="E10041" s="19" t="str">
        <f>IF(ISBLANK(LeaveTracker[[#This Row],[Employee Name]]),"-----",VLOOKUP(LeaveTracker[[#This Row],[Employee Name]],'List of Employees'!$B$4:$H$767,7))</f>
        <v>EEO/CITY MARKET</v>
      </c>
      <c r="F10041" s="19" t="str">
        <f>IF(ISBLANK(LeaveTracker[[#This Row],[Employee Name]]),"-----",VLOOKUP(LeaveTracker[[#This Row],[Employee Name]],'List of Employees'!$B$4:$H$767,6))</f>
        <v>JOBCON</v>
      </c>
      <c r="G10041" s="24">
        <v>45320</v>
      </c>
      <c r="H10041" s="24">
        <v>45322</v>
      </c>
      <c r="I10041" s="20" t="s">
        <v>1019</v>
      </c>
      <c r="J10041" s="42" t="s">
        <v>82</v>
      </c>
      <c r="K10041" s="57" t="str">
        <f ca="1">LeaveTracker[[#This Row],[Days]]&amp;" "&amp;LeaveTracker[[#This Row],[Type of Leave]]</f>
        <v>3 WITHOUTPAY</v>
      </c>
      <c r="L10041" s="23">
        <f ca="1">NETWORKDAYS(LeaveTracker[[#This Row],[Start Date]],LeaveTracker[[#This Row],[End Date]],lstHolidays)</f>
        <v>3</v>
      </c>
      <c r="M10041" s="27"/>
    </row>
    <row r="10042" spans="1:13" ht="30" customHeight="1" x14ac:dyDescent="0.3">
      <c r="A10042" s="27">
        <f t="shared" si="128"/>
        <v>5720</v>
      </c>
      <c r="B10042" s="31">
        <v>45310</v>
      </c>
      <c r="C10042" s="31">
        <v>45304</v>
      </c>
      <c r="D10042" s="19" t="s">
        <v>1889</v>
      </c>
      <c r="E10042" s="19" t="str">
        <f>IF(ISBLANK(LeaveTracker[[#This Row],[Employee Name]]),"-----",VLOOKUP(LeaveTracker[[#This Row],[Employee Name]],'List of Employees'!$B$4:$H$767,7))</f>
        <v>EEO/CITY MARKET</v>
      </c>
      <c r="F10042" s="19" t="str">
        <f>IF(ISBLANK(LeaveTracker[[#This Row],[Employee Name]]),"-----",VLOOKUP(LeaveTracker[[#This Row],[Employee Name]],'List of Employees'!$B$4:$H$767,6))</f>
        <v>JOBCON</v>
      </c>
      <c r="G10042" s="24">
        <v>45323</v>
      </c>
      <c r="H10042" s="24">
        <v>45323</v>
      </c>
      <c r="I10042" s="20" t="s">
        <v>1019</v>
      </c>
      <c r="J10042" s="42" t="s">
        <v>82</v>
      </c>
      <c r="K10042" s="57" t="str">
        <f ca="1">LeaveTracker[[#This Row],[Days]]&amp;" "&amp;LeaveTracker[[#This Row],[Type of Leave]]</f>
        <v>1 WITHOUTPAY</v>
      </c>
      <c r="L10042" s="23">
        <f ca="1">NETWORKDAYS(LeaveTracker[[#This Row],[Start Date]],LeaveTracker[[#This Row],[End Date]],lstHolidays)</f>
        <v>1</v>
      </c>
      <c r="M10042" s="27"/>
    </row>
    <row r="10043" spans="1:13" ht="30" customHeight="1" x14ac:dyDescent="0.3">
      <c r="A10043" s="27">
        <v>5720</v>
      </c>
      <c r="B10043" s="31">
        <v>45310</v>
      </c>
      <c r="C10043" s="31">
        <v>45304</v>
      </c>
      <c r="D10043" s="19" t="s">
        <v>1889</v>
      </c>
      <c r="E10043" s="19" t="str">
        <f>IF(ISBLANK(LeaveTracker[[#This Row],[Employee Name]]),"-----",VLOOKUP(LeaveTracker[[#This Row],[Employee Name]],'List of Employees'!$B$4:$H$767,7))</f>
        <v>EEO/CITY MARKET</v>
      </c>
      <c r="F10043" s="19" t="str">
        <f>IF(ISBLANK(LeaveTracker[[#This Row],[Employee Name]]),"-----",VLOOKUP(LeaveTracker[[#This Row],[Employee Name]],'List of Employees'!$B$4:$H$767,6))</f>
        <v>JOBCON</v>
      </c>
      <c r="G10043" s="24">
        <v>45325</v>
      </c>
      <c r="H10043" s="24">
        <v>45325</v>
      </c>
      <c r="I10043" s="20" t="s">
        <v>1019</v>
      </c>
      <c r="J10043" s="42" t="s">
        <v>82</v>
      </c>
      <c r="K10043" s="57" t="str">
        <f>LeaveTracker[[#This Row],[Days]]&amp;" "&amp;LeaveTracker[[#This Row],[Type of Leave]]</f>
        <v>1 WITHOUTPAY</v>
      </c>
      <c r="L10043" s="23">
        <v>1</v>
      </c>
      <c r="M10043" s="27"/>
    </row>
    <row r="10044" spans="1:13" ht="30" customHeight="1" x14ac:dyDescent="0.3">
      <c r="A10044" s="27">
        <v>5720</v>
      </c>
      <c r="B10044" s="31">
        <v>45310</v>
      </c>
      <c r="C10044" s="31">
        <v>45304</v>
      </c>
      <c r="D10044" s="19" t="s">
        <v>1889</v>
      </c>
      <c r="E10044" s="19" t="str">
        <f>IF(ISBLANK(LeaveTracker[[#This Row],[Employee Name]]),"-----",VLOOKUP(LeaveTracker[[#This Row],[Employee Name]],'List of Employees'!$B$4:$H$767,7))</f>
        <v>EEO/CITY MARKET</v>
      </c>
      <c r="F10044" s="19" t="str">
        <f>IF(ISBLANK(LeaveTracker[[#This Row],[Employee Name]]),"-----",VLOOKUP(LeaveTracker[[#This Row],[Employee Name]],'List of Employees'!$B$4:$H$767,6))</f>
        <v>JOBCON</v>
      </c>
      <c r="G10044" s="24">
        <v>45327</v>
      </c>
      <c r="H10044" s="24">
        <v>45329</v>
      </c>
      <c r="I10044" s="20" t="s">
        <v>1019</v>
      </c>
      <c r="J10044" s="42" t="s">
        <v>82</v>
      </c>
      <c r="K10044" s="57" t="str">
        <f ca="1">LeaveTracker[[#This Row],[Days]]&amp;" "&amp;LeaveTracker[[#This Row],[Type of Leave]]</f>
        <v>3 WITHOUTPAY</v>
      </c>
      <c r="L10044" s="23">
        <f ca="1">NETWORKDAYS(LeaveTracker[[#This Row],[Start Date]],LeaveTracker[[#This Row],[End Date]],lstHolidays)</f>
        <v>3</v>
      </c>
      <c r="M10044" s="27"/>
    </row>
    <row r="10045" spans="1:13" ht="30" customHeight="1" x14ac:dyDescent="0.3">
      <c r="A10045" s="27">
        <f t="shared" si="128"/>
        <v>5721</v>
      </c>
      <c r="B10045" s="31">
        <v>45310</v>
      </c>
      <c r="C10045" s="31">
        <v>45304</v>
      </c>
      <c r="D10045" s="19" t="s">
        <v>1818</v>
      </c>
      <c r="E10045" s="19" t="str">
        <f>IF(ISBLANK(LeaveTracker[[#This Row],[Employee Name]]),"-----",VLOOKUP(LeaveTracker[[#This Row],[Employee Name]],'List of Employees'!$B$4:$H$767,7))</f>
        <v>EEO/CITY MARKET</v>
      </c>
      <c r="F10045" s="19" t="str">
        <f>IF(ISBLANK(LeaveTracker[[#This Row],[Employee Name]]),"-----",VLOOKUP(LeaveTracker[[#This Row],[Employee Name]],'List of Employees'!$B$4:$H$767,6))</f>
        <v>CASUAL</v>
      </c>
      <c r="G10045" s="24">
        <v>45300</v>
      </c>
      <c r="H10045" s="24">
        <v>45300</v>
      </c>
      <c r="I10045" s="20" t="s">
        <v>81</v>
      </c>
      <c r="K10045" s="57" t="str">
        <f ca="1">LeaveTracker[[#This Row],[Days]]&amp;" "&amp;LeaveTracker[[#This Row],[Type of Leave]]</f>
        <v>1 SL</v>
      </c>
      <c r="L10045" s="23">
        <f ca="1">NETWORKDAYS(LeaveTracker[[#This Row],[Start Date]],LeaveTracker[[#This Row],[End Date]],lstHolidays)</f>
        <v>1</v>
      </c>
      <c r="M10045" s="27"/>
    </row>
    <row r="10046" spans="1:13" ht="30" customHeight="1" x14ac:dyDescent="0.3">
      <c r="A10046" s="27">
        <f t="shared" si="128"/>
        <v>5722</v>
      </c>
      <c r="B10046" s="31">
        <v>45310</v>
      </c>
      <c r="C10046" s="31">
        <v>45307</v>
      </c>
      <c r="D10046" s="19" t="s">
        <v>1721</v>
      </c>
      <c r="E10046" s="19" t="str">
        <f>IF(ISBLANK(LeaveTracker[[#This Row],[Employee Name]]),"-----",VLOOKUP(LeaveTracker[[#This Row],[Employee Name]],'List of Employees'!$B$4:$H$767,7))</f>
        <v>TCIS</v>
      </c>
      <c r="F10046" s="19" t="str">
        <f>IF(ISBLANK(LeaveTracker[[#This Row],[Employee Name]]),"-----",VLOOKUP(LeaveTracker[[#This Row],[Employee Name]],'List of Employees'!$B$4:$H$767,6))</f>
        <v>CASUAL</v>
      </c>
      <c r="G10046" s="24">
        <v>45316</v>
      </c>
      <c r="H10046" s="24">
        <v>45316</v>
      </c>
      <c r="I10046" s="20" t="s">
        <v>297</v>
      </c>
      <c r="J10046" s="42" t="s">
        <v>1000</v>
      </c>
      <c r="K10046" s="57" t="str">
        <f ca="1">LeaveTracker[[#This Row],[Days]]&amp;" "&amp;LeaveTracker[[#This Row],[Type of Leave]]</f>
        <v>1 OTHER</v>
      </c>
      <c r="L10046" s="23">
        <f ca="1">NETWORKDAYS(LeaveTracker[[#This Row],[Start Date]],LeaveTracker[[#This Row],[End Date]],lstHolidays)</f>
        <v>1</v>
      </c>
      <c r="M10046" s="27"/>
    </row>
    <row r="10047" spans="1:13" ht="30" customHeight="1" x14ac:dyDescent="0.3">
      <c r="A10047" s="27">
        <f t="shared" ref="A10047:A10110" si="129">A10046+1</f>
        <v>5723</v>
      </c>
      <c r="B10047" s="31">
        <v>45310</v>
      </c>
      <c r="C10047" s="31">
        <v>45307</v>
      </c>
      <c r="D10047" s="19" t="s">
        <v>1853</v>
      </c>
      <c r="E10047" s="19" t="str">
        <f>IF(ISBLANK(LeaveTracker[[#This Row],[Employee Name]]),"-----",VLOOKUP(LeaveTracker[[#This Row],[Employee Name]],'List of Employees'!$B$4:$H$767,7))</f>
        <v>MO</v>
      </c>
      <c r="F10047" s="19" t="str">
        <f>IF(ISBLANK(LeaveTracker[[#This Row],[Employee Name]]),"-----",VLOOKUP(LeaveTracker[[#This Row],[Employee Name]],'List of Employees'!$B$4:$H$767,6))</f>
        <v>CASUAL</v>
      </c>
      <c r="G10047" s="24">
        <v>45310</v>
      </c>
      <c r="H10047" s="24">
        <v>45310</v>
      </c>
      <c r="I10047" s="20" t="s">
        <v>297</v>
      </c>
      <c r="J10047" s="42" t="s">
        <v>1000</v>
      </c>
      <c r="K10047" s="57" t="str">
        <f ca="1">LeaveTracker[[#This Row],[Days]]&amp;" "&amp;LeaveTracker[[#This Row],[Type of Leave]]</f>
        <v>1 OTHER</v>
      </c>
      <c r="L10047" s="23">
        <f ca="1">NETWORKDAYS(LeaveTracker[[#This Row],[Start Date]],LeaveTracker[[#This Row],[End Date]],lstHolidays)</f>
        <v>1</v>
      </c>
      <c r="M10047" s="27"/>
    </row>
    <row r="10048" spans="1:13" ht="30" customHeight="1" x14ac:dyDescent="0.3">
      <c r="A10048" s="27">
        <f t="shared" si="129"/>
        <v>5724</v>
      </c>
      <c r="B10048" s="31">
        <v>45310</v>
      </c>
      <c r="C10048" s="31">
        <v>45308</v>
      </c>
      <c r="D10048" s="19" t="s">
        <v>370</v>
      </c>
      <c r="E10048" s="19" t="str">
        <f>IF(ISBLANK(LeaveTracker[[#This Row],[Employee Name]]),"-----",VLOOKUP(LeaveTracker[[#This Row],[Employee Name]],'List of Employees'!$B$4:$H$767,7))</f>
        <v>LIBRARY</v>
      </c>
      <c r="F10048" s="19" t="str">
        <f>IF(ISBLANK(LeaveTracker[[#This Row],[Employee Name]]),"-----",VLOOKUP(LeaveTracker[[#This Row],[Employee Name]],'List of Employees'!$B$4:$H$767,6))</f>
        <v>PERMANENT</v>
      </c>
      <c r="G10048" s="24">
        <v>45307</v>
      </c>
      <c r="H10048" s="24">
        <v>45307</v>
      </c>
      <c r="I10048" s="20" t="s">
        <v>297</v>
      </c>
      <c r="J10048" s="42" t="s">
        <v>1000</v>
      </c>
      <c r="K10048" s="57" t="str">
        <f ca="1">LeaveTracker[[#This Row],[Days]]&amp;" "&amp;LeaveTracker[[#This Row],[Type of Leave]]</f>
        <v>1 OTHER</v>
      </c>
      <c r="L10048" s="23">
        <f ca="1">NETWORKDAYS(LeaveTracker[[#This Row],[Start Date]],LeaveTracker[[#This Row],[End Date]],lstHolidays)</f>
        <v>1</v>
      </c>
      <c r="M10048" s="27"/>
    </row>
    <row r="10049" spans="1:13" ht="30" customHeight="1" x14ac:dyDescent="0.3">
      <c r="A10049" s="27">
        <f t="shared" si="129"/>
        <v>5725</v>
      </c>
      <c r="B10049" s="31">
        <v>45310</v>
      </c>
      <c r="C10049" s="31">
        <v>45308</v>
      </c>
      <c r="D10049" s="19" t="s">
        <v>868</v>
      </c>
      <c r="E10049" s="19" t="str">
        <f>IF(ISBLANK(LeaveTracker[[#This Row],[Employee Name]]),"-----",VLOOKUP(LeaveTracker[[#This Row],[Employee Name]],'List of Employees'!$B$4:$H$767,7))</f>
        <v>ACCOUNTING</v>
      </c>
      <c r="F10049" s="19" t="str">
        <f>IF(ISBLANK(LeaveTracker[[#This Row],[Employee Name]]),"-----",VLOOKUP(LeaveTracker[[#This Row],[Employee Name]],'List of Employees'!$B$4:$H$767,6))</f>
        <v>PERMANENT</v>
      </c>
      <c r="G10049" s="24">
        <v>45293</v>
      </c>
      <c r="H10049" s="24">
        <v>45293</v>
      </c>
      <c r="I10049" s="20" t="s">
        <v>81</v>
      </c>
      <c r="K10049" s="57" t="str">
        <f ca="1">LeaveTracker[[#This Row],[Days]]&amp;" "&amp;LeaveTracker[[#This Row],[Type of Leave]]</f>
        <v>1 SL</v>
      </c>
      <c r="L10049" s="23">
        <f ca="1">NETWORKDAYS(LeaveTracker[[#This Row],[Start Date]],LeaveTracker[[#This Row],[End Date]],lstHolidays)</f>
        <v>1</v>
      </c>
      <c r="M10049" s="27"/>
    </row>
    <row r="10050" spans="1:13" ht="30" customHeight="1" x14ac:dyDescent="0.3">
      <c r="A10050" s="27">
        <f t="shared" si="129"/>
        <v>5726</v>
      </c>
      <c r="B10050" s="31">
        <v>45310</v>
      </c>
      <c r="C10050" s="31">
        <v>45308</v>
      </c>
      <c r="D10050" s="19" t="s">
        <v>860</v>
      </c>
      <c r="E10050" s="19" t="str">
        <f>IF(ISBLANK(LeaveTracker[[#This Row],[Employee Name]]),"-----",VLOOKUP(LeaveTracker[[#This Row],[Employee Name]],'List of Employees'!$B$4:$H$767,7))</f>
        <v>ACCOUNTING</v>
      </c>
      <c r="F10050" s="19" t="str">
        <f>IF(ISBLANK(LeaveTracker[[#This Row],[Employee Name]]),"-----",VLOOKUP(LeaveTracker[[#This Row],[Employee Name]],'List of Employees'!$B$4:$H$767,6))</f>
        <v>PERMANENT</v>
      </c>
      <c r="G10050" s="24">
        <v>45307</v>
      </c>
      <c r="H10050" s="24">
        <v>45307</v>
      </c>
      <c r="I10050" s="20" t="s">
        <v>81</v>
      </c>
      <c r="K10050" s="57" t="str">
        <f ca="1">LeaveTracker[[#This Row],[Days]]&amp;" "&amp;LeaveTracker[[#This Row],[Type of Leave]]</f>
        <v>1 SL</v>
      </c>
      <c r="L10050" s="23">
        <f ca="1">NETWORKDAYS(LeaveTracker[[#This Row],[Start Date]],LeaveTracker[[#This Row],[End Date]],lstHolidays)</f>
        <v>1</v>
      </c>
      <c r="M10050" s="27"/>
    </row>
    <row r="10051" spans="1:13" ht="30" customHeight="1" x14ac:dyDescent="0.3">
      <c r="A10051" s="27">
        <f t="shared" si="129"/>
        <v>5727</v>
      </c>
      <c r="B10051" s="31">
        <v>45310</v>
      </c>
      <c r="C10051" s="31">
        <v>45308</v>
      </c>
      <c r="D10051" s="19" t="s">
        <v>505</v>
      </c>
      <c r="E10051" s="19" t="str">
        <f>IF(ISBLANK(LeaveTracker[[#This Row],[Employee Name]]),"-----",VLOOKUP(LeaveTracker[[#This Row],[Employee Name]],'List of Employees'!$B$4:$H$767,7))</f>
        <v>ACCOUNTING</v>
      </c>
      <c r="F10051" s="19" t="str">
        <f>IF(ISBLANK(LeaveTracker[[#This Row],[Employee Name]]),"-----",VLOOKUP(LeaveTracker[[#This Row],[Employee Name]],'List of Employees'!$B$4:$H$767,6))</f>
        <v>PERMANENT</v>
      </c>
      <c r="G10051" s="24">
        <v>45307</v>
      </c>
      <c r="H10051" s="24">
        <v>45307</v>
      </c>
      <c r="I10051" s="20" t="s">
        <v>297</v>
      </c>
      <c r="J10051" s="42" t="s">
        <v>1000</v>
      </c>
      <c r="K10051" s="57" t="str">
        <f ca="1">LeaveTracker[[#This Row],[Days]]&amp;" "&amp;LeaveTracker[[#This Row],[Type of Leave]]</f>
        <v>1 OTHER</v>
      </c>
      <c r="L10051" s="23">
        <f ca="1">NETWORKDAYS(LeaveTracker[[#This Row],[Start Date]],LeaveTracker[[#This Row],[End Date]],lstHolidays)</f>
        <v>1</v>
      </c>
      <c r="M10051" s="27"/>
    </row>
    <row r="10052" spans="1:13" ht="30" customHeight="1" x14ac:dyDescent="0.3">
      <c r="A10052" s="27">
        <f t="shared" si="129"/>
        <v>5728</v>
      </c>
      <c r="B10052" s="31">
        <v>45310</v>
      </c>
      <c r="C10052" s="31">
        <v>45308</v>
      </c>
      <c r="D10052" s="19" t="s">
        <v>1325</v>
      </c>
      <c r="E10052" s="19" t="str">
        <f>IF(ISBLANK(LeaveTracker[[#This Row],[Employee Name]]),"-----",VLOOKUP(LeaveTracker[[#This Row],[Employee Name]],'List of Employees'!$B$4:$H$767,7))</f>
        <v>ONT</v>
      </c>
      <c r="F10052" s="19" t="str">
        <f>IF(ISBLANK(LeaveTracker[[#This Row],[Employee Name]]),"-----",VLOOKUP(LeaveTracker[[#This Row],[Employee Name]],'List of Employees'!$B$4:$H$767,6))</f>
        <v>PERMANENT</v>
      </c>
      <c r="G10052" s="24">
        <v>45323</v>
      </c>
      <c r="H10052" s="24">
        <v>45323</v>
      </c>
      <c r="I10052" s="20" t="s">
        <v>297</v>
      </c>
      <c r="J10052" s="42" t="s">
        <v>1000</v>
      </c>
      <c r="K10052" s="57" t="str">
        <f ca="1">LeaveTracker[[#This Row],[Days]]&amp;" "&amp;LeaveTracker[[#This Row],[Type of Leave]]</f>
        <v>1 OTHER</v>
      </c>
      <c r="L10052" s="23">
        <f ca="1">NETWORKDAYS(LeaveTracker[[#This Row],[Start Date]],LeaveTracker[[#This Row],[End Date]],lstHolidays)</f>
        <v>1</v>
      </c>
      <c r="M10052" s="27"/>
    </row>
    <row r="10053" spans="1:13" ht="30" customHeight="1" x14ac:dyDescent="0.3">
      <c r="A10053" s="27">
        <f t="shared" si="129"/>
        <v>5729</v>
      </c>
      <c r="B10053" s="31">
        <v>45310</v>
      </c>
      <c r="C10053" s="31">
        <v>45308</v>
      </c>
      <c r="D10053" s="19" t="s">
        <v>1325</v>
      </c>
      <c r="E10053" s="19" t="str">
        <f>IF(ISBLANK(LeaveTracker[[#This Row],[Employee Name]]),"-----",VLOOKUP(LeaveTracker[[#This Row],[Employee Name]],'List of Employees'!$B$4:$H$767,7))</f>
        <v>ONT</v>
      </c>
      <c r="F10053" s="19" t="str">
        <f>IF(ISBLANK(LeaveTracker[[#This Row],[Employee Name]]),"-----",VLOOKUP(LeaveTracker[[#This Row],[Employee Name]],'List of Employees'!$B$4:$H$767,6))</f>
        <v>PERMANENT</v>
      </c>
      <c r="G10053" s="24">
        <v>45383</v>
      </c>
      <c r="H10053" s="24">
        <v>45413</v>
      </c>
      <c r="I10053" s="20" t="s">
        <v>82</v>
      </c>
      <c r="K10053" s="57" t="str">
        <f ca="1">LeaveTracker[[#This Row],[Days]]&amp;" "&amp;LeaveTracker[[#This Row],[Type of Leave]]</f>
        <v>23 VL</v>
      </c>
      <c r="L10053" s="23">
        <f ca="1">NETWORKDAYS(LeaveTracker[[#This Row],[Start Date]],LeaveTracker[[#This Row],[End Date]],lstHolidays)</f>
        <v>23</v>
      </c>
      <c r="M10053" s="27"/>
    </row>
    <row r="10054" spans="1:13" ht="30" customHeight="1" x14ac:dyDescent="0.3">
      <c r="A10054" s="27">
        <f t="shared" si="129"/>
        <v>5730</v>
      </c>
      <c r="B10054" s="31">
        <v>45310</v>
      </c>
      <c r="C10054" s="31">
        <v>45308</v>
      </c>
      <c r="D10054" s="19" t="s">
        <v>529</v>
      </c>
      <c r="E10054" s="19" t="str">
        <f>IF(ISBLANK(LeaveTracker[[#This Row],[Employee Name]]),"-----",VLOOKUP(LeaveTracker[[#This Row],[Employee Name]],'List of Employees'!$B$4:$H$767,7))</f>
        <v>GSO</v>
      </c>
      <c r="F10054" s="19" t="str">
        <f>IF(ISBLANK(LeaveTracker[[#This Row],[Employee Name]]),"-----",VLOOKUP(LeaveTracker[[#This Row],[Employee Name]],'List of Employees'!$B$4:$H$767,6))</f>
        <v>PERMANENT</v>
      </c>
      <c r="G10054" s="24">
        <v>45303</v>
      </c>
      <c r="H10054" s="24">
        <v>45307</v>
      </c>
      <c r="I10054" s="20" t="s">
        <v>81</v>
      </c>
      <c r="K10054" s="57" t="str">
        <f ca="1">LeaveTracker[[#This Row],[Days]]&amp;" "&amp;LeaveTracker[[#This Row],[Type of Leave]]</f>
        <v>3 SL</v>
      </c>
      <c r="L10054" s="23">
        <f ca="1">NETWORKDAYS(LeaveTracker[[#This Row],[Start Date]],LeaveTracker[[#This Row],[End Date]],lstHolidays)</f>
        <v>3</v>
      </c>
      <c r="M10054" s="27"/>
    </row>
    <row r="10055" spans="1:13" ht="30" customHeight="1" x14ac:dyDescent="0.3">
      <c r="A10055" s="27">
        <f t="shared" si="129"/>
        <v>5731</v>
      </c>
      <c r="B10055" s="31">
        <v>45310</v>
      </c>
      <c r="C10055" s="31">
        <v>44943</v>
      </c>
      <c r="D10055" s="19" t="s">
        <v>711</v>
      </c>
      <c r="E10055" s="19" t="str">
        <f>IF(ISBLANK(LeaveTracker[[#This Row],[Employee Name]]),"-----",VLOOKUP(LeaveTracker[[#This Row],[Employee Name]],'List of Employees'!$B$4:$H$767,7))</f>
        <v>CBO</v>
      </c>
      <c r="F10055" s="19" t="str">
        <f>IF(ISBLANK(LeaveTracker[[#This Row],[Employee Name]]),"-----",VLOOKUP(LeaveTracker[[#This Row],[Employee Name]],'List of Employees'!$B$4:$H$767,6))</f>
        <v>PERMANENT</v>
      </c>
      <c r="G10055" s="24">
        <v>45309</v>
      </c>
      <c r="H10055" s="24">
        <v>45309</v>
      </c>
      <c r="I10055" s="20" t="s">
        <v>297</v>
      </c>
      <c r="J10055" s="42" t="s">
        <v>1000</v>
      </c>
      <c r="K10055" s="57" t="str">
        <f ca="1">LeaveTracker[[#This Row],[Days]]&amp;" "&amp;LeaveTracker[[#This Row],[Type of Leave]]</f>
        <v>1 OTHER</v>
      </c>
      <c r="L10055" s="23">
        <f ca="1">NETWORKDAYS(LeaveTracker[[#This Row],[Start Date]],LeaveTracker[[#This Row],[End Date]],lstHolidays)</f>
        <v>1</v>
      </c>
      <c r="M10055" s="27"/>
    </row>
    <row r="10056" spans="1:13" ht="30" customHeight="1" x14ac:dyDescent="0.3">
      <c r="A10056" s="27">
        <f t="shared" si="129"/>
        <v>5732</v>
      </c>
      <c r="B10056" s="31">
        <v>45310</v>
      </c>
      <c r="C10056" s="31">
        <v>45306</v>
      </c>
      <c r="D10056" s="19" t="s">
        <v>472</v>
      </c>
      <c r="E10056" s="19" t="str">
        <f>IF(ISBLANK(LeaveTracker[[#This Row],[Employee Name]]),"-----",VLOOKUP(LeaveTracker[[#This Row],[Employee Name]],'List of Employees'!$B$4:$H$767,7))</f>
        <v>PIO</v>
      </c>
      <c r="F10056" s="19" t="str">
        <f>IF(ISBLANK(LeaveTracker[[#This Row],[Employee Name]]),"-----",VLOOKUP(LeaveTracker[[#This Row],[Employee Name]],'List of Employees'!$B$4:$H$767,6))</f>
        <v>PERMANENT</v>
      </c>
      <c r="G10056" s="24">
        <v>45303</v>
      </c>
      <c r="H10056" s="24">
        <v>45303</v>
      </c>
      <c r="I10056" s="20" t="s">
        <v>81</v>
      </c>
      <c r="K10056" s="57" t="str">
        <f ca="1">LeaveTracker[[#This Row],[Days]]&amp;" "&amp;LeaveTracker[[#This Row],[Type of Leave]]</f>
        <v>1 SL</v>
      </c>
      <c r="L10056" s="23">
        <f ca="1">NETWORKDAYS(LeaveTracker[[#This Row],[Start Date]],LeaveTracker[[#This Row],[End Date]],lstHolidays)</f>
        <v>1</v>
      </c>
      <c r="M10056" s="27"/>
    </row>
    <row r="10057" spans="1:13" ht="30" customHeight="1" x14ac:dyDescent="0.3">
      <c r="A10057" s="27">
        <f t="shared" si="129"/>
        <v>5733</v>
      </c>
      <c r="B10057" s="31">
        <v>45310</v>
      </c>
      <c r="C10057" s="31">
        <v>45307</v>
      </c>
      <c r="D10057" s="19" t="s">
        <v>852</v>
      </c>
      <c r="E10057" s="19" t="str">
        <f>IF(ISBLANK(LeaveTracker[[#This Row],[Employee Name]]),"-----",VLOOKUP(LeaveTracker[[#This Row],[Employee Name]],'List of Employees'!$B$4:$H$767,7))</f>
        <v>LCR</v>
      </c>
      <c r="F10057" s="19" t="str">
        <f>IF(ISBLANK(LeaveTracker[[#This Row],[Employee Name]]),"-----",VLOOKUP(LeaveTracker[[#This Row],[Employee Name]],'List of Employees'!$B$4:$H$767,6))</f>
        <v>PERMANENT</v>
      </c>
      <c r="G10057" s="24">
        <v>45306</v>
      </c>
      <c r="H10057" s="24">
        <v>45306</v>
      </c>
      <c r="I10057" s="20" t="s">
        <v>81</v>
      </c>
      <c r="K10057" s="57" t="str">
        <f ca="1">LeaveTracker[[#This Row],[Days]]&amp;" "&amp;LeaveTracker[[#This Row],[Type of Leave]]</f>
        <v>1 SL</v>
      </c>
      <c r="L10057" s="23">
        <f ca="1">NETWORKDAYS(LeaveTracker[[#This Row],[Start Date]],LeaveTracker[[#This Row],[End Date]],lstHolidays)</f>
        <v>1</v>
      </c>
      <c r="M10057" s="27"/>
    </row>
    <row r="10058" spans="1:13" ht="30" customHeight="1" x14ac:dyDescent="0.3">
      <c r="A10058" s="27">
        <f t="shared" si="129"/>
        <v>5734</v>
      </c>
      <c r="B10058" s="31">
        <v>45310</v>
      </c>
      <c r="C10058" s="31">
        <v>45303</v>
      </c>
      <c r="D10058" s="19" t="s">
        <v>852</v>
      </c>
      <c r="E10058" s="19" t="str">
        <f>IF(ISBLANK(LeaveTracker[[#This Row],[Employee Name]]),"-----",VLOOKUP(LeaveTracker[[#This Row],[Employee Name]],'List of Employees'!$B$4:$H$767,7))</f>
        <v>LCR</v>
      </c>
      <c r="F10058" s="19" t="str">
        <f>IF(ISBLANK(LeaveTracker[[#This Row],[Employee Name]]),"-----",VLOOKUP(LeaveTracker[[#This Row],[Employee Name]],'List of Employees'!$B$4:$H$767,6))</f>
        <v>PERMANENT</v>
      </c>
      <c r="G10058" s="24">
        <v>45295</v>
      </c>
      <c r="H10058" s="24">
        <v>45296</v>
      </c>
      <c r="I10058" s="20" t="s">
        <v>297</v>
      </c>
      <c r="J10058" s="42" t="s">
        <v>1000</v>
      </c>
      <c r="K10058" s="57" t="str">
        <f ca="1">LeaveTracker[[#This Row],[Days]]&amp;" "&amp;LeaveTracker[[#This Row],[Type of Leave]]</f>
        <v>2 OTHER</v>
      </c>
      <c r="L10058" s="23">
        <f ca="1">NETWORKDAYS(LeaveTracker[[#This Row],[Start Date]],LeaveTracker[[#This Row],[End Date]],lstHolidays)</f>
        <v>2</v>
      </c>
      <c r="M10058" s="27"/>
    </row>
    <row r="10059" spans="1:13" ht="30" customHeight="1" x14ac:dyDescent="0.3">
      <c r="A10059" s="27">
        <v>5734</v>
      </c>
      <c r="B10059" s="31">
        <v>45310</v>
      </c>
      <c r="C10059" s="31">
        <v>45303</v>
      </c>
      <c r="D10059" s="19" t="s">
        <v>852</v>
      </c>
      <c r="E10059" s="19" t="str">
        <f>IF(ISBLANK(LeaveTracker[[#This Row],[Employee Name]]),"-----",VLOOKUP(LeaveTracker[[#This Row],[Employee Name]],'List of Employees'!$B$4:$H$767,7))</f>
        <v>LCR</v>
      </c>
      <c r="F10059" s="19" t="str">
        <f>IF(ISBLANK(LeaveTracker[[#This Row],[Employee Name]]),"-----",VLOOKUP(LeaveTracker[[#This Row],[Employee Name]],'List of Employees'!$B$4:$H$767,6))</f>
        <v>PERMANENT</v>
      </c>
      <c r="G10059" s="24">
        <v>45302</v>
      </c>
      <c r="H10059" s="24">
        <v>45302</v>
      </c>
      <c r="I10059" s="20" t="s">
        <v>297</v>
      </c>
      <c r="J10059" s="42" t="s">
        <v>1000</v>
      </c>
      <c r="K10059" s="57" t="str">
        <f ca="1">LeaveTracker[[#This Row],[Days]]&amp;" "&amp;LeaveTracker[[#This Row],[Type of Leave]]</f>
        <v>1 OTHER</v>
      </c>
      <c r="L10059" s="23">
        <f ca="1">NETWORKDAYS(LeaveTracker[[#This Row],[Start Date]],LeaveTracker[[#This Row],[End Date]],lstHolidays)</f>
        <v>1</v>
      </c>
      <c r="M10059" s="27"/>
    </row>
    <row r="10060" spans="1:13" ht="30" customHeight="1" x14ac:dyDescent="0.3">
      <c r="A10060" s="27">
        <f t="shared" si="129"/>
        <v>5735</v>
      </c>
      <c r="B10060" s="31">
        <v>45310</v>
      </c>
      <c r="C10060" s="31">
        <v>45306</v>
      </c>
      <c r="D10060" s="19" t="s">
        <v>594</v>
      </c>
      <c r="E10060" s="19" t="str">
        <f>IF(ISBLANK(LeaveTracker[[#This Row],[Employee Name]]),"-----",VLOOKUP(LeaveTracker[[#This Row],[Employee Name]],'List of Employees'!$B$4:$H$767,7))</f>
        <v>MAHOGANY MARKET</v>
      </c>
      <c r="F10060" s="19" t="str">
        <f>IF(ISBLANK(LeaveTracker[[#This Row],[Employee Name]]),"-----",VLOOKUP(LeaveTracker[[#This Row],[Employee Name]],'List of Employees'!$B$4:$H$767,6))</f>
        <v>PERMANENT</v>
      </c>
      <c r="G10060" s="24">
        <v>45303</v>
      </c>
      <c r="H10060" s="24">
        <v>45303</v>
      </c>
      <c r="I10060" s="20" t="s">
        <v>81</v>
      </c>
      <c r="K10060" s="57" t="str">
        <f ca="1">LeaveTracker[[#This Row],[Days]]&amp;" "&amp;LeaveTracker[[#This Row],[Type of Leave]]</f>
        <v>1 SL</v>
      </c>
      <c r="L10060" s="23">
        <f ca="1">NETWORKDAYS(LeaveTracker[[#This Row],[Start Date]],LeaveTracker[[#This Row],[End Date]],lstHolidays)</f>
        <v>1</v>
      </c>
      <c r="M10060" s="27"/>
    </row>
    <row r="10061" spans="1:13" ht="30" customHeight="1" x14ac:dyDescent="0.3">
      <c r="A10061" s="27">
        <f t="shared" si="129"/>
        <v>5736</v>
      </c>
      <c r="B10061" s="31">
        <v>45310</v>
      </c>
      <c r="C10061" s="31">
        <v>45306</v>
      </c>
      <c r="D10061" s="19" t="s">
        <v>596</v>
      </c>
      <c r="E10061" s="19" t="str">
        <f>IF(ISBLANK(LeaveTracker[[#This Row],[Employee Name]]),"-----",VLOOKUP(LeaveTracker[[#This Row],[Employee Name]],'List of Employees'!$B$4:$H$767,7))</f>
        <v>MAHOGANY MARKET</v>
      </c>
      <c r="F10061" s="19" t="str">
        <f>IF(ISBLANK(LeaveTracker[[#This Row],[Employee Name]]),"-----",VLOOKUP(LeaveTracker[[#This Row],[Employee Name]],'List of Employees'!$B$4:$H$767,6))</f>
        <v>PERMANENT</v>
      </c>
      <c r="G10061" s="24">
        <v>45303</v>
      </c>
      <c r="H10061" s="24">
        <v>45305</v>
      </c>
      <c r="I10061" s="20" t="s">
        <v>81</v>
      </c>
      <c r="K10061" s="57" t="str">
        <f>LeaveTracker[[#This Row],[Days]]&amp;" "&amp;LeaveTracker[[#This Row],[Type of Leave]]</f>
        <v>3 SL</v>
      </c>
      <c r="L10061" s="23">
        <v>3</v>
      </c>
      <c r="M10061" s="27"/>
    </row>
    <row r="10062" spans="1:13" ht="30" customHeight="1" x14ac:dyDescent="0.3">
      <c r="A10062" s="27">
        <f t="shared" si="129"/>
        <v>5737</v>
      </c>
      <c r="B10062" s="31">
        <v>45310</v>
      </c>
      <c r="C10062" s="31">
        <v>45302</v>
      </c>
      <c r="D10062" s="19" t="s">
        <v>503</v>
      </c>
      <c r="E10062" s="19" t="str">
        <f>IF(ISBLANK(LeaveTracker[[#This Row],[Employee Name]]),"-----",VLOOKUP(LeaveTracker[[#This Row],[Employee Name]],'List of Employees'!$B$4:$H$767,7))</f>
        <v>THRDC</v>
      </c>
      <c r="F10062" s="19" t="str">
        <f>IF(ISBLANK(LeaveTracker[[#This Row],[Employee Name]]),"-----",VLOOKUP(LeaveTracker[[#This Row],[Employee Name]],'List of Employees'!$B$4:$H$767,6))</f>
        <v>PERMANENT</v>
      </c>
      <c r="G10062" s="24">
        <v>45306</v>
      </c>
      <c r="H10062" s="24">
        <v>45306</v>
      </c>
      <c r="I10062" s="20" t="s">
        <v>297</v>
      </c>
      <c r="J10062" s="42" t="s">
        <v>1000</v>
      </c>
      <c r="K10062" s="57" t="str">
        <f ca="1">LeaveTracker[[#This Row],[Days]]&amp;" "&amp;LeaveTracker[[#This Row],[Type of Leave]]</f>
        <v>1 OTHER</v>
      </c>
      <c r="L10062" s="23">
        <f ca="1">NETWORKDAYS(LeaveTracker[[#This Row],[Start Date]],LeaveTracker[[#This Row],[End Date]],lstHolidays)</f>
        <v>1</v>
      </c>
      <c r="M10062" s="27"/>
    </row>
    <row r="10063" spans="1:13" ht="30" customHeight="1" x14ac:dyDescent="0.3">
      <c r="A10063" s="27">
        <f t="shared" si="129"/>
        <v>5738</v>
      </c>
      <c r="B10063" s="31">
        <v>45310</v>
      </c>
      <c r="C10063" s="31">
        <v>45303</v>
      </c>
      <c r="D10063" s="19" t="s">
        <v>417</v>
      </c>
      <c r="E10063" s="19" t="str">
        <f>IF(ISBLANK(LeaveTracker[[#This Row],[Employee Name]]),"-----",VLOOKUP(LeaveTracker[[#This Row],[Employee Name]],'List of Employees'!$B$4:$H$767,7))</f>
        <v>CTO</v>
      </c>
      <c r="F10063" s="19" t="str">
        <f>IF(ISBLANK(LeaveTracker[[#This Row],[Employee Name]]),"-----",VLOOKUP(LeaveTracker[[#This Row],[Employee Name]],'List of Employees'!$B$4:$H$767,6))</f>
        <v>PERMANENT</v>
      </c>
      <c r="G10063" s="24">
        <v>45310</v>
      </c>
      <c r="H10063" s="24">
        <v>45301</v>
      </c>
      <c r="I10063" s="20" t="s">
        <v>297</v>
      </c>
      <c r="J10063" s="42" t="s">
        <v>1000</v>
      </c>
      <c r="K10063" s="57" t="str">
        <f ca="1">LeaveTracker[[#This Row],[Days]]&amp;" "&amp;LeaveTracker[[#This Row],[Type of Leave]]</f>
        <v>-8 OTHER</v>
      </c>
      <c r="L10063" s="23">
        <f ca="1">NETWORKDAYS(LeaveTracker[[#This Row],[Start Date]],LeaveTracker[[#This Row],[End Date]],lstHolidays)</f>
        <v>-8</v>
      </c>
      <c r="M10063" s="27"/>
    </row>
    <row r="10064" spans="1:13" ht="30" customHeight="1" x14ac:dyDescent="0.3">
      <c r="A10064" s="27">
        <f t="shared" si="129"/>
        <v>5739</v>
      </c>
      <c r="B10064" s="31">
        <v>45310</v>
      </c>
      <c r="C10064" s="31">
        <v>45306</v>
      </c>
      <c r="D10064" s="19" t="s">
        <v>2614</v>
      </c>
      <c r="E10064" s="19" t="str">
        <f>IF(ISBLANK(LeaveTracker[[#This Row],[Employee Name]]),"-----",VLOOKUP(LeaveTracker[[#This Row],[Employee Name]],'List of Employees'!$B$4:$H$767,7))</f>
        <v>CSWDO</v>
      </c>
      <c r="F10064" s="19" t="str">
        <f>IF(ISBLANK(LeaveTracker[[#This Row],[Employee Name]]),"-----",VLOOKUP(LeaveTracker[[#This Row],[Employee Name]],'List of Employees'!$B$4:$H$767,6))</f>
        <v>PERMANENT</v>
      </c>
      <c r="G10064" s="24">
        <v>45303</v>
      </c>
      <c r="H10064" s="24">
        <v>45303</v>
      </c>
      <c r="I10064" s="20" t="s">
        <v>81</v>
      </c>
      <c r="K10064" s="57" t="str">
        <f ca="1">LeaveTracker[[#This Row],[Days]]&amp;" "&amp;LeaveTracker[[#This Row],[Type of Leave]]</f>
        <v>1 SL</v>
      </c>
      <c r="L10064" s="23">
        <f ca="1">NETWORKDAYS(LeaveTracker[[#This Row],[Start Date]],LeaveTracker[[#This Row],[End Date]],lstHolidays)</f>
        <v>1</v>
      </c>
      <c r="M10064" s="27"/>
    </row>
    <row r="10065" spans="1:13" ht="30" customHeight="1" x14ac:dyDescent="0.3">
      <c r="A10065" s="27">
        <f t="shared" si="129"/>
        <v>5740</v>
      </c>
      <c r="B10065" s="31">
        <v>45313</v>
      </c>
      <c r="C10065" s="31">
        <v>45313</v>
      </c>
      <c r="D10065" s="19" t="s">
        <v>2281</v>
      </c>
      <c r="E10065" s="19" t="str">
        <f>IF(ISBLANK(LeaveTracker[[#This Row],[Employee Name]]),"-----",VLOOKUP(LeaveTracker[[#This Row],[Employee Name]],'List of Employees'!$B$4:$H$767,7))</f>
        <v>CTO</v>
      </c>
      <c r="F10065" s="19" t="str">
        <f>IF(ISBLANK(LeaveTracker[[#This Row],[Employee Name]]),"-----",VLOOKUP(LeaveTracker[[#This Row],[Employee Name]],'List of Employees'!$B$4:$H$767,6))</f>
        <v>PERMANENT</v>
      </c>
      <c r="G10065" s="24">
        <v>45344</v>
      </c>
      <c r="H10065" s="24">
        <v>45348</v>
      </c>
      <c r="I10065" s="19" t="s">
        <v>297</v>
      </c>
      <c r="J10065" s="42" t="s">
        <v>1000</v>
      </c>
      <c r="K10065" s="57" t="str">
        <f ca="1">LeaveTracker[[#This Row],[Days]]&amp;" "&amp;LeaveTracker[[#This Row],[Type of Leave]]</f>
        <v>3 OTHER</v>
      </c>
      <c r="L10065" s="23">
        <f ca="1">NETWORKDAYS(LeaveTracker[[#This Row],[Start Date]],LeaveTracker[[#This Row],[End Date]],lstHolidays)</f>
        <v>3</v>
      </c>
      <c r="M10065" s="27"/>
    </row>
    <row r="10066" spans="1:13" ht="30" customHeight="1" x14ac:dyDescent="0.3">
      <c r="A10066" s="27">
        <f t="shared" si="129"/>
        <v>5741</v>
      </c>
      <c r="B10066" s="31">
        <v>45314</v>
      </c>
      <c r="C10066" s="31">
        <v>45313</v>
      </c>
      <c r="D10066" s="19" t="s">
        <v>1322</v>
      </c>
      <c r="E10066" s="19" t="str">
        <f>IF(ISBLANK(LeaveTracker[[#This Row],[Employee Name]]),"-----",VLOOKUP(LeaveTracker[[#This Row],[Employee Name]],'List of Employees'!$B$4:$H$767,7))</f>
        <v>CHO</v>
      </c>
      <c r="F10066" s="19" t="str">
        <f>IF(ISBLANK(LeaveTracker[[#This Row],[Employee Name]]),"-----",VLOOKUP(LeaveTracker[[#This Row],[Employee Name]],'List of Employees'!$B$4:$H$767,6))</f>
        <v>PERMANENT</v>
      </c>
      <c r="G10066" s="24">
        <v>45315</v>
      </c>
      <c r="H10066" s="24">
        <v>45317</v>
      </c>
      <c r="I10066" s="20" t="s">
        <v>297</v>
      </c>
      <c r="J10066" s="42" t="s">
        <v>1000</v>
      </c>
      <c r="K10066" s="57" t="str">
        <f ca="1">LeaveTracker[[#This Row],[Days]]&amp;" "&amp;LeaveTracker[[#This Row],[Type of Leave]]</f>
        <v>3 OTHER</v>
      </c>
      <c r="L10066" s="23">
        <f ca="1">NETWORKDAYS(LeaveTracker[[#This Row],[Start Date]],LeaveTracker[[#This Row],[End Date]],lstHolidays)</f>
        <v>3</v>
      </c>
      <c r="M10066" s="27"/>
    </row>
    <row r="10067" spans="1:13" ht="30" customHeight="1" x14ac:dyDescent="0.3">
      <c r="A10067" s="27">
        <f t="shared" si="129"/>
        <v>5742</v>
      </c>
      <c r="B10067" s="31">
        <v>45314</v>
      </c>
      <c r="C10067" s="31">
        <v>45313</v>
      </c>
      <c r="D10067" s="19" t="s">
        <v>1322</v>
      </c>
      <c r="E10067" s="19" t="str">
        <f>IF(ISBLANK(LeaveTracker[[#This Row],[Employee Name]]),"-----",VLOOKUP(LeaveTracker[[#This Row],[Employee Name]],'List of Employees'!$B$4:$H$767,7))</f>
        <v>CHO</v>
      </c>
      <c r="F10067" s="19" t="str">
        <f>IF(ISBLANK(LeaveTracker[[#This Row],[Employee Name]]),"-----",VLOOKUP(LeaveTracker[[#This Row],[Employee Name]],'List of Employees'!$B$4:$H$767,6))</f>
        <v>PERMANENT</v>
      </c>
      <c r="G10067" s="24">
        <v>45320</v>
      </c>
      <c r="H10067" s="24">
        <v>45331</v>
      </c>
      <c r="I10067" s="20" t="s">
        <v>82</v>
      </c>
      <c r="K10067" s="57" t="str">
        <f ca="1">LeaveTracker[[#This Row],[Days]]&amp;" "&amp;LeaveTracker[[#This Row],[Type of Leave]]</f>
        <v>9 VL</v>
      </c>
      <c r="L10067" s="23">
        <f ca="1">NETWORKDAYS(LeaveTracker[[#This Row],[Start Date]],LeaveTracker[[#This Row],[End Date]],lstHolidays)</f>
        <v>9</v>
      </c>
      <c r="M10067" s="27"/>
    </row>
    <row r="10068" spans="1:13" ht="30" customHeight="1" x14ac:dyDescent="0.3">
      <c r="A10068" s="27">
        <f t="shared" si="129"/>
        <v>5743</v>
      </c>
      <c r="B10068" s="31">
        <v>45320</v>
      </c>
      <c r="C10068" s="31">
        <v>45320</v>
      </c>
      <c r="D10068" s="19" t="s">
        <v>1834</v>
      </c>
      <c r="E10068" s="19" t="str">
        <f>IF(ISBLANK(LeaveTracker[[#This Row],[Employee Name]]),"-----",VLOOKUP(LeaveTracker[[#This Row],[Employee Name]],'List of Employees'!$B$4:$H$767,7))</f>
        <v>CCT</v>
      </c>
      <c r="F10068" s="19" t="str">
        <f>IF(ISBLANK(LeaveTracker[[#This Row],[Employee Name]]),"-----",VLOOKUP(LeaveTracker[[#This Row],[Employee Name]],'List of Employees'!$B$4:$H$767,6))</f>
        <v>CASUAL</v>
      </c>
      <c r="G10068" s="24"/>
      <c r="H10068" s="24"/>
      <c r="I10068" s="20" t="s">
        <v>297</v>
      </c>
      <c r="J10068" s="42" t="s">
        <v>688</v>
      </c>
      <c r="K10068" s="57" t="str">
        <f ca="1">LeaveTracker[[#This Row],[Days]]&amp;" "&amp;LeaveTracker[[#This Row],[Type of Leave]]</f>
        <v>0 OTHER</v>
      </c>
      <c r="L10068" s="23">
        <f ca="1">NETWORKDAYS(LeaveTracker[[#This Row],[Start Date]],LeaveTracker[[#This Row],[End Date]],lstHolidays)</f>
        <v>0</v>
      </c>
      <c r="M10068" s="27"/>
    </row>
    <row r="10069" spans="1:13" ht="30" customHeight="1" x14ac:dyDescent="0.3">
      <c r="A10069" s="27">
        <f t="shared" si="129"/>
        <v>5744</v>
      </c>
      <c r="B10069" s="31">
        <v>45320</v>
      </c>
      <c r="C10069" s="31">
        <v>45308</v>
      </c>
      <c r="D10069" s="19" t="s">
        <v>2250</v>
      </c>
      <c r="E10069" s="19" t="str">
        <f>IF(ISBLANK(LeaveTracker[[#This Row],[Employee Name]]),"-----",VLOOKUP(LeaveTracker[[#This Row],[Employee Name]],'List of Employees'!$B$4:$H$767,7))</f>
        <v>SHS</v>
      </c>
      <c r="F10069" s="19" t="str">
        <f>IF(ISBLANK(LeaveTracker[[#This Row],[Employee Name]]),"-----",VLOOKUP(LeaveTracker[[#This Row],[Employee Name]],'List of Employees'!$B$4:$H$767,6))</f>
        <v>PERMANENT</v>
      </c>
      <c r="G10069" s="24"/>
      <c r="H10069" s="24"/>
      <c r="I10069" s="20" t="s">
        <v>297</v>
      </c>
      <c r="J10069" s="42" t="s">
        <v>688</v>
      </c>
      <c r="K10069" s="57" t="str">
        <f ca="1">LeaveTracker[[#This Row],[Days]]&amp;" "&amp;LeaveTracker[[#This Row],[Type of Leave]]</f>
        <v>0 OTHER</v>
      </c>
      <c r="L10069" s="23">
        <f ca="1">NETWORKDAYS(LeaveTracker[[#This Row],[Start Date]],LeaveTracker[[#This Row],[End Date]],lstHolidays)</f>
        <v>0</v>
      </c>
      <c r="M10069" s="27"/>
    </row>
    <row r="10070" spans="1:13" ht="30" customHeight="1" x14ac:dyDescent="0.3">
      <c r="A10070" s="27">
        <f t="shared" si="129"/>
        <v>5745</v>
      </c>
      <c r="B10070" s="31">
        <v>45320</v>
      </c>
      <c r="C10070" s="31">
        <v>45320</v>
      </c>
      <c r="D10070" s="19" t="s">
        <v>1777</v>
      </c>
      <c r="E10070" s="19" t="str">
        <f>IF(ISBLANK(LeaveTracker[[#This Row],[Employee Name]]),"-----",VLOOKUP(LeaveTracker[[#This Row],[Employee Name]],'List of Employees'!$B$4:$H$767,7))</f>
        <v>PICNIC GROVE</v>
      </c>
      <c r="F10070" s="19" t="str">
        <f>IF(ISBLANK(LeaveTracker[[#This Row],[Employee Name]]),"-----",VLOOKUP(LeaveTracker[[#This Row],[Employee Name]],'List of Employees'!$B$4:$H$767,6))</f>
        <v>CASUAL</v>
      </c>
      <c r="G10070" s="24"/>
      <c r="H10070" s="24"/>
      <c r="I10070" s="20" t="s">
        <v>297</v>
      </c>
      <c r="J10070" s="42" t="s">
        <v>688</v>
      </c>
      <c r="K10070" s="57" t="str">
        <f ca="1">LeaveTracker[[#This Row],[Days]]&amp;" "&amp;LeaveTracker[[#This Row],[Type of Leave]]</f>
        <v>0 OTHER</v>
      </c>
      <c r="L10070" s="23">
        <f ca="1">NETWORKDAYS(LeaveTracker[[#This Row],[Start Date]],LeaveTracker[[#This Row],[End Date]],lstHolidays)</f>
        <v>0</v>
      </c>
      <c r="M10070" s="27"/>
    </row>
    <row r="10071" spans="1:13" ht="30" customHeight="1" x14ac:dyDescent="0.3">
      <c r="A10071" s="27">
        <f t="shared" si="129"/>
        <v>5746</v>
      </c>
      <c r="B10071" s="31">
        <v>45320</v>
      </c>
      <c r="C10071" s="31">
        <v>45308</v>
      </c>
      <c r="D10071" s="19" t="s">
        <v>410</v>
      </c>
      <c r="E10071" s="19" t="str">
        <f>IF(ISBLANK(LeaveTracker[[#This Row],[Employee Name]]),"-----",VLOOKUP(LeaveTracker[[#This Row],[Employee Name]],'List of Employees'!$B$4:$H$767,7))</f>
        <v>CTO</v>
      </c>
      <c r="F10071" s="19" t="str">
        <f>IF(ISBLANK(LeaveTracker[[#This Row],[Employee Name]]),"-----",VLOOKUP(LeaveTracker[[#This Row],[Employee Name]],'List of Employees'!$B$4:$H$767,6))</f>
        <v>PERMANENT</v>
      </c>
      <c r="G10071" s="24"/>
      <c r="H10071" s="24"/>
      <c r="I10071" s="20" t="s">
        <v>297</v>
      </c>
      <c r="J10071" s="42" t="s">
        <v>688</v>
      </c>
      <c r="K10071" s="57" t="str">
        <f ca="1">LeaveTracker[[#This Row],[Days]]&amp;" "&amp;LeaveTracker[[#This Row],[Type of Leave]]</f>
        <v>0 OTHER</v>
      </c>
      <c r="L10071" s="23">
        <f ca="1">NETWORKDAYS(LeaveTracker[[#This Row],[Start Date]],LeaveTracker[[#This Row],[End Date]],lstHolidays)</f>
        <v>0</v>
      </c>
      <c r="M10071" s="27"/>
    </row>
    <row r="10072" spans="1:13" ht="30" customHeight="1" x14ac:dyDescent="0.3">
      <c r="A10072" s="27">
        <f t="shared" si="129"/>
        <v>5747</v>
      </c>
      <c r="B10072" s="31">
        <v>45320</v>
      </c>
      <c r="C10072" s="31">
        <v>45299</v>
      </c>
      <c r="D10072" s="19" t="s">
        <v>555</v>
      </c>
      <c r="E10072" s="19" t="str">
        <f>IF(ISBLANK(LeaveTracker[[#This Row],[Employee Name]]),"-----",VLOOKUP(LeaveTracker[[#This Row],[Employee Name]],'List of Employees'!$B$4:$H$767,7))</f>
        <v>CENRO</v>
      </c>
      <c r="F10072" s="19" t="str">
        <f>IF(ISBLANK(LeaveTracker[[#This Row],[Employee Name]]),"-----",VLOOKUP(LeaveTracker[[#This Row],[Employee Name]],'List of Employees'!$B$4:$H$767,6))</f>
        <v>PERMANENT</v>
      </c>
      <c r="G10072" s="24"/>
      <c r="H10072" s="24"/>
      <c r="I10072" s="20" t="s">
        <v>297</v>
      </c>
      <c r="J10072" s="42" t="s">
        <v>688</v>
      </c>
      <c r="K10072" s="57" t="str">
        <f ca="1">LeaveTracker[[#This Row],[Days]]&amp;" "&amp;LeaveTracker[[#This Row],[Type of Leave]]</f>
        <v>0 OTHER</v>
      </c>
      <c r="L10072" s="23">
        <f ca="1">NETWORKDAYS(LeaveTracker[[#This Row],[Start Date]],LeaveTracker[[#This Row],[End Date]],lstHolidays)</f>
        <v>0</v>
      </c>
      <c r="M10072" s="27"/>
    </row>
    <row r="10073" spans="1:13" ht="30" customHeight="1" x14ac:dyDescent="0.3">
      <c r="A10073" s="27">
        <f t="shared" si="129"/>
        <v>5748</v>
      </c>
      <c r="B10073" s="31">
        <v>45323</v>
      </c>
      <c r="C10073" s="31">
        <v>45299</v>
      </c>
      <c r="D10073" s="19" t="s">
        <v>257</v>
      </c>
      <c r="E10073" s="19" t="str">
        <f>IF(ISBLANK(LeaveTracker[[#This Row],[Employee Name]]),"-----",VLOOKUP(LeaveTracker[[#This Row],[Employee Name]],'List of Employees'!$B$4:$H$767,7))</f>
        <v>NUTRITION OFFICE</v>
      </c>
      <c r="F10073" s="19" t="str">
        <f>IF(ISBLANK(LeaveTracker[[#This Row],[Employee Name]]),"-----",VLOOKUP(LeaveTracker[[#This Row],[Employee Name]],'List of Employees'!$B$4:$H$767,6))</f>
        <v>PERMANENT</v>
      </c>
      <c r="G10073" s="24">
        <v>45296</v>
      </c>
      <c r="H10073" s="24">
        <v>45296</v>
      </c>
      <c r="I10073" s="19" t="s">
        <v>81</v>
      </c>
      <c r="K10073" s="57" t="str">
        <f ca="1">LeaveTracker[[#This Row],[Days]]&amp;" "&amp;LeaveTracker[[#This Row],[Type of Leave]]</f>
        <v>1 SL</v>
      </c>
      <c r="L10073" s="23">
        <f ca="1">NETWORKDAYS(LeaveTracker[[#This Row],[Start Date]],LeaveTracker[[#This Row],[End Date]],lstHolidays)</f>
        <v>1</v>
      </c>
      <c r="M10073" s="27"/>
    </row>
    <row r="10074" spans="1:13" ht="30" customHeight="1" x14ac:dyDescent="0.3">
      <c r="A10074" s="27">
        <f t="shared" si="129"/>
        <v>5749</v>
      </c>
      <c r="B10074" s="31">
        <v>45323</v>
      </c>
      <c r="C10074" s="31">
        <v>45299</v>
      </c>
      <c r="D10074" s="19" t="s">
        <v>903</v>
      </c>
      <c r="E10074" s="19" t="str">
        <f>IF(ISBLANK(LeaveTracker[[#This Row],[Employee Name]]),"-----",VLOOKUP(LeaveTracker[[#This Row],[Employee Name]],'List of Employees'!$B$4:$H$767,7))</f>
        <v>CEO</v>
      </c>
      <c r="F10074" s="19" t="str">
        <f>IF(ISBLANK(LeaveTracker[[#This Row],[Employee Name]]),"-----",VLOOKUP(LeaveTracker[[#This Row],[Employee Name]],'List of Employees'!$B$4:$H$767,6))</f>
        <v>PERMANENT</v>
      </c>
      <c r="G10074" s="24">
        <v>45293</v>
      </c>
      <c r="H10074" s="24">
        <v>45293</v>
      </c>
      <c r="I10074" s="19" t="s">
        <v>81</v>
      </c>
      <c r="K10074" s="57" t="str">
        <f ca="1">LeaveTracker[[#This Row],[Days]]&amp;" "&amp;LeaveTracker[[#This Row],[Type of Leave]]</f>
        <v>1 SL</v>
      </c>
      <c r="L10074" s="23">
        <f ca="1">NETWORKDAYS(LeaveTracker[[#This Row],[Start Date]],LeaveTracker[[#This Row],[End Date]],lstHolidays)</f>
        <v>1</v>
      </c>
      <c r="M10074" s="27"/>
    </row>
    <row r="10075" spans="1:13" ht="30" customHeight="1" x14ac:dyDescent="0.3">
      <c r="A10075" s="27">
        <f t="shared" si="129"/>
        <v>5750</v>
      </c>
      <c r="B10075" s="31">
        <v>45323</v>
      </c>
      <c r="C10075" s="31">
        <v>45315</v>
      </c>
      <c r="D10075" s="19" t="s">
        <v>657</v>
      </c>
      <c r="E10075" s="19" t="str">
        <f>IF(ISBLANK(LeaveTracker[[#This Row],[Employee Name]]),"-----",VLOOKUP(LeaveTracker[[#This Row],[Employee Name]],'List of Employees'!$B$4:$H$767,7))</f>
        <v>CTO</v>
      </c>
      <c r="F10075" s="19" t="str">
        <f>IF(ISBLANK(LeaveTracker[[#This Row],[Employee Name]]),"-----",VLOOKUP(LeaveTracker[[#This Row],[Employee Name]],'List of Employees'!$B$4:$H$767,6))</f>
        <v>PERMANENT</v>
      </c>
      <c r="G10075" s="24">
        <v>45313</v>
      </c>
      <c r="H10075" s="24">
        <v>45314</v>
      </c>
      <c r="I10075" s="19" t="s">
        <v>81</v>
      </c>
      <c r="K10075" s="57" t="str">
        <f ca="1">LeaveTracker[[#This Row],[Days]]&amp;" "&amp;LeaveTracker[[#This Row],[Type of Leave]]</f>
        <v>2 SL</v>
      </c>
      <c r="L10075" s="23">
        <f ca="1">NETWORKDAYS(LeaveTracker[[#This Row],[Start Date]],LeaveTracker[[#This Row],[End Date]],lstHolidays)</f>
        <v>2</v>
      </c>
      <c r="M10075" s="27"/>
    </row>
    <row r="10076" spans="1:13" ht="30" customHeight="1" x14ac:dyDescent="0.3">
      <c r="A10076" s="27">
        <f t="shared" si="129"/>
        <v>5751</v>
      </c>
      <c r="B10076" s="31">
        <v>45323</v>
      </c>
      <c r="C10076" s="31">
        <v>45315</v>
      </c>
      <c r="D10076" s="19" t="s">
        <v>657</v>
      </c>
      <c r="E10076" s="19" t="str">
        <f>IF(ISBLANK(LeaveTracker[[#This Row],[Employee Name]]),"-----",VLOOKUP(LeaveTracker[[#This Row],[Employee Name]],'List of Employees'!$B$4:$H$767,7))</f>
        <v>CTO</v>
      </c>
      <c r="F10076" s="19" t="str">
        <f>IF(ISBLANK(LeaveTracker[[#This Row],[Employee Name]]),"-----",VLOOKUP(LeaveTracker[[#This Row],[Employee Name]],'List of Employees'!$B$4:$H$767,6))</f>
        <v>PERMANENT</v>
      </c>
      <c r="G10076" s="24">
        <v>45320</v>
      </c>
      <c r="H10076" s="24">
        <v>45320</v>
      </c>
      <c r="I10076" s="19" t="s">
        <v>297</v>
      </c>
      <c r="J10076" s="42" t="s">
        <v>1000</v>
      </c>
      <c r="K10076" s="57" t="str">
        <f ca="1">LeaveTracker[[#This Row],[Days]]&amp;" "&amp;LeaveTracker[[#This Row],[Type of Leave]]</f>
        <v>1 OTHER</v>
      </c>
      <c r="L10076" s="23">
        <f ca="1">NETWORKDAYS(LeaveTracker[[#This Row],[Start Date]],LeaveTracker[[#This Row],[End Date]],lstHolidays)</f>
        <v>1</v>
      </c>
      <c r="M10076" s="27"/>
    </row>
    <row r="10077" spans="1:13" ht="30" customHeight="1" x14ac:dyDescent="0.3">
      <c r="A10077" s="27">
        <f t="shared" si="129"/>
        <v>5752</v>
      </c>
      <c r="B10077" s="31">
        <v>45323</v>
      </c>
      <c r="C10077" s="31">
        <v>45313</v>
      </c>
      <c r="D10077" s="19" t="s">
        <v>1092</v>
      </c>
      <c r="E10077" s="19" t="str">
        <f>IF(ISBLANK(LeaveTracker[[#This Row],[Employee Name]]),"-----",VLOOKUP(LeaveTracker[[#This Row],[Employee Name]],'List of Employees'!$B$4:$H$767,7))</f>
        <v>VMO</v>
      </c>
      <c r="F10077" s="19" t="str">
        <f>IF(ISBLANK(LeaveTracker[[#This Row],[Employee Name]]),"-----",VLOOKUP(LeaveTracker[[#This Row],[Employee Name]],'List of Employees'!$B$4:$H$767,6))</f>
        <v>PERMANENT</v>
      </c>
      <c r="G10077" s="24">
        <v>45310</v>
      </c>
      <c r="H10077" s="24">
        <v>45310</v>
      </c>
      <c r="I10077" s="19" t="s">
        <v>297</v>
      </c>
      <c r="J10077" s="42" t="s">
        <v>1000</v>
      </c>
      <c r="K10077" s="57" t="str">
        <f ca="1">LeaveTracker[[#This Row],[Days]]&amp;" "&amp;LeaveTracker[[#This Row],[Type of Leave]]</f>
        <v>1 OTHER</v>
      </c>
      <c r="L10077" s="23">
        <f ca="1">NETWORKDAYS(LeaveTracker[[#This Row],[Start Date]],LeaveTracker[[#This Row],[End Date]],lstHolidays)</f>
        <v>1</v>
      </c>
      <c r="M10077" s="27"/>
    </row>
    <row r="10078" spans="1:13" ht="30" customHeight="1" x14ac:dyDescent="0.3">
      <c r="A10078" s="27">
        <f t="shared" si="129"/>
        <v>5753</v>
      </c>
      <c r="B10078" s="31">
        <v>45323</v>
      </c>
      <c r="C10078" s="31">
        <v>45313</v>
      </c>
      <c r="D10078" s="19" t="s">
        <v>668</v>
      </c>
      <c r="E10078" s="19" t="str">
        <f>IF(ISBLANK(LeaveTracker[[#This Row],[Employee Name]]),"-----",VLOOKUP(LeaveTracker[[#This Row],[Employee Name]],'List of Employees'!$B$4:$H$767,7))</f>
        <v>SP</v>
      </c>
      <c r="F10078" s="19" t="str">
        <f>IF(ISBLANK(LeaveTracker[[#This Row],[Employee Name]]),"-----",VLOOKUP(LeaveTracker[[#This Row],[Employee Name]],'List of Employees'!$B$4:$H$767,6))</f>
        <v>PERMANENT</v>
      </c>
      <c r="G10078" s="24">
        <v>45308</v>
      </c>
      <c r="H10078" s="24">
        <v>45308</v>
      </c>
      <c r="I10078" s="19" t="s">
        <v>81</v>
      </c>
      <c r="K10078" s="57" t="str">
        <f ca="1">LeaveTracker[[#This Row],[Days]]&amp;" "&amp;LeaveTracker[[#This Row],[Type of Leave]]</f>
        <v>1 SL</v>
      </c>
      <c r="L10078" s="23">
        <f ca="1">NETWORKDAYS(LeaveTracker[[#This Row],[Start Date]],LeaveTracker[[#This Row],[End Date]],lstHolidays)</f>
        <v>1</v>
      </c>
      <c r="M10078" s="27"/>
    </row>
    <row r="10079" spans="1:13" ht="30" customHeight="1" x14ac:dyDescent="0.3">
      <c r="A10079" s="27">
        <v>5753</v>
      </c>
      <c r="B10079" s="31">
        <v>45323</v>
      </c>
      <c r="C10079" s="31">
        <v>45313</v>
      </c>
      <c r="D10079" s="19" t="s">
        <v>668</v>
      </c>
      <c r="E10079" s="19" t="str">
        <f>IF(ISBLANK(LeaveTracker[[#This Row],[Employee Name]]),"-----",VLOOKUP(LeaveTracker[[#This Row],[Employee Name]],'List of Employees'!$B$4:$H$767,7))</f>
        <v>SP</v>
      </c>
      <c r="F10079" s="19" t="str">
        <f>IF(ISBLANK(LeaveTracker[[#This Row],[Employee Name]]),"-----",VLOOKUP(LeaveTracker[[#This Row],[Employee Name]],'List of Employees'!$B$4:$H$767,6))</f>
        <v>PERMANENT</v>
      </c>
      <c r="G10079" s="24">
        <v>45310</v>
      </c>
      <c r="H10079" s="24">
        <v>45310</v>
      </c>
      <c r="I10079" s="19" t="s">
        <v>81</v>
      </c>
      <c r="K10079" s="57" t="str">
        <f ca="1">LeaveTracker[[#This Row],[Days]]&amp;" "&amp;LeaveTracker[[#This Row],[Type of Leave]]</f>
        <v>1 SL</v>
      </c>
      <c r="L10079" s="23">
        <f ca="1">NETWORKDAYS(LeaveTracker[[#This Row],[Start Date]],LeaveTracker[[#This Row],[End Date]],lstHolidays)</f>
        <v>1</v>
      </c>
      <c r="M10079" s="27"/>
    </row>
    <row r="10080" spans="1:13" ht="30" customHeight="1" x14ac:dyDescent="0.3">
      <c r="A10080" s="27">
        <f t="shared" si="129"/>
        <v>5754</v>
      </c>
      <c r="B10080" s="31">
        <v>45323</v>
      </c>
      <c r="C10080" s="31">
        <v>45315</v>
      </c>
      <c r="D10080" s="19" t="s">
        <v>2659</v>
      </c>
      <c r="E10080" s="19" t="str">
        <f>IF(ISBLANK(LeaveTracker[[#This Row],[Employee Name]]),"-----",VLOOKUP(LeaveTracker[[#This Row],[Employee Name]],'List of Employees'!$B$4:$H$767,7))</f>
        <v>DA</v>
      </c>
      <c r="F10080" s="19" t="str">
        <f>IF(ISBLANK(LeaveTracker[[#This Row],[Employee Name]]),"-----",VLOOKUP(LeaveTracker[[#This Row],[Employee Name]],'List of Employees'!$B$4:$H$767,6))</f>
        <v>CASUAL</v>
      </c>
      <c r="G10080" s="24">
        <v>45313</v>
      </c>
      <c r="H10080" s="24">
        <v>45314</v>
      </c>
      <c r="I10080" s="19" t="s">
        <v>81</v>
      </c>
      <c r="K10080" s="57" t="str">
        <f ca="1">LeaveTracker[[#This Row],[Days]]&amp;" "&amp;LeaveTracker[[#This Row],[Type of Leave]]</f>
        <v>2 SL</v>
      </c>
      <c r="L10080" s="23">
        <f ca="1">NETWORKDAYS(LeaveTracker[[#This Row],[Start Date]],LeaveTracker[[#This Row],[End Date]],lstHolidays)</f>
        <v>2</v>
      </c>
      <c r="M10080" s="27"/>
    </row>
    <row r="10081" spans="1:13" ht="30" customHeight="1" x14ac:dyDescent="0.3">
      <c r="A10081" s="27">
        <f t="shared" si="129"/>
        <v>5755</v>
      </c>
      <c r="B10081" s="31">
        <v>45323</v>
      </c>
      <c r="C10081" s="31">
        <v>45315</v>
      </c>
      <c r="D10081" s="19" t="s">
        <v>1867</v>
      </c>
      <c r="E10081" s="19" t="str">
        <f>IF(ISBLANK(LeaveTracker[[#This Row],[Employee Name]]),"-----",VLOOKUP(LeaveTracker[[#This Row],[Employee Name]],'List of Employees'!$B$4:$H$767,7))</f>
        <v>GSO</v>
      </c>
      <c r="F10081" s="19" t="str">
        <f>IF(ISBLANK(LeaveTracker[[#This Row],[Employee Name]]),"-----",VLOOKUP(LeaveTracker[[#This Row],[Employee Name]],'List of Employees'!$B$4:$H$767,6))</f>
        <v>CASUAL</v>
      </c>
      <c r="G10081" s="24">
        <v>45313</v>
      </c>
      <c r="H10081" s="24">
        <v>45314</v>
      </c>
      <c r="I10081" s="19" t="s">
        <v>81</v>
      </c>
      <c r="K10081" s="57" t="str">
        <f ca="1">LeaveTracker[[#This Row],[Days]]&amp;" "&amp;LeaveTracker[[#This Row],[Type of Leave]]</f>
        <v>2 SL</v>
      </c>
      <c r="L10081" s="23">
        <f ca="1">NETWORKDAYS(LeaveTracker[[#This Row],[Start Date]],LeaveTracker[[#This Row],[End Date]],lstHolidays)</f>
        <v>2</v>
      </c>
      <c r="M10081" s="27"/>
    </row>
    <row r="10082" spans="1:13" ht="30" customHeight="1" x14ac:dyDescent="0.3">
      <c r="A10082" s="27">
        <f t="shared" si="129"/>
        <v>5756</v>
      </c>
      <c r="B10082" s="31">
        <v>45323</v>
      </c>
      <c r="C10082" s="31">
        <v>45315</v>
      </c>
      <c r="D10082" s="19" t="s">
        <v>335</v>
      </c>
      <c r="E10082" s="19" t="str">
        <f>IF(ISBLANK(LeaveTracker[[#This Row],[Employee Name]]),"-----",VLOOKUP(LeaveTracker[[#This Row],[Employee Name]],'List of Employees'!$B$4:$H$767,7))</f>
        <v>COMELEC</v>
      </c>
      <c r="F10082" s="19" t="str">
        <f>IF(ISBLANK(LeaveTracker[[#This Row],[Employee Name]]),"-----",VLOOKUP(LeaveTracker[[#This Row],[Employee Name]],'List of Employees'!$B$4:$H$767,6))</f>
        <v>PERMANENT</v>
      </c>
      <c r="G10082" s="24">
        <v>45323</v>
      </c>
      <c r="H10082" s="24">
        <v>45323</v>
      </c>
      <c r="I10082" s="19" t="s">
        <v>297</v>
      </c>
      <c r="J10082" s="42" t="s">
        <v>1000</v>
      </c>
      <c r="K10082" s="57" t="str">
        <f ca="1">LeaveTracker[[#This Row],[Days]]&amp;" "&amp;LeaveTracker[[#This Row],[Type of Leave]]</f>
        <v>1 OTHER</v>
      </c>
      <c r="L10082" s="23">
        <f ca="1">NETWORKDAYS(LeaveTracker[[#This Row],[Start Date]],LeaveTracker[[#This Row],[End Date]],lstHolidays)</f>
        <v>1</v>
      </c>
      <c r="M10082" s="27"/>
    </row>
    <row r="10083" spans="1:13" ht="30" customHeight="1" x14ac:dyDescent="0.3">
      <c r="A10083" s="27">
        <f t="shared" si="129"/>
        <v>5757</v>
      </c>
      <c r="B10083" s="31">
        <v>45323</v>
      </c>
      <c r="C10083" s="31">
        <v>45315</v>
      </c>
      <c r="D10083" s="19" t="s">
        <v>2007</v>
      </c>
      <c r="E10083" s="19" t="str">
        <f>IF(ISBLANK(LeaveTracker[[#This Row],[Employee Name]]),"-----",VLOOKUP(LeaveTracker[[#This Row],[Employee Name]],'List of Employees'!$B$4:$H$767,7))</f>
        <v>EDP</v>
      </c>
      <c r="F10083" s="19" t="str">
        <f>IF(ISBLANK(LeaveTracker[[#This Row],[Employee Name]]),"-----",VLOOKUP(LeaveTracker[[#This Row],[Employee Name]],'List of Employees'!$B$4:$H$767,6))</f>
        <v>CASUAL</v>
      </c>
      <c r="G10083" s="24">
        <v>45320</v>
      </c>
      <c r="H10083" s="24">
        <v>45320</v>
      </c>
      <c r="I10083" s="19" t="s">
        <v>297</v>
      </c>
      <c r="J10083" s="42" t="s">
        <v>1000</v>
      </c>
      <c r="K10083" s="57" t="str">
        <f ca="1">LeaveTracker[[#This Row],[Days]]&amp;" "&amp;LeaveTracker[[#This Row],[Type of Leave]]</f>
        <v>1 OTHER</v>
      </c>
      <c r="L10083" s="23">
        <f ca="1">NETWORKDAYS(LeaveTracker[[#This Row],[Start Date]],LeaveTracker[[#This Row],[End Date]],lstHolidays)</f>
        <v>1</v>
      </c>
      <c r="M10083" s="27"/>
    </row>
    <row r="10084" spans="1:13" ht="30" customHeight="1" x14ac:dyDescent="0.3">
      <c r="A10084" s="27">
        <f t="shared" si="129"/>
        <v>5758</v>
      </c>
      <c r="B10084" s="31">
        <v>45323</v>
      </c>
      <c r="C10084" s="31">
        <v>45315</v>
      </c>
      <c r="D10084" s="19" t="s">
        <v>2614</v>
      </c>
      <c r="E10084" s="19" t="str">
        <f>IF(ISBLANK(LeaveTracker[[#This Row],[Employee Name]]),"-----",VLOOKUP(LeaveTracker[[#This Row],[Employee Name]],'List of Employees'!$B$4:$H$767,7))</f>
        <v>CSWDO</v>
      </c>
      <c r="F10084" s="19" t="str">
        <f>IF(ISBLANK(LeaveTracker[[#This Row],[Employee Name]]),"-----",VLOOKUP(LeaveTracker[[#This Row],[Employee Name]],'List of Employees'!$B$4:$H$767,6))</f>
        <v>PERMANENT</v>
      </c>
      <c r="G10084" s="24">
        <v>45314</v>
      </c>
      <c r="H10084" s="24">
        <v>45314</v>
      </c>
      <c r="I10084" s="19" t="s">
        <v>81</v>
      </c>
      <c r="K10084" s="57" t="str">
        <f ca="1">LeaveTracker[[#This Row],[Days]]&amp;" "&amp;LeaveTracker[[#This Row],[Type of Leave]]</f>
        <v>1 SL</v>
      </c>
      <c r="L10084" s="23">
        <f ca="1">NETWORKDAYS(LeaveTracker[[#This Row],[Start Date]],LeaveTracker[[#This Row],[End Date]],lstHolidays)</f>
        <v>1</v>
      </c>
      <c r="M10084" s="27"/>
    </row>
    <row r="10085" spans="1:13" ht="30" customHeight="1" x14ac:dyDescent="0.3">
      <c r="A10085" s="27">
        <f t="shared" si="129"/>
        <v>5759</v>
      </c>
      <c r="B10085" s="31">
        <v>45323</v>
      </c>
      <c r="C10085" s="31">
        <v>45315</v>
      </c>
      <c r="D10085" s="19" t="s">
        <v>521</v>
      </c>
      <c r="E10085" s="19" t="str">
        <f>IF(ISBLANK(LeaveTracker[[#This Row],[Employee Name]]),"-----",VLOOKUP(LeaveTracker[[#This Row],[Employee Name]],'List of Employees'!$B$4:$H$767,7))</f>
        <v>PIO</v>
      </c>
      <c r="F10085" s="19" t="str">
        <f>IF(ISBLANK(LeaveTracker[[#This Row],[Employee Name]]),"-----",VLOOKUP(LeaveTracker[[#This Row],[Employee Name]],'List of Employees'!$B$4:$H$767,6))</f>
        <v>PERMANENT</v>
      </c>
      <c r="G10085" s="24">
        <v>45330</v>
      </c>
      <c r="H10085" s="24">
        <v>45330</v>
      </c>
      <c r="I10085" s="19" t="s">
        <v>297</v>
      </c>
      <c r="J10085" s="42" t="s">
        <v>273</v>
      </c>
      <c r="K10085" s="57" t="str">
        <f ca="1">LeaveTracker[[#This Row],[Days]]&amp;" "&amp;LeaveTracker[[#This Row],[Type of Leave]]</f>
        <v>1 OTHER</v>
      </c>
      <c r="L10085" s="23">
        <f ca="1">NETWORKDAYS(LeaveTracker[[#This Row],[Start Date]],LeaveTracker[[#This Row],[End Date]],lstHolidays)</f>
        <v>1</v>
      </c>
      <c r="M10085" s="27"/>
    </row>
    <row r="10086" spans="1:13" ht="30" customHeight="1" x14ac:dyDescent="0.3">
      <c r="A10086" s="27">
        <v>5759</v>
      </c>
      <c r="B10086" s="31">
        <v>45323</v>
      </c>
      <c r="C10086" s="31">
        <v>45315</v>
      </c>
      <c r="D10086" s="19" t="s">
        <v>521</v>
      </c>
      <c r="E10086" s="19" t="str">
        <f>IF(ISBLANK(LeaveTracker[[#This Row],[Employee Name]]),"-----",VLOOKUP(LeaveTracker[[#This Row],[Employee Name]],'List of Employees'!$B$4:$H$767,7))</f>
        <v>PIO</v>
      </c>
      <c r="F10086" s="19" t="str">
        <f>IF(ISBLANK(LeaveTracker[[#This Row],[Employee Name]]),"-----",VLOOKUP(LeaveTracker[[#This Row],[Employee Name]],'List of Employees'!$B$4:$H$767,6))</f>
        <v>PERMANENT</v>
      </c>
      <c r="G10086" s="24">
        <v>45334</v>
      </c>
      <c r="H10086" s="24">
        <v>45334</v>
      </c>
      <c r="I10086" s="19" t="s">
        <v>297</v>
      </c>
      <c r="J10086" s="42" t="s">
        <v>273</v>
      </c>
      <c r="K10086" s="57" t="str">
        <f ca="1">LeaveTracker[[#This Row],[Days]]&amp;" "&amp;LeaveTracker[[#This Row],[Type of Leave]]</f>
        <v>1 OTHER</v>
      </c>
      <c r="L10086" s="23">
        <f ca="1">NETWORKDAYS(LeaveTracker[[#This Row],[Start Date]],LeaveTracker[[#This Row],[End Date]],lstHolidays)</f>
        <v>1</v>
      </c>
      <c r="M10086" s="27"/>
    </row>
    <row r="10087" spans="1:13" ht="30" customHeight="1" x14ac:dyDescent="0.3">
      <c r="A10087" s="27">
        <f t="shared" si="129"/>
        <v>5760</v>
      </c>
      <c r="B10087" s="31">
        <v>45323</v>
      </c>
      <c r="C10087" s="31">
        <v>45313</v>
      </c>
      <c r="D10087" s="19" t="s">
        <v>1896</v>
      </c>
      <c r="E10087" s="19" t="str">
        <f>IF(ISBLANK(LeaveTracker[[#This Row],[Employee Name]]),"-----",VLOOKUP(LeaveTracker[[#This Row],[Employee Name]],'List of Employees'!$B$4:$H$767,7))</f>
        <v>MAHOGANY MARKET</v>
      </c>
      <c r="F10087" s="19" t="str">
        <f>IF(ISBLANK(LeaveTracker[[#This Row],[Employee Name]]),"-----",VLOOKUP(LeaveTracker[[#This Row],[Employee Name]],'List of Employees'!$B$4:$H$767,6))</f>
        <v>CASUAL</v>
      </c>
      <c r="G10087" s="24">
        <v>45310</v>
      </c>
      <c r="H10087" s="24">
        <v>45310</v>
      </c>
      <c r="I10087" s="19" t="s">
        <v>81</v>
      </c>
      <c r="K10087" s="57" t="str">
        <f ca="1">LeaveTracker[[#This Row],[Days]]&amp;" "&amp;LeaveTracker[[#This Row],[Type of Leave]]</f>
        <v>1 SL</v>
      </c>
      <c r="L10087" s="23">
        <f ca="1">NETWORKDAYS(LeaveTracker[[#This Row],[Start Date]],LeaveTracker[[#This Row],[End Date]],lstHolidays)</f>
        <v>1</v>
      </c>
      <c r="M10087" s="27"/>
    </row>
    <row r="10088" spans="1:13" ht="30" customHeight="1" x14ac:dyDescent="0.3">
      <c r="A10088" s="27">
        <v>5760</v>
      </c>
      <c r="B10088" s="31">
        <v>45323</v>
      </c>
      <c r="C10088" s="31">
        <v>45313</v>
      </c>
      <c r="D10088" s="19" t="s">
        <v>1896</v>
      </c>
      <c r="E10088" s="19" t="str">
        <f>IF(ISBLANK(LeaveTracker[[#This Row],[Employee Name]]),"-----",VLOOKUP(LeaveTracker[[#This Row],[Employee Name]],'List of Employees'!$B$4:$H$767,7))</f>
        <v>MAHOGANY MARKET</v>
      </c>
      <c r="F10088" s="19" t="str">
        <f>IF(ISBLANK(LeaveTracker[[#This Row],[Employee Name]]),"-----",VLOOKUP(LeaveTracker[[#This Row],[Employee Name]],'List of Employees'!$B$4:$H$767,6))</f>
        <v>CASUAL</v>
      </c>
      <c r="G10088" s="24">
        <v>45312</v>
      </c>
      <c r="H10088" s="24">
        <v>45312</v>
      </c>
      <c r="I10088" s="19" t="s">
        <v>81</v>
      </c>
      <c r="K10088" s="57" t="str">
        <f ca="1">LeaveTracker[[#This Row],[Days]]&amp;" "&amp;LeaveTracker[[#This Row],[Type of Leave]]</f>
        <v>0 SL</v>
      </c>
      <c r="L10088" s="23">
        <f ca="1">NETWORKDAYS(LeaveTracker[[#This Row],[Start Date]],LeaveTracker[[#This Row],[End Date]],lstHolidays)</f>
        <v>0</v>
      </c>
      <c r="M10088" s="27"/>
    </row>
    <row r="10089" spans="1:13" ht="30" customHeight="1" x14ac:dyDescent="0.3">
      <c r="A10089" s="27">
        <f t="shared" si="129"/>
        <v>5761</v>
      </c>
      <c r="B10089" s="31">
        <v>45323</v>
      </c>
      <c r="C10089" s="31">
        <v>45314</v>
      </c>
      <c r="D10089" s="19" t="s">
        <v>2617</v>
      </c>
      <c r="E10089" s="19" t="str">
        <f>IF(ISBLANK(LeaveTracker[[#This Row],[Employee Name]]),"-----",VLOOKUP(LeaveTracker[[#This Row],[Employee Name]],'List of Employees'!$B$4:$H$767,7))</f>
        <v>CBO</v>
      </c>
      <c r="F10089" s="19" t="str">
        <f>IF(ISBLANK(LeaveTracker[[#This Row],[Employee Name]]),"-----",VLOOKUP(LeaveTracker[[#This Row],[Employee Name]],'List of Employees'!$B$4:$H$767,6))</f>
        <v>PERMANENT</v>
      </c>
      <c r="G10089" s="24">
        <v>45313</v>
      </c>
      <c r="H10089" s="24">
        <v>45313</v>
      </c>
      <c r="I10089" s="19" t="s">
        <v>297</v>
      </c>
      <c r="J10089" s="42" t="s">
        <v>1000</v>
      </c>
      <c r="K10089" s="57" t="str">
        <f ca="1">LeaveTracker[[#This Row],[Days]]&amp;" "&amp;LeaveTracker[[#This Row],[Type of Leave]]</f>
        <v>1 OTHER</v>
      </c>
      <c r="L10089" s="23">
        <f ca="1">NETWORKDAYS(LeaveTracker[[#This Row],[Start Date]],LeaveTracker[[#This Row],[End Date]],lstHolidays)</f>
        <v>1</v>
      </c>
      <c r="M10089" s="27"/>
    </row>
    <row r="10090" spans="1:13" ht="30" customHeight="1" x14ac:dyDescent="0.3">
      <c r="A10090" s="27">
        <f t="shared" si="129"/>
        <v>5762</v>
      </c>
      <c r="B10090" s="31">
        <v>45323</v>
      </c>
      <c r="C10090" s="31">
        <v>45310</v>
      </c>
      <c r="D10090" s="19" t="s">
        <v>2319</v>
      </c>
      <c r="E10090" s="19" t="str">
        <f>IF(ISBLANK(LeaveTracker[[#This Row],[Employee Name]]),"-----",VLOOKUP(LeaveTracker[[#This Row],[Employee Name]],'List of Employees'!$B$4:$H$767,7))</f>
        <v>CEO</v>
      </c>
      <c r="F10090" s="19" t="str">
        <f>IF(ISBLANK(LeaveTracker[[#This Row],[Employee Name]]),"-----",VLOOKUP(LeaveTracker[[#This Row],[Employee Name]],'List of Employees'!$B$4:$H$767,6))</f>
        <v>CASUAL</v>
      </c>
      <c r="G10090" s="24">
        <v>45309</v>
      </c>
      <c r="H10090" s="24">
        <v>45309</v>
      </c>
      <c r="I10090" s="19" t="s">
        <v>297</v>
      </c>
      <c r="J10090" s="42" t="s">
        <v>1000</v>
      </c>
      <c r="K10090" s="57" t="str">
        <f ca="1">LeaveTracker[[#This Row],[Days]]&amp;" "&amp;LeaveTracker[[#This Row],[Type of Leave]]</f>
        <v>1 OTHER</v>
      </c>
      <c r="L10090" s="23">
        <f ca="1">NETWORKDAYS(LeaveTracker[[#This Row],[Start Date]],LeaveTracker[[#This Row],[End Date]],lstHolidays)</f>
        <v>1</v>
      </c>
      <c r="M10090" s="27"/>
    </row>
    <row r="10091" spans="1:13" ht="30" customHeight="1" x14ac:dyDescent="0.3">
      <c r="A10091" s="27">
        <f t="shared" si="129"/>
        <v>5763</v>
      </c>
      <c r="B10091" s="31">
        <v>45323</v>
      </c>
      <c r="C10091" s="31">
        <v>45314</v>
      </c>
      <c r="D10091" s="19" t="s">
        <v>2319</v>
      </c>
      <c r="E10091" s="19" t="str">
        <f>IF(ISBLANK(LeaveTracker[[#This Row],[Employee Name]]),"-----",VLOOKUP(LeaveTracker[[#This Row],[Employee Name]],'List of Employees'!$B$4:$H$767,7))</f>
        <v>CEO</v>
      </c>
      <c r="F10091" s="19" t="str">
        <f>IF(ISBLANK(LeaveTracker[[#This Row],[Employee Name]]),"-----",VLOOKUP(LeaveTracker[[#This Row],[Employee Name]],'List of Employees'!$B$4:$H$767,6))</f>
        <v>CASUAL</v>
      </c>
      <c r="G10091" s="24">
        <v>45313</v>
      </c>
      <c r="H10091" s="24">
        <v>45313</v>
      </c>
      <c r="I10091" s="19" t="s">
        <v>81</v>
      </c>
      <c r="K10091" s="57" t="str">
        <f ca="1">LeaveTracker[[#This Row],[Days]]&amp;" "&amp;LeaveTracker[[#This Row],[Type of Leave]]</f>
        <v>1 SL</v>
      </c>
      <c r="L10091" s="23">
        <f ca="1">NETWORKDAYS(LeaveTracker[[#This Row],[Start Date]],LeaveTracker[[#This Row],[End Date]],lstHolidays)</f>
        <v>1</v>
      </c>
      <c r="M10091" s="27"/>
    </row>
    <row r="10092" spans="1:13" ht="30" customHeight="1" x14ac:dyDescent="0.3">
      <c r="A10092" s="27">
        <f t="shared" si="129"/>
        <v>5764</v>
      </c>
      <c r="B10092" s="31">
        <v>45323</v>
      </c>
      <c r="C10092" s="31">
        <v>45314</v>
      </c>
      <c r="D10092" s="19" t="s">
        <v>322</v>
      </c>
      <c r="E10092" s="19" t="str">
        <f>IF(ISBLANK(LeaveTracker[[#This Row],[Employee Name]]),"-----",VLOOKUP(LeaveTracker[[#This Row],[Employee Name]],'List of Employees'!$B$4:$H$767,7))</f>
        <v>CEO</v>
      </c>
      <c r="F10092" s="19" t="str">
        <f>IF(ISBLANK(LeaveTracker[[#This Row],[Employee Name]]),"-----",VLOOKUP(LeaveTracker[[#This Row],[Employee Name]],'List of Employees'!$B$4:$H$767,6))</f>
        <v>PERMANENT</v>
      </c>
      <c r="G10092" s="24">
        <v>45313</v>
      </c>
      <c r="H10092" s="24">
        <v>45313</v>
      </c>
      <c r="I10092" s="19" t="s">
        <v>81</v>
      </c>
      <c r="K10092" s="57" t="str">
        <f ca="1">LeaveTracker[[#This Row],[Days]]&amp;" "&amp;LeaveTracker[[#This Row],[Type of Leave]]</f>
        <v>1 SL</v>
      </c>
      <c r="L10092" s="23">
        <f ca="1">NETWORKDAYS(LeaveTracker[[#This Row],[Start Date]],LeaveTracker[[#This Row],[End Date]],lstHolidays)</f>
        <v>1</v>
      </c>
      <c r="M10092" s="27"/>
    </row>
    <row r="10093" spans="1:13" ht="30" customHeight="1" x14ac:dyDescent="0.3">
      <c r="A10093" s="27">
        <f t="shared" si="129"/>
        <v>5765</v>
      </c>
      <c r="B10093" s="31">
        <v>45323</v>
      </c>
      <c r="C10093" s="31">
        <v>45306</v>
      </c>
      <c r="D10093" s="19" t="s">
        <v>136</v>
      </c>
      <c r="E10093" s="19" t="str">
        <f>IF(ISBLANK(LeaveTracker[[#This Row],[Employee Name]]),"-----",VLOOKUP(LeaveTracker[[#This Row],[Employee Name]],'List of Employees'!$B$4:$H$767,7))</f>
        <v>CHO</v>
      </c>
      <c r="F10093" s="19" t="str">
        <f>IF(ISBLANK(LeaveTracker[[#This Row],[Employee Name]]),"-----",VLOOKUP(LeaveTracker[[#This Row],[Employee Name]],'List of Employees'!$B$4:$H$767,6))</f>
        <v>PERMANENT</v>
      </c>
      <c r="G10093" s="24">
        <v>45303</v>
      </c>
      <c r="H10093" s="24">
        <v>45303</v>
      </c>
      <c r="I10093" s="19" t="s">
        <v>81</v>
      </c>
      <c r="K10093" s="57" t="str">
        <f ca="1">LeaveTracker[[#This Row],[Days]]&amp;" "&amp;LeaveTracker[[#This Row],[Type of Leave]]</f>
        <v>1 SL</v>
      </c>
      <c r="L10093" s="23">
        <f ca="1">NETWORKDAYS(LeaveTracker[[#This Row],[Start Date]],LeaveTracker[[#This Row],[End Date]],lstHolidays)</f>
        <v>1</v>
      </c>
      <c r="M10093" s="27"/>
    </row>
    <row r="10094" spans="1:13" ht="30" customHeight="1" x14ac:dyDescent="0.3">
      <c r="A10094" s="27">
        <f t="shared" si="129"/>
        <v>5766</v>
      </c>
      <c r="B10094" s="31">
        <v>45323</v>
      </c>
      <c r="C10094" s="31">
        <v>45306</v>
      </c>
      <c r="D10094" s="19" t="s">
        <v>1868</v>
      </c>
      <c r="E10094" s="19" t="str">
        <f>IF(ISBLANK(LeaveTracker[[#This Row],[Employee Name]]),"-----",VLOOKUP(LeaveTracker[[#This Row],[Employee Name]],'List of Employees'!$B$4:$H$767,7))</f>
        <v>CHO</v>
      </c>
      <c r="F10094" s="19" t="str">
        <f>IF(ISBLANK(LeaveTracker[[#This Row],[Employee Name]]),"-----",VLOOKUP(LeaveTracker[[#This Row],[Employee Name]],'List of Employees'!$B$4:$H$767,6))</f>
        <v>CASUAL</v>
      </c>
      <c r="G10094" s="24">
        <v>45302</v>
      </c>
      <c r="H10094" s="24">
        <v>45303</v>
      </c>
      <c r="I10094" s="19" t="s">
        <v>81</v>
      </c>
      <c r="K10094" s="57" t="str">
        <f ca="1">LeaveTracker[[#This Row],[Days]]&amp;" "&amp;LeaveTracker[[#This Row],[Type of Leave]]</f>
        <v>2 SL</v>
      </c>
      <c r="L10094" s="23">
        <f ca="1">NETWORKDAYS(LeaveTracker[[#This Row],[Start Date]],LeaveTracker[[#This Row],[End Date]],lstHolidays)</f>
        <v>2</v>
      </c>
      <c r="M10094" s="27"/>
    </row>
    <row r="10095" spans="1:13" ht="30" customHeight="1" x14ac:dyDescent="0.3">
      <c r="A10095" s="27">
        <f t="shared" si="129"/>
        <v>5767</v>
      </c>
      <c r="B10095" s="31">
        <v>45323</v>
      </c>
      <c r="C10095" s="31">
        <v>45307</v>
      </c>
      <c r="D10095" s="19" t="s">
        <v>685</v>
      </c>
      <c r="E10095" s="19">
        <f>IF(ISBLANK(LeaveTracker[[#This Row],[Employee Name]]),"-----",VLOOKUP(LeaveTracker[[#This Row],[Employee Name]],'List of Employees'!$B$4:$H$767,7))</f>
        <v>0</v>
      </c>
      <c r="F10095" s="19" t="str">
        <f>IF(ISBLANK(LeaveTracker[[#This Row],[Employee Name]]),"-----",VLOOKUP(LeaveTracker[[#This Row],[Employee Name]],'List of Employees'!$B$4:$H$767,6))</f>
        <v>JOBCON</v>
      </c>
      <c r="G10095" s="24">
        <v>45306</v>
      </c>
      <c r="H10095" s="24">
        <v>45306</v>
      </c>
      <c r="I10095" s="19" t="s">
        <v>81</v>
      </c>
      <c r="K10095" s="57" t="str">
        <f ca="1">LeaveTracker[[#This Row],[Days]]&amp;" "&amp;LeaveTracker[[#This Row],[Type of Leave]]</f>
        <v>1 SL</v>
      </c>
      <c r="L10095" s="23">
        <f ca="1">NETWORKDAYS(LeaveTracker[[#This Row],[Start Date]],LeaveTracker[[#This Row],[End Date]],lstHolidays)</f>
        <v>1</v>
      </c>
      <c r="M10095" s="27"/>
    </row>
    <row r="10096" spans="1:13" ht="30" customHeight="1" x14ac:dyDescent="0.3">
      <c r="A10096" s="27">
        <f t="shared" si="129"/>
        <v>5768</v>
      </c>
      <c r="B10096" s="31">
        <v>45323</v>
      </c>
      <c r="C10096" s="31">
        <v>45313</v>
      </c>
      <c r="D10096" s="19" t="s">
        <v>254</v>
      </c>
      <c r="E10096" s="19" t="str">
        <f>IF(ISBLANK(LeaveTracker[[#This Row],[Employee Name]]),"-----",VLOOKUP(LeaveTracker[[#This Row],[Employee Name]],'List of Employees'!$B$4:$H$767,7))</f>
        <v>DA</v>
      </c>
      <c r="F10096" s="19" t="str">
        <f>IF(ISBLANK(LeaveTracker[[#This Row],[Employee Name]]),"-----",VLOOKUP(LeaveTracker[[#This Row],[Employee Name]],'List of Employees'!$B$4:$H$767,6))</f>
        <v>PERMANENT</v>
      </c>
      <c r="G10096" s="24">
        <v>45316</v>
      </c>
      <c r="H10096" s="24">
        <v>45316</v>
      </c>
      <c r="I10096" s="19" t="s">
        <v>297</v>
      </c>
      <c r="J10096" s="42" t="s">
        <v>1000</v>
      </c>
      <c r="K10096" s="57" t="str">
        <f ca="1">LeaveTracker[[#This Row],[Days]]&amp;" "&amp;LeaveTracker[[#This Row],[Type of Leave]]</f>
        <v>1 OTHER</v>
      </c>
      <c r="L10096" s="23">
        <f ca="1">NETWORKDAYS(LeaveTracker[[#This Row],[Start Date]],LeaveTracker[[#This Row],[End Date]],lstHolidays)</f>
        <v>1</v>
      </c>
      <c r="M10096" s="27"/>
    </row>
    <row r="10097" spans="1:13" ht="30" customHeight="1" x14ac:dyDescent="0.3">
      <c r="A10097" s="27">
        <f t="shared" si="129"/>
        <v>5769</v>
      </c>
      <c r="B10097" s="31">
        <v>45323</v>
      </c>
      <c r="C10097" s="31">
        <v>45313</v>
      </c>
      <c r="D10097" s="19" t="s">
        <v>573</v>
      </c>
      <c r="E10097" s="19" t="str">
        <f>IF(ISBLANK(LeaveTracker[[#This Row],[Employee Name]]),"-----",VLOOKUP(LeaveTracker[[#This Row],[Employee Name]],'List of Employees'!$B$4:$H$767,7))</f>
        <v>CCT</v>
      </c>
      <c r="F10097" s="19" t="str">
        <f>IF(ISBLANK(LeaveTracker[[#This Row],[Employee Name]]),"-----",VLOOKUP(LeaveTracker[[#This Row],[Employee Name]],'List of Employees'!$B$4:$H$767,6))</f>
        <v>PERMANENT</v>
      </c>
      <c r="G10097" s="24">
        <v>45310</v>
      </c>
      <c r="H10097" s="24">
        <v>45310</v>
      </c>
      <c r="I10097" s="19" t="s">
        <v>81</v>
      </c>
      <c r="K10097" s="57" t="str">
        <f ca="1">LeaveTracker[[#This Row],[Days]]&amp;" "&amp;LeaveTracker[[#This Row],[Type of Leave]]</f>
        <v>1 SL</v>
      </c>
      <c r="L10097" s="23">
        <f ca="1">NETWORKDAYS(LeaveTracker[[#This Row],[Start Date]],LeaveTracker[[#This Row],[End Date]],lstHolidays)</f>
        <v>1</v>
      </c>
      <c r="M10097" s="27"/>
    </row>
    <row r="10098" spans="1:13" ht="30" customHeight="1" x14ac:dyDescent="0.3">
      <c r="A10098" s="27">
        <f t="shared" si="129"/>
        <v>5770</v>
      </c>
      <c r="B10098" s="31">
        <v>45323</v>
      </c>
      <c r="C10098" s="31">
        <v>45306</v>
      </c>
      <c r="D10098" s="19" t="s">
        <v>1046</v>
      </c>
      <c r="E10098" s="19" t="str">
        <f>IF(ISBLANK(LeaveTracker[[#This Row],[Employee Name]]),"-----",VLOOKUP(LeaveTracker[[#This Row],[Employee Name]],'List of Employees'!$B$4:$H$767,7))</f>
        <v>PIO</v>
      </c>
      <c r="F10098" s="19" t="str">
        <f>IF(ISBLANK(LeaveTracker[[#This Row],[Employee Name]]),"-----",VLOOKUP(LeaveTracker[[#This Row],[Employee Name]],'List of Employees'!$B$4:$H$767,6))</f>
        <v>PERMANENT</v>
      </c>
      <c r="G10098" s="24">
        <v>45299</v>
      </c>
      <c r="H10098" s="24">
        <v>45301</v>
      </c>
      <c r="I10098" s="19" t="s">
        <v>297</v>
      </c>
      <c r="J10098" s="42" t="s">
        <v>1000</v>
      </c>
      <c r="K10098" s="57" t="str">
        <f ca="1">LeaveTracker[[#This Row],[Days]]&amp;" "&amp;LeaveTracker[[#This Row],[Type of Leave]]</f>
        <v>3 OTHER</v>
      </c>
      <c r="L10098" s="23">
        <f ca="1">NETWORKDAYS(LeaveTracker[[#This Row],[Start Date]],LeaveTracker[[#This Row],[End Date]],lstHolidays)</f>
        <v>3</v>
      </c>
      <c r="M10098" s="27"/>
    </row>
    <row r="10099" spans="1:13" ht="30" customHeight="1" x14ac:dyDescent="0.3">
      <c r="A10099" s="27">
        <f t="shared" si="129"/>
        <v>5771</v>
      </c>
      <c r="B10099" s="31">
        <v>45323</v>
      </c>
      <c r="C10099" s="31">
        <v>45306</v>
      </c>
      <c r="D10099" s="19" t="s">
        <v>1046</v>
      </c>
      <c r="E10099" s="19" t="str">
        <f>IF(ISBLANK(LeaveTracker[[#This Row],[Employee Name]]),"-----",VLOOKUP(LeaveTracker[[#This Row],[Employee Name]],'List of Employees'!$B$4:$H$767,7))</f>
        <v>PIO</v>
      </c>
      <c r="F10099" s="19" t="str">
        <f>IF(ISBLANK(LeaveTracker[[#This Row],[Employee Name]]),"-----",VLOOKUP(LeaveTracker[[#This Row],[Employee Name]],'List of Employees'!$B$4:$H$767,6))</f>
        <v>PERMANENT</v>
      </c>
      <c r="G10099" s="24">
        <v>45302</v>
      </c>
      <c r="H10099" s="24">
        <v>45303</v>
      </c>
      <c r="I10099" s="19" t="s">
        <v>81</v>
      </c>
      <c r="K10099" s="57" t="str">
        <f ca="1">LeaveTracker[[#This Row],[Days]]&amp;" "&amp;LeaveTracker[[#This Row],[Type of Leave]]</f>
        <v>2 SL</v>
      </c>
      <c r="L10099" s="23">
        <f ca="1">NETWORKDAYS(LeaveTracker[[#This Row],[Start Date]],LeaveTracker[[#This Row],[End Date]],lstHolidays)</f>
        <v>2</v>
      </c>
      <c r="M10099" s="27"/>
    </row>
    <row r="10100" spans="1:13" ht="30" customHeight="1" x14ac:dyDescent="0.3">
      <c r="A10100" s="27">
        <f t="shared" si="129"/>
        <v>5772</v>
      </c>
      <c r="B10100" s="31">
        <v>45323</v>
      </c>
      <c r="C10100" s="31">
        <v>45309</v>
      </c>
      <c r="D10100" s="19" t="s">
        <v>708</v>
      </c>
      <c r="E10100" s="19" t="str">
        <f>IF(ISBLANK(LeaveTracker[[#This Row],[Employee Name]]),"-----",VLOOKUP(LeaveTracker[[#This Row],[Employee Name]],'List of Employees'!$B$4:$H$767,7))</f>
        <v>CBO</v>
      </c>
      <c r="F10100" s="19" t="str">
        <f>IF(ISBLANK(LeaveTracker[[#This Row],[Employee Name]]),"-----",VLOOKUP(LeaveTracker[[#This Row],[Employee Name]],'List of Employees'!$B$4:$H$767,6))</f>
        <v>PERMANENT</v>
      </c>
      <c r="G10100" s="24">
        <v>45315</v>
      </c>
      <c r="H10100" s="24">
        <v>45315</v>
      </c>
      <c r="I10100" s="19" t="s">
        <v>297</v>
      </c>
      <c r="J10100" s="42" t="s">
        <v>1000</v>
      </c>
      <c r="K10100" s="57" t="str">
        <f ca="1">LeaveTracker[[#This Row],[Days]]&amp;" "&amp;LeaveTracker[[#This Row],[Type of Leave]]</f>
        <v>1 OTHER</v>
      </c>
      <c r="L10100" s="23">
        <f ca="1">NETWORKDAYS(LeaveTracker[[#This Row],[Start Date]],LeaveTracker[[#This Row],[End Date]],lstHolidays)</f>
        <v>1</v>
      </c>
      <c r="M10100" s="27"/>
    </row>
    <row r="10101" spans="1:13" ht="30" customHeight="1" x14ac:dyDescent="0.3">
      <c r="A10101" s="27">
        <f t="shared" si="129"/>
        <v>5773</v>
      </c>
      <c r="B10101" s="31">
        <v>45323</v>
      </c>
      <c r="C10101" s="31">
        <v>45302</v>
      </c>
      <c r="D10101" s="19" t="s">
        <v>157</v>
      </c>
      <c r="E10101" s="19" t="str">
        <f>IF(ISBLANK(LeaveTracker[[#This Row],[Employee Name]]),"-----",VLOOKUP(LeaveTracker[[#This Row],[Employee Name]],'List of Employees'!$B$4:$H$767,7))</f>
        <v>PIO</v>
      </c>
      <c r="F10101" s="19" t="str">
        <f>IF(ISBLANK(LeaveTracker[[#This Row],[Employee Name]]),"-----",VLOOKUP(LeaveTracker[[#This Row],[Employee Name]],'List of Employees'!$B$4:$H$767,6))</f>
        <v>PERMANENT</v>
      </c>
      <c r="G10101" s="24">
        <v>45313</v>
      </c>
      <c r="H10101" s="24">
        <v>45313</v>
      </c>
      <c r="I10101" s="19" t="s">
        <v>297</v>
      </c>
      <c r="J10101" s="42" t="s">
        <v>1000</v>
      </c>
      <c r="K10101" s="57" t="str">
        <f ca="1">LeaveTracker[[#This Row],[Days]]&amp;" "&amp;LeaveTracker[[#This Row],[Type of Leave]]</f>
        <v>1 OTHER</v>
      </c>
      <c r="L10101" s="23">
        <f ca="1">NETWORKDAYS(LeaveTracker[[#This Row],[Start Date]],LeaveTracker[[#This Row],[End Date]],lstHolidays)</f>
        <v>1</v>
      </c>
      <c r="M10101" s="27"/>
    </row>
    <row r="10102" spans="1:13" ht="30" customHeight="1" x14ac:dyDescent="0.3">
      <c r="A10102" s="27">
        <f t="shared" si="129"/>
        <v>5774</v>
      </c>
      <c r="B10102" s="31">
        <v>45323</v>
      </c>
      <c r="C10102" s="31">
        <v>45310</v>
      </c>
      <c r="D10102" s="19" t="s">
        <v>1798</v>
      </c>
      <c r="E10102" s="19" t="str">
        <f>IF(ISBLANK(LeaveTracker[[#This Row],[Employee Name]]),"-----",VLOOKUP(LeaveTracker[[#This Row],[Employee Name]],'List of Employees'!$B$4:$H$767,7))</f>
        <v>CSWDO</v>
      </c>
      <c r="F10102" s="19" t="str">
        <f>IF(ISBLANK(LeaveTracker[[#This Row],[Employee Name]]),"-----",VLOOKUP(LeaveTracker[[#This Row],[Employee Name]],'List of Employees'!$B$4:$H$767,6))</f>
        <v>PERMANENT</v>
      </c>
      <c r="G10102" s="24">
        <v>45317</v>
      </c>
      <c r="H10102" s="24">
        <v>45317</v>
      </c>
      <c r="I10102" s="19" t="s">
        <v>297</v>
      </c>
      <c r="J10102" s="42" t="s">
        <v>273</v>
      </c>
      <c r="K10102" s="57" t="str">
        <f ca="1">LeaveTracker[[#This Row],[Days]]&amp;" "&amp;LeaveTracker[[#This Row],[Type of Leave]]</f>
        <v>1 OTHER</v>
      </c>
      <c r="L10102" s="23">
        <f ca="1">NETWORKDAYS(LeaveTracker[[#This Row],[Start Date]],LeaveTracker[[#This Row],[End Date]],lstHolidays)</f>
        <v>1</v>
      </c>
      <c r="M10102" s="27"/>
    </row>
    <row r="10103" spans="1:13" ht="30" customHeight="1" x14ac:dyDescent="0.3">
      <c r="A10103" s="27">
        <f t="shared" si="129"/>
        <v>5775</v>
      </c>
      <c r="B10103" s="31">
        <v>45323</v>
      </c>
      <c r="C10103" s="31">
        <v>45310</v>
      </c>
      <c r="D10103" s="19" t="s">
        <v>2662</v>
      </c>
      <c r="E10103" s="19" t="str">
        <f>IF(ISBLANK(LeaveTracker[[#This Row],[Employee Name]]),"-----",VLOOKUP(LeaveTracker[[#This Row],[Employee Name]],'List of Employees'!$B$4:$H$767,7))</f>
        <v>PICNIC GROVE</v>
      </c>
      <c r="F10103" s="19" t="str">
        <f>IF(ISBLANK(LeaveTracker[[#This Row],[Employee Name]]),"-----",VLOOKUP(LeaveTracker[[#This Row],[Employee Name]],'List of Employees'!$B$4:$H$767,6))</f>
        <v>CASUAL</v>
      </c>
      <c r="G10103" s="24">
        <v>45322</v>
      </c>
      <c r="H10103" s="24">
        <v>45322</v>
      </c>
      <c r="I10103" s="19" t="s">
        <v>297</v>
      </c>
      <c r="J10103" s="42" t="s">
        <v>1000</v>
      </c>
      <c r="K10103" s="57" t="str">
        <f ca="1">LeaveTracker[[#This Row],[Days]]&amp;" "&amp;LeaveTracker[[#This Row],[Type of Leave]]</f>
        <v>1 OTHER</v>
      </c>
      <c r="L10103" s="23">
        <f ca="1">NETWORKDAYS(LeaveTracker[[#This Row],[Start Date]],LeaveTracker[[#This Row],[End Date]],lstHolidays)</f>
        <v>1</v>
      </c>
      <c r="M10103" s="27"/>
    </row>
    <row r="10104" spans="1:13" ht="30" customHeight="1" x14ac:dyDescent="0.3">
      <c r="A10104" s="27">
        <f t="shared" si="129"/>
        <v>5776</v>
      </c>
      <c r="B10104" s="31">
        <v>45323</v>
      </c>
      <c r="C10104" s="31">
        <v>45310</v>
      </c>
      <c r="D10104" s="19" t="s">
        <v>237</v>
      </c>
      <c r="E10104" s="19" t="str">
        <f>IF(ISBLANK(LeaveTracker[[#This Row],[Employee Name]]),"-----",VLOOKUP(LeaveTracker[[#This Row],[Employee Name]],'List of Employees'!$B$4:$H$767,7))</f>
        <v>CSWDO</v>
      </c>
      <c r="F10104" s="19" t="str">
        <f>IF(ISBLANK(LeaveTracker[[#This Row],[Employee Name]]),"-----",VLOOKUP(LeaveTracker[[#This Row],[Employee Name]],'List of Employees'!$B$4:$H$767,6))</f>
        <v>PERMANENT</v>
      </c>
      <c r="G10104" s="24">
        <v>45302</v>
      </c>
      <c r="H10104" s="24">
        <v>45302</v>
      </c>
      <c r="I10104" s="19" t="s">
        <v>81</v>
      </c>
      <c r="K10104" s="57" t="str">
        <f ca="1">LeaveTracker[[#This Row],[Days]]&amp;" "&amp;LeaveTracker[[#This Row],[Type of Leave]]</f>
        <v>1 SL</v>
      </c>
      <c r="L10104" s="23">
        <f ca="1">NETWORKDAYS(LeaveTracker[[#This Row],[Start Date]],LeaveTracker[[#This Row],[End Date]],lstHolidays)</f>
        <v>1</v>
      </c>
      <c r="M10104" s="27"/>
    </row>
    <row r="10105" spans="1:13" ht="30" customHeight="1" x14ac:dyDescent="0.3">
      <c r="A10105" s="27">
        <f t="shared" si="129"/>
        <v>5777</v>
      </c>
      <c r="B10105" s="31">
        <v>45323</v>
      </c>
      <c r="C10105" s="31">
        <v>45310</v>
      </c>
      <c r="D10105" s="19" t="s">
        <v>1932</v>
      </c>
      <c r="E10105" s="19" t="str">
        <f>IF(ISBLANK(LeaveTracker[[#This Row],[Employee Name]]),"-----",VLOOKUP(LeaveTracker[[#This Row],[Employee Name]],'List of Employees'!$B$4:$H$767,7))</f>
        <v>CSWDO</v>
      </c>
      <c r="F10105" s="19" t="str">
        <f>IF(ISBLANK(LeaveTracker[[#This Row],[Employee Name]]),"-----",VLOOKUP(LeaveTracker[[#This Row],[Employee Name]],'List of Employees'!$B$4:$H$767,6))</f>
        <v>CASUAL</v>
      </c>
      <c r="G10105" s="24">
        <v>45309</v>
      </c>
      <c r="H10105" s="24">
        <v>45309</v>
      </c>
      <c r="I10105" s="19" t="s">
        <v>81</v>
      </c>
      <c r="K10105" s="57" t="str">
        <f ca="1">LeaveTracker[[#This Row],[Days]]&amp;" "&amp;LeaveTracker[[#This Row],[Type of Leave]]</f>
        <v>1 SL</v>
      </c>
      <c r="L10105" s="23">
        <f ca="1">NETWORKDAYS(LeaveTracker[[#This Row],[Start Date]],LeaveTracker[[#This Row],[End Date]],lstHolidays)</f>
        <v>1</v>
      </c>
      <c r="M10105" s="27"/>
    </row>
    <row r="10106" spans="1:13" ht="30" customHeight="1" x14ac:dyDescent="0.3">
      <c r="A10106" s="27">
        <f t="shared" si="129"/>
        <v>5778</v>
      </c>
      <c r="B10106" s="31">
        <v>45323</v>
      </c>
      <c r="C10106" s="31">
        <v>45310</v>
      </c>
      <c r="D10106" s="19" t="s">
        <v>1800</v>
      </c>
      <c r="E10106" s="19" t="str">
        <f>IF(ISBLANK(LeaveTracker[[#This Row],[Employee Name]]),"-----",VLOOKUP(LeaveTracker[[#This Row],[Employee Name]],'List of Employees'!$B$4:$H$767,7))</f>
        <v>CSWDO</v>
      </c>
      <c r="F10106" s="19" t="str">
        <f>IF(ISBLANK(LeaveTracker[[#This Row],[Employee Name]]),"-----",VLOOKUP(LeaveTracker[[#This Row],[Employee Name]],'List of Employees'!$B$4:$H$767,6))</f>
        <v>CASUAL</v>
      </c>
      <c r="G10106" s="24">
        <v>45302</v>
      </c>
      <c r="H10106" s="24">
        <v>45302</v>
      </c>
      <c r="I10106" s="19" t="s">
        <v>81</v>
      </c>
      <c r="K10106" s="57" t="str">
        <f ca="1">LeaveTracker[[#This Row],[Days]]&amp;" "&amp;LeaveTracker[[#This Row],[Type of Leave]]</f>
        <v>1 SL</v>
      </c>
      <c r="L10106" s="23">
        <f ca="1">NETWORKDAYS(LeaveTracker[[#This Row],[Start Date]],LeaveTracker[[#This Row],[End Date]],lstHolidays)</f>
        <v>1</v>
      </c>
      <c r="M10106" s="27"/>
    </row>
    <row r="10107" spans="1:13" ht="30" customHeight="1" x14ac:dyDescent="0.3">
      <c r="A10107" s="27">
        <v>5778</v>
      </c>
      <c r="B10107" s="31">
        <v>45323</v>
      </c>
      <c r="C10107" s="31">
        <v>45310</v>
      </c>
      <c r="D10107" s="19" t="s">
        <v>1800</v>
      </c>
      <c r="E10107" s="19" t="str">
        <f>IF(ISBLANK(LeaveTracker[[#This Row],[Employee Name]]),"-----",VLOOKUP(LeaveTracker[[#This Row],[Employee Name]],'List of Employees'!$B$4:$H$767,7))</f>
        <v>CSWDO</v>
      </c>
      <c r="F10107" s="19" t="str">
        <f>IF(ISBLANK(LeaveTracker[[#This Row],[Employee Name]]),"-----",VLOOKUP(LeaveTracker[[#This Row],[Employee Name]],'List of Employees'!$B$4:$H$767,6))</f>
        <v>CASUAL</v>
      </c>
      <c r="G10107" s="24">
        <v>45307</v>
      </c>
      <c r="H10107" s="24">
        <v>45308</v>
      </c>
      <c r="I10107" s="19" t="s">
        <v>81</v>
      </c>
      <c r="K10107" s="57" t="str">
        <f ca="1">LeaveTracker[[#This Row],[Days]]&amp;" "&amp;LeaveTracker[[#This Row],[Type of Leave]]</f>
        <v>2 SL</v>
      </c>
      <c r="L10107" s="23">
        <f ca="1">NETWORKDAYS(LeaveTracker[[#This Row],[Start Date]],LeaveTracker[[#This Row],[End Date]],lstHolidays)</f>
        <v>2</v>
      </c>
      <c r="M10107" s="27"/>
    </row>
    <row r="10108" spans="1:13" ht="30" customHeight="1" x14ac:dyDescent="0.3">
      <c r="A10108" s="27">
        <f t="shared" si="129"/>
        <v>5779</v>
      </c>
      <c r="B10108" s="31">
        <v>45324</v>
      </c>
      <c r="C10108" s="31">
        <v>45322</v>
      </c>
      <c r="D10108" s="19" t="s">
        <v>795</v>
      </c>
      <c r="E10108" s="19" t="str">
        <f>IF(ISBLANK(LeaveTracker[[#This Row],[Employee Name]]),"-----",VLOOKUP(LeaveTracker[[#This Row],[Employee Name]],'List of Employees'!$B$4:$H$767,7))</f>
        <v>ONT</v>
      </c>
      <c r="F10108" s="19" t="str">
        <f>IF(ISBLANK(LeaveTracker[[#This Row],[Employee Name]]),"-----",VLOOKUP(LeaveTracker[[#This Row],[Employee Name]],'List of Employees'!$B$4:$H$767,6))</f>
        <v>PERMANENT</v>
      </c>
      <c r="G10108" s="24">
        <v>45320</v>
      </c>
      <c r="H10108" s="24">
        <v>45321</v>
      </c>
      <c r="I10108" s="19" t="s">
        <v>297</v>
      </c>
      <c r="J10108" s="42" t="s">
        <v>1000</v>
      </c>
      <c r="K10108" s="57" t="str">
        <f ca="1">LeaveTracker[[#This Row],[Days]]&amp;" "&amp;LeaveTracker[[#This Row],[Type of Leave]]</f>
        <v>2 OTHER</v>
      </c>
      <c r="L10108" s="23">
        <f ca="1">NETWORKDAYS(LeaveTracker[[#This Row],[Start Date]],LeaveTracker[[#This Row],[End Date]],lstHolidays)</f>
        <v>2</v>
      </c>
      <c r="M10108" s="27"/>
    </row>
    <row r="10109" spans="1:13" ht="30" customHeight="1" x14ac:dyDescent="0.3">
      <c r="A10109" s="27">
        <f t="shared" si="129"/>
        <v>5780</v>
      </c>
      <c r="B10109" s="31">
        <v>45324</v>
      </c>
      <c r="C10109" s="31">
        <v>45323</v>
      </c>
      <c r="D10109" s="19" t="s">
        <v>472</v>
      </c>
      <c r="E10109" s="19" t="str">
        <f>IF(ISBLANK(LeaveTracker[[#This Row],[Employee Name]]),"-----",VLOOKUP(LeaveTracker[[#This Row],[Employee Name]],'List of Employees'!$B$4:$H$767,7))</f>
        <v>PIO</v>
      </c>
      <c r="F10109" s="19" t="str">
        <f>IF(ISBLANK(LeaveTracker[[#This Row],[Employee Name]]),"-----",VLOOKUP(LeaveTracker[[#This Row],[Employee Name]],'List of Employees'!$B$4:$H$767,6))</f>
        <v>PERMANENT</v>
      </c>
      <c r="G10109" s="24">
        <v>45321</v>
      </c>
      <c r="H10109" s="24">
        <v>45321</v>
      </c>
      <c r="I10109" s="19" t="s">
        <v>81</v>
      </c>
      <c r="K10109" s="57" t="str">
        <f ca="1">LeaveTracker[[#This Row],[Days]]&amp;" "&amp;LeaveTracker[[#This Row],[Type of Leave]]</f>
        <v>1 SL</v>
      </c>
      <c r="L10109" s="23">
        <f ca="1">NETWORKDAYS(LeaveTracker[[#This Row],[Start Date]],LeaveTracker[[#This Row],[End Date]],lstHolidays)</f>
        <v>1</v>
      </c>
      <c r="M10109" s="27"/>
    </row>
    <row r="10110" spans="1:13" ht="30" customHeight="1" x14ac:dyDescent="0.3">
      <c r="A10110" s="27">
        <f t="shared" si="129"/>
        <v>5781</v>
      </c>
      <c r="B10110" s="31">
        <v>45324</v>
      </c>
      <c r="C10110" s="31">
        <v>45320</v>
      </c>
      <c r="D10110" s="19" t="s">
        <v>2104</v>
      </c>
      <c r="E10110" s="19" t="str">
        <f>IF(ISBLANK(LeaveTracker[[#This Row],[Employee Name]]),"-----",VLOOKUP(LeaveTracker[[#This Row],[Employee Name]],'List of Employees'!$B$4:$H$767,7))</f>
        <v>CEO</v>
      </c>
      <c r="F10110" s="19" t="str">
        <f>IF(ISBLANK(LeaveTracker[[#This Row],[Employee Name]]),"-----",VLOOKUP(LeaveTracker[[#This Row],[Employee Name]],'List of Employees'!$B$4:$H$767,6))</f>
        <v>CASUAL</v>
      </c>
      <c r="G10110" s="24">
        <v>45315</v>
      </c>
      <c r="H10110" s="24">
        <v>45315</v>
      </c>
      <c r="I10110" s="19" t="s">
        <v>297</v>
      </c>
      <c r="J10110" s="42" t="s">
        <v>1000</v>
      </c>
      <c r="K10110" s="57" t="str">
        <f ca="1">LeaveTracker[[#This Row],[Days]]&amp;" "&amp;LeaveTracker[[#This Row],[Type of Leave]]</f>
        <v>1 OTHER</v>
      </c>
      <c r="L10110" s="23">
        <f ca="1">NETWORKDAYS(LeaveTracker[[#This Row],[Start Date]],LeaveTracker[[#This Row],[End Date]],lstHolidays)</f>
        <v>1</v>
      </c>
      <c r="M10110" s="27"/>
    </row>
    <row r="10111" spans="1:13" ht="30" customHeight="1" x14ac:dyDescent="0.3">
      <c r="A10111" s="27">
        <f t="shared" ref="A10111:A10175" si="130">A10110+1</f>
        <v>5782</v>
      </c>
      <c r="B10111" s="31">
        <v>45324</v>
      </c>
      <c r="C10111" s="31">
        <v>45320</v>
      </c>
      <c r="D10111" s="19" t="s">
        <v>2104</v>
      </c>
      <c r="E10111" s="19" t="str">
        <f>IF(ISBLANK(LeaveTracker[[#This Row],[Employee Name]]),"-----",VLOOKUP(LeaveTracker[[#This Row],[Employee Name]],'List of Employees'!$B$4:$H$767,7))</f>
        <v>CEO</v>
      </c>
      <c r="F10111" s="19" t="str">
        <f>IF(ISBLANK(LeaveTracker[[#This Row],[Employee Name]]),"-----",VLOOKUP(LeaveTracker[[#This Row],[Employee Name]],'List of Employees'!$B$4:$H$767,6))</f>
        <v>CASUAL</v>
      </c>
      <c r="G10111" s="24">
        <v>45316</v>
      </c>
      <c r="H10111" s="24">
        <v>45317</v>
      </c>
      <c r="I10111" s="19" t="s">
        <v>81</v>
      </c>
      <c r="K10111" s="57" t="str">
        <f ca="1">LeaveTracker[[#This Row],[Days]]&amp;" "&amp;LeaveTracker[[#This Row],[Type of Leave]]</f>
        <v>2 SL</v>
      </c>
      <c r="L10111" s="23">
        <f ca="1">NETWORKDAYS(LeaveTracker[[#This Row],[Start Date]],LeaveTracker[[#This Row],[End Date]],lstHolidays)</f>
        <v>2</v>
      </c>
      <c r="M10111" s="27"/>
    </row>
    <row r="10112" spans="1:13" ht="30" customHeight="1" x14ac:dyDescent="0.3">
      <c r="A10112" s="27">
        <f t="shared" si="130"/>
        <v>5783</v>
      </c>
      <c r="B10112" s="31">
        <v>45324</v>
      </c>
      <c r="C10112" s="31">
        <v>45321</v>
      </c>
      <c r="D10112" s="19" t="s">
        <v>875</v>
      </c>
      <c r="E10112" s="19" t="str">
        <f>IF(ISBLANK(LeaveTracker[[#This Row],[Employee Name]]),"-----",VLOOKUP(LeaveTracker[[#This Row],[Employee Name]],'List of Employees'!$B$4:$H$767,7))</f>
        <v>GSO</v>
      </c>
      <c r="F10112" s="19" t="str">
        <f>IF(ISBLANK(LeaveTracker[[#This Row],[Employee Name]]),"-----",VLOOKUP(LeaveTracker[[#This Row],[Employee Name]],'List of Employees'!$B$4:$H$767,6))</f>
        <v>PERMANENT</v>
      </c>
      <c r="G10112" s="24">
        <v>45320</v>
      </c>
      <c r="H10112" s="24">
        <v>45320</v>
      </c>
      <c r="I10112" s="19" t="s">
        <v>81</v>
      </c>
      <c r="K10112" s="57" t="str">
        <f ca="1">LeaveTracker[[#This Row],[Days]]&amp;" "&amp;LeaveTracker[[#This Row],[Type of Leave]]</f>
        <v>1 SL</v>
      </c>
      <c r="L10112" s="23">
        <f ca="1">NETWORKDAYS(LeaveTracker[[#This Row],[Start Date]],LeaveTracker[[#This Row],[End Date]],lstHolidays)</f>
        <v>1</v>
      </c>
      <c r="M10112" s="27"/>
    </row>
    <row r="10113" spans="1:13" ht="30" customHeight="1" x14ac:dyDescent="0.3">
      <c r="A10113" s="27">
        <f t="shared" si="130"/>
        <v>5784</v>
      </c>
      <c r="B10113" s="31">
        <v>45324</v>
      </c>
      <c r="C10113" s="31">
        <v>45320</v>
      </c>
      <c r="D10113" s="19" t="s">
        <v>2223</v>
      </c>
      <c r="E10113" s="19" t="str">
        <f>IF(ISBLANK(LeaveTracker[[#This Row],[Employee Name]]),"-----",VLOOKUP(LeaveTracker[[#This Row],[Employee Name]],'List of Employees'!$B$4:$H$767,7))</f>
        <v>CHO</v>
      </c>
      <c r="F10113" s="19" t="str">
        <f>IF(ISBLANK(LeaveTracker[[#This Row],[Employee Name]]),"-----",VLOOKUP(LeaveTracker[[#This Row],[Employee Name]],'List of Employees'!$B$4:$H$767,6))</f>
        <v>PERMANENT</v>
      </c>
      <c r="G10113" s="24">
        <v>45317</v>
      </c>
      <c r="H10113" s="24">
        <v>45317</v>
      </c>
      <c r="I10113" s="19" t="s">
        <v>81</v>
      </c>
      <c r="K10113" s="57" t="str">
        <f ca="1">LeaveTracker[[#This Row],[Days]]&amp;" "&amp;LeaveTracker[[#This Row],[Type of Leave]]</f>
        <v>1 SL</v>
      </c>
      <c r="L10113" s="23">
        <f ca="1">NETWORKDAYS(LeaveTracker[[#This Row],[Start Date]],LeaveTracker[[#This Row],[End Date]],lstHolidays)</f>
        <v>1</v>
      </c>
      <c r="M10113" s="27"/>
    </row>
    <row r="10114" spans="1:13" ht="30" customHeight="1" x14ac:dyDescent="0.3">
      <c r="A10114" s="27">
        <f t="shared" si="130"/>
        <v>5785</v>
      </c>
      <c r="B10114" s="31">
        <v>45324</v>
      </c>
      <c r="C10114" s="31">
        <v>45319</v>
      </c>
      <c r="D10114" s="19" t="s">
        <v>1820</v>
      </c>
      <c r="E10114" s="19" t="str">
        <f>IF(ISBLANK(LeaveTracker[[#This Row],[Employee Name]]),"-----",VLOOKUP(LeaveTracker[[#This Row],[Employee Name]],'List of Employees'!$B$4:$H$767,7))</f>
        <v>SP</v>
      </c>
      <c r="F10114" s="19" t="str">
        <f>IF(ISBLANK(LeaveTracker[[#This Row],[Employee Name]]),"-----",VLOOKUP(LeaveTracker[[#This Row],[Employee Name]],'List of Employees'!$B$4:$H$767,6))</f>
        <v>CASUAL</v>
      </c>
      <c r="G10114" s="24">
        <v>45322</v>
      </c>
      <c r="H10114" s="24">
        <v>45323</v>
      </c>
      <c r="I10114" s="19" t="s">
        <v>82</v>
      </c>
      <c r="K10114" s="57" t="str">
        <f ca="1">LeaveTracker[[#This Row],[Days]]&amp;" "&amp;LeaveTracker[[#This Row],[Type of Leave]]</f>
        <v>2 VL</v>
      </c>
      <c r="L10114" s="23">
        <f ca="1">NETWORKDAYS(LeaveTracker[[#This Row],[Start Date]],LeaveTracker[[#This Row],[End Date]],lstHolidays)</f>
        <v>2</v>
      </c>
      <c r="M10114" s="27"/>
    </row>
    <row r="10115" spans="1:13" ht="30" customHeight="1" x14ac:dyDescent="0.3">
      <c r="A10115" s="27">
        <f t="shared" si="130"/>
        <v>5786</v>
      </c>
      <c r="B10115" s="31">
        <v>45324</v>
      </c>
      <c r="C10115" s="31">
        <v>45320</v>
      </c>
      <c r="D10115" s="19" t="s">
        <v>1800</v>
      </c>
      <c r="E10115" s="19" t="str">
        <f>IF(ISBLANK(LeaveTracker[[#This Row],[Employee Name]]),"-----",VLOOKUP(LeaveTracker[[#This Row],[Employee Name]],'List of Employees'!$B$4:$H$767,7))</f>
        <v>CSWDO</v>
      </c>
      <c r="F10115" s="19" t="str">
        <f>IF(ISBLANK(LeaveTracker[[#This Row],[Employee Name]]),"-----",VLOOKUP(LeaveTracker[[#This Row],[Employee Name]],'List of Employees'!$B$4:$H$767,6))</f>
        <v>CASUAL</v>
      </c>
      <c r="G10115" s="24">
        <v>45329</v>
      </c>
      <c r="H10115" s="24">
        <v>45329</v>
      </c>
      <c r="I10115" s="19" t="s">
        <v>297</v>
      </c>
      <c r="J10115" s="42" t="s">
        <v>1000</v>
      </c>
      <c r="K10115" s="57" t="str">
        <f ca="1">LeaveTracker[[#This Row],[Days]]&amp;" "&amp;LeaveTracker[[#This Row],[Type of Leave]]</f>
        <v>1 OTHER</v>
      </c>
      <c r="L10115" s="23">
        <f ca="1">NETWORKDAYS(LeaveTracker[[#This Row],[Start Date]],LeaveTracker[[#This Row],[End Date]],lstHolidays)</f>
        <v>1</v>
      </c>
      <c r="M10115" s="27"/>
    </row>
    <row r="10116" spans="1:13" ht="30" customHeight="1" x14ac:dyDescent="0.3">
      <c r="A10116" s="27">
        <f t="shared" si="130"/>
        <v>5787</v>
      </c>
      <c r="B10116" s="31">
        <v>45324</v>
      </c>
      <c r="C10116" s="31">
        <v>45320</v>
      </c>
      <c r="D10116" s="19" t="s">
        <v>690</v>
      </c>
      <c r="E10116" s="19" t="str">
        <f>IF(ISBLANK(LeaveTracker[[#This Row],[Employee Name]]),"-----",VLOOKUP(LeaveTracker[[#This Row],[Employee Name]],'List of Employees'!$B$4:$H$767,7))</f>
        <v>VMO</v>
      </c>
      <c r="F10116" s="19" t="str">
        <f>IF(ISBLANK(LeaveTracker[[#This Row],[Employee Name]]),"-----",VLOOKUP(LeaveTracker[[#This Row],[Employee Name]],'List of Employees'!$B$4:$H$767,6))</f>
        <v>PERMANENT</v>
      </c>
      <c r="G10116" s="24">
        <v>45323</v>
      </c>
      <c r="H10116" s="24">
        <v>45324</v>
      </c>
      <c r="I10116" s="19" t="s">
        <v>297</v>
      </c>
      <c r="J10116" s="42" t="s">
        <v>1000</v>
      </c>
      <c r="K10116" s="57" t="str">
        <f ca="1">LeaveTracker[[#This Row],[Days]]&amp;" "&amp;LeaveTracker[[#This Row],[Type of Leave]]</f>
        <v>2 OTHER</v>
      </c>
      <c r="L10116" s="23">
        <f ca="1">NETWORKDAYS(LeaveTracker[[#This Row],[Start Date]],LeaveTracker[[#This Row],[End Date]],lstHolidays)</f>
        <v>2</v>
      </c>
      <c r="M10116" s="27"/>
    </row>
    <row r="10117" spans="1:13" ht="30" customHeight="1" x14ac:dyDescent="0.3">
      <c r="A10117" s="27">
        <f t="shared" si="130"/>
        <v>5788</v>
      </c>
      <c r="B10117" s="31">
        <v>45324</v>
      </c>
      <c r="C10117" s="31">
        <v>45322</v>
      </c>
      <c r="D10117" s="19" t="s">
        <v>2122</v>
      </c>
      <c r="E10117" s="19" t="str">
        <f>IF(ISBLANK(LeaveTracker[[#This Row],[Employee Name]]),"-----",VLOOKUP(LeaveTracker[[#This Row],[Employee Name]],'List of Employees'!$B$4:$H$767,7))</f>
        <v>DA</v>
      </c>
      <c r="F10117" s="19" t="str">
        <f>IF(ISBLANK(LeaveTracker[[#This Row],[Employee Name]]),"-----",VLOOKUP(LeaveTracker[[#This Row],[Employee Name]],'List of Employees'!$B$4:$H$767,6))</f>
        <v>CASUAL</v>
      </c>
      <c r="G10117" s="24">
        <v>45321</v>
      </c>
      <c r="H10117" s="24">
        <v>45321</v>
      </c>
      <c r="I10117" s="19" t="s">
        <v>81</v>
      </c>
      <c r="K10117" s="57" t="str">
        <f ca="1">LeaveTracker[[#This Row],[Days]]&amp;" "&amp;LeaveTracker[[#This Row],[Type of Leave]]</f>
        <v>1 SL</v>
      </c>
      <c r="L10117" s="23">
        <f ca="1">NETWORKDAYS(LeaveTracker[[#This Row],[Start Date]],LeaveTracker[[#This Row],[End Date]],lstHolidays)</f>
        <v>1</v>
      </c>
      <c r="M10117" s="27"/>
    </row>
    <row r="10118" spans="1:13" ht="30" customHeight="1" x14ac:dyDescent="0.3">
      <c r="A10118" s="27">
        <f t="shared" si="130"/>
        <v>5789</v>
      </c>
      <c r="B10118" s="31">
        <v>45324</v>
      </c>
      <c r="C10118" s="31">
        <v>45309</v>
      </c>
      <c r="D10118" s="19" t="s">
        <v>1100</v>
      </c>
      <c r="E10118" s="19" t="str">
        <f>IF(ISBLANK(LeaveTracker[[#This Row],[Employee Name]]),"-----",VLOOKUP(LeaveTracker[[#This Row],[Employee Name]],'List of Employees'!$B$4:$H$767,7))</f>
        <v>CPDO</v>
      </c>
      <c r="F10118" s="19" t="str">
        <f>IF(ISBLANK(LeaveTracker[[#This Row],[Employee Name]]),"-----",VLOOKUP(LeaveTracker[[#This Row],[Employee Name]],'List of Employees'!$B$4:$H$767,6))</f>
        <v>PERMANENT</v>
      </c>
      <c r="G10118" s="24">
        <v>45307</v>
      </c>
      <c r="H10118" s="24">
        <v>45307</v>
      </c>
      <c r="I10118" s="19" t="s">
        <v>81</v>
      </c>
      <c r="K10118" s="57" t="str">
        <f ca="1">LeaveTracker[[#This Row],[Days]]&amp;" "&amp;LeaveTracker[[#This Row],[Type of Leave]]</f>
        <v>1 SL</v>
      </c>
      <c r="L10118" s="23">
        <f ca="1">NETWORKDAYS(LeaveTracker[[#This Row],[Start Date]],LeaveTracker[[#This Row],[End Date]],lstHolidays)</f>
        <v>1</v>
      </c>
      <c r="M10118" s="27"/>
    </row>
    <row r="10119" spans="1:13" ht="30" customHeight="1" x14ac:dyDescent="0.3">
      <c r="A10119" s="27">
        <f t="shared" si="130"/>
        <v>5790</v>
      </c>
      <c r="B10119" s="31">
        <v>45324</v>
      </c>
      <c r="C10119" s="31">
        <v>45316</v>
      </c>
      <c r="D10119" s="19" t="s">
        <v>1100</v>
      </c>
      <c r="E10119" s="19" t="str">
        <f>IF(ISBLANK(LeaveTracker[[#This Row],[Employee Name]]),"-----",VLOOKUP(LeaveTracker[[#This Row],[Employee Name]],'List of Employees'!$B$4:$H$767,7))</f>
        <v>CPDO</v>
      </c>
      <c r="F10119" s="19" t="str">
        <f>IF(ISBLANK(LeaveTracker[[#This Row],[Employee Name]]),"-----",VLOOKUP(LeaveTracker[[#This Row],[Employee Name]],'List of Employees'!$B$4:$H$767,6))</f>
        <v>PERMANENT</v>
      </c>
      <c r="G10119" s="24">
        <v>45315</v>
      </c>
      <c r="H10119" s="24">
        <v>45315</v>
      </c>
      <c r="I10119" s="19" t="s">
        <v>81</v>
      </c>
      <c r="K10119" s="57" t="str">
        <f ca="1">LeaveTracker[[#This Row],[Days]]&amp;" "&amp;LeaveTracker[[#This Row],[Type of Leave]]</f>
        <v>1 SL</v>
      </c>
      <c r="L10119" s="23">
        <f ca="1">NETWORKDAYS(LeaveTracker[[#This Row],[Start Date]],LeaveTracker[[#This Row],[End Date]],lstHolidays)</f>
        <v>1</v>
      </c>
      <c r="M10119" s="27"/>
    </row>
    <row r="10120" spans="1:13" ht="30" customHeight="1" x14ac:dyDescent="0.3">
      <c r="A10120" s="27">
        <f t="shared" si="130"/>
        <v>5791</v>
      </c>
      <c r="B10120" s="31">
        <v>45324</v>
      </c>
      <c r="C10120" s="31">
        <v>45321</v>
      </c>
      <c r="D10120" s="19" t="s">
        <v>1866</v>
      </c>
      <c r="E10120" s="19" t="str">
        <f>IF(ISBLANK(LeaveTracker[[#This Row],[Employee Name]]),"-----",VLOOKUP(LeaveTracker[[#This Row],[Employee Name]],'List of Employees'!$B$4:$H$767,7))</f>
        <v>CEO</v>
      </c>
      <c r="F10120" s="19" t="str">
        <f>IF(ISBLANK(LeaveTracker[[#This Row],[Employee Name]]),"-----",VLOOKUP(LeaveTracker[[#This Row],[Employee Name]],'List of Employees'!$B$4:$H$767,6))</f>
        <v>CASUAL</v>
      </c>
      <c r="G10120" s="24">
        <v>45320</v>
      </c>
      <c r="H10120" s="24">
        <v>45320</v>
      </c>
      <c r="I10120" s="19" t="s">
        <v>297</v>
      </c>
      <c r="J10120" s="42" t="s">
        <v>1000</v>
      </c>
      <c r="K10120" s="57" t="str">
        <f ca="1">LeaveTracker[[#This Row],[Days]]&amp;" "&amp;LeaveTracker[[#This Row],[Type of Leave]]</f>
        <v>1 OTHER</v>
      </c>
      <c r="L10120" s="23">
        <f ca="1">NETWORKDAYS(LeaveTracker[[#This Row],[Start Date]],LeaveTracker[[#This Row],[End Date]],lstHolidays)</f>
        <v>1</v>
      </c>
      <c r="M10120" s="27"/>
    </row>
    <row r="10121" spans="1:13" ht="30" customHeight="1" x14ac:dyDescent="0.3">
      <c r="A10121" s="27">
        <f t="shared" si="130"/>
        <v>5792</v>
      </c>
      <c r="B10121" s="31">
        <v>45324</v>
      </c>
      <c r="C10121" s="31">
        <v>45315</v>
      </c>
      <c r="D10121" s="19" t="s">
        <v>303</v>
      </c>
      <c r="E10121" s="19" t="str">
        <f>IF(ISBLANK(LeaveTracker[[#This Row],[Employee Name]]),"-----",VLOOKUP(LeaveTracker[[#This Row],[Employee Name]],'List of Employees'!$B$4:$H$767,7))</f>
        <v>TOPS (ADMIN CSU)</v>
      </c>
      <c r="F10121" s="19" t="str">
        <f>IF(ISBLANK(LeaveTracker[[#This Row],[Employee Name]]),"-----",VLOOKUP(LeaveTracker[[#This Row],[Employee Name]],'List of Employees'!$B$4:$H$767,6))</f>
        <v>PERMANENT</v>
      </c>
      <c r="G10121" s="24">
        <v>45320</v>
      </c>
      <c r="H10121" s="24">
        <v>45320</v>
      </c>
      <c r="I10121" s="19" t="s">
        <v>297</v>
      </c>
      <c r="J10121" s="42" t="s">
        <v>1000</v>
      </c>
      <c r="K10121" s="57" t="str">
        <f ca="1">LeaveTracker[[#This Row],[Days]]&amp;" "&amp;LeaveTracker[[#This Row],[Type of Leave]]</f>
        <v>1 OTHER</v>
      </c>
      <c r="L10121" s="23">
        <f ca="1">NETWORKDAYS(LeaveTracker[[#This Row],[Start Date]],LeaveTracker[[#This Row],[End Date]],lstHolidays)</f>
        <v>1</v>
      </c>
      <c r="M10121" s="27"/>
    </row>
    <row r="10122" spans="1:13" ht="30" customHeight="1" x14ac:dyDescent="0.3">
      <c r="A10122" s="27">
        <f t="shared" si="130"/>
        <v>5793</v>
      </c>
      <c r="B10122" s="31">
        <v>45324</v>
      </c>
      <c r="C10122" s="31">
        <v>45321</v>
      </c>
      <c r="D10122" s="19" t="s">
        <v>277</v>
      </c>
      <c r="E10122" s="19" t="str">
        <f>IF(ISBLANK(LeaveTracker[[#This Row],[Employee Name]]),"-----",VLOOKUP(LeaveTracker[[#This Row],[Employee Name]],'List of Employees'!$B$4:$H$767,7))</f>
        <v>PICNIC GROVE</v>
      </c>
      <c r="F10122" s="19" t="str">
        <f>IF(ISBLANK(LeaveTracker[[#This Row],[Employee Name]]),"-----",VLOOKUP(LeaveTracker[[#This Row],[Employee Name]],'List of Employees'!$B$4:$H$767,6))</f>
        <v>PERMANENT</v>
      </c>
      <c r="G10122" s="24">
        <v>45333</v>
      </c>
      <c r="H10122" s="24">
        <v>45333</v>
      </c>
      <c r="I10122" s="19" t="s">
        <v>297</v>
      </c>
      <c r="J10122" s="42" t="s">
        <v>1000</v>
      </c>
      <c r="K10122" s="57" t="str">
        <f ca="1">LeaveTracker[[#This Row],[Days]]&amp;" "&amp;LeaveTracker[[#This Row],[Type of Leave]]</f>
        <v>0 OTHER</v>
      </c>
      <c r="L10122" s="23">
        <f ca="1">NETWORKDAYS(LeaveTracker[[#This Row],[Start Date]],LeaveTracker[[#This Row],[End Date]],lstHolidays)</f>
        <v>0</v>
      </c>
      <c r="M10122" s="27"/>
    </row>
    <row r="10123" spans="1:13" ht="30" customHeight="1" x14ac:dyDescent="0.3">
      <c r="A10123" s="27">
        <f t="shared" si="130"/>
        <v>5794</v>
      </c>
      <c r="B10123" s="31">
        <v>45324</v>
      </c>
      <c r="C10123" s="31">
        <v>45311</v>
      </c>
      <c r="D10123" s="19" t="s">
        <v>819</v>
      </c>
      <c r="E10123" s="19" t="str">
        <f>IF(ISBLANK(LeaveTracker[[#This Row],[Employee Name]]),"-----",VLOOKUP(LeaveTracker[[#This Row],[Employee Name]],'List of Employees'!$B$4:$H$767,7))</f>
        <v>CHO</v>
      </c>
      <c r="F10123" s="19" t="str">
        <f>IF(ISBLANK(LeaveTracker[[#This Row],[Employee Name]]),"-----",VLOOKUP(LeaveTracker[[#This Row],[Employee Name]],'List of Employees'!$B$4:$H$767,6))</f>
        <v>PERMANENT</v>
      </c>
      <c r="G10123" s="24">
        <v>45321</v>
      </c>
      <c r="H10123" s="24">
        <v>45321</v>
      </c>
      <c r="I10123" s="19" t="s">
        <v>82</v>
      </c>
      <c r="K10123" s="57" t="str">
        <f ca="1">LeaveTracker[[#This Row],[Days]]&amp;" "&amp;LeaveTracker[[#This Row],[Type of Leave]]</f>
        <v>1 VL</v>
      </c>
      <c r="L10123" s="23">
        <f ca="1">NETWORKDAYS(LeaveTracker[[#This Row],[Start Date]],LeaveTracker[[#This Row],[End Date]],lstHolidays)</f>
        <v>1</v>
      </c>
      <c r="M10123" s="27"/>
    </row>
    <row r="10124" spans="1:13" ht="30" customHeight="1" x14ac:dyDescent="0.3">
      <c r="A10124" s="27">
        <f t="shared" si="130"/>
        <v>5795</v>
      </c>
      <c r="B10124" s="31">
        <v>45324</v>
      </c>
      <c r="C10124" s="31">
        <v>45307</v>
      </c>
      <c r="D10124" s="19" t="s">
        <v>696</v>
      </c>
      <c r="E10124" s="19" t="str">
        <f>IF(ISBLANK(LeaveTracker[[#This Row],[Employee Name]]),"-----",VLOOKUP(LeaveTracker[[#This Row],[Employee Name]],'List of Employees'!$B$4:$H$767,7))</f>
        <v>CEO</v>
      </c>
      <c r="F10124" s="19" t="str">
        <f>IF(ISBLANK(LeaveTracker[[#This Row],[Employee Name]]),"-----",VLOOKUP(LeaveTracker[[#This Row],[Employee Name]],'List of Employees'!$B$4:$H$767,6))</f>
        <v>PERMANENT</v>
      </c>
      <c r="G10124" s="24">
        <v>45272</v>
      </c>
      <c r="H10124" s="24">
        <v>45301</v>
      </c>
      <c r="I10124" s="19" t="s">
        <v>81</v>
      </c>
      <c r="K10124" s="57" t="str">
        <f>LeaveTracker[[#This Row],[Days]]&amp;" "&amp;LeaveTracker[[#This Row],[Type of Leave]]</f>
        <v>20 SL</v>
      </c>
      <c r="L10124" s="23">
        <v>20</v>
      </c>
      <c r="M10124" s="27"/>
    </row>
    <row r="10125" spans="1:13" ht="30" customHeight="1" x14ac:dyDescent="0.3">
      <c r="A10125" s="27">
        <f t="shared" si="130"/>
        <v>5796</v>
      </c>
      <c r="B10125" s="31">
        <v>45324</v>
      </c>
      <c r="C10125" s="31">
        <v>45323</v>
      </c>
      <c r="D10125" s="19" t="s">
        <v>1760</v>
      </c>
      <c r="E10125" s="19" t="str">
        <f>IF(ISBLANK(LeaveTracker[[#This Row],[Employee Name]]),"-----",VLOOKUP(LeaveTracker[[#This Row],[Employee Name]],'List of Employees'!$B$4:$H$767,7))</f>
        <v>GSO</v>
      </c>
      <c r="F10125" s="19" t="str">
        <f>IF(ISBLANK(LeaveTracker[[#This Row],[Employee Name]]),"-----",VLOOKUP(LeaveTracker[[#This Row],[Employee Name]],'List of Employees'!$B$4:$H$767,6))</f>
        <v>CASUAL</v>
      </c>
      <c r="G10125" s="24">
        <v>45334</v>
      </c>
      <c r="H10125" s="24">
        <v>45334</v>
      </c>
      <c r="I10125" s="19" t="s">
        <v>82</v>
      </c>
      <c r="K10125" s="57" t="str">
        <f ca="1">LeaveTracker[[#This Row],[Days]]&amp;" "&amp;LeaveTracker[[#This Row],[Type of Leave]]</f>
        <v>1 VL</v>
      </c>
      <c r="L10125" s="23">
        <f ca="1">NETWORKDAYS(LeaveTracker[[#This Row],[Start Date]],LeaveTracker[[#This Row],[End Date]],lstHolidays)</f>
        <v>1</v>
      </c>
      <c r="M10125" s="27"/>
    </row>
    <row r="10126" spans="1:13" ht="30" customHeight="1" x14ac:dyDescent="0.3">
      <c r="A10126" s="27">
        <f t="shared" si="130"/>
        <v>5797</v>
      </c>
      <c r="B10126" s="31">
        <v>45324</v>
      </c>
      <c r="C10126" s="31">
        <v>45323</v>
      </c>
      <c r="D10126" s="19" t="s">
        <v>872</v>
      </c>
      <c r="E10126" s="19" t="str">
        <f>IF(ISBLANK(LeaveTracker[[#This Row],[Employee Name]]),"-----",VLOOKUP(LeaveTracker[[#This Row],[Employee Name]],'List of Employees'!$B$4:$H$767,7))</f>
        <v>GSO</v>
      </c>
      <c r="F10126" s="19" t="str">
        <f>IF(ISBLANK(LeaveTracker[[#This Row],[Employee Name]]),"-----",VLOOKUP(LeaveTracker[[#This Row],[Employee Name]],'List of Employees'!$B$4:$H$767,6))</f>
        <v>PERMANENT</v>
      </c>
      <c r="G10126" s="24">
        <v>45321</v>
      </c>
      <c r="H10126" s="24">
        <v>45322</v>
      </c>
      <c r="I10126" s="19" t="s">
        <v>81</v>
      </c>
      <c r="K10126" s="57" t="str">
        <f ca="1">LeaveTracker[[#This Row],[Days]]&amp;" "&amp;LeaveTracker[[#This Row],[Type of Leave]]</f>
        <v>2 SL</v>
      </c>
      <c r="L10126" s="23">
        <f ca="1">NETWORKDAYS(LeaveTracker[[#This Row],[Start Date]],LeaveTracker[[#This Row],[End Date]],lstHolidays)</f>
        <v>2</v>
      </c>
      <c r="M10126" s="27"/>
    </row>
    <row r="10127" spans="1:13" ht="30" customHeight="1" x14ac:dyDescent="0.3">
      <c r="A10127" s="27">
        <f t="shared" si="130"/>
        <v>5798</v>
      </c>
      <c r="B10127" s="31">
        <v>45324</v>
      </c>
      <c r="C10127" s="31">
        <v>45320</v>
      </c>
      <c r="D10127" s="19" t="s">
        <v>568</v>
      </c>
      <c r="E10127" s="19" t="str">
        <f>IF(ISBLANK(LeaveTracker[[#This Row],[Employee Name]]),"-----",VLOOKUP(LeaveTracker[[#This Row],[Employee Name]],'List of Employees'!$B$4:$H$767,7))</f>
        <v>CENRO</v>
      </c>
      <c r="F10127" s="19" t="str">
        <f>IF(ISBLANK(LeaveTracker[[#This Row],[Employee Name]]),"-----",VLOOKUP(LeaveTracker[[#This Row],[Employee Name]],'List of Employees'!$B$4:$H$767,6))</f>
        <v>PERMANENT</v>
      </c>
      <c r="G10127" s="24">
        <v>45316</v>
      </c>
      <c r="H10127" s="24">
        <v>45317</v>
      </c>
      <c r="I10127" s="19" t="s">
        <v>81</v>
      </c>
      <c r="K10127" s="57" t="str">
        <f ca="1">LeaveTracker[[#This Row],[Days]]&amp;" "&amp;LeaveTracker[[#This Row],[Type of Leave]]</f>
        <v>2 SL</v>
      </c>
      <c r="L10127" s="23">
        <f ca="1">NETWORKDAYS(LeaveTracker[[#This Row],[Start Date]],LeaveTracker[[#This Row],[End Date]],lstHolidays)</f>
        <v>2</v>
      </c>
      <c r="M10127" s="27"/>
    </row>
    <row r="10128" spans="1:13" ht="30" customHeight="1" x14ac:dyDescent="0.3">
      <c r="A10128" s="27">
        <f t="shared" si="130"/>
        <v>5799</v>
      </c>
      <c r="B10128" s="31">
        <v>45324</v>
      </c>
      <c r="C10128" s="31">
        <v>45320</v>
      </c>
      <c r="D10128" s="19" t="s">
        <v>254</v>
      </c>
      <c r="E10128" s="19" t="str">
        <f>IF(ISBLANK(LeaveTracker[[#This Row],[Employee Name]]),"-----",VLOOKUP(LeaveTracker[[#This Row],[Employee Name]],'List of Employees'!$B$4:$H$767,7))</f>
        <v>DA</v>
      </c>
      <c r="F10128" s="19" t="str">
        <f>IF(ISBLANK(LeaveTracker[[#This Row],[Employee Name]]),"-----",VLOOKUP(LeaveTracker[[#This Row],[Employee Name]],'List of Employees'!$B$4:$H$767,6))</f>
        <v>PERMANENT</v>
      </c>
      <c r="G10128" s="24">
        <v>45317</v>
      </c>
      <c r="H10128" s="24">
        <v>45317</v>
      </c>
      <c r="I10128" s="19" t="s">
        <v>81</v>
      </c>
      <c r="K10128" s="57" t="str">
        <f ca="1">LeaveTracker[[#This Row],[Days]]&amp;" "&amp;LeaveTracker[[#This Row],[Type of Leave]]</f>
        <v>1 SL</v>
      </c>
      <c r="L10128" s="23">
        <f ca="1">NETWORKDAYS(LeaveTracker[[#This Row],[Start Date]],LeaveTracker[[#This Row],[End Date]],lstHolidays)</f>
        <v>1</v>
      </c>
      <c r="M10128" s="27"/>
    </row>
    <row r="10129" spans="1:13" ht="30" customHeight="1" x14ac:dyDescent="0.3">
      <c r="A10129" s="27">
        <f t="shared" si="130"/>
        <v>5800</v>
      </c>
      <c r="B10129" s="31">
        <v>45324</v>
      </c>
      <c r="C10129" s="31">
        <v>45320</v>
      </c>
      <c r="D10129" s="19" t="s">
        <v>573</v>
      </c>
      <c r="E10129" s="19" t="str">
        <f>IF(ISBLANK(LeaveTracker[[#This Row],[Employee Name]]),"-----",VLOOKUP(LeaveTracker[[#This Row],[Employee Name]],'List of Employees'!$B$4:$H$767,7))</f>
        <v>CCT</v>
      </c>
      <c r="F10129" s="19" t="str">
        <f>IF(ISBLANK(LeaveTracker[[#This Row],[Employee Name]]),"-----",VLOOKUP(LeaveTracker[[#This Row],[Employee Name]],'List of Employees'!$B$4:$H$767,6))</f>
        <v>PERMANENT</v>
      </c>
      <c r="G10129" s="24">
        <v>45316</v>
      </c>
      <c r="H10129" s="24">
        <v>45317</v>
      </c>
      <c r="I10129" s="19" t="s">
        <v>81</v>
      </c>
      <c r="K10129" s="57" t="str">
        <f ca="1">LeaveTracker[[#This Row],[Days]]&amp;" "&amp;LeaveTracker[[#This Row],[Type of Leave]]</f>
        <v>2 SL</v>
      </c>
      <c r="L10129" s="23">
        <f ca="1">NETWORKDAYS(LeaveTracker[[#This Row],[Start Date]],LeaveTracker[[#This Row],[End Date]],lstHolidays)</f>
        <v>2</v>
      </c>
      <c r="M10129" s="27"/>
    </row>
    <row r="10130" spans="1:13" ht="30" customHeight="1" x14ac:dyDescent="0.3">
      <c r="A10130" s="27">
        <f t="shared" si="130"/>
        <v>5801</v>
      </c>
      <c r="B10130" s="31">
        <v>45324</v>
      </c>
      <c r="C10130" s="31">
        <v>45316</v>
      </c>
      <c r="D10130" s="19" t="s">
        <v>582</v>
      </c>
      <c r="E10130" s="19" t="str">
        <f>IF(ISBLANK(LeaveTracker[[#This Row],[Employee Name]]),"-----",VLOOKUP(LeaveTracker[[#This Row],[Employee Name]],'List of Employees'!$B$4:$H$767,7))</f>
        <v>CCT</v>
      </c>
      <c r="F10130" s="19" t="str">
        <f>IF(ISBLANK(LeaveTracker[[#This Row],[Employee Name]]),"-----",VLOOKUP(LeaveTracker[[#This Row],[Employee Name]],'List of Employees'!$B$4:$H$767,6))</f>
        <v>PERMANENT</v>
      </c>
      <c r="G10130" s="24">
        <v>45315</v>
      </c>
      <c r="H10130" s="24">
        <v>45315</v>
      </c>
      <c r="I10130" s="19" t="s">
        <v>81</v>
      </c>
      <c r="K10130" s="57" t="str">
        <f ca="1">LeaveTracker[[#This Row],[Days]]&amp;" "&amp;LeaveTracker[[#This Row],[Type of Leave]]</f>
        <v>1 SL</v>
      </c>
      <c r="L10130" s="23">
        <f ca="1">NETWORKDAYS(LeaveTracker[[#This Row],[Start Date]],LeaveTracker[[#This Row],[End Date]],lstHolidays)</f>
        <v>1</v>
      </c>
      <c r="M10130" s="27"/>
    </row>
    <row r="10131" spans="1:13" ht="30" customHeight="1" x14ac:dyDescent="0.3">
      <c r="A10131" s="27">
        <f t="shared" si="130"/>
        <v>5802</v>
      </c>
      <c r="B10131" s="31">
        <v>45324</v>
      </c>
      <c r="C10131" s="31">
        <v>45317</v>
      </c>
      <c r="D10131" s="19" t="s">
        <v>1261</v>
      </c>
      <c r="E10131" s="19" t="str">
        <f>IF(ISBLANK(LeaveTracker[[#This Row],[Employee Name]]),"-----",VLOOKUP(LeaveTracker[[#This Row],[Employee Name]],'List of Employees'!$B$4:$H$767,7))</f>
        <v>BUDGET</v>
      </c>
      <c r="F10131" s="19" t="str">
        <f>IF(ISBLANK(LeaveTracker[[#This Row],[Employee Name]]),"-----",VLOOKUP(LeaveTracker[[#This Row],[Employee Name]],'List of Employees'!$B$4:$H$767,6))</f>
        <v>PERMANENT</v>
      </c>
      <c r="G10131" s="24">
        <v>45315</v>
      </c>
      <c r="H10131" s="24">
        <v>45316</v>
      </c>
      <c r="I10131" s="19" t="s">
        <v>81</v>
      </c>
      <c r="K10131" s="57" t="str">
        <f ca="1">LeaveTracker[[#This Row],[Days]]&amp;" "&amp;LeaveTracker[[#This Row],[Type of Leave]]</f>
        <v>2 SL</v>
      </c>
      <c r="L10131" s="23">
        <f ca="1">NETWORKDAYS(LeaveTracker[[#This Row],[Start Date]],LeaveTracker[[#This Row],[End Date]],lstHolidays)</f>
        <v>2</v>
      </c>
      <c r="M10131" s="27"/>
    </row>
    <row r="10132" spans="1:13" ht="30" customHeight="1" x14ac:dyDescent="0.3">
      <c r="A10132" s="27">
        <f t="shared" si="130"/>
        <v>5803</v>
      </c>
      <c r="B10132" s="31">
        <v>45324</v>
      </c>
      <c r="C10132" s="31">
        <v>45320</v>
      </c>
      <c r="D10132" s="19" t="s">
        <v>708</v>
      </c>
      <c r="E10132" s="19" t="str">
        <f>IF(ISBLANK(LeaveTracker[[#This Row],[Employee Name]]),"-----",VLOOKUP(LeaveTracker[[#This Row],[Employee Name]],'List of Employees'!$B$4:$H$767,7))</f>
        <v>CBO</v>
      </c>
      <c r="F10132" s="19" t="str">
        <f>IF(ISBLANK(LeaveTracker[[#This Row],[Employee Name]]),"-----",VLOOKUP(LeaveTracker[[#This Row],[Employee Name]],'List of Employees'!$B$4:$H$767,6))</f>
        <v>PERMANENT</v>
      </c>
      <c r="G10132" s="24">
        <v>45324</v>
      </c>
      <c r="H10132" s="24">
        <v>45324</v>
      </c>
      <c r="I10132" s="19" t="s">
        <v>297</v>
      </c>
      <c r="J10132" s="42" t="s">
        <v>1000</v>
      </c>
      <c r="K10132" s="57" t="str">
        <f ca="1">LeaveTracker[[#This Row],[Days]]&amp;" "&amp;LeaveTracker[[#This Row],[Type of Leave]]</f>
        <v>1 OTHER</v>
      </c>
      <c r="L10132" s="23">
        <f ca="1">NETWORKDAYS(LeaveTracker[[#This Row],[Start Date]],LeaveTracker[[#This Row],[End Date]],lstHolidays)</f>
        <v>1</v>
      </c>
      <c r="M10132" s="27"/>
    </row>
    <row r="10133" spans="1:13" ht="30" customHeight="1" x14ac:dyDescent="0.3">
      <c r="A10133" s="27">
        <f t="shared" si="130"/>
        <v>5804</v>
      </c>
      <c r="B10133" s="31">
        <v>45324</v>
      </c>
      <c r="C10133" s="31">
        <v>45320</v>
      </c>
      <c r="D10133" s="19" t="s">
        <v>2105</v>
      </c>
      <c r="E10133" s="19" t="str">
        <f>IF(ISBLANK(LeaveTracker[[#This Row],[Employee Name]]),"-----",VLOOKUP(LeaveTracker[[#This Row],[Employee Name]],'List of Employees'!$B$4:$H$767,7))</f>
        <v>CITY PLANNING &amp; DEV'T OFFICE</v>
      </c>
      <c r="F10133" s="19" t="str">
        <f>IF(ISBLANK(LeaveTracker[[#This Row],[Employee Name]]),"-----",VLOOKUP(LeaveTracker[[#This Row],[Employee Name]],'List of Employees'!$B$4:$H$767,6))</f>
        <v>PERMANENT</v>
      </c>
      <c r="G10133" s="24">
        <v>45344</v>
      </c>
      <c r="H10133" s="24">
        <v>45344</v>
      </c>
      <c r="I10133" s="19" t="s">
        <v>81</v>
      </c>
      <c r="K10133" s="57" t="str">
        <f ca="1">LeaveTracker[[#This Row],[Days]]&amp;" "&amp;LeaveTracker[[#This Row],[Type of Leave]]</f>
        <v>1 SL</v>
      </c>
      <c r="L10133" s="23">
        <f ca="1">NETWORKDAYS(LeaveTracker[[#This Row],[Start Date]],LeaveTracker[[#This Row],[End Date]],lstHolidays)</f>
        <v>1</v>
      </c>
      <c r="M10133" s="27"/>
    </row>
    <row r="10134" spans="1:13" ht="30" customHeight="1" x14ac:dyDescent="0.3">
      <c r="A10134" s="27">
        <v>5804</v>
      </c>
      <c r="B10134" s="31">
        <v>45324</v>
      </c>
      <c r="C10134" s="31">
        <v>45320</v>
      </c>
      <c r="D10134" s="19" t="s">
        <v>2105</v>
      </c>
      <c r="E10134" s="19" t="str">
        <f>IF(ISBLANK(LeaveTracker[[#This Row],[Employee Name]]),"-----",VLOOKUP(LeaveTracker[[#This Row],[Employee Name]],'List of Employees'!$B$4:$H$767,7))</f>
        <v>CITY PLANNING &amp; DEV'T OFFICE</v>
      </c>
      <c r="F10134" s="19" t="str">
        <f>IF(ISBLANK(LeaveTracker[[#This Row],[Employee Name]]),"-----",VLOOKUP(LeaveTracker[[#This Row],[Employee Name]],'List of Employees'!$B$4:$H$767,6))</f>
        <v>PERMANENT</v>
      </c>
      <c r="G10134" s="24">
        <v>45317</v>
      </c>
      <c r="H10134" s="24">
        <v>45317</v>
      </c>
      <c r="I10134" s="19" t="s">
        <v>81</v>
      </c>
      <c r="K10134" s="57" t="str">
        <f ca="1">LeaveTracker[[#This Row],[Days]]&amp;" "&amp;LeaveTracker[[#This Row],[Type of Leave]]</f>
        <v>1 SL</v>
      </c>
      <c r="L10134" s="23">
        <f ca="1">NETWORKDAYS(LeaveTracker[[#This Row],[Start Date]],LeaveTracker[[#This Row],[End Date]],lstHolidays)</f>
        <v>1</v>
      </c>
      <c r="M10134" s="27"/>
    </row>
    <row r="10135" spans="1:13" ht="30" customHeight="1" x14ac:dyDescent="0.3">
      <c r="A10135" s="27">
        <f t="shared" si="130"/>
        <v>5805</v>
      </c>
      <c r="B10135" s="31">
        <v>45324</v>
      </c>
      <c r="C10135" s="31">
        <v>45316</v>
      </c>
      <c r="D10135" s="19" t="s">
        <v>1949</v>
      </c>
      <c r="E10135" s="19" t="str">
        <f>IF(ISBLANK(LeaveTracker[[#This Row],[Employee Name]]),"-----",VLOOKUP(LeaveTracker[[#This Row],[Employee Name]],'List of Employees'!$B$4:$H$767,7))</f>
        <v>TICC</v>
      </c>
      <c r="F10135" s="19" t="str">
        <f>IF(ISBLANK(LeaveTracker[[#This Row],[Employee Name]]),"-----",VLOOKUP(LeaveTracker[[#This Row],[Employee Name]],'List of Employees'!$B$4:$H$767,6))</f>
        <v>CASUAL</v>
      </c>
      <c r="G10135" s="24">
        <v>45314</v>
      </c>
      <c r="H10135" s="24">
        <v>45315</v>
      </c>
      <c r="I10135" s="19" t="s">
        <v>81</v>
      </c>
      <c r="K10135" s="57" t="str">
        <f ca="1">LeaveTracker[[#This Row],[Days]]&amp;" "&amp;LeaveTracker[[#This Row],[Type of Leave]]</f>
        <v>2 SL</v>
      </c>
      <c r="L10135" s="23">
        <f ca="1">NETWORKDAYS(LeaveTracker[[#This Row],[Start Date]],LeaveTracker[[#This Row],[End Date]],lstHolidays)</f>
        <v>2</v>
      </c>
      <c r="M10135" s="27"/>
    </row>
    <row r="10136" spans="1:13" ht="30" customHeight="1" x14ac:dyDescent="0.3">
      <c r="A10136" s="27">
        <f t="shared" si="130"/>
        <v>5806</v>
      </c>
      <c r="B10136" s="31">
        <v>45324</v>
      </c>
      <c r="C10136" s="31">
        <v>45315</v>
      </c>
      <c r="D10136" s="19" t="s">
        <v>1857</v>
      </c>
      <c r="E10136" s="19" t="str">
        <f>IF(ISBLANK(LeaveTracker[[#This Row],[Employee Name]]),"-----",VLOOKUP(LeaveTracker[[#This Row],[Employee Name]],'List of Employees'!$B$4:$H$767,7))</f>
        <v>TICC</v>
      </c>
      <c r="F10136" s="19" t="str">
        <f>IF(ISBLANK(LeaveTracker[[#This Row],[Employee Name]]),"-----",VLOOKUP(LeaveTracker[[#This Row],[Employee Name]],'List of Employees'!$B$4:$H$767,6))</f>
        <v>CASUAL</v>
      </c>
      <c r="G10136" s="24">
        <v>45314</v>
      </c>
      <c r="H10136" s="24">
        <v>45314</v>
      </c>
      <c r="I10136" s="19" t="s">
        <v>81</v>
      </c>
      <c r="K10136" s="57" t="str">
        <f ca="1">LeaveTracker[[#This Row],[Days]]&amp;" "&amp;LeaveTracker[[#This Row],[Type of Leave]]</f>
        <v>1 SL</v>
      </c>
      <c r="L10136" s="23">
        <f ca="1">NETWORKDAYS(LeaveTracker[[#This Row],[Start Date]],LeaveTracker[[#This Row],[End Date]],lstHolidays)</f>
        <v>1</v>
      </c>
      <c r="M10136" s="27"/>
    </row>
    <row r="10137" spans="1:13" ht="30" customHeight="1" x14ac:dyDescent="0.3">
      <c r="A10137" s="27">
        <f t="shared" si="130"/>
        <v>5807</v>
      </c>
      <c r="B10137" s="31">
        <v>45324</v>
      </c>
      <c r="C10137" s="31">
        <v>45320</v>
      </c>
      <c r="D10137" s="19" t="s">
        <v>598</v>
      </c>
      <c r="E10137" s="19" t="str">
        <f>IF(ISBLANK(LeaveTracker[[#This Row],[Employee Name]]),"-----",VLOOKUP(LeaveTracker[[#This Row],[Employee Name]],'List of Employees'!$B$4:$H$767,7))</f>
        <v>EEO/ CITY MARKET</v>
      </c>
      <c r="F10137" s="19" t="str">
        <f>IF(ISBLANK(LeaveTracker[[#This Row],[Employee Name]]),"-----",VLOOKUP(LeaveTracker[[#This Row],[Employee Name]],'List of Employees'!$B$4:$H$767,6))</f>
        <v>PERMANENT</v>
      </c>
      <c r="G10137" s="24">
        <v>45314</v>
      </c>
      <c r="H10137" s="24">
        <v>45351</v>
      </c>
      <c r="I10137" s="19" t="s">
        <v>81</v>
      </c>
      <c r="K10137" s="57" t="str">
        <f>LeaveTracker[[#This Row],[Days]]&amp;" "&amp;LeaveTracker[[#This Row],[Type of Leave]]</f>
        <v>30 SL</v>
      </c>
      <c r="L10137" s="23">
        <v>30</v>
      </c>
      <c r="M10137" s="27"/>
    </row>
    <row r="10138" spans="1:13" ht="30" customHeight="1" x14ac:dyDescent="0.3">
      <c r="A10138" s="27">
        <f t="shared" si="130"/>
        <v>5808</v>
      </c>
      <c r="B10138" s="31">
        <v>45324</v>
      </c>
      <c r="C10138" s="31">
        <v>45315</v>
      </c>
      <c r="D10138" s="19" t="s">
        <v>860</v>
      </c>
      <c r="E10138" s="19" t="str">
        <f>IF(ISBLANK(LeaveTracker[[#This Row],[Employee Name]]),"-----",VLOOKUP(LeaveTracker[[#This Row],[Employee Name]],'List of Employees'!$B$4:$H$767,7))</f>
        <v>ACCOUNTING</v>
      </c>
      <c r="F10138" s="19" t="str">
        <f>IF(ISBLANK(LeaveTracker[[#This Row],[Employee Name]]),"-----",VLOOKUP(LeaveTracker[[#This Row],[Employee Name]],'List of Employees'!$B$4:$H$767,6))</f>
        <v>PERMANENT</v>
      </c>
      <c r="G10138" s="24">
        <v>45314</v>
      </c>
      <c r="H10138" s="24">
        <v>45314</v>
      </c>
      <c r="I10138" s="19" t="s">
        <v>81</v>
      </c>
      <c r="K10138" s="57" t="str">
        <f ca="1">LeaveTracker[[#This Row],[Days]]&amp;" "&amp;LeaveTracker[[#This Row],[Type of Leave]]</f>
        <v>1 SL</v>
      </c>
      <c r="L10138" s="23">
        <f ca="1">NETWORKDAYS(LeaveTracker[[#This Row],[Start Date]],LeaveTracker[[#This Row],[End Date]],lstHolidays)</f>
        <v>1</v>
      </c>
      <c r="M10138" s="27"/>
    </row>
    <row r="10139" spans="1:13" ht="30" customHeight="1" x14ac:dyDescent="0.3">
      <c r="A10139" s="27">
        <f t="shared" si="130"/>
        <v>5809</v>
      </c>
      <c r="B10139" s="31">
        <v>45324</v>
      </c>
      <c r="C10139" s="31">
        <v>45320</v>
      </c>
      <c r="D10139" s="19" t="s">
        <v>1007</v>
      </c>
      <c r="E10139" s="19" t="str">
        <f>IF(ISBLANK(LeaveTracker[[#This Row],[Employee Name]]),"-----",VLOOKUP(LeaveTracker[[#This Row],[Employee Name]],'List of Employees'!$B$4:$H$767,7))</f>
        <v>ACCOUNTING</v>
      </c>
      <c r="F10139" s="19" t="str">
        <f>IF(ISBLANK(LeaveTracker[[#This Row],[Employee Name]]),"-----",VLOOKUP(LeaveTracker[[#This Row],[Employee Name]],'List of Employees'!$B$4:$H$767,6))</f>
        <v>PERMANENT</v>
      </c>
      <c r="G10139" s="24">
        <v>45316</v>
      </c>
      <c r="H10139" s="24">
        <v>45316</v>
      </c>
      <c r="I10139" s="19" t="s">
        <v>81</v>
      </c>
      <c r="K10139" s="57" t="str">
        <f ca="1">LeaveTracker[[#This Row],[Days]]&amp;" "&amp;LeaveTracker[[#This Row],[Type of Leave]]</f>
        <v>1 SL</v>
      </c>
      <c r="L10139" s="23">
        <f ca="1">NETWORKDAYS(LeaveTracker[[#This Row],[Start Date]],LeaveTracker[[#This Row],[End Date]],lstHolidays)</f>
        <v>1</v>
      </c>
      <c r="M10139" s="27"/>
    </row>
    <row r="10140" spans="1:13" ht="30" customHeight="1" x14ac:dyDescent="0.3">
      <c r="A10140" s="27">
        <f t="shared" si="130"/>
        <v>5810</v>
      </c>
      <c r="B10140" s="31">
        <v>45324</v>
      </c>
      <c r="C10140" s="31">
        <v>45317</v>
      </c>
      <c r="D10140" s="19" t="s">
        <v>1794</v>
      </c>
      <c r="E10140" s="19" t="str">
        <f>IF(ISBLANK(LeaveTracker[[#This Row],[Employee Name]]),"-----",VLOOKUP(LeaveTracker[[#This Row],[Employee Name]],'List of Employees'!$B$4:$H$767,7))</f>
        <v>CENRO</v>
      </c>
      <c r="F10140" s="19" t="str">
        <f>IF(ISBLANK(LeaveTracker[[#This Row],[Employee Name]]),"-----",VLOOKUP(LeaveTracker[[#This Row],[Employee Name]],'List of Employees'!$B$4:$H$767,6))</f>
        <v>CASUAL</v>
      </c>
      <c r="G10140" s="24">
        <v>45320</v>
      </c>
      <c r="H10140" s="24">
        <v>45321</v>
      </c>
      <c r="I10140" s="19" t="s">
        <v>297</v>
      </c>
      <c r="J10140" s="42" t="s">
        <v>1000</v>
      </c>
      <c r="K10140" s="57" t="str">
        <f ca="1">LeaveTracker[[#This Row],[Days]]&amp;" "&amp;LeaveTracker[[#This Row],[Type of Leave]]</f>
        <v>2 OTHER</v>
      </c>
      <c r="L10140" s="23">
        <f ca="1">NETWORKDAYS(LeaveTracker[[#This Row],[Start Date]],LeaveTracker[[#This Row],[End Date]],lstHolidays)</f>
        <v>2</v>
      </c>
      <c r="M10140" s="27"/>
    </row>
    <row r="10141" spans="1:13" ht="30" customHeight="1" x14ac:dyDescent="0.3">
      <c r="A10141" s="27">
        <f t="shared" si="130"/>
        <v>5811</v>
      </c>
      <c r="B10141" s="31">
        <v>45324</v>
      </c>
      <c r="C10141" s="31">
        <v>45317</v>
      </c>
      <c r="D10141" s="19" t="s">
        <v>1728</v>
      </c>
      <c r="E10141" s="19" t="str">
        <f>IF(ISBLANK(LeaveTracker[[#This Row],[Employee Name]]),"-----",VLOOKUP(LeaveTracker[[#This Row],[Employee Name]],'List of Employees'!$B$4:$H$767,7))</f>
        <v>ASSESSOR</v>
      </c>
      <c r="F10141" s="19" t="str">
        <f>IF(ISBLANK(LeaveTracker[[#This Row],[Employee Name]]),"-----",VLOOKUP(LeaveTracker[[#This Row],[Employee Name]],'List of Employees'!$B$4:$H$767,6))</f>
        <v>CASUAL</v>
      </c>
      <c r="G10141" s="24">
        <v>45322</v>
      </c>
      <c r="H10141" s="24">
        <v>45322</v>
      </c>
      <c r="I10141" s="19" t="s">
        <v>297</v>
      </c>
      <c r="J10141" s="42" t="s">
        <v>1000</v>
      </c>
      <c r="K10141" s="57" t="str">
        <f ca="1">LeaveTracker[[#This Row],[Days]]&amp;" "&amp;LeaveTracker[[#This Row],[Type of Leave]]</f>
        <v>1 OTHER</v>
      </c>
      <c r="L10141" s="23">
        <f ca="1">NETWORKDAYS(LeaveTracker[[#This Row],[Start Date]],LeaveTracker[[#This Row],[End Date]],lstHolidays)</f>
        <v>1</v>
      </c>
      <c r="M10141" s="27"/>
    </row>
    <row r="10142" spans="1:13" ht="30" customHeight="1" x14ac:dyDescent="0.3">
      <c r="A10142" s="27">
        <f t="shared" si="130"/>
        <v>5812</v>
      </c>
      <c r="B10142" s="31">
        <v>45324</v>
      </c>
      <c r="C10142" s="31">
        <v>45320</v>
      </c>
      <c r="D10142" s="19" t="s">
        <v>289</v>
      </c>
      <c r="E10142" s="19" t="str">
        <f>IF(ISBLANK(LeaveTracker[[#This Row],[Employee Name]]),"-----",VLOOKUP(LeaveTracker[[#This Row],[Employee Name]],'List of Employees'!$B$4:$H$767,7))</f>
        <v>CENRO</v>
      </c>
      <c r="F10142" s="19" t="str">
        <f>IF(ISBLANK(LeaveTracker[[#This Row],[Employee Name]]),"-----",VLOOKUP(LeaveTracker[[#This Row],[Employee Name]],'List of Employees'!$B$4:$H$767,6))</f>
        <v>PERMANENT</v>
      </c>
      <c r="G10142" s="24">
        <v>45317</v>
      </c>
      <c r="H10142" s="24">
        <v>45317</v>
      </c>
      <c r="I10142" s="19" t="s">
        <v>81</v>
      </c>
      <c r="K10142" s="57" t="str">
        <f ca="1">LeaveTracker[[#This Row],[Days]]&amp;" "&amp;LeaveTracker[[#This Row],[Type of Leave]]</f>
        <v>1 SL</v>
      </c>
      <c r="L10142" s="23">
        <f ca="1">NETWORKDAYS(LeaveTracker[[#This Row],[Start Date]],LeaveTracker[[#This Row],[End Date]],lstHolidays)</f>
        <v>1</v>
      </c>
      <c r="M10142" s="27"/>
    </row>
    <row r="10143" spans="1:13" ht="30" customHeight="1" x14ac:dyDescent="0.3">
      <c r="A10143" s="27">
        <f t="shared" si="130"/>
        <v>5813</v>
      </c>
      <c r="B10143" s="31">
        <v>45324</v>
      </c>
      <c r="C10143" s="31">
        <v>45320</v>
      </c>
      <c r="D10143" s="19" t="s">
        <v>379</v>
      </c>
      <c r="E10143" s="19" t="str">
        <f>IF(ISBLANK(LeaveTracker[[#This Row],[Employee Name]]),"-----",VLOOKUP(LeaveTracker[[#This Row],[Employee Name]],'List of Employees'!$B$4:$H$767,7))</f>
        <v>CCT</v>
      </c>
      <c r="F10143" s="19" t="str">
        <f>IF(ISBLANK(LeaveTracker[[#This Row],[Employee Name]]),"-----",VLOOKUP(LeaveTracker[[#This Row],[Employee Name]],'List of Employees'!$B$4:$H$767,6))</f>
        <v>PERMANENT</v>
      </c>
      <c r="G10143" s="24">
        <v>45317</v>
      </c>
      <c r="H10143" s="24">
        <v>45317</v>
      </c>
      <c r="I10143" s="19" t="s">
        <v>81</v>
      </c>
      <c r="K10143" s="57" t="str">
        <f ca="1">LeaveTracker[[#This Row],[Days]]&amp;" "&amp;LeaveTracker[[#This Row],[Type of Leave]]</f>
        <v>1 SL</v>
      </c>
      <c r="L10143" s="23">
        <f ca="1">NETWORKDAYS(LeaveTracker[[#This Row],[Start Date]],LeaveTracker[[#This Row],[End Date]],lstHolidays)</f>
        <v>1</v>
      </c>
      <c r="M10143" s="27"/>
    </row>
    <row r="10144" spans="1:13" ht="30" customHeight="1" x14ac:dyDescent="0.3">
      <c r="A10144" s="27">
        <f t="shared" si="130"/>
        <v>5814</v>
      </c>
      <c r="B10144" s="31">
        <v>45324</v>
      </c>
      <c r="C10144" s="31">
        <v>45315</v>
      </c>
      <c r="D10144" s="19" t="s">
        <v>366</v>
      </c>
      <c r="E10144" s="19" t="str">
        <f>IF(ISBLANK(LeaveTracker[[#This Row],[Employee Name]]),"-----",VLOOKUP(LeaveTracker[[#This Row],[Employee Name]],'List of Employees'!$B$4:$H$767,7))</f>
        <v>CCT</v>
      </c>
      <c r="F10144" s="19" t="str">
        <f>IF(ISBLANK(LeaveTracker[[#This Row],[Employee Name]]),"-----",VLOOKUP(LeaveTracker[[#This Row],[Employee Name]],'List of Employees'!$B$4:$H$767,6))</f>
        <v>PERMANENT</v>
      </c>
      <c r="G10144" s="24">
        <v>45314</v>
      </c>
      <c r="H10144" s="24">
        <v>45314</v>
      </c>
      <c r="I10144" s="19" t="s">
        <v>81</v>
      </c>
      <c r="K10144" s="57" t="str">
        <f ca="1">LeaveTracker[[#This Row],[Days]]&amp;" "&amp;LeaveTracker[[#This Row],[Type of Leave]]</f>
        <v>1 SL</v>
      </c>
      <c r="L10144" s="23">
        <f ca="1">NETWORKDAYS(LeaveTracker[[#This Row],[Start Date]],LeaveTracker[[#This Row],[End Date]],lstHolidays)</f>
        <v>1</v>
      </c>
      <c r="M10144" s="27"/>
    </row>
    <row r="10145" spans="1:13" ht="30" customHeight="1" x14ac:dyDescent="0.3">
      <c r="A10145" s="27">
        <f t="shared" si="130"/>
        <v>5815</v>
      </c>
      <c r="B10145" s="31">
        <v>45324</v>
      </c>
      <c r="C10145" s="31">
        <v>45315</v>
      </c>
      <c r="D10145" s="19" t="s">
        <v>472</v>
      </c>
      <c r="E10145" s="19" t="str">
        <f>IF(ISBLANK(LeaveTracker[[#This Row],[Employee Name]]),"-----",VLOOKUP(LeaveTracker[[#This Row],[Employee Name]],'List of Employees'!$B$4:$H$767,7))</f>
        <v>PIO</v>
      </c>
      <c r="F10145" s="19" t="str">
        <f>IF(ISBLANK(LeaveTracker[[#This Row],[Employee Name]]),"-----",VLOOKUP(LeaveTracker[[#This Row],[Employee Name]],'List of Employees'!$B$4:$H$767,6))</f>
        <v>PERMANENT</v>
      </c>
      <c r="G10145" s="24">
        <v>45313</v>
      </c>
      <c r="H10145" s="24">
        <v>45313</v>
      </c>
      <c r="I10145" s="19" t="s">
        <v>81</v>
      </c>
      <c r="K10145" s="57" t="str">
        <f ca="1">LeaveTracker[[#This Row],[Days]]&amp;" "&amp;LeaveTracker[[#This Row],[Type of Leave]]</f>
        <v>1 SL</v>
      </c>
      <c r="L10145" s="23">
        <f ca="1">NETWORKDAYS(LeaveTracker[[#This Row],[Start Date]],LeaveTracker[[#This Row],[End Date]],lstHolidays)</f>
        <v>1</v>
      </c>
      <c r="M10145" s="27"/>
    </row>
    <row r="10146" spans="1:13" ht="30" customHeight="1" x14ac:dyDescent="0.3">
      <c r="A10146" s="27">
        <f t="shared" si="130"/>
        <v>5816</v>
      </c>
      <c r="B10146" s="31">
        <v>45324</v>
      </c>
      <c r="C10146" s="31">
        <v>45320</v>
      </c>
      <c r="D10146" s="19" t="s">
        <v>1972</v>
      </c>
      <c r="E10146" s="19" t="str">
        <f>IF(ISBLANK(LeaveTracker[[#This Row],[Employee Name]]),"-----",VLOOKUP(LeaveTracker[[#This Row],[Employee Name]],'List of Employees'!$B$4:$H$767,7))</f>
        <v>CHO</v>
      </c>
      <c r="F10146" s="19" t="str">
        <f>IF(ISBLANK(LeaveTracker[[#This Row],[Employee Name]]),"-----",VLOOKUP(LeaveTracker[[#This Row],[Employee Name]],'List of Employees'!$B$4:$H$767,6))</f>
        <v>CASUAL</v>
      </c>
      <c r="G10146" s="24">
        <v>45316</v>
      </c>
      <c r="H10146" s="24">
        <v>45317</v>
      </c>
      <c r="I10146" s="19" t="s">
        <v>81</v>
      </c>
      <c r="K10146" s="57" t="str">
        <f ca="1">LeaveTracker[[#This Row],[Days]]&amp;" "&amp;LeaveTracker[[#This Row],[Type of Leave]]</f>
        <v>2 SL</v>
      </c>
      <c r="L10146" s="23">
        <f ca="1">NETWORKDAYS(LeaveTracker[[#This Row],[Start Date]],LeaveTracker[[#This Row],[End Date]],lstHolidays)</f>
        <v>2</v>
      </c>
      <c r="M10146" s="27"/>
    </row>
    <row r="10147" spans="1:13" ht="30" customHeight="1" x14ac:dyDescent="0.3">
      <c r="A10147" s="27">
        <f t="shared" si="130"/>
        <v>5817</v>
      </c>
      <c r="B10147" s="31">
        <v>45324</v>
      </c>
      <c r="C10147" s="31">
        <v>45320</v>
      </c>
      <c r="D10147" s="19" t="s">
        <v>1014</v>
      </c>
      <c r="E10147" s="19" t="str">
        <f>IF(ISBLANK(LeaveTracker[[#This Row],[Employee Name]]),"-----",VLOOKUP(LeaveTracker[[#This Row],[Employee Name]],'List of Employees'!$B$4:$H$767,7))</f>
        <v>LANDTAX</v>
      </c>
      <c r="F10147" s="19" t="str">
        <f>IF(ISBLANK(LeaveTracker[[#This Row],[Employee Name]]),"-----",VLOOKUP(LeaveTracker[[#This Row],[Employee Name]],'List of Employees'!$B$4:$H$767,6))</f>
        <v>PERMANENT</v>
      </c>
      <c r="G10147" s="24">
        <v>45316</v>
      </c>
      <c r="H10147" s="24">
        <v>45317</v>
      </c>
      <c r="I10147" s="19" t="s">
        <v>81</v>
      </c>
      <c r="K10147" s="57" t="str">
        <f ca="1">LeaveTracker[[#This Row],[Days]]&amp;" "&amp;LeaveTracker[[#This Row],[Type of Leave]]</f>
        <v>2 SL</v>
      </c>
      <c r="L10147" s="23">
        <f ca="1">NETWORKDAYS(LeaveTracker[[#This Row],[Start Date]],LeaveTracker[[#This Row],[End Date]],lstHolidays)</f>
        <v>2</v>
      </c>
      <c r="M10147" s="27"/>
    </row>
    <row r="10148" spans="1:13" ht="30" customHeight="1" x14ac:dyDescent="0.3">
      <c r="A10148" s="27">
        <f t="shared" si="130"/>
        <v>5818</v>
      </c>
      <c r="B10148" s="31">
        <v>45324</v>
      </c>
      <c r="C10148" s="31">
        <v>45320</v>
      </c>
      <c r="D10148" s="19" t="s">
        <v>527</v>
      </c>
      <c r="E10148" s="19" t="str">
        <f>IF(ISBLANK(LeaveTracker[[#This Row],[Employee Name]]),"-----",VLOOKUP(LeaveTracker[[#This Row],[Employee Name]],'List of Employees'!$B$4:$H$767,7))</f>
        <v>TIPID IMPOK</v>
      </c>
      <c r="F10148" s="19" t="str">
        <f>IF(ISBLANK(LeaveTracker[[#This Row],[Employee Name]]),"-----",VLOOKUP(LeaveTracker[[#This Row],[Employee Name]],'List of Employees'!$B$4:$H$767,6))</f>
        <v>PERMANENT</v>
      </c>
      <c r="G10148" s="24">
        <v>45300</v>
      </c>
      <c r="H10148" s="24">
        <v>45300</v>
      </c>
      <c r="I10148" s="19" t="s">
        <v>297</v>
      </c>
      <c r="J10148" s="42" t="s">
        <v>1000</v>
      </c>
      <c r="K10148" s="57" t="str">
        <f ca="1">LeaveTracker[[#This Row],[Days]]&amp;" "&amp;LeaveTracker[[#This Row],[Type of Leave]]</f>
        <v>1 OTHER</v>
      </c>
      <c r="L10148" s="23">
        <f ca="1">NETWORKDAYS(LeaveTracker[[#This Row],[Start Date]],LeaveTracker[[#This Row],[End Date]],lstHolidays)</f>
        <v>1</v>
      </c>
      <c r="M10148" s="27"/>
    </row>
    <row r="10149" spans="1:13" ht="30" customHeight="1" x14ac:dyDescent="0.3">
      <c r="A10149" s="27">
        <v>5818</v>
      </c>
      <c r="B10149" s="31">
        <v>45324</v>
      </c>
      <c r="C10149" s="31">
        <v>45320</v>
      </c>
      <c r="D10149" s="19" t="s">
        <v>527</v>
      </c>
      <c r="E10149" s="19" t="str">
        <f>IF(ISBLANK(LeaveTracker[[#This Row],[Employee Name]]),"-----",VLOOKUP(LeaveTracker[[#This Row],[Employee Name]],'List of Employees'!$B$4:$H$767,7))</f>
        <v>TIPID IMPOK</v>
      </c>
      <c r="F10149" s="19" t="str">
        <f>IF(ISBLANK(LeaveTracker[[#This Row],[Employee Name]]),"-----",VLOOKUP(LeaveTracker[[#This Row],[Employee Name]],'List of Employees'!$B$4:$H$767,6))</f>
        <v>PERMANENT</v>
      </c>
      <c r="G10149" s="24">
        <v>45310</v>
      </c>
      <c r="H10149" s="24">
        <v>45310</v>
      </c>
      <c r="I10149" s="19" t="s">
        <v>297</v>
      </c>
      <c r="J10149" s="42" t="s">
        <v>1000</v>
      </c>
      <c r="K10149" s="57" t="str">
        <f ca="1">LeaveTracker[[#This Row],[Days]]&amp;" "&amp;LeaveTracker[[#This Row],[Type of Leave]]</f>
        <v>1 OTHER</v>
      </c>
      <c r="L10149" s="23">
        <f ca="1">NETWORKDAYS(LeaveTracker[[#This Row],[Start Date]],LeaveTracker[[#This Row],[End Date]],lstHolidays)</f>
        <v>1</v>
      </c>
      <c r="M10149" s="27"/>
    </row>
    <row r="10150" spans="1:13" ht="30" customHeight="1" x14ac:dyDescent="0.3">
      <c r="A10150" s="27">
        <f t="shared" si="130"/>
        <v>5819</v>
      </c>
      <c r="B10150" s="31">
        <v>45324</v>
      </c>
      <c r="C10150" s="31">
        <v>45309</v>
      </c>
      <c r="D10150" s="19" t="s">
        <v>1740</v>
      </c>
      <c r="E10150" s="19" t="str">
        <f>IF(ISBLANK(LeaveTracker[[#This Row],[Employee Name]]),"-----",VLOOKUP(LeaveTracker[[#This Row],[Employee Name]],'List of Employees'!$B$4:$H$767,7))</f>
        <v>ACCOUNTING</v>
      </c>
      <c r="F10150" s="19" t="str">
        <f>IF(ISBLANK(LeaveTracker[[#This Row],[Employee Name]]),"-----",VLOOKUP(LeaveTracker[[#This Row],[Employee Name]],'List of Employees'!$B$4:$H$767,6))</f>
        <v>CASUAL</v>
      </c>
      <c r="G10150" s="24">
        <v>45330</v>
      </c>
      <c r="H10150" s="24">
        <v>45330</v>
      </c>
      <c r="I10150" s="19" t="s">
        <v>297</v>
      </c>
      <c r="J10150" s="42" t="s">
        <v>1000</v>
      </c>
      <c r="K10150" s="57" t="str">
        <f ca="1">LeaveTracker[[#This Row],[Days]]&amp;" "&amp;LeaveTracker[[#This Row],[Type of Leave]]</f>
        <v>1 OTHER</v>
      </c>
      <c r="L10150" s="23">
        <f ca="1">NETWORKDAYS(LeaveTracker[[#This Row],[Start Date]],LeaveTracker[[#This Row],[End Date]],lstHolidays)</f>
        <v>1</v>
      </c>
      <c r="M10150" s="27"/>
    </row>
    <row r="10151" spans="1:13" ht="30" customHeight="1" x14ac:dyDescent="0.3">
      <c r="A10151" s="27">
        <f t="shared" si="130"/>
        <v>5820</v>
      </c>
      <c r="B10151" s="31">
        <v>45324</v>
      </c>
      <c r="C10151" s="31">
        <v>45320</v>
      </c>
      <c r="D10151" s="19" t="s">
        <v>1752</v>
      </c>
      <c r="E10151" s="19" t="str">
        <f>IF(ISBLANK(LeaveTracker[[#This Row],[Employee Name]]),"-----",VLOOKUP(LeaveTracker[[#This Row],[Employee Name]],'List of Employees'!$B$4:$H$767,7))</f>
        <v>SP</v>
      </c>
      <c r="F10151" s="19" t="str">
        <f>IF(ISBLANK(LeaveTracker[[#This Row],[Employee Name]]),"-----",VLOOKUP(LeaveTracker[[#This Row],[Employee Name]],'List of Employees'!$B$4:$H$767,6))</f>
        <v>CASUAL</v>
      </c>
      <c r="G10151" s="24">
        <v>45293</v>
      </c>
      <c r="H10151" s="24">
        <v>45293</v>
      </c>
      <c r="I10151" s="19" t="s">
        <v>297</v>
      </c>
      <c r="J10151" s="42" t="s">
        <v>1000</v>
      </c>
      <c r="K10151" s="57" t="str">
        <f ca="1">LeaveTracker[[#This Row],[Days]]&amp;" "&amp;LeaveTracker[[#This Row],[Type of Leave]]</f>
        <v>1 OTHER</v>
      </c>
      <c r="L10151" s="23">
        <f ca="1">NETWORKDAYS(LeaveTracker[[#This Row],[Start Date]],LeaveTracker[[#This Row],[End Date]],lstHolidays)</f>
        <v>1</v>
      </c>
      <c r="M10151" s="27"/>
    </row>
    <row r="10152" spans="1:13" ht="30" customHeight="1" x14ac:dyDescent="0.3">
      <c r="A10152" s="27">
        <f t="shared" si="130"/>
        <v>5821</v>
      </c>
      <c r="B10152" s="31">
        <v>45324</v>
      </c>
      <c r="C10152" s="31">
        <v>45320</v>
      </c>
      <c r="D10152" s="19" t="s">
        <v>434</v>
      </c>
      <c r="E10152" s="19" t="str">
        <f>IF(ISBLANK(LeaveTracker[[#This Row],[Employee Name]]),"-----",VLOOKUP(LeaveTracker[[#This Row],[Employee Name]],'List of Employees'!$B$4:$H$767,7))</f>
        <v>INTERNAL</v>
      </c>
      <c r="F10152" s="19" t="str">
        <f>IF(ISBLANK(LeaveTracker[[#This Row],[Employee Name]]),"-----",VLOOKUP(LeaveTracker[[#This Row],[Employee Name]],'List of Employees'!$B$4:$H$767,6))</f>
        <v>PERMANENT</v>
      </c>
      <c r="G10152" s="24">
        <v>45317</v>
      </c>
      <c r="H10152" s="24">
        <v>45317</v>
      </c>
      <c r="I10152" s="19" t="s">
        <v>81</v>
      </c>
      <c r="K10152" s="57" t="str">
        <f ca="1">LeaveTracker[[#This Row],[Days]]&amp;" "&amp;LeaveTracker[[#This Row],[Type of Leave]]</f>
        <v>1 SL</v>
      </c>
      <c r="L10152" s="23">
        <f ca="1">NETWORKDAYS(LeaveTracker[[#This Row],[Start Date]],LeaveTracker[[#This Row],[End Date]],lstHolidays)</f>
        <v>1</v>
      </c>
      <c r="M10152" s="27"/>
    </row>
    <row r="10153" spans="1:13" ht="30" customHeight="1" x14ac:dyDescent="0.3">
      <c r="A10153" s="27">
        <f t="shared" si="130"/>
        <v>5822</v>
      </c>
      <c r="B10153" s="31">
        <v>45324</v>
      </c>
      <c r="C10153" s="31">
        <v>45313</v>
      </c>
      <c r="D10153" s="19" t="s">
        <v>542</v>
      </c>
      <c r="E10153" s="19" t="str">
        <f>IF(ISBLANK(LeaveTracker[[#This Row],[Employee Name]]),"-----",VLOOKUP(LeaveTracker[[#This Row],[Employee Name]],'List of Employees'!$B$4:$H$767,7))</f>
        <v>LCR</v>
      </c>
      <c r="F10153" s="19" t="str">
        <f>IF(ISBLANK(LeaveTracker[[#This Row],[Employee Name]]),"-----",VLOOKUP(LeaveTracker[[#This Row],[Employee Name]],'List of Employees'!$B$4:$H$767,6))</f>
        <v>PERMANENT</v>
      </c>
      <c r="G10153" s="24">
        <v>45306</v>
      </c>
      <c r="H10153" s="24">
        <v>45310</v>
      </c>
      <c r="I10153" s="19" t="s">
        <v>82</v>
      </c>
      <c r="K10153" s="57" t="str">
        <f ca="1">LeaveTracker[[#This Row],[Days]]&amp;" "&amp;LeaveTracker[[#This Row],[Type of Leave]]</f>
        <v>5 VL</v>
      </c>
      <c r="L10153" s="23">
        <f ca="1">NETWORKDAYS(LeaveTracker[[#This Row],[Start Date]],LeaveTracker[[#This Row],[End Date]],lstHolidays)</f>
        <v>5</v>
      </c>
      <c r="M10153" s="27"/>
    </row>
    <row r="10154" spans="1:13" ht="30" customHeight="1" x14ac:dyDescent="0.3">
      <c r="A10154" s="27">
        <f t="shared" si="130"/>
        <v>5823</v>
      </c>
      <c r="B10154" s="31">
        <v>45324</v>
      </c>
      <c r="C10154" s="31">
        <v>45313</v>
      </c>
      <c r="D10154" s="19" t="s">
        <v>542</v>
      </c>
      <c r="E10154" s="19" t="str">
        <f>IF(ISBLANK(LeaveTracker[[#This Row],[Employee Name]]),"-----",VLOOKUP(LeaveTracker[[#This Row],[Employee Name]],'List of Employees'!$B$4:$H$767,7))</f>
        <v>LCR</v>
      </c>
      <c r="F10154" s="19" t="str">
        <f>IF(ISBLANK(LeaveTracker[[#This Row],[Employee Name]]),"-----",VLOOKUP(LeaveTracker[[#This Row],[Employee Name]],'List of Employees'!$B$4:$H$767,6))</f>
        <v>PERMANENT</v>
      </c>
      <c r="G10154" s="24">
        <v>45301</v>
      </c>
      <c r="H10154" s="24">
        <v>45303</v>
      </c>
      <c r="I10154" s="19" t="s">
        <v>297</v>
      </c>
      <c r="J10154" s="42" t="s">
        <v>1000</v>
      </c>
      <c r="K10154" s="57" t="str">
        <f ca="1">LeaveTracker[[#This Row],[Days]]&amp;" "&amp;LeaveTracker[[#This Row],[Type of Leave]]</f>
        <v>3 OTHER</v>
      </c>
      <c r="L10154" s="23">
        <f ca="1">NETWORKDAYS(LeaveTracker[[#This Row],[Start Date]],LeaveTracker[[#This Row],[End Date]],lstHolidays)</f>
        <v>3</v>
      </c>
      <c r="M10154" s="27"/>
    </row>
    <row r="10155" spans="1:13" ht="30" customHeight="1" x14ac:dyDescent="0.3">
      <c r="A10155" s="27">
        <f t="shared" si="130"/>
        <v>5824</v>
      </c>
      <c r="B10155" s="31">
        <v>45324</v>
      </c>
      <c r="C10155" s="31">
        <v>45293</v>
      </c>
      <c r="D10155" s="19" t="s">
        <v>768</v>
      </c>
      <c r="E10155" s="19" t="str">
        <f>IF(ISBLANK(LeaveTracker[[#This Row],[Employee Name]]),"-----",VLOOKUP(LeaveTracker[[#This Row],[Employee Name]],'List of Employees'!$B$4:$H$767,7))</f>
        <v>CSWDO</v>
      </c>
      <c r="F10155" s="19" t="str">
        <f>IF(ISBLANK(LeaveTracker[[#This Row],[Employee Name]]),"-----",VLOOKUP(LeaveTracker[[#This Row],[Employee Name]],'List of Employees'!$B$4:$H$767,6))</f>
        <v>PERMANENT</v>
      </c>
      <c r="G10155" s="24">
        <v>45293</v>
      </c>
      <c r="H10155" s="24">
        <v>45397</v>
      </c>
      <c r="I10155" s="19" t="s">
        <v>76</v>
      </c>
      <c r="J10155" s="42" t="s">
        <v>2663</v>
      </c>
      <c r="K10155" s="57" t="str">
        <f>LeaveTracker[[#This Row],[Days]]&amp;" "&amp;LeaveTracker[[#This Row],[Type of Leave]]</f>
        <v>105 Maternity</v>
      </c>
      <c r="L10155" s="23">
        <v>105</v>
      </c>
      <c r="M10155" s="27"/>
    </row>
    <row r="10156" spans="1:13" ht="30" customHeight="1" x14ac:dyDescent="0.3">
      <c r="A10156" s="27">
        <f t="shared" si="130"/>
        <v>5825</v>
      </c>
      <c r="B10156" s="31">
        <v>45324</v>
      </c>
      <c r="C10156" s="31">
        <v>45316</v>
      </c>
      <c r="D10156" s="19" t="s">
        <v>1011</v>
      </c>
      <c r="E10156" s="19" t="str">
        <f>IF(ISBLANK(LeaveTracker[[#This Row],[Employee Name]]),"-----",VLOOKUP(LeaveTracker[[#This Row],[Employee Name]],'List of Employees'!$B$4:$H$767,7))</f>
        <v>CSWDO</v>
      </c>
      <c r="F10156" s="19" t="str">
        <f>IF(ISBLANK(LeaveTracker[[#This Row],[Employee Name]]),"-----",VLOOKUP(LeaveTracker[[#This Row],[Employee Name]],'List of Employees'!$B$4:$H$767,6))</f>
        <v>PERMANENT</v>
      </c>
      <c r="G10156" s="24">
        <v>45315</v>
      </c>
      <c r="H10156" s="24">
        <v>45315</v>
      </c>
      <c r="I10156" s="19" t="s">
        <v>81</v>
      </c>
      <c r="K10156" s="57" t="str">
        <f ca="1">LeaveTracker[[#This Row],[Days]]&amp;" "&amp;LeaveTracker[[#This Row],[Type of Leave]]</f>
        <v>1 SL</v>
      </c>
      <c r="L10156" s="23">
        <f ca="1">NETWORKDAYS(LeaveTracker[[#This Row],[Start Date]],LeaveTracker[[#This Row],[End Date]],lstHolidays)</f>
        <v>1</v>
      </c>
      <c r="M10156" s="27"/>
    </row>
    <row r="10157" spans="1:13" ht="30" customHeight="1" x14ac:dyDescent="0.3">
      <c r="A10157" s="27">
        <f t="shared" si="130"/>
        <v>5826</v>
      </c>
      <c r="B10157" s="31">
        <v>45324</v>
      </c>
      <c r="C10157" s="31">
        <v>45313</v>
      </c>
      <c r="D10157" s="19" t="s">
        <v>705</v>
      </c>
      <c r="E10157" s="19" t="str">
        <f>IF(ISBLANK(LeaveTracker[[#This Row],[Employee Name]]),"-----",VLOOKUP(LeaveTracker[[#This Row],[Employee Name]],'List of Employees'!$B$4:$H$767,7))</f>
        <v>ONT</v>
      </c>
      <c r="F10157" s="19" t="str">
        <f>IF(ISBLANK(LeaveTracker[[#This Row],[Employee Name]]),"-----",VLOOKUP(LeaveTracker[[#This Row],[Employee Name]],'List of Employees'!$B$4:$H$767,6))</f>
        <v>CASUAL</v>
      </c>
      <c r="G10157" s="24">
        <v>45322</v>
      </c>
      <c r="H10157" s="24">
        <v>45328</v>
      </c>
      <c r="I10157" s="19" t="s">
        <v>82</v>
      </c>
      <c r="K10157" s="57" t="str">
        <f ca="1">LeaveTracker[[#This Row],[Days]]&amp;" "&amp;LeaveTracker[[#This Row],[Type of Leave]]</f>
        <v>5 VL</v>
      </c>
      <c r="L10157" s="23">
        <f ca="1">NETWORKDAYS(LeaveTracker[[#This Row],[Start Date]],LeaveTracker[[#This Row],[End Date]],lstHolidays)</f>
        <v>5</v>
      </c>
      <c r="M10157" s="27"/>
    </row>
    <row r="10158" spans="1:13" ht="30" customHeight="1" x14ac:dyDescent="0.3">
      <c r="A10158" s="27">
        <f t="shared" si="130"/>
        <v>5827</v>
      </c>
      <c r="B10158" s="31">
        <v>45324</v>
      </c>
      <c r="C10158" s="31">
        <v>45313</v>
      </c>
      <c r="D10158" s="19" t="s">
        <v>111</v>
      </c>
      <c r="E10158" s="19" t="str">
        <f>IF(ISBLANK(LeaveTracker[[#This Row],[Employee Name]]),"-----",VLOOKUP(LeaveTracker[[#This Row],[Employee Name]],'List of Employees'!$B$4:$H$767,7))</f>
        <v>ONT</v>
      </c>
      <c r="F10158" s="19" t="str">
        <f>IF(ISBLANK(LeaveTracker[[#This Row],[Employee Name]]),"-----",VLOOKUP(LeaveTracker[[#This Row],[Employee Name]],'List of Employees'!$B$4:$H$767,6))</f>
        <v>PERMANENT</v>
      </c>
      <c r="G10158" s="24">
        <v>45320</v>
      </c>
      <c r="H10158" s="24">
        <v>45320</v>
      </c>
      <c r="I10158" s="19" t="s">
        <v>297</v>
      </c>
      <c r="J10158" s="42" t="s">
        <v>1000</v>
      </c>
      <c r="K10158" s="57" t="str">
        <f ca="1">LeaveTracker[[#This Row],[Days]]&amp;" "&amp;LeaveTracker[[#This Row],[Type of Leave]]</f>
        <v>1 OTHER</v>
      </c>
      <c r="L10158" s="23">
        <f ca="1">NETWORKDAYS(LeaveTracker[[#This Row],[Start Date]],LeaveTracker[[#This Row],[End Date]],lstHolidays)</f>
        <v>1</v>
      </c>
      <c r="M10158" s="27"/>
    </row>
    <row r="10159" spans="1:13" ht="30" customHeight="1" x14ac:dyDescent="0.3">
      <c r="A10159" s="27">
        <f t="shared" si="130"/>
        <v>5828</v>
      </c>
      <c r="B10159" s="31">
        <v>45324</v>
      </c>
      <c r="C10159" s="31">
        <v>45315</v>
      </c>
      <c r="D10159" s="19" t="s">
        <v>487</v>
      </c>
      <c r="E10159" s="19" t="str">
        <f>IF(ISBLANK(LeaveTracker[[#This Row],[Employee Name]]),"-----",VLOOKUP(LeaveTracker[[#This Row],[Employee Name]],'List of Employees'!$B$4:$H$767,7))</f>
        <v>THRDC</v>
      </c>
      <c r="F10159" s="19" t="str">
        <f>IF(ISBLANK(LeaveTracker[[#This Row],[Employee Name]]),"-----",VLOOKUP(LeaveTracker[[#This Row],[Employee Name]],'List of Employees'!$B$4:$H$767,6))</f>
        <v>PERMANENT</v>
      </c>
      <c r="G10159" s="24">
        <v>45320</v>
      </c>
      <c r="H10159" s="24">
        <v>45320</v>
      </c>
      <c r="I10159" s="19" t="s">
        <v>297</v>
      </c>
      <c r="J10159" s="42" t="s">
        <v>1000</v>
      </c>
      <c r="K10159" s="57" t="str">
        <f ca="1">LeaveTracker[[#This Row],[Days]]&amp;" "&amp;LeaveTracker[[#This Row],[Type of Leave]]</f>
        <v>1 OTHER</v>
      </c>
      <c r="L10159" s="23">
        <f ca="1">NETWORKDAYS(LeaveTracker[[#This Row],[Start Date]],LeaveTracker[[#This Row],[End Date]],lstHolidays)</f>
        <v>1</v>
      </c>
      <c r="M10159" s="27"/>
    </row>
    <row r="10160" spans="1:13" ht="30" customHeight="1" x14ac:dyDescent="0.3">
      <c r="A10160" s="27">
        <f t="shared" si="130"/>
        <v>5829</v>
      </c>
      <c r="B10160" s="31">
        <v>45324</v>
      </c>
      <c r="C10160" s="31">
        <v>45328</v>
      </c>
      <c r="D10160" s="19" t="s">
        <v>941</v>
      </c>
      <c r="E10160" s="19" t="str">
        <f>IF(ISBLANK(LeaveTracker[[#This Row],[Employee Name]]),"-----",VLOOKUP(LeaveTracker[[#This Row],[Employee Name]],'List of Employees'!$B$4:$H$767,7))</f>
        <v>EEO/ CITY MARKET</v>
      </c>
      <c r="F10160" s="19" t="str">
        <f>IF(ISBLANK(LeaveTracker[[#This Row],[Employee Name]]),"-----",VLOOKUP(LeaveTracker[[#This Row],[Employee Name]],'List of Employees'!$B$4:$H$767,6))</f>
        <v>PERMANENT</v>
      </c>
      <c r="G10160" s="24">
        <v>45300</v>
      </c>
      <c r="H10160" s="24">
        <v>45300</v>
      </c>
      <c r="I10160" s="19" t="s">
        <v>297</v>
      </c>
      <c r="J10160" s="42" t="s">
        <v>1000</v>
      </c>
      <c r="K10160" s="57" t="str">
        <f ca="1">LeaveTracker[[#This Row],[Days]]&amp;" "&amp;LeaveTracker[[#This Row],[Type of Leave]]</f>
        <v>1 OTHER</v>
      </c>
      <c r="L10160" s="23">
        <f ca="1">NETWORKDAYS(LeaveTracker[[#This Row],[Start Date]],LeaveTracker[[#This Row],[End Date]],lstHolidays)</f>
        <v>1</v>
      </c>
      <c r="M10160" s="27"/>
    </row>
    <row r="10161" spans="1:13" ht="30" customHeight="1" x14ac:dyDescent="0.3">
      <c r="A10161" s="27">
        <f t="shared" si="130"/>
        <v>5830</v>
      </c>
      <c r="B10161" s="31">
        <v>45324</v>
      </c>
      <c r="C10161" s="31">
        <v>45317</v>
      </c>
      <c r="D10161" s="19" t="s">
        <v>645</v>
      </c>
      <c r="E10161" s="19" t="str">
        <f>IF(ISBLANK(LeaveTracker[[#This Row],[Employee Name]]),"-----",VLOOKUP(LeaveTracker[[#This Row],[Employee Name]],'List of Employees'!$B$4:$H$767,7))</f>
        <v>INTEGRATED CENTRAL TERMINAL</v>
      </c>
      <c r="F10161" s="19" t="str">
        <f>IF(ISBLANK(LeaveTracker[[#This Row],[Employee Name]]),"-----",VLOOKUP(LeaveTracker[[#This Row],[Employee Name]],'List of Employees'!$B$4:$H$767,6))</f>
        <v>PERMANENT</v>
      </c>
      <c r="G10161" s="24">
        <v>45329</v>
      </c>
      <c r="H10161" s="24">
        <v>45331</v>
      </c>
      <c r="I10161" s="19" t="s">
        <v>82</v>
      </c>
      <c r="K10161" s="57" t="str">
        <f>LeaveTracker[[#This Row],[Days]]&amp;" "&amp;LeaveTracker[[#This Row],[Type of Leave]]</f>
        <v>3 VL</v>
      </c>
      <c r="L10161" s="23">
        <v>3</v>
      </c>
      <c r="M10161" s="27"/>
    </row>
    <row r="10162" spans="1:13" ht="30" customHeight="1" x14ac:dyDescent="0.3">
      <c r="A10162" s="27">
        <f t="shared" si="130"/>
        <v>5831</v>
      </c>
      <c r="B10162" s="31">
        <v>45324</v>
      </c>
      <c r="C10162" s="31">
        <v>45315</v>
      </c>
      <c r="D10162" s="19" t="s">
        <v>401</v>
      </c>
      <c r="E10162" s="19" t="str">
        <f>IF(ISBLANK(LeaveTracker[[#This Row],[Employee Name]]),"-----",VLOOKUP(LeaveTracker[[#This Row],[Employee Name]],'List of Employees'!$B$4:$H$767,7))</f>
        <v>CSWDO</v>
      </c>
      <c r="F10162" s="19" t="str">
        <f>IF(ISBLANK(LeaveTracker[[#This Row],[Employee Name]]),"-----",VLOOKUP(LeaveTracker[[#This Row],[Employee Name]],'List of Employees'!$B$4:$H$767,6))</f>
        <v>PERMANENT</v>
      </c>
      <c r="G10162" s="24">
        <v>45313</v>
      </c>
      <c r="H10162" s="24">
        <v>45313</v>
      </c>
      <c r="I10162" s="19" t="s">
        <v>81</v>
      </c>
      <c r="K10162" s="57" t="str">
        <f ca="1">LeaveTracker[[#This Row],[Days]]&amp;" "&amp;LeaveTracker[[#This Row],[Type of Leave]]</f>
        <v>1 SL</v>
      </c>
      <c r="L10162" s="23">
        <f ca="1">NETWORKDAYS(LeaveTracker[[#This Row],[Start Date]],LeaveTracker[[#This Row],[End Date]],lstHolidays)</f>
        <v>1</v>
      </c>
      <c r="M10162" s="27"/>
    </row>
    <row r="10163" spans="1:13" ht="30" customHeight="1" x14ac:dyDescent="0.3">
      <c r="A10163" s="27">
        <f t="shared" si="130"/>
        <v>5832</v>
      </c>
      <c r="B10163" s="31">
        <v>45324</v>
      </c>
      <c r="C10163" s="31">
        <v>45313</v>
      </c>
      <c r="D10163" s="19" t="s">
        <v>2581</v>
      </c>
      <c r="E10163" s="19" t="str">
        <f>IF(ISBLANK(LeaveTracker[[#This Row],[Employee Name]]),"-----",VLOOKUP(LeaveTracker[[#This Row],[Employee Name]],'List of Employees'!$B$4:$H$767,7))</f>
        <v>CCT</v>
      </c>
      <c r="F10163" s="19" t="str">
        <f>IF(ISBLANK(LeaveTracker[[#This Row],[Employee Name]]),"-----",VLOOKUP(LeaveTracker[[#This Row],[Employee Name]],'List of Employees'!$B$4:$H$767,6))</f>
        <v>CASUAL</v>
      </c>
      <c r="G10163" s="24">
        <v>45309</v>
      </c>
      <c r="H10163" s="24">
        <v>45310</v>
      </c>
      <c r="I10163" s="19" t="s">
        <v>81</v>
      </c>
      <c r="K10163" s="57" t="str">
        <f ca="1">LeaveTracker[[#This Row],[Days]]&amp;" "&amp;LeaveTracker[[#This Row],[Type of Leave]]</f>
        <v>2 SL</v>
      </c>
      <c r="L10163" s="23">
        <f ca="1">NETWORKDAYS(LeaveTracker[[#This Row],[Start Date]],LeaveTracker[[#This Row],[End Date]],lstHolidays)</f>
        <v>2</v>
      </c>
      <c r="M10163" s="27"/>
    </row>
    <row r="10164" spans="1:13" ht="30" customHeight="1" x14ac:dyDescent="0.3">
      <c r="A10164" s="27">
        <f t="shared" si="130"/>
        <v>5833</v>
      </c>
      <c r="B10164" s="31">
        <v>45324</v>
      </c>
      <c r="C10164" s="31">
        <v>45315</v>
      </c>
      <c r="D10164" s="19" t="s">
        <v>711</v>
      </c>
      <c r="E10164" s="19" t="str">
        <f>IF(ISBLANK(LeaveTracker[[#This Row],[Employee Name]]),"-----",VLOOKUP(LeaveTracker[[#This Row],[Employee Name]],'List of Employees'!$B$4:$H$767,7))</f>
        <v>CBO</v>
      </c>
      <c r="F10164" s="19" t="str">
        <f>IF(ISBLANK(LeaveTracker[[#This Row],[Employee Name]]),"-----",VLOOKUP(LeaveTracker[[#This Row],[Employee Name]],'List of Employees'!$B$4:$H$767,6))</f>
        <v>PERMANENT</v>
      </c>
      <c r="G10164" s="24">
        <v>45316</v>
      </c>
      <c r="H10164" s="24">
        <v>45316</v>
      </c>
      <c r="I10164" s="19" t="s">
        <v>297</v>
      </c>
      <c r="J10164" s="42" t="s">
        <v>1000</v>
      </c>
      <c r="K10164" s="57" t="str">
        <f ca="1">LeaveTracker[[#This Row],[Days]]&amp;" "&amp;LeaveTracker[[#This Row],[Type of Leave]]</f>
        <v>1 OTHER</v>
      </c>
      <c r="L10164" s="23">
        <f ca="1">NETWORKDAYS(LeaveTracker[[#This Row],[Start Date]],LeaveTracker[[#This Row],[End Date]],lstHolidays)</f>
        <v>1</v>
      </c>
      <c r="M10164" s="27"/>
    </row>
    <row r="10165" spans="1:13" ht="30" customHeight="1" x14ac:dyDescent="0.3">
      <c r="A10165" s="27">
        <f t="shared" si="130"/>
        <v>5834</v>
      </c>
      <c r="B10165" s="31">
        <v>45324</v>
      </c>
      <c r="C10165" s="31">
        <v>45320</v>
      </c>
      <c r="D10165" s="19" t="s">
        <v>397</v>
      </c>
      <c r="E10165" s="19" t="str">
        <f>IF(ISBLANK(LeaveTracker[[#This Row],[Employee Name]]),"-----",VLOOKUP(LeaveTracker[[#This Row],[Employee Name]],'List of Employees'!$B$4:$H$767,7))</f>
        <v>CTO</v>
      </c>
      <c r="F10165" s="19" t="str">
        <f>IF(ISBLANK(LeaveTracker[[#This Row],[Employee Name]]),"-----",VLOOKUP(LeaveTracker[[#This Row],[Employee Name]],'List of Employees'!$B$4:$H$767,6))</f>
        <v>PERMANENT</v>
      </c>
      <c r="G10165" s="24">
        <v>45317</v>
      </c>
      <c r="H10165" s="24">
        <v>45317</v>
      </c>
      <c r="I10165" s="19" t="s">
        <v>297</v>
      </c>
      <c r="J10165" s="42" t="s">
        <v>1000</v>
      </c>
      <c r="K10165" s="57" t="str">
        <f ca="1">LeaveTracker[[#This Row],[Days]]&amp;" "&amp;LeaveTracker[[#This Row],[Type of Leave]]</f>
        <v>1 OTHER</v>
      </c>
      <c r="L10165" s="23">
        <f ca="1">NETWORKDAYS(LeaveTracker[[#This Row],[Start Date]],LeaveTracker[[#This Row],[End Date]],lstHolidays)</f>
        <v>1</v>
      </c>
      <c r="M10165" s="27"/>
    </row>
    <row r="10166" spans="1:13" ht="30" customHeight="1" x14ac:dyDescent="0.3">
      <c r="A10166" s="27">
        <f t="shared" si="130"/>
        <v>5835</v>
      </c>
      <c r="B10166" s="31">
        <v>45324</v>
      </c>
      <c r="C10166" s="31">
        <v>45320</v>
      </c>
      <c r="D10166" s="19" t="s">
        <v>2063</v>
      </c>
      <c r="E10166" s="19" t="str">
        <f>IF(ISBLANK(LeaveTracker[[#This Row],[Employee Name]]),"-----",VLOOKUP(LeaveTracker[[#This Row],[Employee Name]],'List of Employees'!$B$4:$H$767,7))</f>
        <v>PIO</v>
      </c>
      <c r="F10166" s="19" t="str">
        <f>IF(ISBLANK(LeaveTracker[[#This Row],[Employee Name]]),"-----",VLOOKUP(LeaveTracker[[#This Row],[Employee Name]],'List of Employees'!$B$4:$H$767,6))</f>
        <v>PERMANENT</v>
      </c>
      <c r="G10166" s="24">
        <v>45316</v>
      </c>
      <c r="H10166" s="24">
        <v>45317</v>
      </c>
      <c r="I10166" s="19" t="s">
        <v>81</v>
      </c>
      <c r="K10166" s="57" t="str">
        <f ca="1">LeaveTracker[[#This Row],[Days]]&amp;" "&amp;LeaveTracker[[#This Row],[Type of Leave]]</f>
        <v>2 SL</v>
      </c>
      <c r="L10166" s="23">
        <f ca="1">NETWORKDAYS(LeaveTracker[[#This Row],[Start Date]],LeaveTracker[[#This Row],[End Date]],lstHolidays)</f>
        <v>2</v>
      </c>
      <c r="M10166" s="27"/>
    </row>
    <row r="10167" spans="1:13" ht="30" customHeight="1" x14ac:dyDescent="0.3">
      <c r="A10167" s="27">
        <f t="shared" si="130"/>
        <v>5836</v>
      </c>
      <c r="B10167" s="31">
        <v>45324</v>
      </c>
      <c r="C10167" s="31">
        <v>45314</v>
      </c>
      <c r="D10167" s="19" t="s">
        <v>2063</v>
      </c>
      <c r="E10167" s="19" t="str">
        <f>IF(ISBLANK(LeaveTracker[[#This Row],[Employee Name]]),"-----",VLOOKUP(LeaveTracker[[#This Row],[Employee Name]],'List of Employees'!$B$4:$H$767,7))</f>
        <v>PIO</v>
      </c>
      <c r="F10167" s="19" t="str">
        <f>IF(ISBLANK(LeaveTracker[[#This Row],[Employee Name]]),"-----",VLOOKUP(LeaveTracker[[#This Row],[Employee Name]],'List of Employees'!$B$4:$H$767,6))</f>
        <v>PERMANENT</v>
      </c>
      <c r="G10167" s="24">
        <v>45313</v>
      </c>
      <c r="H10167" s="24">
        <v>45313</v>
      </c>
      <c r="I10167" s="19" t="s">
        <v>81</v>
      </c>
      <c r="K10167" s="57" t="str">
        <f ca="1">LeaveTracker[[#This Row],[Days]]&amp;" "&amp;LeaveTracker[[#This Row],[Type of Leave]]</f>
        <v>1 SL</v>
      </c>
      <c r="L10167" s="23">
        <f ca="1">NETWORKDAYS(LeaveTracker[[#This Row],[Start Date]],LeaveTracker[[#This Row],[End Date]],lstHolidays)</f>
        <v>1</v>
      </c>
      <c r="M10167" s="27"/>
    </row>
    <row r="10168" spans="1:13" ht="30" customHeight="1" x14ac:dyDescent="0.3">
      <c r="A10168" s="27">
        <f t="shared" si="130"/>
        <v>5837</v>
      </c>
      <c r="B10168" s="31">
        <v>45324</v>
      </c>
      <c r="C10168" s="31">
        <v>45314</v>
      </c>
      <c r="D10168" s="19" t="s">
        <v>2119</v>
      </c>
      <c r="E10168" s="19" t="str">
        <f>IF(ISBLANK(LeaveTracker[[#This Row],[Employee Name]]),"-----",VLOOKUP(LeaveTracker[[#This Row],[Employee Name]],'List of Employees'!$B$4:$H$767,7))</f>
        <v>PIO</v>
      </c>
      <c r="F10168" s="19" t="str">
        <f>IF(ISBLANK(LeaveTracker[[#This Row],[Employee Name]]),"-----",VLOOKUP(LeaveTracker[[#This Row],[Employee Name]],'List of Employees'!$B$4:$H$767,6))</f>
        <v>CASUAL</v>
      </c>
      <c r="G10168" s="24">
        <v>45328</v>
      </c>
      <c r="H10168" s="24">
        <v>45328</v>
      </c>
      <c r="I10168" s="19" t="s">
        <v>82</v>
      </c>
      <c r="K10168" s="57" t="str">
        <f ca="1">LeaveTracker[[#This Row],[Days]]&amp;" "&amp;LeaveTracker[[#This Row],[Type of Leave]]</f>
        <v>1 VL</v>
      </c>
      <c r="L10168" s="23">
        <f ca="1">NETWORKDAYS(LeaveTracker[[#This Row],[Start Date]],LeaveTracker[[#This Row],[End Date]],lstHolidays)</f>
        <v>1</v>
      </c>
      <c r="M10168" s="27"/>
    </row>
    <row r="10169" spans="1:13" ht="30" customHeight="1" x14ac:dyDescent="0.3">
      <c r="A10169" s="27">
        <v>5837</v>
      </c>
      <c r="B10169" s="31">
        <v>45324</v>
      </c>
      <c r="C10169" s="31">
        <v>45314</v>
      </c>
      <c r="D10169" s="19" t="s">
        <v>2119</v>
      </c>
      <c r="E10169" s="19" t="str">
        <f>IF(ISBLANK(LeaveTracker[[#This Row],[Employee Name]]),"-----",VLOOKUP(LeaveTracker[[#This Row],[Employee Name]],'List of Employees'!$B$4:$H$767,7))</f>
        <v>PIO</v>
      </c>
      <c r="F10169" s="19" t="str">
        <f>IF(ISBLANK(LeaveTracker[[#This Row],[Employee Name]]),"-----",VLOOKUP(LeaveTracker[[#This Row],[Employee Name]],'List of Employees'!$B$4:$H$767,6))</f>
        <v>CASUAL</v>
      </c>
      <c r="G10169" s="24">
        <v>45330</v>
      </c>
      <c r="H10169" s="24">
        <v>45330</v>
      </c>
      <c r="I10169" s="19" t="s">
        <v>82</v>
      </c>
      <c r="K10169" s="57" t="str">
        <f ca="1">LeaveTracker[[#This Row],[Days]]&amp;" "&amp;LeaveTracker[[#This Row],[Type of Leave]]</f>
        <v>1 VL</v>
      </c>
      <c r="L10169" s="23">
        <f ca="1">NETWORKDAYS(LeaveTracker[[#This Row],[Start Date]],LeaveTracker[[#This Row],[End Date]],lstHolidays)</f>
        <v>1</v>
      </c>
      <c r="M10169" s="27"/>
    </row>
    <row r="10170" spans="1:13" ht="30" customHeight="1" x14ac:dyDescent="0.3">
      <c r="A10170" s="27">
        <v>5837</v>
      </c>
      <c r="B10170" s="31">
        <v>45324</v>
      </c>
      <c r="C10170" s="31">
        <v>45314</v>
      </c>
      <c r="D10170" s="19" t="s">
        <v>2119</v>
      </c>
      <c r="E10170" s="19" t="str">
        <f>IF(ISBLANK(LeaveTracker[[#This Row],[Employee Name]]),"-----",VLOOKUP(LeaveTracker[[#This Row],[Employee Name]],'List of Employees'!$B$4:$H$767,7))</f>
        <v>PIO</v>
      </c>
      <c r="F10170" s="19" t="str">
        <f>IF(ISBLANK(LeaveTracker[[#This Row],[Employee Name]]),"-----",VLOOKUP(LeaveTracker[[#This Row],[Employee Name]],'List of Employees'!$B$4:$H$767,6))</f>
        <v>CASUAL</v>
      </c>
      <c r="G10170" s="24">
        <v>45334</v>
      </c>
      <c r="H10170" s="24">
        <v>45334</v>
      </c>
      <c r="I10170" s="19" t="s">
        <v>82</v>
      </c>
      <c r="K10170" s="57" t="str">
        <f ca="1">LeaveTracker[[#This Row],[Days]]&amp;" "&amp;LeaveTracker[[#This Row],[Type of Leave]]</f>
        <v>1 VL</v>
      </c>
      <c r="L10170" s="23">
        <f ca="1">NETWORKDAYS(LeaveTracker[[#This Row],[Start Date]],LeaveTracker[[#This Row],[End Date]],lstHolidays)</f>
        <v>1</v>
      </c>
      <c r="M10170" s="27"/>
    </row>
    <row r="10171" spans="1:13" ht="30" customHeight="1" x14ac:dyDescent="0.3">
      <c r="A10171" s="27">
        <f t="shared" si="130"/>
        <v>5838</v>
      </c>
      <c r="B10171" s="31">
        <v>45324</v>
      </c>
      <c r="C10171" s="31">
        <v>45321</v>
      </c>
      <c r="D10171" s="19" t="s">
        <v>2119</v>
      </c>
      <c r="E10171" s="19" t="str">
        <f>IF(ISBLANK(LeaveTracker[[#This Row],[Employee Name]]),"-----",VLOOKUP(LeaveTracker[[#This Row],[Employee Name]],'List of Employees'!$B$4:$H$767,7))</f>
        <v>PIO</v>
      </c>
      <c r="F10171" s="19" t="str">
        <f>IF(ISBLANK(LeaveTracker[[#This Row],[Employee Name]]),"-----",VLOOKUP(LeaveTracker[[#This Row],[Employee Name]],'List of Employees'!$B$4:$H$767,6))</f>
        <v>CASUAL</v>
      </c>
      <c r="G10171" s="24">
        <v>45313</v>
      </c>
      <c r="H10171" s="24">
        <v>45313</v>
      </c>
      <c r="I10171" s="19" t="s">
        <v>81</v>
      </c>
      <c r="K10171" s="57" t="str">
        <f ca="1">LeaveTracker[[#This Row],[Days]]&amp;" "&amp;LeaveTracker[[#This Row],[Type of Leave]]</f>
        <v>1 SL</v>
      </c>
      <c r="L10171" s="23">
        <f ca="1">NETWORKDAYS(LeaveTracker[[#This Row],[Start Date]],LeaveTracker[[#This Row],[End Date]],lstHolidays)</f>
        <v>1</v>
      </c>
      <c r="M10171" s="27"/>
    </row>
    <row r="10172" spans="1:13" ht="30" customHeight="1" x14ac:dyDescent="0.3">
      <c r="A10172" s="27">
        <v>5839</v>
      </c>
      <c r="B10172" s="31">
        <v>45324</v>
      </c>
      <c r="C10172" s="31">
        <v>45321</v>
      </c>
      <c r="D10172" s="19" t="s">
        <v>2119</v>
      </c>
      <c r="E10172" s="19" t="str">
        <f>IF(ISBLANK(LeaveTracker[[#This Row],[Employee Name]]),"-----",VLOOKUP(LeaveTracker[[#This Row],[Employee Name]],'List of Employees'!$B$4:$H$767,7))</f>
        <v>PIO</v>
      </c>
      <c r="F10172" s="19" t="str">
        <f>IF(ISBLANK(LeaveTracker[[#This Row],[Employee Name]]),"-----",VLOOKUP(LeaveTracker[[#This Row],[Employee Name]],'List of Employees'!$B$4:$H$767,6))</f>
        <v>CASUAL</v>
      </c>
      <c r="G10172" s="24">
        <v>45317</v>
      </c>
      <c r="H10172" s="24">
        <v>45317</v>
      </c>
      <c r="I10172" s="19" t="s">
        <v>81</v>
      </c>
      <c r="K10172" s="57" t="str">
        <f ca="1">LeaveTracker[[#This Row],[Days]]&amp;" "&amp;LeaveTracker[[#This Row],[Type of Leave]]</f>
        <v>1 SL</v>
      </c>
      <c r="L10172" s="23">
        <f ca="1">NETWORKDAYS(LeaveTracker[[#This Row],[Start Date]],LeaveTracker[[#This Row],[End Date]],lstHolidays)</f>
        <v>1</v>
      </c>
      <c r="M10172" s="27"/>
    </row>
    <row r="10173" spans="1:13" ht="30" customHeight="1" x14ac:dyDescent="0.3">
      <c r="A10173" s="27">
        <f t="shared" si="130"/>
        <v>5840</v>
      </c>
      <c r="B10173" s="31">
        <v>45324</v>
      </c>
      <c r="C10173" s="31">
        <v>45321</v>
      </c>
      <c r="D10173" s="19" t="s">
        <v>1765</v>
      </c>
      <c r="E10173" s="19" t="str">
        <f>IF(ISBLANK(LeaveTracker[[#This Row],[Employee Name]]),"-----",VLOOKUP(LeaveTracker[[#This Row],[Employee Name]],'List of Employees'!$B$4:$H$767,7))</f>
        <v>GSO</v>
      </c>
      <c r="F10173" s="19" t="str">
        <f>IF(ISBLANK(LeaveTracker[[#This Row],[Employee Name]]),"-----",VLOOKUP(LeaveTracker[[#This Row],[Employee Name]],'List of Employees'!$B$4:$H$767,6))</f>
        <v>CASUAL</v>
      </c>
      <c r="G10173" s="24">
        <v>45320</v>
      </c>
      <c r="H10173" s="24">
        <v>45320</v>
      </c>
      <c r="I10173" s="19" t="s">
        <v>81</v>
      </c>
      <c r="K10173" s="57" t="str">
        <f ca="1">LeaveTracker[[#This Row],[Days]]&amp;" "&amp;LeaveTracker[[#This Row],[Type of Leave]]</f>
        <v>1 SL</v>
      </c>
      <c r="L10173" s="23">
        <f ca="1">NETWORKDAYS(LeaveTracker[[#This Row],[Start Date]],LeaveTracker[[#This Row],[End Date]],lstHolidays)</f>
        <v>1</v>
      </c>
      <c r="M10173" s="27"/>
    </row>
    <row r="10174" spans="1:13" ht="30" customHeight="1" x14ac:dyDescent="0.3">
      <c r="A10174" s="27">
        <f t="shared" si="130"/>
        <v>5841</v>
      </c>
      <c r="B10174" s="31">
        <v>45324</v>
      </c>
      <c r="C10174" s="31">
        <v>45314</v>
      </c>
      <c r="D10174" s="19" t="s">
        <v>1862</v>
      </c>
      <c r="E10174" s="19" t="str">
        <f>IF(ISBLANK(LeaveTracker[[#This Row],[Employee Name]]),"-----",VLOOKUP(LeaveTracker[[#This Row],[Employee Name]],'List of Employees'!$B$4:$H$767,7))</f>
        <v>MO</v>
      </c>
      <c r="F10174" s="19" t="str">
        <f>IF(ISBLANK(LeaveTracker[[#This Row],[Employee Name]]),"-----",VLOOKUP(LeaveTracker[[#This Row],[Employee Name]],'List of Employees'!$B$4:$H$767,6))</f>
        <v>CASUAL</v>
      </c>
      <c r="G10174" s="24">
        <v>45314</v>
      </c>
      <c r="H10174" s="24">
        <v>45314</v>
      </c>
      <c r="I10174" s="19" t="s">
        <v>81</v>
      </c>
      <c r="K10174" s="57" t="str">
        <f ca="1">LeaveTracker[[#This Row],[Days]]&amp;" "&amp;LeaveTracker[[#This Row],[Type of Leave]]</f>
        <v>1 SL</v>
      </c>
      <c r="L10174" s="23">
        <f ca="1">NETWORKDAYS(LeaveTracker[[#This Row],[Start Date]],LeaveTracker[[#This Row],[End Date]],lstHolidays)</f>
        <v>1</v>
      </c>
      <c r="M10174" s="27"/>
    </row>
    <row r="10175" spans="1:13" ht="30" customHeight="1" x14ac:dyDescent="0.3">
      <c r="A10175" s="27">
        <f t="shared" si="130"/>
        <v>5842</v>
      </c>
      <c r="B10175" s="31">
        <v>45324</v>
      </c>
      <c r="C10175" s="31">
        <v>45313</v>
      </c>
      <c r="D10175" s="19" t="s">
        <v>1949</v>
      </c>
      <c r="E10175" s="19" t="str">
        <f>IF(ISBLANK(LeaveTracker[[#This Row],[Employee Name]]),"-----",VLOOKUP(LeaveTracker[[#This Row],[Employee Name]],'List of Employees'!$B$4:$H$767,7))</f>
        <v>TICC</v>
      </c>
      <c r="F10175" s="19" t="str">
        <f>IF(ISBLANK(LeaveTracker[[#This Row],[Employee Name]]),"-----",VLOOKUP(LeaveTracker[[#This Row],[Employee Name]],'List of Employees'!$B$4:$H$767,6))</f>
        <v>CASUAL</v>
      </c>
      <c r="G10175" s="24">
        <v>45321</v>
      </c>
      <c r="H10175" s="24">
        <v>45322</v>
      </c>
      <c r="I10175" s="19" t="s">
        <v>82</v>
      </c>
      <c r="K10175" s="57" t="str">
        <f ca="1">LeaveTracker[[#This Row],[Days]]&amp;" "&amp;LeaveTracker[[#This Row],[Type of Leave]]</f>
        <v>2 VL</v>
      </c>
      <c r="L10175" s="23">
        <f ca="1">NETWORKDAYS(LeaveTracker[[#This Row],[Start Date]],LeaveTracker[[#This Row],[End Date]],lstHolidays)</f>
        <v>2</v>
      </c>
      <c r="M10175" s="27"/>
    </row>
    <row r="10176" spans="1:13" ht="30" customHeight="1" x14ac:dyDescent="0.3">
      <c r="A10176" s="27">
        <f t="shared" ref="A10176:A10239" si="131">A10175+1</f>
        <v>5843</v>
      </c>
      <c r="B10176" s="31">
        <v>45324</v>
      </c>
      <c r="C10176" s="31">
        <v>45315</v>
      </c>
      <c r="D10176" s="19" t="s">
        <v>1785</v>
      </c>
      <c r="E10176" s="19" t="str">
        <f>IF(ISBLANK(LeaveTracker[[#This Row],[Employee Name]]),"-----",VLOOKUP(LeaveTracker[[#This Row],[Employee Name]],'List of Employees'!$B$4:$H$767,7))</f>
        <v>GSO</v>
      </c>
      <c r="F10176" s="19" t="str">
        <f>IF(ISBLANK(LeaveTracker[[#This Row],[Employee Name]]),"-----",VLOOKUP(LeaveTracker[[#This Row],[Employee Name]],'List of Employees'!$B$4:$H$767,6))</f>
        <v>CASUAL</v>
      </c>
      <c r="G10176" s="24">
        <v>45317</v>
      </c>
      <c r="H10176" s="24">
        <v>45317</v>
      </c>
      <c r="I10176" s="19" t="s">
        <v>297</v>
      </c>
      <c r="J10176" s="42" t="s">
        <v>1000</v>
      </c>
      <c r="K10176" s="57" t="str">
        <f ca="1">LeaveTracker[[#This Row],[Days]]&amp;" "&amp;LeaveTracker[[#This Row],[Type of Leave]]</f>
        <v>1 OTHER</v>
      </c>
      <c r="L10176" s="23">
        <f ca="1">NETWORKDAYS(LeaveTracker[[#This Row],[Start Date]],LeaveTracker[[#This Row],[End Date]],lstHolidays)</f>
        <v>1</v>
      </c>
      <c r="M10176" s="27"/>
    </row>
    <row r="10177" spans="1:13" ht="30" customHeight="1" x14ac:dyDescent="0.3">
      <c r="A10177" s="27">
        <f t="shared" si="131"/>
        <v>5844</v>
      </c>
      <c r="B10177" s="31">
        <v>45324</v>
      </c>
      <c r="C10177" s="31">
        <v>45316</v>
      </c>
      <c r="D10177" s="19" t="s">
        <v>1949</v>
      </c>
      <c r="E10177" s="19" t="str">
        <f>IF(ISBLANK(LeaveTracker[[#This Row],[Employee Name]]),"-----",VLOOKUP(LeaveTracker[[#This Row],[Employee Name]],'List of Employees'!$B$4:$H$767,7))</f>
        <v>TICC</v>
      </c>
      <c r="F10177" s="19" t="str">
        <f>IF(ISBLANK(LeaveTracker[[#This Row],[Employee Name]]),"-----",VLOOKUP(LeaveTracker[[#This Row],[Employee Name]],'List of Employees'!$B$4:$H$767,6))</f>
        <v>CASUAL</v>
      </c>
      <c r="G10177" s="24">
        <v>45314</v>
      </c>
      <c r="H10177" s="24">
        <v>45315</v>
      </c>
      <c r="I10177" s="19" t="s">
        <v>81</v>
      </c>
      <c r="K10177" s="57" t="str">
        <f ca="1">LeaveTracker[[#This Row],[Days]]&amp;" "&amp;LeaveTracker[[#This Row],[Type of Leave]]</f>
        <v>2 SL</v>
      </c>
      <c r="L10177" s="23">
        <f ca="1">NETWORKDAYS(LeaveTracker[[#This Row],[Start Date]],LeaveTracker[[#This Row],[End Date]],lstHolidays)</f>
        <v>2</v>
      </c>
      <c r="M10177" s="27"/>
    </row>
    <row r="10178" spans="1:13" ht="30" customHeight="1" x14ac:dyDescent="0.3">
      <c r="A10178" s="27">
        <f t="shared" si="131"/>
        <v>5845</v>
      </c>
      <c r="B10178" s="31">
        <v>45324</v>
      </c>
      <c r="C10178" s="31">
        <v>45313</v>
      </c>
      <c r="D10178" s="19" t="s">
        <v>1784</v>
      </c>
      <c r="E10178" s="19" t="str">
        <f>IF(ISBLANK(LeaveTracker[[#This Row],[Employee Name]]),"-----",VLOOKUP(LeaveTracker[[#This Row],[Employee Name]],'List of Employees'!$B$4:$H$767,7))</f>
        <v>CENRO</v>
      </c>
      <c r="F10178" s="19" t="str">
        <f>IF(ISBLANK(LeaveTracker[[#This Row],[Employee Name]]),"-----",VLOOKUP(LeaveTracker[[#This Row],[Employee Name]],'List of Employees'!$B$4:$H$767,6))</f>
        <v>CASUAL</v>
      </c>
      <c r="G10178" s="24">
        <v>45312</v>
      </c>
      <c r="H10178" s="24">
        <v>45319</v>
      </c>
      <c r="I10178" s="19"/>
      <c r="K10178" s="57" t="str">
        <f>LeaveTracker[[#This Row],[Days]]&amp;" "&amp;LeaveTracker[[#This Row],[Type of Leave]]</f>
        <v xml:space="preserve">7 </v>
      </c>
      <c r="L10178" s="23">
        <v>7</v>
      </c>
      <c r="M10178" s="27"/>
    </row>
    <row r="10179" spans="1:13" ht="30" customHeight="1" x14ac:dyDescent="0.3">
      <c r="A10179" s="27">
        <f t="shared" si="131"/>
        <v>5846</v>
      </c>
      <c r="B10179" s="31">
        <v>45324</v>
      </c>
      <c r="C10179" s="31">
        <v>45306</v>
      </c>
      <c r="D10179" s="19" t="s">
        <v>2014</v>
      </c>
      <c r="E10179" s="19" t="str">
        <f>IF(ISBLANK(LeaveTracker[[#This Row],[Employee Name]]),"-----",VLOOKUP(LeaveTracker[[#This Row],[Employee Name]],'List of Employees'!$B$4:$H$767,7))</f>
        <v>SP</v>
      </c>
      <c r="F10179" s="19" t="str">
        <f>IF(ISBLANK(LeaveTracker[[#This Row],[Employee Name]]),"-----",VLOOKUP(LeaveTracker[[#This Row],[Employee Name]],'List of Employees'!$B$4:$H$767,6))</f>
        <v>CASUAL</v>
      </c>
      <c r="G10179" s="24">
        <v>45313</v>
      </c>
      <c r="H10179" s="24">
        <v>45313</v>
      </c>
      <c r="I10179" s="19" t="s">
        <v>297</v>
      </c>
      <c r="J10179" s="42" t="s">
        <v>1000</v>
      </c>
      <c r="K10179" s="57" t="str">
        <f ca="1">LeaveTracker[[#This Row],[Days]]&amp;" "&amp;LeaveTracker[[#This Row],[Type of Leave]]</f>
        <v>1 OTHER</v>
      </c>
      <c r="L10179" s="23">
        <f ca="1">NETWORKDAYS(LeaveTracker[[#This Row],[Start Date]],LeaveTracker[[#This Row],[End Date]],lstHolidays)</f>
        <v>1</v>
      </c>
      <c r="M10179" s="27"/>
    </row>
    <row r="10180" spans="1:13" ht="30" customHeight="1" x14ac:dyDescent="0.3">
      <c r="A10180" s="27">
        <f t="shared" si="131"/>
        <v>5847</v>
      </c>
      <c r="B10180" s="31">
        <v>45324</v>
      </c>
      <c r="C10180" s="31">
        <v>45316</v>
      </c>
      <c r="D10180" s="19" t="s">
        <v>2179</v>
      </c>
      <c r="E10180" s="19" t="str">
        <f>IF(ISBLANK(LeaveTracker[[#This Row],[Employee Name]]),"-----",VLOOKUP(LeaveTracker[[#This Row],[Employee Name]],'List of Employees'!$B$4:$H$767,7))</f>
        <v>CENRO</v>
      </c>
      <c r="F10180" s="19" t="str">
        <f>IF(ISBLANK(LeaveTracker[[#This Row],[Employee Name]]),"-----",VLOOKUP(LeaveTracker[[#This Row],[Employee Name]],'List of Employees'!$B$4:$H$767,6))</f>
        <v>CASUAL</v>
      </c>
      <c r="G10180" s="24">
        <v>45314</v>
      </c>
      <c r="H10180" s="24">
        <v>45314</v>
      </c>
      <c r="I10180" s="19" t="s">
        <v>81</v>
      </c>
      <c r="K10180" s="57" t="str">
        <f ca="1">LeaveTracker[[#This Row],[Days]]&amp;" "&amp;LeaveTracker[[#This Row],[Type of Leave]]</f>
        <v>1 SL</v>
      </c>
      <c r="L10180" s="23">
        <f ca="1">NETWORKDAYS(LeaveTracker[[#This Row],[Start Date]],LeaveTracker[[#This Row],[End Date]],lstHolidays)</f>
        <v>1</v>
      </c>
      <c r="M10180" s="27"/>
    </row>
    <row r="10181" spans="1:13" ht="30" customHeight="1" x14ac:dyDescent="0.3">
      <c r="A10181" s="27">
        <f t="shared" si="131"/>
        <v>5848</v>
      </c>
      <c r="B10181" s="31">
        <v>45324</v>
      </c>
      <c r="C10181" s="31">
        <v>45313</v>
      </c>
      <c r="D10181" s="19" t="s">
        <v>1782</v>
      </c>
      <c r="E10181" s="19" t="str">
        <f>IF(ISBLANK(LeaveTracker[[#This Row],[Employee Name]]),"-----",VLOOKUP(LeaveTracker[[#This Row],[Employee Name]],'List of Employees'!$B$4:$H$767,7))</f>
        <v>ONT</v>
      </c>
      <c r="F10181" s="19" t="str">
        <f>IF(ISBLANK(LeaveTracker[[#This Row],[Employee Name]]),"-----",VLOOKUP(LeaveTracker[[#This Row],[Employee Name]],'List of Employees'!$B$4:$H$767,6))</f>
        <v>CASUAL</v>
      </c>
      <c r="G10181" s="24">
        <v>45326</v>
      </c>
      <c r="H10181" s="24">
        <v>45326</v>
      </c>
      <c r="I10181" s="19" t="s">
        <v>297</v>
      </c>
      <c r="J10181" s="42" t="s">
        <v>1000</v>
      </c>
      <c r="K10181" s="57" t="str">
        <f ca="1">LeaveTracker[[#This Row],[Days]]&amp;" "&amp;LeaveTracker[[#This Row],[Type of Leave]]</f>
        <v>0 OTHER</v>
      </c>
      <c r="L10181" s="23">
        <f ca="1">NETWORKDAYS(LeaveTracker[[#This Row],[Start Date]],LeaveTracker[[#This Row],[End Date]],lstHolidays)</f>
        <v>0</v>
      </c>
      <c r="M10181" s="27"/>
    </row>
    <row r="10182" spans="1:13" ht="30" customHeight="1" x14ac:dyDescent="0.3">
      <c r="A10182" s="27">
        <f t="shared" si="131"/>
        <v>5849</v>
      </c>
      <c r="B10182" s="31">
        <v>45324</v>
      </c>
      <c r="C10182" s="31">
        <v>45313</v>
      </c>
      <c r="D10182" s="19" t="s">
        <v>1823</v>
      </c>
      <c r="E10182" s="19" t="str">
        <f>IF(ISBLANK(LeaveTracker[[#This Row],[Employee Name]]),"-----",VLOOKUP(LeaveTracker[[#This Row],[Employee Name]],'List of Employees'!$B$4:$H$767,7))</f>
        <v>ONT</v>
      </c>
      <c r="F10182" s="19" t="str">
        <f>IF(ISBLANK(LeaveTracker[[#This Row],[Employee Name]]),"-----",VLOOKUP(LeaveTracker[[#This Row],[Employee Name]],'List of Employees'!$B$4:$H$767,6))</f>
        <v>CASUAL</v>
      </c>
      <c r="G10182" s="24">
        <v>45338</v>
      </c>
      <c r="H10182" s="24">
        <v>45351</v>
      </c>
      <c r="I10182" s="19" t="s">
        <v>1019</v>
      </c>
      <c r="J10182" s="42" t="s">
        <v>1890</v>
      </c>
      <c r="K10182" s="57" t="str">
        <f ca="1">LeaveTracker[[#This Row],[Days]]&amp;" "&amp;LeaveTracker[[#This Row],[Type of Leave]]</f>
        <v>10 WITHOUTPAY</v>
      </c>
      <c r="L10182" s="23">
        <f ca="1">NETWORKDAYS(LeaveTracker[[#This Row],[Start Date]],LeaveTracker[[#This Row],[End Date]],lstHolidays)</f>
        <v>10</v>
      </c>
      <c r="M10182" s="27"/>
    </row>
    <row r="10183" spans="1:13" ht="30" customHeight="1" x14ac:dyDescent="0.3">
      <c r="A10183" s="27">
        <f t="shared" si="131"/>
        <v>5850</v>
      </c>
      <c r="B10183" s="31">
        <v>45324</v>
      </c>
      <c r="C10183" s="31">
        <v>45313</v>
      </c>
      <c r="D10183" s="19" t="s">
        <v>1823</v>
      </c>
      <c r="E10183" s="19" t="str">
        <f>IF(ISBLANK(LeaveTracker[[#This Row],[Employee Name]]),"-----",VLOOKUP(LeaveTracker[[#This Row],[Employee Name]],'List of Employees'!$B$4:$H$767,7))</f>
        <v>ONT</v>
      </c>
      <c r="F10183" s="19" t="str">
        <f>IF(ISBLANK(LeaveTracker[[#This Row],[Employee Name]]),"-----",VLOOKUP(LeaveTracker[[#This Row],[Employee Name]],'List of Employees'!$B$4:$H$767,6))</f>
        <v>CASUAL</v>
      </c>
      <c r="G10183" s="24">
        <v>45352</v>
      </c>
      <c r="H10183" s="24">
        <v>45378</v>
      </c>
      <c r="I10183" s="19" t="s">
        <v>1019</v>
      </c>
      <c r="J10183" s="42" t="s">
        <v>1890</v>
      </c>
      <c r="K10183" s="57" t="str">
        <f ca="1">LeaveTracker[[#This Row],[Days]]&amp;" "&amp;LeaveTracker[[#This Row],[Type of Leave]]</f>
        <v>19 WITHOUTPAY</v>
      </c>
      <c r="L10183" s="23">
        <f ca="1">NETWORKDAYS(LeaveTracker[[#This Row],[Start Date]],LeaveTracker[[#This Row],[End Date]],lstHolidays)</f>
        <v>19</v>
      </c>
      <c r="M10183" s="27"/>
    </row>
    <row r="10184" spans="1:13" ht="30" customHeight="1" x14ac:dyDescent="0.3">
      <c r="A10184" s="27">
        <f t="shared" si="131"/>
        <v>5851</v>
      </c>
      <c r="B10184" s="31">
        <v>45324</v>
      </c>
      <c r="C10184" s="31">
        <v>45316</v>
      </c>
      <c r="D10184" s="19" t="s">
        <v>1728</v>
      </c>
      <c r="E10184" s="19" t="str">
        <f>IF(ISBLANK(LeaveTracker[[#This Row],[Employee Name]]),"-----",VLOOKUP(LeaveTracker[[#This Row],[Employee Name]],'List of Employees'!$B$4:$H$767,7))</f>
        <v>ASSESSOR</v>
      </c>
      <c r="F10184" s="19" t="str">
        <f>IF(ISBLANK(LeaveTracker[[#This Row],[Employee Name]]),"-----",VLOOKUP(LeaveTracker[[#This Row],[Employee Name]],'List of Employees'!$B$4:$H$767,6))</f>
        <v>CASUAL</v>
      </c>
      <c r="G10184" s="24">
        <v>45309</v>
      </c>
      <c r="H10184" s="24">
        <v>45309</v>
      </c>
      <c r="I10184" s="19" t="s">
        <v>81</v>
      </c>
      <c r="K10184" s="57" t="str">
        <f ca="1">LeaveTracker[[#This Row],[Days]]&amp;" "&amp;LeaveTracker[[#This Row],[Type of Leave]]</f>
        <v>1 SL</v>
      </c>
      <c r="L10184" s="23">
        <f ca="1">NETWORKDAYS(LeaveTracker[[#This Row],[Start Date]],LeaveTracker[[#This Row],[End Date]],lstHolidays)</f>
        <v>1</v>
      </c>
      <c r="M10184" s="27"/>
    </row>
    <row r="10185" spans="1:13" ht="30" customHeight="1" x14ac:dyDescent="0.3">
      <c r="A10185" s="27">
        <f t="shared" si="131"/>
        <v>5852</v>
      </c>
      <c r="B10185" s="31">
        <v>45324</v>
      </c>
      <c r="C10185" s="31">
        <v>45316</v>
      </c>
      <c r="D10185" s="19" t="s">
        <v>1728</v>
      </c>
      <c r="E10185" s="19" t="str">
        <f>IF(ISBLANK(LeaveTracker[[#This Row],[Employee Name]]),"-----",VLOOKUP(LeaveTracker[[#This Row],[Employee Name]],'List of Employees'!$B$4:$H$767,7))</f>
        <v>ASSESSOR</v>
      </c>
      <c r="F10185" s="19" t="str">
        <f>IF(ISBLANK(LeaveTracker[[#This Row],[Employee Name]]),"-----",VLOOKUP(LeaveTracker[[#This Row],[Employee Name]],'List of Employees'!$B$4:$H$767,6))</f>
        <v>CASUAL</v>
      </c>
      <c r="G10185" s="24">
        <v>45315</v>
      </c>
      <c r="H10185" s="24">
        <v>45315</v>
      </c>
      <c r="I10185" s="19" t="s">
        <v>81</v>
      </c>
      <c r="K10185" s="57" t="str">
        <f ca="1">LeaveTracker[[#This Row],[Days]]&amp;" "&amp;LeaveTracker[[#This Row],[Type of Leave]]</f>
        <v>1 SL</v>
      </c>
      <c r="L10185" s="23">
        <f ca="1">NETWORKDAYS(LeaveTracker[[#This Row],[Start Date]],LeaveTracker[[#This Row],[End Date]],lstHolidays)</f>
        <v>1</v>
      </c>
      <c r="M10185" s="27"/>
    </row>
    <row r="10186" spans="1:13" ht="30" customHeight="1" x14ac:dyDescent="0.3">
      <c r="A10186" s="27">
        <f t="shared" si="131"/>
        <v>5853</v>
      </c>
      <c r="B10186" s="31">
        <v>45324</v>
      </c>
      <c r="C10186" s="31">
        <v>45315</v>
      </c>
      <c r="D10186" s="19" t="s">
        <v>1833</v>
      </c>
      <c r="E10186" s="19" t="str">
        <f>IF(ISBLANK(LeaveTracker[[#This Row],[Employee Name]]),"-----",VLOOKUP(LeaveTracker[[#This Row],[Employee Name]],'List of Employees'!$B$4:$H$767,7))</f>
        <v>BIR</v>
      </c>
      <c r="F10186" s="19" t="str">
        <f>IF(ISBLANK(LeaveTracker[[#This Row],[Employee Name]]),"-----",VLOOKUP(LeaveTracker[[#This Row],[Employee Name]],'List of Employees'!$B$4:$H$767,6))</f>
        <v>CASUAL</v>
      </c>
      <c r="G10186" s="24">
        <v>45324</v>
      </c>
      <c r="H10186" s="24">
        <v>45324</v>
      </c>
      <c r="I10186" s="19" t="s">
        <v>297</v>
      </c>
      <c r="J10186" s="42" t="s">
        <v>1000</v>
      </c>
      <c r="K10186" s="57" t="str">
        <f ca="1">LeaveTracker[[#This Row],[Days]]&amp;" "&amp;LeaveTracker[[#This Row],[Type of Leave]]</f>
        <v>1 OTHER</v>
      </c>
      <c r="L10186" s="23">
        <f ca="1">NETWORKDAYS(LeaveTracker[[#This Row],[Start Date]],LeaveTracker[[#This Row],[End Date]],lstHolidays)</f>
        <v>1</v>
      </c>
      <c r="M10186" s="27"/>
    </row>
    <row r="10187" spans="1:13" ht="30" customHeight="1" x14ac:dyDescent="0.3">
      <c r="A10187" s="27">
        <f t="shared" si="131"/>
        <v>5854</v>
      </c>
      <c r="B10187" s="31">
        <v>45324</v>
      </c>
      <c r="C10187" s="31">
        <v>45307</v>
      </c>
      <c r="D10187" s="19" t="s">
        <v>1833</v>
      </c>
      <c r="E10187" s="19" t="str">
        <f>IF(ISBLANK(LeaveTracker[[#This Row],[Employee Name]]),"-----",VLOOKUP(LeaveTracker[[#This Row],[Employee Name]],'List of Employees'!$B$4:$H$767,7))</f>
        <v>BIR</v>
      </c>
      <c r="F10187" s="19" t="str">
        <f>IF(ISBLANK(LeaveTracker[[#This Row],[Employee Name]]),"-----",VLOOKUP(LeaveTracker[[#This Row],[Employee Name]],'List of Employees'!$B$4:$H$767,6))</f>
        <v>CASUAL</v>
      </c>
      <c r="G10187" s="24">
        <v>45307</v>
      </c>
      <c r="H10187" s="24">
        <v>45307</v>
      </c>
      <c r="I10187" s="19" t="s">
        <v>297</v>
      </c>
      <c r="J10187" s="42" t="s">
        <v>1000</v>
      </c>
      <c r="K10187" s="57" t="str">
        <f ca="1">LeaveTracker[[#This Row],[Days]]&amp;" "&amp;LeaveTracker[[#This Row],[Type of Leave]]</f>
        <v>1 OTHER</v>
      </c>
      <c r="L10187" s="23">
        <f ca="1">NETWORKDAYS(LeaveTracker[[#This Row],[Start Date]],LeaveTracker[[#This Row],[End Date]],lstHolidays)</f>
        <v>1</v>
      </c>
      <c r="M10187" s="27"/>
    </row>
    <row r="10188" spans="1:13" ht="30" customHeight="1" x14ac:dyDescent="0.3">
      <c r="A10188" s="27">
        <f t="shared" si="131"/>
        <v>5855</v>
      </c>
      <c r="B10188" s="31">
        <v>45324</v>
      </c>
      <c r="C10188" s="31">
        <v>45315</v>
      </c>
      <c r="D10188" s="19" t="s">
        <v>1751</v>
      </c>
      <c r="E10188" s="19" t="str">
        <f>IF(ISBLANK(LeaveTracker[[#This Row],[Employee Name]]),"-----",VLOOKUP(LeaveTracker[[#This Row],[Employee Name]],'List of Employees'!$B$4:$H$767,7))</f>
        <v>EEO/CITY MARKET</v>
      </c>
      <c r="F10188" s="19" t="str">
        <f>IF(ISBLANK(LeaveTracker[[#This Row],[Employee Name]]),"-----",VLOOKUP(LeaveTracker[[#This Row],[Employee Name]],'List of Employees'!$B$4:$H$767,6))</f>
        <v>CASUAL</v>
      </c>
      <c r="G10188" s="24">
        <v>45314</v>
      </c>
      <c r="H10188" s="24">
        <v>45314</v>
      </c>
      <c r="I10188" s="19" t="s">
        <v>81</v>
      </c>
      <c r="K10188" s="57" t="str">
        <f ca="1">LeaveTracker[[#This Row],[Days]]&amp;" "&amp;LeaveTracker[[#This Row],[Type of Leave]]</f>
        <v>1 SL</v>
      </c>
      <c r="L10188" s="23">
        <f ca="1">NETWORKDAYS(LeaveTracker[[#This Row],[Start Date]],LeaveTracker[[#This Row],[End Date]],lstHolidays)</f>
        <v>1</v>
      </c>
      <c r="M10188" s="27"/>
    </row>
    <row r="10189" spans="1:13" ht="30" customHeight="1" x14ac:dyDescent="0.3">
      <c r="A10189" s="27">
        <f t="shared" si="131"/>
        <v>5856</v>
      </c>
      <c r="B10189" s="31">
        <v>45324</v>
      </c>
      <c r="C10189" s="31">
        <v>45315</v>
      </c>
      <c r="D10189" s="19" t="s">
        <v>1818</v>
      </c>
      <c r="E10189" s="19" t="str">
        <f>IF(ISBLANK(LeaveTracker[[#This Row],[Employee Name]]),"-----",VLOOKUP(LeaveTracker[[#This Row],[Employee Name]],'List of Employees'!$B$4:$H$767,7))</f>
        <v>EEO/CITY MARKET</v>
      </c>
      <c r="F10189" s="19" t="str">
        <f>IF(ISBLANK(LeaveTracker[[#This Row],[Employee Name]]),"-----",VLOOKUP(LeaveTracker[[#This Row],[Employee Name]],'List of Employees'!$B$4:$H$767,6))</f>
        <v>CASUAL</v>
      </c>
      <c r="G10189" s="24">
        <v>45312</v>
      </c>
      <c r="H10189" s="24">
        <v>45312</v>
      </c>
      <c r="I10189" s="19" t="s">
        <v>81</v>
      </c>
      <c r="K10189" s="57" t="str">
        <f ca="1">LeaveTracker[[#This Row],[Days]]&amp;" "&amp;LeaveTracker[[#This Row],[Type of Leave]]</f>
        <v>0 SL</v>
      </c>
      <c r="L10189" s="23">
        <f ca="1">NETWORKDAYS(LeaveTracker[[#This Row],[Start Date]],LeaveTracker[[#This Row],[End Date]],lstHolidays)</f>
        <v>0</v>
      </c>
      <c r="M10189" s="27"/>
    </row>
    <row r="10190" spans="1:13" ht="30" customHeight="1" x14ac:dyDescent="0.3">
      <c r="A10190" s="27">
        <f t="shared" si="131"/>
        <v>5857</v>
      </c>
      <c r="B10190" s="31">
        <v>45324</v>
      </c>
      <c r="C10190" s="31">
        <v>45317</v>
      </c>
      <c r="D10190" s="19" t="s">
        <v>1812</v>
      </c>
      <c r="E10190" s="19" t="str">
        <f>IF(ISBLANK(LeaveTracker[[#This Row],[Employee Name]]),"-----",VLOOKUP(LeaveTracker[[#This Row],[Employee Name]],'List of Employees'!$B$4:$H$767,7))</f>
        <v>CSWDO</v>
      </c>
      <c r="F10190" s="19" t="str">
        <f>IF(ISBLANK(LeaveTracker[[#This Row],[Employee Name]]),"-----",VLOOKUP(LeaveTracker[[#This Row],[Employee Name]],'List of Employees'!$B$4:$H$767,6))</f>
        <v>CASUAL</v>
      </c>
      <c r="G10190" s="24">
        <v>45327</v>
      </c>
      <c r="H10190" s="24">
        <v>45329</v>
      </c>
      <c r="I10190" s="19" t="s">
        <v>82</v>
      </c>
      <c r="K10190" s="57" t="str">
        <f ca="1">LeaveTracker[[#This Row],[Days]]&amp;" "&amp;LeaveTracker[[#This Row],[Type of Leave]]</f>
        <v>3 VL</v>
      </c>
      <c r="L10190" s="23">
        <f ca="1">NETWORKDAYS(LeaveTracker[[#This Row],[Start Date]],LeaveTracker[[#This Row],[End Date]],lstHolidays)</f>
        <v>3</v>
      </c>
      <c r="M10190" s="27"/>
    </row>
    <row r="10191" spans="1:13" ht="30" customHeight="1" x14ac:dyDescent="0.3">
      <c r="A10191" s="27">
        <f t="shared" si="131"/>
        <v>5858</v>
      </c>
      <c r="B10191" s="31">
        <v>45324</v>
      </c>
      <c r="C10191" s="31">
        <v>45317</v>
      </c>
      <c r="D10191" s="19" t="s">
        <v>421</v>
      </c>
      <c r="E10191" s="19" t="str">
        <f>IF(ISBLANK(LeaveTracker[[#This Row],[Employee Name]]),"-----",VLOOKUP(LeaveTracker[[#This Row],[Employee Name]],'List of Employees'!$B$4:$H$767,7))</f>
        <v>CTO</v>
      </c>
      <c r="F10191" s="19" t="str">
        <f>IF(ISBLANK(LeaveTracker[[#This Row],[Employee Name]]),"-----",VLOOKUP(LeaveTracker[[#This Row],[Employee Name]],'List of Employees'!$B$4:$H$767,6))</f>
        <v>PERMANENT</v>
      </c>
      <c r="G10191" s="24">
        <v>45302</v>
      </c>
      <c r="H10191" s="24">
        <v>45303</v>
      </c>
      <c r="I10191" s="19" t="s">
        <v>297</v>
      </c>
      <c r="J10191" s="42" t="s">
        <v>1000</v>
      </c>
      <c r="K10191" s="57" t="str">
        <f ca="1">LeaveTracker[[#This Row],[Days]]&amp;" "&amp;LeaveTracker[[#This Row],[Type of Leave]]</f>
        <v>2 OTHER</v>
      </c>
      <c r="L10191" s="23">
        <f ca="1">NETWORKDAYS(LeaveTracker[[#This Row],[Start Date]],LeaveTracker[[#This Row],[End Date]],lstHolidays)</f>
        <v>2</v>
      </c>
      <c r="M10191" s="27"/>
    </row>
    <row r="10192" spans="1:13" ht="30" customHeight="1" x14ac:dyDescent="0.3">
      <c r="A10192" s="27">
        <f t="shared" si="131"/>
        <v>5859</v>
      </c>
      <c r="B10192" s="31">
        <v>45324</v>
      </c>
      <c r="C10192" s="31">
        <v>45317</v>
      </c>
      <c r="D10192" s="19" t="s">
        <v>421</v>
      </c>
      <c r="E10192" s="19" t="str">
        <f>IF(ISBLANK(LeaveTracker[[#This Row],[Employee Name]]),"-----",VLOOKUP(LeaveTracker[[#This Row],[Employee Name]],'List of Employees'!$B$4:$H$767,7))</f>
        <v>CTO</v>
      </c>
      <c r="F10192" s="19" t="str">
        <f>IF(ISBLANK(LeaveTracker[[#This Row],[Employee Name]]),"-----",VLOOKUP(LeaveTracker[[#This Row],[Employee Name]],'List of Employees'!$B$4:$H$767,6))</f>
        <v>PERMANENT</v>
      </c>
      <c r="G10192" s="24">
        <v>45306</v>
      </c>
      <c r="H10192" s="24">
        <v>45314</v>
      </c>
      <c r="I10192" s="19" t="s">
        <v>81</v>
      </c>
      <c r="K10192" s="57" t="str">
        <f ca="1">LeaveTracker[[#This Row],[Days]]&amp;" "&amp;LeaveTracker[[#This Row],[Type of Leave]]</f>
        <v>7 SL</v>
      </c>
      <c r="L10192" s="23">
        <f ca="1">NETWORKDAYS(LeaveTracker[[#This Row],[Start Date]],LeaveTracker[[#This Row],[End Date]],lstHolidays)</f>
        <v>7</v>
      </c>
      <c r="M10192" s="27"/>
    </row>
    <row r="10193" spans="1:13" ht="30" customHeight="1" x14ac:dyDescent="0.3">
      <c r="A10193" s="27">
        <f t="shared" si="131"/>
        <v>5860</v>
      </c>
      <c r="B10193" s="31">
        <v>45324</v>
      </c>
      <c r="C10193" s="31">
        <v>45317</v>
      </c>
      <c r="D10193" s="19" t="s">
        <v>2219</v>
      </c>
      <c r="E10193" s="19" t="str">
        <f>IF(ISBLANK(LeaveTracker[[#This Row],[Employee Name]]),"-----",VLOOKUP(LeaveTracker[[#This Row],[Employee Name]],'List of Employees'!$B$4:$H$767,7))</f>
        <v>SANGGUNIANG PANLUNGSOD</v>
      </c>
      <c r="F10193" s="19" t="str">
        <f>IF(ISBLANK(LeaveTracker[[#This Row],[Employee Name]]),"-----",VLOOKUP(LeaveTracker[[#This Row],[Employee Name]],'List of Employees'!$B$4:$H$767,6))</f>
        <v>PERMANENT</v>
      </c>
      <c r="G10193" s="24">
        <v>45314</v>
      </c>
      <c r="H10193" s="24">
        <v>45315</v>
      </c>
      <c r="I10193" s="19" t="s">
        <v>81</v>
      </c>
      <c r="K10193" s="57" t="str">
        <f ca="1">LeaveTracker[[#This Row],[Days]]&amp;" "&amp;LeaveTracker[[#This Row],[Type of Leave]]</f>
        <v>2 SL</v>
      </c>
      <c r="L10193" s="23">
        <f ca="1">NETWORKDAYS(LeaveTracker[[#This Row],[Start Date]],LeaveTracker[[#This Row],[End Date]],lstHolidays)</f>
        <v>2</v>
      </c>
      <c r="M10193" s="27"/>
    </row>
    <row r="10194" spans="1:13" ht="30" customHeight="1" x14ac:dyDescent="0.3">
      <c r="A10194" s="27">
        <f t="shared" si="131"/>
        <v>5861</v>
      </c>
      <c r="B10194" s="31">
        <v>45324</v>
      </c>
      <c r="C10194" s="31">
        <v>45320</v>
      </c>
      <c r="D10194" s="19" t="s">
        <v>1736</v>
      </c>
      <c r="E10194" s="19">
        <f>IF(ISBLANK(LeaveTracker[[#This Row],[Employee Name]]),"-----",VLOOKUP(LeaveTracker[[#This Row],[Employee Name]],'List of Employees'!$B$4:$H$767,7))</f>
        <v>0</v>
      </c>
      <c r="F10194" s="19" t="str">
        <f>IF(ISBLANK(LeaveTracker[[#This Row],[Employee Name]]),"-----",VLOOKUP(LeaveTracker[[#This Row],[Employee Name]],'List of Employees'!$B$4:$H$767,6))</f>
        <v>CASUAL</v>
      </c>
      <c r="G10194" s="24">
        <v>45323</v>
      </c>
      <c r="H10194" s="24">
        <v>45324</v>
      </c>
      <c r="I10194" s="19" t="s">
        <v>297</v>
      </c>
      <c r="J10194" s="42" t="s">
        <v>1000</v>
      </c>
      <c r="K10194" s="57" t="str">
        <f ca="1">LeaveTracker[[#This Row],[Days]]&amp;" "&amp;LeaveTracker[[#This Row],[Type of Leave]]</f>
        <v>2 OTHER</v>
      </c>
      <c r="L10194" s="23">
        <f ca="1">NETWORKDAYS(LeaveTracker[[#This Row],[Start Date]],LeaveTracker[[#This Row],[End Date]],lstHolidays)</f>
        <v>2</v>
      </c>
      <c r="M10194" s="27"/>
    </row>
    <row r="10195" spans="1:13" ht="30" customHeight="1" x14ac:dyDescent="0.3">
      <c r="A10195" s="27">
        <f t="shared" si="131"/>
        <v>5862</v>
      </c>
      <c r="B10195" s="31">
        <v>45324</v>
      </c>
      <c r="C10195" s="31">
        <v>45317</v>
      </c>
      <c r="D10195" s="19" t="s">
        <v>1762</v>
      </c>
      <c r="E10195" s="19" t="str">
        <f>IF(ISBLANK(LeaveTracker[[#This Row],[Employee Name]]),"-----",VLOOKUP(LeaveTracker[[#This Row],[Employee Name]],'List of Employees'!$B$4:$H$767,7))</f>
        <v>CENRO</v>
      </c>
      <c r="F10195" s="19" t="str">
        <f>IF(ISBLANK(LeaveTracker[[#This Row],[Employee Name]]),"-----",VLOOKUP(LeaveTracker[[#This Row],[Employee Name]],'List of Employees'!$B$4:$H$767,6))</f>
        <v>CASUAL</v>
      </c>
      <c r="G10195" s="24">
        <v>45315</v>
      </c>
      <c r="H10195" s="24">
        <v>45316</v>
      </c>
      <c r="I10195" s="19" t="s">
        <v>81</v>
      </c>
      <c r="K10195" s="57" t="str">
        <f ca="1">LeaveTracker[[#This Row],[Days]]&amp;" "&amp;LeaveTracker[[#This Row],[Type of Leave]]</f>
        <v>2 SL</v>
      </c>
      <c r="L10195" s="23">
        <f ca="1">NETWORKDAYS(LeaveTracker[[#This Row],[Start Date]],LeaveTracker[[#This Row],[End Date]],lstHolidays)</f>
        <v>2</v>
      </c>
      <c r="M10195" s="27"/>
    </row>
    <row r="10196" spans="1:13" ht="30" customHeight="1" x14ac:dyDescent="0.3">
      <c r="A10196" s="27">
        <f t="shared" si="131"/>
        <v>5863</v>
      </c>
      <c r="B10196" s="31">
        <v>45324</v>
      </c>
      <c r="D10196" s="19"/>
      <c r="E10196" s="19" t="str">
        <f>IF(ISBLANK(LeaveTracker[[#This Row],[Employee Name]]),"-----",VLOOKUP(LeaveTracker[[#This Row],[Employee Name]],'List of Employees'!$B$4:$H$767,7))</f>
        <v>-----</v>
      </c>
      <c r="F10196" s="19" t="str">
        <f>IF(ISBLANK(LeaveTracker[[#This Row],[Employee Name]]),"-----",VLOOKUP(LeaveTracker[[#This Row],[Employee Name]],'List of Employees'!$B$4:$H$767,6))</f>
        <v>-----</v>
      </c>
      <c r="G10196" s="24"/>
      <c r="H10196" s="24"/>
      <c r="I10196" s="19"/>
      <c r="K10196" s="57" t="str">
        <f ca="1">LeaveTracker[[#This Row],[Days]]&amp;" "&amp;LeaveTracker[[#This Row],[Type of Leave]]</f>
        <v xml:space="preserve">0 </v>
      </c>
      <c r="L10196" s="23">
        <f ca="1">NETWORKDAYS(LeaveTracker[[#This Row],[Start Date]],LeaveTracker[[#This Row],[End Date]],lstHolidays)</f>
        <v>0</v>
      </c>
      <c r="M10196" s="27"/>
    </row>
    <row r="10197" spans="1:13" ht="30" customHeight="1" x14ac:dyDescent="0.3">
      <c r="A10197" s="27">
        <f t="shared" si="131"/>
        <v>5864</v>
      </c>
      <c r="B10197" s="31">
        <v>45324</v>
      </c>
      <c r="D10197" s="19"/>
      <c r="E10197" s="19" t="str">
        <f>IF(ISBLANK(LeaveTracker[[#This Row],[Employee Name]]),"-----",VLOOKUP(LeaveTracker[[#This Row],[Employee Name]],'List of Employees'!$B$4:$H$767,7))</f>
        <v>-----</v>
      </c>
      <c r="F10197" s="19" t="str">
        <f>IF(ISBLANK(LeaveTracker[[#This Row],[Employee Name]]),"-----",VLOOKUP(LeaveTracker[[#This Row],[Employee Name]],'List of Employees'!$B$4:$H$767,6))</f>
        <v>-----</v>
      </c>
      <c r="G10197" s="24"/>
      <c r="H10197" s="24"/>
      <c r="I10197" s="19"/>
      <c r="K10197" s="57" t="str">
        <f ca="1">LeaveTracker[[#This Row],[Days]]&amp;" "&amp;LeaveTracker[[#This Row],[Type of Leave]]</f>
        <v xml:space="preserve">0 </v>
      </c>
      <c r="L10197" s="23">
        <f ca="1">NETWORKDAYS(LeaveTracker[[#This Row],[Start Date]],LeaveTracker[[#This Row],[End Date]],lstHolidays)</f>
        <v>0</v>
      </c>
      <c r="M10197" s="27"/>
    </row>
    <row r="10198" spans="1:13" ht="30" customHeight="1" x14ac:dyDescent="0.3">
      <c r="A10198" s="27">
        <f t="shared" si="131"/>
        <v>5865</v>
      </c>
      <c r="B10198" s="31">
        <v>45324</v>
      </c>
      <c r="D10198" s="19"/>
      <c r="E10198" s="19" t="str">
        <f>IF(ISBLANK(LeaveTracker[[#This Row],[Employee Name]]),"-----",VLOOKUP(LeaveTracker[[#This Row],[Employee Name]],'List of Employees'!$B$4:$H$767,7))</f>
        <v>-----</v>
      </c>
      <c r="F10198" s="19" t="str">
        <f>IF(ISBLANK(LeaveTracker[[#This Row],[Employee Name]]),"-----",VLOOKUP(LeaveTracker[[#This Row],[Employee Name]],'List of Employees'!$B$4:$H$767,6))</f>
        <v>-----</v>
      </c>
      <c r="G10198" s="24"/>
      <c r="H10198" s="24"/>
      <c r="I10198" s="19"/>
      <c r="K10198" s="57" t="str">
        <f ca="1">LeaveTracker[[#This Row],[Days]]&amp;" "&amp;LeaveTracker[[#This Row],[Type of Leave]]</f>
        <v xml:space="preserve">0 </v>
      </c>
      <c r="L10198" s="23">
        <f ca="1">NETWORKDAYS(LeaveTracker[[#This Row],[Start Date]],LeaveTracker[[#This Row],[End Date]],lstHolidays)</f>
        <v>0</v>
      </c>
      <c r="M10198" s="27"/>
    </row>
    <row r="10199" spans="1:13" ht="30" customHeight="1" x14ac:dyDescent="0.3">
      <c r="A10199" s="27">
        <f t="shared" si="131"/>
        <v>5866</v>
      </c>
      <c r="B10199" s="31">
        <v>45324</v>
      </c>
      <c r="D10199" s="19"/>
      <c r="E10199" s="19" t="str">
        <f>IF(ISBLANK(LeaveTracker[[#This Row],[Employee Name]]),"-----",VLOOKUP(LeaveTracker[[#This Row],[Employee Name]],'List of Employees'!$B$4:$H$767,7))</f>
        <v>-----</v>
      </c>
      <c r="F10199" s="19" t="str">
        <f>IF(ISBLANK(LeaveTracker[[#This Row],[Employee Name]]),"-----",VLOOKUP(LeaveTracker[[#This Row],[Employee Name]],'List of Employees'!$B$4:$H$767,6))</f>
        <v>-----</v>
      </c>
      <c r="G10199" s="24"/>
      <c r="H10199" s="24"/>
      <c r="I10199" s="19"/>
      <c r="K10199" s="57" t="str">
        <f ca="1">LeaveTracker[[#This Row],[Days]]&amp;" "&amp;LeaveTracker[[#This Row],[Type of Leave]]</f>
        <v xml:space="preserve">0 </v>
      </c>
      <c r="L10199" s="23">
        <f ca="1">NETWORKDAYS(LeaveTracker[[#This Row],[Start Date]],LeaveTracker[[#This Row],[End Date]],lstHolidays)</f>
        <v>0</v>
      </c>
      <c r="M10199" s="27"/>
    </row>
    <row r="10200" spans="1:13" ht="30" customHeight="1" x14ac:dyDescent="0.3">
      <c r="A10200" s="27">
        <f t="shared" si="131"/>
        <v>5867</v>
      </c>
      <c r="B10200" s="31">
        <v>45324</v>
      </c>
      <c r="D10200" s="19"/>
      <c r="E10200" s="19" t="str">
        <f>IF(ISBLANK(LeaveTracker[[#This Row],[Employee Name]]),"-----",VLOOKUP(LeaveTracker[[#This Row],[Employee Name]],'List of Employees'!$B$4:$H$767,7))</f>
        <v>-----</v>
      </c>
      <c r="F10200" s="19" t="str">
        <f>IF(ISBLANK(LeaveTracker[[#This Row],[Employee Name]]),"-----",VLOOKUP(LeaveTracker[[#This Row],[Employee Name]],'List of Employees'!$B$4:$H$767,6))</f>
        <v>-----</v>
      </c>
      <c r="G10200" s="24"/>
      <c r="H10200" s="24"/>
      <c r="I10200" s="19"/>
      <c r="K10200" s="57" t="str">
        <f ca="1">LeaveTracker[[#This Row],[Days]]&amp;" "&amp;LeaveTracker[[#This Row],[Type of Leave]]</f>
        <v xml:space="preserve">0 </v>
      </c>
      <c r="L10200" s="23">
        <f ca="1">NETWORKDAYS(LeaveTracker[[#This Row],[Start Date]],LeaveTracker[[#This Row],[End Date]],lstHolidays)</f>
        <v>0</v>
      </c>
      <c r="M10200" s="27"/>
    </row>
    <row r="10201" spans="1:13" ht="30" customHeight="1" x14ac:dyDescent="0.3">
      <c r="A10201" s="27">
        <f t="shared" si="131"/>
        <v>5868</v>
      </c>
      <c r="B10201" s="31">
        <v>45324</v>
      </c>
      <c r="D10201" s="19"/>
      <c r="E10201" s="19" t="str">
        <f>IF(ISBLANK(LeaveTracker[[#This Row],[Employee Name]]),"-----",VLOOKUP(LeaveTracker[[#This Row],[Employee Name]],'List of Employees'!$B$4:$H$767,7))</f>
        <v>-----</v>
      </c>
      <c r="F10201" s="19" t="str">
        <f>IF(ISBLANK(LeaveTracker[[#This Row],[Employee Name]]),"-----",VLOOKUP(LeaveTracker[[#This Row],[Employee Name]],'List of Employees'!$B$4:$H$767,6))</f>
        <v>-----</v>
      </c>
      <c r="G10201" s="24"/>
      <c r="H10201" s="24"/>
      <c r="I10201" s="19"/>
      <c r="K10201" s="57" t="str">
        <f ca="1">LeaveTracker[[#This Row],[Days]]&amp;" "&amp;LeaveTracker[[#This Row],[Type of Leave]]</f>
        <v xml:space="preserve">0 </v>
      </c>
      <c r="L10201" s="23">
        <f ca="1">NETWORKDAYS(LeaveTracker[[#This Row],[Start Date]],LeaveTracker[[#This Row],[End Date]],lstHolidays)</f>
        <v>0</v>
      </c>
      <c r="M10201" s="27"/>
    </row>
    <row r="10202" spans="1:13" ht="30" customHeight="1" x14ac:dyDescent="0.3">
      <c r="A10202" s="27">
        <f t="shared" si="131"/>
        <v>5869</v>
      </c>
      <c r="B10202" s="31">
        <v>45324</v>
      </c>
      <c r="D10202" s="19"/>
      <c r="E10202" s="19" t="str">
        <f>IF(ISBLANK(LeaveTracker[[#This Row],[Employee Name]]),"-----",VLOOKUP(LeaveTracker[[#This Row],[Employee Name]],'List of Employees'!$B$4:$H$767,7))</f>
        <v>-----</v>
      </c>
      <c r="F10202" s="19" t="str">
        <f>IF(ISBLANK(LeaveTracker[[#This Row],[Employee Name]]),"-----",VLOOKUP(LeaveTracker[[#This Row],[Employee Name]],'List of Employees'!$B$4:$H$767,6))</f>
        <v>-----</v>
      </c>
      <c r="G10202" s="24"/>
      <c r="H10202" s="24"/>
      <c r="I10202" s="19"/>
      <c r="K10202" s="57" t="str">
        <f ca="1">LeaveTracker[[#This Row],[Days]]&amp;" "&amp;LeaveTracker[[#This Row],[Type of Leave]]</f>
        <v xml:space="preserve">0 </v>
      </c>
      <c r="L10202" s="23">
        <f ca="1">NETWORKDAYS(LeaveTracker[[#This Row],[Start Date]],LeaveTracker[[#This Row],[End Date]],lstHolidays)</f>
        <v>0</v>
      </c>
      <c r="M10202" s="27"/>
    </row>
    <row r="10203" spans="1:13" ht="30" customHeight="1" x14ac:dyDescent="0.3">
      <c r="A10203" s="27">
        <f t="shared" si="131"/>
        <v>5870</v>
      </c>
      <c r="B10203" s="31">
        <v>45324</v>
      </c>
      <c r="D10203" s="19"/>
      <c r="E10203" s="19" t="str">
        <f>IF(ISBLANK(LeaveTracker[[#This Row],[Employee Name]]),"-----",VLOOKUP(LeaveTracker[[#This Row],[Employee Name]],'List of Employees'!$B$4:$H$767,7))</f>
        <v>-----</v>
      </c>
      <c r="F10203" s="19" t="str">
        <f>IF(ISBLANK(LeaveTracker[[#This Row],[Employee Name]]),"-----",VLOOKUP(LeaveTracker[[#This Row],[Employee Name]],'List of Employees'!$B$4:$H$767,6))</f>
        <v>-----</v>
      </c>
      <c r="G10203" s="24"/>
      <c r="H10203" s="24"/>
      <c r="I10203" s="19"/>
      <c r="K10203" s="57" t="str">
        <f ca="1">LeaveTracker[[#This Row],[Days]]&amp;" "&amp;LeaveTracker[[#This Row],[Type of Leave]]</f>
        <v xml:space="preserve">0 </v>
      </c>
      <c r="L10203" s="23">
        <f ca="1">NETWORKDAYS(LeaveTracker[[#This Row],[Start Date]],LeaveTracker[[#This Row],[End Date]],lstHolidays)</f>
        <v>0</v>
      </c>
      <c r="M10203" s="27"/>
    </row>
    <row r="10204" spans="1:13" ht="30" customHeight="1" x14ac:dyDescent="0.3">
      <c r="A10204" s="27">
        <f t="shared" si="131"/>
        <v>5871</v>
      </c>
      <c r="B10204" s="31">
        <v>45324</v>
      </c>
      <c r="D10204" s="19"/>
      <c r="E10204" s="19" t="str">
        <f>IF(ISBLANK(LeaveTracker[[#This Row],[Employee Name]]),"-----",VLOOKUP(LeaveTracker[[#This Row],[Employee Name]],'List of Employees'!$B$4:$H$767,7))</f>
        <v>-----</v>
      </c>
      <c r="F10204" s="19" t="str">
        <f>IF(ISBLANK(LeaveTracker[[#This Row],[Employee Name]]),"-----",VLOOKUP(LeaveTracker[[#This Row],[Employee Name]],'List of Employees'!$B$4:$H$767,6))</f>
        <v>-----</v>
      </c>
      <c r="G10204" s="24"/>
      <c r="H10204" s="24"/>
      <c r="I10204" s="19"/>
      <c r="K10204" s="57" t="str">
        <f ca="1">LeaveTracker[[#This Row],[Days]]&amp;" "&amp;LeaveTracker[[#This Row],[Type of Leave]]</f>
        <v xml:space="preserve">0 </v>
      </c>
      <c r="L10204" s="23">
        <f ca="1">NETWORKDAYS(LeaveTracker[[#This Row],[Start Date]],LeaveTracker[[#This Row],[End Date]],lstHolidays)</f>
        <v>0</v>
      </c>
      <c r="M10204" s="27"/>
    </row>
    <row r="10205" spans="1:13" ht="30" customHeight="1" x14ac:dyDescent="0.3">
      <c r="A10205" s="27">
        <f t="shared" si="131"/>
        <v>5872</v>
      </c>
      <c r="B10205" s="31">
        <v>45324</v>
      </c>
      <c r="D10205" s="19"/>
      <c r="E10205" s="19" t="str">
        <f>IF(ISBLANK(LeaveTracker[[#This Row],[Employee Name]]),"-----",VLOOKUP(LeaveTracker[[#This Row],[Employee Name]],'List of Employees'!$B$4:$H$767,7))</f>
        <v>-----</v>
      </c>
      <c r="F10205" s="19" t="str">
        <f>IF(ISBLANK(LeaveTracker[[#This Row],[Employee Name]]),"-----",VLOOKUP(LeaveTracker[[#This Row],[Employee Name]],'List of Employees'!$B$4:$H$767,6))</f>
        <v>-----</v>
      </c>
      <c r="G10205" s="24"/>
      <c r="H10205" s="24"/>
      <c r="I10205" s="19"/>
      <c r="K10205" s="57" t="str">
        <f ca="1">LeaveTracker[[#This Row],[Days]]&amp;" "&amp;LeaveTracker[[#This Row],[Type of Leave]]</f>
        <v xml:space="preserve">0 </v>
      </c>
      <c r="L10205" s="23">
        <f ca="1">NETWORKDAYS(LeaveTracker[[#This Row],[Start Date]],LeaveTracker[[#This Row],[End Date]],lstHolidays)</f>
        <v>0</v>
      </c>
      <c r="M10205" s="27"/>
    </row>
    <row r="10206" spans="1:13" ht="30" customHeight="1" x14ac:dyDescent="0.3">
      <c r="A10206" s="27">
        <f t="shared" si="131"/>
        <v>5873</v>
      </c>
      <c r="B10206" s="31">
        <v>45324</v>
      </c>
      <c r="D10206" s="19"/>
      <c r="E10206" s="19" t="str">
        <f>IF(ISBLANK(LeaveTracker[[#This Row],[Employee Name]]),"-----",VLOOKUP(LeaveTracker[[#This Row],[Employee Name]],'List of Employees'!$B$4:$H$767,7))</f>
        <v>-----</v>
      </c>
      <c r="F10206" s="19" t="str">
        <f>IF(ISBLANK(LeaveTracker[[#This Row],[Employee Name]]),"-----",VLOOKUP(LeaveTracker[[#This Row],[Employee Name]],'List of Employees'!$B$4:$H$767,6))</f>
        <v>-----</v>
      </c>
      <c r="G10206" s="24"/>
      <c r="H10206" s="24"/>
      <c r="I10206" s="19"/>
      <c r="K10206" s="57" t="str">
        <f ca="1">LeaveTracker[[#This Row],[Days]]&amp;" "&amp;LeaveTracker[[#This Row],[Type of Leave]]</f>
        <v xml:space="preserve">0 </v>
      </c>
      <c r="L10206" s="23">
        <f ca="1">NETWORKDAYS(LeaveTracker[[#This Row],[Start Date]],LeaveTracker[[#This Row],[End Date]],lstHolidays)</f>
        <v>0</v>
      </c>
      <c r="M10206" s="27"/>
    </row>
    <row r="10207" spans="1:13" ht="30" customHeight="1" x14ac:dyDescent="0.3">
      <c r="A10207" s="27">
        <f t="shared" si="131"/>
        <v>5874</v>
      </c>
      <c r="B10207" s="31">
        <v>45324</v>
      </c>
      <c r="D10207" s="19"/>
      <c r="E10207" s="19" t="str">
        <f>IF(ISBLANK(LeaveTracker[[#This Row],[Employee Name]]),"-----",VLOOKUP(LeaveTracker[[#This Row],[Employee Name]],'List of Employees'!$B$4:$H$767,7))</f>
        <v>-----</v>
      </c>
      <c r="F10207" s="19" t="str">
        <f>IF(ISBLANK(LeaveTracker[[#This Row],[Employee Name]]),"-----",VLOOKUP(LeaveTracker[[#This Row],[Employee Name]],'List of Employees'!$B$4:$H$767,6))</f>
        <v>-----</v>
      </c>
      <c r="G10207" s="24"/>
      <c r="H10207" s="24"/>
      <c r="I10207" s="19"/>
      <c r="K10207" s="57" t="str">
        <f ca="1">LeaveTracker[[#This Row],[Days]]&amp;" "&amp;LeaveTracker[[#This Row],[Type of Leave]]</f>
        <v xml:space="preserve">0 </v>
      </c>
      <c r="L10207" s="23">
        <f ca="1">NETWORKDAYS(LeaveTracker[[#This Row],[Start Date]],LeaveTracker[[#This Row],[End Date]],lstHolidays)</f>
        <v>0</v>
      </c>
      <c r="M10207" s="27"/>
    </row>
    <row r="10208" spans="1:13" ht="30" customHeight="1" x14ac:dyDescent="0.3">
      <c r="A10208" s="27">
        <f t="shared" si="131"/>
        <v>5875</v>
      </c>
      <c r="B10208" s="31">
        <v>45324</v>
      </c>
      <c r="D10208" s="19"/>
      <c r="E10208" s="19" t="str">
        <f>IF(ISBLANK(LeaveTracker[[#This Row],[Employee Name]]),"-----",VLOOKUP(LeaveTracker[[#This Row],[Employee Name]],'List of Employees'!$B$4:$H$767,7))</f>
        <v>-----</v>
      </c>
      <c r="F10208" s="19" t="str">
        <f>IF(ISBLANK(LeaveTracker[[#This Row],[Employee Name]]),"-----",VLOOKUP(LeaveTracker[[#This Row],[Employee Name]],'List of Employees'!$B$4:$H$767,6))</f>
        <v>-----</v>
      </c>
      <c r="G10208" s="24"/>
      <c r="H10208" s="24"/>
      <c r="I10208" s="19"/>
      <c r="K10208" s="57" t="str">
        <f ca="1">LeaveTracker[[#This Row],[Days]]&amp;" "&amp;LeaveTracker[[#This Row],[Type of Leave]]</f>
        <v xml:space="preserve">0 </v>
      </c>
      <c r="L10208" s="23">
        <f ca="1">NETWORKDAYS(LeaveTracker[[#This Row],[Start Date]],LeaveTracker[[#This Row],[End Date]],lstHolidays)</f>
        <v>0</v>
      </c>
      <c r="M10208" s="27"/>
    </row>
    <row r="10209" spans="1:13" ht="30" customHeight="1" x14ac:dyDescent="0.3">
      <c r="A10209" s="27">
        <f t="shared" si="131"/>
        <v>5876</v>
      </c>
      <c r="B10209" s="31">
        <v>45324</v>
      </c>
      <c r="D10209" s="19"/>
      <c r="E10209" s="19" t="str">
        <f>IF(ISBLANK(LeaveTracker[[#This Row],[Employee Name]]),"-----",VLOOKUP(LeaveTracker[[#This Row],[Employee Name]],'List of Employees'!$B$4:$H$767,7))</f>
        <v>-----</v>
      </c>
      <c r="F10209" s="19" t="str">
        <f>IF(ISBLANK(LeaveTracker[[#This Row],[Employee Name]]),"-----",VLOOKUP(LeaveTracker[[#This Row],[Employee Name]],'List of Employees'!$B$4:$H$767,6))</f>
        <v>-----</v>
      </c>
      <c r="G10209" s="24"/>
      <c r="H10209" s="24"/>
      <c r="I10209" s="19"/>
      <c r="K10209" s="57" t="str">
        <f ca="1">LeaveTracker[[#This Row],[Days]]&amp;" "&amp;LeaveTracker[[#This Row],[Type of Leave]]</f>
        <v xml:space="preserve">0 </v>
      </c>
      <c r="L10209" s="23">
        <f ca="1">NETWORKDAYS(LeaveTracker[[#This Row],[Start Date]],LeaveTracker[[#This Row],[End Date]],lstHolidays)</f>
        <v>0</v>
      </c>
      <c r="M10209" s="27"/>
    </row>
    <row r="10210" spans="1:13" ht="30" customHeight="1" x14ac:dyDescent="0.3">
      <c r="A10210" s="27">
        <f t="shared" si="131"/>
        <v>5877</v>
      </c>
      <c r="B10210" s="31">
        <v>45324</v>
      </c>
      <c r="D10210" s="19"/>
      <c r="E10210" s="19" t="str">
        <f>IF(ISBLANK(LeaveTracker[[#This Row],[Employee Name]]),"-----",VLOOKUP(LeaveTracker[[#This Row],[Employee Name]],'List of Employees'!$B$4:$H$767,7))</f>
        <v>-----</v>
      </c>
      <c r="F10210" s="19" t="str">
        <f>IF(ISBLANK(LeaveTracker[[#This Row],[Employee Name]]),"-----",VLOOKUP(LeaveTracker[[#This Row],[Employee Name]],'List of Employees'!$B$4:$H$767,6))</f>
        <v>-----</v>
      </c>
      <c r="G10210" s="24"/>
      <c r="H10210" s="24"/>
      <c r="I10210" s="19"/>
      <c r="K10210" s="57" t="str">
        <f ca="1">LeaveTracker[[#This Row],[Days]]&amp;" "&amp;LeaveTracker[[#This Row],[Type of Leave]]</f>
        <v xml:space="preserve">0 </v>
      </c>
      <c r="L10210" s="23">
        <f ca="1">NETWORKDAYS(LeaveTracker[[#This Row],[Start Date]],LeaveTracker[[#This Row],[End Date]],lstHolidays)</f>
        <v>0</v>
      </c>
      <c r="M10210" s="27"/>
    </row>
    <row r="10211" spans="1:13" ht="30" customHeight="1" x14ac:dyDescent="0.3">
      <c r="A10211" s="27">
        <f t="shared" si="131"/>
        <v>5878</v>
      </c>
      <c r="B10211" s="31">
        <v>45324</v>
      </c>
      <c r="D10211" s="19"/>
      <c r="E10211" s="19" t="str">
        <f>IF(ISBLANK(LeaveTracker[[#This Row],[Employee Name]]),"-----",VLOOKUP(LeaveTracker[[#This Row],[Employee Name]],'List of Employees'!$B$4:$H$767,7))</f>
        <v>-----</v>
      </c>
      <c r="F10211" s="19" t="str">
        <f>IF(ISBLANK(LeaveTracker[[#This Row],[Employee Name]]),"-----",VLOOKUP(LeaveTracker[[#This Row],[Employee Name]],'List of Employees'!$B$4:$H$767,6))</f>
        <v>-----</v>
      </c>
      <c r="G10211" s="24"/>
      <c r="H10211" s="24"/>
      <c r="I10211" s="19"/>
      <c r="K10211" s="57" t="str">
        <f ca="1">LeaveTracker[[#This Row],[Days]]&amp;" "&amp;LeaveTracker[[#This Row],[Type of Leave]]</f>
        <v xml:space="preserve">0 </v>
      </c>
      <c r="L10211" s="23">
        <f ca="1">NETWORKDAYS(LeaveTracker[[#This Row],[Start Date]],LeaveTracker[[#This Row],[End Date]],lstHolidays)</f>
        <v>0</v>
      </c>
      <c r="M10211" s="27"/>
    </row>
    <row r="10212" spans="1:13" ht="30" customHeight="1" x14ac:dyDescent="0.3">
      <c r="A10212" s="27">
        <f t="shared" si="131"/>
        <v>5879</v>
      </c>
      <c r="B10212" s="31">
        <v>45324</v>
      </c>
      <c r="D10212" s="19"/>
      <c r="E10212" s="19" t="str">
        <f>IF(ISBLANK(LeaveTracker[[#This Row],[Employee Name]]),"-----",VLOOKUP(LeaveTracker[[#This Row],[Employee Name]],'List of Employees'!$B$4:$H$767,7))</f>
        <v>-----</v>
      </c>
      <c r="F10212" s="19" t="str">
        <f>IF(ISBLANK(LeaveTracker[[#This Row],[Employee Name]]),"-----",VLOOKUP(LeaveTracker[[#This Row],[Employee Name]],'List of Employees'!$B$4:$H$767,6))</f>
        <v>-----</v>
      </c>
      <c r="G10212" s="24"/>
      <c r="H10212" s="24"/>
      <c r="I10212" s="19"/>
      <c r="K10212" s="57" t="str">
        <f ca="1">LeaveTracker[[#This Row],[Days]]&amp;" "&amp;LeaveTracker[[#This Row],[Type of Leave]]</f>
        <v xml:space="preserve">0 </v>
      </c>
      <c r="L10212" s="23">
        <f ca="1">NETWORKDAYS(LeaveTracker[[#This Row],[Start Date]],LeaveTracker[[#This Row],[End Date]],lstHolidays)</f>
        <v>0</v>
      </c>
      <c r="M10212" s="27"/>
    </row>
    <row r="10213" spans="1:13" ht="30" customHeight="1" x14ac:dyDescent="0.3">
      <c r="A10213" s="27">
        <f t="shared" si="131"/>
        <v>5880</v>
      </c>
      <c r="B10213" s="31">
        <v>45324</v>
      </c>
      <c r="D10213" s="19"/>
      <c r="E10213" s="19" t="str">
        <f>IF(ISBLANK(LeaveTracker[[#This Row],[Employee Name]]),"-----",VLOOKUP(LeaveTracker[[#This Row],[Employee Name]],'List of Employees'!$B$4:$H$767,7))</f>
        <v>-----</v>
      </c>
      <c r="F10213" s="19" t="str">
        <f>IF(ISBLANK(LeaveTracker[[#This Row],[Employee Name]]),"-----",VLOOKUP(LeaveTracker[[#This Row],[Employee Name]],'List of Employees'!$B$4:$H$767,6))</f>
        <v>-----</v>
      </c>
      <c r="G10213" s="24"/>
      <c r="H10213" s="24"/>
      <c r="I10213" s="19"/>
      <c r="K10213" s="57" t="str">
        <f ca="1">LeaveTracker[[#This Row],[Days]]&amp;" "&amp;LeaveTracker[[#This Row],[Type of Leave]]</f>
        <v xml:space="preserve">0 </v>
      </c>
      <c r="L10213" s="23">
        <f ca="1">NETWORKDAYS(LeaveTracker[[#This Row],[Start Date]],LeaveTracker[[#This Row],[End Date]],lstHolidays)</f>
        <v>0</v>
      </c>
      <c r="M10213" s="27"/>
    </row>
    <row r="10214" spans="1:13" ht="30" customHeight="1" x14ac:dyDescent="0.3">
      <c r="A10214" s="27">
        <f t="shared" si="131"/>
        <v>5881</v>
      </c>
      <c r="B10214" s="31">
        <v>45324</v>
      </c>
      <c r="D10214" s="19"/>
      <c r="E10214" s="19" t="str">
        <f>IF(ISBLANK(LeaveTracker[[#This Row],[Employee Name]]),"-----",VLOOKUP(LeaveTracker[[#This Row],[Employee Name]],'List of Employees'!$B$4:$H$767,7))</f>
        <v>-----</v>
      </c>
      <c r="F10214" s="19" t="str">
        <f>IF(ISBLANK(LeaveTracker[[#This Row],[Employee Name]]),"-----",VLOOKUP(LeaveTracker[[#This Row],[Employee Name]],'List of Employees'!$B$4:$H$767,6))</f>
        <v>-----</v>
      </c>
      <c r="G10214" s="24"/>
      <c r="H10214" s="24"/>
      <c r="I10214" s="19"/>
      <c r="K10214" s="57" t="str">
        <f ca="1">LeaveTracker[[#This Row],[Days]]&amp;" "&amp;LeaveTracker[[#This Row],[Type of Leave]]</f>
        <v xml:space="preserve">0 </v>
      </c>
      <c r="L10214" s="23">
        <f ca="1">NETWORKDAYS(LeaveTracker[[#This Row],[Start Date]],LeaveTracker[[#This Row],[End Date]],lstHolidays)</f>
        <v>0</v>
      </c>
      <c r="M10214" s="27"/>
    </row>
    <row r="10215" spans="1:13" ht="30" customHeight="1" x14ac:dyDescent="0.3">
      <c r="A10215" s="27">
        <f t="shared" si="131"/>
        <v>5882</v>
      </c>
      <c r="B10215" s="31">
        <v>45324</v>
      </c>
      <c r="D10215" s="19"/>
      <c r="E10215" s="19" t="str">
        <f>IF(ISBLANK(LeaveTracker[[#This Row],[Employee Name]]),"-----",VLOOKUP(LeaveTracker[[#This Row],[Employee Name]],'List of Employees'!$B$4:$H$767,7))</f>
        <v>-----</v>
      </c>
      <c r="F10215" s="19" t="str">
        <f>IF(ISBLANK(LeaveTracker[[#This Row],[Employee Name]]),"-----",VLOOKUP(LeaveTracker[[#This Row],[Employee Name]],'List of Employees'!$B$4:$H$767,6))</f>
        <v>-----</v>
      </c>
      <c r="G10215" s="24"/>
      <c r="H10215" s="24"/>
      <c r="I10215" s="19"/>
      <c r="K10215" s="57" t="str">
        <f ca="1">LeaveTracker[[#This Row],[Days]]&amp;" "&amp;LeaveTracker[[#This Row],[Type of Leave]]</f>
        <v xml:space="preserve">0 </v>
      </c>
      <c r="L10215" s="23">
        <f ca="1">NETWORKDAYS(LeaveTracker[[#This Row],[Start Date]],LeaveTracker[[#This Row],[End Date]],lstHolidays)</f>
        <v>0</v>
      </c>
      <c r="M10215" s="27"/>
    </row>
    <row r="10216" spans="1:13" ht="30" customHeight="1" x14ac:dyDescent="0.3">
      <c r="A10216" s="27">
        <f t="shared" si="131"/>
        <v>5883</v>
      </c>
      <c r="B10216" s="31">
        <v>45324</v>
      </c>
      <c r="D10216" s="19"/>
      <c r="E10216" s="19" t="str">
        <f>IF(ISBLANK(LeaveTracker[[#This Row],[Employee Name]]),"-----",VLOOKUP(LeaveTracker[[#This Row],[Employee Name]],'List of Employees'!$B$4:$H$767,7))</f>
        <v>-----</v>
      </c>
      <c r="F10216" s="19" t="str">
        <f>IF(ISBLANK(LeaveTracker[[#This Row],[Employee Name]]),"-----",VLOOKUP(LeaveTracker[[#This Row],[Employee Name]],'List of Employees'!$B$4:$H$767,6))</f>
        <v>-----</v>
      </c>
      <c r="G10216" s="24"/>
      <c r="H10216" s="24"/>
      <c r="I10216" s="19"/>
      <c r="K10216" s="57" t="str">
        <f ca="1">LeaveTracker[[#This Row],[Days]]&amp;" "&amp;LeaveTracker[[#This Row],[Type of Leave]]</f>
        <v xml:space="preserve">0 </v>
      </c>
      <c r="L10216" s="23">
        <f ca="1">NETWORKDAYS(LeaveTracker[[#This Row],[Start Date]],LeaveTracker[[#This Row],[End Date]],lstHolidays)</f>
        <v>0</v>
      </c>
      <c r="M10216" s="27"/>
    </row>
    <row r="10217" spans="1:13" ht="30" customHeight="1" x14ac:dyDescent="0.3">
      <c r="A10217" s="27">
        <f t="shared" si="131"/>
        <v>5884</v>
      </c>
      <c r="B10217" s="31">
        <v>45324</v>
      </c>
      <c r="D10217" s="19"/>
      <c r="E10217" s="19" t="str">
        <f>IF(ISBLANK(LeaveTracker[[#This Row],[Employee Name]]),"-----",VLOOKUP(LeaveTracker[[#This Row],[Employee Name]],'List of Employees'!$B$4:$H$767,7))</f>
        <v>-----</v>
      </c>
      <c r="F10217" s="19" t="str">
        <f>IF(ISBLANK(LeaveTracker[[#This Row],[Employee Name]]),"-----",VLOOKUP(LeaveTracker[[#This Row],[Employee Name]],'List of Employees'!$B$4:$H$767,6))</f>
        <v>-----</v>
      </c>
      <c r="G10217" s="24"/>
      <c r="H10217" s="24"/>
      <c r="I10217" s="19"/>
      <c r="K10217" s="57" t="str">
        <f ca="1">LeaveTracker[[#This Row],[Days]]&amp;" "&amp;LeaveTracker[[#This Row],[Type of Leave]]</f>
        <v xml:space="preserve">0 </v>
      </c>
      <c r="L10217" s="23">
        <f ca="1">NETWORKDAYS(LeaveTracker[[#This Row],[Start Date]],LeaveTracker[[#This Row],[End Date]],lstHolidays)</f>
        <v>0</v>
      </c>
      <c r="M10217" s="27"/>
    </row>
    <row r="10218" spans="1:13" ht="30" customHeight="1" x14ac:dyDescent="0.3">
      <c r="A10218" s="27">
        <f t="shared" si="131"/>
        <v>5885</v>
      </c>
      <c r="B10218" s="31">
        <v>45324</v>
      </c>
      <c r="D10218" s="19"/>
      <c r="E10218" s="19" t="str">
        <f>IF(ISBLANK(LeaveTracker[[#This Row],[Employee Name]]),"-----",VLOOKUP(LeaveTracker[[#This Row],[Employee Name]],'List of Employees'!$B$4:$H$767,7))</f>
        <v>-----</v>
      </c>
      <c r="F10218" s="19" t="str">
        <f>IF(ISBLANK(LeaveTracker[[#This Row],[Employee Name]]),"-----",VLOOKUP(LeaveTracker[[#This Row],[Employee Name]],'List of Employees'!$B$4:$H$767,6))</f>
        <v>-----</v>
      </c>
      <c r="G10218" s="24"/>
      <c r="H10218" s="24"/>
      <c r="I10218" s="19"/>
      <c r="K10218" s="57" t="str">
        <f ca="1">LeaveTracker[[#This Row],[Days]]&amp;" "&amp;LeaveTracker[[#This Row],[Type of Leave]]</f>
        <v xml:space="preserve">0 </v>
      </c>
      <c r="L10218" s="23">
        <f ca="1">NETWORKDAYS(LeaveTracker[[#This Row],[Start Date]],LeaveTracker[[#This Row],[End Date]],lstHolidays)</f>
        <v>0</v>
      </c>
      <c r="M10218" s="27"/>
    </row>
    <row r="10219" spans="1:13" ht="30" customHeight="1" x14ac:dyDescent="0.3">
      <c r="A10219" s="27">
        <f t="shared" si="131"/>
        <v>5886</v>
      </c>
      <c r="B10219" s="31">
        <v>45324</v>
      </c>
      <c r="D10219" s="19"/>
      <c r="E10219" s="19" t="str">
        <f>IF(ISBLANK(LeaveTracker[[#This Row],[Employee Name]]),"-----",VLOOKUP(LeaveTracker[[#This Row],[Employee Name]],'List of Employees'!$B$4:$H$767,7))</f>
        <v>-----</v>
      </c>
      <c r="F10219" s="19" t="str">
        <f>IF(ISBLANK(LeaveTracker[[#This Row],[Employee Name]]),"-----",VLOOKUP(LeaveTracker[[#This Row],[Employee Name]],'List of Employees'!$B$4:$H$767,6))</f>
        <v>-----</v>
      </c>
      <c r="G10219" s="24"/>
      <c r="H10219" s="24"/>
      <c r="I10219" s="19"/>
      <c r="K10219" s="57" t="str">
        <f ca="1">LeaveTracker[[#This Row],[Days]]&amp;" "&amp;LeaveTracker[[#This Row],[Type of Leave]]</f>
        <v xml:space="preserve">0 </v>
      </c>
      <c r="L10219" s="23">
        <f ca="1">NETWORKDAYS(LeaveTracker[[#This Row],[Start Date]],LeaveTracker[[#This Row],[End Date]],lstHolidays)</f>
        <v>0</v>
      </c>
      <c r="M10219" s="27"/>
    </row>
    <row r="10220" spans="1:13" ht="30" customHeight="1" x14ac:dyDescent="0.3">
      <c r="A10220" s="27">
        <f t="shared" si="131"/>
        <v>5887</v>
      </c>
      <c r="B10220" s="31">
        <v>45324</v>
      </c>
      <c r="D10220" s="19"/>
      <c r="E10220" s="19" t="str">
        <f>IF(ISBLANK(LeaveTracker[[#This Row],[Employee Name]]),"-----",VLOOKUP(LeaveTracker[[#This Row],[Employee Name]],'List of Employees'!$B$4:$H$767,7))</f>
        <v>-----</v>
      </c>
      <c r="F10220" s="19" t="str">
        <f>IF(ISBLANK(LeaveTracker[[#This Row],[Employee Name]]),"-----",VLOOKUP(LeaveTracker[[#This Row],[Employee Name]],'List of Employees'!$B$4:$H$767,6))</f>
        <v>-----</v>
      </c>
      <c r="G10220" s="24"/>
      <c r="H10220" s="24"/>
      <c r="I10220" s="19"/>
      <c r="K10220" s="57" t="str">
        <f ca="1">LeaveTracker[[#This Row],[Days]]&amp;" "&amp;LeaveTracker[[#This Row],[Type of Leave]]</f>
        <v xml:space="preserve">0 </v>
      </c>
      <c r="L10220" s="23">
        <f ca="1">NETWORKDAYS(LeaveTracker[[#This Row],[Start Date]],LeaveTracker[[#This Row],[End Date]],lstHolidays)</f>
        <v>0</v>
      </c>
      <c r="M10220" s="27"/>
    </row>
    <row r="10221" spans="1:13" ht="30" customHeight="1" x14ac:dyDescent="0.3">
      <c r="A10221" s="27">
        <f t="shared" si="131"/>
        <v>5888</v>
      </c>
      <c r="B10221" s="31">
        <v>45324</v>
      </c>
      <c r="D10221" s="19"/>
      <c r="E10221" s="19" t="str">
        <f>IF(ISBLANK(LeaveTracker[[#This Row],[Employee Name]]),"-----",VLOOKUP(LeaveTracker[[#This Row],[Employee Name]],'List of Employees'!$B$4:$H$767,7))</f>
        <v>-----</v>
      </c>
      <c r="F10221" s="19" t="str">
        <f>IF(ISBLANK(LeaveTracker[[#This Row],[Employee Name]]),"-----",VLOOKUP(LeaveTracker[[#This Row],[Employee Name]],'List of Employees'!$B$4:$H$767,6))</f>
        <v>-----</v>
      </c>
      <c r="G10221" s="24"/>
      <c r="H10221" s="24"/>
      <c r="I10221" s="19"/>
      <c r="K10221" s="57" t="str">
        <f ca="1">LeaveTracker[[#This Row],[Days]]&amp;" "&amp;LeaveTracker[[#This Row],[Type of Leave]]</f>
        <v xml:space="preserve">0 </v>
      </c>
      <c r="L10221" s="23">
        <f ca="1">NETWORKDAYS(LeaveTracker[[#This Row],[Start Date]],LeaveTracker[[#This Row],[End Date]],lstHolidays)</f>
        <v>0</v>
      </c>
      <c r="M10221" s="27"/>
    </row>
    <row r="10222" spans="1:13" ht="30" customHeight="1" x14ac:dyDescent="0.3">
      <c r="A10222" s="27">
        <f t="shared" si="131"/>
        <v>5889</v>
      </c>
      <c r="B10222" s="31">
        <v>45324</v>
      </c>
      <c r="D10222" s="19"/>
      <c r="E10222" s="19" t="str">
        <f>IF(ISBLANK(LeaveTracker[[#This Row],[Employee Name]]),"-----",VLOOKUP(LeaveTracker[[#This Row],[Employee Name]],'List of Employees'!$B$4:$H$767,7))</f>
        <v>-----</v>
      </c>
      <c r="F10222" s="19" t="str">
        <f>IF(ISBLANK(LeaveTracker[[#This Row],[Employee Name]]),"-----",VLOOKUP(LeaveTracker[[#This Row],[Employee Name]],'List of Employees'!$B$4:$H$767,6))</f>
        <v>-----</v>
      </c>
      <c r="G10222" s="24"/>
      <c r="H10222" s="24"/>
      <c r="I10222" s="19"/>
      <c r="K10222" s="57" t="str">
        <f ca="1">LeaveTracker[[#This Row],[Days]]&amp;" "&amp;LeaveTracker[[#This Row],[Type of Leave]]</f>
        <v xml:space="preserve">0 </v>
      </c>
      <c r="L10222" s="23">
        <f ca="1">NETWORKDAYS(LeaveTracker[[#This Row],[Start Date]],LeaveTracker[[#This Row],[End Date]],lstHolidays)</f>
        <v>0</v>
      </c>
      <c r="M10222" s="27"/>
    </row>
    <row r="10223" spans="1:13" ht="30" customHeight="1" x14ac:dyDescent="0.3">
      <c r="A10223" s="27">
        <f t="shared" si="131"/>
        <v>5890</v>
      </c>
      <c r="B10223" s="31">
        <v>45324</v>
      </c>
      <c r="D10223" s="19"/>
      <c r="E10223" s="19" t="str">
        <f>IF(ISBLANK(LeaveTracker[[#This Row],[Employee Name]]),"-----",VLOOKUP(LeaveTracker[[#This Row],[Employee Name]],'List of Employees'!$B$4:$H$767,7))</f>
        <v>-----</v>
      </c>
      <c r="F10223" s="19" t="str">
        <f>IF(ISBLANK(LeaveTracker[[#This Row],[Employee Name]]),"-----",VLOOKUP(LeaveTracker[[#This Row],[Employee Name]],'List of Employees'!$B$4:$H$767,6))</f>
        <v>-----</v>
      </c>
      <c r="G10223" s="24"/>
      <c r="H10223" s="24"/>
      <c r="I10223" s="19"/>
      <c r="K10223" s="57" t="str">
        <f ca="1">LeaveTracker[[#This Row],[Days]]&amp;" "&amp;LeaveTracker[[#This Row],[Type of Leave]]</f>
        <v xml:space="preserve">0 </v>
      </c>
      <c r="L10223" s="23">
        <f ca="1">NETWORKDAYS(LeaveTracker[[#This Row],[Start Date]],LeaveTracker[[#This Row],[End Date]],lstHolidays)</f>
        <v>0</v>
      </c>
      <c r="M10223" s="27"/>
    </row>
    <row r="10224" spans="1:13" ht="30" customHeight="1" x14ac:dyDescent="0.3">
      <c r="A10224" s="27">
        <f t="shared" si="131"/>
        <v>5891</v>
      </c>
      <c r="B10224" s="31">
        <v>45324</v>
      </c>
      <c r="D10224" s="19"/>
      <c r="E10224" s="19" t="str">
        <f>IF(ISBLANK(LeaveTracker[[#This Row],[Employee Name]]),"-----",VLOOKUP(LeaveTracker[[#This Row],[Employee Name]],'List of Employees'!$B$4:$H$767,7))</f>
        <v>-----</v>
      </c>
      <c r="F10224" s="19" t="str">
        <f>IF(ISBLANK(LeaveTracker[[#This Row],[Employee Name]]),"-----",VLOOKUP(LeaveTracker[[#This Row],[Employee Name]],'List of Employees'!$B$4:$H$767,6))</f>
        <v>-----</v>
      </c>
      <c r="G10224" s="24"/>
      <c r="H10224" s="24"/>
      <c r="I10224" s="19"/>
      <c r="K10224" s="57" t="str">
        <f ca="1">LeaveTracker[[#This Row],[Days]]&amp;" "&amp;LeaveTracker[[#This Row],[Type of Leave]]</f>
        <v xml:space="preserve">0 </v>
      </c>
      <c r="L10224" s="23">
        <f ca="1">NETWORKDAYS(LeaveTracker[[#This Row],[Start Date]],LeaveTracker[[#This Row],[End Date]],lstHolidays)</f>
        <v>0</v>
      </c>
      <c r="M10224" s="27"/>
    </row>
    <row r="10225" spans="1:13" ht="30" customHeight="1" x14ac:dyDescent="0.3">
      <c r="A10225" s="27">
        <f t="shared" si="131"/>
        <v>5892</v>
      </c>
      <c r="B10225" s="31">
        <v>45324</v>
      </c>
      <c r="D10225" s="19"/>
      <c r="E10225" s="19" t="str">
        <f>IF(ISBLANK(LeaveTracker[[#This Row],[Employee Name]]),"-----",VLOOKUP(LeaveTracker[[#This Row],[Employee Name]],'List of Employees'!$B$4:$H$767,7))</f>
        <v>-----</v>
      </c>
      <c r="F10225" s="19" t="str">
        <f>IF(ISBLANK(LeaveTracker[[#This Row],[Employee Name]]),"-----",VLOOKUP(LeaveTracker[[#This Row],[Employee Name]],'List of Employees'!$B$4:$H$767,6))</f>
        <v>-----</v>
      </c>
      <c r="G10225" s="24"/>
      <c r="H10225" s="24"/>
      <c r="I10225" s="19"/>
      <c r="K10225" s="57" t="str">
        <f ca="1">LeaveTracker[[#This Row],[Days]]&amp;" "&amp;LeaveTracker[[#This Row],[Type of Leave]]</f>
        <v xml:space="preserve">0 </v>
      </c>
      <c r="L10225" s="23">
        <f ca="1">NETWORKDAYS(LeaveTracker[[#This Row],[Start Date]],LeaveTracker[[#This Row],[End Date]],lstHolidays)</f>
        <v>0</v>
      </c>
      <c r="M10225" s="27"/>
    </row>
    <row r="10226" spans="1:13" ht="30" customHeight="1" x14ac:dyDescent="0.3">
      <c r="A10226" s="27">
        <f t="shared" si="131"/>
        <v>5893</v>
      </c>
      <c r="B10226" s="31">
        <v>45324</v>
      </c>
      <c r="D10226" s="19"/>
      <c r="E10226" s="19" t="str">
        <f>IF(ISBLANK(LeaveTracker[[#This Row],[Employee Name]]),"-----",VLOOKUP(LeaveTracker[[#This Row],[Employee Name]],'List of Employees'!$B$4:$H$767,7))</f>
        <v>-----</v>
      </c>
      <c r="F10226" s="19" t="str">
        <f>IF(ISBLANK(LeaveTracker[[#This Row],[Employee Name]]),"-----",VLOOKUP(LeaveTracker[[#This Row],[Employee Name]],'List of Employees'!$B$4:$H$767,6))</f>
        <v>-----</v>
      </c>
      <c r="G10226" s="24"/>
      <c r="H10226" s="24"/>
      <c r="I10226" s="19"/>
      <c r="K10226" s="57" t="str">
        <f ca="1">LeaveTracker[[#This Row],[Days]]&amp;" "&amp;LeaveTracker[[#This Row],[Type of Leave]]</f>
        <v xml:space="preserve">0 </v>
      </c>
      <c r="L10226" s="23">
        <f ca="1">NETWORKDAYS(LeaveTracker[[#This Row],[Start Date]],LeaveTracker[[#This Row],[End Date]],lstHolidays)</f>
        <v>0</v>
      </c>
      <c r="M10226" s="27"/>
    </row>
    <row r="10227" spans="1:13" ht="30" customHeight="1" x14ac:dyDescent="0.3">
      <c r="A10227" s="27">
        <f t="shared" si="131"/>
        <v>5894</v>
      </c>
      <c r="B10227" s="31">
        <v>45324</v>
      </c>
      <c r="D10227" s="19"/>
      <c r="E10227" s="19" t="str">
        <f>IF(ISBLANK(LeaveTracker[[#This Row],[Employee Name]]),"-----",VLOOKUP(LeaveTracker[[#This Row],[Employee Name]],'List of Employees'!$B$4:$H$767,7))</f>
        <v>-----</v>
      </c>
      <c r="F10227" s="19" t="str">
        <f>IF(ISBLANK(LeaveTracker[[#This Row],[Employee Name]]),"-----",VLOOKUP(LeaveTracker[[#This Row],[Employee Name]],'List of Employees'!$B$4:$H$767,6))</f>
        <v>-----</v>
      </c>
      <c r="G10227" s="24"/>
      <c r="H10227" s="24"/>
      <c r="I10227" s="19"/>
      <c r="K10227" s="57" t="str">
        <f ca="1">LeaveTracker[[#This Row],[Days]]&amp;" "&amp;LeaveTracker[[#This Row],[Type of Leave]]</f>
        <v xml:space="preserve">0 </v>
      </c>
      <c r="L10227" s="23">
        <f ca="1">NETWORKDAYS(LeaveTracker[[#This Row],[Start Date]],LeaveTracker[[#This Row],[End Date]],lstHolidays)</f>
        <v>0</v>
      </c>
      <c r="M10227" s="27"/>
    </row>
    <row r="10228" spans="1:13" ht="30" customHeight="1" x14ac:dyDescent="0.3">
      <c r="A10228" s="27">
        <f t="shared" si="131"/>
        <v>5895</v>
      </c>
      <c r="B10228" s="31">
        <v>45324</v>
      </c>
      <c r="D10228" s="19"/>
      <c r="E10228" s="19" t="str">
        <f>IF(ISBLANK(LeaveTracker[[#This Row],[Employee Name]]),"-----",VLOOKUP(LeaveTracker[[#This Row],[Employee Name]],'List of Employees'!$B$4:$H$767,7))</f>
        <v>-----</v>
      </c>
      <c r="F10228" s="19" t="str">
        <f>IF(ISBLANK(LeaveTracker[[#This Row],[Employee Name]]),"-----",VLOOKUP(LeaveTracker[[#This Row],[Employee Name]],'List of Employees'!$B$4:$H$767,6))</f>
        <v>-----</v>
      </c>
      <c r="G10228" s="24"/>
      <c r="H10228" s="24"/>
      <c r="I10228" s="19"/>
      <c r="K10228" s="57" t="str">
        <f ca="1">LeaveTracker[[#This Row],[Days]]&amp;" "&amp;LeaveTracker[[#This Row],[Type of Leave]]</f>
        <v xml:space="preserve">0 </v>
      </c>
      <c r="L10228" s="23">
        <f ca="1">NETWORKDAYS(LeaveTracker[[#This Row],[Start Date]],LeaveTracker[[#This Row],[End Date]],lstHolidays)</f>
        <v>0</v>
      </c>
      <c r="M10228" s="27"/>
    </row>
    <row r="10229" spans="1:13" ht="30" customHeight="1" x14ac:dyDescent="0.3">
      <c r="A10229" s="27">
        <f t="shared" si="131"/>
        <v>5896</v>
      </c>
      <c r="B10229" s="31">
        <v>45324</v>
      </c>
      <c r="D10229" s="19"/>
      <c r="E10229" s="19" t="str">
        <f>IF(ISBLANK(LeaveTracker[[#This Row],[Employee Name]]),"-----",VLOOKUP(LeaveTracker[[#This Row],[Employee Name]],'List of Employees'!$B$4:$H$767,7))</f>
        <v>-----</v>
      </c>
      <c r="F10229" s="19" t="str">
        <f>IF(ISBLANK(LeaveTracker[[#This Row],[Employee Name]]),"-----",VLOOKUP(LeaveTracker[[#This Row],[Employee Name]],'List of Employees'!$B$4:$H$767,6))</f>
        <v>-----</v>
      </c>
      <c r="G10229" s="24"/>
      <c r="H10229" s="24"/>
      <c r="I10229" s="19"/>
      <c r="K10229" s="57" t="str">
        <f ca="1">LeaveTracker[[#This Row],[Days]]&amp;" "&amp;LeaveTracker[[#This Row],[Type of Leave]]</f>
        <v xml:space="preserve">0 </v>
      </c>
      <c r="L10229" s="23">
        <f ca="1">NETWORKDAYS(LeaveTracker[[#This Row],[Start Date]],LeaveTracker[[#This Row],[End Date]],lstHolidays)</f>
        <v>0</v>
      </c>
      <c r="M10229" s="27"/>
    </row>
    <row r="10230" spans="1:13" ht="30" customHeight="1" x14ac:dyDescent="0.3">
      <c r="A10230" s="27">
        <f t="shared" si="131"/>
        <v>5897</v>
      </c>
      <c r="B10230" s="31">
        <v>45324</v>
      </c>
      <c r="D10230" s="19"/>
      <c r="E10230" s="19" t="str">
        <f>IF(ISBLANK(LeaveTracker[[#This Row],[Employee Name]]),"-----",VLOOKUP(LeaveTracker[[#This Row],[Employee Name]],'List of Employees'!$B$4:$H$767,7))</f>
        <v>-----</v>
      </c>
      <c r="F10230" s="19" t="str">
        <f>IF(ISBLANK(LeaveTracker[[#This Row],[Employee Name]]),"-----",VLOOKUP(LeaveTracker[[#This Row],[Employee Name]],'List of Employees'!$B$4:$H$767,6))</f>
        <v>-----</v>
      </c>
      <c r="G10230" s="24"/>
      <c r="H10230" s="24"/>
      <c r="I10230" s="19"/>
      <c r="K10230" s="57" t="str">
        <f ca="1">LeaveTracker[[#This Row],[Days]]&amp;" "&amp;LeaveTracker[[#This Row],[Type of Leave]]</f>
        <v xml:space="preserve">0 </v>
      </c>
      <c r="L10230" s="23">
        <f ca="1">NETWORKDAYS(LeaveTracker[[#This Row],[Start Date]],LeaveTracker[[#This Row],[End Date]],lstHolidays)</f>
        <v>0</v>
      </c>
      <c r="M10230" s="27"/>
    </row>
    <row r="10231" spans="1:13" ht="30" customHeight="1" x14ac:dyDescent="0.3">
      <c r="A10231" s="27">
        <f t="shared" si="131"/>
        <v>5898</v>
      </c>
      <c r="B10231" s="31">
        <v>45324</v>
      </c>
      <c r="D10231" s="19"/>
      <c r="E10231" s="19" t="str">
        <f>IF(ISBLANK(LeaveTracker[[#This Row],[Employee Name]]),"-----",VLOOKUP(LeaveTracker[[#This Row],[Employee Name]],'List of Employees'!$B$4:$H$767,7))</f>
        <v>-----</v>
      </c>
      <c r="F10231" s="19" t="str">
        <f>IF(ISBLANK(LeaveTracker[[#This Row],[Employee Name]]),"-----",VLOOKUP(LeaveTracker[[#This Row],[Employee Name]],'List of Employees'!$B$4:$H$767,6))</f>
        <v>-----</v>
      </c>
      <c r="G10231" s="24"/>
      <c r="H10231" s="24"/>
      <c r="I10231" s="19"/>
      <c r="K10231" s="57" t="str">
        <f ca="1">LeaveTracker[[#This Row],[Days]]&amp;" "&amp;LeaveTracker[[#This Row],[Type of Leave]]</f>
        <v xml:space="preserve">0 </v>
      </c>
      <c r="L10231" s="23">
        <f ca="1">NETWORKDAYS(LeaveTracker[[#This Row],[Start Date]],LeaveTracker[[#This Row],[End Date]],lstHolidays)</f>
        <v>0</v>
      </c>
      <c r="M10231" s="27"/>
    </row>
    <row r="10232" spans="1:13" ht="30" customHeight="1" x14ac:dyDescent="0.3">
      <c r="A10232" s="27">
        <f t="shared" si="131"/>
        <v>5899</v>
      </c>
      <c r="B10232" s="31">
        <v>45324</v>
      </c>
      <c r="D10232" s="19"/>
      <c r="E10232" s="19" t="str">
        <f>IF(ISBLANK(LeaveTracker[[#This Row],[Employee Name]]),"-----",VLOOKUP(LeaveTracker[[#This Row],[Employee Name]],'List of Employees'!$B$4:$H$767,7))</f>
        <v>-----</v>
      </c>
      <c r="F10232" s="19" t="str">
        <f>IF(ISBLANK(LeaveTracker[[#This Row],[Employee Name]]),"-----",VLOOKUP(LeaveTracker[[#This Row],[Employee Name]],'List of Employees'!$B$4:$H$767,6))</f>
        <v>-----</v>
      </c>
      <c r="G10232" s="24"/>
      <c r="H10232" s="24"/>
      <c r="I10232" s="19"/>
      <c r="K10232" s="57" t="str">
        <f ca="1">LeaveTracker[[#This Row],[Days]]&amp;" "&amp;LeaveTracker[[#This Row],[Type of Leave]]</f>
        <v xml:space="preserve">0 </v>
      </c>
      <c r="L10232" s="23">
        <f ca="1">NETWORKDAYS(LeaveTracker[[#This Row],[Start Date]],LeaveTracker[[#This Row],[End Date]],lstHolidays)</f>
        <v>0</v>
      </c>
      <c r="M10232" s="27"/>
    </row>
    <row r="10233" spans="1:13" ht="30" customHeight="1" x14ac:dyDescent="0.3">
      <c r="A10233" s="27">
        <f t="shared" si="131"/>
        <v>5900</v>
      </c>
      <c r="B10233" s="31">
        <v>45324</v>
      </c>
      <c r="D10233" s="19"/>
      <c r="E10233" s="19" t="str">
        <f>IF(ISBLANK(LeaveTracker[[#This Row],[Employee Name]]),"-----",VLOOKUP(LeaveTracker[[#This Row],[Employee Name]],'List of Employees'!$B$4:$H$767,7))</f>
        <v>-----</v>
      </c>
      <c r="F10233" s="19" t="str">
        <f>IF(ISBLANK(LeaveTracker[[#This Row],[Employee Name]]),"-----",VLOOKUP(LeaveTracker[[#This Row],[Employee Name]],'List of Employees'!$B$4:$H$767,6))</f>
        <v>-----</v>
      </c>
      <c r="G10233" s="24"/>
      <c r="H10233" s="24"/>
      <c r="I10233" s="19"/>
      <c r="K10233" s="57" t="str">
        <f ca="1">LeaveTracker[[#This Row],[Days]]&amp;" "&amp;LeaveTracker[[#This Row],[Type of Leave]]</f>
        <v xml:space="preserve">0 </v>
      </c>
      <c r="L10233" s="23">
        <f ca="1">NETWORKDAYS(LeaveTracker[[#This Row],[Start Date]],LeaveTracker[[#This Row],[End Date]],lstHolidays)</f>
        <v>0</v>
      </c>
      <c r="M10233" s="27"/>
    </row>
    <row r="10234" spans="1:13" ht="30" customHeight="1" x14ac:dyDescent="0.3">
      <c r="A10234" s="27">
        <f t="shared" si="131"/>
        <v>5901</v>
      </c>
      <c r="B10234" s="31">
        <v>45324</v>
      </c>
      <c r="D10234" s="19"/>
      <c r="E10234" s="19" t="str">
        <f>IF(ISBLANK(LeaveTracker[[#This Row],[Employee Name]]),"-----",VLOOKUP(LeaveTracker[[#This Row],[Employee Name]],'List of Employees'!$B$4:$H$767,7))</f>
        <v>-----</v>
      </c>
      <c r="F10234" s="19" t="str">
        <f>IF(ISBLANK(LeaveTracker[[#This Row],[Employee Name]]),"-----",VLOOKUP(LeaveTracker[[#This Row],[Employee Name]],'List of Employees'!$B$4:$H$767,6))</f>
        <v>-----</v>
      </c>
      <c r="G10234" s="24"/>
      <c r="H10234" s="24"/>
      <c r="I10234" s="19"/>
      <c r="K10234" s="57" t="str">
        <f ca="1">LeaveTracker[[#This Row],[Days]]&amp;" "&amp;LeaveTracker[[#This Row],[Type of Leave]]</f>
        <v xml:space="preserve">0 </v>
      </c>
      <c r="L10234" s="23">
        <f ca="1">NETWORKDAYS(LeaveTracker[[#This Row],[Start Date]],LeaveTracker[[#This Row],[End Date]],lstHolidays)</f>
        <v>0</v>
      </c>
      <c r="M10234" s="27"/>
    </row>
    <row r="10235" spans="1:13" ht="30" customHeight="1" x14ac:dyDescent="0.3">
      <c r="A10235" s="27">
        <f t="shared" si="131"/>
        <v>5902</v>
      </c>
      <c r="B10235" s="31">
        <v>45324</v>
      </c>
      <c r="D10235" s="19"/>
      <c r="E10235" s="19" t="str">
        <f>IF(ISBLANK(LeaveTracker[[#This Row],[Employee Name]]),"-----",VLOOKUP(LeaveTracker[[#This Row],[Employee Name]],'List of Employees'!$B$4:$H$767,7))</f>
        <v>-----</v>
      </c>
      <c r="F10235" s="19" t="str">
        <f>IF(ISBLANK(LeaveTracker[[#This Row],[Employee Name]]),"-----",VLOOKUP(LeaveTracker[[#This Row],[Employee Name]],'List of Employees'!$B$4:$H$767,6))</f>
        <v>-----</v>
      </c>
      <c r="G10235" s="24"/>
      <c r="H10235" s="24"/>
      <c r="I10235" s="19"/>
      <c r="K10235" s="57" t="str">
        <f ca="1">LeaveTracker[[#This Row],[Days]]&amp;" "&amp;LeaveTracker[[#This Row],[Type of Leave]]</f>
        <v xml:space="preserve">0 </v>
      </c>
      <c r="L10235" s="23">
        <f ca="1">NETWORKDAYS(LeaveTracker[[#This Row],[Start Date]],LeaveTracker[[#This Row],[End Date]],lstHolidays)</f>
        <v>0</v>
      </c>
      <c r="M10235" s="27"/>
    </row>
    <row r="10236" spans="1:13" ht="30" customHeight="1" x14ac:dyDescent="0.3">
      <c r="A10236" s="27">
        <f t="shared" si="131"/>
        <v>5903</v>
      </c>
      <c r="B10236" s="31">
        <v>45324</v>
      </c>
      <c r="D10236" s="19"/>
      <c r="E10236" s="19" t="str">
        <f>IF(ISBLANK(LeaveTracker[[#This Row],[Employee Name]]),"-----",VLOOKUP(LeaveTracker[[#This Row],[Employee Name]],'List of Employees'!$B$4:$H$767,7))</f>
        <v>-----</v>
      </c>
      <c r="F10236" s="19" t="str">
        <f>IF(ISBLANK(LeaveTracker[[#This Row],[Employee Name]]),"-----",VLOOKUP(LeaveTracker[[#This Row],[Employee Name]],'List of Employees'!$B$4:$H$767,6))</f>
        <v>-----</v>
      </c>
      <c r="G10236" s="24"/>
      <c r="H10236" s="24"/>
      <c r="I10236" s="19"/>
      <c r="K10236" s="57" t="str">
        <f ca="1">LeaveTracker[[#This Row],[Days]]&amp;" "&amp;LeaveTracker[[#This Row],[Type of Leave]]</f>
        <v xml:space="preserve">0 </v>
      </c>
      <c r="L10236" s="23">
        <f ca="1">NETWORKDAYS(LeaveTracker[[#This Row],[Start Date]],LeaveTracker[[#This Row],[End Date]],lstHolidays)</f>
        <v>0</v>
      </c>
      <c r="M10236" s="27"/>
    </row>
    <row r="10237" spans="1:13" ht="30" customHeight="1" x14ac:dyDescent="0.3">
      <c r="A10237" s="27">
        <f t="shared" si="131"/>
        <v>5904</v>
      </c>
      <c r="B10237" s="31">
        <v>45324</v>
      </c>
      <c r="D10237" s="19"/>
      <c r="E10237" s="19" t="str">
        <f>IF(ISBLANK(LeaveTracker[[#This Row],[Employee Name]]),"-----",VLOOKUP(LeaveTracker[[#This Row],[Employee Name]],'List of Employees'!$B$4:$H$767,7))</f>
        <v>-----</v>
      </c>
      <c r="F10237" s="19" t="str">
        <f>IF(ISBLANK(LeaveTracker[[#This Row],[Employee Name]]),"-----",VLOOKUP(LeaveTracker[[#This Row],[Employee Name]],'List of Employees'!$B$4:$H$767,6))</f>
        <v>-----</v>
      </c>
      <c r="G10237" s="24"/>
      <c r="H10237" s="24"/>
      <c r="I10237" s="19"/>
      <c r="K10237" s="57" t="str">
        <f ca="1">LeaveTracker[[#This Row],[Days]]&amp;" "&amp;LeaveTracker[[#This Row],[Type of Leave]]</f>
        <v xml:space="preserve">0 </v>
      </c>
      <c r="L10237" s="23">
        <f ca="1">NETWORKDAYS(LeaveTracker[[#This Row],[Start Date]],LeaveTracker[[#This Row],[End Date]],lstHolidays)</f>
        <v>0</v>
      </c>
      <c r="M10237" s="27"/>
    </row>
    <row r="10238" spans="1:13" ht="30" customHeight="1" x14ac:dyDescent="0.3">
      <c r="A10238" s="27">
        <f t="shared" si="131"/>
        <v>5905</v>
      </c>
      <c r="B10238" s="31">
        <v>45324</v>
      </c>
      <c r="D10238" s="19"/>
      <c r="E10238" s="19" t="str">
        <f>IF(ISBLANK(LeaveTracker[[#This Row],[Employee Name]]),"-----",VLOOKUP(LeaveTracker[[#This Row],[Employee Name]],'List of Employees'!$B$4:$H$767,7))</f>
        <v>-----</v>
      </c>
      <c r="F10238" s="19" t="str">
        <f>IF(ISBLANK(LeaveTracker[[#This Row],[Employee Name]]),"-----",VLOOKUP(LeaveTracker[[#This Row],[Employee Name]],'List of Employees'!$B$4:$H$767,6))</f>
        <v>-----</v>
      </c>
      <c r="G10238" s="24"/>
      <c r="H10238" s="24"/>
      <c r="I10238" s="19"/>
      <c r="K10238" s="57" t="str">
        <f ca="1">LeaveTracker[[#This Row],[Days]]&amp;" "&amp;LeaveTracker[[#This Row],[Type of Leave]]</f>
        <v xml:space="preserve">0 </v>
      </c>
      <c r="L10238" s="23">
        <f ca="1">NETWORKDAYS(LeaveTracker[[#This Row],[Start Date]],LeaveTracker[[#This Row],[End Date]],lstHolidays)</f>
        <v>0</v>
      </c>
      <c r="M10238" s="27"/>
    </row>
    <row r="10239" spans="1:13" ht="30" customHeight="1" x14ac:dyDescent="0.3">
      <c r="A10239" s="27">
        <f t="shared" si="131"/>
        <v>5906</v>
      </c>
      <c r="B10239" s="31">
        <v>45324</v>
      </c>
      <c r="D10239" s="19"/>
      <c r="E10239" s="19" t="str">
        <f>IF(ISBLANK(LeaveTracker[[#This Row],[Employee Name]]),"-----",VLOOKUP(LeaveTracker[[#This Row],[Employee Name]],'List of Employees'!$B$4:$H$767,7))</f>
        <v>-----</v>
      </c>
      <c r="F10239" s="19" t="str">
        <f>IF(ISBLANK(LeaveTracker[[#This Row],[Employee Name]]),"-----",VLOOKUP(LeaveTracker[[#This Row],[Employee Name]],'List of Employees'!$B$4:$H$767,6))</f>
        <v>-----</v>
      </c>
      <c r="G10239" s="24"/>
      <c r="H10239" s="24"/>
      <c r="I10239" s="19"/>
      <c r="K10239" s="57" t="str">
        <f ca="1">LeaveTracker[[#This Row],[Days]]&amp;" "&amp;LeaveTracker[[#This Row],[Type of Leave]]</f>
        <v xml:space="preserve">0 </v>
      </c>
      <c r="L10239" s="23">
        <f ca="1">NETWORKDAYS(LeaveTracker[[#This Row],[Start Date]],LeaveTracker[[#This Row],[End Date]],lstHolidays)</f>
        <v>0</v>
      </c>
      <c r="M10239" s="27"/>
    </row>
    <row r="10240" spans="1:13" ht="30" customHeight="1" x14ac:dyDescent="0.3">
      <c r="A10240" s="27">
        <f t="shared" ref="A10240:A10300" si="132">A10239+1</f>
        <v>5907</v>
      </c>
      <c r="B10240" s="31">
        <v>45324</v>
      </c>
      <c r="D10240" s="19"/>
      <c r="E10240" s="19" t="str">
        <f>IF(ISBLANK(LeaveTracker[[#This Row],[Employee Name]]),"-----",VLOOKUP(LeaveTracker[[#This Row],[Employee Name]],'List of Employees'!$B$4:$H$767,7))</f>
        <v>-----</v>
      </c>
      <c r="F10240" s="19" t="str">
        <f>IF(ISBLANK(LeaveTracker[[#This Row],[Employee Name]]),"-----",VLOOKUP(LeaveTracker[[#This Row],[Employee Name]],'List of Employees'!$B$4:$H$767,6))</f>
        <v>-----</v>
      </c>
      <c r="G10240" s="24"/>
      <c r="H10240" s="24"/>
      <c r="I10240" s="19"/>
      <c r="K10240" s="57" t="str">
        <f ca="1">LeaveTracker[[#This Row],[Days]]&amp;" "&amp;LeaveTracker[[#This Row],[Type of Leave]]</f>
        <v xml:space="preserve">0 </v>
      </c>
      <c r="L10240" s="23">
        <f ca="1">NETWORKDAYS(LeaveTracker[[#This Row],[Start Date]],LeaveTracker[[#This Row],[End Date]],lstHolidays)</f>
        <v>0</v>
      </c>
      <c r="M10240" s="27"/>
    </row>
    <row r="10241" spans="1:13" ht="30" customHeight="1" x14ac:dyDescent="0.3">
      <c r="A10241" s="27">
        <f t="shared" si="132"/>
        <v>5908</v>
      </c>
      <c r="B10241" s="31">
        <v>45324</v>
      </c>
      <c r="D10241" s="19"/>
      <c r="E10241" s="19" t="str">
        <f>IF(ISBLANK(LeaveTracker[[#This Row],[Employee Name]]),"-----",VLOOKUP(LeaveTracker[[#This Row],[Employee Name]],'List of Employees'!$B$4:$H$767,7))</f>
        <v>-----</v>
      </c>
      <c r="F10241" s="19" t="str">
        <f>IF(ISBLANK(LeaveTracker[[#This Row],[Employee Name]]),"-----",VLOOKUP(LeaveTracker[[#This Row],[Employee Name]],'List of Employees'!$B$4:$H$767,6))</f>
        <v>-----</v>
      </c>
      <c r="G10241" s="24"/>
      <c r="H10241" s="24"/>
      <c r="I10241" s="19"/>
      <c r="K10241" s="57" t="str">
        <f ca="1">LeaveTracker[[#This Row],[Days]]&amp;" "&amp;LeaveTracker[[#This Row],[Type of Leave]]</f>
        <v xml:space="preserve">0 </v>
      </c>
      <c r="L10241" s="23">
        <f ca="1">NETWORKDAYS(LeaveTracker[[#This Row],[Start Date]],LeaveTracker[[#This Row],[End Date]],lstHolidays)</f>
        <v>0</v>
      </c>
      <c r="M10241" s="27"/>
    </row>
    <row r="10242" spans="1:13" ht="30" customHeight="1" x14ac:dyDescent="0.3">
      <c r="A10242" s="27">
        <f t="shared" si="132"/>
        <v>5909</v>
      </c>
      <c r="B10242" s="31">
        <v>45324</v>
      </c>
      <c r="D10242" s="19"/>
      <c r="E10242" s="19" t="str">
        <f>IF(ISBLANK(LeaveTracker[[#This Row],[Employee Name]]),"-----",VLOOKUP(LeaveTracker[[#This Row],[Employee Name]],'List of Employees'!$B$4:$H$767,7))</f>
        <v>-----</v>
      </c>
      <c r="F10242" s="19" t="str">
        <f>IF(ISBLANK(LeaveTracker[[#This Row],[Employee Name]]),"-----",VLOOKUP(LeaveTracker[[#This Row],[Employee Name]],'List of Employees'!$B$4:$H$767,6))</f>
        <v>-----</v>
      </c>
      <c r="G10242" s="24"/>
      <c r="H10242" s="24"/>
      <c r="I10242" s="19"/>
      <c r="K10242" s="57" t="str">
        <f ca="1">LeaveTracker[[#This Row],[Days]]&amp;" "&amp;LeaveTracker[[#This Row],[Type of Leave]]</f>
        <v xml:space="preserve">0 </v>
      </c>
      <c r="L10242" s="23">
        <f ca="1">NETWORKDAYS(LeaveTracker[[#This Row],[Start Date]],LeaveTracker[[#This Row],[End Date]],lstHolidays)</f>
        <v>0</v>
      </c>
      <c r="M10242" s="27"/>
    </row>
    <row r="10243" spans="1:13" ht="30" customHeight="1" x14ac:dyDescent="0.3">
      <c r="A10243" s="27">
        <f t="shared" si="132"/>
        <v>5910</v>
      </c>
      <c r="B10243" s="31">
        <v>45324</v>
      </c>
      <c r="D10243" s="19"/>
      <c r="E10243" s="19" t="str">
        <f>IF(ISBLANK(LeaveTracker[[#This Row],[Employee Name]]),"-----",VLOOKUP(LeaveTracker[[#This Row],[Employee Name]],'List of Employees'!$B$4:$H$767,7))</f>
        <v>-----</v>
      </c>
      <c r="F10243" s="19" t="str">
        <f>IF(ISBLANK(LeaveTracker[[#This Row],[Employee Name]]),"-----",VLOOKUP(LeaveTracker[[#This Row],[Employee Name]],'List of Employees'!$B$4:$H$767,6))</f>
        <v>-----</v>
      </c>
      <c r="G10243" s="24"/>
      <c r="H10243" s="24"/>
      <c r="I10243" s="19"/>
      <c r="K10243" s="57" t="str">
        <f ca="1">LeaveTracker[[#This Row],[Days]]&amp;" "&amp;LeaveTracker[[#This Row],[Type of Leave]]</f>
        <v xml:space="preserve">0 </v>
      </c>
      <c r="L10243" s="23">
        <f ca="1">NETWORKDAYS(LeaveTracker[[#This Row],[Start Date]],LeaveTracker[[#This Row],[End Date]],lstHolidays)</f>
        <v>0</v>
      </c>
      <c r="M10243" s="27"/>
    </row>
    <row r="10244" spans="1:13" ht="30" customHeight="1" x14ac:dyDescent="0.3">
      <c r="A10244" s="27">
        <f t="shared" si="132"/>
        <v>5911</v>
      </c>
      <c r="B10244" s="31">
        <v>45324</v>
      </c>
      <c r="D10244" s="19"/>
      <c r="E10244" s="19" t="str">
        <f>IF(ISBLANK(LeaveTracker[[#This Row],[Employee Name]]),"-----",VLOOKUP(LeaveTracker[[#This Row],[Employee Name]],'List of Employees'!$B$4:$H$767,7))</f>
        <v>-----</v>
      </c>
      <c r="F10244" s="19" t="str">
        <f>IF(ISBLANK(LeaveTracker[[#This Row],[Employee Name]]),"-----",VLOOKUP(LeaveTracker[[#This Row],[Employee Name]],'List of Employees'!$B$4:$H$767,6))</f>
        <v>-----</v>
      </c>
      <c r="G10244" s="24"/>
      <c r="H10244" s="24"/>
      <c r="I10244" s="19"/>
      <c r="K10244" s="57" t="str">
        <f ca="1">LeaveTracker[[#This Row],[Days]]&amp;" "&amp;LeaveTracker[[#This Row],[Type of Leave]]</f>
        <v xml:space="preserve">0 </v>
      </c>
      <c r="L10244" s="23">
        <f ca="1">NETWORKDAYS(LeaveTracker[[#This Row],[Start Date]],LeaveTracker[[#This Row],[End Date]],lstHolidays)</f>
        <v>0</v>
      </c>
      <c r="M10244" s="27"/>
    </row>
    <row r="10245" spans="1:13" ht="30" customHeight="1" x14ac:dyDescent="0.3">
      <c r="A10245" s="27">
        <f t="shared" si="132"/>
        <v>5912</v>
      </c>
      <c r="B10245" s="31">
        <v>45324</v>
      </c>
      <c r="D10245" s="19"/>
      <c r="E10245" s="19" t="str">
        <f>IF(ISBLANK(LeaveTracker[[#This Row],[Employee Name]]),"-----",VLOOKUP(LeaveTracker[[#This Row],[Employee Name]],'List of Employees'!$B$4:$H$767,7))</f>
        <v>-----</v>
      </c>
      <c r="F10245" s="19" t="str">
        <f>IF(ISBLANK(LeaveTracker[[#This Row],[Employee Name]]),"-----",VLOOKUP(LeaveTracker[[#This Row],[Employee Name]],'List of Employees'!$B$4:$H$767,6))</f>
        <v>-----</v>
      </c>
      <c r="G10245" s="24"/>
      <c r="H10245" s="24"/>
      <c r="I10245" s="19"/>
      <c r="K10245" s="57" t="str">
        <f ca="1">LeaveTracker[[#This Row],[Days]]&amp;" "&amp;LeaveTracker[[#This Row],[Type of Leave]]</f>
        <v xml:space="preserve">0 </v>
      </c>
      <c r="L10245" s="23">
        <f ca="1">NETWORKDAYS(LeaveTracker[[#This Row],[Start Date]],LeaveTracker[[#This Row],[End Date]],lstHolidays)</f>
        <v>0</v>
      </c>
      <c r="M10245" s="27"/>
    </row>
    <row r="10246" spans="1:13" ht="30" customHeight="1" x14ac:dyDescent="0.3">
      <c r="A10246" s="27">
        <f t="shared" si="132"/>
        <v>5913</v>
      </c>
      <c r="B10246" s="31">
        <v>45324</v>
      </c>
      <c r="D10246" s="19"/>
      <c r="E10246" s="19" t="str">
        <f>IF(ISBLANK(LeaveTracker[[#This Row],[Employee Name]]),"-----",VLOOKUP(LeaveTracker[[#This Row],[Employee Name]],'List of Employees'!$B$4:$H$767,7))</f>
        <v>-----</v>
      </c>
      <c r="F10246" s="19" t="str">
        <f>IF(ISBLANK(LeaveTracker[[#This Row],[Employee Name]]),"-----",VLOOKUP(LeaveTracker[[#This Row],[Employee Name]],'List of Employees'!$B$4:$H$767,6))</f>
        <v>-----</v>
      </c>
      <c r="G10246" s="24"/>
      <c r="H10246" s="24"/>
      <c r="I10246" s="19"/>
      <c r="K10246" s="57" t="str">
        <f ca="1">LeaveTracker[[#This Row],[Days]]&amp;" "&amp;LeaveTracker[[#This Row],[Type of Leave]]</f>
        <v xml:space="preserve">0 </v>
      </c>
      <c r="L10246" s="23">
        <f ca="1">NETWORKDAYS(LeaveTracker[[#This Row],[Start Date]],LeaveTracker[[#This Row],[End Date]],lstHolidays)</f>
        <v>0</v>
      </c>
      <c r="M10246" s="27"/>
    </row>
    <row r="10247" spans="1:13" ht="30" customHeight="1" x14ac:dyDescent="0.3">
      <c r="A10247" s="27">
        <f t="shared" si="132"/>
        <v>5914</v>
      </c>
      <c r="B10247" s="31">
        <v>45324</v>
      </c>
      <c r="D10247" s="19"/>
      <c r="E10247" s="19" t="str">
        <f>IF(ISBLANK(LeaveTracker[[#This Row],[Employee Name]]),"-----",VLOOKUP(LeaveTracker[[#This Row],[Employee Name]],'List of Employees'!$B$4:$H$767,7))</f>
        <v>-----</v>
      </c>
      <c r="F10247" s="19" t="str">
        <f>IF(ISBLANK(LeaveTracker[[#This Row],[Employee Name]]),"-----",VLOOKUP(LeaveTracker[[#This Row],[Employee Name]],'List of Employees'!$B$4:$H$767,6))</f>
        <v>-----</v>
      </c>
      <c r="G10247" s="24"/>
      <c r="H10247" s="24"/>
      <c r="I10247" s="19"/>
      <c r="K10247" s="57" t="str">
        <f ca="1">LeaveTracker[[#This Row],[Days]]&amp;" "&amp;LeaveTracker[[#This Row],[Type of Leave]]</f>
        <v xml:space="preserve">0 </v>
      </c>
      <c r="L10247" s="23">
        <f ca="1">NETWORKDAYS(LeaveTracker[[#This Row],[Start Date]],LeaveTracker[[#This Row],[End Date]],lstHolidays)</f>
        <v>0</v>
      </c>
      <c r="M10247" s="27"/>
    </row>
    <row r="10248" spans="1:13" ht="30" customHeight="1" x14ac:dyDescent="0.3">
      <c r="A10248" s="27">
        <f t="shared" si="132"/>
        <v>5915</v>
      </c>
      <c r="B10248" s="31">
        <v>45324</v>
      </c>
      <c r="D10248" s="19"/>
      <c r="E10248" s="19" t="str">
        <f>IF(ISBLANK(LeaveTracker[[#This Row],[Employee Name]]),"-----",VLOOKUP(LeaveTracker[[#This Row],[Employee Name]],'List of Employees'!$B$4:$H$767,7))</f>
        <v>-----</v>
      </c>
      <c r="F10248" s="19" t="str">
        <f>IF(ISBLANK(LeaveTracker[[#This Row],[Employee Name]]),"-----",VLOOKUP(LeaveTracker[[#This Row],[Employee Name]],'List of Employees'!$B$4:$H$767,6))</f>
        <v>-----</v>
      </c>
      <c r="G10248" s="24"/>
      <c r="H10248" s="24"/>
      <c r="I10248" s="19"/>
      <c r="K10248" s="57" t="str">
        <f ca="1">LeaveTracker[[#This Row],[Days]]&amp;" "&amp;LeaveTracker[[#This Row],[Type of Leave]]</f>
        <v xml:space="preserve">0 </v>
      </c>
      <c r="L10248" s="23">
        <f ca="1">NETWORKDAYS(LeaveTracker[[#This Row],[Start Date]],LeaveTracker[[#This Row],[End Date]],lstHolidays)</f>
        <v>0</v>
      </c>
      <c r="M10248" s="27"/>
    </row>
    <row r="10249" spans="1:13" ht="30" customHeight="1" x14ac:dyDescent="0.3">
      <c r="A10249" s="27">
        <f t="shared" si="132"/>
        <v>5916</v>
      </c>
      <c r="B10249" s="31">
        <v>45324</v>
      </c>
      <c r="D10249" s="19"/>
      <c r="E10249" s="19" t="str">
        <f>IF(ISBLANK(LeaveTracker[[#This Row],[Employee Name]]),"-----",VLOOKUP(LeaveTracker[[#This Row],[Employee Name]],'List of Employees'!$B$4:$H$767,7))</f>
        <v>-----</v>
      </c>
      <c r="F10249" s="19" t="str">
        <f>IF(ISBLANK(LeaveTracker[[#This Row],[Employee Name]]),"-----",VLOOKUP(LeaveTracker[[#This Row],[Employee Name]],'List of Employees'!$B$4:$H$767,6))</f>
        <v>-----</v>
      </c>
      <c r="G10249" s="24"/>
      <c r="H10249" s="24"/>
      <c r="I10249" s="19"/>
      <c r="K10249" s="57" t="str">
        <f ca="1">LeaveTracker[[#This Row],[Days]]&amp;" "&amp;LeaveTracker[[#This Row],[Type of Leave]]</f>
        <v xml:space="preserve">0 </v>
      </c>
      <c r="L10249" s="23">
        <f ca="1">NETWORKDAYS(LeaveTracker[[#This Row],[Start Date]],LeaveTracker[[#This Row],[End Date]],lstHolidays)</f>
        <v>0</v>
      </c>
      <c r="M10249" s="27"/>
    </row>
    <row r="10250" spans="1:13" ht="30" customHeight="1" x14ac:dyDescent="0.3">
      <c r="A10250" s="27">
        <f t="shared" si="132"/>
        <v>5917</v>
      </c>
      <c r="B10250" s="31">
        <v>45324</v>
      </c>
      <c r="D10250" s="19"/>
      <c r="E10250" s="19" t="str">
        <f>IF(ISBLANK(LeaveTracker[[#This Row],[Employee Name]]),"-----",VLOOKUP(LeaveTracker[[#This Row],[Employee Name]],'List of Employees'!$B$4:$H$767,7))</f>
        <v>-----</v>
      </c>
      <c r="F10250" s="19" t="str">
        <f>IF(ISBLANK(LeaveTracker[[#This Row],[Employee Name]]),"-----",VLOOKUP(LeaveTracker[[#This Row],[Employee Name]],'List of Employees'!$B$4:$H$767,6))</f>
        <v>-----</v>
      </c>
      <c r="G10250" s="24"/>
      <c r="H10250" s="24"/>
      <c r="I10250" s="19"/>
      <c r="K10250" s="57" t="str">
        <f ca="1">LeaveTracker[[#This Row],[Days]]&amp;" "&amp;LeaveTracker[[#This Row],[Type of Leave]]</f>
        <v xml:space="preserve">0 </v>
      </c>
      <c r="L10250" s="23">
        <f ca="1">NETWORKDAYS(LeaveTracker[[#This Row],[Start Date]],LeaveTracker[[#This Row],[End Date]],lstHolidays)</f>
        <v>0</v>
      </c>
      <c r="M10250" s="27"/>
    </row>
    <row r="10251" spans="1:13" ht="30" customHeight="1" x14ac:dyDescent="0.3">
      <c r="A10251" s="27">
        <f t="shared" si="132"/>
        <v>5918</v>
      </c>
      <c r="B10251" s="31">
        <v>45324</v>
      </c>
      <c r="D10251" s="19"/>
      <c r="E10251" s="19" t="str">
        <f>IF(ISBLANK(LeaveTracker[[#This Row],[Employee Name]]),"-----",VLOOKUP(LeaveTracker[[#This Row],[Employee Name]],'List of Employees'!$B$4:$H$767,7))</f>
        <v>-----</v>
      </c>
      <c r="F10251" s="19" t="str">
        <f>IF(ISBLANK(LeaveTracker[[#This Row],[Employee Name]]),"-----",VLOOKUP(LeaveTracker[[#This Row],[Employee Name]],'List of Employees'!$B$4:$H$767,6))</f>
        <v>-----</v>
      </c>
      <c r="G10251" s="24"/>
      <c r="H10251" s="24"/>
      <c r="I10251" s="19"/>
      <c r="K10251" s="57" t="str">
        <f ca="1">LeaveTracker[[#This Row],[Days]]&amp;" "&amp;LeaveTracker[[#This Row],[Type of Leave]]</f>
        <v xml:space="preserve">0 </v>
      </c>
      <c r="L10251" s="23">
        <f ca="1">NETWORKDAYS(LeaveTracker[[#This Row],[Start Date]],LeaveTracker[[#This Row],[End Date]],lstHolidays)</f>
        <v>0</v>
      </c>
      <c r="M10251" s="27"/>
    </row>
    <row r="10252" spans="1:13" ht="30" customHeight="1" x14ac:dyDescent="0.3">
      <c r="A10252" s="27">
        <f t="shared" si="132"/>
        <v>5919</v>
      </c>
      <c r="B10252" s="31">
        <v>45324</v>
      </c>
      <c r="D10252" s="19"/>
      <c r="E10252" s="19" t="str">
        <f>IF(ISBLANK(LeaveTracker[[#This Row],[Employee Name]]),"-----",VLOOKUP(LeaveTracker[[#This Row],[Employee Name]],'List of Employees'!$B$4:$H$767,7))</f>
        <v>-----</v>
      </c>
      <c r="F10252" s="19" t="str">
        <f>IF(ISBLANK(LeaveTracker[[#This Row],[Employee Name]]),"-----",VLOOKUP(LeaveTracker[[#This Row],[Employee Name]],'List of Employees'!$B$4:$H$767,6))</f>
        <v>-----</v>
      </c>
      <c r="G10252" s="24"/>
      <c r="H10252" s="24"/>
      <c r="I10252" s="19"/>
      <c r="K10252" s="57" t="str">
        <f ca="1">LeaveTracker[[#This Row],[Days]]&amp;" "&amp;LeaveTracker[[#This Row],[Type of Leave]]</f>
        <v xml:space="preserve">0 </v>
      </c>
      <c r="L10252" s="23">
        <f ca="1">NETWORKDAYS(LeaveTracker[[#This Row],[Start Date]],LeaveTracker[[#This Row],[End Date]],lstHolidays)</f>
        <v>0</v>
      </c>
      <c r="M10252" s="27"/>
    </row>
    <row r="10253" spans="1:13" ht="30" customHeight="1" x14ac:dyDescent="0.3">
      <c r="A10253" s="27">
        <f t="shared" si="132"/>
        <v>5920</v>
      </c>
      <c r="B10253" s="31">
        <v>45324</v>
      </c>
      <c r="D10253" s="19"/>
      <c r="E10253" s="19" t="str">
        <f>IF(ISBLANK(LeaveTracker[[#This Row],[Employee Name]]),"-----",VLOOKUP(LeaveTracker[[#This Row],[Employee Name]],'List of Employees'!$B$4:$H$767,7))</f>
        <v>-----</v>
      </c>
      <c r="F10253" s="19" t="str">
        <f>IF(ISBLANK(LeaveTracker[[#This Row],[Employee Name]]),"-----",VLOOKUP(LeaveTracker[[#This Row],[Employee Name]],'List of Employees'!$B$4:$H$767,6))</f>
        <v>-----</v>
      </c>
      <c r="G10253" s="24"/>
      <c r="H10253" s="24"/>
      <c r="I10253" s="19"/>
      <c r="K10253" s="57" t="str">
        <f ca="1">LeaveTracker[[#This Row],[Days]]&amp;" "&amp;LeaveTracker[[#This Row],[Type of Leave]]</f>
        <v xml:space="preserve">0 </v>
      </c>
      <c r="L10253" s="23">
        <f ca="1">NETWORKDAYS(LeaveTracker[[#This Row],[Start Date]],LeaveTracker[[#This Row],[End Date]],lstHolidays)</f>
        <v>0</v>
      </c>
      <c r="M10253" s="27"/>
    </row>
    <row r="10254" spans="1:13" ht="30" customHeight="1" x14ac:dyDescent="0.3">
      <c r="A10254" s="27">
        <f t="shared" si="132"/>
        <v>5921</v>
      </c>
      <c r="B10254" s="31">
        <v>45324</v>
      </c>
      <c r="D10254" s="19"/>
      <c r="E10254" s="19" t="str">
        <f>IF(ISBLANK(LeaveTracker[[#This Row],[Employee Name]]),"-----",VLOOKUP(LeaveTracker[[#This Row],[Employee Name]],'List of Employees'!$B$4:$H$767,7))</f>
        <v>-----</v>
      </c>
      <c r="F10254" s="19" t="str">
        <f>IF(ISBLANK(LeaveTracker[[#This Row],[Employee Name]]),"-----",VLOOKUP(LeaveTracker[[#This Row],[Employee Name]],'List of Employees'!$B$4:$H$767,6))</f>
        <v>-----</v>
      </c>
      <c r="G10254" s="24"/>
      <c r="H10254" s="24"/>
      <c r="I10254" s="19"/>
      <c r="K10254" s="57" t="str">
        <f ca="1">LeaveTracker[[#This Row],[Days]]&amp;" "&amp;LeaveTracker[[#This Row],[Type of Leave]]</f>
        <v xml:space="preserve">0 </v>
      </c>
      <c r="L10254" s="23">
        <f ca="1">NETWORKDAYS(LeaveTracker[[#This Row],[Start Date]],LeaveTracker[[#This Row],[End Date]],lstHolidays)</f>
        <v>0</v>
      </c>
      <c r="M10254" s="27"/>
    </row>
    <row r="10255" spans="1:13" ht="30" customHeight="1" x14ac:dyDescent="0.3">
      <c r="A10255" s="27">
        <f t="shared" si="132"/>
        <v>5922</v>
      </c>
      <c r="B10255" s="31">
        <v>45324</v>
      </c>
      <c r="D10255" s="19"/>
      <c r="E10255" s="19" t="str">
        <f>IF(ISBLANK(LeaveTracker[[#This Row],[Employee Name]]),"-----",VLOOKUP(LeaveTracker[[#This Row],[Employee Name]],'List of Employees'!$B$4:$H$767,7))</f>
        <v>-----</v>
      </c>
      <c r="F10255" s="19" t="str">
        <f>IF(ISBLANK(LeaveTracker[[#This Row],[Employee Name]]),"-----",VLOOKUP(LeaveTracker[[#This Row],[Employee Name]],'List of Employees'!$B$4:$H$767,6))</f>
        <v>-----</v>
      </c>
      <c r="G10255" s="24"/>
      <c r="H10255" s="24"/>
      <c r="I10255" s="19"/>
      <c r="K10255" s="57" t="str">
        <f ca="1">LeaveTracker[[#This Row],[Days]]&amp;" "&amp;LeaveTracker[[#This Row],[Type of Leave]]</f>
        <v xml:space="preserve">0 </v>
      </c>
      <c r="L10255" s="23">
        <f ca="1">NETWORKDAYS(LeaveTracker[[#This Row],[Start Date]],LeaveTracker[[#This Row],[End Date]],lstHolidays)</f>
        <v>0</v>
      </c>
      <c r="M10255" s="27"/>
    </row>
    <row r="10256" spans="1:13" ht="30" customHeight="1" x14ac:dyDescent="0.3">
      <c r="A10256" s="27">
        <f t="shared" si="132"/>
        <v>5923</v>
      </c>
      <c r="B10256" s="31">
        <v>45324</v>
      </c>
      <c r="D10256" s="19"/>
      <c r="E10256" s="19" t="str">
        <f>IF(ISBLANK(LeaveTracker[[#This Row],[Employee Name]]),"-----",VLOOKUP(LeaveTracker[[#This Row],[Employee Name]],'List of Employees'!$B$4:$H$767,7))</f>
        <v>-----</v>
      </c>
      <c r="F10256" s="19" t="str">
        <f>IF(ISBLANK(LeaveTracker[[#This Row],[Employee Name]]),"-----",VLOOKUP(LeaveTracker[[#This Row],[Employee Name]],'List of Employees'!$B$4:$H$767,6))</f>
        <v>-----</v>
      </c>
      <c r="G10256" s="24"/>
      <c r="H10256" s="24"/>
      <c r="I10256" s="19"/>
      <c r="K10256" s="57" t="str">
        <f ca="1">LeaveTracker[[#This Row],[Days]]&amp;" "&amp;LeaveTracker[[#This Row],[Type of Leave]]</f>
        <v xml:space="preserve">0 </v>
      </c>
      <c r="L10256" s="23">
        <f ca="1">NETWORKDAYS(LeaveTracker[[#This Row],[Start Date]],LeaveTracker[[#This Row],[End Date]],lstHolidays)</f>
        <v>0</v>
      </c>
      <c r="M10256" s="27"/>
    </row>
    <row r="10257" spans="1:13" ht="30" customHeight="1" x14ac:dyDescent="0.3">
      <c r="A10257" s="27">
        <f t="shared" si="132"/>
        <v>5924</v>
      </c>
      <c r="B10257" s="31">
        <v>45324</v>
      </c>
      <c r="D10257" s="19"/>
      <c r="E10257" s="19" t="str">
        <f>IF(ISBLANK(LeaveTracker[[#This Row],[Employee Name]]),"-----",VLOOKUP(LeaveTracker[[#This Row],[Employee Name]],'List of Employees'!$B$4:$H$767,7))</f>
        <v>-----</v>
      </c>
      <c r="F10257" s="19" t="str">
        <f>IF(ISBLANK(LeaveTracker[[#This Row],[Employee Name]]),"-----",VLOOKUP(LeaveTracker[[#This Row],[Employee Name]],'List of Employees'!$B$4:$H$767,6))</f>
        <v>-----</v>
      </c>
      <c r="G10257" s="24"/>
      <c r="H10257" s="24"/>
      <c r="I10257" s="19"/>
      <c r="K10257" s="57" t="str">
        <f ca="1">LeaveTracker[[#This Row],[Days]]&amp;" "&amp;LeaveTracker[[#This Row],[Type of Leave]]</f>
        <v xml:space="preserve">0 </v>
      </c>
      <c r="L10257" s="23">
        <f ca="1">NETWORKDAYS(LeaveTracker[[#This Row],[Start Date]],LeaveTracker[[#This Row],[End Date]],lstHolidays)</f>
        <v>0</v>
      </c>
      <c r="M10257" s="27"/>
    </row>
    <row r="10258" spans="1:13" ht="30" customHeight="1" x14ac:dyDescent="0.3">
      <c r="A10258" s="27">
        <f t="shared" si="132"/>
        <v>5925</v>
      </c>
      <c r="B10258" s="31">
        <v>45324</v>
      </c>
      <c r="D10258" s="19"/>
      <c r="E10258" s="19" t="str">
        <f>IF(ISBLANK(LeaveTracker[[#This Row],[Employee Name]]),"-----",VLOOKUP(LeaveTracker[[#This Row],[Employee Name]],'List of Employees'!$B$4:$H$767,7))</f>
        <v>-----</v>
      </c>
      <c r="F10258" s="19" t="str">
        <f>IF(ISBLANK(LeaveTracker[[#This Row],[Employee Name]]),"-----",VLOOKUP(LeaveTracker[[#This Row],[Employee Name]],'List of Employees'!$B$4:$H$767,6))</f>
        <v>-----</v>
      </c>
      <c r="G10258" s="24"/>
      <c r="H10258" s="24"/>
      <c r="I10258" s="19"/>
      <c r="K10258" s="57" t="str">
        <f ca="1">LeaveTracker[[#This Row],[Days]]&amp;" "&amp;LeaveTracker[[#This Row],[Type of Leave]]</f>
        <v xml:space="preserve">0 </v>
      </c>
      <c r="L10258" s="23">
        <f ca="1">NETWORKDAYS(LeaveTracker[[#This Row],[Start Date]],LeaveTracker[[#This Row],[End Date]],lstHolidays)</f>
        <v>0</v>
      </c>
      <c r="M10258" s="27"/>
    </row>
    <row r="10259" spans="1:13" ht="30" customHeight="1" x14ac:dyDescent="0.3">
      <c r="A10259" s="27">
        <f t="shared" si="132"/>
        <v>5926</v>
      </c>
      <c r="B10259" s="31">
        <v>45324</v>
      </c>
      <c r="D10259" s="19"/>
      <c r="E10259" s="19" t="str">
        <f>IF(ISBLANK(LeaveTracker[[#This Row],[Employee Name]]),"-----",VLOOKUP(LeaveTracker[[#This Row],[Employee Name]],'List of Employees'!$B$4:$H$767,7))</f>
        <v>-----</v>
      </c>
      <c r="F10259" s="19" t="str">
        <f>IF(ISBLANK(LeaveTracker[[#This Row],[Employee Name]]),"-----",VLOOKUP(LeaveTracker[[#This Row],[Employee Name]],'List of Employees'!$B$4:$H$767,6))</f>
        <v>-----</v>
      </c>
      <c r="G10259" s="24"/>
      <c r="H10259" s="24"/>
      <c r="I10259" s="19"/>
      <c r="K10259" s="57" t="str">
        <f ca="1">LeaveTracker[[#This Row],[Days]]&amp;" "&amp;LeaveTracker[[#This Row],[Type of Leave]]</f>
        <v xml:space="preserve">0 </v>
      </c>
      <c r="L10259" s="23">
        <f ca="1">NETWORKDAYS(LeaveTracker[[#This Row],[Start Date]],LeaveTracker[[#This Row],[End Date]],lstHolidays)</f>
        <v>0</v>
      </c>
      <c r="M10259" s="27"/>
    </row>
    <row r="10260" spans="1:13" ht="30" customHeight="1" x14ac:dyDescent="0.3">
      <c r="A10260" s="27">
        <f t="shared" si="132"/>
        <v>5927</v>
      </c>
      <c r="B10260" s="31">
        <v>45324</v>
      </c>
      <c r="D10260" s="19"/>
      <c r="E10260" s="19" t="str">
        <f>IF(ISBLANK(LeaveTracker[[#This Row],[Employee Name]]),"-----",VLOOKUP(LeaveTracker[[#This Row],[Employee Name]],'List of Employees'!$B$4:$H$767,7))</f>
        <v>-----</v>
      </c>
      <c r="F10260" s="19" t="str">
        <f>IF(ISBLANK(LeaveTracker[[#This Row],[Employee Name]]),"-----",VLOOKUP(LeaveTracker[[#This Row],[Employee Name]],'List of Employees'!$B$4:$H$767,6))</f>
        <v>-----</v>
      </c>
      <c r="G10260" s="24"/>
      <c r="H10260" s="24"/>
      <c r="I10260" s="19"/>
      <c r="K10260" s="57" t="str">
        <f ca="1">LeaveTracker[[#This Row],[Days]]&amp;" "&amp;LeaveTracker[[#This Row],[Type of Leave]]</f>
        <v xml:space="preserve">0 </v>
      </c>
      <c r="L10260" s="23">
        <f ca="1">NETWORKDAYS(LeaveTracker[[#This Row],[Start Date]],LeaveTracker[[#This Row],[End Date]],lstHolidays)</f>
        <v>0</v>
      </c>
      <c r="M10260" s="27"/>
    </row>
    <row r="10261" spans="1:13" ht="30" customHeight="1" x14ac:dyDescent="0.3">
      <c r="A10261" s="27">
        <f t="shared" si="132"/>
        <v>5928</v>
      </c>
      <c r="B10261" s="31">
        <v>45324</v>
      </c>
      <c r="D10261" s="19"/>
      <c r="E10261" s="19" t="str">
        <f>IF(ISBLANK(LeaveTracker[[#This Row],[Employee Name]]),"-----",VLOOKUP(LeaveTracker[[#This Row],[Employee Name]],'List of Employees'!$B$4:$H$767,7))</f>
        <v>-----</v>
      </c>
      <c r="F10261" s="19" t="str">
        <f>IF(ISBLANK(LeaveTracker[[#This Row],[Employee Name]]),"-----",VLOOKUP(LeaveTracker[[#This Row],[Employee Name]],'List of Employees'!$B$4:$H$767,6))</f>
        <v>-----</v>
      </c>
      <c r="G10261" s="24"/>
      <c r="H10261" s="24"/>
      <c r="I10261" s="19"/>
      <c r="K10261" s="57" t="str">
        <f ca="1">LeaveTracker[[#This Row],[Days]]&amp;" "&amp;LeaveTracker[[#This Row],[Type of Leave]]</f>
        <v xml:space="preserve">0 </v>
      </c>
      <c r="L10261" s="23">
        <f ca="1">NETWORKDAYS(LeaveTracker[[#This Row],[Start Date]],LeaveTracker[[#This Row],[End Date]],lstHolidays)</f>
        <v>0</v>
      </c>
      <c r="M10261" s="27"/>
    </row>
    <row r="10262" spans="1:13" ht="30" customHeight="1" x14ac:dyDescent="0.3">
      <c r="A10262" s="27">
        <f t="shared" si="132"/>
        <v>5929</v>
      </c>
      <c r="B10262" s="31">
        <v>45324</v>
      </c>
      <c r="D10262" s="19"/>
      <c r="E10262" s="19" t="str">
        <f>IF(ISBLANK(LeaveTracker[[#This Row],[Employee Name]]),"-----",VLOOKUP(LeaveTracker[[#This Row],[Employee Name]],'List of Employees'!$B$4:$H$767,7))</f>
        <v>-----</v>
      </c>
      <c r="F10262" s="19" t="str">
        <f>IF(ISBLANK(LeaveTracker[[#This Row],[Employee Name]]),"-----",VLOOKUP(LeaveTracker[[#This Row],[Employee Name]],'List of Employees'!$B$4:$H$767,6))</f>
        <v>-----</v>
      </c>
      <c r="G10262" s="24"/>
      <c r="H10262" s="24"/>
      <c r="I10262" s="19"/>
      <c r="K10262" s="57" t="str">
        <f ca="1">LeaveTracker[[#This Row],[Days]]&amp;" "&amp;LeaveTracker[[#This Row],[Type of Leave]]</f>
        <v xml:space="preserve">0 </v>
      </c>
      <c r="L10262" s="23">
        <f ca="1">NETWORKDAYS(LeaveTracker[[#This Row],[Start Date]],LeaveTracker[[#This Row],[End Date]],lstHolidays)</f>
        <v>0</v>
      </c>
      <c r="M10262" s="27"/>
    </row>
    <row r="10263" spans="1:13" ht="30" customHeight="1" x14ac:dyDescent="0.3">
      <c r="A10263" s="27">
        <f t="shared" si="132"/>
        <v>5930</v>
      </c>
      <c r="B10263" s="31">
        <v>45324</v>
      </c>
      <c r="D10263" s="19"/>
      <c r="E10263" s="19" t="str">
        <f>IF(ISBLANK(LeaveTracker[[#This Row],[Employee Name]]),"-----",VLOOKUP(LeaveTracker[[#This Row],[Employee Name]],'List of Employees'!$B$4:$H$767,7))</f>
        <v>-----</v>
      </c>
      <c r="F10263" s="19" t="str">
        <f>IF(ISBLANK(LeaveTracker[[#This Row],[Employee Name]]),"-----",VLOOKUP(LeaveTracker[[#This Row],[Employee Name]],'List of Employees'!$B$4:$H$767,6))</f>
        <v>-----</v>
      </c>
      <c r="G10263" s="24"/>
      <c r="H10263" s="24"/>
      <c r="I10263" s="19"/>
      <c r="K10263" s="57" t="str">
        <f ca="1">LeaveTracker[[#This Row],[Days]]&amp;" "&amp;LeaveTracker[[#This Row],[Type of Leave]]</f>
        <v xml:space="preserve">0 </v>
      </c>
      <c r="L10263" s="23">
        <f ca="1">NETWORKDAYS(LeaveTracker[[#This Row],[Start Date]],LeaveTracker[[#This Row],[End Date]],lstHolidays)</f>
        <v>0</v>
      </c>
      <c r="M10263" s="27"/>
    </row>
    <row r="10264" spans="1:13" ht="30" customHeight="1" x14ac:dyDescent="0.3">
      <c r="A10264" s="27">
        <f t="shared" si="132"/>
        <v>5931</v>
      </c>
      <c r="B10264" s="31">
        <v>45324</v>
      </c>
      <c r="D10264" s="19"/>
      <c r="E10264" s="19" t="str">
        <f>IF(ISBLANK(LeaveTracker[[#This Row],[Employee Name]]),"-----",VLOOKUP(LeaveTracker[[#This Row],[Employee Name]],'List of Employees'!$B$4:$H$767,7))</f>
        <v>-----</v>
      </c>
      <c r="F10264" s="19" t="str">
        <f>IF(ISBLANK(LeaveTracker[[#This Row],[Employee Name]]),"-----",VLOOKUP(LeaveTracker[[#This Row],[Employee Name]],'List of Employees'!$B$4:$H$767,6))</f>
        <v>-----</v>
      </c>
      <c r="G10264" s="24"/>
      <c r="H10264" s="24"/>
      <c r="I10264" s="19"/>
      <c r="K10264" s="57" t="str">
        <f ca="1">LeaveTracker[[#This Row],[Days]]&amp;" "&amp;LeaveTracker[[#This Row],[Type of Leave]]</f>
        <v xml:space="preserve">0 </v>
      </c>
      <c r="L10264" s="23">
        <f ca="1">NETWORKDAYS(LeaveTracker[[#This Row],[Start Date]],LeaveTracker[[#This Row],[End Date]],lstHolidays)</f>
        <v>0</v>
      </c>
      <c r="M10264" s="27"/>
    </row>
    <row r="10265" spans="1:13" ht="30" customHeight="1" x14ac:dyDescent="0.3">
      <c r="A10265" s="27">
        <f t="shared" si="132"/>
        <v>5932</v>
      </c>
      <c r="B10265" s="31">
        <v>45324</v>
      </c>
      <c r="D10265" s="19"/>
      <c r="E10265" s="19" t="str">
        <f>IF(ISBLANK(LeaveTracker[[#This Row],[Employee Name]]),"-----",VLOOKUP(LeaveTracker[[#This Row],[Employee Name]],'List of Employees'!$B$4:$H$767,7))</f>
        <v>-----</v>
      </c>
      <c r="F10265" s="19" t="str">
        <f>IF(ISBLANK(LeaveTracker[[#This Row],[Employee Name]]),"-----",VLOOKUP(LeaveTracker[[#This Row],[Employee Name]],'List of Employees'!$B$4:$H$767,6))</f>
        <v>-----</v>
      </c>
      <c r="G10265" s="24"/>
      <c r="H10265" s="24"/>
      <c r="I10265" s="19"/>
      <c r="K10265" s="57" t="str">
        <f ca="1">LeaveTracker[[#This Row],[Days]]&amp;" "&amp;LeaveTracker[[#This Row],[Type of Leave]]</f>
        <v xml:space="preserve">0 </v>
      </c>
      <c r="L10265" s="23">
        <f ca="1">NETWORKDAYS(LeaveTracker[[#This Row],[Start Date]],LeaveTracker[[#This Row],[End Date]],lstHolidays)</f>
        <v>0</v>
      </c>
      <c r="M10265" s="27"/>
    </row>
    <row r="10266" spans="1:13" ht="30" customHeight="1" x14ac:dyDescent="0.3">
      <c r="A10266" s="27">
        <f t="shared" si="132"/>
        <v>5933</v>
      </c>
      <c r="B10266" s="31">
        <v>45324</v>
      </c>
      <c r="D10266" s="19"/>
      <c r="E10266" s="19" t="str">
        <f>IF(ISBLANK(LeaveTracker[[#This Row],[Employee Name]]),"-----",VLOOKUP(LeaveTracker[[#This Row],[Employee Name]],'List of Employees'!$B$4:$H$767,7))</f>
        <v>-----</v>
      </c>
      <c r="F10266" s="19" t="str">
        <f>IF(ISBLANK(LeaveTracker[[#This Row],[Employee Name]]),"-----",VLOOKUP(LeaveTracker[[#This Row],[Employee Name]],'List of Employees'!$B$4:$H$767,6))</f>
        <v>-----</v>
      </c>
      <c r="G10266" s="24"/>
      <c r="H10266" s="24"/>
      <c r="I10266" s="19"/>
      <c r="K10266" s="57" t="str">
        <f ca="1">LeaveTracker[[#This Row],[Days]]&amp;" "&amp;LeaveTracker[[#This Row],[Type of Leave]]</f>
        <v xml:space="preserve">0 </v>
      </c>
      <c r="L10266" s="23">
        <f ca="1">NETWORKDAYS(LeaveTracker[[#This Row],[Start Date]],LeaveTracker[[#This Row],[End Date]],lstHolidays)</f>
        <v>0</v>
      </c>
      <c r="M10266" s="27"/>
    </row>
    <row r="10267" spans="1:13" ht="30" customHeight="1" x14ac:dyDescent="0.3">
      <c r="A10267" s="27">
        <f t="shared" si="132"/>
        <v>5934</v>
      </c>
      <c r="B10267" s="31">
        <v>45324</v>
      </c>
      <c r="D10267" s="19"/>
      <c r="E10267" s="19" t="str">
        <f>IF(ISBLANK(LeaveTracker[[#This Row],[Employee Name]]),"-----",VLOOKUP(LeaveTracker[[#This Row],[Employee Name]],'List of Employees'!$B$4:$H$767,7))</f>
        <v>-----</v>
      </c>
      <c r="F10267" s="19" t="str">
        <f>IF(ISBLANK(LeaveTracker[[#This Row],[Employee Name]]),"-----",VLOOKUP(LeaveTracker[[#This Row],[Employee Name]],'List of Employees'!$B$4:$H$767,6))</f>
        <v>-----</v>
      </c>
      <c r="G10267" s="24"/>
      <c r="H10267" s="24"/>
      <c r="I10267" s="19"/>
      <c r="K10267" s="57" t="str">
        <f ca="1">LeaveTracker[[#This Row],[Days]]&amp;" "&amp;LeaveTracker[[#This Row],[Type of Leave]]</f>
        <v xml:space="preserve">0 </v>
      </c>
      <c r="L10267" s="23">
        <f ca="1">NETWORKDAYS(LeaveTracker[[#This Row],[Start Date]],LeaveTracker[[#This Row],[End Date]],lstHolidays)</f>
        <v>0</v>
      </c>
      <c r="M10267" s="27"/>
    </row>
    <row r="10268" spans="1:13" ht="30" customHeight="1" x14ac:dyDescent="0.3">
      <c r="A10268" s="27">
        <f t="shared" si="132"/>
        <v>5935</v>
      </c>
      <c r="B10268" s="31">
        <v>45324</v>
      </c>
      <c r="D10268" s="19"/>
      <c r="E10268" s="19" t="str">
        <f>IF(ISBLANK(LeaveTracker[[#This Row],[Employee Name]]),"-----",VLOOKUP(LeaveTracker[[#This Row],[Employee Name]],'List of Employees'!$B$4:$H$767,7))</f>
        <v>-----</v>
      </c>
      <c r="F10268" s="19" t="str">
        <f>IF(ISBLANK(LeaveTracker[[#This Row],[Employee Name]]),"-----",VLOOKUP(LeaveTracker[[#This Row],[Employee Name]],'List of Employees'!$B$4:$H$767,6))</f>
        <v>-----</v>
      </c>
      <c r="G10268" s="24"/>
      <c r="H10268" s="24"/>
      <c r="I10268" s="19"/>
      <c r="K10268" s="57" t="str">
        <f ca="1">LeaveTracker[[#This Row],[Days]]&amp;" "&amp;LeaveTracker[[#This Row],[Type of Leave]]</f>
        <v xml:space="preserve">0 </v>
      </c>
      <c r="L10268" s="23">
        <f ca="1">NETWORKDAYS(LeaveTracker[[#This Row],[Start Date]],LeaveTracker[[#This Row],[End Date]],lstHolidays)</f>
        <v>0</v>
      </c>
      <c r="M10268" s="27"/>
    </row>
    <row r="10269" spans="1:13" ht="30" customHeight="1" x14ac:dyDescent="0.3">
      <c r="A10269" s="27">
        <f t="shared" si="132"/>
        <v>5936</v>
      </c>
      <c r="B10269" s="31">
        <v>45324</v>
      </c>
      <c r="D10269" s="19"/>
      <c r="E10269" s="19" t="str">
        <f>IF(ISBLANK(LeaveTracker[[#This Row],[Employee Name]]),"-----",VLOOKUP(LeaveTracker[[#This Row],[Employee Name]],'List of Employees'!$B$4:$H$767,7))</f>
        <v>-----</v>
      </c>
      <c r="F10269" s="19" t="str">
        <f>IF(ISBLANK(LeaveTracker[[#This Row],[Employee Name]]),"-----",VLOOKUP(LeaveTracker[[#This Row],[Employee Name]],'List of Employees'!$B$4:$H$767,6))</f>
        <v>-----</v>
      </c>
      <c r="G10269" s="24"/>
      <c r="H10269" s="24"/>
      <c r="I10269" s="19"/>
      <c r="K10269" s="57" t="str">
        <f ca="1">LeaveTracker[[#This Row],[Days]]&amp;" "&amp;LeaveTracker[[#This Row],[Type of Leave]]</f>
        <v xml:space="preserve">0 </v>
      </c>
      <c r="L10269" s="23">
        <f ca="1">NETWORKDAYS(LeaveTracker[[#This Row],[Start Date]],LeaveTracker[[#This Row],[End Date]],lstHolidays)</f>
        <v>0</v>
      </c>
      <c r="M10269" s="27"/>
    </row>
    <row r="10270" spans="1:13" ht="30" customHeight="1" x14ac:dyDescent="0.3">
      <c r="A10270" s="27">
        <f t="shared" si="132"/>
        <v>5937</v>
      </c>
      <c r="B10270" s="31">
        <v>45324</v>
      </c>
      <c r="D10270" s="19"/>
      <c r="E10270" s="19" t="str">
        <f>IF(ISBLANK(LeaveTracker[[#This Row],[Employee Name]]),"-----",VLOOKUP(LeaveTracker[[#This Row],[Employee Name]],'List of Employees'!$B$4:$H$767,7))</f>
        <v>-----</v>
      </c>
      <c r="F10270" s="19" t="str">
        <f>IF(ISBLANK(LeaveTracker[[#This Row],[Employee Name]]),"-----",VLOOKUP(LeaveTracker[[#This Row],[Employee Name]],'List of Employees'!$B$4:$H$767,6))</f>
        <v>-----</v>
      </c>
      <c r="G10270" s="24"/>
      <c r="H10270" s="24"/>
      <c r="I10270" s="19"/>
      <c r="K10270" s="57" t="str">
        <f ca="1">LeaveTracker[[#This Row],[Days]]&amp;" "&amp;LeaveTracker[[#This Row],[Type of Leave]]</f>
        <v xml:space="preserve">0 </v>
      </c>
      <c r="L10270" s="23">
        <f ca="1">NETWORKDAYS(LeaveTracker[[#This Row],[Start Date]],LeaveTracker[[#This Row],[End Date]],lstHolidays)</f>
        <v>0</v>
      </c>
      <c r="M10270" s="27"/>
    </row>
    <row r="10271" spans="1:13" ht="30" customHeight="1" x14ac:dyDescent="0.3">
      <c r="A10271" s="27">
        <f t="shared" si="132"/>
        <v>5938</v>
      </c>
      <c r="B10271" s="31">
        <v>45324</v>
      </c>
      <c r="D10271" s="19"/>
      <c r="E10271" s="19" t="str">
        <f>IF(ISBLANK(LeaveTracker[[#This Row],[Employee Name]]),"-----",VLOOKUP(LeaveTracker[[#This Row],[Employee Name]],'List of Employees'!$B$4:$H$767,7))</f>
        <v>-----</v>
      </c>
      <c r="F10271" s="19" t="str">
        <f>IF(ISBLANK(LeaveTracker[[#This Row],[Employee Name]]),"-----",VLOOKUP(LeaveTracker[[#This Row],[Employee Name]],'List of Employees'!$B$4:$H$767,6))</f>
        <v>-----</v>
      </c>
      <c r="G10271" s="24"/>
      <c r="H10271" s="24"/>
      <c r="I10271" s="19"/>
      <c r="K10271" s="57" t="str">
        <f ca="1">LeaveTracker[[#This Row],[Days]]&amp;" "&amp;LeaveTracker[[#This Row],[Type of Leave]]</f>
        <v xml:space="preserve">0 </v>
      </c>
      <c r="L10271" s="23">
        <f ca="1">NETWORKDAYS(LeaveTracker[[#This Row],[Start Date]],LeaveTracker[[#This Row],[End Date]],lstHolidays)</f>
        <v>0</v>
      </c>
      <c r="M10271" s="27"/>
    </row>
    <row r="10272" spans="1:13" ht="30" customHeight="1" x14ac:dyDescent="0.3">
      <c r="A10272" s="27">
        <f t="shared" si="132"/>
        <v>5939</v>
      </c>
      <c r="B10272" s="31">
        <v>45324</v>
      </c>
      <c r="D10272" s="19"/>
      <c r="E10272" s="19" t="str">
        <f>IF(ISBLANK(LeaveTracker[[#This Row],[Employee Name]]),"-----",VLOOKUP(LeaveTracker[[#This Row],[Employee Name]],'List of Employees'!$B$4:$H$767,7))</f>
        <v>-----</v>
      </c>
      <c r="F10272" s="19" t="str">
        <f>IF(ISBLANK(LeaveTracker[[#This Row],[Employee Name]]),"-----",VLOOKUP(LeaveTracker[[#This Row],[Employee Name]],'List of Employees'!$B$4:$H$767,6))</f>
        <v>-----</v>
      </c>
      <c r="G10272" s="24"/>
      <c r="H10272" s="24"/>
      <c r="I10272" s="19"/>
      <c r="K10272" s="57" t="str">
        <f ca="1">LeaveTracker[[#This Row],[Days]]&amp;" "&amp;LeaveTracker[[#This Row],[Type of Leave]]</f>
        <v xml:space="preserve">0 </v>
      </c>
      <c r="L10272" s="23">
        <f ca="1">NETWORKDAYS(LeaveTracker[[#This Row],[Start Date]],LeaveTracker[[#This Row],[End Date]],lstHolidays)</f>
        <v>0</v>
      </c>
      <c r="M10272" s="27"/>
    </row>
    <row r="10273" spans="1:13" ht="30" customHeight="1" x14ac:dyDescent="0.3">
      <c r="A10273" s="27">
        <f t="shared" si="132"/>
        <v>5940</v>
      </c>
      <c r="B10273" s="31">
        <v>45324</v>
      </c>
      <c r="D10273" s="19"/>
      <c r="E10273" s="19" t="str">
        <f>IF(ISBLANK(LeaveTracker[[#This Row],[Employee Name]]),"-----",VLOOKUP(LeaveTracker[[#This Row],[Employee Name]],'List of Employees'!$B$4:$H$767,7))</f>
        <v>-----</v>
      </c>
      <c r="F10273" s="19" t="str">
        <f>IF(ISBLANK(LeaveTracker[[#This Row],[Employee Name]]),"-----",VLOOKUP(LeaveTracker[[#This Row],[Employee Name]],'List of Employees'!$B$4:$H$767,6))</f>
        <v>-----</v>
      </c>
      <c r="G10273" s="24"/>
      <c r="H10273" s="24"/>
      <c r="I10273" s="19"/>
      <c r="K10273" s="57" t="str">
        <f ca="1">LeaveTracker[[#This Row],[Days]]&amp;" "&amp;LeaveTracker[[#This Row],[Type of Leave]]</f>
        <v xml:space="preserve">0 </v>
      </c>
      <c r="L10273" s="23">
        <f ca="1">NETWORKDAYS(LeaveTracker[[#This Row],[Start Date]],LeaveTracker[[#This Row],[End Date]],lstHolidays)</f>
        <v>0</v>
      </c>
      <c r="M10273" s="27"/>
    </row>
    <row r="10274" spans="1:13" ht="30" customHeight="1" x14ac:dyDescent="0.3">
      <c r="A10274" s="27">
        <f t="shared" si="132"/>
        <v>5941</v>
      </c>
      <c r="B10274" s="31">
        <v>45324</v>
      </c>
      <c r="D10274" s="19"/>
      <c r="E10274" s="19" t="str">
        <f>IF(ISBLANK(LeaveTracker[[#This Row],[Employee Name]]),"-----",VLOOKUP(LeaveTracker[[#This Row],[Employee Name]],'List of Employees'!$B$4:$H$767,7))</f>
        <v>-----</v>
      </c>
      <c r="F10274" s="19" t="str">
        <f>IF(ISBLANK(LeaveTracker[[#This Row],[Employee Name]]),"-----",VLOOKUP(LeaveTracker[[#This Row],[Employee Name]],'List of Employees'!$B$4:$H$767,6))</f>
        <v>-----</v>
      </c>
      <c r="G10274" s="24"/>
      <c r="H10274" s="24"/>
      <c r="I10274" s="19"/>
      <c r="K10274" s="57" t="str">
        <f ca="1">LeaveTracker[[#This Row],[Days]]&amp;" "&amp;LeaveTracker[[#This Row],[Type of Leave]]</f>
        <v xml:space="preserve">0 </v>
      </c>
      <c r="L10274" s="23">
        <f ca="1">NETWORKDAYS(LeaveTracker[[#This Row],[Start Date]],LeaveTracker[[#This Row],[End Date]],lstHolidays)</f>
        <v>0</v>
      </c>
      <c r="M10274" s="27"/>
    </row>
    <row r="10275" spans="1:13" ht="30" customHeight="1" x14ac:dyDescent="0.3">
      <c r="A10275" s="27">
        <f t="shared" si="132"/>
        <v>5942</v>
      </c>
      <c r="B10275" s="31">
        <v>45324</v>
      </c>
      <c r="D10275" s="19"/>
      <c r="E10275" s="19" t="str">
        <f>IF(ISBLANK(LeaveTracker[[#This Row],[Employee Name]]),"-----",VLOOKUP(LeaveTracker[[#This Row],[Employee Name]],'List of Employees'!$B$4:$H$767,7))</f>
        <v>-----</v>
      </c>
      <c r="F10275" s="19" t="str">
        <f>IF(ISBLANK(LeaveTracker[[#This Row],[Employee Name]]),"-----",VLOOKUP(LeaveTracker[[#This Row],[Employee Name]],'List of Employees'!$B$4:$H$767,6))</f>
        <v>-----</v>
      </c>
      <c r="G10275" s="24"/>
      <c r="H10275" s="24"/>
      <c r="I10275" s="19"/>
      <c r="K10275" s="57" t="str">
        <f ca="1">LeaveTracker[[#This Row],[Days]]&amp;" "&amp;LeaveTracker[[#This Row],[Type of Leave]]</f>
        <v xml:space="preserve">0 </v>
      </c>
      <c r="L10275" s="23">
        <f ca="1">NETWORKDAYS(LeaveTracker[[#This Row],[Start Date]],LeaveTracker[[#This Row],[End Date]],lstHolidays)</f>
        <v>0</v>
      </c>
      <c r="M10275" s="27"/>
    </row>
    <row r="10276" spans="1:13" ht="30" customHeight="1" x14ac:dyDescent="0.3">
      <c r="A10276" s="27">
        <f t="shared" si="132"/>
        <v>5943</v>
      </c>
      <c r="B10276" s="31">
        <v>45324</v>
      </c>
      <c r="D10276" s="19"/>
      <c r="E10276" s="19" t="str">
        <f>IF(ISBLANK(LeaveTracker[[#This Row],[Employee Name]]),"-----",VLOOKUP(LeaveTracker[[#This Row],[Employee Name]],'List of Employees'!$B$4:$H$767,7))</f>
        <v>-----</v>
      </c>
      <c r="F10276" s="19" t="str">
        <f>IF(ISBLANK(LeaveTracker[[#This Row],[Employee Name]]),"-----",VLOOKUP(LeaveTracker[[#This Row],[Employee Name]],'List of Employees'!$B$4:$H$767,6))</f>
        <v>-----</v>
      </c>
      <c r="G10276" s="24"/>
      <c r="H10276" s="24"/>
      <c r="I10276" s="19"/>
      <c r="K10276" s="57" t="str">
        <f ca="1">LeaveTracker[[#This Row],[Days]]&amp;" "&amp;LeaveTracker[[#This Row],[Type of Leave]]</f>
        <v xml:space="preserve">0 </v>
      </c>
      <c r="L10276" s="23">
        <f ca="1">NETWORKDAYS(LeaveTracker[[#This Row],[Start Date]],LeaveTracker[[#This Row],[End Date]],lstHolidays)</f>
        <v>0</v>
      </c>
      <c r="M10276" s="27"/>
    </row>
    <row r="10277" spans="1:13" ht="30" customHeight="1" x14ac:dyDescent="0.3">
      <c r="A10277" s="27">
        <f t="shared" si="132"/>
        <v>5944</v>
      </c>
      <c r="B10277" s="31">
        <v>45324</v>
      </c>
      <c r="D10277" s="19"/>
      <c r="E10277" s="19" t="str">
        <f>IF(ISBLANK(LeaveTracker[[#This Row],[Employee Name]]),"-----",VLOOKUP(LeaveTracker[[#This Row],[Employee Name]],'List of Employees'!$B$4:$H$767,7))</f>
        <v>-----</v>
      </c>
      <c r="F10277" s="19" t="str">
        <f>IF(ISBLANK(LeaveTracker[[#This Row],[Employee Name]]),"-----",VLOOKUP(LeaveTracker[[#This Row],[Employee Name]],'List of Employees'!$B$4:$H$767,6))</f>
        <v>-----</v>
      </c>
      <c r="G10277" s="24"/>
      <c r="H10277" s="24"/>
      <c r="I10277" s="19"/>
      <c r="K10277" s="57" t="str">
        <f ca="1">LeaveTracker[[#This Row],[Days]]&amp;" "&amp;LeaveTracker[[#This Row],[Type of Leave]]</f>
        <v xml:space="preserve">0 </v>
      </c>
      <c r="L10277" s="23">
        <f ca="1">NETWORKDAYS(LeaveTracker[[#This Row],[Start Date]],LeaveTracker[[#This Row],[End Date]],lstHolidays)</f>
        <v>0</v>
      </c>
      <c r="M10277" s="27"/>
    </row>
    <row r="10278" spans="1:13" ht="30" customHeight="1" x14ac:dyDescent="0.3">
      <c r="A10278" s="27">
        <f t="shared" si="132"/>
        <v>5945</v>
      </c>
      <c r="B10278" s="31">
        <v>45324</v>
      </c>
      <c r="D10278" s="19"/>
      <c r="E10278" s="19" t="str">
        <f>IF(ISBLANK(LeaveTracker[[#This Row],[Employee Name]]),"-----",VLOOKUP(LeaveTracker[[#This Row],[Employee Name]],'List of Employees'!$B$4:$H$767,7))</f>
        <v>-----</v>
      </c>
      <c r="F10278" s="19" t="str">
        <f>IF(ISBLANK(LeaveTracker[[#This Row],[Employee Name]]),"-----",VLOOKUP(LeaveTracker[[#This Row],[Employee Name]],'List of Employees'!$B$4:$H$767,6))</f>
        <v>-----</v>
      </c>
      <c r="G10278" s="24"/>
      <c r="H10278" s="24"/>
      <c r="I10278" s="19"/>
      <c r="K10278" s="57" t="str">
        <f ca="1">LeaveTracker[[#This Row],[Days]]&amp;" "&amp;LeaveTracker[[#This Row],[Type of Leave]]</f>
        <v xml:space="preserve">0 </v>
      </c>
      <c r="L10278" s="23">
        <f ca="1">NETWORKDAYS(LeaveTracker[[#This Row],[Start Date]],LeaveTracker[[#This Row],[End Date]],lstHolidays)</f>
        <v>0</v>
      </c>
      <c r="M10278" s="27"/>
    </row>
    <row r="10279" spans="1:13" ht="30" customHeight="1" x14ac:dyDescent="0.3">
      <c r="A10279" s="27">
        <f t="shared" si="132"/>
        <v>5946</v>
      </c>
      <c r="B10279" s="31">
        <v>45324</v>
      </c>
      <c r="D10279" s="19"/>
      <c r="E10279" s="19" t="str">
        <f>IF(ISBLANK(LeaveTracker[[#This Row],[Employee Name]]),"-----",VLOOKUP(LeaveTracker[[#This Row],[Employee Name]],'List of Employees'!$B$4:$H$767,7))</f>
        <v>-----</v>
      </c>
      <c r="F10279" s="19" t="str">
        <f>IF(ISBLANK(LeaveTracker[[#This Row],[Employee Name]]),"-----",VLOOKUP(LeaveTracker[[#This Row],[Employee Name]],'List of Employees'!$B$4:$H$767,6))</f>
        <v>-----</v>
      </c>
      <c r="G10279" s="24"/>
      <c r="H10279" s="24"/>
      <c r="I10279" s="19"/>
      <c r="K10279" s="57" t="str">
        <f ca="1">LeaveTracker[[#This Row],[Days]]&amp;" "&amp;LeaveTracker[[#This Row],[Type of Leave]]</f>
        <v xml:space="preserve">0 </v>
      </c>
      <c r="L10279" s="23">
        <f ca="1">NETWORKDAYS(LeaveTracker[[#This Row],[Start Date]],LeaveTracker[[#This Row],[End Date]],lstHolidays)</f>
        <v>0</v>
      </c>
      <c r="M10279" s="27"/>
    </row>
    <row r="10280" spans="1:13" ht="30" customHeight="1" x14ac:dyDescent="0.3">
      <c r="A10280" s="27">
        <f t="shared" si="132"/>
        <v>5947</v>
      </c>
      <c r="B10280" s="31">
        <v>45324</v>
      </c>
      <c r="D10280" s="19"/>
      <c r="E10280" s="19" t="str">
        <f>IF(ISBLANK(LeaveTracker[[#This Row],[Employee Name]]),"-----",VLOOKUP(LeaveTracker[[#This Row],[Employee Name]],'List of Employees'!$B$4:$H$767,7))</f>
        <v>-----</v>
      </c>
      <c r="F10280" s="19" t="str">
        <f>IF(ISBLANK(LeaveTracker[[#This Row],[Employee Name]]),"-----",VLOOKUP(LeaveTracker[[#This Row],[Employee Name]],'List of Employees'!$B$4:$H$767,6))</f>
        <v>-----</v>
      </c>
      <c r="G10280" s="24"/>
      <c r="H10280" s="24"/>
      <c r="I10280" s="19"/>
      <c r="K10280" s="57" t="str">
        <f ca="1">LeaveTracker[[#This Row],[Days]]&amp;" "&amp;LeaveTracker[[#This Row],[Type of Leave]]</f>
        <v xml:space="preserve">0 </v>
      </c>
      <c r="L10280" s="23">
        <f ca="1">NETWORKDAYS(LeaveTracker[[#This Row],[Start Date]],LeaveTracker[[#This Row],[End Date]],lstHolidays)</f>
        <v>0</v>
      </c>
      <c r="M10280" s="27"/>
    </row>
    <row r="10281" spans="1:13" ht="30" customHeight="1" x14ac:dyDescent="0.3">
      <c r="A10281" s="27">
        <f t="shared" si="132"/>
        <v>5948</v>
      </c>
      <c r="B10281" s="31">
        <v>45324</v>
      </c>
      <c r="D10281" s="19"/>
      <c r="E10281" s="19" t="str">
        <f>IF(ISBLANK(LeaveTracker[[#This Row],[Employee Name]]),"-----",VLOOKUP(LeaveTracker[[#This Row],[Employee Name]],'List of Employees'!$B$4:$H$767,7))</f>
        <v>-----</v>
      </c>
      <c r="F10281" s="19" t="str">
        <f>IF(ISBLANK(LeaveTracker[[#This Row],[Employee Name]]),"-----",VLOOKUP(LeaveTracker[[#This Row],[Employee Name]],'List of Employees'!$B$4:$H$767,6))</f>
        <v>-----</v>
      </c>
      <c r="G10281" s="24"/>
      <c r="H10281" s="24"/>
      <c r="I10281" s="19"/>
      <c r="K10281" s="57" t="str">
        <f ca="1">LeaveTracker[[#This Row],[Days]]&amp;" "&amp;LeaveTracker[[#This Row],[Type of Leave]]</f>
        <v xml:space="preserve">0 </v>
      </c>
      <c r="L10281" s="23">
        <f ca="1">NETWORKDAYS(LeaveTracker[[#This Row],[Start Date]],LeaveTracker[[#This Row],[End Date]],lstHolidays)</f>
        <v>0</v>
      </c>
      <c r="M10281" s="27"/>
    </row>
    <row r="10282" spans="1:13" ht="30" customHeight="1" x14ac:dyDescent="0.3">
      <c r="A10282" s="27">
        <f t="shared" si="132"/>
        <v>5949</v>
      </c>
      <c r="B10282" s="31">
        <v>45324</v>
      </c>
      <c r="D10282" s="19"/>
      <c r="E10282" s="19" t="str">
        <f>IF(ISBLANK(LeaveTracker[[#This Row],[Employee Name]]),"-----",VLOOKUP(LeaveTracker[[#This Row],[Employee Name]],'List of Employees'!$B$4:$H$767,7))</f>
        <v>-----</v>
      </c>
      <c r="F10282" s="19" t="str">
        <f>IF(ISBLANK(LeaveTracker[[#This Row],[Employee Name]]),"-----",VLOOKUP(LeaveTracker[[#This Row],[Employee Name]],'List of Employees'!$B$4:$H$767,6))</f>
        <v>-----</v>
      </c>
      <c r="G10282" s="24"/>
      <c r="H10282" s="24"/>
      <c r="I10282" s="19"/>
      <c r="K10282" s="57" t="str">
        <f ca="1">LeaveTracker[[#This Row],[Days]]&amp;" "&amp;LeaveTracker[[#This Row],[Type of Leave]]</f>
        <v xml:space="preserve">0 </v>
      </c>
      <c r="L10282" s="23">
        <f ca="1">NETWORKDAYS(LeaveTracker[[#This Row],[Start Date]],LeaveTracker[[#This Row],[End Date]],lstHolidays)</f>
        <v>0</v>
      </c>
      <c r="M10282" s="27"/>
    </row>
    <row r="10283" spans="1:13" ht="30" customHeight="1" x14ac:dyDescent="0.3">
      <c r="A10283" s="27">
        <f t="shared" si="132"/>
        <v>5950</v>
      </c>
      <c r="B10283" s="31">
        <v>45324</v>
      </c>
      <c r="D10283" s="19"/>
      <c r="E10283" s="19" t="str">
        <f>IF(ISBLANK(LeaveTracker[[#This Row],[Employee Name]]),"-----",VLOOKUP(LeaveTracker[[#This Row],[Employee Name]],'List of Employees'!$B$4:$H$767,7))</f>
        <v>-----</v>
      </c>
      <c r="F10283" s="19" t="str">
        <f>IF(ISBLANK(LeaveTracker[[#This Row],[Employee Name]]),"-----",VLOOKUP(LeaveTracker[[#This Row],[Employee Name]],'List of Employees'!$B$4:$H$767,6))</f>
        <v>-----</v>
      </c>
      <c r="G10283" s="24"/>
      <c r="H10283" s="24"/>
      <c r="I10283" s="19"/>
      <c r="K10283" s="57" t="str">
        <f ca="1">LeaveTracker[[#This Row],[Days]]&amp;" "&amp;LeaveTracker[[#This Row],[Type of Leave]]</f>
        <v xml:space="preserve">0 </v>
      </c>
      <c r="L10283" s="23">
        <f ca="1">NETWORKDAYS(LeaveTracker[[#This Row],[Start Date]],LeaveTracker[[#This Row],[End Date]],lstHolidays)</f>
        <v>0</v>
      </c>
      <c r="M10283" s="27"/>
    </row>
    <row r="10284" spans="1:13" ht="30" customHeight="1" x14ac:dyDescent="0.3">
      <c r="A10284" s="27">
        <f t="shared" si="132"/>
        <v>5951</v>
      </c>
      <c r="B10284" s="31">
        <v>45324</v>
      </c>
      <c r="D10284" s="19"/>
      <c r="E10284" s="19" t="str">
        <f>IF(ISBLANK(LeaveTracker[[#This Row],[Employee Name]]),"-----",VLOOKUP(LeaveTracker[[#This Row],[Employee Name]],'List of Employees'!$B$4:$H$767,7))</f>
        <v>-----</v>
      </c>
      <c r="F10284" s="19" t="str">
        <f>IF(ISBLANK(LeaveTracker[[#This Row],[Employee Name]]),"-----",VLOOKUP(LeaveTracker[[#This Row],[Employee Name]],'List of Employees'!$B$4:$H$767,6))</f>
        <v>-----</v>
      </c>
      <c r="G10284" s="24"/>
      <c r="H10284" s="24"/>
      <c r="I10284" s="19"/>
      <c r="K10284" s="57" t="str">
        <f ca="1">LeaveTracker[[#This Row],[Days]]&amp;" "&amp;LeaveTracker[[#This Row],[Type of Leave]]</f>
        <v xml:space="preserve">0 </v>
      </c>
      <c r="L10284" s="23">
        <f ca="1">NETWORKDAYS(LeaveTracker[[#This Row],[Start Date]],LeaveTracker[[#This Row],[End Date]],lstHolidays)</f>
        <v>0</v>
      </c>
      <c r="M10284" s="27"/>
    </row>
    <row r="10285" spans="1:13" ht="30" customHeight="1" x14ac:dyDescent="0.3">
      <c r="A10285" s="27">
        <f t="shared" si="132"/>
        <v>5952</v>
      </c>
      <c r="B10285" s="31">
        <v>45324</v>
      </c>
      <c r="D10285" s="19"/>
      <c r="E10285" s="19" t="str">
        <f>IF(ISBLANK(LeaveTracker[[#This Row],[Employee Name]]),"-----",VLOOKUP(LeaveTracker[[#This Row],[Employee Name]],'List of Employees'!$B$4:$H$767,7))</f>
        <v>-----</v>
      </c>
      <c r="F10285" s="19" t="str">
        <f>IF(ISBLANK(LeaveTracker[[#This Row],[Employee Name]]),"-----",VLOOKUP(LeaveTracker[[#This Row],[Employee Name]],'List of Employees'!$B$4:$H$767,6))</f>
        <v>-----</v>
      </c>
      <c r="G10285" s="24"/>
      <c r="H10285" s="24"/>
      <c r="I10285" s="19"/>
      <c r="K10285" s="57" t="str">
        <f ca="1">LeaveTracker[[#This Row],[Days]]&amp;" "&amp;LeaveTracker[[#This Row],[Type of Leave]]</f>
        <v xml:space="preserve">0 </v>
      </c>
      <c r="L10285" s="23">
        <f ca="1">NETWORKDAYS(LeaveTracker[[#This Row],[Start Date]],LeaveTracker[[#This Row],[End Date]],lstHolidays)</f>
        <v>0</v>
      </c>
      <c r="M10285" s="27"/>
    </row>
    <row r="10286" spans="1:13" ht="30" customHeight="1" x14ac:dyDescent="0.3">
      <c r="A10286" s="27">
        <f t="shared" si="132"/>
        <v>5953</v>
      </c>
      <c r="B10286" s="31">
        <v>45324</v>
      </c>
      <c r="D10286" s="19"/>
      <c r="E10286" s="19" t="str">
        <f>IF(ISBLANK(LeaveTracker[[#This Row],[Employee Name]]),"-----",VLOOKUP(LeaveTracker[[#This Row],[Employee Name]],'List of Employees'!$B$4:$H$767,7))</f>
        <v>-----</v>
      </c>
      <c r="F10286" s="19" t="str">
        <f>IF(ISBLANK(LeaveTracker[[#This Row],[Employee Name]]),"-----",VLOOKUP(LeaveTracker[[#This Row],[Employee Name]],'List of Employees'!$B$4:$H$767,6))</f>
        <v>-----</v>
      </c>
      <c r="G10286" s="24"/>
      <c r="H10286" s="24"/>
      <c r="I10286" s="19"/>
      <c r="K10286" s="57" t="str">
        <f ca="1">LeaveTracker[[#This Row],[Days]]&amp;" "&amp;LeaveTracker[[#This Row],[Type of Leave]]</f>
        <v xml:space="preserve">0 </v>
      </c>
      <c r="L10286" s="23">
        <f ca="1">NETWORKDAYS(LeaveTracker[[#This Row],[Start Date]],LeaveTracker[[#This Row],[End Date]],lstHolidays)</f>
        <v>0</v>
      </c>
      <c r="M10286" s="27"/>
    </row>
    <row r="10287" spans="1:13" ht="30" customHeight="1" x14ac:dyDescent="0.3">
      <c r="A10287" s="27">
        <f t="shared" si="132"/>
        <v>5954</v>
      </c>
      <c r="B10287" s="31">
        <v>45324</v>
      </c>
      <c r="D10287" s="19"/>
      <c r="E10287" s="19" t="str">
        <f>IF(ISBLANK(LeaveTracker[[#This Row],[Employee Name]]),"-----",VLOOKUP(LeaveTracker[[#This Row],[Employee Name]],'List of Employees'!$B$4:$H$767,7))</f>
        <v>-----</v>
      </c>
      <c r="F10287" s="19" t="str">
        <f>IF(ISBLANK(LeaveTracker[[#This Row],[Employee Name]]),"-----",VLOOKUP(LeaveTracker[[#This Row],[Employee Name]],'List of Employees'!$B$4:$H$767,6))</f>
        <v>-----</v>
      </c>
      <c r="G10287" s="24"/>
      <c r="H10287" s="24"/>
      <c r="I10287" s="19"/>
      <c r="K10287" s="57" t="str">
        <f ca="1">LeaveTracker[[#This Row],[Days]]&amp;" "&amp;LeaveTracker[[#This Row],[Type of Leave]]</f>
        <v xml:space="preserve">0 </v>
      </c>
      <c r="L10287" s="23">
        <f ca="1">NETWORKDAYS(LeaveTracker[[#This Row],[Start Date]],LeaveTracker[[#This Row],[End Date]],lstHolidays)</f>
        <v>0</v>
      </c>
      <c r="M10287" s="27"/>
    </row>
    <row r="10288" spans="1:13" ht="30" customHeight="1" x14ac:dyDescent="0.3">
      <c r="A10288" s="27">
        <f t="shared" si="132"/>
        <v>5955</v>
      </c>
      <c r="B10288" s="31">
        <v>45324</v>
      </c>
      <c r="D10288" s="19"/>
      <c r="E10288" s="19" t="str">
        <f>IF(ISBLANK(LeaveTracker[[#This Row],[Employee Name]]),"-----",VLOOKUP(LeaveTracker[[#This Row],[Employee Name]],'List of Employees'!$B$4:$H$767,7))</f>
        <v>-----</v>
      </c>
      <c r="F10288" s="19" t="str">
        <f>IF(ISBLANK(LeaveTracker[[#This Row],[Employee Name]]),"-----",VLOOKUP(LeaveTracker[[#This Row],[Employee Name]],'List of Employees'!$B$4:$H$767,6))</f>
        <v>-----</v>
      </c>
      <c r="G10288" s="24"/>
      <c r="H10288" s="24"/>
      <c r="I10288" s="19"/>
      <c r="K10288" s="57" t="str">
        <f ca="1">LeaveTracker[[#This Row],[Days]]&amp;" "&amp;LeaveTracker[[#This Row],[Type of Leave]]</f>
        <v xml:space="preserve">0 </v>
      </c>
      <c r="L10288" s="23">
        <f ca="1">NETWORKDAYS(LeaveTracker[[#This Row],[Start Date]],LeaveTracker[[#This Row],[End Date]],lstHolidays)</f>
        <v>0</v>
      </c>
      <c r="M10288" s="27"/>
    </row>
    <row r="10289" spans="1:13" ht="30" customHeight="1" x14ac:dyDescent="0.3">
      <c r="A10289" s="27">
        <f t="shared" si="132"/>
        <v>5956</v>
      </c>
      <c r="B10289" s="31">
        <v>45324</v>
      </c>
      <c r="D10289" s="19"/>
      <c r="E10289" s="19" t="str">
        <f>IF(ISBLANK(LeaveTracker[[#This Row],[Employee Name]]),"-----",VLOOKUP(LeaveTracker[[#This Row],[Employee Name]],'List of Employees'!$B$4:$H$767,7))</f>
        <v>-----</v>
      </c>
      <c r="F10289" s="19" t="str">
        <f>IF(ISBLANK(LeaveTracker[[#This Row],[Employee Name]]),"-----",VLOOKUP(LeaveTracker[[#This Row],[Employee Name]],'List of Employees'!$B$4:$H$767,6))</f>
        <v>-----</v>
      </c>
      <c r="G10289" s="24"/>
      <c r="H10289" s="24"/>
      <c r="I10289" s="19"/>
      <c r="K10289" s="57" t="str">
        <f ca="1">LeaveTracker[[#This Row],[Days]]&amp;" "&amp;LeaveTracker[[#This Row],[Type of Leave]]</f>
        <v xml:space="preserve">0 </v>
      </c>
      <c r="L10289" s="23">
        <f ca="1">NETWORKDAYS(LeaveTracker[[#This Row],[Start Date]],LeaveTracker[[#This Row],[End Date]],lstHolidays)</f>
        <v>0</v>
      </c>
      <c r="M10289" s="27"/>
    </row>
    <row r="10290" spans="1:13" ht="30" customHeight="1" x14ac:dyDescent="0.3">
      <c r="A10290" s="27">
        <f t="shared" si="132"/>
        <v>5957</v>
      </c>
      <c r="B10290" s="31">
        <v>45324</v>
      </c>
      <c r="D10290" s="19"/>
      <c r="E10290" s="19" t="str">
        <f>IF(ISBLANK(LeaveTracker[[#This Row],[Employee Name]]),"-----",VLOOKUP(LeaveTracker[[#This Row],[Employee Name]],'List of Employees'!$B$4:$H$767,7))</f>
        <v>-----</v>
      </c>
      <c r="F10290" s="19" t="str">
        <f>IF(ISBLANK(LeaveTracker[[#This Row],[Employee Name]]),"-----",VLOOKUP(LeaveTracker[[#This Row],[Employee Name]],'List of Employees'!$B$4:$H$767,6))</f>
        <v>-----</v>
      </c>
      <c r="G10290" s="24"/>
      <c r="H10290" s="24"/>
      <c r="I10290" s="19"/>
      <c r="K10290" s="57" t="str">
        <f ca="1">LeaveTracker[[#This Row],[Days]]&amp;" "&amp;LeaveTracker[[#This Row],[Type of Leave]]</f>
        <v xml:space="preserve">0 </v>
      </c>
      <c r="L10290" s="23">
        <f ca="1">NETWORKDAYS(LeaveTracker[[#This Row],[Start Date]],LeaveTracker[[#This Row],[End Date]],lstHolidays)</f>
        <v>0</v>
      </c>
      <c r="M10290" s="27"/>
    </row>
    <row r="10291" spans="1:13" ht="30" customHeight="1" x14ac:dyDescent="0.3">
      <c r="A10291" s="27">
        <f t="shared" si="132"/>
        <v>5958</v>
      </c>
      <c r="B10291" s="31">
        <v>45324</v>
      </c>
      <c r="D10291" s="19"/>
      <c r="E10291" s="19" t="str">
        <f>IF(ISBLANK(LeaveTracker[[#This Row],[Employee Name]]),"-----",VLOOKUP(LeaveTracker[[#This Row],[Employee Name]],'List of Employees'!$B$4:$H$767,7))</f>
        <v>-----</v>
      </c>
      <c r="F10291" s="19" t="str">
        <f>IF(ISBLANK(LeaveTracker[[#This Row],[Employee Name]]),"-----",VLOOKUP(LeaveTracker[[#This Row],[Employee Name]],'List of Employees'!$B$4:$H$767,6))</f>
        <v>-----</v>
      </c>
      <c r="G10291" s="24"/>
      <c r="H10291" s="24"/>
      <c r="I10291" s="19"/>
      <c r="K10291" s="57" t="str">
        <f ca="1">LeaveTracker[[#This Row],[Days]]&amp;" "&amp;LeaveTracker[[#This Row],[Type of Leave]]</f>
        <v xml:space="preserve">0 </v>
      </c>
      <c r="L10291" s="23">
        <f ca="1">NETWORKDAYS(LeaveTracker[[#This Row],[Start Date]],LeaveTracker[[#This Row],[End Date]],lstHolidays)</f>
        <v>0</v>
      </c>
      <c r="M10291" s="27"/>
    </row>
    <row r="10292" spans="1:13" ht="30" customHeight="1" x14ac:dyDescent="0.3">
      <c r="A10292" s="27">
        <f t="shared" si="132"/>
        <v>5959</v>
      </c>
      <c r="B10292" s="31">
        <v>45324</v>
      </c>
      <c r="D10292" s="19"/>
      <c r="E10292" s="19" t="str">
        <f>IF(ISBLANK(LeaveTracker[[#This Row],[Employee Name]]),"-----",VLOOKUP(LeaveTracker[[#This Row],[Employee Name]],'List of Employees'!$B$4:$H$767,7))</f>
        <v>-----</v>
      </c>
      <c r="F10292" s="19" t="str">
        <f>IF(ISBLANK(LeaveTracker[[#This Row],[Employee Name]]),"-----",VLOOKUP(LeaveTracker[[#This Row],[Employee Name]],'List of Employees'!$B$4:$H$767,6))</f>
        <v>-----</v>
      </c>
      <c r="G10292" s="24"/>
      <c r="H10292" s="24"/>
      <c r="I10292" s="19"/>
      <c r="K10292" s="57" t="str">
        <f ca="1">LeaveTracker[[#This Row],[Days]]&amp;" "&amp;LeaveTracker[[#This Row],[Type of Leave]]</f>
        <v xml:space="preserve">0 </v>
      </c>
      <c r="L10292" s="23">
        <f ca="1">NETWORKDAYS(LeaveTracker[[#This Row],[Start Date]],LeaveTracker[[#This Row],[End Date]],lstHolidays)</f>
        <v>0</v>
      </c>
      <c r="M10292" s="27"/>
    </row>
    <row r="10293" spans="1:13" ht="30" customHeight="1" x14ac:dyDescent="0.3">
      <c r="A10293" s="27">
        <f t="shared" si="132"/>
        <v>5960</v>
      </c>
      <c r="B10293" s="31">
        <v>45324</v>
      </c>
      <c r="D10293" s="19"/>
      <c r="E10293" s="19" t="str">
        <f>IF(ISBLANK(LeaveTracker[[#This Row],[Employee Name]]),"-----",VLOOKUP(LeaveTracker[[#This Row],[Employee Name]],'List of Employees'!$B$4:$H$767,7))</f>
        <v>-----</v>
      </c>
      <c r="F10293" s="19" t="str">
        <f>IF(ISBLANK(LeaveTracker[[#This Row],[Employee Name]]),"-----",VLOOKUP(LeaveTracker[[#This Row],[Employee Name]],'List of Employees'!$B$4:$H$767,6))</f>
        <v>-----</v>
      </c>
      <c r="G10293" s="24"/>
      <c r="H10293" s="24"/>
      <c r="I10293" s="19"/>
      <c r="K10293" s="57" t="str">
        <f ca="1">LeaveTracker[[#This Row],[Days]]&amp;" "&amp;LeaveTracker[[#This Row],[Type of Leave]]</f>
        <v xml:space="preserve">0 </v>
      </c>
      <c r="L10293" s="23">
        <f ca="1">NETWORKDAYS(LeaveTracker[[#This Row],[Start Date]],LeaveTracker[[#This Row],[End Date]],lstHolidays)</f>
        <v>0</v>
      </c>
      <c r="M10293" s="27"/>
    </row>
    <row r="10294" spans="1:13" ht="30" customHeight="1" x14ac:dyDescent="0.3">
      <c r="A10294" s="27">
        <f t="shared" si="132"/>
        <v>5961</v>
      </c>
      <c r="B10294" s="31">
        <v>45324</v>
      </c>
      <c r="D10294" s="19"/>
      <c r="E10294" s="19" t="str">
        <f>IF(ISBLANK(LeaveTracker[[#This Row],[Employee Name]]),"-----",VLOOKUP(LeaveTracker[[#This Row],[Employee Name]],'List of Employees'!$B$4:$H$767,7))</f>
        <v>-----</v>
      </c>
      <c r="F10294" s="19" t="str">
        <f>IF(ISBLANK(LeaveTracker[[#This Row],[Employee Name]]),"-----",VLOOKUP(LeaveTracker[[#This Row],[Employee Name]],'List of Employees'!$B$4:$H$767,6))</f>
        <v>-----</v>
      </c>
      <c r="G10294" s="24"/>
      <c r="H10294" s="24"/>
      <c r="I10294" s="19"/>
      <c r="K10294" s="57" t="str">
        <f ca="1">LeaveTracker[[#This Row],[Days]]&amp;" "&amp;LeaveTracker[[#This Row],[Type of Leave]]</f>
        <v xml:space="preserve">0 </v>
      </c>
      <c r="L10294" s="23">
        <f ca="1">NETWORKDAYS(LeaveTracker[[#This Row],[Start Date]],LeaveTracker[[#This Row],[End Date]],lstHolidays)</f>
        <v>0</v>
      </c>
      <c r="M10294" s="27"/>
    </row>
    <row r="10295" spans="1:13" ht="30" customHeight="1" x14ac:dyDescent="0.3">
      <c r="A10295" s="27">
        <f t="shared" si="132"/>
        <v>5962</v>
      </c>
      <c r="B10295" s="31">
        <v>45324</v>
      </c>
      <c r="D10295" s="19"/>
      <c r="E10295" s="19" t="str">
        <f>IF(ISBLANK(LeaveTracker[[#This Row],[Employee Name]]),"-----",VLOOKUP(LeaveTracker[[#This Row],[Employee Name]],'List of Employees'!$B$4:$H$767,7))</f>
        <v>-----</v>
      </c>
      <c r="F10295" s="19" t="str">
        <f>IF(ISBLANK(LeaveTracker[[#This Row],[Employee Name]]),"-----",VLOOKUP(LeaveTracker[[#This Row],[Employee Name]],'List of Employees'!$B$4:$H$767,6))</f>
        <v>-----</v>
      </c>
      <c r="G10295" s="24"/>
      <c r="H10295" s="24"/>
      <c r="I10295" s="19"/>
      <c r="K10295" s="57" t="str">
        <f ca="1">LeaveTracker[[#This Row],[Days]]&amp;" "&amp;LeaveTracker[[#This Row],[Type of Leave]]</f>
        <v xml:space="preserve">0 </v>
      </c>
      <c r="L10295" s="23">
        <f ca="1">NETWORKDAYS(LeaveTracker[[#This Row],[Start Date]],LeaveTracker[[#This Row],[End Date]],lstHolidays)</f>
        <v>0</v>
      </c>
      <c r="M10295" s="27"/>
    </row>
    <row r="10296" spans="1:13" ht="30" customHeight="1" x14ac:dyDescent="0.3">
      <c r="A10296" s="27">
        <f t="shared" si="132"/>
        <v>5963</v>
      </c>
      <c r="B10296" s="31">
        <v>45324</v>
      </c>
      <c r="D10296" s="19"/>
      <c r="E10296" s="19" t="str">
        <f>IF(ISBLANK(LeaveTracker[[#This Row],[Employee Name]]),"-----",VLOOKUP(LeaveTracker[[#This Row],[Employee Name]],'List of Employees'!$B$4:$H$767,7))</f>
        <v>-----</v>
      </c>
      <c r="F10296" s="19" t="str">
        <f>IF(ISBLANK(LeaveTracker[[#This Row],[Employee Name]]),"-----",VLOOKUP(LeaveTracker[[#This Row],[Employee Name]],'List of Employees'!$B$4:$H$767,6))</f>
        <v>-----</v>
      </c>
      <c r="G10296" s="24"/>
      <c r="H10296" s="24"/>
      <c r="I10296" s="19"/>
      <c r="K10296" s="57" t="str">
        <f ca="1">LeaveTracker[[#This Row],[Days]]&amp;" "&amp;LeaveTracker[[#This Row],[Type of Leave]]</f>
        <v xml:space="preserve">0 </v>
      </c>
      <c r="L10296" s="23">
        <f ca="1">NETWORKDAYS(LeaveTracker[[#This Row],[Start Date]],LeaveTracker[[#This Row],[End Date]],lstHolidays)</f>
        <v>0</v>
      </c>
      <c r="M10296" s="27"/>
    </row>
    <row r="10297" spans="1:13" ht="30" customHeight="1" x14ac:dyDescent="0.3">
      <c r="A10297" s="27">
        <f t="shared" si="132"/>
        <v>5964</v>
      </c>
      <c r="B10297" s="31">
        <v>45324</v>
      </c>
      <c r="D10297" s="19"/>
      <c r="E10297" s="19" t="str">
        <f>IF(ISBLANK(LeaveTracker[[#This Row],[Employee Name]]),"-----",VLOOKUP(LeaveTracker[[#This Row],[Employee Name]],'List of Employees'!$B$4:$H$767,7))</f>
        <v>-----</v>
      </c>
      <c r="F10297" s="19" t="str">
        <f>IF(ISBLANK(LeaveTracker[[#This Row],[Employee Name]]),"-----",VLOOKUP(LeaveTracker[[#This Row],[Employee Name]],'List of Employees'!$B$4:$H$767,6))</f>
        <v>-----</v>
      </c>
      <c r="G10297" s="24"/>
      <c r="H10297" s="24"/>
      <c r="I10297" s="19"/>
      <c r="K10297" s="57" t="str">
        <f ca="1">LeaveTracker[[#This Row],[Days]]&amp;" "&amp;LeaveTracker[[#This Row],[Type of Leave]]</f>
        <v xml:space="preserve">0 </v>
      </c>
      <c r="L10297" s="23">
        <f ca="1">NETWORKDAYS(LeaveTracker[[#This Row],[Start Date]],LeaveTracker[[#This Row],[End Date]],lstHolidays)</f>
        <v>0</v>
      </c>
      <c r="M10297" s="27"/>
    </row>
    <row r="10298" spans="1:13" ht="30" customHeight="1" x14ac:dyDescent="0.3">
      <c r="A10298" s="27">
        <f t="shared" si="132"/>
        <v>5965</v>
      </c>
      <c r="B10298" s="31">
        <v>45324</v>
      </c>
      <c r="D10298" s="19"/>
      <c r="E10298" s="19" t="str">
        <f>IF(ISBLANK(LeaveTracker[[#This Row],[Employee Name]]),"-----",VLOOKUP(LeaveTracker[[#This Row],[Employee Name]],'List of Employees'!$B$4:$H$767,7))</f>
        <v>-----</v>
      </c>
      <c r="F10298" s="19" t="str">
        <f>IF(ISBLANK(LeaveTracker[[#This Row],[Employee Name]]),"-----",VLOOKUP(LeaveTracker[[#This Row],[Employee Name]],'List of Employees'!$B$4:$H$767,6))</f>
        <v>-----</v>
      </c>
      <c r="G10298" s="24"/>
      <c r="H10298" s="24"/>
      <c r="I10298" s="19"/>
      <c r="K10298" s="57" t="str">
        <f ca="1">LeaveTracker[[#This Row],[Days]]&amp;" "&amp;LeaveTracker[[#This Row],[Type of Leave]]</f>
        <v xml:space="preserve">0 </v>
      </c>
      <c r="L10298" s="23">
        <f ca="1">NETWORKDAYS(LeaveTracker[[#This Row],[Start Date]],LeaveTracker[[#This Row],[End Date]],lstHolidays)</f>
        <v>0</v>
      </c>
      <c r="M10298" s="27"/>
    </row>
    <row r="10299" spans="1:13" ht="30" customHeight="1" x14ac:dyDescent="0.3">
      <c r="A10299" s="27">
        <f t="shared" si="132"/>
        <v>5966</v>
      </c>
      <c r="B10299" s="31">
        <v>45324</v>
      </c>
      <c r="D10299" s="19"/>
      <c r="E10299" s="19" t="str">
        <f>IF(ISBLANK(LeaveTracker[[#This Row],[Employee Name]]),"-----",VLOOKUP(LeaveTracker[[#This Row],[Employee Name]],'List of Employees'!$B$4:$H$767,7))</f>
        <v>-----</v>
      </c>
      <c r="F10299" s="19" t="str">
        <f>IF(ISBLANK(LeaveTracker[[#This Row],[Employee Name]]),"-----",VLOOKUP(LeaveTracker[[#This Row],[Employee Name]],'List of Employees'!$B$4:$H$767,6))</f>
        <v>-----</v>
      </c>
      <c r="G10299" s="24"/>
      <c r="H10299" s="24"/>
      <c r="I10299" s="19"/>
      <c r="K10299" s="57" t="str">
        <f ca="1">LeaveTracker[[#This Row],[Days]]&amp;" "&amp;LeaveTracker[[#This Row],[Type of Leave]]</f>
        <v xml:space="preserve">0 </v>
      </c>
      <c r="L10299" s="23">
        <f ca="1">NETWORKDAYS(LeaveTracker[[#This Row],[Start Date]],LeaveTracker[[#This Row],[End Date]],lstHolidays)</f>
        <v>0</v>
      </c>
      <c r="M10299" s="27"/>
    </row>
    <row r="10300" spans="1:13" ht="30" customHeight="1" x14ac:dyDescent="0.3">
      <c r="A10300" s="27">
        <f t="shared" si="132"/>
        <v>5967</v>
      </c>
      <c r="B10300" s="31">
        <v>45324</v>
      </c>
      <c r="D10300" s="19"/>
      <c r="E10300" s="19" t="str">
        <f>IF(ISBLANK(LeaveTracker[[#This Row],[Employee Name]]),"-----",VLOOKUP(LeaveTracker[[#This Row],[Employee Name]],'List of Employees'!$B$4:$H$767,7))</f>
        <v>-----</v>
      </c>
      <c r="F10300" s="19" t="str">
        <f>IF(ISBLANK(LeaveTracker[[#This Row],[Employee Name]]),"-----",VLOOKUP(LeaveTracker[[#This Row],[Employee Name]],'List of Employees'!$B$4:$H$767,6))</f>
        <v>-----</v>
      </c>
      <c r="G10300" s="24"/>
      <c r="H10300" s="24"/>
      <c r="I10300" s="19"/>
      <c r="K10300" s="57" t="str">
        <f ca="1">LeaveTracker[[#This Row],[Days]]&amp;" "&amp;LeaveTracker[[#This Row],[Type of Leave]]</f>
        <v xml:space="preserve">0 </v>
      </c>
      <c r="L10300" s="23">
        <f ca="1">NETWORKDAYS(LeaveTracker[[#This Row],[Start Date]],LeaveTracker[[#This Row],[End Date]],lstHolidays)</f>
        <v>0</v>
      </c>
      <c r="M10300" s="27"/>
    </row>
  </sheetData>
  <protectedRanges>
    <protectedRange sqref="G2434:H2434 A3408:C3409 A877:D898 A876:B876 D876 A900:D908 A899:B899 D899 A910:D1042 A909:B909 D909 A1043:B1044 D1043:D1044 A1062:B1064 D1062:D1064 A1226:D1301 A1225:B1225 D1225 A1302:B1303 D1302:D1303 A1396:D1505 A1395:B1395 D1395 A1507:D1511 A1506:B1506 D1506 A1515:D1553 A1512:B1514 D1512:D1514 A1556:D1665 A1554:B1555 D1554:D1555 A1666:B1666 D1666 A3128:D3158 A3127:B3127 D3127 A2365:D2369 A2364:B2364 D2364 A2371:D3126 A2370:B2370 D2370 A1045:D1061 A1667:D2072 B3407:C3407 C3410:C3450 B3566:B3592 A3410:B3565 C3451:D3592 B3593:D3609 B3610:B3740 B3742 B3744 B3746 B3748 B3750 B3752 B3754 B3756 B3758:B3759 B3761:B3762 B3764:B3765 B3767:B3768 B3770:B3771 B3773:B3774 B3776:B3777 B3779:B3780 B3782:B3783 B3785:B3786 B3788:B3789 B3791:B3792 B3794:B3795 B3797:B3798 B3800:B3801 B3803:B3804 B3806:B3807 B3809:B3810 B3812:B3813 B3815:B3816 B3818:B3819 B3821 B3823:B3824 B3826 B3829:B3830 B3832 B3834 B3836:B3837 B3839 B3842 B3844 B3846 B3848 B3850 B3858 B3852 B3860 B3854 B3856 B3862 B3864 B3867 B3869 B3872 B3874 B3876 B3879 B3881 B3883 B3885 B3887 B3889 B3892 B3894 B3896 B3898 B3900 B3902 B3904 B3906 B3908 B3910 B3912 B3914 B3916 B3918 B3920 B3922 B3925 B3930 B3927 B3932 B3934 B3937 B3939 B3943 B3945 B3947 B3949 B3951 B3953 B3955 B3957 B3959 B3961 B3963 B3966 B3968 G4135:H4135 G4200:H4200 C3610:C4380 G4391:H4391 G4392 G4416:H4416 C4382:C4424 G4425:H4425 C4426:C4442 G4443:H4443 G4464:H4464 C4444:C4464 C4466:C4732 G4880:H4880 C4734:C4757 C4999:C5004 G5100:H5100 G5115:H5115 G5144:H5144 C5005:D5087 C4759:C4780 C4783:C4793 C4796:C4802 C4804:C4806 C4808:C4826 C4828:C4855 C4858:C4890 C4892:C4939 C4944:C4997 C5089:D5092 D5088 C5094:D5119 D5093 C5122:D5153 D5120:D5121 D5154 A2074:D2090 A2073:B2073 D2073 A2093:D2094 A2091:B2092 D2091:D2092 A2096:D2124 A2095:B2095 D2095 A2130:D2146 A2125:B2129 D2125:D2129 A2148:D2151 A2147:B2147 D2147 A2153:D2363 A2152:B2152 D2152 D3610:D5004 C5155:D5168 D5169 B3970:B5511 A3566:A5511 G5709:H5709 A5739:B5739 B5740:C5978 G5990:H5990 G6000:H6091 G6092:I6092 G6093:H6098 G6111:H6112 G6115:H6115 H6120 G6121:H6126 G6129:H6142 G6147:H6148 G6151:H6152 G6154:H6160 G6162:H6163 G6170:H6170 C6173:C6180 B5980:C6172 D5739:D6252 C6182:C6252 C6253:D6328 D6329:D6332 C6333:D6455 C5170:D5511 A5512:D5738 D6456:D7446 C6458:C7780 B6173:B8083 A1:D875 E8673 B8085:B8820 G8899:H8899 E9547 C7782:C9773 D7448:D9773 A1304:D1394 A1065:D1224 E9900 B8822:B1048576 A5740:A1048576 C9774:D1048576" name="Range1"/>
    <protectedRange sqref="I2434:J2434 G1:L5 K6:L4025 C876 C899 C909 C1043:C1044 C1062:C1064 C1225 C1302:C1303 C1395 C1506 C1512:C1514 C1554:C1555 C1666 C3127 C2364 C2370 G3407:H3844 J3898 J3900:J3987 L4026:L4743 G3846:H4032 J3989:J4040 J4042:J4054 J4056 J4058:J4064 J4066:J4067 J4069:J4078 J4080:J4081 J4083:J4088 J4090:J4114 J4116:J4117 J4119:J4121 G4034:H4134 J4123:J4184 G4136:H4199 J4186:J4199 J4201:J4219 J4221:J4232 J4234:J4236 J4238:J4241 J4243:J4247 J4249 J4251:J4286 J4288:J4289 J4291:J4292 J4294:J4296 J4298:J4300 G4201:G4353 H4201:H4356 G4355:G4356 G4357:H4390 H4392 G4393:H4415 K4026:K4646 G4417:H4424 G4426:H4442 G4444:H4463 I3407:I4646 I4647:K4743 C4733 G4465:H4732 G4734:G4868 G4870:G4877 H4734:H4877 G4878:H4879 C4998 G4881:H5099 G5101:H5114 G5116:H5143 C4758 C4781:C4782 C4794:C4795 C4803 C4807 C4827 C4856:C4857 C4891 C5088 C5093 C5120:C5121 C5154 C2073 C2091:C2092 C2095 C2125:C2129 C2147 C2152 C4940:C4943 C5169 J4744:J5205 J5207:J5210 J5212:J5231 I4744:I5362 J5233:J5362 I5363:J5510 G5145:H5510 J3407:J3896 J4302:J4646 G2435:J3158 G5511:J5708 I5709:J5709 C5739 G5710:J5738 K4744:L5738 I5815:I5880 G5739:L5814 I5882:I6091 G5815:H5989 G5991:H5999 G6099:H6110 G6113:H6114 G6116:H6119 G6120 G6127:H6128 G6143:H6146 G6149:H6150 G6153:H6153 G6161:H6161 G6164:H6169 C6181 G6173:G6180 G6171:H6172 C6329:C6332 C6456:C6457 J5815:L6737 G6182:G6737 H6173:H6737 I6093:I6737 G6:J2433 G6738:L8898 I8899:L8899 G8900:L1048576" name="Range2"/>
    <protectedRange sqref="A3159:D3406 A3407 D3407:D3450" name="Range1_3"/>
    <protectedRange sqref="G3159:J3406" name="Range2_3"/>
  </protectedRanges>
  <mergeCells count="3">
    <mergeCell ref="A1:M1"/>
    <mergeCell ref="A2:M2"/>
    <mergeCell ref="J3:M3"/>
  </mergeCells>
  <phoneticPr fontId="29" type="noConversion"/>
  <conditionalFormatting sqref="D5094">
    <cfRule type="expression" dxfId="4" priority="11">
      <formula>$I5094=TRUE</formula>
    </cfRule>
  </conditionalFormatting>
  <conditionalFormatting sqref="D5149:D5150">
    <cfRule type="expression" dxfId="3" priority="9">
      <formula>$I5149=TRUE</formula>
    </cfRule>
  </conditionalFormatting>
  <conditionalFormatting sqref="D9550:D9554">
    <cfRule type="expression" dxfId="2" priority="3">
      <formula>$I9550=TRUE</formula>
    </cfRule>
  </conditionalFormatting>
  <conditionalFormatting sqref="D10020">
    <cfRule type="expression" dxfId="1" priority="1">
      <formula>$I10020=TRUE</formula>
    </cfRule>
  </conditionalFormatting>
  <dataValidations xWindow="944" yWindow="705" count="8">
    <dataValidation allowBlank="1" showInputMessage="1" showErrorMessage="1" prompt="The below table is used in Calendar View to automatically update an employee’s annual attendance record. Use table filters to get entries for specific employee or type of leave" sqref="D3" xr:uid="{00000000-0002-0000-0200-000000000000}"/>
    <dataValidation allowBlank="1" showInputMessage="1" showErrorMessage="1" prompt="Select an employee name in this column. Press ALT+DOWN ARROW to open the drop-down list, and ENTER to select the employee name" sqref="G2089:H2089 G2094 G2120:H2120 G2132 D4 A4:C875 G6112:H6112 C6161" xr:uid="{00000000-0002-0000-0200-000001000000}"/>
    <dataValidation allowBlank="1" showInputMessage="1" showErrorMessage="1" prompt="Enter leave start date in this column_x000a_" sqref="G4:G875 G6110:H6110 G6161:H6161" xr:uid="{00000000-0002-0000-0200-000002000000}"/>
    <dataValidation allowBlank="1" showInputMessage="1" showErrorMessage="1" prompt="Enter leave end date in this column" sqref="H4:H875" xr:uid="{00000000-0002-0000-0200-000003000000}"/>
    <dataValidation allowBlank="1" showInputMessage="1" showErrorMessage="1" prompt="Total number of days is automatically calculated in this column" sqref="L4:L875" xr:uid="{00000000-0002-0000-0200-000004000000}"/>
    <dataValidation allowBlank="1" showInputMessage="1" showErrorMessage="1" prompt="Select type of leave in this column. Press ALT+DOWN ARROW to open the drop-down list, and press ENTER to select the type of leave" sqref="I4 J4:J430 J482:J875 J436:J480 J432:J434 J3152 J4550 J2331 J3127 K4:K10300" xr:uid="{00000000-0002-0000-0200-000005000000}"/>
    <dataValidation type="list" allowBlank="1" showInputMessage="1" showErrorMessage="1" sqref="E9900 D5:D10019 D10021:D10032" xr:uid="{00000000-0002-0000-0200-000006000000}">
      <formula1>lstEmployees</formula1>
    </dataValidation>
    <dataValidation allowBlank="1" showInputMessage="1" showErrorMessage="1" prompt="Employee names are in this column under this heading" sqref="D10020" xr:uid="{00000000-0002-0000-0200-000007000000}"/>
  </dataValidations>
  <pageMargins left="0.25" right="0.25" top="0.25" bottom="0.75" header="0.3" footer="0.3"/>
  <pageSetup scale="56" fitToHeight="0" orientation="portrait" horizontalDpi="360" verticalDpi="360" r:id="rId1"/>
  <headerFooter>
    <oddFooter>&amp;L
PREPARED BY: &amp;UJUEL D. COPER&amp;U
DATE: &amp;D, &amp;T&amp;C
RECEIVED BY: __________________
DATE: _________________________&amp;RPage &amp;P of &amp;N</oddFooter>
  </headerFooter>
  <ignoredErrors>
    <ignoredError sqref="K5803:L5803 L5800:L5801 L5841 L5856 L5863 L5865 L5870:L5871 L5890 L5908 L5913 L5938 L5934:L5935 L5942 L5952 L5956 L5980" calculatedColumn="1"/>
  </ignoredErrors>
  <drawing r:id="rId2"/>
  <tableParts count="1">
    <tablePart r:id="rId3"/>
  </tableParts>
  <extLst>
    <ext xmlns:x14="http://schemas.microsoft.com/office/spreadsheetml/2009/9/main" uri="{CCE6A557-97BC-4b89-ADB6-D9C93CAAB3DF}">
      <x14:dataValidations xmlns:xm="http://schemas.microsoft.com/office/excel/2006/main" xWindow="944" yWindow="705" count="3">
        <x14:dataValidation type="list" allowBlank="1" showInputMessage="1" showErrorMessage="1" xr:uid="{00000000-0002-0000-0200-000008000000}">
          <x14:formula1>
            <xm:f>'Leave Types'!$B$4:$B$9</xm:f>
          </x14:formula1>
          <xm:sqref>I5:I10300</xm:sqref>
        </x14:dataValidation>
        <x14:dataValidation type="list" allowBlank="1" showInputMessage="1" showErrorMessage="1" xr:uid="{00000000-0002-0000-0200-000009000000}">
          <x14:formula1>
            <xm:f>'List of Employees'!$B$5:$B$767</xm:f>
          </x14:formula1>
          <xm:sqref>E8673</xm:sqref>
        </x14:dataValidation>
        <x14:dataValidation type="list" showInputMessage="1" showErrorMessage="1" xr:uid="{00000000-0002-0000-0200-00000A000000}">
          <x14:formula1>
            <xm:f>'List of Employees'!$B$5:$B$767</xm:f>
          </x14:formula1>
          <xm:sqref>E9547</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2">
    <tabColor theme="2" tint="-0.499984740745262"/>
    <pageSetUpPr fitToPage="1"/>
  </sheetPr>
  <dimension ref="A1:I769"/>
  <sheetViews>
    <sheetView topLeftCell="B1" zoomScaleNormal="100" workbookViewId="0">
      <pane ySplit="3" topLeftCell="A4" activePane="bottomLeft" state="frozenSplit"/>
      <selection pane="bottomLeft" activeCell="B357" sqref="B357"/>
    </sheetView>
  </sheetViews>
  <sheetFormatPr defaultRowHeight="30" customHeight="1" x14ac:dyDescent="0.3"/>
  <cols>
    <col min="1" max="1" width="7.44140625" customWidth="1"/>
    <col min="2" max="6" width="26.6640625" customWidth="1"/>
    <col min="7" max="7" width="22.88671875" customWidth="1"/>
    <col min="8" max="8" width="27.44140625" customWidth="1"/>
    <col min="9" max="9" width="17.109375" customWidth="1"/>
  </cols>
  <sheetData>
    <row r="1" spans="1:9" ht="39.9" customHeight="1" x14ac:dyDescent="0.3">
      <c r="B1" s="48"/>
      <c r="C1" s="48"/>
      <c r="D1" s="48"/>
      <c r="E1" s="48"/>
      <c r="F1" s="48"/>
    </row>
    <row r="2" spans="1:9" ht="15" customHeight="1" x14ac:dyDescent="0.3"/>
    <row r="3" spans="1:9" ht="30" customHeight="1" x14ac:dyDescent="0.3">
      <c r="A3" s="64" t="s">
        <v>940</v>
      </c>
      <c r="B3" s="65" t="s">
        <v>0</v>
      </c>
      <c r="C3" s="65" t="s">
        <v>1310</v>
      </c>
      <c r="D3" s="65" t="s">
        <v>1311</v>
      </c>
      <c r="E3" s="65" t="s">
        <v>1312</v>
      </c>
      <c r="F3" s="65" t="s">
        <v>1313</v>
      </c>
      <c r="G3" s="65" t="s">
        <v>1975</v>
      </c>
      <c r="H3" s="65" t="s">
        <v>1061</v>
      </c>
      <c r="I3" s="65" t="s">
        <v>2293</v>
      </c>
    </row>
    <row r="4" spans="1:9" ht="30" hidden="1" customHeight="1" x14ac:dyDescent="0.3">
      <c r="A4" s="67">
        <v>1</v>
      </c>
      <c r="B4" s="68" t="str">
        <f>CONCATENATE('List of Employees'!$C4," ",'List of Employees'!$D4, " ",LEFT('List of Employees'!$E4,1),IF(ISBLANK('List of Employees'!$E4)," ","."))</f>
        <v>AALA MELODY M.</v>
      </c>
      <c r="C4" s="68" t="s">
        <v>1347</v>
      </c>
      <c r="D4" s="68" t="s">
        <v>1348</v>
      </c>
      <c r="E4" s="68" t="s">
        <v>553</v>
      </c>
      <c r="F4" s="68" t="s">
        <v>1286</v>
      </c>
      <c r="G4" s="68" t="s">
        <v>1286</v>
      </c>
      <c r="H4" s="68" t="s">
        <v>208</v>
      </c>
      <c r="I4" s="69" t="b">
        <f>COUNTIF('List of Employees'!$B$4:$B$767,'List of Employees'!$B4)&gt;1</f>
        <v>0</v>
      </c>
    </row>
    <row r="5" spans="1:9" ht="30" hidden="1" customHeight="1" x14ac:dyDescent="0.3">
      <c r="A5" s="67">
        <f>IF(ISBLANK('List of Employees'!$B5),"",A4+1)</f>
        <v>2</v>
      </c>
      <c r="B5" s="68" t="str">
        <f>CONCATENATE('List of Employees'!$C5," ",'List of Employees'!$D5, " ",LEFT('List of Employees'!$E5,1),IF(ISBLANK('List of Employees'!$E5)," ","."))</f>
        <v>ABALLA JAMAICA C.</v>
      </c>
      <c r="C5" s="68" t="s">
        <v>1349</v>
      </c>
      <c r="D5" s="68" t="s">
        <v>1350</v>
      </c>
      <c r="E5" s="68" t="s">
        <v>238</v>
      </c>
      <c r="F5" s="68" t="s">
        <v>1286</v>
      </c>
      <c r="G5" s="68" t="s">
        <v>1286</v>
      </c>
      <c r="H5" s="68" t="s">
        <v>1691</v>
      </c>
      <c r="I5" s="69" t="b">
        <f>COUNTIF('List of Employees'!$B$4:$B$767,'List of Employees'!$B5)&gt;1</f>
        <v>0</v>
      </c>
    </row>
    <row r="6" spans="1:9" ht="30" hidden="1" customHeight="1" x14ac:dyDescent="0.3">
      <c r="A6" s="67">
        <f>IF(ISBLANK('List of Employees'!$B6),"",A5+1)</f>
        <v>3</v>
      </c>
      <c r="B6" s="68" t="str">
        <f>CONCATENATE('List of Employees'!$C6," ",'List of Employees'!$D6, " ",LEFT('List of Employees'!$E6,1),IF(ISBLANK('List of Employees'!$E6)," ","."))</f>
        <v>ABELA IMELDA C.</v>
      </c>
      <c r="C6" s="68" t="s">
        <v>1351</v>
      </c>
      <c r="D6" s="68" t="s">
        <v>1352</v>
      </c>
      <c r="E6" s="68" t="s">
        <v>134</v>
      </c>
      <c r="F6" s="68" t="s">
        <v>1286</v>
      </c>
      <c r="G6" s="68" t="s">
        <v>1286</v>
      </c>
      <c r="H6" s="68" t="s">
        <v>438</v>
      </c>
      <c r="I6" s="69" t="b">
        <f>COUNTIF('List of Employees'!$B$4:$B$767,'List of Employees'!$B6)&gt;1</f>
        <v>0</v>
      </c>
    </row>
    <row r="7" spans="1:9" ht="30" hidden="1" customHeight="1" x14ac:dyDescent="0.3">
      <c r="A7" s="67">
        <f>IF(ISBLANK('List of Employees'!$B7),"",A6+1)</f>
        <v>4</v>
      </c>
      <c r="B7" s="68" t="str">
        <f>CONCATENATE('List of Employees'!$C7," ",'List of Employees'!$D7, " ",LEFT('List of Employees'!$E7,1),IF(ISBLANK('List of Employees'!$E7)," ","."))</f>
        <v>ABENA WINNIE ROSE M.</v>
      </c>
      <c r="C7" s="68" t="s">
        <v>739</v>
      </c>
      <c r="D7" s="68" t="s">
        <v>740</v>
      </c>
      <c r="E7" s="68" t="s">
        <v>84</v>
      </c>
      <c r="F7" s="68" t="s">
        <v>211</v>
      </c>
      <c r="G7" s="68" t="s">
        <v>2397</v>
      </c>
      <c r="H7" s="68" t="s">
        <v>212</v>
      </c>
      <c r="I7" s="69" t="b">
        <f>COUNTIF('List of Employees'!$B$4:$B$767,'List of Employees'!$B7)&gt;1</f>
        <v>0</v>
      </c>
    </row>
    <row r="8" spans="1:9" ht="30" hidden="1" customHeight="1" x14ac:dyDescent="0.3">
      <c r="A8" s="67">
        <f>IF(ISBLANK('List of Employees'!$B8),"",A7+1)</f>
        <v>5</v>
      </c>
      <c r="B8" s="68" t="str">
        <f>CONCATENATE('List of Employees'!$C8," ",'List of Employees'!$D8, " ",LEFT('List of Employees'!$E8,1),IF(ISBLANK('List of Employees'!$E8)," ","."))</f>
        <v xml:space="preserve">ABLANEDA ARMANDO  </v>
      </c>
      <c r="C8" s="68" t="s">
        <v>1353</v>
      </c>
      <c r="D8" s="68" t="s">
        <v>1354</v>
      </c>
      <c r="E8" s="68"/>
      <c r="F8" s="68" t="s">
        <v>1286</v>
      </c>
      <c r="G8" s="68" t="s">
        <v>1286</v>
      </c>
      <c r="H8" s="68" t="s">
        <v>288</v>
      </c>
      <c r="I8" s="69" t="b">
        <f>COUNTIF('List of Employees'!$B$4:$B$767,'List of Employees'!$B8)&gt;1</f>
        <v>0</v>
      </c>
    </row>
    <row r="9" spans="1:9" ht="30" hidden="1" customHeight="1" x14ac:dyDescent="0.3">
      <c r="A9" s="67">
        <f>IF(ISBLANK('List of Employees'!$B9),"",A8+1)</f>
        <v>6</v>
      </c>
      <c r="B9" s="68" t="str">
        <f>CONCATENATE('List of Employees'!$C9," ",'List of Employees'!$D9, " ",LEFT('List of Employees'!$E9,1),IF(ISBLANK('List of Employees'!$E9)," ","."))</f>
        <v>ACEBES SHERYL JOYCE P.</v>
      </c>
      <c r="C9" s="68" t="s">
        <v>2504</v>
      </c>
      <c r="D9" s="68" t="s">
        <v>2505</v>
      </c>
      <c r="E9" s="68" t="s">
        <v>2506</v>
      </c>
      <c r="F9" s="68" t="s">
        <v>682</v>
      </c>
      <c r="G9" s="68" t="s">
        <v>1286</v>
      </c>
      <c r="H9" s="68" t="s">
        <v>97</v>
      </c>
      <c r="I9" s="69" t="b">
        <f>COUNTIF('List of Employees'!$B$4:$B$767,'List of Employees'!$B9)&gt;1</f>
        <v>0</v>
      </c>
    </row>
    <row r="10" spans="1:9" ht="30" hidden="1" customHeight="1" x14ac:dyDescent="0.3">
      <c r="A10" s="67">
        <f>IF(ISBLANK('List of Employees'!$B10),"",A9+1)</f>
        <v>7</v>
      </c>
      <c r="B10" s="68" t="str">
        <f>CONCATENATE('List of Employees'!$C10," ",'List of Employees'!$D10, " ",LEFT('List of Employees'!$E10,1),IF(ISBLANK('List of Employees'!$E10)," ","."))</f>
        <v>ACERON ANGELU V.</v>
      </c>
      <c r="C10" s="68" t="s">
        <v>1299</v>
      </c>
      <c r="D10" s="68" t="s">
        <v>1300</v>
      </c>
      <c r="E10" s="68" t="s">
        <v>1301</v>
      </c>
      <c r="F10" s="68" t="s">
        <v>1038</v>
      </c>
      <c r="G10" s="68" t="s">
        <v>2397</v>
      </c>
      <c r="H10" s="68" t="s">
        <v>97</v>
      </c>
      <c r="I10" s="69" t="b">
        <f>COUNTIF('List of Employees'!$B$4:$B$767,'List of Employees'!$B10)&gt;1</f>
        <v>0</v>
      </c>
    </row>
    <row r="11" spans="1:9" ht="30" hidden="1" customHeight="1" x14ac:dyDescent="0.3">
      <c r="A11" s="67">
        <f>IF(ISBLANK('List of Employees'!$B11),"",A10+1)</f>
        <v>8</v>
      </c>
      <c r="B11" s="68" t="str">
        <f>CONCATENATE('List of Employees'!$C11," ",'List of Employees'!$D11, " ",LEFT('List of Employees'!$E11,1),IF(ISBLANK('List of Employees'!$E11)," ","."))</f>
        <v>ACOSTA MARIETA A.</v>
      </c>
      <c r="C11" s="68" t="s">
        <v>2412</v>
      </c>
      <c r="D11" s="68" t="s">
        <v>1367</v>
      </c>
      <c r="E11" s="68" t="s">
        <v>1369</v>
      </c>
      <c r="F11" s="68" t="s">
        <v>2410</v>
      </c>
      <c r="G11" s="68" t="s">
        <v>1286</v>
      </c>
      <c r="H11" s="68" t="s">
        <v>2267</v>
      </c>
      <c r="I11" s="69" t="b">
        <f>COUNTIF('List of Employees'!$B$4:$B$767,'List of Employees'!$B11)&gt;1</f>
        <v>0</v>
      </c>
    </row>
    <row r="12" spans="1:9" ht="30" hidden="1" customHeight="1" x14ac:dyDescent="0.3">
      <c r="A12" s="67">
        <f>IF(ISBLANK('List of Employees'!$B12),"",A11+1)</f>
        <v>9</v>
      </c>
      <c r="B12" s="68" t="str">
        <f>CONCATENATE('List of Employees'!$C12," ",'List of Employees'!$D12, " ",LEFT('List of Employees'!$E12,1),IF(ISBLANK('List of Employees'!$E12)," ","."))</f>
        <v>ACUB MA. MARILYN L.</v>
      </c>
      <c r="C12" s="68" t="s">
        <v>1355</v>
      </c>
      <c r="D12" s="68" t="s">
        <v>1356</v>
      </c>
      <c r="E12" s="68" t="s">
        <v>117</v>
      </c>
      <c r="F12" s="68" t="s">
        <v>1286</v>
      </c>
      <c r="G12" s="68" t="s">
        <v>1286</v>
      </c>
      <c r="H12" s="68" t="s">
        <v>198</v>
      </c>
      <c r="I12" s="69" t="b">
        <f>COUNTIF('List of Employees'!$B$4:$B$767,'List of Employees'!$B12)&gt;1</f>
        <v>0</v>
      </c>
    </row>
    <row r="13" spans="1:9" ht="30" hidden="1" customHeight="1" x14ac:dyDescent="0.3">
      <c r="A13" s="67">
        <f>IF(ISBLANK('List of Employees'!$B13),"",A12+1)</f>
        <v>10</v>
      </c>
      <c r="B13" s="68" t="str">
        <f>CONCATENATE('List of Employees'!$C13," ",'List of Employees'!$D13, " ",LEFT('List of Employees'!$E13,1),IF(ISBLANK('List of Employees'!$E13)," ","."))</f>
        <v>AGUIDO RAFAEL V.</v>
      </c>
      <c r="C13" s="68" t="s">
        <v>964</v>
      </c>
      <c r="D13" s="68" t="s">
        <v>965</v>
      </c>
      <c r="E13" s="68" t="s">
        <v>150</v>
      </c>
      <c r="F13" s="68" t="s">
        <v>966</v>
      </c>
      <c r="G13" s="68" t="s">
        <v>2397</v>
      </c>
      <c r="H13" s="68" t="s">
        <v>295</v>
      </c>
      <c r="I13" s="69" t="b">
        <f>COUNTIF('List of Employees'!$B$4:$B$767,'List of Employees'!$B13)&gt;1</f>
        <v>0</v>
      </c>
    </row>
    <row r="14" spans="1:9" ht="30" hidden="1" customHeight="1" x14ac:dyDescent="0.3">
      <c r="A14" s="67">
        <f>IF(ISBLANK('List of Employees'!$B14),"",A13+1)</f>
        <v>11</v>
      </c>
      <c r="B14" s="68" t="str">
        <f>CONCATENATE('List of Employees'!$C14," ",'List of Employees'!$D14, " ",LEFT('List of Employees'!$E14,1),IF(ISBLANK('List of Employees'!$E14)," ","."))</f>
        <v>AGUILA JENNIFER A.</v>
      </c>
      <c r="C14" s="68" t="s">
        <v>1583</v>
      </c>
      <c r="D14" s="68" t="s">
        <v>2194</v>
      </c>
      <c r="E14" s="68" t="s">
        <v>88</v>
      </c>
      <c r="F14" s="68" t="s">
        <v>1286</v>
      </c>
      <c r="G14" s="68" t="s">
        <v>1286</v>
      </c>
      <c r="H14" s="68" t="s">
        <v>2031</v>
      </c>
      <c r="I14" s="69" t="b">
        <f>COUNTIF('List of Employees'!$B$4:$B$767,'List of Employees'!$B14)&gt;1</f>
        <v>0</v>
      </c>
    </row>
    <row r="15" spans="1:9" ht="30" hidden="1" customHeight="1" x14ac:dyDescent="0.3">
      <c r="A15" s="67">
        <f>IF(ISBLANK('List of Employees'!$B15),"",A14+1)</f>
        <v>12</v>
      </c>
      <c r="B15" s="68" t="str">
        <f>CONCATENATE('List of Employees'!$C15," ",'List of Employees'!$D15, " ",LEFT('List of Employees'!$E15,1),IF(ISBLANK('List of Employees'!$E15)," ","."))</f>
        <v>AGUILAR WILLIAM C.</v>
      </c>
      <c r="C15" s="68" t="s">
        <v>2494</v>
      </c>
      <c r="D15" s="68" t="s">
        <v>2495</v>
      </c>
      <c r="E15" s="68" t="s">
        <v>2496</v>
      </c>
      <c r="F15" s="68" t="s">
        <v>1286</v>
      </c>
      <c r="G15" s="68" t="s">
        <v>1286</v>
      </c>
      <c r="H15" s="68" t="s">
        <v>1694</v>
      </c>
      <c r="I15" s="69" t="b">
        <f>COUNTIF('List of Employees'!$B$4:$B$767,'List of Employees'!$B15)&gt;1</f>
        <v>0</v>
      </c>
    </row>
    <row r="16" spans="1:9" ht="30" hidden="1" customHeight="1" x14ac:dyDescent="0.3">
      <c r="A16" s="67">
        <f>IF(ISBLANK('List of Employees'!$B16),"",A15+1)</f>
        <v>13</v>
      </c>
      <c r="B16" s="68" t="str">
        <f>CONCATENATE('List of Employees'!$C16," ",'List of Employees'!$D16, " ",LEFT('List of Employees'!$E16,1),IF(ISBLANK('List of Employees'!$E16)," ","."))</f>
        <v>AGUSTIN MARIA LUISA F.</v>
      </c>
      <c r="C16" s="68" t="s">
        <v>1276</v>
      </c>
      <c r="D16" s="68" t="s">
        <v>1277</v>
      </c>
      <c r="E16" s="68" t="s">
        <v>1126</v>
      </c>
      <c r="F16" s="68" t="s">
        <v>125</v>
      </c>
      <c r="G16" s="68" t="s">
        <v>2397</v>
      </c>
      <c r="H16" s="68" t="s">
        <v>89</v>
      </c>
      <c r="I16" s="69" t="b">
        <f>COUNTIF('List of Employees'!$B$4:$B$767,'List of Employees'!$B16)&gt;1</f>
        <v>0</v>
      </c>
    </row>
    <row r="17" spans="1:9" ht="30" hidden="1" customHeight="1" x14ac:dyDescent="0.3">
      <c r="A17" s="67">
        <f>IF(ISBLANK('List of Employees'!$B17),"",A16+1)</f>
        <v>14</v>
      </c>
      <c r="B17" s="68" t="str">
        <f>CONCATENATE('List of Employees'!$C17," ",'List of Employees'!$D17, " ",LEFT('List of Employees'!$E17,1),IF(ISBLANK('List of Employees'!$E17)," ","."))</f>
        <v xml:space="preserve">ALBARRACIN ROLAND  </v>
      </c>
      <c r="C17" s="68" t="s">
        <v>1357</v>
      </c>
      <c r="D17" s="68" t="s">
        <v>1358</v>
      </c>
      <c r="E17" s="68"/>
      <c r="F17" s="68" t="s">
        <v>1286</v>
      </c>
      <c r="G17" s="68" t="s">
        <v>1286</v>
      </c>
      <c r="H17" s="68" t="s">
        <v>288</v>
      </c>
      <c r="I17" s="69" t="b">
        <f>COUNTIF('List of Employees'!$B$4:$B$767,'List of Employees'!$B17)&gt;1</f>
        <v>0</v>
      </c>
    </row>
    <row r="18" spans="1:9" ht="30" hidden="1" customHeight="1" x14ac:dyDescent="0.3">
      <c r="A18" s="67">
        <f>IF(ISBLANK('List of Employees'!$B18),"",A17+1)</f>
        <v>15</v>
      </c>
      <c r="B18" s="68" t="str">
        <f>CONCATENATE('List of Employees'!$C18," ",'List of Employees'!$D18, " ",LEFT('List of Employees'!$E18,1),IF(ISBLANK('List of Employees'!$E18)," ","."))</f>
        <v>ALCALA DANIEL P.</v>
      </c>
      <c r="C18" s="68" t="s">
        <v>1331</v>
      </c>
      <c r="D18" s="68" t="s">
        <v>554</v>
      </c>
      <c r="E18" s="68" t="s">
        <v>124</v>
      </c>
      <c r="F18" s="68" t="s">
        <v>311</v>
      </c>
      <c r="G18" s="68" t="s">
        <v>2397</v>
      </c>
      <c r="H18" s="68" t="s">
        <v>152</v>
      </c>
      <c r="I18" s="69" t="b">
        <f>COUNTIF('List of Employees'!$B$4:$B$767,'List of Employees'!$B18)&gt;1</f>
        <v>0</v>
      </c>
    </row>
    <row r="19" spans="1:9" ht="30" hidden="1" customHeight="1" x14ac:dyDescent="0.3">
      <c r="A19" s="67">
        <f>IF(ISBLANK('List of Employees'!$B19),"",A18+1)</f>
        <v>16</v>
      </c>
      <c r="B19" s="68" t="str">
        <f>CONCATENATE('List of Employees'!$C19," ",'List of Employees'!$D19, " ",LEFT('List of Employees'!$E19,1),IF(ISBLANK('List of Employees'!$E19)," ","."))</f>
        <v>ALCANTARA RIZALINA B.</v>
      </c>
      <c r="C19" s="68" t="s">
        <v>642</v>
      </c>
      <c r="D19" s="68" t="s">
        <v>643</v>
      </c>
      <c r="E19" s="68" t="s">
        <v>145</v>
      </c>
      <c r="F19" s="68" t="s">
        <v>125</v>
      </c>
      <c r="G19" s="68" t="s">
        <v>2397</v>
      </c>
      <c r="H19" s="68" t="s">
        <v>644</v>
      </c>
      <c r="I19" s="69" t="b">
        <f>COUNTIF('List of Employees'!$B$4:$B$767,'List of Employees'!$B19)&gt;1</f>
        <v>0</v>
      </c>
    </row>
    <row r="20" spans="1:9" ht="30" hidden="1" customHeight="1" x14ac:dyDescent="0.3">
      <c r="A20" s="67">
        <f>IF(ISBLANK('List of Employees'!$B20),"",A19+1)</f>
        <v>17</v>
      </c>
      <c r="B20" s="68" t="str">
        <f>CONCATENATE('List of Employees'!$C20," ",'List of Employees'!$D20, " ",LEFT('List of Employees'!$E20,1),IF(ISBLANK('List of Employees'!$E20)," ","."))</f>
        <v>ALCAZAR AINEE JOY C.</v>
      </c>
      <c r="C20" s="68" t="s">
        <v>159</v>
      </c>
      <c r="D20" s="68" t="s">
        <v>200</v>
      </c>
      <c r="E20" s="68" t="s">
        <v>134</v>
      </c>
      <c r="F20" s="68" t="s">
        <v>201</v>
      </c>
      <c r="G20" s="68" t="s">
        <v>2397</v>
      </c>
      <c r="H20" s="68" t="s">
        <v>97</v>
      </c>
      <c r="I20" s="69" t="b">
        <f>COUNTIF('List of Employees'!$B$4:$B$767,'List of Employees'!$B20)&gt;1</f>
        <v>0</v>
      </c>
    </row>
    <row r="21" spans="1:9" ht="30" hidden="1" customHeight="1" x14ac:dyDescent="0.3">
      <c r="A21" s="67">
        <f>IF(ISBLANK('List of Employees'!$B21),"",A20+1)</f>
        <v>18</v>
      </c>
      <c r="B21" s="68" t="str">
        <f>CONCATENATE('List of Employees'!$C21," ",'List of Employees'!$D21, " ",LEFT('List of Employees'!$E21,1),IF(ISBLANK('List of Employees'!$E21)," ","."))</f>
        <v>ALCAZAR AIREEN B.</v>
      </c>
      <c r="C21" s="68" t="s">
        <v>159</v>
      </c>
      <c r="D21" s="68" t="s">
        <v>1475</v>
      </c>
      <c r="E21" s="68" t="s">
        <v>2123</v>
      </c>
      <c r="F21" s="68" t="s">
        <v>1693</v>
      </c>
      <c r="G21" s="68" t="s">
        <v>1693</v>
      </c>
      <c r="H21" s="68" t="s">
        <v>109</v>
      </c>
      <c r="I21" s="69" t="b">
        <f>COUNTIF('List of Employees'!$B$4:$B$767,'List of Employees'!$B21)&gt;1</f>
        <v>0</v>
      </c>
    </row>
    <row r="22" spans="1:9" ht="30" hidden="1" customHeight="1" x14ac:dyDescent="0.3">
      <c r="A22" s="67">
        <f>IF(ISBLANK('List of Employees'!$B22),"",A21+1)</f>
        <v>19</v>
      </c>
      <c r="B22" s="68" t="str">
        <f>CONCATENATE('List of Employees'!$C22," ",'List of Employees'!$D22, " ",LEFT('List of Employees'!$E22,1),IF(ISBLANK('List of Employees'!$E22)," ","."))</f>
        <v>ALCAZAR ZENAIDA S.</v>
      </c>
      <c r="C22" s="68" t="s">
        <v>159</v>
      </c>
      <c r="D22" s="68" t="s">
        <v>160</v>
      </c>
      <c r="E22" s="68" t="s">
        <v>948</v>
      </c>
      <c r="F22" s="68" t="s">
        <v>162</v>
      </c>
      <c r="G22" s="68" t="s">
        <v>2397</v>
      </c>
      <c r="H22" s="68" t="s">
        <v>135</v>
      </c>
      <c r="I22" s="69" t="b">
        <f>COUNTIF('List of Employees'!$B$4:$B$767,'List of Employees'!$B22)&gt;1</f>
        <v>0</v>
      </c>
    </row>
    <row r="23" spans="1:9" ht="30" hidden="1" customHeight="1" x14ac:dyDescent="0.3">
      <c r="A23" s="67">
        <f>IF(ISBLANK('List of Employees'!$B23),"",A22+1)</f>
        <v>20</v>
      </c>
      <c r="B23" s="68" t="str">
        <f>CONCATENATE('List of Employees'!$C23," ",'List of Employees'!$D23, " ",LEFT('List of Employees'!$E23,1),IF(ISBLANK('List of Employees'!$E23)," ","."))</f>
        <v>ALEGA ESTELITA M.</v>
      </c>
      <c r="C23" s="68" t="s">
        <v>419</v>
      </c>
      <c r="D23" s="68" t="s">
        <v>420</v>
      </c>
      <c r="E23" s="68" t="s">
        <v>84</v>
      </c>
      <c r="F23" s="68" t="s">
        <v>389</v>
      </c>
      <c r="G23" s="68" t="s">
        <v>2397</v>
      </c>
      <c r="H23" s="68" t="s">
        <v>103</v>
      </c>
      <c r="I23" s="69" t="b">
        <f>COUNTIF('List of Employees'!$B$4:$B$767,'List of Employees'!$B23)&gt;1</f>
        <v>0</v>
      </c>
    </row>
    <row r="24" spans="1:9" ht="30" hidden="1" customHeight="1" x14ac:dyDescent="0.3">
      <c r="A24" s="67">
        <f>IF(ISBLANK('List of Employees'!$B24),"",A23+1)</f>
        <v>21</v>
      </c>
      <c r="B24" s="68" t="str">
        <f>CONCATENATE('List of Employees'!$C24," ",'List of Employees'!$D24, " ",LEFT('List of Employees'!$E24,1),IF(ISBLANK('List of Employees'!$E24)," ","."))</f>
        <v>ALEGRE MARC JESTER D.</v>
      </c>
      <c r="C24" s="68" t="s">
        <v>660</v>
      </c>
      <c r="D24" s="68" t="s">
        <v>2367</v>
      </c>
      <c r="E24" s="68" t="s">
        <v>119</v>
      </c>
      <c r="F24" s="68" t="s">
        <v>1693</v>
      </c>
      <c r="G24" s="68" t="s">
        <v>1693</v>
      </c>
      <c r="H24" s="68" t="s">
        <v>135</v>
      </c>
      <c r="I24" s="69" t="b">
        <f>COUNTIF('List of Employees'!$B$4:$B$767,'List of Employees'!$B24)&gt;1</f>
        <v>0</v>
      </c>
    </row>
    <row r="25" spans="1:9" ht="30" hidden="1" customHeight="1" x14ac:dyDescent="0.3">
      <c r="A25" s="67">
        <f>IF(ISBLANK('List of Employees'!$B25),"",A24+1)</f>
        <v>22</v>
      </c>
      <c r="B25" s="68" t="str">
        <f>CONCATENATE('List of Employees'!$C25," ",'List of Employees'!$D25, " ",LEFT('List of Employees'!$E25,1),IF(ISBLANK('List of Employees'!$E25)," ","."))</f>
        <v>ALEGRE RENZ KARL C.</v>
      </c>
      <c r="C25" s="68" t="s">
        <v>660</v>
      </c>
      <c r="D25" s="68" t="s">
        <v>2447</v>
      </c>
      <c r="E25" s="68" t="s">
        <v>134</v>
      </c>
      <c r="F25" s="68" t="s">
        <v>1693</v>
      </c>
      <c r="G25" s="68" t="s">
        <v>1286</v>
      </c>
      <c r="H25" s="68" t="s">
        <v>2448</v>
      </c>
      <c r="I25" s="69" t="b">
        <f>COUNTIF('List of Employees'!$B$4:$B$767,'List of Employees'!$B25)&gt;1</f>
        <v>0</v>
      </c>
    </row>
    <row r="26" spans="1:9" ht="30" hidden="1" customHeight="1" x14ac:dyDescent="0.3">
      <c r="A26" s="67">
        <f>IF(ISBLANK('List of Employees'!$B26),"",A25+1)</f>
        <v>23</v>
      </c>
      <c r="B26" s="68" t="str">
        <f>CONCATENATE('List of Employees'!$C26," ",'List of Employees'!$D26, " ",LEFT('List of Employees'!$E26,1),IF(ISBLANK('List of Employees'!$E26)," ","."))</f>
        <v>ALEGRE VIVENCIO A.</v>
      </c>
      <c r="C26" s="68" t="s">
        <v>660</v>
      </c>
      <c r="D26" s="68" t="s">
        <v>661</v>
      </c>
      <c r="E26" s="68" t="s">
        <v>88</v>
      </c>
      <c r="F26" s="68" t="s">
        <v>662</v>
      </c>
      <c r="G26" s="68" t="s">
        <v>2397</v>
      </c>
      <c r="H26" s="68" t="s">
        <v>639</v>
      </c>
      <c r="I26" s="69" t="b">
        <f>COUNTIF('List of Employees'!$B$4:$B$767,'List of Employees'!$B26)&gt;1</f>
        <v>0</v>
      </c>
    </row>
    <row r="27" spans="1:9" ht="30" hidden="1" customHeight="1" x14ac:dyDescent="0.3">
      <c r="A27" s="67">
        <f>IF(ISBLANK('List of Employees'!$B27),"",A26+1)</f>
        <v>24</v>
      </c>
      <c r="B27" s="73" t="str">
        <f>CONCATENATE('List of Employees'!$C27," ",'List of Employees'!$D27, " ",LEFT('List of Employees'!$E27,1),IF(ISBLANK('List of Employees'!$E27)," ","."))</f>
        <v>MALABANAN JEFFREY R.</v>
      </c>
      <c r="C27" s="73" t="s">
        <v>86</v>
      </c>
      <c r="D27" s="73" t="s">
        <v>1360</v>
      </c>
      <c r="E27" s="73" t="s">
        <v>2654</v>
      </c>
      <c r="F27" s="73" t="s">
        <v>1693</v>
      </c>
      <c r="G27" s="73" t="s">
        <v>1693</v>
      </c>
      <c r="H27" s="73" t="s">
        <v>2655</v>
      </c>
      <c r="I27" s="69" t="b">
        <f>COUNTIF('List of Employees'!$B$4:$B$767,'List of Employees'!$B27)&gt;1</f>
        <v>0</v>
      </c>
    </row>
    <row r="28" spans="1:9" ht="30" hidden="1" customHeight="1" x14ac:dyDescent="0.3">
      <c r="A28" s="67">
        <f>IF(ISBLANK('List of Employees'!$B28),"",A27+1)</f>
        <v>25</v>
      </c>
      <c r="B28" s="68" t="str">
        <f>CONCATENATE('List of Employees'!$C28," ",'List of Employees'!$D28, " ",LEFT('List of Employees'!$E28,1),IF(ISBLANK('List of Employees'!$E28)," ","."))</f>
        <v>ALERA JEFFREY B.</v>
      </c>
      <c r="C28" s="68" t="s">
        <v>1359</v>
      </c>
      <c r="D28" s="68" t="s">
        <v>1360</v>
      </c>
      <c r="E28" s="68" t="s">
        <v>1361</v>
      </c>
      <c r="F28" s="68" t="s">
        <v>1693</v>
      </c>
      <c r="G28" s="68" t="s">
        <v>1693</v>
      </c>
      <c r="H28" s="68" t="s">
        <v>1694</v>
      </c>
      <c r="I28" s="69" t="b">
        <f>COUNTIF('List of Employees'!$B$4:$B$767,'List of Employees'!$B28)&gt;1</f>
        <v>0</v>
      </c>
    </row>
    <row r="29" spans="1:9" ht="30" hidden="1" customHeight="1" x14ac:dyDescent="0.3">
      <c r="A29" s="67">
        <f>IF(ISBLANK('List of Employees'!$B29),"",A28+1)</f>
        <v>26</v>
      </c>
      <c r="B29" s="68" t="str">
        <f>CONCATENATE('List of Employees'!$C29," ",'List of Employees'!$D29, " ",LEFT('List of Employees'!$E29,1),IF(ISBLANK('List of Employees'!$E29)," ","."))</f>
        <v>ALFEREZ JOSEPHINE R.</v>
      </c>
      <c r="C29" s="68" t="s">
        <v>813</v>
      </c>
      <c r="D29" s="68" t="s">
        <v>405</v>
      </c>
      <c r="E29" s="68" t="s">
        <v>814</v>
      </c>
      <c r="F29" s="68" t="s">
        <v>815</v>
      </c>
      <c r="G29" s="68" t="s">
        <v>2397</v>
      </c>
      <c r="H29" s="68" t="s">
        <v>135</v>
      </c>
      <c r="I29" s="69" t="b">
        <f>COUNTIF('List of Employees'!$B$4:$B$767,'List of Employees'!$B29)&gt;1</f>
        <v>0</v>
      </c>
    </row>
    <row r="30" spans="1:9" ht="30" hidden="1" customHeight="1" x14ac:dyDescent="0.3">
      <c r="A30" s="67">
        <f>IF(ISBLANK('List of Employees'!$B30),"",A29+1)</f>
        <v>27</v>
      </c>
      <c r="B30" s="68" t="str">
        <f>CONCATENATE('List of Employees'!$C30," ",'List of Employees'!$D30, " ",LEFT('List of Employees'!$E30,1),IF(ISBLANK('List of Employees'!$E30)," ","."))</f>
        <v>ALMAREZ GRACITA S.</v>
      </c>
      <c r="C30" s="68" t="s">
        <v>1362</v>
      </c>
      <c r="D30" s="68" t="s">
        <v>808</v>
      </c>
      <c r="E30" s="68" t="s">
        <v>2344</v>
      </c>
      <c r="F30" s="68" t="s">
        <v>1693</v>
      </c>
      <c r="G30" s="68" t="s">
        <v>1693</v>
      </c>
      <c r="H30" s="68" t="s">
        <v>135</v>
      </c>
      <c r="I30" s="69" t="b">
        <f>COUNTIF('List of Employees'!$B$4:$B$767,'List of Employees'!$B30)&gt;1</f>
        <v>0</v>
      </c>
    </row>
    <row r="31" spans="1:9" ht="30" hidden="1" customHeight="1" x14ac:dyDescent="0.3">
      <c r="A31" s="67">
        <f>IF(ISBLANK('List of Employees'!$B31),"",A30+1)</f>
        <v>28</v>
      </c>
      <c r="B31" s="68" t="str">
        <f>CONCATENATE('List of Employees'!$C31," ",'List of Employees'!$D31, " ",LEFT('List of Employees'!$E31,1),IF(ISBLANK('List of Employees'!$E31)," ","."))</f>
        <v>ALMAREZ MELENCIO M.</v>
      </c>
      <c r="C31" s="68" t="s">
        <v>1362</v>
      </c>
      <c r="D31" s="68" t="s">
        <v>1363</v>
      </c>
      <c r="E31" s="68" t="s">
        <v>553</v>
      </c>
      <c r="F31" s="68" t="s">
        <v>1286</v>
      </c>
      <c r="G31" s="68" t="s">
        <v>1286</v>
      </c>
      <c r="H31" s="68" t="s">
        <v>360</v>
      </c>
      <c r="I31" s="69" t="b">
        <f>COUNTIF('List of Employees'!$B$4:$B$767,'List of Employees'!$B31)&gt;1</f>
        <v>0</v>
      </c>
    </row>
    <row r="32" spans="1:9" ht="30" hidden="1" customHeight="1" x14ac:dyDescent="0.3">
      <c r="A32" s="67">
        <f>IF(ISBLANK('List of Employees'!$B32),"",A31+1)</f>
        <v>29</v>
      </c>
      <c r="B32" s="68" t="str">
        <f>CONCATENATE('List of Employees'!$C32," ",'List of Employees'!$D32, " ",LEFT('List of Employees'!$E32,1),IF(ISBLANK('List of Employees'!$E32)," ","."))</f>
        <v>ALVAREZ GRACITA S.</v>
      </c>
      <c r="C32" s="68" t="s">
        <v>807</v>
      </c>
      <c r="D32" s="68" t="s">
        <v>808</v>
      </c>
      <c r="E32" s="68" t="s">
        <v>809</v>
      </c>
      <c r="F32" s="68" t="s">
        <v>810</v>
      </c>
      <c r="G32" s="68" t="s">
        <v>2397</v>
      </c>
      <c r="H32" s="68" t="s">
        <v>135</v>
      </c>
      <c r="I32" s="69" t="b">
        <f>COUNTIF('List of Employees'!$B$4:$B$767,'List of Employees'!$B32)&gt;1</f>
        <v>0</v>
      </c>
    </row>
    <row r="33" spans="1:9" ht="30" hidden="1" customHeight="1" x14ac:dyDescent="0.3">
      <c r="A33" s="67">
        <f>IF(ISBLANK('List of Employees'!$B33),"",A32+1)</f>
        <v>30</v>
      </c>
      <c r="B33" s="68" t="str">
        <f>CONCATENATE('List of Employees'!$C33," ",'List of Employees'!$D33, " ",LEFT('List of Employees'!$E33,1),IF(ISBLANK('List of Employees'!$E33)," ","."))</f>
        <v>AMBAT JAIME L.</v>
      </c>
      <c r="C33" s="68" t="s">
        <v>615</v>
      </c>
      <c r="D33" s="68" t="s">
        <v>1364</v>
      </c>
      <c r="E33" s="68" t="s">
        <v>1365</v>
      </c>
      <c r="F33" s="68" t="s">
        <v>1286</v>
      </c>
      <c r="G33" s="68" t="s">
        <v>1286</v>
      </c>
      <c r="H33" s="68" t="s">
        <v>1695</v>
      </c>
      <c r="I33" s="69" t="b">
        <f>COUNTIF('List of Employees'!$B$4:$B$767,'List of Employees'!$B33)&gt;1</f>
        <v>0</v>
      </c>
    </row>
    <row r="34" spans="1:9" ht="30" hidden="1" customHeight="1" x14ac:dyDescent="0.3">
      <c r="A34" s="67">
        <f>IF(ISBLANK('List of Employees'!$B34),"",A33+1)</f>
        <v>31</v>
      </c>
      <c r="B34" s="68" t="str">
        <f>CONCATENATE('List of Employees'!$C34," ",'List of Employees'!$D34, " ",LEFT('List of Employees'!$E34,1),IF(ISBLANK('List of Employees'!$E34)," ","."))</f>
        <v>AMBAT MARILOU M.</v>
      </c>
      <c r="C34" s="68" t="s">
        <v>615</v>
      </c>
      <c r="D34" s="68" t="s">
        <v>616</v>
      </c>
      <c r="E34" s="68" t="s">
        <v>84</v>
      </c>
      <c r="F34" s="68" t="s">
        <v>125</v>
      </c>
      <c r="G34" s="68" t="s">
        <v>2397</v>
      </c>
      <c r="H34" s="68" t="s">
        <v>285</v>
      </c>
      <c r="I34" s="69" t="b">
        <f>COUNTIF('List of Employees'!$B$4:$B$767,'List of Employees'!$B34)&gt;1</f>
        <v>0</v>
      </c>
    </row>
    <row r="35" spans="1:9" ht="30" hidden="1" customHeight="1" x14ac:dyDescent="0.3">
      <c r="A35" s="67">
        <f>IF(ISBLANK('List of Employees'!$B35),"",A34+1)</f>
        <v>32</v>
      </c>
      <c r="B35" s="68" t="str">
        <f>CONCATENATE('List of Employees'!$C35," ",'List of Employees'!$D35, " ",LEFT('List of Employees'!$E35,1),IF(ISBLANK('List of Employees'!$E35)," ","."))</f>
        <v>AMBION DORINDA A.</v>
      </c>
      <c r="C35" s="68" t="s">
        <v>220</v>
      </c>
      <c r="D35" s="68" t="s">
        <v>221</v>
      </c>
      <c r="E35" s="68" t="s">
        <v>88</v>
      </c>
      <c r="F35" s="68" t="s">
        <v>222</v>
      </c>
      <c r="G35" s="68" t="s">
        <v>2397</v>
      </c>
      <c r="H35" s="68" t="s">
        <v>212</v>
      </c>
      <c r="I35" s="69" t="b">
        <f>COUNTIF('List of Employees'!$B$4:$B$767,'List of Employees'!$B35)&gt;1</f>
        <v>0</v>
      </c>
    </row>
    <row r="36" spans="1:9" ht="30" hidden="1" customHeight="1" x14ac:dyDescent="0.3">
      <c r="A36" s="67">
        <f>IF(ISBLANK('List of Employees'!$B36),"",A35+1)</f>
        <v>33</v>
      </c>
      <c r="B36" s="68" t="str">
        <f>CONCATENATE('List of Employees'!$C36," ",'List of Employees'!$D36, " ",LEFT('List of Employees'!$E36,1),IF(ISBLANK('List of Employees'!$E36)," ","."))</f>
        <v>AMBION HERSHEY D.</v>
      </c>
      <c r="C36" s="68" t="s">
        <v>220</v>
      </c>
      <c r="D36" s="68" t="s">
        <v>1366</v>
      </c>
      <c r="E36" s="68" t="s">
        <v>119</v>
      </c>
      <c r="F36" s="68" t="s">
        <v>1286</v>
      </c>
      <c r="G36" s="68" t="s">
        <v>1286</v>
      </c>
      <c r="H36" s="68" t="s">
        <v>135</v>
      </c>
      <c r="I36" s="69" t="b">
        <f>COUNTIF('List of Employees'!$B$4:$B$767,'List of Employees'!$B36)&gt;1</f>
        <v>0</v>
      </c>
    </row>
    <row r="37" spans="1:9" ht="30" hidden="1" customHeight="1" x14ac:dyDescent="0.3">
      <c r="A37" s="67">
        <f>IF(ISBLANK('List of Employees'!$B37),"",A36+1)</f>
        <v>34</v>
      </c>
      <c r="B37" s="68" t="str">
        <f>CONCATENATE('List of Employees'!$C37," ",'List of Employees'!$D37, " ",LEFT('List of Employees'!$E37,1),IF(ISBLANK('List of Employees'!$E37)," ","."))</f>
        <v>AMBION LAMBERTO A.</v>
      </c>
      <c r="C37" s="68" t="s">
        <v>220</v>
      </c>
      <c r="D37" s="68" t="s">
        <v>728</v>
      </c>
      <c r="E37" s="68" t="s">
        <v>88</v>
      </c>
      <c r="F37" s="68" t="s">
        <v>125</v>
      </c>
      <c r="G37" s="68" t="s">
        <v>2397</v>
      </c>
      <c r="H37" s="68" t="s">
        <v>356</v>
      </c>
      <c r="I37" s="69" t="b">
        <f>COUNTIF('List of Employees'!$B$4:$B$767,'List of Employees'!$B37)&gt;1</f>
        <v>0</v>
      </c>
    </row>
    <row r="38" spans="1:9" ht="30" hidden="1" customHeight="1" x14ac:dyDescent="0.3">
      <c r="A38" s="67">
        <f>IF(ISBLANK('List of Employees'!$B38),"",A37+1)</f>
        <v>35</v>
      </c>
      <c r="B38" s="68" t="str">
        <f>CONCATENATE('List of Employees'!$C38," ",'List of Employees'!$D38, " ",LEFT('List of Employees'!$E38,1),IF(ISBLANK('List of Employees'!$E38)," ","."))</f>
        <v>AMBION MARIETA B.</v>
      </c>
      <c r="C38" s="68" t="s">
        <v>220</v>
      </c>
      <c r="D38" s="68" t="s">
        <v>1367</v>
      </c>
      <c r="E38" s="68" t="s">
        <v>145</v>
      </c>
      <c r="F38" s="68" t="s">
        <v>1286</v>
      </c>
      <c r="G38" s="68" t="s">
        <v>1286</v>
      </c>
      <c r="H38" s="68" t="s">
        <v>288</v>
      </c>
      <c r="I38" s="69" t="b">
        <f>COUNTIF('List of Employees'!$B$4:$B$767,'List of Employees'!$B38)&gt;1</f>
        <v>0</v>
      </c>
    </row>
    <row r="39" spans="1:9" ht="30" hidden="1" customHeight="1" x14ac:dyDescent="0.3">
      <c r="A39" s="67">
        <f>IF(ISBLANK('List of Employees'!$B39),"",A38+1)</f>
        <v>36</v>
      </c>
      <c r="B39" s="68" t="str">
        <f>CONCATENATE('List of Employees'!$C39," ",'List of Employees'!$D39, " ",LEFT('List of Employees'!$E39,1),IF(ISBLANK('List of Employees'!$E39)," ","."))</f>
        <v>AMBION PRISCO G.</v>
      </c>
      <c r="C39" s="68" t="s">
        <v>220</v>
      </c>
      <c r="D39" s="68" t="s">
        <v>269</v>
      </c>
      <c r="E39" s="68" t="s">
        <v>166</v>
      </c>
      <c r="F39" s="68" t="s">
        <v>271</v>
      </c>
      <c r="G39" s="68" t="s">
        <v>2397</v>
      </c>
      <c r="H39" s="68" t="s">
        <v>270</v>
      </c>
      <c r="I39" s="69" t="b">
        <f>COUNTIF('List of Employees'!$B$4:$B$767,'List of Employees'!$B39)&gt;1</f>
        <v>0</v>
      </c>
    </row>
    <row r="40" spans="1:9" ht="30" hidden="1" customHeight="1" x14ac:dyDescent="0.3">
      <c r="A40" s="67">
        <f>IF(ISBLANK('List of Employees'!$B40),"",A39+1)</f>
        <v>37</v>
      </c>
      <c r="B40" s="68" t="str">
        <f>CONCATENATE('List of Employees'!$C40," ",'List of Employees'!$D40, " ",LEFT('List of Employees'!$E40,1),IF(ISBLANK('List of Employees'!$E40)," ","."))</f>
        <v>AMBION REYMOND A.</v>
      </c>
      <c r="C40" s="68" t="s">
        <v>220</v>
      </c>
      <c r="D40" s="68" t="s">
        <v>1269</v>
      </c>
      <c r="E40" s="68" t="s">
        <v>1270</v>
      </c>
      <c r="F40" s="68" t="s">
        <v>156</v>
      </c>
      <c r="G40" s="68" t="s">
        <v>2397</v>
      </c>
      <c r="H40" s="68" t="s">
        <v>356</v>
      </c>
      <c r="I40" s="69" t="b">
        <f>COUNTIF('List of Employees'!$B$4:$B$767,'List of Employees'!$B40)&gt;1</f>
        <v>0</v>
      </c>
    </row>
    <row r="41" spans="1:9" ht="30" hidden="1" customHeight="1" x14ac:dyDescent="0.3">
      <c r="A41" s="67">
        <f>IF(ISBLANK('List of Employees'!$B41),"",A40+1)</f>
        <v>38</v>
      </c>
      <c r="B41" s="68" t="str">
        <f>CONCATENATE('List of Employees'!$C41," ",'List of Employees'!$D41, " ",LEFT('List of Employees'!$E41,1),IF(ISBLANK('List of Employees'!$E41)," ","."))</f>
        <v>AMBONAN AVELINA A.</v>
      </c>
      <c r="C41" s="68" t="s">
        <v>255</v>
      </c>
      <c r="D41" s="68" t="s">
        <v>256</v>
      </c>
      <c r="E41" s="68" t="s">
        <v>88</v>
      </c>
      <c r="F41" s="68" t="s">
        <v>197</v>
      </c>
      <c r="G41" s="68" t="s">
        <v>2397</v>
      </c>
      <c r="H41" s="68" t="s">
        <v>259</v>
      </c>
      <c r="I41" s="69" t="b">
        <f>COUNTIF('List of Employees'!$B$4:$B$767,'List of Employees'!$B41)&gt;1</f>
        <v>0</v>
      </c>
    </row>
    <row r="42" spans="1:9" ht="30" hidden="1" customHeight="1" x14ac:dyDescent="0.3">
      <c r="A42" s="67">
        <f>IF(ISBLANK('List of Employees'!$B42),"",A41+1)</f>
        <v>39</v>
      </c>
      <c r="B42" s="68" t="str">
        <f>CONCATENATE('List of Employees'!$C42," ",'List of Employees'!$D42, " ",LEFT('List of Employees'!$E42,1),IF(ISBLANK('List of Employees'!$E42)," ","."))</f>
        <v>AMBROCIO MELODY B.</v>
      </c>
      <c r="C42" s="68" t="s">
        <v>1368</v>
      </c>
      <c r="D42" s="68" t="s">
        <v>1348</v>
      </c>
      <c r="E42" s="68" t="s">
        <v>145</v>
      </c>
      <c r="F42" s="68" t="s">
        <v>1286</v>
      </c>
      <c r="G42" s="68" t="s">
        <v>1286</v>
      </c>
      <c r="H42" s="68" t="s">
        <v>212</v>
      </c>
      <c r="I42" s="69" t="b">
        <f>COUNTIF('List of Employees'!$B$4:$B$767,'List of Employees'!$B42)&gt;1</f>
        <v>0</v>
      </c>
    </row>
    <row r="43" spans="1:9" ht="30" hidden="1" customHeight="1" x14ac:dyDescent="0.3">
      <c r="A43" s="67">
        <f>IF(ISBLANK('List of Employees'!$B43),"",A42+1)</f>
        <v>40</v>
      </c>
      <c r="B43" s="68" t="str">
        <f>CONCATENATE('List of Employees'!$C43," ",'List of Employees'!$D43, " ",LEFT('List of Employees'!$E43,1),IF(ISBLANK('List of Employees'!$E43)," ","."))</f>
        <v>AMON CLARISSA MAY M.</v>
      </c>
      <c r="C43" s="68" t="s">
        <v>1006</v>
      </c>
      <c r="D43" s="68" t="s">
        <v>1988</v>
      </c>
      <c r="E43" s="68" t="s">
        <v>1989</v>
      </c>
      <c r="F43" s="68" t="s">
        <v>1990</v>
      </c>
      <c r="G43" s="68" t="s">
        <v>2397</v>
      </c>
      <c r="H43" s="68" t="s">
        <v>356</v>
      </c>
      <c r="I43" s="69" t="b">
        <f>COUNTIF('List of Employees'!$B$4:$B$767,'List of Employees'!$B43)&gt;1</f>
        <v>0</v>
      </c>
    </row>
    <row r="44" spans="1:9" ht="30" hidden="1" customHeight="1" x14ac:dyDescent="0.3">
      <c r="A44" s="67">
        <f>IF(ISBLANK('List of Employees'!$B44),"",A43+1)</f>
        <v>41</v>
      </c>
      <c r="B44" s="68" t="str">
        <f>CONCATENATE('List of Employees'!$C44," ",'List of Employees'!$D44, " ",LEFT('List of Employees'!$E44,1),IF(ISBLANK('List of Employees'!$E44)," ","."))</f>
        <v>AMON ESTELITA S.</v>
      </c>
      <c r="C44" s="68" t="s">
        <v>1006</v>
      </c>
      <c r="D44" s="68" t="s">
        <v>420</v>
      </c>
      <c r="E44" s="68" t="s">
        <v>161</v>
      </c>
      <c r="F44" s="68" t="s">
        <v>1286</v>
      </c>
      <c r="G44" s="68" t="s">
        <v>1286</v>
      </c>
      <c r="H44" s="68" t="s">
        <v>198</v>
      </c>
      <c r="I44" s="69" t="b">
        <f>COUNTIF('List of Employees'!$B$4:$B$767,'List of Employees'!$B44)&gt;1</f>
        <v>0</v>
      </c>
    </row>
    <row r="45" spans="1:9" ht="30" hidden="1" customHeight="1" x14ac:dyDescent="0.3">
      <c r="A45" s="67">
        <f>IF(ISBLANK('List of Employees'!$B45),"",A44+1)</f>
        <v>42</v>
      </c>
      <c r="B45" s="68" t="str">
        <f>CONCATENATE('List of Employees'!$C45," ",'List of Employees'!$D45, " ",LEFT('List of Employees'!$E45,1),IF(ISBLANK('List of Employees'!$E45)," ","."))</f>
        <v>AMON RHEALYN O.</v>
      </c>
      <c r="C45" s="68" t="s">
        <v>1006</v>
      </c>
      <c r="D45" s="68" t="s">
        <v>943</v>
      </c>
      <c r="E45" s="68" t="s">
        <v>835</v>
      </c>
      <c r="F45" s="68" t="s">
        <v>944</v>
      </c>
      <c r="G45" s="68" t="s">
        <v>2397</v>
      </c>
      <c r="H45" s="68" t="s">
        <v>438</v>
      </c>
      <c r="I45" s="69" t="b">
        <f>COUNTIF('List of Employees'!$B$4:$B$767,'List of Employees'!$B45)&gt;1</f>
        <v>0</v>
      </c>
    </row>
    <row r="46" spans="1:9" ht="30" hidden="1" customHeight="1" x14ac:dyDescent="0.3">
      <c r="A46" s="67">
        <f>IF(ISBLANK('List of Employees'!$B46),"",A45+1)</f>
        <v>43</v>
      </c>
      <c r="B46" s="68" t="str">
        <f>CONCATENATE('List of Employees'!$C46," ",'List of Employees'!$D46, " ",LEFT('List of Employees'!$E46,1),IF(ISBLANK('List of Employees'!$E46)," ","."))</f>
        <v>AMORA ELISA S.</v>
      </c>
      <c r="C46" s="68" t="s">
        <v>396</v>
      </c>
      <c r="D46" s="68" t="s">
        <v>372</v>
      </c>
      <c r="E46" s="68" t="s">
        <v>161</v>
      </c>
      <c r="F46" s="68" t="s">
        <v>389</v>
      </c>
      <c r="G46" s="68" t="s">
        <v>2397</v>
      </c>
      <c r="H46" s="68" t="s">
        <v>103</v>
      </c>
      <c r="I46" s="69" t="b">
        <f>COUNTIF('List of Employees'!$B$4:$B$767,'List of Employees'!$B46)&gt;1</f>
        <v>0</v>
      </c>
    </row>
    <row r="47" spans="1:9" ht="30" hidden="1" customHeight="1" x14ac:dyDescent="0.3">
      <c r="A47" s="67">
        <f>IF(ISBLANK('List of Employees'!$B47),"",A46+1)</f>
        <v>44</v>
      </c>
      <c r="B47" s="68" t="str">
        <f>CONCATENATE('List of Employees'!$C47," ",'List of Employees'!$D47, " ",LEFT('List of Employees'!$E47,1),IF(ISBLANK('List of Employees'!$E47)," ","."))</f>
        <v>AMPARO JOY J.</v>
      </c>
      <c r="C47" s="68" t="s">
        <v>891</v>
      </c>
      <c r="D47" s="68" t="s">
        <v>892</v>
      </c>
      <c r="E47" s="68" t="s">
        <v>1968</v>
      </c>
      <c r="F47" s="68" t="s">
        <v>96</v>
      </c>
      <c r="G47" s="68" t="s">
        <v>2397</v>
      </c>
      <c r="H47" s="68" t="s">
        <v>97</v>
      </c>
      <c r="I47" s="69" t="b">
        <f>COUNTIF('List of Employees'!$B$4:$B$767,'List of Employees'!$B47)&gt;1</f>
        <v>0</v>
      </c>
    </row>
    <row r="48" spans="1:9" ht="30" hidden="1" customHeight="1" x14ac:dyDescent="0.3">
      <c r="A48" s="67">
        <f>IF(ISBLANK('List of Employees'!$B48),"",A47+1)</f>
        <v>45</v>
      </c>
      <c r="B48" s="68" t="str">
        <f>CONCATENATE('List of Employees'!$C48," ",'List of Employees'!$D48, " ",LEFT('List of Employees'!$E48,1),IF(ISBLANK('List of Employees'!$E48)," ","."))</f>
        <v>AMULONG ADLYC JOHN P.</v>
      </c>
      <c r="C48" s="68" t="s">
        <v>1369</v>
      </c>
      <c r="D48" s="68" t="s">
        <v>2393</v>
      </c>
      <c r="E48" s="68" t="s">
        <v>124</v>
      </c>
      <c r="F48" s="68" t="s">
        <v>1693</v>
      </c>
      <c r="G48" s="68" t="s">
        <v>1693</v>
      </c>
      <c r="H48" s="68" t="s">
        <v>589</v>
      </c>
      <c r="I48" s="69" t="b">
        <f>COUNTIF('List of Employees'!$B$4:$B$767,'List of Employees'!$B48)&gt;1</f>
        <v>0</v>
      </c>
    </row>
    <row r="49" spans="1:9" ht="30" hidden="1" customHeight="1" x14ac:dyDescent="0.3">
      <c r="A49" s="67">
        <f>IF(ISBLANK('List of Employees'!$B49),"",A48+1)</f>
        <v>46</v>
      </c>
      <c r="B49" s="68" t="str">
        <f>CONCATENATE('List of Employees'!$C49," ",'List of Employees'!$D49, " ",LEFT('List of Employees'!$E49,1),IF(ISBLANK('List of Employees'!$E49)," ","."))</f>
        <v>AMULONG GERONIMO M.</v>
      </c>
      <c r="C49" s="68" t="s">
        <v>1369</v>
      </c>
      <c r="D49" s="68" t="s">
        <v>1370</v>
      </c>
      <c r="E49" s="68" t="s">
        <v>1371</v>
      </c>
      <c r="F49" s="68" t="s">
        <v>1286</v>
      </c>
      <c r="G49" s="68" t="s">
        <v>1286</v>
      </c>
      <c r="H49" s="68" t="s">
        <v>1696</v>
      </c>
      <c r="I49" s="69" t="b">
        <f>COUNTIF('List of Employees'!$B$4:$B$767,'List of Employees'!$B49)&gt;1</f>
        <v>0</v>
      </c>
    </row>
    <row r="50" spans="1:9" ht="30" hidden="1" customHeight="1" x14ac:dyDescent="0.3">
      <c r="A50" s="67">
        <f>IF(ISBLANK('List of Employees'!$B50),"",A49+1)</f>
        <v>47</v>
      </c>
      <c r="B50" s="68" t="str">
        <f>CONCATENATE('List of Employees'!$C50," ",'List of Employees'!$D50, " ",LEFT('List of Employees'!$E50,1),IF(ISBLANK('List of Employees'!$E50)," ","."))</f>
        <v xml:space="preserve">AMULONG JAY R  </v>
      </c>
      <c r="C50" s="68" t="s">
        <v>1369</v>
      </c>
      <c r="D50" s="68" t="s">
        <v>2061</v>
      </c>
      <c r="E50" s="68"/>
      <c r="F50" s="68" t="s">
        <v>1693</v>
      </c>
      <c r="G50" s="68" t="s">
        <v>1693</v>
      </c>
      <c r="H50" s="68" t="s">
        <v>2031</v>
      </c>
      <c r="I50" s="69" t="b">
        <f>COUNTIF('List of Employees'!$B$4:$B$767,'List of Employees'!$B50)&gt;1</f>
        <v>0</v>
      </c>
    </row>
    <row r="51" spans="1:9" ht="30" hidden="1" customHeight="1" x14ac:dyDescent="0.3">
      <c r="A51" s="67">
        <f>IF(ISBLANK('List of Employees'!$B51),"",A50+1)</f>
        <v>48</v>
      </c>
      <c r="B51" s="68" t="str">
        <f>CONCATENATE('List of Employees'!$C51," ",'List of Employees'!$D51, " ",LEFT('List of Employees'!$E51,1),IF(ISBLANK('List of Employees'!$E51)," ","."))</f>
        <v>ANACAY ABNER M.</v>
      </c>
      <c r="C51" s="68" t="s">
        <v>509</v>
      </c>
      <c r="D51" s="68" t="s">
        <v>958</v>
      </c>
      <c r="E51" s="68" t="s">
        <v>959</v>
      </c>
      <c r="F51" s="68" t="s">
        <v>454</v>
      </c>
      <c r="G51" s="68" t="s">
        <v>2397</v>
      </c>
      <c r="H51" s="68" t="s">
        <v>462</v>
      </c>
      <c r="I51" s="69" t="b">
        <f>COUNTIF('List of Employees'!$B$4:$B$767,'List of Employees'!$B51)&gt;1</f>
        <v>0</v>
      </c>
    </row>
    <row r="52" spans="1:9" ht="30" hidden="1" customHeight="1" x14ac:dyDescent="0.3">
      <c r="A52" s="67">
        <f>IF(ISBLANK('List of Employees'!$B52),"",A51+1)</f>
        <v>49</v>
      </c>
      <c r="B52" s="68" t="str">
        <f>CONCATENATE('List of Employees'!$C52," ",'List of Employees'!$D52, " ",LEFT('List of Employees'!$E52,1),IF(ISBLANK('List of Employees'!$E52)," ","."))</f>
        <v>ANACAY ANICETA P.</v>
      </c>
      <c r="C52" s="68" t="s">
        <v>509</v>
      </c>
      <c r="D52" s="68" t="s">
        <v>545</v>
      </c>
      <c r="E52" s="68" t="s">
        <v>124</v>
      </c>
      <c r="F52" s="68" t="s">
        <v>1978</v>
      </c>
      <c r="G52" s="68" t="s">
        <v>2397</v>
      </c>
      <c r="H52" s="68" t="s">
        <v>198</v>
      </c>
      <c r="I52" s="69" t="b">
        <f>COUNTIF('List of Employees'!$B$4:$B$767,'List of Employees'!$B52)&gt;1</f>
        <v>0</v>
      </c>
    </row>
    <row r="53" spans="1:9" ht="30" hidden="1" customHeight="1" x14ac:dyDescent="0.3">
      <c r="A53" s="67">
        <f>IF(ISBLANK('List of Employees'!$B53),"",A52+1)</f>
        <v>50</v>
      </c>
      <c r="B53" s="68" t="str">
        <f>CONCATENATE('List of Employees'!$C53," ",'List of Employees'!$D53, " ",LEFT('List of Employees'!$E53,1),IF(ISBLANK('List of Employees'!$E53)," ","."))</f>
        <v>ANACAY LEVIE B.</v>
      </c>
      <c r="C53" s="68" t="s">
        <v>509</v>
      </c>
      <c r="D53" s="68" t="s">
        <v>510</v>
      </c>
      <c r="E53" s="68" t="s">
        <v>341</v>
      </c>
      <c r="F53" s="68" t="s">
        <v>511</v>
      </c>
      <c r="G53" s="68" t="s">
        <v>2397</v>
      </c>
      <c r="H53" s="68" t="s">
        <v>438</v>
      </c>
      <c r="I53" s="69" t="b">
        <f>COUNTIF('List of Employees'!$B$4:$B$767,'List of Employees'!$B53)&gt;1</f>
        <v>0</v>
      </c>
    </row>
    <row r="54" spans="1:9" ht="30" hidden="1" customHeight="1" x14ac:dyDescent="0.3">
      <c r="A54" s="67">
        <f>IF(ISBLANK('List of Employees'!$B54),"",A53+1)</f>
        <v>51</v>
      </c>
      <c r="B54" s="68" t="str">
        <f>CONCATENATE('List of Employees'!$C54," ",'List of Employees'!$D54, " ",LEFT('List of Employees'!$E54,1),IF(ISBLANK('List of Employees'!$E54)," ","."))</f>
        <v>ANACAY RICHARD B.</v>
      </c>
      <c r="C54" s="68" t="s">
        <v>509</v>
      </c>
      <c r="D54" s="68" t="s">
        <v>1372</v>
      </c>
      <c r="E54" s="68" t="s">
        <v>1373</v>
      </c>
      <c r="F54" s="68" t="s">
        <v>1286</v>
      </c>
      <c r="G54" s="68" t="s">
        <v>1286</v>
      </c>
      <c r="H54" s="68" t="s">
        <v>97</v>
      </c>
      <c r="I54" s="69" t="b">
        <f>COUNTIF('List of Employees'!$B$4:$B$767,'List of Employees'!$B54)&gt;1</f>
        <v>0</v>
      </c>
    </row>
    <row r="55" spans="1:9" ht="30" hidden="1" customHeight="1" x14ac:dyDescent="0.3">
      <c r="A55" s="67">
        <f>IF(ISBLANK('List of Employees'!$B55),"",A54+1)</f>
        <v>52</v>
      </c>
      <c r="B55" s="68" t="str">
        <f>CONCATENATE('List of Employees'!$C55," ",'List of Employees'!$D55, " ",LEFT('List of Employees'!$E55,1),IF(ISBLANK('List of Employees'!$E55)," ","."))</f>
        <v>ANARNA CRISTINA F.</v>
      </c>
      <c r="C55" s="68" t="s">
        <v>672</v>
      </c>
      <c r="D55" s="68" t="s">
        <v>428</v>
      </c>
      <c r="E55" s="68" t="s">
        <v>236</v>
      </c>
      <c r="F55" s="68" t="s">
        <v>197</v>
      </c>
      <c r="G55" s="68" t="s">
        <v>2397</v>
      </c>
      <c r="H55" s="68" t="s">
        <v>198</v>
      </c>
      <c r="I55" s="69" t="b">
        <f>COUNTIF('List of Employees'!$B$4:$B$767,'List of Employees'!$B55)&gt;1</f>
        <v>0</v>
      </c>
    </row>
    <row r="56" spans="1:9" ht="30" hidden="1" customHeight="1" x14ac:dyDescent="0.3">
      <c r="A56" s="67">
        <f>IF(ISBLANK('List of Employees'!$B56),"",A55+1)</f>
        <v>53</v>
      </c>
      <c r="B56" s="68" t="str">
        <f>CONCATENATE('List of Employees'!$C56," ",'List of Employees'!$D56, " ",LEFT('List of Employees'!$E56,1),IF(ISBLANK('List of Employees'!$E56)," ","."))</f>
        <v>ANCIRO DANILO T.</v>
      </c>
      <c r="C56" s="68" t="s">
        <v>2501</v>
      </c>
      <c r="D56" s="68" t="s">
        <v>305</v>
      </c>
      <c r="E56" s="68" t="s">
        <v>2502</v>
      </c>
      <c r="F56" s="68" t="s">
        <v>197</v>
      </c>
      <c r="G56" s="68" t="s">
        <v>2397</v>
      </c>
      <c r="H56" s="68" t="s">
        <v>971</v>
      </c>
      <c r="I56" s="69" t="b">
        <f>COUNTIF('List of Employees'!$B$4:$B$767,'List of Employees'!$B56)&gt;1</f>
        <v>0</v>
      </c>
    </row>
    <row r="57" spans="1:9" ht="30" hidden="1" customHeight="1" x14ac:dyDescent="0.3">
      <c r="A57" s="67">
        <f>IF(ISBLANK('List of Employees'!$B57),"",A56+1)</f>
        <v>54</v>
      </c>
      <c r="B57" s="68" t="str">
        <f>CONCATENATE('List of Employees'!$C57," ",'List of Employees'!$D57, " ",LEFT('List of Employees'!$E57,1),IF(ISBLANK('List of Employees'!$E57)," ","."))</f>
        <v>ANDAG ALEX C.</v>
      </c>
      <c r="C57" s="68" t="s">
        <v>2187</v>
      </c>
      <c r="D57" s="68" t="s">
        <v>1374</v>
      </c>
      <c r="E57" s="68" t="s">
        <v>134</v>
      </c>
      <c r="F57" s="68" t="s">
        <v>1286</v>
      </c>
      <c r="G57" s="68" t="s">
        <v>1286</v>
      </c>
      <c r="H57" s="68" t="s">
        <v>288</v>
      </c>
      <c r="I57" s="69" t="b">
        <f>COUNTIF('List of Employees'!$B$4:$B$767,'List of Employees'!$B57)&gt;1</f>
        <v>0</v>
      </c>
    </row>
    <row r="58" spans="1:9" ht="30" hidden="1" customHeight="1" x14ac:dyDescent="0.3">
      <c r="A58" s="67">
        <f>IF(ISBLANK('List of Employees'!$B58),"",A57+1)</f>
        <v>55</v>
      </c>
      <c r="B58" s="68" t="str">
        <f>CONCATENATE('List of Employees'!$C58," ",'List of Employees'!$D58, " ",LEFT('List of Employees'!$E58,1),IF(ISBLANK('List of Employees'!$E58)," ","."))</f>
        <v>ANGCAYA ANA B.</v>
      </c>
      <c r="C58" s="68" t="s">
        <v>283</v>
      </c>
      <c r="D58" s="68" t="s">
        <v>873</v>
      </c>
      <c r="E58" s="68" t="s">
        <v>874</v>
      </c>
      <c r="F58" s="68" t="s">
        <v>197</v>
      </c>
      <c r="G58" s="68" t="s">
        <v>2397</v>
      </c>
      <c r="H58" s="68" t="s">
        <v>208</v>
      </c>
      <c r="I58" s="69" t="b">
        <f>COUNTIF('List of Employees'!$B$4:$B$767,'List of Employees'!$B58)&gt;1</f>
        <v>0</v>
      </c>
    </row>
    <row r="59" spans="1:9" ht="30" hidden="1" customHeight="1" x14ac:dyDescent="0.3">
      <c r="A59" s="67">
        <f>IF(ISBLANK('List of Employees'!$B59),"",A58+1)</f>
        <v>56</v>
      </c>
      <c r="B59" s="68" t="str">
        <f>CONCATENATE('List of Employees'!$C59," ",'List of Employees'!$D59, " ",LEFT('List of Employees'!$E59,1),IF(ISBLANK('List of Employees'!$E59)," ","."))</f>
        <v>ANGCAYA FRANCIS A.</v>
      </c>
      <c r="C59" s="68" t="s">
        <v>283</v>
      </c>
      <c r="D59" s="68" t="s">
        <v>599</v>
      </c>
      <c r="E59" s="68" t="s">
        <v>88</v>
      </c>
      <c r="F59" s="68" t="s">
        <v>197</v>
      </c>
      <c r="G59" s="68" t="s">
        <v>2397</v>
      </c>
      <c r="H59" s="68" t="s">
        <v>589</v>
      </c>
      <c r="I59" s="69" t="b">
        <f>COUNTIF('List of Employees'!$B$4:$B$767,'List of Employees'!$B59)&gt;1</f>
        <v>0</v>
      </c>
    </row>
    <row r="60" spans="1:9" ht="30" hidden="1" customHeight="1" x14ac:dyDescent="0.3">
      <c r="A60" s="67">
        <f>IF(ISBLANK('List of Employees'!$B60),"",A59+1)</f>
        <v>57</v>
      </c>
      <c r="B60" s="68" t="str">
        <f>CONCATENATE('List of Employees'!$C60," ",'List of Employees'!$D60, " ",LEFT('List of Employees'!$E60,1),IF(ISBLANK('List of Employees'!$E60)," ","."))</f>
        <v>ANGCAYA INOCENCIO M.</v>
      </c>
      <c r="C60" s="68" t="s">
        <v>283</v>
      </c>
      <c r="D60" s="68" t="s">
        <v>1960</v>
      </c>
      <c r="E60" s="68" t="s">
        <v>86</v>
      </c>
      <c r="F60" s="68" t="s">
        <v>1286</v>
      </c>
      <c r="G60" s="68" t="s">
        <v>1286</v>
      </c>
      <c r="H60" s="68" t="s">
        <v>971</v>
      </c>
      <c r="I60" s="69" t="b">
        <f>COUNTIF('List of Employees'!$B$4:$B$767,'List of Employees'!$B60)&gt;1</f>
        <v>0</v>
      </c>
    </row>
    <row r="61" spans="1:9" ht="30" hidden="1" customHeight="1" x14ac:dyDescent="0.3">
      <c r="A61" s="67">
        <f>IF(ISBLANK('List of Employees'!$B61),"",A60+1)</f>
        <v>58</v>
      </c>
      <c r="B61" s="68" t="str">
        <f>CONCATENATE('List of Employees'!$C61," ",'List of Employees'!$D61, " ",LEFT('List of Employees'!$E61,1),IF(ISBLANK('List of Employees'!$E61)," ","."))</f>
        <v>ANGCAYA IRENE V.</v>
      </c>
      <c r="C61" s="68" t="s">
        <v>283</v>
      </c>
      <c r="D61" s="68" t="s">
        <v>1375</v>
      </c>
      <c r="E61" s="68" t="s">
        <v>344</v>
      </c>
      <c r="F61" s="68" t="s">
        <v>1286</v>
      </c>
      <c r="G61" s="68" t="s">
        <v>1286</v>
      </c>
      <c r="H61" s="68" t="s">
        <v>1694</v>
      </c>
      <c r="I61" s="69" t="b">
        <f>COUNTIF('List of Employees'!$B$4:$B$767,'List of Employees'!$B61)&gt;1</f>
        <v>0</v>
      </c>
    </row>
    <row r="62" spans="1:9" ht="30" hidden="1" customHeight="1" x14ac:dyDescent="0.3">
      <c r="A62" s="67">
        <f>IF(ISBLANK('List of Employees'!$B62),"",A61+1)</f>
        <v>59</v>
      </c>
      <c r="B62" s="68" t="str">
        <f>CONCATENATE('List of Employees'!$C62," ",'List of Employees'!$D62, " ",LEFT('List of Employees'!$E62,1),IF(ISBLANK('List of Employees'!$E62)," ","."))</f>
        <v>ANGCAYA IRENEO A.</v>
      </c>
      <c r="C62" s="68" t="s">
        <v>283</v>
      </c>
      <c r="D62" s="68" t="s">
        <v>284</v>
      </c>
      <c r="E62" s="68" t="s">
        <v>509</v>
      </c>
      <c r="F62" s="68" t="s">
        <v>197</v>
      </c>
      <c r="G62" s="68" t="s">
        <v>2397</v>
      </c>
      <c r="H62" s="68" t="s">
        <v>285</v>
      </c>
      <c r="I62" s="69" t="b">
        <f>COUNTIF('List of Employees'!$B$4:$B$767,'List of Employees'!$B62)&gt;1</f>
        <v>0</v>
      </c>
    </row>
    <row r="63" spans="1:9" ht="30" hidden="1" customHeight="1" x14ac:dyDescent="0.3">
      <c r="A63" s="67">
        <f>IF(ISBLANK('List of Employees'!$B63),"",A62+1)</f>
        <v>60</v>
      </c>
      <c r="B63" s="68" t="str">
        <f>CONCATENATE('List of Employees'!$C63," ",'List of Employees'!$D63, " ",LEFT('List of Employees'!$E63,1),IF(ISBLANK('List of Employees'!$E63)," ","."))</f>
        <v>ANGCAYA JENIFFER L.</v>
      </c>
      <c r="C63" s="68" t="s">
        <v>283</v>
      </c>
      <c r="D63" s="68" t="s">
        <v>2064</v>
      </c>
      <c r="E63" s="68" t="s">
        <v>226</v>
      </c>
      <c r="F63" s="68" t="s">
        <v>1286</v>
      </c>
      <c r="G63" s="68" t="s">
        <v>1286</v>
      </c>
      <c r="H63" s="68" t="s">
        <v>141</v>
      </c>
      <c r="I63" s="69" t="b">
        <f>COUNTIF('List of Employees'!$B$4:$B$767,'List of Employees'!$B63)&gt;1</f>
        <v>0</v>
      </c>
    </row>
    <row r="64" spans="1:9" ht="30" hidden="1" customHeight="1" x14ac:dyDescent="0.3">
      <c r="A64" s="67">
        <f>IF(ISBLANK('List of Employees'!$B64),"",A63+1)</f>
        <v>61</v>
      </c>
      <c r="B64" s="68" t="str">
        <f>CONCATENATE('List of Employees'!$C64," ",'List of Employees'!$D64, " ",LEFT('List of Employees'!$E64,1),IF(ISBLANK('List of Employees'!$E64)," ","."))</f>
        <v>ANGCAYA JENNY ROSE S.</v>
      </c>
      <c r="C64" s="68" t="s">
        <v>283</v>
      </c>
      <c r="D64" s="68" t="s">
        <v>1376</v>
      </c>
      <c r="E64" s="68" t="s">
        <v>161</v>
      </c>
      <c r="F64" s="68" t="s">
        <v>1286</v>
      </c>
      <c r="G64" s="68" t="s">
        <v>1286</v>
      </c>
      <c r="H64" s="68" t="s">
        <v>1697</v>
      </c>
      <c r="I64" s="69" t="b">
        <f>COUNTIF('List of Employees'!$B$4:$B$767,'List of Employees'!$B64)&gt;1</f>
        <v>0</v>
      </c>
    </row>
    <row r="65" spans="1:9" ht="30" hidden="1" customHeight="1" x14ac:dyDescent="0.3">
      <c r="A65" s="67">
        <f>IF(ISBLANK('List of Employees'!$B65),"",A64+1)</f>
        <v>62</v>
      </c>
      <c r="B65" s="68" t="str">
        <f>CONCATENATE('List of Employees'!$C65," ",'List of Employees'!$D65, " ",LEFT('List of Employees'!$E65,1),IF(ISBLANK('List of Employees'!$E65)," ","."))</f>
        <v>ANGCAYA JOHN V.</v>
      </c>
      <c r="C65" s="68" t="s">
        <v>283</v>
      </c>
      <c r="D65" s="68" t="s">
        <v>855</v>
      </c>
      <c r="E65" s="68" t="s">
        <v>856</v>
      </c>
      <c r="F65" s="68" t="s">
        <v>197</v>
      </c>
      <c r="G65" s="68" t="s">
        <v>2397</v>
      </c>
      <c r="H65" s="68" t="s">
        <v>438</v>
      </c>
      <c r="I65" s="69" t="b">
        <f>COUNTIF('List of Employees'!$B$4:$B$767,'List of Employees'!$B65)&gt;1</f>
        <v>0</v>
      </c>
    </row>
    <row r="66" spans="1:9" ht="30" hidden="1" customHeight="1" x14ac:dyDescent="0.3">
      <c r="A66" s="67">
        <f>IF(ISBLANK('List of Employees'!$B66),"",A65+1)</f>
        <v>63</v>
      </c>
      <c r="B66" s="68" t="str">
        <f>CONCATENATE('List of Employees'!$C66," ",'List of Employees'!$D66, " ",LEFT('List of Employees'!$E66,1),IF(ISBLANK('List of Employees'!$E66)," ","."))</f>
        <v>ANGCAYA JUANITO A.</v>
      </c>
      <c r="C66" s="68" t="s">
        <v>283</v>
      </c>
      <c r="D66" s="68" t="s">
        <v>547</v>
      </c>
      <c r="E66" s="68" t="s">
        <v>88</v>
      </c>
      <c r="F66" s="68" t="s">
        <v>691</v>
      </c>
      <c r="G66" s="68" t="s">
        <v>2397</v>
      </c>
      <c r="H66" s="68" t="s">
        <v>198</v>
      </c>
      <c r="I66" s="69" t="b">
        <f>COUNTIF('List of Employees'!$B$4:$B$767,'List of Employees'!$B66)&gt;1</f>
        <v>0</v>
      </c>
    </row>
    <row r="67" spans="1:9" ht="30" hidden="1" customHeight="1" x14ac:dyDescent="0.3">
      <c r="A67" s="67">
        <f>IF(ISBLANK('List of Employees'!$B67),"",A66+1)</f>
        <v>64</v>
      </c>
      <c r="B67" s="68" t="str">
        <f>CONCATENATE('List of Employees'!$C67," ",'List of Employees'!$D67, " ",LEFT('List of Employees'!$E67,1),IF(ISBLANK('List of Employees'!$E67)," ","."))</f>
        <v>ANGCAYA MARIAN J.</v>
      </c>
      <c r="C67" s="68" t="s">
        <v>283</v>
      </c>
      <c r="D67" s="68" t="s">
        <v>2621</v>
      </c>
      <c r="E67" s="68" t="s">
        <v>192</v>
      </c>
      <c r="F67" s="68" t="s">
        <v>1693</v>
      </c>
      <c r="G67" s="68" t="s">
        <v>1693</v>
      </c>
      <c r="H67" s="68" t="s">
        <v>2622</v>
      </c>
      <c r="I67" s="69" t="b">
        <f>COUNTIF('List of Employees'!$B$4:$B$767,'List of Employees'!$B67)&gt;1</f>
        <v>0</v>
      </c>
    </row>
    <row r="68" spans="1:9" ht="30" hidden="1" customHeight="1" x14ac:dyDescent="0.3">
      <c r="A68" s="67">
        <f>IF(ISBLANK('List of Employees'!$B68),"",A67+1)</f>
        <v>65</v>
      </c>
      <c r="B68" s="68" t="str">
        <f>CONCATENATE('List of Employees'!$C68," ",'List of Employees'!$D68, " ",LEFT('List of Employees'!$E68,1),IF(ISBLANK('List of Employees'!$E68)," ","."))</f>
        <v>ANGCAYA MARK ZYRONE M.</v>
      </c>
      <c r="C68" s="68" t="s">
        <v>283</v>
      </c>
      <c r="D68" s="68" t="s">
        <v>2045</v>
      </c>
      <c r="E68" s="68" t="s">
        <v>84</v>
      </c>
      <c r="F68" s="68" t="s">
        <v>1693</v>
      </c>
      <c r="G68" s="68" t="s">
        <v>1693</v>
      </c>
      <c r="H68" s="68" t="s">
        <v>1696</v>
      </c>
      <c r="I68" s="69" t="b">
        <f>COUNTIF('List of Employees'!$B$4:$B$767,'List of Employees'!$B68)&gt;1</f>
        <v>0</v>
      </c>
    </row>
    <row r="69" spans="1:9" ht="30" hidden="1" customHeight="1" x14ac:dyDescent="0.3">
      <c r="A69" s="67">
        <f>IF(ISBLANK('List of Employees'!$B69),"",A68+1)</f>
        <v>66</v>
      </c>
      <c r="B69" s="68" t="str">
        <f>CONCATENATE('List of Employees'!$C69," ",'List of Employees'!$D69, " ",LEFT('List of Employees'!$E69,1),IF(ISBLANK('List of Employees'!$E69)," ","."))</f>
        <v>ANGCAYA MARLON J.</v>
      </c>
      <c r="C69" s="68" t="s">
        <v>283</v>
      </c>
      <c r="D69" s="68" t="s">
        <v>548</v>
      </c>
      <c r="E69" s="68" t="s">
        <v>192</v>
      </c>
      <c r="F69" s="68" t="s">
        <v>197</v>
      </c>
      <c r="G69" s="68" t="s">
        <v>2397</v>
      </c>
      <c r="H69" s="68" t="s">
        <v>285</v>
      </c>
      <c r="I69" s="69" t="b">
        <f>COUNTIF('List of Employees'!$B$4:$B$767,'List of Employees'!$B69)&gt;1</f>
        <v>0</v>
      </c>
    </row>
    <row r="70" spans="1:9" ht="30" hidden="1" customHeight="1" x14ac:dyDescent="0.3">
      <c r="A70" s="67">
        <f>IF(ISBLANK('List of Employees'!$B70),"",A69+1)</f>
        <v>67</v>
      </c>
      <c r="B70" s="68" t="str">
        <f>CONCATENATE('List of Employees'!$C70," ",'List of Employees'!$D70, " ",LEFT('List of Employees'!$E70,1),IF(ISBLANK('List of Employees'!$E70)," ","."))</f>
        <v>ANGCAYA OFELIA G.</v>
      </c>
      <c r="C70" s="68" t="s">
        <v>283</v>
      </c>
      <c r="D70" s="68" t="s">
        <v>196</v>
      </c>
      <c r="E70" s="68" t="s">
        <v>166</v>
      </c>
      <c r="F70" s="68" t="s">
        <v>653</v>
      </c>
      <c r="G70" s="68" t="s">
        <v>2397</v>
      </c>
      <c r="H70" s="68" t="s">
        <v>462</v>
      </c>
      <c r="I70" s="69" t="b">
        <f>COUNTIF('List of Employees'!$B$4:$B$767,'List of Employees'!$B70)&gt;1</f>
        <v>0</v>
      </c>
    </row>
    <row r="71" spans="1:9" ht="30" hidden="1" customHeight="1" x14ac:dyDescent="0.3">
      <c r="A71" s="67">
        <f>IF(ISBLANK('List of Employees'!$B71),"",A70+1)</f>
        <v>68</v>
      </c>
      <c r="B71" s="68" t="str">
        <f>CONCATENATE('List of Employees'!$C71," ",'List of Employees'!$D71, " ",LEFT('List of Employees'!$E71,1),IF(ISBLANK('List of Employees'!$E71)," ","."))</f>
        <v>ANGCAYA RESTIE A.</v>
      </c>
      <c r="C71" s="68" t="s">
        <v>283</v>
      </c>
      <c r="D71" s="68" t="s">
        <v>2470</v>
      </c>
      <c r="E71" s="68" t="s">
        <v>1369</v>
      </c>
      <c r="F71" s="68" t="s">
        <v>2039</v>
      </c>
      <c r="G71" s="68" t="s">
        <v>1286</v>
      </c>
      <c r="H71" s="68" t="s">
        <v>141</v>
      </c>
      <c r="I71" s="69" t="b">
        <f>COUNTIF('List of Employees'!$B$4:$B$767,'List of Employees'!$B71)&gt;1</f>
        <v>0</v>
      </c>
    </row>
    <row r="72" spans="1:9" ht="30" hidden="1" customHeight="1" x14ac:dyDescent="0.3">
      <c r="A72" s="67">
        <f>IF(ISBLANK('List of Employees'!$B72),"",A71+1)</f>
        <v>69</v>
      </c>
      <c r="B72" s="68" t="str">
        <f>CONCATENATE('List of Employees'!$C72," ",'List of Employees'!$D72, " ",LEFT('List of Employees'!$E72,1),IF(ISBLANK('List of Employees'!$E72)," ","."))</f>
        <v>ANGCAYA RUFINA P.</v>
      </c>
      <c r="C72" s="68" t="s">
        <v>283</v>
      </c>
      <c r="D72" s="68" t="s">
        <v>539</v>
      </c>
      <c r="E72" s="68" t="s">
        <v>124</v>
      </c>
      <c r="F72" s="68" t="s">
        <v>197</v>
      </c>
      <c r="G72" s="68" t="s">
        <v>2397</v>
      </c>
      <c r="H72" s="68" t="s">
        <v>536</v>
      </c>
      <c r="I72" s="69" t="b">
        <f>COUNTIF('List of Employees'!$B$4:$B$767,'List of Employees'!$B72)&gt;1</f>
        <v>0</v>
      </c>
    </row>
    <row r="73" spans="1:9" ht="30" hidden="1" customHeight="1" x14ac:dyDescent="0.3">
      <c r="A73" s="67">
        <f>IF(ISBLANK('List of Employees'!$B73),"",A72+1)</f>
        <v>70</v>
      </c>
      <c r="B73" s="68" t="str">
        <f>CONCATENATE('List of Employees'!$C73," ",'List of Employees'!$D73, " ",LEFT('List of Employees'!$E73,1),IF(ISBLANK('List of Employees'!$E73)," ","."))</f>
        <v>ANGELES ANNABEL D.</v>
      </c>
      <c r="C73" s="68" t="s">
        <v>1377</v>
      </c>
      <c r="D73" s="68" t="s">
        <v>1378</v>
      </c>
      <c r="E73" s="68" t="s">
        <v>168</v>
      </c>
      <c r="F73" s="68" t="s">
        <v>1286</v>
      </c>
      <c r="G73" s="68" t="s">
        <v>1286</v>
      </c>
      <c r="H73" s="68"/>
      <c r="I73" s="69" t="b">
        <f>COUNTIF('List of Employees'!$B$4:$B$767,'List of Employees'!$B73)&gt;1</f>
        <v>0</v>
      </c>
    </row>
    <row r="74" spans="1:9" ht="30" hidden="1" customHeight="1" x14ac:dyDescent="0.3">
      <c r="A74" s="67">
        <f>IF(ISBLANK('List of Employees'!$B74),"",A73+1)</f>
        <v>71</v>
      </c>
      <c r="B74" s="68" t="str">
        <f>CONCATENATE('List of Employees'!$C74," ",'List of Employees'!$D74, " ",LEFT('List of Employees'!$E74,1),IF(ISBLANK('List of Employees'!$E74)," ","."))</f>
        <v>ANTIENZA VENUS R.</v>
      </c>
      <c r="C74" s="68" t="s">
        <v>1379</v>
      </c>
      <c r="D74" s="68" t="s">
        <v>1380</v>
      </c>
      <c r="E74" s="68" t="s">
        <v>329</v>
      </c>
      <c r="F74" s="68" t="s">
        <v>1286</v>
      </c>
      <c r="G74" s="68" t="s">
        <v>1286</v>
      </c>
      <c r="H74" s="68" t="s">
        <v>288</v>
      </c>
      <c r="I74" s="69" t="b">
        <f>COUNTIF('List of Employees'!$B$4:$B$767,'List of Employees'!$B74)&gt;1</f>
        <v>0</v>
      </c>
    </row>
    <row r="75" spans="1:9" ht="30" hidden="1" customHeight="1" x14ac:dyDescent="0.3">
      <c r="A75" s="67">
        <f>IF(ISBLANK('List of Employees'!$B75),"",A74+1)</f>
        <v>72</v>
      </c>
      <c r="B75" s="68" t="str">
        <f>CONCATENATE('List of Employees'!$C75," ",'List of Employees'!$D75, " ",LEFT('List of Employees'!$E75,1),IF(ISBLANK('List of Employees'!$E75)," ","."))</f>
        <v>AQUINO PACITA ROSARIO Z.</v>
      </c>
      <c r="C75" s="68" t="s">
        <v>880</v>
      </c>
      <c r="D75" s="68" t="s">
        <v>881</v>
      </c>
      <c r="E75" s="68" t="s">
        <v>882</v>
      </c>
      <c r="F75" s="68" t="s">
        <v>883</v>
      </c>
      <c r="G75" s="68" t="s">
        <v>2397</v>
      </c>
      <c r="H75" s="68" t="s">
        <v>208</v>
      </c>
      <c r="I75" s="69" t="b">
        <f>COUNTIF('List of Employees'!$B$4:$B$767,'List of Employees'!$B75)&gt;1</f>
        <v>0</v>
      </c>
    </row>
    <row r="76" spans="1:9" ht="30" hidden="1" customHeight="1" x14ac:dyDescent="0.3">
      <c r="A76" s="67">
        <f>IF(ISBLANK('List of Employees'!$B76),"",A75+1)</f>
        <v>73</v>
      </c>
      <c r="B76" s="68" t="str">
        <f>CONCATENATE('List of Employees'!$C76," ",'List of Employees'!$D76, " ",LEFT('List of Employees'!$E76,1),IF(ISBLANK('List of Employees'!$E76)," ","."))</f>
        <v>ARCILLA MAYETTE A.</v>
      </c>
      <c r="C76" s="68" t="s">
        <v>2017</v>
      </c>
      <c r="D76" s="68" t="s">
        <v>2018</v>
      </c>
      <c r="E76" s="68" t="s">
        <v>88</v>
      </c>
      <c r="F76" s="68" t="s">
        <v>211</v>
      </c>
      <c r="G76" s="68" t="s">
        <v>2397</v>
      </c>
      <c r="H76" s="68" t="s">
        <v>212</v>
      </c>
      <c r="I76" s="69" t="b">
        <f>COUNTIF('List of Employees'!$B$4:$B$767,'List of Employees'!$B76)&gt;1</f>
        <v>0</v>
      </c>
    </row>
    <row r="77" spans="1:9" ht="30" hidden="1" customHeight="1" x14ac:dyDescent="0.3">
      <c r="A77" s="67">
        <f>IF(ISBLANK('List of Employees'!$B77),"",A76+1)</f>
        <v>74</v>
      </c>
      <c r="B77" s="68" t="str">
        <f>CONCATENATE('List of Employees'!$C77," ",'List of Employees'!$D77, " ",LEFT('List of Employees'!$E77,1),IF(ISBLANK('List of Employees'!$E77)," ","."))</f>
        <v>ARCULLO MELISSA A.</v>
      </c>
      <c r="C77" s="68" t="s">
        <v>900</v>
      </c>
      <c r="D77" s="68" t="s">
        <v>613</v>
      </c>
      <c r="E77" s="68" t="s">
        <v>88</v>
      </c>
      <c r="F77" s="68" t="s">
        <v>120</v>
      </c>
      <c r="G77" s="68" t="s">
        <v>2397</v>
      </c>
      <c r="H77" s="68" t="s">
        <v>270</v>
      </c>
      <c r="I77" s="69" t="b">
        <f>COUNTIF('List of Employees'!$B$4:$B$767,'List of Employees'!$B77)&gt;1</f>
        <v>0</v>
      </c>
    </row>
    <row r="78" spans="1:9" ht="30" hidden="1" customHeight="1" x14ac:dyDescent="0.3">
      <c r="A78" s="67">
        <f>IF(ISBLANK('List of Employees'!$B78),"",A77+1)</f>
        <v>75</v>
      </c>
      <c r="B78" s="68" t="str">
        <f>CONCATENATE('List of Employees'!$C78," ",'List of Employees'!$D78, " ",LEFT('List of Employees'!$E78,1),IF(ISBLANK('List of Employees'!$E78)," ","."))</f>
        <v>ARELLANO CARMELA D.</v>
      </c>
      <c r="C78" s="68" t="s">
        <v>2291</v>
      </c>
      <c r="D78" s="68" t="s">
        <v>2292</v>
      </c>
      <c r="E78" s="68" t="s">
        <v>119</v>
      </c>
      <c r="F78" s="68" t="s">
        <v>1699</v>
      </c>
      <c r="G78" s="68" t="s">
        <v>1286</v>
      </c>
      <c r="H78" s="68" t="s">
        <v>97</v>
      </c>
      <c r="I78" s="69" t="b">
        <f>COUNTIF('List of Employees'!$B$4:$B$767,'List of Employees'!$B78)&gt;1</f>
        <v>0</v>
      </c>
    </row>
    <row r="79" spans="1:9" ht="30" hidden="1" customHeight="1" x14ac:dyDescent="0.3">
      <c r="A79" s="67">
        <f>IF(ISBLANK('List of Employees'!$B79),"",A78+1)</f>
        <v>76</v>
      </c>
      <c r="B79" s="68" t="str">
        <f>CONCATENATE('List of Employees'!$C79," ",'List of Employees'!$D79, " ",LEFT('List of Employees'!$E79,1),IF(ISBLANK('List of Employees'!$E79)," ","."))</f>
        <v>ASIDO LEONILA R.</v>
      </c>
      <c r="C79" s="68" t="s">
        <v>1381</v>
      </c>
      <c r="D79" s="68" t="s">
        <v>1382</v>
      </c>
      <c r="E79" s="68" t="s">
        <v>329</v>
      </c>
      <c r="F79" s="68" t="s">
        <v>1286</v>
      </c>
      <c r="G79" s="68" t="s">
        <v>1286</v>
      </c>
      <c r="H79" s="68" t="s">
        <v>198</v>
      </c>
      <c r="I79" s="69" t="b">
        <f>COUNTIF('List of Employees'!$B$4:$B$767,'List of Employees'!$B79)&gt;1</f>
        <v>0</v>
      </c>
    </row>
    <row r="80" spans="1:9" ht="30" hidden="1" customHeight="1" x14ac:dyDescent="0.3">
      <c r="A80" s="67">
        <f>IF(ISBLANK('List of Employees'!$B80),"",A79+1)</f>
        <v>77</v>
      </c>
      <c r="B80" s="68" t="str">
        <f>CONCATENATE('List of Employees'!$C80," ",'List of Employees'!$D80, " ",LEFT('List of Employees'!$E80,1),IF(ISBLANK('List of Employees'!$E80)," ","."))</f>
        <v>ATANGAN JUDITH A.</v>
      </c>
      <c r="C80" s="68" t="s">
        <v>1383</v>
      </c>
      <c r="D80" s="68" t="s">
        <v>1384</v>
      </c>
      <c r="E80" s="68" t="s">
        <v>909</v>
      </c>
      <c r="F80" s="68" t="s">
        <v>1286</v>
      </c>
      <c r="G80" s="68" t="s">
        <v>1286</v>
      </c>
      <c r="H80" s="68" t="s">
        <v>97</v>
      </c>
      <c r="I80" s="69" t="b">
        <f>COUNTIF('List of Employees'!$B$4:$B$767,'List of Employees'!$B80)&gt;1</f>
        <v>0</v>
      </c>
    </row>
    <row r="81" spans="1:9" ht="30" hidden="1" customHeight="1" x14ac:dyDescent="0.3">
      <c r="A81" s="67">
        <f>IF(ISBLANK('List of Employees'!$B81),"",A80+1)</f>
        <v>78</v>
      </c>
      <c r="B81" s="68" t="str">
        <f>CONCATENATE('List of Employees'!$C81," ",'List of Employees'!$D81, " ",LEFT('List of Employees'!$E81,1),IF(ISBLANK('List of Employees'!$E81)," ","."))</f>
        <v>ATIENZA JAYSON E.</v>
      </c>
      <c r="C81" s="68" t="s">
        <v>1050</v>
      </c>
      <c r="D81" s="68" t="s">
        <v>1678</v>
      </c>
      <c r="E81" s="68" t="s">
        <v>377</v>
      </c>
      <c r="F81" s="68" t="s">
        <v>1286</v>
      </c>
      <c r="G81" s="68" t="s">
        <v>1286</v>
      </c>
      <c r="H81" s="68" t="s">
        <v>1063</v>
      </c>
      <c r="I81" s="69" t="b">
        <f>COUNTIF('List of Employees'!$B$4:$B$767,'List of Employees'!$B81)&gt;1</f>
        <v>0</v>
      </c>
    </row>
    <row r="82" spans="1:9" ht="30" hidden="1" customHeight="1" x14ac:dyDescent="0.3">
      <c r="A82" s="67">
        <f>IF(ISBLANK('List of Employees'!$B82),"",A81+1)</f>
        <v>79</v>
      </c>
      <c r="B82" s="68" t="str">
        <f>CONCATENATE('List of Employees'!$C82," ",'List of Employees'!$D82, " ",LEFT('List of Employees'!$E82,1),IF(ISBLANK('List of Employees'!$E82)," ","."))</f>
        <v>ATIENZA JULIE ANN A.</v>
      </c>
      <c r="C82" s="68" t="s">
        <v>1050</v>
      </c>
      <c r="D82" s="68" t="s">
        <v>1051</v>
      </c>
      <c r="E82" s="68" t="s">
        <v>1052</v>
      </c>
      <c r="F82" s="68" t="s">
        <v>125</v>
      </c>
      <c r="G82" s="68" t="s">
        <v>2397</v>
      </c>
      <c r="H82" s="68" t="s">
        <v>103</v>
      </c>
      <c r="I82" s="69" t="b">
        <f>COUNTIF('List of Employees'!$B$4:$B$767,'List of Employees'!$B82)&gt;1</f>
        <v>0</v>
      </c>
    </row>
    <row r="83" spans="1:9" ht="30" hidden="1" customHeight="1" x14ac:dyDescent="0.3">
      <c r="A83" s="67">
        <f>IF(ISBLANK('List of Employees'!$B83),"",A82+1)</f>
        <v>80</v>
      </c>
      <c r="B83" s="68" t="str">
        <f>CONCATENATE('List of Employees'!$C83," ",'List of Employees'!$D83, " ",LEFT('List of Employees'!$E83,1),IF(ISBLANK('List of Employees'!$E83)," ","."))</f>
        <v>ATIENZA MARVIN G.</v>
      </c>
      <c r="C83" s="68" t="s">
        <v>1050</v>
      </c>
      <c r="D83" s="68" t="s">
        <v>2206</v>
      </c>
      <c r="E83" s="68" t="s">
        <v>2207</v>
      </c>
      <c r="F83" s="68" t="s">
        <v>2208</v>
      </c>
      <c r="G83" s="68" t="s">
        <v>2397</v>
      </c>
      <c r="H83" s="68" t="s">
        <v>288</v>
      </c>
      <c r="I83" s="69" t="b">
        <f>COUNTIF('List of Employees'!$B$4:$B$767,'List of Employees'!$B83)&gt;1</f>
        <v>0</v>
      </c>
    </row>
    <row r="84" spans="1:9" ht="30" hidden="1" customHeight="1" x14ac:dyDescent="0.3">
      <c r="A84" s="67">
        <f>IF(ISBLANK('List of Employees'!$B84),"",A83+1)</f>
        <v>81</v>
      </c>
      <c r="B84" s="68" t="str">
        <f>CONCATENATE('List of Employees'!$C84," ",'List of Employees'!$D84, " ",LEFT('List of Employees'!$E84,1),IF(ISBLANK('List of Employees'!$E84)," ","."))</f>
        <v xml:space="preserve">ATIENZA VENUS  </v>
      </c>
      <c r="C84" s="68" t="s">
        <v>1050</v>
      </c>
      <c r="D84" s="68" t="s">
        <v>1380</v>
      </c>
      <c r="E84" s="68"/>
      <c r="F84" s="68" t="s">
        <v>1286</v>
      </c>
      <c r="G84" s="68" t="s">
        <v>1286</v>
      </c>
      <c r="H84" s="68" t="s">
        <v>288</v>
      </c>
      <c r="I84" s="69" t="b">
        <f>COUNTIF('List of Employees'!$B$4:$B$767,'List of Employees'!$B84)&gt;1</f>
        <v>0</v>
      </c>
    </row>
    <row r="85" spans="1:9" ht="30" hidden="1" customHeight="1" x14ac:dyDescent="0.3">
      <c r="A85" s="67">
        <f>IF(ISBLANK('List of Employees'!$B85),"",A84+1)</f>
        <v>82</v>
      </c>
      <c r="B85" s="68" t="str">
        <f>CONCATENATE('List of Employees'!$C85," ",'List of Employees'!$D85, " ",LEFT('List of Employees'!$E85,1),IF(ISBLANK('List of Employees'!$E85)," ","."))</f>
        <v>AUDITOR AILEEN D.</v>
      </c>
      <c r="C85" s="68" t="s">
        <v>471</v>
      </c>
      <c r="D85" s="68" t="s">
        <v>118</v>
      </c>
      <c r="E85" s="68" t="s">
        <v>246</v>
      </c>
      <c r="F85" s="68" t="s">
        <v>125</v>
      </c>
      <c r="G85" s="68" t="s">
        <v>2397</v>
      </c>
      <c r="H85" s="68" t="s">
        <v>156</v>
      </c>
      <c r="I85" s="69" t="b">
        <f>COUNTIF('List of Employees'!$B$4:$B$767,'List of Employees'!$B85)&gt;1</f>
        <v>0</v>
      </c>
    </row>
    <row r="86" spans="1:9" ht="30" hidden="1" customHeight="1" x14ac:dyDescent="0.3">
      <c r="A86" s="67">
        <f>IF(ISBLANK('List of Employees'!$B86),"",A85+1)</f>
        <v>83</v>
      </c>
      <c r="B86" s="68" t="str">
        <f>CONCATENATE('List of Employees'!$C86," ",'List of Employees'!$D86, " ",LEFT('List of Employees'!$E86,1),IF(ISBLANK('List of Employees'!$E86)," ","."))</f>
        <v>AUSTRIA KIM E.</v>
      </c>
      <c r="C86" s="68" t="s">
        <v>1037</v>
      </c>
      <c r="D86" s="68" t="s">
        <v>1039</v>
      </c>
      <c r="E86" s="68" t="s">
        <v>923</v>
      </c>
      <c r="F86" s="68" t="s">
        <v>1038</v>
      </c>
      <c r="G86" s="68" t="s">
        <v>2397</v>
      </c>
      <c r="H86" s="68" t="s">
        <v>97</v>
      </c>
      <c r="I86" s="69" t="b">
        <f>COUNTIF('List of Employees'!$B$4:$B$767,'List of Employees'!$B86)&gt;1</f>
        <v>0</v>
      </c>
    </row>
    <row r="87" spans="1:9" ht="30" hidden="1" customHeight="1" x14ac:dyDescent="0.3">
      <c r="A87" s="67">
        <f>IF(ISBLANK('List of Employees'!$B87),"",A86+1)</f>
        <v>84</v>
      </c>
      <c r="B87" s="68" t="str">
        <f>CONCATENATE('List of Employees'!$C87," ",'List of Employees'!$D87, " ",LEFT('List of Employees'!$E87,1),IF(ISBLANK('List of Employees'!$E87)," ","."))</f>
        <v>AYCARDO JOEL M.</v>
      </c>
      <c r="C87" s="68" t="s">
        <v>970</v>
      </c>
      <c r="D87" s="68" t="s">
        <v>787</v>
      </c>
      <c r="E87" s="68" t="s">
        <v>959</v>
      </c>
      <c r="F87" s="68" t="s">
        <v>966</v>
      </c>
      <c r="G87" s="68" t="s">
        <v>2397</v>
      </c>
      <c r="H87" s="68" t="s">
        <v>971</v>
      </c>
      <c r="I87" s="69" t="b">
        <f>COUNTIF('List of Employees'!$B$4:$B$767,'List of Employees'!$B87)&gt;1</f>
        <v>0</v>
      </c>
    </row>
    <row r="88" spans="1:9" ht="30" hidden="1" customHeight="1" x14ac:dyDescent="0.3">
      <c r="A88" s="67">
        <f>IF(ISBLANK('List of Employees'!$B88),"",A87+1)</f>
        <v>85</v>
      </c>
      <c r="B88" s="68" t="str">
        <f>CONCATENATE('List of Employees'!$C88," ",'List of Employees'!$D88, " ",LEFT('List of Employees'!$E88,1),IF(ISBLANK('List of Employees'!$E88)," ","."))</f>
        <v>AYCARDO PILILLA V.</v>
      </c>
      <c r="C88" s="68" t="s">
        <v>970</v>
      </c>
      <c r="D88" s="68" t="s">
        <v>1058</v>
      </c>
      <c r="E88" s="68" t="s">
        <v>344</v>
      </c>
      <c r="F88" s="68" t="s">
        <v>691</v>
      </c>
      <c r="G88" s="68" t="s">
        <v>2397</v>
      </c>
      <c r="H88" s="68" t="s">
        <v>1059</v>
      </c>
      <c r="I88" s="69" t="b">
        <f>COUNTIF('List of Employees'!$B$4:$B$767,'List of Employees'!$B88)&gt;1</f>
        <v>0</v>
      </c>
    </row>
    <row r="89" spans="1:9" ht="30" hidden="1" customHeight="1" x14ac:dyDescent="0.3">
      <c r="A89" s="67">
        <f>IF(ISBLANK('List of Employees'!$B89),"",A88+1)</f>
        <v>86</v>
      </c>
      <c r="B89" s="68" t="str">
        <f>CONCATENATE('List of Employees'!$C89," ",'List of Employees'!$D89, " ",LEFT('List of Employees'!$E89,1),IF(ISBLANK('List of Employees'!$E89)," ","."))</f>
        <v>BAAS TERESITA C.</v>
      </c>
      <c r="C89" s="68" t="s">
        <v>423</v>
      </c>
      <c r="D89" s="68" t="s">
        <v>424</v>
      </c>
      <c r="E89" s="68" t="s">
        <v>134</v>
      </c>
      <c r="F89" s="68" t="s">
        <v>425</v>
      </c>
      <c r="G89" s="68" t="s">
        <v>2397</v>
      </c>
      <c r="H89" s="68" t="s">
        <v>103</v>
      </c>
      <c r="I89" s="69" t="b">
        <f>COUNTIF('List of Employees'!$B$4:$B$767,'List of Employees'!$B89)&gt;1</f>
        <v>0</v>
      </c>
    </row>
    <row r="90" spans="1:9" ht="30" hidden="1" customHeight="1" x14ac:dyDescent="0.3">
      <c r="A90" s="67">
        <f>IF(ISBLANK('List of Employees'!$B90),"",A89+1)</f>
        <v>87</v>
      </c>
      <c r="B90" s="68" t="str">
        <f>CONCATENATE('List of Employees'!$C90," ",'List of Employees'!$D90, " ",LEFT('List of Employees'!$E90,1),IF(ISBLANK('List of Employees'!$E90)," ","."))</f>
        <v>BAES ELMER P.</v>
      </c>
      <c r="C90" s="68" t="s">
        <v>1993</v>
      </c>
      <c r="D90" s="68" t="s">
        <v>2003</v>
      </c>
      <c r="E90" s="68" t="s">
        <v>2004</v>
      </c>
      <c r="F90" s="68" t="s">
        <v>2005</v>
      </c>
      <c r="G90" s="68" t="s">
        <v>1286</v>
      </c>
      <c r="H90" s="68" t="s">
        <v>2006</v>
      </c>
      <c r="I90" s="69" t="b">
        <f>COUNTIF('List of Employees'!$B$4:$B$767,'List of Employees'!$B90)&gt;1</f>
        <v>0</v>
      </c>
    </row>
    <row r="91" spans="1:9" ht="30" hidden="1" customHeight="1" x14ac:dyDescent="0.3">
      <c r="A91" s="67">
        <f>IF(ISBLANK('List of Employees'!$B91),"",A90+1)</f>
        <v>88</v>
      </c>
      <c r="B91" s="68" t="str">
        <f>CONCATENATE('List of Employees'!$C91," ",'List of Employees'!$D91, " ",LEFT('List of Employees'!$E91,1),IF(ISBLANK('List of Employees'!$E91)," ","."))</f>
        <v>BALANI FREDIRICK R.</v>
      </c>
      <c r="C91" s="68" t="s">
        <v>2048</v>
      </c>
      <c r="D91" s="68" t="s">
        <v>2049</v>
      </c>
      <c r="E91" s="68" t="s">
        <v>329</v>
      </c>
      <c r="F91" s="68" t="s">
        <v>1693</v>
      </c>
      <c r="G91" s="68" t="s">
        <v>1693</v>
      </c>
      <c r="H91" s="68" t="s">
        <v>208</v>
      </c>
      <c r="I91" s="69" t="b">
        <f>COUNTIF('List of Employees'!$B$4:$B$767,'List of Employees'!$B91)&gt;1</f>
        <v>0</v>
      </c>
    </row>
    <row r="92" spans="1:9" ht="30" hidden="1" customHeight="1" x14ac:dyDescent="0.3">
      <c r="A92" s="67">
        <f>IF(ISBLANK('List of Employees'!$B92),"",A91+1)</f>
        <v>89</v>
      </c>
      <c r="B92" s="68" t="str">
        <f>CONCATENATE('List of Employees'!$C92," ",'List of Employees'!$D92, " ",LEFT('List of Employees'!$E92,1),IF(ISBLANK('List of Employees'!$E92)," ","."))</f>
        <v>BALANI MICHAEL D.</v>
      </c>
      <c r="C92" s="68" t="s">
        <v>2048</v>
      </c>
      <c r="D92" s="68" t="s">
        <v>1515</v>
      </c>
      <c r="E92" s="68" t="s">
        <v>119</v>
      </c>
      <c r="F92" s="68" t="s">
        <v>2192</v>
      </c>
      <c r="G92" s="68" t="s">
        <v>2397</v>
      </c>
      <c r="H92" s="68" t="s">
        <v>2052</v>
      </c>
      <c r="I92" s="69" t="b">
        <f>COUNTIF('List of Employees'!$B$4:$B$767,'List of Employees'!$B92)&gt;1</f>
        <v>0</v>
      </c>
    </row>
    <row r="93" spans="1:9" ht="30" customHeight="1" x14ac:dyDescent="0.3">
      <c r="A93" s="67">
        <f>IF(ISBLANK('List of Employees'!$B93),"",A92+1)</f>
        <v>90</v>
      </c>
      <c r="B93" s="68" t="str">
        <f>CONCATENATE('List of Employees'!$C93," ",'List of Employees'!$D93, " ",LEFT('List of Employees'!$E93,1),IF(ISBLANK('List of Employees'!$E93)," ","."))</f>
        <v>BALBUENA KRISNA MIGUELA S.</v>
      </c>
      <c r="C93" s="68" t="s">
        <v>1385</v>
      </c>
      <c r="D93" s="68" t="s">
        <v>1386</v>
      </c>
      <c r="E93" s="68" t="s">
        <v>161</v>
      </c>
      <c r="F93" s="68" t="s">
        <v>1286</v>
      </c>
      <c r="G93" s="68" t="s">
        <v>1286</v>
      </c>
      <c r="H93" s="68" t="s">
        <v>1698</v>
      </c>
      <c r="I93" s="69" t="b">
        <f>COUNTIF('List of Employees'!$B$4:$B$767,'List of Employees'!$B93)&gt;1</f>
        <v>0</v>
      </c>
    </row>
    <row r="94" spans="1:9" ht="30" hidden="1" customHeight="1" x14ac:dyDescent="0.3">
      <c r="A94" s="67">
        <f>IF(ISBLANK('List of Employees'!$B94),"",A93+1)</f>
        <v>91</v>
      </c>
      <c r="B94" s="68" t="str">
        <f>CONCATENATE('List of Employees'!$C94," ",'List of Employees'!$D94, " ",LEFT('List of Employees'!$E94,1),IF(ISBLANK('List of Employees'!$E94)," ","."))</f>
        <v>BANICO PILAR B.</v>
      </c>
      <c r="C94" s="68" t="s">
        <v>569</v>
      </c>
      <c r="D94" s="68" t="s">
        <v>570</v>
      </c>
      <c r="E94" s="68" t="s">
        <v>797</v>
      </c>
      <c r="F94" s="68" t="s">
        <v>197</v>
      </c>
      <c r="G94" s="68" t="s">
        <v>2397</v>
      </c>
      <c r="H94" s="68" t="s">
        <v>365</v>
      </c>
      <c r="I94" s="69" t="b">
        <f>COUNTIF('List of Employees'!$B$4:$B$767,'List of Employees'!$B94)&gt;1</f>
        <v>0</v>
      </c>
    </row>
    <row r="95" spans="1:9" ht="30" hidden="1" customHeight="1" x14ac:dyDescent="0.3">
      <c r="A95" s="67">
        <f>IF(ISBLANK('List of Employees'!$B95),"",A94+1)</f>
        <v>92</v>
      </c>
      <c r="B95" s="68" t="str">
        <f>CONCATENATE('List of Employees'!$C95," ",'List of Employees'!$D95, " ",LEFT('List of Employees'!$E95,1),IF(ISBLANK('List of Employees'!$E95)," ","."))</f>
        <v>BAROA JONA A.</v>
      </c>
      <c r="C95" s="68" t="s">
        <v>1387</v>
      </c>
      <c r="D95" s="68" t="s">
        <v>1388</v>
      </c>
      <c r="E95" s="68" t="s">
        <v>283</v>
      </c>
      <c r="F95" s="68" t="s">
        <v>1286</v>
      </c>
      <c r="G95" s="68" t="s">
        <v>1286</v>
      </c>
      <c r="H95" s="68" t="s">
        <v>971</v>
      </c>
      <c r="I95" s="69" t="b">
        <f>COUNTIF('List of Employees'!$B$4:$B$767,'List of Employees'!$B95)&gt;1</f>
        <v>0</v>
      </c>
    </row>
    <row r="96" spans="1:9" ht="30" hidden="1" customHeight="1" x14ac:dyDescent="0.3">
      <c r="A96" s="67">
        <f>IF(ISBLANK('List of Employees'!$B96),"",A95+1)</f>
        <v>93</v>
      </c>
      <c r="B96" s="68" t="str">
        <f>CONCATENATE('List of Employees'!$C96," ",'List of Employees'!$D96, " ",LEFT('List of Employees'!$E96,1),IF(ISBLANK('List of Employees'!$E96)," ","."))</f>
        <v>BATHAN ELVIRA R.</v>
      </c>
      <c r="C96" s="68" t="s">
        <v>1389</v>
      </c>
      <c r="D96" s="68" t="s">
        <v>498</v>
      </c>
      <c r="E96" s="68" t="s">
        <v>556</v>
      </c>
      <c r="F96" s="68" t="s">
        <v>1286</v>
      </c>
      <c r="G96" s="68" t="s">
        <v>1286</v>
      </c>
      <c r="H96" s="68" t="s">
        <v>1694</v>
      </c>
      <c r="I96" s="69" t="b">
        <f>COUNTIF('List of Employees'!$B$4:$B$767,'List of Employees'!$B96)&gt;1</f>
        <v>0</v>
      </c>
    </row>
    <row r="97" spans="1:9" ht="30" hidden="1" customHeight="1" x14ac:dyDescent="0.3">
      <c r="A97" s="67">
        <f>IF(ISBLANK('List of Employees'!$B97),"",A96+1)</f>
        <v>94</v>
      </c>
      <c r="B97" s="68" t="str">
        <f>CONCATENATE('List of Employees'!$C97," ",'List of Employees'!$D97, " ",LEFT('List of Employees'!$E97,1),IF(ISBLANK('List of Employees'!$E97)," ","."))</f>
        <v>BATHAN FRANNIE P.</v>
      </c>
      <c r="C97" s="68" t="s">
        <v>1389</v>
      </c>
      <c r="D97" s="68" t="s">
        <v>2251</v>
      </c>
      <c r="E97" s="68" t="s">
        <v>124</v>
      </c>
      <c r="F97" s="68" t="s">
        <v>1328</v>
      </c>
      <c r="G97" s="68" t="s">
        <v>2397</v>
      </c>
      <c r="H97" s="68" t="s">
        <v>135</v>
      </c>
      <c r="I97" s="69" t="b">
        <f>COUNTIF('List of Employees'!$B$4:$B$767,'List of Employees'!$B97)&gt;1</f>
        <v>0</v>
      </c>
    </row>
    <row r="98" spans="1:9" ht="30" hidden="1" customHeight="1" x14ac:dyDescent="0.3">
      <c r="A98" s="67">
        <f>IF(ISBLANK('List of Employees'!$B98),"",A97+1)</f>
        <v>95</v>
      </c>
      <c r="B98" s="68" t="str">
        <f>CONCATENATE('List of Employees'!$C98," ",'List of Employees'!$D98, " ",LEFT('List of Employees'!$E98,1),IF(ISBLANK('List of Employees'!$E98)," ","."))</f>
        <v>BATIBOT REYNALDO D.</v>
      </c>
      <c r="C98" s="68" t="s">
        <v>2303</v>
      </c>
      <c r="D98" s="68" t="s">
        <v>597</v>
      </c>
      <c r="E98" s="68" t="s">
        <v>119</v>
      </c>
      <c r="F98" s="68" t="s">
        <v>197</v>
      </c>
      <c r="G98" s="68" t="s">
        <v>2397</v>
      </c>
      <c r="H98" s="68" t="s">
        <v>2304</v>
      </c>
      <c r="I98" s="69" t="b">
        <f>COUNTIF('List of Employees'!$B$4:$B$767,'List of Employees'!$B98)&gt;1</f>
        <v>0</v>
      </c>
    </row>
    <row r="99" spans="1:9" ht="30" hidden="1" customHeight="1" x14ac:dyDescent="0.3">
      <c r="A99" s="67">
        <f>IF(ISBLANK('List of Employees'!$B99),"",A98+1)</f>
        <v>96</v>
      </c>
      <c r="B99" s="68" t="str">
        <f>CONCATENATE('List of Employees'!$C99," ",'List of Employees'!$D99, " ",LEFT('List of Employees'!$E99,1),IF(ISBLANK('List of Employees'!$E99)," ","."))</f>
        <v>BATINO CLARO C.</v>
      </c>
      <c r="C99" s="68" t="s">
        <v>979</v>
      </c>
      <c r="D99" s="68" t="s">
        <v>1390</v>
      </c>
      <c r="E99" s="68" t="s">
        <v>1391</v>
      </c>
      <c r="F99" s="68" t="s">
        <v>1286</v>
      </c>
      <c r="G99" s="68" t="s">
        <v>1286</v>
      </c>
      <c r="H99" s="68" t="s">
        <v>1285</v>
      </c>
      <c r="I99" s="69" t="b">
        <f>COUNTIF('List of Employees'!$B$4:$B$767,'List of Employees'!$B99)&gt;1</f>
        <v>0</v>
      </c>
    </row>
    <row r="100" spans="1:9" ht="30" hidden="1" customHeight="1" x14ac:dyDescent="0.3">
      <c r="A100" s="67">
        <f>IF(ISBLANK('List of Employees'!$B100),"",A99+1)</f>
        <v>97</v>
      </c>
      <c r="B100" s="68" t="str">
        <f>CONCATENATE('List of Employees'!$C100," ",'List of Employees'!$D100, " ",LEFT('List of Employees'!$E100,1),IF(ISBLANK('List of Employees'!$E100)," ","."))</f>
        <v>BATINO FELISA C.</v>
      </c>
      <c r="C100" s="68" t="s">
        <v>979</v>
      </c>
      <c r="D100" s="68" t="s">
        <v>980</v>
      </c>
      <c r="E100" s="68" t="s">
        <v>134</v>
      </c>
      <c r="F100" s="68" t="s">
        <v>981</v>
      </c>
      <c r="G100" s="68" t="s">
        <v>2397</v>
      </c>
      <c r="H100" s="68" t="s">
        <v>135</v>
      </c>
      <c r="I100" s="69" t="b">
        <f>COUNTIF('List of Employees'!$B$4:$B$767,'List of Employees'!$B100)&gt;1</f>
        <v>0</v>
      </c>
    </row>
    <row r="101" spans="1:9" ht="30" hidden="1" customHeight="1" x14ac:dyDescent="0.3">
      <c r="A101" s="67">
        <f>IF(ISBLANK('List of Employees'!$B101),"",A100+1)</f>
        <v>98</v>
      </c>
      <c r="B101" s="68" t="str">
        <f>CONCATENATE('List of Employees'!$C101," ",'List of Employees'!$D101, " ",LEFT('List of Employees'!$E101,1),IF(ISBLANK('List of Employees'!$E101)," ","."))</f>
        <v>BAURILE LOURDES Q.</v>
      </c>
      <c r="C101" s="68" t="s">
        <v>274</v>
      </c>
      <c r="D101" s="68" t="s">
        <v>275</v>
      </c>
      <c r="E101" s="68" t="s">
        <v>276</v>
      </c>
      <c r="F101" s="68" t="s">
        <v>125</v>
      </c>
      <c r="G101" s="68" t="s">
        <v>2397</v>
      </c>
      <c r="H101" s="68" t="s">
        <v>198</v>
      </c>
      <c r="I101" s="69" t="b">
        <f>COUNTIF('List of Employees'!$B$4:$B$767,'List of Employees'!$B101)&gt;1</f>
        <v>0</v>
      </c>
    </row>
    <row r="102" spans="1:9" ht="30" hidden="1" customHeight="1" x14ac:dyDescent="0.3">
      <c r="A102" s="67">
        <f>IF(ISBLANK('List of Employees'!$B102),"",A101+1)</f>
        <v>99</v>
      </c>
      <c r="B102" s="68" t="str">
        <f>CONCATENATE('List of Employees'!$C102," ",'List of Employees'!$D102, " ",LEFT('List of Employees'!$E102,1),IF(ISBLANK('List of Employees'!$E102)," ","."))</f>
        <v>BAUTISTA JANICE M.</v>
      </c>
      <c r="C102" s="68" t="s">
        <v>797</v>
      </c>
      <c r="D102" s="68" t="s">
        <v>1281</v>
      </c>
      <c r="E102" s="68" t="s">
        <v>143</v>
      </c>
      <c r="F102" s="68" t="s">
        <v>197</v>
      </c>
      <c r="G102" s="68" t="s">
        <v>2397</v>
      </c>
      <c r="H102" s="68" t="s">
        <v>103</v>
      </c>
      <c r="I102" s="69" t="b">
        <f>COUNTIF('List of Employees'!$B$4:$B$767,'List of Employees'!$B102)&gt;1</f>
        <v>0</v>
      </c>
    </row>
    <row r="103" spans="1:9" ht="30" hidden="1" customHeight="1" x14ac:dyDescent="0.3">
      <c r="A103" s="67">
        <f>IF(ISBLANK('List of Employees'!$B103),"",A102+1)</f>
        <v>100</v>
      </c>
      <c r="B103" s="68" t="str">
        <f>CONCATENATE('List of Employees'!$C103," ",'List of Employees'!$D103, " ",LEFT('List of Employees'!$E103,1),IF(ISBLANK('List of Employees'!$E103)," ","."))</f>
        <v>BAY AMIE C.</v>
      </c>
      <c r="C103" s="68" t="s">
        <v>874</v>
      </c>
      <c r="D103" s="68" t="s">
        <v>1392</v>
      </c>
      <c r="E103" s="68" t="s">
        <v>134</v>
      </c>
      <c r="F103" s="68" t="s">
        <v>1286</v>
      </c>
      <c r="G103" s="68" t="s">
        <v>1286</v>
      </c>
      <c r="H103" s="68" t="s">
        <v>288</v>
      </c>
      <c r="I103" s="69" t="b">
        <f>COUNTIF('List of Employees'!$B$4:$B$767,'List of Employees'!$B103)&gt;1</f>
        <v>0</v>
      </c>
    </row>
    <row r="104" spans="1:9" ht="30" hidden="1" customHeight="1" x14ac:dyDescent="0.3">
      <c r="A104" s="67">
        <f>IF(ISBLANK('List of Employees'!$B104),"",A103+1)</f>
        <v>101</v>
      </c>
      <c r="B104" s="68" t="str">
        <f>CONCATENATE('List of Employees'!$C104," ",'List of Employees'!$D104, " ",LEFT('List of Employees'!$E104,1),IF(ISBLANK('List of Employees'!$E104)," ","."))</f>
        <v>BAYANI MACY A.</v>
      </c>
      <c r="C104" s="68" t="s">
        <v>1124</v>
      </c>
      <c r="D104" s="68" t="s">
        <v>1125</v>
      </c>
      <c r="E104" s="68" t="s">
        <v>88</v>
      </c>
      <c r="F104" s="68" t="s">
        <v>1700</v>
      </c>
      <c r="G104" s="68" t="s">
        <v>1286</v>
      </c>
      <c r="H104" s="68"/>
      <c r="I104" s="69" t="b">
        <f>COUNTIF('List of Employees'!$B$4:$B$767,'List of Employees'!$B104)&gt;1</f>
        <v>0</v>
      </c>
    </row>
    <row r="105" spans="1:9" ht="30" hidden="1" customHeight="1" x14ac:dyDescent="0.3">
      <c r="A105" s="67">
        <f>IF(ISBLANK('List of Employees'!$B105),"",A104+1)</f>
        <v>102</v>
      </c>
      <c r="B105" s="68" t="str">
        <f>CONCATENATE('List of Employees'!$C105," ",'List of Employees'!$D105, " ",LEFT('List of Employees'!$E105,1),IF(ISBLANK('List of Employees'!$E105)," ","."))</f>
        <v>BAYBAY ARNOLD C.</v>
      </c>
      <c r="C105" s="68" t="s">
        <v>186</v>
      </c>
      <c r="D105" s="68" t="s">
        <v>1393</v>
      </c>
      <c r="E105" s="68" t="s">
        <v>238</v>
      </c>
      <c r="F105" s="68" t="s">
        <v>1286</v>
      </c>
      <c r="G105" s="68" t="s">
        <v>1286</v>
      </c>
      <c r="H105" s="68" t="s">
        <v>288</v>
      </c>
      <c r="I105" s="69" t="b">
        <f>COUNTIF('List of Employees'!$B$4:$B$767,'List of Employees'!$B105)&gt;1</f>
        <v>0</v>
      </c>
    </row>
    <row r="106" spans="1:9" ht="30" hidden="1" customHeight="1" x14ac:dyDescent="0.3">
      <c r="A106" s="67">
        <f>IF(ISBLANK('List of Employees'!$B106),"",A105+1)</f>
        <v>103</v>
      </c>
      <c r="B106" s="68" t="str">
        <f>CONCATENATE('List of Employees'!$C106," ",'List of Employees'!$D106, " ",LEFT('List of Employees'!$E106,1),IF(ISBLANK('List of Employees'!$E106)," ","."))</f>
        <v>BAYBAY EDLYN L.</v>
      </c>
      <c r="C106" s="68" t="s">
        <v>186</v>
      </c>
      <c r="D106" s="68" t="s">
        <v>2262</v>
      </c>
      <c r="E106" s="68" t="s">
        <v>226</v>
      </c>
      <c r="F106" s="68" t="s">
        <v>1286</v>
      </c>
      <c r="G106" s="68" t="s">
        <v>1286</v>
      </c>
      <c r="H106" s="68" t="s">
        <v>198</v>
      </c>
      <c r="I106" s="69" t="b">
        <f>COUNTIF('List of Employees'!$B$4:$B$767,'List of Employees'!$B106)&gt;1</f>
        <v>0</v>
      </c>
    </row>
    <row r="107" spans="1:9" ht="30" hidden="1" customHeight="1" x14ac:dyDescent="0.3">
      <c r="A107" s="67">
        <f>IF(ISBLANK('List of Employees'!$B107),"",A106+1)</f>
        <v>104</v>
      </c>
      <c r="B107" s="68" t="str">
        <f>CONCATENATE('List of Employees'!$C107," ",'List of Employees'!$D107, " ",LEFT('List of Employees'!$E107,1),IF(ISBLANK('List of Employees'!$E107)," ","."))</f>
        <v>BAYBAY JOLINA S.</v>
      </c>
      <c r="C107" s="68" t="s">
        <v>186</v>
      </c>
      <c r="D107" s="68" t="s">
        <v>1224</v>
      </c>
      <c r="E107" s="68" t="s">
        <v>161</v>
      </c>
      <c r="F107" s="68" t="s">
        <v>125</v>
      </c>
      <c r="G107" s="68" t="s">
        <v>2397</v>
      </c>
      <c r="H107" s="68" t="s">
        <v>141</v>
      </c>
      <c r="I107" s="69" t="b">
        <f>COUNTIF('List of Employees'!$B$4:$B$767,'List of Employees'!$B107)&gt;1</f>
        <v>0</v>
      </c>
    </row>
    <row r="108" spans="1:9" ht="30" hidden="1" customHeight="1" x14ac:dyDescent="0.3">
      <c r="A108" s="67">
        <f>IF(ISBLANK('List of Employees'!$B108),"",A107+1)</f>
        <v>105</v>
      </c>
      <c r="B108" s="68" t="str">
        <f>CONCATENATE('List of Employees'!$C108," ",'List of Employees'!$D108, " ",LEFT('List of Employees'!$E108,1),IF(ISBLANK('List of Employees'!$E108)," ","."))</f>
        <v>BAYBAY LINDA G.</v>
      </c>
      <c r="C108" s="68" t="s">
        <v>186</v>
      </c>
      <c r="D108" s="68" t="s">
        <v>347</v>
      </c>
      <c r="E108" s="68" t="s">
        <v>853</v>
      </c>
      <c r="F108" s="68" t="s">
        <v>348</v>
      </c>
      <c r="G108" s="68" t="s">
        <v>2397</v>
      </c>
      <c r="H108" s="68" t="s">
        <v>536</v>
      </c>
      <c r="I108" s="69" t="b">
        <f>COUNTIF('List of Employees'!$B$4:$B$767,'List of Employees'!$B108)&gt;1</f>
        <v>0</v>
      </c>
    </row>
    <row r="109" spans="1:9" ht="30" hidden="1" customHeight="1" x14ac:dyDescent="0.3">
      <c r="A109" s="67">
        <f>IF(ISBLANK('List of Employees'!$B109),"",A108+1)</f>
        <v>106</v>
      </c>
      <c r="B109" s="68" t="str">
        <f>CONCATENATE('List of Employees'!$C109," ",'List of Employees'!$D109, " ",LEFT('List of Employees'!$E109,1),IF(ISBLANK('List of Employees'!$E109)," ","."))</f>
        <v>BAYBAY LOLITA B.</v>
      </c>
      <c r="C109" s="68" t="s">
        <v>186</v>
      </c>
      <c r="D109" s="68" t="s">
        <v>328</v>
      </c>
      <c r="E109" s="68" t="s">
        <v>250</v>
      </c>
      <c r="F109" s="68" t="s">
        <v>120</v>
      </c>
      <c r="G109" s="68" t="s">
        <v>2397</v>
      </c>
      <c r="H109" s="68" t="s">
        <v>438</v>
      </c>
      <c r="I109" s="69" t="b">
        <f>COUNTIF('List of Employees'!$B$4:$B$767,'List of Employees'!$B109)&gt;1</f>
        <v>0</v>
      </c>
    </row>
    <row r="110" spans="1:9" ht="30" hidden="1" customHeight="1" x14ac:dyDescent="0.3">
      <c r="A110" s="67">
        <f>IF(ISBLANK('List of Employees'!$B110),"",A109+1)</f>
        <v>107</v>
      </c>
      <c r="B110" s="68" t="str">
        <f>CONCATENATE('List of Employees'!$C110," ",'List of Employees'!$D110, " ",LEFT('List of Employees'!$E110,1),IF(ISBLANK('List of Employees'!$E110)," ","."))</f>
        <v>BAYBAY MA. PAZ R.</v>
      </c>
      <c r="C110" s="68" t="s">
        <v>186</v>
      </c>
      <c r="D110" s="68" t="s">
        <v>338</v>
      </c>
      <c r="E110" s="68" t="s">
        <v>329</v>
      </c>
      <c r="F110" s="68" t="s">
        <v>339</v>
      </c>
      <c r="G110" s="68" t="s">
        <v>2397</v>
      </c>
      <c r="H110" s="68" t="s">
        <v>126</v>
      </c>
      <c r="I110" s="69" t="b">
        <f>COUNTIF('List of Employees'!$B$4:$B$767,'List of Employees'!$B110)&gt;1</f>
        <v>0</v>
      </c>
    </row>
    <row r="111" spans="1:9" ht="30" hidden="1" customHeight="1" x14ac:dyDescent="0.3">
      <c r="A111" s="67">
        <f>IF(ISBLANK('List of Employees'!$B111),"",A110+1)</f>
        <v>108</v>
      </c>
      <c r="B111" s="68" t="str">
        <f>CONCATENATE('List of Employees'!$C111," ",'List of Employees'!$D111, " ",LEFT('List of Employees'!$E111,1),IF(ISBLANK('List of Employees'!$E111)," ","."))</f>
        <v>BAYBAY MA. ROSA A.</v>
      </c>
      <c r="C111" s="68" t="s">
        <v>186</v>
      </c>
      <c r="D111" s="68" t="s">
        <v>187</v>
      </c>
      <c r="E111" s="68" t="s">
        <v>88</v>
      </c>
      <c r="F111" s="68" t="s">
        <v>125</v>
      </c>
      <c r="G111" s="68" t="s">
        <v>2397</v>
      </c>
      <c r="H111" s="68" t="s">
        <v>97</v>
      </c>
      <c r="I111" s="69" t="b">
        <f>COUNTIF('List of Employees'!$B$4:$B$767,'List of Employees'!$B111)&gt;1</f>
        <v>0</v>
      </c>
    </row>
    <row r="112" spans="1:9" ht="30" hidden="1" customHeight="1" x14ac:dyDescent="0.3">
      <c r="A112" s="67">
        <f>IF(ISBLANK('List of Employees'!$B112),"",A111+1)</f>
        <v>109</v>
      </c>
      <c r="B112" s="68" t="str">
        <f>CONCATENATE('List of Employees'!$C112," ",'List of Employees'!$D112, " ",LEFT('List of Employees'!$E112,1),IF(ISBLANK('List of Employees'!$E112)," ","."))</f>
        <v xml:space="preserve">BAYBAY MARCELO  </v>
      </c>
      <c r="C112" s="68" t="s">
        <v>186</v>
      </c>
      <c r="D112" s="68" t="s">
        <v>968</v>
      </c>
      <c r="E112" s="68"/>
      <c r="F112" s="68" t="s">
        <v>197</v>
      </c>
      <c r="G112" s="68" t="s">
        <v>2397</v>
      </c>
      <c r="H112" s="68" t="s">
        <v>126</v>
      </c>
      <c r="I112" s="69" t="b">
        <f>COUNTIF('List of Employees'!$B$4:$B$767,'List of Employees'!$B112)&gt;1</f>
        <v>0</v>
      </c>
    </row>
    <row r="113" spans="1:9" ht="30" hidden="1" customHeight="1" x14ac:dyDescent="0.3">
      <c r="A113" s="67">
        <f>IF(ISBLANK('List of Employees'!$B113),"",A112+1)</f>
        <v>110</v>
      </c>
      <c r="B113" s="68" t="str">
        <f>CONCATENATE('List of Employees'!$C113," ",'List of Employees'!$D113, " ",LEFT('List of Employees'!$E113,1),IF(ISBLANK('List of Employees'!$E113)," ","."))</f>
        <v>BAYBAY NOEL C.</v>
      </c>
      <c r="C113" s="68" t="s">
        <v>186</v>
      </c>
      <c r="D113" s="68" t="s">
        <v>2125</v>
      </c>
      <c r="E113" s="68" t="s">
        <v>134</v>
      </c>
      <c r="F113" s="68" t="s">
        <v>2126</v>
      </c>
      <c r="G113" s="68" t="s">
        <v>2397</v>
      </c>
      <c r="H113" s="68" t="s">
        <v>2127</v>
      </c>
      <c r="I113" s="69" t="b">
        <f>COUNTIF('List of Employees'!$B$4:$B$767,'List of Employees'!$B113)&gt;1</f>
        <v>0</v>
      </c>
    </row>
    <row r="114" spans="1:9" ht="30" hidden="1" customHeight="1" x14ac:dyDescent="0.3">
      <c r="A114" s="67">
        <f>IF(ISBLANK('List of Employees'!$B114),"",A113+1)</f>
        <v>111</v>
      </c>
      <c r="B114" s="68" t="str">
        <f>CONCATENATE('List of Employees'!$C114," ",'List of Employees'!$D114, " ",LEFT('List of Employees'!$E114,1),IF(ISBLANK('List of Employees'!$E114)," ","."))</f>
        <v>BAYHON GEORGE G.</v>
      </c>
      <c r="C114" s="68" t="s">
        <v>98</v>
      </c>
      <c r="D114" s="68" t="s">
        <v>466</v>
      </c>
      <c r="E114" s="68" t="s">
        <v>166</v>
      </c>
      <c r="F114" s="68" t="s">
        <v>197</v>
      </c>
      <c r="G114" s="68" t="s">
        <v>2397</v>
      </c>
      <c r="H114" s="68" t="s">
        <v>462</v>
      </c>
      <c r="I114" s="69" t="b">
        <f>COUNTIF('List of Employees'!$B$4:$B$767,'List of Employees'!$B114)&gt;1</f>
        <v>0</v>
      </c>
    </row>
    <row r="115" spans="1:9" ht="30" hidden="1" customHeight="1" x14ac:dyDescent="0.3">
      <c r="A115" s="67">
        <f>IF(ISBLANK('List of Employees'!$B115),"",A114+1)</f>
        <v>112</v>
      </c>
      <c r="B115" s="68" t="str">
        <f>CONCATENATE('List of Employees'!$C115," ",'List of Employees'!$D115, " ",LEFT('List of Employees'!$E115,1),IF(ISBLANK('List of Employees'!$E115)," ","."))</f>
        <v>BAYHON LUISITO G.</v>
      </c>
      <c r="C115" s="68" t="s">
        <v>98</v>
      </c>
      <c r="D115" s="68" t="s">
        <v>993</v>
      </c>
      <c r="E115" s="68" t="s">
        <v>166</v>
      </c>
      <c r="F115" s="68" t="s">
        <v>877</v>
      </c>
      <c r="G115" s="68" t="s">
        <v>2397</v>
      </c>
      <c r="H115" s="68" t="s">
        <v>971</v>
      </c>
      <c r="I115" s="69" t="b">
        <f>COUNTIF('List of Employees'!$B$4:$B$767,'List of Employees'!$B115)&gt;1</f>
        <v>0</v>
      </c>
    </row>
    <row r="116" spans="1:9" ht="30" hidden="1" customHeight="1" x14ac:dyDescent="0.3">
      <c r="A116" s="67">
        <f>IF(ISBLANK('List of Employees'!$B116),"",A115+1)</f>
        <v>113</v>
      </c>
      <c r="B116" s="68" t="str">
        <f>CONCATENATE('List of Employees'!$C116," ",'List of Employees'!$D116, " ",LEFT('List of Employees'!$E116,1),IF(ISBLANK('List of Employees'!$E116)," ","."))</f>
        <v xml:space="preserve">BAYHON VIOLETA  </v>
      </c>
      <c r="C116" s="68" t="s">
        <v>98</v>
      </c>
      <c r="D116" s="68" t="s">
        <v>99</v>
      </c>
      <c r="E116" s="68"/>
      <c r="F116" s="68" t="s">
        <v>197</v>
      </c>
      <c r="G116" s="68" t="s">
        <v>2397</v>
      </c>
      <c r="H116" s="68" t="s">
        <v>97</v>
      </c>
      <c r="I116" s="69" t="b">
        <f>COUNTIF('List of Employees'!$B$4:$B$767,'List of Employees'!$B116)&gt;1</f>
        <v>0</v>
      </c>
    </row>
    <row r="117" spans="1:9" ht="30" hidden="1" customHeight="1" x14ac:dyDescent="0.3">
      <c r="A117" s="67">
        <f>IF(ISBLANK('List of Employees'!$B117),"",A116+1)</f>
        <v>114</v>
      </c>
      <c r="B117" s="68" t="str">
        <f>CONCATENATE('List of Employees'!$C117," ",'List of Employees'!$D117, " ",LEFT('List of Employees'!$E117,1),IF(ISBLANK('List of Employees'!$E117)," ","."))</f>
        <v>BAYLA EVANGELINE C.</v>
      </c>
      <c r="C117" s="68" t="s">
        <v>206</v>
      </c>
      <c r="D117" s="68" t="s">
        <v>207</v>
      </c>
      <c r="E117" s="68" t="s">
        <v>134</v>
      </c>
      <c r="F117" s="68" t="s">
        <v>197</v>
      </c>
      <c r="G117" s="68" t="s">
        <v>2397</v>
      </c>
      <c r="H117" s="68" t="s">
        <v>738</v>
      </c>
      <c r="I117" s="69" t="b">
        <f>COUNTIF('List of Employees'!$B$4:$B$767,'List of Employees'!$B117)&gt;1</f>
        <v>0</v>
      </c>
    </row>
    <row r="118" spans="1:9" ht="30" hidden="1" customHeight="1" x14ac:dyDescent="0.3">
      <c r="A118" s="67">
        <f>IF(ISBLANK('List of Employees'!$B118),"",A117+1)</f>
        <v>115</v>
      </c>
      <c r="B118" s="68" t="str">
        <f>CONCATENATE('List of Employees'!$C118," ",'List of Employees'!$D118, " ",LEFT('List of Employees'!$E118,1),IF(ISBLANK('List of Employees'!$E118)," ","."))</f>
        <v>BAYOT ANABEL D.</v>
      </c>
      <c r="C118" s="68" t="s">
        <v>341</v>
      </c>
      <c r="D118" s="68" t="s">
        <v>388</v>
      </c>
      <c r="E118" s="68" t="s">
        <v>119</v>
      </c>
      <c r="F118" s="68" t="s">
        <v>389</v>
      </c>
      <c r="G118" s="68" t="s">
        <v>2397</v>
      </c>
      <c r="H118" s="68" t="s">
        <v>103</v>
      </c>
      <c r="I118" s="69" t="b">
        <f>COUNTIF('List of Employees'!$B$4:$B$767,'List of Employees'!$B118)&gt;1</f>
        <v>0</v>
      </c>
    </row>
    <row r="119" spans="1:9" ht="30" hidden="1" customHeight="1" x14ac:dyDescent="0.3">
      <c r="A119" s="67">
        <f>IF(ISBLANK('List of Employees'!$B119),"",A118+1)</f>
        <v>116</v>
      </c>
      <c r="B119" s="68" t="str">
        <f>CONCATENATE('List of Employees'!$C119," ",'List of Employees'!$D119, " ",LEFT('List of Employees'!$E119,1),IF(ISBLANK('List of Employees'!$E119)," ","."))</f>
        <v>BAYOT ANISIA P.</v>
      </c>
      <c r="C119" s="68" t="s">
        <v>341</v>
      </c>
      <c r="D119" s="68" t="s">
        <v>394</v>
      </c>
      <c r="E119" s="68" t="s">
        <v>124</v>
      </c>
      <c r="F119" s="68" t="s">
        <v>197</v>
      </c>
      <c r="G119" s="68" t="s">
        <v>2397</v>
      </c>
      <c r="H119" s="68" t="s">
        <v>103</v>
      </c>
      <c r="I119" s="69" t="b">
        <f>COUNTIF('List of Employees'!$B$4:$B$767,'List of Employees'!$B119)&gt;1</f>
        <v>0</v>
      </c>
    </row>
    <row r="120" spans="1:9" ht="30" hidden="1" customHeight="1" x14ac:dyDescent="0.3">
      <c r="A120" s="67">
        <f>IF(ISBLANK('List of Employees'!$B120),"",A119+1)</f>
        <v>117</v>
      </c>
      <c r="B120" s="68" t="str">
        <f>CONCATENATE('List of Employees'!$C120," ",'List of Employees'!$D120, " ",LEFT('List of Employees'!$E120,1),IF(ISBLANK('List of Employees'!$E120)," ","."))</f>
        <v>BAYOT ELAINE B.</v>
      </c>
      <c r="C120" s="68" t="s">
        <v>341</v>
      </c>
      <c r="D120" s="68" t="s">
        <v>342</v>
      </c>
      <c r="E120" s="68" t="s">
        <v>1394</v>
      </c>
      <c r="F120" s="68" t="s">
        <v>96</v>
      </c>
      <c r="G120" s="68" t="s">
        <v>2397</v>
      </c>
      <c r="H120" s="68" t="s">
        <v>97</v>
      </c>
      <c r="I120" s="69" t="b">
        <f>COUNTIF('List of Employees'!$B$4:$B$767,'List of Employees'!$B120)&gt;1</f>
        <v>0</v>
      </c>
    </row>
    <row r="121" spans="1:9" ht="30" hidden="1" customHeight="1" x14ac:dyDescent="0.3">
      <c r="A121" s="67">
        <f>IF(ISBLANK('List of Employees'!$B121),"",A120+1)</f>
        <v>118</v>
      </c>
      <c r="B121" s="68" t="str">
        <f>CONCATENATE('List of Employees'!$C121," ",'List of Employees'!$D121, " ",LEFT('List of Employees'!$E121,1),IF(ISBLANK('List of Employees'!$E121)," ","."))</f>
        <v>BAYOT EMILIANA C.</v>
      </c>
      <c r="C121" s="68" t="s">
        <v>341</v>
      </c>
      <c r="D121" s="68" t="s">
        <v>2110</v>
      </c>
      <c r="E121" s="68" t="s">
        <v>134</v>
      </c>
      <c r="F121" s="68" t="s">
        <v>454</v>
      </c>
      <c r="G121" s="68" t="s">
        <v>2397</v>
      </c>
      <c r="H121" s="68" t="s">
        <v>141</v>
      </c>
      <c r="I121" s="69" t="b">
        <f>COUNTIF('List of Employees'!$B$4:$B$767,'List of Employees'!$B121)&gt;1</f>
        <v>0</v>
      </c>
    </row>
    <row r="122" spans="1:9" ht="30" hidden="1" customHeight="1" x14ac:dyDescent="0.3">
      <c r="A122" s="67">
        <f>IF(ISBLANK('List of Employees'!$B122),"",A121+1)</f>
        <v>119</v>
      </c>
      <c r="B122" s="68" t="str">
        <f>CONCATENATE('List of Employees'!$C122," ",'List of Employees'!$D122, " ",LEFT('List of Employees'!$E122,1),IF(ISBLANK('List of Employees'!$E122)," ","."))</f>
        <v>BAYOT GARRY L.</v>
      </c>
      <c r="C122" s="68" t="s">
        <v>341</v>
      </c>
      <c r="D122" s="68" t="s">
        <v>2348</v>
      </c>
      <c r="E122" s="68" t="s">
        <v>805</v>
      </c>
      <c r="F122" s="68" t="s">
        <v>2010</v>
      </c>
      <c r="G122" s="68" t="s">
        <v>1286</v>
      </c>
      <c r="H122" s="68" t="s">
        <v>356</v>
      </c>
      <c r="I122" s="69" t="b">
        <f>COUNTIF('List of Employees'!$B$4:$B$767,'List of Employees'!$B122)&gt;1</f>
        <v>0</v>
      </c>
    </row>
    <row r="123" spans="1:9" ht="30" hidden="1" customHeight="1" x14ac:dyDescent="0.3">
      <c r="A123" s="67">
        <f>IF(ISBLANK('List of Employees'!$B123),"",A122+1)</f>
        <v>120</v>
      </c>
      <c r="B123" s="68" t="str">
        <f>CONCATENATE('List of Employees'!$C123," ",'List of Employees'!$D123, " ",LEFT('List of Employees'!$E123,1),IF(ISBLANK('List of Employees'!$E123)," ","."))</f>
        <v>BAYOT JASMINE A.</v>
      </c>
      <c r="C123" s="68" t="s">
        <v>341</v>
      </c>
      <c r="D123" s="68" t="s">
        <v>2439</v>
      </c>
      <c r="E123" s="68" t="s">
        <v>88</v>
      </c>
      <c r="F123" s="68" t="s">
        <v>2440</v>
      </c>
      <c r="G123" s="68" t="s">
        <v>1693</v>
      </c>
      <c r="H123" s="68" t="s">
        <v>2441</v>
      </c>
      <c r="I123" s="69" t="b">
        <f>COUNTIF('List of Employees'!$B$4:$B$767,'List of Employees'!$B123)&gt;1</f>
        <v>0</v>
      </c>
    </row>
    <row r="124" spans="1:9" ht="30" hidden="1" customHeight="1" x14ac:dyDescent="0.3">
      <c r="A124" s="67">
        <f>IF(ISBLANK('List of Employees'!$B124),"",A123+1)</f>
        <v>121</v>
      </c>
      <c r="B124" s="68" t="str">
        <f>CONCATENATE('List of Employees'!$C124," ",'List of Employees'!$D124, " ",LEFT('List of Employees'!$E124,1),IF(ISBLANK('List of Employees'!$E124)," ","."))</f>
        <v>BAYOT MERCED M.</v>
      </c>
      <c r="C124" s="68" t="s">
        <v>341</v>
      </c>
      <c r="D124" s="68" t="s">
        <v>747</v>
      </c>
      <c r="E124" s="68" t="s">
        <v>84</v>
      </c>
      <c r="F124" s="68" t="s">
        <v>197</v>
      </c>
      <c r="G124" s="68" t="s">
        <v>2397</v>
      </c>
      <c r="H124" s="68" t="s">
        <v>259</v>
      </c>
      <c r="I124" s="69" t="b">
        <f>COUNTIF('List of Employees'!$B$4:$B$767,'List of Employees'!$B124)&gt;1</f>
        <v>0</v>
      </c>
    </row>
    <row r="125" spans="1:9" ht="30" hidden="1" customHeight="1" x14ac:dyDescent="0.3">
      <c r="A125" s="67">
        <f>IF(ISBLANK('List of Employees'!$B125),"",A124+1)</f>
        <v>122</v>
      </c>
      <c r="B125" s="68" t="str">
        <f>CONCATENATE('List of Employees'!$C125," ",'List of Employees'!$D125, " ",LEFT('List of Employees'!$E125,1),IF(ISBLANK('List of Employees'!$E125)," ","."))</f>
        <v>BAYOT RUMER M.</v>
      </c>
      <c r="C125" s="68" t="s">
        <v>341</v>
      </c>
      <c r="D125" s="68" t="s">
        <v>468</v>
      </c>
      <c r="E125" s="68" t="s">
        <v>84</v>
      </c>
      <c r="F125" s="68" t="s">
        <v>125</v>
      </c>
      <c r="G125" s="68" t="s">
        <v>2397</v>
      </c>
      <c r="H125" s="68" t="s">
        <v>462</v>
      </c>
      <c r="I125" s="69" t="b">
        <f>COUNTIF('List of Employees'!$B$4:$B$767,'List of Employees'!$B125)&gt;1</f>
        <v>0</v>
      </c>
    </row>
    <row r="126" spans="1:9" ht="30" hidden="1" customHeight="1" x14ac:dyDescent="0.3">
      <c r="A126" s="67">
        <f>IF(ISBLANK('List of Employees'!$B126),"",A125+1)</f>
        <v>123</v>
      </c>
      <c r="B126" s="68" t="str">
        <f>CONCATENATE('List of Employees'!$C126," ",'List of Employees'!$D126, " ",LEFT('List of Employees'!$E126,1),IF(ISBLANK('List of Employees'!$E126)," ","."))</f>
        <v>BELOSTRINO JULIETA P.</v>
      </c>
      <c r="C126" s="68" t="s">
        <v>1395</v>
      </c>
      <c r="D126" s="68" t="s">
        <v>444</v>
      </c>
      <c r="E126" s="68" t="s">
        <v>124</v>
      </c>
      <c r="F126" s="68" t="s">
        <v>1286</v>
      </c>
      <c r="G126" s="68" t="s">
        <v>1286</v>
      </c>
      <c r="H126" s="68" t="s">
        <v>536</v>
      </c>
      <c r="I126" s="69" t="b">
        <f>COUNTIF('List of Employees'!$B$4:$B$767,'List of Employees'!$B126)&gt;1</f>
        <v>0</v>
      </c>
    </row>
    <row r="127" spans="1:9" ht="30" hidden="1" customHeight="1" x14ac:dyDescent="0.3">
      <c r="A127" s="67">
        <f>IF(ISBLANK('List of Employees'!$B127),"",A126+1)</f>
        <v>124</v>
      </c>
      <c r="B127" s="68" t="str">
        <f>CONCATENATE('List of Employees'!$C127," ",'List of Employees'!$D127, " ",LEFT('List of Employees'!$E127,1),IF(ISBLANK('List of Employees'!$E127)," ","."))</f>
        <v>BERGADO MARILOU B.</v>
      </c>
      <c r="C127" s="68" t="s">
        <v>1396</v>
      </c>
      <c r="D127" s="68" t="s">
        <v>616</v>
      </c>
      <c r="E127" s="68" t="s">
        <v>341</v>
      </c>
      <c r="F127" s="68" t="s">
        <v>1286</v>
      </c>
      <c r="G127" s="68" t="s">
        <v>1286</v>
      </c>
      <c r="H127" s="68" t="s">
        <v>97</v>
      </c>
      <c r="I127" s="69" t="b">
        <f>COUNTIF('List of Employees'!$B$4:$B$767,'List of Employees'!$B127)&gt;1</f>
        <v>0</v>
      </c>
    </row>
    <row r="128" spans="1:9" ht="30" hidden="1" customHeight="1" x14ac:dyDescent="0.3">
      <c r="A128" s="67">
        <f>IF(ISBLANK('List of Employees'!$B128),"",A127+1)</f>
        <v>125</v>
      </c>
      <c r="B128" s="68" t="str">
        <f>CONCATENATE('List of Employees'!$C128," ",'List of Employees'!$D128, " ",LEFT('List of Employees'!$E128,1),IF(ISBLANK('List of Employees'!$E128)," ","."))</f>
        <v>BERNALDEZ MARLONE P.</v>
      </c>
      <c r="C128" s="68" t="s">
        <v>920</v>
      </c>
      <c r="D128" s="68" t="s">
        <v>921</v>
      </c>
      <c r="E128" s="68" t="s">
        <v>124</v>
      </c>
      <c r="F128" s="68" t="s">
        <v>162</v>
      </c>
      <c r="G128" s="68" t="s">
        <v>2397</v>
      </c>
      <c r="H128" s="68" t="s">
        <v>1298</v>
      </c>
      <c r="I128" s="69" t="b">
        <f>COUNTIF('List of Employees'!$B$4:$B$767,'List of Employees'!$B128)&gt;1</f>
        <v>0</v>
      </c>
    </row>
    <row r="129" spans="1:9" ht="30" hidden="1" customHeight="1" x14ac:dyDescent="0.3">
      <c r="A129" s="67">
        <f>IF(ISBLANK('List of Employees'!$B129),"",A128+1)</f>
        <v>126</v>
      </c>
      <c r="B129" s="68" t="str">
        <f>CONCATENATE('List of Employees'!$C129," ",'List of Employees'!$D129, " ",LEFT('List of Employees'!$E129,1),IF(ISBLANK('List of Employees'!$E129)," ","."))</f>
        <v xml:space="preserve">BESAS TRECIA JOY  </v>
      </c>
      <c r="C129" s="68" t="s">
        <v>2374</v>
      </c>
      <c r="D129" s="68" t="s">
        <v>2375</v>
      </c>
      <c r="E129" s="68"/>
      <c r="F129" s="68" t="s">
        <v>2376</v>
      </c>
      <c r="G129" s="68" t="s">
        <v>2397</v>
      </c>
      <c r="H129" s="68"/>
      <c r="I129" s="69" t="b">
        <f>COUNTIF('List of Employees'!$B$4:$B$767,'List of Employees'!$B129)&gt;1</f>
        <v>0</v>
      </c>
    </row>
    <row r="130" spans="1:9" ht="30" hidden="1" customHeight="1" x14ac:dyDescent="0.3">
      <c r="A130" s="67">
        <f>IF(ISBLANK('List of Employees'!$B130),"",A129+1)</f>
        <v>127</v>
      </c>
      <c r="B130" s="68" t="str">
        <f>CONCATENATE('List of Employees'!$C130," ",'List of Employees'!$D130, " ",LEFT('List of Employees'!$E130,1),IF(ISBLANK('List of Employees'!$E130)," ","."))</f>
        <v>BISCOCHO JULIETA G.</v>
      </c>
      <c r="C130" s="68" t="s">
        <v>443</v>
      </c>
      <c r="D130" s="68" t="s">
        <v>444</v>
      </c>
      <c r="E130" s="68" t="s">
        <v>678</v>
      </c>
      <c r="F130" s="68" t="s">
        <v>348</v>
      </c>
      <c r="G130" s="68" t="s">
        <v>2397</v>
      </c>
      <c r="H130" s="68" t="s">
        <v>103</v>
      </c>
      <c r="I130" s="69" t="b">
        <f>COUNTIF('List of Employees'!$B$4:$B$767,'List of Employees'!$B130)&gt;1</f>
        <v>0</v>
      </c>
    </row>
    <row r="131" spans="1:9" ht="30" hidden="1" customHeight="1" x14ac:dyDescent="0.3">
      <c r="A131" s="67">
        <f>IF(ISBLANK('List of Employees'!$B131),"",A130+1)</f>
        <v>128</v>
      </c>
      <c r="B131" s="68" t="str">
        <f>CONCATENATE('List of Employees'!$C131," ",'List of Employees'!$D131, " ",LEFT('List of Employees'!$E131,1),IF(ISBLANK('List of Employees'!$E131)," ","."))</f>
        <v>BITUIN LUCKY NIKKO G.</v>
      </c>
      <c r="C131" s="68" t="s">
        <v>1397</v>
      </c>
      <c r="D131" s="68" t="s">
        <v>1398</v>
      </c>
      <c r="E131" s="68" t="s">
        <v>166</v>
      </c>
      <c r="F131" s="68" t="s">
        <v>1699</v>
      </c>
      <c r="G131" s="68" t="s">
        <v>1286</v>
      </c>
      <c r="H131" s="68" t="s">
        <v>135</v>
      </c>
      <c r="I131" s="69" t="b">
        <f>COUNTIF('List of Employees'!$B$4:$B$767,'List of Employees'!$B131)&gt;1</f>
        <v>0</v>
      </c>
    </row>
    <row r="132" spans="1:9" ht="30" hidden="1" customHeight="1" x14ac:dyDescent="0.3">
      <c r="A132" s="67">
        <f>IF(ISBLANK('List of Employees'!$B132),"",A131+1)</f>
        <v>129</v>
      </c>
      <c r="B132" s="68" t="str">
        <f>CONCATENATE('List of Employees'!$C132," ",'List of Employees'!$D132, " ",LEFT('List of Employees'!$E132,1),IF(ISBLANK('List of Employees'!$E132)," ","."))</f>
        <v>BOFILL ERNA P.</v>
      </c>
      <c r="C132" s="68" t="s">
        <v>851</v>
      </c>
      <c r="D132" s="68" t="s">
        <v>850</v>
      </c>
      <c r="E132" s="68" t="s">
        <v>176</v>
      </c>
      <c r="F132" s="68" t="s">
        <v>125</v>
      </c>
      <c r="G132" s="68" t="s">
        <v>2397</v>
      </c>
      <c r="H132" s="68" t="s">
        <v>536</v>
      </c>
      <c r="I132" s="69" t="b">
        <f>COUNTIF('List of Employees'!$B$4:$B$767,'List of Employees'!$B132)&gt;1</f>
        <v>0</v>
      </c>
    </row>
    <row r="133" spans="1:9" ht="30" hidden="1" customHeight="1" x14ac:dyDescent="0.3">
      <c r="A133" s="67">
        <f>IF(ISBLANK('List of Employees'!$B133),"",A132+1)</f>
        <v>130</v>
      </c>
      <c r="B133" s="68" t="str">
        <f>CONCATENATE('List of Employees'!$C133," ",'List of Employees'!$D133, " ",LEFT('List of Employees'!$E133,1),IF(ISBLANK('List of Employees'!$E133)," ","."))</f>
        <v>BOHULANO MARY ANNE JOY B.</v>
      </c>
      <c r="C133" s="68" t="s">
        <v>2576</v>
      </c>
      <c r="D133" s="68" t="s">
        <v>2577</v>
      </c>
      <c r="E133" s="68" t="s">
        <v>2578</v>
      </c>
      <c r="F133" s="68" t="s">
        <v>211</v>
      </c>
      <c r="G133" s="68" t="s">
        <v>2397</v>
      </c>
      <c r="H133" s="68" t="s">
        <v>212</v>
      </c>
      <c r="I133" s="69" t="b">
        <f>COUNTIF('List of Employees'!$B$4:$B$767,'List of Employees'!$B133)&gt;1</f>
        <v>0</v>
      </c>
    </row>
    <row r="134" spans="1:9" ht="30" hidden="1" customHeight="1" x14ac:dyDescent="0.3">
      <c r="A134" s="67">
        <f>IF(ISBLANK('List of Employees'!$B134),"",A133+1)</f>
        <v>131</v>
      </c>
      <c r="B134" s="68" t="str">
        <f>CONCATENATE('List of Employees'!$C134," ",'List of Employees'!$D134, " ",LEFT('List of Employees'!$E134,1),IF(ISBLANK('List of Employees'!$E134)," ","."))</f>
        <v>BORJA EDWIN G.</v>
      </c>
      <c r="C134" s="68" t="s">
        <v>250</v>
      </c>
      <c r="D134" s="68" t="s">
        <v>249</v>
      </c>
      <c r="E134" s="68" t="s">
        <v>166</v>
      </c>
      <c r="F134" s="68" t="s">
        <v>197</v>
      </c>
      <c r="G134" s="68" t="s">
        <v>2397</v>
      </c>
      <c r="H134" s="68" t="s">
        <v>240</v>
      </c>
      <c r="I134" s="69" t="b">
        <f>COUNTIF('List of Employees'!$B$4:$B$767,'List of Employees'!$B134)&gt;1</f>
        <v>0</v>
      </c>
    </row>
    <row r="135" spans="1:9" ht="30" hidden="1" customHeight="1" x14ac:dyDescent="0.3">
      <c r="A135" s="67">
        <f>IF(ISBLANK('List of Employees'!$B135),"",A134+1)</f>
        <v>132</v>
      </c>
      <c r="B135" s="68" t="str">
        <f>CONCATENATE('List of Employees'!$C135," ",'List of Employees'!$D135, " ",LEFT('List of Employees'!$E135,1),IF(ISBLANK('List of Employees'!$E135)," ","."))</f>
        <v>BORJA NECY M.</v>
      </c>
      <c r="C135" s="68" t="s">
        <v>250</v>
      </c>
      <c r="D135" s="68" t="s">
        <v>607</v>
      </c>
      <c r="E135" s="68" t="s">
        <v>84</v>
      </c>
      <c r="F135" s="68" t="s">
        <v>170</v>
      </c>
      <c r="G135" s="68" t="s">
        <v>2397</v>
      </c>
      <c r="H135" s="68" t="s">
        <v>182</v>
      </c>
      <c r="I135" s="69" t="b">
        <f>COUNTIF('List of Employees'!$B$4:$B$767,'List of Employees'!$B135)&gt;1</f>
        <v>0</v>
      </c>
    </row>
    <row r="136" spans="1:9" ht="30" hidden="1" customHeight="1" x14ac:dyDescent="0.3">
      <c r="A136" s="67">
        <f>IF(ISBLANK('List of Employees'!$B136),"",A135+1)</f>
        <v>133</v>
      </c>
      <c r="B136" s="68" t="str">
        <f>CONCATENATE('List of Employees'!$C136," ",'List of Employees'!$D136, " ",LEFT('List of Employees'!$E136,1),IF(ISBLANK('List of Employees'!$E136)," ","."))</f>
        <v>BRIZUELA LENIE E.</v>
      </c>
      <c r="C136" s="68" t="s">
        <v>1399</v>
      </c>
      <c r="D136" s="68" t="s">
        <v>1400</v>
      </c>
      <c r="E136" s="68" t="s">
        <v>1401</v>
      </c>
      <c r="F136" s="68" t="s">
        <v>1286</v>
      </c>
      <c r="G136" s="68" t="s">
        <v>1286</v>
      </c>
      <c r="H136" s="68" t="s">
        <v>1697</v>
      </c>
      <c r="I136" s="69" t="b">
        <f>COUNTIF('List of Employees'!$B$4:$B$767,'List of Employees'!$B136)&gt;1</f>
        <v>0</v>
      </c>
    </row>
    <row r="137" spans="1:9" ht="30" hidden="1" customHeight="1" x14ac:dyDescent="0.3">
      <c r="A137" s="67">
        <f>IF(ISBLANK('List of Employees'!$B137),"",A136+1)</f>
        <v>134</v>
      </c>
      <c r="B137" s="68" t="str">
        <f>CONCATENATE('List of Employees'!$C137," ",'List of Employees'!$D137, " ",LEFT('List of Employees'!$E137,1),IF(ISBLANK('List of Employees'!$E137)," ","."))</f>
        <v>BRON FLORENCIO L.</v>
      </c>
      <c r="C137" s="68" t="s">
        <v>1402</v>
      </c>
      <c r="D137" s="68" t="s">
        <v>1403</v>
      </c>
      <c r="E137" s="68" t="s">
        <v>226</v>
      </c>
      <c r="F137" s="68" t="s">
        <v>1286</v>
      </c>
      <c r="G137" s="68" t="s">
        <v>1286</v>
      </c>
      <c r="H137" s="68" t="s">
        <v>1696</v>
      </c>
      <c r="I137" s="69" t="b">
        <f>COUNTIF('List of Employees'!$B$4:$B$767,'List of Employees'!$B137)&gt;1</f>
        <v>0</v>
      </c>
    </row>
    <row r="138" spans="1:9" ht="30" hidden="1" customHeight="1" x14ac:dyDescent="0.3">
      <c r="A138" s="67">
        <f>IF(ISBLANK('List of Employees'!$B138),"",A137+1)</f>
        <v>135</v>
      </c>
      <c r="B138" s="68" t="str">
        <f>CONCATENATE('List of Employees'!$C138," ",'List of Employees'!$D138, " ",LEFT('List of Employees'!$E138,1),IF(ISBLANK('List of Employees'!$E138)," ","."))</f>
        <v xml:space="preserve">BUELBO MICHLE  </v>
      </c>
      <c r="C138" s="68" t="s">
        <v>2543</v>
      </c>
      <c r="D138" s="68" t="s">
        <v>2544</v>
      </c>
      <c r="E138" s="68"/>
      <c r="F138" s="68" t="s">
        <v>1286</v>
      </c>
      <c r="G138" s="68" t="s">
        <v>1286</v>
      </c>
      <c r="H138" s="68" t="s">
        <v>1694</v>
      </c>
      <c r="I138" s="69" t="b">
        <f>COUNTIF('List of Employees'!$B$4:$B$767,'List of Employees'!$B138)&gt;1</f>
        <v>0</v>
      </c>
    </row>
    <row r="139" spans="1:9" ht="30" hidden="1" customHeight="1" x14ac:dyDescent="0.3">
      <c r="A139" s="67">
        <f>IF(ISBLANK('List of Employees'!$B139),"",A138+1)</f>
        <v>136</v>
      </c>
      <c r="B139" s="68" t="str">
        <f>CONCATENATE('List of Employees'!$C139," ",'List of Employees'!$D139, " ",LEFT('List of Employees'!$E139,1),IF(ISBLANK('List of Employees'!$E139)," ","."))</f>
        <v>BUGARIN MA. ANA M.</v>
      </c>
      <c r="C139" s="68" t="s">
        <v>533</v>
      </c>
      <c r="D139" s="68" t="s">
        <v>534</v>
      </c>
      <c r="E139" s="68" t="s">
        <v>1326</v>
      </c>
      <c r="F139" s="68" t="s">
        <v>535</v>
      </c>
      <c r="G139" s="68" t="s">
        <v>2397</v>
      </c>
      <c r="H139" s="68" t="s">
        <v>536</v>
      </c>
      <c r="I139" s="69" t="b">
        <f>COUNTIF('List of Employees'!$B$4:$B$767,'List of Employees'!$B139)&gt;1</f>
        <v>0</v>
      </c>
    </row>
    <row r="140" spans="1:9" ht="30" hidden="1" customHeight="1" x14ac:dyDescent="0.3">
      <c r="A140" s="67">
        <f>IF(ISBLANK('List of Employees'!$B140),"",A139+1)</f>
        <v>137</v>
      </c>
      <c r="B140" s="68" t="str">
        <f>CONCATENATE('List of Employees'!$C140," ",'List of Employees'!$D140, " ",LEFT('List of Employees'!$E140,1),IF(ISBLANK('List of Employees'!$E140)," ","."))</f>
        <v>BUNGCASAN REGINALDO JR. B.</v>
      </c>
      <c r="C140" s="68" t="s">
        <v>633</v>
      </c>
      <c r="D140" s="68" t="s">
        <v>634</v>
      </c>
      <c r="E140" s="68" t="s">
        <v>145</v>
      </c>
      <c r="F140" s="68" t="s">
        <v>125</v>
      </c>
      <c r="G140" s="68" t="s">
        <v>2397</v>
      </c>
      <c r="H140" s="68" t="s">
        <v>141</v>
      </c>
      <c r="I140" s="69" t="b">
        <f>COUNTIF('List of Employees'!$B$4:$B$767,'List of Employees'!$B140)&gt;1</f>
        <v>0</v>
      </c>
    </row>
    <row r="141" spans="1:9" ht="30" hidden="1" customHeight="1" x14ac:dyDescent="0.3">
      <c r="A141" s="67">
        <f>IF(ISBLANK('List of Employees'!$B141),"",A140+1)</f>
        <v>138</v>
      </c>
      <c r="B141" s="68" t="str">
        <f>CONCATENATE('List of Employees'!$C141," ",'List of Employees'!$D141, " ",LEFT('List of Employees'!$E141,1),IF(ISBLANK('List of Employees'!$E141)," ","."))</f>
        <v>BURAZON CARIDAD A.</v>
      </c>
      <c r="C141" s="68" t="s">
        <v>827</v>
      </c>
      <c r="D141" s="68" t="s">
        <v>828</v>
      </c>
      <c r="E141" s="68" t="s">
        <v>283</v>
      </c>
      <c r="F141" s="68" t="s">
        <v>829</v>
      </c>
      <c r="G141" s="68" t="s">
        <v>2397</v>
      </c>
      <c r="H141" s="68" t="s">
        <v>103</v>
      </c>
      <c r="I141" s="69" t="b">
        <f>COUNTIF('List of Employees'!$B$4:$B$767,'List of Employees'!$B141)&gt;1</f>
        <v>0</v>
      </c>
    </row>
    <row r="142" spans="1:9" ht="30" hidden="1" customHeight="1" x14ac:dyDescent="0.3">
      <c r="A142" s="67">
        <f>IF(ISBLANK('List of Employees'!$B142),"",A141+1)</f>
        <v>139</v>
      </c>
      <c r="B142" s="68" t="str">
        <f>CONCATENATE('List of Employees'!$C142," ",'List of Employees'!$D142, " ",LEFT('List of Employees'!$E142,1),IF(ISBLANK('List of Employees'!$E142)," ","."))</f>
        <v>BUTALON DIANNE H.</v>
      </c>
      <c r="C142" s="68" t="s">
        <v>1404</v>
      </c>
      <c r="D142" s="68" t="s">
        <v>1405</v>
      </c>
      <c r="E142" s="68" t="s">
        <v>618</v>
      </c>
      <c r="F142" s="68" t="s">
        <v>1699</v>
      </c>
      <c r="G142" s="68" t="s">
        <v>1286</v>
      </c>
      <c r="H142" s="68" t="s">
        <v>97</v>
      </c>
      <c r="I142" s="69" t="b">
        <f>COUNTIF('List of Employees'!$B$4:$B$767,'List of Employees'!$B142)&gt;1</f>
        <v>0</v>
      </c>
    </row>
    <row r="143" spans="1:9" ht="30" hidden="1" customHeight="1" x14ac:dyDescent="0.3">
      <c r="A143" s="67">
        <f>IF(ISBLANK('List of Employees'!$B143),"",A142+1)</f>
        <v>140</v>
      </c>
      <c r="B143" s="68" t="str">
        <f>CONCATENATE('List of Employees'!$C143," ",'List of Employees'!$D143, " ",LEFT('List of Employees'!$E143,1),IF(ISBLANK('List of Employees'!$E143)," ","."))</f>
        <v>CABANLIT ZOSIMA M.</v>
      </c>
      <c r="C143" s="68" t="s">
        <v>1406</v>
      </c>
      <c r="D143" s="68" t="s">
        <v>1407</v>
      </c>
      <c r="E143" s="68" t="s">
        <v>84</v>
      </c>
      <c r="F143" s="68" t="s">
        <v>1286</v>
      </c>
      <c r="G143" s="68" t="s">
        <v>1286</v>
      </c>
      <c r="H143" s="68" t="s">
        <v>589</v>
      </c>
      <c r="I143" s="69" t="b">
        <f>COUNTIF('List of Employees'!$B$4:$B$767,'List of Employees'!$B143)&gt;1</f>
        <v>0</v>
      </c>
    </row>
    <row r="144" spans="1:9" ht="30" hidden="1" customHeight="1" x14ac:dyDescent="0.3">
      <c r="A144" s="67">
        <f>IF(ISBLANK('List of Employees'!$B144),"",A143+1)</f>
        <v>141</v>
      </c>
      <c r="B144" s="68" t="str">
        <f>CONCATENATE('List of Employees'!$C144," ",'List of Employees'!$D144, " ",LEFT('List of Employees'!$E144,1),IF(ISBLANK('List of Employees'!$E144)," ","."))</f>
        <v>CABANTING AIRA P.</v>
      </c>
      <c r="C144" s="68" t="s">
        <v>1408</v>
      </c>
      <c r="D144" s="68" t="s">
        <v>1409</v>
      </c>
      <c r="E144" s="68" t="s">
        <v>578</v>
      </c>
      <c r="F144" s="68" t="s">
        <v>1692</v>
      </c>
      <c r="G144" s="68" t="s">
        <v>1286</v>
      </c>
      <c r="H144" s="68" t="s">
        <v>97</v>
      </c>
      <c r="I144" s="69" t="b">
        <f>COUNTIF('List of Employees'!$B$4:$B$767,'List of Employees'!$B144)&gt;1</f>
        <v>0</v>
      </c>
    </row>
    <row r="145" spans="1:9" ht="30" hidden="1" customHeight="1" x14ac:dyDescent="0.3">
      <c r="A145" s="67">
        <f>IF(ISBLANK('List of Employees'!$B145),"",A144+1)</f>
        <v>142</v>
      </c>
      <c r="B145" s="68" t="str">
        <f>CONCATENATE('List of Employees'!$C145," ",'List of Employees'!$D145, " ",LEFT('List of Employees'!$E145,1),IF(ISBLANK('List of Employees'!$E145)," ","."))</f>
        <v>CABASI JANN PAUL S.</v>
      </c>
      <c r="C145" s="68" t="s">
        <v>1509</v>
      </c>
      <c r="D145" s="68" t="s">
        <v>2369</v>
      </c>
      <c r="E145" s="68" t="s">
        <v>2370</v>
      </c>
      <c r="F145" s="68" t="s">
        <v>1693</v>
      </c>
      <c r="G145" s="68" t="s">
        <v>1693</v>
      </c>
      <c r="H145" s="68" t="s">
        <v>135</v>
      </c>
      <c r="I145" s="69" t="b">
        <f>COUNTIF('List of Employees'!$B$4:$B$767,'List of Employees'!$B145)&gt;1</f>
        <v>0</v>
      </c>
    </row>
    <row r="146" spans="1:9" ht="30" hidden="1" customHeight="1" x14ac:dyDescent="0.3">
      <c r="A146" s="67">
        <f>IF(ISBLANK('List of Employees'!$B146),"",A145+1)</f>
        <v>143</v>
      </c>
      <c r="B146" s="68" t="str">
        <f>CONCATENATE('List of Employees'!$C146," ",'List of Employees'!$D146, " ",LEFT('List of Employees'!$E146,1),IF(ISBLANK('List of Employees'!$E146)," ","."))</f>
        <v>CACAO ANDREA F.</v>
      </c>
      <c r="C146" s="68" t="s">
        <v>234</v>
      </c>
      <c r="D146" s="68" t="s">
        <v>235</v>
      </c>
      <c r="E146" s="68" t="s">
        <v>236</v>
      </c>
      <c r="F146" s="68" t="s">
        <v>211</v>
      </c>
      <c r="G146" s="68" t="s">
        <v>2397</v>
      </c>
      <c r="H146" s="68" t="s">
        <v>212</v>
      </c>
      <c r="I146" s="69" t="b">
        <f>COUNTIF('List of Employees'!$B$4:$B$767,'List of Employees'!$B146)&gt;1</f>
        <v>0</v>
      </c>
    </row>
    <row r="147" spans="1:9" ht="30" hidden="1" customHeight="1" x14ac:dyDescent="0.3">
      <c r="A147" s="67">
        <f>IF(ISBLANK('List of Employees'!$B147),"",A146+1)</f>
        <v>144</v>
      </c>
      <c r="B147" s="68" t="str">
        <f>CONCATENATE('List of Employees'!$C147," ",'List of Employees'!$D147, " ",LEFT('List of Employees'!$E147,1),IF(ISBLANK('List of Employees'!$E147)," ","."))</f>
        <v>CAGUICLA JO HAENA D.</v>
      </c>
      <c r="C147" s="68" t="s">
        <v>1410</v>
      </c>
      <c r="D147" s="68" t="s">
        <v>1411</v>
      </c>
      <c r="E147" s="68" t="s">
        <v>119</v>
      </c>
      <c r="F147" s="68" t="s">
        <v>1700</v>
      </c>
      <c r="G147" s="68" t="s">
        <v>1693</v>
      </c>
      <c r="H147" s="68"/>
      <c r="I147" s="69" t="b">
        <f>COUNTIF('List of Employees'!$B$4:$B$767,'List of Employees'!$B147)&gt;1</f>
        <v>0</v>
      </c>
    </row>
    <row r="148" spans="1:9" ht="30" hidden="1" customHeight="1" x14ac:dyDescent="0.3">
      <c r="A148" s="67">
        <f>IF(ISBLANK('List of Employees'!$B148),"",A147+1)</f>
        <v>145</v>
      </c>
      <c r="B148" s="68" t="str">
        <f>CONCATENATE('List of Employees'!$C148," ",'List of Employees'!$D148, " ",LEFT('List of Employees'!$E148,1),IF(ISBLANK('List of Employees'!$E148)," ","."))</f>
        <v>CAGUITLA ELSA A.</v>
      </c>
      <c r="C148" s="68" t="s">
        <v>1412</v>
      </c>
      <c r="D148" s="68" t="s">
        <v>670</v>
      </c>
      <c r="E148" s="68" t="s">
        <v>283</v>
      </c>
      <c r="F148" s="68" t="s">
        <v>1286</v>
      </c>
      <c r="G148" s="68" t="s">
        <v>1286</v>
      </c>
      <c r="H148" s="68" t="s">
        <v>198</v>
      </c>
      <c r="I148" s="69" t="b">
        <f>COUNTIF('List of Employees'!$B$4:$B$767,'List of Employees'!$B148)&gt;1</f>
        <v>0</v>
      </c>
    </row>
    <row r="149" spans="1:9" ht="30" hidden="1" customHeight="1" x14ac:dyDescent="0.3">
      <c r="A149" s="67">
        <f>IF(ISBLANK('List of Employees'!$B149),"",A148+1)</f>
        <v>146</v>
      </c>
      <c r="B149" s="68" t="str">
        <f>CONCATENATE('List of Employees'!$C149," ",'List of Employees'!$D149, " ",LEFT('List of Employees'!$E149,1),IF(ISBLANK('List of Employees'!$E149)," ","."))</f>
        <v>CAGUITLA GEMINIANO M.</v>
      </c>
      <c r="C149" s="68" t="s">
        <v>1412</v>
      </c>
      <c r="D149" s="68" t="s">
        <v>1413</v>
      </c>
      <c r="E149" s="68" t="s">
        <v>319</v>
      </c>
      <c r="F149" s="68" t="s">
        <v>1286</v>
      </c>
      <c r="G149" s="68" t="s">
        <v>1286</v>
      </c>
      <c r="H149" s="68" t="s">
        <v>288</v>
      </c>
      <c r="I149" s="69" t="b">
        <f>COUNTIF('List of Employees'!$B$4:$B$767,'List of Employees'!$B149)&gt;1</f>
        <v>0</v>
      </c>
    </row>
    <row r="150" spans="1:9" ht="30" hidden="1" customHeight="1" x14ac:dyDescent="0.3">
      <c r="A150" s="67">
        <f>IF(ISBLANK('List of Employees'!$B150),"",A149+1)</f>
        <v>147</v>
      </c>
      <c r="B150" s="68" t="str">
        <f>CONCATENATE('List of Employees'!$C150," ",'List of Employees'!$D150, " ",LEFT('List of Employees'!$E150,1),IF(ISBLANK('List of Employees'!$E150)," ","."))</f>
        <v>CAJAS MINA H.</v>
      </c>
      <c r="C150" s="68" t="s">
        <v>1414</v>
      </c>
      <c r="D150" s="68" t="s">
        <v>1415</v>
      </c>
      <c r="E150" s="68" t="s">
        <v>1416</v>
      </c>
      <c r="F150" s="68" t="s">
        <v>1286</v>
      </c>
      <c r="G150" s="68" t="s">
        <v>1286</v>
      </c>
      <c r="H150" s="68" t="s">
        <v>198</v>
      </c>
      <c r="I150" s="69" t="b">
        <f>COUNTIF('List of Employees'!$B$4:$B$767,'List of Employees'!$B150)&gt;1</f>
        <v>0</v>
      </c>
    </row>
    <row r="151" spans="1:9" ht="30" hidden="1" customHeight="1" x14ac:dyDescent="0.3">
      <c r="A151" s="67">
        <f>IF(ISBLANK('List of Employees'!$B151),"",A150+1)</f>
        <v>148</v>
      </c>
      <c r="B151" s="68" t="str">
        <f>CONCATENATE('List of Employees'!$C151," ",'List of Employees'!$D151, " ",LEFT('List of Employees'!$E151,1),IF(ISBLANK('List of Employees'!$E151)," ","."))</f>
        <v>CALANOG ALMA P.</v>
      </c>
      <c r="C151" s="68" t="s">
        <v>689</v>
      </c>
      <c r="D151" s="68" t="s">
        <v>87</v>
      </c>
      <c r="E151" s="68" t="s">
        <v>124</v>
      </c>
      <c r="F151" s="68" t="s">
        <v>125</v>
      </c>
      <c r="G151" s="68" t="s">
        <v>2397</v>
      </c>
      <c r="H151" s="68" t="s">
        <v>356</v>
      </c>
      <c r="I151" s="69" t="b">
        <f>COUNTIF('List of Employees'!$B$4:$B$767,'List of Employees'!$B151)&gt;1</f>
        <v>0</v>
      </c>
    </row>
    <row r="152" spans="1:9" ht="30" hidden="1" customHeight="1" x14ac:dyDescent="0.3">
      <c r="A152" s="67">
        <f>IF(ISBLANK('List of Employees'!$B152),"",A151+1)</f>
        <v>149</v>
      </c>
      <c r="B152" s="68" t="str">
        <f>CONCATENATE('List of Employees'!$C152," ",'List of Employees'!$D152, " ",LEFT('List of Employees'!$E152,1),IF(ISBLANK('List of Employees'!$E152)," ","."))</f>
        <v>CALANOG EUGENE V.</v>
      </c>
      <c r="C152" s="68" t="s">
        <v>689</v>
      </c>
      <c r="D152" s="68" t="s">
        <v>1965</v>
      </c>
      <c r="E152" s="68" t="s">
        <v>344</v>
      </c>
      <c r="F152" s="68" t="s">
        <v>1966</v>
      </c>
      <c r="G152" s="68" t="s">
        <v>2397</v>
      </c>
      <c r="H152" s="68" t="s">
        <v>135</v>
      </c>
      <c r="I152" s="69" t="b">
        <f>COUNTIF('List of Employees'!$B$4:$B$767,'List of Employees'!$B152)&gt;1</f>
        <v>0</v>
      </c>
    </row>
    <row r="153" spans="1:9" ht="30" hidden="1" customHeight="1" x14ac:dyDescent="0.3">
      <c r="A153" s="67">
        <f>IF(ISBLANK('List of Employees'!$B153),"",A152+1)</f>
        <v>150</v>
      </c>
      <c r="B153" s="68" t="str">
        <f>CONCATENATE('List of Employees'!$C153," ",'List of Employees'!$D153, " ",LEFT('List of Employees'!$E153,1),IF(ISBLANK('List of Employees'!$E153)," ","."))</f>
        <v>CAMERO PEDRITO C.</v>
      </c>
      <c r="C153" s="68" t="s">
        <v>2008</v>
      </c>
      <c r="D153" s="68" t="s">
        <v>2009</v>
      </c>
      <c r="E153" s="68" t="s">
        <v>134</v>
      </c>
      <c r="F153" s="68" t="s">
        <v>2010</v>
      </c>
      <c r="G153" s="68" t="s">
        <v>1286</v>
      </c>
      <c r="H153" s="68" t="s">
        <v>2011</v>
      </c>
      <c r="I153" s="69" t="b">
        <f>COUNTIF('List of Employees'!$B$4:$B$767,'List of Employees'!$B153)&gt;1</f>
        <v>0</v>
      </c>
    </row>
    <row r="154" spans="1:9" ht="30" hidden="1" customHeight="1" x14ac:dyDescent="0.3">
      <c r="A154" s="67">
        <f>IF(ISBLANK('List of Employees'!$B154),"",A153+1)</f>
        <v>151</v>
      </c>
      <c r="B154" s="68" t="str">
        <f>CONCATENATE('List of Employees'!$C154," ",'List of Employees'!$D154, " ",LEFT('List of Employees'!$E154,1),IF(ISBLANK('List of Employees'!$E154)," ","."))</f>
        <v>CANDELARIA DANILO M.</v>
      </c>
      <c r="C154" s="68" t="s">
        <v>1289</v>
      </c>
      <c r="D154" s="68" t="s">
        <v>305</v>
      </c>
      <c r="E154" s="68" t="s">
        <v>84</v>
      </c>
      <c r="F154" s="68" t="s">
        <v>1290</v>
      </c>
      <c r="G154" s="68" t="s">
        <v>2397</v>
      </c>
      <c r="H154" s="68" t="s">
        <v>285</v>
      </c>
      <c r="I154" s="69" t="b">
        <f>COUNTIF('List of Employees'!$B$4:$B$767,'List of Employees'!$B154)&gt;1</f>
        <v>0</v>
      </c>
    </row>
    <row r="155" spans="1:9" ht="30" hidden="1" customHeight="1" x14ac:dyDescent="0.3">
      <c r="A155" s="67">
        <f>IF(ISBLANK('List of Employees'!$B155),"",A154+1)</f>
        <v>152</v>
      </c>
      <c r="B155" s="68" t="str">
        <f>CONCATENATE('List of Employees'!$C155," ",'List of Employees'!$D155, " ",LEFT('List of Employees'!$E155,1),IF(ISBLANK('List of Employees'!$E155)," ","."))</f>
        <v>CAPACIA JASON A.</v>
      </c>
      <c r="C155" s="68" t="s">
        <v>2491</v>
      </c>
      <c r="D155" s="68" t="s">
        <v>2492</v>
      </c>
      <c r="E155" s="68" t="s">
        <v>615</v>
      </c>
      <c r="F155" s="68" t="s">
        <v>1286</v>
      </c>
      <c r="G155" s="68" t="s">
        <v>1286</v>
      </c>
      <c r="H155" s="68" t="s">
        <v>1694</v>
      </c>
      <c r="I155" s="69" t="b">
        <f>COUNTIF('List of Employees'!$B$4:$B$767,'List of Employees'!$B155)&gt;1</f>
        <v>0</v>
      </c>
    </row>
    <row r="156" spans="1:9" ht="30" hidden="1" customHeight="1" x14ac:dyDescent="0.3">
      <c r="A156" s="67">
        <f>IF(ISBLANK('List of Employees'!$B156),"",A155+1)</f>
        <v>153</v>
      </c>
      <c r="B156" s="68" t="str">
        <f>CONCATENATE('List of Employees'!$C156," ",'List of Employees'!$D156, " ",LEFT('List of Employees'!$E156,1),IF(ISBLANK('List of Employees'!$E156)," ","."))</f>
        <v>CAPACIA JAYSON A.</v>
      </c>
      <c r="C156" s="68" t="s">
        <v>2491</v>
      </c>
      <c r="D156" s="68" t="s">
        <v>1678</v>
      </c>
      <c r="E156" s="68" t="s">
        <v>615</v>
      </c>
      <c r="F156" s="68" t="s">
        <v>1286</v>
      </c>
      <c r="G156" s="68" t="s">
        <v>1286</v>
      </c>
      <c r="H156" s="68" t="s">
        <v>1694</v>
      </c>
      <c r="I156" s="69" t="b">
        <f>COUNTIF('List of Employees'!$B$4:$B$767,'List of Employees'!$B156)&gt;1</f>
        <v>0</v>
      </c>
    </row>
    <row r="157" spans="1:9" ht="30" hidden="1" customHeight="1" x14ac:dyDescent="0.3">
      <c r="A157" s="67">
        <f>IF(ISBLANK('List of Employees'!$B157),"",A156+1)</f>
        <v>154</v>
      </c>
      <c r="B157" s="68" t="str">
        <f>CONCATENATE('List of Employees'!$C157," ",'List of Employees'!$D157, " ",LEFT('List of Employees'!$E157,1),IF(ISBLANK('List of Employees'!$E157)," ","."))</f>
        <v>CAPUNO OLIVER M.</v>
      </c>
      <c r="C157" s="68" t="s">
        <v>844</v>
      </c>
      <c r="D157" s="68" t="s">
        <v>1417</v>
      </c>
      <c r="E157" s="68" t="s">
        <v>84</v>
      </c>
      <c r="F157" s="68" t="s">
        <v>1286</v>
      </c>
      <c r="G157" s="68" t="s">
        <v>1286</v>
      </c>
      <c r="H157" s="68" t="s">
        <v>1701</v>
      </c>
      <c r="I157" s="69" t="b">
        <f>COUNTIF('List of Employees'!$B$4:$B$767,'List of Employees'!$B157)&gt;1</f>
        <v>0</v>
      </c>
    </row>
    <row r="158" spans="1:9" ht="30" hidden="1" customHeight="1" x14ac:dyDescent="0.3">
      <c r="A158" s="67">
        <f>IF(ISBLANK('List of Employees'!$B158),"",A157+1)</f>
        <v>155</v>
      </c>
      <c r="B158" s="68" t="str">
        <f>CONCATENATE('List of Employees'!$C158," ",'List of Employees'!$D158, " ",LEFT('List of Employees'!$E158,1),IF(ISBLANK('List of Employees'!$E158)," ","."))</f>
        <v>CAPUPUS LIZA FE F.</v>
      </c>
      <c r="C158" s="68" t="s">
        <v>1318</v>
      </c>
      <c r="D158" s="68" t="s">
        <v>1319</v>
      </c>
      <c r="E158" s="68" t="s">
        <v>1320</v>
      </c>
      <c r="F158" s="68" t="s">
        <v>1321</v>
      </c>
      <c r="G158" s="68" t="s">
        <v>2397</v>
      </c>
      <c r="H158" s="68" t="s">
        <v>135</v>
      </c>
      <c r="I158" s="69" t="b">
        <f>COUNTIF('List of Employees'!$B$4:$B$767,'List of Employees'!$B158)&gt;1</f>
        <v>0</v>
      </c>
    </row>
    <row r="159" spans="1:9" ht="30" hidden="1" customHeight="1" x14ac:dyDescent="0.3">
      <c r="A159" s="67">
        <f>IF(ISBLANK('List of Employees'!$B159),"",A158+1)</f>
        <v>156</v>
      </c>
      <c r="B159" s="68" t="str">
        <f>CONCATENATE('List of Employees'!$C159," ",'List of Employees'!$D159, " ",LEFT('List of Employees'!$E159,1),IF(ISBLANK('List of Employees'!$E159)," ","."))</f>
        <v>CARAAN ANNABELLE F.</v>
      </c>
      <c r="C159" s="68" t="s">
        <v>649</v>
      </c>
      <c r="D159" s="68" t="s">
        <v>650</v>
      </c>
      <c r="E159" s="68" t="s">
        <v>236</v>
      </c>
      <c r="F159" s="68" t="s">
        <v>651</v>
      </c>
      <c r="G159" s="68" t="s">
        <v>2397</v>
      </c>
      <c r="H159" s="68" t="s">
        <v>462</v>
      </c>
      <c r="I159" s="69" t="b">
        <f>COUNTIF('List of Employees'!$B$4:$B$767,'List of Employees'!$B159)&gt;1</f>
        <v>0</v>
      </c>
    </row>
    <row r="160" spans="1:9" ht="30" hidden="1" customHeight="1" x14ac:dyDescent="0.3">
      <c r="A160" s="67">
        <f>IF(ISBLANK('List of Employees'!$B160),"",A159+1)</f>
        <v>157</v>
      </c>
      <c r="B160" s="68" t="str">
        <f>CONCATENATE('List of Employees'!$C160," ",'List of Employees'!$D160, " ",LEFT('List of Employees'!$E160,1),IF(ISBLANK('List of Employees'!$E160)," ","."))</f>
        <v>CARAAN FELIX M.</v>
      </c>
      <c r="C160" s="68" t="s">
        <v>649</v>
      </c>
      <c r="D160" s="68" t="s">
        <v>567</v>
      </c>
      <c r="E160" s="68" t="s">
        <v>84</v>
      </c>
      <c r="F160" s="68" t="s">
        <v>197</v>
      </c>
      <c r="G160" s="68" t="s">
        <v>2397</v>
      </c>
      <c r="H160" s="68" t="s">
        <v>589</v>
      </c>
      <c r="I160" s="69" t="b">
        <f>COUNTIF('List of Employees'!$B$4:$B$767,'List of Employees'!$B160)&gt;1</f>
        <v>0</v>
      </c>
    </row>
    <row r="161" spans="1:9" ht="30" hidden="1" customHeight="1" x14ac:dyDescent="0.3">
      <c r="A161" s="67">
        <f>IF(ISBLANK('List of Employees'!$B161),"",A160+1)</f>
        <v>158</v>
      </c>
      <c r="B161" s="68" t="str">
        <f>CONCATENATE('List of Employees'!$C161," ",'List of Employees'!$D161, " ",LEFT('List of Employees'!$E161,1),IF(ISBLANK('List of Employees'!$E161)," ","."))</f>
        <v>CARAAN FREDERIC D.</v>
      </c>
      <c r="C161" s="68" t="s">
        <v>649</v>
      </c>
      <c r="D161" s="68" t="s">
        <v>2557</v>
      </c>
      <c r="E161" s="68" t="s">
        <v>119</v>
      </c>
      <c r="F161" s="68" t="s">
        <v>197</v>
      </c>
      <c r="G161" s="68" t="s">
        <v>2397</v>
      </c>
      <c r="H161" s="68" t="s">
        <v>2558</v>
      </c>
      <c r="I161" s="69" t="b">
        <f>COUNTIF('List of Employees'!$B$4:$B$767,'List of Employees'!$B161)&gt;1</f>
        <v>0</v>
      </c>
    </row>
    <row r="162" spans="1:9" ht="30" hidden="1" customHeight="1" x14ac:dyDescent="0.3">
      <c r="A162" s="67">
        <f>IF(ISBLANK('List of Employees'!$B162),"",A161+1)</f>
        <v>159</v>
      </c>
      <c r="B162" s="68" t="str">
        <f>CONCATENATE('List of Employees'!$C162," ",'List of Employees'!$D162, " ",LEFT('List of Employees'!$E162,1),IF(ISBLANK('List of Employees'!$E162)," ","."))</f>
        <v>CARAAN JOSEPHINE M.</v>
      </c>
      <c r="C162" s="68" t="s">
        <v>649</v>
      </c>
      <c r="D162" s="68" t="s">
        <v>405</v>
      </c>
      <c r="E162" s="68" t="s">
        <v>84</v>
      </c>
      <c r="F162" s="68" t="s">
        <v>829</v>
      </c>
      <c r="G162" s="68" t="s">
        <v>2397</v>
      </c>
      <c r="H162" s="68" t="s">
        <v>103</v>
      </c>
      <c r="I162" s="69" t="b">
        <f>COUNTIF('List of Employees'!$B$4:$B$767,'List of Employees'!$B162)&gt;1</f>
        <v>0</v>
      </c>
    </row>
    <row r="163" spans="1:9" ht="30" hidden="1" customHeight="1" x14ac:dyDescent="0.3">
      <c r="A163" s="67">
        <f>IF(ISBLANK('List of Employees'!$B163),"",A162+1)</f>
        <v>160</v>
      </c>
      <c r="B163" s="68" t="str">
        <f>CONCATENATE('List of Employees'!$C163," ",'List of Employees'!$D163, " ",LEFT('List of Employees'!$E163,1),IF(ISBLANK('List of Employees'!$E163)," ","."))</f>
        <v>CARLITO ELENA M.</v>
      </c>
      <c r="C163" s="68" t="s">
        <v>1418</v>
      </c>
      <c r="D163" s="68" t="s">
        <v>1419</v>
      </c>
      <c r="E163" s="68" t="s">
        <v>559</v>
      </c>
      <c r="F163" s="68" t="s">
        <v>1286</v>
      </c>
      <c r="G163" s="68" t="s">
        <v>1286</v>
      </c>
      <c r="H163" s="68" t="s">
        <v>97</v>
      </c>
      <c r="I163" s="69" t="b">
        <f>COUNTIF('List of Employees'!$B$4:$B$767,'List of Employees'!$B163)&gt;1</f>
        <v>0</v>
      </c>
    </row>
    <row r="164" spans="1:9" ht="30" hidden="1" customHeight="1" x14ac:dyDescent="0.3">
      <c r="A164" s="67">
        <f>IF(ISBLANK('List of Employees'!$B164),"",A163+1)</f>
        <v>161</v>
      </c>
      <c r="B164" s="68" t="str">
        <f>CONCATENATE('List of Employees'!$C164," ",'List of Employees'!$D164, " ",LEFT('List of Employees'!$E164,1),IF(ISBLANK('List of Employees'!$E164)," ","."))</f>
        <v>CARMONA REMY M.</v>
      </c>
      <c r="C164" s="68" t="s">
        <v>1342</v>
      </c>
      <c r="D164" s="68" t="s">
        <v>1343</v>
      </c>
      <c r="E164" s="68" t="s">
        <v>84</v>
      </c>
      <c r="F164" s="68" t="s">
        <v>125</v>
      </c>
      <c r="G164" s="68" t="s">
        <v>2397</v>
      </c>
      <c r="H164" s="68" t="s">
        <v>360</v>
      </c>
      <c r="I164" s="69" t="b">
        <f>COUNTIF('List of Employees'!$B$4:$B$767,'List of Employees'!$B164)&gt;1</f>
        <v>0</v>
      </c>
    </row>
    <row r="165" spans="1:9" ht="30" hidden="1" customHeight="1" x14ac:dyDescent="0.3">
      <c r="A165" s="67">
        <f>IF(ISBLANK('List of Employees'!$B165),"",A164+1)</f>
        <v>162</v>
      </c>
      <c r="B165" s="68" t="str">
        <f>CONCATENATE('List of Employees'!$C165," ",'List of Employees'!$D165, " ",LEFT('List of Employees'!$E165,1),IF(ISBLANK('List of Employees'!$E165)," ","."))</f>
        <v>CARURUCAN GLAIZA S.</v>
      </c>
      <c r="C165" s="68" t="s">
        <v>2552</v>
      </c>
      <c r="D165" s="68" t="s">
        <v>2553</v>
      </c>
      <c r="E165" s="68" t="s">
        <v>2554</v>
      </c>
      <c r="F165" s="68" t="s">
        <v>211</v>
      </c>
      <c r="G165" s="68" t="s">
        <v>2397</v>
      </c>
      <c r="H165" s="68" t="s">
        <v>212</v>
      </c>
      <c r="I165" s="69" t="b">
        <f>COUNTIF('List of Employees'!$B$4:$B$767,'List of Employees'!$B165)&gt;1</f>
        <v>0</v>
      </c>
    </row>
    <row r="166" spans="1:9" ht="30" hidden="1" customHeight="1" x14ac:dyDescent="0.3">
      <c r="A166" s="67">
        <f>IF(ISBLANK('List of Employees'!$B166),"",A165+1)</f>
        <v>163</v>
      </c>
      <c r="B166" s="68" t="str">
        <f>CONCATENATE('List of Employees'!$C166," ",'List of Employees'!$D166, " ",LEFT('List of Employees'!$E166,1),IF(ISBLANK('List of Employees'!$E166)," ","."))</f>
        <v>CASI BRYAN C.</v>
      </c>
      <c r="C166" s="68" t="s">
        <v>2308</v>
      </c>
      <c r="D166" s="68" t="s">
        <v>2309</v>
      </c>
      <c r="E166" s="68" t="s">
        <v>2310</v>
      </c>
      <c r="F166" s="68" t="s">
        <v>1693</v>
      </c>
      <c r="G166" s="68" t="s">
        <v>1693</v>
      </c>
      <c r="H166" s="68" t="s">
        <v>152</v>
      </c>
      <c r="I166" s="69" t="b">
        <f>COUNTIF('List of Employees'!$B$4:$B$767,'List of Employees'!$B166)&gt;1</f>
        <v>0</v>
      </c>
    </row>
    <row r="167" spans="1:9" ht="30" hidden="1" customHeight="1" x14ac:dyDescent="0.3">
      <c r="A167" s="67">
        <f>IF(ISBLANK('List of Employees'!$B167),"",A166+1)</f>
        <v>164</v>
      </c>
      <c r="B167" s="68" t="str">
        <f>CONCATENATE('List of Employees'!$C167," ",'List of Employees'!$D167, " ",LEFT('List of Employees'!$E167,1),IF(ISBLANK('List of Employees'!$E167)," ","."))</f>
        <v>CASTILLO FLORDELIZA T.</v>
      </c>
      <c r="C167" s="68" t="s">
        <v>583</v>
      </c>
      <c r="D167" s="68" t="s">
        <v>352</v>
      </c>
      <c r="E167" s="68" t="s">
        <v>799</v>
      </c>
      <c r="F167" s="68" t="s">
        <v>584</v>
      </c>
      <c r="G167" s="68" t="s">
        <v>2397</v>
      </c>
      <c r="H167" s="68" t="s">
        <v>365</v>
      </c>
      <c r="I167" s="69" t="b">
        <f>COUNTIF('List of Employees'!$B$4:$B$767,'List of Employees'!$B167)&gt;1</f>
        <v>0</v>
      </c>
    </row>
    <row r="168" spans="1:9" ht="30" hidden="1" customHeight="1" x14ac:dyDescent="0.3">
      <c r="A168" s="67">
        <f>IF(ISBLANK('List of Employees'!$B168),"",A167+1)</f>
        <v>165</v>
      </c>
      <c r="B168" s="68" t="str">
        <f>CONCATENATE('List of Employees'!$C168," ",'List of Employees'!$D168, " ",LEFT('List of Employees'!$E168,1),IF(ISBLANK('List of Employees'!$E168)," ","."))</f>
        <v xml:space="preserve">CASTILLO ROBENSON  </v>
      </c>
      <c r="C168" s="68" t="s">
        <v>583</v>
      </c>
      <c r="D168" s="68" t="s">
        <v>1420</v>
      </c>
      <c r="E168" s="68"/>
      <c r="F168" s="68" t="s">
        <v>1286</v>
      </c>
      <c r="G168" s="68" t="s">
        <v>1286</v>
      </c>
      <c r="H168" s="68" t="s">
        <v>288</v>
      </c>
      <c r="I168" s="69" t="b">
        <f>COUNTIF('List of Employees'!$B$4:$B$767,'List of Employees'!$B168)&gt;1</f>
        <v>0</v>
      </c>
    </row>
    <row r="169" spans="1:9" ht="30" hidden="1" customHeight="1" x14ac:dyDescent="0.3">
      <c r="A169" s="67">
        <f>IF(ISBLANK('List of Employees'!$B169),"",A168+1)</f>
        <v>166</v>
      </c>
      <c r="B169" s="68" t="str">
        <f>CONCATENATE('List of Employees'!$C169," ",'List of Employees'!$D169, " ",LEFT('List of Employees'!$E169,1),IF(ISBLANK('List of Employees'!$E169)," ","."))</f>
        <v>CASTRO VIVIAN A.</v>
      </c>
      <c r="C169" s="68" t="s">
        <v>1962</v>
      </c>
      <c r="D169" s="68" t="s">
        <v>1963</v>
      </c>
      <c r="E169" s="68" t="s">
        <v>1276</v>
      </c>
      <c r="F169" s="68" t="s">
        <v>96</v>
      </c>
      <c r="G169" s="68" t="s">
        <v>2397</v>
      </c>
      <c r="H169" s="68" t="s">
        <v>97</v>
      </c>
      <c r="I169" s="69" t="b">
        <f>COUNTIF('List of Employees'!$B$4:$B$767,'List of Employees'!$B169)&gt;1</f>
        <v>0</v>
      </c>
    </row>
    <row r="170" spans="1:9" ht="30" hidden="1" customHeight="1" x14ac:dyDescent="0.3">
      <c r="A170" s="67">
        <f>IF(ISBLANK('List of Employees'!$B170),"",A169+1)</f>
        <v>167</v>
      </c>
      <c r="B170" s="68" t="str">
        <f>CONCATENATE('List of Employees'!$C170," ",'List of Employees'!$D170, " ",LEFT('List of Employees'!$E170,1),IF(ISBLANK('List of Employees'!$E170)," ","."))</f>
        <v>CAUSAREN JOHN ROBERT C.</v>
      </c>
      <c r="C170" s="68" t="s">
        <v>2221</v>
      </c>
      <c r="D170" s="68" t="s">
        <v>2222</v>
      </c>
      <c r="E170" s="68" t="s">
        <v>134</v>
      </c>
      <c r="F170" s="68" t="s">
        <v>682</v>
      </c>
      <c r="G170" s="68" t="s">
        <v>2397</v>
      </c>
      <c r="H170" s="68" t="s">
        <v>135</v>
      </c>
      <c r="I170" s="69" t="b">
        <f>COUNTIF('List of Employees'!$B$4:$B$767,'List of Employees'!$B170)&gt;1</f>
        <v>0</v>
      </c>
    </row>
    <row r="171" spans="1:9" ht="30" hidden="1" customHeight="1" x14ac:dyDescent="0.3">
      <c r="A171" s="67">
        <f>IF(ISBLANK('List of Employees'!$B171),"",A170+1)</f>
        <v>168</v>
      </c>
      <c r="B171" s="68" t="str">
        <f>CONCATENATE('List of Employees'!$C171," ",'List of Employees'!$D171, " ",LEFT('List of Employees'!$E171,1),IF(ISBLANK('List of Employees'!$E171)," ","."))</f>
        <v>CESICAR JOCHELLE JOAN S.</v>
      </c>
      <c r="C171" s="68" t="s">
        <v>1421</v>
      </c>
      <c r="D171" s="68" t="s">
        <v>1422</v>
      </c>
      <c r="E171" s="68" t="s">
        <v>1423</v>
      </c>
      <c r="F171" s="68" t="s">
        <v>1286</v>
      </c>
      <c r="G171" s="68" t="s">
        <v>1286</v>
      </c>
      <c r="H171" s="68" t="s">
        <v>1702</v>
      </c>
      <c r="I171" s="69" t="b">
        <f>COUNTIF('List of Employees'!$B$4:$B$767,'List of Employees'!$B171)&gt;1</f>
        <v>0</v>
      </c>
    </row>
    <row r="172" spans="1:9" ht="30" hidden="1" customHeight="1" x14ac:dyDescent="0.3">
      <c r="A172" s="67">
        <f>IF(ISBLANK('List of Employees'!$B172),"",A171+1)</f>
        <v>169</v>
      </c>
      <c r="B172" s="68" t="str">
        <f>CONCATENATE('List of Employees'!$C172," ",'List of Employees'!$D172, " ",LEFT('List of Employees'!$E172,1),IF(ISBLANK('List of Employees'!$E172)," ","."))</f>
        <v>CHACON ELISA G.</v>
      </c>
      <c r="C172" s="68" t="s">
        <v>371</v>
      </c>
      <c r="D172" s="68" t="s">
        <v>372</v>
      </c>
      <c r="E172" s="68" t="s">
        <v>217</v>
      </c>
      <c r="F172" s="68" t="s">
        <v>373</v>
      </c>
      <c r="G172" s="68" t="s">
        <v>2397</v>
      </c>
      <c r="H172" s="68" t="s">
        <v>365</v>
      </c>
      <c r="I172" s="69" t="b">
        <f>COUNTIF('List of Employees'!$B$4:$B$767,'List of Employees'!$B172)&gt;1</f>
        <v>0</v>
      </c>
    </row>
    <row r="173" spans="1:9" ht="30" hidden="1" customHeight="1" x14ac:dyDescent="0.3">
      <c r="A173" s="67">
        <f>IF(ISBLANK('List of Employees'!$B173),"",A172+1)</f>
        <v>170</v>
      </c>
      <c r="B173" s="68" t="str">
        <f>CONCATENATE('List of Employees'!$C173," ",'List of Employees'!$D173, " ",LEFT('List of Employees'!$E173,1),IF(ISBLANK('List of Employees'!$E173)," ","."))</f>
        <v>CHANGCO KATHLEEN CARLA F.</v>
      </c>
      <c r="C173" s="68" t="s">
        <v>1424</v>
      </c>
      <c r="D173" s="68" t="s">
        <v>1425</v>
      </c>
      <c r="E173" s="68" t="s">
        <v>1426</v>
      </c>
      <c r="F173" s="68" t="s">
        <v>1699</v>
      </c>
      <c r="G173" s="68" t="s">
        <v>1286</v>
      </c>
      <c r="H173" s="68" t="s">
        <v>135</v>
      </c>
      <c r="I173" s="69" t="b">
        <f>COUNTIF('List of Employees'!$B$4:$B$767,'List of Employees'!$B173)&gt;1</f>
        <v>0</v>
      </c>
    </row>
    <row r="174" spans="1:9" ht="30" hidden="1" customHeight="1" x14ac:dyDescent="0.3">
      <c r="A174" s="67">
        <f>IF(ISBLANK('List of Employees'!$B174),"",A173+1)</f>
        <v>171</v>
      </c>
      <c r="B174" s="68" t="str">
        <f>CONCATENATE('List of Employees'!$C174," ",'List of Employees'!$D174, " ",LEFT('List of Employees'!$E174,1),IF(ISBLANK('List of Employees'!$E174)," ","."))</f>
        <v>COLETO ASHLEY M.</v>
      </c>
      <c r="C174" s="68" t="s">
        <v>885</v>
      </c>
      <c r="D174" s="68" t="s">
        <v>1427</v>
      </c>
      <c r="E174" s="68" t="s">
        <v>84</v>
      </c>
      <c r="F174" s="68" t="s">
        <v>1286</v>
      </c>
      <c r="G174" s="68" t="s">
        <v>1286</v>
      </c>
      <c r="H174" s="68" t="s">
        <v>1703</v>
      </c>
      <c r="I174" s="69" t="b">
        <f>COUNTIF('List of Employees'!$B$4:$B$767,'List of Employees'!$B174)&gt;1</f>
        <v>0</v>
      </c>
    </row>
    <row r="175" spans="1:9" ht="30" hidden="1" customHeight="1" x14ac:dyDescent="0.3">
      <c r="A175" s="67">
        <f>IF(ISBLANK('List of Employees'!$B175),"",A174+1)</f>
        <v>172</v>
      </c>
      <c r="B175" s="68" t="str">
        <f>CONCATENATE('List of Employees'!$C175," ",'List of Employees'!$D175, " ",LEFT('List of Employees'!$E175,1),IF(ISBLANK('List of Employees'!$E175)," ","."))</f>
        <v>COLETO HANY ROY D.</v>
      </c>
      <c r="C175" s="68" t="s">
        <v>885</v>
      </c>
      <c r="D175" s="68" t="s">
        <v>886</v>
      </c>
      <c r="E175" s="68" t="s">
        <v>1324</v>
      </c>
      <c r="F175" s="68" t="s">
        <v>887</v>
      </c>
      <c r="G175" s="68" t="s">
        <v>2397</v>
      </c>
      <c r="H175" s="68" t="s">
        <v>97</v>
      </c>
      <c r="I175" s="69" t="b">
        <f>COUNTIF('List of Employees'!$B$4:$B$767,'List of Employees'!$B175)&gt;1</f>
        <v>0</v>
      </c>
    </row>
    <row r="176" spans="1:9" ht="30" hidden="1" customHeight="1" x14ac:dyDescent="0.3">
      <c r="A176" s="67">
        <f>IF(ISBLANK('List of Employees'!$B176),"",A175+1)</f>
        <v>173</v>
      </c>
      <c r="B176" s="68" t="str">
        <f>CONCATENATE('List of Employees'!$C176," ",'List of Employees'!$D176, " ",LEFT('List of Employees'!$E176,1),IF(ISBLANK('List of Employees'!$E176)," ","."))</f>
        <v>CONSTANTE FLORAVILLA R.</v>
      </c>
      <c r="C176" s="68" t="s">
        <v>1070</v>
      </c>
      <c r="D176" s="68" t="s">
        <v>1071</v>
      </c>
      <c r="E176" s="68" t="s">
        <v>1072</v>
      </c>
      <c r="F176" s="68" t="s">
        <v>211</v>
      </c>
      <c r="G176" s="68" t="s">
        <v>2397</v>
      </c>
      <c r="H176" s="68" t="s">
        <v>212</v>
      </c>
      <c r="I176" s="69" t="b">
        <f>COUNTIF('List of Employees'!$B$4:$B$767,'List of Employees'!$B176)&gt;1</f>
        <v>0</v>
      </c>
    </row>
    <row r="177" spans="1:9" ht="30" hidden="1" customHeight="1" x14ac:dyDescent="0.3">
      <c r="A177" s="67">
        <f>IF(ISBLANK('List of Employees'!$B177),"",A176+1)</f>
        <v>174</v>
      </c>
      <c r="B177" s="68" t="str">
        <f>CONCATENATE('List of Employees'!$C177," ",'List of Employees'!$D177, " ",LEFT('List of Employees'!$E177,1),IF(ISBLANK('List of Employees'!$E177)," ","."))</f>
        <v>CONSUELO ANDRES C.</v>
      </c>
      <c r="C177" s="68" t="s">
        <v>2524</v>
      </c>
      <c r="D177" s="68" t="s">
        <v>2525</v>
      </c>
      <c r="E177" s="68" t="s">
        <v>2526</v>
      </c>
      <c r="F177" s="68" t="s">
        <v>1286</v>
      </c>
      <c r="G177" s="68" t="s">
        <v>1286</v>
      </c>
      <c r="H177" s="68" t="s">
        <v>2527</v>
      </c>
      <c r="I177" s="69" t="b">
        <f>COUNTIF('List of Employees'!$B$4:$B$767,'List of Employees'!$B177)&gt;1</f>
        <v>0</v>
      </c>
    </row>
    <row r="178" spans="1:9" ht="30" hidden="1" customHeight="1" x14ac:dyDescent="0.3">
      <c r="A178" s="67">
        <f>IF(ISBLANK('List of Employees'!$B178),"",A177+1)</f>
        <v>175</v>
      </c>
      <c r="B178" s="68" t="str">
        <f>CONCATENATE('List of Employees'!$C178," ",'List of Employees'!$D178, " ",LEFT('List of Employees'!$E178,1),IF(ISBLANK('List of Employees'!$E178)," ","."))</f>
        <v>CONTEMPRATO JOHANES D.</v>
      </c>
      <c r="C178" s="68" t="s">
        <v>2200</v>
      </c>
      <c r="D178" s="68" t="s">
        <v>2201</v>
      </c>
      <c r="E178" s="68" t="s">
        <v>119</v>
      </c>
      <c r="F178" s="68" t="s">
        <v>2202</v>
      </c>
      <c r="G178" s="68" t="s">
        <v>2397</v>
      </c>
      <c r="H178" s="68" t="s">
        <v>2031</v>
      </c>
      <c r="I178" s="69" t="b">
        <f>COUNTIF('List of Employees'!$B$4:$B$767,'List of Employees'!$B178)&gt;1</f>
        <v>0</v>
      </c>
    </row>
    <row r="179" spans="1:9" ht="30" hidden="1" customHeight="1" x14ac:dyDescent="0.3">
      <c r="A179" s="67">
        <f>IF(ISBLANK('List of Employees'!$B179),"",A178+1)</f>
        <v>176</v>
      </c>
      <c r="B179" s="68" t="str">
        <f>CONCATENATE('List of Employees'!$C179," ",'List of Employees'!$D179, " ",LEFT('List of Employees'!$E179,1),IF(ISBLANK('List of Employees'!$E179)," ","."))</f>
        <v>CONTRERAS ALEJANDRO M.</v>
      </c>
      <c r="C179" s="68" t="s">
        <v>1323</v>
      </c>
      <c r="D179" s="68" t="s">
        <v>1428</v>
      </c>
      <c r="E179" s="68" t="s">
        <v>84</v>
      </c>
      <c r="F179" s="68" t="s">
        <v>1286</v>
      </c>
      <c r="G179" s="68" t="s">
        <v>1286</v>
      </c>
      <c r="H179" s="68" t="s">
        <v>198</v>
      </c>
      <c r="I179" s="69" t="b">
        <f>COUNTIF('List of Employees'!$B$4:$B$767,'List of Employees'!$B179)&gt;1</f>
        <v>0</v>
      </c>
    </row>
    <row r="180" spans="1:9" ht="30" hidden="1" customHeight="1" x14ac:dyDescent="0.3">
      <c r="A180" s="67">
        <f>IF(ISBLANK('List of Employees'!$B180),"",A179+1)</f>
        <v>177</v>
      </c>
      <c r="B180" s="68" t="str">
        <f>CONCATENATE('List of Employees'!$C180," ",'List of Employees'!$D180, " ",LEFT('List of Employees'!$E180,1),IF(ISBLANK('List of Employees'!$E180)," ","."))</f>
        <v>CONTRERAS ALLAN B.</v>
      </c>
      <c r="C180" s="68" t="s">
        <v>1323</v>
      </c>
      <c r="D180" s="68" t="s">
        <v>1429</v>
      </c>
      <c r="E180" s="68" t="s">
        <v>145</v>
      </c>
      <c r="F180" s="68" t="s">
        <v>1286</v>
      </c>
      <c r="G180" s="68" t="s">
        <v>1286</v>
      </c>
      <c r="H180" s="68" t="s">
        <v>198</v>
      </c>
      <c r="I180" s="69" t="b">
        <f>COUNTIF('List of Employees'!$B$4:$B$767,'List of Employees'!$B180)&gt;1</f>
        <v>0</v>
      </c>
    </row>
    <row r="181" spans="1:9" ht="30" hidden="1" customHeight="1" x14ac:dyDescent="0.3">
      <c r="A181" s="67">
        <f>IF(ISBLANK('List of Employees'!$B181),"",A180+1)</f>
        <v>178</v>
      </c>
      <c r="B181" s="68" t="str">
        <f>CONCATENATE('List of Employees'!$C181," ",'List of Employees'!$D181, " ",LEFT('List of Employees'!$E181,1),IF(ISBLANK('List of Employees'!$E181)," ","."))</f>
        <v>CONTRERAS SARAH JANE P.</v>
      </c>
      <c r="C181" s="68" t="s">
        <v>1323</v>
      </c>
      <c r="D181" s="68" t="s">
        <v>1430</v>
      </c>
      <c r="E181" s="68" t="s">
        <v>124</v>
      </c>
      <c r="F181" s="68" t="s">
        <v>1286</v>
      </c>
      <c r="G181" s="68" t="s">
        <v>1286</v>
      </c>
      <c r="H181" s="68" t="s">
        <v>1691</v>
      </c>
      <c r="I181" s="69" t="b">
        <f>COUNTIF('List of Employees'!$B$4:$B$767,'List of Employees'!$B181)&gt;1</f>
        <v>0</v>
      </c>
    </row>
    <row r="182" spans="1:9" ht="30" hidden="1" customHeight="1" x14ac:dyDescent="0.3">
      <c r="A182" s="67">
        <f>IF(ISBLANK('List of Employees'!$B182),"",A181+1)</f>
        <v>179</v>
      </c>
      <c r="B182" s="68" t="str">
        <f>CONCATENATE('List of Employees'!$C182," ",'List of Employees'!$D182, " ",LEFT('List of Employees'!$E182,1),IF(ISBLANK('List of Employees'!$E182)," ","."))</f>
        <v>CORTADO JOEL B.</v>
      </c>
      <c r="C182" s="68" t="s">
        <v>1431</v>
      </c>
      <c r="D182" s="68" t="s">
        <v>787</v>
      </c>
      <c r="E182" s="68" t="s">
        <v>145</v>
      </c>
      <c r="F182" s="68" t="s">
        <v>1286</v>
      </c>
      <c r="G182" s="68" t="s">
        <v>1286</v>
      </c>
      <c r="H182" s="68" t="s">
        <v>198</v>
      </c>
      <c r="I182" s="69" t="b">
        <f>COUNTIF('List of Employees'!$B$4:$B$767,'List of Employees'!$B182)&gt;1</f>
        <v>0</v>
      </c>
    </row>
    <row r="183" spans="1:9" ht="30" hidden="1" customHeight="1" x14ac:dyDescent="0.3">
      <c r="A183" s="67">
        <f>IF(ISBLANK('List of Employees'!$B183),"",A182+1)</f>
        <v>180</v>
      </c>
      <c r="B183" s="68" t="str">
        <f>CONCATENATE('List of Employees'!$C183," ",'List of Employees'!$D183, " ",LEFT('List of Employees'!$E183,1),IF(ISBLANK('List of Employees'!$E183)," ","."))</f>
        <v>CORTEZ CHERIELYN B.</v>
      </c>
      <c r="C183" s="68" t="s">
        <v>238</v>
      </c>
      <c r="D183" s="68" t="s">
        <v>2157</v>
      </c>
      <c r="E183" s="68" t="s">
        <v>145</v>
      </c>
      <c r="F183" s="68" t="s">
        <v>2158</v>
      </c>
      <c r="G183" s="68" t="s">
        <v>2397</v>
      </c>
      <c r="H183" s="68" t="s">
        <v>2159</v>
      </c>
      <c r="I183" s="69" t="b">
        <f>COUNTIF('List of Employees'!$B$4:$B$767,'List of Employees'!$B183)&gt;1</f>
        <v>0</v>
      </c>
    </row>
    <row r="184" spans="1:9" ht="30" hidden="1" customHeight="1" x14ac:dyDescent="0.3">
      <c r="A184" s="67">
        <f>IF(ISBLANK('List of Employees'!$B184),"",A183+1)</f>
        <v>181</v>
      </c>
      <c r="B184" s="68" t="str">
        <f>CONCATENATE('List of Employees'!$C184," ",'List of Employees'!$D184, " ",LEFT('List of Employees'!$E184,1),IF(ISBLANK('List of Employees'!$E184)," ","."))</f>
        <v>CORTEZ FIDELA B.</v>
      </c>
      <c r="C184" s="68" t="s">
        <v>238</v>
      </c>
      <c r="D184" s="68" t="s">
        <v>239</v>
      </c>
      <c r="E184" s="68" t="s">
        <v>145</v>
      </c>
      <c r="F184" s="68" t="s">
        <v>197</v>
      </c>
      <c r="G184" s="68" t="s">
        <v>2397</v>
      </c>
      <c r="H184" s="68" t="s">
        <v>240</v>
      </c>
      <c r="I184" s="69" t="b">
        <f>COUNTIF('List of Employees'!$B$4:$B$767,'List of Employees'!$B184)&gt;1</f>
        <v>0</v>
      </c>
    </row>
    <row r="185" spans="1:9" ht="30" hidden="1" customHeight="1" x14ac:dyDescent="0.3">
      <c r="A185" s="67">
        <f>IF(ISBLANK('List of Employees'!$B185),"",A184+1)</f>
        <v>182</v>
      </c>
      <c r="B185" s="68" t="str">
        <f>CONCATENATE('List of Employees'!$C185," ",'List of Employees'!$D185, " ",LEFT('List of Employees'!$E185,1),IF(ISBLANK('List of Employees'!$E185)," ","."))</f>
        <v>CORTEZ MARCOS NOEL A.</v>
      </c>
      <c r="C185" s="68" t="s">
        <v>238</v>
      </c>
      <c r="D185" s="68" t="s">
        <v>646</v>
      </c>
      <c r="E185" s="68" t="s">
        <v>88</v>
      </c>
      <c r="F185" s="68" t="s">
        <v>647</v>
      </c>
      <c r="G185" s="68" t="s">
        <v>2397</v>
      </c>
      <c r="H185" s="68" t="s">
        <v>462</v>
      </c>
      <c r="I185" s="69" t="b">
        <f>COUNTIF('List of Employees'!$B$4:$B$767,'List of Employees'!$B185)&gt;1</f>
        <v>0</v>
      </c>
    </row>
    <row r="186" spans="1:9" ht="30" hidden="1" customHeight="1" x14ac:dyDescent="0.3">
      <c r="A186" s="67">
        <f>IF(ISBLANK('List of Employees'!$B186),"",A185+1)</f>
        <v>183</v>
      </c>
      <c r="B186" s="68" t="str">
        <f>CONCATENATE('List of Employees'!$C186," ",'List of Employees'!$D186, " ",LEFT('List of Employees'!$E186,1),IF(ISBLANK('List of Employees'!$E186)," ","."))</f>
        <v>CORTEZ NERIFE H.</v>
      </c>
      <c r="C186" s="68" t="s">
        <v>238</v>
      </c>
      <c r="D186" s="68" t="s">
        <v>784</v>
      </c>
      <c r="E186" s="68" t="s">
        <v>785</v>
      </c>
      <c r="F186" s="68" t="s">
        <v>197</v>
      </c>
      <c r="G186" s="68" t="s">
        <v>2397</v>
      </c>
      <c r="H186" s="68" t="s">
        <v>1063</v>
      </c>
      <c r="I186" s="69" t="b">
        <f>COUNTIF('List of Employees'!$B$4:$B$767,'List of Employees'!$B186)&gt;1</f>
        <v>0</v>
      </c>
    </row>
    <row r="187" spans="1:9" ht="30" hidden="1" customHeight="1" x14ac:dyDescent="0.3">
      <c r="A187" s="67">
        <f>IF(ISBLANK('List of Employees'!$B187),"",A186+1)</f>
        <v>184</v>
      </c>
      <c r="B187" s="68" t="str">
        <f>CONCATENATE('List of Employees'!$C187," ",'List of Employees'!$D187, " ",LEFT('List of Employees'!$E187,1),IF(ISBLANK('List of Employees'!$E187)," ","."))</f>
        <v>COSA PAOLA GRACE P.</v>
      </c>
      <c r="C187" s="68" t="s">
        <v>1432</v>
      </c>
      <c r="D187" s="68" t="s">
        <v>1433</v>
      </c>
      <c r="E187" s="68" t="s">
        <v>124</v>
      </c>
      <c r="F187" s="68" t="s">
        <v>1286</v>
      </c>
      <c r="G187" s="68" t="s">
        <v>1286</v>
      </c>
      <c r="H187" s="68" t="s">
        <v>1703</v>
      </c>
      <c r="I187" s="69" t="b">
        <f>COUNTIF('List of Employees'!$B$4:$B$767,'List of Employees'!$B187)&gt;1</f>
        <v>0</v>
      </c>
    </row>
    <row r="188" spans="1:9" ht="30" hidden="1" customHeight="1" x14ac:dyDescent="0.3">
      <c r="A188" s="67">
        <f>IF(ISBLANK('List of Employees'!$B188),"",A187+1)</f>
        <v>185</v>
      </c>
      <c r="B188" s="68" t="str">
        <f>CONCATENATE('List of Employees'!$C188," ",'List of Employees'!$D188, " ",LEFT('List of Employees'!$E188,1),IF(ISBLANK('List of Employees'!$E188)," ","."))</f>
        <v xml:space="preserve">COSINO RIMWELL  </v>
      </c>
      <c r="C188" s="68" t="s">
        <v>1434</v>
      </c>
      <c r="D188" s="68" t="s">
        <v>1435</v>
      </c>
      <c r="E188" s="68"/>
      <c r="F188" s="68" t="s">
        <v>1699</v>
      </c>
      <c r="G188" s="68" t="s">
        <v>1286</v>
      </c>
      <c r="H188" s="68" t="s">
        <v>135</v>
      </c>
      <c r="I188" s="69" t="b">
        <f>COUNTIF('List of Employees'!$B$4:$B$767,'List of Employees'!$B188)&gt;1</f>
        <v>0</v>
      </c>
    </row>
    <row r="189" spans="1:9" ht="30" hidden="1" customHeight="1" x14ac:dyDescent="0.3">
      <c r="A189" s="67">
        <f>IF(ISBLANK('List of Employees'!$B189),"",A188+1)</f>
        <v>186</v>
      </c>
      <c r="B189" s="68" t="str">
        <f>CONCATENATE('List of Employees'!$C189," ",'List of Employees'!$D189, " ",LEFT('List of Employees'!$E189,1),IF(ISBLANK('List of Employees'!$E189)," ","."))</f>
        <v>COSME CORAZON O.</v>
      </c>
      <c r="C189" s="68" t="s">
        <v>265</v>
      </c>
      <c r="D189" s="68" t="s">
        <v>1436</v>
      </c>
      <c r="E189" s="68" t="s">
        <v>580</v>
      </c>
      <c r="F189" s="68" t="s">
        <v>1286</v>
      </c>
      <c r="G189" s="68" t="s">
        <v>1286</v>
      </c>
      <c r="H189" s="68" t="s">
        <v>1698</v>
      </c>
      <c r="I189" s="69" t="b">
        <f>COUNTIF('List of Employees'!$B$4:$B$767,'List of Employees'!$B189)&gt;1</f>
        <v>0</v>
      </c>
    </row>
    <row r="190" spans="1:9" ht="30" hidden="1" customHeight="1" x14ac:dyDescent="0.3">
      <c r="A190" s="67">
        <f>IF(ISBLANK('List of Employees'!$B190),"",A189+1)</f>
        <v>187</v>
      </c>
      <c r="B190" s="68" t="str">
        <f>CONCATENATE('List of Employees'!$C190," ",'List of Employees'!$D190, " ",LEFT('List of Employees'!$E190,1),IF(ISBLANK('List of Employees'!$E190)," ","."))</f>
        <v>COSME MA VICTORIA M.</v>
      </c>
      <c r="C190" s="68" t="s">
        <v>265</v>
      </c>
      <c r="D190" s="68" t="s">
        <v>266</v>
      </c>
      <c r="E190" s="68" t="s">
        <v>84</v>
      </c>
      <c r="F190" s="68" t="s">
        <v>125</v>
      </c>
      <c r="G190" s="68" t="s">
        <v>2397</v>
      </c>
      <c r="H190" s="68" t="s">
        <v>198</v>
      </c>
      <c r="I190" s="69" t="b">
        <f>COUNTIF('List of Employees'!$B$4:$B$767,'List of Employees'!$B190)&gt;1</f>
        <v>0</v>
      </c>
    </row>
    <row r="191" spans="1:9" ht="30" hidden="1" customHeight="1" x14ac:dyDescent="0.3">
      <c r="A191" s="67">
        <f>IF(ISBLANK('List of Employees'!$B191),"",A190+1)</f>
        <v>188</v>
      </c>
      <c r="B191" s="68" t="str">
        <f>CONCATENATE('List of Employees'!$C191," ",'List of Employees'!$D191, " ",LEFT('List of Employees'!$E191,1),IF(ISBLANK('List of Employees'!$E191)," ","."))</f>
        <v>COSTANTE  SYLVIA C.</v>
      </c>
      <c r="C191" s="68" t="s">
        <v>983</v>
      </c>
      <c r="D191" s="68" t="s">
        <v>984</v>
      </c>
      <c r="E191" s="68" t="s">
        <v>134</v>
      </c>
      <c r="F191" s="68" t="s">
        <v>174</v>
      </c>
      <c r="G191" s="68" t="s">
        <v>2397</v>
      </c>
      <c r="H191" s="68" t="s">
        <v>330</v>
      </c>
      <c r="I191" s="69" t="b">
        <f>COUNTIF('List of Employees'!$B$4:$B$767,'List of Employees'!$B191)&gt;1</f>
        <v>0</v>
      </c>
    </row>
    <row r="192" spans="1:9" ht="30" hidden="1" customHeight="1" x14ac:dyDescent="0.3">
      <c r="A192" s="67">
        <f>IF(ISBLANK('List of Employees'!$B192),"",A191+1)</f>
        <v>189</v>
      </c>
      <c r="B192" s="68" t="str">
        <f>CONCATENATE('List of Employees'!$C192," ",'List of Employees'!$D192, " ",LEFT('List of Employees'!$E192,1),IF(ISBLANK('List of Employees'!$E192)," ","."))</f>
        <v>COSTANTE HERBERT F.</v>
      </c>
      <c r="C192" s="68" t="s">
        <v>1437</v>
      </c>
      <c r="D192" s="68" t="s">
        <v>1438</v>
      </c>
      <c r="E192" s="68" t="s">
        <v>1426</v>
      </c>
      <c r="F192" s="68" t="s">
        <v>1693</v>
      </c>
      <c r="G192" s="68" t="s">
        <v>1693</v>
      </c>
      <c r="H192" s="68" t="s">
        <v>152</v>
      </c>
      <c r="I192" s="69" t="b">
        <f>COUNTIF('List of Employees'!$B$4:$B$767,'List of Employees'!$B192)&gt;1</f>
        <v>0</v>
      </c>
    </row>
    <row r="193" spans="1:9" ht="30" hidden="1" customHeight="1" x14ac:dyDescent="0.3">
      <c r="A193" s="67">
        <f>IF(ISBLANK('List of Employees'!$B193),"",A192+1)</f>
        <v>190</v>
      </c>
      <c r="B193" s="68" t="str">
        <f>CONCATENATE('List of Employees'!$C193," ",'List of Employees'!$D193, " ",LEFT('List of Employees'!$E193,1),IF(ISBLANK('List of Employees'!$E193)," ","."))</f>
        <v>COTONER NELIA C.</v>
      </c>
      <c r="C193" s="68" t="s">
        <v>477</v>
      </c>
      <c r="D193" s="68" t="s">
        <v>478</v>
      </c>
      <c r="E193" s="68" t="s">
        <v>134</v>
      </c>
      <c r="F193" s="68" t="s">
        <v>479</v>
      </c>
      <c r="G193" s="68" t="s">
        <v>2397</v>
      </c>
      <c r="H193" s="68" t="s">
        <v>480</v>
      </c>
      <c r="I193" s="69" t="b">
        <f>COUNTIF('List of Employees'!$B$4:$B$767,'List of Employees'!$B193)&gt;1</f>
        <v>0</v>
      </c>
    </row>
    <row r="194" spans="1:9" ht="30" hidden="1" customHeight="1" x14ac:dyDescent="0.3">
      <c r="A194" s="67">
        <f>IF(ISBLANK('List of Employees'!$B194),"",A193+1)</f>
        <v>191</v>
      </c>
      <c r="B194" s="68" t="str">
        <f>CONCATENATE('List of Employees'!$C194," ",'List of Employees'!$D194, " ",LEFT('List of Employees'!$E194,1),IF(ISBLANK('List of Employees'!$E194)," ","."))</f>
        <v>CREUS ROSENDA A.</v>
      </c>
      <c r="C194" s="68" t="s">
        <v>782</v>
      </c>
      <c r="D194" s="68" t="s">
        <v>2508</v>
      </c>
      <c r="E194" s="68" t="s">
        <v>88</v>
      </c>
      <c r="F194" s="68" t="s">
        <v>1286</v>
      </c>
      <c r="G194" s="68" t="s">
        <v>1286</v>
      </c>
      <c r="H194" s="68" t="s">
        <v>462</v>
      </c>
      <c r="I194" s="69" t="b">
        <f>COUNTIF('List of Employees'!$B$4:$B$767,'List of Employees'!$B194)&gt;1</f>
        <v>0</v>
      </c>
    </row>
    <row r="195" spans="1:9" ht="30" hidden="1" customHeight="1" x14ac:dyDescent="0.3">
      <c r="A195" s="67">
        <f>IF(ISBLANK('List of Employees'!$B195),"",A194+1)</f>
        <v>192</v>
      </c>
      <c r="B195" s="68" t="str">
        <f>CONCATENATE('List of Employees'!$C195," ",'List of Employees'!$D195, " ",LEFT('List of Employees'!$E195,1),IF(ISBLANK('List of Employees'!$E195)," ","."))</f>
        <v>CREUS SAMUEL A.</v>
      </c>
      <c r="C195" s="68" t="s">
        <v>782</v>
      </c>
      <c r="D195" s="68" t="s">
        <v>2054</v>
      </c>
      <c r="E195" s="68" t="s">
        <v>88</v>
      </c>
      <c r="F195" s="68" t="s">
        <v>2055</v>
      </c>
      <c r="G195" s="68" t="s">
        <v>2397</v>
      </c>
      <c r="H195" s="68" t="s">
        <v>2046</v>
      </c>
      <c r="I195" s="69" t="b">
        <f>COUNTIF('List of Employees'!$B$4:$B$767,'List of Employees'!$B195)&gt;1</f>
        <v>0</v>
      </c>
    </row>
    <row r="196" spans="1:9" ht="30" hidden="1" customHeight="1" x14ac:dyDescent="0.3">
      <c r="A196" s="67">
        <f>IF(ISBLANK('List of Employees'!$B196),"",A195+1)</f>
        <v>193</v>
      </c>
      <c r="B196" s="68" t="str">
        <f>CONCATENATE('List of Employees'!$C196," ",'List of Employees'!$D196, " ",LEFT('List of Employees'!$E196,1),IF(ISBLANK('List of Employees'!$E196)," ","."))</f>
        <v>CRIZALDO THELMA U.</v>
      </c>
      <c r="C196" s="68" t="s">
        <v>824</v>
      </c>
      <c r="D196" s="68" t="s">
        <v>825</v>
      </c>
      <c r="E196" s="68" t="s">
        <v>593</v>
      </c>
      <c r="F196" s="68" t="s">
        <v>162</v>
      </c>
      <c r="G196" s="68" t="s">
        <v>2397</v>
      </c>
      <c r="H196" s="68" t="s">
        <v>135</v>
      </c>
      <c r="I196" s="69" t="b">
        <f>COUNTIF('List of Employees'!$B$4:$B$767,'List of Employees'!$B196)&gt;1</f>
        <v>0</v>
      </c>
    </row>
    <row r="197" spans="1:9" ht="30" hidden="1" customHeight="1" x14ac:dyDescent="0.3">
      <c r="A197" s="67">
        <f>IF(ISBLANK('List of Employees'!$B197),"",A196+1)</f>
        <v>194</v>
      </c>
      <c r="B197" s="68" t="str">
        <f>CONCATENATE('List of Employees'!$C197," ",'List of Employees'!$D197, " ",LEFT('List of Employees'!$E197,1),IF(ISBLANK('List of Employees'!$E197)," ","."))</f>
        <v>CROOX VALERIE R.</v>
      </c>
      <c r="C197" s="68" t="s">
        <v>1439</v>
      </c>
      <c r="D197" s="68" t="s">
        <v>1440</v>
      </c>
      <c r="E197" s="68" t="s">
        <v>1441</v>
      </c>
      <c r="F197" s="68" t="s">
        <v>1286</v>
      </c>
      <c r="G197" s="68" t="s">
        <v>1286</v>
      </c>
      <c r="H197" s="68" t="s">
        <v>97</v>
      </c>
      <c r="I197" s="69" t="b">
        <f>COUNTIF('List of Employees'!$B$4:$B$767,'List of Employees'!$B197)&gt;1</f>
        <v>0</v>
      </c>
    </row>
    <row r="198" spans="1:9" ht="30" hidden="1" customHeight="1" x14ac:dyDescent="0.3">
      <c r="A198" s="67">
        <f>IF(ISBLANK('List of Employees'!$B198),"",A197+1)</f>
        <v>195</v>
      </c>
      <c r="B198" s="68" t="str">
        <f>CONCATENATE('List of Employees'!$C198," ",'List of Employees'!$D198, " ",LEFT('List of Employees'!$E198,1),IF(ISBLANK('List of Employees'!$E198)," ","."))</f>
        <v>CRUZADA MAGDALENA A.</v>
      </c>
      <c r="C198" s="68" t="s">
        <v>494</v>
      </c>
      <c r="D198" s="68" t="s">
        <v>495</v>
      </c>
      <c r="E198" s="68" t="s">
        <v>509</v>
      </c>
      <c r="F198" s="68" t="s">
        <v>170</v>
      </c>
      <c r="G198" s="68" t="s">
        <v>2397</v>
      </c>
      <c r="H198" s="68" t="s">
        <v>480</v>
      </c>
      <c r="I198" s="69" t="b">
        <f>COUNTIF('List of Employees'!$B$4:$B$767,'List of Employees'!$B198)&gt;1</f>
        <v>0</v>
      </c>
    </row>
    <row r="199" spans="1:9" ht="30" hidden="1" customHeight="1" x14ac:dyDescent="0.3">
      <c r="A199" s="67">
        <f>IF(ISBLANK('List of Employees'!$B199),"",A198+1)</f>
        <v>196</v>
      </c>
      <c r="B199" s="68" t="str">
        <f>CONCATENATE('List of Employees'!$C199," ",'List of Employees'!$D199, " ",LEFT('List of Employees'!$E199,1),IF(ISBLANK('List of Employees'!$E199)," ","."))</f>
        <v>CUENO FLOR M.</v>
      </c>
      <c r="C199" s="68" t="s">
        <v>1442</v>
      </c>
      <c r="D199" s="68" t="s">
        <v>1443</v>
      </c>
      <c r="E199" s="68" t="s">
        <v>553</v>
      </c>
      <c r="F199" s="68" t="s">
        <v>1286</v>
      </c>
      <c r="G199" s="68" t="s">
        <v>1286</v>
      </c>
      <c r="H199" s="68" t="s">
        <v>198</v>
      </c>
      <c r="I199" s="69" t="b">
        <f>COUNTIF('List of Employees'!$B$4:$B$767,'List of Employees'!$B199)&gt;1</f>
        <v>0</v>
      </c>
    </row>
    <row r="200" spans="1:9" ht="30" hidden="1" customHeight="1" x14ac:dyDescent="0.3">
      <c r="A200" s="67">
        <f>IF(ISBLANK('List of Employees'!$B200),"",A199+1)</f>
        <v>197</v>
      </c>
      <c r="B200" s="68" t="str">
        <f>CONCATENATE('List of Employees'!$C200," ",'List of Employees'!$D200, " ",LEFT('List of Employees'!$E200,1),IF(ISBLANK('List of Employees'!$E200)," ","."))</f>
        <v>CUIZON DAYLIN M.</v>
      </c>
      <c r="C200" s="68" t="s">
        <v>2037</v>
      </c>
      <c r="D200" s="68" t="s">
        <v>2038</v>
      </c>
      <c r="E200" s="68" t="s">
        <v>2041</v>
      </c>
      <c r="F200" s="68" t="s">
        <v>2039</v>
      </c>
      <c r="G200" s="68" t="s">
        <v>1286</v>
      </c>
      <c r="H200" s="68" t="s">
        <v>1063</v>
      </c>
      <c r="I200" s="69" t="b">
        <f>COUNTIF('List of Employees'!$B$4:$B$767,'List of Employees'!$B200)&gt;1</f>
        <v>0</v>
      </c>
    </row>
    <row r="201" spans="1:9" ht="30" hidden="1" customHeight="1" x14ac:dyDescent="0.3">
      <c r="A201" s="67">
        <f>IF(ISBLANK('List of Employees'!$B201),"",A200+1)</f>
        <v>198</v>
      </c>
      <c r="B201" s="68" t="str">
        <f>CONCATENATE('List of Employees'!$C201," ",'List of Employees'!$D201, " ",LEFT('List of Employees'!$E201,1),IF(ISBLANK('List of Employees'!$E201)," ","."))</f>
        <v xml:space="preserve">DAIZ PAUL MICHAEL  </v>
      </c>
      <c r="C201" s="68" t="s">
        <v>2358</v>
      </c>
      <c r="D201" s="68" t="s">
        <v>2359</v>
      </c>
      <c r="E201" s="68"/>
      <c r="F201" s="68" t="s">
        <v>2245</v>
      </c>
      <c r="G201" s="68" t="s">
        <v>2397</v>
      </c>
      <c r="H201" s="68" t="s">
        <v>2360</v>
      </c>
      <c r="I201" s="69" t="b">
        <f>COUNTIF('List of Employees'!$B$4:$B$767,'List of Employees'!$B201)&gt;1</f>
        <v>0</v>
      </c>
    </row>
    <row r="202" spans="1:9" ht="30" hidden="1" customHeight="1" x14ac:dyDescent="0.3">
      <c r="A202" s="67">
        <f>IF(ISBLANK('List of Employees'!$B202),"",A201+1)</f>
        <v>199</v>
      </c>
      <c r="B202" s="68" t="str">
        <f>CONCATENATE('List of Employees'!$C202," ",'List of Employees'!$D202, " ",LEFT('List of Employees'!$E202,1),IF(ISBLANK('List of Employees'!$E202)," ","."))</f>
        <v>DAÑO ALMA R.</v>
      </c>
      <c r="C202" s="68" t="s">
        <v>1308</v>
      </c>
      <c r="D202" s="68" t="s">
        <v>87</v>
      </c>
      <c r="E202" s="68" t="s">
        <v>154</v>
      </c>
      <c r="F202" s="68" t="s">
        <v>197</v>
      </c>
      <c r="G202" s="68" t="s">
        <v>2397</v>
      </c>
      <c r="H202" s="68" t="s">
        <v>438</v>
      </c>
      <c r="I202" s="69" t="b">
        <f>COUNTIF('List of Employees'!$B$4:$B$767,'List of Employees'!$B202)&gt;1</f>
        <v>0</v>
      </c>
    </row>
    <row r="203" spans="1:9" ht="30" hidden="1" customHeight="1" x14ac:dyDescent="0.3">
      <c r="A203" s="67">
        <f>IF(ISBLANK('List of Employees'!$B203),"",A202+1)</f>
        <v>200</v>
      </c>
      <c r="B203" s="68" t="str">
        <f>CONCATENATE('List of Employees'!$C203," ",'List of Employees'!$D203, " ",LEFT('List of Employees'!$E203,1),IF(ISBLANK('List of Employees'!$E203)," ","."))</f>
        <v>DATU SHIRLEY G.</v>
      </c>
      <c r="C203" s="68" t="s">
        <v>1444</v>
      </c>
      <c r="D203" s="68" t="s">
        <v>1445</v>
      </c>
      <c r="E203" s="68" t="s">
        <v>1446</v>
      </c>
      <c r="F203" s="68" t="s">
        <v>1704</v>
      </c>
      <c r="G203" s="68" t="s">
        <v>1286</v>
      </c>
      <c r="H203" s="68" t="s">
        <v>97</v>
      </c>
      <c r="I203" s="69" t="b">
        <f>COUNTIF('List of Employees'!$B$4:$B$767,'List of Employees'!$B203)&gt;1</f>
        <v>0</v>
      </c>
    </row>
    <row r="204" spans="1:9" ht="30" hidden="1" customHeight="1" x14ac:dyDescent="0.3">
      <c r="A204" s="67">
        <f>IF(ISBLANK('List of Employees'!$B204),"",A203+1)</f>
        <v>201</v>
      </c>
      <c r="B204" s="68" t="str">
        <f>CONCATENATE('List of Employees'!$C204," ",'List of Employees'!$D204, " ",LEFT('List of Employees'!$E204,1),IF(ISBLANK('List of Employees'!$E204)," ","."))</f>
        <v>DAVID MELANIE D.</v>
      </c>
      <c r="C204" s="68" t="s">
        <v>1447</v>
      </c>
      <c r="D204" s="68" t="s">
        <v>702</v>
      </c>
      <c r="E204" s="68" t="s">
        <v>100</v>
      </c>
      <c r="F204" s="68" t="s">
        <v>1286</v>
      </c>
      <c r="G204" s="68" t="s">
        <v>1286</v>
      </c>
      <c r="H204" s="68" t="s">
        <v>1698</v>
      </c>
      <c r="I204" s="69" t="b">
        <f>COUNTIF('List of Employees'!$B$4:$B$767,'List of Employees'!$B204)&gt;1</f>
        <v>0</v>
      </c>
    </row>
    <row r="205" spans="1:9" ht="30" hidden="1" customHeight="1" x14ac:dyDescent="0.3">
      <c r="A205" s="67">
        <f>IF(ISBLANK('List of Employees'!$B205),"",A204+1)</f>
        <v>202</v>
      </c>
      <c r="B205" s="68" t="str">
        <f>CONCATENATE('List of Employees'!$C205," ",'List of Employees'!$D205, " ",LEFT('List of Employees'!$E205,1),IF(ISBLANK('List of Employees'!$E205)," ","."))</f>
        <v>DE ASIS JANETTE D.</v>
      </c>
      <c r="C205" s="68" t="s">
        <v>1448</v>
      </c>
      <c r="D205" s="68" t="s">
        <v>1449</v>
      </c>
      <c r="E205" s="68" t="s">
        <v>119</v>
      </c>
      <c r="F205" s="68" t="s">
        <v>1286</v>
      </c>
      <c r="G205" s="68" t="s">
        <v>1286</v>
      </c>
      <c r="H205" s="68" t="s">
        <v>152</v>
      </c>
      <c r="I205" s="69" t="b">
        <f>COUNTIF('List of Employees'!$B$4:$B$767,'List of Employees'!$B205)&gt;1</f>
        <v>0</v>
      </c>
    </row>
    <row r="206" spans="1:9" ht="30" hidden="1" customHeight="1" x14ac:dyDescent="0.3">
      <c r="A206" s="67" t="e">
        <f>IF(ISBLANK('List of Employees'!$B206),"",#REF!+1)</f>
        <v>#REF!</v>
      </c>
      <c r="B206" s="68" t="str">
        <f>CONCATENATE('List of Employees'!$C206," ",'List of Employees'!$D206, " ",LEFT('List of Employees'!$E206,1),IF(ISBLANK('List of Employees'!$E206)," ","."))</f>
        <v>DE CASTRO CHRISTINE JEAN D.</v>
      </c>
      <c r="C206" s="68" t="s">
        <v>452</v>
      </c>
      <c r="D206" s="68" t="s">
        <v>2613</v>
      </c>
      <c r="E206" s="70" t="s">
        <v>119</v>
      </c>
      <c r="F206" s="70" t="s">
        <v>2615</v>
      </c>
      <c r="G206" s="70" t="s">
        <v>2397</v>
      </c>
      <c r="H206" s="70" t="s">
        <v>212</v>
      </c>
      <c r="I206" s="69" t="b">
        <f>COUNTIF('List of Employees'!$B$4:$B$767,'List of Employees'!$B206)&gt;1</f>
        <v>0</v>
      </c>
    </row>
    <row r="207" spans="1:9" ht="30" hidden="1" customHeight="1" x14ac:dyDescent="0.3">
      <c r="A207" s="67" t="e">
        <f>IF(ISBLANK('List of Employees'!$B207),"",A206+1)</f>
        <v>#REF!</v>
      </c>
      <c r="B207" s="68" t="str">
        <f>CONCATENATE('List of Employees'!$C207," ",'List of Employees'!$D207, " ",LEFT('List of Employees'!$E207,1),IF(ISBLANK('List of Employees'!$E207)," ","."))</f>
        <v>DE CASTRO JENELYN I.</v>
      </c>
      <c r="C207" s="68" t="s">
        <v>452</v>
      </c>
      <c r="D207" s="68" t="s">
        <v>2295</v>
      </c>
      <c r="E207" s="68" t="s">
        <v>2296</v>
      </c>
      <c r="F207" s="68" t="s">
        <v>125</v>
      </c>
      <c r="G207" s="68" t="s">
        <v>2397</v>
      </c>
      <c r="H207" s="68" t="s">
        <v>1694</v>
      </c>
      <c r="I207" s="69" t="b">
        <f>COUNTIF('List of Employees'!$B$4:$B$767,'List of Employees'!$B207)&gt;1</f>
        <v>0</v>
      </c>
    </row>
    <row r="208" spans="1:9" ht="30" hidden="1" customHeight="1" x14ac:dyDescent="0.3">
      <c r="A208" s="67" t="e">
        <f>IF(ISBLANK('List of Employees'!$B208),"",A207+1)</f>
        <v>#REF!</v>
      </c>
      <c r="B208" s="68" t="str">
        <f>CONCATENATE('List of Employees'!$C208," ",'List of Employees'!$D208, " ",LEFT('List of Employees'!$E208,1),IF(ISBLANK('List of Employees'!$E208)," ","."))</f>
        <v>DE CASTRO JOSEPH NHOEL T.</v>
      </c>
      <c r="C208" s="68" t="s">
        <v>452</v>
      </c>
      <c r="D208" s="68" t="s">
        <v>951</v>
      </c>
      <c r="E208" s="68" t="s">
        <v>949</v>
      </c>
      <c r="F208" s="68" t="s">
        <v>950</v>
      </c>
      <c r="G208" s="68" t="s">
        <v>2397</v>
      </c>
      <c r="H208" s="68" t="s">
        <v>536</v>
      </c>
      <c r="I208" s="69" t="b">
        <f>COUNTIF('List of Employees'!$B$4:$B$767,'List of Employees'!$B208)&gt;1</f>
        <v>0</v>
      </c>
    </row>
    <row r="209" spans="1:9" ht="30" hidden="1" customHeight="1" x14ac:dyDescent="0.3">
      <c r="A209" s="67" t="e">
        <f>IF(ISBLANK('List of Employees'!$B209),"",A208+1)</f>
        <v>#REF!</v>
      </c>
      <c r="B209" s="68" t="str">
        <f>CONCATENATE('List of Employees'!$C209," ",'List of Employees'!$D209, " ",LEFT('List of Employees'!$E209,1),IF(ISBLANK('List of Employees'!$E209)," ","."))</f>
        <v>DE CASTRO JUANITA M.</v>
      </c>
      <c r="C209" s="68" t="s">
        <v>452</v>
      </c>
      <c r="D209" s="68" t="s">
        <v>453</v>
      </c>
      <c r="E209" s="68" t="s">
        <v>84</v>
      </c>
      <c r="F209" s="68" t="s">
        <v>454</v>
      </c>
      <c r="G209" s="68" t="s">
        <v>2397</v>
      </c>
      <c r="H209" s="68" t="s">
        <v>270</v>
      </c>
      <c r="I209" s="69" t="b">
        <f>COUNTIF('List of Employees'!$B$4:$B$767,'List of Employees'!$B209)&gt;1</f>
        <v>0</v>
      </c>
    </row>
    <row r="210" spans="1:9" ht="30" hidden="1" customHeight="1" x14ac:dyDescent="0.3">
      <c r="A210" s="67" t="e">
        <f>IF(ISBLANK('List of Employees'!$B210),"",A209+1)</f>
        <v>#REF!</v>
      </c>
      <c r="B210" s="68" t="str">
        <f>CONCATENATE('List of Employees'!$C210," ",'List of Employees'!$D210, " ",LEFT('List of Employees'!$E210,1),IF(ISBLANK('List of Employees'!$E210)," ","."))</f>
        <v>DE CASTRO MARYLEN A.</v>
      </c>
      <c r="C210" s="68" t="s">
        <v>452</v>
      </c>
      <c r="D210" s="68" t="s">
        <v>2092</v>
      </c>
      <c r="E210" s="68" t="s">
        <v>88</v>
      </c>
      <c r="F210" s="68" t="s">
        <v>2093</v>
      </c>
      <c r="G210" s="68" t="s">
        <v>2397</v>
      </c>
      <c r="H210" s="68" t="s">
        <v>141</v>
      </c>
      <c r="I210" s="69" t="b">
        <f>COUNTIF('List of Employees'!$B$4:$B$767,'List of Employees'!$B210)&gt;1</f>
        <v>0</v>
      </c>
    </row>
    <row r="211" spans="1:9" ht="30" hidden="1" customHeight="1" x14ac:dyDescent="0.3">
      <c r="A211" s="67" t="e">
        <f>IF(ISBLANK('List of Employees'!$B211),"",A210+1)</f>
        <v>#REF!</v>
      </c>
      <c r="B211" s="68" t="str">
        <f>CONCATENATE('List of Employees'!$C211," ",'List of Employees'!$D211, " ",LEFT('List of Employees'!$E211,1),IF(ISBLANK('List of Employees'!$E211)," ","."))</f>
        <v>DE CASTRO ROSS EIZALHYNNE A.</v>
      </c>
      <c r="C211" s="68" t="s">
        <v>452</v>
      </c>
      <c r="D211" s="68" t="s">
        <v>2320</v>
      </c>
      <c r="E211" s="68" t="s">
        <v>283</v>
      </c>
      <c r="F211" s="68" t="s">
        <v>1284</v>
      </c>
      <c r="G211" s="68" t="s">
        <v>1286</v>
      </c>
      <c r="H211" s="68" t="s">
        <v>360</v>
      </c>
      <c r="I211" s="69" t="b">
        <f>COUNTIF('List of Employees'!$B$4:$B$767,'List of Employees'!$B211)&gt;1</f>
        <v>0</v>
      </c>
    </row>
    <row r="212" spans="1:9" ht="30" hidden="1" customHeight="1" x14ac:dyDescent="0.3">
      <c r="A212" s="67" t="e">
        <f>IF(ISBLANK('List of Employees'!$B212),"",A211+1)</f>
        <v>#REF!</v>
      </c>
      <c r="B212" s="68" t="str">
        <f>CONCATENATE('List of Employees'!$C212," ",'List of Employees'!$D212, " ",LEFT('List of Employees'!$E212,1),IF(ISBLANK('List of Employees'!$E212)," ","."))</f>
        <v>DE GRANO  RONALEI P.</v>
      </c>
      <c r="C212" s="68" t="s">
        <v>2176</v>
      </c>
      <c r="D212" s="68" t="s">
        <v>2177</v>
      </c>
      <c r="E212" s="68" t="s">
        <v>124</v>
      </c>
      <c r="F212" s="68" t="s">
        <v>1286</v>
      </c>
      <c r="G212" s="68" t="s">
        <v>1286</v>
      </c>
      <c r="H212" s="68" t="s">
        <v>2031</v>
      </c>
      <c r="I212" s="69" t="b">
        <f>COUNTIF('List of Employees'!$B$4:$B$767,'List of Employees'!$B212)&gt;1</f>
        <v>0</v>
      </c>
    </row>
    <row r="213" spans="1:9" ht="30" hidden="1" customHeight="1" x14ac:dyDescent="0.3">
      <c r="A213" s="67" t="e">
        <f>IF(ISBLANK('List of Employees'!$B213),"",A212+1)</f>
        <v>#REF!</v>
      </c>
      <c r="B213" s="68" t="str">
        <f>CONCATENATE('List of Employees'!$C213," ",'List of Employees'!$D213, " ",LEFT('List of Employees'!$E213,1),IF(ISBLANK('List of Employees'!$E213)," ","."))</f>
        <v>DE GRANO LIUSA R.</v>
      </c>
      <c r="C213" s="68" t="s">
        <v>415</v>
      </c>
      <c r="D213" s="68" t="s">
        <v>765</v>
      </c>
      <c r="E213" s="68" t="s">
        <v>329</v>
      </c>
      <c r="F213" s="68" t="s">
        <v>125</v>
      </c>
      <c r="G213" s="68" t="s">
        <v>2397</v>
      </c>
      <c r="H213" s="68" t="s">
        <v>103</v>
      </c>
      <c r="I213" s="69" t="b">
        <f>COUNTIF('List of Employees'!$B$4:$B$767,'List of Employees'!$B213)&gt;1</f>
        <v>0</v>
      </c>
    </row>
    <row r="214" spans="1:9" ht="30" hidden="1" customHeight="1" x14ac:dyDescent="0.3">
      <c r="A214" s="67" t="e">
        <f>IF(ISBLANK('List of Employees'!$B214),"",A213+1)</f>
        <v>#REF!</v>
      </c>
      <c r="B214" s="68" t="str">
        <f>CONCATENATE('List of Employees'!$C214," ",'List of Employees'!$D214, " ",LEFT('List of Employees'!$E214,1),IF(ISBLANK('List of Employees'!$E214)," ","."))</f>
        <v>DE GRANO MA. ERLINDA F.</v>
      </c>
      <c r="C214" s="68" t="s">
        <v>415</v>
      </c>
      <c r="D214" s="68" t="s">
        <v>416</v>
      </c>
      <c r="E214" s="68" t="s">
        <v>236</v>
      </c>
      <c r="F214" s="68" t="s">
        <v>125</v>
      </c>
      <c r="G214" s="68" t="s">
        <v>2397</v>
      </c>
      <c r="H214" s="68" t="s">
        <v>103</v>
      </c>
      <c r="I214" s="69" t="b">
        <f>COUNTIF('List of Employees'!$B$4:$B$767,'List of Employees'!$B214)&gt;1</f>
        <v>0</v>
      </c>
    </row>
    <row r="215" spans="1:9" ht="30" hidden="1" customHeight="1" x14ac:dyDescent="0.3">
      <c r="A215" s="67" t="e">
        <f>IF(ISBLANK('List of Employees'!$B215),"",A214+1)</f>
        <v>#REF!</v>
      </c>
      <c r="B215" s="68" t="str">
        <f>CONCATENATE('List of Employees'!$C215," ",'List of Employees'!$D215, " ",LEFT('List of Employees'!$E215,1),IF(ISBLANK('List of Employees'!$E215)," ","."))</f>
        <v>DE GUIA MARIVIC B.</v>
      </c>
      <c r="C215" s="68" t="s">
        <v>1450</v>
      </c>
      <c r="D215" s="68" t="s">
        <v>1451</v>
      </c>
      <c r="E215" s="68" t="s">
        <v>1452</v>
      </c>
      <c r="F215" s="68" t="s">
        <v>1693</v>
      </c>
      <c r="G215" s="68" t="s">
        <v>1693</v>
      </c>
      <c r="H215" s="68" t="s">
        <v>1694</v>
      </c>
      <c r="I215" s="69" t="b">
        <f>COUNTIF('List of Employees'!$B$4:$B$767,'List of Employees'!$B215)&gt;1</f>
        <v>0</v>
      </c>
    </row>
    <row r="216" spans="1:9" ht="30" hidden="1" customHeight="1" x14ac:dyDescent="0.3">
      <c r="A216" s="67" t="e">
        <f>IF(ISBLANK('List of Employees'!$B216),"",A215+1)</f>
        <v>#REF!</v>
      </c>
      <c r="B216" s="68" t="str">
        <f>CONCATENATE('List of Employees'!$C216," ",'List of Employees'!$D216, " ",LEFT('List of Employees'!$E216,1),IF(ISBLANK('List of Employees'!$E216)," ","."))</f>
        <v xml:space="preserve">DE GUZMAN CLEMENTE  </v>
      </c>
      <c r="C216" s="68" t="s">
        <v>164</v>
      </c>
      <c r="D216" s="68" t="s">
        <v>1453</v>
      </c>
      <c r="E216" s="68"/>
      <c r="F216" s="68" t="s">
        <v>1286</v>
      </c>
      <c r="G216" s="68" t="s">
        <v>1286</v>
      </c>
      <c r="H216" s="68" t="s">
        <v>97</v>
      </c>
      <c r="I216" s="69" t="b">
        <f>COUNTIF('List of Employees'!$B$4:$B$767,'List of Employees'!$B216)&gt;1</f>
        <v>0</v>
      </c>
    </row>
    <row r="217" spans="1:9" ht="30" hidden="1" customHeight="1" x14ac:dyDescent="0.3">
      <c r="A217" s="67" t="e">
        <f>IF(ISBLANK('List of Employees'!$B217),"",A216+1)</f>
        <v>#REF!</v>
      </c>
      <c r="B217" s="68" t="str">
        <f>CONCATENATE('List of Employees'!$C217," ",'List of Employees'!$D217, " ",LEFT('List of Employees'!$E217,1),IF(ISBLANK('List of Employees'!$E217)," ","."))</f>
        <v>DE GUZMAN MAYETTE D.</v>
      </c>
      <c r="C217" s="68" t="s">
        <v>164</v>
      </c>
      <c r="D217" s="68" t="s">
        <v>2018</v>
      </c>
      <c r="E217" s="68" t="s">
        <v>2512</v>
      </c>
      <c r="F217" s="68" t="s">
        <v>211</v>
      </c>
      <c r="G217" s="68" t="s">
        <v>2397</v>
      </c>
      <c r="H217" s="68" t="s">
        <v>212</v>
      </c>
      <c r="I217" s="69" t="b">
        <f>COUNTIF('List of Employees'!$B$4:$B$767,'List of Employees'!$B217)&gt;1</f>
        <v>0</v>
      </c>
    </row>
    <row r="218" spans="1:9" ht="30" hidden="1" customHeight="1" x14ac:dyDescent="0.3">
      <c r="A218" s="67" t="e">
        <f>IF(ISBLANK('List of Employees'!$B218),"",A217+1)</f>
        <v>#REF!</v>
      </c>
      <c r="B218" s="68" t="str">
        <f>CONCATENATE('List of Employees'!$C218," ",'List of Employees'!$D218, " ",LEFT('List of Employees'!$E218,1),IF(ISBLANK('List of Employees'!$E218)," ","."))</f>
        <v>DE GUZMAN RONALD ANDREW G.</v>
      </c>
      <c r="C218" s="68" t="s">
        <v>164</v>
      </c>
      <c r="D218" s="68" t="s">
        <v>165</v>
      </c>
      <c r="E218" s="68" t="s">
        <v>804</v>
      </c>
      <c r="F218" s="68" t="s">
        <v>96</v>
      </c>
      <c r="G218" s="68" t="s">
        <v>2397</v>
      </c>
      <c r="H218" s="68" t="s">
        <v>135</v>
      </c>
      <c r="I218" s="69" t="b">
        <f>COUNTIF('List of Employees'!$B$4:$B$767,'List of Employees'!$B218)&gt;1</f>
        <v>0</v>
      </c>
    </row>
    <row r="219" spans="1:9" ht="30" hidden="1" customHeight="1" x14ac:dyDescent="0.3">
      <c r="A219" s="67" t="e">
        <f>IF(ISBLANK('List of Employees'!$B219),"",A218+1)</f>
        <v>#REF!</v>
      </c>
      <c r="B219" s="68" t="str">
        <f>CONCATENATE('List of Employees'!$C219," ",'List of Employees'!$D219, " ",LEFT('List of Employees'!$E219,1),IF(ISBLANK('List of Employees'!$E219)," ","."))</f>
        <v>DE LARA GRACE L.</v>
      </c>
      <c r="C219" s="68" t="s">
        <v>1454</v>
      </c>
      <c r="D219" s="68" t="s">
        <v>1455</v>
      </c>
      <c r="E219" s="68" t="s">
        <v>1456</v>
      </c>
      <c r="F219" s="68" t="s">
        <v>1286</v>
      </c>
      <c r="G219" s="68" t="s">
        <v>1286</v>
      </c>
      <c r="H219" s="68" t="s">
        <v>97</v>
      </c>
      <c r="I219" s="69" t="b">
        <f>COUNTIF('List of Employees'!$B$4:$B$767,'List of Employees'!$B219)&gt;1</f>
        <v>0</v>
      </c>
    </row>
    <row r="220" spans="1:9" ht="30" hidden="1" customHeight="1" x14ac:dyDescent="0.3">
      <c r="A220" s="67" t="e">
        <f>IF(ISBLANK('List of Employees'!$B220),"",A219+1)</f>
        <v>#REF!</v>
      </c>
      <c r="B220" s="68" t="str">
        <f>CONCATENATE('List of Employees'!$C220," ",'List of Employees'!$D220, " ",LEFT('List of Employees'!$E220,1),IF(ISBLANK('List of Employees'!$E220)," ","."))</f>
        <v>DE LEON ANALITA B.</v>
      </c>
      <c r="C220" s="68" t="s">
        <v>1457</v>
      </c>
      <c r="D220" s="68" t="s">
        <v>1458</v>
      </c>
      <c r="E220" s="68" t="s">
        <v>341</v>
      </c>
      <c r="F220" s="68" t="s">
        <v>1286</v>
      </c>
      <c r="G220" s="68" t="s">
        <v>1286</v>
      </c>
      <c r="H220" s="68" t="s">
        <v>198</v>
      </c>
      <c r="I220" s="69" t="b">
        <f>COUNTIF('List of Employees'!$B$4:$B$767,'List of Employees'!$B220)&gt;1</f>
        <v>0</v>
      </c>
    </row>
    <row r="221" spans="1:9" ht="30" hidden="1" customHeight="1" x14ac:dyDescent="0.3">
      <c r="A221" s="67" t="e">
        <f>IF(ISBLANK('List of Employees'!$B221),"",A220+1)</f>
        <v>#REF!</v>
      </c>
      <c r="B221" s="68" t="str">
        <f>CONCATENATE('List of Employees'!$C221," ",'List of Employees'!$D221, " ",LEFT('List of Employees'!$E221,1),IF(ISBLANK('List of Employees'!$E221)," ","."))</f>
        <v xml:space="preserve">DE LUNA ERNESTO  </v>
      </c>
      <c r="C221" s="68" t="s">
        <v>986</v>
      </c>
      <c r="D221" s="68" t="s">
        <v>902</v>
      </c>
      <c r="E221" s="68"/>
      <c r="F221" s="68" t="s">
        <v>197</v>
      </c>
      <c r="G221" s="68" t="s">
        <v>2397</v>
      </c>
      <c r="H221" s="68" t="s">
        <v>589</v>
      </c>
      <c r="I221" s="69" t="b">
        <f>COUNTIF('List of Employees'!$B$4:$B$767,'List of Employees'!$B221)&gt;1</f>
        <v>0</v>
      </c>
    </row>
    <row r="222" spans="1:9" ht="30" hidden="1" customHeight="1" x14ac:dyDescent="0.3">
      <c r="A222" s="67" t="e">
        <f>IF(ISBLANK('List of Employees'!$B222),"",A221+1)</f>
        <v>#REF!</v>
      </c>
      <c r="B222" s="68" t="str">
        <f>CONCATENATE('List of Employees'!$C222," ",'List of Employees'!$D222, " ",LEFT('List of Employees'!$E222,1),IF(ISBLANK('List of Employees'!$E222)," ","."))</f>
        <v>DE OCAMPO AILYN L.</v>
      </c>
      <c r="C222" s="68" t="s">
        <v>358</v>
      </c>
      <c r="D222" s="68" t="s">
        <v>2406</v>
      </c>
      <c r="E222" s="68" t="s">
        <v>2407</v>
      </c>
      <c r="F222" s="68" t="s">
        <v>2266</v>
      </c>
      <c r="G222" s="68" t="s">
        <v>1286</v>
      </c>
      <c r="H222" s="68" t="s">
        <v>2267</v>
      </c>
      <c r="I222" s="69" t="b">
        <f>COUNTIF('List of Employees'!$B$4:$B$767,'List of Employees'!$B222)&gt;1</f>
        <v>0</v>
      </c>
    </row>
    <row r="223" spans="1:9" ht="30" hidden="1" customHeight="1" x14ac:dyDescent="0.3">
      <c r="A223" s="67" t="e">
        <f>IF(ISBLANK('List of Employees'!$B223),"",A222+1)</f>
        <v>#REF!</v>
      </c>
      <c r="B223" s="68" t="str">
        <f>CONCATENATE('List of Employees'!$C223," ",'List of Employees'!$D223, " ",LEFT('List of Employees'!$E223,1),IF(ISBLANK('List of Employees'!$E223)," ","."))</f>
        <v>DE OCAMPO ALMA A.</v>
      </c>
      <c r="C223" s="68" t="s">
        <v>358</v>
      </c>
      <c r="D223" s="68" t="s">
        <v>87</v>
      </c>
      <c r="E223" s="68" t="s">
        <v>1270</v>
      </c>
      <c r="F223" s="68" t="s">
        <v>125</v>
      </c>
      <c r="G223" s="68" t="s">
        <v>2397</v>
      </c>
      <c r="H223" s="68" t="s">
        <v>103</v>
      </c>
      <c r="I223" s="69" t="b">
        <f>COUNTIF('List of Employees'!$B$4:$B$767,'List of Employees'!$B223)&gt;1</f>
        <v>0</v>
      </c>
    </row>
    <row r="224" spans="1:9" ht="30" hidden="1" customHeight="1" x14ac:dyDescent="0.3">
      <c r="A224" s="67" t="e">
        <f>IF(ISBLANK('List of Employees'!$B224),"",A223+1)</f>
        <v>#REF!</v>
      </c>
      <c r="B224" s="68" t="str">
        <f>CONCATENATE('List of Employees'!$C224," ",'List of Employees'!$D224, " ",LEFT('List of Employees'!$E224,1),IF(ISBLANK('List of Employees'!$E224)," ","."))</f>
        <v>DE OCAMPO MA. ELENA D.</v>
      </c>
      <c r="C224" s="68" t="s">
        <v>358</v>
      </c>
      <c r="D224" s="68" t="s">
        <v>359</v>
      </c>
      <c r="E224" s="68" t="s">
        <v>119</v>
      </c>
      <c r="F224" s="68" t="s">
        <v>125</v>
      </c>
      <c r="G224" s="68" t="s">
        <v>2397</v>
      </c>
      <c r="H224" s="68" t="s">
        <v>360</v>
      </c>
      <c r="I224" s="69" t="b">
        <f>COUNTIF('List of Employees'!$B$4:$B$767,'List of Employees'!$B224)&gt;1</f>
        <v>0</v>
      </c>
    </row>
    <row r="225" spans="1:9" ht="30" hidden="1" customHeight="1" x14ac:dyDescent="0.3">
      <c r="A225" s="67" t="e">
        <f>IF(ISBLANK('List of Employees'!$B225),"",A224+1)</f>
        <v>#REF!</v>
      </c>
      <c r="B225" s="68" t="str">
        <f>CONCATENATE('List of Employees'!$C225," ",'List of Employees'!$D225, " ",LEFT('List of Employees'!$E225,1),IF(ISBLANK('List of Employees'!$E225)," ","."))</f>
        <v>DE OCAMPO MARISSA B.</v>
      </c>
      <c r="C225" s="68" t="s">
        <v>358</v>
      </c>
      <c r="D225" s="68" t="s">
        <v>185</v>
      </c>
      <c r="E225" s="68" t="s">
        <v>145</v>
      </c>
      <c r="F225" s="68" t="s">
        <v>485</v>
      </c>
      <c r="G225" s="68" t="s">
        <v>2397</v>
      </c>
      <c r="H225" s="68" t="s">
        <v>486</v>
      </c>
      <c r="I225" s="69" t="b">
        <f>COUNTIF('List of Employees'!$B$4:$B$767,'List of Employees'!$B225)&gt;1</f>
        <v>0</v>
      </c>
    </row>
    <row r="226" spans="1:9" ht="30" hidden="1" customHeight="1" x14ac:dyDescent="0.3">
      <c r="A226" s="67" t="e">
        <f>IF(ISBLANK('List of Employees'!$B226),"",A225+1)</f>
        <v>#REF!</v>
      </c>
      <c r="B226" s="68" t="str">
        <f>CONCATENATE('List of Employees'!$C226," ",'List of Employees'!$D226, " ",LEFT('List of Employees'!$E226,1),IF(ISBLANK('List of Employees'!$E226)," ","."))</f>
        <v>DE SAGUN NANCY D.</v>
      </c>
      <c r="C226" s="68" t="s">
        <v>246</v>
      </c>
      <c r="D226" s="68" t="s">
        <v>1459</v>
      </c>
      <c r="E226" s="68" t="s">
        <v>100</v>
      </c>
      <c r="F226" s="68" t="s">
        <v>1286</v>
      </c>
      <c r="G226" s="68" t="s">
        <v>1286</v>
      </c>
      <c r="H226" s="68" t="s">
        <v>360</v>
      </c>
      <c r="I226" s="69" t="b">
        <f>COUNTIF('List of Employees'!$B$4:$B$767,'List of Employees'!$B226)&gt;1</f>
        <v>0</v>
      </c>
    </row>
    <row r="227" spans="1:9" ht="30" hidden="1" customHeight="1" x14ac:dyDescent="0.3">
      <c r="A227" s="67" t="e">
        <f>IF(ISBLANK('List of Employees'!$B227),"",A226+1)</f>
        <v>#REF!</v>
      </c>
      <c r="B227" s="68" t="str">
        <f>CONCATENATE('List of Employees'!$C227," ",'List of Employees'!$D227, " ",LEFT('List of Employees'!$E227,1),IF(ISBLANK('List of Employees'!$E227)," ","."))</f>
        <v>DE SAGUN NOLI E.</v>
      </c>
      <c r="C227" s="68" t="s">
        <v>246</v>
      </c>
      <c r="D227" s="68" t="s">
        <v>2277</v>
      </c>
      <c r="E227" s="68" t="s">
        <v>2278</v>
      </c>
      <c r="F227" s="68" t="s">
        <v>2279</v>
      </c>
      <c r="G227" s="68" t="s">
        <v>2397</v>
      </c>
      <c r="H227" s="68"/>
      <c r="I227" s="69" t="b">
        <f>COUNTIF('List of Employees'!$B$4:$B$767,'List of Employees'!$B227)&gt;1</f>
        <v>0</v>
      </c>
    </row>
    <row r="228" spans="1:9" ht="30" hidden="1" customHeight="1" x14ac:dyDescent="0.3">
      <c r="A228" s="67" t="e">
        <f>IF(ISBLANK('List of Employees'!$B228),"",A227+1)</f>
        <v>#REF!</v>
      </c>
      <c r="B228" s="68" t="str">
        <f>CONCATENATE('List of Employees'!$C228," ",'List of Employees'!$D228, " ",LEFT('List of Employees'!$E228,1),IF(ISBLANK('List of Employees'!$E228)," ","."))</f>
        <v>DE SAGUN VICTOR V.</v>
      </c>
      <c r="C228" s="68" t="s">
        <v>246</v>
      </c>
      <c r="D228" s="68" t="s">
        <v>247</v>
      </c>
      <c r="E228" s="68" t="s">
        <v>150</v>
      </c>
      <c r="F228" s="68" t="s">
        <v>1979</v>
      </c>
      <c r="G228" s="68" t="s">
        <v>2397</v>
      </c>
      <c r="H228" s="68" t="s">
        <v>240</v>
      </c>
      <c r="I228" s="69" t="b">
        <f>COUNTIF('List of Employees'!$B$4:$B$767,'List of Employees'!$B228)&gt;1</f>
        <v>0</v>
      </c>
    </row>
    <row r="229" spans="1:9" ht="30" hidden="1" customHeight="1" x14ac:dyDescent="0.3">
      <c r="A229" s="67" t="e">
        <f>IF(ISBLANK('List of Employees'!$B229),"",A228+1)</f>
        <v>#REF!</v>
      </c>
      <c r="B229" s="68" t="str">
        <f>CONCATENATE('List of Employees'!$C229," ",'List of Employees'!$D229, " ",LEFT('List of Employees'!$E229,1),IF(ISBLANK('List of Employees'!$E229)," ","."))</f>
        <v>DE VILLA JAYVEE U.</v>
      </c>
      <c r="C229" s="68" t="s">
        <v>336</v>
      </c>
      <c r="D229" s="68" t="s">
        <v>1999</v>
      </c>
      <c r="E229" s="68" t="s">
        <v>2000</v>
      </c>
      <c r="F229" s="68" t="s">
        <v>2001</v>
      </c>
      <c r="G229" s="68" t="s">
        <v>2397</v>
      </c>
      <c r="H229" s="68" t="s">
        <v>438</v>
      </c>
      <c r="I229" s="69" t="b">
        <f>COUNTIF('List of Employees'!$B$4:$B$767,'List of Employees'!$B229)&gt;1</f>
        <v>0</v>
      </c>
    </row>
    <row r="230" spans="1:9" ht="30" hidden="1" customHeight="1" x14ac:dyDescent="0.3">
      <c r="A230" s="67" t="e">
        <f>IF(ISBLANK('List of Employees'!$B230),"",A229+1)</f>
        <v>#REF!</v>
      </c>
      <c r="B230" s="68" t="str">
        <f>CONCATENATE('List of Employees'!$C230," ",'List of Employees'!$D230, " ",LEFT('List of Employees'!$E230,1),IF(ISBLANK('List of Employees'!$E230)," ","."))</f>
        <v>DE VILLA MARITES D.</v>
      </c>
      <c r="C230" s="68" t="s">
        <v>336</v>
      </c>
      <c r="D230" s="68" t="s">
        <v>243</v>
      </c>
      <c r="E230" s="68" t="s">
        <v>2431</v>
      </c>
      <c r="F230" s="68" t="s">
        <v>211</v>
      </c>
      <c r="G230" s="68" t="s">
        <v>2397</v>
      </c>
      <c r="H230" s="68" t="s">
        <v>212</v>
      </c>
      <c r="I230" s="69" t="b">
        <f>COUNTIF('List of Employees'!$B$4:$B$767,'List of Employees'!$B230)&gt;1</f>
        <v>0</v>
      </c>
    </row>
    <row r="231" spans="1:9" ht="30" hidden="1" customHeight="1" x14ac:dyDescent="0.3">
      <c r="A231" s="67" t="e">
        <f>IF(ISBLANK('List of Employees'!$B231),"",A230+1)</f>
        <v>#REF!</v>
      </c>
      <c r="B231" s="68" t="str">
        <f>CONCATENATE('List of Employees'!$C231," ",'List of Employees'!$D231, " ",LEFT('List of Employees'!$E231,1),IF(ISBLANK('List of Employees'!$E231)," ","."))</f>
        <v>DE VILLA MYRNA D.</v>
      </c>
      <c r="C231" s="68" t="s">
        <v>336</v>
      </c>
      <c r="D231" s="68" t="s">
        <v>528</v>
      </c>
      <c r="E231" s="68" t="s">
        <v>779</v>
      </c>
      <c r="F231" s="68" t="s">
        <v>197</v>
      </c>
      <c r="G231" s="68" t="s">
        <v>2397</v>
      </c>
      <c r="H231" s="68" t="s">
        <v>208</v>
      </c>
      <c r="I231" s="69" t="b">
        <f>COUNTIF('List of Employees'!$B$4:$B$767,'List of Employees'!$B231)&gt;1</f>
        <v>0</v>
      </c>
    </row>
    <row r="232" spans="1:9" ht="30" hidden="1" customHeight="1" x14ac:dyDescent="0.3">
      <c r="A232" s="67" t="e">
        <f>IF(ISBLANK('List of Employees'!$B232),"",A231+1)</f>
        <v>#REF!</v>
      </c>
      <c r="B232" s="68" t="str">
        <f>CONCATENATE('List of Employees'!$C232," ",'List of Employees'!$D232, " ",LEFT('List of Employees'!$E232,1),IF(ISBLANK('List of Employees'!$E232)," ","."))</f>
        <v>DE VILLA OFELIA G.</v>
      </c>
      <c r="C232" s="68" t="s">
        <v>336</v>
      </c>
      <c r="D232" s="68" t="s">
        <v>196</v>
      </c>
      <c r="E232" s="68" t="s">
        <v>166</v>
      </c>
      <c r="F232" s="68" t="s">
        <v>197</v>
      </c>
      <c r="G232" s="68" t="s">
        <v>2397</v>
      </c>
      <c r="H232" s="68" t="s">
        <v>334</v>
      </c>
      <c r="I232" s="69" t="b">
        <f>COUNTIF('List of Employees'!$B$4:$B$767,'List of Employees'!$B232)&gt;1</f>
        <v>0</v>
      </c>
    </row>
    <row r="233" spans="1:9" ht="30" hidden="1" customHeight="1" x14ac:dyDescent="0.3">
      <c r="A233" s="67" t="e">
        <f>IF(ISBLANK('List of Employees'!$B233),"",A232+1)</f>
        <v>#REF!</v>
      </c>
      <c r="B233" s="68" t="str">
        <f>CONCATENATE('List of Employees'!$C233," ",'List of Employees'!$D233, " ",LEFT('List of Employees'!$E233,1),IF(ISBLANK('List of Employees'!$E233)," ","."))</f>
        <v>DEL MUNDO ESTER B.</v>
      </c>
      <c r="C233" s="68" t="s">
        <v>446</v>
      </c>
      <c r="D233" s="68" t="s">
        <v>447</v>
      </c>
      <c r="E233" s="68" t="s">
        <v>145</v>
      </c>
      <c r="F233" s="68" t="s">
        <v>125</v>
      </c>
      <c r="G233" s="68" t="s">
        <v>2397</v>
      </c>
      <c r="H233" s="68" t="s">
        <v>270</v>
      </c>
      <c r="I233" s="69" t="b">
        <f>COUNTIF('List of Employees'!$B$4:$B$767,'List of Employees'!$B233)&gt;1</f>
        <v>0</v>
      </c>
    </row>
    <row r="234" spans="1:9" ht="30" hidden="1" customHeight="1" x14ac:dyDescent="0.3">
      <c r="A234" s="67" t="e">
        <f>IF(ISBLANK('List of Employees'!$B234),"",A233+1)</f>
        <v>#REF!</v>
      </c>
      <c r="B234" s="68" t="str">
        <f>CONCATENATE('List of Employees'!$C234," ",'List of Employees'!$D234, " ",LEFT('List of Employees'!$E234,1),IF(ISBLANK('List of Employees'!$E234)," ","."))</f>
        <v>DEL MUNDO HERMOGENES C.</v>
      </c>
      <c r="C234" s="68" t="s">
        <v>446</v>
      </c>
      <c r="D234" s="68" t="s">
        <v>449</v>
      </c>
      <c r="E234" s="68" t="s">
        <v>134</v>
      </c>
      <c r="F234" s="68" t="s">
        <v>450</v>
      </c>
      <c r="G234" s="68" t="s">
        <v>2397</v>
      </c>
      <c r="H234" s="68" t="s">
        <v>270</v>
      </c>
      <c r="I234" s="69" t="b">
        <f>COUNTIF('List of Employees'!$B$4:$B$767,'List of Employees'!$B234)&gt;1</f>
        <v>0</v>
      </c>
    </row>
    <row r="235" spans="1:9" ht="30" hidden="1" customHeight="1" x14ac:dyDescent="0.3">
      <c r="A235" s="67" t="e">
        <f>IF(ISBLANK('List of Employees'!$B235),"",A234+1)</f>
        <v>#REF!</v>
      </c>
      <c r="B235" s="68" t="str">
        <f>CONCATENATE('List of Employees'!$C235," ",'List of Employees'!$D235, " ",LEFT('List of Employees'!$E235,1),IF(ISBLANK('List of Employees'!$E235)," ","."))</f>
        <v>DEL MUNDO JONAS B.</v>
      </c>
      <c r="C235" s="68" t="s">
        <v>446</v>
      </c>
      <c r="D235" s="68" t="s">
        <v>1971</v>
      </c>
      <c r="E235" s="68" t="s">
        <v>145</v>
      </c>
      <c r="F235" s="68" t="s">
        <v>1286</v>
      </c>
      <c r="G235" s="68" t="s">
        <v>1286</v>
      </c>
      <c r="H235" s="68" t="s">
        <v>135</v>
      </c>
      <c r="I235" s="69" t="b">
        <f>COUNTIF('List of Employees'!$B$4:$B$767,'List of Employees'!$B235)&gt;1</f>
        <v>0</v>
      </c>
    </row>
    <row r="236" spans="1:9" ht="30" hidden="1" customHeight="1" x14ac:dyDescent="0.3">
      <c r="A236" s="67" t="e">
        <f>IF(ISBLANK('List of Employees'!$B236),"",A235+1)</f>
        <v>#REF!</v>
      </c>
      <c r="B236" s="68" t="str">
        <f>CONCATENATE('List of Employees'!$C236," ",'List of Employees'!$D236, " ",LEFT('List of Employees'!$E236,1),IF(ISBLANK('List of Employees'!$E236)," ","."))</f>
        <v>DEL MUNDO ROSALLE A.</v>
      </c>
      <c r="C236" s="68" t="s">
        <v>446</v>
      </c>
      <c r="D236" s="68" t="s">
        <v>520</v>
      </c>
      <c r="E236" s="68" t="s">
        <v>88</v>
      </c>
      <c r="F236" s="68" t="s">
        <v>125</v>
      </c>
      <c r="G236" s="68" t="s">
        <v>2397</v>
      </c>
      <c r="H236" s="68" t="s">
        <v>156</v>
      </c>
      <c r="I236" s="69" t="b">
        <f>COUNTIF('List of Employees'!$B$4:$B$767,'List of Employees'!$B236)&gt;1</f>
        <v>0</v>
      </c>
    </row>
    <row r="237" spans="1:9" ht="30" hidden="1" customHeight="1" x14ac:dyDescent="0.3">
      <c r="A237" s="67" t="e">
        <f>IF(ISBLANK('List of Employees'!$B237),"",A236+1)</f>
        <v>#REF!</v>
      </c>
      <c r="B237" s="68" t="str">
        <f>CONCATENATE('List of Employees'!$C237," ",'List of Employees'!$D237, " ",LEFT('List of Employees'!$E237,1),IF(ISBLANK('List of Employees'!$E237)," ","."))</f>
        <v>DELA CRUZ CHARITO A.</v>
      </c>
      <c r="C237" s="68" t="s">
        <v>1012</v>
      </c>
      <c r="D237" s="68" t="s">
        <v>1460</v>
      </c>
      <c r="E237" s="68" t="s">
        <v>660</v>
      </c>
      <c r="F237" s="68" t="s">
        <v>1286</v>
      </c>
      <c r="G237" s="68" t="s">
        <v>1286</v>
      </c>
      <c r="H237" s="68" t="s">
        <v>639</v>
      </c>
      <c r="I237" s="69" t="b">
        <f>COUNTIF('List of Employees'!$B$4:$B$767,'List of Employees'!$B237)&gt;1</f>
        <v>0</v>
      </c>
    </row>
    <row r="238" spans="1:9" ht="30" hidden="1" customHeight="1" x14ac:dyDescent="0.3">
      <c r="A238" s="67" t="e">
        <f>IF(ISBLANK('List of Employees'!$B238),"",A237+1)</f>
        <v>#REF!</v>
      </c>
      <c r="B238" s="68" t="str">
        <f>CONCATENATE('List of Employees'!$C238," ",'List of Employees'!$D238, " ",LEFT('List of Employees'!$E238,1),IF(ISBLANK('List of Employees'!$E238)," ","."))</f>
        <v>DELA CRUZ EVANGELINE P.</v>
      </c>
      <c r="C238" s="68" t="s">
        <v>1012</v>
      </c>
      <c r="D238" s="68" t="s">
        <v>207</v>
      </c>
      <c r="E238" s="68" t="s">
        <v>124</v>
      </c>
      <c r="F238" s="68" t="s">
        <v>125</v>
      </c>
      <c r="G238" s="68" t="s">
        <v>2397</v>
      </c>
      <c r="H238" s="68" t="s">
        <v>1013</v>
      </c>
      <c r="I238" s="69" t="b">
        <f>COUNTIF('List of Employees'!$B$4:$B$767,'List of Employees'!$B238)&gt;1</f>
        <v>0</v>
      </c>
    </row>
    <row r="239" spans="1:9" ht="30" hidden="1" customHeight="1" x14ac:dyDescent="0.3">
      <c r="A239" s="67" t="e">
        <f>IF(ISBLANK('List of Employees'!$B239),"",A238+1)</f>
        <v>#REF!</v>
      </c>
      <c r="B239" s="68" t="str">
        <f>CONCATENATE('List of Employees'!$C239," ",'List of Employees'!$D239, " ",LEFT('List of Employees'!$E239,1),IF(ISBLANK('List of Employees'!$E239)," ","."))</f>
        <v>DELA CRUZ SHEILA G.</v>
      </c>
      <c r="C239" s="68" t="s">
        <v>1012</v>
      </c>
      <c r="D239" s="68" t="s">
        <v>2324</v>
      </c>
      <c r="E239" s="68" t="s">
        <v>1969</v>
      </c>
      <c r="F239" s="68" t="s">
        <v>191</v>
      </c>
      <c r="G239" s="68" t="s">
        <v>2397</v>
      </c>
      <c r="H239" s="68" t="s">
        <v>97</v>
      </c>
      <c r="I239" s="69" t="b">
        <f>COUNTIF('List of Employees'!$B$4:$B$767,'List of Employees'!$B239)&gt;1</f>
        <v>0</v>
      </c>
    </row>
    <row r="240" spans="1:9" ht="30" hidden="1" customHeight="1" x14ac:dyDescent="0.3">
      <c r="A240" s="67" t="e">
        <f>IF(ISBLANK('List of Employees'!$B240),"",A239+1)</f>
        <v>#REF!</v>
      </c>
      <c r="B240" s="68" t="str">
        <f>CONCATENATE('List of Employees'!$C240," ",'List of Employees'!$D240, " ",LEFT('List of Employees'!$E240,1),IF(ISBLANK('List of Employees'!$E240)," ","."))</f>
        <v>DELA GRACIA MA. CECILIA P.</v>
      </c>
      <c r="C240" s="68" t="s">
        <v>861</v>
      </c>
      <c r="D240" s="68" t="s">
        <v>862</v>
      </c>
      <c r="E240" s="68" t="s">
        <v>863</v>
      </c>
      <c r="F240" s="68" t="s">
        <v>864</v>
      </c>
      <c r="G240" s="68" t="s">
        <v>2397</v>
      </c>
      <c r="H240" s="68" t="s">
        <v>438</v>
      </c>
      <c r="I240" s="69" t="b">
        <f>COUNTIF('List of Employees'!$B$4:$B$767,'List of Employees'!$B240)&gt;1</f>
        <v>0</v>
      </c>
    </row>
    <row r="241" spans="1:9" ht="30" hidden="1" customHeight="1" x14ac:dyDescent="0.3">
      <c r="A241" s="67" t="e">
        <f>IF(ISBLANK('List of Employees'!$B241),"",A240+1)</f>
        <v>#REF!</v>
      </c>
      <c r="B241" s="68" t="str">
        <f>CONCATENATE('List of Employees'!$C241," ",'List of Employees'!$D241, " ",LEFT('List of Employees'!$E241,1),IF(ISBLANK('List of Employees'!$E241)," ","."))</f>
        <v>DELA PEÑA ALFREDO C.</v>
      </c>
      <c r="C241" s="68" t="s">
        <v>996</v>
      </c>
      <c r="D241" s="68" t="s">
        <v>180</v>
      </c>
      <c r="E241" s="68" t="s">
        <v>898</v>
      </c>
      <c r="F241" s="68" t="s">
        <v>897</v>
      </c>
      <c r="G241" s="68" t="s">
        <v>2397</v>
      </c>
      <c r="H241" s="68" t="s">
        <v>270</v>
      </c>
      <c r="I241" s="69" t="b">
        <f>COUNTIF('List of Employees'!$B$4:$B$767,'List of Employees'!$B241)&gt;1</f>
        <v>0</v>
      </c>
    </row>
    <row r="242" spans="1:9" ht="30" hidden="1" customHeight="1" x14ac:dyDescent="0.3">
      <c r="A242" s="67" t="e">
        <f>IF(ISBLANK('List of Employees'!$B242),"",A241+1)</f>
        <v>#REF!</v>
      </c>
      <c r="B242" s="68" t="str">
        <f>CONCATENATE('List of Employees'!$C242," ",'List of Employees'!$D242, " ",LEFT('List of Employees'!$E242,1),IF(ISBLANK('List of Employees'!$E242)," ","."))</f>
        <v>DELFINO NINA C.</v>
      </c>
      <c r="C242" s="68" t="s">
        <v>385</v>
      </c>
      <c r="D242" s="68" t="s">
        <v>386</v>
      </c>
      <c r="E242" s="68" t="s">
        <v>134</v>
      </c>
      <c r="F242" s="68" t="s">
        <v>96</v>
      </c>
      <c r="G242" s="68" t="s">
        <v>2397</v>
      </c>
      <c r="H242" s="68" t="s">
        <v>97</v>
      </c>
      <c r="I242" s="69" t="b">
        <f>COUNTIF('List of Employees'!$B$4:$B$767,'List of Employees'!$B242)&gt;1</f>
        <v>0</v>
      </c>
    </row>
    <row r="243" spans="1:9" ht="30" hidden="1" customHeight="1" x14ac:dyDescent="0.3">
      <c r="A243" s="67" t="e">
        <f>IF(ISBLANK('List of Employees'!$B243),"",A242+1)</f>
        <v>#REF!</v>
      </c>
      <c r="B243" s="68" t="str">
        <f>CONCATENATE('List of Employees'!$C243," ",'List of Employees'!$D243, " ",LEFT('List of Employees'!$E243,1),IF(ISBLANK('List of Employees'!$E243)," ","."))</f>
        <v xml:space="preserve">DELMUNDO JONAS  </v>
      </c>
      <c r="C243" s="68" t="s">
        <v>2082</v>
      </c>
      <c r="D243" s="68" t="s">
        <v>1971</v>
      </c>
      <c r="E243" s="68"/>
      <c r="F243" s="68" t="s">
        <v>2083</v>
      </c>
      <c r="G243" s="68" t="s">
        <v>2397</v>
      </c>
      <c r="H243" s="68" t="s">
        <v>135</v>
      </c>
      <c r="I243" s="69" t="b">
        <f>COUNTIF('List of Employees'!$B$4:$B$767,'List of Employees'!$B243)&gt;1</f>
        <v>0</v>
      </c>
    </row>
    <row r="244" spans="1:9" ht="30" hidden="1" customHeight="1" x14ac:dyDescent="0.3">
      <c r="A244" s="67" t="e">
        <f>IF(ISBLANK('List of Employees'!$B244),"",A243+1)</f>
        <v>#REF!</v>
      </c>
      <c r="B244" s="68" t="str">
        <f>CONCATENATE('List of Employees'!$C244," ",'List of Employees'!$D244, " ",LEFT('List of Employees'!$E244,1),IF(ISBLANK('List of Employees'!$E244)," ","."))</f>
        <v>DEMATERA PEDRO B.</v>
      </c>
      <c r="C244" s="68" t="s">
        <v>1461</v>
      </c>
      <c r="D244" s="68" t="s">
        <v>1462</v>
      </c>
      <c r="E244" s="68" t="s">
        <v>797</v>
      </c>
      <c r="F244" s="68" t="s">
        <v>1286</v>
      </c>
      <c r="G244" s="68" t="s">
        <v>1286</v>
      </c>
      <c r="H244" s="68" t="s">
        <v>349</v>
      </c>
      <c r="I244" s="69" t="b">
        <f>COUNTIF('List of Employees'!$B$4:$B$767,'List of Employees'!$B244)&gt;1</f>
        <v>0</v>
      </c>
    </row>
    <row r="245" spans="1:9" ht="30" hidden="1" customHeight="1" x14ac:dyDescent="0.3">
      <c r="A245" s="67" t="e">
        <f>IF(ISBLANK('List of Employees'!$B245),"",A244+1)</f>
        <v>#REF!</v>
      </c>
      <c r="B245" s="68" t="str">
        <f>CONCATENATE('List of Employees'!$C245," ",'List of Employees'!$D245, " ",LEFT('List of Employees'!$E245,1),IF(ISBLANK('List of Employees'!$E245)," ","."))</f>
        <v>DERLA APOLONIO JR D.</v>
      </c>
      <c r="C245" s="68" t="s">
        <v>1463</v>
      </c>
      <c r="D245" s="68" t="s">
        <v>1464</v>
      </c>
      <c r="E245" s="68" t="s">
        <v>119</v>
      </c>
      <c r="F245" s="68" t="s">
        <v>1286</v>
      </c>
      <c r="G245" s="68" t="s">
        <v>1286</v>
      </c>
      <c r="H245" s="68" t="s">
        <v>288</v>
      </c>
      <c r="I245" s="69" t="b">
        <f>COUNTIF('List of Employees'!$B$4:$B$767,'List of Employees'!$B245)&gt;1</f>
        <v>0</v>
      </c>
    </row>
    <row r="246" spans="1:9" ht="30" hidden="1" customHeight="1" x14ac:dyDescent="0.3">
      <c r="A246" s="67" t="e">
        <f>IF(ISBLANK('List of Employees'!$B246),"",A245+1)</f>
        <v>#REF!</v>
      </c>
      <c r="B246" s="68" t="str">
        <f>CONCATENATE('List of Employees'!$C246," ",'List of Employees'!$D246, " ",LEFT('List of Employees'!$E246,1),IF(ISBLANK('List of Employees'!$E246)," ","."))</f>
        <v>DERLA ARTHUR D.</v>
      </c>
      <c r="C246" s="68" t="s">
        <v>1463</v>
      </c>
      <c r="D246" s="68" t="s">
        <v>1465</v>
      </c>
      <c r="E246" s="68" t="s">
        <v>1466</v>
      </c>
      <c r="F246" s="68" t="s">
        <v>1286</v>
      </c>
      <c r="G246" s="68" t="s">
        <v>1286</v>
      </c>
      <c r="H246" s="68" t="s">
        <v>288</v>
      </c>
      <c r="I246" s="69" t="b">
        <f>COUNTIF('List of Employees'!$B$4:$B$767,'List of Employees'!$B246)&gt;1</f>
        <v>0</v>
      </c>
    </row>
    <row r="247" spans="1:9" ht="30" hidden="1" customHeight="1" x14ac:dyDescent="0.3">
      <c r="A247" s="67" t="e">
        <f>IF(ISBLANK('List of Employees'!$B247),"",A246+1)</f>
        <v>#REF!</v>
      </c>
      <c r="B247" s="68" t="str">
        <f>CONCATENATE('List of Employees'!$C247," ",'List of Employees'!$D247, " ",LEFT('List of Employees'!$E247,1),IF(ISBLANK('List of Employees'!$E247)," ","."))</f>
        <v>DESEPEDA ADELAIDA R.</v>
      </c>
      <c r="C247" s="68" t="s">
        <v>2080</v>
      </c>
      <c r="D247" s="68" t="s">
        <v>262</v>
      </c>
      <c r="E247" s="68" t="s">
        <v>329</v>
      </c>
      <c r="F247" s="68" t="s">
        <v>1286</v>
      </c>
      <c r="G247" s="68" t="s">
        <v>1286</v>
      </c>
      <c r="H247" s="68" t="s">
        <v>208</v>
      </c>
      <c r="I247" s="69" t="b">
        <f>COUNTIF('List of Employees'!$B$4:$B$767,'List of Employees'!$B247)&gt;1</f>
        <v>0</v>
      </c>
    </row>
    <row r="248" spans="1:9" ht="30" hidden="1" customHeight="1" x14ac:dyDescent="0.3">
      <c r="A248" s="67" t="e">
        <f>IF(ISBLANK('List of Employees'!$B248),"",A247+1)</f>
        <v>#REF!</v>
      </c>
      <c r="B248" s="68" t="str">
        <f>CONCATENATE('List of Employees'!$C248," ",'List of Employees'!$D248, " ",LEFT('List of Employees'!$E248,1),IF(ISBLANK('List of Employees'!$E248)," ","."))</f>
        <v>DESINGANO OLIVA M.</v>
      </c>
      <c r="C248" s="68" t="s">
        <v>2519</v>
      </c>
      <c r="D248" s="68" t="s">
        <v>2517</v>
      </c>
      <c r="E248" s="68" t="s">
        <v>2518</v>
      </c>
      <c r="F248" s="68" t="s">
        <v>211</v>
      </c>
      <c r="G248" s="68" t="s">
        <v>2397</v>
      </c>
      <c r="H248" s="68" t="s">
        <v>212</v>
      </c>
      <c r="I248" s="69" t="b">
        <f>COUNTIF('List of Employees'!$B$4:$B$767,'List of Employees'!$B248)&gt;1</f>
        <v>0</v>
      </c>
    </row>
    <row r="249" spans="1:9" ht="30" hidden="1" customHeight="1" x14ac:dyDescent="0.3">
      <c r="A249" s="67" t="e">
        <f>IF(ISBLANK('List of Employees'!$B249),"",A248+1)</f>
        <v>#REF!</v>
      </c>
      <c r="B249" s="68" t="str">
        <f>CONCATENATE('List of Employees'!$C249," ",'List of Employees'!$D249, " ",LEFT('List of Employees'!$E249,1),IF(ISBLANK('List of Employees'!$E249)," ","."))</f>
        <v>DESINGAŃO PURIFICACION A.</v>
      </c>
      <c r="C249" s="68" t="s">
        <v>1467</v>
      </c>
      <c r="D249" s="68" t="s">
        <v>1468</v>
      </c>
      <c r="E249" s="68" t="s">
        <v>1469</v>
      </c>
      <c r="F249" s="68" t="s">
        <v>1286</v>
      </c>
      <c r="G249" s="68" t="s">
        <v>1286</v>
      </c>
      <c r="H249" s="68" t="s">
        <v>360</v>
      </c>
      <c r="I249" s="69" t="b">
        <f>COUNTIF('List of Employees'!$B$4:$B$767,'List of Employees'!$B249)&gt;1</f>
        <v>0</v>
      </c>
    </row>
    <row r="250" spans="1:9" ht="30" hidden="1" customHeight="1" x14ac:dyDescent="0.3">
      <c r="A250" s="67" t="e">
        <f>IF(ISBLANK('List of Employees'!$B250),"",A249+1)</f>
        <v>#REF!</v>
      </c>
      <c r="B250" s="68" t="str">
        <f>CONCATENATE('List of Employees'!$C250," ",'List of Employees'!$D250, " ",LEFT('List of Employees'!$E250,1),IF(ISBLANK('List of Employees'!$E250)," ","."))</f>
        <v>DEVILLA ALICE P.</v>
      </c>
      <c r="C250" s="68" t="s">
        <v>2074</v>
      </c>
      <c r="D250" s="68" t="s">
        <v>2075</v>
      </c>
      <c r="E250" s="68" t="s">
        <v>124</v>
      </c>
      <c r="F250" s="68" t="s">
        <v>1286</v>
      </c>
      <c r="G250" s="68" t="s">
        <v>1286</v>
      </c>
      <c r="H250" s="68" t="s">
        <v>2031</v>
      </c>
      <c r="I250" s="69" t="b">
        <f>COUNTIF('List of Employees'!$B$4:$B$767,'List of Employees'!$B250)&gt;1</f>
        <v>0</v>
      </c>
    </row>
    <row r="251" spans="1:9" s="8" customFormat="1" ht="30" hidden="1" customHeight="1" x14ac:dyDescent="0.3">
      <c r="A251" s="67" t="e">
        <f>IF(ISBLANK('List of Employees'!$B251),"",A250+1)</f>
        <v>#REF!</v>
      </c>
      <c r="B251" s="68" t="str">
        <f>CONCATENATE('List of Employees'!$C251," ",'List of Employees'!$D251, " ",LEFT('List of Employees'!$E251,1),IF(ISBLANK('List of Employees'!$E251)," ","."))</f>
        <v>DIAZ CAROLINA P.</v>
      </c>
      <c r="C251" s="68" t="s">
        <v>1283</v>
      </c>
      <c r="D251" s="68" t="s">
        <v>541</v>
      </c>
      <c r="E251" s="68" t="s">
        <v>124</v>
      </c>
      <c r="F251" s="68" t="s">
        <v>1286</v>
      </c>
      <c r="G251" s="68" t="s">
        <v>1286</v>
      </c>
      <c r="H251" s="68" t="s">
        <v>360</v>
      </c>
      <c r="I251" s="69" t="b">
        <f>COUNTIF('List of Employees'!$B$4:$B$767,'List of Employees'!$B251)&gt;1</f>
        <v>0</v>
      </c>
    </row>
    <row r="252" spans="1:9" s="8" customFormat="1" ht="30" hidden="1" customHeight="1" x14ac:dyDescent="0.3">
      <c r="A252" s="67" t="e">
        <f>IF(ISBLANK('List of Employees'!$B252),"",A251+1)</f>
        <v>#REF!</v>
      </c>
      <c r="B252" s="68" t="str">
        <f>CONCATENATE('List of Employees'!$C252," ",'List of Employees'!$D252, " ",LEFT('List of Employees'!$E252,1),IF(ISBLANK('List of Employees'!$E252)," ","."))</f>
        <v xml:space="preserve">DIGNO DANILO  </v>
      </c>
      <c r="C252" s="68" t="s">
        <v>1472</v>
      </c>
      <c r="D252" s="68" t="s">
        <v>305</v>
      </c>
      <c r="E252" s="68"/>
      <c r="F252" s="68" t="s">
        <v>1286</v>
      </c>
      <c r="G252" s="68" t="s">
        <v>1286</v>
      </c>
      <c r="H252" s="68" t="s">
        <v>288</v>
      </c>
      <c r="I252" s="69" t="b">
        <f>COUNTIF('List of Employees'!$B$4:$B$767,'List of Employees'!$B252)&gt;1</f>
        <v>0</v>
      </c>
    </row>
    <row r="253" spans="1:9" s="8" customFormat="1" ht="30" hidden="1" customHeight="1" x14ac:dyDescent="0.3">
      <c r="A253" s="67" t="e">
        <f>IF(ISBLANK('List of Employees'!$B253),"",A252+1)</f>
        <v>#REF!</v>
      </c>
      <c r="B253" s="68" t="str">
        <f>CONCATENATE('List of Employees'!$C253," ",'List of Employees'!$D253, " ",LEFT('List of Employees'!$E253,1),IF(ISBLANK('List of Employees'!$E253)," ","."))</f>
        <v xml:space="preserve">DIGO MANUEL  </v>
      </c>
      <c r="C253" s="68" t="s">
        <v>290</v>
      </c>
      <c r="D253" s="68" t="s">
        <v>291</v>
      </c>
      <c r="E253" s="68"/>
      <c r="F253" s="68" t="s">
        <v>1980</v>
      </c>
      <c r="G253" s="68" t="s">
        <v>2397</v>
      </c>
      <c r="H253" s="68" t="s">
        <v>198</v>
      </c>
      <c r="I253" s="69" t="b">
        <f>COUNTIF('List of Employees'!$B$4:$B$767,'List of Employees'!$B253)&gt;1</f>
        <v>0</v>
      </c>
    </row>
    <row r="254" spans="1:9" ht="30" hidden="1" customHeight="1" x14ac:dyDescent="0.3">
      <c r="A254" s="67" t="e">
        <f>IF(ISBLANK('List of Employees'!$B254),"",A253+1)</f>
        <v>#REF!</v>
      </c>
      <c r="B254" s="68" t="str">
        <f>CONCATENATE('List of Employees'!$C254," ",'List of Employees'!$D254, " ",LEFT('List of Employees'!$E254,1),IF(ISBLANK('List of Employees'!$E254)," ","."))</f>
        <v>DIGO VIRGILIO M.</v>
      </c>
      <c r="C254" s="68" t="s">
        <v>290</v>
      </c>
      <c r="D254" s="68" t="s">
        <v>1127</v>
      </c>
      <c r="E254" s="68" t="s">
        <v>84</v>
      </c>
      <c r="F254" s="68" t="s">
        <v>197</v>
      </c>
      <c r="G254" s="68" t="s">
        <v>2397</v>
      </c>
      <c r="H254" s="68" t="s">
        <v>1063</v>
      </c>
      <c r="I254" s="69" t="b">
        <f>COUNTIF('List of Employees'!$B$4:$B$767,'List of Employees'!$B254)&gt;1</f>
        <v>0</v>
      </c>
    </row>
    <row r="255" spans="1:9" ht="30" hidden="1" customHeight="1" x14ac:dyDescent="0.3">
      <c r="A255" s="67" t="e">
        <f>IF(ISBLANK('List of Employees'!$B255),"",A254+1)</f>
        <v>#REF!</v>
      </c>
      <c r="B255" s="68" t="str">
        <f>CONCATENATE('List of Employees'!$C255," ",'List of Employees'!$D255, " ",LEFT('List of Employees'!$E255,1),IF(ISBLANK('List of Employees'!$E255)," ","."))</f>
        <v>DILIDILI AIREEN M.</v>
      </c>
      <c r="C255" s="68" t="s">
        <v>1474</v>
      </c>
      <c r="D255" s="68" t="s">
        <v>1475</v>
      </c>
      <c r="E255" s="68" t="s">
        <v>803</v>
      </c>
      <c r="F255" s="68" t="s">
        <v>1286</v>
      </c>
      <c r="G255" s="68" t="s">
        <v>1286</v>
      </c>
      <c r="H255" s="68" t="s">
        <v>1694</v>
      </c>
      <c r="I255" s="69" t="b">
        <f>COUNTIF('List of Employees'!$B$4:$B$767,'List of Employees'!$B255)&gt;1</f>
        <v>0</v>
      </c>
    </row>
    <row r="256" spans="1:9" ht="30" hidden="1" customHeight="1" x14ac:dyDescent="0.3">
      <c r="A256" s="67" t="e">
        <f>IF(ISBLANK('List of Employees'!$B256),"",A255+1)</f>
        <v>#REF!</v>
      </c>
      <c r="B256" s="68" t="str">
        <f>CONCATENATE('List of Employees'!$C256," ",'List of Employees'!$D256, " ",LEFT('List of Employees'!$E256,1),IF(ISBLANK('List of Employees'!$E256)," ","."))</f>
        <v>DILOY MARK JAYSON M.</v>
      </c>
      <c r="C256" s="68" t="s">
        <v>2546</v>
      </c>
      <c r="D256" s="68" t="s">
        <v>2547</v>
      </c>
      <c r="E256" s="68" t="s">
        <v>1577</v>
      </c>
      <c r="F256" s="68" t="s">
        <v>1286</v>
      </c>
      <c r="G256" s="68" t="s">
        <v>1286</v>
      </c>
      <c r="H256" s="68" t="s">
        <v>1694</v>
      </c>
      <c r="I256" s="69" t="b">
        <f>COUNTIF('List of Employees'!$B$4:$B$767,'List of Employees'!$B256)&gt;1</f>
        <v>0</v>
      </c>
    </row>
    <row r="257" spans="1:9" ht="30" hidden="1" customHeight="1" x14ac:dyDescent="0.3">
      <c r="A257" s="67" t="e">
        <f>IF(ISBLANK('List of Employees'!$B257),"",A256+1)</f>
        <v>#REF!</v>
      </c>
      <c r="B257" s="68" t="str">
        <f>CONCATENATE('List of Employees'!$C257," ",'List of Employees'!$D257, " ",LEFT('List of Employees'!$E257,1),IF(ISBLANK('List of Employees'!$E257)," ","."))</f>
        <v>DIMAANO LEOVIGILDA A.</v>
      </c>
      <c r="C257" s="68" t="s">
        <v>1476</v>
      </c>
      <c r="D257" s="68" t="s">
        <v>1477</v>
      </c>
      <c r="E257" s="68" t="s">
        <v>283</v>
      </c>
      <c r="F257" s="68" t="s">
        <v>1286</v>
      </c>
      <c r="G257" s="68" t="s">
        <v>1286</v>
      </c>
      <c r="H257" s="68" t="s">
        <v>1696</v>
      </c>
      <c r="I257" s="69" t="b">
        <f>COUNTIF('List of Employees'!$B$4:$B$767,'List of Employees'!$B257)&gt;1</f>
        <v>0</v>
      </c>
    </row>
    <row r="258" spans="1:9" ht="30" hidden="1" customHeight="1" x14ac:dyDescent="0.3">
      <c r="A258" s="67" t="e">
        <f>IF(ISBLANK('List of Employees'!$B258),"",A257+1)</f>
        <v>#REF!</v>
      </c>
      <c r="B258" s="68" t="str">
        <f>CONCATENATE('List of Employees'!$C258," ",'List of Employees'!$D258, " ",LEFT('List of Employees'!$E258,1),IF(ISBLANK('List of Employees'!$E258)," ","."))</f>
        <v>DIMAILIG ARLYN R.</v>
      </c>
      <c r="C258" s="68" t="s">
        <v>1478</v>
      </c>
      <c r="D258" s="68" t="s">
        <v>1479</v>
      </c>
      <c r="E258" s="68" t="s">
        <v>329</v>
      </c>
      <c r="F258" s="68" t="s">
        <v>1286</v>
      </c>
      <c r="G258" s="68" t="s">
        <v>1286</v>
      </c>
      <c r="H258" s="68" t="s">
        <v>589</v>
      </c>
      <c r="I258" s="69" t="b">
        <f>COUNTIF('List of Employees'!$B$4:$B$767,'List of Employees'!$B258)&gt;1</f>
        <v>0</v>
      </c>
    </row>
    <row r="259" spans="1:9" ht="30" hidden="1" customHeight="1" x14ac:dyDescent="0.3">
      <c r="A259" s="67" t="e">
        <f>IF(ISBLANK('List of Employees'!$B259),"",A258+1)</f>
        <v>#REF!</v>
      </c>
      <c r="B259" s="68" t="str">
        <f>CONCATENATE('List of Employees'!$C259," ",'List of Employees'!$D259, " ",LEFT('List of Employees'!$E259,1),IF(ISBLANK('List of Employees'!$E259)," ","."))</f>
        <v>DIMAPILIS ALFREDO C.</v>
      </c>
      <c r="C259" s="68" t="s">
        <v>100</v>
      </c>
      <c r="D259" s="68" t="s">
        <v>180</v>
      </c>
      <c r="E259" s="68" t="s">
        <v>134</v>
      </c>
      <c r="F259" s="68" t="s">
        <v>181</v>
      </c>
      <c r="G259" s="68" t="s">
        <v>2397</v>
      </c>
      <c r="H259" s="68" t="s">
        <v>182</v>
      </c>
      <c r="I259" s="69" t="b">
        <f>COUNTIF('List of Employees'!$B$4:$B$767,'List of Employees'!$B259)&gt;1</f>
        <v>0</v>
      </c>
    </row>
    <row r="260" spans="1:9" ht="30" hidden="1" customHeight="1" x14ac:dyDescent="0.3">
      <c r="A260" s="67" t="e">
        <f>IF(ISBLANK('List of Employees'!$B260),"",A259+1)</f>
        <v>#REF!</v>
      </c>
      <c r="B260" s="68" t="str">
        <f>CONCATENATE('List of Employees'!$C260," ",'List of Employees'!$D260, " ",LEFT('List of Employees'!$E260,1),IF(ISBLANK('List of Employees'!$E260)," ","."))</f>
        <v>DIMAPILIS ANTHONY A.</v>
      </c>
      <c r="C260" s="68" t="s">
        <v>100</v>
      </c>
      <c r="D260" s="68" t="s">
        <v>101</v>
      </c>
      <c r="E260" s="68" t="s">
        <v>88</v>
      </c>
      <c r="F260" s="68" t="s">
        <v>102</v>
      </c>
      <c r="G260" s="68" t="s">
        <v>2397</v>
      </c>
      <c r="H260" s="68" t="s">
        <v>103</v>
      </c>
      <c r="I260" s="69" t="b">
        <f>COUNTIF('List of Employees'!$B$4:$B$767,'List of Employees'!$B260)&gt;1</f>
        <v>0</v>
      </c>
    </row>
    <row r="261" spans="1:9" ht="30" hidden="1" customHeight="1" x14ac:dyDescent="0.3">
      <c r="A261" s="67" t="e">
        <f>IF(ISBLANK('List of Employees'!$B261),"",A260+1)</f>
        <v>#REF!</v>
      </c>
      <c r="B261" s="68" t="str">
        <f>CONCATENATE('List of Employees'!$C261," ",'List of Employees'!$D261, " ",LEFT('List of Employees'!$E261,1),IF(ISBLANK('List of Employees'!$E261)," ","."))</f>
        <v>DIMAPILIS ARIEL M.</v>
      </c>
      <c r="C261" s="68" t="s">
        <v>100</v>
      </c>
      <c r="D261" s="68" t="s">
        <v>399</v>
      </c>
      <c r="E261" s="68" t="s">
        <v>319</v>
      </c>
      <c r="F261" s="68" t="s">
        <v>400</v>
      </c>
      <c r="G261" s="68" t="s">
        <v>2397</v>
      </c>
      <c r="H261" s="68" t="s">
        <v>103</v>
      </c>
      <c r="I261" s="69" t="b">
        <f>COUNTIF('List of Employees'!$B$4:$B$767,'List of Employees'!$B261)&gt;1</f>
        <v>0</v>
      </c>
    </row>
    <row r="262" spans="1:9" ht="30" hidden="1" customHeight="1" x14ac:dyDescent="0.3">
      <c r="A262" s="67"/>
      <c r="B262" s="68" t="str">
        <f>CONCATENATE('List of Employees'!$C262," ",'List of Employees'!$D262, " ",LEFT('List of Employees'!$E262,1),IF(ISBLANK('List of Employees'!$E262)," ","."))</f>
        <v>ASUNCION YOLANDA ANN L.</v>
      </c>
      <c r="C262" s="68" t="s">
        <v>2661</v>
      </c>
      <c r="D262" s="68" t="s">
        <v>2660</v>
      </c>
      <c r="E262" s="68" t="s">
        <v>543</v>
      </c>
      <c r="F262" s="68" t="s">
        <v>211</v>
      </c>
      <c r="G262" s="68" t="s">
        <v>2397</v>
      </c>
      <c r="H262" s="68" t="s">
        <v>212</v>
      </c>
      <c r="I262" s="74" t="b">
        <f>COUNTIF('List of Employees'!$B$4:$B$767,'List of Employees'!$B262)&gt;1</f>
        <v>0</v>
      </c>
    </row>
    <row r="263" spans="1:9" ht="30" hidden="1" customHeight="1" x14ac:dyDescent="0.3">
      <c r="A263" s="67" t="e">
        <f>IF(ISBLANK('List of Employees'!$B263),"",A261+1)</f>
        <v>#REF!</v>
      </c>
      <c r="B263" s="68" t="str">
        <f>CONCATENATE('List of Employees'!$C263," ",'List of Employees'!$D263, " ",LEFT('List of Employees'!$E263,1),IF(ISBLANK('List of Employees'!$E263)," ","."))</f>
        <v>DIMAPILIS DENNIS C.</v>
      </c>
      <c r="C263" s="68" t="s">
        <v>100</v>
      </c>
      <c r="D263" s="68" t="s">
        <v>299</v>
      </c>
      <c r="E263" s="68" t="s">
        <v>134</v>
      </c>
      <c r="F263" s="68" t="s">
        <v>300</v>
      </c>
      <c r="G263" s="68" t="s">
        <v>2397</v>
      </c>
      <c r="H263" s="68" t="s">
        <v>295</v>
      </c>
      <c r="I263" s="69" t="b">
        <f>COUNTIF('List of Employees'!$B$4:$B$767,'List of Employees'!$B263)&gt;1</f>
        <v>0</v>
      </c>
    </row>
    <row r="264" spans="1:9" ht="30" hidden="1" customHeight="1" x14ac:dyDescent="0.3">
      <c r="A264" s="67" t="e">
        <f>IF(ISBLANK('List of Employees'!$B264),"",A263+1)</f>
        <v>#REF!</v>
      </c>
      <c r="B264" s="68" t="str">
        <f>CONCATENATE('List of Employees'!$C264," ",'List of Employees'!$D264, " ",LEFT('List of Employees'!$E264,1),IF(ISBLANK('List of Employees'!$E264)," ","."))</f>
        <v>DIMAPILIS ELIZABETH A.</v>
      </c>
      <c r="C264" s="68" t="s">
        <v>100</v>
      </c>
      <c r="D264" s="68" t="s">
        <v>210</v>
      </c>
      <c r="E264" s="68" t="s">
        <v>615</v>
      </c>
      <c r="F264" s="68" t="s">
        <v>211</v>
      </c>
      <c r="G264" s="68" t="s">
        <v>2397</v>
      </c>
      <c r="H264" s="68" t="s">
        <v>212</v>
      </c>
      <c r="I264" s="69" t="b">
        <f>COUNTIF('List of Employees'!$B$4:$B$767,'List of Employees'!$B264)&gt;1</f>
        <v>0</v>
      </c>
    </row>
    <row r="265" spans="1:9" ht="30" hidden="1" customHeight="1" x14ac:dyDescent="0.3">
      <c r="A265" s="67" t="e">
        <f>IF(ISBLANK('List of Employees'!$B265),"",A264+1)</f>
        <v>#REF!</v>
      </c>
      <c r="B265" s="68" t="str">
        <f>CONCATENATE('List of Employees'!$C265," ",'List of Employees'!$D265, " ",LEFT('List of Employees'!$E265,1),IF(ISBLANK('List of Employees'!$E265)," ","."))</f>
        <v>DIMAPILIS ELVIRA S.</v>
      </c>
      <c r="C265" s="68" t="s">
        <v>100</v>
      </c>
      <c r="D265" s="68" t="s">
        <v>498</v>
      </c>
      <c r="E265" s="68" t="s">
        <v>161</v>
      </c>
      <c r="F265" s="68" t="s">
        <v>125</v>
      </c>
      <c r="G265" s="68" t="s">
        <v>2397</v>
      </c>
      <c r="H265" s="68" t="s">
        <v>103</v>
      </c>
      <c r="I265" s="69" t="b">
        <f>COUNTIF('List of Employees'!$B$4:$B$767,'List of Employees'!$B265)&gt;1</f>
        <v>0</v>
      </c>
    </row>
    <row r="266" spans="1:9" ht="30" hidden="1" customHeight="1" x14ac:dyDescent="0.3">
      <c r="A266" s="67" t="e">
        <f>IF(ISBLANK('List of Employees'!$B266),"",A265+1)</f>
        <v>#REF!</v>
      </c>
      <c r="B266" s="68" t="str">
        <f>CONCATENATE('List of Employees'!$C266," ",'List of Employees'!$D266, " ",LEFT('List of Employees'!$E266,1),IF(ISBLANK('List of Employees'!$E266)," ","."))</f>
        <v>DIMAPILIS JONNA T.</v>
      </c>
      <c r="C266" s="68" t="s">
        <v>100</v>
      </c>
      <c r="D266" s="68" t="s">
        <v>106</v>
      </c>
      <c r="E266" s="68" t="s">
        <v>107</v>
      </c>
      <c r="F266" s="68" t="s">
        <v>108</v>
      </c>
      <c r="G266" s="68" t="s">
        <v>2397</v>
      </c>
      <c r="H266" s="68" t="s">
        <v>109</v>
      </c>
      <c r="I266" s="69" t="b">
        <f>COUNTIF('List of Employees'!$B$4:$B$767,'List of Employees'!$B266)&gt;1</f>
        <v>0</v>
      </c>
    </row>
    <row r="267" spans="1:9" ht="30" hidden="1" customHeight="1" x14ac:dyDescent="0.3">
      <c r="A267" s="67" t="e">
        <f>IF(ISBLANK('List of Employees'!$B267),"",A266+1)</f>
        <v>#REF!</v>
      </c>
      <c r="B267" s="68" t="str">
        <f>CONCATENATE('List of Employees'!$C267," ",'List of Employees'!$D267, " ",LEFT('List of Employees'!$E267,1),IF(ISBLANK('List of Employees'!$E267)," ","."))</f>
        <v>DIMAPILIS JOSEPHINE P.</v>
      </c>
      <c r="C267" s="68" t="s">
        <v>100</v>
      </c>
      <c r="D267" s="68" t="s">
        <v>405</v>
      </c>
      <c r="E267" s="68" t="s">
        <v>124</v>
      </c>
      <c r="F267" s="68" t="s">
        <v>125</v>
      </c>
      <c r="G267" s="68" t="s">
        <v>2397</v>
      </c>
      <c r="H267" s="68" t="s">
        <v>103</v>
      </c>
      <c r="I267" s="69" t="b">
        <f>COUNTIF('List of Employees'!$B$4:$B$767,'List of Employees'!$B267)&gt;1</f>
        <v>0</v>
      </c>
    </row>
    <row r="268" spans="1:9" ht="30" hidden="1" customHeight="1" x14ac:dyDescent="0.3">
      <c r="A268" s="67" t="e">
        <f>IF(ISBLANK('List of Employees'!$B268),"",A267+1)</f>
        <v>#REF!</v>
      </c>
      <c r="B268" s="68" t="str">
        <f>CONCATENATE('List of Employees'!$C268," ",'List of Employees'!$D268, " ",LEFT('List of Employees'!$E268,1),IF(ISBLANK('List of Employees'!$E268)," ","."))</f>
        <v>DIMAPILIS MA. TRINIDAD S.</v>
      </c>
      <c r="C268" s="68" t="s">
        <v>100</v>
      </c>
      <c r="D268" s="68" t="s">
        <v>258</v>
      </c>
      <c r="E268" s="68" t="s">
        <v>161</v>
      </c>
      <c r="F268" s="68" t="s">
        <v>197</v>
      </c>
      <c r="G268" s="68" t="s">
        <v>2397</v>
      </c>
      <c r="H268" s="68" t="s">
        <v>259</v>
      </c>
      <c r="I268" s="69" t="b">
        <f>COUNTIF('List of Employees'!$B$4:$B$767,'List of Employees'!$B268)&gt;1</f>
        <v>0</v>
      </c>
    </row>
    <row r="269" spans="1:9" ht="30" hidden="1" customHeight="1" x14ac:dyDescent="0.3">
      <c r="A269" s="67" t="e">
        <f>IF(ISBLANK('List of Employees'!$B269),"",A268+1)</f>
        <v>#REF!</v>
      </c>
      <c r="B269" s="68" t="str">
        <f>CONCATENATE('List of Employees'!$C269," ",'List of Employees'!$D269, " ",LEFT('List of Employees'!$E269,1),IF(ISBLANK('List of Employees'!$E269)," ","."))</f>
        <v>DIMAPILIS VILMA T.</v>
      </c>
      <c r="C269" s="68" t="s">
        <v>100</v>
      </c>
      <c r="D269" s="68" t="s">
        <v>523</v>
      </c>
      <c r="E269" s="68" t="s">
        <v>876</v>
      </c>
      <c r="F269" s="68" t="s">
        <v>197</v>
      </c>
      <c r="G269" s="68" t="s">
        <v>2397</v>
      </c>
      <c r="H269" s="68" t="s">
        <v>208</v>
      </c>
      <c r="I269" s="69" t="b">
        <f>COUNTIF('List of Employees'!$B$4:$B$767,'List of Employees'!$B269)&gt;1</f>
        <v>0</v>
      </c>
    </row>
    <row r="270" spans="1:9" ht="30" hidden="1" customHeight="1" x14ac:dyDescent="0.3">
      <c r="A270" s="67" t="e">
        <f>IF(ISBLANK('List of Employees'!$B270),"",A269+1)</f>
        <v>#REF!</v>
      </c>
      <c r="B270" s="68" t="str">
        <f>CONCATENATE('List of Employees'!$C270," ",'List of Employees'!$D270, " ",LEFT('List of Employees'!$E270,1),IF(ISBLANK('List of Employees'!$E270)," ","."))</f>
        <v>DIMAPILIS VINCE BENEDICT R.</v>
      </c>
      <c r="C270" s="68" t="s">
        <v>100</v>
      </c>
      <c r="D270" s="68" t="s">
        <v>1480</v>
      </c>
      <c r="E270" s="68" t="s">
        <v>1481</v>
      </c>
      <c r="F270" s="68" t="s">
        <v>1693</v>
      </c>
      <c r="G270" s="68" t="s">
        <v>1693</v>
      </c>
      <c r="H270" s="68" t="s">
        <v>135</v>
      </c>
      <c r="I270" s="69" t="b">
        <f>COUNTIF('List of Employees'!$B$4:$B$767,'List of Employees'!$B270)&gt;1</f>
        <v>0</v>
      </c>
    </row>
    <row r="271" spans="1:9" ht="30" hidden="1" customHeight="1" x14ac:dyDescent="0.3">
      <c r="A271" s="67" t="e">
        <f>IF(ISBLANK('List of Employees'!$B271),"",A270+1)</f>
        <v>#REF!</v>
      </c>
      <c r="B271" s="68" t="str">
        <f>CONCATENATE('List of Employees'!$C271," ",'List of Employees'!$D271, " ",LEFT('List of Employees'!$E271,1),IF(ISBLANK('List of Employees'!$E271)," ","."))</f>
        <v>DIMARANAN ANNA P.</v>
      </c>
      <c r="C271" s="68" t="s">
        <v>168</v>
      </c>
      <c r="D271" s="68" t="s">
        <v>1482</v>
      </c>
      <c r="E271" s="68" t="s">
        <v>1483</v>
      </c>
      <c r="F271" s="68" t="s">
        <v>1693</v>
      </c>
      <c r="G271" s="68" t="s">
        <v>1693</v>
      </c>
      <c r="H271" s="68" t="s">
        <v>1706</v>
      </c>
      <c r="I271" s="69" t="b">
        <f>COUNTIF('List of Employees'!$B$4:$B$767,'List of Employees'!$B271)&gt;1</f>
        <v>0</v>
      </c>
    </row>
    <row r="272" spans="1:9" ht="30" hidden="1" customHeight="1" x14ac:dyDescent="0.3">
      <c r="A272" s="67" t="e">
        <f>IF(ISBLANK('List of Employees'!$B272),"",A271+1)</f>
        <v>#REF!</v>
      </c>
      <c r="B272" s="68" t="str">
        <f>CONCATENATE('List of Employees'!$C272," ",'List of Employees'!$D272, " ",LEFT('List of Employees'!$E272,1),IF(ISBLANK('List of Employees'!$E272)," ","."))</f>
        <v xml:space="preserve">DIMARANAN ERWIN  </v>
      </c>
      <c r="C272" s="71" t="s">
        <v>168</v>
      </c>
      <c r="D272" s="71" t="s">
        <v>2628</v>
      </c>
      <c r="E272" s="71"/>
      <c r="F272" s="71" t="s">
        <v>1286</v>
      </c>
      <c r="G272" s="71" t="s">
        <v>1286</v>
      </c>
      <c r="H272" s="71" t="s">
        <v>1694</v>
      </c>
      <c r="I272" s="69" t="b">
        <f>COUNTIF('List of Employees'!$B$4:$B$767,'List of Employees'!$B272)&gt;1</f>
        <v>0</v>
      </c>
    </row>
    <row r="273" spans="1:9" ht="30" hidden="1" customHeight="1" x14ac:dyDescent="0.3">
      <c r="A273" s="67" t="e">
        <f>IF(ISBLANK('List of Employees'!$B273),"",A272+1)</f>
        <v>#REF!</v>
      </c>
      <c r="B273" s="68" t="str">
        <f>CONCATENATE('List of Employees'!$C273," ",'List of Employees'!$D273, " ",LEFT('List of Employees'!$E273,1),IF(ISBLANK('List of Employees'!$E273)," ","."))</f>
        <v>DIMARANAN GREGORIA C.</v>
      </c>
      <c r="C273" s="68" t="s">
        <v>168</v>
      </c>
      <c r="D273" s="68" t="s">
        <v>859</v>
      </c>
      <c r="E273" s="68" t="s">
        <v>649</v>
      </c>
      <c r="F273" s="68" t="s">
        <v>311</v>
      </c>
      <c r="G273" s="68" t="s">
        <v>2397</v>
      </c>
      <c r="H273" s="68" t="s">
        <v>438</v>
      </c>
      <c r="I273" s="69" t="b">
        <f>COUNTIF('List of Employees'!$B$4:$B$767,'List of Employees'!$B273)&gt;1</f>
        <v>0</v>
      </c>
    </row>
    <row r="274" spans="1:9" ht="30" hidden="1" customHeight="1" x14ac:dyDescent="0.3">
      <c r="A274" s="67" t="e">
        <f>IF(ISBLANK('List of Employees'!$B274),"",A273+1)</f>
        <v>#REF!</v>
      </c>
      <c r="B274" s="68" t="str">
        <f>CONCATENATE('List of Employees'!$C274," ",'List of Employees'!$D274, " ",LEFT('List of Employees'!$E274,1),IF(ISBLANK('List of Employees'!$E274)," ","."))</f>
        <v>DIMARANAN JENELIN B.</v>
      </c>
      <c r="C274" s="68" t="s">
        <v>168</v>
      </c>
      <c r="D274" s="68" t="s">
        <v>2015</v>
      </c>
      <c r="E274" s="68" t="s">
        <v>145</v>
      </c>
      <c r="F274" s="68" t="s">
        <v>1284</v>
      </c>
      <c r="G274" s="68" t="s">
        <v>1286</v>
      </c>
      <c r="H274" s="68" t="s">
        <v>360</v>
      </c>
      <c r="I274" s="69" t="b">
        <f>COUNTIF('List of Employees'!$B$4:$B$767,'List of Employees'!$B274)&gt;1</f>
        <v>0</v>
      </c>
    </row>
    <row r="275" spans="1:9" ht="30" hidden="1" customHeight="1" x14ac:dyDescent="0.3">
      <c r="A275" s="67" t="e">
        <f>IF(ISBLANK('List of Employees'!$B275),"",A274+1)</f>
        <v>#REF!</v>
      </c>
      <c r="B275" s="68" t="str">
        <f>CONCATENATE('List of Employees'!$C275," ",'List of Employees'!$D275, " ",LEFT('List of Employees'!$E275,1),IF(ISBLANK('List of Employees'!$E275)," ","."))</f>
        <v>DIMARANAN JOEL M.</v>
      </c>
      <c r="C275" s="68" t="s">
        <v>168</v>
      </c>
      <c r="D275" s="68" t="s">
        <v>787</v>
      </c>
      <c r="E275" s="68" t="s">
        <v>84</v>
      </c>
      <c r="F275" s="68" t="s">
        <v>1693</v>
      </c>
      <c r="G275" s="68" t="s">
        <v>1693</v>
      </c>
      <c r="H275" s="68" t="s">
        <v>1694</v>
      </c>
      <c r="I275" s="69" t="b">
        <f>COUNTIF('List of Employees'!$B$4:$B$767,'List of Employees'!$B275)&gt;1</f>
        <v>0</v>
      </c>
    </row>
    <row r="276" spans="1:9" ht="30" hidden="1" customHeight="1" x14ac:dyDescent="0.3">
      <c r="A276" s="67" t="e">
        <f>IF(ISBLANK('List of Employees'!$B276),"",A275+1)</f>
        <v>#REF!</v>
      </c>
      <c r="B276" s="68" t="str">
        <f>CONCATENATE('List of Employees'!$C276," ",'List of Employees'!$D276, " ",LEFT('List of Employees'!$E276,1),IF(ISBLANK('List of Employees'!$E276)," ","."))</f>
        <v>DIMARANAN KHRISSELLE E.</v>
      </c>
      <c r="C276" s="68" t="s">
        <v>168</v>
      </c>
      <c r="D276" s="68" t="s">
        <v>1484</v>
      </c>
      <c r="E276" s="68" t="s">
        <v>1485</v>
      </c>
      <c r="F276" s="68" t="s">
        <v>1700</v>
      </c>
      <c r="G276" s="68" t="s">
        <v>1693</v>
      </c>
      <c r="H276" s="68" t="s">
        <v>1698</v>
      </c>
      <c r="I276" s="69" t="b">
        <f>COUNTIF('List of Employees'!$B$4:$B$767,'List of Employees'!$B276)&gt;1</f>
        <v>0</v>
      </c>
    </row>
    <row r="277" spans="1:9" ht="30" hidden="1" customHeight="1" x14ac:dyDescent="0.3">
      <c r="A277" s="67" t="e">
        <f>IF(ISBLANK('List of Employees'!$B277),"",A276+1)</f>
        <v>#REF!</v>
      </c>
      <c r="B277" s="68" t="str">
        <f>CONCATENATE('List of Employees'!$C277," ",'List of Employees'!$D277, " ",LEFT('List of Employees'!$E277,1),IF(ISBLANK('List of Employees'!$E277)," ","."))</f>
        <v>DIMARANAN PERPETUA F.</v>
      </c>
      <c r="C277" s="68" t="s">
        <v>168</v>
      </c>
      <c r="D277" s="68" t="s">
        <v>525</v>
      </c>
      <c r="E277" s="68" t="s">
        <v>236</v>
      </c>
      <c r="F277" s="68" t="s">
        <v>120</v>
      </c>
      <c r="G277" s="68" t="s">
        <v>2397</v>
      </c>
      <c r="H277" s="68" t="s">
        <v>526</v>
      </c>
      <c r="I277" s="69" t="b">
        <f>COUNTIF('List of Employees'!$B$4:$B$767,'List of Employees'!$B277)&gt;1</f>
        <v>0</v>
      </c>
    </row>
    <row r="278" spans="1:9" ht="30" hidden="1" customHeight="1" x14ac:dyDescent="0.3">
      <c r="A278" s="67" t="e">
        <f>IF(ISBLANK('List of Employees'!$B278),"",A277+1)</f>
        <v>#REF!</v>
      </c>
      <c r="B278" s="68" t="str">
        <f>CONCATENATE('List of Employees'!$C278," ",'List of Employees'!$D278, " ",LEFT('List of Employees'!$E278,1),IF(ISBLANK('List of Employees'!$E278)," ","."))</f>
        <v>DIMARANAN REYNALDO R.</v>
      </c>
      <c r="C278" s="68" t="s">
        <v>168</v>
      </c>
      <c r="D278" s="68" t="s">
        <v>597</v>
      </c>
      <c r="E278" s="68" t="s">
        <v>329</v>
      </c>
      <c r="F278" s="68" t="s">
        <v>197</v>
      </c>
      <c r="G278" s="68" t="s">
        <v>2397</v>
      </c>
      <c r="H278" s="68" t="s">
        <v>285</v>
      </c>
      <c r="I278" s="69" t="b">
        <f>COUNTIF('List of Employees'!$B$4:$B$767,'List of Employees'!$B278)&gt;1</f>
        <v>0</v>
      </c>
    </row>
    <row r="279" spans="1:9" ht="30" hidden="1" customHeight="1" x14ac:dyDescent="0.3">
      <c r="A279" s="67" t="e">
        <f>IF(ISBLANK('List of Employees'!$B279),"",A278+1)</f>
        <v>#REF!</v>
      </c>
      <c r="B279" s="68" t="str">
        <f>CONCATENATE('List of Employees'!$C279," ",'List of Employees'!$D279, " ",LEFT('List of Employees'!$E279,1),IF(ISBLANK('List of Employees'!$E279)," ","."))</f>
        <v>DIMARANAN RODORA G.</v>
      </c>
      <c r="C279" s="68" t="s">
        <v>168</v>
      </c>
      <c r="D279" s="68" t="s">
        <v>169</v>
      </c>
      <c r="E279" s="68" t="s">
        <v>166</v>
      </c>
      <c r="F279" s="68" t="s">
        <v>170</v>
      </c>
      <c r="G279" s="68" t="s">
        <v>2397</v>
      </c>
      <c r="H279" s="68" t="s">
        <v>89</v>
      </c>
      <c r="I279" s="69" t="b">
        <f>COUNTIF('List of Employees'!$B$4:$B$767,'List of Employees'!$B279)&gt;1</f>
        <v>0</v>
      </c>
    </row>
    <row r="280" spans="1:9" ht="30" hidden="1" customHeight="1" x14ac:dyDescent="0.3">
      <c r="A280" s="67" t="e">
        <f>IF(ISBLANK('List of Employees'!$B280),"",A279+1)</f>
        <v>#REF!</v>
      </c>
      <c r="B280" s="68" t="str">
        <f>CONCATENATE('List of Employees'!$C280," ",'List of Employees'!$D280, " ",LEFT('List of Employees'!$E280,1),IF(ISBLANK('List of Employees'!$E280)," ","."))</f>
        <v>DIOKNO FRANCISCA A.</v>
      </c>
      <c r="C280" s="68" t="s">
        <v>2414</v>
      </c>
      <c r="D280" s="68" t="s">
        <v>2415</v>
      </c>
      <c r="E280" s="68" t="s">
        <v>509</v>
      </c>
      <c r="F280" s="68" t="s">
        <v>2039</v>
      </c>
      <c r="G280" s="68" t="s">
        <v>1286</v>
      </c>
      <c r="H280" s="68" t="s">
        <v>1063</v>
      </c>
      <c r="I280" s="69" t="b">
        <f>COUNTIF('List of Employees'!$B$4:$B$767,'List of Employees'!$B280)&gt;1</f>
        <v>0</v>
      </c>
    </row>
    <row r="281" spans="1:9" ht="30" hidden="1" customHeight="1" x14ac:dyDescent="0.3">
      <c r="A281" s="67" t="e">
        <f>IF(ISBLANK('List of Employees'!$B281),"",A280+1)</f>
        <v>#REF!</v>
      </c>
      <c r="B281" s="68" t="str">
        <f>CONCATENATE('List of Employees'!$C281," ",'List of Employees'!$D281, " ",LEFT('List of Employees'!$E281,1),IF(ISBLANK('List of Employees'!$E281)," ","."))</f>
        <v xml:space="preserve">DESEPEDA ALDWIN  </v>
      </c>
      <c r="C281" s="68" t="s">
        <v>2080</v>
      </c>
      <c r="D281" s="68" t="s">
        <v>2078</v>
      </c>
      <c r="E281" s="68"/>
      <c r="F281" s="68" t="s">
        <v>1286</v>
      </c>
      <c r="G281" s="68" t="s">
        <v>1286</v>
      </c>
      <c r="H281" s="68" t="s">
        <v>288</v>
      </c>
      <c r="I281" s="69" t="b">
        <f>COUNTIF('List of Employees'!$B$4:$B$767,'List of Employees'!$B281)&gt;1</f>
        <v>0</v>
      </c>
    </row>
    <row r="282" spans="1:9" ht="30" hidden="1" customHeight="1" x14ac:dyDescent="0.3">
      <c r="A282" s="67" t="e">
        <f>IF(ISBLANK('List of Employees'!$B282),"",A281+1)</f>
        <v>#REF!</v>
      </c>
      <c r="B282" s="68" t="str">
        <f>CONCATENATE('List of Employees'!$C282," ",'List of Employees'!$D282, " ",LEFT('List of Employees'!$E282,1),IF(ISBLANK('List of Employees'!$E282)," ","."))</f>
        <v>DISEPEDA MACARIA P.</v>
      </c>
      <c r="C282" s="68" t="s">
        <v>292</v>
      </c>
      <c r="D282" s="68" t="s">
        <v>1470</v>
      </c>
      <c r="E282" s="68" t="s">
        <v>1471</v>
      </c>
      <c r="F282" s="68" t="s">
        <v>1286</v>
      </c>
      <c r="G282" s="68" t="s">
        <v>1286</v>
      </c>
      <c r="H282" s="68" t="s">
        <v>1694</v>
      </c>
      <c r="I282" s="69" t="b">
        <f>COUNTIF('List of Employees'!$B$4:$B$767,'List of Employees'!$B282)&gt;1</f>
        <v>0</v>
      </c>
    </row>
    <row r="283" spans="1:9" ht="30" hidden="1" customHeight="1" x14ac:dyDescent="0.3">
      <c r="A283" s="67" t="e">
        <f>IF(ISBLANK('List of Employees'!$B283),"",A282+1)</f>
        <v>#REF!</v>
      </c>
      <c r="B283" s="68" t="str">
        <f>CONCATENATE('List of Employees'!$C283," ",'List of Employees'!$D283, " ",LEFT('List of Employees'!$E283,1),IF(ISBLANK('List of Employees'!$E283)," ","."))</f>
        <v xml:space="preserve">DISEPEDA ROMELITO  </v>
      </c>
      <c r="C283" s="68" t="s">
        <v>292</v>
      </c>
      <c r="D283" s="68" t="s">
        <v>293</v>
      </c>
      <c r="E283" s="68"/>
      <c r="F283" s="68" t="s">
        <v>294</v>
      </c>
      <c r="G283" s="68" t="s">
        <v>2397</v>
      </c>
      <c r="H283" s="68" t="s">
        <v>295</v>
      </c>
      <c r="I283" s="69" t="b">
        <f>COUNTIF('List of Employees'!$B$4:$B$767,'List of Employees'!$B283)&gt;1</f>
        <v>0</v>
      </c>
    </row>
    <row r="284" spans="1:9" ht="30" hidden="1" customHeight="1" x14ac:dyDescent="0.3">
      <c r="A284" s="67" t="e">
        <f>IF(ISBLANK('List of Employees'!$B284),"",A283+1)</f>
        <v>#REF!</v>
      </c>
      <c r="B284" s="68" t="str">
        <f>CONCATENATE('List of Employees'!$C284," ",'List of Employees'!$D284, " ",LEFT('List of Employees'!$E284,1),IF(ISBLANK('List of Employees'!$E284)," ","."))</f>
        <v xml:space="preserve">DOCTORA ZENAIDA  </v>
      </c>
      <c r="C284" s="68" t="s">
        <v>287</v>
      </c>
      <c r="D284" s="68" t="s">
        <v>160</v>
      </c>
      <c r="E284" s="68"/>
      <c r="F284" s="68" t="s">
        <v>197</v>
      </c>
      <c r="G284" s="68" t="s">
        <v>2397</v>
      </c>
      <c r="H284" s="68" t="s">
        <v>288</v>
      </c>
      <c r="I284" s="69" t="b">
        <f>COUNTIF('List of Employees'!$B$4:$B$767,'List of Employees'!$B284)&gt;1</f>
        <v>0</v>
      </c>
    </row>
    <row r="285" spans="1:9" ht="30" hidden="1" customHeight="1" x14ac:dyDescent="0.3">
      <c r="A285" s="67" t="e">
        <f>IF(ISBLANK('List of Employees'!$B285),"",A284+1)</f>
        <v>#REF!</v>
      </c>
      <c r="B285" s="68" t="str">
        <f>CONCATENATE('List of Employees'!$C285," ",'List of Employees'!$D285, " ",LEFT('List of Employees'!$E285,1),IF(ISBLANK('List of Employees'!$E285)," ","."))</f>
        <v>DOGELIO CHRISTIAN B.</v>
      </c>
      <c r="C285" s="68" t="s">
        <v>532</v>
      </c>
      <c r="D285" s="68" t="s">
        <v>1486</v>
      </c>
      <c r="E285" s="68" t="s">
        <v>145</v>
      </c>
      <c r="F285" s="68" t="s">
        <v>1286</v>
      </c>
      <c r="G285" s="68" t="s">
        <v>1286</v>
      </c>
      <c r="H285" s="68" t="s">
        <v>325</v>
      </c>
      <c r="I285" s="69" t="b">
        <f>COUNTIF('List of Employees'!$B$4:$B$767,'List of Employees'!$B285)&gt;1</f>
        <v>0</v>
      </c>
    </row>
    <row r="286" spans="1:9" ht="30" hidden="1" customHeight="1" x14ac:dyDescent="0.3">
      <c r="A286" s="67" t="e">
        <f>IF(ISBLANK('List of Employees'!$B286),"",A285+1)</f>
        <v>#REF!</v>
      </c>
      <c r="B286" s="68" t="str">
        <f>CONCATENATE('List of Employees'!$C286," ",'List of Employees'!$D286, " ",LEFT('List of Employees'!$E286,1),IF(ISBLANK('List of Employees'!$E286)," ","."))</f>
        <v>DOGELIO DANNA MARIZ V.</v>
      </c>
      <c r="C286" s="68" t="s">
        <v>532</v>
      </c>
      <c r="D286" s="68" t="s">
        <v>2085</v>
      </c>
      <c r="E286" s="68" t="s">
        <v>150</v>
      </c>
      <c r="F286" s="68" t="s">
        <v>1693</v>
      </c>
      <c r="G286" s="68" t="s">
        <v>1693</v>
      </c>
      <c r="H286" s="68" t="s">
        <v>438</v>
      </c>
      <c r="I286" s="69" t="b">
        <f>COUNTIF('List of Employees'!$B$4:$B$767,'List of Employees'!$B286)&gt;1</f>
        <v>0</v>
      </c>
    </row>
    <row r="287" spans="1:9" ht="30" hidden="1" customHeight="1" x14ac:dyDescent="0.3">
      <c r="A287" s="67" t="e">
        <f>IF(ISBLANK('List of Employees'!$B287),"",A286+1)</f>
        <v>#REF!</v>
      </c>
      <c r="B287" s="68" t="str">
        <f>CONCATENATE('List of Employees'!$C287," ",'List of Employees'!$D287, " ",LEFT('List of Employees'!$E287,1),IF(ISBLANK('List of Employees'!$E287)," ","."))</f>
        <v>DOGELIO JEAN MELODY M.</v>
      </c>
      <c r="C287" s="68" t="s">
        <v>532</v>
      </c>
      <c r="D287" s="68" t="s">
        <v>1487</v>
      </c>
      <c r="E287" s="68" t="s">
        <v>1488</v>
      </c>
      <c r="F287" s="68" t="s">
        <v>1693</v>
      </c>
      <c r="G287" s="68" t="s">
        <v>1693</v>
      </c>
      <c r="H287" s="68" t="s">
        <v>103</v>
      </c>
      <c r="I287" s="69" t="b">
        <f>COUNTIF('List of Employees'!$B$4:$B$767,'List of Employees'!$B287)&gt;1</f>
        <v>0</v>
      </c>
    </row>
    <row r="288" spans="1:9" ht="30" hidden="1" customHeight="1" x14ac:dyDescent="0.3">
      <c r="A288" s="67" t="e">
        <f>IF(ISBLANK('List of Employees'!$B288),"",A287+1)</f>
        <v>#REF!</v>
      </c>
      <c r="B288" s="68" t="str">
        <f>CONCATENATE('List of Employees'!$C288," ",'List of Employees'!$D288, " ",LEFT('List of Employees'!$E288,1),IF(ISBLANK('List of Employees'!$E288)," ","."))</f>
        <v>DOGELIO MARIETTA D.</v>
      </c>
      <c r="C288" s="68" t="s">
        <v>532</v>
      </c>
      <c r="D288" s="68" t="s">
        <v>2498</v>
      </c>
      <c r="E288" s="68" t="s">
        <v>164</v>
      </c>
      <c r="F288" s="68" t="s">
        <v>2499</v>
      </c>
      <c r="G288" s="68" t="s">
        <v>2397</v>
      </c>
      <c r="H288" s="68" t="s">
        <v>259</v>
      </c>
      <c r="I288" s="69" t="b">
        <f>COUNTIF('List of Employees'!$B$4:$B$767,'List of Employees'!$B288)&gt;1</f>
        <v>0</v>
      </c>
    </row>
    <row r="289" spans="1:9" ht="30" hidden="1" customHeight="1" x14ac:dyDescent="0.3">
      <c r="A289" s="67" t="e">
        <f>IF(ISBLANK('List of Employees'!$B289),"",A288+1)</f>
        <v>#REF!</v>
      </c>
      <c r="B289" s="68" t="str">
        <f>CONCATENATE('List of Employees'!$C289," ",'List of Employees'!$D289, " ",LEFT('List of Employees'!$E289,1),IF(ISBLANK('List of Employees'!$E289)," ","."))</f>
        <v>DOGELIO RONNEL D.</v>
      </c>
      <c r="C289" s="68" t="s">
        <v>532</v>
      </c>
      <c r="D289" s="68" t="s">
        <v>1305</v>
      </c>
      <c r="E289" s="68" t="s">
        <v>1306</v>
      </c>
      <c r="F289" s="68" t="s">
        <v>271</v>
      </c>
      <c r="G289" s="68" t="s">
        <v>2397</v>
      </c>
      <c r="H289" s="68" t="s">
        <v>270</v>
      </c>
      <c r="I289" s="69" t="b">
        <f>COUNTIF('List of Employees'!$B$4:$B$767,'List of Employees'!$B289)&gt;1</f>
        <v>0</v>
      </c>
    </row>
    <row r="290" spans="1:9" ht="30" hidden="1" customHeight="1" x14ac:dyDescent="0.3">
      <c r="A290" s="67" t="e">
        <f>IF(ISBLANK('List of Employees'!$B290),"",A289+1)</f>
        <v>#REF!</v>
      </c>
      <c r="B290" s="68" t="str">
        <f>CONCATENATE('List of Employees'!$C290," ",'List of Employees'!$D290, " ",LEFT('List of Employees'!$E290,1),IF(ISBLANK('List of Employees'!$E290)," ","."))</f>
        <v>DOGNIDON MARLYN P.</v>
      </c>
      <c r="C290" s="68" t="s">
        <v>697</v>
      </c>
      <c r="D290" s="68" t="s">
        <v>698</v>
      </c>
      <c r="E290" s="68" t="s">
        <v>124</v>
      </c>
      <c r="F290" s="68" t="s">
        <v>96</v>
      </c>
      <c r="G290" s="68" t="s">
        <v>2397</v>
      </c>
      <c r="H290" s="68" t="s">
        <v>97</v>
      </c>
      <c r="I290" s="69" t="b">
        <f>COUNTIF('List of Employees'!$B$4:$B$767,'List of Employees'!$B290)&gt;1</f>
        <v>0</v>
      </c>
    </row>
    <row r="291" spans="1:9" ht="30" hidden="1" customHeight="1" x14ac:dyDescent="0.3">
      <c r="A291" s="67" t="e">
        <f>IF(ISBLANK('List of Employees'!$B291),"",A290+1)</f>
        <v>#REF!</v>
      </c>
      <c r="B291" s="68" t="str">
        <f>CONCATENATE('List of Employees'!$C291," ",'List of Employees'!$D291, " ",LEFT('List of Employees'!$E291,1),IF(ISBLANK('List of Employees'!$E291)," ","."))</f>
        <v>DOLOT JESUS JR. D.</v>
      </c>
      <c r="C291" s="68" t="s">
        <v>1044</v>
      </c>
      <c r="D291" s="68" t="s">
        <v>1045</v>
      </c>
      <c r="E291" s="68" t="s">
        <v>119</v>
      </c>
      <c r="F291" s="68" t="s">
        <v>125</v>
      </c>
      <c r="G291" s="68" t="s">
        <v>2397</v>
      </c>
      <c r="H291" s="68" t="s">
        <v>156</v>
      </c>
      <c r="I291" s="69" t="b">
        <f>COUNTIF('List of Employees'!$B$4:$B$767,'List of Employees'!$B291)&gt;1</f>
        <v>0</v>
      </c>
    </row>
    <row r="292" spans="1:9" ht="30" hidden="1" customHeight="1" x14ac:dyDescent="0.3">
      <c r="A292" s="67" t="e">
        <f>IF(ISBLANK('List of Employees'!$B292),"",A291+1)</f>
        <v>#REF!</v>
      </c>
      <c r="B292" s="68" t="str">
        <f>CONCATENATE('List of Employees'!$C292," ",'List of Employees'!$D292, " ",LEFT('List of Employees'!$E292,1),IF(ISBLANK('List of Employees'!$E292)," ","."))</f>
        <v>DOMINGO RACHEL L.</v>
      </c>
      <c r="C292" s="68" t="s">
        <v>1228</v>
      </c>
      <c r="D292" s="68" t="s">
        <v>1229</v>
      </c>
      <c r="E292" s="68" t="s">
        <v>226</v>
      </c>
      <c r="F292" s="68" t="s">
        <v>1280</v>
      </c>
      <c r="G292" s="68" t="s">
        <v>2397</v>
      </c>
      <c r="H292" s="68" t="s">
        <v>198</v>
      </c>
      <c r="I292" s="69" t="b">
        <f>COUNTIF('List of Employees'!$B$4:$B$767,'List of Employees'!$B292)&gt;1</f>
        <v>0</v>
      </c>
    </row>
    <row r="293" spans="1:9" ht="30" hidden="1" customHeight="1" x14ac:dyDescent="0.3">
      <c r="A293" s="67" t="e">
        <f>IF(ISBLANK('List of Employees'!$B293),"",A292+1)</f>
        <v>#REF!</v>
      </c>
      <c r="B293" s="68" t="str">
        <f>CONCATENATE('List of Employees'!$C293," ",'List of Employees'!$D293, " ",LEFT('List of Employees'!$E293,1),IF(ISBLANK('List of Employees'!$E293)," ","."))</f>
        <v>DORADO JULAIDA M.</v>
      </c>
      <c r="C293" s="68" t="s">
        <v>2196</v>
      </c>
      <c r="D293" s="68" t="s">
        <v>2197</v>
      </c>
      <c r="E293" s="68" t="s">
        <v>84</v>
      </c>
      <c r="F293" s="68" t="s">
        <v>2198</v>
      </c>
      <c r="G293" s="68" t="s">
        <v>2397</v>
      </c>
      <c r="H293" s="68" t="s">
        <v>288</v>
      </c>
      <c r="I293" s="69" t="b">
        <f>COUNTIF('List of Employees'!$B$4:$B$767,'List of Employees'!$B293)&gt;1</f>
        <v>0</v>
      </c>
    </row>
    <row r="294" spans="1:9" ht="30" hidden="1" customHeight="1" x14ac:dyDescent="0.3">
      <c r="A294" s="67" t="e">
        <f>IF(ISBLANK('List of Employees'!$B294),"",A293+1)</f>
        <v>#REF!</v>
      </c>
      <c r="B294" s="68" t="str">
        <f>CONCATENATE('List of Employees'!$C294," ",'List of Employees'!$D294, " ",LEFT('List of Employees'!$E294,1),IF(ISBLANK('List of Employees'!$E294)," ","."))</f>
        <v>DUNGO PURISIMA CORAZON E.</v>
      </c>
      <c r="C294" s="68" t="s">
        <v>1017</v>
      </c>
      <c r="D294" s="68" t="s">
        <v>407</v>
      </c>
      <c r="E294" s="68" t="s">
        <v>377</v>
      </c>
      <c r="F294" s="68" t="s">
        <v>389</v>
      </c>
      <c r="G294" s="68" t="s">
        <v>2397</v>
      </c>
      <c r="H294" s="68" t="s">
        <v>103</v>
      </c>
      <c r="I294" s="69" t="b">
        <f>COUNTIF('List of Employees'!$B$4:$B$767,'List of Employees'!$B294)&gt;1</f>
        <v>0</v>
      </c>
    </row>
    <row r="295" spans="1:9" ht="30" hidden="1" customHeight="1" x14ac:dyDescent="0.3">
      <c r="A295" s="67" t="e">
        <f>IF(ISBLANK('List of Employees'!$B295),"",A294+1)</f>
        <v>#REF!</v>
      </c>
      <c r="B295" s="68" t="str">
        <f>CONCATENATE('List of Employees'!$C295," ",'List of Employees'!$D295, " ",LEFT('List of Employees'!$E295,1),IF(ISBLANK('List of Employees'!$E295)," ","."))</f>
        <v>EGASAN DELIA J.</v>
      </c>
      <c r="C295" s="68" t="s">
        <v>817</v>
      </c>
      <c r="D295" s="68" t="s">
        <v>818</v>
      </c>
      <c r="E295" s="68" t="s">
        <v>192</v>
      </c>
      <c r="F295" s="68" t="s">
        <v>197</v>
      </c>
      <c r="G295" s="68" t="s">
        <v>2397</v>
      </c>
      <c r="H295" s="68" t="s">
        <v>135</v>
      </c>
      <c r="I295" s="69" t="b">
        <f>COUNTIF('List of Employees'!$B$4:$B$767,'List of Employees'!$B295)&gt;1</f>
        <v>0</v>
      </c>
    </row>
    <row r="296" spans="1:9" ht="30" hidden="1" customHeight="1" x14ac:dyDescent="0.3">
      <c r="A296" s="67" t="e">
        <f>IF(ISBLANK('List of Employees'!$B296),"",A295+1)</f>
        <v>#REF!</v>
      </c>
      <c r="B296" s="68" t="str">
        <f>CONCATENATE('List of Employees'!$C296," ",'List of Employees'!$D296, " ",LEFT('List of Employees'!$E296,1),IF(ISBLANK('List of Employees'!$E296)," ","."))</f>
        <v>EMELO MARXIANE T.</v>
      </c>
      <c r="C296" s="68" t="s">
        <v>923</v>
      </c>
      <c r="D296" s="68" t="s">
        <v>924</v>
      </c>
      <c r="E296" s="68" t="s">
        <v>107</v>
      </c>
      <c r="F296" s="68" t="s">
        <v>810</v>
      </c>
      <c r="G296" s="68" t="s">
        <v>2397</v>
      </c>
      <c r="H296" s="68" t="s">
        <v>97</v>
      </c>
      <c r="I296" s="69" t="b">
        <f>COUNTIF('List of Employees'!$B$4:$B$767,'List of Employees'!$B296)&gt;1</f>
        <v>0</v>
      </c>
    </row>
    <row r="297" spans="1:9" ht="30" hidden="1" customHeight="1" x14ac:dyDescent="0.3">
      <c r="A297" s="67" t="e">
        <f>IF(ISBLANK('List of Employees'!$B297),"",A296+1)</f>
        <v>#REF!</v>
      </c>
      <c r="B297" s="68" t="str">
        <f>CONCATENATE('List of Employees'!$C297," ",'List of Employees'!$D297, " ",LEFT('List of Employees'!$E297,1),IF(ISBLANK('List of Employees'!$E297)," ","."))</f>
        <v>EMELO MARYJANE T.</v>
      </c>
      <c r="C297" s="68" t="s">
        <v>923</v>
      </c>
      <c r="D297" s="68" t="s">
        <v>1040</v>
      </c>
      <c r="E297" s="68" t="s">
        <v>107</v>
      </c>
      <c r="F297" s="68" t="s">
        <v>810</v>
      </c>
      <c r="G297" s="68" t="s">
        <v>2397</v>
      </c>
      <c r="H297" s="68" t="s">
        <v>97</v>
      </c>
      <c r="I297" s="69" t="b">
        <f>COUNTIF('List of Employees'!$B$4:$B$767,'List of Employees'!$B297)&gt;1</f>
        <v>0</v>
      </c>
    </row>
    <row r="298" spans="1:9" ht="30" hidden="1" customHeight="1" x14ac:dyDescent="0.3">
      <c r="A298" s="67" t="e">
        <f>IF(ISBLANK('List of Employees'!$B298),"",A297+1)</f>
        <v>#REF!</v>
      </c>
      <c r="B298" s="68" t="str">
        <f>CONCATENATE('List of Employees'!$C298," ",'List of Employees'!$D298, " ",LEFT('List of Employees'!$E298,1),IF(ISBLANK('List of Employees'!$E298)," ","."))</f>
        <v>ENMACIO LEILA A.</v>
      </c>
      <c r="C298" s="68" t="s">
        <v>515</v>
      </c>
      <c r="D298" s="68" t="s">
        <v>516</v>
      </c>
      <c r="E298" s="68" t="s">
        <v>283</v>
      </c>
      <c r="F298" s="68" t="s">
        <v>517</v>
      </c>
      <c r="G298" s="68" t="s">
        <v>2397</v>
      </c>
      <c r="H298" s="68" t="s">
        <v>438</v>
      </c>
      <c r="I298" s="69" t="b">
        <f>COUNTIF('List of Employees'!$B$4:$B$767,'List of Employees'!$B298)&gt;1</f>
        <v>0</v>
      </c>
    </row>
    <row r="299" spans="1:9" ht="30" hidden="1" customHeight="1" x14ac:dyDescent="0.3">
      <c r="A299" s="67" t="e">
        <f>IF(ISBLANK('List of Employees'!$B299),"",A298+1)</f>
        <v>#REF!</v>
      </c>
      <c r="B299" s="68" t="str">
        <f>CONCATENATE('List of Employees'!$C299," ",'List of Employees'!$D299, " ",LEFT('List of Employees'!$E299,1),IF(ISBLANK('List of Employees'!$E299)," ","."))</f>
        <v xml:space="preserve">ENORME MICHAEL  </v>
      </c>
      <c r="C299" s="68" t="s">
        <v>2582</v>
      </c>
      <c r="D299" s="68" t="s">
        <v>1515</v>
      </c>
      <c r="E299" s="68"/>
      <c r="F299" s="68" t="s">
        <v>1286</v>
      </c>
      <c r="G299" s="68" t="s">
        <v>1286</v>
      </c>
      <c r="H299" s="68" t="s">
        <v>1694</v>
      </c>
      <c r="I299" s="69" t="b">
        <f>COUNTIF('List of Employees'!$B$4:$B$767,'List of Employees'!$B299)&gt;1</f>
        <v>0</v>
      </c>
    </row>
    <row r="300" spans="1:9" ht="30" hidden="1" customHeight="1" x14ac:dyDescent="0.3">
      <c r="A300" s="67" t="e">
        <f>IF(ISBLANK('List of Employees'!$B300),"",A299+1)</f>
        <v>#REF!</v>
      </c>
      <c r="B300" s="68" t="str">
        <f>CONCATENATE('List of Employees'!$C300," ",'List of Employees'!$D300, " ",LEFT('List of Employees'!$E300,1),IF(ISBLANK('List of Employees'!$E300)," ","."))</f>
        <v>ENRIQUEZ ANABEL O.</v>
      </c>
      <c r="C300" s="68" t="s">
        <v>122</v>
      </c>
      <c r="D300" s="68" t="s">
        <v>388</v>
      </c>
      <c r="E300" s="68" t="s">
        <v>1490</v>
      </c>
      <c r="F300" s="68" t="s">
        <v>1286</v>
      </c>
      <c r="G300" s="68" t="s">
        <v>1286</v>
      </c>
      <c r="H300" s="68" t="s">
        <v>135</v>
      </c>
      <c r="I300" s="69" t="b">
        <f>COUNTIF('List of Employees'!$B$4:$B$767,'List of Employees'!$B300)&gt;1</f>
        <v>0</v>
      </c>
    </row>
    <row r="301" spans="1:9" ht="30" hidden="1" customHeight="1" x14ac:dyDescent="0.3">
      <c r="A301" s="67" t="e">
        <f>IF(ISBLANK('List of Employees'!$B301),"",A300+1)</f>
        <v>#REF!</v>
      </c>
      <c r="B301" s="68" t="str">
        <f>CONCATENATE('List of Employees'!$C301," ",'List of Employees'!$D301, " ",LEFT('List of Employees'!$E301,1),IF(ISBLANK('List of Employees'!$E301)," ","."))</f>
        <v>ENRIQUEZ EDGAR P.</v>
      </c>
      <c r="C301" s="68" t="s">
        <v>122</v>
      </c>
      <c r="D301" s="68" t="s">
        <v>123</v>
      </c>
      <c r="E301" s="68" t="s">
        <v>124</v>
      </c>
      <c r="F301" s="68" t="s">
        <v>125</v>
      </c>
      <c r="G301" s="68" t="s">
        <v>2397</v>
      </c>
      <c r="H301" s="68" t="s">
        <v>126</v>
      </c>
      <c r="I301" s="69" t="b">
        <f>COUNTIF('List of Employees'!$B$4:$B$767,'List of Employees'!$B301)&gt;1</f>
        <v>0</v>
      </c>
    </row>
    <row r="302" spans="1:9" ht="30" hidden="1" customHeight="1" x14ac:dyDescent="0.3">
      <c r="A302" s="67" t="e">
        <f>IF(ISBLANK('List of Employees'!$B302),"",A301+1)</f>
        <v>#REF!</v>
      </c>
      <c r="B302" s="68" t="str">
        <f>CONCATENATE('List of Employees'!$C302," ",'List of Employees'!$D302, " ",LEFT('List of Employees'!$E302,1),IF(ISBLANK('List of Employees'!$E302)," ","."))</f>
        <v xml:space="preserve">ENRIQUEZ ERIBERTO  </v>
      </c>
      <c r="C302" s="68" t="s">
        <v>122</v>
      </c>
      <c r="D302" s="68" t="s">
        <v>2090</v>
      </c>
      <c r="E302" s="68"/>
      <c r="F302" s="68" t="s">
        <v>1286</v>
      </c>
      <c r="G302" s="68" t="s">
        <v>1286</v>
      </c>
      <c r="H302" s="68" t="s">
        <v>288</v>
      </c>
      <c r="I302" s="69" t="b">
        <f>COUNTIF('List of Employees'!$B$4:$B$767,'List of Employees'!$B302)&gt;1</f>
        <v>0</v>
      </c>
    </row>
    <row r="303" spans="1:9" ht="30" hidden="1" customHeight="1" x14ac:dyDescent="0.3">
      <c r="A303" s="67" t="e">
        <f>IF(ISBLANK('List of Employees'!$B303),"",A302+1)</f>
        <v>#REF!</v>
      </c>
      <c r="B303" s="68" t="str">
        <f>CONCATENATE('List of Employees'!$C303," ",'List of Employees'!$D303, " ",LEFT('List of Employees'!$E303,1),IF(ISBLANK('List of Employees'!$E303)," ","."))</f>
        <v>EREÑO MELANIE B.</v>
      </c>
      <c r="C303" s="68" t="s">
        <v>2113</v>
      </c>
      <c r="D303" s="68" t="s">
        <v>702</v>
      </c>
      <c r="E303" s="68" t="s">
        <v>145</v>
      </c>
      <c r="F303" s="68" t="s">
        <v>125</v>
      </c>
      <c r="G303" s="68" t="s">
        <v>2397</v>
      </c>
      <c r="H303" s="68" t="s">
        <v>152</v>
      </c>
      <c r="I303" s="69" t="b">
        <f>COUNTIF('List of Employees'!$B$4:$B$767,'List of Employees'!$B303)&gt;1</f>
        <v>0</v>
      </c>
    </row>
    <row r="304" spans="1:9" ht="30" hidden="1" customHeight="1" x14ac:dyDescent="0.3">
      <c r="A304" s="67" t="e">
        <f>IF(ISBLANK('List of Employees'!$B304),"",A303+1)</f>
        <v>#REF!</v>
      </c>
      <c r="B304" s="68" t="str">
        <f>CONCATENATE('List of Employees'!$C304," ",'List of Employees'!$D304, " ",LEFT('List of Employees'!$E304,1),IF(ISBLANK('List of Employees'!$E304)," ","."))</f>
        <v>ERIDAO ROSALINDA P.</v>
      </c>
      <c r="C304" s="68" t="s">
        <v>229</v>
      </c>
      <c r="D304" s="68" t="s">
        <v>228</v>
      </c>
      <c r="E304" s="68" t="s">
        <v>124</v>
      </c>
      <c r="F304" s="68" t="s">
        <v>222</v>
      </c>
      <c r="G304" s="68" t="s">
        <v>2397</v>
      </c>
      <c r="H304" s="68" t="s">
        <v>212</v>
      </c>
      <c r="I304" s="69" t="b">
        <f>COUNTIF('List of Employees'!$B$4:$B$767,'List of Employees'!$B304)&gt;1</f>
        <v>0</v>
      </c>
    </row>
    <row r="305" spans="1:9" ht="30" hidden="1" customHeight="1" x14ac:dyDescent="0.3">
      <c r="A305" s="67" t="e">
        <f>IF(ISBLANK('List of Employees'!$B305),"",A304+1)</f>
        <v>#REF!</v>
      </c>
      <c r="B305" s="68" t="str">
        <f>CONCATENATE('List of Employees'!$C305," ",'List of Employees'!$D305, " ",LEFT('List of Employees'!$E305,1),IF(ISBLANK('List of Employees'!$E305)," ","."))</f>
        <v xml:space="preserve">ERNI RANDY  </v>
      </c>
      <c r="C305" s="68" t="s">
        <v>1516</v>
      </c>
      <c r="D305" s="68" t="s">
        <v>2228</v>
      </c>
      <c r="E305" s="68"/>
      <c r="F305" s="68" t="s">
        <v>2229</v>
      </c>
      <c r="G305" s="68" t="s">
        <v>2397</v>
      </c>
      <c r="H305" s="68" t="s">
        <v>1705</v>
      </c>
      <c r="I305" s="69" t="b">
        <f>COUNTIF('List of Employees'!$B$4:$B$767,'List of Employees'!$B305)&gt;1</f>
        <v>0</v>
      </c>
    </row>
    <row r="306" spans="1:9" ht="30" hidden="1" customHeight="1" x14ac:dyDescent="0.3">
      <c r="A306" s="67" t="e">
        <f>IF(ISBLANK('List of Employees'!$B306),"",A305+1)</f>
        <v>#REF!</v>
      </c>
      <c r="B306" s="68" t="str">
        <f>CONCATENATE('List of Employees'!$C306," ",'List of Employees'!$D306, " ",LEFT('List of Employees'!$E306,1),IF(ISBLANK('List of Employees'!$E306)," ","."))</f>
        <v>ESCAMILLAS EVELYN M.</v>
      </c>
      <c r="C306" s="68" t="s">
        <v>411</v>
      </c>
      <c r="D306" s="68" t="s">
        <v>412</v>
      </c>
      <c r="E306" s="68" t="s">
        <v>84</v>
      </c>
      <c r="F306" s="68" t="s">
        <v>413</v>
      </c>
      <c r="G306" s="68" t="s">
        <v>2397</v>
      </c>
      <c r="H306" s="68" t="s">
        <v>103</v>
      </c>
      <c r="I306" s="69" t="b">
        <f>COUNTIF('List of Employees'!$B$4:$B$767,'List of Employees'!$B306)&gt;1</f>
        <v>0</v>
      </c>
    </row>
    <row r="307" spans="1:9" ht="30" hidden="1" customHeight="1" x14ac:dyDescent="0.3">
      <c r="A307" s="67" t="e">
        <f>IF(ISBLANK('List of Employees'!$B307),"",A306+1)</f>
        <v>#REF!</v>
      </c>
      <c r="B307" s="68" t="str">
        <f>CONCATENATE('List of Employees'!$C307," ",'List of Employees'!$D307, " ",LEFT('List of Employees'!$E307,1),IF(ISBLANK('List of Employees'!$E307)," ","."))</f>
        <v xml:space="preserve">ESMAEL EMRAN  </v>
      </c>
      <c r="C307" s="68" t="s">
        <v>1491</v>
      </c>
      <c r="D307" s="68" t="s">
        <v>1492</v>
      </c>
      <c r="E307" s="68"/>
      <c r="F307" s="68" t="s">
        <v>1286</v>
      </c>
      <c r="G307" s="68" t="s">
        <v>1286</v>
      </c>
      <c r="H307" s="68" t="s">
        <v>288</v>
      </c>
      <c r="I307" s="69" t="b">
        <f>COUNTIF('List of Employees'!$B$4:$B$767,'List of Employees'!$B307)&gt;1</f>
        <v>0</v>
      </c>
    </row>
    <row r="308" spans="1:9" ht="30" hidden="1" customHeight="1" x14ac:dyDescent="0.3">
      <c r="A308" s="67" t="e">
        <f>IF(ISBLANK('List of Employees'!$B308),"",A307+1)</f>
        <v>#REF!</v>
      </c>
      <c r="B308" s="68" t="str">
        <f>CONCATENATE('List of Employees'!$C308," ",'List of Employees'!$D308, " ",LEFT('List of Employees'!$E308,1),IF(ISBLANK('List of Employees'!$E308)," ","."))</f>
        <v>ESPINELI LORETA N.</v>
      </c>
      <c r="C308" s="68" t="s">
        <v>2214</v>
      </c>
      <c r="D308" s="68" t="s">
        <v>2215</v>
      </c>
      <c r="E308" s="68" t="s">
        <v>333</v>
      </c>
      <c r="F308" s="68" t="s">
        <v>1286</v>
      </c>
      <c r="G308" s="68" t="s">
        <v>1286</v>
      </c>
      <c r="H308" s="68" t="s">
        <v>198</v>
      </c>
      <c r="I308" s="69" t="b">
        <f>COUNTIF('List of Employees'!$B$4:$B$767,'List of Employees'!$B308)&gt;1</f>
        <v>0</v>
      </c>
    </row>
    <row r="309" spans="1:9" ht="30" hidden="1" customHeight="1" x14ac:dyDescent="0.3">
      <c r="A309" s="67" t="e">
        <f>IF(ISBLANK('List of Employees'!$B309),"",A308+1)</f>
        <v>#REF!</v>
      </c>
      <c r="B309" s="68" t="str">
        <f>CONCATENATE('List of Employees'!$C309," ",'List of Employees'!$D309, " ",LEFT('List of Employees'!$E309,1),IF(ISBLANK('List of Employees'!$E309)," ","."))</f>
        <v>ESPINOSA RUBY ANN V.</v>
      </c>
      <c r="C309" s="68" t="s">
        <v>1493</v>
      </c>
      <c r="D309" s="68" t="s">
        <v>1494</v>
      </c>
      <c r="E309" s="68" t="s">
        <v>720</v>
      </c>
      <c r="F309" s="68" t="s">
        <v>1286</v>
      </c>
      <c r="G309" s="68" t="s">
        <v>1286</v>
      </c>
      <c r="H309" s="68" t="s">
        <v>97</v>
      </c>
      <c r="I309" s="69" t="b">
        <f>COUNTIF('List of Employees'!$B$4:$B$767,'List of Employees'!$B309)&gt;1</f>
        <v>0</v>
      </c>
    </row>
    <row r="310" spans="1:9" ht="30" hidden="1" customHeight="1" x14ac:dyDescent="0.3">
      <c r="A310" s="67" t="e">
        <f>IF(ISBLANK('List of Employees'!$B310),"",A309+1)</f>
        <v>#REF!</v>
      </c>
      <c r="B310" s="68" t="str">
        <f>CONCATENATE('List of Employees'!$C310," ",'List of Employees'!$D310, " ",LEFT('List of Employees'!$E310,1),IF(ISBLANK('List of Employees'!$E310)," ","."))</f>
        <v>ESPIRITU RONALD M.</v>
      </c>
      <c r="C310" s="68" t="s">
        <v>619</v>
      </c>
      <c r="D310" s="68" t="s">
        <v>620</v>
      </c>
      <c r="E310" s="68" t="s">
        <v>84</v>
      </c>
      <c r="F310" s="68" t="s">
        <v>125</v>
      </c>
      <c r="G310" s="68" t="s">
        <v>2397</v>
      </c>
      <c r="H310" s="68" t="s">
        <v>103</v>
      </c>
      <c r="I310" s="69" t="b">
        <f>COUNTIF('List of Employees'!$B$4:$B$767,'List of Employees'!$B310)&gt;1</f>
        <v>0</v>
      </c>
    </row>
    <row r="311" spans="1:9" ht="30" hidden="1" customHeight="1" x14ac:dyDescent="0.3">
      <c r="A311" s="67" t="e">
        <f>IF(ISBLANK('List of Employees'!$B311),"",A310+1)</f>
        <v>#REF!</v>
      </c>
      <c r="B311" s="68" t="str">
        <f>CONCATENATE('List of Employees'!$C311," ",'List of Employees'!$D311, " ",LEFT('List of Employees'!$E311,1),IF(ISBLANK('List of Employees'!$E311)," ","."))</f>
        <v>ESTABILLO JUSTINE CARL G.</v>
      </c>
      <c r="C311" s="68" t="s">
        <v>1401</v>
      </c>
      <c r="D311" s="68" t="s">
        <v>1495</v>
      </c>
      <c r="E311" s="68" t="s">
        <v>1496</v>
      </c>
      <c r="F311" s="68" t="s">
        <v>1693</v>
      </c>
      <c r="G311" s="68" t="s">
        <v>1693</v>
      </c>
      <c r="H311" s="68" t="s">
        <v>135</v>
      </c>
      <c r="I311" s="69" t="b">
        <f>COUNTIF('List of Employees'!$B$4:$B$767,'List of Employees'!$B311)&gt;1</f>
        <v>0</v>
      </c>
    </row>
    <row r="312" spans="1:9" ht="30" hidden="1" customHeight="1" x14ac:dyDescent="0.3">
      <c r="A312" s="67" t="e">
        <f>IF(ISBLANK('List of Employees'!$B312),"",A311+1)</f>
        <v>#REF!</v>
      </c>
      <c r="B312" s="68" t="str">
        <f>CONCATENATE('List of Employees'!$C312," ",'List of Employees'!$D312, " ",LEFT('List of Employees'!$E312,1),IF(ISBLANK('List of Employees'!$E312)," ","."))</f>
        <v>ESTALE JOCELYN M.</v>
      </c>
      <c r="C312" s="68" t="s">
        <v>1497</v>
      </c>
      <c r="D312" s="68" t="s">
        <v>1498</v>
      </c>
      <c r="E312" s="68" t="s">
        <v>132</v>
      </c>
      <c r="F312" s="68" t="s">
        <v>1286</v>
      </c>
      <c r="G312" s="68" t="s">
        <v>1286</v>
      </c>
      <c r="H312" s="68" t="s">
        <v>1696</v>
      </c>
      <c r="I312" s="69" t="b">
        <f>COUNTIF('List of Employees'!$B$4:$B$767,'List of Employees'!$B312)&gt;1</f>
        <v>0</v>
      </c>
    </row>
    <row r="313" spans="1:9" ht="30" hidden="1" customHeight="1" x14ac:dyDescent="0.3">
      <c r="A313" s="67" t="e">
        <f>IF(ISBLANK('List of Employees'!$B313),"",A312+1)</f>
        <v>#REF!</v>
      </c>
      <c r="B313" s="68" t="str">
        <f>CONCATENATE('List of Employees'!$C313," ",'List of Employees'!$D313, " ",LEFT('List of Employees'!$E313,1),IF(ISBLANK('List of Employees'!$E313)," ","."))</f>
        <v>ESTIEBAR ARISTOTLE B.</v>
      </c>
      <c r="C313" s="68" t="s">
        <v>2312</v>
      </c>
      <c r="D313" s="68" t="s">
        <v>1499</v>
      </c>
      <c r="E313" s="68" t="s">
        <v>145</v>
      </c>
      <c r="F313" s="68" t="s">
        <v>1286</v>
      </c>
      <c r="G313" s="68" t="s">
        <v>1286</v>
      </c>
      <c r="H313" s="68" t="s">
        <v>288</v>
      </c>
      <c r="I313" s="69" t="b">
        <f>COUNTIF('List of Employees'!$B$4:$B$767,'List of Employees'!$B313)&gt;1</f>
        <v>0</v>
      </c>
    </row>
    <row r="314" spans="1:9" ht="30" hidden="1" customHeight="1" x14ac:dyDescent="0.3">
      <c r="A314" s="67" t="e">
        <f>IF(ISBLANK('List of Employees'!$B314),"",A313+1)</f>
        <v>#REF!</v>
      </c>
      <c r="B314" s="68" t="str">
        <f>CONCATENATE('List of Employees'!$C314," ",'List of Employees'!$D314, " ",LEFT('List of Employees'!$E314,1),IF(ISBLANK('List of Employees'!$E314)," ","."))</f>
        <v>ESTIGOY BEVERLY ANNE P.</v>
      </c>
      <c r="C314" s="68" t="s">
        <v>382</v>
      </c>
      <c r="D314" s="68" t="s">
        <v>383</v>
      </c>
      <c r="E314" s="68" t="s">
        <v>124</v>
      </c>
      <c r="F314" s="68" t="s">
        <v>96</v>
      </c>
      <c r="G314" s="68" t="s">
        <v>2397</v>
      </c>
      <c r="H314" s="68" t="s">
        <v>97</v>
      </c>
      <c r="I314" s="69" t="b">
        <f>COUNTIF('List of Employees'!$B$4:$B$767,'List of Employees'!$B314)&gt;1</f>
        <v>0</v>
      </c>
    </row>
    <row r="315" spans="1:9" ht="30" hidden="1" customHeight="1" x14ac:dyDescent="0.3">
      <c r="A315" s="67" t="e">
        <f>IF(ISBLANK('List of Employees'!$B315),"",A314+1)</f>
        <v>#REF!</v>
      </c>
      <c r="B315" s="68" t="str">
        <f>CONCATENATE('List of Employees'!$C315," ",'List of Employees'!$D315, " ",LEFT('List of Employees'!$E315,1),IF(ISBLANK('List of Employees'!$E315)," ","."))</f>
        <v>ESTOLE JOCELYN D.</v>
      </c>
      <c r="C315" s="68" t="s">
        <v>1500</v>
      </c>
      <c r="D315" s="68" t="s">
        <v>1498</v>
      </c>
      <c r="E315" s="68" t="s">
        <v>119</v>
      </c>
      <c r="F315" s="68" t="s">
        <v>1286</v>
      </c>
      <c r="G315" s="68" t="s">
        <v>1286</v>
      </c>
      <c r="H315" s="68" t="s">
        <v>365</v>
      </c>
      <c r="I315" s="69" t="b">
        <f>COUNTIF('List of Employees'!$B$4:$B$767,'List of Employees'!$B315)&gt;1</f>
        <v>0</v>
      </c>
    </row>
    <row r="316" spans="1:9" ht="30" hidden="1" customHeight="1" x14ac:dyDescent="0.3">
      <c r="A316" s="67" t="e">
        <f>IF(ISBLANK('List of Employees'!$B316),"",A315+1)</f>
        <v>#REF!</v>
      </c>
      <c r="B316" s="68" t="str">
        <f>CONCATENATE('List of Employees'!$C316," ",'List of Employees'!$D316, " ",LEFT('List of Employees'!$E316,1),IF(ISBLANK('List of Employees'!$E316)," ","."))</f>
        <v>ESTRANGCO MERCY U.</v>
      </c>
      <c r="C316" s="68" t="s">
        <v>591</v>
      </c>
      <c r="D316" s="68" t="s">
        <v>592</v>
      </c>
      <c r="E316" s="68" t="s">
        <v>593</v>
      </c>
      <c r="F316" s="68" t="s">
        <v>197</v>
      </c>
      <c r="G316" s="68" t="s">
        <v>2397</v>
      </c>
      <c r="H316" s="68" t="s">
        <v>589</v>
      </c>
      <c r="I316" s="69" t="b">
        <f>COUNTIF('List of Employees'!$B$4:$B$767,'List of Employees'!$B316)&gt;1</f>
        <v>0</v>
      </c>
    </row>
    <row r="317" spans="1:9" ht="30" hidden="1" customHeight="1" x14ac:dyDescent="0.3">
      <c r="A317" s="67" t="e">
        <f>IF(ISBLANK('List of Employees'!$B317),"",A316+1)</f>
        <v>#REF!</v>
      </c>
      <c r="B317" s="68" t="str">
        <f>CONCATENATE('List of Employees'!$C317," ",'List of Employees'!$D317, " ",LEFT('List of Employees'!$E317,1),IF(ISBLANK('List of Employees'!$E317)," ","."))</f>
        <v>EVANGELISTA NORENA S.</v>
      </c>
      <c r="C317" s="68" t="s">
        <v>761</v>
      </c>
      <c r="D317" s="68" t="s">
        <v>762</v>
      </c>
      <c r="E317" s="68" t="s">
        <v>161</v>
      </c>
      <c r="F317" s="68" t="s">
        <v>763</v>
      </c>
      <c r="G317" s="68" t="s">
        <v>2397</v>
      </c>
      <c r="H317" s="68" t="s">
        <v>103</v>
      </c>
      <c r="I317" s="69" t="b">
        <f>COUNTIF('List of Employees'!$B$4:$B$767,'List of Employees'!$B317)&gt;1</f>
        <v>0</v>
      </c>
    </row>
    <row r="318" spans="1:9" ht="30" hidden="1" customHeight="1" x14ac:dyDescent="0.3">
      <c r="A318" s="67" t="e">
        <f>IF(ISBLANK('List of Employees'!$B318),"",A317+1)</f>
        <v>#REF!</v>
      </c>
      <c r="B318" s="68" t="str">
        <f>CONCATENATE('List of Employees'!$C318," ",'List of Employees'!$D318, " ",LEFT('List of Employees'!$E318,1),IF(ISBLANK('List of Employees'!$E318)," ","."))</f>
        <v>FELICIDARIO PAMELA C.</v>
      </c>
      <c r="C318" s="68" t="s">
        <v>1258</v>
      </c>
      <c r="D318" s="68" t="s">
        <v>1259</v>
      </c>
      <c r="E318" s="68" t="s">
        <v>1260</v>
      </c>
      <c r="F318" s="68" t="s">
        <v>125</v>
      </c>
      <c r="G318" s="68" t="s">
        <v>2397</v>
      </c>
      <c r="H318" s="68" t="s">
        <v>1195</v>
      </c>
      <c r="I318" s="69" t="b">
        <f>COUNTIF('List of Employees'!$B$4:$B$767,'List of Employees'!$B318)&gt;1</f>
        <v>0</v>
      </c>
    </row>
    <row r="319" spans="1:9" ht="30" hidden="1" customHeight="1" x14ac:dyDescent="0.3">
      <c r="A319" s="67" t="e">
        <f>IF(ISBLANK('List of Employees'!$B319),"",A318+1)</f>
        <v>#REF!</v>
      </c>
      <c r="B319" s="68" t="str">
        <f>CONCATENATE('List of Employees'!$C319," ",'List of Employees'!$D319, " ",LEFT('List of Employees'!$E319,1),IF(ISBLANK('List of Employees'!$E319)," ","."))</f>
        <v>FELLO VIRGILIO O.</v>
      </c>
      <c r="C319" s="68" t="s">
        <v>1126</v>
      </c>
      <c r="D319" s="68" t="s">
        <v>1127</v>
      </c>
      <c r="E319" s="68" t="s">
        <v>580</v>
      </c>
      <c r="F319" s="68" t="s">
        <v>1286</v>
      </c>
      <c r="G319" s="68" t="s">
        <v>1286</v>
      </c>
      <c r="H319" s="68" t="s">
        <v>198</v>
      </c>
      <c r="I319" s="69" t="b">
        <f>COUNTIF('List of Employees'!$B$4:$B$767,'List of Employees'!$B319)&gt;1</f>
        <v>0</v>
      </c>
    </row>
    <row r="320" spans="1:9" ht="30" hidden="1" customHeight="1" x14ac:dyDescent="0.3">
      <c r="A320" s="67" t="e">
        <f>IF(ISBLANK('List of Employees'!$B320),"",A319+1)</f>
        <v>#REF!</v>
      </c>
      <c r="B320" s="68" t="str">
        <f>CONCATENATE('List of Employees'!$C320," ",'List of Employees'!$D320, " ",LEFT('List of Employees'!$E320,1),IF(ISBLANK('List of Employees'!$E320)," ","."))</f>
        <v>FERMA AMELITA V.</v>
      </c>
      <c r="C320" s="68" t="s">
        <v>429</v>
      </c>
      <c r="D320" s="68" t="s">
        <v>767</v>
      </c>
      <c r="E320" s="68" t="s">
        <v>720</v>
      </c>
      <c r="F320" s="68" t="s">
        <v>1981</v>
      </c>
      <c r="G320" s="68" t="s">
        <v>2397</v>
      </c>
      <c r="H320" s="68" t="s">
        <v>1062</v>
      </c>
      <c r="I320" s="69" t="b">
        <f>COUNTIF('List of Employees'!$B$4:$B$767,'List of Employees'!$B320)&gt;1</f>
        <v>0</v>
      </c>
    </row>
    <row r="321" spans="1:9" ht="30" hidden="1" customHeight="1" x14ac:dyDescent="0.3">
      <c r="A321" s="67" t="e">
        <f>IF(ISBLANK('List of Employees'!$B321),"",A320+1)</f>
        <v>#REF!</v>
      </c>
      <c r="B321" s="68" t="str">
        <f>CONCATENATE('List of Employees'!$C321," ",'List of Employees'!$D321, " ",LEFT('List of Employees'!$E321,1),IF(ISBLANK('List of Employees'!$E321)," ","."))</f>
        <v>FERMA ARCELI C.</v>
      </c>
      <c r="C321" s="68" t="s">
        <v>429</v>
      </c>
      <c r="D321" s="68" t="s">
        <v>430</v>
      </c>
      <c r="E321" s="68" t="s">
        <v>134</v>
      </c>
      <c r="F321" s="68" t="s">
        <v>125</v>
      </c>
      <c r="G321" s="68" t="s">
        <v>2397</v>
      </c>
      <c r="H321" s="68" t="s">
        <v>330</v>
      </c>
      <c r="I321" s="69" t="b">
        <f>COUNTIF('List of Employees'!$B$4:$B$767,'List of Employees'!$B321)&gt;1</f>
        <v>0</v>
      </c>
    </row>
    <row r="322" spans="1:9" ht="30" hidden="1" customHeight="1" x14ac:dyDescent="0.3">
      <c r="A322" s="67" t="e">
        <f>IF(ISBLANK('List of Employees'!$B322),"",A321+1)</f>
        <v>#REF!</v>
      </c>
      <c r="B322" s="68" t="str">
        <f>CONCATENATE('List of Employees'!$C322," ",'List of Employees'!$D322, " ",LEFT('List of Employees'!$E322,1),IF(ISBLANK('List of Employees'!$E322)," ","."))</f>
        <v>FERMA ELIZA C.</v>
      </c>
      <c r="C322" s="68" t="s">
        <v>429</v>
      </c>
      <c r="D322" s="68" t="s">
        <v>2106</v>
      </c>
      <c r="E322" s="68" t="s">
        <v>134</v>
      </c>
      <c r="F322" s="68" t="s">
        <v>2107</v>
      </c>
      <c r="G322" s="68" t="s">
        <v>2397</v>
      </c>
      <c r="H322" s="68" t="s">
        <v>2108</v>
      </c>
      <c r="I322" s="69" t="b">
        <f>COUNTIF('List of Employees'!$B$4:$B$767,'List of Employees'!$B322)&gt;1</f>
        <v>0</v>
      </c>
    </row>
    <row r="323" spans="1:9" ht="30" hidden="1" customHeight="1" x14ac:dyDescent="0.3">
      <c r="A323" s="67" t="e">
        <f>IF(ISBLANK('List of Employees'!$B323),"",A322+1)</f>
        <v>#REF!</v>
      </c>
      <c r="B323" s="68" t="str">
        <f>CONCATENATE('List of Employees'!$C323," ",'List of Employees'!$D323, " ",LEFT('List of Employees'!$E323,1),IF(ISBLANK('List of Employees'!$E323)," ","."))</f>
        <v>FERMA ERIC N.</v>
      </c>
      <c r="C323" s="68" t="s">
        <v>429</v>
      </c>
      <c r="D323" s="68" t="s">
        <v>1501</v>
      </c>
      <c r="E323" s="68" t="s">
        <v>1502</v>
      </c>
      <c r="F323" s="68" t="s">
        <v>1286</v>
      </c>
      <c r="G323" s="68" t="s">
        <v>1286</v>
      </c>
      <c r="H323" s="68" t="s">
        <v>208</v>
      </c>
      <c r="I323" s="69" t="b">
        <f>COUNTIF('List of Employees'!$B$4:$B$767,'List of Employees'!$B323)&gt;1</f>
        <v>0</v>
      </c>
    </row>
    <row r="324" spans="1:9" ht="30" hidden="1" customHeight="1" x14ac:dyDescent="0.3">
      <c r="A324" s="67" t="e">
        <f>IF(ISBLANK('List of Employees'!$B324),"",A323+1)</f>
        <v>#REF!</v>
      </c>
      <c r="B324" s="68" t="str">
        <f>CONCATENATE('List of Employees'!$C324," ",'List of Employees'!$D324, " ",LEFT('List of Employees'!$E324,1),IF(ISBLANK('List of Employees'!$E324)," ","."))</f>
        <v>FERMA ETHEL GRACE N.</v>
      </c>
      <c r="C324" s="68" t="s">
        <v>429</v>
      </c>
      <c r="D324" s="68" t="s">
        <v>1503</v>
      </c>
      <c r="E324" s="68" t="s">
        <v>1504</v>
      </c>
      <c r="F324" s="68" t="s">
        <v>1286</v>
      </c>
      <c r="G324" s="68" t="s">
        <v>1286</v>
      </c>
      <c r="H324" s="68" t="s">
        <v>97</v>
      </c>
      <c r="I324" s="69" t="b">
        <f>COUNTIF('List of Employees'!$B$4:$B$767,'List of Employees'!$B324)&gt;1</f>
        <v>0</v>
      </c>
    </row>
    <row r="325" spans="1:9" ht="30" hidden="1" customHeight="1" x14ac:dyDescent="0.3">
      <c r="A325" s="67" t="e">
        <f>IF(ISBLANK('List of Employees'!$B325),"",A324+1)</f>
        <v>#REF!</v>
      </c>
      <c r="B325" s="68" t="str">
        <f>CONCATENATE('List of Employees'!$C325," ",'List of Employees'!$D325, " ",LEFT('List of Employees'!$E325,1),IF(ISBLANK('List of Employees'!$E325)," ","."))</f>
        <v>FERMA JOSEFA O.</v>
      </c>
      <c r="C325" s="68" t="s">
        <v>429</v>
      </c>
      <c r="D325" s="68" t="s">
        <v>1093</v>
      </c>
      <c r="E325" s="68" t="s">
        <v>835</v>
      </c>
      <c r="F325" s="68" t="s">
        <v>864</v>
      </c>
      <c r="G325" s="68" t="s">
        <v>2397</v>
      </c>
      <c r="H325" s="68" t="s">
        <v>109</v>
      </c>
      <c r="I325" s="69" t="b">
        <f>COUNTIF('List of Employees'!$B$4:$B$767,'List of Employees'!$B325)&gt;1</f>
        <v>0</v>
      </c>
    </row>
    <row r="326" spans="1:9" ht="30" hidden="1" customHeight="1" x14ac:dyDescent="0.3">
      <c r="A326" s="67" t="e">
        <f>IF(ISBLANK('List of Employees'!$B326),"",A325+1)</f>
        <v>#REF!</v>
      </c>
      <c r="B326" s="68" t="str">
        <f>CONCATENATE('List of Employees'!$C326," ",'List of Employees'!$D326, " ",LEFT('List of Employees'!$E326,1),IF(ISBLANK('List of Employees'!$E326)," ","."))</f>
        <v>FERMA MARIA I.</v>
      </c>
      <c r="C326" s="68" t="s">
        <v>429</v>
      </c>
      <c r="D326" s="68" t="s">
        <v>718</v>
      </c>
      <c r="E326" s="68" t="s">
        <v>954</v>
      </c>
      <c r="F326" s="68" t="s">
        <v>125</v>
      </c>
      <c r="G326" s="68" t="s">
        <v>2397</v>
      </c>
      <c r="H326" s="68" t="s">
        <v>536</v>
      </c>
      <c r="I326" s="69" t="b">
        <f>COUNTIF('List of Employees'!$B$4:$B$767,'List of Employees'!$B326)&gt;1</f>
        <v>0</v>
      </c>
    </row>
    <row r="327" spans="1:9" ht="30" hidden="1" customHeight="1" x14ac:dyDescent="0.3">
      <c r="A327" s="67" t="e">
        <f>IF(ISBLANK('List of Employees'!$B327),"",A326+1)</f>
        <v>#REF!</v>
      </c>
      <c r="B327" s="68" t="str">
        <f>CONCATENATE('List of Employees'!$C327," ",'List of Employees'!$D327, " ",LEFT('List of Employees'!$E327,1),IF(ISBLANK('List of Employees'!$E327)," ","."))</f>
        <v>FERMA MARIA VICTORIA D.</v>
      </c>
      <c r="C327" s="68" t="s">
        <v>429</v>
      </c>
      <c r="D327" s="68" t="s">
        <v>572</v>
      </c>
      <c r="E327" s="68" t="s">
        <v>119</v>
      </c>
      <c r="F327" s="68" t="s">
        <v>125</v>
      </c>
      <c r="G327" s="68" t="s">
        <v>2397</v>
      </c>
      <c r="H327" s="68" t="s">
        <v>365</v>
      </c>
      <c r="I327" s="69" t="b">
        <f>COUNTIF('List of Employees'!$B$4:$B$767,'List of Employees'!$B327)&gt;1</f>
        <v>0</v>
      </c>
    </row>
    <row r="328" spans="1:9" ht="30" hidden="1" customHeight="1" x14ac:dyDescent="0.3">
      <c r="A328" s="67" t="e">
        <f>IF(ISBLANK('List of Employees'!$B328),"",A327+1)</f>
        <v>#REF!</v>
      </c>
      <c r="B328" s="68" t="str">
        <f>CONCATENATE('List of Employees'!$C328," ",'List of Employees'!$D328, " ",LEFT('List of Employees'!$E328,1),IF(ISBLANK('List of Employees'!$E328)," ","."))</f>
        <v xml:space="preserve">FERMA RAYMOND  </v>
      </c>
      <c r="C328" s="68" t="s">
        <v>429</v>
      </c>
      <c r="D328" s="68" t="s">
        <v>1505</v>
      </c>
      <c r="E328" s="68"/>
      <c r="F328" s="68" t="s">
        <v>1286</v>
      </c>
      <c r="G328" s="68" t="s">
        <v>1286</v>
      </c>
      <c r="H328" s="68" t="s">
        <v>288</v>
      </c>
      <c r="I328" s="69" t="b">
        <f>COUNTIF('List of Employees'!$B$4:$B$767,'List of Employees'!$B328)&gt;1</f>
        <v>0</v>
      </c>
    </row>
    <row r="329" spans="1:9" ht="30" hidden="1" customHeight="1" x14ac:dyDescent="0.3">
      <c r="A329" s="67" t="e">
        <f>IF(ISBLANK('List of Employees'!$B329),"",A328+1)</f>
        <v>#REF!</v>
      </c>
      <c r="B329" s="68" t="str">
        <f>CONCATENATE('List of Employees'!$C329," ",'List of Employees'!$D329, " ",LEFT('List of Employees'!$E329,1),IF(ISBLANK('List of Employees'!$E329)," ","."))</f>
        <v xml:space="preserve">FERMA ROMEO  </v>
      </c>
      <c r="C329" s="68" t="s">
        <v>429</v>
      </c>
      <c r="D329" s="68" t="s">
        <v>789</v>
      </c>
      <c r="E329" s="68"/>
      <c r="F329" s="68" t="s">
        <v>125</v>
      </c>
      <c r="G329" s="68" t="s">
        <v>2397</v>
      </c>
      <c r="H329" s="68" t="s">
        <v>288</v>
      </c>
      <c r="I329" s="69" t="b">
        <f>COUNTIF('List of Employees'!$B$4:$B$767,'List of Employees'!$B329)&gt;1</f>
        <v>0</v>
      </c>
    </row>
    <row r="330" spans="1:9" ht="30" hidden="1" customHeight="1" x14ac:dyDescent="0.3">
      <c r="A330" s="67" t="e">
        <f>IF(ISBLANK('List of Employees'!$B330),"",A329+1)</f>
        <v>#REF!</v>
      </c>
      <c r="B330" s="68" t="str">
        <f>CONCATENATE('List of Employees'!$C330," ",'List of Employees'!$D330, " ",LEFT('List of Employees'!$E330,1),IF(ISBLANK('List of Employees'!$E330)," ","."))</f>
        <v>FERNANDEZ MILAGROS C.</v>
      </c>
      <c r="C330" s="68" t="s">
        <v>781</v>
      </c>
      <c r="D330" s="68" t="s">
        <v>1074</v>
      </c>
      <c r="E330" s="68" t="s">
        <v>649</v>
      </c>
      <c r="F330" s="68" t="s">
        <v>197</v>
      </c>
      <c r="G330" s="68" t="s">
        <v>2397</v>
      </c>
      <c r="H330" s="68" t="s">
        <v>103</v>
      </c>
      <c r="I330" s="69" t="b">
        <f>COUNTIF('List of Employees'!$B$4:$B$767,'List of Employees'!$B330)&gt;1</f>
        <v>0</v>
      </c>
    </row>
    <row r="331" spans="1:9" ht="30" hidden="1" customHeight="1" x14ac:dyDescent="0.3">
      <c r="A331" s="67" t="e">
        <f>IF(ISBLANK('List of Employees'!$B331),"",A330+1)</f>
        <v>#REF!</v>
      </c>
      <c r="B331" s="68" t="str">
        <f>CONCATENATE('List of Employees'!$C331," ",'List of Employees'!$D331, " ",LEFT('List of Employees'!$E331,1),IF(ISBLANK('List of Employees'!$E331)," ","."))</f>
        <v>FERRY FRANCIS R.</v>
      </c>
      <c r="C331" s="68" t="s">
        <v>2274</v>
      </c>
      <c r="D331" s="68" t="s">
        <v>599</v>
      </c>
      <c r="E331" s="68" t="s">
        <v>2275</v>
      </c>
      <c r="F331" s="68" t="s">
        <v>96</v>
      </c>
      <c r="G331" s="68" t="s">
        <v>2397</v>
      </c>
      <c r="H331" s="68" t="s">
        <v>97</v>
      </c>
      <c r="I331" s="69" t="b">
        <f>COUNTIF('List of Employees'!$B$4:$B$767,'List of Employees'!$B331)&gt;1</f>
        <v>0</v>
      </c>
    </row>
    <row r="332" spans="1:9" ht="30" hidden="1" customHeight="1" x14ac:dyDescent="0.3">
      <c r="A332" s="67" t="e">
        <f>IF(ISBLANK('List of Employees'!$B332),"",A331+1)</f>
        <v>#REF!</v>
      </c>
      <c r="B332" s="68" t="str">
        <f>CONCATENATE('List of Employees'!$C332," ",'List of Employees'!$D332, " ",LEFT('List of Employees'!$E332,1),IF(ISBLANK('List of Employees'!$E332)," ","."))</f>
        <v xml:space="preserve">FLAVIER ADORACION  </v>
      </c>
      <c r="C332" s="68" t="s">
        <v>473</v>
      </c>
      <c r="D332" s="68" t="s">
        <v>474</v>
      </c>
      <c r="E332" s="68"/>
      <c r="F332" s="68" t="s">
        <v>475</v>
      </c>
      <c r="G332" s="68" t="s">
        <v>2397</v>
      </c>
      <c r="H332" s="68" t="s">
        <v>109</v>
      </c>
      <c r="I332" s="69" t="b">
        <f>COUNTIF('List of Employees'!$B$4:$B$767,'List of Employees'!$B332)&gt;1</f>
        <v>0</v>
      </c>
    </row>
    <row r="333" spans="1:9" ht="30" hidden="1" customHeight="1" x14ac:dyDescent="0.3">
      <c r="A333" s="67" t="e">
        <f>IF(ISBLANK('List of Employees'!$B333),"",A332+1)</f>
        <v>#REF!</v>
      </c>
      <c r="B333" s="68" t="str">
        <f>CONCATENATE('List of Employees'!$C333," ",'List of Employees'!$D333, " ",LEFT('List of Employees'!$E333,1),IF(ISBLANK('List of Employees'!$E333)," ","."))</f>
        <v>FLORES CHRIZELLE MAE M.</v>
      </c>
      <c r="C333" s="68" t="s">
        <v>1506</v>
      </c>
      <c r="D333" s="68" t="s">
        <v>2189</v>
      </c>
      <c r="E333" s="68" t="s">
        <v>143</v>
      </c>
      <c r="F333" s="68" t="s">
        <v>1693</v>
      </c>
      <c r="G333" s="68" t="s">
        <v>1693</v>
      </c>
      <c r="H333" s="68" t="s">
        <v>212</v>
      </c>
      <c r="I333" s="69" t="b">
        <f>COUNTIF('List of Employees'!$B$4:$B$767,'List of Employees'!$B333)&gt;1</f>
        <v>0</v>
      </c>
    </row>
    <row r="334" spans="1:9" ht="30" hidden="1" customHeight="1" x14ac:dyDescent="0.3">
      <c r="A334" s="67" t="e">
        <f>IF(ISBLANK('List of Employees'!$B334),"",A333+1)</f>
        <v>#REF!</v>
      </c>
      <c r="B334" s="68" t="str">
        <f>CONCATENATE('List of Employees'!$C334," ",'List of Employees'!$D334, " ",LEFT('List of Employees'!$E334,1),IF(ISBLANK('List of Employees'!$E334)," ","."))</f>
        <v xml:space="preserve">FLORES EDERLYN  </v>
      </c>
      <c r="C334" s="68" t="s">
        <v>1506</v>
      </c>
      <c r="D334" s="68" t="s">
        <v>1507</v>
      </c>
      <c r="E334" s="68"/>
      <c r="F334" s="68" t="s">
        <v>1286</v>
      </c>
      <c r="G334" s="68" t="s">
        <v>1286</v>
      </c>
      <c r="H334" s="68" t="s">
        <v>288</v>
      </c>
      <c r="I334" s="69" t="b">
        <f>COUNTIF('List of Employees'!$B$4:$B$767,'List of Employees'!$B334)&gt;1</f>
        <v>0</v>
      </c>
    </row>
    <row r="335" spans="1:9" ht="30" hidden="1" customHeight="1" x14ac:dyDescent="0.3">
      <c r="A335" s="67" t="e">
        <f>IF(ISBLANK('List of Employees'!$B335),"",A334+1)</f>
        <v>#REF!</v>
      </c>
      <c r="B335" s="68" t="str">
        <f>CONCATENATE('List of Employees'!$C335," ",'List of Employees'!$D335, " ",LEFT('List of Employees'!$E335,1),IF(ISBLANK('List of Employees'!$E335)," ","."))</f>
        <v>FLORES MARIA PATRICIA NICOLE C.</v>
      </c>
      <c r="C335" s="68" t="s">
        <v>1506</v>
      </c>
      <c r="D335" s="68" t="s">
        <v>1508</v>
      </c>
      <c r="E335" s="68" t="s">
        <v>1509</v>
      </c>
      <c r="F335" s="68" t="s">
        <v>1286</v>
      </c>
      <c r="G335" s="68" t="s">
        <v>1286</v>
      </c>
      <c r="H335" s="68" t="s">
        <v>97</v>
      </c>
      <c r="I335" s="69" t="b">
        <f>COUNTIF('List of Employees'!$B$4:$B$767,'List of Employees'!$B335)&gt;1</f>
        <v>0</v>
      </c>
    </row>
    <row r="336" spans="1:9" ht="30" hidden="1" customHeight="1" x14ac:dyDescent="0.3">
      <c r="A336" s="67" t="e">
        <f>IF(ISBLANK('List of Employees'!$B336),"",A335+1)</f>
        <v>#REF!</v>
      </c>
      <c r="B336" s="68" t="str">
        <f>CONCATENATE('List of Employees'!$C336," ",'List of Employees'!$D336, " ",LEFT('List of Employees'!$E336,1),IF(ISBLANK('List of Employees'!$E336)," ","."))</f>
        <v xml:space="preserve">FLORES RICHARD  </v>
      </c>
      <c r="C336" s="68" t="s">
        <v>1506</v>
      </c>
      <c r="D336" s="68" t="s">
        <v>1372</v>
      </c>
      <c r="E336" s="68"/>
      <c r="F336" s="68" t="s">
        <v>1286</v>
      </c>
      <c r="G336" s="68" t="s">
        <v>1286</v>
      </c>
      <c r="H336" s="68" t="s">
        <v>288</v>
      </c>
      <c r="I336" s="69" t="b">
        <f>COUNTIF('List of Employees'!$B$4:$B$767,'List of Employees'!$B336)&gt;1</f>
        <v>0</v>
      </c>
    </row>
    <row r="337" spans="1:9" ht="30" hidden="1" customHeight="1" x14ac:dyDescent="0.3">
      <c r="A337" s="67" t="e">
        <f>IF(ISBLANK('List of Employees'!$B337),"",A336+1)</f>
        <v>#REF!</v>
      </c>
      <c r="B337" s="68" t="str">
        <f>CONCATENATE('List of Employees'!$C337," ",'List of Employees'!$D337, " ",LEFT('List of Employees'!$E337,1),IF(ISBLANK('List of Employees'!$E337)," ","."))</f>
        <v>FRONDOZO AILEEN D.</v>
      </c>
      <c r="C337" s="68" t="s">
        <v>1510</v>
      </c>
      <c r="D337" s="68" t="s">
        <v>118</v>
      </c>
      <c r="E337" s="68" t="s">
        <v>119</v>
      </c>
      <c r="F337" s="68" t="s">
        <v>1286</v>
      </c>
      <c r="G337" s="68" t="s">
        <v>1286</v>
      </c>
      <c r="H337" s="68" t="s">
        <v>435</v>
      </c>
      <c r="I337" s="69" t="b">
        <f>COUNTIF('List of Employees'!$B$4:$B$767,'List of Employees'!$B337)&gt;1</f>
        <v>0</v>
      </c>
    </row>
    <row r="338" spans="1:9" ht="30" hidden="1" customHeight="1" x14ac:dyDescent="0.3">
      <c r="A338" s="67" t="e">
        <f>IF(ISBLANK('List of Employees'!$B338),"",A337+1)</f>
        <v>#REF!</v>
      </c>
      <c r="B338" s="68" t="str">
        <f>CONCATENATE('List of Employees'!$C338," ",'List of Employees'!$D338, " ",LEFT('List of Employees'!$E338,1),IF(ISBLANK('List of Employees'!$E338)," ","."))</f>
        <v xml:space="preserve">GABAC INOCENCIO  </v>
      </c>
      <c r="C338" s="68" t="s">
        <v>2322</v>
      </c>
      <c r="D338" s="68" t="s">
        <v>1960</v>
      </c>
      <c r="E338" s="68"/>
      <c r="F338" s="68" t="s">
        <v>1286</v>
      </c>
      <c r="G338" s="68" t="s">
        <v>1286</v>
      </c>
      <c r="H338" s="68" t="s">
        <v>1102</v>
      </c>
      <c r="I338" s="69" t="b">
        <f>COUNTIF('List of Employees'!$B$4:$B$767,'List of Employees'!$B338)&gt;1</f>
        <v>0</v>
      </c>
    </row>
    <row r="339" spans="1:9" ht="30" hidden="1" customHeight="1" x14ac:dyDescent="0.3">
      <c r="A339" s="67" t="e">
        <f>IF(ISBLANK('List of Employees'!$B339),"",A338+1)</f>
        <v>#REF!</v>
      </c>
      <c r="B339" s="68" t="str">
        <f>CONCATENATE('List of Employees'!$C339," ",'List of Employees'!$D339, " ",LEFT('List of Employees'!$E339,1),IF(ISBLANK('List of Employees'!$E339)," ","."))</f>
        <v>GABEJA MHAR G.</v>
      </c>
      <c r="C339" s="68" t="s">
        <v>601</v>
      </c>
      <c r="D339" s="68" t="s">
        <v>602</v>
      </c>
      <c r="E339" s="68" t="s">
        <v>166</v>
      </c>
      <c r="F339" s="68" t="s">
        <v>603</v>
      </c>
      <c r="G339" s="68" t="s">
        <v>2397</v>
      </c>
      <c r="H339" s="68" t="s">
        <v>589</v>
      </c>
      <c r="I339" s="69" t="b">
        <f>COUNTIF('List of Employees'!$B$4:$B$767,'List of Employees'!$B339)&gt;1</f>
        <v>0</v>
      </c>
    </row>
    <row r="340" spans="1:9" ht="30" hidden="1" customHeight="1" x14ac:dyDescent="0.3">
      <c r="A340" s="67" t="e">
        <f>IF(ISBLANK('List of Employees'!$B340),"",A339+1)</f>
        <v>#REF!</v>
      </c>
      <c r="B340" s="68" t="str">
        <f>CONCATENATE('List of Employees'!$C340," ",'List of Employees'!$D340, " ",LEFT('List of Employees'!$E340,1),IF(ISBLANK('List of Employees'!$E340)," ","."))</f>
        <v>GALANG JULIET B.</v>
      </c>
      <c r="C340" s="68" t="s">
        <v>930</v>
      </c>
      <c r="D340" s="68" t="s">
        <v>931</v>
      </c>
      <c r="E340" s="68" t="s">
        <v>932</v>
      </c>
      <c r="F340" s="68" t="s">
        <v>1976</v>
      </c>
      <c r="G340" s="68" t="s">
        <v>2335</v>
      </c>
      <c r="H340" s="68" t="s">
        <v>356</v>
      </c>
      <c r="I340" s="69" t="b">
        <f>COUNTIF('List of Employees'!$B$4:$B$767,'List of Employees'!$B340)&gt;1</f>
        <v>0</v>
      </c>
    </row>
    <row r="341" spans="1:9" ht="30" hidden="1" customHeight="1" x14ac:dyDescent="0.3">
      <c r="A341" s="67" t="e">
        <f>IF(ISBLANK('List of Employees'!$B341),"",A340+1)</f>
        <v>#REF!</v>
      </c>
      <c r="B341" s="68" t="str">
        <f>CONCATENATE('List of Employees'!$C341," ",'List of Employees'!$D341, " ",LEFT('List of Employees'!$E341,1),IF(ISBLANK('List of Employees'!$E341)," ","."))</f>
        <v>GALARDE DELFIN A.</v>
      </c>
      <c r="C341" s="68" t="s">
        <v>1511</v>
      </c>
      <c r="D341" s="68" t="s">
        <v>1512</v>
      </c>
      <c r="E341" s="68" t="s">
        <v>88</v>
      </c>
      <c r="F341" s="68" t="s">
        <v>1286</v>
      </c>
      <c r="G341" s="68" t="s">
        <v>1286</v>
      </c>
      <c r="H341" s="68" t="s">
        <v>1707</v>
      </c>
      <c r="I341" s="69" t="b">
        <f>COUNTIF('List of Employees'!$B$4:$B$767,'List of Employees'!$B341)&gt;1</f>
        <v>0</v>
      </c>
    </row>
    <row r="342" spans="1:9" ht="30" hidden="1" customHeight="1" x14ac:dyDescent="0.3">
      <c r="A342" s="67" t="e">
        <f>IF(ISBLANK('List of Employees'!$B342),"",A341+1)</f>
        <v>#REF!</v>
      </c>
      <c r="B342" s="68" t="str">
        <f>CONCATENATE('List of Employees'!$C342," ",'List of Employees'!$D342, " ",LEFT('List of Employees'!$E342,1),IF(ISBLANK('List of Employees'!$E342)," ","."))</f>
        <v>GARCIA HAIZEL M.</v>
      </c>
      <c r="C342" s="68" t="s">
        <v>362</v>
      </c>
      <c r="D342" s="68" t="s">
        <v>363</v>
      </c>
      <c r="E342" s="68" t="s">
        <v>803</v>
      </c>
      <c r="F342" s="68" t="s">
        <v>364</v>
      </c>
      <c r="G342" s="68" t="s">
        <v>2397</v>
      </c>
      <c r="H342" s="68" t="s">
        <v>365</v>
      </c>
      <c r="I342" s="69" t="b">
        <f>COUNTIF('List of Employees'!$B$4:$B$767,'List of Employees'!$B342)&gt;1</f>
        <v>0</v>
      </c>
    </row>
    <row r="343" spans="1:9" ht="30" hidden="1" customHeight="1" x14ac:dyDescent="0.3">
      <c r="A343" s="67" t="e">
        <f>IF(ISBLANK('List of Employees'!$B343),"",A342+1)</f>
        <v>#REF!</v>
      </c>
      <c r="B343" s="68" t="str">
        <f>CONCATENATE('List of Employees'!$C343," ",'List of Employees'!$D343, " ",LEFT('List of Employees'!$E343,1),IF(ISBLANK('List of Employees'!$E343)," ","."))</f>
        <v>GARCIA JINKY A.</v>
      </c>
      <c r="C343" s="68" t="s">
        <v>362</v>
      </c>
      <c r="D343" s="68" t="s">
        <v>2253</v>
      </c>
      <c r="E343" s="68" t="s">
        <v>509</v>
      </c>
      <c r="F343" s="68" t="s">
        <v>1284</v>
      </c>
      <c r="G343" s="68" t="s">
        <v>2397</v>
      </c>
      <c r="H343" s="68" t="s">
        <v>2254</v>
      </c>
      <c r="I343" s="69" t="b">
        <f>COUNTIF('List of Employees'!$B$4:$B$767,'List of Employees'!$B343)&gt;1</f>
        <v>0</v>
      </c>
    </row>
    <row r="344" spans="1:9" ht="30" hidden="1" customHeight="1" x14ac:dyDescent="0.3">
      <c r="A344" s="67" t="e">
        <f>IF(ISBLANK('List of Employees'!$B344),"",A343+1)</f>
        <v>#REF!</v>
      </c>
      <c r="B344" s="68" t="str">
        <f>CONCATENATE('List of Employees'!$C344," ",'List of Employees'!$D344, " ",LEFT('List of Employees'!$E344,1),IF(ISBLANK('List of Employees'!$E344)," ","."))</f>
        <v>GARCIA JOAN B.</v>
      </c>
      <c r="C344" s="68" t="s">
        <v>362</v>
      </c>
      <c r="D344" s="68" t="s">
        <v>1513</v>
      </c>
      <c r="E344" s="68" t="s">
        <v>186</v>
      </c>
      <c r="F344" s="68" t="s">
        <v>1286</v>
      </c>
      <c r="G344" s="68" t="s">
        <v>1286</v>
      </c>
      <c r="H344" s="68" t="s">
        <v>97</v>
      </c>
      <c r="I344" s="69" t="b">
        <f>COUNTIF('List of Employees'!$B$4:$B$767,'List of Employees'!$B344)&gt;1</f>
        <v>0</v>
      </c>
    </row>
    <row r="345" spans="1:9" ht="30" hidden="1" customHeight="1" x14ac:dyDescent="0.3">
      <c r="A345" s="67" t="e">
        <f>IF(ISBLANK('List of Employees'!$B345),"",A344+1)</f>
        <v>#REF!</v>
      </c>
      <c r="B345" s="68" t="str">
        <f>CONCATENATE('List of Employees'!$C345," ",'List of Employees'!$D345, " ",LEFT('List of Employees'!$E345,1),IF(ISBLANK('List of Employees'!$E345)," ","."))</f>
        <v>GATPANDAN DOLORES J.</v>
      </c>
      <c r="C345" s="68" t="s">
        <v>217</v>
      </c>
      <c r="D345" s="68" t="s">
        <v>218</v>
      </c>
      <c r="E345" s="68" t="s">
        <v>139</v>
      </c>
      <c r="F345" s="68" t="s">
        <v>211</v>
      </c>
      <c r="G345" s="68" t="s">
        <v>2397</v>
      </c>
      <c r="H345" s="68" t="s">
        <v>212</v>
      </c>
      <c r="I345" s="69" t="b">
        <f>COUNTIF('List of Employees'!$B$4:$B$767,'List of Employees'!$B345)&gt;1</f>
        <v>0</v>
      </c>
    </row>
    <row r="346" spans="1:9" ht="30" hidden="1" customHeight="1" x14ac:dyDescent="0.3">
      <c r="A346" s="67" t="e">
        <f>IF(ISBLANK('List of Employees'!$B346),"",A345+1)</f>
        <v>#REF!</v>
      </c>
      <c r="B346" s="68" t="str">
        <f>CONCATENATE('List of Employees'!$C346," ",'List of Employees'!$D346, " ",LEFT('List of Employees'!$E346,1),IF(ISBLANK('List of Employees'!$E346)," ","."))</f>
        <v xml:space="preserve">GATPANDAN ETHEL  </v>
      </c>
      <c r="C346" s="68" t="s">
        <v>217</v>
      </c>
      <c r="D346" s="68" t="s">
        <v>1514</v>
      </c>
      <c r="E346" s="68"/>
      <c r="F346" s="68" t="s">
        <v>1286</v>
      </c>
      <c r="G346" s="68" t="s">
        <v>1286</v>
      </c>
      <c r="H346" s="68" t="s">
        <v>97</v>
      </c>
      <c r="I346" s="69" t="b">
        <f>COUNTIF('List of Employees'!$B$4:$B$767,'List of Employees'!$B346)&gt;1</f>
        <v>0</v>
      </c>
    </row>
    <row r="347" spans="1:9" ht="30" hidden="1" customHeight="1" x14ac:dyDescent="0.3">
      <c r="A347" s="67" t="e">
        <f>IF(ISBLANK('List of Employees'!$B347),"",A346+1)</f>
        <v>#REF!</v>
      </c>
      <c r="B347" s="68" t="str">
        <f>CONCATENATE('List of Employees'!$C347," ",'List of Employees'!$D347, " ",LEFT('List of Employees'!$E347,1),IF(ISBLANK('List of Employees'!$E347)," ","."))</f>
        <v>GATPANDAN MICHAEL E.</v>
      </c>
      <c r="C347" s="68" t="s">
        <v>217</v>
      </c>
      <c r="D347" s="68" t="s">
        <v>1515</v>
      </c>
      <c r="E347" s="68" t="s">
        <v>1516</v>
      </c>
      <c r="F347" s="68" t="s">
        <v>1286</v>
      </c>
      <c r="G347" s="68" t="s">
        <v>1286</v>
      </c>
      <c r="H347" s="68" t="s">
        <v>208</v>
      </c>
      <c r="I347" s="69" t="b">
        <f>COUNTIF('List of Employees'!$B$4:$B$767,'List of Employees'!$B347)&gt;1</f>
        <v>0</v>
      </c>
    </row>
    <row r="348" spans="1:9" ht="30" hidden="1" customHeight="1" x14ac:dyDescent="0.3">
      <c r="A348" s="67" t="e">
        <f>IF(ISBLANK('List of Employees'!$B348),"",A347+1)</f>
        <v>#REF!</v>
      </c>
      <c r="B348" s="68" t="str">
        <f>CONCATENATE('List of Employees'!$C348," ",'List of Employees'!$D348, " ",LEFT('List of Employees'!$E348,1),IF(ISBLANK('List of Employees'!$E348)," ","."))</f>
        <v>GATPANDAN NENITA M.</v>
      </c>
      <c r="C348" s="68" t="s">
        <v>217</v>
      </c>
      <c r="D348" s="68" t="s">
        <v>367</v>
      </c>
      <c r="E348" s="68" t="s">
        <v>84</v>
      </c>
      <c r="F348" s="68" t="s">
        <v>628</v>
      </c>
      <c r="G348" s="68" t="s">
        <v>2397</v>
      </c>
      <c r="H348" s="68" t="s">
        <v>368</v>
      </c>
      <c r="I348" s="69" t="b">
        <f>COUNTIF('List of Employees'!$B$4:$B$767,'List of Employees'!$B348)&gt;1</f>
        <v>0</v>
      </c>
    </row>
    <row r="349" spans="1:9" ht="30" hidden="1" customHeight="1" x14ac:dyDescent="0.3">
      <c r="A349" s="67" t="e">
        <f>IF(ISBLANK('List of Employees'!$B349),"",A348+1)</f>
        <v>#REF!</v>
      </c>
      <c r="B349" s="68" t="str">
        <f>CONCATENATE('List of Employees'!$C349," ",'List of Employees'!$D349, " ",LEFT('List of Employees'!$E349,1),IF(ISBLANK('List of Employees'!$E349)," ","."))</f>
        <v>GIBAGA RICA JEAN C.</v>
      </c>
      <c r="C349" s="68" t="s">
        <v>2238</v>
      </c>
      <c r="D349" s="68" t="s">
        <v>2239</v>
      </c>
      <c r="E349" s="68" t="s">
        <v>134</v>
      </c>
      <c r="F349" s="68" t="s">
        <v>1700</v>
      </c>
      <c r="G349" s="68" t="s">
        <v>2397</v>
      </c>
      <c r="H349" s="68"/>
      <c r="I349" s="69" t="b">
        <f>COUNTIF('List of Employees'!$B$4:$B$767,'List of Employees'!$B349)&gt;1</f>
        <v>0</v>
      </c>
    </row>
    <row r="350" spans="1:9" ht="30" hidden="1" customHeight="1" x14ac:dyDescent="0.3">
      <c r="A350" s="67" t="e">
        <f>IF(ISBLANK('List of Employees'!$B350),"",A349+1)</f>
        <v>#REF!</v>
      </c>
      <c r="B350" s="68" t="str">
        <f>CONCATENATE('List of Employees'!$C350," ",'List of Employees'!$D350, " ",LEFT('List of Employees'!$E350,1),IF(ISBLANK('List of Employees'!$E350)," ","."))</f>
        <v>GOMEZ EMMA M.</v>
      </c>
      <c r="C350" s="68" t="s">
        <v>678</v>
      </c>
      <c r="D350" s="68" t="s">
        <v>483</v>
      </c>
      <c r="E350" s="68" t="s">
        <v>84</v>
      </c>
      <c r="F350" s="68" t="s">
        <v>679</v>
      </c>
      <c r="G350" s="68" t="s">
        <v>2397</v>
      </c>
      <c r="H350" s="68" t="s">
        <v>270</v>
      </c>
      <c r="I350" s="69" t="b">
        <f>COUNTIF('List of Employees'!$B$4:$B$767,'List of Employees'!$B350)&gt;1</f>
        <v>0</v>
      </c>
    </row>
    <row r="351" spans="1:9" ht="30" hidden="1" customHeight="1" x14ac:dyDescent="0.3">
      <c r="A351" s="67" t="e">
        <f>IF(ISBLANK('List of Employees'!$B351),"",A350+1)</f>
        <v>#REF!</v>
      </c>
      <c r="B351" s="68" t="str">
        <f>CONCATENATE('List of Employees'!$C351," ",'List of Employees'!$D351, " ",LEFT('List of Employees'!$E351,1),IF(ISBLANK('List of Employees'!$E351)," ","."))</f>
        <v>GONZALES CRISTI NERISSE E.</v>
      </c>
      <c r="C351" s="68" t="s">
        <v>853</v>
      </c>
      <c r="D351" s="68" t="s">
        <v>2318</v>
      </c>
      <c r="E351" s="68" t="s">
        <v>377</v>
      </c>
      <c r="F351" s="68" t="s">
        <v>1286</v>
      </c>
      <c r="G351" s="68" t="s">
        <v>1286</v>
      </c>
      <c r="H351" s="68" t="s">
        <v>270</v>
      </c>
      <c r="I351" s="69" t="b">
        <f>COUNTIF('List of Employees'!$B$4:$B$767,'List of Employees'!$B351)&gt;1</f>
        <v>0</v>
      </c>
    </row>
    <row r="352" spans="1:9" ht="30" hidden="1" customHeight="1" x14ac:dyDescent="0.3">
      <c r="A352" s="67" t="e">
        <f>IF(ISBLANK('List of Employees'!$B352),"",A351+1)</f>
        <v>#REF!</v>
      </c>
      <c r="B352" s="68" t="str">
        <f>CONCATENATE('List of Employees'!$C352," ",'List of Employees'!$D352, " ",LEFT('List of Employees'!$E352,1),IF(ISBLANK('List of Employees'!$E352)," ","."))</f>
        <v>GONZALES MARIO O.</v>
      </c>
      <c r="C352" s="68" t="s">
        <v>853</v>
      </c>
      <c r="D352" s="68" t="s">
        <v>595</v>
      </c>
      <c r="E352" s="68" t="s">
        <v>1517</v>
      </c>
      <c r="F352" s="68" t="s">
        <v>1286</v>
      </c>
      <c r="G352" s="68" t="s">
        <v>1286</v>
      </c>
      <c r="H352" s="68" t="s">
        <v>208</v>
      </c>
      <c r="I352" s="69" t="b">
        <f>COUNTIF('List of Employees'!$B$4:$B$767,'List of Employees'!$B352)&gt;1</f>
        <v>0</v>
      </c>
    </row>
    <row r="353" spans="1:9" ht="30" hidden="1" customHeight="1" x14ac:dyDescent="0.3">
      <c r="A353" s="67" t="e">
        <f>IF(ISBLANK('List of Employees'!$B353),"",A352+1)</f>
        <v>#REF!</v>
      </c>
      <c r="B353" s="68" t="str">
        <f>CONCATENATE('List of Employees'!$C353," ",'List of Employees'!$D353, " ",LEFT('List of Employees'!$E353,1),IF(ISBLANK('List of Employees'!$E353)," ","."))</f>
        <v>GONZALES MARY JANE D.</v>
      </c>
      <c r="C353" s="68" t="s">
        <v>853</v>
      </c>
      <c r="D353" s="68" t="s">
        <v>1489</v>
      </c>
      <c r="E353" s="68" t="s">
        <v>119</v>
      </c>
      <c r="F353" s="68" t="s">
        <v>1286</v>
      </c>
      <c r="G353" s="68" t="s">
        <v>1286</v>
      </c>
      <c r="H353" s="68" t="s">
        <v>212</v>
      </c>
      <c r="I353" s="69" t="b">
        <f>COUNTIF('List of Employees'!$B$4:$B$767,'List of Employees'!$B353)&gt;1</f>
        <v>0</v>
      </c>
    </row>
    <row r="354" spans="1:9" ht="30" hidden="1" customHeight="1" x14ac:dyDescent="0.3">
      <c r="A354" s="67" t="e">
        <f>IF(ISBLANK('List of Employees'!$B354),"",A353+1)</f>
        <v>#REF!</v>
      </c>
      <c r="B354" s="68" t="str">
        <f>CONCATENATE('List of Employees'!$C354," ",'List of Employees'!$D354, " ",LEFT('List of Employees'!$E354,1),IF(ISBLANK('List of Employees'!$E354)," ","."))</f>
        <v>GUAÑEZO MA. GINA P.</v>
      </c>
      <c r="C354" s="68" t="s">
        <v>757</v>
      </c>
      <c r="D354" s="68" t="s">
        <v>758</v>
      </c>
      <c r="E354" s="68" t="s">
        <v>124</v>
      </c>
      <c r="F354" s="68" t="s">
        <v>389</v>
      </c>
      <c r="G354" s="68" t="s">
        <v>2397</v>
      </c>
      <c r="H354" s="68" t="s">
        <v>103</v>
      </c>
      <c r="I354" s="69" t="b">
        <f>COUNTIF('List of Employees'!$B$4:$B$767,'List of Employees'!$B354)&gt;1</f>
        <v>0</v>
      </c>
    </row>
    <row r="355" spans="1:9" ht="30" hidden="1" customHeight="1" x14ac:dyDescent="0.3">
      <c r="A355" s="67" t="e">
        <f>IF(ISBLANK('List of Employees'!$B355),"",A354+1)</f>
        <v>#REF!</v>
      </c>
      <c r="B355" s="68" t="str">
        <f>CONCATENATE('List of Employees'!$C355," ",'List of Employees'!$D355, " ",LEFT('List of Employees'!$E355,1),IF(ISBLANK('List of Employees'!$E355)," ","."))</f>
        <v>GUAÑEZO MARY ANNE P.</v>
      </c>
      <c r="C355" s="68" t="s">
        <v>757</v>
      </c>
      <c r="D355" s="68" t="s">
        <v>832</v>
      </c>
      <c r="E355" s="68" t="s">
        <v>833</v>
      </c>
      <c r="F355" s="68" t="s">
        <v>125</v>
      </c>
      <c r="G355" s="68" t="s">
        <v>2397</v>
      </c>
      <c r="H355" s="68" t="s">
        <v>103</v>
      </c>
      <c r="I355" s="69" t="b">
        <f>COUNTIF('List of Employees'!$B$4:$B$767,'List of Employees'!$B355)&gt;1</f>
        <v>0</v>
      </c>
    </row>
    <row r="356" spans="1:9" ht="30" hidden="1" customHeight="1" x14ac:dyDescent="0.3">
      <c r="A356" s="67" t="e">
        <f>IF(ISBLANK('List of Employees'!$B356),"",A355+1)</f>
        <v>#REF!</v>
      </c>
      <c r="B356" s="68" t="str">
        <f>CONCATENATE('List of Employees'!$C356," ",'List of Employees'!$D356, " ",LEFT('List of Employees'!$E356,1),IF(ISBLANK('List of Employees'!$E356)," ","."))</f>
        <v>GUAÑEZO WILSON F.</v>
      </c>
      <c r="C356" s="68" t="s">
        <v>757</v>
      </c>
      <c r="D356" s="68" t="s">
        <v>2561</v>
      </c>
      <c r="E356" s="68" t="s">
        <v>1126</v>
      </c>
      <c r="F356" s="68" t="s">
        <v>2562</v>
      </c>
      <c r="G356" s="68" t="s">
        <v>2397</v>
      </c>
      <c r="H356" s="68" t="s">
        <v>1694</v>
      </c>
      <c r="I356" s="69" t="b">
        <f>COUNTIF('List of Employees'!$B$4:$B$767,'List of Employees'!$B356)&gt;1</f>
        <v>0</v>
      </c>
    </row>
    <row r="357" spans="1:9" ht="30" customHeight="1" x14ac:dyDescent="0.3">
      <c r="A357" s="67" t="e">
        <f>IF(ISBLANK('List of Employees'!$B357),"",A356+1)</f>
        <v>#REF!</v>
      </c>
      <c r="B357" s="68" t="str">
        <f>CONCATENATE('List of Employees'!$C357," ",'List of Employees'!$D357, " ",LEFT('List of Employees'!$E357,1),IF(ISBLANK('List of Employees'!$E357)," ","."))</f>
        <v xml:space="preserve">GUEVARRA ROLANDO  </v>
      </c>
      <c r="C357" s="68" t="s">
        <v>1518</v>
      </c>
      <c r="D357" s="68" t="s">
        <v>1519</v>
      </c>
      <c r="E357" s="68"/>
      <c r="F357" s="68" t="s">
        <v>1286</v>
      </c>
      <c r="G357" s="68" t="s">
        <v>1286</v>
      </c>
      <c r="H357" s="68" t="s">
        <v>288</v>
      </c>
      <c r="I357" s="69" t="b">
        <f>COUNTIF('List of Employees'!$B$4:$B$767,'List of Employees'!$B357)&gt;1</f>
        <v>0</v>
      </c>
    </row>
    <row r="358" spans="1:9" ht="30" hidden="1" customHeight="1" x14ac:dyDescent="0.3">
      <c r="A358" s="67" t="e">
        <f>IF(ISBLANK('List of Employees'!$B358),"",A357+1)</f>
        <v>#REF!</v>
      </c>
      <c r="B358" s="68" t="str">
        <f>CONCATENATE('List of Employees'!$C358," ",'List of Employees'!$D358, " ",LEFT('List of Employees'!$E358,1),IF(ISBLANK('List of Employees'!$E358)," ","."))</f>
        <v>GUMIRAN HERMINIA A.</v>
      </c>
      <c r="C358" s="68" t="s">
        <v>1520</v>
      </c>
      <c r="D358" s="68" t="s">
        <v>1521</v>
      </c>
      <c r="E358" s="68" t="s">
        <v>1522</v>
      </c>
      <c r="F358" s="68" t="s">
        <v>1286</v>
      </c>
      <c r="G358" s="68" t="s">
        <v>1286</v>
      </c>
      <c r="H358" s="68" t="s">
        <v>1063</v>
      </c>
      <c r="I358" s="69" t="b">
        <f>COUNTIF('List of Employees'!$B$4:$B$767,'List of Employees'!$B358)&gt;1</f>
        <v>0</v>
      </c>
    </row>
    <row r="359" spans="1:9" ht="30" hidden="1" customHeight="1" x14ac:dyDescent="0.3">
      <c r="A359" s="67" t="e">
        <f>IF(ISBLANK('List of Employees'!$B359),"",A358+1)</f>
        <v>#REF!</v>
      </c>
      <c r="B359" s="68" t="str">
        <f>CONCATENATE('List of Employees'!$C359," ",'List of Employees'!$D359, " ",LEFT('List of Employees'!$E359,1),IF(ISBLANK('List of Employees'!$E359)," ","."))</f>
        <v>GUTIERREZ LYDIA C.</v>
      </c>
      <c r="C359" s="68" t="s">
        <v>172</v>
      </c>
      <c r="D359" s="68" t="s">
        <v>173</v>
      </c>
      <c r="E359" s="68" t="s">
        <v>689</v>
      </c>
      <c r="F359" s="68" t="s">
        <v>174</v>
      </c>
      <c r="G359" s="68" t="s">
        <v>2397</v>
      </c>
      <c r="H359" s="68" t="s">
        <v>89</v>
      </c>
      <c r="I359" s="69" t="b">
        <f>COUNTIF('List of Employees'!$B$4:$B$767,'List of Employees'!$B359)&gt;1</f>
        <v>0</v>
      </c>
    </row>
    <row r="360" spans="1:9" ht="30" hidden="1" customHeight="1" x14ac:dyDescent="0.3">
      <c r="A360" s="67" t="e">
        <f>IF(ISBLANK('List of Employees'!$B360),"",A359+1)</f>
        <v>#REF!</v>
      </c>
      <c r="B360" s="68" t="str">
        <f>CONCATENATE('List of Employees'!$C360," ",'List of Employees'!$D360, " ",LEFT('List of Employees'!$E360,1),IF(ISBLANK('List of Employees'!$E360)," ","."))</f>
        <v>GUTIERREZ MARICIS A.</v>
      </c>
      <c r="C360" s="68" t="s">
        <v>172</v>
      </c>
      <c r="D360" s="68" t="s">
        <v>2095</v>
      </c>
      <c r="E360" s="68" t="s">
        <v>88</v>
      </c>
      <c r="F360" s="68" t="s">
        <v>2093</v>
      </c>
      <c r="G360" s="68" t="s">
        <v>2397</v>
      </c>
      <c r="H360" s="68" t="s">
        <v>141</v>
      </c>
      <c r="I360" s="69" t="b">
        <f>COUNTIF('List of Employees'!$B$4:$B$767,'List of Employees'!$B360)&gt;1</f>
        <v>0</v>
      </c>
    </row>
    <row r="361" spans="1:9" ht="30" hidden="1" customHeight="1" x14ac:dyDescent="0.3">
      <c r="A361" s="67" t="e">
        <f>IF(ISBLANK('List of Employees'!$B361),"",A360+1)</f>
        <v>#REF!</v>
      </c>
      <c r="B361" s="68" t="str">
        <f>CONCATENATE('List of Employees'!$C361," ",'List of Employees'!$D361, " ",LEFT('List of Employees'!$E361,1),IF(ISBLANK('List of Employees'!$E361)," ","."))</f>
        <v>GUTIERREZ MARLYN D.</v>
      </c>
      <c r="C361" s="68" t="s">
        <v>172</v>
      </c>
      <c r="D361" s="68" t="s">
        <v>698</v>
      </c>
      <c r="E361" s="68" t="s">
        <v>119</v>
      </c>
      <c r="F361" s="68" t="s">
        <v>197</v>
      </c>
      <c r="G361" s="68" t="s">
        <v>2397</v>
      </c>
      <c r="H361" s="68" t="s">
        <v>198</v>
      </c>
      <c r="I361" s="69" t="b">
        <f>COUNTIF('List of Employees'!$B$4:$B$767,'List of Employees'!$B361)&gt;1</f>
        <v>0</v>
      </c>
    </row>
    <row r="362" spans="1:9" ht="30" hidden="1" customHeight="1" x14ac:dyDescent="0.3">
      <c r="A362" s="67" t="e">
        <f>IF(ISBLANK('List of Employees'!$B362),"",A361+1)</f>
        <v>#REF!</v>
      </c>
      <c r="B362" s="68" t="str">
        <f>CONCATENATE('List of Employees'!$C362," ",'List of Employees'!$D362, " ",LEFT('List of Employees'!$E362,1),IF(ISBLANK('List of Employees'!$E362)," ","."))</f>
        <v>GUTIERREZ RENCELLE LALAINE A.</v>
      </c>
      <c r="C362" s="68" t="s">
        <v>172</v>
      </c>
      <c r="D362" s="68" t="s">
        <v>1523</v>
      </c>
      <c r="E362" s="68" t="s">
        <v>283</v>
      </c>
      <c r="F362" s="68" t="s">
        <v>1286</v>
      </c>
      <c r="G362" s="68" t="s">
        <v>1286</v>
      </c>
      <c r="H362" s="68" t="s">
        <v>126</v>
      </c>
      <c r="I362" s="69" t="b">
        <f>COUNTIF('List of Employees'!$B$4:$B$767,'List of Employees'!$B362)&gt;1</f>
        <v>0</v>
      </c>
    </row>
    <row r="363" spans="1:9" ht="30" hidden="1" customHeight="1" x14ac:dyDescent="0.3">
      <c r="A363" s="67" t="e">
        <f>IF(ISBLANK('List of Employees'!$B363),"",A362+1)</f>
        <v>#REF!</v>
      </c>
      <c r="B363" s="68" t="str">
        <f>CONCATENATE('List of Employees'!$C363," ",'List of Employees'!$D363, " ",LEFT('List of Employees'!$E363,1),IF(ISBLANK('List of Employees'!$E363)," ","."))</f>
        <v>HADAP JONALYN L.</v>
      </c>
      <c r="C363" s="68" t="s">
        <v>231</v>
      </c>
      <c r="D363" s="68" t="s">
        <v>232</v>
      </c>
      <c r="E363" s="68" t="s">
        <v>233</v>
      </c>
      <c r="F363" s="68" t="s">
        <v>211</v>
      </c>
      <c r="G363" s="68" t="s">
        <v>2397</v>
      </c>
      <c r="H363" s="68" t="s">
        <v>212</v>
      </c>
      <c r="I363" s="69" t="b">
        <f>COUNTIF('List of Employees'!$B$4:$B$767,'List of Employees'!$B363)&gt;1</f>
        <v>0</v>
      </c>
    </row>
    <row r="364" spans="1:9" ht="30" hidden="1" customHeight="1" x14ac:dyDescent="0.3">
      <c r="A364" s="67" t="e">
        <f>IF(ISBLANK('List of Employees'!$B364),"",A363+1)</f>
        <v>#REF!</v>
      </c>
      <c r="B364" s="68" t="str">
        <f>CONCATENATE('List of Employees'!$C364," ",'List of Employees'!$D364, " ",LEFT('List of Employees'!$E364,1),IF(ISBLANK('List of Employees'!$E364)," ","."))</f>
        <v>HAPITA MELANIE A.</v>
      </c>
      <c r="C364" s="68" t="s">
        <v>701</v>
      </c>
      <c r="D364" s="68" t="s">
        <v>702</v>
      </c>
      <c r="E364" s="68" t="s">
        <v>1524</v>
      </c>
      <c r="F364" s="68" t="s">
        <v>1286</v>
      </c>
      <c r="G364" s="68" t="s">
        <v>1286</v>
      </c>
      <c r="H364" s="68" t="s">
        <v>97</v>
      </c>
      <c r="I364" s="69" t="b">
        <f>COUNTIF('List of Employees'!$B$4:$B$767,'List of Employees'!$B364)&gt;1</f>
        <v>0</v>
      </c>
    </row>
    <row r="365" spans="1:9" ht="30" hidden="1" customHeight="1" x14ac:dyDescent="0.3">
      <c r="A365" s="67" t="e">
        <f>IF(ISBLANK('List of Employees'!$B365),"",A364+1)</f>
        <v>#REF!</v>
      </c>
      <c r="B365" s="68" t="str">
        <f>CONCATENATE('List of Employees'!$C365," ",'List of Employees'!$D365, " ",LEFT('List of Employees'!$E365,1),IF(ISBLANK('List of Employees'!$E365)," ","."))</f>
        <v>HAYAG JERMAINE JOI D.</v>
      </c>
      <c r="C365" s="68" t="s">
        <v>1262</v>
      </c>
      <c r="D365" s="68" t="s">
        <v>1263</v>
      </c>
      <c r="E365" s="68" t="s">
        <v>446</v>
      </c>
      <c r="F365" s="68" t="s">
        <v>96</v>
      </c>
      <c r="G365" s="68" t="s">
        <v>2397</v>
      </c>
      <c r="H365" s="68" t="s">
        <v>135</v>
      </c>
      <c r="I365" s="69" t="b">
        <f>COUNTIF('List of Employees'!$B$4:$B$767,'List of Employees'!$B365)&gt;1</f>
        <v>0</v>
      </c>
    </row>
    <row r="366" spans="1:9" ht="30" hidden="1" customHeight="1" x14ac:dyDescent="0.3">
      <c r="A366" s="67" t="e">
        <f>IF(ISBLANK('List of Employees'!$B366),"",A365+1)</f>
        <v>#REF!</v>
      </c>
      <c r="B366" s="68" t="str">
        <f>CONCATENATE('List of Employees'!$C366," ",'List of Employees'!$D366, " ",LEFT('List of Employees'!$E366,1),IF(ISBLANK('List of Employees'!$E366)," ","."))</f>
        <v xml:space="preserve">HERNADEZ VICTOR  </v>
      </c>
      <c r="C366" s="68" t="s">
        <v>915</v>
      </c>
      <c r="D366" s="68" t="s">
        <v>247</v>
      </c>
      <c r="E366" s="68"/>
      <c r="F366" s="68" t="s">
        <v>125</v>
      </c>
      <c r="G366" s="68" t="s">
        <v>2397</v>
      </c>
      <c r="H366" s="68" t="s">
        <v>97</v>
      </c>
      <c r="I366" s="69" t="b">
        <f>COUNTIF('List of Employees'!$B$4:$B$767,'List of Employees'!$B366)&gt;1</f>
        <v>0</v>
      </c>
    </row>
    <row r="367" spans="1:9" ht="30" hidden="1" customHeight="1" x14ac:dyDescent="0.3">
      <c r="A367" s="67" t="e">
        <f>IF(ISBLANK('List of Employees'!$B367),"",A366+1)</f>
        <v>#REF!</v>
      </c>
      <c r="B367" s="68" t="str">
        <f>CONCATENATE('List of Employees'!$C367," ",'List of Employees'!$D367, " ",LEFT('List of Employees'!$E367,1),IF(ISBLANK('List of Employees'!$E367)," ","."))</f>
        <v>HERNANDEZ AROLD JAMES M.</v>
      </c>
      <c r="C367" s="68" t="s">
        <v>128</v>
      </c>
      <c r="D367" s="68" t="s">
        <v>2609</v>
      </c>
      <c r="E367" s="68" t="s">
        <v>84</v>
      </c>
      <c r="F367" s="68" t="s">
        <v>1693</v>
      </c>
      <c r="G367" s="68" t="s">
        <v>1693</v>
      </c>
      <c r="H367" s="68" t="s">
        <v>97</v>
      </c>
      <c r="I367" s="69" t="b">
        <f>COUNTIF('List of Employees'!$B$4:$B$767,'List of Employees'!$B367)&gt;1</f>
        <v>0</v>
      </c>
    </row>
    <row r="368" spans="1:9" ht="30" hidden="1" customHeight="1" x14ac:dyDescent="0.3">
      <c r="A368" s="67" t="e">
        <f>IF(ISBLANK('List of Employees'!$B368),"",A367+1)</f>
        <v>#REF!</v>
      </c>
      <c r="B368" s="68" t="str">
        <f>CONCATENATE('List of Employees'!$C368," ",'List of Employees'!$D368, " ",LEFT('List of Employees'!$E368,1),IF(ISBLANK('List of Employees'!$E368)," ","."))</f>
        <v>HERNANDEZ CORNELIO A.</v>
      </c>
      <c r="C368" s="68" t="s">
        <v>128</v>
      </c>
      <c r="D368" s="68" t="s">
        <v>587</v>
      </c>
      <c r="E368" s="68" t="s">
        <v>88</v>
      </c>
      <c r="F368" s="68" t="s">
        <v>197</v>
      </c>
      <c r="G368" s="68" t="s">
        <v>2397</v>
      </c>
      <c r="H368" s="68" t="s">
        <v>365</v>
      </c>
      <c r="I368" s="69" t="b">
        <f>COUNTIF('List of Employees'!$B$4:$B$767,'List of Employees'!$B368)&gt;1</f>
        <v>0</v>
      </c>
    </row>
    <row r="369" spans="1:9" ht="30" hidden="1" customHeight="1" x14ac:dyDescent="0.3">
      <c r="A369" s="67" t="e">
        <f>IF(ISBLANK('List of Employees'!$B369),"",A368+1)</f>
        <v>#REF!</v>
      </c>
      <c r="B369" s="68" t="str">
        <f>CONCATENATE('List of Employees'!$C369," ",'List of Employees'!$D369, " ",LEFT('List of Employees'!$E369,1),IF(ISBLANK('List of Employees'!$E369)," ","."))</f>
        <v>HERNANDEZ DARREL JESUS M.</v>
      </c>
      <c r="C369" s="68" t="s">
        <v>128</v>
      </c>
      <c r="D369" s="68" t="s">
        <v>2298</v>
      </c>
      <c r="E369" s="68" t="s">
        <v>686</v>
      </c>
      <c r="F369" s="68" t="s">
        <v>96</v>
      </c>
      <c r="G369" s="68" t="s">
        <v>2397</v>
      </c>
      <c r="H369" s="68" t="s">
        <v>135</v>
      </c>
      <c r="I369" s="69" t="b">
        <f>COUNTIF('List of Employees'!$B$4:$B$767,'List of Employees'!$B369)&gt;1</f>
        <v>0</v>
      </c>
    </row>
    <row r="370" spans="1:9" ht="30" hidden="1" customHeight="1" x14ac:dyDescent="0.3">
      <c r="A370" s="67" t="e">
        <f>IF(ISBLANK('List of Employees'!$B370),"",A369+1)</f>
        <v>#REF!</v>
      </c>
      <c r="B370" s="68" t="str">
        <f>CONCATENATE('List of Employees'!$C370," ",'List of Employees'!$D370, " ",LEFT('List of Employees'!$E370,1),IF(ISBLANK('List of Employees'!$E370)," ","."))</f>
        <v>HERNANDEZ DONATO Q.</v>
      </c>
      <c r="C370" s="68" t="s">
        <v>128</v>
      </c>
      <c r="D370" s="68" t="s">
        <v>380</v>
      </c>
      <c r="E370" s="68" t="s">
        <v>276</v>
      </c>
      <c r="F370" s="68" t="s">
        <v>96</v>
      </c>
      <c r="G370" s="68" t="s">
        <v>2397</v>
      </c>
      <c r="H370" s="68" t="s">
        <v>97</v>
      </c>
      <c r="I370" s="69" t="b">
        <f>COUNTIF('List of Employees'!$B$4:$B$767,'List of Employees'!$B370)&gt;1</f>
        <v>0</v>
      </c>
    </row>
    <row r="371" spans="1:9" ht="30" hidden="1" customHeight="1" x14ac:dyDescent="0.3">
      <c r="A371" s="67" t="e">
        <f>IF(ISBLANK('List of Employees'!$B371),"",A370+1)</f>
        <v>#REF!</v>
      </c>
      <c r="B371" s="68" t="str">
        <f>CONCATENATE('List of Employees'!$C371," ",'List of Employees'!$D371, " ",LEFT('List of Employees'!$E371,1),IF(ISBLANK('List of Employees'!$E371)," ","."))</f>
        <v>HERNANDEZ JANINE Q.</v>
      </c>
      <c r="C371" s="68" t="s">
        <v>128</v>
      </c>
      <c r="D371" s="68" t="s">
        <v>1555</v>
      </c>
      <c r="E371" s="68" t="s">
        <v>1104</v>
      </c>
      <c r="F371" s="68" t="s">
        <v>1700</v>
      </c>
      <c r="G371" s="68" t="s">
        <v>1693</v>
      </c>
      <c r="H371" s="68" t="s">
        <v>2425</v>
      </c>
      <c r="I371" s="69" t="b">
        <f>COUNTIF('List of Employees'!$B$4:$B$767,'List of Employees'!$B371)&gt;1</f>
        <v>0</v>
      </c>
    </row>
    <row r="372" spans="1:9" ht="30" hidden="1" customHeight="1" x14ac:dyDescent="0.3">
      <c r="A372" s="67" t="e">
        <f>IF(ISBLANK('List of Employees'!$B372),"",A371+1)</f>
        <v>#REF!</v>
      </c>
      <c r="B372" s="68" t="str">
        <f>CONCATENATE('List of Employees'!$C372," ",'List of Employees'!$D372, " ",LEFT('List of Employees'!$E372,1),IF(ISBLANK('List of Employees'!$E372)," ","."))</f>
        <v>HERNANDEZ MARIO A.</v>
      </c>
      <c r="C372" s="68" t="s">
        <v>128</v>
      </c>
      <c r="D372" s="68" t="s">
        <v>595</v>
      </c>
      <c r="E372" s="68" t="s">
        <v>88</v>
      </c>
      <c r="F372" s="68" t="s">
        <v>197</v>
      </c>
      <c r="G372" s="68" t="s">
        <v>2397</v>
      </c>
      <c r="H372" s="68" t="s">
        <v>589</v>
      </c>
      <c r="I372" s="69" t="b">
        <f>COUNTIF('List of Employees'!$B$4:$B$767,'List of Employees'!$B372)&gt;1</f>
        <v>0</v>
      </c>
    </row>
    <row r="373" spans="1:9" ht="30" hidden="1" customHeight="1" x14ac:dyDescent="0.3">
      <c r="A373" s="67" t="e">
        <f>IF(ISBLANK('List of Employees'!$B373),"",A372+1)</f>
        <v>#REF!</v>
      </c>
      <c r="B373" s="68" t="str">
        <f>CONCATENATE('List of Employees'!$C373," ",'List of Employees'!$D373, " ",LEFT('List of Employees'!$E373,1),IF(ISBLANK('List of Employees'!$E373)," ","."))</f>
        <v>HERNANDEZ ROBERTO M.</v>
      </c>
      <c r="C373" s="68" t="s">
        <v>128</v>
      </c>
      <c r="D373" s="68" t="s">
        <v>129</v>
      </c>
      <c r="E373" s="68" t="s">
        <v>84</v>
      </c>
      <c r="F373" s="68" t="s">
        <v>125</v>
      </c>
      <c r="G373" s="68" t="s">
        <v>2397</v>
      </c>
      <c r="H373" s="68" t="s">
        <v>130</v>
      </c>
      <c r="I373" s="69" t="b">
        <f>COUNTIF('List of Employees'!$B$4:$B$767,'List of Employees'!$B373)&gt;1</f>
        <v>0</v>
      </c>
    </row>
    <row r="374" spans="1:9" ht="30" hidden="1" customHeight="1" x14ac:dyDescent="0.3">
      <c r="A374" s="67" t="e">
        <f>IF(ISBLANK('List of Employees'!$B374),"",A373+1)</f>
        <v>#REF!</v>
      </c>
      <c r="B374" s="68" t="str">
        <f>CONCATENATE('List of Employees'!$C374," ",'List of Employees'!$D374, " ",LEFT('List of Employees'!$E374,1),IF(ISBLANK('List of Employees'!$E374)," ","."))</f>
        <v>HERNANDEZ RODERICK M.</v>
      </c>
      <c r="C374" s="68" t="s">
        <v>128</v>
      </c>
      <c r="D374" s="68" t="s">
        <v>1525</v>
      </c>
      <c r="E374" s="68" t="s">
        <v>84</v>
      </c>
      <c r="F374" s="68" t="s">
        <v>1286</v>
      </c>
      <c r="G374" s="68" t="s">
        <v>1286</v>
      </c>
      <c r="H374" s="68" t="s">
        <v>1696</v>
      </c>
      <c r="I374" s="69" t="b">
        <f>COUNTIF('List of Employees'!$B$4:$B$767,'List of Employees'!$B374)&gt;1</f>
        <v>0</v>
      </c>
    </row>
    <row r="375" spans="1:9" ht="30" hidden="1" customHeight="1" x14ac:dyDescent="0.3">
      <c r="A375" s="67" t="e">
        <f>IF(ISBLANK('List of Employees'!$B375),"",A374+1)</f>
        <v>#REF!</v>
      </c>
      <c r="B375" s="68" t="str">
        <f>CONCATENATE('List of Employees'!$C375," ",'List of Employees'!$D375, " ",LEFT('List of Employees'!$E375,1),IF(ISBLANK('List of Employees'!$E375)," ","."))</f>
        <v>HERNANDO BENILDA S.</v>
      </c>
      <c r="C375" s="68" t="s">
        <v>618</v>
      </c>
      <c r="D375" s="68" t="s">
        <v>1335</v>
      </c>
      <c r="E375" s="68" t="s">
        <v>1336</v>
      </c>
      <c r="F375" s="68" t="s">
        <v>125</v>
      </c>
      <c r="G375" s="68" t="s">
        <v>2397</v>
      </c>
      <c r="H375" s="68" t="s">
        <v>360</v>
      </c>
      <c r="I375" s="69" t="b">
        <f>COUNTIF('List of Employees'!$B$4:$B$767,'List of Employees'!$B375)&gt;1</f>
        <v>0</v>
      </c>
    </row>
    <row r="376" spans="1:9" ht="30" hidden="1" customHeight="1" x14ac:dyDescent="0.3">
      <c r="A376" s="67" t="e">
        <f>IF(ISBLANK('List of Employees'!$B376),"",A375+1)</f>
        <v>#REF!</v>
      </c>
      <c r="B376" s="68" t="str">
        <f>CONCATENATE('List of Employees'!$C376," ",'List of Employees'!$D376, " ",LEFT('List of Employees'!$E376,1),IF(ISBLANK('List of Employees'!$E376)," ","."))</f>
        <v>HERNANDO MERLE B.</v>
      </c>
      <c r="C376" s="68" t="s">
        <v>618</v>
      </c>
      <c r="D376" s="68" t="s">
        <v>1193</v>
      </c>
      <c r="E376" s="68" t="s">
        <v>145</v>
      </c>
      <c r="F376" s="68" t="s">
        <v>1194</v>
      </c>
      <c r="G376" s="68" t="s">
        <v>2397</v>
      </c>
      <c r="H376" s="68" t="s">
        <v>1195</v>
      </c>
      <c r="I376" s="69" t="b">
        <f>COUNTIF('List of Employees'!$B$4:$B$767,'List of Employees'!$B376)&gt;1</f>
        <v>0</v>
      </c>
    </row>
    <row r="377" spans="1:9" ht="30" hidden="1" customHeight="1" x14ac:dyDescent="0.3">
      <c r="A377" s="67" t="e">
        <f>IF(ISBLANK('List of Employees'!$B377),"",A376+1)</f>
        <v>#REF!</v>
      </c>
      <c r="B377" s="68" t="str">
        <f>CONCATENATE('List of Employees'!$C377," ",'List of Employees'!$D377, " ",LEFT('List of Employees'!$E377,1),IF(ISBLANK('List of Employees'!$E377)," ","."))</f>
        <v>HILARIO CRISTY U.</v>
      </c>
      <c r="C377" s="68" t="s">
        <v>278</v>
      </c>
      <c r="D377" s="68" t="s">
        <v>2409</v>
      </c>
      <c r="E377" s="68" t="s">
        <v>1316</v>
      </c>
      <c r="F377" s="68" t="s">
        <v>2410</v>
      </c>
      <c r="G377" s="68" t="s">
        <v>1286</v>
      </c>
      <c r="H377" s="68" t="s">
        <v>2267</v>
      </c>
      <c r="I377" s="69" t="b">
        <f>COUNTIF('List of Employees'!$B$4:$B$767,'List of Employees'!$B377)&gt;1</f>
        <v>0</v>
      </c>
    </row>
    <row r="378" spans="1:9" ht="30" hidden="1" customHeight="1" x14ac:dyDescent="0.3">
      <c r="A378" s="67" t="e">
        <f>IF(ISBLANK('List of Employees'!$B378),"",A377+1)</f>
        <v>#REF!</v>
      </c>
      <c r="B378" s="68" t="str">
        <f>CONCATENATE('List of Employees'!$C378," ",'List of Employees'!$D378, " ",LEFT('List of Employees'!$E378,1),IF(ISBLANK('List of Employees'!$E378)," ","."))</f>
        <v>IGNO CRISTINA M.</v>
      </c>
      <c r="C378" s="68" t="s">
        <v>83</v>
      </c>
      <c r="D378" s="68" t="s">
        <v>428</v>
      </c>
      <c r="E378" s="68" t="s">
        <v>84</v>
      </c>
      <c r="F378" s="68" t="s">
        <v>125</v>
      </c>
      <c r="G378" s="68" t="s">
        <v>2397</v>
      </c>
      <c r="H378" s="68" t="s">
        <v>89</v>
      </c>
      <c r="I378" s="69" t="b">
        <f>COUNTIF('List of Employees'!$B$4:$B$767,'List of Employees'!$B378)&gt;1</f>
        <v>0</v>
      </c>
    </row>
    <row r="379" spans="1:9" ht="30" hidden="1" customHeight="1" x14ac:dyDescent="0.3">
      <c r="A379" s="67" t="e">
        <f>IF(ISBLANK('List of Employees'!$B379),"",A378+1)</f>
        <v>#REF!</v>
      </c>
      <c r="B379" s="68" t="str">
        <f>CONCATENATE('List of Employees'!$C379," ",'List of Employees'!$D379, " ",LEFT('List of Employees'!$E379,1),IF(ISBLANK('List of Employees'!$E379)," ","."))</f>
        <v>INOCENCIO MARY AILINE S.</v>
      </c>
      <c r="C379" s="68" t="s">
        <v>1960</v>
      </c>
      <c r="D379" s="68" t="s">
        <v>2343</v>
      </c>
      <c r="E379" s="68" t="s">
        <v>2344</v>
      </c>
      <c r="F379" s="68" t="s">
        <v>1700</v>
      </c>
      <c r="G379" s="68" t="s">
        <v>2397</v>
      </c>
      <c r="H379" s="68" t="s">
        <v>2249</v>
      </c>
      <c r="I379" s="69" t="b">
        <f>COUNTIF('List of Employees'!$B$4:$B$767,'List of Employees'!$B379)&gt;1</f>
        <v>0</v>
      </c>
    </row>
    <row r="380" spans="1:9" ht="30" hidden="1" customHeight="1" x14ac:dyDescent="0.3">
      <c r="A380" s="67" t="e">
        <f>IF(ISBLANK('List of Employees'!$B380),"",A379+1)</f>
        <v>#REF!</v>
      </c>
      <c r="B380" s="68" t="str">
        <f>CONCATENATE('List of Employees'!$C380," ",'List of Employees'!$D380, " ",LEFT('List of Employees'!$E380,1),IF(ISBLANK('List of Employees'!$E380)," ","."))</f>
        <v>INOCENCIO REYMARK S.</v>
      </c>
      <c r="C380" s="68" t="s">
        <v>1960</v>
      </c>
      <c r="D380" s="68" t="s">
        <v>2477</v>
      </c>
      <c r="E380" s="68" t="s">
        <v>2344</v>
      </c>
      <c r="F380" s="68" t="s">
        <v>2478</v>
      </c>
      <c r="G380" s="68" t="s">
        <v>2397</v>
      </c>
      <c r="H380" s="68" t="s">
        <v>2479</v>
      </c>
      <c r="I380" s="69" t="b">
        <f>COUNTIF('List of Employees'!$B$4:$B$767,'List of Employees'!$B380)&gt;1</f>
        <v>0</v>
      </c>
    </row>
    <row r="381" spans="1:9" ht="30" hidden="1" customHeight="1" x14ac:dyDescent="0.3">
      <c r="A381" s="67" t="e">
        <f>IF(ISBLANK('List of Employees'!$B381),"",A380+1)</f>
        <v>#REF!</v>
      </c>
      <c r="B381" s="68" t="str">
        <f>CONCATENATE('List of Employees'!$C381," ",'List of Employees'!$D381, " ",LEFT('List of Employees'!$E381,1),IF(ISBLANK('List of Employees'!$E381)," ","."))</f>
        <v>JABINES MARIA SHELLY D.</v>
      </c>
      <c r="C381" s="68" t="s">
        <v>1526</v>
      </c>
      <c r="D381" s="68" t="s">
        <v>1527</v>
      </c>
      <c r="E381" s="68" t="s">
        <v>119</v>
      </c>
      <c r="F381" s="68" t="s">
        <v>1286</v>
      </c>
      <c r="G381" s="68" t="s">
        <v>1286</v>
      </c>
      <c r="H381" s="68" t="s">
        <v>368</v>
      </c>
      <c r="I381" s="69" t="b">
        <f>COUNTIF('List of Employees'!$B$4:$B$767,'List of Employees'!$B381)&gt;1</f>
        <v>0</v>
      </c>
    </row>
    <row r="382" spans="1:9" ht="30" hidden="1" customHeight="1" x14ac:dyDescent="0.3">
      <c r="A382" s="67" t="e">
        <f>IF(ISBLANK('List of Employees'!$B382),"",A381+1)</f>
        <v>#REF!</v>
      </c>
      <c r="B382" s="68" t="str">
        <f>CONCATENATE('List of Employees'!$C382," ",'List of Employees'!$D382, " ",LEFT('List of Employees'!$E382,1),IF(ISBLANK('List of Employees'!$E382)," ","."))</f>
        <v>JAVIER CARMELITA M.</v>
      </c>
      <c r="C382" s="68" t="s">
        <v>192</v>
      </c>
      <c r="D382" s="68" t="s">
        <v>193</v>
      </c>
      <c r="E382" s="68" t="s">
        <v>84</v>
      </c>
      <c r="F382" s="68" t="s">
        <v>197</v>
      </c>
      <c r="G382" s="68" t="s">
        <v>2397</v>
      </c>
      <c r="H382" s="68" t="s">
        <v>365</v>
      </c>
      <c r="I382" s="69" t="b">
        <f>COUNTIF('List of Employees'!$B$4:$B$767,'List of Employees'!$B382)&gt;1</f>
        <v>0</v>
      </c>
    </row>
    <row r="383" spans="1:9" ht="30" hidden="1" customHeight="1" x14ac:dyDescent="0.3">
      <c r="A383" s="67" t="e">
        <f>IF(ISBLANK('List of Employees'!$B383),"",A382+1)</f>
        <v>#REF!</v>
      </c>
      <c r="B383" s="68" t="str">
        <f>CONCATENATE('List of Employees'!$C383," ",'List of Employees'!$D383, " ",LEFT('List of Employees'!$E383,1),IF(ISBLANK('List of Employees'!$E383)," ","."))</f>
        <v>JAVIER CRISTY U.</v>
      </c>
      <c r="C383" s="68" t="s">
        <v>192</v>
      </c>
      <c r="D383" s="68" t="s">
        <v>2409</v>
      </c>
      <c r="E383" s="68" t="s">
        <v>1316</v>
      </c>
      <c r="F383" s="68" t="s">
        <v>2410</v>
      </c>
      <c r="G383" s="68" t="s">
        <v>1286</v>
      </c>
      <c r="H383" s="68" t="s">
        <v>2267</v>
      </c>
      <c r="I383" s="69" t="b">
        <f>COUNTIF('List of Employees'!$B$4:$B$767,'List of Employees'!$B383)&gt;1</f>
        <v>0</v>
      </c>
    </row>
    <row r="384" spans="1:9" ht="30" hidden="1" customHeight="1" x14ac:dyDescent="0.3">
      <c r="A384" s="67" t="e">
        <f>IF(ISBLANK('List of Employees'!$B384),"",A383+1)</f>
        <v>#REF!</v>
      </c>
      <c r="B384" s="68" t="str">
        <f>CONCATENATE('List of Employees'!$C384," ",'List of Employees'!$D384, " ",LEFT('List of Employees'!$E384,1),IF(ISBLANK('List of Employees'!$E384)," ","."))</f>
        <v>JAVIER ELISEO B.</v>
      </c>
      <c r="C384" s="68" t="s">
        <v>192</v>
      </c>
      <c r="D384" s="68" t="s">
        <v>712</v>
      </c>
      <c r="E384" s="68" t="s">
        <v>145</v>
      </c>
      <c r="F384" s="68" t="s">
        <v>713</v>
      </c>
      <c r="G384" s="68" t="s">
        <v>2397</v>
      </c>
      <c r="H384" s="68" t="s">
        <v>536</v>
      </c>
      <c r="I384" s="69" t="b">
        <f>COUNTIF('List of Employees'!$B$4:$B$767,'List of Employees'!$B384)&gt;1</f>
        <v>0</v>
      </c>
    </row>
    <row r="385" spans="1:9" ht="30" hidden="1" customHeight="1" x14ac:dyDescent="0.3">
      <c r="A385" s="67" t="e">
        <f>IF(ISBLANK('List of Employees'!$B385),"",A384+1)</f>
        <v>#REF!</v>
      </c>
      <c r="B385" s="68" t="str">
        <f>CONCATENATE('List of Employees'!$C385," ",'List of Employees'!$D385, " ",LEFT('List of Employees'!$E385,1),IF(ISBLANK('List of Employees'!$E385)," ","."))</f>
        <v>JAVIER EMMA R.</v>
      </c>
      <c r="C385" s="68" t="s">
        <v>192</v>
      </c>
      <c r="D385" s="68" t="s">
        <v>483</v>
      </c>
      <c r="E385" s="68" t="s">
        <v>329</v>
      </c>
      <c r="F385" s="68" t="s">
        <v>108</v>
      </c>
      <c r="G385" s="68" t="s">
        <v>2397</v>
      </c>
      <c r="H385" s="68" t="s">
        <v>97</v>
      </c>
      <c r="I385" s="69" t="b">
        <f>COUNTIF('List of Employees'!$B$4:$B$767,'List of Employees'!$B385)&gt;1</f>
        <v>0</v>
      </c>
    </row>
    <row r="386" spans="1:9" ht="30" hidden="1" customHeight="1" x14ac:dyDescent="0.3">
      <c r="A386" s="67" t="e">
        <f>IF(ISBLANK('List of Employees'!$B386),"",A385+1)</f>
        <v>#REF!</v>
      </c>
      <c r="B386" s="68" t="str">
        <f>CONCATENATE('List of Employees'!$C386," ",'List of Employees'!$D386, " ",LEFT('List of Employees'!$E386,1),IF(ISBLANK('List of Employees'!$E386)," ","."))</f>
        <v xml:space="preserve">JAVIER HILARIO  </v>
      </c>
      <c r="C386" s="68" t="s">
        <v>192</v>
      </c>
      <c r="D386" s="68" t="s">
        <v>278</v>
      </c>
      <c r="E386" s="68"/>
      <c r="F386" s="68" t="s">
        <v>877</v>
      </c>
      <c r="G386" s="68" t="s">
        <v>2397</v>
      </c>
      <c r="H386" s="68" t="s">
        <v>198</v>
      </c>
      <c r="I386" s="69" t="b">
        <f>COUNTIF('List of Employees'!$B$4:$B$767,'List of Employees'!$B386)&gt;1</f>
        <v>0</v>
      </c>
    </row>
    <row r="387" spans="1:9" ht="30" hidden="1" customHeight="1" x14ac:dyDescent="0.3">
      <c r="A387" s="67" t="e">
        <f>IF(ISBLANK('List of Employees'!$B387),"",A386+1)</f>
        <v>#REF!</v>
      </c>
      <c r="B387" s="68" t="str">
        <f>CONCATENATE('List of Employees'!$C387," ",'List of Employees'!$D387, " ",LEFT('List of Employees'!$E387,1),IF(ISBLANK('List of Employees'!$E387)," ","."))</f>
        <v>JAVIER MARIANNE V.</v>
      </c>
      <c r="C387" s="68" t="s">
        <v>192</v>
      </c>
      <c r="D387" s="68" t="s">
        <v>2434</v>
      </c>
      <c r="E387" s="68" t="s">
        <v>2435</v>
      </c>
      <c r="F387" s="68" t="s">
        <v>2436</v>
      </c>
      <c r="G387" s="68" t="s">
        <v>1693</v>
      </c>
      <c r="H387" s="68" t="s">
        <v>2437</v>
      </c>
      <c r="I387" s="69" t="b">
        <f>COUNTIF('List of Employees'!$B$4:$B$767,'List of Employees'!$B387)&gt;1</f>
        <v>0</v>
      </c>
    </row>
    <row r="388" spans="1:9" ht="30" hidden="1" customHeight="1" x14ac:dyDescent="0.3">
      <c r="A388" s="67" t="e">
        <f>IF(ISBLANK('List of Employees'!$B388),"",A387+1)</f>
        <v>#REF!</v>
      </c>
      <c r="B388" s="68" t="str">
        <f>CONCATENATE('List of Employees'!$C388," ",'List of Employees'!$D388, " ",LEFT('List of Employees'!$E388,1),IF(ISBLANK('List of Employees'!$E388)," ","."))</f>
        <v>JAVIER MYLENE M.</v>
      </c>
      <c r="C388" s="68" t="s">
        <v>192</v>
      </c>
      <c r="D388" s="68" t="s">
        <v>904</v>
      </c>
      <c r="E388" s="68" t="s">
        <v>905</v>
      </c>
      <c r="F388" s="68" t="s">
        <v>108</v>
      </c>
      <c r="G388" s="68" t="s">
        <v>2397</v>
      </c>
      <c r="H388" s="68" t="s">
        <v>141</v>
      </c>
      <c r="I388" s="69" t="b">
        <f>COUNTIF('List of Employees'!$B$4:$B$767,'List of Employees'!$B388)&gt;1</f>
        <v>0</v>
      </c>
    </row>
    <row r="389" spans="1:9" ht="30" hidden="1" customHeight="1" x14ac:dyDescent="0.3">
      <c r="A389" s="67" t="e">
        <f>IF(ISBLANK('List of Employees'!$B389),"",A388+1)</f>
        <v>#REF!</v>
      </c>
      <c r="B389" s="68" t="str">
        <f>CONCATENATE('List of Employees'!$C389," ",'List of Employees'!$D389, " ",LEFT('List of Employees'!$E389,1),IF(ISBLANK('List of Employees'!$E389)," ","."))</f>
        <v>JAVIER NOEL D.</v>
      </c>
      <c r="C389" s="68" t="s">
        <v>192</v>
      </c>
      <c r="D389" s="68" t="s">
        <v>2125</v>
      </c>
      <c r="E389" s="68" t="s">
        <v>996</v>
      </c>
      <c r="F389" s="68" t="s">
        <v>2362</v>
      </c>
      <c r="G389" s="68" t="s">
        <v>2397</v>
      </c>
      <c r="H389" s="68" t="s">
        <v>198</v>
      </c>
      <c r="I389" s="69" t="b">
        <f>COUNTIF('List of Employees'!$B$4:$B$767,'List of Employees'!$B389)&gt;1</f>
        <v>0</v>
      </c>
    </row>
    <row r="390" spans="1:9" ht="30" hidden="1" customHeight="1" x14ac:dyDescent="0.3">
      <c r="A390" s="67" t="e">
        <f>IF(ISBLANK('List of Employees'!$B390),"",A389+1)</f>
        <v>#REF!</v>
      </c>
      <c r="B390" s="68" t="str">
        <f>CONCATENATE('List of Employees'!$C390," ",'List of Employees'!$D390, " ",LEFT('List of Employees'!$E390,1),IF(ISBLANK('List of Employees'!$E390)," ","."))</f>
        <v>JAVIER OLIVER T.</v>
      </c>
      <c r="C390" s="68" t="s">
        <v>192</v>
      </c>
      <c r="D390" s="68" t="s">
        <v>1417</v>
      </c>
      <c r="E390" s="68" t="s">
        <v>2210</v>
      </c>
      <c r="F390" s="68" t="s">
        <v>120</v>
      </c>
      <c r="G390" s="68" t="s">
        <v>2397</v>
      </c>
      <c r="H390" s="68" t="s">
        <v>462</v>
      </c>
      <c r="I390" s="69" t="b">
        <f>COUNTIF('List of Employees'!$B$4:$B$767,'List of Employees'!$B390)&gt;1</f>
        <v>0</v>
      </c>
    </row>
    <row r="391" spans="1:9" ht="30" hidden="1" customHeight="1" x14ac:dyDescent="0.3">
      <c r="A391" s="67" t="e">
        <f>IF(ISBLANK('List of Employees'!$B391),"",A390+1)</f>
        <v>#REF!</v>
      </c>
      <c r="B391" s="68" t="str">
        <f>CONCATENATE('List of Employees'!$C391," ",'List of Employees'!$D391, " ",LEFT('List of Employees'!$E391,1),IF(ISBLANK('List of Employees'!$E391)," ","."))</f>
        <v>JIMENO CHARITY D.</v>
      </c>
      <c r="C391" s="68" t="s">
        <v>1968</v>
      </c>
      <c r="D391" s="68" t="s">
        <v>2451</v>
      </c>
      <c r="E391" s="68" t="s">
        <v>336</v>
      </c>
      <c r="F391" s="68" t="s">
        <v>1286</v>
      </c>
      <c r="G391" s="68" t="s">
        <v>1286</v>
      </c>
      <c r="H391" s="68" t="s">
        <v>2452</v>
      </c>
      <c r="I391" s="69" t="b">
        <f>COUNTIF('List of Employees'!$B$4:$B$767,'List of Employees'!$B391)&gt;1</f>
        <v>0</v>
      </c>
    </row>
    <row r="392" spans="1:9" ht="30" hidden="1" customHeight="1" x14ac:dyDescent="0.3">
      <c r="A392" s="67" t="e">
        <f>IF(ISBLANK('List of Employees'!$B392),"",A391+1)</f>
        <v>#REF!</v>
      </c>
      <c r="B392" s="68" t="str">
        <f>CONCATENATE('List of Employees'!$C392," ",'List of Employees'!$D392, " ",LEFT('List of Employees'!$E392,1),IF(ISBLANK('List of Employees'!$E392)," ","."))</f>
        <v>JIMENO EDWARD J.</v>
      </c>
      <c r="C392" s="68" t="s">
        <v>1968</v>
      </c>
      <c r="D392" s="68" t="s">
        <v>1668</v>
      </c>
      <c r="E392" s="68" t="s">
        <v>139</v>
      </c>
      <c r="F392" s="68" t="s">
        <v>966</v>
      </c>
      <c r="G392" s="68" t="s">
        <v>2397</v>
      </c>
      <c r="H392" s="68" t="s">
        <v>2052</v>
      </c>
      <c r="I392" s="69" t="b">
        <f>COUNTIF('List of Employees'!$B$4:$B$767,'List of Employees'!$B392)&gt;1</f>
        <v>0</v>
      </c>
    </row>
    <row r="393" spans="1:9" ht="30" hidden="1" customHeight="1" x14ac:dyDescent="0.3">
      <c r="A393" s="67" t="e">
        <f>IF(ISBLANK('List of Employees'!$B393),"",A392+1)</f>
        <v>#REF!</v>
      </c>
      <c r="B393" s="68" t="str">
        <f>CONCATENATE('List of Employees'!$C393," ",'List of Employees'!$D393, " ",LEFT('List of Employees'!$E393,1),IF(ISBLANK('List of Employees'!$E393)," ","."))</f>
        <v>JORGE CAROLINA M.</v>
      </c>
      <c r="C393" s="68" t="s">
        <v>755</v>
      </c>
      <c r="D393" s="68" t="s">
        <v>541</v>
      </c>
      <c r="E393" s="68" t="s">
        <v>143</v>
      </c>
      <c r="F393" s="68" t="s">
        <v>170</v>
      </c>
      <c r="G393" s="68" t="s">
        <v>2397</v>
      </c>
      <c r="H393" s="68" t="s">
        <v>103</v>
      </c>
      <c r="I393" s="69" t="b">
        <f>COUNTIF('List of Employees'!$B$4:$B$767,'List of Employees'!$B393)&gt;1</f>
        <v>0</v>
      </c>
    </row>
    <row r="394" spans="1:9" ht="30" hidden="1" customHeight="1" x14ac:dyDescent="0.3">
      <c r="A394" s="67" t="e">
        <f>IF(ISBLANK('List of Employees'!$B394),"",A393+1)</f>
        <v>#REF!</v>
      </c>
      <c r="B394" s="68" t="str">
        <f>CONCATENATE('List of Employees'!$C394," ",'List of Employees'!$D394, " ",LEFT('List of Employees'!$E394,1),IF(ISBLANK('List of Employees'!$E394)," ","."))</f>
        <v>JUMARANG AIME A.</v>
      </c>
      <c r="C394" s="68" t="s">
        <v>849</v>
      </c>
      <c r="D394" s="68" t="s">
        <v>888</v>
      </c>
      <c r="E394" s="68" t="s">
        <v>909</v>
      </c>
      <c r="F394" s="68" t="s">
        <v>889</v>
      </c>
      <c r="G394" s="68" t="s">
        <v>2397</v>
      </c>
      <c r="H394" s="68" t="s">
        <v>97</v>
      </c>
      <c r="I394" s="69" t="b">
        <f>COUNTIF('List of Employees'!$B$4:$B$767,'List of Employees'!$B394)&gt;1</f>
        <v>0</v>
      </c>
    </row>
    <row r="395" spans="1:9" ht="30" hidden="1" customHeight="1" x14ac:dyDescent="0.3">
      <c r="A395" s="67" t="e">
        <f>IF(ISBLANK('List of Employees'!$B395),"",A394+1)</f>
        <v>#REF!</v>
      </c>
      <c r="B395" s="68" t="str">
        <f>CONCATENATE('List of Employees'!$C395," ",'List of Employees'!$D395, " ",LEFT('List of Employees'!$E395,1),IF(ISBLANK('List of Employees'!$E395)," ","."))</f>
        <v>JUNILLER ALTHEA JANINE A.</v>
      </c>
      <c r="C395" s="68" t="s">
        <v>2087</v>
      </c>
      <c r="D395" s="68" t="s">
        <v>2088</v>
      </c>
      <c r="E395" s="68" t="s">
        <v>88</v>
      </c>
      <c r="F395" s="68" t="s">
        <v>1286</v>
      </c>
      <c r="G395" s="68" t="s">
        <v>1286</v>
      </c>
      <c r="H395" s="68" t="s">
        <v>152</v>
      </c>
      <c r="I395" s="69" t="b">
        <f>COUNTIF('List of Employees'!$B$4:$B$767,'List of Employees'!$B395)&gt;1</f>
        <v>0</v>
      </c>
    </row>
    <row r="396" spans="1:9" ht="30" hidden="1" customHeight="1" x14ac:dyDescent="0.3">
      <c r="A396" s="67" t="e">
        <f>IF(ISBLANK('List of Employees'!$B396),"",A395+1)</f>
        <v>#REF!</v>
      </c>
      <c r="B396" s="68" t="str">
        <f>CONCATENATE('List of Employees'!$C396," ",'List of Employees'!$D396, " ",LEFT('List of Employees'!$E396,1),IF(ISBLANK('List of Employees'!$E396)," ","."))</f>
        <v>LABANANCIA TEDDY BOY N.</v>
      </c>
      <c r="C396" s="68" t="s">
        <v>1528</v>
      </c>
      <c r="D396" s="68" t="s">
        <v>1529</v>
      </c>
      <c r="E396" s="68" t="s">
        <v>1530</v>
      </c>
      <c r="F396" s="68" t="s">
        <v>1286</v>
      </c>
      <c r="G396" s="68" t="s">
        <v>1286</v>
      </c>
      <c r="H396" s="68" t="s">
        <v>1708</v>
      </c>
      <c r="I396" s="69" t="b">
        <f>COUNTIF('List of Employees'!$B$4:$B$767,'List of Employees'!$B396)&gt;1</f>
        <v>0</v>
      </c>
    </row>
    <row r="397" spans="1:9" ht="30" hidden="1" customHeight="1" x14ac:dyDescent="0.3">
      <c r="A397" s="67" t="e">
        <f>IF(ISBLANK('List of Employees'!$B397),"",A396+1)</f>
        <v>#REF!</v>
      </c>
      <c r="B397" s="68" t="str">
        <f>CONCATENATE('List of Employees'!$C397," ",'List of Employees'!$D397, " ",LEFT('List of Employees'!$E397,1),IF(ISBLANK('List of Employees'!$E397)," ","."))</f>
        <v>LABARDA GEMEL N.</v>
      </c>
      <c r="C397" s="68" t="s">
        <v>543</v>
      </c>
      <c r="D397" s="68" t="s">
        <v>2460</v>
      </c>
      <c r="E397" s="68" t="s">
        <v>2461</v>
      </c>
      <c r="F397" s="68" t="s">
        <v>1286</v>
      </c>
      <c r="G397" s="68" t="s">
        <v>1286</v>
      </c>
      <c r="H397" s="68" t="s">
        <v>2462</v>
      </c>
      <c r="I397" s="69" t="b">
        <f>COUNTIF('List of Employees'!$B$4:$B$767,'List of Employees'!$B397)&gt;1</f>
        <v>0</v>
      </c>
    </row>
    <row r="398" spans="1:9" ht="30" hidden="1" customHeight="1" x14ac:dyDescent="0.3">
      <c r="A398" s="67" t="e">
        <f>IF(ISBLANK('List of Employees'!$B398),"",A397+1)</f>
        <v>#REF!</v>
      </c>
      <c r="B398" s="68" t="str">
        <f>CONCATENATE('List of Employees'!$C398," ",'List of Employees'!$D398, " ",LEFT('List of Employees'!$E398,1),IF(ISBLANK('List of Employees'!$E398)," ","."))</f>
        <v>LABARDA GINA L.</v>
      </c>
      <c r="C398" s="68" t="s">
        <v>543</v>
      </c>
      <c r="D398" s="68" t="s">
        <v>544</v>
      </c>
      <c r="E398" s="68" t="s">
        <v>233</v>
      </c>
      <c r="F398" s="68" t="s">
        <v>197</v>
      </c>
      <c r="G398" s="68" t="s">
        <v>2397</v>
      </c>
      <c r="H398" s="68" t="s">
        <v>198</v>
      </c>
      <c r="I398" s="69" t="b">
        <f>COUNTIF('List of Employees'!$B$4:$B$767,'List of Employees'!$B398)&gt;1</f>
        <v>0</v>
      </c>
    </row>
    <row r="399" spans="1:9" ht="30" hidden="1" customHeight="1" x14ac:dyDescent="0.3">
      <c r="A399" s="67" t="e">
        <f>IF(ISBLANK('List of Employees'!$B399),"",A398+1)</f>
        <v>#REF!</v>
      </c>
      <c r="B399" s="68" t="str">
        <f>CONCATENATE('List of Employees'!$C399," ",'List of Employees'!$D399, " ",LEFT('List of Employees'!$E399,1),IF(ISBLANK('List of Employees'!$E399)," ","."))</f>
        <v>LACIBAL RYAN G.</v>
      </c>
      <c r="C399" s="68" t="s">
        <v>2120</v>
      </c>
      <c r="D399" s="68" t="s">
        <v>2121</v>
      </c>
      <c r="E399" s="68" t="s">
        <v>166</v>
      </c>
      <c r="F399" s="68" t="s">
        <v>1286</v>
      </c>
      <c r="G399" s="68" t="s">
        <v>1286</v>
      </c>
      <c r="H399" s="68" t="s">
        <v>1062</v>
      </c>
      <c r="I399" s="69" t="b">
        <f>COUNTIF('List of Employees'!$B$4:$B$767,'List of Employees'!$B399)&gt;1</f>
        <v>0</v>
      </c>
    </row>
    <row r="400" spans="1:9" ht="30" hidden="1" customHeight="1" x14ac:dyDescent="0.3">
      <c r="A400" s="67" t="e">
        <f>IF(ISBLANK('List of Employees'!$B400),"",A399+1)</f>
        <v>#REF!</v>
      </c>
      <c r="B400" s="68" t="str">
        <f>CONCATENATE('List of Employees'!$C400," ",'List of Employees'!$D400, " ",LEFT('List of Employees'!$E400,1),IF(ISBLANK('List of Employees'!$E400)," ","."))</f>
        <v xml:space="preserve">LAGREO ELVER  </v>
      </c>
      <c r="C400" s="68" t="s">
        <v>2161</v>
      </c>
      <c r="D400" s="68" t="s">
        <v>2162</v>
      </c>
      <c r="E400" s="68"/>
      <c r="F400" s="68" t="s">
        <v>971</v>
      </c>
      <c r="G400" s="68" t="s">
        <v>2397</v>
      </c>
      <c r="H400" s="68" t="s">
        <v>971</v>
      </c>
      <c r="I400" s="69" t="b">
        <f>COUNTIF('List of Employees'!$B$4:$B$767,'List of Employees'!$B400)&gt;1</f>
        <v>0</v>
      </c>
    </row>
    <row r="401" spans="1:9" ht="30" hidden="1" customHeight="1" x14ac:dyDescent="0.3">
      <c r="A401" s="67" t="e">
        <f>IF(ISBLANK('List of Employees'!$B401),"",A400+1)</f>
        <v>#REF!</v>
      </c>
      <c r="B401" s="68" t="str">
        <f>CONCATENATE('List of Employees'!$C401," ",'List of Employees'!$D401, " ",LEFT('List of Employees'!$E401,1),IF(ISBLANK('List of Employees'!$E401)," ","."))</f>
        <v>LAGUARDIA JOSELITO R.</v>
      </c>
      <c r="C401" s="68" t="s">
        <v>636</v>
      </c>
      <c r="D401" s="68" t="s">
        <v>637</v>
      </c>
      <c r="E401" s="68" t="s">
        <v>329</v>
      </c>
      <c r="F401" s="68" t="s">
        <v>638</v>
      </c>
      <c r="G401" s="68" t="s">
        <v>2397</v>
      </c>
      <c r="H401" s="68" t="s">
        <v>639</v>
      </c>
      <c r="I401" s="69" t="b">
        <f>COUNTIF('List of Employees'!$B$4:$B$767,'List of Employees'!$B401)&gt;1</f>
        <v>0</v>
      </c>
    </row>
    <row r="402" spans="1:9" ht="30" hidden="1" customHeight="1" x14ac:dyDescent="0.3">
      <c r="A402" s="67" t="e">
        <f>IF(ISBLANK('List of Employees'!$B402),"",A401+1)</f>
        <v>#REF!</v>
      </c>
      <c r="B402" s="68" t="str">
        <f>CONCATENATE('List of Employees'!$C402," ",'List of Employees'!$D402, " ",LEFT('List of Employees'!$E402,1),IF(ISBLANK('List of Employees'!$E402)," ","."))</f>
        <v>LANDICHO CHARLENE R.</v>
      </c>
      <c r="C402" s="68" t="s">
        <v>1531</v>
      </c>
      <c r="D402" s="68" t="s">
        <v>1532</v>
      </c>
      <c r="E402" s="68" t="s">
        <v>1533</v>
      </c>
      <c r="F402" s="68" t="s">
        <v>1286</v>
      </c>
      <c r="G402" s="68" t="s">
        <v>1286</v>
      </c>
      <c r="H402" s="68" t="s">
        <v>208</v>
      </c>
      <c r="I402" s="69" t="b">
        <f>COUNTIF('List of Employees'!$B$4:$B$767,'List of Employees'!$B402)&gt;1</f>
        <v>0</v>
      </c>
    </row>
    <row r="403" spans="1:9" ht="30" hidden="1" customHeight="1" x14ac:dyDescent="0.3">
      <c r="A403" s="67" t="e">
        <f>IF(ISBLANK('List of Employees'!$B403),"",A402+1)</f>
        <v>#REF!</v>
      </c>
      <c r="B403" s="68" t="str">
        <f>CONCATENATE('List of Employees'!$C403," ",'List of Employees'!$D403, " ",LEFT('List of Employees'!$E403,1),IF(ISBLANK('List of Employees'!$E403)," ","."))</f>
        <v>LANDICHO ELEANOR S.</v>
      </c>
      <c r="C403" s="68" t="s">
        <v>1531</v>
      </c>
      <c r="D403" s="68" t="s">
        <v>2068</v>
      </c>
      <c r="E403" s="68" t="s">
        <v>2069</v>
      </c>
      <c r="F403" s="68" t="s">
        <v>2066</v>
      </c>
      <c r="G403" s="68" t="s">
        <v>2397</v>
      </c>
      <c r="H403" s="68" t="s">
        <v>2031</v>
      </c>
      <c r="I403" s="69" t="b">
        <f>COUNTIF('List of Employees'!$B$4:$B$767,'List of Employees'!$B403)&gt;1</f>
        <v>0</v>
      </c>
    </row>
    <row r="404" spans="1:9" ht="30" hidden="1" customHeight="1" x14ac:dyDescent="0.3">
      <c r="A404" s="67" t="e">
        <f>IF(ISBLANK('List of Employees'!$B404),"",A403+1)</f>
        <v>#REF!</v>
      </c>
      <c r="B404" s="68" t="str">
        <f>CONCATENATE('List of Employees'!$C404," ",'List of Employees'!$D404, " ",LEFT('List of Employees'!$E404,1),IF(ISBLANK('List of Employees'!$E404)," ","."))</f>
        <v>LANDICHO ROSALINA B.</v>
      </c>
      <c r="C404" s="68" t="s">
        <v>1531</v>
      </c>
      <c r="D404" s="68" t="s">
        <v>1534</v>
      </c>
      <c r="E404" s="68" t="s">
        <v>186</v>
      </c>
      <c r="F404" s="68" t="s">
        <v>1286</v>
      </c>
      <c r="G404" s="68" t="s">
        <v>1286</v>
      </c>
      <c r="H404" s="68" t="s">
        <v>1696</v>
      </c>
      <c r="I404" s="69" t="b">
        <f>COUNTIF('List of Employees'!$B$4:$B$767,'List of Employees'!$B404)&gt;1</f>
        <v>0</v>
      </c>
    </row>
    <row r="405" spans="1:9" ht="30" hidden="1" customHeight="1" x14ac:dyDescent="0.3">
      <c r="A405" s="67" t="e">
        <f>IF(ISBLANK('List of Employees'!$B405),"",A404+1)</f>
        <v>#REF!</v>
      </c>
      <c r="B405" s="68" t="str">
        <f>CONCATENATE('List of Employees'!$C405," ",'List of Employees'!$D405, " ",LEFT('List of Employees'!$E405,1),IF(ISBLANK('List of Employees'!$E405)," ","."))</f>
        <v>LANTING AILEEN D.</v>
      </c>
      <c r="C405" s="68" t="s">
        <v>117</v>
      </c>
      <c r="D405" s="68" t="s">
        <v>118</v>
      </c>
      <c r="E405" s="68" t="s">
        <v>119</v>
      </c>
      <c r="F405" s="68" t="s">
        <v>120</v>
      </c>
      <c r="G405" s="68" t="s">
        <v>2397</v>
      </c>
      <c r="H405" s="68" t="s">
        <v>115</v>
      </c>
      <c r="I405" s="69" t="b">
        <f>COUNTIF('List of Employees'!$B$4:$B$767,'List of Employees'!$B405)&gt;1</f>
        <v>0</v>
      </c>
    </row>
    <row r="406" spans="1:9" ht="30" hidden="1" customHeight="1" x14ac:dyDescent="0.3">
      <c r="A406" s="67" t="e">
        <f>IF(ISBLANK('List of Employees'!$B406),"",A405+1)</f>
        <v>#REF!</v>
      </c>
      <c r="B406" s="68" t="str">
        <f>CONCATENATE('List of Employees'!$C406," ",'List of Employees'!$D406, " ",LEFT('List of Employees'!$E406,1),IF(ISBLANK('List of Employees'!$E406)," ","."))</f>
        <v>LARIOSA ALBERT R.</v>
      </c>
      <c r="C406" s="68" t="s">
        <v>1535</v>
      </c>
      <c r="D406" s="68" t="s">
        <v>1536</v>
      </c>
      <c r="E406" s="68" t="s">
        <v>556</v>
      </c>
      <c r="F406" s="68" t="s">
        <v>1286</v>
      </c>
      <c r="G406" s="68" t="s">
        <v>1286</v>
      </c>
      <c r="H406" s="68" t="s">
        <v>208</v>
      </c>
      <c r="I406" s="69" t="b">
        <f>COUNTIF('List of Employees'!$B$4:$B$767,'List of Employees'!$B406)&gt;1</f>
        <v>0</v>
      </c>
    </row>
    <row r="407" spans="1:9" ht="30" hidden="1" customHeight="1" x14ac:dyDescent="0.3">
      <c r="A407" s="67" t="e">
        <f>IF(ISBLANK('List of Employees'!$B407),"",A406+1)</f>
        <v>#REF!</v>
      </c>
      <c r="B407" s="68" t="str">
        <f>CONCATENATE('List of Employees'!$C407," ",'List of Employees'!$D407, " ",LEFT('List of Employees'!$E407,1),IF(ISBLANK('List of Employees'!$E407)," ","."))</f>
        <v>LAROZA KIM VINCENT L.</v>
      </c>
      <c r="C407" s="68" t="s">
        <v>912</v>
      </c>
      <c r="D407" s="68" t="s">
        <v>913</v>
      </c>
      <c r="E407" s="68" t="s">
        <v>226</v>
      </c>
      <c r="F407" s="68" t="s">
        <v>96</v>
      </c>
      <c r="G407" s="68" t="s">
        <v>2397</v>
      </c>
      <c r="H407" s="68" t="s">
        <v>97</v>
      </c>
      <c r="I407" s="69" t="b">
        <f>COUNTIF('List of Employees'!$B$4:$B$767,'List of Employees'!$B407)&gt;1</f>
        <v>0</v>
      </c>
    </row>
    <row r="408" spans="1:9" ht="30" hidden="1" customHeight="1" x14ac:dyDescent="0.3">
      <c r="A408" s="67" t="e">
        <f>IF(ISBLANK('List of Employees'!$B408),"",A407+1)</f>
        <v>#REF!</v>
      </c>
      <c r="B408" s="68" t="str">
        <f>CONCATENATE('List of Employees'!$C408," ",'List of Employees'!$D408, " ",LEFT('List of Employees'!$E408,1),IF(ISBLANK('List of Employees'!$E408)," ","."))</f>
        <v>LAVINA FLORINDA E.</v>
      </c>
      <c r="C408" s="68" t="s">
        <v>2098</v>
      </c>
      <c r="D408" s="68" t="s">
        <v>2099</v>
      </c>
      <c r="E408" s="68" t="s">
        <v>377</v>
      </c>
      <c r="F408" s="68" t="s">
        <v>1286</v>
      </c>
      <c r="G408" s="68" t="s">
        <v>1286</v>
      </c>
      <c r="H408" s="68" t="s">
        <v>198</v>
      </c>
      <c r="I408" s="69" t="b">
        <f>COUNTIF('List of Employees'!$B$4:$B$767,'List of Employees'!$B408)&gt;1</f>
        <v>0</v>
      </c>
    </row>
    <row r="409" spans="1:9" ht="30" hidden="1" customHeight="1" x14ac:dyDescent="0.3">
      <c r="A409" s="67" t="e">
        <f>IF(ISBLANK('List of Employees'!$B409),"",A408+1)</f>
        <v>#REF!</v>
      </c>
      <c r="B409" s="68" t="str">
        <f>CONCATENATE('List of Employees'!$C409," ",'List of Employees'!$D409, " ",LEFT('List of Employees'!$E409,1),IF(ISBLANK('List of Employees'!$E409)," ","."))</f>
        <v>LEGASPI DOLORES B.</v>
      </c>
      <c r="C409" s="68" t="s">
        <v>805</v>
      </c>
      <c r="D409" s="68" t="s">
        <v>218</v>
      </c>
      <c r="E409" s="68" t="s">
        <v>145</v>
      </c>
      <c r="F409" s="68" t="s">
        <v>162</v>
      </c>
      <c r="G409" s="68" t="s">
        <v>2397</v>
      </c>
      <c r="H409" s="68" t="s">
        <v>135</v>
      </c>
      <c r="I409" s="69" t="b">
        <f>COUNTIF('List of Employees'!$B$4:$B$767,'List of Employees'!$B409)&gt;1</f>
        <v>0</v>
      </c>
    </row>
    <row r="410" spans="1:9" ht="30" hidden="1" customHeight="1" x14ac:dyDescent="0.3">
      <c r="A410" s="67" t="e">
        <f>IF(ISBLANK('List of Employees'!$B410),"",A409+1)</f>
        <v>#REF!</v>
      </c>
      <c r="B410" s="68" t="str">
        <f>CONCATENATE('List of Employees'!$C410," ",'List of Employees'!$D410, " ",LEFT('List of Employees'!$E410,1),IF(ISBLANK('List of Employees'!$E410)," ","."))</f>
        <v>LEPARDO ROWENA R.</v>
      </c>
      <c r="C410" s="68" t="s">
        <v>624</v>
      </c>
      <c r="D410" s="68" t="s">
        <v>625</v>
      </c>
      <c r="E410" s="68" t="s">
        <v>798</v>
      </c>
      <c r="F410" s="68" t="s">
        <v>626</v>
      </c>
      <c r="G410" s="68" t="s">
        <v>2397</v>
      </c>
      <c r="H410" s="68" t="s">
        <v>365</v>
      </c>
      <c r="I410" s="69" t="b">
        <f>COUNTIF('List of Employees'!$B$4:$B$767,'List of Employees'!$B410)&gt;1</f>
        <v>0</v>
      </c>
    </row>
    <row r="411" spans="1:9" ht="30" hidden="1" customHeight="1" x14ac:dyDescent="0.3">
      <c r="A411" s="67" t="e">
        <f>IF(ISBLANK('List of Employees'!$B411),"",A410+1)</f>
        <v>#REF!</v>
      </c>
      <c r="B411" s="68" t="str">
        <f>CONCATENATE('List of Employees'!$C411," ",'List of Employees'!$D411, " ",LEFT('List of Employees'!$E411,1),IF(ISBLANK('List of Employees'!$E411)," ","."))</f>
        <v>LERIO ROSEMARIE V.</v>
      </c>
      <c r="C411" s="68" t="s">
        <v>1085</v>
      </c>
      <c r="D411" s="68" t="s">
        <v>1086</v>
      </c>
      <c r="E411" s="68" t="s">
        <v>720</v>
      </c>
      <c r="F411" s="68" t="s">
        <v>1087</v>
      </c>
      <c r="G411" s="68" t="s">
        <v>2397</v>
      </c>
      <c r="H411" s="68" t="s">
        <v>438</v>
      </c>
      <c r="I411" s="69" t="b">
        <f>COUNTIF('List of Employees'!$B$4:$B$767,'List of Employees'!$B411)&gt;1</f>
        <v>0</v>
      </c>
    </row>
    <row r="412" spans="1:9" ht="30" hidden="1" customHeight="1" x14ac:dyDescent="0.3">
      <c r="A412" s="67" t="e">
        <f>IF(ISBLANK('List of Employees'!$B412),"",A411+1)</f>
        <v>#REF!</v>
      </c>
      <c r="B412" s="68" t="str">
        <f>CONCATENATE('List of Employees'!$C412," ",'List of Employees'!$D412, " ",LEFT('List of Employees'!$E412,1),IF(ISBLANK('List of Employees'!$E412)," ","."))</f>
        <v>LIMBOC FLORDELIZA J.</v>
      </c>
      <c r="C412" s="68" t="s">
        <v>351</v>
      </c>
      <c r="D412" s="68" t="s">
        <v>352</v>
      </c>
      <c r="E412" s="68" t="s">
        <v>849</v>
      </c>
      <c r="F412" s="68" t="s">
        <v>353</v>
      </c>
      <c r="G412" s="68" t="s">
        <v>2397</v>
      </c>
      <c r="H412" s="68" t="s">
        <v>536</v>
      </c>
      <c r="I412" s="69" t="b">
        <f>COUNTIF('List of Employees'!$B$4:$B$767,'List of Employees'!$B412)&gt;1</f>
        <v>0</v>
      </c>
    </row>
    <row r="413" spans="1:9" ht="30" hidden="1" customHeight="1" x14ac:dyDescent="0.3">
      <c r="A413" s="67" t="e">
        <f>IF(ISBLANK('List of Employees'!$B413),"",A412+1)</f>
        <v>#REF!</v>
      </c>
      <c r="B413" s="68" t="str">
        <f>CONCATENATE('List of Employees'!$C413," ",'List of Employees'!$D413, " ",LEFT('List of Employees'!$E413,1),IF(ISBLANK('List of Employees'!$E413)," ","."))</f>
        <v>LLORENTE MARIA THERESA O.</v>
      </c>
      <c r="C413" s="68" t="s">
        <v>2472</v>
      </c>
      <c r="D413" s="68" t="s">
        <v>2473</v>
      </c>
      <c r="E413" s="68" t="s">
        <v>835</v>
      </c>
      <c r="F413" s="68" t="s">
        <v>2474</v>
      </c>
      <c r="G413" s="68" t="s">
        <v>2335</v>
      </c>
      <c r="H413" s="68" t="s">
        <v>1285</v>
      </c>
      <c r="I413" s="69" t="b">
        <f>COUNTIF('List of Employees'!$B$4:$B$767,'List of Employees'!$B413)&gt;1</f>
        <v>0</v>
      </c>
    </row>
    <row r="414" spans="1:9" ht="30" hidden="1" customHeight="1" x14ac:dyDescent="0.3">
      <c r="A414" s="67" t="e">
        <f>IF(ISBLANK('List of Employees'!$B414),"",A413+1)</f>
        <v>#REF!</v>
      </c>
      <c r="B414" s="68" t="str">
        <f>CONCATENATE('List of Employees'!$C414," ",'List of Employees'!$D414, " ",LEFT('List of Employees'!$E414,1),IF(ISBLANK('List of Employees'!$E414)," ","."))</f>
        <v>LLRENA JANEEN V.</v>
      </c>
      <c r="C414" s="68" t="s">
        <v>2224</v>
      </c>
      <c r="D414" s="68" t="s">
        <v>2225</v>
      </c>
      <c r="E414" s="68" t="s">
        <v>344</v>
      </c>
      <c r="F414" s="68" t="s">
        <v>1286</v>
      </c>
      <c r="G414" s="68" t="s">
        <v>1286</v>
      </c>
      <c r="H414" s="68" t="s">
        <v>2031</v>
      </c>
      <c r="I414" s="69" t="b">
        <f>COUNTIF('List of Employees'!$B$4:$B$767,'List of Employees'!$B414)&gt;1</f>
        <v>0</v>
      </c>
    </row>
    <row r="415" spans="1:9" ht="30" hidden="1" customHeight="1" x14ac:dyDescent="0.3">
      <c r="A415" s="67" t="e">
        <f>IF(ISBLANK('List of Employees'!$B415),"",A414+1)</f>
        <v>#REF!</v>
      </c>
      <c r="B415" s="68" t="str">
        <f>CONCATENATE('List of Employees'!$C415," ",'List of Employees'!$D415, " ",LEFT('List of Employees'!$E415,1),IF(ISBLANK('List of Employees'!$E415)," ","."))</f>
        <v>LOGROÑO JONATHAN C.</v>
      </c>
      <c r="C415" s="68" t="s">
        <v>1537</v>
      </c>
      <c r="D415" s="68" t="s">
        <v>1538</v>
      </c>
      <c r="E415" s="68" t="s">
        <v>1539</v>
      </c>
      <c r="F415" s="68" t="s">
        <v>1693</v>
      </c>
      <c r="G415" s="68" t="s">
        <v>1693</v>
      </c>
      <c r="H415" s="68" t="s">
        <v>1696</v>
      </c>
      <c r="I415" s="69" t="b">
        <f>COUNTIF('List of Employees'!$B$4:$B$767,'List of Employees'!$B415)&gt;1</f>
        <v>0</v>
      </c>
    </row>
    <row r="416" spans="1:9" ht="30" hidden="1" customHeight="1" x14ac:dyDescent="0.3">
      <c r="A416" s="67" t="e">
        <f>IF(ISBLANK('List of Employees'!$B416),"",A415+1)</f>
        <v>#REF!</v>
      </c>
      <c r="B416" s="68" t="str">
        <f>CONCATENATE('List of Employees'!$C416," ",'List of Employees'!$D416, " ",LEFT('List of Employees'!$E416,1),IF(ISBLANK('List of Employees'!$E416)," ","."))</f>
        <v>LONDONIO CORINA A.</v>
      </c>
      <c r="C416" s="68" t="s">
        <v>2521</v>
      </c>
      <c r="D416" s="68" t="s">
        <v>2522</v>
      </c>
      <c r="E416" s="68" t="s">
        <v>880</v>
      </c>
      <c r="F416" s="68" t="s">
        <v>96</v>
      </c>
      <c r="G416" s="68" t="s">
        <v>2397</v>
      </c>
      <c r="H416" s="68" t="s">
        <v>2448</v>
      </c>
      <c r="I416" s="69" t="b">
        <f>COUNTIF('List of Employees'!$B$4:$B$767,'List of Employees'!$B416)&gt;1</f>
        <v>0</v>
      </c>
    </row>
    <row r="417" spans="1:9" ht="30" hidden="1" customHeight="1" x14ac:dyDescent="0.3">
      <c r="A417" s="67" t="e">
        <f>IF(ISBLANK('List of Employees'!$B417),"",A416+1)</f>
        <v>#REF!</v>
      </c>
      <c r="B417" s="68" t="str">
        <f>CONCATENATE('List of Employees'!$C417," ",'List of Employees'!$D417, " ",LEFT('List of Employees'!$E417,1),IF(ISBLANK('List of Employees'!$E417)," ","."))</f>
        <v>LORENZO JERWIN A.</v>
      </c>
      <c r="C417" s="68" t="s">
        <v>2164</v>
      </c>
      <c r="D417" s="68" t="s">
        <v>2165</v>
      </c>
      <c r="E417" s="68" t="s">
        <v>88</v>
      </c>
      <c r="F417" s="68" t="s">
        <v>1693</v>
      </c>
      <c r="G417" s="68" t="s">
        <v>1693</v>
      </c>
      <c r="H417" s="68" t="s">
        <v>2166</v>
      </c>
      <c r="I417" s="69" t="b">
        <f>COUNTIF('List of Employees'!$B$4:$B$767,'List of Employees'!$B417)&gt;1</f>
        <v>0</v>
      </c>
    </row>
    <row r="418" spans="1:9" ht="30" hidden="1" customHeight="1" x14ac:dyDescent="0.3">
      <c r="A418" s="67" t="e">
        <f>IF(ISBLANK('List of Employees'!$B418),"",A417+1)</f>
        <v>#REF!</v>
      </c>
      <c r="B418" s="68" t="str">
        <f>CONCATENATE('List of Employees'!$C418," ",'List of Employees'!$D418, " ",LEFT('List of Employees'!$E418,1),IF(ISBLANK('List of Employees'!$E418)," ","."))</f>
        <v>LORILLA LOIDA P.</v>
      </c>
      <c r="C418" s="68" t="s">
        <v>1540</v>
      </c>
      <c r="D418" s="68" t="s">
        <v>1541</v>
      </c>
      <c r="E418" s="68" t="s">
        <v>456</v>
      </c>
      <c r="F418" s="68" t="s">
        <v>1286</v>
      </c>
      <c r="G418" s="68" t="s">
        <v>1286</v>
      </c>
      <c r="H418" s="68" t="s">
        <v>1709</v>
      </c>
      <c r="I418" s="69" t="b">
        <f>COUNTIF('List of Employees'!$B$4:$B$767,'List of Employees'!$B418)&gt;1</f>
        <v>0</v>
      </c>
    </row>
    <row r="419" spans="1:9" ht="30" hidden="1" customHeight="1" x14ac:dyDescent="0.3">
      <c r="A419" s="67" t="e">
        <f>IF(ISBLANK('List of Employees'!$B419),"",A418+1)</f>
        <v>#REF!</v>
      </c>
      <c r="B419" s="68" t="str">
        <f>CONCATENATE('List of Employees'!$C419," ",'List of Employees'!$D419, " ",LEFT('List of Employees'!$E419,1),IF(ISBLANK('List of Employees'!$E419)," ","."))</f>
        <v>LOYOLA JANE A.</v>
      </c>
      <c r="C419" s="68" t="s">
        <v>907</v>
      </c>
      <c r="D419" s="68" t="s">
        <v>908</v>
      </c>
      <c r="E419" s="68" t="s">
        <v>909</v>
      </c>
      <c r="F419" s="68" t="s">
        <v>910</v>
      </c>
      <c r="G419" s="68" t="s">
        <v>2397</v>
      </c>
      <c r="H419" s="68" t="s">
        <v>141</v>
      </c>
      <c r="I419" s="69" t="b">
        <f>COUNTIF('List of Employees'!$B$4:$B$767,'List of Employees'!$B419)&gt;1</f>
        <v>0</v>
      </c>
    </row>
    <row r="420" spans="1:9" ht="30" hidden="1" customHeight="1" x14ac:dyDescent="0.3">
      <c r="A420" s="67" t="e">
        <f>IF(ISBLANK('List of Employees'!$B420),"",A419+1)</f>
        <v>#REF!</v>
      </c>
      <c r="B420" s="68" t="str">
        <f>CONCATENATE('List of Employees'!$C420," ",'List of Employees'!$D420, " ",LEFT('List of Employees'!$E420,1),IF(ISBLANK('List of Employees'!$E420)," ","."))</f>
        <v>LUCIANO ADELAIDA C.</v>
      </c>
      <c r="C420" s="68" t="s">
        <v>261</v>
      </c>
      <c r="D420" s="68" t="s">
        <v>262</v>
      </c>
      <c r="E420" s="68" t="s">
        <v>782</v>
      </c>
      <c r="F420" s="68" t="s">
        <v>263</v>
      </c>
      <c r="G420" s="68" t="s">
        <v>2397</v>
      </c>
      <c r="H420" s="68" t="s">
        <v>126</v>
      </c>
      <c r="I420" s="69" t="b">
        <f>COUNTIF('List of Employees'!$B$4:$B$767,'List of Employees'!$B420)&gt;1</f>
        <v>0</v>
      </c>
    </row>
    <row r="421" spans="1:9" ht="30" hidden="1" customHeight="1" x14ac:dyDescent="0.3">
      <c r="A421" s="67" t="e">
        <f>IF(ISBLANK('List of Employees'!$B421),"",A420+1)</f>
        <v>#REF!</v>
      </c>
      <c r="B421" s="68" t="str">
        <f>CONCATENATE('List of Employees'!$C421," ",'List of Employees'!$D421, " ",LEFT('List of Employees'!$E421,1),IF(ISBLANK('List of Employees'!$E421)," ","."))</f>
        <v>LUMENARIO ZARAH A.</v>
      </c>
      <c r="C421" s="68" t="s">
        <v>2025</v>
      </c>
      <c r="D421" s="68" t="s">
        <v>2026</v>
      </c>
      <c r="E421" s="68" t="s">
        <v>88</v>
      </c>
      <c r="F421" s="68" t="s">
        <v>125</v>
      </c>
      <c r="G421" s="68" t="s">
        <v>2397</v>
      </c>
      <c r="H421" s="68" t="s">
        <v>2027</v>
      </c>
      <c r="I421" s="69" t="b">
        <f>COUNTIF('List of Employees'!$B$4:$B$767,'List of Employees'!$B421)&gt;1</f>
        <v>0</v>
      </c>
    </row>
    <row r="422" spans="1:9" ht="30" hidden="1" customHeight="1" x14ac:dyDescent="0.3">
      <c r="A422" s="67" t="e">
        <f>IF(ISBLANK('List of Employees'!$B422),"",A421+1)</f>
        <v>#REF!</v>
      </c>
      <c r="B422" s="68" t="str">
        <f>CONCATENATE('List of Employees'!$C422," ",'List of Employees'!$D422, " ",LEFT('List of Employees'!$E422,1),IF(ISBLANK('List of Employees'!$E422)," ","."))</f>
        <v xml:space="preserve">LUNA  FERNANDO  </v>
      </c>
      <c r="C422" s="68" t="s">
        <v>1033</v>
      </c>
      <c r="D422" s="68" t="s">
        <v>1034</v>
      </c>
      <c r="E422" s="68"/>
      <c r="F422" s="68" t="s">
        <v>197</v>
      </c>
      <c r="G422" s="68" t="s">
        <v>2397</v>
      </c>
      <c r="H422" s="68" t="s">
        <v>288</v>
      </c>
      <c r="I422" s="69" t="b">
        <f>COUNTIF('List of Employees'!$B$4:$B$767,'List of Employees'!$B422)&gt;1</f>
        <v>0</v>
      </c>
    </row>
    <row r="423" spans="1:9" ht="30" hidden="1" customHeight="1" x14ac:dyDescent="0.3">
      <c r="A423" s="67" t="e">
        <f>IF(ISBLANK('List of Employees'!$B423),"",A422+1)</f>
        <v>#REF!</v>
      </c>
      <c r="B423" s="68" t="str">
        <f>CONCATENATE('List of Employees'!$C423," ",'List of Employees'!$D423, " ",LEFT('List of Employees'!$E423,1),IF(ISBLANK('List of Employees'!$E423)," ","."))</f>
        <v>LUNA  ROBERTO V.</v>
      </c>
      <c r="C423" s="68" t="s">
        <v>1033</v>
      </c>
      <c r="D423" s="68" t="s">
        <v>129</v>
      </c>
      <c r="E423" s="68" t="s">
        <v>150</v>
      </c>
      <c r="F423" s="68" t="s">
        <v>197</v>
      </c>
      <c r="G423" s="68" t="s">
        <v>2397</v>
      </c>
      <c r="H423" s="68" t="s">
        <v>2152</v>
      </c>
      <c r="I423" s="69" t="b">
        <f>COUNTIF('List of Employees'!$B$4:$B$767,'List of Employees'!$B423)&gt;1</f>
        <v>0</v>
      </c>
    </row>
    <row r="424" spans="1:9" ht="30" hidden="1" customHeight="1" x14ac:dyDescent="0.3">
      <c r="A424" s="67" t="e">
        <f>IF(ISBLANK('List of Employees'!$B424),"",A423+1)</f>
        <v>#REF!</v>
      </c>
      <c r="B424" s="68" t="str">
        <f>CONCATENATE('List of Employees'!$C424," ",'List of Employees'!$D424, " ",LEFT('List of Employees'!$E424,1),IF(ISBLANK('List of Employees'!$E424)," ","."))</f>
        <v>LUNA GUILLERMA J.</v>
      </c>
      <c r="C424" s="68" t="s">
        <v>233</v>
      </c>
      <c r="D424" s="68" t="s">
        <v>710</v>
      </c>
      <c r="E424" s="68" t="s">
        <v>192</v>
      </c>
      <c r="F424" s="68" t="s">
        <v>2030</v>
      </c>
      <c r="G424" s="68" t="s">
        <v>2397</v>
      </c>
      <c r="H424" s="68" t="s">
        <v>2031</v>
      </c>
      <c r="I424" s="69" t="b">
        <f>COUNTIF('List of Employees'!$B$4:$B$767,'List of Employees'!$B424)&gt;1</f>
        <v>0</v>
      </c>
    </row>
    <row r="425" spans="1:9" ht="30" hidden="1" customHeight="1" x14ac:dyDescent="0.3">
      <c r="A425" s="67" t="e">
        <f>IF(ISBLANK('List of Employees'!$B425),"",A424+1)</f>
        <v>#REF!</v>
      </c>
      <c r="B425" s="68" t="str">
        <f>CONCATENATE('List of Employees'!$C425," ",'List of Employees'!$D425, " ",LEFT('List of Employees'!$E425,1),IF(ISBLANK('List of Employees'!$E425)," ","."))</f>
        <v>LUNA LALAINE D.</v>
      </c>
      <c r="C425" s="68" t="s">
        <v>233</v>
      </c>
      <c r="D425" s="68" t="s">
        <v>1542</v>
      </c>
      <c r="E425" s="68" t="s">
        <v>996</v>
      </c>
      <c r="F425" s="68" t="s">
        <v>1700</v>
      </c>
      <c r="G425" s="68" t="s">
        <v>1693</v>
      </c>
      <c r="H425" s="68" t="s">
        <v>1698</v>
      </c>
      <c r="I425" s="69" t="b">
        <f>COUNTIF('List of Employees'!$B$4:$B$767,'List of Employees'!$B425)&gt;1</f>
        <v>0</v>
      </c>
    </row>
    <row r="426" spans="1:9" ht="30" hidden="1" customHeight="1" x14ac:dyDescent="0.3">
      <c r="A426" s="67" t="e">
        <f>IF(ISBLANK('List of Employees'!$B426),"",A425+1)</f>
        <v>#REF!</v>
      </c>
      <c r="B426" s="68" t="str">
        <f>CONCATENATE('List of Employees'!$C426," ",'List of Employees'!$D426, " ",LEFT('List of Employees'!$E426,1),IF(ISBLANK('List of Employees'!$E426)," ","."))</f>
        <v>MAALA JOSEPHINE D.</v>
      </c>
      <c r="C426" s="68" t="s">
        <v>1676</v>
      </c>
      <c r="D426" s="68" t="s">
        <v>405</v>
      </c>
      <c r="E426" s="68" t="s">
        <v>2364</v>
      </c>
      <c r="F426" s="68" t="s">
        <v>1284</v>
      </c>
      <c r="G426" s="68" t="s">
        <v>2397</v>
      </c>
      <c r="H426" s="68" t="s">
        <v>2365</v>
      </c>
      <c r="I426" s="69" t="b">
        <f>COUNTIF('List of Employees'!$B$4:$B$767,'List of Employees'!$B426)&gt;1</f>
        <v>0</v>
      </c>
    </row>
    <row r="427" spans="1:9" ht="30" hidden="1" customHeight="1" x14ac:dyDescent="0.3">
      <c r="A427" s="67" t="e">
        <f>IF(ISBLANK('List of Employees'!$B427),"",A426+1)</f>
        <v>#REF!</v>
      </c>
      <c r="B427" s="68" t="str">
        <f>CONCATENATE('List of Employees'!$C427," ",'List of Employees'!$D427, " ",LEFT('List of Employees'!$E427,1),IF(ISBLANK('List of Employees'!$E427)," ","."))</f>
        <v>MABUTI ANA MARIE C.</v>
      </c>
      <c r="C427" s="68" t="s">
        <v>391</v>
      </c>
      <c r="D427" s="68" t="s">
        <v>392</v>
      </c>
      <c r="E427" s="68" t="s">
        <v>134</v>
      </c>
      <c r="F427" s="68" t="s">
        <v>389</v>
      </c>
      <c r="G427" s="68" t="s">
        <v>2397</v>
      </c>
      <c r="H427" s="68" t="s">
        <v>103</v>
      </c>
      <c r="I427" s="69" t="b">
        <f>COUNTIF('List of Employees'!$B$4:$B$767,'List of Employees'!$B427)&gt;1</f>
        <v>0</v>
      </c>
    </row>
    <row r="428" spans="1:9" ht="30" hidden="1" customHeight="1" x14ac:dyDescent="0.3">
      <c r="A428" s="67" t="e">
        <f>IF(ISBLANK('List of Employees'!$B428),"",A427+1)</f>
        <v>#REF!</v>
      </c>
      <c r="B428" s="68" t="str">
        <f>CONCATENATE('List of Employees'!$C428," ",'List of Employees'!$D428, " ",LEFT('List of Employees'!$E428,1),IF(ISBLANK('List of Employees'!$E428)," ","."))</f>
        <v xml:space="preserve">MACAPUNO FELIX  </v>
      </c>
      <c r="C428" s="68" t="s">
        <v>566</v>
      </c>
      <c r="D428" s="68" t="s">
        <v>567</v>
      </c>
      <c r="E428" s="68"/>
      <c r="F428" s="68" t="s">
        <v>197</v>
      </c>
      <c r="G428" s="68" t="s">
        <v>2397</v>
      </c>
      <c r="H428" s="68" t="s">
        <v>288</v>
      </c>
      <c r="I428" s="69" t="b">
        <f>COUNTIF('List of Employees'!$B$4:$B$767,'List of Employees'!$B428)&gt;1</f>
        <v>0</v>
      </c>
    </row>
    <row r="429" spans="1:9" ht="30" hidden="1" customHeight="1" x14ac:dyDescent="0.3">
      <c r="A429" s="67" t="e">
        <f>IF(ISBLANK('List of Employees'!$B429),"",A428+1)</f>
        <v>#REF!</v>
      </c>
      <c r="B429" s="68" t="str">
        <f>CONCATENATE('List of Employees'!$C429," ",'List of Employees'!$D429, " ",LEFT('List of Employees'!$E429,1),IF(ISBLANK('List of Employees'!$E429)," ","."))</f>
        <v>MACARIO GLENN B.</v>
      </c>
      <c r="C429" s="68" t="s">
        <v>2346</v>
      </c>
      <c r="D429" s="68" t="s">
        <v>1580</v>
      </c>
      <c r="E429" s="68" t="s">
        <v>145</v>
      </c>
      <c r="F429" s="68" t="s">
        <v>2198</v>
      </c>
      <c r="G429" s="68" t="s">
        <v>2397</v>
      </c>
      <c r="H429" s="68"/>
      <c r="I429" s="69" t="b">
        <f>COUNTIF('List of Employees'!$B$4:$B$767,'List of Employees'!$B429)&gt;1</f>
        <v>0</v>
      </c>
    </row>
    <row r="430" spans="1:9" ht="30" hidden="1" customHeight="1" x14ac:dyDescent="0.3">
      <c r="A430" s="67" t="e">
        <f>IF(ISBLANK('List of Employees'!$B430),"",A429+1)</f>
        <v>#REF!</v>
      </c>
      <c r="B430" s="68" t="str">
        <f>CONCATENATE('List of Employees'!$C430," ",'List of Employees'!$D430, " ",LEFT('List of Employees'!$E430,1),IF(ISBLANK('List of Employees'!$E430)," ","."))</f>
        <v>MACASPAC ELVIRA V.</v>
      </c>
      <c r="C430" s="68" t="s">
        <v>497</v>
      </c>
      <c r="D430" s="68" t="s">
        <v>498</v>
      </c>
      <c r="E430" s="68" t="s">
        <v>780</v>
      </c>
      <c r="F430" s="68" t="s">
        <v>499</v>
      </c>
      <c r="G430" s="68" t="s">
        <v>2397</v>
      </c>
      <c r="H430" s="68" t="s">
        <v>480</v>
      </c>
      <c r="I430" s="69" t="b">
        <f>COUNTIF('List of Employees'!$B$4:$B$767,'List of Employees'!$B430)&gt;1</f>
        <v>0</v>
      </c>
    </row>
    <row r="431" spans="1:9" ht="30" hidden="1" customHeight="1" x14ac:dyDescent="0.3">
      <c r="A431" s="67" t="e">
        <f>IF(ISBLANK('List of Employees'!$B431),"",A430+1)</f>
        <v>#REF!</v>
      </c>
      <c r="B431" s="68" t="str">
        <f>CONCATENATE('List of Employees'!$C431," ",'List of Employees'!$D431, " ",LEFT('List of Employees'!$E431,1),IF(ISBLANK('List of Employees'!$E431)," ","."))</f>
        <v>MACASPAC JOSE VICTOR P.</v>
      </c>
      <c r="C431" s="68" t="s">
        <v>497</v>
      </c>
      <c r="D431" s="68" t="s">
        <v>588</v>
      </c>
      <c r="E431" s="68" t="s">
        <v>124</v>
      </c>
      <c r="F431" s="68" t="s">
        <v>125</v>
      </c>
      <c r="G431" s="68" t="s">
        <v>2397</v>
      </c>
      <c r="H431" s="68" t="s">
        <v>589</v>
      </c>
      <c r="I431" s="69" t="b">
        <f>COUNTIF('List of Employees'!$B$4:$B$767,'List of Employees'!$B431)&gt;1</f>
        <v>0</v>
      </c>
    </row>
    <row r="432" spans="1:9" ht="30" hidden="1" customHeight="1" x14ac:dyDescent="0.3">
      <c r="A432" s="67" t="e">
        <f>IF(ISBLANK('List of Employees'!$B432),"",A431+1)</f>
        <v>#REF!</v>
      </c>
      <c r="B432" s="68" t="str">
        <f>CONCATENATE('List of Employees'!$C432," ",'List of Employees'!$D432, " ",LEFT('List of Employees'!$E432,1),IF(ISBLANK('List of Employees'!$E432)," ","."))</f>
        <v>MADRAZO ALLAN PAUL A.</v>
      </c>
      <c r="C432" s="68" t="s">
        <v>315</v>
      </c>
      <c r="D432" s="68" t="s">
        <v>316</v>
      </c>
      <c r="E432" s="68" t="s">
        <v>838</v>
      </c>
      <c r="F432" s="68" t="s">
        <v>317</v>
      </c>
      <c r="G432" s="68" t="s">
        <v>2397</v>
      </c>
      <c r="H432" s="68" t="s">
        <v>270</v>
      </c>
      <c r="I432" s="69" t="b">
        <f>COUNTIF('List of Employees'!$B$4:$B$767,'List of Employees'!$B432)&gt;1</f>
        <v>0</v>
      </c>
    </row>
    <row r="433" spans="1:9" ht="30" hidden="1" customHeight="1" x14ac:dyDescent="0.3">
      <c r="A433" s="67" t="e">
        <f>IF(ISBLANK('List of Employees'!$B433),"",A432+1)</f>
        <v>#REF!</v>
      </c>
      <c r="B433" s="68" t="str">
        <f>CONCATENATE('List of Employees'!$C433," ",'List of Employees'!$D433, " ",LEFT('List of Employees'!$E433,1),IF(ISBLANK('List of Employees'!$E433)," ","."))</f>
        <v>MAESTRECAMPO LORENA A.</v>
      </c>
      <c r="C433" s="68" t="s">
        <v>605</v>
      </c>
      <c r="D433" s="68" t="s">
        <v>190</v>
      </c>
      <c r="E433" s="68" t="s">
        <v>606</v>
      </c>
      <c r="F433" s="68" t="s">
        <v>475</v>
      </c>
      <c r="G433" s="68" t="s">
        <v>2397</v>
      </c>
      <c r="H433" s="68" t="s">
        <v>89</v>
      </c>
      <c r="I433" s="69" t="b">
        <f>COUNTIF('List of Employees'!$B$4:$B$767,'List of Employees'!$B433)&gt;1</f>
        <v>0</v>
      </c>
    </row>
    <row r="434" spans="1:9" ht="30" hidden="1" customHeight="1" x14ac:dyDescent="0.3">
      <c r="A434" s="67" t="e">
        <f>IF(ISBLANK('List of Employees'!$B434),"",A433+1)</f>
        <v>#REF!</v>
      </c>
      <c r="B434" s="68" t="str">
        <f>CONCATENATE('List of Employees'!$C434," ",'List of Employees'!$D434, " ",LEFT('List of Employees'!$E434,1),IF(ISBLANK('List of Employees'!$E434)," ","."))</f>
        <v xml:space="preserve">MAGHIRANG EDUARDO  </v>
      </c>
      <c r="C434" s="68" t="s">
        <v>2564</v>
      </c>
      <c r="D434" s="68" t="s">
        <v>2351</v>
      </c>
      <c r="E434" s="68"/>
      <c r="F434" s="68" t="s">
        <v>125</v>
      </c>
      <c r="G434" s="68" t="s">
        <v>2397</v>
      </c>
      <c r="H434" s="68" t="s">
        <v>208</v>
      </c>
      <c r="I434" s="69" t="b">
        <f>COUNTIF('List of Employees'!$B$4:$B$767,'List of Employees'!$B434)&gt;1</f>
        <v>0</v>
      </c>
    </row>
    <row r="435" spans="1:9" ht="30" hidden="1" customHeight="1" x14ac:dyDescent="0.3">
      <c r="A435" s="67" t="e">
        <f>IF(ISBLANK('List of Employees'!$B435),"",A434+1)</f>
        <v>#REF!</v>
      </c>
      <c r="B435" s="68" t="str">
        <f>CONCATENATE('List of Employees'!$C435," ",'List of Employees'!$D435, " ",LEFT('List of Employees'!$E435,1),IF(ISBLANK('List of Employees'!$E435)," ","."))</f>
        <v>MAGO ROLANDO V.</v>
      </c>
      <c r="C435" s="68" t="s">
        <v>2306</v>
      </c>
      <c r="D435" s="68" t="s">
        <v>1519</v>
      </c>
      <c r="E435" s="68" t="s">
        <v>150</v>
      </c>
      <c r="F435" s="68" t="s">
        <v>2010</v>
      </c>
      <c r="G435" s="68" t="s">
        <v>1286</v>
      </c>
      <c r="H435" s="68" t="s">
        <v>1062</v>
      </c>
      <c r="I435" s="69" t="b">
        <f>COUNTIF('List of Employees'!$B$4:$B$767,'List of Employees'!$B435)&gt;1</f>
        <v>0</v>
      </c>
    </row>
    <row r="436" spans="1:9" ht="30" hidden="1" customHeight="1" x14ac:dyDescent="0.3">
      <c r="A436" s="67" t="e">
        <f>IF(ISBLANK('List of Employees'!$B436),"",A435+1)</f>
        <v>#REF!</v>
      </c>
      <c r="B436" s="68" t="str">
        <f>CONCATENATE('List of Employees'!$C436," ",'List of Employees'!$D436, " ",LEFT('List of Employees'!$E436,1),IF(ISBLANK('List of Employees'!$E436)," ","."))</f>
        <v>MAGUINAO NIÑA F.</v>
      </c>
      <c r="C436" s="68" t="s">
        <v>869</v>
      </c>
      <c r="D436" s="68" t="s">
        <v>1543</v>
      </c>
      <c r="E436" s="68" t="s">
        <v>429</v>
      </c>
      <c r="F436" s="68" t="s">
        <v>1286</v>
      </c>
      <c r="G436" s="68" t="s">
        <v>1286</v>
      </c>
      <c r="H436" s="68" t="s">
        <v>97</v>
      </c>
      <c r="I436" s="69" t="b">
        <f>COUNTIF('List of Employees'!$B$4:$B$767,'List of Employees'!$B436)&gt;1</f>
        <v>0</v>
      </c>
    </row>
    <row r="437" spans="1:9" ht="30" hidden="1" customHeight="1" x14ac:dyDescent="0.3">
      <c r="A437" s="67" t="e">
        <f>IF(ISBLANK('List of Employees'!$B437),"",A436+1)</f>
        <v>#REF!</v>
      </c>
      <c r="B437" s="68" t="str">
        <f>CONCATENATE('List of Employees'!$C437," ",'List of Employees'!$D437, " ",LEFT('List of Employees'!$E437,1),IF(ISBLANK('List of Employees'!$E437)," ","."))</f>
        <v>MALABANAN ALMA A.</v>
      </c>
      <c r="C437" s="68" t="s">
        <v>86</v>
      </c>
      <c r="D437" s="68" t="s">
        <v>87</v>
      </c>
      <c r="E437" s="68" t="s">
        <v>88</v>
      </c>
      <c r="F437" s="68" t="s">
        <v>93</v>
      </c>
      <c r="G437" s="68" t="s">
        <v>2397</v>
      </c>
      <c r="H437" s="68" t="s">
        <v>89</v>
      </c>
      <c r="I437" s="69" t="b">
        <f>COUNTIF('List of Employees'!$B$4:$B$767,'List of Employees'!$B437)&gt;1</f>
        <v>0</v>
      </c>
    </row>
    <row r="438" spans="1:9" ht="30" hidden="1" customHeight="1" x14ac:dyDescent="0.3">
      <c r="A438" s="67" t="e">
        <f>IF(ISBLANK('List of Employees'!$B438),"",A437+1)</f>
        <v>#REF!</v>
      </c>
      <c r="B438" s="68" t="str">
        <f>CONCATENATE('List of Employees'!$C438," ",'List of Employees'!$D438, " ",LEFT('List of Employees'!$E438,1),IF(ISBLANK('List of Employees'!$E438)," ","."))</f>
        <v>MALANAN JENNYLYN R.</v>
      </c>
      <c r="C438" s="68" t="s">
        <v>1544</v>
      </c>
      <c r="D438" s="68" t="s">
        <v>1545</v>
      </c>
      <c r="E438" s="68" t="s">
        <v>669</v>
      </c>
      <c r="F438" s="68" t="s">
        <v>1286</v>
      </c>
      <c r="G438" s="68" t="s">
        <v>1286</v>
      </c>
      <c r="H438" s="68" t="s">
        <v>198</v>
      </c>
      <c r="I438" s="69" t="b">
        <f>COUNTIF('List of Employees'!$B$4:$B$767,'List of Employees'!$B438)&gt;1</f>
        <v>0</v>
      </c>
    </row>
    <row r="439" spans="1:9" ht="30" hidden="1" customHeight="1" x14ac:dyDescent="0.3">
      <c r="A439" s="67" t="e">
        <f>IF(ISBLANK('List of Employees'!$B439),"",A438+1)</f>
        <v>#REF!</v>
      </c>
      <c r="B439" s="68" t="str">
        <f>CONCATENATE('List of Employees'!$C439," ",'List of Employees'!$D439, " ",LEFT('List of Employees'!$E439,1),IF(ISBLANK('List of Employees'!$E439)," ","."))</f>
        <v>MALIGAYA NELITA M.</v>
      </c>
      <c r="C439" s="68" t="s">
        <v>440</v>
      </c>
      <c r="D439" s="68" t="s">
        <v>441</v>
      </c>
      <c r="E439" s="68" t="s">
        <v>84</v>
      </c>
      <c r="F439" s="68" t="s">
        <v>120</v>
      </c>
      <c r="G439" s="68" t="s">
        <v>2397</v>
      </c>
      <c r="H439" s="68" t="s">
        <v>208</v>
      </c>
      <c r="I439" s="69" t="b">
        <f>COUNTIF('List of Employees'!$B$4:$B$767,'List of Employees'!$B439)&gt;1</f>
        <v>0</v>
      </c>
    </row>
    <row r="440" spans="1:9" ht="30" hidden="1" customHeight="1" x14ac:dyDescent="0.3">
      <c r="A440" s="67" t="e">
        <f>IF(ISBLANK('List of Employees'!$B440),"",A439+1)</f>
        <v>#REF!</v>
      </c>
      <c r="B440" s="68" t="str">
        <f>CONCATENATE('List of Employees'!$C440," ",'List of Employees'!$D440, " ",LEFT('List of Employees'!$E440,1),IF(ISBLANK('List of Employees'!$E440)," ","."))</f>
        <v>MALIGAYO YOLANDA D.</v>
      </c>
      <c r="C440" s="68" t="s">
        <v>820</v>
      </c>
      <c r="D440" s="68" t="s">
        <v>821</v>
      </c>
      <c r="E440" s="68" t="s">
        <v>119</v>
      </c>
      <c r="F440" s="68" t="s">
        <v>822</v>
      </c>
      <c r="G440" s="68" t="s">
        <v>2397</v>
      </c>
      <c r="H440" s="68" t="s">
        <v>135</v>
      </c>
      <c r="I440" s="69" t="b">
        <f>COUNTIF('List of Employees'!$B$4:$B$767,'List of Employees'!$B440)&gt;1</f>
        <v>0</v>
      </c>
    </row>
    <row r="441" spans="1:9" ht="30" hidden="1" customHeight="1" x14ac:dyDescent="0.3">
      <c r="A441" s="67" t="e">
        <f>IF(ISBLANK('List of Employees'!$B441),"",A440+1)</f>
        <v>#REF!</v>
      </c>
      <c r="B441" s="68" t="str">
        <f>CONCATENATE('List of Employees'!$C441," ",'List of Employees'!$D441, " ",LEFT('List of Employees'!$E441,1),IF(ISBLANK('List of Employees'!$E441)," ","."))</f>
        <v>MALUBAY MELINDA D.</v>
      </c>
      <c r="C441" s="68" t="s">
        <v>501</v>
      </c>
      <c r="D441" s="68" t="s">
        <v>502</v>
      </c>
      <c r="E441" s="68" t="s">
        <v>119</v>
      </c>
      <c r="F441" s="68" t="s">
        <v>125</v>
      </c>
      <c r="G441" s="68" t="s">
        <v>2397</v>
      </c>
      <c r="H441" s="68" t="s">
        <v>486</v>
      </c>
      <c r="I441" s="69" t="b">
        <f>COUNTIF('List of Employees'!$B$4:$B$767,'List of Employees'!$B441)&gt;1</f>
        <v>0</v>
      </c>
    </row>
    <row r="442" spans="1:9" ht="30" hidden="1" customHeight="1" x14ac:dyDescent="0.3">
      <c r="A442" s="67" t="e">
        <f>IF(ISBLANK('List of Employees'!$B442),"",A441+1)</f>
        <v>#REF!</v>
      </c>
      <c r="B442" s="68" t="str">
        <f>CONCATENATE('List of Employees'!$C442," ",'List of Employees'!$D442, " ",LEFT('List of Employees'!$E442,1),IF(ISBLANK('List of Employees'!$E442)," ","."))</f>
        <v>MAMARIL JOSEFINA P.</v>
      </c>
      <c r="C442" s="68" t="s">
        <v>1546</v>
      </c>
      <c r="D442" s="68" t="s">
        <v>1547</v>
      </c>
      <c r="E442" s="68" t="s">
        <v>578</v>
      </c>
      <c r="F442" s="68" t="s">
        <v>1286</v>
      </c>
      <c r="G442" s="68" t="s">
        <v>1286</v>
      </c>
      <c r="H442" s="68" t="s">
        <v>1694</v>
      </c>
      <c r="I442" s="69" t="b">
        <f>COUNTIF('List of Employees'!$B$4:$B$767,'List of Employees'!$B442)&gt;1</f>
        <v>0</v>
      </c>
    </row>
    <row r="443" spans="1:9" ht="30" hidden="1" customHeight="1" x14ac:dyDescent="0.3">
      <c r="A443" s="67" t="e">
        <f>IF(ISBLANK('List of Employees'!$B443),"",A442+1)</f>
        <v>#REF!</v>
      </c>
      <c r="B443" s="68" t="str">
        <f>CONCATENATE('List of Employees'!$C443," ",'List of Employees'!$D443, " ",LEFT('List of Employees'!$E443,1),IF(ISBLANK('List of Employees'!$E443)," ","."))</f>
        <v>MANALO ABEGAIL T.</v>
      </c>
      <c r="C443" s="68" t="s">
        <v>143</v>
      </c>
      <c r="D443" s="68" t="s">
        <v>1295</v>
      </c>
      <c r="E443" s="68" t="s">
        <v>1294</v>
      </c>
      <c r="F443" s="68" t="s">
        <v>1704</v>
      </c>
      <c r="G443" s="68" t="s">
        <v>1286</v>
      </c>
      <c r="H443" s="68" t="s">
        <v>2031</v>
      </c>
      <c r="I443" s="69" t="b">
        <f>COUNTIF('List of Employees'!$B$4:$B$767,'List of Employees'!$B443)&gt;1</f>
        <v>0</v>
      </c>
    </row>
    <row r="444" spans="1:9" ht="30" hidden="1" customHeight="1" x14ac:dyDescent="0.3">
      <c r="A444" s="67" t="e">
        <f>IF(ISBLANK('List of Employees'!$B444),"",A443+1)</f>
        <v>#REF!</v>
      </c>
      <c r="B444" s="68" t="str">
        <f>CONCATENATE('List of Employees'!$C444," ",'List of Employees'!$D444, " ",LEFT('List of Employees'!$E444,1),IF(ISBLANK('List of Employees'!$E444)," ","."))</f>
        <v>MANALO CATALINA C.</v>
      </c>
      <c r="C444" s="68" t="s">
        <v>143</v>
      </c>
      <c r="D444" s="68" t="s">
        <v>2282</v>
      </c>
      <c r="E444" s="68" t="s">
        <v>134</v>
      </c>
      <c r="F444" s="68" t="s">
        <v>1286</v>
      </c>
      <c r="G444" s="68" t="s">
        <v>1286</v>
      </c>
      <c r="H444" s="68" t="s">
        <v>198</v>
      </c>
      <c r="I444" s="69" t="b">
        <f>COUNTIF('List of Employees'!$B$4:$B$767,'List of Employees'!$B444)&gt;1</f>
        <v>0</v>
      </c>
    </row>
    <row r="445" spans="1:9" ht="30" hidden="1" customHeight="1" x14ac:dyDescent="0.3">
      <c r="A445" s="67" t="e">
        <f>IF(ISBLANK('List of Employees'!$B445),"",A444+1)</f>
        <v>#REF!</v>
      </c>
      <c r="B445" s="68" t="str">
        <f>CONCATENATE('List of Employees'!$C445," ",'List of Employees'!$D445, " ",LEFT('List of Employees'!$E445,1),IF(ISBLANK('List of Employees'!$E445)," ","."))</f>
        <v>MANALO CELSA B.</v>
      </c>
      <c r="C445" s="68" t="s">
        <v>143</v>
      </c>
      <c r="D445" s="68" t="s">
        <v>144</v>
      </c>
      <c r="E445" s="68" t="s">
        <v>341</v>
      </c>
      <c r="F445" s="68" t="s">
        <v>146</v>
      </c>
      <c r="G445" s="68" t="s">
        <v>2397</v>
      </c>
      <c r="H445" s="68" t="s">
        <v>141</v>
      </c>
      <c r="I445" s="69" t="b">
        <f>COUNTIF('List of Employees'!$B$4:$B$767,'List of Employees'!$B445)&gt;1</f>
        <v>0</v>
      </c>
    </row>
    <row r="446" spans="1:9" ht="30" hidden="1" customHeight="1" x14ac:dyDescent="0.3">
      <c r="A446" s="67" t="e">
        <f>IF(ISBLANK('List of Employees'!$B446),"",A445+1)</f>
        <v>#REF!</v>
      </c>
      <c r="B446" s="68" t="str">
        <f>CONCATENATE('List of Employees'!$C446," ",'List of Employees'!$D446, " ",LEFT('List of Employees'!$E446,1),IF(ISBLANK('List of Employees'!$E446)," ","."))</f>
        <v>MANALO CYNTHIA D.</v>
      </c>
      <c r="C446" s="68" t="s">
        <v>143</v>
      </c>
      <c r="D446" s="68" t="s">
        <v>917</v>
      </c>
      <c r="E446" s="68" t="s">
        <v>1192</v>
      </c>
      <c r="F446" s="68" t="s">
        <v>918</v>
      </c>
      <c r="G446" s="68" t="s">
        <v>2397</v>
      </c>
      <c r="H446" s="68" t="s">
        <v>97</v>
      </c>
      <c r="I446" s="69" t="b">
        <f>COUNTIF('List of Employees'!$B$4:$B$767,'List of Employees'!$B446)&gt;1</f>
        <v>0</v>
      </c>
    </row>
    <row r="447" spans="1:9" ht="30" hidden="1" customHeight="1" x14ac:dyDescent="0.3">
      <c r="A447" s="67" t="e">
        <f>IF(ISBLANK('List of Employees'!$B447),"",A446+1)</f>
        <v>#REF!</v>
      </c>
      <c r="B447" s="68" t="str">
        <f>CONCATENATE('List of Employees'!$C447," ",'List of Employees'!$D447, " ",LEFT('List of Employees'!$E447,1),IF(ISBLANK('List of Employees'!$E447)," ","."))</f>
        <v>MANALO EDITHA V.</v>
      </c>
      <c r="C447" s="68" t="s">
        <v>143</v>
      </c>
      <c r="D447" s="68" t="s">
        <v>506</v>
      </c>
      <c r="E447" s="68" t="s">
        <v>858</v>
      </c>
      <c r="F447" s="68" t="s">
        <v>507</v>
      </c>
      <c r="G447" s="68" t="s">
        <v>2397</v>
      </c>
      <c r="H447" s="68" t="s">
        <v>438</v>
      </c>
      <c r="I447" s="69" t="b">
        <f>COUNTIF('List of Employees'!$B$4:$B$767,'List of Employees'!$B447)&gt;1</f>
        <v>0</v>
      </c>
    </row>
    <row r="448" spans="1:9" ht="30" hidden="1" customHeight="1" x14ac:dyDescent="0.3">
      <c r="A448" s="67" t="e">
        <f>IF(ISBLANK('List of Employees'!$B448),"",A447+1)</f>
        <v>#REF!</v>
      </c>
      <c r="B448" s="68" t="str">
        <f>CONCATENATE('List of Employees'!$C448," ",'List of Employees'!$D448, " ",LEFT('List of Employees'!$E448,1),IF(ISBLANK('List of Employees'!$E448)," ","."))</f>
        <v>MANALO ELIADA F.</v>
      </c>
      <c r="C448" s="68" t="s">
        <v>143</v>
      </c>
      <c r="D448" s="68" t="s">
        <v>667</v>
      </c>
      <c r="E448" s="68" t="s">
        <v>236</v>
      </c>
      <c r="F448" s="68" t="s">
        <v>197</v>
      </c>
      <c r="G448" s="68" t="s">
        <v>2397</v>
      </c>
      <c r="H448" s="68" t="s">
        <v>360</v>
      </c>
      <c r="I448" s="69" t="b">
        <f>COUNTIF('List of Employees'!$B$4:$B$767,'List of Employees'!$B448)&gt;1</f>
        <v>0</v>
      </c>
    </row>
    <row r="449" spans="1:9" ht="30" hidden="1" customHeight="1" x14ac:dyDescent="0.3">
      <c r="A449" s="67" t="e">
        <f>IF(ISBLANK('List of Employees'!$B449),"",A448+1)</f>
        <v>#REF!</v>
      </c>
      <c r="B449" s="68" t="str">
        <f>CONCATENATE('List of Employees'!$C449," ",'List of Employees'!$D449, " ",LEFT('List of Employees'!$E449,1),IF(ISBLANK('List of Employees'!$E449)," ","."))</f>
        <v>MANALO FERNANDO G.</v>
      </c>
      <c r="C449" s="68" t="s">
        <v>143</v>
      </c>
      <c r="D449" s="68" t="s">
        <v>1034</v>
      </c>
      <c r="E449" s="68" t="s">
        <v>217</v>
      </c>
      <c r="F449" s="68" t="s">
        <v>1286</v>
      </c>
      <c r="G449" s="68" t="s">
        <v>1286</v>
      </c>
      <c r="H449" s="68" t="s">
        <v>97</v>
      </c>
      <c r="I449" s="69" t="b">
        <f>COUNTIF('List of Employees'!$B$4:$B$767,'List of Employees'!$B449)&gt;1</f>
        <v>0</v>
      </c>
    </row>
    <row r="450" spans="1:9" ht="30" hidden="1" customHeight="1" x14ac:dyDescent="0.3">
      <c r="A450" s="67" t="e">
        <f>IF(ISBLANK('List of Employees'!$B450),"",A449+1)</f>
        <v>#REF!</v>
      </c>
      <c r="B450" s="68" t="str">
        <f>CONCATENATE('List of Employees'!$C450," ",'List of Employees'!$D450, " ",LEFT('List of Employees'!$E450,1),IF(ISBLANK('List of Employees'!$E450)," ","."))</f>
        <v>MANALO JENNY R.</v>
      </c>
      <c r="C450" s="68" t="s">
        <v>143</v>
      </c>
      <c r="D450" s="68" t="s">
        <v>2034</v>
      </c>
      <c r="E450" s="68" t="s">
        <v>2035</v>
      </c>
      <c r="F450" s="68" t="s">
        <v>1700</v>
      </c>
      <c r="G450" s="68" t="s">
        <v>2397</v>
      </c>
      <c r="H450" s="68" t="s">
        <v>2036</v>
      </c>
      <c r="I450" s="69" t="b">
        <f>COUNTIF('List of Employees'!$B$4:$B$767,'List of Employees'!$B450)&gt;1</f>
        <v>0</v>
      </c>
    </row>
    <row r="451" spans="1:9" ht="30" hidden="1" customHeight="1" x14ac:dyDescent="0.3">
      <c r="A451" s="67" t="e">
        <f>IF(ISBLANK('List of Employees'!$B451),"",A450+1)</f>
        <v>#REF!</v>
      </c>
      <c r="B451" s="68" t="str">
        <f>CONCATENATE('List of Employees'!$C451," ",'List of Employees'!$D451, " ",LEFT('List of Employees'!$E451,1),IF(ISBLANK('List of Employees'!$E451)," ","."))</f>
        <v>MANALO MA. ANDREA MAE H.</v>
      </c>
      <c r="C451" s="68" t="s">
        <v>143</v>
      </c>
      <c r="D451" s="68" t="s">
        <v>2340</v>
      </c>
      <c r="E451" s="68" t="s">
        <v>2341</v>
      </c>
      <c r="F451" s="68" t="s">
        <v>1700</v>
      </c>
      <c r="G451" s="68" t="s">
        <v>2397</v>
      </c>
      <c r="H451" s="68"/>
      <c r="I451" s="69" t="b">
        <f>COUNTIF('List of Employees'!$B$4:$B$767,'List of Employees'!$B451)&gt;1</f>
        <v>0</v>
      </c>
    </row>
    <row r="452" spans="1:9" ht="30" hidden="1" customHeight="1" x14ac:dyDescent="0.3">
      <c r="A452" s="67" t="e">
        <f>IF(ISBLANK('List of Employees'!$B452),"",A451+1)</f>
        <v>#REF!</v>
      </c>
      <c r="B452" s="68" t="str">
        <f>CONCATENATE('List of Employees'!$C452," ",'List of Employees'!$D452, " ",LEFT('List of Employees'!$E452,1),IF(ISBLANK('List of Employees'!$E452)," ","."))</f>
        <v>MANALO STEPHANIE C.</v>
      </c>
      <c r="C452" s="68" t="s">
        <v>143</v>
      </c>
      <c r="D452" s="68" t="s">
        <v>2185</v>
      </c>
      <c r="E452" s="68" t="s">
        <v>134</v>
      </c>
      <c r="F452" s="68" t="s">
        <v>1710</v>
      </c>
      <c r="G452" s="68" t="s">
        <v>2397</v>
      </c>
      <c r="H452" s="68" t="s">
        <v>2031</v>
      </c>
      <c r="I452" s="69" t="b">
        <f>COUNTIF('List of Employees'!$B$4:$B$767,'List of Employees'!$B452)&gt;1</f>
        <v>0</v>
      </c>
    </row>
    <row r="453" spans="1:9" ht="30" hidden="1" customHeight="1" x14ac:dyDescent="0.3">
      <c r="A453" s="67" t="e">
        <f>IF(ISBLANK('List of Employees'!$B453),"",A452+1)</f>
        <v>#REF!</v>
      </c>
      <c r="B453" s="68" t="str">
        <f>CONCATENATE('List of Employees'!$C453," ",'List of Employees'!$D453, " ",LEFT('List of Employees'!$E453,1),IF(ISBLANK('List of Employees'!$E453)," ","."))</f>
        <v>MANDARAOG JONEL L.</v>
      </c>
      <c r="C453" s="68" t="s">
        <v>2539</v>
      </c>
      <c r="D453" s="68" t="s">
        <v>2540</v>
      </c>
      <c r="E453" s="68" t="s">
        <v>226</v>
      </c>
      <c r="F453" s="68" t="s">
        <v>1286</v>
      </c>
      <c r="G453" s="68" t="s">
        <v>1286</v>
      </c>
      <c r="H453" s="68" t="s">
        <v>2541</v>
      </c>
      <c r="I453" s="69" t="b">
        <f>COUNTIF('List of Employees'!$B$4:$B$767,'List of Employees'!$B453)&gt;1</f>
        <v>0</v>
      </c>
    </row>
    <row r="454" spans="1:9" ht="30" hidden="1" customHeight="1" x14ac:dyDescent="0.3">
      <c r="A454" s="67" t="e">
        <f>IF(ISBLANK('List of Employees'!$B454),"",A453+1)</f>
        <v>#REF!</v>
      </c>
      <c r="B454" s="68" t="str">
        <f>CONCATENATE('List of Employees'!$C454," ",'List of Employees'!$D454, " ",LEFT('List of Employees'!$E454,1),IF(ISBLANK('List of Employees'!$E454)," ","."))</f>
        <v xml:space="preserve">MANGUINAO GILBERT  </v>
      </c>
      <c r="C454" s="68" t="s">
        <v>960</v>
      </c>
      <c r="D454" s="68" t="s">
        <v>870</v>
      </c>
      <c r="E454" s="68"/>
      <c r="F454" s="68" t="s">
        <v>961</v>
      </c>
      <c r="G454" s="68" t="s">
        <v>2397</v>
      </c>
      <c r="H454" s="68" t="s">
        <v>208</v>
      </c>
      <c r="I454" s="69" t="b">
        <f>COUNTIF('List of Employees'!$B$4:$B$767,'List of Employees'!$B454)&gt;1</f>
        <v>0</v>
      </c>
    </row>
    <row r="455" spans="1:9" ht="30" hidden="1" customHeight="1" x14ac:dyDescent="0.3">
      <c r="A455" s="67" t="e">
        <f>IF(ISBLANK('List of Employees'!$B455),"",A454+1)</f>
        <v>#REF!</v>
      </c>
      <c r="B455" s="68" t="str">
        <f>CONCATENATE('List of Employees'!$C455," ",'List of Employees'!$D455, " ",LEFT('List of Employees'!$E455,1),IF(ISBLANK('List of Employees'!$E455)," ","."))</f>
        <v>MANGUINAO JOVELYN A.</v>
      </c>
      <c r="C455" s="68" t="s">
        <v>960</v>
      </c>
      <c r="D455" s="68" t="s">
        <v>2481</v>
      </c>
      <c r="E455" s="68" t="s">
        <v>1052</v>
      </c>
      <c r="F455" s="68" t="s">
        <v>763</v>
      </c>
      <c r="G455" s="68" t="s">
        <v>2397</v>
      </c>
      <c r="H455" s="68" t="s">
        <v>2482</v>
      </c>
      <c r="I455" s="69" t="b">
        <f>COUNTIF('List of Employees'!$B$4:$B$767,'List of Employees'!$B455)&gt;1</f>
        <v>0</v>
      </c>
    </row>
    <row r="456" spans="1:9" ht="30" hidden="1" customHeight="1" x14ac:dyDescent="0.3">
      <c r="A456" s="67" t="e">
        <f>IF(ISBLANK('List of Employees'!$B456),"",A455+1)</f>
        <v>#REF!</v>
      </c>
      <c r="B456" s="68" t="str">
        <f>CONCATENATE('List of Employees'!$C456," ",'List of Employees'!$D456, " ",LEFT('List of Employees'!$E456,1),IF(ISBLANK('List of Employees'!$E456)," ","."))</f>
        <v>MANGUINAO NIÑA P.</v>
      </c>
      <c r="C456" s="68" t="s">
        <v>960</v>
      </c>
      <c r="D456" s="68" t="s">
        <v>1543</v>
      </c>
      <c r="E456" s="68" t="s">
        <v>124</v>
      </c>
      <c r="F456" s="68" t="s">
        <v>682</v>
      </c>
      <c r="G456" s="68" t="s">
        <v>2397</v>
      </c>
      <c r="H456" s="68" t="s">
        <v>2031</v>
      </c>
      <c r="I456" s="69" t="b">
        <f>COUNTIF('List of Employees'!$B$4:$B$767,'List of Employees'!$B456)&gt;1</f>
        <v>0</v>
      </c>
    </row>
    <row r="457" spans="1:9" ht="30" hidden="1" customHeight="1" x14ac:dyDescent="0.3">
      <c r="A457" s="67" t="e">
        <f>IF(ISBLANK('List of Employees'!$B457),"",A456+1)</f>
        <v>#REF!</v>
      </c>
      <c r="B457" s="68" t="str">
        <f>CONCATENATE('List of Employees'!$C457," ",'List of Employees'!$D457, " ",LEFT('List of Employees'!$E457,1),IF(ISBLANK('List of Employees'!$E457)," ","."))</f>
        <v>MANIMTIM JOJIT A.</v>
      </c>
      <c r="C457" s="68" t="s">
        <v>1371</v>
      </c>
      <c r="D457" s="68" t="s">
        <v>1995</v>
      </c>
      <c r="E457" s="68" t="s">
        <v>1583</v>
      </c>
      <c r="F457" s="68" t="s">
        <v>1996</v>
      </c>
      <c r="G457" s="68" t="s">
        <v>2397</v>
      </c>
      <c r="H457" s="68" t="s">
        <v>89</v>
      </c>
      <c r="I457" s="69" t="b">
        <f>COUNTIF('List of Employees'!$B$4:$B$767,'List of Employees'!$B457)&gt;1</f>
        <v>0</v>
      </c>
    </row>
    <row r="458" spans="1:9" ht="30" hidden="1" customHeight="1" x14ac:dyDescent="0.3">
      <c r="A458" s="67" t="e">
        <f>IF(ISBLANK('List of Employees'!$B458),"",A457+1)</f>
        <v>#REF!</v>
      </c>
      <c r="B458" s="68" t="str">
        <f>CONCATENATE('List of Employees'!$C458," ",'List of Employees'!$D458, " ",LEFT('List of Employees'!$E458,1),IF(ISBLANK('List of Employees'!$E458)," ","."))</f>
        <v>MANLANGIT LEONILA R.</v>
      </c>
      <c r="C458" s="68" t="s">
        <v>1548</v>
      </c>
      <c r="D458" s="68" t="s">
        <v>1382</v>
      </c>
      <c r="E458" s="68" t="s">
        <v>1549</v>
      </c>
      <c r="F458" s="68" t="s">
        <v>1286</v>
      </c>
      <c r="G458" s="68" t="s">
        <v>1286</v>
      </c>
      <c r="H458" s="68" t="s">
        <v>1694</v>
      </c>
      <c r="I458" s="69" t="b">
        <f>COUNTIF('List of Employees'!$B$4:$B$767,'List of Employees'!$B458)&gt;1</f>
        <v>0</v>
      </c>
    </row>
    <row r="459" spans="1:9" ht="30" hidden="1" customHeight="1" x14ac:dyDescent="0.3">
      <c r="A459" s="67" t="e">
        <f>IF(ISBLANK('List of Employees'!$B459),"",A458+1)</f>
        <v>#REF!</v>
      </c>
      <c r="B459" s="68" t="str">
        <f>CONCATENATE('List of Employees'!$C459," ",'List of Employees'!$D459, " ",LEFT('List of Employees'!$E459,1),IF(ISBLANK('List of Employees'!$E459)," ","."))</f>
        <v>MANLAPAZ ROSALINDA R.</v>
      </c>
      <c r="C459" s="68" t="s">
        <v>2316</v>
      </c>
      <c r="D459" s="68" t="s">
        <v>228</v>
      </c>
      <c r="E459" s="68" t="s">
        <v>814</v>
      </c>
      <c r="F459" s="68" t="s">
        <v>1286</v>
      </c>
      <c r="G459" s="68" t="s">
        <v>1286</v>
      </c>
      <c r="H459" s="68" t="s">
        <v>103</v>
      </c>
      <c r="I459" s="69" t="b">
        <f>COUNTIF('List of Employees'!$B$4:$B$767,'List of Employees'!$B459)&gt;1</f>
        <v>0</v>
      </c>
    </row>
    <row r="460" spans="1:9" ht="30" hidden="1" customHeight="1" x14ac:dyDescent="0.3">
      <c r="A460" s="67" t="e">
        <f>IF(ISBLANK('List of Employees'!$B460),"",A459+1)</f>
        <v>#REF!</v>
      </c>
      <c r="B460" s="68" t="str">
        <f>CONCATENATE('List of Employees'!$C460," ",'List of Employees'!$D460, " ",LEFT('List of Employees'!$E460,1),IF(ISBLANK('List of Employees'!$E460)," ","."))</f>
        <v>MARAÑON AMY LOU T.</v>
      </c>
      <c r="C460" s="68" t="s">
        <v>1550</v>
      </c>
      <c r="D460" s="68" t="s">
        <v>1551</v>
      </c>
      <c r="E460" s="68" t="s">
        <v>1552</v>
      </c>
      <c r="F460" s="68" t="s">
        <v>1286</v>
      </c>
      <c r="G460" s="68" t="s">
        <v>1286</v>
      </c>
      <c r="H460" s="68" t="s">
        <v>1695</v>
      </c>
      <c r="I460" s="69" t="b">
        <f>COUNTIF('List of Employees'!$B$4:$B$767,'List of Employees'!$B460)&gt;1</f>
        <v>0</v>
      </c>
    </row>
    <row r="461" spans="1:9" ht="30" hidden="1" customHeight="1" x14ac:dyDescent="0.3">
      <c r="A461" s="67" t="e">
        <f>IF(ISBLANK('List of Employees'!$B461),"",A460+1)</f>
        <v>#REF!</v>
      </c>
      <c r="B461" s="68" t="str">
        <f>CONCATENATE('List of Employees'!$C461," ",'List of Employees'!$D461, " ",LEFT('List of Employees'!$E461,1),IF(ISBLANK('List of Employees'!$E461)," ","."))</f>
        <v>MARASIGAN  YOLANDA A.</v>
      </c>
      <c r="C461" s="68" t="s">
        <v>2384</v>
      </c>
      <c r="D461" s="68" t="s">
        <v>821</v>
      </c>
      <c r="E461" s="68" t="s">
        <v>1331</v>
      </c>
      <c r="F461" s="68" t="s">
        <v>2334</v>
      </c>
      <c r="G461" s="68" t="s">
        <v>2397</v>
      </c>
      <c r="H461" s="68"/>
      <c r="I461" s="69" t="b">
        <f>COUNTIF('List of Employees'!$B$4:$B$767,'List of Employees'!$B461)&gt;1</f>
        <v>0</v>
      </c>
    </row>
    <row r="462" spans="1:9" ht="30" hidden="1" customHeight="1" x14ac:dyDescent="0.3">
      <c r="A462" s="67" t="e">
        <f>IF(ISBLANK('List of Employees'!$B462),"",A461+1)</f>
        <v>#REF!</v>
      </c>
      <c r="B462" s="68" t="str">
        <f>CONCATENATE('List of Employees'!$C462," ",'List of Employees'!$D462, " ",LEFT('List of Employees'!$E462,1),IF(ISBLANK('List of Employees'!$E462)," ","."))</f>
        <v>MARASIGAN AGUINO D.</v>
      </c>
      <c r="C462" s="68" t="s">
        <v>553</v>
      </c>
      <c r="D462" s="68" t="s">
        <v>1553</v>
      </c>
      <c r="E462" s="68" t="s">
        <v>119</v>
      </c>
      <c r="F462" s="68" t="s">
        <v>1286</v>
      </c>
      <c r="G462" s="68" t="s">
        <v>1286</v>
      </c>
      <c r="H462" s="68" t="s">
        <v>1705</v>
      </c>
      <c r="I462" s="69" t="b">
        <f>COUNTIF('List of Employees'!$B$4:$B$767,'List of Employees'!$B462)&gt;1</f>
        <v>0</v>
      </c>
    </row>
    <row r="463" spans="1:9" ht="30" hidden="1" customHeight="1" x14ac:dyDescent="0.3">
      <c r="A463" s="67" t="e">
        <f>IF(ISBLANK('List of Employees'!$B463),"",A462+1)</f>
        <v>#REF!</v>
      </c>
      <c r="B463" s="68" t="str">
        <f>CONCATENATE('List of Employees'!$C463," ",'List of Employees'!$D463, " ",LEFT('List of Employees'!$E463,1),IF(ISBLANK('List of Employees'!$E463)," ","."))</f>
        <v>MARASIGAN ARIEL M.</v>
      </c>
      <c r="C463" s="68" t="s">
        <v>553</v>
      </c>
      <c r="D463" s="68" t="s">
        <v>399</v>
      </c>
      <c r="E463" s="68" t="s">
        <v>84</v>
      </c>
      <c r="F463" s="68" t="s">
        <v>1286</v>
      </c>
      <c r="G463" s="68" t="s">
        <v>1286</v>
      </c>
      <c r="H463" s="68"/>
      <c r="I463" s="69" t="b">
        <f>COUNTIF('List of Employees'!$B$4:$B$767,'List of Employees'!$B463)&gt;1</f>
        <v>0</v>
      </c>
    </row>
    <row r="464" spans="1:9" ht="30" hidden="1" customHeight="1" x14ac:dyDescent="0.3">
      <c r="A464" s="67" t="e">
        <f>IF(ISBLANK('List of Employees'!$B464),"",A463+1)</f>
        <v>#REF!</v>
      </c>
      <c r="B464" s="68" t="str">
        <f>CONCATENATE('List of Employees'!$C464," ",'List of Employees'!$D464, " ",LEFT('List of Employees'!$E464,1),IF(ISBLANK('List of Employees'!$E464)," ","."))</f>
        <v>MARASIGAN BIENVENIDO E.</v>
      </c>
      <c r="C464" s="68" t="s">
        <v>553</v>
      </c>
      <c r="D464" s="68" t="s">
        <v>1554</v>
      </c>
      <c r="E464" s="68" t="s">
        <v>1516</v>
      </c>
      <c r="F464" s="68" t="s">
        <v>1286</v>
      </c>
      <c r="G464" s="68" t="s">
        <v>1286</v>
      </c>
      <c r="H464" s="68" t="s">
        <v>208</v>
      </c>
      <c r="I464" s="69" t="b">
        <f>COUNTIF('List of Employees'!$B$4:$B$767,'List of Employees'!$B464)&gt;1</f>
        <v>0</v>
      </c>
    </row>
    <row r="465" spans="1:9" ht="30" hidden="1" customHeight="1" x14ac:dyDescent="0.3">
      <c r="A465" s="67" t="e">
        <f>IF(ISBLANK('List of Employees'!$B465),"",A464+1)</f>
        <v>#REF!</v>
      </c>
      <c r="B465" s="68" t="str">
        <f>CONCATENATE('List of Employees'!$C465," ",'List of Employees'!$D465, " ",LEFT('List of Employees'!$E465,1),IF(ISBLANK('List of Employees'!$E465)," ","."))</f>
        <v>MARASIGAN CHRISTIAN M.</v>
      </c>
      <c r="C465" s="68" t="s">
        <v>553</v>
      </c>
      <c r="D465" s="68" t="s">
        <v>1486</v>
      </c>
      <c r="E465" s="68" t="s">
        <v>84</v>
      </c>
      <c r="F465" s="68" t="s">
        <v>1286</v>
      </c>
      <c r="G465" s="68" t="s">
        <v>1286</v>
      </c>
      <c r="H465" s="68" t="s">
        <v>126</v>
      </c>
      <c r="I465" s="69" t="b">
        <f>COUNTIF('List of Employees'!$B$4:$B$767,'List of Employees'!$B465)&gt;1</f>
        <v>0</v>
      </c>
    </row>
    <row r="466" spans="1:9" ht="30" hidden="1" customHeight="1" x14ac:dyDescent="0.3">
      <c r="A466" s="67" t="e">
        <f>IF(ISBLANK('List of Employees'!$B466),"",A465+1)</f>
        <v>#REF!</v>
      </c>
      <c r="B466" s="68" t="str">
        <f>CONCATENATE('List of Employees'!$C466," ",'List of Employees'!$D466, " ",LEFT('List of Employees'!$E466,1),IF(ISBLANK('List of Employees'!$E466)," ","."))</f>
        <v xml:space="preserve">MARASIGAN DANIEL  </v>
      </c>
      <c r="C466" s="68" t="s">
        <v>553</v>
      </c>
      <c r="D466" s="68" t="s">
        <v>554</v>
      </c>
      <c r="E466" s="68"/>
      <c r="F466" s="68" t="s">
        <v>197</v>
      </c>
      <c r="G466" s="68" t="s">
        <v>2397</v>
      </c>
      <c r="H466" s="68" t="s">
        <v>288</v>
      </c>
      <c r="I466" s="69" t="b">
        <f>COUNTIF('List of Employees'!$B$4:$B$767,'List of Employees'!$B466)&gt;1</f>
        <v>0</v>
      </c>
    </row>
    <row r="467" spans="1:9" ht="30" hidden="1" customHeight="1" x14ac:dyDescent="0.3">
      <c r="A467" s="67" t="e">
        <f>IF(ISBLANK('List of Employees'!$B467),"",A466+1)</f>
        <v>#REF!</v>
      </c>
      <c r="B467" s="68" t="str">
        <f>CONCATENATE('List of Employees'!$C467," ",'List of Employees'!$D467, " ",LEFT('List of Employees'!$E467,1),IF(ISBLANK('List of Employees'!$E467)," ","."))</f>
        <v>MARASIGAN GINALYN D.</v>
      </c>
      <c r="C467" s="68" t="s">
        <v>553</v>
      </c>
      <c r="D467" s="68" t="s">
        <v>1078</v>
      </c>
      <c r="E467" s="68" t="s">
        <v>1079</v>
      </c>
      <c r="F467" s="68" t="s">
        <v>125</v>
      </c>
      <c r="G467" s="68" t="s">
        <v>2397</v>
      </c>
      <c r="H467" s="68" t="s">
        <v>438</v>
      </c>
      <c r="I467" s="69" t="b">
        <f>COUNTIF('List of Employees'!$B$4:$B$767,'List of Employees'!$B467)&gt;1</f>
        <v>0</v>
      </c>
    </row>
    <row r="468" spans="1:9" ht="30" hidden="1" customHeight="1" x14ac:dyDescent="0.3">
      <c r="A468" s="67" t="e">
        <f>IF(ISBLANK('List of Employees'!$B468),"",A467+1)</f>
        <v>#REF!</v>
      </c>
      <c r="B468" s="68" t="str">
        <f>CONCATENATE('List of Employees'!$C468," ",'List of Employees'!$D468, " ",LEFT('List of Employees'!$E468,1),IF(ISBLANK('List of Employees'!$E468)," ","."))</f>
        <v>MARASIGAN INOCENCIA P.</v>
      </c>
      <c r="C468" s="68" t="s">
        <v>553</v>
      </c>
      <c r="D468" s="68" t="s">
        <v>1015</v>
      </c>
      <c r="E468" s="68" t="s">
        <v>709</v>
      </c>
      <c r="F468" s="68" t="s">
        <v>211</v>
      </c>
      <c r="G468" s="68" t="s">
        <v>2397</v>
      </c>
      <c r="H468" s="68" t="s">
        <v>212</v>
      </c>
      <c r="I468" s="69" t="b">
        <f>COUNTIF('List of Employees'!$B$4:$B$767,'List of Employees'!$B468)&gt;1</f>
        <v>0</v>
      </c>
    </row>
    <row r="469" spans="1:9" ht="30" hidden="1" customHeight="1" x14ac:dyDescent="0.3">
      <c r="A469" s="67" t="e">
        <f>IF(ISBLANK('List of Employees'!$B469),"",A468+1)</f>
        <v>#REF!</v>
      </c>
      <c r="B469" s="68" t="str">
        <f>CONCATENATE('List of Employees'!$C469," ",'List of Employees'!$D469, " ",LEFT('List of Employees'!$E469,1),IF(ISBLANK('List of Employees'!$E469)," ","."))</f>
        <v>MARASIGAN JANINE C.</v>
      </c>
      <c r="C469" s="68" t="s">
        <v>553</v>
      </c>
      <c r="D469" s="68" t="s">
        <v>1555</v>
      </c>
      <c r="E469" s="68" t="s">
        <v>1556</v>
      </c>
      <c r="F469" s="68" t="s">
        <v>1710</v>
      </c>
      <c r="G469" s="68" t="s">
        <v>2397</v>
      </c>
      <c r="H469" s="68" t="s">
        <v>97</v>
      </c>
      <c r="I469" s="69" t="b">
        <f>COUNTIF('List of Employees'!$B$4:$B$767,'List of Employees'!$B469)&gt;1</f>
        <v>0</v>
      </c>
    </row>
    <row r="470" spans="1:9" ht="30" hidden="1" customHeight="1" x14ac:dyDescent="0.3">
      <c r="A470" s="67" t="e">
        <f>IF(ISBLANK('List of Employees'!$B470),"",A469+1)</f>
        <v>#REF!</v>
      </c>
      <c r="B470" s="68" t="str">
        <f>CONCATENATE('List of Employees'!$C470," ",'List of Employees'!$D470, " ",LEFT('List of Employees'!$E470,1),IF(ISBLANK('List of Employees'!$E470)," ","."))</f>
        <v>MARASIGAN MARIFE C.</v>
      </c>
      <c r="C470" s="68" t="s">
        <v>553</v>
      </c>
      <c r="D470" s="68" t="s">
        <v>2326</v>
      </c>
      <c r="E470" s="68" t="s">
        <v>1509</v>
      </c>
      <c r="F470" s="68" t="s">
        <v>1693</v>
      </c>
      <c r="G470" s="68" t="s">
        <v>1693</v>
      </c>
      <c r="H470" s="68" t="s">
        <v>103</v>
      </c>
      <c r="I470" s="69" t="b">
        <f>COUNTIF('List of Employees'!$B$4:$B$767,'List of Employees'!$B470)&gt;1</f>
        <v>0</v>
      </c>
    </row>
    <row r="471" spans="1:9" ht="30" hidden="1" customHeight="1" x14ac:dyDescent="0.3">
      <c r="A471" s="67" t="e">
        <f>IF(ISBLANK('List of Employees'!$B471),"",A470+1)</f>
        <v>#REF!</v>
      </c>
      <c r="B471" s="68" t="str">
        <f>CONCATENATE('List of Employees'!$C471," ",'List of Employees'!$D471, " ",LEFT('List of Employees'!$E471,1),IF(ISBLANK('List of Employees'!$E471)," ","."))</f>
        <v>MARCIAL RUSTICO B.</v>
      </c>
      <c r="C471" s="68" t="s">
        <v>973</v>
      </c>
      <c r="D471" s="68" t="s">
        <v>974</v>
      </c>
      <c r="E471" s="68" t="s">
        <v>145</v>
      </c>
      <c r="F471" s="68" t="s">
        <v>966</v>
      </c>
      <c r="G471" s="68" t="s">
        <v>2397</v>
      </c>
      <c r="H471" s="68" t="s">
        <v>295</v>
      </c>
      <c r="I471" s="69" t="b">
        <f>COUNTIF('List of Employees'!$B$4:$B$767,'List of Employees'!$B471)&gt;1</f>
        <v>0</v>
      </c>
    </row>
    <row r="472" spans="1:9" ht="30" hidden="1" customHeight="1" x14ac:dyDescent="0.3">
      <c r="A472" s="67" t="e">
        <f>IF(ISBLANK('List of Employees'!$B472),"",A471+1)</f>
        <v>#REF!</v>
      </c>
      <c r="B472" s="68" t="str">
        <f>CONCATENATE('List of Employees'!$C472," ",'List of Employees'!$D472, " ",LEFT('List of Employees'!$E472,1),IF(ISBLANK('List of Employees'!$E472)," ","."))</f>
        <v>MARDO MELINDA E.</v>
      </c>
      <c r="C472" s="68" t="s">
        <v>1557</v>
      </c>
      <c r="D472" s="68" t="s">
        <v>502</v>
      </c>
      <c r="E472" s="68" t="s">
        <v>377</v>
      </c>
      <c r="F472" s="68" t="s">
        <v>1286</v>
      </c>
      <c r="G472" s="68" t="s">
        <v>1286</v>
      </c>
      <c r="H472" s="68" t="s">
        <v>288</v>
      </c>
      <c r="I472" s="69" t="b">
        <f>COUNTIF('List of Employees'!$B$4:$B$767,'List of Employees'!$B472)&gt;1</f>
        <v>0</v>
      </c>
    </row>
    <row r="473" spans="1:9" ht="30" hidden="1" customHeight="1" x14ac:dyDescent="0.3">
      <c r="A473" s="67" t="e">
        <f>IF(ISBLANK('List of Employees'!$B473),"",A472+1)</f>
        <v>#REF!</v>
      </c>
      <c r="B473" s="68" t="str">
        <f>CONCATENATE('List of Employees'!$C473," ",'List of Employees'!$D473, " ",LEFT('List of Employees'!$E473,1),IF(ISBLANK('List of Employees'!$E473)," ","."))</f>
        <v>MARINDUQUE ANNE RENELYN P.</v>
      </c>
      <c r="C473" s="68" t="s">
        <v>132</v>
      </c>
      <c r="D473" s="68" t="s">
        <v>355</v>
      </c>
      <c r="E473" s="68" t="s">
        <v>124</v>
      </c>
      <c r="F473" s="68" t="s">
        <v>125</v>
      </c>
      <c r="G473" s="68" t="s">
        <v>2397</v>
      </c>
      <c r="H473" s="68" t="s">
        <v>356</v>
      </c>
      <c r="I473" s="69" t="b">
        <f>COUNTIF('List of Employees'!$B$4:$B$767,'List of Employees'!$B473)&gt;1</f>
        <v>0</v>
      </c>
    </row>
    <row r="474" spans="1:9" ht="30" hidden="1" customHeight="1" x14ac:dyDescent="0.3">
      <c r="A474" s="67" t="e">
        <f>IF(ISBLANK('List of Employees'!$B474),"",A473+1)</f>
        <v>#REF!</v>
      </c>
      <c r="B474" s="68" t="str">
        <f>CONCATENATE('List of Employees'!$C474," ",'List of Employees'!$D474, " ",LEFT('List of Employees'!$E474,1),IF(ISBLANK('List of Employees'!$E474)," ","."))</f>
        <v>MARINDUQUE AURORA A.</v>
      </c>
      <c r="C474" s="68" t="s">
        <v>132</v>
      </c>
      <c r="D474" s="68" t="s">
        <v>1090</v>
      </c>
      <c r="E474" s="68" t="s">
        <v>900</v>
      </c>
      <c r="F474" s="68" t="s">
        <v>1091</v>
      </c>
      <c r="G474" s="68" t="s">
        <v>2397</v>
      </c>
      <c r="H474" s="68" t="s">
        <v>356</v>
      </c>
      <c r="I474" s="69" t="b">
        <f>COUNTIF('List of Employees'!$B$4:$B$767,'List of Employees'!$B474)&gt;1</f>
        <v>0</v>
      </c>
    </row>
    <row r="475" spans="1:9" ht="30" hidden="1" customHeight="1" x14ac:dyDescent="0.3">
      <c r="A475" s="67" t="e">
        <f>IF(ISBLANK('List of Employees'!$B475),"",A474+1)</f>
        <v>#REF!</v>
      </c>
      <c r="B475" s="68" t="str">
        <f>CONCATENATE('List of Employees'!$C475," ",'List of Employees'!$D475, " ",LEFT('List of Employees'!$E475,1),IF(ISBLANK('List of Employees'!$E475)," ","."))</f>
        <v>MARINDUQUE ERNESTO P.</v>
      </c>
      <c r="C475" s="68" t="s">
        <v>132</v>
      </c>
      <c r="D475" s="68" t="s">
        <v>902</v>
      </c>
      <c r="E475" s="68" t="s">
        <v>863</v>
      </c>
      <c r="F475" s="68" t="s">
        <v>197</v>
      </c>
      <c r="G475" s="68" t="s">
        <v>2397</v>
      </c>
      <c r="H475" s="68" t="s">
        <v>270</v>
      </c>
      <c r="I475" s="69" t="b">
        <f>COUNTIF('List of Employees'!$B$4:$B$767,'List of Employees'!$B475)&gt;1</f>
        <v>0</v>
      </c>
    </row>
    <row r="476" spans="1:9" ht="30" hidden="1" customHeight="1" x14ac:dyDescent="0.3">
      <c r="A476" s="67" t="e">
        <f>IF(ISBLANK('List of Employees'!$B476),"",A475+1)</f>
        <v>#REF!</v>
      </c>
      <c r="B476" s="68" t="str">
        <f>CONCATENATE('List of Employees'!$C476," ",'List of Employees'!$D476, " ",LEFT('List of Employees'!$E476,1),IF(ISBLANK('List of Employees'!$E476)," ","."))</f>
        <v>MARINDUQUE GERRY C.</v>
      </c>
      <c r="C476" s="68" t="s">
        <v>132</v>
      </c>
      <c r="D476" s="68" t="s">
        <v>133</v>
      </c>
      <c r="E476" s="68" t="s">
        <v>134</v>
      </c>
      <c r="F476" s="68" t="s">
        <v>197</v>
      </c>
      <c r="G476" s="68" t="s">
        <v>2397</v>
      </c>
      <c r="H476" s="68" t="s">
        <v>135</v>
      </c>
      <c r="I476" s="69" t="b">
        <f>COUNTIF('List of Employees'!$B$4:$B$767,'List of Employees'!$B476)&gt;1</f>
        <v>0</v>
      </c>
    </row>
    <row r="477" spans="1:9" ht="30" hidden="1" customHeight="1" x14ac:dyDescent="0.3">
      <c r="A477" s="67" t="e">
        <f>IF(ISBLANK('List of Employees'!$B477),"",A476+1)</f>
        <v>#REF!</v>
      </c>
      <c r="B477" s="68" t="str">
        <f>CONCATENATE('List of Employees'!$C477," ",'List of Employees'!$D477, " ",LEFT('List of Employees'!$E477,1),IF(ISBLANK('List of Employees'!$E477)," ","."))</f>
        <v>MARINDUQUE MARISSA M.</v>
      </c>
      <c r="C477" s="68" t="s">
        <v>132</v>
      </c>
      <c r="D477" s="68" t="s">
        <v>185</v>
      </c>
      <c r="E477" s="68" t="s">
        <v>84</v>
      </c>
      <c r="F477" s="68" t="s">
        <v>464</v>
      </c>
      <c r="G477" s="68" t="s">
        <v>2397</v>
      </c>
      <c r="H477" s="68" t="s">
        <v>462</v>
      </c>
      <c r="I477" s="69" t="b">
        <f>COUNTIF('List of Employees'!$B$4:$B$767,'List of Employees'!$B477)&gt;1</f>
        <v>0</v>
      </c>
    </row>
    <row r="478" spans="1:9" ht="30" hidden="1" customHeight="1" x14ac:dyDescent="0.3">
      <c r="A478" s="67" t="e">
        <f>IF(ISBLANK('List of Employees'!$B478),"",A477+1)</f>
        <v>#REF!</v>
      </c>
      <c r="B478" s="68" t="str">
        <f>CONCATENATE('List of Employees'!$C478," ",'List of Employees'!$D478, " ",LEFT('List of Employees'!$E478,1),IF(ISBLANK('List of Employees'!$E478)," ","."))</f>
        <v>MARINDUQUE ROWENA G.</v>
      </c>
      <c r="C478" s="68" t="s">
        <v>132</v>
      </c>
      <c r="D478" s="68" t="s">
        <v>625</v>
      </c>
      <c r="E478" s="68" t="s">
        <v>166</v>
      </c>
      <c r="F478" s="68" t="s">
        <v>1286</v>
      </c>
      <c r="G478" s="68" t="s">
        <v>1286</v>
      </c>
      <c r="H478" s="68" t="s">
        <v>360</v>
      </c>
      <c r="I478" s="69" t="b">
        <f>COUNTIF('List of Employees'!$B$4:$B$767,'List of Employees'!$B478)&gt;1</f>
        <v>0</v>
      </c>
    </row>
    <row r="479" spans="1:9" ht="30" hidden="1" customHeight="1" x14ac:dyDescent="0.3">
      <c r="A479" s="67" t="e">
        <f>IF(ISBLANK('List of Employees'!$B479),"",A478+1)</f>
        <v>#REF!</v>
      </c>
      <c r="B479" s="68" t="str">
        <f>CONCATENATE('List of Employees'!$C479," ",'List of Employees'!$D479, " ",LEFT('List of Employees'!$E479,1),IF(ISBLANK('List of Employees'!$E479)," ","."))</f>
        <v>MARQUEZ HENSLEY B.</v>
      </c>
      <c r="C479" s="68" t="s">
        <v>327</v>
      </c>
      <c r="D479" s="68" t="s">
        <v>2217</v>
      </c>
      <c r="E479" s="68" t="s">
        <v>186</v>
      </c>
      <c r="F479" s="68" t="s">
        <v>1284</v>
      </c>
      <c r="G479" s="68" t="s">
        <v>2397</v>
      </c>
      <c r="H479" s="68" t="s">
        <v>2218</v>
      </c>
      <c r="I479" s="69" t="b">
        <f>COUNTIF('List of Employees'!$B$4:$B$767,'List of Employees'!$B479)&gt;1</f>
        <v>0</v>
      </c>
    </row>
    <row r="480" spans="1:9" ht="30" hidden="1" customHeight="1" x14ac:dyDescent="0.3">
      <c r="A480" s="67" t="e">
        <f>IF(ISBLANK('List of Employees'!$B480),"",A479+1)</f>
        <v>#REF!</v>
      </c>
      <c r="B480" s="68" t="str">
        <f>CONCATENATE('List of Employees'!$C480," ",'List of Employees'!$D480, " ",LEFT('List of Employees'!$E480,1),IF(ISBLANK('List of Employees'!$E480)," ","."))</f>
        <v>MARQUEZ LOLITA R.</v>
      </c>
      <c r="C480" s="68" t="s">
        <v>327</v>
      </c>
      <c r="D480" s="68" t="s">
        <v>328</v>
      </c>
      <c r="E480" s="68" t="s">
        <v>329</v>
      </c>
      <c r="F480" s="68" t="s">
        <v>125</v>
      </c>
      <c r="G480" s="68" t="s">
        <v>2397</v>
      </c>
      <c r="H480" s="68" t="s">
        <v>330</v>
      </c>
      <c r="I480" s="69" t="b">
        <f>COUNTIF('List of Employees'!$B$4:$B$767,'List of Employees'!$B480)&gt;1</f>
        <v>0</v>
      </c>
    </row>
    <row r="481" spans="1:9" ht="30" hidden="1" customHeight="1" x14ac:dyDescent="0.3">
      <c r="A481" s="67" t="e">
        <f>IF(ISBLANK('List of Employees'!$B481),"",A480+1)</f>
        <v>#REF!</v>
      </c>
      <c r="B481" s="68" t="str">
        <f>CONCATENATE('List of Employees'!$C481," ",'List of Employees'!$D481, " ",LEFT('List of Employees'!$E481,1),IF(ISBLANK('List of Employees'!$E481)," ","."))</f>
        <v>MARTINEZ BELEN B.</v>
      </c>
      <c r="C481" s="68" t="s">
        <v>148</v>
      </c>
      <c r="D481" s="68" t="s">
        <v>703</v>
      </c>
      <c r="E481" s="68" t="s">
        <v>186</v>
      </c>
      <c r="F481" s="68" t="s">
        <v>704</v>
      </c>
      <c r="G481" s="68" t="s">
        <v>2397</v>
      </c>
      <c r="H481" s="68" t="s">
        <v>182</v>
      </c>
      <c r="I481" s="69" t="b">
        <f>COUNTIF('List of Employees'!$B$4:$B$767,'List of Employees'!$B481)&gt;1</f>
        <v>0</v>
      </c>
    </row>
    <row r="482" spans="1:9" ht="30" hidden="1" customHeight="1" x14ac:dyDescent="0.3">
      <c r="A482" s="67" t="e">
        <f>IF(ISBLANK('List of Employees'!$B482),"",A481+1)</f>
        <v>#REF!</v>
      </c>
      <c r="B482" s="68" t="str">
        <f>CONCATENATE('List of Employees'!$C482," ",'List of Employees'!$D482, " ",LEFT('List of Employees'!$E482,1),IF(ISBLANK('List of Employees'!$E482)," ","."))</f>
        <v>MARTINEZ EMER V.</v>
      </c>
      <c r="C482" s="68" t="s">
        <v>148</v>
      </c>
      <c r="D482" s="68" t="s">
        <v>149</v>
      </c>
      <c r="E482" s="68" t="s">
        <v>150</v>
      </c>
      <c r="F482" s="68" t="s">
        <v>151</v>
      </c>
      <c r="G482" s="68" t="s">
        <v>2397</v>
      </c>
      <c r="H482" s="68" t="s">
        <v>152</v>
      </c>
      <c r="I482" s="69" t="b">
        <f>COUNTIF('List of Employees'!$B$4:$B$767,'List of Employees'!$B482)&gt;1</f>
        <v>0</v>
      </c>
    </row>
    <row r="483" spans="1:9" ht="30" hidden="1" customHeight="1" x14ac:dyDescent="0.3">
      <c r="A483" s="67" t="e">
        <f>IF(ISBLANK('List of Employees'!$B483),"",A482+1)</f>
        <v>#REF!</v>
      </c>
      <c r="B483" s="68" t="str">
        <f>CONCATENATE('List of Employees'!$C483," ",'List of Employees'!$D483, " ",LEFT('List of Employees'!$E483,1),IF(ISBLANK('List of Employees'!$E483)," ","."))</f>
        <v>MARUNDAN MARIA FLOR M.</v>
      </c>
      <c r="C483" s="68" t="s">
        <v>94</v>
      </c>
      <c r="D483" s="68" t="s">
        <v>95</v>
      </c>
      <c r="E483" s="68" t="s">
        <v>84</v>
      </c>
      <c r="F483" s="68" t="s">
        <v>96</v>
      </c>
      <c r="G483" s="68" t="s">
        <v>2397</v>
      </c>
      <c r="H483" s="68" t="s">
        <v>97</v>
      </c>
      <c r="I483" s="69" t="b">
        <f>COUNTIF('List of Employees'!$B$4:$B$767,'List of Employees'!$B483)&gt;1</f>
        <v>0</v>
      </c>
    </row>
    <row r="484" spans="1:9" ht="30" hidden="1" customHeight="1" x14ac:dyDescent="0.3">
      <c r="A484" s="67" t="e">
        <f>IF(ISBLANK('List of Employees'!$B484),"",A483+1)</f>
        <v>#REF!</v>
      </c>
      <c r="B484" s="68" t="str">
        <f>CONCATENATE('List of Employees'!$C484," ",'List of Employees'!$D484, " ",LEFT('List of Employees'!$E484,1),IF(ISBLANK('List of Employees'!$E484)," ","."))</f>
        <v xml:space="preserve">MATIBAG EDISON  </v>
      </c>
      <c r="C484" s="68" t="s">
        <v>2572</v>
      </c>
      <c r="D484" s="68" t="s">
        <v>2573</v>
      </c>
      <c r="E484" s="68"/>
      <c r="F484" s="68" t="s">
        <v>1286</v>
      </c>
      <c r="G484" s="68" t="s">
        <v>1286</v>
      </c>
      <c r="H484" s="68" t="s">
        <v>288</v>
      </c>
      <c r="I484" s="69" t="b">
        <f>COUNTIF('List of Employees'!$B$4:$B$767,'List of Employees'!$B484)&gt;1</f>
        <v>0</v>
      </c>
    </row>
    <row r="485" spans="1:9" ht="30" hidden="1" customHeight="1" x14ac:dyDescent="0.3">
      <c r="A485" s="67" t="e">
        <f>IF(ISBLANK('List of Employees'!$B485),"",A484+1)</f>
        <v>#REF!</v>
      </c>
      <c r="B485" s="68" t="str">
        <f>CONCATENATE('List of Employees'!$C485," ",'List of Employees'!$D485, " ",LEFT('List of Employees'!$E485,1),IF(ISBLANK('List of Employees'!$E485)," ","."))</f>
        <v>MATIENZO NORMITA S.</v>
      </c>
      <c r="C485" s="68" t="s">
        <v>715</v>
      </c>
      <c r="D485" s="68" t="s">
        <v>716</v>
      </c>
      <c r="E485" s="68" t="s">
        <v>948</v>
      </c>
      <c r="F485" s="68" t="s">
        <v>125</v>
      </c>
      <c r="G485" s="68" t="s">
        <v>2397</v>
      </c>
      <c r="H485" s="68" t="s">
        <v>536</v>
      </c>
      <c r="I485" s="69" t="b">
        <f>COUNTIF('List of Employees'!$B$4:$B$767,'List of Employees'!$B485)&gt;1</f>
        <v>0</v>
      </c>
    </row>
    <row r="486" spans="1:9" ht="30" hidden="1" customHeight="1" x14ac:dyDescent="0.3">
      <c r="A486" s="67" t="e">
        <f>IF(ISBLANK('List of Employees'!$B486),"",A485+1)</f>
        <v>#REF!</v>
      </c>
      <c r="B486" s="68" t="str">
        <f>CONCATENATE('List of Employees'!$C486," ",'List of Employees'!$D486, " ",LEFT('List of Employees'!$E486,1),IF(ISBLANK('List of Employees'!$E486)," ","."))</f>
        <v>MAULLON JAENA F.</v>
      </c>
      <c r="C486" s="68" t="s">
        <v>1558</v>
      </c>
      <c r="D486" s="68" t="s">
        <v>1559</v>
      </c>
      <c r="E486" s="68" t="s">
        <v>236</v>
      </c>
      <c r="F486" s="68" t="s">
        <v>1286</v>
      </c>
      <c r="G486" s="68" t="s">
        <v>1286</v>
      </c>
      <c r="H486" s="68" t="s">
        <v>360</v>
      </c>
      <c r="I486" s="69" t="b">
        <f>COUNTIF('List of Employees'!$B$4:$B$767,'List of Employees'!$B486)&gt;1</f>
        <v>0</v>
      </c>
    </row>
    <row r="487" spans="1:9" ht="30" hidden="1" customHeight="1" x14ac:dyDescent="0.3">
      <c r="A487" s="67" t="e">
        <f>IF(ISBLANK('List of Employees'!$B487),"",A486+1)</f>
        <v>#REF!</v>
      </c>
      <c r="B487" s="68" t="str">
        <f>CONCATENATE('List of Employees'!$C487," ",'List of Employees'!$D487, " ",LEFT('List of Employees'!$E487,1),IF(ISBLANK('List of Employees'!$E487)," ","."))</f>
        <v>MAURICIO MARIZIEL M.</v>
      </c>
      <c r="C487" s="68" t="s">
        <v>1287</v>
      </c>
      <c r="D487" s="68" t="s">
        <v>1288</v>
      </c>
      <c r="E487" s="68" t="s">
        <v>84</v>
      </c>
      <c r="F487" s="68" t="s">
        <v>1286</v>
      </c>
      <c r="G487" s="68" t="s">
        <v>1286</v>
      </c>
      <c r="H487" s="68" t="s">
        <v>360</v>
      </c>
      <c r="I487" s="69" t="b">
        <f>COUNTIF('List of Employees'!$B$4:$B$767,'List of Employees'!$B487)&gt;1</f>
        <v>0</v>
      </c>
    </row>
    <row r="488" spans="1:9" ht="30" hidden="1" customHeight="1" x14ac:dyDescent="0.3">
      <c r="A488" s="67" t="e">
        <f>IF(ISBLANK('List of Employees'!$B488),"",A487+1)</f>
        <v>#REF!</v>
      </c>
      <c r="B488" s="68" t="str">
        <f>CONCATENATE('List of Employees'!$C488," ",'List of Employees'!$D488, " ",LEFT('List of Employees'!$E488,1),IF(ISBLANK('List of Employees'!$E488)," ","."))</f>
        <v>MAWAK MIA PAULEEN B.</v>
      </c>
      <c r="C488" s="68" t="s">
        <v>1002</v>
      </c>
      <c r="D488" s="68" t="s">
        <v>1003</v>
      </c>
      <c r="E488" s="68" t="s">
        <v>1004</v>
      </c>
      <c r="F488" s="68" t="s">
        <v>120</v>
      </c>
      <c r="G488" s="68" t="s">
        <v>2397</v>
      </c>
      <c r="H488" s="68" t="s">
        <v>438</v>
      </c>
      <c r="I488" s="69" t="b">
        <f>COUNTIF('List of Employees'!$B$4:$B$767,'List of Employees'!$B488)&gt;1</f>
        <v>0</v>
      </c>
    </row>
    <row r="489" spans="1:9" ht="30" hidden="1" customHeight="1" x14ac:dyDescent="0.3">
      <c r="A489" s="67" t="e">
        <f>IF(ISBLANK('List of Employees'!$B489),"",A488+1)</f>
        <v>#REF!</v>
      </c>
      <c r="B489" s="68" t="str">
        <f>CONCATENATE('List of Employees'!$C489," ",'List of Employees'!$D489, " ",LEFT('List of Employees'!$E489,1),IF(ISBLANK('List of Employees'!$E489)," ","."))</f>
        <v>MEJIA MENERIZA M.</v>
      </c>
      <c r="C489" s="68" t="s">
        <v>2400</v>
      </c>
      <c r="D489" s="68" t="s">
        <v>2401</v>
      </c>
      <c r="E489" s="68" t="s">
        <v>84</v>
      </c>
      <c r="F489" s="68" t="s">
        <v>211</v>
      </c>
      <c r="G489" s="68" t="s">
        <v>2397</v>
      </c>
      <c r="H489" s="68" t="s">
        <v>212</v>
      </c>
      <c r="I489" s="69" t="b">
        <f>COUNTIF('List of Employees'!$B$4:$B$767,'List of Employees'!$B489)&gt;1</f>
        <v>0</v>
      </c>
    </row>
    <row r="490" spans="1:9" ht="30" hidden="1" customHeight="1" x14ac:dyDescent="0.3">
      <c r="A490" s="67" t="e">
        <f>IF(ISBLANK('List of Employees'!$B490),"",A489+1)</f>
        <v>#REF!</v>
      </c>
      <c r="B490" s="68" t="str">
        <f>CONCATENATE('List of Employees'!$C490," ",'List of Employees'!$D490, " ",LEFT('List of Employees'!$E490,1),IF(ISBLANK('List of Employees'!$E490)," ","."))</f>
        <v>MELADO LEONILO JR. P.</v>
      </c>
      <c r="C490" s="68" t="s">
        <v>1560</v>
      </c>
      <c r="D490" s="68" t="s">
        <v>2286</v>
      </c>
      <c r="E490" s="68" t="s">
        <v>1561</v>
      </c>
      <c r="F490" s="68" t="s">
        <v>1286</v>
      </c>
      <c r="G490" s="68" t="s">
        <v>1286</v>
      </c>
      <c r="H490" s="68" t="s">
        <v>1694</v>
      </c>
      <c r="I490" s="69" t="b">
        <f>COUNTIF('List of Employees'!$B$4:$B$767,'List of Employees'!$B490)&gt;1</f>
        <v>0</v>
      </c>
    </row>
    <row r="491" spans="1:9" ht="30" hidden="1" customHeight="1" x14ac:dyDescent="0.3">
      <c r="A491" s="67" t="e">
        <f>IF(ISBLANK('List of Employees'!$B491),"",A490+1)</f>
        <v>#REF!</v>
      </c>
      <c r="B491" s="68" t="str">
        <f>CONCATENATE('List of Employees'!$C491," ",'List of Employees'!$D491, " ",LEFT('List of Employees'!$E491,1),IF(ISBLANK('List of Employees'!$E491)," ","."))</f>
        <v>MENDOZA ANALUS A.</v>
      </c>
      <c r="C491" s="68" t="s">
        <v>319</v>
      </c>
      <c r="D491" s="68" t="s">
        <v>2421</v>
      </c>
      <c r="E491" s="68" t="s">
        <v>283</v>
      </c>
      <c r="F491" s="68" t="s">
        <v>2150</v>
      </c>
      <c r="G491" s="68" t="s">
        <v>2397</v>
      </c>
      <c r="H491" s="68" t="s">
        <v>2422</v>
      </c>
      <c r="I491" s="69" t="b">
        <f>COUNTIF('List of Employees'!$B$4:$B$767,'List of Employees'!$B491)&gt;1</f>
        <v>0</v>
      </c>
    </row>
    <row r="492" spans="1:9" ht="30" hidden="1" customHeight="1" x14ac:dyDescent="0.3">
      <c r="A492" s="67" t="e">
        <f>IF(ISBLANK('List of Employees'!$B492),"",A491+1)</f>
        <v>#REF!</v>
      </c>
      <c r="B492" s="68" t="str">
        <f>CONCATENATE('List of Employees'!$C492," ",'List of Employees'!$D492, " ",LEFT('List of Employees'!$E492,1),IF(ISBLANK('List of Employees'!$E492)," ","."))</f>
        <v>MENDOZA ARRIES N.</v>
      </c>
      <c r="C492" s="68" t="s">
        <v>319</v>
      </c>
      <c r="D492" s="68" t="s">
        <v>332</v>
      </c>
      <c r="E492" s="68" t="s">
        <v>333</v>
      </c>
      <c r="F492" s="68" t="s">
        <v>125</v>
      </c>
      <c r="G492" s="68" t="s">
        <v>2397</v>
      </c>
      <c r="H492" s="68" t="s">
        <v>334</v>
      </c>
      <c r="I492" s="69" t="b">
        <f>COUNTIF('List of Employees'!$B$4:$B$767,'List of Employees'!$B492)&gt;1</f>
        <v>0</v>
      </c>
    </row>
    <row r="493" spans="1:9" ht="30" hidden="1" customHeight="1" x14ac:dyDescent="0.3">
      <c r="A493" s="67" t="e">
        <f>IF(ISBLANK('List of Employees'!$B493),"",A492+1)</f>
        <v>#REF!</v>
      </c>
      <c r="B493" s="68" t="str">
        <f>CONCATENATE('List of Employees'!$C493," ",'List of Employees'!$D493, " ",LEFT('List of Employees'!$E493,1),IF(ISBLANK('List of Employees'!$E493)," ","."))</f>
        <v>MENDOZA ARTHUR D.</v>
      </c>
      <c r="C493" s="68" t="s">
        <v>319</v>
      </c>
      <c r="D493" s="68" t="s">
        <v>1465</v>
      </c>
      <c r="E493" s="68" t="s">
        <v>119</v>
      </c>
      <c r="F493" s="68" t="s">
        <v>1286</v>
      </c>
      <c r="G493" s="68" t="s">
        <v>1286</v>
      </c>
      <c r="H493" s="68" t="s">
        <v>198</v>
      </c>
      <c r="I493" s="69" t="b">
        <f>COUNTIF('List of Employees'!$B$4:$B$767,'List of Employees'!$B493)&gt;1</f>
        <v>0</v>
      </c>
    </row>
    <row r="494" spans="1:9" ht="30" hidden="1" customHeight="1" x14ac:dyDescent="0.3">
      <c r="A494" s="67" t="e">
        <f>IF(ISBLANK('List of Employees'!$B494),"",A493+1)</f>
        <v>#REF!</v>
      </c>
      <c r="B494" s="68" t="str">
        <f>CONCATENATE('List of Employees'!$C494," ",'List of Employees'!$D494, " ",LEFT('List of Employees'!$E494,1),IF(ISBLANK('List of Employees'!$E494)," ","."))</f>
        <v>MENDOZA ERNESTO JR R.</v>
      </c>
      <c r="C494" s="68" t="s">
        <v>319</v>
      </c>
      <c r="D494" s="68" t="s">
        <v>2051</v>
      </c>
      <c r="E494" s="68" t="s">
        <v>329</v>
      </c>
      <c r="F494" s="68" t="s">
        <v>1286</v>
      </c>
      <c r="G494" s="68" t="s">
        <v>1286</v>
      </c>
      <c r="H494" s="68" t="s">
        <v>2052</v>
      </c>
      <c r="I494" s="69" t="b">
        <f>COUNTIF('List of Employees'!$B$4:$B$767,'List of Employees'!$B494)&gt;1</f>
        <v>0</v>
      </c>
    </row>
    <row r="495" spans="1:9" ht="30" hidden="1" customHeight="1" x14ac:dyDescent="0.3">
      <c r="A495" s="67" t="e">
        <f>IF(ISBLANK('List of Employees'!$B495),"",A494+1)</f>
        <v>#REF!</v>
      </c>
      <c r="B495" s="68" t="str">
        <f>CONCATENATE('List of Employees'!$C495," ",'List of Employees'!$D495, " ",LEFT('List of Employees'!$E495,1),IF(ISBLANK('List of Employees'!$E495)," ","."))</f>
        <v>MENDOZA JUANITO N.</v>
      </c>
      <c r="C495" s="68" t="s">
        <v>319</v>
      </c>
      <c r="D495" s="68" t="s">
        <v>547</v>
      </c>
      <c r="E495" s="68" t="s">
        <v>333</v>
      </c>
      <c r="F495" s="68" t="s">
        <v>197</v>
      </c>
      <c r="G495" s="68" t="s">
        <v>2397</v>
      </c>
      <c r="H495" s="68" t="s">
        <v>198</v>
      </c>
      <c r="I495" s="69" t="b">
        <f>COUNTIF('List of Employees'!$B$4:$B$767,'List of Employees'!$B495)&gt;1</f>
        <v>0</v>
      </c>
    </row>
    <row r="496" spans="1:9" ht="30" hidden="1" customHeight="1" x14ac:dyDescent="0.3">
      <c r="A496" s="67" t="e">
        <f>IF(ISBLANK('List of Employees'!$B496),"",A495+1)</f>
        <v>#REF!</v>
      </c>
      <c r="B496" s="68" t="str">
        <f>CONCATENATE('List of Employees'!$C496," ",'List of Employees'!$D496, " ",LEFT('List of Employees'!$E496,1),IF(ISBLANK('List of Employees'!$E496)," ","."))</f>
        <v>MENDOZA LELISA L.</v>
      </c>
      <c r="C496" s="68" t="s">
        <v>319</v>
      </c>
      <c r="D496" s="68" t="s">
        <v>1333</v>
      </c>
      <c r="E496" s="68" t="s">
        <v>543</v>
      </c>
      <c r="F496" s="68" t="s">
        <v>475</v>
      </c>
      <c r="G496" s="68" t="s">
        <v>2397</v>
      </c>
      <c r="H496" s="68" t="s">
        <v>360</v>
      </c>
      <c r="I496" s="69" t="b">
        <f>COUNTIF('List of Employees'!$B$4:$B$767,'List of Employees'!$B496)&gt;1</f>
        <v>0</v>
      </c>
    </row>
    <row r="497" spans="1:9" ht="30" hidden="1" customHeight="1" x14ac:dyDescent="0.3">
      <c r="A497" s="67" t="e">
        <f>IF(ISBLANK('List of Employees'!$B497),"",A496+1)</f>
        <v>#REF!</v>
      </c>
      <c r="B497" s="68" t="str">
        <f>CONCATENATE('List of Employees'!$C497," ",'List of Employees'!$D497, " ",LEFT('List of Employees'!$E497,1),IF(ISBLANK('List of Employees'!$E497)," ","."))</f>
        <v>MENDOZA LOURDES G.</v>
      </c>
      <c r="C497" s="68" t="s">
        <v>319</v>
      </c>
      <c r="D497" s="68" t="s">
        <v>275</v>
      </c>
      <c r="E497" s="68" t="s">
        <v>166</v>
      </c>
      <c r="F497" s="68" t="s">
        <v>125</v>
      </c>
      <c r="G497" s="68" t="s">
        <v>2397</v>
      </c>
      <c r="H497" s="68" t="s">
        <v>156</v>
      </c>
      <c r="I497" s="69" t="b">
        <f>COUNTIF('List of Employees'!$B$4:$B$767,'List of Employees'!$B497)&gt;1</f>
        <v>0</v>
      </c>
    </row>
    <row r="498" spans="1:9" ht="30" hidden="1" customHeight="1" x14ac:dyDescent="0.3">
      <c r="A498" s="67" t="e">
        <f>IF(ISBLANK('List of Employees'!$B498),"",A497+1)</f>
        <v>#REF!</v>
      </c>
      <c r="B498" s="68" t="str">
        <f>CONCATENATE('List of Employees'!$C498," ",'List of Employees'!$D498, " ",LEFT('List of Employees'!$E498,1),IF(ISBLANK('List of Employees'!$E498)," ","."))</f>
        <v>MENDOZA MARIA ABIGAIL A.</v>
      </c>
      <c r="C498" s="68" t="s">
        <v>319</v>
      </c>
      <c r="D498" s="68" t="s">
        <v>1562</v>
      </c>
      <c r="E498" s="68" t="s">
        <v>1037</v>
      </c>
      <c r="F498" s="68" t="s">
        <v>682</v>
      </c>
      <c r="G498" s="68" t="s">
        <v>2397</v>
      </c>
      <c r="H498" s="68" t="s">
        <v>135</v>
      </c>
      <c r="I498" s="69" t="b">
        <f>COUNTIF('List of Employees'!$B$4:$B$767,'List of Employees'!$B498)&gt;1</f>
        <v>0</v>
      </c>
    </row>
    <row r="499" spans="1:9" ht="30" hidden="1" customHeight="1" x14ac:dyDescent="0.3">
      <c r="A499" s="67" t="e">
        <f>IF(ISBLANK('List of Employees'!$B499),"",A498+1)</f>
        <v>#REF!</v>
      </c>
      <c r="B499" s="68" t="str">
        <f>CONCATENATE('List of Employees'!$C499," ",'List of Employees'!$D499, " ",LEFT('List of Employees'!$E499,1),IF(ISBLANK('List of Employees'!$E499)," ","."))</f>
        <v>MENDOZA MARICEL C.</v>
      </c>
      <c r="C499" s="68" t="s">
        <v>319</v>
      </c>
      <c r="D499" s="68" t="s">
        <v>1563</v>
      </c>
      <c r="E499" s="68" t="s">
        <v>1564</v>
      </c>
      <c r="F499" s="68" t="s">
        <v>1286</v>
      </c>
      <c r="G499" s="68" t="s">
        <v>1286</v>
      </c>
      <c r="H499" s="68" t="s">
        <v>97</v>
      </c>
      <c r="I499" s="69" t="b">
        <f>COUNTIF('List of Employees'!$B$4:$B$767,'List of Employees'!$B499)&gt;1</f>
        <v>0</v>
      </c>
    </row>
    <row r="500" spans="1:9" ht="30" hidden="1" customHeight="1" x14ac:dyDescent="0.3">
      <c r="A500" s="67" t="e">
        <f>IF(ISBLANK('List of Employees'!$B500),"",A499+1)</f>
        <v>#REF!</v>
      </c>
      <c r="B500" s="68" t="str">
        <f>CONCATENATE('List of Employees'!$C500," ",'List of Employees'!$D500, " ",LEFT('List of Employees'!$E500,1),IF(ISBLANK('List of Employees'!$E500)," ","."))</f>
        <v>MENDOZA MARVIC M.</v>
      </c>
      <c r="C500" s="68" t="s">
        <v>319</v>
      </c>
      <c r="D500" s="68" t="s">
        <v>1565</v>
      </c>
      <c r="E500" s="68" t="s">
        <v>1566</v>
      </c>
      <c r="F500" s="68" t="s">
        <v>682</v>
      </c>
      <c r="G500" s="68" t="s">
        <v>2397</v>
      </c>
      <c r="H500" s="68" t="s">
        <v>97</v>
      </c>
      <c r="I500" s="69" t="b">
        <f>COUNTIF('List of Employees'!$B$4:$B$767,'List of Employees'!$B500)&gt;1</f>
        <v>0</v>
      </c>
    </row>
    <row r="501" spans="1:9" ht="30" hidden="1" customHeight="1" x14ac:dyDescent="0.3">
      <c r="A501" s="67" t="e">
        <f>IF(ISBLANK('List of Employees'!$B501),"",A500+1)</f>
        <v>#REF!</v>
      </c>
      <c r="B501" s="68" t="str">
        <f>CONCATENATE('List of Employees'!$C501," ",'List of Employees'!$D501, " ",LEFT('List of Employees'!$E501,1),IF(ISBLANK('List of Employees'!$E501)," ","."))</f>
        <v>MENDOZA NORA A.</v>
      </c>
      <c r="C501" s="68" t="s">
        <v>319</v>
      </c>
      <c r="D501" s="68" t="s">
        <v>504</v>
      </c>
      <c r="E501" s="68" t="s">
        <v>220</v>
      </c>
      <c r="F501" s="68" t="s">
        <v>125</v>
      </c>
      <c r="G501" s="68" t="s">
        <v>2397</v>
      </c>
      <c r="H501" s="68" t="s">
        <v>438</v>
      </c>
      <c r="I501" s="69" t="b">
        <f>COUNTIF('List of Employees'!$B$4:$B$767,'List of Employees'!$B501)&gt;1</f>
        <v>0</v>
      </c>
    </row>
    <row r="502" spans="1:9" ht="30" hidden="1" customHeight="1" x14ac:dyDescent="0.3">
      <c r="A502" s="67" t="e">
        <f>IF(ISBLANK('List of Employees'!$B502),"",A501+1)</f>
        <v>#REF!</v>
      </c>
      <c r="B502" s="68" t="str">
        <f>CONCATENATE('List of Employees'!$C502," ",'List of Employees'!$D502, " ",LEFT('List of Employees'!$E502,1),IF(ISBLANK('List of Employees'!$E502)," ","."))</f>
        <v>MENDOZA PATRICK O.</v>
      </c>
      <c r="C502" s="68" t="s">
        <v>319</v>
      </c>
      <c r="D502" s="68" t="s">
        <v>1567</v>
      </c>
      <c r="E502" s="68" t="s">
        <v>1568</v>
      </c>
      <c r="F502" s="68" t="s">
        <v>1693</v>
      </c>
      <c r="G502" s="68" t="s">
        <v>1693</v>
      </c>
      <c r="H502" s="68" t="s">
        <v>1694</v>
      </c>
      <c r="I502" s="69" t="b">
        <f>COUNTIF('List of Employees'!$B$4:$B$767,'List of Employees'!$B502)&gt;1</f>
        <v>0</v>
      </c>
    </row>
    <row r="503" spans="1:9" ht="30" hidden="1" customHeight="1" x14ac:dyDescent="0.3">
      <c r="A503" s="67" t="e">
        <f>IF(ISBLANK('List of Employees'!$B503),"",A502+1)</f>
        <v>#REF!</v>
      </c>
      <c r="B503" s="68" t="str">
        <f>CONCATENATE('List of Employees'!$C503," ",'List of Employees'!$D503, " ",LEFT('List of Employees'!$E503,1),IF(ISBLANK('List of Employees'!$E503)," ","."))</f>
        <v>MENDOZA PRESCILA S.</v>
      </c>
      <c r="C503" s="68" t="s">
        <v>319</v>
      </c>
      <c r="D503" s="68" t="s">
        <v>320</v>
      </c>
      <c r="E503" s="68" t="s">
        <v>161</v>
      </c>
      <c r="F503" s="68" t="s">
        <v>321</v>
      </c>
      <c r="G503" s="68" t="s">
        <v>2397</v>
      </c>
      <c r="H503" s="68" t="s">
        <v>270</v>
      </c>
      <c r="I503" s="69" t="b">
        <f>COUNTIF('List of Employees'!$B$4:$B$767,'List of Employees'!$B503)&gt;1</f>
        <v>0</v>
      </c>
    </row>
    <row r="504" spans="1:9" ht="30" hidden="1" customHeight="1" x14ac:dyDescent="0.3">
      <c r="A504" s="67" t="e">
        <f>IF(ISBLANK('List of Employees'!$B504),"",A503+1)</f>
        <v>#REF!</v>
      </c>
      <c r="B504" s="68" t="str">
        <f>CONCATENATE('List of Employees'!$C504," ",'List of Employees'!$D504, " ",LEFT('List of Employees'!$E504,1),IF(ISBLANK('List of Employees'!$E504)," ","."))</f>
        <v>MENDOZA ROMEO B.</v>
      </c>
      <c r="C504" s="68" t="s">
        <v>319</v>
      </c>
      <c r="D504" s="68" t="s">
        <v>789</v>
      </c>
      <c r="E504" s="68" t="s">
        <v>98</v>
      </c>
      <c r="F504" s="68" t="s">
        <v>847</v>
      </c>
      <c r="G504" s="68" t="s">
        <v>2397</v>
      </c>
      <c r="H504" s="68" t="s">
        <v>285</v>
      </c>
      <c r="I504" s="69" t="b">
        <f>COUNTIF('List of Employees'!$B$4:$B$767,'List of Employees'!$B504)&gt;1</f>
        <v>0</v>
      </c>
    </row>
    <row r="505" spans="1:9" ht="30" hidden="1" customHeight="1" x14ac:dyDescent="0.3">
      <c r="A505" s="67" t="e">
        <f>IF(ISBLANK('List of Employees'!$B505),"",A504+1)</f>
        <v>#REF!</v>
      </c>
      <c r="B505" s="68" t="str">
        <f>CONCATENATE('List of Employees'!$C505," ",'List of Employees'!$D505, " ",LEFT('List of Employees'!$E505,1),IF(ISBLANK('List of Employees'!$E505)," ","."))</f>
        <v>MERCADO ARLENNIE D.</v>
      </c>
      <c r="C505" s="68" t="s">
        <v>559</v>
      </c>
      <c r="D505" s="68" t="s">
        <v>1569</v>
      </c>
      <c r="E505" s="68" t="s">
        <v>1570</v>
      </c>
      <c r="F505" s="68" t="s">
        <v>1286</v>
      </c>
      <c r="G505" s="68" t="s">
        <v>1286</v>
      </c>
      <c r="H505" s="68" t="s">
        <v>152</v>
      </c>
      <c r="I505" s="69" t="b">
        <f>COUNTIF('List of Employees'!$B$4:$B$767,'List of Employees'!$B505)&gt;1</f>
        <v>0</v>
      </c>
    </row>
    <row r="506" spans="1:9" ht="30" hidden="1" customHeight="1" x14ac:dyDescent="0.3">
      <c r="A506" s="67" t="e">
        <f>IF(ISBLANK('List of Employees'!$B506),"",A505+1)</f>
        <v>#REF!</v>
      </c>
      <c r="B506" s="68" t="str">
        <f>CONCATENATE('List of Employees'!$C506," ",'List of Employees'!$D506, " ",LEFT('List of Employees'!$E506,1),IF(ISBLANK('List of Employees'!$E506)," ","."))</f>
        <v xml:space="preserve">MERCADO NAZARIO  </v>
      </c>
      <c r="C506" s="68" t="s">
        <v>559</v>
      </c>
      <c r="D506" s="68" t="s">
        <v>560</v>
      </c>
      <c r="E506" s="68"/>
      <c r="F506" s="68" t="s">
        <v>197</v>
      </c>
      <c r="G506" s="68" t="s">
        <v>2397</v>
      </c>
      <c r="H506" s="68" t="s">
        <v>288</v>
      </c>
      <c r="I506" s="69" t="b">
        <f>COUNTIF('List of Employees'!$B$4:$B$767,'List of Employees'!$B506)&gt;1</f>
        <v>0</v>
      </c>
    </row>
    <row r="507" spans="1:9" ht="30" hidden="1" customHeight="1" x14ac:dyDescent="0.3">
      <c r="A507" s="67" t="e">
        <f>IF(ISBLANK('List of Employees'!$B507),"",A506+1)</f>
        <v>#REF!</v>
      </c>
      <c r="B507" s="68" t="str">
        <f>CONCATENATE('List of Employees'!$C507," ",'List of Employees'!$D507, " ",LEFT('List of Employees'!$E507,1),IF(ISBLANK('List of Employees'!$E507)," ","."))</f>
        <v>MERCADO RENGIE M.</v>
      </c>
      <c r="C507" s="68" t="s">
        <v>559</v>
      </c>
      <c r="D507" s="68" t="s">
        <v>1572</v>
      </c>
      <c r="E507" s="68" t="s">
        <v>319</v>
      </c>
      <c r="F507" s="68" t="s">
        <v>1286</v>
      </c>
      <c r="G507" s="68" t="s">
        <v>1286</v>
      </c>
      <c r="H507" s="68" t="s">
        <v>536</v>
      </c>
      <c r="I507" s="69" t="b">
        <f>COUNTIF('List of Employees'!$B$4:$B$767,'List of Employees'!$B507)&gt;1</f>
        <v>0</v>
      </c>
    </row>
    <row r="508" spans="1:9" ht="30" hidden="1" customHeight="1" x14ac:dyDescent="0.3">
      <c r="A508" s="67" t="e">
        <f>IF(ISBLANK('List of Employees'!$B508),"",A507+1)</f>
        <v>#REF!</v>
      </c>
      <c r="B508" s="68" t="str">
        <f>CONCATENATE('List of Employees'!$C508," ",'List of Employees'!$D508, " ",LEFT('List of Employees'!$E508,1),IF(ISBLANK('List of Employees'!$E508)," ","."))</f>
        <v>MERCARDO RENGIE M.</v>
      </c>
      <c r="C508" s="68" t="s">
        <v>1571</v>
      </c>
      <c r="D508" s="68" t="s">
        <v>1572</v>
      </c>
      <c r="E508" s="68" t="s">
        <v>319</v>
      </c>
      <c r="F508" s="68" t="s">
        <v>1286</v>
      </c>
      <c r="G508" s="68" t="s">
        <v>1286</v>
      </c>
      <c r="H508" s="68" t="s">
        <v>536</v>
      </c>
      <c r="I508" s="69" t="b">
        <f>COUNTIF('List of Employees'!$B$4:$B$767,'List of Employees'!$B508)&gt;1</f>
        <v>0</v>
      </c>
    </row>
    <row r="509" spans="1:9" ht="30" hidden="1" customHeight="1" x14ac:dyDescent="0.3">
      <c r="A509" s="67" t="e">
        <f>IF(ISBLANK('List of Employees'!$B509),"",A508+1)</f>
        <v>#REF!</v>
      </c>
      <c r="B509" s="68" t="str">
        <f>CONCATENATE('List of Employees'!$C509," ",'List of Employees'!$D509, " ",LEFT('List of Employees'!$E509,1),IF(ISBLANK('List of Employees'!$E509)," ","."))</f>
        <v xml:space="preserve">MERHAN FRANCISCO  </v>
      </c>
      <c r="C509" s="68" t="s">
        <v>1573</v>
      </c>
      <c r="D509" s="68" t="s">
        <v>1574</v>
      </c>
      <c r="E509" s="68"/>
      <c r="F509" s="68" t="s">
        <v>1286</v>
      </c>
      <c r="G509" s="68" t="s">
        <v>1286</v>
      </c>
      <c r="H509" s="68" t="s">
        <v>288</v>
      </c>
      <c r="I509" s="69" t="b">
        <f>COUNTIF('List of Employees'!$B$4:$B$767,'List of Employees'!$B509)&gt;1</f>
        <v>0</v>
      </c>
    </row>
    <row r="510" spans="1:9" ht="30" hidden="1" customHeight="1" x14ac:dyDescent="0.3">
      <c r="A510" s="67" t="e">
        <f>IF(ISBLANK('List of Employees'!$B510),"",A509+1)</f>
        <v>#REF!</v>
      </c>
      <c r="B510" s="68" t="str">
        <f>CONCATENATE('List of Employees'!$C510," ",'List of Employees'!$D510, " ",LEFT('List of Employees'!$E510,1),IF(ISBLANK('List of Employees'!$E510)," ","."))</f>
        <v>MERJILLA JEANETTE B.</v>
      </c>
      <c r="C510" s="68" t="s">
        <v>1575</v>
      </c>
      <c r="D510" s="68" t="s">
        <v>1576</v>
      </c>
      <c r="E510" s="68" t="s">
        <v>186</v>
      </c>
      <c r="F510" s="68" t="s">
        <v>1286</v>
      </c>
      <c r="G510" s="68" t="s">
        <v>1286</v>
      </c>
      <c r="H510" s="68" t="s">
        <v>1694</v>
      </c>
      <c r="I510" s="69" t="b">
        <f>COUNTIF('List of Employees'!$B$4:$B$767,'List of Employees'!$B510)&gt;1</f>
        <v>0</v>
      </c>
    </row>
    <row r="511" spans="1:9" ht="30" hidden="1" customHeight="1" x14ac:dyDescent="0.3">
      <c r="A511" s="67" t="e">
        <f>IF(ISBLANK('List of Employees'!$B511),"",A510+1)</f>
        <v>#REF!</v>
      </c>
      <c r="B511" s="68" t="str">
        <f>CONCATENATE('List of Employees'!$C511," ",'List of Employees'!$D511, " ",LEFT('List of Employees'!$E511,1),IF(ISBLANK('List of Employees'!$E511)," ","."))</f>
        <v xml:space="preserve">MINGI JAYVEE  </v>
      </c>
      <c r="C511" s="68" t="s">
        <v>2549</v>
      </c>
      <c r="D511" s="68" t="s">
        <v>1999</v>
      </c>
      <c r="E511" s="68"/>
      <c r="F511" s="68" t="s">
        <v>1286</v>
      </c>
      <c r="G511" s="68" t="s">
        <v>1286</v>
      </c>
      <c r="H511" s="68" t="s">
        <v>1694</v>
      </c>
      <c r="I511" s="69" t="b">
        <f>COUNTIF('List of Employees'!$B$4:$B$767,'List of Employees'!$B511)&gt;1</f>
        <v>0</v>
      </c>
    </row>
    <row r="512" spans="1:9" ht="30" hidden="1" customHeight="1" x14ac:dyDescent="0.3">
      <c r="A512" s="67" t="e">
        <f>IF(ISBLANK('List of Employees'!$B512),"",A511+1)</f>
        <v>#REF!</v>
      </c>
      <c r="B512" s="68" t="str">
        <f>CONCATENATE('List of Employees'!$C512," ",'List of Employees'!$D512, " ",LEFT('List of Employees'!$E512,1),IF(ISBLANK('List of Employees'!$E512)," ","."))</f>
        <v>MIRANDA BIENVENIDO D.</v>
      </c>
      <c r="C512" s="68" t="s">
        <v>686</v>
      </c>
      <c r="D512" s="68" t="s">
        <v>1554</v>
      </c>
      <c r="E512" s="68" t="s">
        <v>119</v>
      </c>
      <c r="F512" s="68" t="s">
        <v>125</v>
      </c>
      <c r="G512" s="68" t="s">
        <v>2397</v>
      </c>
      <c r="H512" s="68" t="s">
        <v>208</v>
      </c>
      <c r="I512" s="69" t="b">
        <f>COUNTIF('List of Employees'!$B$4:$B$767,'List of Employees'!$B512)&gt;1</f>
        <v>0</v>
      </c>
    </row>
    <row r="513" spans="1:9" ht="30" hidden="1" customHeight="1" x14ac:dyDescent="0.3">
      <c r="A513" s="67" t="e">
        <f>IF(ISBLANK('List of Employees'!$B513),"",A512+1)</f>
        <v>#REF!</v>
      </c>
      <c r="B513" s="68" t="str">
        <f>CONCATENATE('List of Employees'!$C513," ",'List of Employees'!$D513, " ",LEFT('List of Employees'!$E513,1),IF(ISBLANK('List of Employees'!$E513)," ","."))</f>
        <v>MIRANDA DAVY JOHN U.</v>
      </c>
      <c r="C513" s="68" t="s">
        <v>686</v>
      </c>
      <c r="D513" s="68" t="s">
        <v>2566</v>
      </c>
      <c r="E513" s="68" t="s">
        <v>2567</v>
      </c>
      <c r="F513" s="68" t="s">
        <v>125</v>
      </c>
      <c r="G513" s="68" t="s">
        <v>1286</v>
      </c>
      <c r="H513" s="68" t="s">
        <v>2127</v>
      </c>
      <c r="I513" s="69" t="b">
        <f>COUNTIF('List of Employees'!$B$4:$B$767,'List of Employees'!$B513)&gt;1</f>
        <v>0</v>
      </c>
    </row>
    <row r="514" spans="1:9" ht="30" hidden="1" customHeight="1" x14ac:dyDescent="0.3">
      <c r="A514" s="67" t="e">
        <f>IF(ISBLANK('List of Employees'!$B514),"",A513+1)</f>
        <v>#REF!</v>
      </c>
      <c r="B514" s="68" t="str">
        <f>CONCATENATE('List of Employees'!$C514," ",'List of Employees'!$D514, " ",LEFT('List of Employees'!$E514,1),IF(ISBLANK('List of Employees'!$E514)," ","."))</f>
        <v>MIRANDA JULIUS CEASAR B.</v>
      </c>
      <c r="C514" s="68" t="s">
        <v>686</v>
      </c>
      <c r="D514" s="68" t="s">
        <v>2625</v>
      </c>
      <c r="E514" s="68" t="s">
        <v>2626</v>
      </c>
      <c r="F514" s="68" t="s">
        <v>1286</v>
      </c>
      <c r="G514" s="68" t="s">
        <v>1286</v>
      </c>
      <c r="H514" s="68" t="s">
        <v>141</v>
      </c>
      <c r="I514" s="69" t="b">
        <f>COUNTIF('List of Employees'!$B$4:$B$767,'List of Employees'!$B514)&gt;1</f>
        <v>0</v>
      </c>
    </row>
    <row r="515" spans="1:9" ht="30" hidden="1" customHeight="1" x14ac:dyDescent="0.3">
      <c r="A515" s="67" t="e">
        <f>IF(ISBLANK('List of Employees'!$B515),"",A514+1)</f>
        <v>#REF!</v>
      </c>
      <c r="B515" s="68" t="str">
        <f>CONCATENATE('List of Employees'!$C515," ",'List of Employees'!$D515, " ",LEFT('List of Employees'!$E515,1),IF(ISBLANK('List of Employees'!$E515)," ","."))</f>
        <v>MIRANDA MARIA LOIDA M.</v>
      </c>
      <c r="C515" s="68" t="s">
        <v>686</v>
      </c>
      <c r="D515" s="68" t="s">
        <v>866</v>
      </c>
      <c r="E515" s="68" t="s">
        <v>319</v>
      </c>
      <c r="F515" s="68" t="s">
        <v>867</v>
      </c>
      <c r="G515" s="68" t="s">
        <v>2397</v>
      </c>
      <c r="H515" s="68" t="s">
        <v>438</v>
      </c>
      <c r="I515" s="69" t="b">
        <f>COUNTIF('List of Employees'!$B$4:$B$767,'List of Employees'!$B515)&gt;1</f>
        <v>0</v>
      </c>
    </row>
    <row r="516" spans="1:9" ht="30" hidden="1" customHeight="1" x14ac:dyDescent="0.3">
      <c r="A516" s="67" t="e">
        <f>IF(ISBLANK('List of Employees'!$B516),"",A515+1)</f>
        <v>#REF!</v>
      </c>
      <c r="B516" s="68" t="str">
        <f>CONCATENATE('List of Employees'!$C516," ",'List of Employees'!$D516, " ",LEFT('List of Employees'!$E516,1),IF(ISBLANK('List of Employees'!$E516)," ","."))</f>
        <v>MIRANDA NICOLE MAY B.</v>
      </c>
      <c r="C516" s="68" t="s">
        <v>686</v>
      </c>
      <c r="D516" s="68" t="s">
        <v>1292</v>
      </c>
      <c r="E516" s="68" t="s">
        <v>145</v>
      </c>
      <c r="F516" s="68" t="s">
        <v>125</v>
      </c>
      <c r="G516" s="68" t="s">
        <v>2397</v>
      </c>
      <c r="H516" s="68" t="s">
        <v>103</v>
      </c>
      <c r="I516" s="69" t="b">
        <f>COUNTIF('List of Employees'!$B$4:$B$767,'List of Employees'!$B516)&gt;1</f>
        <v>0</v>
      </c>
    </row>
    <row r="517" spans="1:9" ht="30" hidden="1" customHeight="1" x14ac:dyDescent="0.3">
      <c r="A517" s="67" t="e">
        <f>IF(ISBLANK('List of Employees'!$B517),"",A516+1)</f>
        <v>#REF!</v>
      </c>
      <c r="B517" s="68" t="str">
        <f>CONCATENATE('List of Employees'!$C517," ",'List of Employees'!$D517, " ",LEFT('List of Employees'!$E517,1),IF(ISBLANK('List of Employees'!$E517)," ","."))</f>
        <v>MIRANDA ROBERTO D.</v>
      </c>
      <c r="C517" s="68" t="s">
        <v>686</v>
      </c>
      <c r="D517" s="68" t="s">
        <v>129</v>
      </c>
      <c r="E517" s="68" t="s">
        <v>119</v>
      </c>
      <c r="F517" s="68" t="s">
        <v>197</v>
      </c>
      <c r="G517" s="68" t="s">
        <v>2397</v>
      </c>
      <c r="H517" s="68" t="s">
        <v>135</v>
      </c>
      <c r="I517" s="69" t="b">
        <f>COUNTIF('List of Employees'!$B$4:$B$767,'List of Employees'!$B517)&gt;1</f>
        <v>0</v>
      </c>
    </row>
    <row r="518" spans="1:9" ht="30" hidden="1" customHeight="1" x14ac:dyDescent="0.3">
      <c r="A518" s="67" t="e">
        <f>IF(ISBLANK('List of Employees'!$B518),"",A517+1)</f>
        <v>#REF!</v>
      </c>
      <c r="B518" s="68" t="str">
        <f>CONCATENATE('List of Employees'!$C518," ",'List of Employees'!$D518, " ",LEFT('List of Employees'!$E518,1),IF(ISBLANK('List of Employees'!$E518)," ","."))</f>
        <v>MIRANDO EDITH B.</v>
      </c>
      <c r="C518" s="68" t="s">
        <v>684</v>
      </c>
      <c r="D518" s="68" t="s">
        <v>155</v>
      </c>
      <c r="E518" s="68" t="s">
        <v>812</v>
      </c>
      <c r="F518" s="68" t="s">
        <v>191</v>
      </c>
      <c r="G518" s="68" t="s">
        <v>2397</v>
      </c>
      <c r="H518" s="68" t="s">
        <v>135</v>
      </c>
      <c r="I518" s="69" t="b">
        <f>COUNTIF('List of Employees'!$B$4:$B$767,'List of Employees'!$B518)&gt;1</f>
        <v>0</v>
      </c>
    </row>
    <row r="519" spans="1:9" ht="30" hidden="1" customHeight="1" x14ac:dyDescent="0.3">
      <c r="A519" s="67" t="e">
        <f>IF(ISBLANK('List of Employees'!$B519),"",A518+1)</f>
        <v>#REF!</v>
      </c>
      <c r="B519" s="68" t="str">
        <f>CONCATENATE('List of Employees'!$C519," ",'List of Employees'!$D519, " ",LEFT('List of Employees'!$E519,1),IF(ISBLANK('List of Employees'!$E519)," ","."))</f>
        <v>MOLOD EMMA D.</v>
      </c>
      <c r="C519" s="68" t="s">
        <v>482</v>
      </c>
      <c r="D519" s="68" t="s">
        <v>483</v>
      </c>
      <c r="E519" s="68" t="s">
        <v>484</v>
      </c>
      <c r="F519" s="68" t="s">
        <v>1982</v>
      </c>
      <c r="G519" s="68" t="s">
        <v>2397</v>
      </c>
      <c r="H519" s="68" t="s">
        <v>135</v>
      </c>
      <c r="I519" s="69" t="b">
        <f>COUNTIF('List of Employees'!$B$4:$B$767,'List of Employees'!$B519)&gt;1</f>
        <v>0</v>
      </c>
    </row>
    <row r="520" spans="1:9" ht="30" hidden="1" customHeight="1" x14ac:dyDescent="0.3">
      <c r="A520" s="67" t="e">
        <f>IF(ISBLANK('List of Employees'!$B520),"",A519+1)</f>
        <v>#REF!</v>
      </c>
      <c r="B520" s="68" t="str">
        <f>CONCATENATE('List of Employees'!$C520," ",'List of Employees'!$D520, " ",LEFT('List of Employees'!$E520,1),IF(ISBLANK('List of Employees'!$E520)," ","."))</f>
        <v>MONREAL GREGORIO M.</v>
      </c>
      <c r="C520" s="68" t="s">
        <v>2149</v>
      </c>
      <c r="D520" s="68" t="s">
        <v>557</v>
      </c>
      <c r="E520" s="68" t="s">
        <v>2611</v>
      </c>
      <c r="F520" s="68" t="s">
        <v>2150</v>
      </c>
      <c r="G520" s="68" t="s">
        <v>2335</v>
      </c>
      <c r="H520" s="68" t="s">
        <v>126</v>
      </c>
      <c r="I520" s="69" t="b">
        <f>COUNTIF('List of Employees'!$B$4:$B$767,'List of Employees'!$B520)&gt;1</f>
        <v>0</v>
      </c>
    </row>
    <row r="521" spans="1:9" ht="30" hidden="1" customHeight="1" x14ac:dyDescent="0.3">
      <c r="A521" s="67" t="e">
        <f>IF(ISBLANK('List of Employees'!$B521),"",A520+1)</f>
        <v>#REF!</v>
      </c>
      <c r="B521" s="68" t="str">
        <f>CONCATENATE('List of Employees'!$C521," ",'List of Employees'!$D521, " ",LEFT('List of Employees'!$E521,1),IF(ISBLANK('List of Employees'!$E521)," ","."))</f>
        <v>MONTEALEGRE CHARLIE JR. O.</v>
      </c>
      <c r="C521" s="68" t="s">
        <v>927</v>
      </c>
      <c r="D521" s="68" t="s">
        <v>928</v>
      </c>
      <c r="E521" s="68" t="s">
        <v>580</v>
      </c>
      <c r="F521" s="68" t="s">
        <v>96</v>
      </c>
      <c r="G521" s="68" t="s">
        <v>2397</v>
      </c>
      <c r="H521" s="68" t="s">
        <v>97</v>
      </c>
      <c r="I521" s="69" t="b">
        <f>COUNTIF('List of Employees'!$B$4:$B$767,'List of Employees'!$B521)&gt;1</f>
        <v>0</v>
      </c>
    </row>
    <row r="522" spans="1:9" ht="30" hidden="1" customHeight="1" x14ac:dyDescent="0.3">
      <c r="A522" s="67" t="e">
        <f>IF(ISBLANK('List of Employees'!$B522),"",A521+1)</f>
        <v>#REF!</v>
      </c>
      <c r="B522" s="68" t="str">
        <f>CONCATENATE('List of Employees'!$C522," ",'List of Employees'!$D522, " ",LEFT('List of Employees'!$E522,1),IF(ISBLANK('List of Employees'!$E522)," ","."))</f>
        <v>MAWAK NEIZER B.</v>
      </c>
      <c r="C522" s="68" t="s">
        <v>1002</v>
      </c>
      <c r="D522" s="68" t="s">
        <v>2636</v>
      </c>
      <c r="E522" s="68" t="s">
        <v>186</v>
      </c>
      <c r="F522" s="68" t="s">
        <v>125</v>
      </c>
      <c r="G522" s="68" t="s">
        <v>2397</v>
      </c>
      <c r="H522" s="68" t="s">
        <v>2218</v>
      </c>
      <c r="I522" s="69" t="b">
        <f>COUNTIF('List of Employees'!$B$4:$B$767,'List of Employees'!$B522)&gt;1</f>
        <v>0</v>
      </c>
    </row>
    <row r="523" spans="1:9" ht="30" hidden="1" customHeight="1" x14ac:dyDescent="0.3">
      <c r="A523" s="67" t="e">
        <f>IF(ISBLANK('List of Employees'!$B523),"",A522+1)</f>
        <v>#REF!</v>
      </c>
      <c r="B523" s="68" t="str">
        <f>CONCATENATE('List of Employees'!$C523," ",'List of Employees'!$D523, " ",LEFT('List of Employees'!$E523,1),IF(ISBLANK('List of Employees'!$E523)," ","."))</f>
        <v>MONTEALEGRE GRETEL MAE T.</v>
      </c>
      <c r="C523" s="68" t="s">
        <v>927</v>
      </c>
      <c r="D523" s="68" t="s">
        <v>2484</v>
      </c>
      <c r="E523" s="68" t="s">
        <v>2485</v>
      </c>
      <c r="F523" s="68" t="s">
        <v>682</v>
      </c>
      <c r="G523" s="68" t="s">
        <v>2397</v>
      </c>
      <c r="H523" s="68" t="s">
        <v>2448</v>
      </c>
      <c r="I523" s="69" t="b">
        <f>COUNTIF('List of Employees'!$B$4:$B$767,'List of Employees'!$B523)&gt;1</f>
        <v>0</v>
      </c>
    </row>
    <row r="524" spans="1:9" ht="30" hidden="1" customHeight="1" x14ac:dyDescent="0.3">
      <c r="A524" s="67" t="e">
        <f>IF(ISBLANK('List of Employees'!$B524),"",A523+1)</f>
        <v>#REF!</v>
      </c>
      <c r="B524" s="68" t="str">
        <f>CONCATENATE('List of Employees'!$C524," ",'List of Employees'!$D524, " ",LEFT('List of Employees'!$E524,1),IF(ISBLANK('List of Employees'!$E524)," ","."))</f>
        <v xml:space="preserve">BIGLANG-AWA MELCHOR  </v>
      </c>
      <c r="C524" s="68" t="s">
        <v>2633</v>
      </c>
      <c r="D524" s="68" t="s">
        <v>2634</v>
      </c>
      <c r="E524" s="68"/>
      <c r="F524" s="68" t="s">
        <v>1286</v>
      </c>
      <c r="G524" s="68" t="s">
        <v>1286</v>
      </c>
      <c r="H524" s="68" t="s">
        <v>1694</v>
      </c>
      <c r="I524" s="69" t="b">
        <f>COUNTIF('List of Employees'!$B$4:$B$767,'List of Employees'!$B524)&gt;1</f>
        <v>0</v>
      </c>
    </row>
    <row r="525" spans="1:9" ht="30" hidden="1" customHeight="1" x14ac:dyDescent="0.3">
      <c r="A525" s="67" t="e">
        <f>IF(ISBLANK('List of Employees'!$B525),"",A524+1)</f>
        <v>#REF!</v>
      </c>
      <c r="B525" s="68" t="str">
        <f>CONCATENATE('List of Employees'!$C525," ",'List of Employees'!$D525, " ",LEFT('List of Employees'!$E525,1),IF(ISBLANK('List of Employees'!$E525)," ","."))</f>
        <v xml:space="preserve">BASA CLEOVI  </v>
      </c>
      <c r="C525" s="68" t="s">
        <v>2630</v>
      </c>
      <c r="D525" s="68" t="s">
        <v>2631</v>
      </c>
      <c r="E525" s="68"/>
      <c r="F525" s="68" t="s">
        <v>1700</v>
      </c>
      <c r="G525" s="68" t="s">
        <v>1693</v>
      </c>
      <c r="H525" s="68"/>
      <c r="I525" s="69" t="b">
        <f>COUNTIF('List of Employees'!$B$4:$B$767,'List of Employees'!$B525)&gt;1</f>
        <v>0</v>
      </c>
    </row>
    <row r="526" spans="1:9" ht="30" hidden="1" customHeight="1" x14ac:dyDescent="0.3">
      <c r="A526" s="67" t="e">
        <f>IF(ISBLANK('List of Employees'!$B526),"",A525+1)</f>
        <v>#REF!</v>
      </c>
      <c r="B526" s="68" t="str">
        <f>CONCATENATE('List of Employees'!$C526," ",'List of Employees'!$D526, " ",LEFT('List of Employees'!$E526,1),IF(ISBLANK('List of Employees'!$E526)," ","."))</f>
        <v>MONTENEGRO EDWIN D.</v>
      </c>
      <c r="C526" s="68" t="s">
        <v>184</v>
      </c>
      <c r="D526" s="68" t="s">
        <v>249</v>
      </c>
      <c r="E526" s="68" t="s">
        <v>246</v>
      </c>
      <c r="F526" s="68" t="s">
        <v>867</v>
      </c>
      <c r="G526" s="68" t="s">
        <v>2397</v>
      </c>
      <c r="H526" s="68" t="s">
        <v>270</v>
      </c>
      <c r="I526" s="69" t="b">
        <f>COUNTIF('List of Employees'!$B$4:$B$767,'List of Employees'!$B526)&gt;1</f>
        <v>0</v>
      </c>
    </row>
    <row r="527" spans="1:9" ht="30" hidden="1" customHeight="1" x14ac:dyDescent="0.3">
      <c r="A527" s="67" t="e">
        <f>IF(ISBLANK('List of Employees'!$B527),"",A526+1)</f>
        <v>#REF!</v>
      </c>
      <c r="B527" s="68" t="str">
        <f>CONCATENATE('List of Employees'!$C527," ",'List of Employees'!$D527, " ",LEFT('List of Employees'!$E527,1),IF(ISBLANK('List of Employees'!$E527)," ","."))</f>
        <v>MONTENEGRO HELEN L.</v>
      </c>
      <c r="C527" s="68" t="s">
        <v>184</v>
      </c>
      <c r="D527" s="68" t="s">
        <v>302</v>
      </c>
      <c r="E527" s="68" t="s">
        <v>226</v>
      </c>
      <c r="F527" s="68" t="s">
        <v>197</v>
      </c>
      <c r="G527" s="68" t="s">
        <v>2397</v>
      </c>
      <c r="H527" s="68" t="s">
        <v>295</v>
      </c>
      <c r="I527" s="69" t="b">
        <f>COUNTIF('List of Employees'!$B$4:$B$767,'List of Employees'!$B527)&gt;1</f>
        <v>0</v>
      </c>
    </row>
    <row r="528" spans="1:9" ht="30" hidden="1" customHeight="1" x14ac:dyDescent="0.3">
      <c r="A528" s="67" t="e">
        <f>IF(ISBLANK('List of Employees'!$B528),"",A527+1)</f>
        <v>#REF!</v>
      </c>
      <c r="B528" s="68" t="str">
        <f>CONCATENATE('List of Employees'!$C528," ",'List of Employees'!$D528, " ",LEFT('List of Employees'!$E528,1),IF(ISBLANK('List of Employees'!$E528)," ","."))</f>
        <v>MONTENEGRO HENRY S.</v>
      </c>
      <c r="C528" s="68" t="s">
        <v>184</v>
      </c>
      <c r="D528" s="68" t="s">
        <v>722</v>
      </c>
      <c r="E528" s="68" t="s">
        <v>161</v>
      </c>
      <c r="F528" s="68" t="s">
        <v>125</v>
      </c>
      <c r="G528" s="68" t="s">
        <v>2397</v>
      </c>
      <c r="H528" s="68" t="s">
        <v>360</v>
      </c>
      <c r="I528" s="69" t="b">
        <f>COUNTIF('List of Employees'!$B$4:$B$767,'List of Employees'!$B528)&gt;1</f>
        <v>0</v>
      </c>
    </row>
    <row r="529" spans="1:9" ht="30" hidden="1" customHeight="1" x14ac:dyDescent="0.3">
      <c r="A529" s="67" t="e">
        <f>IF(ISBLANK('List of Employees'!$B529),"",A528+1)</f>
        <v>#REF!</v>
      </c>
      <c r="B529" s="68" t="str">
        <f>CONCATENATE('List of Employees'!$C529," ",'List of Employees'!$D529, " ",LEFT('List of Employees'!$E529,1),IF(ISBLANK('List of Employees'!$E529)," ","."))</f>
        <v>MONTENEGRO MARIA MARIZA P.</v>
      </c>
      <c r="C529" s="68" t="s">
        <v>184</v>
      </c>
      <c r="D529" s="68" t="s">
        <v>2616</v>
      </c>
      <c r="E529" s="68" t="s">
        <v>124</v>
      </c>
      <c r="F529" s="68" t="s">
        <v>867</v>
      </c>
      <c r="G529" s="68" t="s">
        <v>2397</v>
      </c>
      <c r="H529" s="68" t="s">
        <v>182</v>
      </c>
      <c r="I529" s="69" t="b">
        <f>COUNTIF('List of Employees'!$B$4:$B$767,'List of Employees'!$B529)&gt;1</f>
        <v>0</v>
      </c>
    </row>
    <row r="530" spans="1:9" ht="30" hidden="1" customHeight="1" x14ac:dyDescent="0.3">
      <c r="A530" s="67" t="e">
        <f>IF(ISBLANK('List of Employees'!$B530),"",A529+1)</f>
        <v>#REF!</v>
      </c>
      <c r="B530" s="68" t="str">
        <f>CONCATENATE('List of Employees'!$C530," ",'List of Employees'!$D530, " ",LEFT('List of Employees'!$E530,1),IF(ISBLANK('List of Employees'!$E530)," ","."))</f>
        <v>MONTENEGRO RODELIO A.</v>
      </c>
      <c r="C530" s="68" t="s">
        <v>184</v>
      </c>
      <c r="D530" s="68" t="s">
        <v>695</v>
      </c>
      <c r="E530" s="68" t="s">
        <v>88</v>
      </c>
      <c r="F530" s="68" t="s">
        <v>197</v>
      </c>
      <c r="G530" s="68" t="s">
        <v>2397</v>
      </c>
      <c r="H530" s="68" t="s">
        <v>270</v>
      </c>
      <c r="I530" s="69" t="b">
        <f>COUNTIF('List of Employees'!$B$4:$B$767,'List of Employees'!$B530)&gt;1</f>
        <v>0</v>
      </c>
    </row>
    <row r="531" spans="1:9" ht="30" hidden="1" customHeight="1" x14ac:dyDescent="0.3">
      <c r="A531" s="67" t="e">
        <f>IF(ISBLANK('List of Employees'!$B531),"",A530+1)</f>
        <v>#REF!</v>
      </c>
      <c r="B531" s="68" t="str">
        <f>CONCATENATE('List of Employees'!$C531," ",'List of Employees'!$D531, " ",LEFT('List of Employees'!$E531,1),IF(ISBLANK('List of Employees'!$E531)," ","."))</f>
        <v>MORAL MAURA C.</v>
      </c>
      <c r="C531" s="68" t="s">
        <v>2586</v>
      </c>
      <c r="D531" s="68" t="s">
        <v>2587</v>
      </c>
      <c r="E531" s="68" t="s">
        <v>134</v>
      </c>
      <c r="F531" s="68" t="s">
        <v>1286</v>
      </c>
      <c r="G531" s="68" t="s">
        <v>1286</v>
      </c>
      <c r="H531" s="68" t="s">
        <v>198</v>
      </c>
      <c r="I531" s="69" t="b">
        <f>COUNTIF('List of Employees'!$B$4:$B$767,'List of Employees'!$B531)&gt;1</f>
        <v>0</v>
      </c>
    </row>
    <row r="532" spans="1:9" ht="30" hidden="1" customHeight="1" x14ac:dyDescent="0.3">
      <c r="A532" s="67" t="e">
        <f>IF(ISBLANK('List of Employees'!$B532),"",A531+1)</f>
        <v>#REF!</v>
      </c>
      <c r="B532" s="68" t="str">
        <f>CONCATENATE('List of Employees'!$C532," ",'List of Employees'!$D532, " ",LEFT('List of Employees'!$E532,1),IF(ISBLANK('List of Employees'!$E532)," ","."))</f>
        <v>MULINGTAPANG GUILLERMA O.</v>
      </c>
      <c r="C532" s="68" t="s">
        <v>1577</v>
      </c>
      <c r="D532" s="68" t="s">
        <v>710</v>
      </c>
      <c r="E532" s="68" t="s">
        <v>1578</v>
      </c>
      <c r="F532" s="68" t="s">
        <v>1286</v>
      </c>
      <c r="G532" s="68" t="s">
        <v>1286</v>
      </c>
      <c r="H532" s="68" t="s">
        <v>208</v>
      </c>
      <c r="I532" s="69" t="b">
        <f>COUNTIF('List of Employees'!$B$4:$B$767,'List of Employees'!$B532)&gt;1</f>
        <v>0</v>
      </c>
    </row>
    <row r="533" spans="1:9" ht="30" hidden="1" customHeight="1" x14ac:dyDescent="0.3">
      <c r="A533" s="67" t="e">
        <f>IF(ISBLANK('List of Employees'!$B533),"",A532+1)</f>
        <v>#REF!</v>
      </c>
      <c r="B533" s="68" t="str">
        <f>CONCATENATE('List of Employees'!$C533," ",'List of Employees'!$D533, " ",LEFT('List of Employees'!$E533,1),IF(ISBLANK('List of Employees'!$E533)," ","."))</f>
        <v>NACARIO GLENN B.</v>
      </c>
      <c r="C533" s="68" t="s">
        <v>1579</v>
      </c>
      <c r="D533" s="68" t="s">
        <v>1580</v>
      </c>
      <c r="E533" s="68" t="s">
        <v>341</v>
      </c>
      <c r="F533" s="68" t="s">
        <v>1286</v>
      </c>
      <c r="G533" s="68" t="s">
        <v>1286</v>
      </c>
      <c r="H533" s="68" t="s">
        <v>1298</v>
      </c>
      <c r="I533" s="69" t="b">
        <f>COUNTIF('List of Employees'!$B$4:$B$767,'List of Employees'!$B533)&gt;1</f>
        <v>0</v>
      </c>
    </row>
    <row r="534" spans="1:9" ht="30" hidden="1" customHeight="1" x14ac:dyDescent="0.3">
      <c r="A534" s="67" t="e">
        <f>IF(ISBLANK('List of Employees'!$B534),"",A533+1)</f>
        <v>#REF!</v>
      </c>
      <c r="B534" s="68" t="str">
        <f>CONCATENATE('List of Employees'!$C534," ",'List of Employees'!$D534, " ",LEFT('List of Employees'!$E534,1),IF(ISBLANK('List of Employees'!$E534)," ","."))</f>
        <v>NATANAUAN GILBERTO A.</v>
      </c>
      <c r="C534" s="68" t="s">
        <v>1581</v>
      </c>
      <c r="D534" s="68" t="s">
        <v>2272</v>
      </c>
      <c r="E534" s="68" t="s">
        <v>88</v>
      </c>
      <c r="F534" s="68" t="s">
        <v>197</v>
      </c>
      <c r="G534" s="68" t="s">
        <v>2397</v>
      </c>
      <c r="H534" s="68" t="s">
        <v>2267</v>
      </c>
      <c r="I534" s="69" t="b">
        <f>COUNTIF('List of Employees'!$B$4:$B$767,'List of Employees'!$B534)&gt;1</f>
        <v>0</v>
      </c>
    </row>
    <row r="535" spans="1:9" ht="30" hidden="1" customHeight="1" x14ac:dyDescent="0.3">
      <c r="A535" s="67" t="e">
        <f>IF(ISBLANK('List of Employees'!$B535),"",A534+1)</f>
        <v>#REF!</v>
      </c>
      <c r="B535" s="68" t="str">
        <f>CONCATENATE('List of Employees'!$C535," ",'List of Employees'!$D535, " ",LEFT('List of Employees'!$E535,1),IF(ISBLANK('List of Employees'!$E535)," ","."))</f>
        <v>NATANAUAN MARY JANE G.</v>
      </c>
      <c r="C535" s="68" t="s">
        <v>1581</v>
      </c>
      <c r="D535" s="68" t="s">
        <v>1489</v>
      </c>
      <c r="E535" s="68" t="s">
        <v>1582</v>
      </c>
      <c r="F535" s="68" t="s">
        <v>1286</v>
      </c>
      <c r="G535" s="68" t="s">
        <v>1286</v>
      </c>
      <c r="H535" s="68" t="s">
        <v>198</v>
      </c>
      <c r="I535" s="69" t="b">
        <f>COUNTIF('List of Employees'!$B$4:$B$767,'List of Employees'!$B535)&gt;1</f>
        <v>0</v>
      </c>
    </row>
    <row r="536" spans="1:9" ht="30" hidden="1" customHeight="1" x14ac:dyDescent="0.3">
      <c r="A536" s="67" t="e">
        <f>IF(ISBLANK('List of Employees'!$B536),"",A535+1)</f>
        <v>#REF!</v>
      </c>
      <c r="B536" s="68" t="str">
        <f>CONCATENATE('List of Employees'!$C536," ",'List of Employees'!$D536, " ",LEFT('List of Employees'!$E536,1),IF(ISBLANK('List of Employees'!$E536)," ","."))</f>
        <v>NATANAUAN SENANDO C.</v>
      </c>
      <c r="C536" s="68" t="s">
        <v>1581</v>
      </c>
      <c r="D536" s="68" t="s">
        <v>2260</v>
      </c>
      <c r="E536" s="68" t="s">
        <v>134</v>
      </c>
      <c r="F536" s="68" t="s">
        <v>1286</v>
      </c>
      <c r="G536" s="68" t="s">
        <v>1286</v>
      </c>
      <c r="H536" s="68" t="s">
        <v>198</v>
      </c>
      <c r="I536" s="69" t="b">
        <f>COUNTIF('List of Employees'!$B$4:$B$767,'List of Employees'!$B536)&gt;1</f>
        <v>0</v>
      </c>
    </row>
    <row r="537" spans="1:9" ht="30" hidden="1" customHeight="1" x14ac:dyDescent="0.3">
      <c r="A537" s="67" t="e">
        <f>IF(ISBLANK('List of Employees'!$B537),"",A536+1)</f>
        <v>#REF!</v>
      </c>
      <c r="B537" s="68" t="str">
        <f>CONCATENATE('List of Employees'!$C537," ",'List of Employees'!$D537, " ",LEFT('List of Employees'!$E537,1),IF(ISBLANK('List of Employees'!$E537)," ","."))</f>
        <v>NAVARRO JOHNA F.</v>
      </c>
      <c r="C537" s="68" t="s">
        <v>252</v>
      </c>
      <c r="D537" s="68" t="s">
        <v>2168</v>
      </c>
      <c r="E537" s="68" t="s">
        <v>236</v>
      </c>
      <c r="F537" s="68" t="s">
        <v>1693</v>
      </c>
      <c r="G537" s="68" t="s">
        <v>1693</v>
      </c>
      <c r="H537" s="68" t="s">
        <v>2169</v>
      </c>
      <c r="I537" s="69" t="b">
        <f>COUNTIF('List of Employees'!$B$4:$B$767,'List of Employees'!$B537)&gt;1</f>
        <v>0</v>
      </c>
    </row>
    <row r="538" spans="1:9" ht="30" hidden="1" customHeight="1" x14ac:dyDescent="0.3">
      <c r="A538" s="67" t="e">
        <f>IF(ISBLANK('List of Employees'!$B538),"",A537+1)</f>
        <v>#REF!</v>
      </c>
      <c r="B538" s="68" t="str">
        <f>CONCATENATE('List of Employees'!$C538," ",'List of Employees'!$D538, " ",LEFT('List of Employees'!$E538,1),IF(ISBLANK('List of Employees'!$E538)," ","."))</f>
        <v>NAVARRO RITA A.</v>
      </c>
      <c r="C538" s="68" t="s">
        <v>252</v>
      </c>
      <c r="D538" s="68" t="s">
        <v>253</v>
      </c>
      <c r="E538" s="68" t="s">
        <v>1583</v>
      </c>
      <c r="F538" s="68" t="s">
        <v>197</v>
      </c>
      <c r="G538" s="68" t="s">
        <v>2397</v>
      </c>
      <c r="H538" s="68" t="s">
        <v>1062</v>
      </c>
      <c r="I538" s="69" t="b">
        <f>COUNTIF('List of Employees'!$B$4:$B$767,'List of Employees'!$B538)&gt;1</f>
        <v>0</v>
      </c>
    </row>
    <row r="539" spans="1:9" ht="30" hidden="1" customHeight="1" x14ac:dyDescent="0.3">
      <c r="A539" s="67" t="e">
        <f>IF(ISBLANK('List of Employees'!$B539),"",A538+1)</f>
        <v>#REF!</v>
      </c>
      <c r="B539" s="68" t="str">
        <f>CONCATENATE('List of Employees'!$C539," ",'List of Employees'!$D539, " ",LEFT('List of Employees'!$E539,1),IF(ISBLANK('List of Employees'!$E539)," ","."))</f>
        <v>NELSON CATHERINE L.</v>
      </c>
      <c r="C539" s="68" t="s">
        <v>1327</v>
      </c>
      <c r="D539" s="68" t="s">
        <v>1160</v>
      </c>
      <c r="E539" s="68" t="s">
        <v>233</v>
      </c>
      <c r="F539" s="68" t="s">
        <v>1328</v>
      </c>
      <c r="G539" s="68" t="s">
        <v>2397</v>
      </c>
      <c r="H539" s="68" t="s">
        <v>135</v>
      </c>
      <c r="I539" s="69" t="b">
        <f>COUNTIF('List of Employees'!$B$4:$B$767,'List of Employees'!$B539)&gt;1</f>
        <v>0</v>
      </c>
    </row>
    <row r="540" spans="1:9" ht="30" hidden="1" customHeight="1" x14ac:dyDescent="0.3">
      <c r="A540" s="67" t="e">
        <f>IF(ISBLANK('List of Employees'!$B540),"",A539+1)</f>
        <v>#REF!</v>
      </c>
      <c r="B540" s="68" t="str">
        <f>CONCATENATE('List of Employees'!$C540," ",'List of Employees'!$D540, " ",LEFT('List of Employees'!$E540,1),IF(ISBLANK('List of Employees'!$E540)," ","."))</f>
        <v>NIBAY ELEONOR E.</v>
      </c>
      <c r="C540" s="68" t="s">
        <v>1530</v>
      </c>
      <c r="D540" s="68" t="s">
        <v>1584</v>
      </c>
      <c r="E540" s="68" t="s">
        <v>1585</v>
      </c>
      <c r="F540" s="68" t="s">
        <v>1286</v>
      </c>
      <c r="G540" s="68" t="s">
        <v>1286</v>
      </c>
      <c r="H540" s="68" t="s">
        <v>135</v>
      </c>
      <c r="I540" s="69" t="b">
        <f>COUNTIF('List of Employees'!$B$4:$B$767,'List of Employees'!$B540)&gt;1</f>
        <v>0</v>
      </c>
    </row>
    <row r="541" spans="1:9" ht="30" hidden="1" customHeight="1" x14ac:dyDescent="0.3">
      <c r="A541" s="67" t="e">
        <f>IF(ISBLANK('List of Employees'!$B541),"",A540+1)</f>
        <v>#REF!</v>
      </c>
      <c r="B541" s="68" t="str">
        <f>CONCATENATE('List of Employees'!$C541," ",'List of Employees'!$D541, " ",LEFT('List of Employees'!$E541,1),IF(ISBLANK('List of Employees'!$E541)," ","."))</f>
        <v>NOVICIO PERLITA G.</v>
      </c>
      <c r="C541" s="68" t="s">
        <v>323</v>
      </c>
      <c r="D541" s="68" t="s">
        <v>324</v>
      </c>
      <c r="E541" s="68" t="s">
        <v>166</v>
      </c>
      <c r="F541" s="68" t="s">
        <v>170</v>
      </c>
      <c r="G541" s="68" t="s">
        <v>2397</v>
      </c>
      <c r="H541" s="68" t="s">
        <v>325</v>
      </c>
      <c r="I541" s="69" t="b">
        <f>COUNTIF('List of Employees'!$B$4:$B$767,'List of Employees'!$B541)&gt;1</f>
        <v>0</v>
      </c>
    </row>
    <row r="542" spans="1:9" ht="30" hidden="1" customHeight="1" x14ac:dyDescent="0.3">
      <c r="A542" s="67" t="e">
        <f>IF(ISBLANK('List of Employees'!$B542),"",A541+1)</f>
        <v>#REF!</v>
      </c>
      <c r="B542" s="68" t="str">
        <f>CONCATENATE('List of Employees'!$C542," ",'List of Employees'!$D542, " ",LEFT('List of Employees'!$E542,1),IF(ISBLANK('List of Employees'!$E542)," ","."))</f>
        <v>NUESTRO RICA MAY G.</v>
      </c>
      <c r="C542" s="68" t="s">
        <v>1586</v>
      </c>
      <c r="D542" s="68" t="s">
        <v>1587</v>
      </c>
      <c r="E542" s="68" t="s">
        <v>166</v>
      </c>
      <c r="F542" s="68" t="s">
        <v>1286</v>
      </c>
      <c r="G542" s="68" t="s">
        <v>1286</v>
      </c>
      <c r="H542" s="68" t="s">
        <v>1711</v>
      </c>
      <c r="I542" s="69" t="b">
        <f>COUNTIF('List of Employees'!$B$4:$B$767,'List of Employees'!$B542)&gt;1</f>
        <v>0</v>
      </c>
    </row>
    <row r="543" spans="1:9" ht="30" hidden="1" customHeight="1" x14ac:dyDescent="0.3">
      <c r="A543" s="67" t="e">
        <f>IF(ISBLANK('List of Employees'!$B543),"",A542+1)</f>
        <v>#REF!</v>
      </c>
      <c r="B543" s="68" t="str">
        <f>CONCATENATE('List of Employees'!$C543," ",'List of Employees'!$D543, " ",LEFT('List of Employees'!$E543,1),IF(ISBLANK('List of Employees'!$E543)," ","."))</f>
        <v>NUÑEZ RUBEN JR J.</v>
      </c>
      <c r="C543" s="68" t="s">
        <v>1588</v>
      </c>
      <c r="D543" s="68" t="s">
        <v>1589</v>
      </c>
      <c r="E543" s="68" t="s">
        <v>1590</v>
      </c>
      <c r="F543" s="68" t="s">
        <v>1693</v>
      </c>
      <c r="G543" s="68" t="s">
        <v>1693</v>
      </c>
      <c r="H543" s="68" t="s">
        <v>1694</v>
      </c>
      <c r="I543" s="69" t="b">
        <f>COUNTIF('List of Employees'!$B$4:$B$767,'List of Employees'!$B543)&gt;1</f>
        <v>0</v>
      </c>
    </row>
    <row r="544" spans="1:9" ht="30" hidden="1" customHeight="1" x14ac:dyDescent="0.3">
      <c r="A544" s="67" t="e">
        <f>IF(ISBLANK('List of Employees'!$B544),"",A543+1)</f>
        <v>#REF!</v>
      </c>
      <c r="B544" s="68" t="str">
        <f>CONCATENATE('List of Employees'!$C544," ",'List of Employees'!$D544, " ",LEFT('List of Employees'!$E544,1),IF(ISBLANK('List of Employees'!$E544)," ","."))</f>
        <v>OBINA APOLINARIO B.</v>
      </c>
      <c r="C544" s="68" t="s">
        <v>1591</v>
      </c>
      <c r="D544" s="68" t="s">
        <v>1592</v>
      </c>
      <c r="E544" s="68" t="s">
        <v>1593</v>
      </c>
      <c r="F544" s="68" t="s">
        <v>1286</v>
      </c>
      <c r="G544" s="68" t="s">
        <v>1286</v>
      </c>
      <c r="H544" s="68" t="s">
        <v>288</v>
      </c>
      <c r="I544" s="69" t="b">
        <f>COUNTIF('List of Employees'!$B$4:$B$767,'List of Employees'!$B544)&gt;1</f>
        <v>0</v>
      </c>
    </row>
    <row r="545" spans="1:9" ht="30" hidden="1" customHeight="1" x14ac:dyDescent="0.3">
      <c r="A545" s="67" t="e">
        <f>IF(ISBLANK('List of Employees'!$B545),"",A544+1)</f>
        <v>#REF!</v>
      </c>
      <c r="B545" s="68" t="str">
        <f>CONCATENATE('List of Employees'!$C545," ",'List of Employees'!$D545, " ",LEFT('List of Employees'!$E545,1),IF(ISBLANK('List of Employees'!$E545)," ","."))</f>
        <v xml:space="preserve">OBINA JAIME  </v>
      </c>
      <c r="C545" s="68" t="s">
        <v>1591</v>
      </c>
      <c r="D545" s="68" t="s">
        <v>1364</v>
      </c>
      <c r="E545" s="68"/>
      <c r="F545" s="68" t="s">
        <v>1286</v>
      </c>
      <c r="G545" s="68" t="s">
        <v>1286</v>
      </c>
      <c r="H545" s="68" t="s">
        <v>288</v>
      </c>
      <c r="I545" s="69" t="b">
        <f>COUNTIF('List of Employees'!$B$4:$B$767,'List of Employees'!$B545)&gt;1</f>
        <v>0</v>
      </c>
    </row>
    <row r="546" spans="1:9" ht="30" hidden="1" customHeight="1" x14ac:dyDescent="0.3">
      <c r="A546" s="67" t="e">
        <f>IF(ISBLANK('List of Employees'!$B546),"",A545+1)</f>
        <v>#REF!</v>
      </c>
      <c r="B546" s="68" t="str">
        <f>CONCATENATE('List of Employees'!$C546," ",'List of Employees'!$D546, " ",LEFT('List of Employees'!$E546,1),IF(ISBLANK('List of Employees'!$E546)," ","."))</f>
        <v>OCAMPO EDRALYN B.</v>
      </c>
      <c r="C546" s="68" t="s">
        <v>835</v>
      </c>
      <c r="D546" s="68" t="s">
        <v>1992</v>
      </c>
      <c r="E546" s="68" t="s">
        <v>1993</v>
      </c>
      <c r="F546" s="68" t="s">
        <v>311</v>
      </c>
      <c r="G546" s="68" t="s">
        <v>2397</v>
      </c>
      <c r="H546" s="68" t="s">
        <v>89</v>
      </c>
      <c r="I546" s="69" t="b">
        <f>COUNTIF('List of Employees'!$B$4:$B$767,'List of Employees'!$B546)&gt;1</f>
        <v>0</v>
      </c>
    </row>
    <row r="547" spans="1:9" ht="30" hidden="1" customHeight="1" x14ac:dyDescent="0.3">
      <c r="A547" s="67" t="e">
        <f>IF(ISBLANK('List of Employees'!$B547),"",A546+1)</f>
        <v>#REF!</v>
      </c>
      <c r="B547" s="68" t="str">
        <f>CONCATENATE('List of Employees'!$C547," ",'List of Employees'!$D547, " ",LEFT('List of Employees'!$E547,1),IF(ISBLANK('List of Employees'!$E547)," ","."))</f>
        <v>OCAMPO MERLINDA R.</v>
      </c>
      <c r="C547" s="68" t="s">
        <v>835</v>
      </c>
      <c r="D547" s="68" t="s">
        <v>1594</v>
      </c>
      <c r="E547" s="68" t="s">
        <v>154</v>
      </c>
      <c r="F547" s="68" t="s">
        <v>1286</v>
      </c>
      <c r="G547" s="68" t="s">
        <v>1286</v>
      </c>
      <c r="H547" s="68" t="s">
        <v>97</v>
      </c>
      <c r="I547" s="69" t="b">
        <f>COUNTIF('List of Employees'!$B$4:$B$767,'List of Employees'!$B547)&gt;1</f>
        <v>0</v>
      </c>
    </row>
    <row r="548" spans="1:9" ht="30" hidden="1" customHeight="1" x14ac:dyDescent="0.3">
      <c r="A548" s="67" t="e">
        <f>IF(ISBLANK('List of Employees'!$B548),"",A547+1)</f>
        <v>#REF!</v>
      </c>
      <c r="B548" s="68" t="str">
        <f>CONCATENATE('List of Employees'!$C548," ",'List of Employees'!$D548, " ",LEFT('List of Employees'!$E548,1),IF(ISBLANK('List of Employees'!$E548)," ","."))</f>
        <v>OCAMPO NOVELYN U.</v>
      </c>
      <c r="C548" s="68" t="s">
        <v>835</v>
      </c>
      <c r="D548" s="68" t="s">
        <v>1595</v>
      </c>
      <c r="E548" s="68" t="s">
        <v>1596</v>
      </c>
      <c r="F548" s="68" t="s">
        <v>1286</v>
      </c>
      <c r="G548" s="68" t="s">
        <v>1286</v>
      </c>
      <c r="H548" s="68" t="s">
        <v>212</v>
      </c>
      <c r="I548" s="69" t="b">
        <f>COUNTIF('List of Employees'!$B$4:$B$767,'List of Employees'!$B548)&gt;1</f>
        <v>0</v>
      </c>
    </row>
    <row r="549" spans="1:9" ht="30" hidden="1" customHeight="1" x14ac:dyDescent="0.3">
      <c r="A549" s="67" t="e">
        <f>IF(ISBLANK('List of Employees'!$B549),"",A548+1)</f>
        <v>#REF!</v>
      </c>
      <c r="B549" s="68" t="str">
        <f>CONCATENATE('List of Employees'!$C549," ",'List of Employees'!$D549, " ",LEFT('List of Employees'!$E549,1),IF(ISBLANK('List of Employees'!$E549)," ","."))</f>
        <v>OCAMPO ORLANDO R.</v>
      </c>
      <c r="C549" s="68" t="s">
        <v>835</v>
      </c>
      <c r="D549" s="68" t="s">
        <v>836</v>
      </c>
      <c r="E549" s="68" t="s">
        <v>329</v>
      </c>
      <c r="F549" s="68" t="s">
        <v>197</v>
      </c>
      <c r="G549" s="68" t="s">
        <v>2397</v>
      </c>
      <c r="H549" s="68" t="s">
        <v>270</v>
      </c>
      <c r="I549" s="69" t="b">
        <f>COUNTIF('List of Employees'!$B$4:$B$767,'List of Employees'!$B549)&gt;1</f>
        <v>0</v>
      </c>
    </row>
    <row r="550" spans="1:9" ht="30" hidden="1" customHeight="1" x14ac:dyDescent="0.3">
      <c r="A550" s="67" t="e">
        <f>IF(ISBLANK('List of Employees'!$B550),"",A549+1)</f>
        <v>#REF!</v>
      </c>
      <c r="B550" s="68" t="str">
        <f>CONCATENATE('List of Employees'!$C550," ",'List of Employees'!$D550, " ",LEFT('List of Employees'!$E550,1),IF(ISBLANK('List of Employees'!$E550)," ","."))</f>
        <v>OLARTE GREATCHEL B.</v>
      </c>
      <c r="C550" s="68" t="s">
        <v>436</v>
      </c>
      <c r="D550" s="68" t="s">
        <v>437</v>
      </c>
      <c r="E550" s="68" t="s">
        <v>145</v>
      </c>
      <c r="F550" s="68" t="s">
        <v>174</v>
      </c>
      <c r="G550" s="68" t="s">
        <v>2397</v>
      </c>
      <c r="H550" s="68" t="s">
        <v>438</v>
      </c>
      <c r="I550" s="69" t="b">
        <f>COUNTIF('List of Employees'!$B$4:$B$767,'List of Employees'!$B550)&gt;1</f>
        <v>0</v>
      </c>
    </row>
    <row r="551" spans="1:9" ht="30" hidden="1" customHeight="1" x14ac:dyDescent="0.3">
      <c r="A551" s="67" t="e">
        <f>IF(ISBLANK('List of Employees'!$B551),"",A550+1)</f>
        <v>#REF!</v>
      </c>
      <c r="B551" s="68" t="str">
        <f>CONCATENATE('List of Employees'!$C551," ",'List of Employees'!$D551, " ",LEFT('List of Employees'!$E551,1),IF(ISBLANK('List of Employees'!$E551)," ","."))</f>
        <v>OLAZO LIZA E.</v>
      </c>
      <c r="C551" s="68" t="s">
        <v>1597</v>
      </c>
      <c r="D551" s="68" t="s">
        <v>1598</v>
      </c>
      <c r="E551" s="68" t="s">
        <v>377</v>
      </c>
      <c r="F551" s="68" t="s">
        <v>1693</v>
      </c>
      <c r="G551" s="68" t="s">
        <v>1693</v>
      </c>
      <c r="H551" s="68" t="s">
        <v>435</v>
      </c>
      <c r="I551" s="69" t="b">
        <f>COUNTIF('List of Employees'!$B$4:$B$767,'List of Employees'!$B551)&gt;1</f>
        <v>0</v>
      </c>
    </row>
    <row r="552" spans="1:9" ht="30" hidden="1" customHeight="1" x14ac:dyDescent="0.3">
      <c r="A552" s="67" t="e">
        <f>IF(ISBLANK('List of Employees'!$B552),"",A551+1)</f>
        <v>#REF!</v>
      </c>
      <c r="B552" s="68" t="str">
        <f>CONCATENATE('List of Employees'!$C552," ",'List of Employees'!$D552, " ",LEFT('List of Employees'!$E552,1),IF(ISBLANK('List of Employees'!$E552)," ","."))</f>
        <v>OLEGARIO LEONARD ERIC B.</v>
      </c>
      <c r="C552" s="68" t="s">
        <v>369</v>
      </c>
      <c r="D552" s="68" t="s">
        <v>997</v>
      </c>
      <c r="E552" s="68" t="s">
        <v>145</v>
      </c>
      <c r="F552" s="68" t="s">
        <v>998</v>
      </c>
      <c r="G552" s="68" t="s">
        <v>2397</v>
      </c>
      <c r="H552" s="68" t="s">
        <v>270</v>
      </c>
      <c r="I552" s="69" t="b">
        <f>COUNTIF('List of Employees'!$B$4:$B$767,'List of Employees'!$B552)&gt;1</f>
        <v>0</v>
      </c>
    </row>
    <row r="553" spans="1:9" ht="30" hidden="1" customHeight="1" x14ac:dyDescent="0.3">
      <c r="A553" s="67" t="e">
        <f>IF(ISBLANK('List of Employees'!$B553),"",A552+1)</f>
        <v>#REF!</v>
      </c>
      <c r="B553" s="68" t="str">
        <f>CONCATENATE('List of Employees'!$C553," ",'List of Employees'!$D553, " ",LEFT('List of Employees'!$E553,1),IF(ISBLANK('List of Employees'!$E553)," ","."))</f>
        <v>OLEGARIO NENITA A.</v>
      </c>
      <c r="C553" s="68" t="s">
        <v>369</v>
      </c>
      <c r="D553" s="68" t="s">
        <v>367</v>
      </c>
      <c r="E553" s="68" t="s">
        <v>88</v>
      </c>
      <c r="F553" s="68" t="s">
        <v>125</v>
      </c>
      <c r="G553" s="68" t="s">
        <v>2397</v>
      </c>
      <c r="H553" s="68" t="s">
        <v>368</v>
      </c>
      <c r="I553" s="69" t="b">
        <f>COUNTIF('List of Employees'!$B$4:$B$767,'List of Employees'!$B553)&gt;1</f>
        <v>0</v>
      </c>
    </row>
    <row r="554" spans="1:9" ht="30" hidden="1" customHeight="1" x14ac:dyDescent="0.3">
      <c r="A554" s="67" t="e">
        <f>IF(ISBLANK('List of Employees'!$B554),"",A553+1)</f>
        <v>#REF!</v>
      </c>
      <c r="B554" s="68" t="str">
        <f>CONCATENATE('List of Employees'!$C554," ",'List of Employees'!$D554, " ",LEFT('List of Employees'!$E554,1),IF(ISBLANK('List of Employees'!$E554)," ","."))</f>
        <v>OLEGARIO TEOFISTA B.</v>
      </c>
      <c r="C554" s="68" t="s">
        <v>369</v>
      </c>
      <c r="D554" s="68" t="s">
        <v>1076</v>
      </c>
      <c r="E554" s="68" t="s">
        <v>341</v>
      </c>
      <c r="F554" s="68" t="s">
        <v>413</v>
      </c>
      <c r="G554" s="68" t="s">
        <v>2397</v>
      </c>
      <c r="H554" s="68" t="s">
        <v>103</v>
      </c>
      <c r="I554" s="69" t="b">
        <f>COUNTIF('List of Employees'!$B$4:$B$767,'List of Employees'!$B554)&gt;1</f>
        <v>0</v>
      </c>
    </row>
    <row r="555" spans="1:9" ht="30" hidden="1" customHeight="1" x14ac:dyDescent="0.3">
      <c r="A555" s="67" t="e">
        <f>IF(ISBLANK('List of Employees'!$B555),"",A554+1)</f>
        <v>#REF!</v>
      </c>
      <c r="B555" s="68" t="str">
        <f>CONCATENATE('List of Employees'!$C555," ",'List of Employees'!$D555, " ",LEFT('List of Employees'!$E555,1),IF(ISBLANK('List of Employees'!$E555)," ","."))</f>
        <v>OLIGARIO ARLYN MAE C.</v>
      </c>
      <c r="C555" s="68" t="s">
        <v>2379</v>
      </c>
      <c r="D555" s="68" t="s">
        <v>2380</v>
      </c>
      <c r="E555" s="68" t="s">
        <v>2381</v>
      </c>
      <c r="F555" s="68" t="s">
        <v>2382</v>
      </c>
      <c r="G555" s="68" t="s">
        <v>2397</v>
      </c>
      <c r="H555" s="68" t="s">
        <v>2249</v>
      </c>
      <c r="I555" s="69" t="b">
        <f>COUNTIF('List of Employees'!$B$4:$B$767,'List of Employees'!$B555)&gt;1</f>
        <v>0</v>
      </c>
    </row>
    <row r="556" spans="1:9" ht="30" hidden="1" customHeight="1" x14ac:dyDescent="0.3">
      <c r="A556" s="67" t="e">
        <f>IF(ISBLANK('List of Employees'!$B556),"",A555+1)</f>
        <v>#REF!</v>
      </c>
      <c r="B556" s="68" t="str">
        <f>CONCATENATE('List of Employees'!$C556," ",'List of Employees'!$D556, " ",LEFT('List of Employees'!$E556,1),IF(ISBLANK('List of Employees'!$E556)," ","."))</f>
        <v>OLIMPO SHARIE MAE M.</v>
      </c>
      <c r="C556" s="68" t="s">
        <v>2042</v>
      </c>
      <c r="D556" s="68" t="s">
        <v>2043</v>
      </c>
      <c r="E556" s="68" t="s">
        <v>84</v>
      </c>
      <c r="F556" s="68" t="s">
        <v>1038</v>
      </c>
      <c r="G556" s="68" t="s">
        <v>2397</v>
      </c>
      <c r="H556" s="68" t="s">
        <v>2031</v>
      </c>
      <c r="I556" s="69" t="b">
        <f>COUNTIF('List of Employees'!$B$4:$B$767,'List of Employees'!$B556)&gt;1</f>
        <v>0</v>
      </c>
    </row>
    <row r="557" spans="1:9" ht="30" hidden="1" customHeight="1" x14ac:dyDescent="0.3">
      <c r="A557" s="67" t="e">
        <f>IF(ISBLANK('List of Employees'!$B557),"",A556+1)</f>
        <v>#REF!</v>
      </c>
      <c r="B557" s="68" t="str">
        <f>CONCATENATE('List of Employees'!$C557," ",'List of Employees'!$D557, " ",LEFT('List of Employees'!$E557,1),IF(ISBLANK('List of Employees'!$E557)," ","."))</f>
        <v>OLINO PRECIOSA A.</v>
      </c>
      <c r="C557" s="68" t="s">
        <v>989</v>
      </c>
      <c r="D557" s="68" t="s">
        <v>990</v>
      </c>
      <c r="E557" s="68" t="s">
        <v>991</v>
      </c>
      <c r="F557" s="68" t="s">
        <v>197</v>
      </c>
      <c r="G557" s="68" t="s">
        <v>2397</v>
      </c>
      <c r="H557" s="68" t="s">
        <v>208</v>
      </c>
      <c r="I557" s="69" t="b">
        <f>COUNTIF('List of Employees'!$B$4:$B$767,'List of Employees'!$B557)&gt;1</f>
        <v>0</v>
      </c>
    </row>
    <row r="558" spans="1:9" ht="30" hidden="1" customHeight="1" x14ac:dyDescent="0.3">
      <c r="A558" s="67" t="e">
        <f>IF(ISBLANK('List of Employees'!$B558),"",A557+1)</f>
        <v>#REF!</v>
      </c>
      <c r="B558" s="68" t="str">
        <f>CONCATENATE('List of Employees'!$C558," ",'List of Employees'!$D558, " ",LEFT('List of Employees'!$E558,1),IF(ISBLANK('List of Employees'!$E558)," ","."))</f>
        <v>OLIVAR MARINA B.</v>
      </c>
      <c r="C558" s="68" t="s">
        <v>491</v>
      </c>
      <c r="D558" s="68" t="s">
        <v>492</v>
      </c>
      <c r="E558" s="68" t="s">
        <v>145</v>
      </c>
      <c r="F558" s="68" t="s">
        <v>125</v>
      </c>
      <c r="G558" s="68" t="s">
        <v>2397</v>
      </c>
      <c r="H558" s="68" t="s">
        <v>480</v>
      </c>
      <c r="I558" s="69" t="b">
        <f>COUNTIF('List of Employees'!$B$4:$B$767,'List of Employees'!$B558)&gt;1</f>
        <v>0</v>
      </c>
    </row>
    <row r="559" spans="1:9" ht="30" hidden="1" customHeight="1" x14ac:dyDescent="0.3">
      <c r="A559" s="67" t="e">
        <f>IF(ISBLANK('List of Employees'!$B559),"",A558+1)</f>
        <v>#REF!</v>
      </c>
      <c r="B559" s="68" t="str">
        <f>CONCATENATE('List of Employees'!$C559," ",'List of Employees'!$D559, " ",LEFT('List of Employees'!$E559,1),IF(ISBLANK('List of Employees'!$E559)," ","."))</f>
        <v>OPO CONEY V.</v>
      </c>
      <c r="C559" s="68" t="s">
        <v>1578</v>
      </c>
      <c r="D559" s="68" t="s">
        <v>1599</v>
      </c>
      <c r="E559" s="68" t="s">
        <v>720</v>
      </c>
      <c r="F559" s="68" t="s">
        <v>1286</v>
      </c>
      <c r="G559" s="68" t="s">
        <v>1286</v>
      </c>
      <c r="H559" s="68" t="s">
        <v>1712</v>
      </c>
      <c r="I559" s="69" t="b">
        <f>COUNTIF('List of Employees'!$B$4:$B$767,'List of Employees'!$B559)&gt;1</f>
        <v>0</v>
      </c>
    </row>
    <row r="560" spans="1:9" ht="30" hidden="1" customHeight="1" x14ac:dyDescent="0.3">
      <c r="A560" s="67" t="e">
        <f>IF(ISBLANK('List of Employees'!$B560),"",A559+1)</f>
        <v>#REF!</v>
      </c>
      <c r="B560" s="68" t="str">
        <f>CONCATENATE('List of Employees'!$C560," ",'List of Employees'!$D560, " ",LEFT('List of Employees'!$E560,1),IF(ISBLANK('List of Employees'!$E560)," ","."))</f>
        <v>OPO CORAZON R.</v>
      </c>
      <c r="C560" s="68" t="s">
        <v>1578</v>
      </c>
      <c r="D560" s="68" t="s">
        <v>1436</v>
      </c>
      <c r="E560" s="68" t="s">
        <v>329</v>
      </c>
      <c r="F560" s="68" t="s">
        <v>1286</v>
      </c>
      <c r="G560" s="68" t="s">
        <v>1286</v>
      </c>
      <c r="H560" s="68" t="s">
        <v>198</v>
      </c>
      <c r="I560" s="69" t="b">
        <f>COUNTIF('List of Employees'!$B$4:$B$767,'List of Employees'!$B560)&gt;1</f>
        <v>0</v>
      </c>
    </row>
    <row r="561" spans="1:9" ht="30" hidden="1" customHeight="1" x14ac:dyDescent="0.3">
      <c r="A561" s="67" t="e">
        <f>IF(ISBLANK('List of Employees'!$B561),"",A560+1)</f>
        <v>#REF!</v>
      </c>
      <c r="B561" s="68" t="str">
        <f>CONCATENATE('List of Employees'!$C561," ",'List of Employees'!$D561, " ",LEFT('List of Employees'!$E561,1),IF(ISBLANK('List of Employees'!$E561)," ","."))</f>
        <v>ORSAL MARK LESTER B.</v>
      </c>
      <c r="C561" s="68" t="s">
        <v>1098</v>
      </c>
      <c r="D561" s="68" t="s">
        <v>1099</v>
      </c>
      <c r="E561" s="68" t="s">
        <v>812</v>
      </c>
      <c r="F561" s="68" t="s">
        <v>197</v>
      </c>
      <c r="G561" s="68" t="s">
        <v>2397</v>
      </c>
      <c r="H561" s="68" t="s">
        <v>141</v>
      </c>
      <c r="I561" s="69" t="b">
        <f>COUNTIF('List of Employees'!$B$4:$B$767,'List of Employees'!$B561)&gt;1</f>
        <v>0</v>
      </c>
    </row>
    <row r="562" spans="1:9" ht="30" hidden="1" customHeight="1" x14ac:dyDescent="0.3">
      <c r="A562" s="67" t="e">
        <f>IF(ISBLANK('List of Employees'!$B562),"",A561+1)</f>
        <v>#REF!</v>
      </c>
      <c r="B562" s="68" t="str">
        <f>CONCATENATE('List of Employees'!$C562," ",'List of Employees'!$D562, " ",LEFT('List of Employees'!$E562,1),IF(ISBLANK('List of Employees'!$E562)," ","."))</f>
        <v>ORTEGA RODEL R.</v>
      </c>
      <c r="C562" s="68" t="s">
        <v>1490</v>
      </c>
      <c r="D562" s="68" t="s">
        <v>2269</v>
      </c>
      <c r="E562" s="68" t="s">
        <v>329</v>
      </c>
      <c r="F562" s="68" t="s">
        <v>2192</v>
      </c>
      <c r="G562" s="68" t="s">
        <v>2397</v>
      </c>
      <c r="H562" s="68" t="s">
        <v>2052</v>
      </c>
      <c r="I562" s="69" t="b">
        <f>COUNTIF('List of Employees'!$B$4:$B$767,'List of Employees'!$B562)&gt;1</f>
        <v>0</v>
      </c>
    </row>
    <row r="563" spans="1:9" ht="30" hidden="1" customHeight="1" x14ac:dyDescent="0.3">
      <c r="A563" s="67" t="e">
        <f>IF(ISBLANK('List of Employees'!$B563),"",A562+1)</f>
        <v>#REF!</v>
      </c>
      <c r="B563" s="68" t="str">
        <f>CONCATENATE('List of Employees'!$C563," ",'List of Employees'!$D563, " ",LEFT('List of Employees'!$E563,1),IF(ISBLANK('List of Employees'!$E563)," ","."))</f>
        <v>ORTIZ TRINIDAD D.</v>
      </c>
      <c r="C563" s="68" t="s">
        <v>530</v>
      </c>
      <c r="D563" s="68" t="s">
        <v>531</v>
      </c>
      <c r="E563" s="68" t="s">
        <v>532</v>
      </c>
      <c r="F563" s="68" t="s">
        <v>125</v>
      </c>
      <c r="G563" s="68" t="s">
        <v>2397</v>
      </c>
      <c r="H563" s="68" t="s">
        <v>208</v>
      </c>
      <c r="I563" s="69" t="b">
        <f>COUNTIF('List of Employees'!$B$4:$B$767,'List of Employees'!$B563)&gt;1</f>
        <v>0</v>
      </c>
    </row>
    <row r="564" spans="1:9" ht="30" hidden="1" customHeight="1" x14ac:dyDescent="0.3">
      <c r="A564" s="67" t="e">
        <f>IF(ISBLANK('List of Employees'!$B564),"",A563+1)</f>
        <v>#REF!</v>
      </c>
      <c r="B564" s="68" t="str">
        <f>CONCATENATE('List of Employees'!$C564," ",'List of Employees'!$D564, " ",LEFT('List of Employees'!$E564,1),IF(ISBLANK('List of Employees'!$E564)," ","."))</f>
        <v>OSTONAL IVY S.</v>
      </c>
      <c r="C564" s="68" t="s">
        <v>1021</v>
      </c>
      <c r="D564" s="68" t="s">
        <v>771</v>
      </c>
      <c r="E564" s="68" t="s">
        <v>770</v>
      </c>
      <c r="F564" s="68" t="s">
        <v>96</v>
      </c>
      <c r="G564" s="68" t="s">
        <v>2397</v>
      </c>
      <c r="H564" s="68" t="s">
        <v>97</v>
      </c>
      <c r="I564" s="69" t="b">
        <f>COUNTIF('List of Employees'!$B$4:$B$767,'List of Employees'!$B564)&gt;1</f>
        <v>0</v>
      </c>
    </row>
    <row r="565" spans="1:9" ht="30" hidden="1" customHeight="1" x14ac:dyDescent="0.3">
      <c r="A565" s="67" t="e">
        <f>IF(ISBLANK('List of Employees'!$B565),"",A564+1)</f>
        <v>#REF!</v>
      </c>
      <c r="B565" s="68" t="str">
        <f>CONCATENATE('List of Employees'!$C565," ",'List of Employees'!$D565, " ",LEFT('List of Employees'!$E565,1),IF(ISBLANK('List of Employees'!$E565)," ","."))</f>
        <v xml:space="preserve">OTACAN JAY  </v>
      </c>
      <c r="C565" s="68" t="s">
        <v>1600</v>
      </c>
      <c r="D565" s="68" t="s">
        <v>1601</v>
      </c>
      <c r="E565" s="68"/>
      <c r="F565" s="68" t="s">
        <v>1286</v>
      </c>
      <c r="G565" s="68" t="s">
        <v>1286</v>
      </c>
      <c r="H565" s="68" t="s">
        <v>288</v>
      </c>
      <c r="I565" s="69" t="b">
        <f>COUNTIF('List of Employees'!$B$4:$B$767,'List of Employees'!$B565)&gt;1</f>
        <v>0</v>
      </c>
    </row>
    <row r="566" spans="1:9" ht="30" hidden="1" customHeight="1" x14ac:dyDescent="0.3">
      <c r="A566" s="67" t="e">
        <f>IF(ISBLANK('List of Employees'!$B566),"",A565+1)</f>
        <v>#REF!</v>
      </c>
      <c r="B566" s="68" t="str">
        <f>CONCATENATE('List of Employees'!$C566," ",'List of Employees'!$D566, " ",LEFT('List of Employees'!$E566,1),IF(ISBLANK('List of Employees'!$E566)," ","."))</f>
        <v>PADILLA JANE Z.</v>
      </c>
      <c r="C566" s="68" t="s">
        <v>1602</v>
      </c>
      <c r="D566" s="68" t="s">
        <v>908</v>
      </c>
      <c r="E566" s="68" t="s">
        <v>1603</v>
      </c>
      <c r="F566" s="68" t="s">
        <v>1713</v>
      </c>
      <c r="G566" s="68" t="s">
        <v>2397</v>
      </c>
      <c r="H566" s="68" t="s">
        <v>141</v>
      </c>
      <c r="I566" s="69" t="b">
        <f>COUNTIF('List of Employees'!$B$4:$B$767,'List of Employees'!$B566)&gt;1</f>
        <v>0</v>
      </c>
    </row>
    <row r="567" spans="1:9" ht="30" hidden="1" customHeight="1" x14ac:dyDescent="0.3">
      <c r="A567" s="67" t="e">
        <f>IF(ISBLANK('List of Employees'!$B567),"",A566+1)</f>
        <v>#REF!</v>
      </c>
      <c r="B567" s="68" t="str">
        <f>CONCATENATE('List of Employees'!$C567," ",'List of Employees'!$D567, " ",LEFT('List of Employees'!$E567,1),IF(ISBLANK('List of Employees'!$E567)," ","."))</f>
        <v>PAGLINAWAN JESSIE M.</v>
      </c>
      <c r="C567" s="68" t="s">
        <v>1604</v>
      </c>
      <c r="D567" s="68" t="s">
        <v>1605</v>
      </c>
      <c r="E567" s="68" t="s">
        <v>84</v>
      </c>
      <c r="F567" s="68" t="s">
        <v>1286</v>
      </c>
      <c r="G567" s="68" t="s">
        <v>1286</v>
      </c>
      <c r="H567" s="68" t="s">
        <v>288</v>
      </c>
      <c r="I567" s="69" t="b">
        <f>COUNTIF('List of Employees'!$B$4:$B$767,'List of Employees'!$B567)&gt;1</f>
        <v>0</v>
      </c>
    </row>
    <row r="568" spans="1:9" ht="30" hidden="1" customHeight="1" x14ac:dyDescent="0.3">
      <c r="A568" s="67" t="e">
        <f>IF(ISBLANK('List of Employees'!$B568),"",A567+1)</f>
        <v>#REF!</v>
      </c>
      <c r="B568" s="68" t="str">
        <f>CONCATENATE('List of Employees'!$C568," ",'List of Employees'!$D568, " ",LEFT('List of Employees'!$E568,1),IF(ISBLANK('List of Employees'!$E568)," ","."))</f>
        <v>PAITON MARY ANN M.</v>
      </c>
      <c r="C568" s="68" t="s">
        <v>113</v>
      </c>
      <c r="D568" s="68" t="s">
        <v>114</v>
      </c>
      <c r="E568" s="68" t="s">
        <v>84</v>
      </c>
      <c r="F568" s="68" t="s">
        <v>867</v>
      </c>
      <c r="G568" s="68" t="s">
        <v>2397</v>
      </c>
      <c r="H568" s="68" t="s">
        <v>115</v>
      </c>
      <c r="I568" s="69" t="b">
        <f>COUNTIF('List of Employees'!$B$4:$B$767,'List of Employees'!$B568)&gt;1</f>
        <v>0</v>
      </c>
    </row>
    <row r="569" spans="1:9" ht="30" hidden="1" customHeight="1" x14ac:dyDescent="0.3">
      <c r="A569" s="67" t="e">
        <f>IF(ISBLANK('List of Employees'!$B569),"",A568+1)</f>
        <v>#REF!</v>
      </c>
      <c r="B569" s="68" t="str">
        <f>CONCATENATE('List of Employees'!$C569," ",'List of Employees'!$D569, " ",LEFT('List of Employees'!$E569,1),IF(ISBLANK('List of Employees'!$E569)," ","."))</f>
        <v>PAJENAGO FRANCIS B.</v>
      </c>
      <c r="C569" s="68" t="s">
        <v>1023</v>
      </c>
      <c r="D569" s="68" t="s">
        <v>599</v>
      </c>
      <c r="E569" s="68" t="s">
        <v>145</v>
      </c>
      <c r="F569" s="68" t="s">
        <v>1286</v>
      </c>
      <c r="G569" s="68" t="s">
        <v>1286</v>
      </c>
      <c r="H569" s="68" t="s">
        <v>212</v>
      </c>
      <c r="I569" s="69" t="b">
        <f>COUNTIF('List of Employees'!$B$4:$B$767,'List of Employees'!$B569)&gt;1</f>
        <v>0</v>
      </c>
    </row>
    <row r="570" spans="1:9" ht="30" hidden="1" customHeight="1" x14ac:dyDescent="0.3">
      <c r="A570" s="67" t="e">
        <f>IF(ISBLANK('List of Employees'!$B570),"",A569+1)</f>
        <v>#REF!</v>
      </c>
      <c r="B570" s="68" t="str">
        <f>CONCATENATE('List of Employees'!$C570," ",'List of Employees'!$D570, " ",LEFT('List of Employees'!$E570,1),IF(ISBLANK('List of Employees'!$E570)," ","."))</f>
        <v>PAJENAGO MAIDEN A.</v>
      </c>
      <c r="C570" s="68" t="s">
        <v>1023</v>
      </c>
      <c r="D570" s="68" t="s">
        <v>1024</v>
      </c>
      <c r="E570" s="68" t="s">
        <v>1025</v>
      </c>
      <c r="F570" s="68" t="s">
        <v>1026</v>
      </c>
      <c r="G570" s="68" t="s">
        <v>1286</v>
      </c>
      <c r="H570" s="68" t="s">
        <v>135</v>
      </c>
      <c r="I570" s="69" t="b">
        <f>COUNTIF('List of Employees'!$B$4:$B$767,'List of Employees'!$B570)&gt;1</f>
        <v>0</v>
      </c>
    </row>
    <row r="571" spans="1:9" ht="30" hidden="1" customHeight="1" x14ac:dyDescent="0.3">
      <c r="A571" s="67" t="e">
        <f>IF(ISBLANK('List of Employees'!$B571),"",A570+1)</f>
        <v>#REF!</v>
      </c>
      <c r="B571" s="68" t="str">
        <f>CONCATENATE('List of Employees'!$C571," ",'List of Employees'!$D571, " ",LEFT('List of Employees'!$E571,1),IF(ISBLANK('List of Employees'!$E571)," ","."))</f>
        <v>PALAD EMERSON U.</v>
      </c>
      <c r="C571" s="68" t="s">
        <v>2020</v>
      </c>
      <c r="D571" s="68" t="s">
        <v>2021</v>
      </c>
      <c r="E571" s="68" t="s">
        <v>2022</v>
      </c>
      <c r="F571" s="68" t="s">
        <v>2023</v>
      </c>
      <c r="G571" s="68" t="s">
        <v>2335</v>
      </c>
      <c r="H571" s="68" t="s">
        <v>536</v>
      </c>
      <c r="I571" s="69" t="b">
        <f>COUNTIF('List of Employees'!$B$4:$B$767,'List of Employees'!$B571)&gt;1</f>
        <v>0</v>
      </c>
    </row>
    <row r="572" spans="1:9" ht="30" hidden="1" customHeight="1" x14ac:dyDescent="0.3">
      <c r="A572" s="67" t="e">
        <f>IF(ISBLANK('List of Employees'!$B572),"",A571+1)</f>
        <v>#REF!</v>
      </c>
      <c r="B572" s="68" t="str">
        <f>CONCATENATE('List of Employees'!$C572," ",'List of Employees'!$D572, " ",LEFT('List of Employees'!$E572,1),IF(ISBLANK('List of Employees'!$E572)," ","."))</f>
        <v>PALADAN EMERSON M.</v>
      </c>
      <c r="C572" s="68" t="s">
        <v>550</v>
      </c>
      <c r="D572" s="68" t="s">
        <v>2021</v>
      </c>
      <c r="E572" s="68" t="s">
        <v>84</v>
      </c>
      <c r="F572" s="68" t="s">
        <v>1286</v>
      </c>
      <c r="G572" s="68" t="s">
        <v>2397</v>
      </c>
      <c r="H572" s="68" t="s">
        <v>156</v>
      </c>
      <c r="I572" s="69" t="b">
        <f>COUNTIF('List of Employees'!$B$4:$B$767,'List of Employees'!$B572)&gt;1</f>
        <v>0</v>
      </c>
    </row>
    <row r="573" spans="1:9" ht="30" hidden="1" customHeight="1" x14ac:dyDescent="0.3">
      <c r="A573" s="67" t="e">
        <f>IF(ISBLANK('List of Employees'!$B573),"",A572+1)</f>
        <v>#REF!</v>
      </c>
      <c r="B573" s="68" t="str">
        <f>CONCATENATE('List of Employees'!$C573," ",'List of Employees'!$D573, " ",LEFT('List of Employees'!$E573,1),IF(ISBLANK('List of Employees'!$E573)," ","."))</f>
        <v xml:space="preserve">PALADAN VICENTE  </v>
      </c>
      <c r="C573" s="68" t="s">
        <v>550</v>
      </c>
      <c r="D573" s="68" t="s">
        <v>551</v>
      </c>
      <c r="E573" s="68"/>
      <c r="F573" s="68" t="s">
        <v>867</v>
      </c>
      <c r="G573" s="68" t="s">
        <v>2397</v>
      </c>
      <c r="H573" s="68" t="s">
        <v>288</v>
      </c>
      <c r="I573" s="69" t="b">
        <f>COUNTIF('List of Employees'!$B$4:$B$767,'List of Employees'!$B573)&gt;1</f>
        <v>0</v>
      </c>
    </row>
    <row r="574" spans="1:9" ht="30" hidden="1" customHeight="1" x14ac:dyDescent="0.3">
      <c r="A574" s="67" t="e">
        <f>IF(ISBLANK('List of Employees'!$B574),"",A573+1)</f>
        <v>#REF!</v>
      </c>
      <c r="B574" s="68" t="str">
        <f>CONCATENATE('List of Employees'!$C574," ",'List of Employees'!$D574, " ",LEFT('List of Employees'!$E574,1),IF(ISBLANK('List of Employees'!$E574)," ","."))</f>
        <v>PALOMA ERICKA SHAYNE E.</v>
      </c>
      <c r="C574" s="68" t="s">
        <v>1606</v>
      </c>
      <c r="D574" s="68" t="s">
        <v>1607</v>
      </c>
      <c r="E574" s="68" t="s">
        <v>377</v>
      </c>
      <c r="F574" s="68" t="s">
        <v>1286</v>
      </c>
      <c r="G574" s="68" t="s">
        <v>1286</v>
      </c>
      <c r="H574" s="68" t="s">
        <v>1694</v>
      </c>
      <c r="I574" s="69" t="b">
        <f>COUNTIF('List of Employees'!$B$4:$B$767,'List of Employees'!$B574)&gt;1</f>
        <v>0</v>
      </c>
    </row>
    <row r="575" spans="1:9" ht="30" hidden="1" customHeight="1" x14ac:dyDescent="0.3">
      <c r="A575" s="67" t="e">
        <f>IF(ISBLANK('List of Employees'!$B575),"",A574+1)</f>
        <v>#REF!</v>
      </c>
      <c r="B575" s="68" t="str">
        <f>CONCATENATE('List of Employees'!$C575," ",'List of Employees'!$D575, " ",LEFT('List of Employees'!$E575,1),IF(ISBLANK('List of Employees'!$E575)," ","."))</f>
        <v>PAMAT CELESTINA R.</v>
      </c>
      <c r="C575" s="68" t="s">
        <v>2057</v>
      </c>
      <c r="D575" s="68" t="s">
        <v>2058</v>
      </c>
      <c r="E575" s="68" t="s">
        <v>329</v>
      </c>
      <c r="F575" s="68" t="s">
        <v>1286</v>
      </c>
      <c r="G575" s="68" t="s">
        <v>1286</v>
      </c>
      <c r="H575" s="68" t="s">
        <v>208</v>
      </c>
      <c r="I575" s="69" t="b">
        <f>COUNTIF('List of Employees'!$B$4:$B$767,'List of Employees'!$B575)&gt;1</f>
        <v>0</v>
      </c>
    </row>
    <row r="576" spans="1:9" ht="30" hidden="1" customHeight="1" x14ac:dyDescent="0.3">
      <c r="A576" s="67" t="e">
        <f>IF(ISBLANK('List of Employees'!$B576),"",A575+1)</f>
        <v>#REF!</v>
      </c>
      <c r="B576" s="68" t="str">
        <f>CONCATENATE('List of Employees'!$C576," ",'List of Employees'!$D576, " ",LEFT('List of Employees'!$E576,1),IF(ISBLANK('List of Employees'!$E576)," ","."))</f>
        <v>PANALIGAN ERICSON R.</v>
      </c>
      <c r="C576" s="68" t="s">
        <v>664</v>
      </c>
      <c r="D576" s="68" t="s">
        <v>1608</v>
      </c>
      <c r="E576" s="68" t="s">
        <v>329</v>
      </c>
      <c r="F576" s="68" t="s">
        <v>1286</v>
      </c>
      <c r="G576" s="68" t="s">
        <v>1286</v>
      </c>
      <c r="H576" s="68" t="s">
        <v>198</v>
      </c>
      <c r="I576" s="69" t="b">
        <f>COUNTIF('List of Employees'!$B$4:$B$767,'List of Employees'!$B576)&gt;1</f>
        <v>0</v>
      </c>
    </row>
    <row r="577" spans="1:9" ht="30" hidden="1" customHeight="1" x14ac:dyDescent="0.3">
      <c r="A577" s="67" t="e">
        <f>IF(ISBLANK('List of Employees'!$B577),"",A576+1)</f>
        <v>#REF!</v>
      </c>
      <c r="B577" s="68" t="str">
        <f>CONCATENATE('List of Employees'!$C577," ",'List of Employees'!$D577, " ",LEFT('List of Employees'!$E577,1),IF(ISBLANK('List of Employees'!$E577)," ","."))</f>
        <v>PANALIGAN GIL L.</v>
      </c>
      <c r="C577" s="68" t="s">
        <v>664</v>
      </c>
      <c r="D577" s="68" t="s">
        <v>665</v>
      </c>
      <c r="E577" s="68" t="s">
        <v>666</v>
      </c>
      <c r="F577" s="68" t="s">
        <v>197</v>
      </c>
      <c r="G577" s="68" t="s">
        <v>2397</v>
      </c>
      <c r="H577" s="68" t="s">
        <v>639</v>
      </c>
      <c r="I577" s="69" t="b">
        <f>COUNTIF('List of Employees'!$B$4:$B$767,'List of Employees'!$B577)&gt;1</f>
        <v>0</v>
      </c>
    </row>
    <row r="578" spans="1:9" ht="30" hidden="1" customHeight="1" x14ac:dyDescent="0.3">
      <c r="A578" s="67" t="e">
        <f>IF(ISBLANK('List of Employees'!$B578),"",A577+1)</f>
        <v>#REF!</v>
      </c>
      <c r="B578" s="68" t="str">
        <f>CONCATENATE('List of Employees'!$C578," ",'List of Employees'!$D578, " ",LEFT('List of Employees'!$E578,1),IF(ISBLANK('List of Employees'!$E578)," ","."))</f>
        <v>PANGANIBAN CAROLINA L.</v>
      </c>
      <c r="C578" s="68" t="s">
        <v>176</v>
      </c>
      <c r="D578" s="68" t="s">
        <v>541</v>
      </c>
      <c r="E578" s="68" t="s">
        <v>226</v>
      </c>
      <c r="F578" s="68" t="s">
        <v>1286</v>
      </c>
      <c r="G578" s="68" t="s">
        <v>1286</v>
      </c>
      <c r="H578" s="68" t="s">
        <v>1694</v>
      </c>
      <c r="I578" s="69" t="b">
        <f>COUNTIF('List of Employees'!$B$4:$B$767,'List of Employees'!$B578)&gt;1</f>
        <v>0</v>
      </c>
    </row>
    <row r="579" spans="1:9" ht="30" hidden="1" customHeight="1" x14ac:dyDescent="0.3">
      <c r="A579" s="67" t="e">
        <f>IF(ISBLANK('List of Employees'!$B579),"",A578+1)</f>
        <v>#REF!</v>
      </c>
      <c r="B579" s="68" t="str">
        <f>CONCATENATE('List of Employees'!$C579," ",'List of Employees'!$D579, " ",LEFT('List of Employees'!$E579,1),IF(ISBLANK('List of Employees'!$E579)," ","."))</f>
        <v>PANGANIBAN CRISTETA M.</v>
      </c>
      <c r="C579" s="68" t="s">
        <v>176</v>
      </c>
      <c r="D579" s="68" t="s">
        <v>177</v>
      </c>
      <c r="E579" s="68" t="s">
        <v>783</v>
      </c>
      <c r="F579" s="68" t="s">
        <v>125</v>
      </c>
      <c r="G579" s="68" t="s">
        <v>2397</v>
      </c>
      <c r="H579" s="68" t="s">
        <v>178</v>
      </c>
      <c r="I579" s="69" t="b">
        <f>COUNTIF('List of Employees'!$B$4:$B$767,'List of Employees'!$B579)&gt;1</f>
        <v>0</v>
      </c>
    </row>
    <row r="580" spans="1:9" ht="30" hidden="1" customHeight="1" x14ac:dyDescent="0.3">
      <c r="A580" s="67" t="e">
        <f>IF(ISBLANK('List of Employees'!$B580),"",A579+1)</f>
        <v>#REF!</v>
      </c>
      <c r="B580" s="68" t="str">
        <f>CONCATENATE('List of Employees'!$C580," ",'List of Employees'!$D580, " ",LEFT('List of Employees'!$E580,1),IF(ISBLANK('List of Employees'!$E580)," ","."))</f>
        <v>PANGHULAN CONRADO C.</v>
      </c>
      <c r="C580" s="68" t="s">
        <v>2117</v>
      </c>
      <c r="D580" s="68" t="s">
        <v>2118</v>
      </c>
      <c r="E580" s="68" t="s">
        <v>649</v>
      </c>
      <c r="F580" s="68" t="s">
        <v>1286</v>
      </c>
      <c r="G580" s="68" t="s">
        <v>1286</v>
      </c>
      <c r="H580" s="68" t="s">
        <v>156</v>
      </c>
      <c r="I580" s="69" t="b">
        <f>COUNTIF('List of Employees'!$B$4:$B$767,'List of Employees'!$B580)&gt;1</f>
        <v>0</v>
      </c>
    </row>
    <row r="581" spans="1:9" ht="30" hidden="1" customHeight="1" x14ac:dyDescent="0.3">
      <c r="A581" s="67" t="e">
        <f>IF(ISBLANK('List of Employees'!$B581),"",A580+1)</f>
        <v>#REF!</v>
      </c>
      <c r="B581" s="68" t="str">
        <f>CONCATENATE('List of Employees'!$C581," ",'List of Employees'!$D581, " ",LEFT('List of Employees'!$E581,1),IF(ISBLANK('List of Employees'!$E581)," ","."))</f>
        <v>PANGHULAN NELSON P.</v>
      </c>
      <c r="C581" s="68" t="s">
        <v>2117</v>
      </c>
      <c r="D581" s="68" t="s">
        <v>1327</v>
      </c>
      <c r="E581" s="68" t="s">
        <v>124</v>
      </c>
      <c r="F581" s="68" t="s">
        <v>1286</v>
      </c>
      <c r="G581" s="68" t="s">
        <v>1286</v>
      </c>
      <c r="H581" s="68" t="s">
        <v>971</v>
      </c>
      <c r="I581" s="69" t="b">
        <f>COUNTIF('List of Employees'!$B$4:$B$767,'List of Employees'!$B581)&gt;1</f>
        <v>0</v>
      </c>
    </row>
    <row r="582" spans="1:9" ht="30" hidden="1" customHeight="1" x14ac:dyDescent="0.3">
      <c r="A582" s="67" t="e">
        <f>IF(ISBLANK('List of Employees'!$B582),"",A581+1)</f>
        <v>#REF!</v>
      </c>
      <c r="B582" s="68" t="str">
        <f>CONCATENATE('List of Employees'!$C582," ",'List of Employees'!$D582, " ",LEFT('List of Employees'!$E582,1),IF(ISBLANK('List of Employees'!$E582)," ","."))</f>
        <v>PARAISO MARIA LORENA D.</v>
      </c>
      <c r="C582" s="68" t="s">
        <v>1609</v>
      </c>
      <c r="D582" s="68" t="s">
        <v>1610</v>
      </c>
      <c r="E582" s="68" t="s">
        <v>1611</v>
      </c>
      <c r="F582" s="68" t="s">
        <v>1286</v>
      </c>
      <c r="G582" s="68" t="s">
        <v>1286</v>
      </c>
      <c r="H582" s="68" t="s">
        <v>1696</v>
      </c>
      <c r="I582" s="69" t="b">
        <f>COUNTIF('List of Employees'!$B$4:$B$767,'List of Employees'!$B582)&gt;1</f>
        <v>0</v>
      </c>
    </row>
    <row r="583" spans="1:9" ht="30" hidden="1" customHeight="1" x14ac:dyDescent="0.3">
      <c r="A583" s="67" t="e">
        <f>IF(ISBLANK('List of Employees'!$B583),"",A582+1)</f>
        <v>#REF!</v>
      </c>
      <c r="B583" s="68" t="str">
        <f>CONCATENATE('List of Employees'!$C583," ",'List of Employees'!$D583, " ",LEFT('List of Employees'!$E583,1),IF(ISBLANK('List of Employees'!$E583)," ","."))</f>
        <v>PARAS TEOFILA A.</v>
      </c>
      <c r="C583" s="68" t="s">
        <v>309</v>
      </c>
      <c r="D583" s="68" t="s">
        <v>310</v>
      </c>
      <c r="E583" s="68" t="s">
        <v>88</v>
      </c>
      <c r="F583" s="68" t="s">
        <v>311</v>
      </c>
      <c r="G583" s="68" t="s">
        <v>2397</v>
      </c>
      <c r="H583" s="68" t="s">
        <v>270</v>
      </c>
      <c r="I583" s="69" t="b">
        <f>COUNTIF('List of Employees'!$B$4:$B$767,'List of Employees'!$B583)&gt;1</f>
        <v>0</v>
      </c>
    </row>
    <row r="584" spans="1:9" ht="30" hidden="1" customHeight="1" x14ac:dyDescent="0.3">
      <c r="A584" s="67" t="e">
        <f>IF(ISBLANK('List of Employees'!$B584),"",A583+1)</f>
        <v>#REF!</v>
      </c>
      <c r="B584" s="68" t="str">
        <f>CONCATENATE('List of Employees'!$C584," ",'List of Employees'!$D584, " ",LEFT('List of Employees'!$E584,1),IF(ISBLANK('List of Employees'!$E584)," ","."))</f>
        <v>PARASDAS OFELIA C.</v>
      </c>
      <c r="C584" s="68" t="s">
        <v>1095</v>
      </c>
      <c r="D584" s="68" t="s">
        <v>196</v>
      </c>
      <c r="E584" s="68" t="s">
        <v>1314</v>
      </c>
      <c r="F584" s="68" t="s">
        <v>197</v>
      </c>
      <c r="G584" s="68" t="s">
        <v>2397</v>
      </c>
      <c r="H584" s="68" t="s">
        <v>365</v>
      </c>
      <c r="I584" s="69" t="b">
        <f>COUNTIF('List of Employees'!$B$4:$B$767,'List of Employees'!$B584)&gt;1</f>
        <v>0</v>
      </c>
    </row>
    <row r="585" spans="1:9" ht="30" hidden="1" customHeight="1" x14ac:dyDescent="0.3">
      <c r="A585" s="67" t="e">
        <f>IF(ISBLANK('List of Employees'!$B585),"",A584+1)</f>
        <v>#REF!</v>
      </c>
      <c r="B585" s="68" t="str">
        <f>CONCATENATE('List of Employees'!$C585," ",'List of Employees'!$D585, " ",LEFT('List of Employees'!$E585,1),IF(ISBLANK('List of Employees'!$E585)," ","."))</f>
        <v>PARRA ANABELLE P.</v>
      </c>
      <c r="C585" s="68" t="s">
        <v>224</v>
      </c>
      <c r="D585" s="68" t="s">
        <v>2256</v>
      </c>
      <c r="E585" s="68" t="s">
        <v>2257</v>
      </c>
      <c r="F585" s="68" t="s">
        <v>197</v>
      </c>
      <c r="G585" s="68" t="s">
        <v>2397</v>
      </c>
      <c r="H585" s="68" t="s">
        <v>2258</v>
      </c>
      <c r="I585" s="69" t="b">
        <f>COUNTIF('List of Employees'!$B$4:$B$767,'List of Employees'!$B585)&gt;1</f>
        <v>0</v>
      </c>
    </row>
    <row r="586" spans="1:9" ht="30" hidden="1" customHeight="1" x14ac:dyDescent="0.3">
      <c r="A586" s="67" t="e">
        <f>IF(ISBLANK('List of Employees'!$B586),"",A585+1)</f>
        <v>#REF!</v>
      </c>
      <c r="B586" s="68" t="str">
        <f>CONCATENATE('List of Employees'!$C586," ",'List of Employees'!$D586, " ",LEFT('List of Employees'!$E586,1),IF(ISBLANK('List of Employees'!$E586)," ","."))</f>
        <v>PARRA LORNA A.</v>
      </c>
      <c r="C586" s="68" t="s">
        <v>224</v>
      </c>
      <c r="D586" s="68" t="s">
        <v>1345</v>
      </c>
      <c r="E586" s="68" t="s">
        <v>88</v>
      </c>
      <c r="F586" s="68" t="s">
        <v>1340</v>
      </c>
      <c r="G586" s="68" t="s">
        <v>2397</v>
      </c>
      <c r="H586" s="68" t="s">
        <v>360</v>
      </c>
      <c r="I586" s="69" t="b">
        <f>COUNTIF('List of Employees'!$B$4:$B$767,'List of Employees'!$B586)&gt;1</f>
        <v>0</v>
      </c>
    </row>
    <row r="587" spans="1:9" ht="30" hidden="1" customHeight="1" x14ac:dyDescent="0.3">
      <c r="A587" s="67" t="e">
        <f>IF(ISBLANK('List of Employees'!$B587),"",A586+1)</f>
        <v>#REF!</v>
      </c>
      <c r="B587" s="68" t="str">
        <f>CONCATENATE('List of Employees'!$C587," ",'List of Employees'!$D587, " ",LEFT('List of Employees'!$E587,1),IF(ISBLANK('List of Employees'!$E587)," ","."))</f>
        <v>PARRA MARCIANA L.</v>
      </c>
      <c r="C587" s="68" t="s">
        <v>224</v>
      </c>
      <c r="D587" s="68" t="s">
        <v>225</v>
      </c>
      <c r="E587" s="68" t="s">
        <v>226</v>
      </c>
      <c r="F587" s="68" t="s">
        <v>222</v>
      </c>
      <c r="G587" s="68" t="s">
        <v>2397</v>
      </c>
      <c r="H587" s="68" t="s">
        <v>212</v>
      </c>
      <c r="I587" s="69" t="b">
        <f>COUNTIF('List of Employees'!$B$4:$B$767,'List of Employees'!$B587)&gt;1</f>
        <v>0</v>
      </c>
    </row>
    <row r="588" spans="1:9" ht="30" hidden="1" customHeight="1" x14ac:dyDescent="0.3">
      <c r="A588" s="67" t="e">
        <f>IF(ISBLANK('List of Employees'!$B588),"",A587+1)</f>
        <v>#REF!</v>
      </c>
      <c r="B588" s="68" t="str">
        <f>CONCATENATE('List of Employees'!$C588," ",'List of Employees'!$D588, " ",LEFT('List of Employees'!$E588,1),IF(ISBLANK('List of Employees'!$E588)," ","."))</f>
        <v>PARRA VICTORIA S.</v>
      </c>
      <c r="C588" s="68" t="s">
        <v>224</v>
      </c>
      <c r="D588" s="68" t="s">
        <v>622</v>
      </c>
      <c r="E588" s="68" t="s">
        <v>161</v>
      </c>
      <c r="F588" s="68" t="s">
        <v>197</v>
      </c>
      <c r="G588" s="68" t="s">
        <v>2397</v>
      </c>
      <c r="H588" s="68" t="s">
        <v>285</v>
      </c>
      <c r="I588" s="69" t="b">
        <f>COUNTIF('List of Employees'!$B$4:$B$767,'List of Employees'!$B588)&gt;1</f>
        <v>0</v>
      </c>
    </row>
    <row r="589" spans="1:9" ht="30" hidden="1" customHeight="1" x14ac:dyDescent="0.3">
      <c r="A589" s="67" t="e">
        <f>IF(ISBLANK('List of Employees'!$B589),"",A588+1)</f>
        <v>#REF!</v>
      </c>
      <c r="B589" s="68" t="str">
        <f>CONCATENATE('List of Employees'!$C589," ",'List of Employees'!$D589, " ",LEFT('List of Employees'!$E589,1),IF(ISBLANK('List of Employees'!$E589)," ","."))</f>
        <v>PARRA VIOLETA C.</v>
      </c>
      <c r="C589" s="68" t="s">
        <v>224</v>
      </c>
      <c r="D589" s="68" t="s">
        <v>99</v>
      </c>
      <c r="E589" s="68" t="s">
        <v>134</v>
      </c>
      <c r="F589" s="68" t="s">
        <v>894</v>
      </c>
      <c r="G589" s="68" t="s">
        <v>2397</v>
      </c>
      <c r="H589" s="68" t="s">
        <v>156</v>
      </c>
      <c r="I589" s="69" t="b">
        <f>COUNTIF('List of Employees'!$B$4:$B$767,'List of Employees'!$B589)&gt;1</f>
        <v>0</v>
      </c>
    </row>
    <row r="590" spans="1:9" ht="30" hidden="1" customHeight="1" x14ac:dyDescent="0.3">
      <c r="A590" s="67" t="e">
        <f>IF(ISBLANK('List of Employees'!$B590),"",A589+1)</f>
        <v>#REF!</v>
      </c>
      <c r="B590" s="68" t="str">
        <f>CONCATENATE('List of Employees'!$C590," ",'List of Employees'!$D590, " ",LEFT('List of Employees'!$E590,1),IF(ISBLANK('List of Employees'!$E590)," ","."))</f>
        <v>PASCUA LORENA D.</v>
      </c>
      <c r="C590" s="68" t="s">
        <v>189</v>
      </c>
      <c r="D590" s="68" t="s">
        <v>190</v>
      </c>
      <c r="E590" s="68" t="s">
        <v>446</v>
      </c>
      <c r="F590" s="68" t="s">
        <v>191</v>
      </c>
      <c r="G590" s="68" t="s">
        <v>2397</v>
      </c>
      <c r="H590" s="68" t="s">
        <v>97</v>
      </c>
      <c r="I590" s="69" t="b">
        <f>COUNTIF('List of Employees'!$B$4:$B$767,'List of Employees'!$B590)&gt;1</f>
        <v>0</v>
      </c>
    </row>
    <row r="591" spans="1:9" ht="30" hidden="1" customHeight="1" x14ac:dyDescent="0.3">
      <c r="A591" s="67" t="e">
        <f>IF(ISBLANK('List of Employees'!$B591),"",A590+1)</f>
        <v>#REF!</v>
      </c>
      <c r="B591" s="68" t="str">
        <f>CONCATENATE('List of Employees'!$C591," ",'List of Employees'!$D591, " ",LEFT('List of Employees'!$E591,1),IF(ISBLANK('List of Employees'!$E591)," ","."))</f>
        <v>PASENAGO MAIDEN A.</v>
      </c>
      <c r="C591" s="68" t="s">
        <v>2032</v>
      </c>
      <c r="D591" s="68" t="s">
        <v>1024</v>
      </c>
      <c r="E591" s="68" t="s">
        <v>1025</v>
      </c>
      <c r="F591" s="68" t="s">
        <v>1286</v>
      </c>
      <c r="G591" s="68" t="s">
        <v>1286</v>
      </c>
      <c r="H591" s="68"/>
      <c r="I591" s="69" t="b">
        <f>COUNTIF('List of Employees'!$B$4:$B$767,'List of Employees'!$B591)&gt;1</f>
        <v>0</v>
      </c>
    </row>
    <row r="592" spans="1:9" ht="30" hidden="1" customHeight="1" x14ac:dyDescent="0.3">
      <c r="A592" s="67" t="e">
        <f>IF(ISBLANK('List of Employees'!$B592),"",A591+1)</f>
        <v>#REF!</v>
      </c>
      <c r="B592" s="68" t="str">
        <f>CONCATENATE('List of Employees'!$C592," ",'List of Employees'!$D592, " ",LEFT('List of Employees'!$E592,1),IF(ISBLANK('List of Employees'!$E592)," ","."))</f>
        <v>PATAWE ELMA M.</v>
      </c>
      <c r="C592" s="68" t="s">
        <v>1225</v>
      </c>
      <c r="D592" s="68" t="s">
        <v>1226</v>
      </c>
      <c r="E592" s="68" t="s">
        <v>84</v>
      </c>
      <c r="F592" s="68" t="s">
        <v>1983</v>
      </c>
      <c r="G592" s="68" t="s">
        <v>2397</v>
      </c>
      <c r="H592" s="68" t="s">
        <v>1227</v>
      </c>
      <c r="I592" s="69" t="b">
        <f>COUNTIF('List of Employees'!$B$4:$B$767,'List of Employees'!$B592)&gt;1</f>
        <v>0</v>
      </c>
    </row>
    <row r="593" spans="1:9" ht="30" hidden="1" customHeight="1" x14ac:dyDescent="0.3">
      <c r="A593" s="67" t="e">
        <f>IF(ISBLANK('List of Employees'!$B593),"",A592+1)</f>
        <v>#REF!</v>
      </c>
      <c r="B593" s="68" t="str">
        <f>CONCATENATE('List of Employees'!$C593," ",'List of Employees'!$D593, " ",LEFT('List of Employees'!$E593,1),IF(ISBLANK('List of Employees'!$E593)," ","."))</f>
        <v>PATERNO MARIA LOURDES P.</v>
      </c>
      <c r="C593" s="68" t="s">
        <v>630</v>
      </c>
      <c r="D593" s="68" t="s">
        <v>2580</v>
      </c>
      <c r="E593" s="68" t="s">
        <v>124</v>
      </c>
      <c r="F593" s="68" t="s">
        <v>1286</v>
      </c>
      <c r="G593" s="68" t="s">
        <v>1286</v>
      </c>
      <c r="H593" s="68" t="s">
        <v>365</v>
      </c>
      <c r="I593" s="69" t="b">
        <f>COUNTIF('List of Employees'!$B$4:$B$767,'List of Employees'!$B593)&gt;1</f>
        <v>0</v>
      </c>
    </row>
    <row r="594" spans="1:9" ht="30" hidden="1" customHeight="1" x14ac:dyDescent="0.3">
      <c r="A594" s="67" t="e">
        <f>IF(ISBLANK('List of Employees'!$B594),"",A593+1)</f>
        <v>#REF!</v>
      </c>
      <c r="B594" s="68" t="str">
        <f>CONCATENATE('List of Employees'!$C594," ",'List of Employees'!$D594, " ",LEFT('List of Employees'!$E594,1),IF(ISBLANK('List of Employees'!$E594)," ","."))</f>
        <v>PATERNO PAULINO P.</v>
      </c>
      <c r="C594" s="68" t="s">
        <v>630</v>
      </c>
      <c r="D594" s="68" t="s">
        <v>631</v>
      </c>
      <c r="E594" s="68" t="s">
        <v>124</v>
      </c>
      <c r="F594" s="68" t="s">
        <v>197</v>
      </c>
      <c r="G594" s="68" t="s">
        <v>2397</v>
      </c>
      <c r="H594" s="68" t="s">
        <v>285</v>
      </c>
      <c r="I594" s="69" t="b">
        <f>COUNTIF('List of Employees'!$B$4:$B$767,'List of Employees'!$B594)&gt;1</f>
        <v>0</v>
      </c>
    </row>
    <row r="595" spans="1:9" ht="30" hidden="1" customHeight="1" x14ac:dyDescent="0.3">
      <c r="A595" s="67" t="e">
        <f>IF(ISBLANK('List of Employees'!$B595),"",A594+1)</f>
        <v>#REF!</v>
      </c>
      <c r="B595" s="68" t="str">
        <f>CONCATENATE('List of Employees'!$C595," ",'List of Employees'!$D595, " ",LEFT('List of Employees'!$E595,1),IF(ISBLANK('List of Employees'!$E595)," ","."))</f>
        <v>PATRICIO APRIL V.</v>
      </c>
      <c r="C595" s="68" t="s">
        <v>1221</v>
      </c>
      <c r="D595" s="68" t="s">
        <v>1222</v>
      </c>
      <c r="E595" s="68" t="s">
        <v>344</v>
      </c>
      <c r="F595" s="68" t="s">
        <v>211</v>
      </c>
      <c r="G595" s="68" t="s">
        <v>2397</v>
      </c>
      <c r="H595" s="68"/>
      <c r="I595" s="69" t="b">
        <f>COUNTIF('List of Employees'!$B$4:$B$767,'List of Employees'!$B595)&gt;1</f>
        <v>0</v>
      </c>
    </row>
    <row r="596" spans="1:9" ht="30" hidden="1" customHeight="1" x14ac:dyDescent="0.3">
      <c r="A596" s="67" t="e">
        <f>IF(ISBLANK('List of Employees'!$B596),"",A595+1)</f>
        <v>#REF!</v>
      </c>
      <c r="B596" s="68" t="str">
        <f>CONCATENATE('List of Employees'!$C596," ",'List of Employees'!$D596, " ",LEFT('List of Employees'!$E596,1),IF(ISBLANK('List of Employees'!$E596)," ","."))</f>
        <v xml:space="preserve">PAYAD ALEXANDER  </v>
      </c>
      <c r="C596" s="68" t="s">
        <v>456</v>
      </c>
      <c r="D596" s="68" t="s">
        <v>564</v>
      </c>
      <c r="E596" s="68"/>
      <c r="F596" s="68" t="s">
        <v>197</v>
      </c>
      <c r="G596" s="68" t="s">
        <v>2397</v>
      </c>
      <c r="H596" s="68" t="s">
        <v>288</v>
      </c>
      <c r="I596" s="69" t="b">
        <f>COUNTIF('List of Employees'!$B$4:$B$767,'List of Employees'!$B596)&gt;1</f>
        <v>0</v>
      </c>
    </row>
    <row r="597" spans="1:9" ht="30" hidden="1" customHeight="1" x14ac:dyDescent="0.3">
      <c r="A597" s="67" t="e">
        <f>IF(ISBLANK('List of Employees'!$B597),"",A596+1)</f>
        <v>#REF!</v>
      </c>
      <c r="B597" s="68" t="str">
        <f>CONCATENATE('List of Employees'!$C597," ",'List of Employees'!$D597, " ",LEFT('List of Employees'!$E597,1),IF(ISBLANK('List of Employees'!$E597)," ","."))</f>
        <v>PAYAD EDGARDO F.</v>
      </c>
      <c r="C597" s="68" t="s">
        <v>456</v>
      </c>
      <c r="D597" s="68" t="s">
        <v>1105</v>
      </c>
      <c r="E597" s="68" t="s">
        <v>236</v>
      </c>
      <c r="F597" s="68" t="s">
        <v>125</v>
      </c>
      <c r="G597" s="68" t="s">
        <v>2397</v>
      </c>
      <c r="H597" s="68" t="s">
        <v>288</v>
      </c>
      <c r="I597" s="69" t="b">
        <f>COUNTIF('List of Employees'!$B$4:$B$767,'List of Employees'!$B597)&gt;1</f>
        <v>0</v>
      </c>
    </row>
    <row r="598" spans="1:9" ht="30" hidden="1" customHeight="1" x14ac:dyDescent="0.3">
      <c r="A598" s="67" t="e">
        <f>IF(ISBLANK('List of Employees'!$B598),"",A597+1)</f>
        <v>#REF!</v>
      </c>
      <c r="B598" s="68" t="str">
        <f>CONCATENATE('List of Employees'!$C598," ",'List of Employees'!$D598, " ",LEFT('List of Employees'!$E598,1),IF(ISBLANK('List of Employees'!$E598)," ","."))</f>
        <v>PAYAD MARICEL  Q.</v>
      </c>
      <c r="C598" s="68" t="s">
        <v>456</v>
      </c>
      <c r="D598" s="68" t="s">
        <v>457</v>
      </c>
      <c r="E598" s="68" t="s">
        <v>1104</v>
      </c>
      <c r="F598" s="68" t="s">
        <v>197</v>
      </c>
      <c r="G598" s="68" t="s">
        <v>2397</v>
      </c>
      <c r="H598" s="68" t="s">
        <v>89</v>
      </c>
      <c r="I598" s="69" t="b">
        <f>COUNTIF('List of Employees'!$B$4:$B$767,'List of Employees'!$B598)&gt;1</f>
        <v>0</v>
      </c>
    </row>
    <row r="599" spans="1:9" ht="30" hidden="1" customHeight="1" x14ac:dyDescent="0.3">
      <c r="A599" s="67" t="e">
        <f>IF(ISBLANK('List of Employees'!$B599),"",A598+1)</f>
        <v>#REF!</v>
      </c>
      <c r="B599" s="68" t="str">
        <f>CONCATENATE('List of Employees'!$C599," ",'List of Employees'!$D599, " ",LEFT('List of Employees'!$E599,1),IF(ISBLANK('List of Employees'!$E599)," ","."))</f>
        <v xml:space="preserve">PAYAD RONALDO  </v>
      </c>
      <c r="C599" s="68" t="s">
        <v>456</v>
      </c>
      <c r="D599" s="68" t="s">
        <v>1612</v>
      </c>
      <c r="E599" s="68"/>
      <c r="F599" s="68" t="s">
        <v>1286</v>
      </c>
      <c r="G599" s="68" t="s">
        <v>1286</v>
      </c>
      <c r="H599" s="68" t="s">
        <v>288</v>
      </c>
      <c r="I599" s="69" t="b">
        <f>COUNTIF('List of Employees'!$B$4:$B$767,'List of Employees'!$B599)&gt;1</f>
        <v>0</v>
      </c>
    </row>
    <row r="600" spans="1:9" ht="30" hidden="1" customHeight="1" x14ac:dyDescent="0.3">
      <c r="A600" s="67" t="e">
        <f>IF(ISBLANK('List of Employees'!$B600),"",A599+1)</f>
        <v>#REF!</v>
      </c>
      <c r="B600" s="68" t="str">
        <f>CONCATENATE('List of Employees'!$C600," ",'List of Employees'!$D600, " ",LEFT('List of Employees'!$E600,1),IF(ISBLANK('List of Employees'!$E600)," ","."))</f>
        <v>PAZ JOSUE O.</v>
      </c>
      <c r="C600" s="68" t="s">
        <v>1613</v>
      </c>
      <c r="D600" s="68" t="s">
        <v>1614</v>
      </c>
      <c r="E600" s="68" t="s">
        <v>1615</v>
      </c>
      <c r="F600" s="68" t="s">
        <v>1286</v>
      </c>
      <c r="G600" s="68" t="s">
        <v>1286</v>
      </c>
      <c r="H600" s="68" t="s">
        <v>288</v>
      </c>
      <c r="I600" s="69" t="b">
        <f>COUNTIF('List of Employees'!$B$4:$B$767,'List of Employees'!$B600)&gt;1</f>
        <v>0</v>
      </c>
    </row>
    <row r="601" spans="1:9" ht="30" hidden="1" customHeight="1" x14ac:dyDescent="0.3">
      <c r="A601" s="67" t="e">
        <f>IF(ISBLANK('List of Employees'!$B601),"",A600+1)</f>
        <v>#REF!</v>
      </c>
      <c r="B601" s="68" t="str">
        <f>CONCATENATE('List of Employees'!$C601," ",'List of Employees'!$D601, " ",LEFT('List of Employees'!$E601,1),IF(ISBLANK('List of Employees'!$E601)," ","."))</f>
        <v>PEJI NARCISO V.</v>
      </c>
      <c r="C601" s="68" t="s">
        <v>863</v>
      </c>
      <c r="D601" s="68" t="s">
        <v>1616</v>
      </c>
      <c r="E601" s="68" t="s">
        <v>858</v>
      </c>
      <c r="F601" s="68" t="s">
        <v>1693</v>
      </c>
      <c r="G601" s="68" t="s">
        <v>1693</v>
      </c>
      <c r="H601" s="68" t="s">
        <v>1698</v>
      </c>
      <c r="I601" s="69" t="b">
        <f>COUNTIF('List of Employees'!$B$4:$B$767,'List of Employees'!$B601)&gt;1</f>
        <v>0</v>
      </c>
    </row>
    <row r="602" spans="1:9" ht="30" hidden="1" customHeight="1" x14ac:dyDescent="0.3">
      <c r="A602" s="67" t="e">
        <f>IF(ISBLANK('List of Employees'!$B602),"",A601+1)</f>
        <v>#REF!</v>
      </c>
      <c r="B602" s="68" t="str">
        <f>CONCATENATE('List of Employees'!$C602," ",'List of Employees'!$D602, " ",LEFT('List of Employees'!$E602,1),IF(ISBLANK('List of Employees'!$E602)," ","."))</f>
        <v>PEJI REGINE B.</v>
      </c>
      <c r="C602" s="68" t="s">
        <v>863</v>
      </c>
      <c r="D602" s="68" t="s">
        <v>1617</v>
      </c>
      <c r="E602" s="68" t="s">
        <v>1618</v>
      </c>
      <c r="F602" s="68" t="s">
        <v>1286</v>
      </c>
      <c r="G602" s="68" t="s">
        <v>1286</v>
      </c>
      <c r="H602" s="68" t="s">
        <v>126</v>
      </c>
      <c r="I602" s="69" t="b">
        <f>COUNTIF('List of Employees'!$B$4:$B$767,'List of Employees'!$B602)&gt;1</f>
        <v>0</v>
      </c>
    </row>
    <row r="603" spans="1:9" ht="30" hidden="1" customHeight="1" x14ac:dyDescent="0.3">
      <c r="A603" s="67" t="e">
        <f>IF(ISBLANK('List of Employees'!$B603),"",A602+1)</f>
        <v>#REF!</v>
      </c>
      <c r="B603" s="68" t="str">
        <f>CONCATENATE('List of Employees'!$C603," ",'List of Employees'!$D603, " ",LEFT('List of Employees'!$E603,1),IF(ISBLANK('List of Employees'!$E603)," ","."))</f>
        <v>PELIMBERGO MICHELLE A.</v>
      </c>
      <c r="C603" s="68" t="s">
        <v>1008</v>
      </c>
      <c r="D603" s="68" t="s">
        <v>1009</v>
      </c>
      <c r="E603" s="68" t="s">
        <v>1010</v>
      </c>
      <c r="F603" s="68" t="s">
        <v>211</v>
      </c>
      <c r="G603" s="68" t="s">
        <v>2397</v>
      </c>
      <c r="H603" s="68" t="s">
        <v>212</v>
      </c>
      <c r="I603" s="69" t="b">
        <f>COUNTIF('List of Employees'!$B$4:$B$767,'List of Employees'!$B603)&gt;1</f>
        <v>0</v>
      </c>
    </row>
    <row r="604" spans="1:9" ht="30" hidden="1" customHeight="1" x14ac:dyDescent="0.3">
      <c r="A604" s="67" t="e">
        <f>IF(ISBLANK('List of Employees'!$B604),"",A603+1)</f>
        <v>#REF!</v>
      </c>
      <c r="B604" s="68" t="str">
        <f>CONCATENATE('List of Employees'!$C604," ",'List of Employees'!$D604, " ",LEFT('List of Employees'!$E604,1),IF(ISBLANK('List of Employees'!$E604)," ","."))</f>
        <v>PELLO BIANCA CAMILLE U.</v>
      </c>
      <c r="C604" s="68" t="s">
        <v>2328</v>
      </c>
      <c r="D604" s="68" t="s">
        <v>2333</v>
      </c>
      <c r="E604" s="68" t="s">
        <v>2330</v>
      </c>
      <c r="F604" s="68" t="s">
        <v>2334</v>
      </c>
      <c r="G604" s="68" t="s">
        <v>2335</v>
      </c>
      <c r="H604" s="68" t="s">
        <v>360</v>
      </c>
      <c r="I604" s="69" t="b">
        <f>COUNTIF('List of Employees'!$B$4:$B$767,'List of Employees'!$B604)&gt;1</f>
        <v>0</v>
      </c>
    </row>
    <row r="605" spans="1:9" ht="30" hidden="1" customHeight="1" x14ac:dyDescent="0.3">
      <c r="A605" s="67" t="e">
        <f>IF(ISBLANK('List of Employees'!$B605),"",A604+1)</f>
        <v>#REF!</v>
      </c>
      <c r="B605" s="68" t="str">
        <f>CONCATENATE('List of Employees'!$C605," ",'List of Employees'!$D605, " ",LEFT('List of Employees'!$E605,1),IF(ISBLANK('List of Employees'!$E605)," ","."))</f>
        <v>PELLO EMILMA U.</v>
      </c>
      <c r="C605" s="68" t="s">
        <v>2328</v>
      </c>
      <c r="D605" s="68" t="s">
        <v>2329</v>
      </c>
      <c r="E605" s="68" t="s">
        <v>2330</v>
      </c>
      <c r="F605" s="68" t="s">
        <v>2331</v>
      </c>
      <c r="G605" s="68" t="s">
        <v>2397</v>
      </c>
      <c r="H605" s="68" t="s">
        <v>141</v>
      </c>
      <c r="I605" s="69" t="b">
        <f>COUNTIF('List of Employees'!$B$4:$B$767,'List of Employees'!$B605)&gt;1</f>
        <v>0</v>
      </c>
    </row>
    <row r="606" spans="1:9" ht="30" hidden="1" customHeight="1" x14ac:dyDescent="0.3">
      <c r="A606" s="67" t="e">
        <f>IF(ISBLANK('List of Employees'!$B606),"",A605+1)</f>
        <v>#REF!</v>
      </c>
      <c r="B606" s="68" t="str">
        <f>CONCATENATE('List of Employees'!$C606," ",'List of Employees'!$D606, " ",LEFT('List of Employees'!$E606,1),IF(ISBLANK('List of Employees'!$E606)," ","."))</f>
        <v>PEÑAFIEL MELISSA Q.</v>
      </c>
      <c r="C606" s="68" t="s">
        <v>612</v>
      </c>
      <c r="D606" s="68" t="s">
        <v>613</v>
      </c>
      <c r="E606" s="68" t="s">
        <v>1104</v>
      </c>
      <c r="F606" s="68" t="s">
        <v>125</v>
      </c>
      <c r="G606" s="68" t="s">
        <v>2397</v>
      </c>
      <c r="H606" s="68" t="s">
        <v>182</v>
      </c>
      <c r="I606" s="69" t="b">
        <f>COUNTIF('List of Employees'!$B$4:$B$767,'List of Employees'!$B606)&gt;1</f>
        <v>0</v>
      </c>
    </row>
    <row r="607" spans="1:9" ht="30" hidden="1" customHeight="1" x14ac:dyDescent="0.3">
      <c r="A607" s="67" t="e">
        <f>IF(ISBLANK('List of Employees'!$B607),"",A606+1)</f>
        <v>#REF!</v>
      </c>
      <c r="B607" s="68" t="str">
        <f>CONCATENATE('List of Employees'!$C607," ",'List of Employees'!$D607, " ",LEFT('List of Employees'!$E607,1),IF(ISBLANK('List of Employees'!$E607)," ","."))</f>
        <v>PEÑAFLORIDA LORYN B.</v>
      </c>
      <c r="C607" s="68" t="s">
        <v>735</v>
      </c>
      <c r="D607" s="68" t="s">
        <v>736</v>
      </c>
      <c r="E607" s="68" t="s">
        <v>145</v>
      </c>
      <c r="F607" s="68" t="s">
        <v>211</v>
      </c>
      <c r="G607" s="68" t="s">
        <v>2397</v>
      </c>
      <c r="H607" s="68" t="s">
        <v>212</v>
      </c>
      <c r="I607" s="69" t="b">
        <f>COUNTIF('List of Employees'!$B$4:$B$767,'List of Employees'!$B607)&gt;1</f>
        <v>0</v>
      </c>
    </row>
    <row r="608" spans="1:9" ht="30" hidden="1" customHeight="1" x14ac:dyDescent="0.3">
      <c r="A608" s="67" t="e">
        <f>IF(ISBLANK('List of Employees'!$B608),"",A607+1)</f>
        <v>#REF!</v>
      </c>
      <c r="B608" s="68" t="str">
        <f>CONCATENATE('List of Employees'!$C608," ",'List of Employees'!$D608, " ",LEFT('List of Employees'!$E608,1),IF(ISBLANK('List of Employees'!$E608)," ","."))</f>
        <v>PENALES GLORIA P.</v>
      </c>
      <c r="C608" s="68" t="s">
        <v>709</v>
      </c>
      <c r="D608" s="68" t="s">
        <v>658</v>
      </c>
      <c r="E608" s="68" t="s">
        <v>124</v>
      </c>
      <c r="F608" s="68" t="s">
        <v>753</v>
      </c>
      <c r="G608" s="68" t="s">
        <v>2397</v>
      </c>
      <c r="H608" s="68" t="s">
        <v>462</v>
      </c>
      <c r="I608" s="69" t="b">
        <f>COUNTIF('List of Employees'!$B$4:$B$767,'List of Employees'!$B608)&gt;1</f>
        <v>0</v>
      </c>
    </row>
    <row r="609" spans="1:9" ht="30" hidden="1" customHeight="1" x14ac:dyDescent="0.3">
      <c r="A609" s="67" t="e">
        <f>IF(ISBLANK('List of Employees'!$B609),"",A608+1)</f>
        <v>#REF!</v>
      </c>
      <c r="B609" s="68" t="str">
        <f>CONCATENATE('List of Employees'!$C609," ",'List of Employees'!$D609, " ",LEFT('List of Employees'!$E609,1),IF(ISBLANK('List of Employees'!$E609)," ","."))</f>
        <v>PENALES GUILLERMA B.</v>
      </c>
      <c r="C609" s="68" t="s">
        <v>709</v>
      </c>
      <c r="D609" s="68" t="s">
        <v>710</v>
      </c>
      <c r="E609" s="68" t="s">
        <v>145</v>
      </c>
      <c r="F609" s="68" t="s">
        <v>311</v>
      </c>
      <c r="G609" s="68" t="s">
        <v>2397</v>
      </c>
      <c r="H609" s="68" t="s">
        <v>182</v>
      </c>
      <c r="I609" s="69" t="b">
        <f>COUNTIF('List of Employees'!$B$4:$B$767,'List of Employees'!$B609)&gt;1</f>
        <v>0</v>
      </c>
    </row>
    <row r="610" spans="1:9" ht="30" hidden="1" customHeight="1" x14ac:dyDescent="0.3">
      <c r="A610" s="67" t="e">
        <f>IF(ISBLANK('List of Employees'!$B610),"",A609+1)</f>
        <v>#REF!</v>
      </c>
      <c r="B610" s="68" t="str">
        <f>CONCATENATE('List of Employees'!$C610," ",'List of Employees'!$D610, " ",LEFT('List of Employees'!$E610,1),IF(ISBLANK('List of Employees'!$E610)," ","."))</f>
        <v>PEÑANO DARYL BAMBI B.</v>
      </c>
      <c r="C610" s="68" t="s">
        <v>1309</v>
      </c>
      <c r="D610" s="68" t="s">
        <v>1029</v>
      </c>
      <c r="E610" s="68" t="s">
        <v>1030</v>
      </c>
      <c r="F610" s="68" t="s">
        <v>96</v>
      </c>
      <c r="G610" s="68" t="s">
        <v>2397</v>
      </c>
      <c r="H610" s="68" t="s">
        <v>97</v>
      </c>
      <c r="I610" s="69" t="b">
        <f>COUNTIF('List of Employees'!$B$4:$B$767,'List of Employees'!$B610)&gt;1</f>
        <v>0</v>
      </c>
    </row>
    <row r="611" spans="1:9" ht="30" hidden="1" customHeight="1" x14ac:dyDescent="0.3">
      <c r="A611" s="67" t="e">
        <f>IF(ISBLANK('List of Employees'!$B611),"",A610+1)</f>
        <v>#REF!</v>
      </c>
      <c r="B611" s="68" t="str">
        <f>CONCATENATE('List of Employees'!$C611," ",'List of Employees'!$D611, " ",LEFT('List of Employees'!$E611,1),IF(ISBLANK('List of Employees'!$E611)," ","."))</f>
        <v>PEÑARANDA MARIA KEREN N.</v>
      </c>
      <c r="C611" s="68" t="s">
        <v>1272</v>
      </c>
      <c r="D611" s="68" t="s">
        <v>1273</v>
      </c>
      <c r="E611" s="68" t="s">
        <v>333</v>
      </c>
      <c r="F611" s="68" t="s">
        <v>1274</v>
      </c>
      <c r="G611" s="68" t="s">
        <v>2397</v>
      </c>
      <c r="H611" s="68"/>
      <c r="I611" s="69" t="b">
        <f>COUNTIF('List of Employees'!$B$4:$B$767,'List of Employees'!$B611)&gt;1</f>
        <v>0</v>
      </c>
    </row>
    <row r="612" spans="1:9" ht="30" hidden="1" customHeight="1" x14ac:dyDescent="0.3">
      <c r="A612" s="67" t="e">
        <f>IF(ISBLANK('List of Employees'!$B612),"",A611+1)</f>
        <v>#REF!</v>
      </c>
      <c r="B612" s="68" t="str">
        <f>CONCATENATE('List of Employees'!$C612," ",'List of Employees'!$D612, " ",LEFT('List of Employees'!$E612,1),IF(ISBLANK('List of Employees'!$E612)," ","."))</f>
        <v>PEÑERO LILIBETH B.</v>
      </c>
      <c r="C612" s="68" t="s">
        <v>214</v>
      </c>
      <c r="D612" s="68" t="s">
        <v>215</v>
      </c>
      <c r="E612" s="68" t="s">
        <v>145</v>
      </c>
      <c r="F612" s="68" t="s">
        <v>211</v>
      </c>
      <c r="G612" s="68" t="s">
        <v>2397</v>
      </c>
      <c r="H612" s="68" t="s">
        <v>212</v>
      </c>
      <c r="I612" s="69" t="b">
        <f>COUNTIF('List of Employees'!$B$4:$B$767,'List of Employees'!$B612)&gt;1</f>
        <v>0</v>
      </c>
    </row>
    <row r="613" spans="1:9" ht="30" hidden="1" customHeight="1" x14ac:dyDescent="0.3">
      <c r="A613" s="67" t="e">
        <f>IF(ISBLANK('List of Employees'!$B613),"",A612+1)</f>
        <v>#REF!</v>
      </c>
      <c r="B613" s="68" t="str">
        <f>CONCATENATE('List of Employees'!$C613," ",'List of Employees'!$D613, " ",LEFT('List of Employees'!$E613,1),IF(ISBLANK('List of Employees'!$E613)," ","."))</f>
        <v>PEPA ARIEL N.</v>
      </c>
      <c r="C613" s="68" t="s">
        <v>1619</v>
      </c>
      <c r="D613" s="68" t="s">
        <v>399</v>
      </c>
      <c r="E613" s="68" t="s">
        <v>1581</v>
      </c>
      <c r="F613" s="68" t="s">
        <v>1286</v>
      </c>
      <c r="G613" s="68" t="s">
        <v>1286</v>
      </c>
      <c r="H613" s="68" t="s">
        <v>135</v>
      </c>
      <c r="I613" s="69" t="b">
        <f>COUNTIF('List of Employees'!$B$4:$B$767,'List of Employees'!$B613)&gt;1</f>
        <v>0</v>
      </c>
    </row>
    <row r="614" spans="1:9" ht="30" hidden="1" customHeight="1" x14ac:dyDescent="0.3">
      <c r="A614" s="67" t="e">
        <f>IF(ISBLANK('List of Employees'!$B614),"",A613+1)</f>
        <v>#REF!</v>
      </c>
      <c r="B614" s="68" t="str">
        <f>CONCATENATE('List of Employees'!$C614," ",'List of Employees'!$D614, " ",LEFT('List of Employees'!$E614,1),IF(ISBLANK('List of Employees'!$E614)," ","."))</f>
        <v>PEREA BABEL G.</v>
      </c>
      <c r="C614" s="68" t="s">
        <v>1620</v>
      </c>
      <c r="D614" s="68" t="s">
        <v>1621</v>
      </c>
      <c r="E614" s="68" t="s">
        <v>166</v>
      </c>
      <c r="F614" s="68" t="s">
        <v>1286</v>
      </c>
      <c r="G614" s="68" t="s">
        <v>1286</v>
      </c>
      <c r="H614" s="68" t="s">
        <v>1712</v>
      </c>
      <c r="I614" s="69" t="b">
        <f>COUNTIF('List of Employees'!$B$4:$B$767,'List of Employees'!$B614)&gt;1</f>
        <v>0</v>
      </c>
    </row>
    <row r="615" spans="1:9" ht="30" hidden="1" customHeight="1" x14ac:dyDescent="0.3">
      <c r="A615" s="67" t="e">
        <f>IF(ISBLANK('List of Employees'!$B615),"",A614+1)</f>
        <v>#REF!</v>
      </c>
      <c r="B615" s="68" t="str">
        <f>CONCATENATE('List of Employees'!$C615," ",'List of Employees'!$D615, " ",LEFT('List of Employees'!$E615,1),IF(ISBLANK('List of Employees'!$E615)," ","."))</f>
        <v>PERENA RUBILINDA C.</v>
      </c>
      <c r="C615" s="68" t="s">
        <v>693</v>
      </c>
      <c r="D615" s="68" t="s">
        <v>694</v>
      </c>
      <c r="E615" s="68" t="s">
        <v>844</v>
      </c>
      <c r="F615" s="68" t="s">
        <v>845</v>
      </c>
      <c r="G615" s="68" t="s">
        <v>2397</v>
      </c>
      <c r="H615" s="68" t="s">
        <v>126</v>
      </c>
      <c r="I615" s="69" t="b">
        <f>COUNTIF('List of Employees'!$B$4:$B$767,'List of Employees'!$B615)&gt;1</f>
        <v>0</v>
      </c>
    </row>
    <row r="616" spans="1:9" ht="30" hidden="1" customHeight="1" x14ac:dyDescent="0.3">
      <c r="A616" s="67" t="e">
        <f>IF(ISBLANK('List of Employees'!$B616),"",A615+1)</f>
        <v>#REF!</v>
      </c>
      <c r="B616" s="68" t="str">
        <f>CONCATENATE('List of Employees'!$C616," ",'List of Employees'!$D616, " ",LEFT('List of Employees'!$E616,1),IF(ISBLANK('List of Employees'!$E616)," ","."))</f>
        <v>PEREÑA VERGILIO R.</v>
      </c>
      <c r="C616" s="68" t="s">
        <v>833</v>
      </c>
      <c r="D616" s="68" t="s">
        <v>1622</v>
      </c>
      <c r="E616" s="68" t="s">
        <v>329</v>
      </c>
      <c r="F616" s="68" t="s">
        <v>1286</v>
      </c>
      <c r="G616" s="68" t="s">
        <v>1286</v>
      </c>
      <c r="H616" s="68" t="s">
        <v>1694</v>
      </c>
      <c r="I616" s="69" t="b">
        <f>COUNTIF('List of Employees'!$B$4:$B$767,'List of Employees'!$B616)&gt;1</f>
        <v>0</v>
      </c>
    </row>
    <row r="617" spans="1:9" ht="30" hidden="1" customHeight="1" x14ac:dyDescent="0.3">
      <c r="A617" s="67" t="e">
        <f>IF(ISBLANK('List of Employees'!$B617),"",A616+1)</f>
        <v>#REF!</v>
      </c>
      <c r="B617" s="68" t="str">
        <f>CONCATENATE('List of Employees'!$C617," ",'List of Employees'!$D617, " ",LEFT('List of Employees'!$E617,1),IF(ISBLANK('List of Employees'!$E617)," ","."))</f>
        <v>PEREY AIRENE O.</v>
      </c>
      <c r="C617" s="68" t="s">
        <v>578</v>
      </c>
      <c r="D617" s="68" t="s">
        <v>579</v>
      </c>
      <c r="E617" s="68" t="s">
        <v>2302</v>
      </c>
      <c r="F617" s="68" t="s">
        <v>581</v>
      </c>
      <c r="G617" s="68" t="s">
        <v>2397</v>
      </c>
      <c r="H617" s="68" t="s">
        <v>365</v>
      </c>
      <c r="I617" s="69" t="b">
        <f>COUNTIF('List of Employees'!$B$4:$B$767,'List of Employees'!$B617)&gt;1</f>
        <v>0</v>
      </c>
    </row>
    <row r="618" spans="1:9" ht="30" hidden="1" customHeight="1" x14ac:dyDescent="0.3">
      <c r="A618" s="67" t="e">
        <f>IF(ISBLANK('List of Employees'!$B618),"",A617+1)</f>
        <v>#REF!</v>
      </c>
      <c r="B618" s="68" t="str">
        <f>CONCATENATE('List of Employees'!$C618," ",'List of Employees'!$D618, " ",LEFT('List of Employees'!$E618,1),IF(ISBLANK('List of Employees'!$E618)," ","."))</f>
        <v>PEREY EDWIN M.</v>
      </c>
      <c r="C618" s="68" t="s">
        <v>578</v>
      </c>
      <c r="D618" s="68" t="s">
        <v>249</v>
      </c>
      <c r="E618" s="68" t="s">
        <v>84</v>
      </c>
      <c r="F618" s="68" t="s">
        <v>1286</v>
      </c>
      <c r="G618" s="68" t="s">
        <v>1286</v>
      </c>
      <c r="H618" s="68" t="s">
        <v>1698</v>
      </c>
      <c r="I618" s="69" t="b">
        <f>COUNTIF('List of Employees'!$B$4:$B$767,'List of Employees'!$B618)&gt;1</f>
        <v>0</v>
      </c>
    </row>
    <row r="619" spans="1:9" ht="30" hidden="1" customHeight="1" x14ac:dyDescent="0.3">
      <c r="A619" s="67" t="e">
        <f>IF(ISBLANK('List of Employees'!$B619),"",A618+1)</f>
        <v>#REF!</v>
      </c>
      <c r="B619" s="68" t="str">
        <f>CONCATENATE('List of Employees'!$C619," ",'List of Employees'!$D619, " ",LEFT('List of Employees'!$E619,1),IF(ISBLANK('List of Employees'!$E619)," ","."))</f>
        <v>PEREY GENNILYN M.</v>
      </c>
      <c r="C619" s="68" t="s">
        <v>578</v>
      </c>
      <c r="D619" s="68" t="s">
        <v>840</v>
      </c>
      <c r="E619" s="68" t="s">
        <v>148</v>
      </c>
      <c r="F619" s="68" t="s">
        <v>1286</v>
      </c>
      <c r="G619" s="68" t="s">
        <v>1286</v>
      </c>
      <c r="H619" s="68" t="s">
        <v>365</v>
      </c>
      <c r="I619" s="69" t="b">
        <f>COUNTIF('List of Employees'!$B$4:$B$767,'List of Employees'!$B619)&gt;1</f>
        <v>0</v>
      </c>
    </row>
    <row r="620" spans="1:9" ht="30" hidden="1" customHeight="1" x14ac:dyDescent="0.3">
      <c r="A620" s="67" t="e">
        <f>IF(ISBLANK('List of Employees'!$B620),"",A619+1)</f>
        <v>#REF!</v>
      </c>
      <c r="B620" s="68" t="str">
        <f>CONCATENATE('List of Employees'!$C620," ",'List of Employees'!$D620, " ",LEFT('List of Employees'!$E620,1),IF(ISBLANK('List of Employees'!$E620)," ","."))</f>
        <v>PEREY LUCIANA B.</v>
      </c>
      <c r="C620" s="68" t="s">
        <v>578</v>
      </c>
      <c r="D620" s="68" t="s">
        <v>1625</v>
      </c>
      <c r="E620" s="68" t="s">
        <v>874</v>
      </c>
      <c r="F620" s="68" t="s">
        <v>2066</v>
      </c>
      <c r="G620" s="68" t="s">
        <v>2397</v>
      </c>
      <c r="H620" s="68" t="s">
        <v>2031</v>
      </c>
      <c r="I620" s="69" t="b">
        <f>COUNTIF('List of Employees'!$B$4:$B$767,'List of Employees'!$B620)&gt;1</f>
        <v>0</v>
      </c>
    </row>
    <row r="621" spans="1:9" ht="30" hidden="1" customHeight="1" x14ac:dyDescent="0.3">
      <c r="A621" s="67" t="e">
        <f>IF(ISBLANK('List of Employees'!$B621),"",A620+1)</f>
        <v>#REF!</v>
      </c>
      <c r="B621" s="68" t="str">
        <f>CONCATENATE('List of Employees'!$C621," ",'List of Employees'!$D621, " ",LEFT('List of Employees'!$E621,1),IF(ISBLANK('List of Employees'!$E621)," ","."))</f>
        <v xml:space="preserve">PEREZ FRANCIS  </v>
      </c>
      <c r="C621" s="68" t="s">
        <v>2584</v>
      </c>
      <c r="D621" s="68" t="s">
        <v>599</v>
      </c>
      <c r="E621" s="68"/>
      <c r="F621" s="68" t="s">
        <v>1286</v>
      </c>
      <c r="G621" s="68" t="s">
        <v>1286</v>
      </c>
      <c r="H621" s="68" t="s">
        <v>1694</v>
      </c>
      <c r="I621" s="69" t="b">
        <f>COUNTIF('List of Employees'!$B$4:$B$767,'List of Employees'!$B621)&gt;1</f>
        <v>0</v>
      </c>
    </row>
    <row r="622" spans="1:9" ht="30" hidden="1" customHeight="1" x14ac:dyDescent="0.3">
      <c r="A622" s="67" t="e">
        <f>IF(ISBLANK('List of Employees'!$B622),"",A621+1)</f>
        <v>#REF!</v>
      </c>
      <c r="B622" s="68" t="str">
        <f>CONCATENATE('List of Employees'!$C622," ",'List of Employees'!$D622, " ",LEFT('List of Employees'!$E622,1),IF(ISBLANK('List of Employees'!$E622)," ","."))</f>
        <v>PERIDO BEVERLY T.</v>
      </c>
      <c r="C622" s="68" t="s">
        <v>242</v>
      </c>
      <c r="D622" s="68" t="s">
        <v>1303</v>
      </c>
      <c r="E622" s="68" t="s">
        <v>107</v>
      </c>
      <c r="F622" s="68" t="s">
        <v>197</v>
      </c>
      <c r="G622" s="68" t="s">
        <v>2397</v>
      </c>
      <c r="H622" s="68" t="s">
        <v>103</v>
      </c>
      <c r="I622" s="69" t="b">
        <f>COUNTIF('List of Employees'!$B$4:$B$767,'List of Employees'!$B622)&gt;1</f>
        <v>0</v>
      </c>
    </row>
    <row r="623" spans="1:9" ht="30" hidden="1" customHeight="1" x14ac:dyDescent="0.3">
      <c r="A623" s="67" t="e">
        <f>IF(ISBLANK('List of Employees'!$B623),"",A622+1)</f>
        <v>#REF!</v>
      </c>
      <c r="B623" s="68" t="str">
        <f>CONCATENATE('List of Employees'!$C623," ",'List of Employees'!$D623, " ",LEFT('List of Employees'!$E623,1),IF(ISBLANK('List of Employees'!$E623)," ","."))</f>
        <v>PERIDO EDWIN A.</v>
      </c>
      <c r="C623" s="68" t="s">
        <v>242</v>
      </c>
      <c r="D623" s="68" t="s">
        <v>249</v>
      </c>
      <c r="E623" s="68" t="s">
        <v>88</v>
      </c>
      <c r="F623" s="68" t="s">
        <v>197</v>
      </c>
      <c r="G623" s="68" t="s">
        <v>2397</v>
      </c>
      <c r="H623" s="68" t="s">
        <v>208</v>
      </c>
      <c r="I623" s="69" t="b">
        <f>COUNTIF('List of Employees'!$B$4:$B$767,'List of Employees'!$B623)&gt;1</f>
        <v>0</v>
      </c>
    </row>
    <row r="624" spans="1:9" ht="30" hidden="1" customHeight="1" x14ac:dyDescent="0.3">
      <c r="A624" s="67" t="e">
        <f>IF(ISBLANK('List of Employees'!$B624),"",A623+1)</f>
        <v>#REF!</v>
      </c>
      <c r="B624" s="68" t="str">
        <f>CONCATENATE('List of Employees'!$C624," ",'List of Employees'!$D624, " ",LEFT('List of Employees'!$E624,1),IF(ISBLANK('List of Employees'!$E624)," ","."))</f>
        <v>PERIDO MARITES V.</v>
      </c>
      <c r="C624" s="68" t="s">
        <v>242</v>
      </c>
      <c r="D624" s="68" t="s">
        <v>243</v>
      </c>
      <c r="E624" s="68" t="s">
        <v>858</v>
      </c>
      <c r="F624" s="68" t="s">
        <v>244</v>
      </c>
      <c r="G624" s="68" t="s">
        <v>2397</v>
      </c>
      <c r="H624" s="68" t="s">
        <v>240</v>
      </c>
      <c r="I624" s="69" t="b">
        <f>COUNTIF('List of Employees'!$B$4:$B$767,'List of Employees'!$B624)&gt;1</f>
        <v>0</v>
      </c>
    </row>
    <row r="625" spans="1:9" ht="30" hidden="1" customHeight="1" x14ac:dyDescent="0.3">
      <c r="A625" s="67" t="e">
        <f>IF(ISBLANK('List of Employees'!$B625),"",A624+1)</f>
        <v>#REF!</v>
      </c>
      <c r="B625" s="68" t="str">
        <f>CONCATENATE('List of Employees'!$C625," ",'List of Employees'!$D625, " ",LEFT('List of Employees'!$E625,1),IF(ISBLANK('List of Employees'!$E625)," ","."))</f>
        <v>PERMISON VICTORIA M.</v>
      </c>
      <c r="C625" s="68" t="s">
        <v>2514</v>
      </c>
      <c r="D625" s="68" t="s">
        <v>622</v>
      </c>
      <c r="E625" s="68" t="s">
        <v>2515</v>
      </c>
      <c r="F625" s="68" t="s">
        <v>211</v>
      </c>
      <c r="G625" s="68" t="s">
        <v>2397</v>
      </c>
      <c r="H625" s="68" t="s">
        <v>212</v>
      </c>
      <c r="I625" s="69" t="b">
        <f>COUNTIF('List of Employees'!$B$4:$B$767,'List of Employees'!$B625)&gt;1</f>
        <v>0</v>
      </c>
    </row>
    <row r="626" spans="1:9" ht="30" hidden="1" customHeight="1" x14ac:dyDescent="0.3">
      <c r="A626" s="67" t="e">
        <f>IF(ISBLANK('List of Employees'!$B626),"",A625+1)</f>
        <v>#REF!</v>
      </c>
      <c r="B626" s="68" t="str">
        <f>CONCATENATE('List of Employees'!$C626," ",'List of Employees'!$D626, " ",LEFT('List of Employees'!$E626,1),IF(ISBLANK('List of Employees'!$E626)," ","."))</f>
        <v xml:space="preserve">PESIGAN EDUARDO  </v>
      </c>
      <c r="C626" s="68" t="s">
        <v>2350</v>
      </c>
      <c r="D626" s="68" t="s">
        <v>2351</v>
      </c>
      <c r="E626" s="68"/>
      <c r="F626" s="68" t="s">
        <v>1286</v>
      </c>
      <c r="G626" s="68" t="s">
        <v>1286</v>
      </c>
      <c r="H626" s="68" t="s">
        <v>1705</v>
      </c>
      <c r="I626" s="69" t="b">
        <f>COUNTIF('List of Employees'!$B$4:$B$767,'List of Employees'!$B626)&gt;1</f>
        <v>0</v>
      </c>
    </row>
    <row r="627" spans="1:9" ht="30" hidden="1" customHeight="1" x14ac:dyDescent="0.3">
      <c r="A627" s="67" t="e">
        <f>IF(ISBLANK('List of Employees'!$B627),"",A626+1)</f>
        <v>#REF!</v>
      </c>
      <c r="B627" s="68" t="str">
        <f>CONCATENATE('List of Employees'!$C627," ",'List of Employees'!$D627, " ",LEFT('List of Employees'!$E627,1),IF(ISBLANK('List of Employees'!$E627)," ","."))</f>
        <v>PETIL GLENDA D.</v>
      </c>
      <c r="C627" s="68" t="s">
        <v>574</v>
      </c>
      <c r="D627" s="68" t="s">
        <v>575</v>
      </c>
      <c r="E627" s="68" t="s">
        <v>336</v>
      </c>
      <c r="F627" s="68" t="s">
        <v>576</v>
      </c>
      <c r="G627" s="68" t="s">
        <v>2397</v>
      </c>
      <c r="H627" s="68" t="s">
        <v>365</v>
      </c>
      <c r="I627" s="69" t="b">
        <f>COUNTIF('List of Employees'!$B$4:$B$767,'List of Employees'!$B627)&gt;1</f>
        <v>0</v>
      </c>
    </row>
    <row r="628" spans="1:9" ht="30" hidden="1" customHeight="1" x14ac:dyDescent="0.3">
      <c r="A628" s="67" t="e">
        <f>IF(ISBLANK('List of Employees'!$B628),"",A627+1)</f>
        <v>#REF!</v>
      </c>
      <c r="B628" s="68" t="str">
        <f>CONCATENATE('List of Employees'!$C628," ",'List of Employees'!$D628, " ",LEFT('List of Employees'!$E628,1),IF(ISBLANK('List of Employees'!$E628)," ","."))</f>
        <v>PINEDA DANICCA NOELLE V.</v>
      </c>
      <c r="C628" s="68" t="s">
        <v>2288</v>
      </c>
      <c r="D628" s="68" t="s">
        <v>2289</v>
      </c>
      <c r="E628" s="68" t="s">
        <v>150</v>
      </c>
      <c r="F628" s="68" t="s">
        <v>1984</v>
      </c>
      <c r="G628" s="68" t="s">
        <v>2397</v>
      </c>
      <c r="H628" s="68" t="s">
        <v>97</v>
      </c>
      <c r="I628" s="69" t="b">
        <f>COUNTIF('List of Employees'!$B$4:$B$767,'List of Employees'!$B628)&gt;1</f>
        <v>0</v>
      </c>
    </row>
    <row r="629" spans="1:9" ht="30" hidden="1" customHeight="1" x14ac:dyDescent="0.3">
      <c r="A629" s="67" t="e">
        <f>IF(ISBLANK('List of Employees'!$B629),"",A628+1)</f>
        <v>#REF!</v>
      </c>
      <c r="B629" s="68" t="str">
        <f>CONCATENATE('List of Employees'!$C629," ",'List of Employees'!$D629, " ",LEFT('List of Employees'!$E629,1),IF(ISBLANK('List of Employees'!$E629)," ","."))</f>
        <v>PRIMO GRACE M.</v>
      </c>
      <c r="C629" s="68" t="s">
        <v>1623</v>
      </c>
      <c r="D629" s="68" t="s">
        <v>1455</v>
      </c>
      <c r="E629" s="68" t="s">
        <v>84</v>
      </c>
      <c r="F629" s="68" t="s">
        <v>1286</v>
      </c>
      <c r="G629" s="68" t="s">
        <v>1286</v>
      </c>
      <c r="H629" s="68" t="s">
        <v>1696</v>
      </c>
      <c r="I629" s="69" t="b">
        <f>COUNTIF('List of Employees'!$B$4:$B$767,'List of Employees'!$B629)&gt;1</f>
        <v>0</v>
      </c>
    </row>
    <row r="630" spans="1:9" ht="30" hidden="1" customHeight="1" x14ac:dyDescent="0.3">
      <c r="A630" s="67" t="e">
        <f>IF(ISBLANK('List of Employees'!$B630),"",A629+1)</f>
        <v>#REF!</v>
      </c>
      <c r="B630" s="68" t="str">
        <f>CONCATENATE('List of Employees'!$C630," ",'List of Employees'!$D630, " ",LEFT('List of Employees'!$E630,1),IF(ISBLANK('List of Employees'!$E630)," ","."))</f>
        <v>PUNZALAN LUCIANA A.</v>
      </c>
      <c r="C630" s="68" t="s">
        <v>1624</v>
      </c>
      <c r="D630" s="68" t="s">
        <v>1625</v>
      </c>
      <c r="E630" s="68" t="s">
        <v>88</v>
      </c>
      <c r="F630" s="68" t="s">
        <v>1286</v>
      </c>
      <c r="G630" s="68" t="s">
        <v>1286</v>
      </c>
      <c r="H630" s="68" t="s">
        <v>1298</v>
      </c>
      <c r="I630" s="69" t="b">
        <f>COUNTIF('List of Employees'!$B$4:$B$767,'List of Employees'!$B630)&gt;1</f>
        <v>0</v>
      </c>
    </row>
    <row r="631" spans="1:9" ht="30" hidden="1" customHeight="1" x14ac:dyDescent="0.3">
      <c r="A631" s="67" t="e">
        <f>IF(ISBLANK('List of Employees'!$B631),"",A630+1)</f>
        <v>#REF!</v>
      </c>
      <c r="B631" s="68" t="str">
        <f>CONCATENATE('List of Employees'!$C631," ",'List of Employees'!$D631, " ",LEFT('List of Employees'!$E631,1),IF(ISBLANK('List of Employees'!$E631)," ","."))</f>
        <v>QUIAMBAO ERICSON B.</v>
      </c>
      <c r="C631" s="68" t="s">
        <v>1626</v>
      </c>
      <c r="D631" s="68" t="s">
        <v>1608</v>
      </c>
      <c r="E631" s="68" t="s">
        <v>98</v>
      </c>
      <c r="F631" s="68" t="s">
        <v>1693</v>
      </c>
      <c r="G631" s="68" t="s">
        <v>1693</v>
      </c>
      <c r="H631" s="68" t="s">
        <v>1694</v>
      </c>
      <c r="I631" s="69" t="b">
        <f>COUNTIF('List of Employees'!$B$4:$B$767,'List of Employees'!$B631)&gt;1</f>
        <v>0</v>
      </c>
    </row>
    <row r="632" spans="1:9" ht="30" hidden="1" customHeight="1" x14ac:dyDescent="0.3">
      <c r="A632" s="67" t="e">
        <f>IF(ISBLANK('List of Employees'!$B632),"",A631+1)</f>
        <v>#REF!</v>
      </c>
      <c r="B632" s="68" t="str">
        <f>CONCATENATE('List of Employees'!$C632," ",'List of Employees'!$D632, " ",LEFT('List of Employees'!$E632,1),IF(ISBLANK('List of Employees'!$E632)," ","."))</f>
        <v>QUIAN JHON RAYMOND P.</v>
      </c>
      <c r="C632" s="68" t="s">
        <v>2234</v>
      </c>
      <c r="D632" s="68" t="s">
        <v>2235</v>
      </c>
      <c r="E632" s="68" t="s">
        <v>2236</v>
      </c>
      <c r="F632" s="68" t="s">
        <v>1700</v>
      </c>
      <c r="G632" s="68" t="s">
        <v>2397</v>
      </c>
      <c r="H632" s="68" t="s">
        <v>1298</v>
      </c>
      <c r="I632" s="69" t="b">
        <f>COUNTIF('List of Employees'!$B$4:$B$767,'List of Employees'!$B632)&gt;1</f>
        <v>0</v>
      </c>
    </row>
    <row r="633" spans="1:9" ht="30" hidden="1" customHeight="1" x14ac:dyDescent="0.3">
      <c r="A633" s="67" t="e">
        <f>IF(ISBLANK('List of Employees'!$B633),"",A632+1)</f>
        <v>#REF!</v>
      </c>
      <c r="B633" s="68" t="str">
        <f>CONCATENATE('List of Employees'!$C633," ",'List of Employees'!$D633, " ",LEFT('List of Employees'!$E633,1),IF(ISBLANK('List of Employees'!$E633)," ","."))</f>
        <v>QUILAO REYVI E.</v>
      </c>
      <c r="C633" s="68" t="s">
        <v>1104</v>
      </c>
      <c r="D633" s="68" t="s">
        <v>1338</v>
      </c>
      <c r="E633" s="68" t="s">
        <v>1339</v>
      </c>
      <c r="F633" s="68" t="s">
        <v>1340</v>
      </c>
      <c r="G633" s="68" t="s">
        <v>2397</v>
      </c>
      <c r="H633" s="68" t="s">
        <v>360</v>
      </c>
      <c r="I633" s="69" t="b">
        <f>COUNTIF('List of Employees'!$B$4:$B$767,'List of Employees'!$B633)&gt;1</f>
        <v>0</v>
      </c>
    </row>
    <row r="634" spans="1:9" ht="30" hidden="1" customHeight="1" x14ac:dyDescent="0.3">
      <c r="A634" s="67" t="e">
        <f>IF(ISBLANK('List of Employees'!$B634),"",A633+1)</f>
        <v>#REF!</v>
      </c>
      <c r="B634" s="68" t="str">
        <f>CONCATENATE('List of Employees'!$C634," ",'List of Employees'!$D634, " ",LEFT('List of Employees'!$E634,1),IF(ISBLANK('List of Employees'!$E634)," ","."))</f>
        <v>RAMA RAQUEL J.</v>
      </c>
      <c r="C634" s="68" t="s">
        <v>1627</v>
      </c>
      <c r="D634" s="68" t="s">
        <v>1628</v>
      </c>
      <c r="E634" s="68" t="s">
        <v>139</v>
      </c>
      <c r="F634" s="68" t="s">
        <v>1286</v>
      </c>
      <c r="G634" s="68" t="s">
        <v>1286</v>
      </c>
      <c r="H634" s="68" t="s">
        <v>330</v>
      </c>
      <c r="I634" s="69" t="b">
        <f>COUNTIF('List of Employees'!$B$4:$B$767,'List of Employees'!$B634)&gt;1</f>
        <v>0</v>
      </c>
    </row>
    <row r="635" spans="1:9" ht="30" hidden="1" customHeight="1" x14ac:dyDescent="0.3">
      <c r="A635" s="67" t="e">
        <f>IF(ISBLANK('List of Employees'!$B635),"",A634+1)</f>
        <v>#REF!</v>
      </c>
      <c r="B635" s="68" t="str">
        <f>CONCATENATE('List of Employees'!$C635," ",'List of Employees'!$D635, " ",LEFT('List of Employees'!$E635,1),IF(ISBLANK('List of Employees'!$E635)," ","."))</f>
        <v>RAMOS EULOGIA A.</v>
      </c>
      <c r="C635" s="68" t="s">
        <v>814</v>
      </c>
      <c r="D635" s="68" t="s">
        <v>2180</v>
      </c>
      <c r="E635" s="68" t="s">
        <v>991</v>
      </c>
      <c r="F635" s="68" t="s">
        <v>1286</v>
      </c>
      <c r="G635" s="68" t="s">
        <v>1286</v>
      </c>
      <c r="H635" s="68" t="s">
        <v>1694</v>
      </c>
      <c r="I635" s="69" t="b">
        <f>COUNTIF('List of Employees'!$B$4:$B$767,'List of Employees'!$B635)&gt;1</f>
        <v>0</v>
      </c>
    </row>
    <row r="636" spans="1:9" ht="30" hidden="1" customHeight="1" x14ac:dyDescent="0.3">
      <c r="A636" s="67" t="e">
        <f>IF(ISBLANK('List of Employees'!$B636),"",A635+1)</f>
        <v>#REF!</v>
      </c>
      <c r="B636" s="68" t="str">
        <f>CONCATENATE('List of Employees'!$C636," ",'List of Employees'!$D636, " ",LEFT('List of Employees'!$E636,1),IF(ISBLANK('List of Employees'!$E636)," ","."))</f>
        <v>RAMOS NANCY P.</v>
      </c>
      <c r="C636" s="68" t="s">
        <v>814</v>
      </c>
      <c r="D636" s="68" t="s">
        <v>1459</v>
      </c>
      <c r="E636" s="68" t="s">
        <v>456</v>
      </c>
      <c r="F636" s="68" t="s">
        <v>2266</v>
      </c>
      <c r="G636" s="68" t="s">
        <v>1286</v>
      </c>
      <c r="H636" s="68" t="s">
        <v>2267</v>
      </c>
      <c r="I636" s="69" t="b">
        <f>COUNTIF('List of Employees'!$B$4:$B$767,'List of Employees'!$B636)&gt;1</f>
        <v>0</v>
      </c>
    </row>
    <row r="637" spans="1:9" ht="30" hidden="1" customHeight="1" x14ac:dyDescent="0.3">
      <c r="A637" s="67" t="e">
        <f>IF(ISBLANK('List of Employees'!$B637),"",A636+1)</f>
        <v>#REF!</v>
      </c>
      <c r="B637" s="68" t="str">
        <f>CONCATENATE('List of Employees'!$C637," ",'List of Employees'!$D637, " ",LEFT('List of Employees'!$E637,1),IF(ISBLANK('List of Employees'!$E637)," ","."))</f>
        <v>RAMOS REMELYN A.</v>
      </c>
      <c r="C637" s="68" t="s">
        <v>814</v>
      </c>
      <c r="D637" s="68" t="s">
        <v>2265</v>
      </c>
      <c r="E637" s="68" t="s">
        <v>991</v>
      </c>
      <c r="F637" s="68" t="s">
        <v>2266</v>
      </c>
      <c r="G637" s="68" t="s">
        <v>2397</v>
      </c>
      <c r="H637" s="68" t="s">
        <v>2267</v>
      </c>
      <c r="I637" s="69" t="b">
        <f>COUNTIF('List of Employees'!$B$4:$B$767,'List of Employees'!$B637)&gt;1</f>
        <v>0</v>
      </c>
    </row>
    <row r="638" spans="1:9" ht="30" hidden="1" customHeight="1" x14ac:dyDescent="0.3">
      <c r="A638" s="67" t="e">
        <f>IF(ISBLANK('List of Employees'!$B638),"",A637+1)</f>
        <v>#REF!</v>
      </c>
      <c r="B638" s="68" t="str">
        <f>CONCATENATE('List of Employees'!$C638," ",'List of Employees'!$D638, " ",LEFT('List of Employees'!$E638,1),IF(ISBLANK('List of Employees'!$E638)," ","."))</f>
        <v>REGINALDO MARISSA C.</v>
      </c>
      <c r="C638" s="68" t="s">
        <v>1629</v>
      </c>
      <c r="D638" s="68" t="s">
        <v>185</v>
      </c>
      <c r="E638" s="68" t="s">
        <v>134</v>
      </c>
      <c r="F638" s="68" t="s">
        <v>1700</v>
      </c>
      <c r="G638" s="68" t="s">
        <v>1693</v>
      </c>
      <c r="H638" s="68" t="s">
        <v>1698</v>
      </c>
      <c r="I638" s="69" t="b">
        <f>COUNTIF('List of Employees'!$B$4:$B$767,'List of Employees'!$B638)&gt;1</f>
        <v>0</v>
      </c>
    </row>
    <row r="639" spans="1:9" ht="30" hidden="1" customHeight="1" x14ac:dyDescent="0.3">
      <c r="A639" s="67" t="e">
        <f>IF(ISBLANK('List of Employees'!$B639),"",A638+1)</f>
        <v>#REF!</v>
      </c>
      <c r="B639" s="68" t="str">
        <f>CONCATENATE('List of Employees'!$C639," ",'List of Employees'!$D639, " ",LEFT('List of Employees'!$E639,1),IF(ISBLANK('List of Employees'!$E639)," ","."))</f>
        <v>REMOLLENO MICHELLE U.</v>
      </c>
      <c r="C639" s="68" t="s">
        <v>1315</v>
      </c>
      <c r="D639" s="68" t="s">
        <v>1009</v>
      </c>
      <c r="E639" s="68" t="s">
        <v>1316</v>
      </c>
      <c r="F639" s="68" t="s">
        <v>96</v>
      </c>
      <c r="G639" s="68" t="s">
        <v>2397</v>
      </c>
      <c r="H639" s="68" t="s">
        <v>135</v>
      </c>
      <c r="I639" s="69" t="b">
        <f>COUNTIF('List of Employees'!$B$4:$B$767,'List of Employees'!$B639)&gt;1</f>
        <v>0</v>
      </c>
    </row>
    <row r="640" spans="1:9" ht="30" hidden="1" customHeight="1" x14ac:dyDescent="0.3">
      <c r="A640" s="67" t="e">
        <f>IF(ISBLANK('List of Employees'!$B640),"",A639+1)</f>
        <v>#REF!</v>
      </c>
      <c r="B640" s="68" t="str">
        <f>CONCATENATE('List of Employees'!$C640," ",'List of Employees'!$D640, " ",LEFT('List of Employees'!$E640,1),IF(ISBLANK('List of Employees'!$E640)," ","."))</f>
        <v>RENDORA RAFFY G.</v>
      </c>
      <c r="C640" s="68" t="s">
        <v>2443</v>
      </c>
      <c r="D640" s="68" t="s">
        <v>2444</v>
      </c>
      <c r="E640" s="68" t="s">
        <v>2445</v>
      </c>
      <c r="F640" s="68" t="s">
        <v>1700</v>
      </c>
      <c r="G640" s="68" t="s">
        <v>1286</v>
      </c>
      <c r="H640" s="68" t="s">
        <v>2437</v>
      </c>
      <c r="I640" s="69" t="b">
        <f>COUNTIF('List of Employees'!$B$4:$B$767,'List of Employees'!$B640)&gt;1</f>
        <v>0</v>
      </c>
    </row>
    <row r="641" spans="1:9" ht="30" hidden="1" customHeight="1" x14ac:dyDescent="0.3">
      <c r="A641" s="67" t="e">
        <f>IF(ISBLANK('List of Employees'!$B641),"",A640+1)</f>
        <v>#REF!</v>
      </c>
      <c r="B641" s="68" t="str">
        <f>CONCATENATE('List of Employees'!$C641," ",'List of Employees'!$D641, " ",LEFT('List of Employees'!$E641,1),IF(ISBLANK('List of Employees'!$E641)," ","."))</f>
        <v>REOSA CECILIA A.</v>
      </c>
      <c r="C641" s="68" t="s">
        <v>725</v>
      </c>
      <c r="D641" s="68" t="s">
        <v>726</v>
      </c>
      <c r="E641" s="68" t="s">
        <v>88</v>
      </c>
      <c r="F641" s="68" t="s">
        <v>125</v>
      </c>
      <c r="G641" s="68" t="s">
        <v>2397</v>
      </c>
      <c r="H641" s="68" t="s">
        <v>360</v>
      </c>
      <c r="I641" s="69" t="b">
        <f>COUNTIF('List of Employees'!$B$4:$B$767,'List of Employees'!$B641)&gt;1</f>
        <v>0</v>
      </c>
    </row>
    <row r="642" spans="1:9" ht="30" hidden="1" customHeight="1" x14ac:dyDescent="0.3">
      <c r="A642" s="67" t="e">
        <f>IF(ISBLANK('List of Employees'!$B642),"",A641+1)</f>
        <v>#REF!</v>
      </c>
      <c r="B642" s="68" t="str">
        <f>CONCATENATE('List of Employees'!$C642," ",'List of Employees'!$D642, " ",LEFT('List of Employees'!$E642,1),IF(ISBLANK('List of Employees'!$E642)," ","."))</f>
        <v>REPILLO AMMY LOU M.</v>
      </c>
      <c r="C642" s="68" t="s">
        <v>402</v>
      </c>
      <c r="D642" s="68" t="s">
        <v>403</v>
      </c>
      <c r="E642" s="68" t="s">
        <v>84</v>
      </c>
      <c r="F642" s="68" t="s">
        <v>125</v>
      </c>
      <c r="G642" s="68" t="s">
        <v>2397</v>
      </c>
      <c r="H642" s="68" t="s">
        <v>103</v>
      </c>
      <c r="I642" s="69" t="b">
        <f>COUNTIF('List of Employees'!$B$4:$B$767,'List of Employees'!$B642)&gt;1</f>
        <v>0</v>
      </c>
    </row>
    <row r="643" spans="1:9" ht="30" hidden="1" customHeight="1" x14ac:dyDescent="0.3">
      <c r="A643" s="67" t="e">
        <f>IF(ISBLANK('List of Employees'!$B643),"",A642+1)</f>
        <v>#REF!</v>
      </c>
      <c r="B643" s="68" t="str">
        <f>CONCATENATE('List of Employees'!$C643," ",'List of Employees'!$D643, " ",LEFT('List of Employees'!$E643,1),IF(ISBLANK('List of Employees'!$E643)," ","."))</f>
        <v>REYES ELSA T.</v>
      </c>
      <c r="C643" s="68" t="s">
        <v>669</v>
      </c>
      <c r="D643" s="68" t="s">
        <v>670</v>
      </c>
      <c r="E643" s="68" t="s">
        <v>671</v>
      </c>
      <c r="F643" s="68" t="s">
        <v>120</v>
      </c>
      <c r="G643" s="68" t="s">
        <v>2397</v>
      </c>
      <c r="H643" s="68" t="s">
        <v>360</v>
      </c>
      <c r="I643" s="69" t="b">
        <f>COUNTIF('List of Employees'!$B$4:$B$767,'List of Employees'!$B643)&gt;1</f>
        <v>0</v>
      </c>
    </row>
    <row r="644" spans="1:9" ht="30" hidden="1" customHeight="1" x14ac:dyDescent="0.3">
      <c r="A644" s="67" t="e">
        <f>IF(ISBLANK('List of Employees'!$B644),"",A643+1)</f>
        <v>#REF!</v>
      </c>
      <c r="B644" s="68" t="str">
        <f>CONCATENATE('List of Employees'!$C644," ",'List of Employees'!$D644, " ",LEFT('List of Employees'!$E644,1),IF(ISBLANK('List of Employees'!$E644)," ","."))</f>
        <v>REYES GERARDO GABRIEL C.</v>
      </c>
      <c r="C644" s="68" t="s">
        <v>669</v>
      </c>
      <c r="D644" s="68" t="s">
        <v>2142</v>
      </c>
      <c r="E644" s="68" t="s">
        <v>134</v>
      </c>
      <c r="F644" s="68" t="s">
        <v>2487</v>
      </c>
      <c r="G644" s="68" t="s">
        <v>2397</v>
      </c>
      <c r="H644" s="68" t="s">
        <v>2143</v>
      </c>
      <c r="I644" s="69" t="b">
        <f>COUNTIF('List of Employees'!$B$4:$B$767,'List of Employees'!$B644)&gt;1</f>
        <v>0</v>
      </c>
    </row>
    <row r="645" spans="1:9" ht="30" hidden="1" customHeight="1" x14ac:dyDescent="0.3">
      <c r="A645" s="67" t="e">
        <f>IF(ISBLANK('List of Employees'!$B645),"",A644+1)</f>
        <v>#REF!</v>
      </c>
      <c r="B645" s="68" t="str">
        <f>CONCATENATE('List of Employees'!$C645," ",'List of Employees'!$D645, " ",LEFT('List of Employees'!$E645,1),IF(ISBLANK('List of Employees'!$E645)," ","."))</f>
        <v>REYES JOSEPHINE J.</v>
      </c>
      <c r="C645" s="68" t="s">
        <v>669</v>
      </c>
      <c r="D645" s="68" t="s">
        <v>405</v>
      </c>
      <c r="E645" s="68" t="s">
        <v>139</v>
      </c>
      <c r="F645" s="68" t="s">
        <v>1286</v>
      </c>
      <c r="G645" s="68" t="s">
        <v>1286</v>
      </c>
      <c r="H645" s="68" t="s">
        <v>360</v>
      </c>
      <c r="I645" s="69" t="b">
        <f>COUNTIF('List of Employees'!$B$4:$B$767,'List of Employees'!$B645)&gt;1</f>
        <v>0</v>
      </c>
    </row>
    <row r="646" spans="1:9" ht="30" hidden="1" customHeight="1" x14ac:dyDescent="0.3">
      <c r="A646" s="67" t="e">
        <f>IF(ISBLANK('List of Employees'!$B646),"",A645+1)</f>
        <v>#REF!</v>
      </c>
      <c r="B646" s="68" t="str">
        <f>CONCATENATE('List of Employees'!$C646," ",'List of Employees'!$D646, " ",LEFT('List of Employees'!$E646,1),IF(ISBLANK('List of Employees'!$E646)," ","."))</f>
        <v>REYES JUANITO P.</v>
      </c>
      <c r="C646" s="68" t="s">
        <v>669</v>
      </c>
      <c r="D646" s="68" t="s">
        <v>547</v>
      </c>
      <c r="E646" s="68" t="s">
        <v>124</v>
      </c>
      <c r="F646" s="68" t="s">
        <v>877</v>
      </c>
      <c r="G646" s="68" t="s">
        <v>2397</v>
      </c>
      <c r="H646" s="68" t="s">
        <v>878</v>
      </c>
      <c r="I646" s="69" t="b">
        <f>COUNTIF('List of Employees'!$B$4:$B$767,'List of Employees'!$B646)&gt;1</f>
        <v>0</v>
      </c>
    </row>
    <row r="647" spans="1:9" ht="30" hidden="1" customHeight="1" x14ac:dyDescent="0.3">
      <c r="A647" s="67" t="e">
        <f>IF(ISBLANK('List of Employees'!$B647),"",A646+1)</f>
        <v>#REF!</v>
      </c>
      <c r="B647" s="68" t="str">
        <f>CONCATENATE('List of Employees'!$C647," ",'List of Employees'!$D647, " ",LEFT('List of Employees'!$E647,1),IF(ISBLANK('List of Employees'!$E647)," ","."))</f>
        <v>REYES NORALYN B.</v>
      </c>
      <c r="C647" s="68" t="s">
        <v>669</v>
      </c>
      <c r="D647" s="68" t="s">
        <v>730</v>
      </c>
      <c r="E647" s="68" t="s">
        <v>1630</v>
      </c>
      <c r="F647" s="68" t="s">
        <v>731</v>
      </c>
      <c r="G647" s="68" t="s">
        <v>2397</v>
      </c>
      <c r="H647" s="68" t="s">
        <v>360</v>
      </c>
      <c r="I647" s="69" t="b">
        <f>COUNTIF('List of Employees'!$B$4:$B$767,'List of Employees'!$B647)&gt;1</f>
        <v>0</v>
      </c>
    </row>
    <row r="648" spans="1:9" ht="30" hidden="1" customHeight="1" x14ac:dyDescent="0.3">
      <c r="A648" s="67" t="e">
        <f>IF(ISBLANK('List of Employees'!$B648),"",A647+1)</f>
        <v>#REF!</v>
      </c>
      <c r="B648" s="68" t="str">
        <f>CONCATENATE('List of Employees'!$C648," ",'List of Employees'!$D648, " ",LEFT('List of Employees'!$E648,1),IF(ISBLANK('List of Employees'!$E648)," ","."))</f>
        <v>ROBINO OFELIA M.</v>
      </c>
      <c r="C648" s="68" t="s">
        <v>195</v>
      </c>
      <c r="D648" s="68" t="s">
        <v>196</v>
      </c>
      <c r="E648" s="68" t="s">
        <v>84</v>
      </c>
      <c r="F648" s="68" t="s">
        <v>197</v>
      </c>
      <c r="G648" s="68" t="s">
        <v>2397</v>
      </c>
      <c r="H648" s="68" t="s">
        <v>198</v>
      </c>
      <c r="I648" s="69" t="b">
        <f>COUNTIF('List of Employees'!$B$4:$B$767,'List of Employees'!$B648)&gt;1</f>
        <v>0</v>
      </c>
    </row>
    <row r="649" spans="1:9" ht="30" hidden="1" customHeight="1" x14ac:dyDescent="0.3">
      <c r="A649" s="67" t="e">
        <f>IF(ISBLANK('List of Employees'!$B649),"",A648+1)</f>
        <v>#REF!</v>
      </c>
      <c r="B649" s="68" t="str">
        <f>CONCATENATE('List of Employees'!$C649," ",'List of Employees'!$D649, " ",LEFT('List of Employees'!$E649,1),IF(ISBLANK('List of Employees'!$E649)," ","."))</f>
        <v>ROBLES JOHN JAYSON ISRAEL P.</v>
      </c>
      <c r="C649" s="68" t="s">
        <v>2533</v>
      </c>
      <c r="D649" s="68" t="s">
        <v>2534</v>
      </c>
      <c r="E649" s="68" t="s">
        <v>2535</v>
      </c>
      <c r="F649" s="68" t="s">
        <v>2536</v>
      </c>
      <c r="G649" s="68" t="s">
        <v>1693</v>
      </c>
      <c r="H649" s="68" t="s">
        <v>97</v>
      </c>
      <c r="I649" s="69" t="b">
        <f>COUNTIF('List of Employees'!$B$4:$B$767,'List of Employees'!$B649)&gt;1</f>
        <v>0</v>
      </c>
    </row>
    <row r="650" spans="1:9" ht="30" hidden="1" customHeight="1" x14ac:dyDescent="0.3">
      <c r="A650" s="67" t="e">
        <f>IF(ISBLANK('List of Employees'!$B650),"",A649+1)</f>
        <v>#REF!</v>
      </c>
      <c r="B650" s="68" t="str">
        <f>CONCATENATE('List of Employees'!$C650," ",'List of Employees'!$D650, " ",LEFT('List of Employees'!$E650,1),IF(ISBLANK('List of Employees'!$E650)," ","."))</f>
        <v>ROCILLO CECILLA A.</v>
      </c>
      <c r="C650" s="68" t="s">
        <v>513</v>
      </c>
      <c r="D650" s="68" t="s">
        <v>514</v>
      </c>
      <c r="E650" s="68" t="s">
        <v>471</v>
      </c>
      <c r="F650" s="68" t="s">
        <v>120</v>
      </c>
      <c r="G650" s="68" t="s">
        <v>2397</v>
      </c>
      <c r="H650" s="68" t="s">
        <v>438</v>
      </c>
      <c r="I650" s="69" t="b">
        <f>COUNTIF('List of Employees'!$B$4:$B$767,'List of Employees'!$B650)&gt;1</f>
        <v>0</v>
      </c>
    </row>
    <row r="651" spans="1:9" ht="30" hidden="1" customHeight="1" x14ac:dyDescent="0.3">
      <c r="A651" s="67" t="e">
        <f>IF(ISBLANK('List of Employees'!$B651),"",A650+1)</f>
        <v>#REF!</v>
      </c>
      <c r="B651" s="68" t="str">
        <f>CONCATENATE('List of Employees'!$C651," ",'List of Employees'!$D651, " ",LEFT('List of Employees'!$E651,1),IF(ISBLANK('List of Employees'!$E651)," ","."))</f>
        <v xml:space="preserve">ROCILLO JUNE BYRONN  </v>
      </c>
      <c r="C651" s="68" t="s">
        <v>513</v>
      </c>
      <c r="D651" s="68" t="s">
        <v>1631</v>
      </c>
      <c r="E651" s="68"/>
      <c r="F651" s="68" t="s">
        <v>1693</v>
      </c>
      <c r="G651" s="68" t="s">
        <v>1693</v>
      </c>
      <c r="H651" s="68" t="s">
        <v>1694</v>
      </c>
      <c r="I651" s="69" t="b">
        <f>COUNTIF('List of Employees'!$B$4:$B$767,'List of Employees'!$B651)&gt;1</f>
        <v>0</v>
      </c>
    </row>
    <row r="652" spans="1:9" ht="30" hidden="1" customHeight="1" x14ac:dyDescent="0.3">
      <c r="A652" s="67" t="e">
        <f>IF(ISBLANK('List of Employees'!$B652),"",A651+1)</f>
        <v>#REF!</v>
      </c>
      <c r="B652" s="68" t="str">
        <f>CONCATENATE('List of Employees'!$C652," ",'List of Employees'!$D652, " ",LEFT('List of Employees'!$E652,1),IF(ISBLANK('List of Employees'!$E652)," ","."))</f>
        <v xml:space="preserve">RODENAS ALBERT RAPHAEL  </v>
      </c>
      <c r="C652" s="68" t="s">
        <v>1632</v>
      </c>
      <c r="D652" s="68" t="s">
        <v>1633</v>
      </c>
      <c r="E652" s="68"/>
      <c r="F652" s="68" t="s">
        <v>1286</v>
      </c>
      <c r="G652" s="68" t="s">
        <v>1286</v>
      </c>
      <c r="H652" s="68" t="s">
        <v>288</v>
      </c>
      <c r="I652" s="69" t="b">
        <f>COUNTIF('List of Employees'!$B$4:$B$767,'List of Employees'!$B652)&gt;1</f>
        <v>0</v>
      </c>
    </row>
    <row r="653" spans="1:9" ht="30" hidden="1" customHeight="1" x14ac:dyDescent="0.3">
      <c r="A653" s="67" t="e">
        <f>IF(ISBLANK('List of Employees'!$B653),"",A652+1)</f>
        <v>#REF!</v>
      </c>
      <c r="B653" s="68" t="str">
        <f>CONCATENATE('List of Employees'!$C653," ",'List of Employees'!$D653, " ",LEFT('List of Employees'!$E653,1),IF(ISBLANK('List of Employees'!$E653)," ","."))</f>
        <v>RODRIGO ROWENA B.</v>
      </c>
      <c r="C653" s="68" t="s">
        <v>2464</v>
      </c>
      <c r="D653" s="68" t="s">
        <v>625</v>
      </c>
      <c r="E653" s="68" t="s">
        <v>145</v>
      </c>
      <c r="F653" s="68" t="s">
        <v>2465</v>
      </c>
      <c r="G653" s="68" t="s">
        <v>2397</v>
      </c>
      <c r="H653" s="68" t="s">
        <v>212</v>
      </c>
      <c r="I653" s="69" t="b">
        <f>COUNTIF('List of Employees'!$B$4:$B$767,'List of Employees'!$B653)&gt;1</f>
        <v>0</v>
      </c>
    </row>
    <row r="654" spans="1:9" ht="30" customHeight="1" x14ac:dyDescent="0.3">
      <c r="A654" s="67" t="e">
        <f>IF(ISBLANK('List of Employees'!$B654),"",A653+1)</f>
        <v>#REF!</v>
      </c>
      <c r="B654" s="68" t="str">
        <f>CONCATENATE('List of Employees'!$C654," ",'List of Employees'!$D654, " ",LEFT('List of Employees'!$E654,1),IF(ISBLANK('List of Employees'!$E654)," ","."))</f>
        <v xml:space="preserve">RODRIGUEZ ARNEL  </v>
      </c>
      <c r="C654" s="68" t="s">
        <v>556</v>
      </c>
      <c r="D654" s="68" t="s">
        <v>1634</v>
      </c>
      <c r="E654" s="68"/>
      <c r="F654" s="68" t="s">
        <v>1286</v>
      </c>
      <c r="G654" s="68" t="s">
        <v>1286</v>
      </c>
      <c r="H654" s="68" t="s">
        <v>288</v>
      </c>
      <c r="I654" s="69" t="b">
        <f>COUNTIF('List of Employees'!$B$4:$B$767,'List of Employees'!$B654)&gt;1</f>
        <v>0</v>
      </c>
    </row>
    <row r="655" spans="1:9" ht="30" customHeight="1" x14ac:dyDescent="0.3">
      <c r="A655" s="67" t="e">
        <f>IF(ISBLANK('List of Employees'!$B655),"",A654+1)</f>
        <v>#REF!</v>
      </c>
      <c r="B655" s="68" t="str">
        <f>CONCATENATE('List of Employees'!$C655," ",'List of Employees'!$D655, " ",LEFT('List of Employees'!$E655,1),IF(ISBLANK('List of Employees'!$E655)," ","."))</f>
        <v xml:space="preserve">RODRIGUEZ GREGORIO  </v>
      </c>
      <c r="C655" s="68" t="s">
        <v>556</v>
      </c>
      <c r="D655" s="68" t="s">
        <v>557</v>
      </c>
      <c r="E655" s="68"/>
      <c r="F655" s="68" t="s">
        <v>197</v>
      </c>
      <c r="G655" s="68" t="s">
        <v>2397</v>
      </c>
      <c r="H655" s="68" t="s">
        <v>288</v>
      </c>
      <c r="I655" s="69" t="b">
        <f>COUNTIF('List of Employees'!$B$4:$B$767,'List of Employees'!$B655)&gt;1</f>
        <v>0</v>
      </c>
    </row>
    <row r="656" spans="1:9" ht="30" customHeight="1" x14ac:dyDescent="0.3">
      <c r="A656" s="67" t="e">
        <f>IF(ISBLANK('List of Employees'!$B656),"",A655+1)</f>
        <v>#REF!</v>
      </c>
      <c r="B656" s="68" t="str">
        <f>CONCATENATE('List of Employees'!$C656," ",'List of Employees'!$D656, " ",LEFT('List of Employees'!$E656,1),IF(ISBLANK('List of Employees'!$E656)," ","."))</f>
        <v xml:space="preserve">RODRIGUEZ IGNACIO  </v>
      </c>
      <c r="C656" s="68" t="s">
        <v>556</v>
      </c>
      <c r="D656" s="68" t="s">
        <v>562</v>
      </c>
      <c r="E656" s="68"/>
      <c r="F656" s="68" t="s">
        <v>197</v>
      </c>
      <c r="G656" s="68" t="s">
        <v>2397</v>
      </c>
      <c r="H656" s="68" t="s">
        <v>288</v>
      </c>
      <c r="I656" s="69" t="b">
        <f>COUNTIF('List of Employees'!$B$4:$B$767,'List of Employees'!$B656)&gt;1</f>
        <v>0</v>
      </c>
    </row>
    <row r="657" spans="1:9" ht="30" customHeight="1" x14ac:dyDescent="0.3">
      <c r="A657" s="67" t="e">
        <f>IF(ISBLANK('List of Employees'!$B657),"",A656+1)</f>
        <v>#REF!</v>
      </c>
      <c r="B657" s="68" t="str">
        <f>CONCATENATE('List of Employees'!$C657," ",'List of Employees'!$D657, " ",LEFT('List of Employees'!$E657,1),IF(ISBLANK('List of Employees'!$E657)," ","."))</f>
        <v xml:space="preserve">RODRIGUEZ JERALD  </v>
      </c>
      <c r="C657" s="68" t="s">
        <v>556</v>
      </c>
      <c r="D657" s="68" t="s">
        <v>1635</v>
      </c>
      <c r="E657" s="68"/>
      <c r="F657" s="68" t="s">
        <v>1286</v>
      </c>
      <c r="G657" s="68" t="s">
        <v>1286</v>
      </c>
      <c r="H657" s="68" t="s">
        <v>288</v>
      </c>
      <c r="I657" s="69" t="b">
        <f>COUNTIF('List of Employees'!$B$4:$B$767,'List of Employees'!$B657)&gt;1</f>
        <v>0</v>
      </c>
    </row>
    <row r="658" spans="1:9" ht="30" customHeight="1" x14ac:dyDescent="0.3">
      <c r="A658" s="67" t="e">
        <f>IF(ISBLANK('List of Employees'!$B658),"",A657+1)</f>
        <v>#REF!</v>
      </c>
      <c r="B658" s="68" t="str">
        <f>CONCATENATE('List of Employees'!$C658," ",'List of Employees'!$D658, " ",LEFT('List of Employees'!$E658,1),IF(ISBLANK('List of Employees'!$E658)," ","."))</f>
        <v xml:space="preserve">RODRIGUEZ JOEL  </v>
      </c>
      <c r="C658" s="68" t="s">
        <v>556</v>
      </c>
      <c r="D658" s="68" t="s">
        <v>787</v>
      </c>
      <c r="E658" s="68"/>
      <c r="F658" s="68" t="s">
        <v>197</v>
      </c>
      <c r="G658" s="68" t="s">
        <v>2397</v>
      </c>
      <c r="H658" s="68" t="s">
        <v>288</v>
      </c>
      <c r="I658" s="69" t="b">
        <f>COUNTIF('List of Employees'!$B$4:$B$767,'List of Employees'!$B658)&gt;1</f>
        <v>0</v>
      </c>
    </row>
    <row r="659" spans="1:9" ht="30" customHeight="1" x14ac:dyDescent="0.3">
      <c r="A659" s="67" t="e">
        <f>IF(ISBLANK('List of Employees'!$B659),"",A658+1)</f>
        <v>#REF!</v>
      </c>
      <c r="B659" s="68" t="str">
        <f>CONCATENATE('List of Employees'!$C659," ",'List of Employees'!$D659, " ",LEFT('List of Employees'!$E659,1),IF(ISBLANK('List of Employees'!$E659)," ","."))</f>
        <v>RODRIGUEZ JOSEPHINE R.</v>
      </c>
      <c r="C659" s="68" t="s">
        <v>556</v>
      </c>
      <c r="D659" s="68" t="s">
        <v>405</v>
      </c>
      <c r="E659" s="68" t="s">
        <v>329</v>
      </c>
      <c r="F659" s="68" t="s">
        <v>1286</v>
      </c>
      <c r="G659" s="68" t="s">
        <v>1286</v>
      </c>
      <c r="H659" s="68" t="s">
        <v>1694</v>
      </c>
      <c r="I659" s="69" t="b">
        <f>COUNTIF('List of Employees'!$B$4:$B$767,'List of Employees'!$B659)&gt;1</f>
        <v>0</v>
      </c>
    </row>
    <row r="660" spans="1:9" ht="30" customHeight="1" x14ac:dyDescent="0.3">
      <c r="A660" s="67" t="e">
        <f>IF(ISBLANK('List of Employees'!$B660),"",A659+1)</f>
        <v>#REF!</v>
      </c>
      <c r="B660" s="68" t="str">
        <f>CONCATENATE('List of Employees'!$C660," ",'List of Employees'!$D660, " ",LEFT('List of Employees'!$E660,1),IF(ISBLANK('List of Employees'!$E660)," ","."))</f>
        <v xml:space="preserve">RODRIGUEZ MANNY  </v>
      </c>
      <c r="C660" s="68" t="s">
        <v>556</v>
      </c>
      <c r="D660" s="68" t="s">
        <v>1636</v>
      </c>
      <c r="E660" s="68"/>
      <c r="F660" s="68" t="s">
        <v>1286</v>
      </c>
      <c r="G660" s="68" t="s">
        <v>1286</v>
      </c>
      <c r="H660" s="68" t="s">
        <v>288</v>
      </c>
      <c r="I660" s="69" t="b">
        <f>COUNTIF('List of Employees'!$B$4:$B$767,'List of Employees'!$B660)&gt;1</f>
        <v>0</v>
      </c>
    </row>
    <row r="661" spans="1:9" ht="30" customHeight="1" x14ac:dyDescent="0.3">
      <c r="A661" s="67" t="e">
        <f>IF(ISBLANK('List of Employees'!$B661),"",A660+1)</f>
        <v>#REF!</v>
      </c>
      <c r="B661" s="68" t="str">
        <f>CONCATENATE('List of Employees'!$C661," ",'List of Employees'!$D661, " ",LEFT('List of Employees'!$E661,1),IF(ISBLANK('List of Employees'!$E661)," ","."))</f>
        <v>RODRIGUEZ NARCISCO E.</v>
      </c>
      <c r="C661" s="68" t="s">
        <v>556</v>
      </c>
      <c r="D661" s="68" t="s">
        <v>1637</v>
      </c>
      <c r="E661" s="68" t="s">
        <v>122</v>
      </c>
      <c r="F661" s="68" t="s">
        <v>1286</v>
      </c>
      <c r="G661" s="68" t="s">
        <v>1286</v>
      </c>
      <c r="H661" s="68" t="s">
        <v>1696</v>
      </c>
      <c r="I661" s="69" t="b">
        <f>COUNTIF('List of Employees'!$B$4:$B$767,'List of Employees'!$B661)&gt;1</f>
        <v>0</v>
      </c>
    </row>
    <row r="662" spans="1:9" ht="30" customHeight="1" x14ac:dyDescent="0.3">
      <c r="A662" s="67" t="e">
        <f>IF(ISBLANK('List of Employees'!$B662),"",A661+1)</f>
        <v>#REF!</v>
      </c>
      <c r="B662" s="68" t="str">
        <f>CONCATENATE('List of Employees'!$C662," ",'List of Employees'!$D662, " ",LEFT('List of Employees'!$E662,1),IF(ISBLANK('List of Employees'!$E662)," ","."))</f>
        <v xml:space="preserve">RODRIGUEZ RAYMUNDO  </v>
      </c>
      <c r="C662" s="68" t="s">
        <v>556</v>
      </c>
      <c r="D662" s="68" t="s">
        <v>1638</v>
      </c>
      <c r="E662" s="68"/>
      <c r="F662" s="68" t="s">
        <v>1286</v>
      </c>
      <c r="G662" s="68" t="s">
        <v>1286</v>
      </c>
      <c r="H662" s="68" t="s">
        <v>288</v>
      </c>
      <c r="I662" s="69" t="b">
        <f>COUNTIF('List of Employees'!$B$4:$B$767,'List of Employees'!$B662)&gt;1</f>
        <v>0</v>
      </c>
    </row>
    <row r="663" spans="1:9" ht="30" customHeight="1" x14ac:dyDescent="0.3">
      <c r="A663" s="67" t="e">
        <f>IF(ISBLANK('List of Employees'!$B663),"",A662+1)</f>
        <v>#REF!</v>
      </c>
      <c r="B663" s="68" t="str">
        <f>CONCATENATE('List of Employees'!$C663," ",'List of Employees'!$D663, " ",LEFT('List of Employees'!$E663,1),IF(ISBLANK('List of Employees'!$E663)," ","."))</f>
        <v>RODRIGUEZ REIMART L.</v>
      </c>
      <c r="C663" s="68" t="s">
        <v>556</v>
      </c>
      <c r="D663" s="68" t="s">
        <v>1639</v>
      </c>
      <c r="E663" s="68" t="s">
        <v>1531</v>
      </c>
      <c r="F663" s="68" t="s">
        <v>1286</v>
      </c>
      <c r="G663" s="68" t="s">
        <v>1286</v>
      </c>
      <c r="H663" s="68" t="s">
        <v>1062</v>
      </c>
      <c r="I663" s="69" t="b">
        <f>COUNTIF('List of Employees'!$B$4:$B$767,'List of Employees'!$B663)&gt;1</f>
        <v>0</v>
      </c>
    </row>
    <row r="664" spans="1:9" ht="30" customHeight="1" x14ac:dyDescent="0.3">
      <c r="A664" s="67" t="e">
        <f>IF(ISBLANK('List of Employees'!$B664),"",A663+1)</f>
        <v>#REF!</v>
      </c>
      <c r="B664" s="68" t="str">
        <f>CONCATENATE('List of Employees'!$C664," ",'List of Employees'!$D664, " ",LEFT('List of Employees'!$E664,1),IF(ISBLANK('List of Employees'!$E664)," ","."))</f>
        <v xml:space="preserve">RODRIGUEZ RIZALDE  </v>
      </c>
      <c r="C664" s="68" t="s">
        <v>556</v>
      </c>
      <c r="D664" s="68" t="s">
        <v>2204</v>
      </c>
      <c r="E664" s="68"/>
      <c r="F664" s="68" t="s">
        <v>1286</v>
      </c>
      <c r="G664" s="68" t="s">
        <v>1286</v>
      </c>
      <c r="H664" s="68" t="s">
        <v>288</v>
      </c>
      <c r="I664" s="69" t="b">
        <f>COUNTIF('List of Employees'!$B$4:$B$767,'List of Employees'!$B664)&gt;1</f>
        <v>0</v>
      </c>
    </row>
    <row r="665" spans="1:9" ht="30" customHeight="1" x14ac:dyDescent="0.3">
      <c r="A665" s="67" t="e">
        <f>IF(ISBLANK('List of Employees'!$B665),"",A664+1)</f>
        <v>#REF!</v>
      </c>
      <c r="B665" s="68" t="str">
        <f>CONCATENATE('List of Employees'!$C665," ",'List of Employees'!$D665, " ",LEFT('List of Employees'!$E665,1),IF(ISBLANK('List of Employees'!$E665)," ","."))</f>
        <v xml:space="preserve">RODRIGUEZ RUEL  </v>
      </c>
      <c r="C665" s="68" t="s">
        <v>556</v>
      </c>
      <c r="D665" s="68" t="s">
        <v>1042</v>
      </c>
      <c r="E665" s="68"/>
      <c r="F665" s="68" t="s">
        <v>197</v>
      </c>
      <c r="G665" s="68" t="s">
        <v>2397</v>
      </c>
      <c r="H665" s="68" t="s">
        <v>288</v>
      </c>
      <c r="I665" s="69" t="b">
        <f>COUNTIF('List of Employees'!$B$4:$B$767,'List of Employees'!$B665)&gt;1</f>
        <v>0</v>
      </c>
    </row>
    <row r="666" spans="1:9" ht="30" hidden="1" customHeight="1" x14ac:dyDescent="0.3">
      <c r="A666" s="67" t="e">
        <f>IF(ISBLANK('List of Employees'!$B666),"",A665+1)</f>
        <v>#REF!</v>
      </c>
      <c r="B666" s="73" t="str">
        <f>CONCATENATE('List of Employees'!$C666," ",'List of Employees'!$D666, " ",LEFT('List of Employees'!$E666,1),IF(ISBLANK('List of Employees'!$E666)," ","."))</f>
        <v>ROGACION ROGEL M.</v>
      </c>
      <c r="C666" s="73" t="s">
        <v>2649</v>
      </c>
      <c r="D666" s="73" t="s">
        <v>2648</v>
      </c>
      <c r="E666" s="73" t="s">
        <v>1557</v>
      </c>
      <c r="F666" s="73" t="s">
        <v>2650</v>
      </c>
      <c r="G666" s="73" t="s">
        <v>2397</v>
      </c>
      <c r="H666" s="73" t="s">
        <v>141</v>
      </c>
      <c r="I666" s="69" t="b">
        <f>COUNTIF('List of Employees'!$B$4:$B$767,'List of Employees'!$B666)&gt;1</f>
        <v>0</v>
      </c>
    </row>
    <row r="667" spans="1:9" ht="30" hidden="1" customHeight="1" x14ac:dyDescent="0.3">
      <c r="A667" s="67" t="e">
        <f>IF(ISBLANK('List of Employees'!$B667),"",A666+1)</f>
        <v>#REF!</v>
      </c>
      <c r="B667" s="68" t="str">
        <f>CONCATENATE('List of Employees'!$C667," ",'List of Employees'!$D667, " ",LEFT('List of Employees'!$E667,1),IF(ISBLANK('List of Employees'!$E667)," ","."))</f>
        <v>ROLLE CARIZA P.</v>
      </c>
      <c r="C667" s="68" t="s">
        <v>1640</v>
      </c>
      <c r="D667" s="68" t="s">
        <v>1641</v>
      </c>
      <c r="E667" s="68" t="s">
        <v>1309</v>
      </c>
      <c r="F667" s="68" t="s">
        <v>1286</v>
      </c>
      <c r="G667" s="68" t="s">
        <v>1286</v>
      </c>
      <c r="H667" s="68" t="s">
        <v>135</v>
      </c>
      <c r="I667" s="69" t="b">
        <f>COUNTIF('List of Employees'!$B$4:$B$767,'List of Employees'!$B667)&gt;1</f>
        <v>0</v>
      </c>
    </row>
    <row r="668" spans="1:9" ht="30" hidden="1" customHeight="1" x14ac:dyDescent="0.3">
      <c r="A668" s="67" t="e">
        <f>IF(ISBLANK('List of Employees'!$B668),"",A667+1)</f>
        <v>#REF!</v>
      </c>
      <c r="B668" s="68" t="str">
        <f>CONCATENATE('List of Employees'!$C668," ",'List of Employees'!$D668, " ",LEFT('List of Employees'!$E668,1),IF(ISBLANK('List of Employees'!$E668)," ","."))</f>
        <v>ROLLE MICHELLYN G.</v>
      </c>
      <c r="C668" s="68" t="s">
        <v>1640</v>
      </c>
      <c r="D668" s="68" t="s">
        <v>1642</v>
      </c>
      <c r="E668" s="68" t="s">
        <v>1643</v>
      </c>
      <c r="F668" s="68" t="s">
        <v>1286</v>
      </c>
      <c r="G668" s="68" t="s">
        <v>1286</v>
      </c>
      <c r="H668" s="68" t="s">
        <v>97</v>
      </c>
      <c r="I668" s="69" t="b">
        <f>COUNTIF('List of Employees'!$B$4:$B$767,'List of Employees'!$B668)&gt;1</f>
        <v>0</v>
      </c>
    </row>
    <row r="669" spans="1:9" ht="30" hidden="1" customHeight="1" x14ac:dyDescent="0.3">
      <c r="A669" s="67" t="e">
        <f>IF(ISBLANK('List of Employees'!$B669),"",A668+1)</f>
        <v>#REF!</v>
      </c>
      <c r="B669" s="68" t="str">
        <f>CONCATENATE('List of Employees'!$C669," ",'List of Employees'!$D669, " ",LEFT('List of Employees'!$E669,1),IF(ISBLANK('List of Employees'!$E669)," ","."))</f>
        <v>ROME FIL B.</v>
      </c>
      <c r="C669" s="68" t="s">
        <v>2529</v>
      </c>
      <c r="D669" s="68" t="s">
        <v>2530</v>
      </c>
      <c r="E669" s="68" t="s">
        <v>2531</v>
      </c>
      <c r="F669" s="68" t="s">
        <v>1700</v>
      </c>
      <c r="G669" s="68" t="s">
        <v>1693</v>
      </c>
      <c r="H669" s="68" t="s">
        <v>1063</v>
      </c>
      <c r="I669" s="69" t="b">
        <f>COUNTIF('List of Employees'!$B$4:$B$767,'List of Employees'!$B669)&gt;1</f>
        <v>0</v>
      </c>
    </row>
    <row r="670" spans="1:9" ht="30" hidden="1" customHeight="1" x14ac:dyDescent="0.3">
      <c r="A670" s="67" t="e">
        <f>IF(ISBLANK('List of Employees'!$B670),"",A669+1)</f>
        <v>#REF!</v>
      </c>
      <c r="B670" s="68" t="str">
        <f>CONCATENATE('List of Employees'!$C670," ",'List of Employees'!$D670, " ",LEFT('List of Employees'!$E670,1),IF(ISBLANK('List of Employees'!$E670)," ","."))</f>
        <v>ROMILLA EDITH D.</v>
      </c>
      <c r="C670" s="68" t="s">
        <v>154</v>
      </c>
      <c r="D670" s="68" t="s">
        <v>155</v>
      </c>
      <c r="E670" s="68" t="s">
        <v>119</v>
      </c>
      <c r="F670" s="68" t="s">
        <v>120</v>
      </c>
      <c r="G670" s="68" t="s">
        <v>2397</v>
      </c>
      <c r="H670" s="68" t="s">
        <v>156</v>
      </c>
      <c r="I670" s="69" t="b">
        <f>COUNTIF('List of Employees'!$B$4:$B$767,'List of Employees'!$B670)&gt;1</f>
        <v>0</v>
      </c>
    </row>
    <row r="671" spans="1:9" ht="30" hidden="1" customHeight="1" x14ac:dyDescent="0.3">
      <c r="A671" s="67" t="e">
        <f>IF(ISBLANK('List of Employees'!$B671),"",A670+1)</f>
        <v>#REF!</v>
      </c>
      <c r="B671" s="68" t="str">
        <f>CONCATENATE('List of Employees'!$C671," ",'List of Employees'!$D671, " ",LEFT('List of Employees'!$E671,1),IF(ISBLANK('List of Employees'!$E671)," ","."))</f>
        <v>ROMILLA MARIBEL P.</v>
      </c>
      <c r="C671" s="68" t="s">
        <v>154</v>
      </c>
      <c r="D671" s="68" t="s">
        <v>1644</v>
      </c>
      <c r="E671" s="68" t="s">
        <v>1645</v>
      </c>
      <c r="F671" s="68" t="s">
        <v>1286</v>
      </c>
      <c r="G671" s="68" t="s">
        <v>1286</v>
      </c>
      <c r="H671" s="68" t="s">
        <v>438</v>
      </c>
      <c r="I671" s="69" t="b">
        <f>COUNTIF('List of Employees'!$B$4:$B$767,'List of Employees'!$B671)&gt;1</f>
        <v>0</v>
      </c>
    </row>
    <row r="672" spans="1:9" ht="30" hidden="1" customHeight="1" x14ac:dyDescent="0.3">
      <c r="A672" s="67" t="e">
        <f>IF(ISBLANK('List of Employees'!$B672),"",A671+1)</f>
        <v>#REF!</v>
      </c>
      <c r="B672" s="68" t="str">
        <f>CONCATENATE('List of Employees'!$C672," ",'List of Employees'!$D672, " ",LEFT('List of Employees'!$E672,1),IF(ISBLANK('List of Employees'!$E672)," ","."))</f>
        <v>RONARIO GERALDINE U.</v>
      </c>
      <c r="C672" s="68" t="s">
        <v>2618</v>
      </c>
      <c r="D672" s="68" t="s">
        <v>2619</v>
      </c>
      <c r="E672" s="68" t="s">
        <v>2000</v>
      </c>
      <c r="F672" s="68" t="s">
        <v>1693</v>
      </c>
      <c r="G672" s="68" t="s">
        <v>1693</v>
      </c>
      <c r="H672" s="68" t="s">
        <v>2169</v>
      </c>
      <c r="I672" s="69" t="b">
        <f>COUNTIF('List of Employees'!$B$4:$B$767,'List of Employees'!$B672)&gt;1</f>
        <v>0</v>
      </c>
    </row>
    <row r="673" spans="1:9" ht="30" hidden="1" customHeight="1" x14ac:dyDescent="0.3">
      <c r="A673" s="67" t="e">
        <f>IF(ISBLANK('List of Employees'!$B673),"",A672+1)</f>
        <v>#REF!</v>
      </c>
      <c r="B673" s="68" t="str">
        <f>CONCATENATE('List of Employees'!$C673," ",'List of Employees'!$D673, " ",LEFT('List of Employees'!$E673,1),IF(ISBLANK('List of Employees'!$E673)," ","."))</f>
        <v>ROQUITE MARIECAR L.</v>
      </c>
      <c r="C673" s="68" t="s">
        <v>1646</v>
      </c>
      <c r="D673" s="68" t="s">
        <v>2458</v>
      </c>
      <c r="E673" s="68" t="s">
        <v>226</v>
      </c>
      <c r="F673" s="68" t="s">
        <v>1286</v>
      </c>
      <c r="G673" s="68" t="s">
        <v>1286</v>
      </c>
      <c r="H673" s="68" t="s">
        <v>365</v>
      </c>
      <c r="I673" s="69" t="b">
        <f>COUNTIF('List of Employees'!$B$4:$B$767,'List of Employees'!$B673)&gt;1</f>
        <v>0</v>
      </c>
    </row>
    <row r="674" spans="1:9" ht="30" hidden="1" customHeight="1" x14ac:dyDescent="0.3">
      <c r="A674" s="67" t="e">
        <f>IF(ISBLANK('List of Employees'!$B674),"",A673+1)</f>
        <v>#REF!</v>
      </c>
      <c r="B674" s="68" t="str">
        <f>CONCATENATE('List of Employees'!$C674," ",'List of Employees'!$D674, " ",LEFT('List of Employees'!$E674,1),IF(ISBLANK('List of Employees'!$E674)," ","."))</f>
        <v>ROXAS ZHANINE R.</v>
      </c>
      <c r="C674" s="68" t="s">
        <v>2243</v>
      </c>
      <c r="D674" s="68" t="s">
        <v>2244</v>
      </c>
      <c r="E674" s="68" t="s">
        <v>329</v>
      </c>
      <c r="F674" s="68" t="s">
        <v>2245</v>
      </c>
      <c r="G674" s="68" t="s">
        <v>2397</v>
      </c>
      <c r="H674" s="68"/>
      <c r="I674" s="69" t="b">
        <f>COUNTIF('List of Employees'!$B$4:$B$767,'List of Employees'!$B674)&gt;1</f>
        <v>0</v>
      </c>
    </row>
    <row r="675" spans="1:9" ht="30" hidden="1" customHeight="1" x14ac:dyDescent="0.3">
      <c r="A675" s="67" t="e">
        <f>IF(ISBLANK('List of Employees'!$B675),"",A674+1)</f>
        <v>#REF!</v>
      </c>
      <c r="B675" s="68" t="str">
        <f>CONCATENATE('List of Employees'!$C675," ",'List of Employees'!$D675, " ",LEFT('List of Employees'!$E675,1),IF(ISBLANK('List of Employees'!$E675)," ","."))</f>
        <v>ROZUL FLORENCIA M.</v>
      </c>
      <c r="C675" s="68" t="s">
        <v>742</v>
      </c>
      <c r="D675" s="68" t="s">
        <v>743</v>
      </c>
      <c r="E675" s="68" t="s">
        <v>84</v>
      </c>
      <c r="F675" s="68" t="s">
        <v>744</v>
      </c>
      <c r="G675" s="68" t="s">
        <v>2397</v>
      </c>
      <c r="H675" s="68" t="s">
        <v>212</v>
      </c>
      <c r="I675" s="69" t="b">
        <f>COUNTIF('List of Employees'!$B$4:$B$767,'List of Employees'!$B675)&gt;1</f>
        <v>0</v>
      </c>
    </row>
    <row r="676" spans="1:9" ht="30" hidden="1" customHeight="1" x14ac:dyDescent="0.3">
      <c r="A676" s="67" t="e">
        <f>IF(ISBLANK('List of Employees'!$B676),"",A675+1)</f>
        <v>#REF!</v>
      </c>
      <c r="B676" s="68" t="str">
        <f>CONCATENATE('List of Employees'!$C676," ",'List of Employees'!$D676, " ",LEFT('List of Employees'!$E676,1),IF(ISBLANK('List of Employees'!$E676)," ","."))</f>
        <v>SABULAAN MARIA LEAH M.</v>
      </c>
      <c r="C676" s="68" t="s">
        <v>1647</v>
      </c>
      <c r="D676" s="68" t="s">
        <v>1648</v>
      </c>
      <c r="E676" s="68" t="s">
        <v>553</v>
      </c>
      <c r="F676" s="68" t="s">
        <v>1286</v>
      </c>
      <c r="G676" s="68" t="s">
        <v>1286</v>
      </c>
      <c r="H676" s="68" t="s">
        <v>141</v>
      </c>
      <c r="I676" s="69" t="b">
        <f>COUNTIF('List of Employees'!$B$4:$B$767,'List of Employees'!$B676)&gt;1</f>
        <v>0</v>
      </c>
    </row>
    <row r="677" spans="1:9" ht="30" hidden="1" customHeight="1" x14ac:dyDescent="0.3">
      <c r="A677" s="67" t="e">
        <f>IF(ISBLANK('List of Employees'!$B677),"",A676+1)</f>
        <v>#REF!</v>
      </c>
      <c r="B677" s="68" t="str">
        <f>CONCATENATE('List of Employees'!$C677," ",'List of Employees'!$D677, " ",LEFT('List of Employees'!$E677,1),IF(ISBLANK('List of Employees'!$E677)," ","."))</f>
        <v>SALAZAR FRANCIS D.</v>
      </c>
      <c r="C677" s="68" t="s">
        <v>948</v>
      </c>
      <c r="D677" s="68" t="s">
        <v>599</v>
      </c>
      <c r="E677" s="68" t="s">
        <v>119</v>
      </c>
      <c r="F677" s="68" t="s">
        <v>1286</v>
      </c>
      <c r="G677" s="68" t="s">
        <v>1286</v>
      </c>
      <c r="H677" s="68" t="s">
        <v>288</v>
      </c>
      <c r="I677" s="69" t="b">
        <f>COUNTIF('List of Employees'!$B$4:$B$767,'List of Employees'!$B677)&gt;1</f>
        <v>0</v>
      </c>
    </row>
    <row r="678" spans="1:9" ht="30" hidden="1" customHeight="1" x14ac:dyDescent="0.3">
      <c r="A678" s="67" t="e">
        <f>IF(ISBLANK('List of Employees'!$B678),"",A677+1)</f>
        <v>#REF!</v>
      </c>
      <c r="B678" s="68" t="str">
        <f>CONCATENATE('List of Employees'!$C678," ",'List of Employees'!$D678, " ",LEFT('List of Employees'!$E678,1),IF(ISBLANK('List of Employees'!$E678)," ","."))</f>
        <v>SALAZAR JOSIELYN G.</v>
      </c>
      <c r="C678" s="68" t="s">
        <v>948</v>
      </c>
      <c r="D678" s="68" t="s">
        <v>2284</v>
      </c>
      <c r="E678" s="68" t="s">
        <v>166</v>
      </c>
      <c r="F678" s="68" t="s">
        <v>1286</v>
      </c>
      <c r="G678" s="68" t="s">
        <v>1286</v>
      </c>
      <c r="H678" s="68" t="s">
        <v>198</v>
      </c>
      <c r="I678" s="69" t="b">
        <f>COUNTIF('List of Employees'!$B$4:$B$767,'List of Employees'!$B678)&gt;1</f>
        <v>0</v>
      </c>
    </row>
    <row r="679" spans="1:9" ht="30" hidden="1" customHeight="1" x14ac:dyDescent="0.3">
      <c r="A679" s="67" t="e">
        <f>IF(ISBLANK('List of Employees'!$B679),"",A678+1)</f>
        <v>#REF!</v>
      </c>
      <c r="B679" s="68" t="str">
        <f>CONCATENATE('List of Employees'!$C679," ",'List of Employees'!$D679, " ",LEFT('List of Employees'!$E679,1),IF(ISBLANK('List of Employees'!$E679)," ","."))</f>
        <v>SALONGA LUCY M.</v>
      </c>
      <c r="C679" s="68" t="s">
        <v>418</v>
      </c>
      <c r="D679" s="68" t="s">
        <v>942</v>
      </c>
      <c r="E679" s="68" t="s">
        <v>84</v>
      </c>
      <c r="F679" s="68" t="s">
        <v>348</v>
      </c>
      <c r="G679" s="68" t="s">
        <v>2397</v>
      </c>
      <c r="H679" s="68" t="s">
        <v>285</v>
      </c>
      <c r="I679" s="69" t="b">
        <f>COUNTIF('List of Employees'!$B$4:$B$767,'List of Employees'!$B679)&gt;1</f>
        <v>0</v>
      </c>
    </row>
    <row r="680" spans="1:9" ht="30" hidden="1" customHeight="1" x14ac:dyDescent="0.3">
      <c r="A680" s="67" t="e">
        <f>IF(ISBLANK('List of Employees'!$B680),"",A679+1)</f>
        <v>#REF!</v>
      </c>
      <c r="B680" s="68" t="str">
        <f>CONCATENATE('List of Employees'!$C680," ",'List of Employees'!$D680, " ",LEFT('List of Employees'!$E680,1),IF(ISBLANK('List of Employees'!$E680)," ","."))</f>
        <v>SAN JUAN EVA RUTH M.</v>
      </c>
      <c r="C680" s="68" t="s">
        <v>1649</v>
      </c>
      <c r="D680" s="68" t="s">
        <v>1650</v>
      </c>
      <c r="E680" s="68" t="s">
        <v>1651</v>
      </c>
      <c r="F680" s="68" t="s">
        <v>1286</v>
      </c>
      <c r="G680" s="68" t="s">
        <v>1286</v>
      </c>
      <c r="H680" s="68" t="s">
        <v>198</v>
      </c>
      <c r="I680" s="69" t="b">
        <f>COUNTIF('List of Employees'!$B$4:$B$767,'List of Employees'!$B680)&gt;1</f>
        <v>0</v>
      </c>
    </row>
    <row r="681" spans="1:9" ht="30" hidden="1" customHeight="1" x14ac:dyDescent="0.3">
      <c r="A681" s="67" t="e">
        <f>IF(ISBLANK('List of Employees'!$B681),"",A680+1)</f>
        <v>#REF!</v>
      </c>
      <c r="B681" s="68" t="str">
        <f>CONCATENATE('List of Employees'!$C681," ",'List of Employees'!$D681, " ",LEFT('List of Employees'!$E681,1),IF(ISBLANK('List of Employees'!$E681)," ","."))</f>
        <v>SANARES DAN T.</v>
      </c>
      <c r="C681" s="68" t="s">
        <v>1255</v>
      </c>
      <c r="D681" s="68" t="s">
        <v>1256</v>
      </c>
      <c r="E681" s="68" t="s">
        <v>459</v>
      </c>
      <c r="F681" s="68" t="s">
        <v>676</v>
      </c>
      <c r="G681" s="68" t="s">
        <v>2397</v>
      </c>
      <c r="H681" s="68" t="s">
        <v>135</v>
      </c>
      <c r="I681" s="69" t="b">
        <f>COUNTIF('List of Employees'!$B$4:$B$767,'List of Employees'!$B681)&gt;1</f>
        <v>0</v>
      </c>
    </row>
    <row r="682" spans="1:9" ht="30" hidden="1" customHeight="1" x14ac:dyDescent="0.3">
      <c r="A682" s="67" t="e">
        <f>IF(ISBLANK('List of Employees'!$B682),"",A681+1)</f>
        <v>#REF!</v>
      </c>
      <c r="B682" s="68" t="str">
        <f>CONCATENATE('List of Employees'!$C682," ",'List of Employees'!$D682, " ",LEFT('List of Employees'!$E682,1),IF(ISBLANK('List of Employees'!$E682)," ","."))</f>
        <v>SANGALANG RUPERTA N.</v>
      </c>
      <c r="C682" s="68" t="s">
        <v>770</v>
      </c>
      <c r="D682" s="68" t="s">
        <v>2467</v>
      </c>
      <c r="E682" s="68" t="s">
        <v>2461</v>
      </c>
      <c r="F682" s="68" t="s">
        <v>2468</v>
      </c>
      <c r="G682" s="68" t="s">
        <v>1286</v>
      </c>
      <c r="H682" s="68" t="s">
        <v>212</v>
      </c>
      <c r="I682" s="69" t="b">
        <f>COUNTIF('List of Employees'!$B$4:$B$767,'List of Employees'!$B682)&gt;1</f>
        <v>0</v>
      </c>
    </row>
    <row r="683" spans="1:9" ht="30" hidden="1" customHeight="1" x14ac:dyDescent="0.3">
      <c r="A683" s="67" t="e">
        <f>IF(ISBLANK('List of Employees'!$B683),"",A682+1)</f>
        <v>#REF!</v>
      </c>
      <c r="B683" s="68" t="str">
        <f>CONCATENATE('List of Employees'!$C683," ",'List of Employees'!$D683, " ",LEFT('List of Employees'!$E683,1),IF(ISBLANK('List of Employees'!$E683)," ","."))</f>
        <v>SANTERA MARICRIS S.</v>
      </c>
      <c r="C683" s="68" t="s">
        <v>203</v>
      </c>
      <c r="D683" s="68" t="s">
        <v>204</v>
      </c>
      <c r="E683" s="68" t="s">
        <v>161</v>
      </c>
      <c r="F683" s="68" t="s">
        <v>96</v>
      </c>
      <c r="G683" s="68" t="s">
        <v>2397</v>
      </c>
      <c r="H683" s="68" t="s">
        <v>97</v>
      </c>
      <c r="I683" s="69" t="b">
        <f>COUNTIF('List of Employees'!$B$4:$B$767,'List of Employees'!$B683)&gt;1</f>
        <v>0</v>
      </c>
    </row>
    <row r="684" spans="1:9" ht="30" hidden="1" customHeight="1" x14ac:dyDescent="0.3">
      <c r="A684" s="67" t="e">
        <f>IF(ISBLANK('List of Employees'!$B684),"",A683+1)</f>
        <v>#REF!</v>
      </c>
      <c r="B684" s="68" t="str">
        <f>CONCATENATE('List of Employees'!$C684," ",'List of Employees'!$D684, " ",LEFT('List of Employees'!$E684,1),IF(ISBLANK('List of Employees'!$E684)," ","."))</f>
        <v>SARDINOLA  GINABLETH J.</v>
      </c>
      <c r="C684" s="68" t="s">
        <v>975</v>
      </c>
      <c r="D684" s="68" t="s">
        <v>976</v>
      </c>
      <c r="E684" s="68" t="s">
        <v>139</v>
      </c>
      <c r="F684" s="68" t="s">
        <v>125</v>
      </c>
      <c r="G684" s="68" t="s">
        <v>2397</v>
      </c>
      <c r="H684" s="68" t="s">
        <v>126</v>
      </c>
      <c r="I684" s="69" t="b">
        <f>COUNTIF('List of Employees'!$B$4:$B$767,'List of Employees'!$B684)&gt;1</f>
        <v>0</v>
      </c>
    </row>
    <row r="685" spans="1:9" ht="30" hidden="1" customHeight="1" x14ac:dyDescent="0.3">
      <c r="A685" s="67" t="e">
        <f>IF(ISBLANK('List of Employees'!$B685),"",A684+1)</f>
        <v>#REF!</v>
      </c>
      <c r="B685" s="68" t="str">
        <f>CONCATENATE('List of Employees'!$C685," ",'List of Employees'!$D685, " ",LEFT('List of Employees'!$E685,1),IF(ISBLANK('List of Employees'!$E685)," ","."))</f>
        <v>SARDIÑOLA REBECCA C.</v>
      </c>
      <c r="C685" s="68" t="s">
        <v>1652</v>
      </c>
      <c r="D685" s="68" t="s">
        <v>1653</v>
      </c>
      <c r="E685" s="68" t="s">
        <v>1654</v>
      </c>
      <c r="F685" s="68" t="s">
        <v>1286</v>
      </c>
      <c r="G685" s="68" t="s">
        <v>1286</v>
      </c>
      <c r="H685" s="68" t="s">
        <v>360</v>
      </c>
      <c r="I685" s="69" t="b">
        <f>COUNTIF('List of Employees'!$B$4:$B$767,'List of Employees'!$B685)&gt;1</f>
        <v>0</v>
      </c>
    </row>
    <row r="686" spans="1:9" ht="30" hidden="1" customHeight="1" x14ac:dyDescent="0.3">
      <c r="A686" s="67" t="e">
        <f>IF(ISBLANK('List of Employees'!$B686),"",A685+1)</f>
        <v>#REF!</v>
      </c>
      <c r="B686" s="68" t="str">
        <f>CONCATENATE('List of Employees'!$C686," ",'List of Employees'!$D686, " ",LEFT('List of Employees'!$E686,1),IF(ISBLANK('List of Employees'!$E686)," ","."))</f>
        <v>SARMIENTO MARIA TERESA E.</v>
      </c>
      <c r="C686" s="68" t="s">
        <v>1655</v>
      </c>
      <c r="D686" s="68" t="s">
        <v>2419</v>
      </c>
      <c r="E686" s="68" t="s">
        <v>1656</v>
      </c>
      <c r="F686" s="68" t="s">
        <v>1714</v>
      </c>
      <c r="G686" s="68" t="s">
        <v>1286</v>
      </c>
      <c r="H686" s="68" t="s">
        <v>97</v>
      </c>
      <c r="I686" s="69" t="b">
        <f>COUNTIF('List of Employees'!$B$4:$B$767,'List of Employees'!$B686)&gt;1</f>
        <v>0</v>
      </c>
    </row>
    <row r="687" spans="1:9" ht="30" hidden="1" customHeight="1" x14ac:dyDescent="0.3">
      <c r="A687" s="67" t="e">
        <f>IF(ISBLANK('List of Employees'!$B687),"",A686+1)</f>
        <v>#REF!</v>
      </c>
      <c r="B687" s="68" t="str">
        <f>CONCATENATE('List of Employees'!$C687," ",'List of Employees'!$D687, " ",LEFT('List of Employees'!$E687,1),IF(ISBLANK('List of Employees'!$E687)," ","."))</f>
        <v>SARMIENTO MELQUIADES JR. F.</v>
      </c>
      <c r="C687" s="68" t="s">
        <v>1655</v>
      </c>
      <c r="D687" s="68" t="s">
        <v>2403</v>
      </c>
      <c r="E687" s="68" t="s">
        <v>429</v>
      </c>
      <c r="F687" s="68" t="s">
        <v>1286</v>
      </c>
      <c r="G687" s="68" t="s">
        <v>1286</v>
      </c>
      <c r="H687" s="68" t="s">
        <v>2404</v>
      </c>
      <c r="I687" s="69" t="b">
        <f>COUNTIF('List of Employees'!$B$4:$B$767,'List of Employees'!$B687)&gt;1</f>
        <v>0</v>
      </c>
    </row>
    <row r="688" spans="1:9" ht="30" hidden="1" customHeight="1" x14ac:dyDescent="0.3">
      <c r="A688" s="67" t="e">
        <f>IF(ISBLANK('List of Employees'!$B688),"",A687+1)</f>
        <v>#REF!</v>
      </c>
      <c r="B688" s="68" t="str">
        <f>CONCATENATE('List of Employees'!$C688," ",'List of Employees'!$D688, " ",LEFT('List of Employees'!$E688,1),IF(ISBLANK('List of Employees'!$E688)," ","."))</f>
        <v>SEDUCON ESTELITO D.</v>
      </c>
      <c r="C688" s="68" t="s">
        <v>488</v>
      </c>
      <c r="D688" s="68" t="s">
        <v>2139</v>
      </c>
      <c r="E688" s="68" t="s">
        <v>119</v>
      </c>
      <c r="F688" s="68" t="s">
        <v>2140</v>
      </c>
      <c r="G688" s="68" t="s">
        <v>2397</v>
      </c>
      <c r="H688" s="68" t="s">
        <v>2031</v>
      </c>
      <c r="I688" s="69" t="b">
        <f>COUNTIF('List of Employees'!$B$4:$B$767,'List of Employees'!$B688)&gt;1</f>
        <v>0</v>
      </c>
    </row>
    <row r="689" spans="1:9" ht="30" hidden="1" customHeight="1" x14ac:dyDescent="0.3">
      <c r="A689" s="67" t="e">
        <f>IF(ISBLANK('List of Employees'!$B689),"",A688+1)</f>
        <v>#REF!</v>
      </c>
      <c r="B689" s="68" t="str">
        <f>CONCATENATE('List of Employees'!$C689," ",'List of Employees'!$D689, " ",LEFT('List of Employees'!$E689,1),IF(ISBLANK('List of Employees'!$E689)," ","."))</f>
        <v>SEDUCON LUCIO F.</v>
      </c>
      <c r="C689" s="68" t="s">
        <v>488</v>
      </c>
      <c r="D689" s="68" t="s">
        <v>489</v>
      </c>
      <c r="E689" s="68" t="s">
        <v>781</v>
      </c>
      <c r="F689" s="68" t="s">
        <v>120</v>
      </c>
      <c r="G689" s="68" t="s">
        <v>2397</v>
      </c>
      <c r="H689" s="68" t="s">
        <v>480</v>
      </c>
      <c r="I689" s="69" t="b">
        <f>COUNTIF('List of Employees'!$B$4:$B$767,'List of Employees'!$B689)&gt;1</f>
        <v>0</v>
      </c>
    </row>
    <row r="690" spans="1:9" ht="30" hidden="1" customHeight="1" x14ac:dyDescent="0.3">
      <c r="A690" s="67" t="e">
        <f>IF(ISBLANK('List of Employees'!$B690),"",A689+1)</f>
        <v>#REF!</v>
      </c>
      <c r="B690" s="68" t="str">
        <f>CONCATENATE('List of Employees'!$C690," ",'List of Employees'!$D690, " ",LEFT('List of Employees'!$E690,1),IF(ISBLANK('List of Employees'!$E690)," ","."))</f>
        <v>SEMBRANA JENNIE S.</v>
      </c>
      <c r="C690" s="68" t="s">
        <v>1657</v>
      </c>
      <c r="D690" s="68" t="s">
        <v>1658</v>
      </c>
      <c r="E690" s="68" t="s">
        <v>1659</v>
      </c>
      <c r="F690" s="68" t="s">
        <v>1693</v>
      </c>
      <c r="G690" s="68" t="s">
        <v>1693</v>
      </c>
      <c r="H690" s="68" t="s">
        <v>135</v>
      </c>
      <c r="I690" s="69" t="b">
        <f>COUNTIF('List of Employees'!$B$4:$B$767,'List of Employees'!$B690)&gt;1</f>
        <v>0</v>
      </c>
    </row>
    <row r="691" spans="1:9" ht="30" hidden="1" customHeight="1" x14ac:dyDescent="0.3">
      <c r="A691" s="67" t="e">
        <f>IF(ISBLANK('List of Employees'!$B691),"",A690+1)</f>
        <v>#REF!</v>
      </c>
      <c r="B691" s="68" t="str">
        <f>CONCATENATE('List of Employees'!$C691," ",'List of Employees'!$D691, " ",LEFT('List of Employees'!$E691,1),IF(ISBLANK('List of Employees'!$E691)," ","."))</f>
        <v>SEÑA MARILYN B.</v>
      </c>
      <c r="C691" s="68" t="s">
        <v>749</v>
      </c>
      <c r="D691" s="68" t="s">
        <v>750</v>
      </c>
      <c r="E691" s="68" t="s">
        <v>145</v>
      </c>
      <c r="F691" s="68" t="s">
        <v>197</v>
      </c>
      <c r="G691" s="68" t="s">
        <v>2397</v>
      </c>
      <c r="H691" s="68" t="s">
        <v>259</v>
      </c>
      <c r="I691" s="69" t="b">
        <f>COUNTIF('List of Employees'!$B$4:$B$767,'List of Employees'!$B691)&gt;1</f>
        <v>0</v>
      </c>
    </row>
    <row r="692" spans="1:9" ht="30" hidden="1" customHeight="1" x14ac:dyDescent="0.3">
      <c r="A692" s="67" t="e">
        <f>IF(ISBLANK('List of Employees'!$B692),"",A691+1)</f>
        <v>#REF!</v>
      </c>
      <c r="B692" s="68" t="str">
        <f>CONCATENATE('List of Employees'!$C692," ",'List of Employees'!$D692, " ",LEFT('List of Employees'!$E692,1),IF(ISBLANK('List of Employees'!$E692)," ","."))</f>
        <v>SEPINO BRIGIDA M.</v>
      </c>
      <c r="C692" s="68" t="s">
        <v>1068</v>
      </c>
      <c r="D692" s="68" t="s">
        <v>746</v>
      </c>
      <c r="E692" s="68" t="s">
        <v>686</v>
      </c>
      <c r="F692" s="68" t="s">
        <v>211</v>
      </c>
      <c r="G692" s="68" t="s">
        <v>2397</v>
      </c>
      <c r="H692" s="68" t="s">
        <v>212</v>
      </c>
      <c r="I692" s="69" t="b">
        <f>COUNTIF('List of Employees'!$B$4:$B$767,'List of Employees'!$B692)&gt;1</f>
        <v>0</v>
      </c>
    </row>
    <row r="693" spans="1:9" ht="30" hidden="1" customHeight="1" x14ac:dyDescent="0.3">
      <c r="A693" s="67" t="e">
        <f>IF(ISBLANK('List of Employees'!$B693),"",A692+1)</f>
        <v>#REF!</v>
      </c>
      <c r="B693" s="68" t="str">
        <f>CONCATENATE('List of Employees'!$C693," ",'List of Employees'!$D693, " ",LEFT('List of Employees'!$E693,1),IF(ISBLANK('List of Employees'!$E693)," ","."))</f>
        <v>SEPINO MARIE CHIARRE M.</v>
      </c>
      <c r="C693" s="68" t="s">
        <v>1068</v>
      </c>
      <c r="D693" s="68" t="s">
        <v>2354</v>
      </c>
      <c r="E693" s="68" t="s">
        <v>959</v>
      </c>
      <c r="F693" s="68" t="s">
        <v>2355</v>
      </c>
      <c r="G693" s="68" t="s">
        <v>2397</v>
      </c>
      <c r="H693" s="68" t="s">
        <v>212</v>
      </c>
      <c r="I693" s="69" t="b">
        <f>COUNTIF('List of Employees'!$B$4:$B$767,'List of Employees'!$B693)&gt;1</f>
        <v>0</v>
      </c>
    </row>
    <row r="694" spans="1:9" ht="30" hidden="1" customHeight="1" x14ac:dyDescent="0.3">
      <c r="A694" s="67" t="e">
        <f>IF(ISBLANK('List of Employees'!$B694),"",A693+1)</f>
        <v>#REF!</v>
      </c>
      <c r="B694" s="68" t="str">
        <f>CONCATENATE('List of Employees'!$C694," ",'List of Employees'!$D694, " ",LEFT('List of Employees'!$E694,1),IF(ISBLANK('List of Employees'!$E694)," ","."))</f>
        <v>SESMA LAZARO C.</v>
      </c>
      <c r="C694" s="68" t="s">
        <v>1336</v>
      </c>
      <c r="D694" s="68" t="s">
        <v>1660</v>
      </c>
      <c r="E694" s="68" t="s">
        <v>134</v>
      </c>
      <c r="F694" s="68" t="s">
        <v>1286</v>
      </c>
      <c r="G694" s="68" t="s">
        <v>1286</v>
      </c>
      <c r="H694" s="68" t="s">
        <v>198</v>
      </c>
      <c r="I694" s="69" t="b">
        <f>COUNTIF('List of Employees'!$B$4:$B$767,'List of Employees'!$B694)&gt;1</f>
        <v>0</v>
      </c>
    </row>
    <row r="695" spans="1:9" ht="30" hidden="1" customHeight="1" x14ac:dyDescent="0.3">
      <c r="A695" s="67" t="e">
        <f>IF(ISBLANK('List of Employees'!$B695),"",A694+1)</f>
        <v>#REF!</v>
      </c>
      <c r="B695" s="68" t="str">
        <f>CONCATENATE('List of Employees'!$C695," ",'List of Employees'!$D695, " ",LEFT('List of Employees'!$E695,1),IF(ISBLANK('List of Employees'!$E695)," ","."))</f>
        <v xml:space="preserve">SIERRA SALVADOR  </v>
      </c>
      <c r="C695" s="68" t="s">
        <v>1661</v>
      </c>
      <c r="D695" s="68" t="s">
        <v>1662</v>
      </c>
      <c r="E695" s="68"/>
      <c r="F695" s="68" t="s">
        <v>1286</v>
      </c>
      <c r="G695" s="68" t="s">
        <v>1286</v>
      </c>
      <c r="H695" s="68" t="s">
        <v>198</v>
      </c>
      <c r="I695" s="69" t="b">
        <f>COUNTIF('List of Employees'!$B$4:$B$767,'List of Employees'!$B695)&gt;1</f>
        <v>0</v>
      </c>
    </row>
    <row r="696" spans="1:9" ht="30" hidden="1" customHeight="1" x14ac:dyDescent="0.3">
      <c r="A696" s="67" t="e">
        <f>IF(ISBLANK('List of Employees'!$B696),"",A695+1)</f>
        <v>#REF!</v>
      </c>
      <c r="B696" s="68" t="str">
        <f>CONCATENATE('List of Employees'!$C696," ",'List of Employees'!$D696, " ",LEFT('List of Employees'!$E696,1),IF(ISBLANK('List of Employees'!$E696)," ","."))</f>
        <v>SILAN MARIE BERNADETTE D.</v>
      </c>
      <c r="C696" s="68" t="s">
        <v>2510</v>
      </c>
      <c r="D696" s="68" t="s">
        <v>1473</v>
      </c>
      <c r="E696" s="68" t="s">
        <v>290</v>
      </c>
      <c r="F696" s="68" t="s">
        <v>1286</v>
      </c>
      <c r="G696" s="68" t="s">
        <v>1286</v>
      </c>
      <c r="H696" s="68" t="s">
        <v>97</v>
      </c>
      <c r="I696" s="69" t="b">
        <f>COUNTIF('List of Employees'!$B$4:$B$767,'List of Employees'!$B696)&gt;1</f>
        <v>0</v>
      </c>
    </row>
    <row r="697" spans="1:9" ht="30" hidden="1" customHeight="1" x14ac:dyDescent="0.3">
      <c r="A697" s="67" t="e">
        <f>IF(ISBLANK('List of Employees'!$B697),"",A696+1)</f>
        <v>#REF!</v>
      </c>
      <c r="B697" s="68" t="str">
        <f>CONCATENATE('List of Employees'!$C697," ",'List of Employees'!$D697, " ",LEFT('List of Employees'!$E697,1),IF(ISBLANK('List of Employees'!$E697)," ","."))</f>
        <v>SIM JO RITZELLE C.</v>
      </c>
      <c r="C697" s="68" t="s">
        <v>1047</v>
      </c>
      <c r="D697" s="68" t="s">
        <v>1048</v>
      </c>
      <c r="E697" s="68" t="s">
        <v>583</v>
      </c>
      <c r="F697" s="68" t="s">
        <v>1699</v>
      </c>
      <c r="G697" s="68" t="s">
        <v>1286</v>
      </c>
      <c r="H697" s="68" t="s">
        <v>135</v>
      </c>
      <c r="I697" s="69" t="b">
        <f>COUNTIF('List of Employees'!$B$4:$B$767,'List of Employees'!$B697)&gt;1</f>
        <v>0</v>
      </c>
    </row>
    <row r="698" spans="1:9" ht="30" hidden="1" customHeight="1" x14ac:dyDescent="0.3">
      <c r="A698" s="67" t="e">
        <f>IF(ISBLANK('List of Employees'!$B698),"",A697+1)</f>
        <v>#REF!</v>
      </c>
      <c r="B698" s="68" t="str">
        <f>CONCATENATE('List of Employees'!$C698," ",'List of Employees'!$D698, " ",LEFT('List of Employees'!$E698,1),IF(ISBLANK('List of Employees'!$E698)," ","."))</f>
        <v xml:space="preserve">SOLANOY KARENE  </v>
      </c>
      <c r="C698" s="68" t="s">
        <v>699</v>
      </c>
      <c r="D698" s="68" t="s">
        <v>700</v>
      </c>
      <c r="E698" s="68"/>
      <c r="F698" s="68" t="s">
        <v>1984</v>
      </c>
      <c r="G698" s="68" t="s">
        <v>2397</v>
      </c>
      <c r="H698" s="68" t="s">
        <v>97</v>
      </c>
      <c r="I698" s="69" t="b">
        <f>COUNTIF('List of Employees'!$B$4:$B$767,'List of Employees'!$B698)&gt;1</f>
        <v>0</v>
      </c>
    </row>
    <row r="699" spans="1:9" ht="30" hidden="1" customHeight="1" x14ac:dyDescent="0.3">
      <c r="A699" s="67" t="e">
        <f>IF(ISBLANK('List of Employees'!$B699),"",A698+1)</f>
        <v>#REF!</v>
      </c>
      <c r="B699" s="68" t="str">
        <f>CONCATENATE('List of Employees'!$C699," ",'List of Employees'!$D699, " ",LEFT('List of Employees'!$E699,1),IF(ISBLANK('List of Employees'!$E699)," ","."))</f>
        <v>SOLIS ANGELA MARI M.</v>
      </c>
      <c r="C699" s="68" t="s">
        <v>2145</v>
      </c>
      <c r="D699" s="68" t="s">
        <v>2146</v>
      </c>
      <c r="E699" s="68" t="s">
        <v>84</v>
      </c>
      <c r="F699" s="68" t="s">
        <v>889</v>
      </c>
      <c r="G699" s="68" t="s">
        <v>2397</v>
      </c>
      <c r="H699" s="68" t="s">
        <v>2031</v>
      </c>
      <c r="I699" s="69" t="b">
        <f>COUNTIF('List of Employees'!$B$4:$B$767,'List of Employees'!$B699)&gt;1</f>
        <v>0</v>
      </c>
    </row>
    <row r="700" spans="1:9" ht="30" hidden="1" customHeight="1" x14ac:dyDescent="0.3">
      <c r="A700" s="67" t="e">
        <f>IF(ISBLANK('List of Employees'!$B700),"",A699+1)</f>
        <v>#REF!</v>
      </c>
      <c r="B700" s="68" t="str">
        <f>CONCATENATE('List of Employees'!$C700," ",'List of Employees'!$D700, " ",LEFT('List of Employees'!$E700,1),IF(ISBLANK('List of Employees'!$E700)," ","."))</f>
        <v>SORIANO FRANCISCO O.</v>
      </c>
      <c r="C700" s="68" t="s">
        <v>1663</v>
      </c>
      <c r="D700" s="68" t="s">
        <v>1574</v>
      </c>
      <c r="E700" s="68" t="s">
        <v>530</v>
      </c>
      <c r="F700" s="68" t="s">
        <v>1286</v>
      </c>
      <c r="G700" s="68" t="s">
        <v>1286</v>
      </c>
      <c r="H700" s="68" t="s">
        <v>1694</v>
      </c>
      <c r="I700" s="69" t="b">
        <f>COUNTIF('List of Employees'!$B$4:$B$767,'List of Employees'!$B700)&gt;1</f>
        <v>0</v>
      </c>
    </row>
    <row r="701" spans="1:9" ht="30" hidden="1" customHeight="1" x14ac:dyDescent="0.3">
      <c r="A701" s="67" t="e">
        <f>IF(ISBLANK('List of Employees'!$B701),"",A700+1)</f>
        <v>#REF!</v>
      </c>
      <c r="B701" s="68" t="str">
        <f>CONCATENATE('List of Employees'!$C701," ",'List of Employees'!$D701, " ",LEFT('List of Employees'!$E701,1),IF(ISBLANK('List of Employees'!$E701)," ","."))</f>
        <v>SUMAGUI DESZERIE ANN A.</v>
      </c>
      <c r="C701" s="68" t="s">
        <v>313</v>
      </c>
      <c r="D701" s="68" t="s">
        <v>1664</v>
      </c>
      <c r="E701" s="68" t="s">
        <v>1369</v>
      </c>
      <c r="F701" s="68" t="s">
        <v>1710</v>
      </c>
      <c r="G701" s="68" t="s">
        <v>2397</v>
      </c>
      <c r="H701" s="68" t="s">
        <v>97</v>
      </c>
      <c r="I701" s="69" t="b">
        <f>COUNTIF('List of Employees'!$B$4:$B$767,'List of Employees'!$B701)&gt;1</f>
        <v>0</v>
      </c>
    </row>
    <row r="702" spans="1:9" ht="30" hidden="1" customHeight="1" x14ac:dyDescent="0.3">
      <c r="A702" s="67" t="e">
        <f>IF(ISBLANK('List of Employees'!$B702),"",A701+1)</f>
        <v>#REF!</v>
      </c>
      <c r="B702" s="68" t="str">
        <f>CONCATENATE('List of Employees'!$C702," ",'List of Employees'!$D702, " ",LEFT('List of Employees'!$E702,1),IF(ISBLANK('List of Employees'!$E702)," ","."))</f>
        <v>MAGUINAO GILBERT C.</v>
      </c>
      <c r="C702" s="68" t="s">
        <v>869</v>
      </c>
      <c r="D702" s="68" t="s">
        <v>870</v>
      </c>
      <c r="E702" s="68" t="s">
        <v>649</v>
      </c>
      <c r="F702" s="68" t="s">
        <v>197</v>
      </c>
      <c r="G702" s="68" t="s">
        <v>2397</v>
      </c>
      <c r="H702" s="68" t="s">
        <v>208</v>
      </c>
      <c r="I702" s="69" t="b">
        <f>COUNTIF('List of Employees'!$B$4:$B$767,'List of Employees'!$B702)&gt;1</f>
        <v>0</v>
      </c>
    </row>
    <row r="703" spans="1:9" ht="30" hidden="1" customHeight="1" x14ac:dyDescent="0.3">
      <c r="A703" s="67" t="e">
        <f>IF(ISBLANK('List of Employees'!$B703),"",A702+1)</f>
        <v>#REF!</v>
      </c>
      <c r="B703" s="68" t="str">
        <f>CONCATENATE('List of Employees'!$C703," ",'List of Employees'!$D703, " ",LEFT('List of Employees'!$E703,1),IF(ISBLANK('List of Employees'!$E703)," ","."))</f>
        <v>SUMAGUI FELICITAS M.</v>
      </c>
      <c r="C703" s="68" t="s">
        <v>313</v>
      </c>
      <c r="D703" s="68" t="s">
        <v>1665</v>
      </c>
      <c r="E703" s="68" t="s">
        <v>84</v>
      </c>
      <c r="F703" s="68" t="s">
        <v>1286</v>
      </c>
      <c r="G703" s="68" t="s">
        <v>1286</v>
      </c>
      <c r="H703" s="68" t="s">
        <v>212</v>
      </c>
      <c r="I703" s="69" t="b">
        <f>COUNTIF('List of Employees'!$B$4:$B$767,'List of Employees'!$B703)&gt;1</f>
        <v>0</v>
      </c>
    </row>
    <row r="704" spans="1:9" ht="30" hidden="1" customHeight="1" x14ac:dyDescent="0.3">
      <c r="A704" s="67" t="e">
        <f>IF(ISBLANK('List of Employees'!$B704),"",A703+1)</f>
        <v>#REF!</v>
      </c>
      <c r="B704" s="68" t="str">
        <f>CONCATENATE('List of Employees'!$C704," ",'List of Employees'!$D704, " ",LEFT('List of Employees'!$E704,1),IF(ISBLANK('List of Employees'!$E704)," ","."))</f>
        <v>SUMAGUI GEDRICK M.</v>
      </c>
      <c r="C704" s="68" t="s">
        <v>313</v>
      </c>
      <c r="D704" s="68" t="s">
        <v>2454</v>
      </c>
      <c r="E704" s="68" t="s">
        <v>2455</v>
      </c>
      <c r="F704" s="68" t="s">
        <v>1693</v>
      </c>
      <c r="G704" s="68" t="s">
        <v>1693</v>
      </c>
      <c r="H704" s="68" t="s">
        <v>2456</v>
      </c>
      <c r="I704" s="69" t="b">
        <f>COUNTIF('List of Employees'!$B$4:$B$767,'List of Employees'!$B704)&gt;1</f>
        <v>0</v>
      </c>
    </row>
    <row r="705" spans="1:9" ht="30" hidden="1" customHeight="1" x14ac:dyDescent="0.3">
      <c r="A705" s="67" t="e">
        <f>IF(ISBLANK('List of Employees'!$B705),"",A704+1)</f>
        <v>#REF!</v>
      </c>
      <c r="B705" s="68" t="str">
        <f>CONCATENATE('List of Employees'!$C705," ",'List of Employees'!$D705, " ",LEFT('List of Employees'!$E705,1),IF(ISBLANK('List of Employees'!$E705)," ","."))</f>
        <v>SUMAGUI LORENA P.</v>
      </c>
      <c r="C705" s="68" t="s">
        <v>313</v>
      </c>
      <c r="D705" s="68" t="s">
        <v>190</v>
      </c>
      <c r="E705" s="68" t="s">
        <v>1666</v>
      </c>
      <c r="F705" s="68" t="s">
        <v>1286</v>
      </c>
      <c r="G705" s="68" t="s">
        <v>1286</v>
      </c>
      <c r="H705" s="68" t="s">
        <v>1715</v>
      </c>
      <c r="I705" s="69" t="b">
        <f>COUNTIF('List of Employees'!$B$4:$B$767,'List of Employees'!$B705)&gt;1</f>
        <v>0</v>
      </c>
    </row>
    <row r="706" spans="1:9" ht="30" hidden="1" customHeight="1" x14ac:dyDescent="0.3">
      <c r="A706" s="67" t="e">
        <f>IF(ISBLANK('List of Employees'!$B706),"",A705+1)</f>
        <v>#REF!</v>
      </c>
      <c r="B706" s="68" t="str">
        <f>CONCATENATE('List of Employees'!$C706," ",'List of Employees'!$D706, " ",LEFT('List of Employees'!$E706,1),IF(ISBLANK('List of Employees'!$E706)," ","."))</f>
        <v>SUMAGUI MARISSA D.</v>
      </c>
      <c r="C706" s="68" t="s">
        <v>313</v>
      </c>
      <c r="D706" s="68" t="s">
        <v>185</v>
      </c>
      <c r="E706" s="68" t="s">
        <v>100</v>
      </c>
      <c r="F706" s="68" t="s">
        <v>197</v>
      </c>
      <c r="G706" s="68" t="s">
        <v>2397</v>
      </c>
      <c r="H706" s="68" t="s">
        <v>270</v>
      </c>
      <c r="I706" s="69" t="b">
        <f>COUNTIF('List of Employees'!$B$4:$B$767,'List of Employees'!$B706)&gt;1</f>
        <v>0</v>
      </c>
    </row>
    <row r="707" spans="1:9" ht="30" hidden="1" customHeight="1" x14ac:dyDescent="0.3">
      <c r="A707" s="67" t="e">
        <f>IF(ISBLANK('List of Employees'!$B707),"",A706+1)</f>
        <v>#REF!</v>
      </c>
      <c r="B707" s="68" t="str">
        <f>CONCATENATE('List of Employees'!$C707," ",'List of Employees'!$D707, " ",LEFT('List of Employees'!$E707,1),IF(ISBLANK('List of Employees'!$E707)," ","."))</f>
        <v xml:space="preserve">SUMAONG DANILO  </v>
      </c>
      <c r="C707" s="68" t="s">
        <v>304</v>
      </c>
      <c r="D707" s="68" t="s">
        <v>305</v>
      </c>
      <c r="E707" s="68"/>
      <c r="F707" s="68" t="s">
        <v>306</v>
      </c>
      <c r="G707" s="68" t="s">
        <v>2397</v>
      </c>
      <c r="H707" s="68" t="s">
        <v>307</v>
      </c>
      <c r="I707" s="69" t="b">
        <f>COUNTIF('List of Employees'!$B$4:$B$767,'List of Employees'!$B707)&gt;1</f>
        <v>0</v>
      </c>
    </row>
    <row r="708" spans="1:9" ht="30" hidden="1" customHeight="1" x14ac:dyDescent="0.3">
      <c r="A708" s="67" t="e">
        <f>IF(ISBLANK('List of Employees'!$B708),"",A707+1)</f>
        <v>#REF!</v>
      </c>
      <c r="B708" s="68" t="str">
        <f>CONCATENATE('List of Employees'!$C708," ",'List of Employees'!$D708, " ",LEFT('List of Employees'!$E708,1),IF(ISBLANK('List of Employees'!$E708)," ","."))</f>
        <v>SUÑIGA CARLOS J.</v>
      </c>
      <c r="C708" s="68" t="s">
        <v>137</v>
      </c>
      <c r="D708" s="68" t="s">
        <v>138</v>
      </c>
      <c r="E708" s="68" t="s">
        <v>192</v>
      </c>
      <c r="F708" s="68" t="s">
        <v>140</v>
      </c>
      <c r="G708" s="68" t="s">
        <v>2397</v>
      </c>
      <c r="H708" s="68" t="s">
        <v>141</v>
      </c>
      <c r="I708" s="69" t="b">
        <f>COUNTIF('List of Employees'!$B$4:$B$767,'List of Employees'!$B708)&gt;1</f>
        <v>0</v>
      </c>
    </row>
    <row r="709" spans="1:9" ht="30" hidden="1" customHeight="1" x14ac:dyDescent="0.3">
      <c r="A709" s="67" t="e">
        <f>IF(ISBLANK('List of Employees'!$B709),"",A708+1)</f>
        <v>#REF!</v>
      </c>
      <c r="B709" s="68" t="str">
        <f>CONCATENATE('List of Employees'!$C709," ",'List of Employees'!$D709, " ",LEFT('List of Employees'!$E709,1),IF(ISBLANK('List of Employees'!$E709)," ","."))</f>
        <v>SUSA NANETE B.</v>
      </c>
      <c r="C709" s="68" t="s">
        <v>792</v>
      </c>
      <c r="D709" s="68" t="s">
        <v>793</v>
      </c>
      <c r="E709" s="68" t="s">
        <v>145</v>
      </c>
      <c r="F709" s="68" t="s">
        <v>794</v>
      </c>
      <c r="G709" s="68" t="s">
        <v>2397</v>
      </c>
      <c r="H709" s="68" t="s">
        <v>97</v>
      </c>
      <c r="I709" s="69" t="b">
        <f>COUNTIF('List of Employees'!$B$4:$B$767,'List of Employees'!$B709)&gt;1</f>
        <v>0</v>
      </c>
    </row>
    <row r="710" spans="1:9" ht="30" hidden="1" customHeight="1" x14ac:dyDescent="0.3">
      <c r="A710" s="67" t="e">
        <f>IF(ISBLANK('List of Employees'!$B710),"",A709+1)</f>
        <v>#REF!</v>
      </c>
      <c r="B710" s="68" t="str">
        <f>CONCATENATE('List of Employees'!$C710," ",'List of Employees'!$D710, " ",LEFT('List of Employees'!$E710,1),IF(ISBLANK('List of Employees'!$E710)," ","."))</f>
        <v>TAMAYO MARIA ELLAINE III B.</v>
      </c>
      <c r="C710" s="68" t="s">
        <v>1054</v>
      </c>
      <c r="D710" s="68" t="s">
        <v>1055</v>
      </c>
      <c r="E710" s="68" t="s">
        <v>874</v>
      </c>
      <c r="F710" s="68" t="s">
        <v>197</v>
      </c>
      <c r="G710" s="68" t="s">
        <v>2397</v>
      </c>
      <c r="H710" s="68" t="s">
        <v>103</v>
      </c>
      <c r="I710" s="69" t="b">
        <f>COUNTIF('List of Employees'!$B$4:$B$767,'List of Employees'!$B710)&gt;1</f>
        <v>0</v>
      </c>
    </row>
    <row r="711" spans="1:9" ht="30" hidden="1" customHeight="1" x14ac:dyDescent="0.3">
      <c r="A711" s="67" t="e">
        <f>IF(ISBLANK('List of Employees'!$B711),"",A710+1)</f>
        <v>#REF!</v>
      </c>
      <c r="B711" s="68" t="str">
        <f>CONCATENATE('List of Employees'!$C711," ",'List of Employees'!$D711, " ",LEFT('List of Employees'!$E711,1),IF(ISBLANK('List of Employees'!$E711)," ","."))</f>
        <v>TAÑEDO MARIA EVELYN C.</v>
      </c>
      <c r="C711" s="68" t="s">
        <v>609</v>
      </c>
      <c r="D711" s="68" t="s">
        <v>610</v>
      </c>
      <c r="E711" s="68" t="s">
        <v>1323</v>
      </c>
      <c r="F711" s="68" t="s">
        <v>125</v>
      </c>
      <c r="G711" s="68" t="s">
        <v>2397</v>
      </c>
      <c r="H711" s="68" t="s">
        <v>182</v>
      </c>
      <c r="I711" s="69" t="b">
        <f>COUNTIF('List of Employees'!$B$4:$B$767,'List of Employees'!$B711)&gt;1</f>
        <v>0</v>
      </c>
    </row>
    <row r="712" spans="1:9" ht="30" hidden="1" customHeight="1" x14ac:dyDescent="0.3">
      <c r="A712" s="67" t="e">
        <f>IF(ISBLANK('List of Employees'!$B712),"",A711+1)</f>
        <v>#REF!</v>
      </c>
      <c r="B712" s="68" t="str">
        <f>CONCATENATE('List of Employees'!$C712," ",'List of Employees'!$D712, " ",LEFT('List of Employees'!$E712,1),IF(ISBLANK('List of Employees'!$E712)," ","."))</f>
        <v xml:space="preserve">TAPAY EDWARD  </v>
      </c>
      <c r="C712" s="68" t="s">
        <v>1667</v>
      </c>
      <c r="D712" s="68" t="s">
        <v>1668</v>
      </c>
      <c r="E712" s="68"/>
      <c r="F712" s="68" t="s">
        <v>1286</v>
      </c>
      <c r="G712" s="68" t="s">
        <v>1286</v>
      </c>
      <c r="H712" s="68" t="s">
        <v>288</v>
      </c>
      <c r="I712" s="69" t="b">
        <f>COUNTIF('List of Employees'!$B$4:$B$767,'List of Employees'!$B712)&gt;1</f>
        <v>0</v>
      </c>
    </row>
    <row r="713" spans="1:9" ht="30" hidden="1" customHeight="1" x14ac:dyDescent="0.3">
      <c r="A713" s="67" t="e">
        <f>IF(ISBLANK('List of Employees'!$B713),"",A712+1)</f>
        <v>#REF!</v>
      </c>
      <c r="B713" s="68" t="str">
        <f>CONCATENATE('List of Employees'!$C713," ",'List of Employees'!$D713, " ",LEFT('List of Employees'!$E713,1),IF(ISBLANK('List of Employees'!$E713)," ","."))</f>
        <v>TEAÑO ALEX V.</v>
      </c>
      <c r="C713" s="68" t="s">
        <v>2612</v>
      </c>
      <c r="D713" s="68" t="s">
        <v>1374</v>
      </c>
      <c r="E713" s="68" t="s">
        <v>2372</v>
      </c>
      <c r="F713" s="68" t="s">
        <v>1693</v>
      </c>
      <c r="G713" s="68" t="s">
        <v>1693</v>
      </c>
      <c r="H713" s="68" t="s">
        <v>135</v>
      </c>
      <c r="I713" s="69" t="b">
        <f>COUNTIF('List of Employees'!$B$4:$B$767,'List of Employees'!$B713)&gt;1</f>
        <v>0</v>
      </c>
    </row>
    <row r="714" spans="1:9" ht="30" hidden="1" customHeight="1" x14ac:dyDescent="0.3">
      <c r="A714" s="67" t="e">
        <f>IF(ISBLANK('List of Employees'!$B714),"",A713+1)</f>
        <v>#REF!</v>
      </c>
      <c r="B714" s="68" t="str">
        <f>CONCATENATE('List of Employees'!$C714," ",'List of Employees'!$D714, " ",LEFT('List of Employees'!$E714,1),IF(ISBLANK('List of Employees'!$E714)," ","."))</f>
        <v>TIBAYAN LEONARD ERIC O.</v>
      </c>
      <c r="C714" s="68" t="s">
        <v>949</v>
      </c>
      <c r="D714" s="68" t="s">
        <v>997</v>
      </c>
      <c r="E714" s="68" t="s">
        <v>491</v>
      </c>
      <c r="F714" s="68" t="s">
        <v>1286</v>
      </c>
      <c r="G714" s="68" t="s">
        <v>1286</v>
      </c>
      <c r="H714" s="68"/>
      <c r="I714" s="69" t="b">
        <f>COUNTIF('List of Employees'!$B$4:$B$767,'List of Employees'!$B714)&gt;1</f>
        <v>0</v>
      </c>
    </row>
    <row r="715" spans="1:9" ht="30" hidden="1" customHeight="1" x14ac:dyDescent="0.3">
      <c r="A715" s="67" t="e">
        <f>IF(ISBLANK('List of Employees'!$B715),"",A714+1)</f>
        <v>#REF!</v>
      </c>
      <c r="B715" s="68" t="str">
        <f>CONCATENATE('List of Employees'!$C715," ",'List of Employees'!$D715, " ",LEFT('List of Employees'!$E715,1),IF(ISBLANK('List of Employees'!$E715)," ","."))</f>
        <v>TIBAYAN WILMER B.</v>
      </c>
      <c r="C715" s="68" t="s">
        <v>949</v>
      </c>
      <c r="D715" s="68" t="s">
        <v>2644</v>
      </c>
      <c r="E715" s="68" t="s">
        <v>979</v>
      </c>
      <c r="F715" s="68" t="s">
        <v>2645</v>
      </c>
      <c r="G715" s="68" t="s">
        <v>2397</v>
      </c>
      <c r="H715" s="68" t="s">
        <v>208</v>
      </c>
      <c r="I715" s="69" t="b">
        <f>COUNTIF('List of Employees'!$B$4:$B$767,'List of Employees'!$B715)&gt;1</f>
        <v>0</v>
      </c>
    </row>
    <row r="716" spans="1:9" ht="30" hidden="1" customHeight="1" x14ac:dyDescent="0.3">
      <c r="A716" s="67" t="e">
        <f>IF(ISBLANK('List of Employees'!$B716),"",A715+1)</f>
        <v>#REF!</v>
      </c>
      <c r="B716" s="68" t="str">
        <f>CONCATENATE('List of Employees'!$C716," ",'List of Employees'!$D716, " ",LEFT('List of Employees'!$E716,1),IF(ISBLANK('List of Employees'!$E716)," ","."))</f>
        <v>TIBAYAN ANA MALEN R.</v>
      </c>
      <c r="C716" s="68" t="s">
        <v>949</v>
      </c>
      <c r="D716" s="68" t="s">
        <v>2241</v>
      </c>
      <c r="E716" s="68" t="s">
        <v>329</v>
      </c>
      <c r="F716" s="68" t="s">
        <v>1700</v>
      </c>
      <c r="G716" s="68" t="s">
        <v>2397</v>
      </c>
      <c r="H716" s="68"/>
      <c r="I716" s="69" t="b">
        <f>COUNTIF('List of Employees'!$B$4:$B$767,'List of Employees'!$B716)&gt;1</f>
        <v>0</v>
      </c>
    </row>
    <row r="717" spans="1:9" ht="30" hidden="1" customHeight="1" x14ac:dyDescent="0.3">
      <c r="A717" s="67" t="e">
        <f>IF(ISBLANK('List of Employees'!$B717),"",A716+1)</f>
        <v>#REF!</v>
      </c>
      <c r="B717" s="68" t="str">
        <f>CONCATENATE('List of Employees'!$C717," ",'List of Employees'!$D717, " ",LEFT('List of Employees'!$E717,1),IF(ISBLANK('List of Employees'!$E717)," ","."))</f>
        <v>TIBAYAN EUFEMIA O.</v>
      </c>
      <c r="C717" s="68" t="s">
        <v>949</v>
      </c>
      <c r="D717" s="68" t="s">
        <v>1669</v>
      </c>
      <c r="E717" s="68" t="s">
        <v>491</v>
      </c>
      <c r="F717" s="68" t="s">
        <v>1286</v>
      </c>
      <c r="G717" s="68" t="s">
        <v>1286</v>
      </c>
      <c r="H717" s="68" t="s">
        <v>135</v>
      </c>
      <c r="I717" s="69" t="b">
        <f>COUNTIF('List of Employees'!$B$4:$B$767,'List of Employees'!$B717)&gt;1</f>
        <v>0</v>
      </c>
    </row>
    <row r="718" spans="1:9" ht="30" hidden="1" customHeight="1" x14ac:dyDescent="0.3">
      <c r="A718" s="67" t="e">
        <f>IF(ISBLANK('List of Employees'!$B718),"",A717+1)</f>
        <v>#REF!</v>
      </c>
      <c r="B718" s="68" t="str">
        <f>CONCATENATE('List of Employees'!$C718," ",'List of Employees'!$D718, " ",LEFT('List of Employees'!$E718,1),IF(ISBLANK('List of Employees'!$E718)," ","."))</f>
        <v>TIMBOL REGIDOR O.</v>
      </c>
      <c r="C718" s="68" t="s">
        <v>2594</v>
      </c>
      <c r="D718" s="68" t="s">
        <v>2595</v>
      </c>
      <c r="E718" s="68" t="s">
        <v>580</v>
      </c>
      <c r="F718" s="68" t="s">
        <v>2596</v>
      </c>
      <c r="G718" s="68" t="s">
        <v>2397</v>
      </c>
      <c r="H718" s="68" t="s">
        <v>103</v>
      </c>
      <c r="I718" s="69" t="b">
        <f>COUNTIF('List of Employees'!$B$4:$B$767,'List of Employees'!$B718)&gt;1</f>
        <v>0</v>
      </c>
    </row>
    <row r="719" spans="1:9" ht="30" hidden="1" customHeight="1" x14ac:dyDescent="0.3">
      <c r="A719" s="67" t="e">
        <f>IF(ISBLANK('List of Employees'!$B719),"",A718+1)</f>
        <v>#REF!</v>
      </c>
      <c r="B719" s="68" t="str">
        <f>CONCATENATE('List of Employees'!$C719," ",'List of Employees'!$D719, " ",LEFT('List of Employees'!$E719,1),IF(ISBLANK('List of Employees'!$E719)," ","."))</f>
        <v>TIMPLE ALLAN R.</v>
      </c>
      <c r="C719" s="68" t="s">
        <v>1670</v>
      </c>
      <c r="D719" s="68" t="s">
        <v>1429</v>
      </c>
      <c r="E719" s="68" t="s">
        <v>669</v>
      </c>
      <c r="F719" s="68" t="s">
        <v>1286</v>
      </c>
      <c r="G719" s="68" t="s">
        <v>1286</v>
      </c>
      <c r="H719" s="68" t="s">
        <v>1698</v>
      </c>
      <c r="I719" s="69" t="b">
        <f>COUNTIF('List of Employees'!$B$4:$B$767,'List of Employees'!$B719)&gt;1</f>
        <v>0</v>
      </c>
    </row>
    <row r="720" spans="1:9" ht="30" hidden="1" customHeight="1" x14ac:dyDescent="0.3">
      <c r="A720" s="67" t="e">
        <f>IF(ISBLANK('List of Employees'!$B720),"",A719+1)</f>
        <v>#REF!</v>
      </c>
      <c r="B720" s="68" t="str">
        <f>CONCATENATE('List of Employees'!$C720," ",'List of Employees'!$D720, " ",LEFT('List of Employees'!$E720,1),IF(ISBLANK('List of Employees'!$E720)," ","."))</f>
        <v>TINAZA JHOANNA MARIE D.</v>
      </c>
      <c r="C720" s="68" t="s">
        <v>1671</v>
      </c>
      <c r="D720" s="68" t="s">
        <v>1672</v>
      </c>
      <c r="E720" s="68" t="s">
        <v>100</v>
      </c>
      <c r="F720" s="68" t="s">
        <v>1286</v>
      </c>
      <c r="G720" s="68" t="s">
        <v>1286</v>
      </c>
      <c r="H720" s="68" t="s">
        <v>97</v>
      </c>
      <c r="I720" s="69" t="b">
        <f>COUNTIF('List of Employees'!$B$4:$B$767,'List of Employees'!$B720)&gt;1</f>
        <v>0</v>
      </c>
    </row>
    <row r="721" spans="1:9" ht="30" hidden="1" customHeight="1" x14ac:dyDescent="0.3">
      <c r="A721" s="67" t="e">
        <f>IF(ISBLANK('List of Employees'!$B721),"",A720+1)</f>
        <v>#REF!</v>
      </c>
      <c r="B721" s="68" t="str">
        <f>CONCATENATE('List of Employees'!$C721," ",'List of Employees'!$D721, " ",LEFT('List of Employees'!$E721,1),IF(ISBLANK('List of Employees'!$E721)," ","."))</f>
        <v>TOLENTINO CAROLINA E.</v>
      </c>
      <c r="C721" s="68" t="s">
        <v>280</v>
      </c>
      <c r="D721" s="68" t="s">
        <v>541</v>
      </c>
      <c r="E721" s="68" t="s">
        <v>953</v>
      </c>
      <c r="F721" s="68" t="s">
        <v>197</v>
      </c>
      <c r="G721" s="68" t="s">
        <v>2397</v>
      </c>
      <c r="H721" s="68" t="s">
        <v>536</v>
      </c>
      <c r="I721" s="69" t="b">
        <f>COUNTIF('List of Employees'!$B$4:$B$767,'List of Employees'!$B721)&gt;1</f>
        <v>0</v>
      </c>
    </row>
    <row r="722" spans="1:9" ht="30" hidden="1" customHeight="1" x14ac:dyDescent="0.3">
      <c r="A722" s="67" t="e">
        <f>IF(ISBLANK('List of Employees'!$B722),"",A721+1)</f>
        <v>#REF!</v>
      </c>
      <c r="B722" s="68" t="str">
        <f>CONCATENATE('List of Employees'!$C722," ",'List of Employees'!$D722, " ",LEFT('List of Employees'!$E722,1),IF(ISBLANK('List of Employees'!$E722)," ","."))</f>
        <v>TOLENTINO FE M.</v>
      </c>
      <c r="C722" s="68" t="s">
        <v>280</v>
      </c>
      <c r="D722" s="68" t="s">
        <v>281</v>
      </c>
      <c r="E722" s="68" t="s">
        <v>84</v>
      </c>
      <c r="F722" s="68" t="s">
        <v>125</v>
      </c>
      <c r="G722" s="68" t="s">
        <v>2397</v>
      </c>
      <c r="H722" s="68" t="s">
        <v>198</v>
      </c>
      <c r="I722" s="69" t="b">
        <f>COUNTIF('List of Employees'!$B$4:$B$767,'List of Employees'!$B722)&gt;1</f>
        <v>0</v>
      </c>
    </row>
    <row r="723" spans="1:9" ht="30" hidden="1" customHeight="1" x14ac:dyDescent="0.3">
      <c r="A723" s="67" t="e">
        <f>IF(ISBLANK('List of Employees'!$B723),"",A722+1)</f>
        <v>#REF!</v>
      </c>
      <c r="B723" s="68" t="str">
        <f>CONCATENATE('List of Employees'!$C723," ",'List of Employees'!$D723, " ",LEFT('List of Employees'!$E723,1),IF(ISBLANK('List of Employees'!$E723)," ","."))</f>
        <v>TOLENTINO IMELDA S.</v>
      </c>
      <c r="C723" s="68" t="s">
        <v>280</v>
      </c>
      <c r="D723" s="68" t="s">
        <v>1352</v>
      </c>
      <c r="E723" s="68" t="s">
        <v>2396</v>
      </c>
      <c r="F723" s="68" t="s">
        <v>2398</v>
      </c>
      <c r="G723" s="68" t="s">
        <v>2397</v>
      </c>
      <c r="H723" s="68" t="s">
        <v>198</v>
      </c>
      <c r="I723" s="69" t="b">
        <f>COUNTIF('List of Employees'!$B$4:$B$767,'List of Employees'!$B723)&gt;1</f>
        <v>0</v>
      </c>
    </row>
    <row r="724" spans="1:9" ht="30" hidden="1" customHeight="1" x14ac:dyDescent="0.3">
      <c r="A724" s="67" t="e">
        <f>IF(ISBLANK('List of Employees'!$B724),"",A723+1)</f>
        <v>#REF!</v>
      </c>
      <c r="B724" s="68" t="str">
        <f>CONCATENATE('List of Employees'!$C724," ",'List of Employees'!$D724, " ",LEFT('List of Employees'!$E724,1),IF(ISBLANK('List of Employees'!$E724)," ","."))</f>
        <v>TOPACIO ABEGAIL P.</v>
      </c>
      <c r="C724" s="68" t="s">
        <v>1294</v>
      </c>
      <c r="D724" s="68" t="s">
        <v>1295</v>
      </c>
      <c r="E724" s="68" t="s">
        <v>176</v>
      </c>
      <c r="F724" s="68" t="s">
        <v>1704</v>
      </c>
      <c r="G724" s="68" t="s">
        <v>1286</v>
      </c>
      <c r="H724" s="68" t="s">
        <v>97</v>
      </c>
      <c r="I724" s="69" t="b">
        <f>COUNTIF('List of Employees'!$B$4:$B$767,'List of Employees'!$B724)&gt;1</f>
        <v>0</v>
      </c>
    </row>
    <row r="725" spans="1:9" ht="30" hidden="1" customHeight="1" x14ac:dyDescent="0.3">
      <c r="A725" s="67" t="e">
        <f>IF(ISBLANK('List of Employees'!$B725),"",A724+1)</f>
        <v>#REF!</v>
      </c>
      <c r="B725" s="68" t="str">
        <f>CONCATENATE('List of Employees'!$C725," ",'List of Employees'!$D725, " ",LEFT('List of Employees'!$E725,1),IF(ISBLANK('List of Employees'!$E725)," ","."))</f>
        <v xml:space="preserve">TORRES  ALLAN  </v>
      </c>
      <c r="C725" s="68" t="s">
        <v>2134</v>
      </c>
      <c r="D725" s="68" t="s">
        <v>1429</v>
      </c>
      <c r="E725" s="68"/>
      <c r="F725" s="68" t="s">
        <v>1286</v>
      </c>
      <c r="G725" s="68" t="s">
        <v>1286</v>
      </c>
      <c r="H725" s="68" t="s">
        <v>2135</v>
      </c>
      <c r="I725" s="69" t="b">
        <f>COUNTIF('List of Employees'!$B$4:$B$767,'List of Employees'!$B725)&gt;1</f>
        <v>0</v>
      </c>
    </row>
    <row r="726" spans="1:9" ht="30" hidden="1" customHeight="1" x14ac:dyDescent="0.3">
      <c r="A726" s="67" t="e">
        <f>IF(ISBLANK('List of Employees'!$B726),"",A725+1)</f>
        <v>#REF!</v>
      </c>
      <c r="B726" s="68" t="str">
        <f>CONCATENATE('List of Employees'!$C726," ",'List of Employees'!$D726, " ",LEFT('List of Employees'!$E726,1),IF(ISBLANK('List of Employees'!$E726)," ","."))</f>
        <v>TORRES DINAH G.</v>
      </c>
      <c r="C726" s="68" t="s">
        <v>459</v>
      </c>
      <c r="D726" s="68" t="s">
        <v>800</v>
      </c>
      <c r="E726" s="68" t="s">
        <v>362</v>
      </c>
      <c r="F726" s="68" t="s">
        <v>801</v>
      </c>
      <c r="G726" s="68" t="s">
        <v>2397</v>
      </c>
      <c r="H726" s="68" t="s">
        <v>365</v>
      </c>
      <c r="I726" s="69" t="b">
        <f>COUNTIF('List of Employees'!$B$4:$B$767,'List of Employees'!$B726)&gt;1</f>
        <v>0</v>
      </c>
    </row>
    <row r="727" spans="1:9" ht="30" hidden="1" customHeight="1" x14ac:dyDescent="0.3">
      <c r="A727" s="67" t="e">
        <f>IF(ISBLANK('List of Employees'!$B727),"",A726+1)</f>
        <v>#REF!</v>
      </c>
      <c r="B727" s="68" t="str">
        <f>CONCATENATE('List of Employees'!$C727," ",'List of Employees'!$D727, " ",LEFT('List of Employees'!$E727,1),IF(ISBLANK('List of Employees'!$E727)," ","."))</f>
        <v>TORRES MOISES Q.</v>
      </c>
      <c r="C727" s="68" t="s">
        <v>459</v>
      </c>
      <c r="D727" s="68" t="s">
        <v>1673</v>
      </c>
      <c r="E727" s="68" t="s">
        <v>276</v>
      </c>
      <c r="F727" s="68" t="s">
        <v>1286</v>
      </c>
      <c r="G727" s="68" t="s">
        <v>1286</v>
      </c>
      <c r="H727" s="68" t="s">
        <v>589</v>
      </c>
      <c r="I727" s="69" t="b">
        <f>COUNTIF('List of Employees'!$B$4:$B$767,'List of Employees'!$B727)&gt;1</f>
        <v>0</v>
      </c>
    </row>
    <row r="728" spans="1:9" ht="30" hidden="1" customHeight="1" x14ac:dyDescent="0.3">
      <c r="A728" s="67" t="e">
        <f>IF(ISBLANK('List of Employees'!$B728),"",A727+1)</f>
        <v>#REF!</v>
      </c>
      <c r="B728" s="68" t="str">
        <f>CONCATENATE('List of Employees'!$C728," ",'List of Employees'!$D728, " ",LEFT('List of Employees'!$E728,1),IF(ISBLANK('List of Employees'!$E728)," ","."))</f>
        <v>TORRES ROANNE MAY D.</v>
      </c>
      <c r="C728" s="68" t="s">
        <v>459</v>
      </c>
      <c r="D728" s="68" t="s">
        <v>2338</v>
      </c>
      <c r="E728" s="68" t="s">
        <v>119</v>
      </c>
      <c r="F728" s="68" t="s">
        <v>1700</v>
      </c>
      <c r="G728" s="68" t="s">
        <v>2397</v>
      </c>
      <c r="H728" s="68"/>
      <c r="I728" s="69" t="b">
        <f>COUNTIF('List of Employees'!$B$4:$B$767,'List of Employees'!$B728)&gt;1</f>
        <v>0</v>
      </c>
    </row>
    <row r="729" spans="1:9" ht="30" hidden="1" customHeight="1" x14ac:dyDescent="0.3">
      <c r="A729" s="67" t="e">
        <f>IF(ISBLANK('List of Employees'!$B729),"",A728+1)</f>
        <v>#REF!</v>
      </c>
      <c r="B729" s="68" t="str">
        <f>CONCATENATE('List of Employees'!$C729," ",'List of Employees'!$D729, " ",LEFT('List of Employees'!$E729,1),IF(ISBLANK('List of Employees'!$E729)," ","."))</f>
        <v>TORRES SONIA M.</v>
      </c>
      <c r="C729" s="68" t="s">
        <v>459</v>
      </c>
      <c r="D729" s="68" t="s">
        <v>460</v>
      </c>
      <c r="E729" s="68" t="s">
        <v>84</v>
      </c>
      <c r="F729" s="68" t="s">
        <v>461</v>
      </c>
      <c r="G729" s="68" t="s">
        <v>2397</v>
      </c>
      <c r="H729" s="68" t="s">
        <v>462</v>
      </c>
      <c r="I729" s="69" t="b">
        <f>COUNTIF('List of Employees'!$B$4:$B$767,'List of Employees'!$B729)&gt;1</f>
        <v>0</v>
      </c>
    </row>
    <row r="730" spans="1:9" ht="30" hidden="1" customHeight="1" x14ac:dyDescent="0.3">
      <c r="A730" s="67" t="e">
        <f>IF(ISBLANK('List of Employees'!$B730),"",A729+1)</f>
        <v>#REF!</v>
      </c>
      <c r="B730" s="68" t="str">
        <f>CONCATENATE('List of Employees'!$C730," ",'List of Employees'!$D730, " ",LEFT('List of Employees'!$E730,1),IF(ISBLANK('List of Employees'!$E730)," ","."))</f>
        <v>TULIAO FLORDELIZA M.</v>
      </c>
      <c r="C730" s="68" t="s">
        <v>946</v>
      </c>
      <c r="D730" s="68" t="s">
        <v>352</v>
      </c>
      <c r="E730" s="68" t="s">
        <v>84</v>
      </c>
      <c r="F730" s="68" t="s">
        <v>120</v>
      </c>
      <c r="G730" s="68" t="s">
        <v>2397</v>
      </c>
      <c r="H730" s="68" t="s">
        <v>438</v>
      </c>
      <c r="I730" s="69" t="b">
        <f>COUNTIF('List of Employees'!$B$4:$B$767,'List of Employees'!$B730)&gt;1</f>
        <v>0</v>
      </c>
    </row>
    <row r="731" spans="1:9" ht="30" hidden="1" customHeight="1" x14ac:dyDescent="0.3">
      <c r="A731" s="67" t="e">
        <f>IF(ISBLANK('List of Employees'!$B731),"",A730+1)</f>
        <v>#REF!</v>
      </c>
      <c r="B731" s="68" t="str">
        <f>CONCATENATE('List of Employees'!$C731," ",'List of Employees'!$D731, " ",LEFT('List of Employees'!$E731,1),IF(ISBLANK('List of Employees'!$E731)," ","."))</f>
        <v>UNTALAN DIVINA R.</v>
      </c>
      <c r="C731" s="68" t="s">
        <v>655</v>
      </c>
      <c r="D731" s="68" t="s">
        <v>656</v>
      </c>
      <c r="E731" s="68" t="s">
        <v>329</v>
      </c>
      <c r="F731" s="68" t="s">
        <v>197</v>
      </c>
      <c r="G731" s="68" t="s">
        <v>2397</v>
      </c>
      <c r="H731" s="68" t="s">
        <v>103</v>
      </c>
      <c r="I731" s="69" t="b">
        <f>COUNTIF('List of Employees'!$B$4:$B$767,'List of Employees'!$B731)&gt;1</f>
        <v>0</v>
      </c>
    </row>
    <row r="732" spans="1:9" ht="30" hidden="1" customHeight="1" x14ac:dyDescent="0.3">
      <c r="A732" s="67" t="e">
        <f>IF(ISBLANK('List of Employees'!$B732),"",A731+1)</f>
        <v>#REF!</v>
      </c>
      <c r="B732" s="68" t="str">
        <f>CONCATENATE('List of Employees'!$C732," ",'List of Employees'!$D732, " ",LEFT('List of Employees'!$E732,1),IF(ISBLANK('List of Employees'!$E732)," ","."))</f>
        <v>VALDEZ JACKILYN A.</v>
      </c>
      <c r="C732" s="68" t="s">
        <v>1301</v>
      </c>
      <c r="D732" s="68" t="s">
        <v>1674</v>
      </c>
      <c r="E732" s="68" t="s">
        <v>1675</v>
      </c>
      <c r="F732" s="68" t="s">
        <v>1286</v>
      </c>
      <c r="G732" s="68" t="s">
        <v>1286</v>
      </c>
      <c r="H732" s="68" t="s">
        <v>198</v>
      </c>
      <c r="I732" s="69" t="b">
        <f>COUNTIF('List of Employees'!$B$4:$B$767,'List of Employees'!$B732)&gt;1</f>
        <v>0</v>
      </c>
    </row>
    <row r="733" spans="1:9" ht="30" hidden="1" customHeight="1" x14ac:dyDescent="0.3">
      <c r="A733" s="67" t="e">
        <f>IF(ISBLANK('List of Employees'!$B733),"",A732+1)</f>
        <v>#REF!</v>
      </c>
      <c r="B733" s="68" t="str">
        <f>CONCATENATE('List of Employees'!$C733," ",'List of Employees'!$D733, " ",LEFT('List of Employees'!$E733,1),IF(ISBLANK('List of Employees'!$E733)," ","."))</f>
        <v>VALENCIANO MARLYN C.</v>
      </c>
      <c r="C733" s="68" t="s">
        <v>2174</v>
      </c>
      <c r="D733" s="68" t="s">
        <v>698</v>
      </c>
      <c r="E733" s="68" t="s">
        <v>134</v>
      </c>
      <c r="F733" s="68" t="s">
        <v>1286</v>
      </c>
      <c r="G733" s="68" t="s">
        <v>1286</v>
      </c>
      <c r="H733" s="68" t="s">
        <v>2169</v>
      </c>
      <c r="I733" s="69" t="b">
        <f>COUNTIF('List of Employees'!$B$4:$B$767,'List of Employees'!$B733)&gt;1</f>
        <v>0</v>
      </c>
    </row>
    <row r="734" spans="1:9" ht="30" hidden="1" customHeight="1" x14ac:dyDescent="0.3">
      <c r="A734" s="67" t="e">
        <f>IF(ISBLANK('List of Employees'!$B734),"",A733+1)</f>
        <v>#REF!</v>
      </c>
      <c r="B734" s="68" t="str">
        <f>CONCATENATE('List of Employees'!$C734," ",'List of Employees'!$D734, " ",LEFT('List of Employees'!$E734,1),IF(ISBLANK('List of Employees'!$E734)," ","."))</f>
        <v>VARGAS ARNOLD A.</v>
      </c>
      <c r="C734" s="68" t="s">
        <v>780</v>
      </c>
      <c r="D734" s="68" t="s">
        <v>1393</v>
      </c>
      <c r="E734" s="68" t="s">
        <v>88</v>
      </c>
      <c r="F734" s="68" t="s">
        <v>1286</v>
      </c>
      <c r="G734" s="68" t="s">
        <v>1286</v>
      </c>
      <c r="H734" s="68" t="s">
        <v>97</v>
      </c>
      <c r="I734" s="69" t="b">
        <f>COUNTIF('List of Employees'!$B$4:$B$767,'List of Employees'!$B734)&gt;1</f>
        <v>0</v>
      </c>
    </row>
    <row r="735" spans="1:9" ht="30" hidden="1" customHeight="1" x14ac:dyDescent="0.3">
      <c r="A735" s="67" t="e">
        <f>IF(ISBLANK('List of Employees'!$B735),"",A734+1)</f>
        <v>#REF!</v>
      </c>
      <c r="B735" s="68" t="str">
        <f>CONCATENATE('List of Employees'!$C735," ",'List of Employees'!$D735, " ",LEFT('List of Employees'!$E735,1),IF(ISBLANK('List of Employees'!$E735)," ","."))</f>
        <v>VARGAS MELINDA M.</v>
      </c>
      <c r="C735" s="68" t="s">
        <v>780</v>
      </c>
      <c r="D735" s="68" t="s">
        <v>502</v>
      </c>
      <c r="E735" s="68" t="s">
        <v>1676</v>
      </c>
      <c r="F735" s="68" t="s">
        <v>1286</v>
      </c>
      <c r="G735" s="68" t="s">
        <v>1286</v>
      </c>
      <c r="H735" s="68" t="s">
        <v>212</v>
      </c>
      <c r="I735" s="69" t="b">
        <f>COUNTIF('List of Employees'!$B$4:$B$767,'List of Employees'!$B735)&gt;1</f>
        <v>0</v>
      </c>
    </row>
    <row r="736" spans="1:9" ht="30" hidden="1" customHeight="1" x14ac:dyDescent="0.3">
      <c r="A736" s="67" t="e">
        <f>IF(ISBLANK('List of Employees'!$B736),"",A735+1)</f>
        <v>#REF!</v>
      </c>
      <c r="B736" s="68" t="str">
        <f>CONCATENATE('List of Employees'!$C736," ",'List of Employees'!$D736, " ",LEFT('List of Employees'!$E736,1),IF(ISBLANK('List of Employees'!$E736)," ","."))</f>
        <v xml:space="preserve">VASQUEZ JAYSON  </v>
      </c>
      <c r="C736" s="68" t="s">
        <v>1677</v>
      </c>
      <c r="D736" s="68" t="s">
        <v>1678</v>
      </c>
      <c r="E736" s="68"/>
      <c r="F736" s="68" t="s">
        <v>1693</v>
      </c>
      <c r="G736" s="68" t="s">
        <v>1693</v>
      </c>
      <c r="H736" s="68" t="s">
        <v>1694</v>
      </c>
      <c r="I736" s="69" t="b">
        <f>COUNTIF('List of Employees'!$B$4:$B$767,'List of Employees'!$B736)&gt;1</f>
        <v>0</v>
      </c>
    </row>
    <row r="737" spans="1:9" ht="30" hidden="1" customHeight="1" x14ac:dyDescent="0.3">
      <c r="A737" s="67" t="e">
        <f>IF(ISBLANK('List of Employees'!$B737),"",A736+1)</f>
        <v>#REF!</v>
      </c>
      <c r="B737" s="68" t="str">
        <f>CONCATENATE('List of Employees'!$C737," ",'List of Employees'!$D737, " ",LEFT('List of Employees'!$E737,1),IF(ISBLANK('List of Employees'!$E737)," ","."))</f>
        <v xml:space="preserve">VELASCO NONILON  </v>
      </c>
      <c r="C737" s="68" t="s">
        <v>2171</v>
      </c>
      <c r="D737" s="68" t="s">
        <v>2172</v>
      </c>
      <c r="E737" s="68"/>
      <c r="F737" s="68" t="s">
        <v>1286</v>
      </c>
      <c r="G737" s="68" t="s">
        <v>1286</v>
      </c>
      <c r="H737" s="68" t="s">
        <v>2031</v>
      </c>
      <c r="I737" s="69" t="b">
        <f>COUNTIF('List of Employees'!$B$4:$B$767,'List of Employees'!$B737)&gt;1</f>
        <v>0</v>
      </c>
    </row>
    <row r="738" spans="1:9" ht="30" hidden="1" customHeight="1" x14ac:dyDescent="0.3">
      <c r="A738" s="67" t="e">
        <f>IF(ISBLANK('List of Employees'!$B738),"",A737+1)</f>
        <v>#REF!</v>
      </c>
      <c r="B738" s="68" t="str">
        <f>CONCATENATE('List of Employees'!$C738," ",'List of Employees'!$D738, " ",LEFT('List of Employees'!$E738,1),IF(ISBLANK('List of Employees'!$E738)," ","."))</f>
        <v>VELUZ DORMILUNA E.</v>
      </c>
      <c r="C738" s="68" t="s">
        <v>375</v>
      </c>
      <c r="D738" s="68" t="s">
        <v>376</v>
      </c>
      <c r="E738" s="68" t="s">
        <v>796</v>
      </c>
      <c r="F738" s="68" t="s">
        <v>378</v>
      </c>
      <c r="G738" s="68" t="s">
        <v>2397</v>
      </c>
      <c r="H738" s="68" t="s">
        <v>365</v>
      </c>
      <c r="I738" s="69" t="b">
        <f>COUNTIF('List of Employees'!$B$4:$B$767,'List of Employees'!$B738)&gt;1</f>
        <v>0</v>
      </c>
    </row>
    <row r="739" spans="1:9" ht="30" hidden="1" customHeight="1" x14ac:dyDescent="0.3">
      <c r="A739" s="67" t="e">
        <f>IF(ISBLANK('List of Employees'!$B739),"",A738+1)</f>
        <v>#REF!</v>
      </c>
      <c r="B739" s="68" t="str">
        <f>CONCATENATE('List of Employees'!$C739," ",'List of Employees'!$D739, " ",LEFT('List of Employees'!$E739,1),IF(ISBLANK('List of Employees'!$E739)," ","."))</f>
        <v>VERGARA ANACIETA M.</v>
      </c>
      <c r="C739" s="68" t="s">
        <v>720</v>
      </c>
      <c r="D739" s="68" t="s">
        <v>733</v>
      </c>
      <c r="E739" s="68" t="s">
        <v>84</v>
      </c>
      <c r="F739" s="68" t="s">
        <v>211</v>
      </c>
      <c r="G739" s="68" t="s">
        <v>2397</v>
      </c>
      <c r="H739" s="68" t="s">
        <v>212</v>
      </c>
      <c r="I739" s="69" t="b">
        <f>COUNTIF('List of Employees'!$B$4:$B$767,'List of Employees'!$B739)&gt;1</f>
        <v>0</v>
      </c>
    </row>
    <row r="740" spans="1:9" ht="30" hidden="1" customHeight="1" x14ac:dyDescent="0.3">
      <c r="A740" s="67" t="e">
        <f>IF(ISBLANK('List of Employees'!$B740),"",A739+1)</f>
        <v>#REF!</v>
      </c>
      <c r="B740" s="68" t="str">
        <f>CONCATENATE('List of Employees'!$C740," ",'List of Employees'!$D740, " ",LEFT('List of Employees'!$E740,1),IF(ISBLANK('List of Employees'!$E740)," ","."))</f>
        <v>VERGARA CATHERINE R.</v>
      </c>
      <c r="C740" s="68" t="s">
        <v>720</v>
      </c>
      <c r="D740" s="68" t="s">
        <v>1160</v>
      </c>
      <c r="E740" s="68" t="s">
        <v>329</v>
      </c>
      <c r="F740" s="68" t="s">
        <v>211</v>
      </c>
      <c r="G740" s="68" t="s">
        <v>2397</v>
      </c>
      <c r="H740" s="68" t="s">
        <v>212</v>
      </c>
      <c r="I740" s="69" t="b">
        <f>COUNTIF('List of Employees'!$B$4:$B$767,'List of Employees'!$B740)&gt;1</f>
        <v>0</v>
      </c>
    </row>
    <row r="741" spans="1:9" ht="30" hidden="1" customHeight="1" x14ac:dyDescent="0.3">
      <c r="A741" s="67" t="e">
        <f>IF(ISBLANK('List of Employees'!$B741),"",A740+1)</f>
        <v>#REF!</v>
      </c>
      <c r="B741" s="68" t="str">
        <f>CONCATENATE('List of Employees'!$C741," ",'List of Employees'!$D741, " ",LEFT('List of Employees'!$E741,1),IF(ISBLANK('List of Employees'!$E741)," ","."))</f>
        <v>VERGARA CIAN ASHLEEN J.</v>
      </c>
      <c r="C741" s="68" t="s">
        <v>720</v>
      </c>
      <c r="D741" s="68" t="s">
        <v>2132</v>
      </c>
      <c r="E741" s="68" t="s">
        <v>139</v>
      </c>
      <c r="F741" s="68" t="s">
        <v>1693</v>
      </c>
      <c r="G741" s="68" t="s">
        <v>1693</v>
      </c>
      <c r="H741" s="68" t="s">
        <v>2031</v>
      </c>
      <c r="I741" s="69" t="b">
        <f>COUNTIF('List of Employees'!$B$4:$B$767,'List of Employees'!$B741)&gt;1</f>
        <v>0</v>
      </c>
    </row>
    <row r="742" spans="1:9" ht="30" hidden="1" customHeight="1" x14ac:dyDescent="0.3">
      <c r="A742" s="67" t="e">
        <f>IF(ISBLANK('List of Employees'!$B742),"",A741+1)</f>
        <v>#REF!</v>
      </c>
      <c r="B742" s="68" t="str">
        <f>CONCATENATE('List of Employees'!$C742," ",'List of Employees'!$D742, " ",LEFT('List of Employees'!$E742,1),IF(ISBLANK('List of Employees'!$E742)," ","."))</f>
        <v>VERGARA ESTELITA A.</v>
      </c>
      <c r="C742" s="68" t="s">
        <v>720</v>
      </c>
      <c r="D742" s="68" t="s">
        <v>420</v>
      </c>
      <c r="E742" s="68" t="s">
        <v>88</v>
      </c>
      <c r="F742" s="68" t="s">
        <v>1286</v>
      </c>
      <c r="G742" s="68" t="s">
        <v>1286</v>
      </c>
      <c r="H742" s="68" t="s">
        <v>97</v>
      </c>
      <c r="I742" s="69" t="b">
        <f>COUNTIF('List of Employees'!$B$4:$B$767,'List of Employees'!$B742)&gt;1</f>
        <v>0</v>
      </c>
    </row>
    <row r="743" spans="1:9" ht="30" hidden="1" customHeight="1" x14ac:dyDescent="0.3">
      <c r="A743" s="67" t="e">
        <f>IF(ISBLANK('List of Employees'!$B743),"",A742+1)</f>
        <v>#REF!</v>
      </c>
      <c r="B743" s="68" t="str">
        <f>CONCATENATE('List of Employees'!$C743," ",'List of Employees'!$D743, " ",LEFT('List of Employees'!$E743,1),IF(ISBLANK('List of Employees'!$E743)," ","."))</f>
        <v>VERGARA TERESITA J.</v>
      </c>
      <c r="C743" s="68" t="s">
        <v>720</v>
      </c>
      <c r="D743" s="68" t="s">
        <v>424</v>
      </c>
      <c r="E743" s="68" t="s">
        <v>139</v>
      </c>
      <c r="F743" s="68" t="s">
        <v>120</v>
      </c>
      <c r="G743" s="68" t="s">
        <v>2397</v>
      </c>
      <c r="H743" s="68" t="s">
        <v>97</v>
      </c>
      <c r="I743" s="69" t="b">
        <f>COUNTIF('List of Employees'!$B$4:$B$767,'List of Employees'!$B743)&gt;1</f>
        <v>0</v>
      </c>
    </row>
    <row r="744" spans="1:9" ht="30" hidden="1" customHeight="1" x14ac:dyDescent="0.3">
      <c r="A744" s="67" t="e">
        <f>IF(ISBLANK('List of Employees'!$B744),"",A743+1)</f>
        <v>#REF!</v>
      </c>
      <c r="B744" s="68" t="str">
        <f>CONCATENATE('List of Employees'!$C744," ",'List of Employees'!$D744, " ",LEFT('List of Employees'!$E744,1),IF(ISBLANK('List of Employees'!$E744)," ","."))</f>
        <v>VIDA CHARMAINE R.</v>
      </c>
      <c r="C744" s="68" t="s">
        <v>1081</v>
      </c>
      <c r="D744" s="68" t="s">
        <v>1082</v>
      </c>
      <c r="E744" s="68" t="s">
        <v>1083</v>
      </c>
      <c r="F744" s="68" t="s">
        <v>125</v>
      </c>
      <c r="G744" s="68" t="s">
        <v>2397</v>
      </c>
      <c r="H744" s="68" t="s">
        <v>126</v>
      </c>
      <c r="I744" s="69" t="b">
        <f>COUNTIF('List of Employees'!$B$4:$B$767,'List of Employees'!$B744)&gt;1</f>
        <v>0</v>
      </c>
    </row>
    <row r="745" spans="1:9" ht="30" hidden="1" customHeight="1" x14ac:dyDescent="0.3">
      <c r="A745" s="67" t="e">
        <f>IF(ISBLANK('List of Employees'!$B745),"",A744+1)</f>
        <v>#REF!</v>
      </c>
      <c r="B745" s="68" t="str">
        <f>CONCATENATE('List of Employees'!$C745," ",'List of Employees'!$D745, " ",LEFT('List of Employees'!$E745,1),IF(ISBLANK('List of Employees'!$E745)," ","."))</f>
        <v>VIDA FRANZ R.</v>
      </c>
      <c r="C745" s="68" t="s">
        <v>1081</v>
      </c>
      <c r="D745" s="68" t="s">
        <v>2182</v>
      </c>
      <c r="E745" s="68" t="s">
        <v>329</v>
      </c>
      <c r="F745" s="68" t="s">
        <v>2183</v>
      </c>
      <c r="G745" s="68" t="s">
        <v>1286</v>
      </c>
      <c r="H745" s="68" t="s">
        <v>356</v>
      </c>
      <c r="I745" s="69" t="b">
        <f>COUNTIF('List of Employees'!$B$4:$B$767,'List of Employees'!$B745)&gt;1</f>
        <v>0</v>
      </c>
    </row>
    <row r="746" spans="1:9" ht="30" hidden="1" customHeight="1" x14ac:dyDescent="0.3">
      <c r="A746" s="67" t="e">
        <f>IF(ISBLANK('List of Employees'!$B746),"",A745+1)</f>
        <v>#REF!</v>
      </c>
      <c r="B746" s="68" t="str">
        <f>CONCATENATE('List of Employees'!$C746," ",'List of Employees'!$D746, " ",LEFT('List of Employees'!$E746,1),IF(ISBLANK('List of Employees'!$E746)," ","."))</f>
        <v>VIDALLO WINNIE R.</v>
      </c>
      <c r="C746" s="68" t="s">
        <v>408</v>
      </c>
      <c r="D746" s="68" t="s">
        <v>409</v>
      </c>
      <c r="E746" s="68" t="s">
        <v>329</v>
      </c>
      <c r="F746" s="68" t="s">
        <v>389</v>
      </c>
      <c r="G746" s="68" t="s">
        <v>2397</v>
      </c>
      <c r="H746" s="68" t="s">
        <v>103</v>
      </c>
      <c r="I746" s="69" t="b">
        <f>COUNTIF('List of Employees'!$B$4:$B$767,'List of Employees'!$B746)&gt;1</f>
        <v>0</v>
      </c>
    </row>
    <row r="747" spans="1:9" ht="30" hidden="1" customHeight="1" x14ac:dyDescent="0.3">
      <c r="A747" s="67" t="e">
        <f>IF(ISBLANK('List of Employees'!$B747),"",A746+1)</f>
        <v>#REF!</v>
      </c>
      <c r="B747" s="68" t="str">
        <f>CONCATENATE('List of Employees'!$C747," ",'List of Employees'!$D747, " ",LEFT('List of Employees'!$E747,1),IF(ISBLANK('List of Employees'!$E747)," ","."))</f>
        <v>VIDALLON KAREN  N.</v>
      </c>
      <c r="C747" s="68" t="s">
        <v>2247</v>
      </c>
      <c r="D747" s="68" t="s">
        <v>2248</v>
      </c>
      <c r="E747" s="68" t="s">
        <v>1581</v>
      </c>
      <c r="F747" s="68" t="s">
        <v>1700</v>
      </c>
      <c r="G747" s="68" t="s">
        <v>2397</v>
      </c>
      <c r="H747" s="68" t="s">
        <v>2249</v>
      </c>
      <c r="I747" s="69" t="b">
        <f>COUNTIF('List of Employees'!$B$4:$B$767,'List of Employees'!$B747)&gt;1</f>
        <v>0</v>
      </c>
    </row>
    <row r="748" spans="1:9" ht="30" hidden="1" customHeight="1" x14ac:dyDescent="0.3">
      <c r="A748" s="67" t="e">
        <f>IF(ISBLANK('List of Employees'!$B748),"",A747+1)</f>
        <v>#REF!</v>
      </c>
      <c r="B748" s="68" t="str">
        <f>CONCATENATE('List of Employees'!$C748," ",'List of Employees'!$D748, " ",LEFT('List of Employees'!$E748,1),IF(ISBLANK('List of Employees'!$E748)," ","."))</f>
        <v>VIDAMO ROXANNE D.</v>
      </c>
      <c r="C748" s="68" t="s">
        <v>858</v>
      </c>
      <c r="D748" s="68" t="s">
        <v>1679</v>
      </c>
      <c r="E748" s="68" t="s">
        <v>119</v>
      </c>
      <c r="F748" s="68" t="s">
        <v>1700</v>
      </c>
      <c r="G748" s="68" t="s">
        <v>1693</v>
      </c>
      <c r="H748" s="68" t="s">
        <v>1691</v>
      </c>
      <c r="I748" s="69" t="b">
        <f>COUNTIF('List of Employees'!$B$4:$B$767,'List of Employees'!$B748)&gt;1</f>
        <v>0</v>
      </c>
    </row>
    <row r="749" spans="1:9" ht="30" hidden="1" customHeight="1" x14ac:dyDescent="0.3">
      <c r="A749" s="67" t="e">
        <f>IF(ISBLANK('List of Employees'!$B749),"",A748+1)</f>
        <v>#REF!</v>
      </c>
      <c r="B749" s="68" t="str">
        <f>CONCATENATE('List of Employees'!$C749," ",'List of Employees'!$D749, " ",LEFT('List of Employees'!$E749,1),IF(ISBLANK('List of Employees'!$E749)," ","."))</f>
        <v>VILLANUEVA AVERRYLE NICOLE V.</v>
      </c>
      <c r="C749" s="68" t="s">
        <v>344</v>
      </c>
      <c r="D749" s="68" t="s">
        <v>1680</v>
      </c>
      <c r="E749" s="68" t="s">
        <v>1681</v>
      </c>
      <c r="F749" s="68" t="s">
        <v>1693</v>
      </c>
      <c r="G749" s="68" t="s">
        <v>1693</v>
      </c>
      <c r="H749" s="68" t="s">
        <v>135</v>
      </c>
      <c r="I749" s="69" t="b">
        <f>COUNTIF('List of Employees'!$B$4:$B$767,'List of Employees'!$B749)&gt;1</f>
        <v>0</v>
      </c>
    </row>
    <row r="750" spans="1:9" ht="30" hidden="1" customHeight="1" x14ac:dyDescent="0.3">
      <c r="A750" s="67" t="e">
        <f>IF(ISBLANK('List of Employees'!$B750),"",A749+1)</f>
        <v>#REF!</v>
      </c>
      <c r="B750" s="68" t="str">
        <f>CONCATENATE('List of Employees'!$C750," ",'List of Employees'!$D750, " ",LEFT('List of Employees'!$E750,1),IF(ISBLANK('List of Employees'!$E750)," ","."))</f>
        <v>VILLANUEVA CHRISTIANNE FAYE A.</v>
      </c>
      <c r="C750" s="68" t="s">
        <v>344</v>
      </c>
      <c r="D750" s="68" t="s">
        <v>2103</v>
      </c>
      <c r="E750" s="68" t="s">
        <v>88</v>
      </c>
      <c r="F750" s="68" t="s">
        <v>271</v>
      </c>
      <c r="G750" s="68" t="s">
        <v>1286</v>
      </c>
      <c r="H750" s="68" t="s">
        <v>270</v>
      </c>
      <c r="I750" s="69" t="b">
        <f>COUNTIF('List of Employees'!$B$4:$B$767,'List of Employees'!$B750)&gt;1</f>
        <v>0</v>
      </c>
    </row>
    <row r="751" spans="1:9" ht="30" hidden="1" customHeight="1" x14ac:dyDescent="0.3">
      <c r="A751" s="67" t="e">
        <f>IF(ISBLANK('List of Employees'!$B751),"",A750+1)</f>
        <v>#REF!</v>
      </c>
      <c r="B751" s="68" t="str">
        <f>CONCATENATE('List of Employees'!$C751," ",'List of Employees'!$D751, " ",LEFT('List of Employees'!$E751,1),IF(ISBLANK('List of Employees'!$E751)," ","."))</f>
        <v>VILLANUEVA DAVE RONILLO V.</v>
      </c>
      <c r="C751" s="68" t="s">
        <v>344</v>
      </c>
      <c r="D751" s="68" t="s">
        <v>1682</v>
      </c>
      <c r="E751" s="68" t="s">
        <v>720</v>
      </c>
      <c r="F751" s="68" t="s">
        <v>1286</v>
      </c>
      <c r="G751" s="68" t="s">
        <v>1286</v>
      </c>
      <c r="H751" s="68" t="s">
        <v>270</v>
      </c>
      <c r="I751" s="69" t="b">
        <f>COUNTIF('List of Employees'!$B$4:$B$767,'List of Employees'!$B751)&gt;1</f>
        <v>0</v>
      </c>
    </row>
    <row r="752" spans="1:9" ht="30" hidden="1" customHeight="1" x14ac:dyDescent="0.3">
      <c r="A752" s="67" t="e">
        <f>IF(ISBLANK('List of Employees'!$B752),"",A751+1)</f>
        <v>#REF!</v>
      </c>
      <c r="B752" s="68" t="str">
        <f>CONCATENATE('List of Employees'!$C752," ",'List of Employees'!$D752, " ",LEFT('List of Employees'!$E752,1),IF(ISBLANK('List of Employees'!$E752)," ","."))</f>
        <v>VILLANUEVA ISMAEL D.</v>
      </c>
      <c r="C752" s="68" t="s">
        <v>344</v>
      </c>
      <c r="D752" s="68" t="s">
        <v>1683</v>
      </c>
      <c r="E752" s="68" t="s">
        <v>119</v>
      </c>
      <c r="F752" s="68" t="s">
        <v>1286</v>
      </c>
      <c r="G752" s="68" t="s">
        <v>1286</v>
      </c>
      <c r="H752" s="68" t="s">
        <v>135</v>
      </c>
      <c r="I752" s="69" t="b">
        <f>COUNTIF('List of Employees'!$B$4:$B$767,'List of Employees'!$B752)&gt;1</f>
        <v>0</v>
      </c>
    </row>
    <row r="753" spans="1:9" ht="30" hidden="1" customHeight="1" x14ac:dyDescent="0.3">
      <c r="A753" s="67" t="e">
        <f>IF(ISBLANK('List of Employees'!$B753),"",A752+1)</f>
        <v>#REF!</v>
      </c>
      <c r="B753" s="68" t="str">
        <f>CONCATENATE('List of Employees'!$C753," ",'List of Employees'!$D753, " ",LEFT('List of Employees'!$E753,1),IF(ISBLANK('List of Employees'!$E753)," ","."))</f>
        <v>VILLANUEVA MARELYN A.</v>
      </c>
      <c r="C753" s="68" t="s">
        <v>344</v>
      </c>
      <c r="D753" s="68" t="s">
        <v>2071</v>
      </c>
      <c r="E753" s="68" t="s">
        <v>1347</v>
      </c>
      <c r="F753" s="68" t="s">
        <v>1286</v>
      </c>
      <c r="G753" s="68" t="s">
        <v>1286</v>
      </c>
      <c r="H753" s="68" t="s">
        <v>2072</v>
      </c>
      <c r="I753" s="69" t="b">
        <f>COUNTIF('List of Employees'!$B$4:$B$767,'List of Employees'!$B753)&gt;1</f>
        <v>0</v>
      </c>
    </row>
    <row r="754" spans="1:9" ht="30" hidden="1" customHeight="1" x14ac:dyDescent="0.3">
      <c r="A754" s="67" t="e">
        <f>IF(ISBLANK('List of Employees'!$B754),"",A753+1)</f>
        <v>#REF!</v>
      </c>
      <c r="B754" s="68" t="str">
        <f>CONCATENATE('List of Employees'!$C754," ",'List of Employees'!$D754, " ",LEFT('List of Employees'!$E754,1),IF(ISBLANK('List of Employees'!$E754)," ","."))</f>
        <v>VILLANUEVA MARILYN L.</v>
      </c>
      <c r="C754" s="68" t="s">
        <v>344</v>
      </c>
      <c r="D754" s="68" t="s">
        <v>750</v>
      </c>
      <c r="E754" s="68" t="s">
        <v>226</v>
      </c>
      <c r="F754" s="68" t="s">
        <v>1286</v>
      </c>
      <c r="G754" s="68" t="s">
        <v>1286</v>
      </c>
      <c r="H754" s="68" t="s">
        <v>1694</v>
      </c>
      <c r="I754" s="69" t="b">
        <f>COUNTIF('List of Employees'!$B$4:$B$767,'List of Employees'!$B754)&gt;1</f>
        <v>0</v>
      </c>
    </row>
    <row r="755" spans="1:9" ht="30" hidden="1" customHeight="1" x14ac:dyDescent="0.3">
      <c r="A755" s="67" t="e">
        <f>IF(ISBLANK('List of Employees'!$B755),"",A754+1)</f>
        <v>#REF!</v>
      </c>
      <c r="B755" s="68" t="str">
        <f>CONCATENATE('List of Employees'!$C755," ",'List of Employees'!$D755, " ",LEFT('List of Employees'!$E755,1),IF(ISBLANK('List of Employees'!$E755)," ","."))</f>
        <v>VILLANUEVA MARIO A.</v>
      </c>
      <c r="C755" s="68" t="s">
        <v>344</v>
      </c>
      <c r="D755" s="68" t="s">
        <v>595</v>
      </c>
      <c r="E755" s="68" t="s">
        <v>220</v>
      </c>
      <c r="F755" s="68" t="s">
        <v>125</v>
      </c>
      <c r="G755" s="68" t="s">
        <v>2397</v>
      </c>
      <c r="H755" s="68" t="s">
        <v>1102</v>
      </c>
      <c r="I755" s="69" t="b">
        <f>COUNTIF('List of Employees'!$B$4:$B$767,'List of Employees'!$B755)&gt;1</f>
        <v>0</v>
      </c>
    </row>
    <row r="756" spans="1:9" ht="30" hidden="1" customHeight="1" x14ac:dyDescent="0.3">
      <c r="A756" s="67" t="e">
        <f>IF(ISBLANK('List of Employees'!$B756),"",A755+1)</f>
        <v>#REF!</v>
      </c>
      <c r="B756" s="68" t="str">
        <f>CONCATENATE('List of Employees'!$C756," ",'List of Employees'!$D756, " ",LEFT('List of Employees'!$E756,1),IF(ISBLANK('List of Employees'!$E756)," ","."))</f>
        <v>VILLANUEVA MARTINA D.</v>
      </c>
      <c r="C756" s="68" t="s">
        <v>344</v>
      </c>
      <c r="D756" s="68" t="s">
        <v>2212</v>
      </c>
      <c r="E756" s="68" t="s">
        <v>119</v>
      </c>
      <c r="F756" s="68" t="s">
        <v>1286</v>
      </c>
      <c r="G756" s="68" t="s">
        <v>1286</v>
      </c>
      <c r="H756" s="68" t="s">
        <v>198</v>
      </c>
      <c r="I756" s="69" t="b">
        <f>COUNTIF('List of Employees'!$B$4:$B$767,'List of Employees'!$B756)&gt;1</f>
        <v>0</v>
      </c>
    </row>
    <row r="757" spans="1:9" ht="30" hidden="1" customHeight="1" x14ac:dyDescent="0.3">
      <c r="A757" s="67" t="e">
        <f>IF(ISBLANK('List of Employees'!$B757),"",A756+1)</f>
        <v>#REF!</v>
      </c>
      <c r="B757" s="68" t="str">
        <f>CONCATENATE('List of Employees'!$C757," ",'List of Employees'!$D757, " ",LEFT('List of Employees'!$E757,1),IF(ISBLANK('List of Employees'!$E757)," ","."))</f>
        <v>VILLANUEVA PABLO B.</v>
      </c>
      <c r="C757" s="68" t="s">
        <v>344</v>
      </c>
      <c r="D757" s="68" t="s">
        <v>345</v>
      </c>
      <c r="E757" s="68" t="s">
        <v>145</v>
      </c>
      <c r="F757" s="68" t="s">
        <v>197</v>
      </c>
      <c r="G757" s="68" t="s">
        <v>2397</v>
      </c>
      <c r="H757" s="68" t="s">
        <v>198</v>
      </c>
      <c r="I757" s="69" t="b">
        <f>COUNTIF('List of Employees'!$B$4:$B$767,'List of Employees'!$B757)&gt;1</f>
        <v>0</v>
      </c>
    </row>
    <row r="758" spans="1:9" ht="30" hidden="1" customHeight="1" x14ac:dyDescent="0.3">
      <c r="A758" s="67" t="e">
        <f>IF(ISBLANK('List of Employees'!$B758),"",A757+1)</f>
        <v>#REF!</v>
      </c>
      <c r="B758" s="68" t="str">
        <f>CONCATENATE('List of Employees'!$C758," ",'List of Employees'!$D758, " ",LEFT('List of Employees'!$E758,1),IF(ISBLANK('List of Employees'!$E758)," ","."))</f>
        <v>VILLANUEVA RICHARD D.</v>
      </c>
      <c r="C758" s="68" t="s">
        <v>344</v>
      </c>
      <c r="D758" s="68" t="s">
        <v>1372</v>
      </c>
      <c r="E758" s="68" t="s">
        <v>2590</v>
      </c>
      <c r="F758" s="68" t="s">
        <v>1286</v>
      </c>
      <c r="G758" s="68" t="s">
        <v>1286</v>
      </c>
      <c r="H758" s="68" t="s">
        <v>198</v>
      </c>
      <c r="I758" s="69" t="b">
        <f>COUNTIF('List of Employees'!$B$4:$B$767,'List of Employees'!$B758)&gt;1</f>
        <v>0</v>
      </c>
    </row>
    <row r="759" spans="1:9" ht="30" hidden="1" customHeight="1" x14ac:dyDescent="0.3">
      <c r="A759" s="67" t="e">
        <f>IF(ISBLANK('List of Employees'!$B759),"",A758+1)</f>
        <v>#REF!</v>
      </c>
      <c r="B759" s="68" t="str">
        <f>CONCATENATE('List of Employees'!$C759," ",'List of Employees'!$D759, " ",LEFT('List of Employees'!$E759,1),IF(ISBLANK('List of Employees'!$E759)," ","."))</f>
        <v>VILLANUEVA RICHELLE A.</v>
      </c>
      <c r="C759" s="68" t="s">
        <v>344</v>
      </c>
      <c r="D759" s="68" t="s">
        <v>1684</v>
      </c>
      <c r="E759" s="68" t="s">
        <v>660</v>
      </c>
      <c r="F759" s="68" t="s">
        <v>1286</v>
      </c>
      <c r="G759" s="68" t="s">
        <v>1286</v>
      </c>
      <c r="H759" s="68" t="s">
        <v>1694</v>
      </c>
      <c r="I759" s="69" t="b">
        <f>COUNTIF('List of Employees'!$B$4:$B$767,'List of Employees'!$B759)&gt;1</f>
        <v>0</v>
      </c>
    </row>
    <row r="760" spans="1:9" ht="30" hidden="1" customHeight="1" x14ac:dyDescent="0.3">
      <c r="A760" s="67" t="e">
        <f>IF(ISBLANK('List of Employees'!$B760),"",A759+1)</f>
        <v>#REF!</v>
      </c>
      <c r="B760" s="68" t="str">
        <f>CONCATENATE('List of Employees'!$C760," ",'List of Employees'!$D760, " ",LEFT('List of Employees'!$E760,1),IF(ISBLANK('List of Employees'!$E760)," ","."))</f>
        <v>VILLAPANDO JENITA M.</v>
      </c>
      <c r="C760" s="68" t="s">
        <v>1265</v>
      </c>
      <c r="D760" s="68" t="s">
        <v>1266</v>
      </c>
      <c r="E760" s="68" t="s">
        <v>686</v>
      </c>
      <c r="F760" s="68" t="s">
        <v>1267</v>
      </c>
      <c r="G760" s="68" t="s">
        <v>2397</v>
      </c>
      <c r="H760" s="68" t="s">
        <v>97</v>
      </c>
      <c r="I760" s="69" t="b">
        <f>COUNTIF('List of Employees'!$B$4:$B$767,'List of Employees'!$B760)&gt;1</f>
        <v>0</v>
      </c>
    </row>
    <row r="761" spans="1:9" ht="30" hidden="1" customHeight="1" x14ac:dyDescent="0.3">
      <c r="A761" s="67" t="e">
        <f>IF(ISBLANK('List of Employees'!$B761),"",A760+1)</f>
        <v>#REF!</v>
      </c>
      <c r="B761" s="68" t="str">
        <f>CONCATENATE('List of Employees'!$C761," ",'List of Employees'!$D761, " ",LEFT('List of Employees'!$E761,1),IF(ISBLANK('List of Employees'!$E761)," ","."))</f>
        <v xml:space="preserve">VILLARDO REY  </v>
      </c>
      <c r="C761" s="68" t="s">
        <v>1685</v>
      </c>
      <c r="D761" s="68" t="s">
        <v>1686</v>
      </c>
      <c r="E761" s="68"/>
      <c r="F761" s="68" t="s">
        <v>1286</v>
      </c>
      <c r="G761" s="68" t="s">
        <v>1286</v>
      </c>
      <c r="H761" s="68" t="s">
        <v>208</v>
      </c>
      <c r="I761" s="69" t="b">
        <f>COUNTIF('List of Employees'!$B$4:$B$767,'List of Employees'!$B761)&gt;1</f>
        <v>0</v>
      </c>
    </row>
    <row r="762" spans="1:9" ht="30" hidden="1" customHeight="1" x14ac:dyDescent="0.3">
      <c r="A762" s="67" t="e">
        <f>IF(ISBLANK('List of Employees'!$B762),"",A761+1)</f>
        <v>#REF!</v>
      </c>
      <c r="B762" s="68" t="str">
        <f>CONCATENATE('List of Employees'!$C762," ",'List of Employees'!$D762, " ",LEFT('List of Employees'!$E762,1),IF(ISBLANK('List of Employees'!$E762)," ","."))</f>
        <v>VILLAVIRAY MA. CANDELARIA D.</v>
      </c>
      <c r="C762" s="68" t="s">
        <v>674</v>
      </c>
      <c r="D762" s="68" t="s">
        <v>675</v>
      </c>
      <c r="E762" s="68" t="s">
        <v>119</v>
      </c>
      <c r="F762" s="68" t="s">
        <v>676</v>
      </c>
      <c r="G762" s="68" t="s">
        <v>2397</v>
      </c>
      <c r="H762" s="68" t="s">
        <v>198</v>
      </c>
      <c r="I762" s="69" t="b">
        <f>COUNTIF('List of Employees'!$B$4:$B$767,'List of Employees'!$B762)&gt;1</f>
        <v>0</v>
      </c>
    </row>
    <row r="763" spans="1:9" ht="30" hidden="1" customHeight="1" x14ac:dyDescent="0.3">
      <c r="A763" s="67" t="e">
        <f>IF(ISBLANK('List of Employees'!$B763),"",A762+1)</f>
        <v>#REF!</v>
      </c>
      <c r="B763" s="68" t="str">
        <f>CONCATENATE('List of Employees'!$C763," ",'List of Employees'!$D763, " ",LEFT('List of Employees'!$E763,1),IF(ISBLANK('List of Employees'!$E763)," ","."))</f>
        <v>VILLAVIRAY MAR CLYDE D.</v>
      </c>
      <c r="C763" s="68" t="s">
        <v>674</v>
      </c>
      <c r="D763" s="68" t="s">
        <v>681</v>
      </c>
      <c r="E763" s="68" t="s">
        <v>119</v>
      </c>
      <c r="F763" s="68" t="s">
        <v>682</v>
      </c>
      <c r="G763" s="68" t="s">
        <v>2397</v>
      </c>
      <c r="H763" s="68" t="s">
        <v>135</v>
      </c>
      <c r="I763" s="69" t="b">
        <f>COUNTIF('List of Employees'!$B$4:$B$767,'List of Employees'!$B763)&gt;1</f>
        <v>0</v>
      </c>
    </row>
    <row r="764" spans="1:9" ht="30" hidden="1" customHeight="1" x14ac:dyDescent="0.3">
      <c r="A764" s="67" t="e">
        <f>IF(ISBLANK('List of Employees'!$B764),"",A763+1)</f>
        <v>#REF!</v>
      </c>
      <c r="B764" s="68" t="str">
        <f>CONCATENATE('List of Employees'!$C764," ",'List of Employees'!$D764, " ",LEFT('List of Employees'!$E764,1),IF(ISBLANK('List of Employees'!$E764)," ","."))</f>
        <v>VISITACION DENNIS S.</v>
      </c>
      <c r="C764" s="68" t="s">
        <v>2388</v>
      </c>
      <c r="D764" s="68" t="s">
        <v>299</v>
      </c>
      <c r="E764" s="68" t="s">
        <v>2389</v>
      </c>
      <c r="F764" s="68" t="s">
        <v>197</v>
      </c>
      <c r="G764" s="68" t="s">
        <v>2397</v>
      </c>
      <c r="H764" s="68"/>
      <c r="I764" s="69" t="b">
        <f>COUNTIF('List of Employees'!$B$4:$B$767,'List of Employees'!$B764)&gt;1</f>
        <v>0</v>
      </c>
    </row>
    <row r="765" spans="1:9" ht="30" hidden="1" customHeight="1" x14ac:dyDescent="0.3">
      <c r="A765" s="67" t="e">
        <f>IF(ISBLANK('List of Employees'!$B765),"",A764+1)</f>
        <v>#REF!</v>
      </c>
      <c r="B765" s="68" t="str">
        <f>CONCATENATE('List of Employees'!$C765," ",'List of Employees'!$D765, " ",LEFT('List of Employees'!$E765,1),IF(ISBLANK('List of Employees'!$E765)," ","."))</f>
        <v>ZAFRA CHEYSSER A.</v>
      </c>
      <c r="C765" s="68" t="s">
        <v>1687</v>
      </c>
      <c r="D765" s="68" t="s">
        <v>1688</v>
      </c>
      <c r="E765" s="68" t="s">
        <v>1689</v>
      </c>
      <c r="F765" s="68" t="s">
        <v>1286</v>
      </c>
      <c r="G765" s="68" t="s">
        <v>1286</v>
      </c>
      <c r="H765" s="68" t="s">
        <v>1285</v>
      </c>
      <c r="I765" s="69" t="b">
        <f>COUNTIF('List of Employees'!$B$4:$B$767,'List of Employees'!$B765)&gt;1</f>
        <v>0</v>
      </c>
    </row>
    <row r="766" spans="1:9" ht="30" hidden="1" customHeight="1" x14ac:dyDescent="0.3">
      <c r="A766" s="67" t="e">
        <f>IF(ISBLANK('List of Employees'!$B766),"",A765+1)</f>
        <v>#REF!</v>
      </c>
      <c r="B766" s="68" t="str">
        <f>CONCATENATE('List of Employees'!$C766," ",'List of Employees'!$D766, " ",LEFT('List of Employees'!$E766,1),IF(ISBLANK('List of Employees'!$E766)," ","."))</f>
        <v>ZAFRA REYNANTE B.</v>
      </c>
      <c r="C766" s="68" t="s">
        <v>1687</v>
      </c>
      <c r="D766" s="68" t="s">
        <v>1690</v>
      </c>
      <c r="E766" s="68" t="s">
        <v>145</v>
      </c>
      <c r="F766" s="68" t="s">
        <v>1286</v>
      </c>
      <c r="G766" s="68" t="s">
        <v>1286</v>
      </c>
      <c r="H766" s="68" t="s">
        <v>1694</v>
      </c>
      <c r="I766" s="69" t="b">
        <f>COUNTIF('List of Employees'!$B$4:$B$767,'List of Employees'!$B766)&gt;1</f>
        <v>0</v>
      </c>
    </row>
    <row r="767" spans="1:9" ht="30" hidden="1" customHeight="1" x14ac:dyDescent="0.3">
      <c r="A767" s="67" t="e">
        <f>IF(ISBLANK('List of Employees'!$B767),"",A766+1)</f>
        <v>#REF!</v>
      </c>
      <c r="B767" s="68" t="str">
        <f>CONCATENATE('List of Employees'!$C767," ",'List of Employees'!$D767, " ",LEFT('List of Employees'!$E767,1),IF(ISBLANK('List of Employees'!$E767)," ","."))</f>
        <v>ZALDIVIA MIRIAM F.</v>
      </c>
      <c r="C767" s="68" t="s">
        <v>1065</v>
      </c>
      <c r="D767" s="68" t="s">
        <v>1066</v>
      </c>
      <c r="E767" s="68" t="s">
        <v>429</v>
      </c>
      <c r="F767" s="68" t="s">
        <v>125</v>
      </c>
      <c r="G767" s="68" t="s">
        <v>2397</v>
      </c>
      <c r="H767" s="68" t="s">
        <v>156</v>
      </c>
      <c r="I767" s="69" t="b">
        <f>COUNTIF('List of Employees'!$B$4:$B$767,'List of Employees'!$B767)&gt;1</f>
        <v>0</v>
      </c>
    </row>
    <row r="768" spans="1:9" ht="30" customHeight="1" x14ac:dyDescent="0.3">
      <c r="A768" s="43"/>
      <c r="B768" s="8"/>
      <c r="C768" s="8"/>
      <c r="D768" s="8"/>
      <c r="E768" s="8"/>
      <c r="F768" s="8"/>
      <c r="G768" s="8"/>
      <c r="H768" s="8"/>
      <c r="I768" s="8"/>
    </row>
    <row r="769" spans="1:9" ht="30" customHeight="1" x14ac:dyDescent="0.3">
      <c r="A769" s="43"/>
      <c r="B769" s="8"/>
      <c r="C769" s="18"/>
      <c r="D769" s="18"/>
      <c r="E769" s="18"/>
      <c r="F769" s="18"/>
      <c r="G769" s="18"/>
      <c r="H769" s="18"/>
      <c r="I769" s="8"/>
    </row>
  </sheetData>
  <sheetProtection formatColumns="0" selectLockedCells="1" selectUnlockedCells="1"/>
  <phoneticPr fontId="29" type="noConversion"/>
  <conditionalFormatting sqref="B4:B205 A5:H767 A768:I1769">
    <cfRule type="expression" dxfId="0" priority="1">
      <formula>$I4=TRUE</formula>
    </cfRule>
  </conditionalFormatting>
  <dataValidations xWindow="156" yWindow="451" count="1">
    <dataValidation allowBlank="1" showInputMessage="1" showErrorMessage="1" prompt="Employee names are in this column under this heading" sqref="F15 F3:G14 F16:G766 B3:E769" xr:uid="{00000000-0002-0000-0400-000000000000}"/>
  </dataValidations>
  <pageMargins left="0.7" right="0.7" top="0.75" bottom="0.75" header="0.3" footer="0.3"/>
  <pageSetup scale="56" fitToHeight="0" orientation="portrait"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4">
    <tabColor theme="9"/>
    <pageSetUpPr fitToPage="1"/>
  </sheetPr>
  <dimension ref="B1:C34"/>
  <sheetViews>
    <sheetView showGridLines="0" topLeftCell="A19" workbookViewId="0">
      <selection activeCell="B27" sqref="B27"/>
    </sheetView>
  </sheetViews>
  <sheetFormatPr defaultRowHeight="30" customHeight="1" x14ac:dyDescent="0.3"/>
  <cols>
    <col min="1" max="1" width="2.6640625" customWidth="1"/>
    <col min="2" max="2" width="26.6640625" customWidth="1"/>
    <col min="3" max="3" width="25.6640625" customWidth="1"/>
    <col min="4" max="4" width="2.6640625" customWidth="1"/>
  </cols>
  <sheetData>
    <row r="1" spans="2:3" ht="39.9" customHeight="1" x14ac:dyDescent="0.3">
      <c r="B1" s="17" t="s">
        <v>6</v>
      </c>
    </row>
    <row r="2" spans="2:3" ht="15" customHeight="1" x14ac:dyDescent="0.3"/>
    <row r="3" spans="2:3" ht="30" customHeight="1" x14ac:dyDescent="0.3">
      <c r="B3" s="9" t="s">
        <v>6</v>
      </c>
      <c r="C3" s="9" t="s">
        <v>8</v>
      </c>
    </row>
    <row r="4" spans="2:3" ht="30" customHeight="1" x14ac:dyDescent="0.3">
      <c r="B4" s="10">
        <f ca="1">DATE(YEAR(TODAY()),1,1)</f>
        <v>45292</v>
      </c>
      <c r="C4" s="8" t="s">
        <v>9</v>
      </c>
    </row>
    <row r="5" spans="2:3" ht="30" customHeight="1" x14ac:dyDescent="0.3">
      <c r="B5" s="10">
        <v>43628</v>
      </c>
      <c r="C5" s="8" t="s">
        <v>11</v>
      </c>
    </row>
    <row r="6" spans="2:3" ht="30" customHeight="1" x14ac:dyDescent="0.3">
      <c r="B6" s="10">
        <f ca="1">DATE(YEAR(TODAY()),12,24)</f>
        <v>45650</v>
      </c>
      <c r="C6" s="18" t="s">
        <v>78</v>
      </c>
    </row>
    <row r="7" spans="2:3" ht="30" customHeight="1" x14ac:dyDescent="0.3">
      <c r="B7" s="10">
        <f ca="1">DATE(YEAR(TODAY()),12,25)</f>
        <v>45651</v>
      </c>
      <c r="C7" s="8" t="s">
        <v>10</v>
      </c>
    </row>
    <row r="8" spans="2:3" ht="30" customHeight="1" x14ac:dyDescent="0.3">
      <c r="B8" s="10">
        <v>43770</v>
      </c>
      <c r="C8" s="18" t="s">
        <v>90</v>
      </c>
    </row>
    <row r="9" spans="2:3" ht="30" customHeight="1" x14ac:dyDescent="0.3">
      <c r="B9" s="10">
        <v>44867</v>
      </c>
      <c r="C9" s="8"/>
    </row>
    <row r="10" spans="2:3" ht="30" customHeight="1" x14ac:dyDescent="0.3">
      <c r="B10" s="10">
        <v>44802</v>
      </c>
      <c r="C10" s="18" t="s">
        <v>1101</v>
      </c>
    </row>
    <row r="11" spans="2:3" ht="30" customHeight="1" x14ac:dyDescent="0.3">
      <c r="B11" s="10">
        <v>44903</v>
      </c>
      <c r="C11" s="8"/>
    </row>
    <row r="12" spans="2:3" ht="30" customHeight="1" x14ac:dyDescent="0.3">
      <c r="B12" s="10">
        <v>44928</v>
      </c>
      <c r="C12" s="8"/>
    </row>
    <row r="13" spans="2:3" ht="30" customHeight="1" x14ac:dyDescent="0.3">
      <c r="B13" s="10">
        <v>44925</v>
      </c>
      <c r="C13" s="8"/>
    </row>
    <row r="14" spans="2:3" ht="30" customHeight="1" x14ac:dyDescent="0.3">
      <c r="B14" s="10">
        <v>44921</v>
      </c>
      <c r="C14" s="18" t="s">
        <v>2013</v>
      </c>
    </row>
    <row r="15" spans="2:3" ht="30" customHeight="1" x14ac:dyDescent="0.3">
      <c r="B15" s="10">
        <v>44925</v>
      </c>
      <c r="C15" s="8"/>
    </row>
    <row r="16" spans="2:3" ht="30" customHeight="1" x14ac:dyDescent="0.3">
      <c r="B16" s="10">
        <v>45047</v>
      </c>
      <c r="C16" s="8" t="s">
        <v>2148</v>
      </c>
    </row>
    <row r="17" spans="2:3" ht="30" customHeight="1" x14ac:dyDescent="0.3">
      <c r="B17" s="10">
        <v>45105</v>
      </c>
      <c r="C17" s="8"/>
    </row>
    <row r="18" spans="2:3" ht="30" customHeight="1" x14ac:dyDescent="0.3">
      <c r="B18" s="10">
        <v>45089</v>
      </c>
      <c r="C18" s="18" t="s">
        <v>11</v>
      </c>
    </row>
    <row r="19" spans="2:3" ht="30" customHeight="1" x14ac:dyDescent="0.3">
      <c r="B19" s="10">
        <v>45131</v>
      </c>
      <c r="C19" s="18"/>
    </row>
    <row r="20" spans="2:3" ht="30" customHeight="1" x14ac:dyDescent="0.3">
      <c r="B20" s="10">
        <v>45231</v>
      </c>
      <c r="C20" s="18" t="s">
        <v>90</v>
      </c>
    </row>
    <row r="21" spans="2:3" ht="30" customHeight="1" x14ac:dyDescent="0.3">
      <c r="B21" s="10">
        <v>45229</v>
      </c>
      <c r="C21" s="18" t="s">
        <v>2489</v>
      </c>
    </row>
    <row r="22" spans="2:3" ht="30" customHeight="1" x14ac:dyDescent="0.3">
      <c r="B22" s="10">
        <v>45260</v>
      </c>
      <c r="C22" s="18" t="s">
        <v>2488</v>
      </c>
    </row>
    <row r="23" spans="2:3" ht="30" customHeight="1" x14ac:dyDescent="0.3">
      <c r="B23" s="10">
        <v>45268</v>
      </c>
      <c r="C23" s="18" t="s">
        <v>2599</v>
      </c>
    </row>
    <row r="24" spans="2:3" ht="30" customHeight="1" x14ac:dyDescent="0.3">
      <c r="B24" s="10">
        <v>45286</v>
      </c>
      <c r="C24" s="18" t="s">
        <v>2600</v>
      </c>
    </row>
    <row r="25" spans="2:3" ht="30" customHeight="1" x14ac:dyDescent="0.3">
      <c r="B25" s="10">
        <v>45285</v>
      </c>
      <c r="C25" s="18" t="s">
        <v>2598</v>
      </c>
    </row>
    <row r="26" spans="2:3" ht="30" customHeight="1" x14ac:dyDescent="0.3">
      <c r="B26" s="10">
        <v>45331</v>
      </c>
      <c r="C26" s="18" t="s">
        <v>2658</v>
      </c>
    </row>
    <row r="27" spans="2:3" ht="30" customHeight="1" x14ac:dyDescent="0.3">
      <c r="B27" s="10"/>
      <c r="C27" s="18"/>
    </row>
    <row r="28" spans="2:3" ht="30" customHeight="1" x14ac:dyDescent="0.3">
      <c r="B28" s="10"/>
      <c r="C28" s="18"/>
    </row>
    <row r="29" spans="2:3" ht="30" customHeight="1" x14ac:dyDescent="0.3">
      <c r="B29" s="10"/>
      <c r="C29" s="18"/>
    </row>
    <row r="30" spans="2:3" ht="30" customHeight="1" x14ac:dyDescent="0.3">
      <c r="B30" s="10"/>
      <c r="C30" s="18"/>
    </row>
    <row r="31" spans="2:3" ht="30" customHeight="1" x14ac:dyDescent="0.3">
      <c r="B31" s="10"/>
      <c r="C31" s="18"/>
    </row>
    <row r="32" spans="2:3" ht="30" customHeight="1" x14ac:dyDescent="0.3">
      <c r="B32" s="10"/>
      <c r="C32" s="18"/>
    </row>
    <row r="33" spans="2:3" ht="30" customHeight="1" x14ac:dyDescent="0.3">
      <c r="B33" s="10"/>
      <c r="C33" s="18"/>
    </row>
    <row r="34" spans="2:3" ht="30" customHeight="1" x14ac:dyDescent="0.3">
      <c r="B34" s="10"/>
      <c r="C34" s="18"/>
    </row>
  </sheetData>
  <dataValidations count="4">
    <dataValidation allowBlank="1" showInputMessage="1" showErrorMessage="1" prompt="Enter Holiday date in this column under this heading" sqref="B3" xr:uid="{00000000-0002-0000-0500-000000000000}"/>
    <dataValidation allowBlank="1" showInputMessage="1" showErrorMessage="1" prompt="Enter description in this column under this heading" sqref="C3" xr:uid="{00000000-0002-0000-0500-000001000000}"/>
    <dataValidation allowBlank="1" showInputMessage="1" showErrorMessage="1" prompt="Enter company holidays in the table in this worksheet" sqref="A1" xr:uid="{00000000-0002-0000-0500-000002000000}"/>
    <dataValidation allowBlank="1" showInputMessage="1" showErrorMessage="1" prompt="Worksheet title is in this cell" sqref="B1" xr:uid="{00000000-0002-0000-0500-000003000000}"/>
  </dataValidations>
  <pageMargins left="0.7" right="0.7" top="0.75" bottom="0.75" header="0.3" footer="0.3"/>
  <pageSetup fitToHeight="0" orientation="portrait"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1"/>
  <dimension ref="A3:I825"/>
  <sheetViews>
    <sheetView showGridLines="0" zoomScaleNormal="100" workbookViewId="0">
      <selection activeCell="C7" sqref="C7"/>
    </sheetView>
  </sheetViews>
  <sheetFormatPr defaultRowHeight="14.4" x14ac:dyDescent="0.3"/>
  <cols>
    <col min="1" max="1" width="8" style="27" bestFit="1" customWidth="1"/>
    <col min="2" max="2" width="32.6640625" customWidth="1"/>
    <col min="3" max="3" width="26" style="25" customWidth="1"/>
    <col min="4" max="8" width="16.33203125" style="27" customWidth="1"/>
    <col min="9" max="9" width="22.77734375" style="27" bestFit="1" customWidth="1"/>
  </cols>
  <sheetData>
    <row r="3" spans="1:9" ht="23.25" x14ac:dyDescent="0.3">
      <c r="B3" s="37" t="s">
        <v>955</v>
      </c>
      <c r="C3" s="62">
        <v>2023</v>
      </c>
    </row>
    <row r="5" spans="1:9" ht="16.5" x14ac:dyDescent="0.3">
      <c r="A5" s="27" t="s">
        <v>940</v>
      </c>
      <c r="B5" s="27" t="s">
        <v>934</v>
      </c>
      <c r="C5" s="25" t="s">
        <v>85</v>
      </c>
      <c r="D5" s="27" t="s">
        <v>935</v>
      </c>
      <c r="E5" s="27" t="s">
        <v>936</v>
      </c>
      <c r="F5" s="27" t="s">
        <v>937</v>
      </c>
      <c r="G5" s="27" t="s">
        <v>938</v>
      </c>
      <c r="H5" s="27" t="s">
        <v>939</v>
      </c>
      <c r="I5" s="27" t="s">
        <v>956</v>
      </c>
    </row>
    <row r="6" spans="1:9" ht="16.5" x14ac:dyDescent="0.3">
      <c r="A6" s="27">
        <f t="shared" ref="A6:A69" si="0">IF(ISBLANK(B6),"",ROW(A1))</f>
        <v>1</v>
      </c>
      <c r="B6" t="str">
        <f>IF(ISBLANK('List of Employees'!B5),"",'List of Employees'!B5)</f>
        <v>ABALLA JAMAICA C.</v>
      </c>
      <c r="C6" s="25" t="str">
        <f>VLOOKUP(Table3[[#This Row],[EMPLOYEE NAME]],'List of Employees'!$B$4:$H$767,6)</f>
        <v>CASUAL</v>
      </c>
      <c r="I6" s="27">
        <f>SUM(Table3[[#This Row],['# SICK LEAVE]:['#OTHERS]])</f>
        <v>0</v>
      </c>
    </row>
    <row r="7" spans="1:9" ht="16.5" x14ac:dyDescent="0.3">
      <c r="A7" s="27">
        <f t="shared" si="0"/>
        <v>2</v>
      </c>
      <c r="B7" t="str">
        <f>IF(ISBLANK('List of Employees'!B6),"",'List of Employees'!B6)</f>
        <v>ABELA IMELDA C.</v>
      </c>
      <c r="C7" s="25" t="str">
        <f>VLOOKUP(Table3[[#This Row],[EMPLOYEE NAME]],'List of Employees'!$B$4:$H$767,6)</f>
        <v>CASUAL</v>
      </c>
      <c r="I7" s="27">
        <f>SUM(Table3[[#This Row],['# SICK LEAVE]:['#OTHERS]])</f>
        <v>0</v>
      </c>
    </row>
    <row r="8" spans="1:9" ht="16.5" x14ac:dyDescent="0.3">
      <c r="A8" s="27">
        <f t="shared" si="0"/>
        <v>3</v>
      </c>
      <c r="B8" t="str">
        <f>IF(ISBLANK('List of Employees'!B7),"",'List of Employees'!B7)</f>
        <v>ABENA WINNIE ROSE M.</v>
      </c>
      <c r="C8" s="25" t="str">
        <f>VLOOKUP(Table3[[#This Row],[EMPLOYEE NAME]],'List of Employees'!$B$4:$H$767,6)</f>
        <v>PERMANENT</v>
      </c>
      <c r="I8" s="27">
        <f>SUM(Table3[[#This Row],['# SICK LEAVE]:['#OTHERS]])</f>
        <v>0</v>
      </c>
    </row>
    <row r="9" spans="1:9" ht="16.5" x14ac:dyDescent="0.3">
      <c r="A9" s="27">
        <f t="shared" si="0"/>
        <v>4</v>
      </c>
      <c r="B9" t="str">
        <f>IF(ISBLANK('List of Employees'!B8),"",'List of Employees'!B8)</f>
        <v xml:space="preserve">ABLANEDA ARMANDO  </v>
      </c>
      <c r="C9" s="25" t="str">
        <f>VLOOKUP(Table3[[#This Row],[EMPLOYEE NAME]],'List of Employees'!$B$4:$H$767,6)</f>
        <v>CASUAL</v>
      </c>
      <c r="I9" s="27">
        <f>SUM(Table3[[#This Row],['# SICK LEAVE]:['#OTHERS]])</f>
        <v>0</v>
      </c>
    </row>
    <row r="10" spans="1:9" ht="16.5" x14ac:dyDescent="0.3">
      <c r="A10" s="27">
        <f t="shared" si="0"/>
        <v>5</v>
      </c>
      <c r="B10" t="str">
        <f>IF(ISBLANK('List of Employees'!B9),"",'List of Employees'!B9)</f>
        <v>ACEBES SHERYL JOYCE P.</v>
      </c>
      <c r="C10" s="25" t="str">
        <f>VLOOKUP(Table3[[#This Row],[EMPLOYEE NAME]],'List of Employees'!$B$4:$H$767,6)</f>
        <v>CASUAL</v>
      </c>
      <c r="I10" s="27">
        <f>SUM(Table3[[#This Row],['# SICK LEAVE]:['#OTHERS]])</f>
        <v>0</v>
      </c>
    </row>
    <row r="11" spans="1:9" ht="16.5" x14ac:dyDescent="0.3">
      <c r="A11" s="27">
        <f t="shared" si="0"/>
        <v>6</v>
      </c>
      <c r="B11" t="str">
        <f>IF(ISBLANK('List of Employees'!B10),"",'List of Employees'!B10)</f>
        <v>ACERON ANGELU V.</v>
      </c>
      <c r="C11" s="25" t="str">
        <f>VLOOKUP(Table3[[#This Row],[EMPLOYEE NAME]],'List of Employees'!$B$4:$H$767,6)</f>
        <v>PERMANENT</v>
      </c>
      <c r="I11" s="27">
        <f>SUM(Table3[[#This Row],['# SICK LEAVE]:['#OTHERS]])</f>
        <v>0</v>
      </c>
    </row>
    <row r="12" spans="1:9" ht="16.5" x14ac:dyDescent="0.3">
      <c r="A12" s="27">
        <f t="shared" si="0"/>
        <v>7</v>
      </c>
      <c r="B12" t="str">
        <f>IF(ISBLANK('List of Employees'!B11),"",'List of Employees'!B11)</f>
        <v>ACOSTA MARIETA A.</v>
      </c>
      <c r="C12" s="25" t="str">
        <f>VLOOKUP(Table3[[#This Row],[EMPLOYEE NAME]],'List of Employees'!$B$4:$H$767,6)</f>
        <v>CASUAL</v>
      </c>
      <c r="I12" s="27">
        <f>SUM(Table3[[#This Row],['# SICK LEAVE]:['#OTHERS]])</f>
        <v>0</v>
      </c>
    </row>
    <row r="13" spans="1:9" ht="16.5" x14ac:dyDescent="0.3">
      <c r="A13" s="27">
        <f t="shared" si="0"/>
        <v>8</v>
      </c>
      <c r="B13" t="str">
        <f>IF(ISBLANK('List of Employees'!B12),"",'List of Employees'!B12)</f>
        <v>ACUB MA. MARILYN L.</v>
      </c>
      <c r="C13" s="25" t="str">
        <f>VLOOKUP(Table3[[#This Row],[EMPLOYEE NAME]],'List of Employees'!$B$4:$H$767,6)</f>
        <v>CASUAL</v>
      </c>
      <c r="I13" s="27">
        <f>SUM(Table3[[#This Row],['# SICK LEAVE]:['#OTHERS]])</f>
        <v>0</v>
      </c>
    </row>
    <row r="14" spans="1:9" ht="16.5" x14ac:dyDescent="0.3">
      <c r="A14" s="27">
        <f t="shared" si="0"/>
        <v>9</v>
      </c>
      <c r="B14" t="str">
        <f>IF(ISBLANK('List of Employees'!B13),"",'List of Employees'!B13)</f>
        <v>AGUIDO RAFAEL V.</v>
      </c>
      <c r="C14" s="25" t="str">
        <f>VLOOKUP(Table3[[#This Row],[EMPLOYEE NAME]],'List of Employees'!$B$4:$H$767,6)</f>
        <v>PERMANENT</v>
      </c>
      <c r="I14" s="27">
        <f>SUM(Table3[[#This Row],['# SICK LEAVE]:['#OTHERS]])</f>
        <v>0</v>
      </c>
    </row>
    <row r="15" spans="1:9" ht="16.5" x14ac:dyDescent="0.3">
      <c r="A15" s="27">
        <f t="shared" si="0"/>
        <v>10</v>
      </c>
      <c r="B15" t="str">
        <f>IF(ISBLANK('List of Employees'!B14),"",'List of Employees'!B14)</f>
        <v>AGUILA JENNIFER A.</v>
      </c>
      <c r="C15" s="25" t="str">
        <f>VLOOKUP(Table3[[#This Row],[EMPLOYEE NAME]],'List of Employees'!$B$4:$H$767,6)</f>
        <v>CASUAL</v>
      </c>
      <c r="I15" s="27">
        <f>SUM(Table3[[#This Row],['# SICK LEAVE]:['#OTHERS]])</f>
        <v>0</v>
      </c>
    </row>
    <row r="16" spans="1:9" ht="16.5" x14ac:dyDescent="0.3">
      <c r="A16" s="27">
        <f t="shared" si="0"/>
        <v>11</v>
      </c>
      <c r="B16" t="str">
        <f>IF(ISBLANK('List of Employees'!B15),"",'List of Employees'!B15)</f>
        <v>AGUILAR WILLIAM C.</v>
      </c>
      <c r="C16" s="25" t="str">
        <f>VLOOKUP(Table3[[#This Row],[EMPLOYEE NAME]],'List of Employees'!$B$4:$H$767,6)</f>
        <v>CASUAL</v>
      </c>
      <c r="I16" s="27">
        <f>SUM(Table3[[#This Row],['# SICK LEAVE]:['#OTHERS]])</f>
        <v>0</v>
      </c>
    </row>
    <row r="17" spans="1:9" x14ac:dyDescent="0.3">
      <c r="A17" s="27">
        <f t="shared" si="0"/>
        <v>12</v>
      </c>
      <c r="B17" t="str">
        <f>IF(ISBLANK('List of Employees'!B16),"",'List of Employees'!B16)</f>
        <v>AGUSTIN MARIA LUISA F.</v>
      </c>
      <c r="C17" s="25" t="str">
        <f>VLOOKUP(Table3[[#This Row],[EMPLOYEE NAME]],'List of Employees'!$B$4:$H$767,6)</f>
        <v>PERMANENT</v>
      </c>
      <c r="I17" s="27">
        <f>SUM(Table3[[#This Row],['# SICK LEAVE]:['#OTHERS]])</f>
        <v>0</v>
      </c>
    </row>
    <row r="18" spans="1:9" x14ac:dyDescent="0.3">
      <c r="A18" s="27">
        <f t="shared" si="0"/>
        <v>13</v>
      </c>
      <c r="B18" t="str">
        <f>IF(ISBLANK('List of Employees'!B17),"",'List of Employees'!B17)</f>
        <v xml:space="preserve">ALBARRACIN ROLAND  </v>
      </c>
      <c r="C18" s="25" t="str">
        <f>VLOOKUP(Table3[[#This Row],[EMPLOYEE NAME]],'List of Employees'!$B$4:$H$767,6)</f>
        <v>CASUAL</v>
      </c>
      <c r="I18" s="27">
        <f>SUM(Table3[[#This Row],['# SICK LEAVE]:['#OTHERS]])</f>
        <v>0</v>
      </c>
    </row>
    <row r="19" spans="1:9" x14ac:dyDescent="0.3">
      <c r="A19" s="27">
        <f t="shared" si="0"/>
        <v>14</v>
      </c>
      <c r="B19" t="str">
        <f>IF(ISBLANK('List of Employees'!B18),"",'List of Employees'!B18)</f>
        <v>ALCALA DANIEL P.</v>
      </c>
      <c r="C19" s="25" t="str">
        <f>VLOOKUP(Table3[[#This Row],[EMPLOYEE NAME]],'List of Employees'!$B$4:$H$767,6)</f>
        <v>PERMANENT</v>
      </c>
      <c r="I19" s="27">
        <f>SUM(Table3[[#This Row],['# SICK LEAVE]:['#OTHERS]])</f>
        <v>0</v>
      </c>
    </row>
    <row r="20" spans="1:9" x14ac:dyDescent="0.3">
      <c r="A20" s="27">
        <f t="shared" si="0"/>
        <v>15</v>
      </c>
      <c r="B20" t="str">
        <f>IF(ISBLANK('List of Employees'!B19),"",'List of Employees'!B19)</f>
        <v>ALCANTARA RIZALINA B.</v>
      </c>
      <c r="C20" s="25" t="str">
        <f>VLOOKUP(Table3[[#This Row],[EMPLOYEE NAME]],'List of Employees'!$B$4:$H$767,6)</f>
        <v>PERMANENT</v>
      </c>
      <c r="I20" s="27">
        <f>SUM(Table3[[#This Row],['# SICK LEAVE]:['#OTHERS]])</f>
        <v>0</v>
      </c>
    </row>
    <row r="21" spans="1:9" x14ac:dyDescent="0.3">
      <c r="A21" s="27">
        <f t="shared" si="0"/>
        <v>16</v>
      </c>
      <c r="B21" t="str">
        <f>IF(ISBLANK('List of Employees'!B23),"",'List of Employees'!B23)</f>
        <v>ALEGA ESTELITA M.</v>
      </c>
      <c r="C21" s="25" t="str">
        <f>VLOOKUP(Table3[[#This Row],[EMPLOYEE NAME]],'List of Employees'!$B$4:$H$767,6)</f>
        <v>PERMANENT</v>
      </c>
      <c r="I21" s="27">
        <f>SUM(Table3[[#This Row],['# SICK LEAVE]:['#OTHERS]])</f>
        <v>0</v>
      </c>
    </row>
    <row r="22" spans="1:9" x14ac:dyDescent="0.3">
      <c r="A22" s="27">
        <f t="shared" si="0"/>
        <v>17</v>
      </c>
      <c r="B22" t="str">
        <f>IF(ISBLANK('List of Employees'!B24),"",'List of Employees'!B24)</f>
        <v>ALEGRE MARC JESTER D.</v>
      </c>
      <c r="C22" s="25" t="str">
        <f>VLOOKUP(Table3[[#This Row],[EMPLOYEE NAME]],'List of Employees'!$B$4:$H$767,6)</f>
        <v>JOBCON</v>
      </c>
      <c r="I22" s="27">
        <f>SUM(Table3[[#This Row],['# SICK LEAVE]:['#OTHERS]])</f>
        <v>0</v>
      </c>
    </row>
    <row r="23" spans="1:9" x14ac:dyDescent="0.3">
      <c r="A23" s="27">
        <f t="shared" si="0"/>
        <v>18</v>
      </c>
      <c r="B23" t="str">
        <f>IF(ISBLANK('List of Employees'!B25),"",'List of Employees'!B25)</f>
        <v>ALEGRE RENZ KARL C.</v>
      </c>
      <c r="C23" s="25" t="str">
        <f>VLOOKUP(Table3[[#This Row],[EMPLOYEE NAME]],'List of Employees'!$B$4:$H$767,6)</f>
        <v>CASUAL</v>
      </c>
      <c r="I23" s="27">
        <f>SUM(Table3[[#This Row],['# SICK LEAVE]:['#OTHERS]])</f>
        <v>0</v>
      </c>
    </row>
    <row r="24" spans="1:9" x14ac:dyDescent="0.3">
      <c r="A24" s="27">
        <f t="shared" si="0"/>
        <v>19</v>
      </c>
      <c r="B24" t="str">
        <f>IF(ISBLANK('List of Employees'!B26),"",'List of Employees'!B26)</f>
        <v>ALEGRE VIVENCIO A.</v>
      </c>
      <c r="C24" s="25" t="str">
        <f>VLOOKUP(Table3[[#This Row],[EMPLOYEE NAME]],'List of Employees'!$B$4:$H$767,6)</f>
        <v>PERMANENT</v>
      </c>
      <c r="I24" s="27">
        <f>SUM(Table3[[#This Row],['# SICK LEAVE]:['#OTHERS]])</f>
        <v>0</v>
      </c>
    </row>
    <row r="25" spans="1:9" x14ac:dyDescent="0.3">
      <c r="A25" s="27">
        <f t="shared" si="0"/>
        <v>20</v>
      </c>
      <c r="B25" t="str">
        <f>IF(ISBLANK('List of Employees'!B28),"",'List of Employees'!B28)</f>
        <v>ALERA JEFFREY B.</v>
      </c>
      <c r="C25" s="25" t="str">
        <f>VLOOKUP(Table3[[#This Row],[EMPLOYEE NAME]],'List of Employees'!$B$4:$H$767,6)</f>
        <v>PERMANENT</v>
      </c>
      <c r="I25" s="27">
        <f>SUM(Table3[[#This Row],['# SICK LEAVE]:['#OTHERS]])</f>
        <v>0</v>
      </c>
    </row>
    <row r="26" spans="1:9" x14ac:dyDescent="0.3">
      <c r="A26" s="27">
        <f t="shared" si="0"/>
        <v>21</v>
      </c>
      <c r="B26" t="str">
        <f>IF(ISBLANK('List of Employees'!B29),"",'List of Employees'!B29)</f>
        <v>ALFEREZ JOSEPHINE R.</v>
      </c>
      <c r="C26" s="25" t="str">
        <f>VLOOKUP(Table3[[#This Row],[EMPLOYEE NAME]],'List of Employees'!$B$4:$H$767,6)</f>
        <v>PERMANENT</v>
      </c>
      <c r="I26" s="27">
        <f>SUM(Table3[[#This Row],['# SICK LEAVE]:['#OTHERS]])</f>
        <v>0</v>
      </c>
    </row>
    <row r="27" spans="1:9" x14ac:dyDescent="0.3">
      <c r="A27" s="27">
        <f t="shared" si="0"/>
        <v>22</v>
      </c>
      <c r="B27" t="str">
        <f>IF(ISBLANK('List of Employees'!B30),"",'List of Employees'!B30)</f>
        <v>ALMAREZ GRACITA S.</v>
      </c>
      <c r="C27" s="25" t="str">
        <f>VLOOKUP(Table3[[#This Row],[EMPLOYEE NAME]],'List of Employees'!$B$4:$H$767,6)</f>
        <v>JOBCON</v>
      </c>
      <c r="I27" s="27">
        <f>SUM(Table3[[#This Row],['# SICK LEAVE]:['#OTHERS]])</f>
        <v>0</v>
      </c>
    </row>
    <row r="28" spans="1:9" x14ac:dyDescent="0.3">
      <c r="A28" s="27">
        <f t="shared" si="0"/>
        <v>23</v>
      </c>
      <c r="B28" t="str">
        <f>IF(ISBLANK('List of Employees'!B32),"",'List of Employees'!B32)</f>
        <v>ALVAREZ GRACITA S.</v>
      </c>
      <c r="C28" s="25" t="str">
        <f>VLOOKUP(Table3[[#This Row],[EMPLOYEE NAME]],'List of Employees'!$B$4:$H$767,6)</f>
        <v>PERMANENT</v>
      </c>
      <c r="I28" s="27">
        <f>SUM(Table3[[#This Row],['# SICK LEAVE]:['#OTHERS]])</f>
        <v>0</v>
      </c>
    </row>
    <row r="29" spans="1:9" x14ac:dyDescent="0.3">
      <c r="A29" s="27">
        <f t="shared" si="0"/>
        <v>24</v>
      </c>
      <c r="B29" t="str">
        <f>IF(ISBLANK('List of Employees'!B33),"",'List of Employees'!B33)</f>
        <v>AMBAT JAIME L.</v>
      </c>
      <c r="C29" s="25" t="str">
        <f>VLOOKUP(Table3[[#This Row],[EMPLOYEE NAME]],'List of Employees'!$B$4:$H$767,6)</f>
        <v>CASUAL</v>
      </c>
      <c r="I29" s="27">
        <f>SUM(Table3[[#This Row],['# SICK LEAVE]:['#OTHERS]])</f>
        <v>0</v>
      </c>
    </row>
    <row r="30" spans="1:9" x14ac:dyDescent="0.3">
      <c r="A30" s="27">
        <f t="shared" si="0"/>
        <v>25</v>
      </c>
      <c r="B30" t="str">
        <f>IF(ISBLANK('List of Employees'!B34),"",'List of Employees'!B34)</f>
        <v>AMBAT MARILOU M.</v>
      </c>
      <c r="C30" s="25" t="str">
        <f>VLOOKUP(Table3[[#This Row],[EMPLOYEE NAME]],'List of Employees'!$B$4:$H$767,6)</f>
        <v>PERMANENT</v>
      </c>
      <c r="I30" s="27">
        <f>SUM(Table3[[#This Row],['# SICK LEAVE]:['#OTHERS]])</f>
        <v>0</v>
      </c>
    </row>
    <row r="31" spans="1:9" x14ac:dyDescent="0.3">
      <c r="A31" s="27">
        <f t="shared" si="0"/>
        <v>26</v>
      </c>
      <c r="B31" t="str">
        <f>IF(ISBLANK('List of Employees'!B35),"",'List of Employees'!B35)</f>
        <v>AMBION DORINDA A.</v>
      </c>
      <c r="C31" s="25" t="str">
        <f>VLOOKUP(Table3[[#This Row],[EMPLOYEE NAME]],'List of Employees'!$B$4:$H$767,6)</f>
        <v>PERMANENT</v>
      </c>
      <c r="I31" s="27">
        <f>SUM(Table3[[#This Row],['# SICK LEAVE]:['#OTHERS]])</f>
        <v>0</v>
      </c>
    </row>
    <row r="32" spans="1:9" x14ac:dyDescent="0.3">
      <c r="A32" s="27">
        <f t="shared" si="0"/>
        <v>27</v>
      </c>
      <c r="B32" t="str">
        <f>IF(ISBLANK('List of Employees'!B36),"",'List of Employees'!B36)</f>
        <v>AMBION HERSHEY D.</v>
      </c>
      <c r="C32" s="25" t="str">
        <f>VLOOKUP(Table3[[#This Row],[EMPLOYEE NAME]],'List of Employees'!$B$4:$H$767,6)</f>
        <v>CASUAL</v>
      </c>
      <c r="I32" s="27">
        <f>SUM(Table3[[#This Row],['# SICK LEAVE]:['#OTHERS]])</f>
        <v>0</v>
      </c>
    </row>
    <row r="33" spans="1:9" x14ac:dyDescent="0.3">
      <c r="A33" s="27">
        <f t="shared" si="0"/>
        <v>28</v>
      </c>
      <c r="B33" t="str">
        <f>IF(ISBLANK('List of Employees'!B37),"",'List of Employees'!B37)</f>
        <v>AMBION LAMBERTO A.</v>
      </c>
      <c r="C33" s="25" t="str">
        <f>VLOOKUP(Table3[[#This Row],[EMPLOYEE NAME]],'List of Employees'!$B$4:$H$767,6)</f>
        <v>PERMANENT</v>
      </c>
      <c r="I33" s="27">
        <f>SUM(Table3[[#This Row],['# SICK LEAVE]:['#OTHERS]])</f>
        <v>0</v>
      </c>
    </row>
    <row r="34" spans="1:9" x14ac:dyDescent="0.3">
      <c r="A34" s="27">
        <f t="shared" si="0"/>
        <v>29</v>
      </c>
      <c r="B34" t="str">
        <f>IF(ISBLANK('List of Employees'!B38),"",'List of Employees'!B38)</f>
        <v>AMBION MARIETA B.</v>
      </c>
      <c r="C34" s="25" t="str">
        <f>VLOOKUP(Table3[[#This Row],[EMPLOYEE NAME]],'List of Employees'!$B$4:$H$767,6)</f>
        <v>CASUAL</v>
      </c>
      <c r="I34" s="27">
        <f>SUM(Table3[[#This Row],['# SICK LEAVE]:['#OTHERS]])</f>
        <v>0</v>
      </c>
    </row>
    <row r="35" spans="1:9" x14ac:dyDescent="0.3">
      <c r="A35" s="27">
        <f t="shared" si="0"/>
        <v>30</v>
      </c>
      <c r="B35" t="str">
        <f>IF(ISBLANK('List of Employees'!B39),"",'List of Employees'!B39)</f>
        <v>AMBION PRISCO G.</v>
      </c>
      <c r="C35" s="25" t="str">
        <f>VLOOKUP(Table3[[#This Row],[EMPLOYEE NAME]],'List of Employees'!$B$4:$H$767,6)</f>
        <v>PERMANENT</v>
      </c>
      <c r="I35" s="27">
        <f>SUM(Table3[[#This Row],['# SICK LEAVE]:['#OTHERS]])</f>
        <v>0</v>
      </c>
    </row>
    <row r="36" spans="1:9" x14ac:dyDescent="0.3">
      <c r="A36" s="27">
        <f t="shared" si="0"/>
        <v>31</v>
      </c>
      <c r="B36" t="str">
        <f>IF(ISBLANK('List of Employees'!B40),"",'List of Employees'!B40)</f>
        <v>AMBION REYMOND A.</v>
      </c>
      <c r="C36" s="25" t="str">
        <f>VLOOKUP(Table3[[#This Row],[EMPLOYEE NAME]],'List of Employees'!$B$4:$H$767,6)</f>
        <v>PERMANENT</v>
      </c>
      <c r="I36" s="27">
        <f>SUM(Table3[[#This Row],['# SICK LEAVE]:['#OTHERS]])</f>
        <v>0</v>
      </c>
    </row>
    <row r="37" spans="1:9" x14ac:dyDescent="0.3">
      <c r="A37" s="27">
        <f t="shared" si="0"/>
        <v>32</v>
      </c>
      <c r="B37" t="str">
        <f>IF(ISBLANK('List of Employees'!B41),"",'List of Employees'!B41)</f>
        <v>AMBONAN AVELINA A.</v>
      </c>
      <c r="C37" s="25" t="str">
        <f>VLOOKUP(Table3[[#This Row],[EMPLOYEE NAME]],'List of Employees'!$B$4:$H$767,6)</f>
        <v>PERMANENT</v>
      </c>
      <c r="I37" s="27">
        <f>SUM(Table3[[#This Row],['# SICK LEAVE]:['#OTHERS]])</f>
        <v>0</v>
      </c>
    </row>
    <row r="38" spans="1:9" x14ac:dyDescent="0.3">
      <c r="A38" s="27">
        <f t="shared" si="0"/>
        <v>33</v>
      </c>
      <c r="B38" t="str">
        <f>IF(ISBLANK('List of Employees'!B42),"",'List of Employees'!B42)</f>
        <v>AMBROCIO MELODY B.</v>
      </c>
      <c r="C38" s="25" t="str">
        <f>VLOOKUP(Table3[[#This Row],[EMPLOYEE NAME]],'List of Employees'!$B$4:$H$767,6)</f>
        <v>CASUAL</v>
      </c>
      <c r="I38" s="27">
        <f>SUM(Table3[[#This Row],['# SICK LEAVE]:['#OTHERS]])</f>
        <v>0</v>
      </c>
    </row>
    <row r="39" spans="1:9" x14ac:dyDescent="0.3">
      <c r="A39" s="27">
        <f t="shared" si="0"/>
        <v>34</v>
      </c>
      <c r="B39" t="str">
        <f>IF(ISBLANK('List of Employees'!B43),"",'List of Employees'!B43)</f>
        <v>AMON CLARISSA MAY M.</v>
      </c>
      <c r="C39" s="25" t="str">
        <f>VLOOKUP(Table3[[#This Row],[EMPLOYEE NAME]],'List of Employees'!$B$4:$H$767,6)</f>
        <v>PERMANENT</v>
      </c>
      <c r="I39" s="27">
        <f>SUM(Table3[[#This Row],['# SICK LEAVE]:['#OTHERS]])</f>
        <v>0</v>
      </c>
    </row>
    <row r="40" spans="1:9" x14ac:dyDescent="0.3">
      <c r="A40" s="27">
        <f t="shared" si="0"/>
        <v>35</v>
      </c>
      <c r="B40" t="str">
        <f>IF(ISBLANK('List of Employees'!B44),"",'List of Employees'!B44)</f>
        <v>AMON ESTELITA S.</v>
      </c>
      <c r="C40" s="25" t="str">
        <f>VLOOKUP(Table3[[#This Row],[EMPLOYEE NAME]],'List of Employees'!$B$4:$H$767,6)</f>
        <v>CASUAL</v>
      </c>
      <c r="I40" s="27">
        <f>SUM(Table3[[#This Row],['# SICK LEAVE]:['#OTHERS]])</f>
        <v>0</v>
      </c>
    </row>
    <row r="41" spans="1:9" x14ac:dyDescent="0.3">
      <c r="A41" s="27">
        <f t="shared" si="0"/>
        <v>36</v>
      </c>
      <c r="B41" t="str">
        <f>IF(ISBLANK('List of Employees'!B45),"",'List of Employees'!B45)</f>
        <v>AMON RHEALYN O.</v>
      </c>
      <c r="C41" s="25" t="str">
        <f>VLOOKUP(Table3[[#This Row],[EMPLOYEE NAME]],'List of Employees'!$B$4:$H$767,6)</f>
        <v>PERMANENT</v>
      </c>
      <c r="I41" s="27">
        <f>SUM(Table3[[#This Row],['# SICK LEAVE]:['#OTHERS]])</f>
        <v>0</v>
      </c>
    </row>
    <row r="42" spans="1:9" x14ac:dyDescent="0.3">
      <c r="A42" s="27">
        <f t="shared" si="0"/>
        <v>37</v>
      </c>
      <c r="B42" t="str">
        <f>IF(ISBLANK('List of Employees'!B46),"",'List of Employees'!B46)</f>
        <v>AMORA ELISA S.</v>
      </c>
      <c r="C42" s="25" t="str">
        <f>VLOOKUP(Table3[[#This Row],[EMPLOYEE NAME]],'List of Employees'!$B$4:$H$767,6)</f>
        <v>PERMANENT</v>
      </c>
      <c r="I42" s="27">
        <f>SUM(Table3[[#This Row],['# SICK LEAVE]:['#OTHERS]])</f>
        <v>0</v>
      </c>
    </row>
    <row r="43" spans="1:9" x14ac:dyDescent="0.3">
      <c r="A43" s="27">
        <f t="shared" si="0"/>
        <v>38</v>
      </c>
      <c r="B43" t="str">
        <f>IF(ISBLANK('List of Employees'!B47),"",'List of Employees'!B47)</f>
        <v>AMPARO JOY J.</v>
      </c>
      <c r="C43" s="25" t="str">
        <f>VLOOKUP(Table3[[#This Row],[EMPLOYEE NAME]],'List of Employees'!$B$4:$H$767,6)</f>
        <v>PERMANENT</v>
      </c>
      <c r="I43" s="27">
        <f>SUM(Table3[[#This Row],['# SICK LEAVE]:['#OTHERS]])</f>
        <v>0</v>
      </c>
    </row>
    <row r="44" spans="1:9" x14ac:dyDescent="0.3">
      <c r="A44" s="27">
        <f t="shared" si="0"/>
        <v>39</v>
      </c>
      <c r="B44" t="str">
        <f>IF(ISBLANK('List of Employees'!B48),"",'List of Employees'!B48)</f>
        <v>AMULONG ADLYC JOHN P.</v>
      </c>
      <c r="C44" s="25" t="str">
        <f>VLOOKUP(Table3[[#This Row],[EMPLOYEE NAME]],'List of Employees'!$B$4:$H$767,6)</f>
        <v>JOBCON</v>
      </c>
      <c r="I44" s="27">
        <f>SUM(Table3[[#This Row],['# SICK LEAVE]:['#OTHERS]])</f>
        <v>0</v>
      </c>
    </row>
    <row r="45" spans="1:9" x14ac:dyDescent="0.3">
      <c r="A45" s="27">
        <f t="shared" si="0"/>
        <v>40</v>
      </c>
      <c r="B45" t="str">
        <f>IF(ISBLANK('List of Employees'!B49),"",'List of Employees'!B49)</f>
        <v>AMULONG GERONIMO M.</v>
      </c>
      <c r="C45" s="25" t="str">
        <f>VLOOKUP(Table3[[#This Row],[EMPLOYEE NAME]],'List of Employees'!$B$4:$H$767,6)</f>
        <v>CASUAL</v>
      </c>
      <c r="I45" s="27">
        <f>SUM(Table3[[#This Row],['# SICK LEAVE]:['#OTHERS]])</f>
        <v>0</v>
      </c>
    </row>
    <row r="46" spans="1:9" x14ac:dyDescent="0.3">
      <c r="A46" s="27">
        <f t="shared" si="0"/>
        <v>41</v>
      </c>
      <c r="B46" t="str">
        <f>IF(ISBLANK('List of Employees'!B50),"",'List of Employees'!B50)</f>
        <v xml:space="preserve">AMULONG JAY R  </v>
      </c>
      <c r="C46" s="25" t="str">
        <f>VLOOKUP(Table3[[#This Row],[EMPLOYEE NAME]],'List of Employees'!$B$4:$H$767,6)</f>
        <v>JOBCON</v>
      </c>
      <c r="I46" s="27">
        <f>SUM(Table3[[#This Row],['# SICK LEAVE]:['#OTHERS]])</f>
        <v>0</v>
      </c>
    </row>
    <row r="47" spans="1:9" x14ac:dyDescent="0.3">
      <c r="A47" s="27">
        <f t="shared" si="0"/>
        <v>42</v>
      </c>
      <c r="B47" t="str">
        <f>IF(ISBLANK('List of Employees'!B51),"",'List of Employees'!B51)</f>
        <v>ANACAY ABNER M.</v>
      </c>
      <c r="C47" s="25" t="str">
        <f>VLOOKUP(Table3[[#This Row],[EMPLOYEE NAME]],'List of Employees'!$B$4:$H$767,6)</f>
        <v>PERMANENT</v>
      </c>
      <c r="I47" s="27">
        <f>SUM(Table3[[#This Row],['# SICK LEAVE]:['#OTHERS]])</f>
        <v>0</v>
      </c>
    </row>
    <row r="48" spans="1:9" x14ac:dyDescent="0.3">
      <c r="A48" s="27">
        <f t="shared" si="0"/>
        <v>43</v>
      </c>
      <c r="B48" t="str">
        <f>IF(ISBLANK('List of Employees'!B53),"",'List of Employees'!B53)</f>
        <v>ANACAY LEVIE B.</v>
      </c>
      <c r="C48" s="25" t="str">
        <f>VLOOKUP(Table3[[#This Row],[EMPLOYEE NAME]],'List of Employees'!$B$4:$H$767,6)</f>
        <v>PERMANENT</v>
      </c>
      <c r="I48" s="27">
        <f>SUM(Table3[[#This Row],['# SICK LEAVE]:['#OTHERS]])</f>
        <v>0</v>
      </c>
    </row>
    <row r="49" spans="1:9" x14ac:dyDescent="0.3">
      <c r="A49" s="27">
        <f t="shared" si="0"/>
        <v>44</v>
      </c>
      <c r="B49" t="str">
        <f>IF(ISBLANK('List of Employees'!B54),"",'List of Employees'!B54)</f>
        <v>ANACAY RICHARD B.</v>
      </c>
      <c r="C49" s="25" t="str">
        <f>VLOOKUP(Table3[[#This Row],[EMPLOYEE NAME]],'List of Employees'!$B$4:$H$767,6)</f>
        <v>CASUAL</v>
      </c>
      <c r="I49" s="27">
        <f>SUM(Table3[[#This Row],['# SICK LEAVE]:['#OTHERS]])</f>
        <v>0</v>
      </c>
    </row>
    <row r="50" spans="1:9" x14ac:dyDescent="0.3">
      <c r="A50" s="27">
        <f t="shared" si="0"/>
        <v>45</v>
      </c>
      <c r="B50" t="str">
        <f>IF(ISBLANK('List of Employees'!B55),"",'List of Employees'!B55)</f>
        <v>ANARNA CRISTINA F.</v>
      </c>
      <c r="C50" s="25" t="str">
        <f>VLOOKUP(Table3[[#This Row],[EMPLOYEE NAME]],'List of Employees'!$B$4:$H$767,6)</f>
        <v>PERMANENT</v>
      </c>
      <c r="I50" s="27">
        <f>SUM(Table3[[#This Row],['# SICK LEAVE]:['#OTHERS]])</f>
        <v>0</v>
      </c>
    </row>
    <row r="51" spans="1:9" x14ac:dyDescent="0.3">
      <c r="A51" s="27">
        <f t="shared" si="0"/>
        <v>46</v>
      </c>
      <c r="B51" t="str">
        <f>IF(ISBLANK('List of Employees'!B56),"",'List of Employees'!B56)</f>
        <v>ANCIRO DANILO T.</v>
      </c>
      <c r="C51" s="25" t="str">
        <f>VLOOKUP(Table3[[#This Row],[EMPLOYEE NAME]],'List of Employees'!$B$4:$H$767,6)</f>
        <v>PERMANENT</v>
      </c>
      <c r="I51" s="27">
        <f>SUM(Table3[[#This Row],['# SICK LEAVE]:['#OTHERS]])</f>
        <v>0</v>
      </c>
    </row>
    <row r="52" spans="1:9" x14ac:dyDescent="0.3">
      <c r="A52" s="27">
        <f t="shared" si="0"/>
        <v>47</v>
      </c>
      <c r="B52" t="str">
        <f>IF(ISBLANK('List of Employees'!B57),"",'List of Employees'!B57)</f>
        <v>ANDAG ALEX C.</v>
      </c>
      <c r="C52" s="25" t="str">
        <f>VLOOKUP(Table3[[#This Row],[EMPLOYEE NAME]],'List of Employees'!$B$4:$H$767,6)</f>
        <v>CASUAL</v>
      </c>
      <c r="I52" s="27">
        <f>SUM(Table3[[#This Row],['# SICK LEAVE]:['#OTHERS]])</f>
        <v>0</v>
      </c>
    </row>
    <row r="53" spans="1:9" x14ac:dyDescent="0.3">
      <c r="A53" s="27">
        <f t="shared" si="0"/>
        <v>48</v>
      </c>
      <c r="B53" t="str">
        <f>IF(ISBLANK('List of Employees'!B58),"",'List of Employees'!B58)</f>
        <v>ANGCAYA ANA B.</v>
      </c>
      <c r="C53" s="25" t="str">
        <f>VLOOKUP(Table3[[#This Row],[EMPLOYEE NAME]],'List of Employees'!$B$4:$H$767,6)</f>
        <v>PERMANENT</v>
      </c>
      <c r="I53" s="27">
        <f>SUM(Table3[[#This Row],['# SICK LEAVE]:['#OTHERS]])</f>
        <v>0</v>
      </c>
    </row>
    <row r="54" spans="1:9" x14ac:dyDescent="0.3">
      <c r="A54" s="27">
        <f t="shared" si="0"/>
        <v>49</v>
      </c>
      <c r="B54" t="str">
        <f>IF(ISBLANK('List of Employees'!B59),"",'List of Employees'!B59)</f>
        <v>ANGCAYA FRANCIS A.</v>
      </c>
      <c r="C54" s="25" t="str">
        <f>VLOOKUP(Table3[[#This Row],[EMPLOYEE NAME]],'List of Employees'!$B$4:$H$767,6)</f>
        <v>PERMANENT</v>
      </c>
      <c r="I54" s="27">
        <f>SUM(Table3[[#This Row],['# SICK LEAVE]:['#OTHERS]])</f>
        <v>0</v>
      </c>
    </row>
    <row r="55" spans="1:9" x14ac:dyDescent="0.3">
      <c r="A55" s="27">
        <f t="shared" si="0"/>
        <v>50</v>
      </c>
      <c r="B55" t="str">
        <f>IF(ISBLANK('List of Employees'!B60),"",'List of Employees'!B60)</f>
        <v>ANGCAYA INOCENCIO M.</v>
      </c>
      <c r="C55" s="25" t="str">
        <f>VLOOKUP(Table3[[#This Row],[EMPLOYEE NAME]],'List of Employees'!$B$4:$H$767,6)</f>
        <v>CASUAL</v>
      </c>
      <c r="I55" s="27">
        <f>SUM(Table3[[#This Row],['# SICK LEAVE]:['#OTHERS]])</f>
        <v>0</v>
      </c>
    </row>
    <row r="56" spans="1:9" x14ac:dyDescent="0.3">
      <c r="A56" s="27">
        <f t="shared" si="0"/>
        <v>51</v>
      </c>
      <c r="B56" t="str">
        <f>IF(ISBLANK('List of Employees'!B61),"",'List of Employees'!B61)</f>
        <v>ANGCAYA IRENE V.</v>
      </c>
      <c r="C56" s="25" t="str">
        <f>VLOOKUP(Table3[[#This Row],[EMPLOYEE NAME]],'List of Employees'!$B$4:$H$767,6)</f>
        <v>CASUAL</v>
      </c>
      <c r="I56" s="27">
        <f>SUM(Table3[[#This Row],['# SICK LEAVE]:['#OTHERS]])</f>
        <v>0</v>
      </c>
    </row>
    <row r="57" spans="1:9" x14ac:dyDescent="0.3">
      <c r="A57" s="27">
        <f t="shared" si="0"/>
        <v>52</v>
      </c>
      <c r="B57" t="str">
        <f>IF(ISBLANK('List of Employees'!B62),"",'List of Employees'!B62)</f>
        <v>ANGCAYA IRENEO A.</v>
      </c>
      <c r="C57" s="25" t="str">
        <f>VLOOKUP(Table3[[#This Row],[EMPLOYEE NAME]],'List of Employees'!$B$4:$H$767,6)</f>
        <v>PERMANENT</v>
      </c>
      <c r="I57" s="27">
        <f>SUM(Table3[[#This Row],['# SICK LEAVE]:['#OTHERS]])</f>
        <v>0</v>
      </c>
    </row>
    <row r="58" spans="1:9" x14ac:dyDescent="0.3">
      <c r="A58" s="27">
        <f t="shared" si="0"/>
        <v>53</v>
      </c>
      <c r="B58" t="str">
        <f>IF(ISBLANK('List of Employees'!B64),"",'List of Employees'!B64)</f>
        <v>ANGCAYA JENNY ROSE S.</v>
      </c>
      <c r="C58" s="25" t="str">
        <f>VLOOKUP(Table3[[#This Row],[EMPLOYEE NAME]],'List of Employees'!$B$4:$H$767,6)</f>
        <v>CASUAL</v>
      </c>
      <c r="I58" s="27">
        <f>SUM(Table3[[#This Row],['# SICK LEAVE]:['#OTHERS]])</f>
        <v>0</v>
      </c>
    </row>
    <row r="59" spans="1:9" x14ac:dyDescent="0.3">
      <c r="A59" s="27">
        <f t="shared" si="0"/>
        <v>54</v>
      </c>
      <c r="B59" t="str">
        <f>IF(ISBLANK('List of Employees'!B65),"",'List of Employees'!B65)</f>
        <v>ANGCAYA JOHN V.</v>
      </c>
      <c r="C59" s="25" t="str">
        <f>VLOOKUP(Table3[[#This Row],[EMPLOYEE NAME]],'List of Employees'!$B$4:$H$767,6)</f>
        <v>PERMANENT</v>
      </c>
      <c r="I59" s="27">
        <f>SUM(Table3[[#This Row],['# SICK LEAVE]:['#OTHERS]])</f>
        <v>0</v>
      </c>
    </row>
    <row r="60" spans="1:9" x14ac:dyDescent="0.3">
      <c r="A60" s="27">
        <f t="shared" si="0"/>
        <v>55</v>
      </c>
      <c r="B60" t="str">
        <f>IF(ISBLANK('List of Employees'!B66),"",'List of Employees'!B66)</f>
        <v>ANGCAYA JUANITO A.</v>
      </c>
      <c r="C60" s="25" t="str">
        <f>VLOOKUP(Table3[[#This Row],[EMPLOYEE NAME]],'List of Employees'!$B$4:$H$767,6)</f>
        <v>PERMANENT</v>
      </c>
      <c r="I60" s="27">
        <f>SUM(Table3[[#This Row],['# SICK LEAVE]:['#OTHERS]])</f>
        <v>0</v>
      </c>
    </row>
    <row r="61" spans="1:9" x14ac:dyDescent="0.3">
      <c r="A61" s="27">
        <f t="shared" si="0"/>
        <v>56</v>
      </c>
      <c r="B61" t="str">
        <f>IF(ISBLANK('List of Employees'!B67),"",'List of Employees'!B67)</f>
        <v>ANGCAYA MARIAN J.</v>
      </c>
      <c r="C61" s="25" t="str">
        <f>VLOOKUP(Table3[[#This Row],[EMPLOYEE NAME]],'List of Employees'!$B$4:$H$767,6)</f>
        <v>JOBCON</v>
      </c>
      <c r="I61" s="27">
        <f>SUM(Table3[[#This Row],['# SICK LEAVE]:['#OTHERS]])</f>
        <v>0</v>
      </c>
    </row>
    <row r="62" spans="1:9" x14ac:dyDescent="0.3">
      <c r="A62" s="27">
        <f t="shared" si="0"/>
        <v>57</v>
      </c>
      <c r="B62" t="str">
        <f>IF(ISBLANK('List of Employees'!B68),"",'List of Employees'!B68)</f>
        <v>ANGCAYA MARK ZYRONE M.</v>
      </c>
      <c r="C62" s="25" t="str">
        <f>VLOOKUP(Table3[[#This Row],[EMPLOYEE NAME]],'List of Employees'!$B$4:$H$767,6)</f>
        <v>JOBCON</v>
      </c>
      <c r="I62" s="27">
        <f>SUM(Table3[[#This Row],['# SICK LEAVE]:['#OTHERS]])</f>
        <v>0</v>
      </c>
    </row>
    <row r="63" spans="1:9" x14ac:dyDescent="0.3">
      <c r="A63" s="27">
        <f t="shared" si="0"/>
        <v>58</v>
      </c>
      <c r="B63" t="str">
        <f>IF(ISBLANK('List of Employees'!B69),"",'List of Employees'!B69)</f>
        <v>ANGCAYA MARLON J.</v>
      </c>
      <c r="C63" s="25" t="str">
        <f>VLOOKUP(Table3[[#This Row],[EMPLOYEE NAME]],'List of Employees'!$B$4:$H$767,6)</f>
        <v>PERMANENT</v>
      </c>
      <c r="I63" s="27">
        <f>SUM(Table3[[#This Row],['# SICK LEAVE]:['#OTHERS]])</f>
        <v>0</v>
      </c>
    </row>
    <row r="64" spans="1:9" x14ac:dyDescent="0.3">
      <c r="A64" s="27">
        <f t="shared" si="0"/>
        <v>59</v>
      </c>
      <c r="B64" t="str">
        <f>IF(ISBLANK('List of Employees'!B70),"",'List of Employees'!B70)</f>
        <v>ANGCAYA OFELIA G.</v>
      </c>
      <c r="C64" s="25" t="str">
        <f>VLOOKUP(Table3[[#This Row],[EMPLOYEE NAME]],'List of Employees'!$B$4:$H$767,6)</f>
        <v>PERMANENT</v>
      </c>
      <c r="I64" s="27">
        <f>SUM(Table3[[#This Row],['# SICK LEAVE]:['#OTHERS]])</f>
        <v>0</v>
      </c>
    </row>
    <row r="65" spans="1:9" x14ac:dyDescent="0.3">
      <c r="A65" s="27">
        <f t="shared" si="0"/>
        <v>60</v>
      </c>
      <c r="B65" t="str">
        <f>IF(ISBLANK('List of Employees'!B71),"",'List of Employees'!B71)</f>
        <v>ANGCAYA RESTIE A.</v>
      </c>
      <c r="C65" s="25" t="str">
        <f>VLOOKUP(Table3[[#This Row],[EMPLOYEE NAME]],'List of Employees'!$B$4:$H$767,6)</f>
        <v>CASUAL</v>
      </c>
      <c r="I65" s="27">
        <f>SUM(Table3[[#This Row],['# SICK LEAVE]:['#OTHERS]])</f>
        <v>0</v>
      </c>
    </row>
    <row r="66" spans="1:9" x14ac:dyDescent="0.3">
      <c r="A66" s="27">
        <f t="shared" si="0"/>
        <v>61</v>
      </c>
      <c r="B66" t="str">
        <f>IF(ISBLANK('List of Employees'!B72),"",'List of Employees'!B72)</f>
        <v>ANGCAYA RUFINA P.</v>
      </c>
      <c r="C66" s="25" t="str">
        <f>VLOOKUP(Table3[[#This Row],[EMPLOYEE NAME]],'List of Employees'!$B$4:$H$767,6)</f>
        <v>PERMANENT</v>
      </c>
      <c r="I66" s="27">
        <f>SUM(Table3[[#This Row],['# SICK LEAVE]:['#OTHERS]])</f>
        <v>0</v>
      </c>
    </row>
    <row r="67" spans="1:9" x14ac:dyDescent="0.3">
      <c r="A67" s="27">
        <f t="shared" si="0"/>
        <v>62</v>
      </c>
      <c r="B67" t="str">
        <f>IF(ISBLANK('List of Employees'!B73),"",'List of Employees'!B73)</f>
        <v>ANGELES ANNABEL D.</v>
      </c>
      <c r="C67" s="25" t="str">
        <f>VLOOKUP(Table3[[#This Row],[EMPLOYEE NAME]],'List of Employees'!$B$4:$H$767,6)</f>
        <v>CASUAL</v>
      </c>
      <c r="I67" s="27">
        <f>SUM(Table3[[#This Row],['# SICK LEAVE]:['#OTHERS]])</f>
        <v>0</v>
      </c>
    </row>
    <row r="68" spans="1:9" x14ac:dyDescent="0.3">
      <c r="A68" s="27">
        <f t="shared" si="0"/>
        <v>63</v>
      </c>
      <c r="B68" t="str">
        <f>IF(ISBLANK('List of Employees'!B74),"",'List of Employees'!B74)</f>
        <v>ANTIENZA VENUS R.</v>
      </c>
      <c r="C68" s="25" t="str">
        <f>VLOOKUP(Table3[[#This Row],[EMPLOYEE NAME]],'List of Employees'!$B$4:$H$767,6)</f>
        <v>CASUAL</v>
      </c>
      <c r="I68" s="27">
        <f>SUM(Table3[[#This Row],['# SICK LEAVE]:['#OTHERS]])</f>
        <v>0</v>
      </c>
    </row>
    <row r="69" spans="1:9" x14ac:dyDescent="0.3">
      <c r="A69" s="27">
        <f t="shared" si="0"/>
        <v>64</v>
      </c>
      <c r="B69" t="str">
        <f>IF(ISBLANK('List of Employees'!B75),"",'List of Employees'!B75)</f>
        <v>AQUINO PACITA ROSARIO Z.</v>
      </c>
      <c r="C69" s="25" t="str">
        <f>VLOOKUP(Table3[[#This Row],[EMPLOYEE NAME]],'List of Employees'!$B$4:$H$767,6)</f>
        <v>PERMANENT</v>
      </c>
      <c r="I69" s="27">
        <f>SUM(Table3[[#This Row],['# SICK LEAVE]:['#OTHERS]])</f>
        <v>0</v>
      </c>
    </row>
    <row r="70" spans="1:9" x14ac:dyDescent="0.3">
      <c r="A70" s="27">
        <f t="shared" ref="A70:A133" si="1">IF(ISBLANK(B70),"",ROW(A65))</f>
        <v>65</v>
      </c>
      <c r="B70" t="str">
        <f>IF(ISBLANK('List of Employees'!B76),"",'List of Employees'!B76)</f>
        <v>ARCILLA MAYETTE A.</v>
      </c>
      <c r="C70" s="25" t="str">
        <f>VLOOKUP(Table3[[#This Row],[EMPLOYEE NAME]],'List of Employees'!$B$4:$H$767,6)</f>
        <v>PERMANENT</v>
      </c>
      <c r="I70" s="27">
        <f>SUM(Table3[[#This Row],['# SICK LEAVE]:['#OTHERS]])</f>
        <v>0</v>
      </c>
    </row>
    <row r="71" spans="1:9" x14ac:dyDescent="0.3">
      <c r="A71" s="27">
        <f t="shared" si="1"/>
        <v>66</v>
      </c>
      <c r="B71" t="str">
        <f>IF(ISBLANK('List of Employees'!B77),"",'List of Employees'!B77)</f>
        <v>ARCULLO MELISSA A.</v>
      </c>
      <c r="C71" s="25" t="str">
        <f>VLOOKUP(Table3[[#This Row],[EMPLOYEE NAME]],'List of Employees'!$B$4:$H$767,6)</f>
        <v>PERMANENT</v>
      </c>
      <c r="I71" s="27">
        <f>SUM(Table3[[#This Row],['# SICK LEAVE]:['#OTHERS]])</f>
        <v>0</v>
      </c>
    </row>
    <row r="72" spans="1:9" x14ac:dyDescent="0.3">
      <c r="A72" s="27">
        <f t="shared" si="1"/>
        <v>67</v>
      </c>
      <c r="B72" t="str">
        <f>IF(ISBLANK('List of Employees'!B78),"",'List of Employees'!B78)</f>
        <v>ARELLANO CARMELA D.</v>
      </c>
      <c r="C72" s="25" t="str">
        <f>VLOOKUP(Table3[[#This Row],[EMPLOYEE NAME]],'List of Employees'!$B$4:$H$767,6)</f>
        <v>CASUAL</v>
      </c>
      <c r="I72" s="27">
        <f>SUM(Table3[[#This Row],['# SICK LEAVE]:['#OTHERS]])</f>
        <v>0</v>
      </c>
    </row>
    <row r="73" spans="1:9" x14ac:dyDescent="0.3">
      <c r="A73" s="27">
        <f t="shared" si="1"/>
        <v>68</v>
      </c>
      <c r="B73" t="str">
        <f>IF(ISBLANK('List of Employees'!B79),"",'List of Employees'!B79)</f>
        <v>ASIDO LEONILA R.</v>
      </c>
      <c r="C73" s="25" t="str">
        <f>VLOOKUP(Table3[[#This Row],[EMPLOYEE NAME]],'List of Employees'!$B$4:$H$767,6)</f>
        <v>CASUAL</v>
      </c>
      <c r="I73" s="27">
        <f>SUM(Table3[[#This Row],['# SICK LEAVE]:['#OTHERS]])</f>
        <v>0</v>
      </c>
    </row>
    <row r="74" spans="1:9" x14ac:dyDescent="0.3">
      <c r="A74" s="27">
        <f t="shared" si="1"/>
        <v>69</v>
      </c>
      <c r="B74" t="str">
        <f>IF(ISBLANK('List of Employees'!B81),"",'List of Employees'!B81)</f>
        <v>ATIENZA JAYSON E.</v>
      </c>
      <c r="C74" s="25" t="str">
        <f>VLOOKUP(Table3[[#This Row],[EMPLOYEE NAME]],'List of Employees'!$B$4:$H$767,6)</f>
        <v>CASUAL</v>
      </c>
      <c r="I74" s="27">
        <f>SUM(Table3[[#This Row],['# SICK LEAVE]:['#OTHERS]])</f>
        <v>0</v>
      </c>
    </row>
    <row r="75" spans="1:9" x14ac:dyDescent="0.3">
      <c r="A75" s="27">
        <f t="shared" si="1"/>
        <v>70</v>
      </c>
      <c r="B75" t="str">
        <f>IF(ISBLANK('List of Employees'!B82),"",'List of Employees'!B82)</f>
        <v>ATIENZA JULIE ANN A.</v>
      </c>
      <c r="C75" s="25" t="str">
        <f>VLOOKUP(Table3[[#This Row],[EMPLOYEE NAME]],'List of Employees'!$B$4:$H$767,6)</f>
        <v>PERMANENT</v>
      </c>
      <c r="I75" s="27">
        <f>SUM(Table3[[#This Row],['# SICK LEAVE]:['#OTHERS]])</f>
        <v>0</v>
      </c>
    </row>
    <row r="76" spans="1:9" x14ac:dyDescent="0.3">
      <c r="A76" s="27">
        <f t="shared" si="1"/>
        <v>71</v>
      </c>
      <c r="B76" t="str">
        <f>IF(ISBLANK('List of Employees'!B83),"",'List of Employees'!B83)</f>
        <v>ATIENZA MARVIN G.</v>
      </c>
      <c r="C76" s="25" t="str">
        <f>VLOOKUP(Table3[[#This Row],[EMPLOYEE NAME]],'List of Employees'!$B$4:$H$767,6)</f>
        <v>PERMANENT</v>
      </c>
      <c r="I76" s="27">
        <f>SUM(Table3[[#This Row],['# SICK LEAVE]:['#OTHERS]])</f>
        <v>0</v>
      </c>
    </row>
    <row r="77" spans="1:9" x14ac:dyDescent="0.3">
      <c r="A77" s="27">
        <f t="shared" si="1"/>
        <v>72</v>
      </c>
      <c r="B77" t="str">
        <f>IF(ISBLANK('List of Employees'!B84),"",'List of Employees'!B84)</f>
        <v xml:space="preserve">ATIENZA VENUS  </v>
      </c>
      <c r="C77" s="25" t="str">
        <f>VLOOKUP(Table3[[#This Row],[EMPLOYEE NAME]],'List of Employees'!$B$4:$H$767,6)</f>
        <v>CASUAL</v>
      </c>
      <c r="I77" s="27">
        <f>SUM(Table3[[#This Row],['# SICK LEAVE]:['#OTHERS]])</f>
        <v>0</v>
      </c>
    </row>
    <row r="78" spans="1:9" x14ac:dyDescent="0.3">
      <c r="A78" s="27">
        <f t="shared" si="1"/>
        <v>73</v>
      </c>
      <c r="B78" t="str">
        <f>IF(ISBLANK('List of Employees'!B85),"",'List of Employees'!B85)</f>
        <v>AUDITOR AILEEN D.</v>
      </c>
      <c r="C78" s="25" t="str">
        <f>VLOOKUP(Table3[[#This Row],[EMPLOYEE NAME]],'List of Employees'!$B$4:$H$767,6)</f>
        <v>PERMANENT</v>
      </c>
      <c r="I78" s="27">
        <f>SUM(Table3[[#This Row],['# SICK LEAVE]:['#OTHERS]])</f>
        <v>0</v>
      </c>
    </row>
    <row r="79" spans="1:9" x14ac:dyDescent="0.3">
      <c r="A79" s="27">
        <f t="shared" si="1"/>
        <v>74</v>
      </c>
      <c r="B79" t="str">
        <f>IF(ISBLANK('List of Employees'!B86),"",'List of Employees'!B86)</f>
        <v>AUSTRIA KIM E.</v>
      </c>
      <c r="C79" s="25" t="str">
        <f>VLOOKUP(Table3[[#This Row],[EMPLOYEE NAME]],'List of Employees'!$B$4:$H$767,6)</f>
        <v>PERMANENT</v>
      </c>
      <c r="I79" s="27">
        <f>SUM(Table3[[#This Row],['# SICK LEAVE]:['#OTHERS]])</f>
        <v>0</v>
      </c>
    </row>
    <row r="80" spans="1:9" x14ac:dyDescent="0.3">
      <c r="A80" s="27">
        <f t="shared" si="1"/>
        <v>75</v>
      </c>
      <c r="B80" t="str">
        <f>IF(ISBLANK('List of Employees'!B87),"",'List of Employees'!B87)</f>
        <v>AYCARDO JOEL M.</v>
      </c>
      <c r="C80" s="25" t="str">
        <f>VLOOKUP(Table3[[#This Row],[EMPLOYEE NAME]],'List of Employees'!$B$4:$H$767,6)</f>
        <v>PERMANENT</v>
      </c>
      <c r="I80" s="27">
        <f>SUM(Table3[[#This Row],['# SICK LEAVE]:['#OTHERS]])</f>
        <v>0</v>
      </c>
    </row>
    <row r="81" spans="1:9" x14ac:dyDescent="0.3">
      <c r="A81" s="27">
        <f t="shared" si="1"/>
        <v>76</v>
      </c>
      <c r="B81" t="str">
        <f>IF(ISBLANK('List of Employees'!B88),"",'List of Employees'!B88)</f>
        <v>AYCARDO PILILLA V.</v>
      </c>
      <c r="C81" s="25" t="str">
        <f>VLOOKUP(Table3[[#This Row],[EMPLOYEE NAME]],'List of Employees'!$B$4:$H$767,6)</f>
        <v>PERMANENT</v>
      </c>
      <c r="I81" s="27">
        <f>SUM(Table3[[#This Row],['# SICK LEAVE]:['#OTHERS]])</f>
        <v>0</v>
      </c>
    </row>
    <row r="82" spans="1:9" x14ac:dyDescent="0.3">
      <c r="A82" s="27">
        <f t="shared" si="1"/>
        <v>77</v>
      </c>
      <c r="B82" t="str">
        <f>IF(ISBLANK('List of Employees'!B89),"",'List of Employees'!B89)</f>
        <v>BAAS TERESITA C.</v>
      </c>
      <c r="C82" s="25" t="str">
        <f>VLOOKUP(Table3[[#This Row],[EMPLOYEE NAME]],'List of Employees'!$B$4:$H$767,6)</f>
        <v>PERMANENT</v>
      </c>
      <c r="I82" s="27">
        <f>SUM(Table3[[#This Row],['# SICK LEAVE]:['#OTHERS]])</f>
        <v>0</v>
      </c>
    </row>
    <row r="83" spans="1:9" x14ac:dyDescent="0.3">
      <c r="A83" s="27">
        <f t="shared" si="1"/>
        <v>78</v>
      </c>
      <c r="B83" t="str">
        <f>IF(ISBLANK('List of Employees'!B91),"",'List of Employees'!B91)</f>
        <v>BALANI FREDIRICK R.</v>
      </c>
      <c r="C83" s="25" t="str">
        <f>VLOOKUP(Table3[[#This Row],[EMPLOYEE NAME]],'List of Employees'!$B$4:$H$767,6)</f>
        <v>JOBCON</v>
      </c>
      <c r="I83" s="27">
        <f>SUM(Table3[[#This Row],['# SICK LEAVE]:['#OTHERS]])</f>
        <v>0</v>
      </c>
    </row>
    <row r="84" spans="1:9" x14ac:dyDescent="0.3">
      <c r="A84" s="27">
        <f t="shared" si="1"/>
        <v>79</v>
      </c>
      <c r="B84" t="str">
        <f>IF(ISBLANK('List of Employees'!B92),"",'List of Employees'!B92)</f>
        <v>BALANI MICHAEL D.</v>
      </c>
      <c r="C84" s="25" t="str">
        <f>VLOOKUP(Table3[[#This Row],[EMPLOYEE NAME]],'List of Employees'!$B$4:$H$767,6)</f>
        <v>PERMANENT</v>
      </c>
      <c r="I84" s="27">
        <f>SUM(Table3[[#This Row],['# SICK LEAVE]:['#OTHERS]])</f>
        <v>0</v>
      </c>
    </row>
    <row r="85" spans="1:9" x14ac:dyDescent="0.3">
      <c r="A85" s="27">
        <f t="shared" si="1"/>
        <v>80</v>
      </c>
      <c r="B85" t="str">
        <f>IF(ISBLANK('List of Employees'!B93),"",'List of Employees'!B93)</f>
        <v>BALBUENA KRISNA MIGUELA S.</v>
      </c>
      <c r="C85" s="25" t="str">
        <f>VLOOKUP(Table3[[#This Row],[EMPLOYEE NAME]],'List of Employees'!$B$4:$H$767,6)</f>
        <v>CASUAL</v>
      </c>
      <c r="I85" s="27">
        <f>SUM(Table3[[#This Row],['# SICK LEAVE]:['#OTHERS]])</f>
        <v>0</v>
      </c>
    </row>
    <row r="86" spans="1:9" x14ac:dyDescent="0.3">
      <c r="A86" s="27">
        <f t="shared" si="1"/>
        <v>81</v>
      </c>
      <c r="B86" t="str">
        <f>IF(ISBLANK('List of Employees'!B94),"",'List of Employees'!B94)</f>
        <v>BANICO PILAR B.</v>
      </c>
      <c r="C86" s="25" t="str">
        <f>VLOOKUP(Table3[[#This Row],[EMPLOYEE NAME]],'List of Employees'!$B$4:$H$767,6)</f>
        <v>PERMANENT</v>
      </c>
      <c r="I86" s="27">
        <f>SUM(Table3[[#This Row],['# SICK LEAVE]:['#OTHERS]])</f>
        <v>0</v>
      </c>
    </row>
    <row r="87" spans="1:9" x14ac:dyDescent="0.3">
      <c r="A87" s="27">
        <f t="shared" si="1"/>
        <v>82</v>
      </c>
      <c r="B87" t="str">
        <f>IF(ISBLANK('List of Employees'!B95),"",'List of Employees'!B95)</f>
        <v>BAROA JONA A.</v>
      </c>
      <c r="C87" s="25" t="str">
        <f>VLOOKUP(Table3[[#This Row],[EMPLOYEE NAME]],'List of Employees'!$B$4:$H$767,6)</f>
        <v>CASUAL</v>
      </c>
      <c r="I87" s="27">
        <f>SUM(Table3[[#This Row],['# SICK LEAVE]:['#OTHERS]])</f>
        <v>0</v>
      </c>
    </row>
    <row r="88" spans="1:9" x14ac:dyDescent="0.3">
      <c r="A88" s="27">
        <f t="shared" si="1"/>
        <v>83</v>
      </c>
      <c r="B88" t="str">
        <f>IF(ISBLANK('List of Employees'!B96),"",'List of Employees'!B96)</f>
        <v>BATHAN ELVIRA R.</v>
      </c>
      <c r="C88" s="25" t="str">
        <f>VLOOKUP(Table3[[#This Row],[EMPLOYEE NAME]],'List of Employees'!$B$4:$H$767,6)</f>
        <v>CASUAL</v>
      </c>
      <c r="I88" s="27">
        <f>SUM(Table3[[#This Row],['# SICK LEAVE]:['#OTHERS]])</f>
        <v>0</v>
      </c>
    </row>
    <row r="89" spans="1:9" x14ac:dyDescent="0.3">
      <c r="A89" s="27">
        <f t="shared" si="1"/>
        <v>84</v>
      </c>
      <c r="B89" t="str">
        <f>IF(ISBLANK('List of Employees'!B97),"",'List of Employees'!B97)</f>
        <v>BATHAN FRANNIE P.</v>
      </c>
      <c r="C89" s="25" t="str">
        <f>VLOOKUP(Table3[[#This Row],[EMPLOYEE NAME]],'List of Employees'!$B$4:$H$767,6)</f>
        <v>PERMANENT</v>
      </c>
      <c r="I89" s="27">
        <f>SUM(Table3[[#This Row],['# SICK LEAVE]:['#OTHERS]])</f>
        <v>0</v>
      </c>
    </row>
    <row r="90" spans="1:9" x14ac:dyDescent="0.3">
      <c r="A90" s="27">
        <f t="shared" si="1"/>
        <v>85</v>
      </c>
      <c r="B90" t="str">
        <f>IF(ISBLANK('List of Employees'!B98),"",'List of Employees'!B98)</f>
        <v>BATIBOT REYNALDO D.</v>
      </c>
      <c r="C90" s="25" t="str">
        <f>VLOOKUP(Table3[[#This Row],[EMPLOYEE NAME]],'List of Employees'!$B$4:$H$767,6)</f>
        <v>PERMANENT</v>
      </c>
      <c r="I90" s="27">
        <f>SUM(Table3[[#This Row],['# SICK LEAVE]:['#OTHERS]])</f>
        <v>0</v>
      </c>
    </row>
    <row r="91" spans="1:9" x14ac:dyDescent="0.3">
      <c r="A91" s="27">
        <f t="shared" si="1"/>
        <v>86</v>
      </c>
      <c r="B91" t="str">
        <f>IF(ISBLANK('List of Employees'!B99),"",'List of Employees'!B99)</f>
        <v>BATINO CLARO C.</v>
      </c>
      <c r="C91" s="25" t="str">
        <f>VLOOKUP(Table3[[#This Row],[EMPLOYEE NAME]],'List of Employees'!$B$4:$H$767,6)</f>
        <v>CASUAL</v>
      </c>
      <c r="I91" s="27">
        <f>SUM(Table3[[#This Row],['# SICK LEAVE]:['#OTHERS]])</f>
        <v>0</v>
      </c>
    </row>
    <row r="92" spans="1:9" x14ac:dyDescent="0.3">
      <c r="A92" s="27">
        <f t="shared" si="1"/>
        <v>87</v>
      </c>
      <c r="B92" t="str">
        <f>IF(ISBLANK('List of Employees'!B100),"",'List of Employees'!B100)</f>
        <v>BATINO FELISA C.</v>
      </c>
      <c r="C92" s="25" t="str">
        <f>VLOOKUP(Table3[[#This Row],[EMPLOYEE NAME]],'List of Employees'!$B$4:$H$767,6)</f>
        <v>PERMANENT</v>
      </c>
      <c r="I92" s="27">
        <f>SUM(Table3[[#This Row],['# SICK LEAVE]:['#OTHERS]])</f>
        <v>0</v>
      </c>
    </row>
    <row r="93" spans="1:9" x14ac:dyDescent="0.3">
      <c r="A93" s="27">
        <f t="shared" si="1"/>
        <v>88</v>
      </c>
      <c r="B93" t="str">
        <f>IF(ISBLANK('List of Employees'!B101),"",'List of Employees'!B101)</f>
        <v>BAURILE LOURDES Q.</v>
      </c>
      <c r="C93" s="25" t="str">
        <f>VLOOKUP(Table3[[#This Row],[EMPLOYEE NAME]],'List of Employees'!$B$4:$H$767,6)</f>
        <v>PERMANENT</v>
      </c>
      <c r="I93" s="27">
        <f>SUM(Table3[[#This Row],['# SICK LEAVE]:['#OTHERS]])</f>
        <v>0</v>
      </c>
    </row>
    <row r="94" spans="1:9" x14ac:dyDescent="0.3">
      <c r="A94" s="27">
        <f t="shared" si="1"/>
        <v>89</v>
      </c>
      <c r="B94" t="str">
        <f>IF(ISBLANK('List of Employees'!B102),"",'List of Employees'!B102)</f>
        <v>BAUTISTA JANICE M.</v>
      </c>
      <c r="C94" s="25" t="str">
        <f>VLOOKUP(Table3[[#This Row],[EMPLOYEE NAME]],'List of Employees'!$B$4:$H$767,6)</f>
        <v>PERMANENT</v>
      </c>
      <c r="I94" s="27">
        <f>SUM(Table3[[#This Row],['# SICK LEAVE]:['#OTHERS]])</f>
        <v>0</v>
      </c>
    </row>
    <row r="95" spans="1:9" x14ac:dyDescent="0.3">
      <c r="A95" s="27">
        <f t="shared" si="1"/>
        <v>90</v>
      </c>
      <c r="B95" t="str">
        <f>IF(ISBLANK('List of Employees'!B103),"",'List of Employees'!B103)</f>
        <v>BAY AMIE C.</v>
      </c>
      <c r="C95" s="25" t="str">
        <f>VLOOKUP(Table3[[#This Row],[EMPLOYEE NAME]],'List of Employees'!$B$4:$H$767,6)</f>
        <v>CASUAL</v>
      </c>
      <c r="I95" s="27">
        <f>SUM(Table3[[#This Row],['# SICK LEAVE]:['#OTHERS]])</f>
        <v>0</v>
      </c>
    </row>
    <row r="96" spans="1:9" x14ac:dyDescent="0.3">
      <c r="A96" s="27">
        <f t="shared" si="1"/>
        <v>91</v>
      </c>
      <c r="B96" t="str">
        <f>IF(ISBLANK('List of Employees'!B104),"",'List of Employees'!B104)</f>
        <v>BAYANI MACY A.</v>
      </c>
      <c r="C96" s="25" t="str">
        <f>VLOOKUP(Table3[[#This Row],[EMPLOYEE NAME]],'List of Employees'!$B$4:$H$767,6)</f>
        <v>CASUAL</v>
      </c>
      <c r="I96" s="27">
        <f>SUM(Table3[[#This Row],['# SICK LEAVE]:['#OTHERS]])</f>
        <v>0</v>
      </c>
    </row>
    <row r="97" spans="1:9" x14ac:dyDescent="0.3">
      <c r="A97" s="27">
        <f t="shared" si="1"/>
        <v>92</v>
      </c>
      <c r="B97" t="str">
        <f>IF(ISBLANK('List of Employees'!B105),"",'List of Employees'!B105)</f>
        <v>BAYBAY ARNOLD C.</v>
      </c>
      <c r="C97" s="25" t="str">
        <f>VLOOKUP(Table3[[#This Row],[EMPLOYEE NAME]],'List of Employees'!$B$4:$H$767,6)</f>
        <v>CASUAL</v>
      </c>
      <c r="I97" s="27">
        <f>SUM(Table3[[#This Row],['# SICK LEAVE]:['#OTHERS]])</f>
        <v>0</v>
      </c>
    </row>
    <row r="98" spans="1:9" x14ac:dyDescent="0.3">
      <c r="A98" s="27">
        <f t="shared" si="1"/>
        <v>93</v>
      </c>
      <c r="B98" t="str">
        <f>IF(ISBLANK('List of Employees'!B106),"",'List of Employees'!B106)</f>
        <v>BAYBAY EDLYN L.</v>
      </c>
      <c r="C98" s="25" t="str">
        <f>VLOOKUP(Table3[[#This Row],[EMPLOYEE NAME]],'List of Employees'!$B$4:$H$767,6)</f>
        <v>CASUAL</v>
      </c>
      <c r="I98" s="27">
        <f>SUM(Table3[[#This Row],['# SICK LEAVE]:['#OTHERS]])</f>
        <v>0</v>
      </c>
    </row>
    <row r="99" spans="1:9" x14ac:dyDescent="0.3">
      <c r="A99" s="27">
        <f t="shared" si="1"/>
        <v>94</v>
      </c>
      <c r="B99" t="str">
        <f>IF(ISBLANK('List of Employees'!B107),"",'List of Employees'!B107)</f>
        <v>BAYBAY JOLINA S.</v>
      </c>
      <c r="C99" s="25" t="str">
        <f>VLOOKUP(Table3[[#This Row],[EMPLOYEE NAME]],'List of Employees'!$B$4:$H$767,6)</f>
        <v>PERMANENT</v>
      </c>
      <c r="I99" s="27">
        <f>SUM(Table3[[#This Row],['# SICK LEAVE]:['#OTHERS]])</f>
        <v>0</v>
      </c>
    </row>
    <row r="100" spans="1:9" x14ac:dyDescent="0.3">
      <c r="A100" s="27">
        <f t="shared" si="1"/>
        <v>95</v>
      </c>
      <c r="B100" t="str">
        <f>IF(ISBLANK('List of Employees'!B108),"",'List of Employees'!B108)</f>
        <v>BAYBAY LINDA G.</v>
      </c>
      <c r="C100" s="25" t="str">
        <f>VLOOKUP(Table3[[#This Row],[EMPLOYEE NAME]],'List of Employees'!$B$4:$H$767,6)</f>
        <v>PERMANENT</v>
      </c>
      <c r="I100" s="27">
        <f>SUM(Table3[[#This Row],['# SICK LEAVE]:['#OTHERS]])</f>
        <v>0</v>
      </c>
    </row>
    <row r="101" spans="1:9" x14ac:dyDescent="0.3">
      <c r="A101" s="27">
        <f t="shared" si="1"/>
        <v>96</v>
      </c>
      <c r="B101" t="str">
        <f>IF(ISBLANK('List of Employees'!B109),"",'List of Employees'!B109)</f>
        <v>BAYBAY LOLITA B.</v>
      </c>
      <c r="C101" s="25" t="str">
        <f>VLOOKUP(Table3[[#This Row],[EMPLOYEE NAME]],'List of Employees'!$B$4:$H$767,6)</f>
        <v>PERMANENT</v>
      </c>
      <c r="I101" s="27">
        <f>SUM(Table3[[#This Row],['# SICK LEAVE]:['#OTHERS]])</f>
        <v>0</v>
      </c>
    </row>
    <row r="102" spans="1:9" x14ac:dyDescent="0.3">
      <c r="A102" s="27">
        <f t="shared" si="1"/>
        <v>97</v>
      </c>
      <c r="B102" t="str">
        <f>IF(ISBLANK('List of Employees'!B110),"",'List of Employees'!B110)</f>
        <v>BAYBAY MA. PAZ R.</v>
      </c>
      <c r="C102" s="25" t="str">
        <f>VLOOKUP(Table3[[#This Row],[EMPLOYEE NAME]],'List of Employees'!$B$4:$H$767,6)</f>
        <v>PERMANENT</v>
      </c>
      <c r="I102" s="27">
        <f>SUM(Table3[[#This Row],['# SICK LEAVE]:['#OTHERS]])</f>
        <v>0</v>
      </c>
    </row>
    <row r="103" spans="1:9" x14ac:dyDescent="0.3">
      <c r="A103" s="27">
        <f t="shared" si="1"/>
        <v>98</v>
      </c>
      <c r="B103" t="str">
        <f>IF(ISBLANK('List of Employees'!B111),"",'List of Employees'!B111)</f>
        <v>BAYBAY MA. ROSA A.</v>
      </c>
      <c r="C103" s="25" t="str">
        <f>VLOOKUP(Table3[[#This Row],[EMPLOYEE NAME]],'List of Employees'!$B$4:$H$767,6)</f>
        <v>PERMANENT</v>
      </c>
      <c r="I103" s="27">
        <f>SUM(Table3[[#This Row],['# SICK LEAVE]:['#OTHERS]])</f>
        <v>0</v>
      </c>
    </row>
    <row r="104" spans="1:9" x14ac:dyDescent="0.3">
      <c r="A104" s="27">
        <f t="shared" si="1"/>
        <v>99</v>
      </c>
      <c r="B104" t="str">
        <f>IF(ISBLANK('List of Employees'!B112),"",'List of Employees'!B112)</f>
        <v xml:space="preserve">BAYBAY MARCELO  </v>
      </c>
      <c r="C104" s="25" t="str">
        <f>VLOOKUP(Table3[[#This Row],[EMPLOYEE NAME]],'List of Employees'!$B$4:$H$767,6)</f>
        <v>PERMANENT</v>
      </c>
      <c r="I104" s="27">
        <f>SUM(Table3[[#This Row],['# SICK LEAVE]:['#OTHERS]])</f>
        <v>0</v>
      </c>
    </row>
    <row r="105" spans="1:9" x14ac:dyDescent="0.3">
      <c r="A105" s="27">
        <f t="shared" si="1"/>
        <v>100</v>
      </c>
      <c r="B105" t="str">
        <f>IF(ISBLANK('List of Employees'!B113),"",'List of Employees'!B113)</f>
        <v>BAYBAY NOEL C.</v>
      </c>
      <c r="C105" s="25" t="str">
        <f>VLOOKUP(Table3[[#This Row],[EMPLOYEE NAME]],'List of Employees'!$B$4:$H$767,6)</f>
        <v>PERMANENT</v>
      </c>
      <c r="I105" s="27">
        <f>SUM(Table3[[#This Row],['# SICK LEAVE]:['#OTHERS]])</f>
        <v>0</v>
      </c>
    </row>
    <row r="106" spans="1:9" x14ac:dyDescent="0.3">
      <c r="A106" s="27">
        <f t="shared" si="1"/>
        <v>101</v>
      </c>
      <c r="B106" t="str">
        <f>IF(ISBLANK('List of Employees'!B114),"",'List of Employees'!B114)</f>
        <v>BAYHON GEORGE G.</v>
      </c>
      <c r="C106" s="25" t="str">
        <f>VLOOKUP(Table3[[#This Row],[EMPLOYEE NAME]],'List of Employees'!$B$4:$H$767,6)</f>
        <v>PERMANENT</v>
      </c>
      <c r="I106" s="27">
        <f>SUM(Table3[[#This Row],['# SICK LEAVE]:['#OTHERS]])</f>
        <v>0</v>
      </c>
    </row>
    <row r="107" spans="1:9" x14ac:dyDescent="0.3">
      <c r="A107" s="27">
        <f t="shared" si="1"/>
        <v>102</v>
      </c>
      <c r="B107" t="str">
        <f>IF(ISBLANK('List of Employees'!B115),"",'List of Employees'!B115)</f>
        <v>BAYHON LUISITO G.</v>
      </c>
      <c r="C107" s="25" t="str">
        <f>VLOOKUP(Table3[[#This Row],[EMPLOYEE NAME]],'List of Employees'!$B$4:$H$767,6)</f>
        <v>PERMANENT</v>
      </c>
      <c r="I107" s="27">
        <f>SUM(Table3[[#This Row],['# SICK LEAVE]:['#OTHERS]])</f>
        <v>0</v>
      </c>
    </row>
    <row r="108" spans="1:9" x14ac:dyDescent="0.3">
      <c r="A108" s="27">
        <f t="shared" si="1"/>
        <v>103</v>
      </c>
      <c r="B108" t="str">
        <f>IF(ISBLANK('List of Employees'!B116),"",'List of Employees'!B116)</f>
        <v xml:space="preserve">BAYHON VIOLETA  </v>
      </c>
      <c r="C108" s="25" t="str">
        <f>VLOOKUP(Table3[[#This Row],[EMPLOYEE NAME]],'List of Employees'!$B$4:$H$767,6)</f>
        <v>PERMANENT</v>
      </c>
      <c r="I108" s="27">
        <f>SUM(Table3[[#This Row],['# SICK LEAVE]:['#OTHERS]])</f>
        <v>0</v>
      </c>
    </row>
    <row r="109" spans="1:9" x14ac:dyDescent="0.3">
      <c r="A109" s="27">
        <f t="shared" si="1"/>
        <v>104</v>
      </c>
      <c r="B109" t="str">
        <f>IF(ISBLANK('List of Employees'!B117),"",'List of Employees'!B117)</f>
        <v>BAYLA EVANGELINE C.</v>
      </c>
      <c r="C109" s="25" t="str">
        <f>VLOOKUP(Table3[[#This Row],[EMPLOYEE NAME]],'List of Employees'!$B$4:$H$767,6)</f>
        <v>PERMANENT</v>
      </c>
      <c r="I109" s="27">
        <f>SUM(Table3[[#This Row],['# SICK LEAVE]:['#OTHERS]])</f>
        <v>0</v>
      </c>
    </row>
    <row r="110" spans="1:9" x14ac:dyDescent="0.3">
      <c r="A110" s="27">
        <f t="shared" si="1"/>
        <v>105</v>
      </c>
      <c r="B110" t="str">
        <f>IF(ISBLANK('List of Employees'!B118),"",'List of Employees'!B118)</f>
        <v>BAYOT ANABEL D.</v>
      </c>
      <c r="C110" s="25" t="str">
        <f>VLOOKUP(Table3[[#This Row],[EMPLOYEE NAME]],'List of Employees'!$B$4:$H$767,6)</f>
        <v>PERMANENT</v>
      </c>
      <c r="I110" s="27">
        <f>SUM(Table3[[#This Row],['# SICK LEAVE]:['#OTHERS]])</f>
        <v>0</v>
      </c>
    </row>
    <row r="111" spans="1:9" x14ac:dyDescent="0.3">
      <c r="A111" s="27">
        <f t="shared" si="1"/>
        <v>106</v>
      </c>
      <c r="B111" t="str">
        <f>IF(ISBLANK('List of Employees'!B119),"",'List of Employees'!B119)</f>
        <v>BAYOT ANISIA P.</v>
      </c>
      <c r="C111" s="25" t="str">
        <f>VLOOKUP(Table3[[#This Row],[EMPLOYEE NAME]],'List of Employees'!$B$4:$H$767,6)</f>
        <v>PERMANENT</v>
      </c>
      <c r="I111" s="27">
        <f>SUM(Table3[[#This Row],['# SICK LEAVE]:['#OTHERS]])</f>
        <v>0</v>
      </c>
    </row>
    <row r="112" spans="1:9" x14ac:dyDescent="0.3">
      <c r="A112" s="27">
        <f t="shared" si="1"/>
        <v>107</v>
      </c>
      <c r="B112" t="str">
        <f>IF(ISBLANK('List of Employees'!B120),"",'List of Employees'!B120)</f>
        <v>BAYOT ELAINE B.</v>
      </c>
      <c r="C112" s="25" t="str">
        <f>VLOOKUP(Table3[[#This Row],[EMPLOYEE NAME]],'List of Employees'!$B$4:$H$767,6)</f>
        <v>PERMANENT</v>
      </c>
      <c r="I112" s="27">
        <f>SUM(Table3[[#This Row],['# SICK LEAVE]:['#OTHERS]])</f>
        <v>0</v>
      </c>
    </row>
    <row r="113" spans="1:9" x14ac:dyDescent="0.3">
      <c r="A113" s="27">
        <f t="shared" si="1"/>
        <v>108</v>
      </c>
      <c r="B113" t="str">
        <f>IF(ISBLANK('List of Employees'!B121),"",'List of Employees'!B121)</f>
        <v>BAYOT EMILIANA C.</v>
      </c>
      <c r="C113" s="25" t="str">
        <f>VLOOKUP(Table3[[#This Row],[EMPLOYEE NAME]],'List of Employees'!$B$4:$H$767,6)</f>
        <v>PERMANENT</v>
      </c>
      <c r="I113" s="27">
        <f>SUM(Table3[[#This Row],['# SICK LEAVE]:['#OTHERS]])</f>
        <v>0</v>
      </c>
    </row>
    <row r="114" spans="1:9" x14ac:dyDescent="0.3">
      <c r="A114" s="27">
        <f t="shared" si="1"/>
        <v>109</v>
      </c>
      <c r="B114" t="str">
        <f>IF(ISBLANK('List of Employees'!B122),"",'List of Employees'!B122)</f>
        <v>BAYOT GARRY L.</v>
      </c>
      <c r="C114" s="25" t="str">
        <f>VLOOKUP(Table3[[#This Row],[EMPLOYEE NAME]],'List of Employees'!$B$4:$H$767,6)</f>
        <v>CASUAL</v>
      </c>
      <c r="I114" s="27">
        <f>SUM(Table3[[#This Row],['# SICK LEAVE]:['#OTHERS]])</f>
        <v>0</v>
      </c>
    </row>
    <row r="115" spans="1:9" x14ac:dyDescent="0.3">
      <c r="A115" s="27">
        <f t="shared" si="1"/>
        <v>110</v>
      </c>
      <c r="B115" t="str">
        <f>IF(ISBLANK('List of Employees'!B123),"",'List of Employees'!B123)</f>
        <v>BAYOT JASMINE A.</v>
      </c>
      <c r="C115" s="25" t="str">
        <f>VLOOKUP(Table3[[#This Row],[EMPLOYEE NAME]],'List of Employees'!$B$4:$H$767,6)</f>
        <v>JOBCON</v>
      </c>
      <c r="I115" s="27">
        <f>SUM(Table3[[#This Row],['# SICK LEAVE]:['#OTHERS]])</f>
        <v>0</v>
      </c>
    </row>
    <row r="116" spans="1:9" x14ac:dyDescent="0.3">
      <c r="A116" s="27">
        <f t="shared" si="1"/>
        <v>111</v>
      </c>
      <c r="B116" t="str">
        <f>IF(ISBLANK('List of Employees'!B124),"",'List of Employees'!B124)</f>
        <v>BAYOT MERCED M.</v>
      </c>
      <c r="C116" s="25" t="str">
        <f>VLOOKUP(Table3[[#This Row],[EMPLOYEE NAME]],'List of Employees'!$B$4:$H$767,6)</f>
        <v>PERMANENT</v>
      </c>
      <c r="I116" s="27">
        <f>SUM(Table3[[#This Row],['# SICK LEAVE]:['#OTHERS]])</f>
        <v>0</v>
      </c>
    </row>
    <row r="117" spans="1:9" x14ac:dyDescent="0.3">
      <c r="A117" s="27">
        <f t="shared" si="1"/>
        <v>112</v>
      </c>
      <c r="B117" t="str">
        <f>IF(ISBLANK('List of Employees'!B125),"",'List of Employees'!B125)</f>
        <v>BAYOT RUMER M.</v>
      </c>
      <c r="C117" s="25" t="str">
        <f>VLOOKUP(Table3[[#This Row],[EMPLOYEE NAME]],'List of Employees'!$B$4:$H$767,6)</f>
        <v>PERMANENT</v>
      </c>
      <c r="I117" s="27">
        <f>SUM(Table3[[#This Row],['# SICK LEAVE]:['#OTHERS]])</f>
        <v>0</v>
      </c>
    </row>
    <row r="118" spans="1:9" x14ac:dyDescent="0.3">
      <c r="A118" s="27">
        <f t="shared" si="1"/>
        <v>113</v>
      </c>
      <c r="B118" t="str">
        <f>IF(ISBLANK('List of Employees'!B126),"",'List of Employees'!B126)</f>
        <v>BELOSTRINO JULIETA P.</v>
      </c>
      <c r="C118" s="25" t="str">
        <f>VLOOKUP(Table3[[#This Row],[EMPLOYEE NAME]],'List of Employees'!$B$4:$H$767,6)</f>
        <v>CASUAL</v>
      </c>
      <c r="I118" s="27">
        <f>SUM(Table3[[#This Row],['# SICK LEAVE]:['#OTHERS]])</f>
        <v>0</v>
      </c>
    </row>
    <row r="119" spans="1:9" x14ac:dyDescent="0.3">
      <c r="A119" s="27">
        <f t="shared" si="1"/>
        <v>114</v>
      </c>
      <c r="B119" t="str">
        <f>IF(ISBLANK('List of Employees'!B127),"",'List of Employees'!B127)</f>
        <v>BERGADO MARILOU B.</v>
      </c>
      <c r="C119" s="25" t="str">
        <f>VLOOKUP(Table3[[#This Row],[EMPLOYEE NAME]],'List of Employees'!$B$4:$H$767,6)</f>
        <v>CASUAL</v>
      </c>
      <c r="I119" s="27">
        <f>SUM(Table3[[#This Row],['# SICK LEAVE]:['#OTHERS]])</f>
        <v>0</v>
      </c>
    </row>
    <row r="120" spans="1:9" x14ac:dyDescent="0.3">
      <c r="A120" s="27">
        <f t="shared" si="1"/>
        <v>115</v>
      </c>
      <c r="B120" t="str">
        <f>IF(ISBLANK('List of Employees'!B128),"",'List of Employees'!B128)</f>
        <v>BERNALDEZ MARLONE P.</v>
      </c>
      <c r="C120" s="25" t="str">
        <f>VLOOKUP(Table3[[#This Row],[EMPLOYEE NAME]],'List of Employees'!$B$4:$H$767,6)</f>
        <v>PERMANENT</v>
      </c>
      <c r="I120" s="27">
        <f>SUM(Table3[[#This Row],['# SICK LEAVE]:['#OTHERS]])</f>
        <v>0</v>
      </c>
    </row>
    <row r="121" spans="1:9" x14ac:dyDescent="0.3">
      <c r="A121" s="27">
        <f t="shared" si="1"/>
        <v>116</v>
      </c>
      <c r="B121" t="str">
        <f>IF(ISBLANK('List of Employees'!B129),"",'List of Employees'!B129)</f>
        <v xml:space="preserve">BESAS TRECIA JOY  </v>
      </c>
      <c r="C121" s="25" t="str">
        <f>VLOOKUP(Table3[[#This Row],[EMPLOYEE NAME]],'List of Employees'!$B$4:$H$767,6)</f>
        <v>PERMANENT</v>
      </c>
      <c r="I121" s="27">
        <f>SUM(Table3[[#This Row],['# SICK LEAVE]:['#OTHERS]])</f>
        <v>0</v>
      </c>
    </row>
    <row r="122" spans="1:9" x14ac:dyDescent="0.3">
      <c r="A122" s="27">
        <f t="shared" si="1"/>
        <v>117</v>
      </c>
      <c r="B122" t="str">
        <f>IF(ISBLANK('List of Employees'!B130),"",'List of Employees'!B130)</f>
        <v>BISCOCHO JULIETA G.</v>
      </c>
      <c r="C122" s="25" t="str">
        <f>VLOOKUP(Table3[[#This Row],[EMPLOYEE NAME]],'List of Employees'!$B$4:$H$767,6)</f>
        <v>PERMANENT</v>
      </c>
      <c r="I122" s="27">
        <f>SUM(Table3[[#This Row],['# SICK LEAVE]:['#OTHERS]])</f>
        <v>0</v>
      </c>
    </row>
    <row r="123" spans="1:9" x14ac:dyDescent="0.3">
      <c r="A123" s="27">
        <f t="shared" si="1"/>
        <v>118</v>
      </c>
      <c r="B123" t="str">
        <f>IF(ISBLANK('List of Employees'!B131),"",'List of Employees'!B131)</f>
        <v>BITUIN LUCKY NIKKO G.</v>
      </c>
      <c r="C123" s="25" t="str">
        <f>VLOOKUP(Table3[[#This Row],[EMPLOYEE NAME]],'List of Employees'!$B$4:$H$767,6)</f>
        <v>CASUAL</v>
      </c>
      <c r="I123" s="27">
        <f>SUM(Table3[[#This Row],['# SICK LEAVE]:['#OTHERS]])</f>
        <v>0</v>
      </c>
    </row>
    <row r="124" spans="1:9" x14ac:dyDescent="0.3">
      <c r="A124" s="27">
        <f t="shared" si="1"/>
        <v>119</v>
      </c>
      <c r="B124" t="str">
        <f>IF(ISBLANK('List of Employees'!B132),"",'List of Employees'!B132)</f>
        <v>BOFILL ERNA P.</v>
      </c>
      <c r="C124" s="25" t="str">
        <f>VLOOKUP(Table3[[#This Row],[EMPLOYEE NAME]],'List of Employees'!$B$4:$H$767,6)</f>
        <v>PERMANENT</v>
      </c>
      <c r="I124" s="27">
        <f>SUM(Table3[[#This Row],['# SICK LEAVE]:['#OTHERS]])</f>
        <v>0</v>
      </c>
    </row>
    <row r="125" spans="1:9" x14ac:dyDescent="0.3">
      <c r="A125" s="27">
        <f t="shared" si="1"/>
        <v>120</v>
      </c>
      <c r="B125" t="str">
        <f>IF(ISBLANK('List of Employees'!B133),"",'List of Employees'!B133)</f>
        <v>BOHULANO MARY ANNE JOY B.</v>
      </c>
      <c r="C125" s="25" t="str">
        <f>VLOOKUP(Table3[[#This Row],[EMPLOYEE NAME]],'List of Employees'!$B$4:$H$767,6)</f>
        <v>PERMANENT</v>
      </c>
      <c r="I125" s="27">
        <f>SUM(Table3[[#This Row],['# SICK LEAVE]:['#OTHERS]])</f>
        <v>0</v>
      </c>
    </row>
    <row r="126" spans="1:9" x14ac:dyDescent="0.3">
      <c r="A126" s="27">
        <f t="shared" si="1"/>
        <v>121</v>
      </c>
      <c r="B126" t="str">
        <f>IF(ISBLANK('List of Employees'!B134),"",'List of Employees'!B134)</f>
        <v>BORJA EDWIN G.</v>
      </c>
      <c r="C126" s="25" t="str">
        <f>VLOOKUP(Table3[[#This Row],[EMPLOYEE NAME]],'List of Employees'!$B$4:$H$767,6)</f>
        <v>PERMANENT</v>
      </c>
      <c r="I126" s="27">
        <f>SUM(Table3[[#This Row],['# SICK LEAVE]:['#OTHERS]])</f>
        <v>0</v>
      </c>
    </row>
    <row r="127" spans="1:9" x14ac:dyDescent="0.3">
      <c r="A127" s="27">
        <f t="shared" si="1"/>
        <v>122</v>
      </c>
      <c r="B127" t="str">
        <f>IF(ISBLANK('List of Employees'!B135),"",'List of Employees'!B135)</f>
        <v>BORJA NECY M.</v>
      </c>
      <c r="C127" s="25" t="str">
        <f>VLOOKUP(Table3[[#This Row],[EMPLOYEE NAME]],'List of Employees'!$B$4:$H$767,6)</f>
        <v>PERMANENT</v>
      </c>
      <c r="I127" s="27">
        <f>SUM(Table3[[#This Row],['# SICK LEAVE]:['#OTHERS]])</f>
        <v>0</v>
      </c>
    </row>
    <row r="128" spans="1:9" x14ac:dyDescent="0.3">
      <c r="A128" s="27">
        <f t="shared" si="1"/>
        <v>123</v>
      </c>
      <c r="B128" t="str">
        <f>IF(ISBLANK('List of Employees'!B136),"",'List of Employees'!B136)</f>
        <v>BRIZUELA LENIE E.</v>
      </c>
      <c r="C128" s="25" t="str">
        <f>VLOOKUP(Table3[[#This Row],[EMPLOYEE NAME]],'List of Employees'!$B$4:$H$767,6)</f>
        <v>CASUAL</v>
      </c>
      <c r="I128" s="27">
        <f>SUM(Table3[[#This Row],['# SICK LEAVE]:['#OTHERS]])</f>
        <v>0</v>
      </c>
    </row>
    <row r="129" spans="1:9" x14ac:dyDescent="0.3">
      <c r="A129" s="27">
        <f t="shared" si="1"/>
        <v>124</v>
      </c>
      <c r="B129" t="str">
        <f>IF(ISBLANK('List of Employees'!B137),"",'List of Employees'!B137)</f>
        <v>BRON FLORENCIO L.</v>
      </c>
      <c r="C129" s="25" t="str">
        <f>VLOOKUP(Table3[[#This Row],[EMPLOYEE NAME]],'List of Employees'!$B$4:$H$767,6)</f>
        <v>CASUAL</v>
      </c>
      <c r="I129" s="27">
        <f>SUM(Table3[[#This Row],['# SICK LEAVE]:['#OTHERS]])</f>
        <v>0</v>
      </c>
    </row>
    <row r="130" spans="1:9" x14ac:dyDescent="0.3">
      <c r="A130" s="27">
        <f t="shared" si="1"/>
        <v>125</v>
      </c>
      <c r="B130" t="str">
        <f>IF(ISBLANK('List of Employees'!B138),"",'List of Employees'!B138)</f>
        <v xml:space="preserve">BUELBO MICHLE  </v>
      </c>
      <c r="C130" s="25" t="str">
        <f>VLOOKUP(Table3[[#This Row],[EMPLOYEE NAME]],'List of Employees'!$B$4:$H$767,6)</f>
        <v>CASUAL</v>
      </c>
      <c r="I130" s="27">
        <f>SUM(Table3[[#This Row],['# SICK LEAVE]:['#OTHERS]])</f>
        <v>0</v>
      </c>
    </row>
    <row r="131" spans="1:9" x14ac:dyDescent="0.3">
      <c r="A131" s="27">
        <f t="shared" si="1"/>
        <v>126</v>
      </c>
      <c r="B131" t="str">
        <f>IF(ISBLANK('List of Employees'!B139),"",'List of Employees'!B139)</f>
        <v>BUGARIN MA. ANA M.</v>
      </c>
      <c r="C131" s="25" t="str">
        <f>VLOOKUP(Table3[[#This Row],[EMPLOYEE NAME]],'List of Employees'!$B$4:$H$767,6)</f>
        <v>PERMANENT</v>
      </c>
      <c r="I131" s="27">
        <f>SUM(Table3[[#This Row],['# SICK LEAVE]:['#OTHERS]])</f>
        <v>0</v>
      </c>
    </row>
    <row r="132" spans="1:9" x14ac:dyDescent="0.3">
      <c r="A132" s="27">
        <f t="shared" si="1"/>
        <v>127</v>
      </c>
      <c r="B132" t="str">
        <f>IF(ISBLANK('List of Employees'!B140),"",'List of Employees'!B140)</f>
        <v>BUNGCASAN REGINALDO JR. B.</v>
      </c>
      <c r="C132" s="25" t="str">
        <f>VLOOKUP(Table3[[#This Row],[EMPLOYEE NAME]],'List of Employees'!$B$4:$H$767,6)</f>
        <v>PERMANENT</v>
      </c>
      <c r="I132" s="27">
        <f>SUM(Table3[[#This Row],['# SICK LEAVE]:['#OTHERS]])</f>
        <v>0</v>
      </c>
    </row>
    <row r="133" spans="1:9" x14ac:dyDescent="0.3">
      <c r="A133" s="27">
        <f t="shared" si="1"/>
        <v>128</v>
      </c>
      <c r="B133" t="str">
        <f>IF(ISBLANK('List of Employees'!B141),"",'List of Employees'!B141)</f>
        <v>BURAZON CARIDAD A.</v>
      </c>
      <c r="C133" s="25" t="str">
        <f>VLOOKUP(Table3[[#This Row],[EMPLOYEE NAME]],'List of Employees'!$B$4:$H$767,6)</f>
        <v>PERMANENT</v>
      </c>
      <c r="I133" s="27">
        <f>SUM(Table3[[#This Row],['# SICK LEAVE]:['#OTHERS]])</f>
        <v>0</v>
      </c>
    </row>
    <row r="134" spans="1:9" x14ac:dyDescent="0.3">
      <c r="A134" s="27">
        <f t="shared" ref="A134:A197" si="2">IF(ISBLANK(B134),"",ROW(A129))</f>
        <v>129</v>
      </c>
      <c r="B134" t="str">
        <f>IF(ISBLANK('List of Employees'!B142),"",'List of Employees'!B142)</f>
        <v>BUTALON DIANNE H.</v>
      </c>
      <c r="C134" s="25" t="str">
        <f>VLOOKUP(Table3[[#This Row],[EMPLOYEE NAME]],'List of Employees'!$B$4:$H$767,6)</f>
        <v>CASUAL</v>
      </c>
      <c r="I134" s="27">
        <f>SUM(Table3[[#This Row],['# SICK LEAVE]:['#OTHERS]])</f>
        <v>0</v>
      </c>
    </row>
    <row r="135" spans="1:9" x14ac:dyDescent="0.3">
      <c r="A135" s="27">
        <f t="shared" si="2"/>
        <v>130</v>
      </c>
      <c r="B135" t="str">
        <f>IF(ISBLANK('List of Employees'!B143),"",'List of Employees'!B143)</f>
        <v>CABANLIT ZOSIMA M.</v>
      </c>
      <c r="C135" s="25" t="str">
        <f>VLOOKUP(Table3[[#This Row],[EMPLOYEE NAME]],'List of Employees'!$B$4:$H$767,6)</f>
        <v>CASUAL</v>
      </c>
      <c r="I135" s="27">
        <f>SUM(Table3[[#This Row],['# SICK LEAVE]:['#OTHERS]])</f>
        <v>0</v>
      </c>
    </row>
    <row r="136" spans="1:9" x14ac:dyDescent="0.3">
      <c r="A136" s="27">
        <f t="shared" si="2"/>
        <v>131</v>
      </c>
      <c r="B136" t="str">
        <f>IF(ISBLANK('List of Employees'!B144),"",'List of Employees'!B144)</f>
        <v>CABANTING AIRA P.</v>
      </c>
      <c r="C136" s="25" t="str">
        <f>VLOOKUP(Table3[[#This Row],[EMPLOYEE NAME]],'List of Employees'!$B$4:$H$767,6)</f>
        <v>CASUAL</v>
      </c>
      <c r="I136" s="27">
        <f>SUM(Table3[[#This Row],['# SICK LEAVE]:['#OTHERS]])</f>
        <v>0</v>
      </c>
    </row>
    <row r="137" spans="1:9" x14ac:dyDescent="0.3">
      <c r="A137" s="27">
        <f t="shared" si="2"/>
        <v>132</v>
      </c>
      <c r="B137" t="str">
        <f>IF(ISBLANK('List of Employees'!B145),"",'List of Employees'!B145)</f>
        <v>CABASI JANN PAUL S.</v>
      </c>
      <c r="C137" s="25" t="str">
        <f>VLOOKUP(Table3[[#This Row],[EMPLOYEE NAME]],'List of Employees'!$B$4:$H$767,6)</f>
        <v>JOBCON</v>
      </c>
      <c r="I137" s="27">
        <f>SUM(Table3[[#This Row],['# SICK LEAVE]:['#OTHERS]])</f>
        <v>0</v>
      </c>
    </row>
    <row r="138" spans="1:9" x14ac:dyDescent="0.3">
      <c r="A138" s="27">
        <f t="shared" si="2"/>
        <v>133</v>
      </c>
      <c r="B138" t="str">
        <f>IF(ISBLANK('List of Employees'!B146),"",'List of Employees'!B146)</f>
        <v>CACAO ANDREA F.</v>
      </c>
      <c r="C138" s="25" t="str">
        <f>VLOOKUP(Table3[[#This Row],[EMPLOYEE NAME]],'List of Employees'!$B$4:$H$767,6)</f>
        <v>PERMANENT</v>
      </c>
      <c r="I138" s="27">
        <f>SUM(Table3[[#This Row],['# SICK LEAVE]:['#OTHERS]])</f>
        <v>0</v>
      </c>
    </row>
    <row r="139" spans="1:9" x14ac:dyDescent="0.3">
      <c r="A139" s="27">
        <f t="shared" si="2"/>
        <v>134</v>
      </c>
      <c r="B139" t="str">
        <f>IF(ISBLANK('List of Employees'!B147),"",'List of Employees'!B147)</f>
        <v>CAGUICLA JO HAENA D.</v>
      </c>
      <c r="C139" s="25" t="str">
        <f>VLOOKUP(Table3[[#This Row],[EMPLOYEE NAME]],'List of Employees'!$B$4:$H$767,6)</f>
        <v>JOBCON</v>
      </c>
      <c r="I139" s="27">
        <f>SUM(Table3[[#This Row],['# SICK LEAVE]:['#OTHERS]])</f>
        <v>0</v>
      </c>
    </row>
    <row r="140" spans="1:9" x14ac:dyDescent="0.3">
      <c r="A140" s="27">
        <f t="shared" si="2"/>
        <v>135</v>
      </c>
      <c r="B140" t="str">
        <f>IF(ISBLANK('List of Employees'!B148),"",'List of Employees'!B148)</f>
        <v>CAGUITLA ELSA A.</v>
      </c>
      <c r="C140" s="25" t="str">
        <f>VLOOKUP(Table3[[#This Row],[EMPLOYEE NAME]],'List of Employees'!$B$4:$H$767,6)</f>
        <v>CASUAL</v>
      </c>
      <c r="I140" s="27">
        <f>SUM(Table3[[#This Row],['# SICK LEAVE]:['#OTHERS]])</f>
        <v>0</v>
      </c>
    </row>
    <row r="141" spans="1:9" x14ac:dyDescent="0.3">
      <c r="A141" s="27">
        <f t="shared" si="2"/>
        <v>136</v>
      </c>
      <c r="B141" t="str">
        <f>IF(ISBLANK('List of Employees'!B149),"",'List of Employees'!B149)</f>
        <v>CAGUITLA GEMINIANO M.</v>
      </c>
      <c r="C141" s="25" t="str">
        <f>VLOOKUP(Table3[[#This Row],[EMPLOYEE NAME]],'List of Employees'!$B$4:$H$767,6)</f>
        <v>CASUAL</v>
      </c>
      <c r="I141" s="27">
        <f>SUM(Table3[[#This Row],['# SICK LEAVE]:['#OTHERS]])</f>
        <v>0</v>
      </c>
    </row>
    <row r="142" spans="1:9" x14ac:dyDescent="0.3">
      <c r="A142" s="27">
        <f t="shared" si="2"/>
        <v>137</v>
      </c>
      <c r="B142" t="str">
        <f>IF(ISBLANK('List of Employees'!B150),"",'List of Employees'!B150)</f>
        <v>CAJAS MINA H.</v>
      </c>
      <c r="C142" s="25" t="str">
        <f>VLOOKUP(Table3[[#This Row],[EMPLOYEE NAME]],'List of Employees'!$B$4:$H$767,6)</f>
        <v>CASUAL</v>
      </c>
      <c r="I142" s="27">
        <f>SUM(Table3[[#This Row],['# SICK LEAVE]:['#OTHERS]])</f>
        <v>0</v>
      </c>
    </row>
    <row r="143" spans="1:9" x14ac:dyDescent="0.3">
      <c r="A143" s="27">
        <f t="shared" si="2"/>
        <v>138</v>
      </c>
      <c r="B143" t="str">
        <f>IF(ISBLANK('List of Employees'!B151),"",'List of Employees'!B151)</f>
        <v>CALANOG ALMA P.</v>
      </c>
      <c r="C143" s="25" t="str">
        <f>VLOOKUP(Table3[[#This Row],[EMPLOYEE NAME]],'List of Employees'!$B$4:$H$767,6)</f>
        <v>PERMANENT</v>
      </c>
      <c r="I143" s="27">
        <f>SUM(Table3[[#This Row],['# SICK LEAVE]:['#OTHERS]])</f>
        <v>0</v>
      </c>
    </row>
    <row r="144" spans="1:9" x14ac:dyDescent="0.3">
      <c r="A144" s="27">
        <f t="shared" si="2"/>
        <v>139</v>
      </c>
      <c r="B144" t="str">
        <f>IF(ISBLANK('List of Employees'!B152),"",'List of Employees'!B152)</f>
        <v>CALANOG EUGENE V.</v>
      </c>
      <c r="C144" s="25" t="str">
        <f>VLOOKUP(Table3[[#This Row],[EMPLOYEE NAME]],'List of Employees'!$B$4:$H$767,6)</f>
        <v>PERMANENT</v>
      </c>
      <c r="I144" s="27">
        <f>SUM(Table3[[#This Row],['# SICK LEAVE]:['#OTHERS]])</f>
        <v>0</v>
      </c>
    </row>
    <row r="145" spans="1:9" x14ac:dyDescent="0.3">
      <c r="A145" s="27">
        <f t="shared" si="2"/>
        <v>140</v>
      </c>
      <c r="B145" t="str">
        <f>IF(ISBLANK('List of Employees'!B153),"",'List of Employees'!B153)</f>
        <v>CAMERO PEDRITO C.</v>
      </c>
      <c r="C145" s="25" t="str">
        <f>VLOOKUP(Table3[[#This Row],[EMPLOYEE NAME]],'List of Employees'!$B$4:$H$767,6)</f>
        <v>CASUAL</v>
      </c>
      <c r="I145" s="27">
        <f>SUM(Table3[[#This Row],['# SICK LEAVE]:['#OTHERS]])</f>
        <v>0</v>
      </c>
    </row>
    <row r="146" spans="1:9" x14ac:dyDescent="0.3">
      <c r="A146" s="27">
        <f t="shared" si="2"/>
        <v>141</v>
      </c>
      <c r="B146" t="str">
        <f>IF(ISBLANK('List of Employees'!B154),"",'List of Employees'!B154)</f>
        <v>CANDELARIA DANILO M.</v>
      </c>
      <c r="C146" s="25" t="str">
        <f>VLOOKUP(Table3[[#This Row],[EMPLOYEE NAME]],'List of Employees'!$B$4:$H$767,6)</f>
        <v>PERMANENT</v>
      </c>
      <c r="I146" s="27">
        <f>SUM(Table3[[#This Row],['# SICK LEAVE]:['#OTHERS]])</f>
        <v>0</v>
      </c>
    </row>
    <row r="147" spans="1:9" x14ac:dyDescent="0.3">
      <c r="A147" s="27">
        <f t="shared" si="2"/>
        <v>142</v>
      </c>
      <c r="B147" t="str">
        <f>IF(ISBLANK('List of Employees'!B155),"",'List of Employees'!B155)</f>
        <v>CAPACIA JASON A.</v>
      </c>
      <c r="C147" s="25" t="str">
        <f>VLOOKUP(Table3[[#This Row],[EMPLOYEE NAME]],'List of Employees'!$B$4:$H$767,6)</f>
        <v>CASUAL</v>
      </c>
      <c r="I147" s="27">
        <f>SUM(Table3[[#This Row],['# SICK LEAVE]:['#OTHERS]])</f>
        <v>0</v>
      </c>
    </row>
    <row r="148" spans="1:9" x14ac:dyDescent="0.3">
      <c r="A148" s="27">
        <f t="shared" si="2"/>
        <v>143</v>
      </c>
      <c r="B148" t="str">
        <f>IF(ISBLANK('List of Employees'!B156),"",'List of Employees'!B156)</f>
        <v>CAPACIA JAYSON A.</v>
      </c>
      <c r="C148" s="25" t="str">
        <f>VLOOKUP(Table3[[#This Row],[EMPLOYEE NAME]],'List of Employees'!$B$4:$H$767,6)</f>
        <v>CASUAL</v>
      </c>
      <c r="I148" s="27">
        <f>SUM(Table3[[#This Row],['# SICK LEAVE]:['#OTHERS]])</f>
        <v>0</v>
      </c>
    </row>
    <row r="149" spans="1:9" x14ac:dyDescent="0.3">
      <c r="A149" s="27">
        <f t="shared" si="2"/>
        <v>144</v>
      </c>
      <c r="B149" t="str">
        <f>IF(ISBLANK('List of Employees'!B157),"",'List of Employees'!B157)</f>
        <v>CAPUNO OLIVER M.</v>
      </c>
      <c r="C149" s="25" t="str">
        <f>VLOOKUP(Table3[[#This Row],[EMPLOYEE NAME]],'List of Employees'!$B$4:$H$767,6)</f>
        <v>CASUAL</v>
      </c>
      <c r="I149" s="27">
        <f>SUM(Table3[[#This Row],['# SICK LEAVE]:['#OTHERS]])</f>
        <v>0</v>
      </c>
    </row>
    <row r="150" spans="1:9" x14ac:dyDescent="0.3">
      <c r="A150" s="27">
        <f t="shared" si="2"/>
        <v>145</v>
      </c>
      <c r="B150" t="str">
        <f>IF(ISBLANK('List of Employees'!B158),"",'List of Employees'!B158)</f>
        <v>CAPUPUS LIZA FE F.</v>
      </c>
      <c r="C150" s="25" t="str">
        <f>VLOOKUP(Table3[[#This Row],[EMPLOYEE NAME]],'List of Employees'!$B$4:$H$767,6)</f>
        <v>PERMANENT</v>
      </c>
      <c r="I150" s="27">
        <f>SUM(Table3[[#This Row],['# SICK LEAVE]:['#OTHERS]])</f>
        <v>0</v>
      </c>
    </row>
    <row r="151" spans="1:9" x14ac:dyDescent="0.3">
      <c r="A151" s="27">
        <f t="shared" si="2"/>
        <v>146</v>
      </c>
      <c r="B151" t="str">
        <f>IF(ISBLANK('List of Employees'!B159),"",'List of Employees'!B159)</f>
        <v>CARAAN ANNABELLE F.</v>
      </c>
      <c r="C151" s="25" t="str">
        <f>VLOOKUP(Table3[[#This Row],[EMPLOYEE NAME]],'List of Employees'!$B$4:$H$767,6)</f>
        <v>PERMANENT</v>
      </c>
      <c r="I151" s="27">
        <f>SUM(Table3[[#This Row],['# SICK LEAVE]:['#OTHERS]])</f>
        <v>0</v>
      </c>
    </row>
    <row r="152" spans="1:9" x14ac:dyDescent="0.3">
      <c r="A152" s="27">
        <f t="shared" si="2"/>
        <v>147</v>
      </c>
      <c r="B152" t="str">
        <f>IF(ISBLANK('List of Employees'!B160),"",'List of Employees'!B160)</f>
        <v>CARAAN FELIX M.</v>
      </c>
      <c r="C152" s="25" t="str">
        <f>VLOOKUP(Table3[[#This Row],[EMPLOYEE NAME]],'List of Employees'!$B$4:$H$767,6)</f>
        <v>PERMANENT</v>
      </c>
      <c r="I152" s="27">
        <f>SUM(Table3[[#This Row],['# SICK LEAVE]:['#OTHERS]])</f>
        <v>0</v>
      </c>
    </row>
    <row r="153" spans="1:9" x14ac:dyDescent="0.3">
      <c r="A153" s="27">
        <f t="shared" si="2"/>
        <v>148</v>
      </c>
      <c r="B153" t="str">
        <f>IF(ISBLANK('List of Employees'!B161),"",'List of Employees'!B161)</f>
        <v>CARAAN FREDERIC D.</v>
      </c>
      <c r="C153" s="25" t="str">
        <f>VLOOKUP(Table3[[#This Row],[EMPLOYEE NAME]],'List of Employees'!$B$4:$H$767,6)</f>
        <v>PERMANENT</v>
      </c>
      <c r="I153" s="27">
        <f>SUM(Table3[[#This Row],['# SICK LEAVE]:['#OTHERS]])</f>
        <v>0</v>
      </c>
    </row>
    <row r="154" spans="1:9" x14ac:dyDescent="0.3">
      <c r="A154" s="27">
        <f t="shared" si="2"/>
        <v>149</v>
      </c>
      <c r="B154" t="str">
        <f>IF(ISBLANK('List of Employees'!B162),"",'List of Employees'!B162)</f>
        <v>CARAAN JOSEPHINE M.</v>
      </c>
      <c r="C154" s="25" t="str">
        <f>VLOOKUP(Table3[[#This Row],[EMPLOYEE NAME]],'List of Employees'!$B$4:$H$767,6)</f>
        <v>PERMANENT</v>
      </c>
      <c r="I154" s="27">
        <f>SUM(Table3[[#This Row],['# SICK LEAVE]:['#OTHERS]])</f>
        <v>0</v>
      </c>
    </row>
    <row r="155" spans="1:9" x14ac:dyDescent="0.3">
      <c r="A155" s="27">
        <f t="shared" si="2"/>
        <v>150</v>
      </c>
      <c r="B155" t="str">
        <f>IF(ISBLANK('List of Employees'!B164),"",'List of Employees'!B164)</f>
        <v>CARMONA REMY M.</v>
      </c>
      <c r="C155" s="25" t="str">
        <f>VLOOKUP(Table3[[#This Row],[EMPLOYEE NAME]],'List of Employees'!$B$4:$H$767,6)</f>
        <v>PERMANENT</v>
      </c>
      <c r="I155" s="27">
        <f>SUM(Table3[[#This Row],['# SICK LEAVE]:['#OTHERS]])</f>
        <v>0</v>
      </c>
    </row>
    <row r="156" spans="1:9" x14ac:dyDescent="0.3">
      <c r="A156" s="27">
        <f t="shared" si="2"/>
        <v>151</v>
      </c>
      <c r="B156" t="str">
        <f>IF(ISBLANK('List of Employees'!B165),"",'List of Employees'!B165)</f>
        <v>CARURUCAN GLAIZA S.</v>
      </c>
      <c r="C156" s="25" t="str">
        <f>VLOOKUP(Table3[[#This Row],[EMPLOYEE NAME]],'List of Employees'!$B$4:$H$767,6)</f>
        <v>PERMANENT</v>
      </c>
      <c r="I156" s="27">
        <f>SUM(Table3[[#This Row],['# SICK LEAVE]:['#OTHERS]])</f>
        <v>0</v>
      </c>
    </row>
    <row r="157" spans="1:9" x14ac:dyDescent="0.3">
      <c r="A157" s="27">
        <f t="shared" si="2"/>
        <v>152</v>
      </c>
      <c r="B157" t="str">
        <f>IF(ISBLANK('List of Employees'!B166),"",'List of Employees'!B166)</f>
        <v>CASI BRYAN C.</v>
      </c>
      <c r="C157" s="25" t="str">
        <f>VLOOKUP(Table3[[#This Row],[EMPLOYEE NAME]],'List of Employees'!$B$4:$H$767,6)</f>
        <v>JOBCON</v>
      </c>
      <c r="I157" s="27">
        <f>SUM(Table3[[#This Row],['# SICK LEAVE]:['#OTHERS]])</f>
        <v>0</v>
      </c>
    </row>
    <row r="158" spans="1:9" x14ac:dyDescent="0.3">
      <c r="A158" s="27">
        <f t="shared" si="2"/>
        <v>153</v>
      </c>
      <c r="B158" t="str">
        <f>IF(ISBLANK('List of Employees'!B167),"",'List of Employees'!B167)</f>
        <v>CASTILLO FLORDELIZA T.</v>
      </c>
      <c r="C158" s="25" t="str">
        <f>VLOOKUP(Table3[[#This Row],[EMPLOYEE NAME]],'List of Employees'!$B$4:$H$767,6)</f>
        <v>PERMANENT</v>
      </c>
      <c r="I158" s="27">
        <f>SUM(Table3[[#This Row],['# SICK LEAVE]:['#OTHERS]])</f>
        <v>0</v>
      </c>
    </row>
    <row r="159" spans="1:9" x14ac:dyDescent="0.3">
      <c r="A159" s="27">
        <f t="shared" si="2"/>
        <v>154</v>
      </c>
      <c r="B159" t="str">
        <f>IF(ISBLANK('List of Employees'!B168),"",'List of Employees'!B168)</f>
        <v xml:space="preserve">CASTILLO ROBENSON  </v>
      </c>
      <c r="C159" s="25" t="str">
        <f>VLOOKUP(Table3[[#This Row],[EMPLOYEE NAME]],'List of Employees'!$B$4:$H$767,6)</f>
        <v>CASUAL</v>
      </c>
      <c r="I159" s="27">
        <f>SUM(Table3[[#This Row],['# SICK LEAVE]:['#OTHERS]])</f>
        <v>0</v>
      </c>
    </row>
    <row r="160" spans="1:9" x14ac:dyDescent="0.3">
      <c r="A160" s="27">
        <f t="shared" si="2"/>
        <v>155</v>
      </c>
      <c r="B160" t="str">
        <f>IF(ISBLANK('List of Employees'!B169),"",'List of Employees'!B169)</f>
        <v>CASTRO VIVIAN A.</v>
      </c>
      <c r="C160" s="25" t="str">
        <f>VLOOKUP(Table3[[#This Row],[EMPLOYEE NAME]],'List of Employees'!$B$4:$H$767,6)</f>
        <v>PERMANENT</v>
      </c>
      <c r="I160" s="27">
        <f>SUM(Table3[[#This Row],['# SICK LEAVE]:['#OTHERS]])</f>
        <v>0</v>
      </c>
    </row>
    <row r="161" spans="1:9" x14ac:dyDescent="0.3">
      <c r="A161" s="27">
        <f t="shared" si="2"/>
        <v>156</v>
      </c>
      <c r="B161" t="str">
        <f>IF(ISBLANK('List of Employees'!B170),"",'List of Employees'!B170)</f>
        <v>CAUSAREN JOHN ROBERT C.</v>
      </c>
      <c r="C161" s="25" t="str">
        <f>VLOOKUP(Table3[[#This Row],[EMPLOYEE NAME]],'List of Employees'!$B$4:$H$767,6)</f>
        <v>PERMANENT</v>
      </c>
      <c r="I161" s="27">
        <f>SUM(Table3[[#This Row],['# SICK LEAVE]:['#OTHERS]])</f>
        <v>0</v>
      </c>
    </row>
    <row r="162" spans="1:9" x14ac:dyDescent="0.3">
      <c r="A162" s="27">
        <f t="shared" si="2"/>
        <v>157</v>
      </c>
      <c r="B162" t="str">
        <f>IF(ISBLANK('List of Employees'!B171),"",'List of Employees'!B171)</f>
        <v>CESICAR JOCHELLE JOAN S.</v>
      </c>
      <c r="C162" s="25" t="str">
        <f>VLOOKUP(Table3[[#This Row],[EMPLOYEE NAME]],'List of Employees'!$B$4:$H$767,6)</f>
        <v>CASUAL</v>
      </c>
      <c r="I162" s="27">
        <f>SUM(Table3[[#This Row],['# SICK LEAVE]:['#OTHERS]])</f>
        <v>0</v>
      </c>
    </row>
    <row r="163" spans="1:9" x14ac:dyDescent="0.3">
      <c r="A163" s="27">
        <f t="shared" si="2"/>
        <v>158</v>
      </c>
      <c r="B163" t="str">
        <f>IF(ISBLANK('List of Employees'!B172),"",'List of Employees'!B172)</f>
        <v>CHACON ELISA G.</v>
      </c>
      <c r="C163" s="25" t="str">
        <f>VLOOKUP(Table3[[#This Row],[EMPLOYEE NAME]],'List of Employees'!$B$4:$H$767,6)</f>
        <v>PERMANENT</v>
      </c>
      <c r="I163" s="27">
        <f>SUM(Table3[[#This Row],['# SICK LEAVE]:['#OTHERS]])</f>
        <v>0</v>
      </c>
    </row>
    <row r="164" spans="1:9" x14ac:dyDescent="0.3">
      <c r="A164" s="27">
        <f t="shared" si="2"/>
        <v>159</v>
      </c>
      <c r="B164" t="str">
        <f>IF(ISBLANK('List of Employees'!B173),"",'List of Employees'!B173)</f>
        <v>CHANGCO KATHLEEN CARLA F.</v>
      </c>
      <c r="C164" s="25" t="str">
        <f>VLOOKUP(Table3[[#This Row],[EMPLOYEE NAME]],'List of Employees'!$B$4:$H$767,6)</f>
        <v>CASUAL</v>
      </c>
      <c r="I164" s="27">
        <f>SUM(Table3[[#This Row],['# SICK LEAVE]:['#OTHERS]])</f>
        <v>0</v>
      </c>
    </row>
    <row r="165" spans="1:9" x14ac:dyDescent="0.3">
      <c r="A165" s="27">
        <f t="shared" si="2"/>
        <v>160</v>
      </c>
      <c r="B165" t="str">
        <f>IF(ISBLANK('List of Employees'!B174),"",'List of Employees'!B174)</f>
        <v>COLETO ASHLEY M.</v>
      </c>
      <c r="C165" s="25" t="str">
        <f>VLOOKUP(Table3[[#This Row],[EMPLOYEE NAME]],'List of Employees'!$B$4:$H$767,6)</f>
        <v>CASUAL</v>
      </c>
      <c r="I165" s="27">
        <f>SUM(Table3[[#This Row],['# SICK LEAVE]:['#OTHERS]])</f>
        <v>0</v>
      </c>
    </row>
    <row r="166" spans="1:9" x14ac:dyDescent="0.3">
      <c r="A166" s="27">
        <f t="shared" si="2"/>
        <v>161</v>
      </c>
      <c r="B166" t="str">
        <f>IF(ISBLANK('List of Employees'!B175),"",'List of Employees'!B175)</f>
        <v>COLETO HANY ROY D.</v>
      </c>
      <c r="C166" s="25" t="str">
        <f>VLOOKUP(Table3[[#This Row],[EMPLOYEE NAME]],'List of Employees'!$B$4:$H$767,6)</f>
        <v>PERMANENT</v>
      </c>
      <c r="I166" s="27">
        <f>SUM(Table3[[#This Row],['# SICK LEAVE]:['#OTHERS]])</f>
        <v>0</v>
      </c>
    </row>
    <row r="167" spans="1:9" x14ac:dyDescent="0.3">
      <c r="A167" s="27">
        <f t="shared" si="2"/>
        <v>162</v>
      </c>
      <c r="B167" t="str">
        <f>IF(ISBLANK('List of Employees'!B176),"",'List of Employees'!B176)</f>
        <v>CONSTANTE FLORAVILLA R.</v>
      </c>
      <c r="C167" s="25" t="str">
        <f>VLOOKUP(Table3[[#This Row],[EMPLOYEE NAME]],'List of Employees'!$B$4:$H$767,6)</f>
        <v>PERMANENT</v>
      </c>
      <c r="I167" s="27">
        <f>SUM(Table3[[#This Row],['# SICK LEAVE]:['#OTHERS]])</f>
        <v>0</v>
      </c>
    </row>
    <row r="168" spans="1:9" x14ac:dyDescent="0.3">
      <c r="A168" s="27">
        <f t="shared" si="2"/>
        <v>163</v>
      </c>
      <c r="B168" t="str">
        <f>IF(ISBLANK('List of Employees'!B177),"",'List of Employees'!B177)</f>
        <v>CONSUELO ANDRES C.</v>
      </c>
      <c r="C168" s="25" t="str">
        <f>VLOOKUP(Table3[[#This Row],[EMPLOYEE NAME]],'List of Employees'!$B$4:$H$767,6)</f>
        <v>CASUAL</v>
      </c>
      <c r="I168" s="27">
        <f>SUM(Table3[[#This Row],['# SICK LEAVE]:['#OTHERS]])</f>
        <v>0</v>
      </c>
    </row>
    <row r="169" spans="1:9" x14ac:dyDescent="0.3">
      <c r="A169" s="27">
        <f t="shared" si="2"/>
        <v>164</v>
      </c>
      <c r="B169" t="str">
        <f>IF(ISBLANK('List of Employees'!B178),"",'List of Employees'!B178)</f>
        <v>CONTEMPRATO JOHANES D.</v>
      </c>
      <c r="C169" s="25" t="str">
        <f>VLOOKUP(Table3[[#This Row],[EMPLOYEE NAME]],'List of Employees'!$B$4:$H$767,6)</f>
        <v>PERMANENT</v>
      </c>
      <c r="I169" s="27">
        <f>SUM(Table3[[#This Row],['# SICK LEAVE]:['#OTHERS]])</f>
        <v>0</v>
      </c>
    </row>
    <row r="170" spans="1:9" x14ac:dyDescent="0.3">
      <c r="A170" s="27">
        <f t="shared" si="2"/>
        <v>165</v>
      </c>
      <c r="B170" t="str">
        <f>IF(ISBLANK('List of Employees'!B179),"",'List of Employees'!B179)</f>
        <v>CONTRERAS ALEJANDRO M.</v>
      </c>
      <c r="C170" s="25" t="str">
        <f>VLOOKUP(Table3[[#This Row],[EMPLOYEE NAME]],'List of Employees'!$B$4:$H$767,6)</f>
        <v>CASUAL</v>
      </c>
      <c r="I170" s="27">
        <f>SUM(Table3[[#This Row],['# SICK LEAVE]:['#OTHERS]])</f>
        <v>0</v>
      </c>
    </row>
    <row r="171" spans="1:9" x14ac:dyDescent="0.3">
      <c r="A171" s="27">
        <f t="shared" si="2"/>
        <v>166</v>
      </c>
      <c r="B171" t="str">
        <f>IF(ISBLANK('List of Employees'!B180),"",'List of Employees'!B180)</f>
        <v>CONTRERAS ALLAN B.</v>
      </c>
      <c r="C171" s="25" t="str">
        <f>VLOOKUP(Table3[[#This Row],[EMPLOYEE NAME]],'List of Employees'!$B$4:$H$767,6)</f>
        <v>CASUAL</v>
      </c>
      <c r="I171" s="27">
        <f>SUM(Table3[[#This Row],['# SICK LEAVE]:['#OTHERS]])</f>
        <v>0</v>
      </c>
    </row>
    <row r="172" spans="1:9" x14ac:dyDescent="0.3">
      <c r="A172" s="27">
        <f t="shared" si="2"/>
        <v>167</v>
      </c>
      <c r="B172" t="str">
        <f>IF(ISBLANK('List of Employees'!B181),"",'List of Employees'!B181)</f>
        <v>CONTRERAS SARAH JANE P.</v>
      </c>
      <c r="C172" s="25" t="str">
        <f>VLOOKUP(Table3[[#This Row],[EMPLOYEE NAME]],'List of Employees'!$B$4:$H$767,6)</f>
        <v>CASUAL</v>
      </c>
      <c r="I172" s="27">
        <f>SUM(Table3[[#This Row],['# SICK LEAVE]:['#OTHERS]])</f>
        <v>0</v>
      </c>
    </row>
    <row r="173" spans="1:9" x14ac:dyDescent="0.3">
      <c r="A173" s="27">
        <f t="shared" si="2"/>
        <v>168</v>
      </c>
      <c r="B173" t="str">
        <f>IF(ISBLANK('List of Employees'!B182),"",'List of Employees'!B182)</f>
        <v>CORTADO JOEL B.</v>
      </c>
      <c r="C173" s="25" t="str">
        <f>VLOOKUP(Table3[[#This Row],[EMPLOYEE NAME]],'List of Employees'!$B$4:$H$767,6)</f>
        <v>CASUAL</v>
      </c>
      <c r="I173" s="27">
        <f>SUM(Table3[[#This Row],['# SICK LEAVE]:['#OTHERS]])</f>
        <v>0</v>
      </c>
    </row>
    <row r="174" spans="1:9" x14ac:dyDescent="0.3">
      <c r="A174" s="27">
        <f t="shared" si="2"/>
        <v>169</v>
      </c>
      <c r="B174" t="str">
        <f>IF(ISBLANK('List of Employees'!B183),"",'List of Employees'!B183)</f>
        <v>CORTEZ CHERIELYN B.</v>
      </c>
      <c r="C174" s="25" t="str">
        <f>VLOOKUP(Table3[[#This Row],[EMPLOYEE NAME]],'List of Employees'!$B$4:$H$767,6)</f>
        <v>PERMANENT</v>
      </c>
      <c r="I174" s="27">
        <f>SUM(Table3[[#This Row],['# SICK LEAVE]:['#OTHERS]])</f>
        <v>0</v>
      </c>
    </row>
    <row r="175" spans="1:9" x14ac:dyDescent="0.3">
      <c r="A175" s="27">
        <f t="shared" si="2"/>
        <v>170</v>
      </c>
      <c r="B175" t="str">
        <f>IF(ISBLANK('List of Employees'!B184),"",'List of Employees'!B184)</f>
        <v>CORTEZ FIDELA B.</v>
      </c>
      <c r="C175" s="25" t="str">
        <f>VLOOKUP(Table3[[#This Row],[EMPLOYEE NAME]],'List of Employees'!$B$4:$H$767,6)</f>
        <v>PERMANENT</v>
      </c>
      <c r="I175" s="27">
        <f>SUM(Table3[[#This Row],['# SICK LEAVE]:['#OTHERS]])</f>
        <v>0</v>
      </c>
    </row>
    <row r="176" spans="1:9" x14ac:dyDescent="0.3">
      <c r="A176" s="27">
        <f t="shared" si="2"/>
        <v>171</v>
      </c>
      <c r="B176" t="str">
        <f>IF(ISBLANK('List of Employees'!B185),"",'List of Employees'!B185)</f>
        <v>CORTEZ MARCOS NOEL A.</v>
      </c>
      <c r="C176" s="25" t="str">
        <f>VLOOKUP(Table3[[#This Row],[EMPLOYEE NAME]],'List of Employees'!$B$4:$H$767,6)</f>
        <v>PERMANENT</v>
      </c>
      <c r="I176" s="27">
        <f>SUM(Table3[[#This Row],['# SICK LEAVE]:['#OTHERS]])</f>
        <v>0</v>
      </c>
    </row>
    <row r="177" spans="1:9" x14ac:dyDescent="0.3">
      <c r="A177" s="27">
        <f t="shared" si="2"/>
        <v>172</v>
      </c>
      <c r="B177" t="str">
        <f>IF(ISBLANK('List of Employees'!B186),"",'List of Employees'!B186)</f>
        <v>CORTEZ NERIFE H.</v>
      </c>
      <c r="C177" s="25" t="str">
        <f>VLOOKUP(Table3[[#This Row],[EMPLOYEE NAME]],'List of Employees'!$B$4:$H$767,6)</f>
        <v>PERMANENT</v>
      </c>
      <c r="I177" s="27">
        <f>SUM(Table3[[#This Row],['# SICK LEAVE]:['#OTHERS]])</f>
        <v>0</v>
      </c>
    </row>
    <row r="178" spans="1:9" x14ac:dyDescent="0.3">
      <c r="A178" s="27">
        <f t="shared" si="2"/>
        <v>173</v>
      </c>
      <c r="B178" t="str">
        <f>IF(ISBLANK('List of Employees'!B187),"",'List of Employees'!B187)</f>
        <v>COSA PAOLA GRACE P.</v>
      </c>
      <c r="C178" s="25" t="str">
        <f>VLOOKUP(Table3[[#This Row],[EMPLOYEE NAME]],'List of Employees'!$B$4:$H$767,6)</f>
        <v>CASUAL</v>
      </c>
      <c r="I178" s="27">
        <f>SUM(Table3[[#This Row],['# SICK LEAVE]:['#OTHERS]])</f>
        <v>0</v>
      </c>
    </row>
    <row r="179" spans="1:9" x14ac:dyDescent="0.3">
      <c r="A179" s="27">
        <f t="shared" si="2"/>
        <v>174</v>
      </c>
      <c r="B179" t="str">
        <f>IF(ISBLANK('List of Employees'!B188),"",'List of Employees'!B188)</f>
        <v xml:space="preserve">COSINO RIMWELL  </v>
      </c>
      <c r="C179" s="25" t="str">
        <f>VLOOKUP(Table3[[#This Row],[EMPLOYEE NAME]],'List of Employees'!$B$4:$H$767,6)</f>
        <v>CASUAL</v>
      </c>
      <c r="I179" s="27">
        <f>SUM(Table3[[#This Row],['# SICK LEAVE]:['#OTHERS]])</f>
        <v>0</v>
      </c>
    </row>
    <row r="180" spans="1:9" x14ac:dyDescent="0.3">
      <c r="A180" s="27">
        <f t="shared" si="2"/>
        <v>175</v>
      </c>
      <c r="B180" t="str">
        <f>IF(ISBLANK('List of Employees'!B189),"",'List of Employees'!B189)</f>
        <v>COSME CORAZON O.</v>
      </c>
      <c r="C180" s="25" t="str">
        <f>VLOOKUP(Table3[[#This Row],[EMPLOYEE NAME]],'List of Employees'!$B$4:$H$767,6)</f>
        <v>CASUAL</v>
      </c>
      <c r="I180" s="27">
        <f>SUM(Table3[[#This Row],['# SICK LEAVE]:['#OTHERS]])</f>
        <v>0</v>
      </c>
    </row>
    <row r="181" spans="1:9" x14ac:dyDescent="0.3">
      <c r="A181" s="27">
        <f t="shared" si="2"/>
        <v>176</v>
      </c>
      <c r="B181" t="str">
        <f>IF(ISBLANK('List of Employees'!B190),"",'List of Employees'!B190)</f>
        <v>COSME MA VICTORIA M.</v>
      </c>
      <c r="C181" s="25" t="str">
        <f>VLOOKUP(Table3[[#This Row],[EMPLOYEE NAME]],'List of Employees'!$B$4:$H$767,6)</f>
        <v>PERMANENT</v>
      </c>
      <c r="I181" s="27">
        <f>SUM(Table3[[#This Row],['# SICK LEAVE]:['#OTHERS]])</f>
        <v>0</v>
      </c>
    </row>
    <row r="182" spans="1:9" x14ac:dyDescent="0.3">
      <c r="A182" s="27">
        <f t="shared" si="2"/>
        <v>177</v>
      </c>
      <c r="B182" t="str">
        <f>IF(ISBLANK('List of Employees'!B191),"",'List of Employees'!B191)</f>
        <v>COSTANTE  SYLVIA C.</v>
      </c>
      <c r="C182" s="25" t="str">
        <f>VLOOKUP(Table3[[#This Row],[EMPLOYEE NAME]],'List of Employees'!$B$4:$H$767,6)</f>
        <v>PERMANENT</v>
      </c>
      <c r="I182" s="27">
        <f>SUM(Table3[[#This Row],['# SICK LEAVE]:['#OTHERS]])</f>
        <v>0</v>
      </c>
    </row>
    <row r="183" spans="1:9" x14ac:dyDescent="0.3">
      <c r="A183" s="27">
        <f t="shared" si="2"/>
        <v>178</v>
      </c>
      <c r="B183" t="str">
        <f>IF(ISBLANK('List of Employees'!B193),"",'List of Employees'!B193)</f>
        <v>COTONER NELIA C.</v>
      </c>
      <c r="C183" s="25" t="str">
        <f>VLOOKUP(Table3[[#This Row],[EMPLOYEE NAME]],'List of Employees'!$B$4:$H$767,6)</f>
        <v>PERMANENT</v>
      </c>
      <c r="I183" s="27">
        <f>SUM(Table3[[#This Row],['# SICK LEAVE]:['#OTHERS]])</f>
        <v>0</v>
      </c>
    </row>
    <row r="184" spans="1:9" x14ac:dyDescent="0.3">
      <c r="A184" s="27">
        <f t="shared" si="2"/>
        <v>179</v>
      </c>
      <c r="B184" t="str">
        <f>IF(ISBLANK('List of Employees'!B194),"",'List of Employees'!B194)</f>
        <v>CREUS ROSENDA A.</v>
      </c>
      <c r="C184" s="25" t="str">
        <f>VLOOKUP(Table3[[#This Row],[EMPLOYEE NAME]],'List of Employees'!$B$4:$H$767,6)</f>
        <v>CASUAL</v>
      </c>
      <c r="I184" s="27">
        <f>SUM(Table3[[#This Row],['# SICK LEAVE]:['#OTHERS]])</f>
        <v>0</v>
      </c>
    </row>
    <row r="185" spans="1:9" x14ac:dyDescent="0.3">
      <c r="A185" s="27">
        <f t="shared" si="2"/>
        <v>180</v>
      </c>
      <c r="B185" t="str">
        <f>IF(ISBLANK('List of Employees'!B195),"",'List of Employees'!B195)</f>
        <v>CREUS SAMUEL A.</v>
      </c>
      <c r="C185" s="25" t="str">
        <f>VLOOKUP(Table3[[#This Row],[EMPLOYEE NAME]],'List of Employees'!$B$4:$H$767,6)</f>
        <v>PERMANENT</v>
      </c>
      <c r="I185" s="27">
        <f>SUM(Table3[[#This Row],['# SICK LEAVE]:['#OTHERS]])</f>
        <v>0</v>
      </c>
    </row>
    <row r="186" spans="1:9" x14ac:dyDescent="0.3">
      <c r="A186" s="27">
        <f t="shared" si="2"/>
        <v>181</v>
      </c>
      <c r="B186" t="str">
        <f>IF(ISBLANK('List of Employees'!B196),"",'List of Employees'!B196)</f>
        <v>CRIZALDO THELMA U.</v>
      </c>
      <c r="C186" s="25" t="str">
        <f>VLOOKUP(Table3[[#This Row],[EMPLOYEE NAME]],'List of Employees'!$B$4:$H$767,6)</f>
        <v>PERMANENT</v>
      </c>
      <c r="I186" s="27">
        <f>SUM(Table3[[#This Row],['# SICK LEAVE]:['#OTHERS]])</f>
        <v>0</v>
      </c>
    </row>
    <row r="187" spans="1:9" x14ac:dyDescent="0.3">
      <c r="A187" s="27">
        <f t="shared" si="2"/>
        <v>182</v>
      </c>
      <c r="B187" t="str">
        <f>IF(ISBLANK('List of Employees'!B198),"",'List of Employees'!B198)</f>
        <v>CRUZADA MAGDALENA A.</v>
      </c>
      <c r="C187" s="25" t="str">
        <f>VLOOKUP(Table3[[#This Row],[EMPLOYEE NAME]],'List of Employees'!$B$4:$H$767,6)</f>
        <v>PERMANENT</v>
      </c>
      <c r="I187" s="27">
        <f>SUM(Table3[[#This Row],['# SICK LEAVE]:['#OTHERS]])</f>
        <v>0</v>
      </c>
    </row>
    <row r="188" spans="1:9" x14ac:dyDescent="0.3">
      <c r="A188" s="27">
        <f t="shared" si="2"/>
        <v>183</v>
      </c>
      <c r="B188" t="str">
        <f>IF(ISBLANK('List of Employees'!B199),"",'List of Employees'!B199)</f>
        <v>CUENO FLOR M.</v>
      </c>
      <c r="C188" s="25" t="str">
        <f>VLOOKUP(Table3[[#This Row],[EMPLOYEE NAME]],'List of Employees'!$B$4:$H$767,6)</f>
        <v>CASUAL</v>
      </c>
      <c r="I188" s="27">
        <f>SUM(Table3[[#This Row],['# SICK LEAVE]:['#OTHERS]])</f>
        <v>0</v>
      </c>
    </row>
    <row r="189" spans="1:9" x14ac:dyDescent="0.3">
      <c r="A189" s="27">
        <f t="shared" si="2"/>
        <v>184</v>
      </c>
      <c r="B189" t="str">
        <f>IF(ISBLANK('List of Employees'!B200),"",'List of Employees'!B200)</f>
        <v>CUIZON DAYLIN M.</v>
      </c>
      <c r="C189" s="25" t="str">
        <f>VLOOKUP(Table3[[#This Row],[EMPLOYEE NAME]],'List of Employees'!$B$4:$H$767,6)</f>
        <v>CASUAL</v>
      </c>
      <c r="I189" s="27">
        <f>SUM(Table3[[#This Row],['# SICK LEAVE]:['#OTHERS]])</f>
        <v>0</v>
      </c>
    </row>
    <row r="190" spans="1:9" x14ac:dyDescent="0.3">
      <c r="A190" s="27">
        <f t="shared" si="2"/>
        <v>185</v>
      </c>
      <c r="B190" t="str">
        <f>IF(ISBLANK('List of Employees'!B201),"",'List of Employees'!B201)</f>
        <v xml:space="preserve">DAIZ PAUL MICHAEL  </v>
      </c>
      <c r="C190" s="25" t="str">
        <f>VLOOKUP(Table3[[#This Row],[EMPLOYEE NAME]],'List of Employees'!$B$4:$H$767,6)</f>
        <v>PERMANENT</v>
      </c>
      <c r="I190" s="27">
        <f>SUM(Table3[[#This Row],['# SICK LEAVE]:['#OTHERS]])</f>
        <v>0</v>
      </c>
    </row>
    <row r="191" spans="1:9" x14ac:dyDescent="0.3">
      <c r="A191" s="27">
        <f t="shared" si="2"/>
        <v>186</v>
      </c>
      <c r="B191" t="str">
        <f>IF(ISBLANK('List of Employees'!B202),"",'List of Employees'!B202)</f>
        <v>DAÑO ALMA R.</v>
      </c>
      <c r="C191" s="25" t="str">
        <f>VLOOKUP(Table3[[#This Row],[EMPLOYEE NAME]],'List of Employees'!$B$4:$H$767,6)</f>
        <v>PERMANENT</v>
      </c>
      <c r="I191" s="27">
        <f>SUM(Table3[[#This Row],['# SICK LEAVE]:['#OTHERS]])</f>
        <v>0</v>
      </c>
    </row>
    <row r="192" spans="1:9" x14ac:dyDescent="0.3">
      <c r="A192" s="27">
        <f t="shared" si="2"/>
        <v>187</v>
      </c>
      <c r="B192" t="str">
        <f>IF(ISBLANK('List of Employees'!B203),"",'List of Employees'!B203)</f>
        <v>DATU SHIRLEY G.</v>
      </c>
      <c r="C192" s="25" t="str">
        <f>VLOOKUP(Table3[[#This Row],[EMPLOYEE NAME]],'List of Employees'!$B$4:$H$767,6)</f>
        <v>CASUAL</v>
      </c>
      <c r="I192" s="27">
        <f>SUM(Table3[[#This Row],['# SICK LEAVE]:['#OTHERS]])</f>
        <v>0</v>
      </c>
    </row>
    <row r="193" spans="1:9" x14ac:dyDescent="0.3">
      <c r="A193" s="27">
        <f t="shared" si="2"/>
        <v>188</v>
      </c>
      <c r="B193" t="str">
        <f>IF(ISBLANK('List of Employees'!B204),"",'List of Employees'!B204)</f>
        <v>DAVID MELANIE D.</v>
      </c>
      <c r="C193" s="25" t="str">
        <f>VLOOKUP(Table3[[#This Row],[EMPLOYEE NAME]],'List of Employees'!$B$4:$H$767,6)</f>
        <v>CASUAL</v>
      </c>
      <c r="I193" s="27">
        <f>SUM(Table3[[#This Row],['# SICK LEAVE]:['#OTHERS]])</f>
        <v>0</v>
      </c>
    </row>
    <row r="194" spans="1:9" x14ac:dyDescent="0.3">
      <c r="A194" s="27">
        <f t="shared" si="2"/>
        <v>189</v>
      </c>
      <c r="B194" t="str">
        <f>IF(ISBLANK('List of Employees'!B205),"",'List of Employees'!B205)</f>
        <v>DE ASIS JANETTE D.</v>
      </c>
      <c r="C194" s="25" t="str">
        <f>VLOOKUP(Table3[[#This Row],[EMPLOYEE NAME]],'List of Employees'!$B$4:$H$767,6)</f>
        <v>CASUAL</v>
      </c>
      <c r="I194" s="27">
        <f>SUM(Table3[[#This Row],['# SICK LEAVE]:['#OTHERS]])</f>
        <v>0</v>
      </c>
    </row>
    <row r="195" spans="1:9" x14ac:dyDescent="0.3">
      <c r="A195" s="27">
        <f t="shared" si="2"/>
        <v>190</v>
      </c>
      <c r="B195" t="e">
        <f>IF(ISBLANK('List of Employees'!#REF!),"",'List of Employees'!#REF!)</f>
        <v>#REF!</v>
      </c>
      <c r="C195" s="25" t="e">
        <f>VLOOKUP(Table3[[#This Row],[EMPLOYEE NAME]],'List of Employees'!$B$4:$H$767,6)</f>
        <v>#REF!</v>
      </c>
      <c r="I195" s="27">
        <f>SUM(Table3[[#This Row],['# SICK LEAVE]:['#OTHERS]])</f>
        <v>0</v>
      </c>
    </row>
    <row r="196" spans="1:9" x14ac:dyDescent="0.3">
      <c r="A196" s="27">
        <f t="shared" si="2"/>
        <v>191</v>
      </c>
      <c r="B196" t="str">
        <f>IF(ISBLANK('List of Employees'!B206),"",'List of Employees'!B206)</f>
        <v>DE CASTRO CHRISTINE JEAN D.</v>
      </c>
      <c r="C196" s="25" t="str">
        <f>VLOOKUP(Table3[[#This Row],[EMPLOYEE NAME]],'List of Employees'!$B$4:$H$767,6)</f>
        <v>PERMANENT</v>
      </c>
      <c r="I196" s="27">
        <f>SUM(Table3[[#This Row],['# SICK LEAVE]:['#OTHERS]])</f>
        <v>0</v>
      </c>
    </row>
    <row r="197" spans="1:9" x14ac:dyDescent="0.3">
      <c r="A197" s="27">
        <f t="shared" si="2"/>
        <v>192</v>
      </c>
      <c r="B197" t="str">
        <f>IF(ISBLANK('List of Employees'!B207),"",'List of Employees'!B207)</f>
        <v>DE CASTRO JENELYN I.</v>
      </c>
      <c r="C197" s="25" t="str">
        <f>VLOOKUP(Table3[[#This Row],[EMPLOYEE NAME]],'List of Employees'!$B$4:$H$767,6)</f>
        <v>PERMANENT</v>
      </c>
      <c r="I197" s="27">
        <f>SUM(Table3[[#This Row],['# SICK LEAVE]:['#OTHERS]])</f>
        <v>0</v>
      </c>
    </row>
    <row r="198" spans="1:9" x14ac:dyDescent="0.3">
      <c r="A198" s="27">
        <f t="shared" ref="A198:A261" si="3">IF(ISBLANK(B198),"",ROW(A193))</f>
        <v>193</v>
      </c>
      <c r="B198" t="str">
        <f>IF(ISBLANK('List of Employees'!B208),"",'List of Employees'!B208)</f>
        <v>DE CASTRO JOSEPH NHOEL T.</v>
      </c>
      <c r="C198" s="25" t="str">
        <f>VLOOKUP(Table3[[#This Row],[EMPLOYEE NAME]],'List of Employees'!$B$4:$H$767,6)</f>
        <v>PERMANENT</v>
      </c>
      <c r="I198" s="27">
        <f>SUM(Table3[[#This Row],['# SICK LEAVE]:['#OTHERS]])</f>
        <v>0</v>
      </c>
    </row>
    <row r="199" spans="1:9" x14ac:dyDescent="0.3">
      <c r="A199" s="27">
        <f t="shared" si="3"/>
        <v>194</v>
      </c>
      <c r="B199" t="str">
        <f>IF(ISBLANK('List of Employees'!B209),"",'List of Employees'!B209)</f>
        <v>DE CASTRO JUANITA M.</v>
      </c>
      <c r="C199" s="25" t="str">
        <f>VLOOKUP(Table3[[#This Row],[EMPLOYEE NAME]],'List of Employees'!$B$4:$H$767,6)</f>
        <v>PERMANENT</v>
      </c>
      <c r="I199" s="27">
        <f>SUM(Table3[[#This Row],['# SICK LEAVE]:['#OTHERS]])</f>
        <v>0</v>
      </c>
    </row>
    <row r="200" spans="1:9" x14ac:dyDescent="0.3">
      <c r="A200" s="27">
        <f t="shared" si="3"/>
        <v>195</v>
      </c>
      <c r="B200" t="str">
        <f>IF(ISBLANK('List of Employees'!B210),"",'List of Employees'!B210)</f>
        <v>DE CASTRO MARYLEN A.</v>
      </c>
      <c r="C200" s="25" t="str">
        <f>VLOOKUP(Table3[[#This Row],[EMPLOYEE NAME]],'List of Employees'!$B$4:$H$767,6)</f>
        <v>PERMANENT</v>
      </c>
      <c r="I200" s="27">
        <f>SUM(Table3[[#This Row],['# SICK LEAVE]:['#OTHERS]])</f>
        <v>0</v>
      </c>
    </row>
    <row r="201" spans="1:9" x14ac:dyDescent="0.3">
      <c r="A201" s="27">
        <f t="shared" si="3"/>
        <v>196</v>
      </c>
      <c r="B201" t="str">
        <f>IF(ISBLANK('List of Employees'!B212),"",'List of Employees'!B212)</f>
        <v>DE GRANO  RONALEI P.</v>
      </c>
      <c r="C201" s="25" t="str">
        <f>VLOOKUP(Table3[[#This Row],[EMPLOYEE NAME]],'List of Employees'!$B$4:$H$767,6)</f>
        <v>CASUAL</v>
      </c>
      <c r="I201" s="27">
        <f>SUM(Table3[[#This Row],['# SICK LEAVE]:['#OTHERS]])</f>
        <v>0</v>
      </c>
    </row>
    <row r="202" spans="1:9" x14ac:dyDescent="0.3">
      <c r="A202" s="27">
        <f t="shared" si="3"/>
        <v>197</v>
      </c>
      <c r="B202" t="str">
        <f>IF(ISBLANK('List of Employees'!B214),"",'List of Employees'!B214)</f>
        <v>DE GRANO MA. ERLINDA F.</v>
      </c>
      <c r="C202" s="25" t="str">
        <f>VLOOKUP(Table3[[#This Row],[EMPLOYEE NAME]],'List of Employees'!$B$4:$H$767,6)</f>
        <v>PERMANENT</v>
      </c>
      <c r="I202" s="27">
        <f>SUM(Table3[[#This Row],['# SICK LEAVE]:['#OTHERS]])</f>
        <v>0</v>
      </c>
    </row>
    <row r="203" spans="1:9" x14ac:dyDescent="0.3">
      <c r="A203" s="27">
        <f t="shared" si="3"/>
        <v>198</v>
      </c>
      <c r="B203" t="str">
        <f>IF(ISBLANK('List of Employees'!B215),"",'List of Employees'!B215)</f>
        <v>DE GUIA MARIVIC B.</v>
      </c>
      <c r="C203" s="25" t="str">
        <f>VLOOKUP(Table3[[#This Row],[EMPLOYEE NAME]],'List of Employees'!$B$4:$H$767,6)</f>
        <v>JOBCON</v>
      </c>
      <c r="I203" s="27">
        <f>SUM(Table3[[#This Row],['# SICK LEAVE]:['#OTHERS]])</f>
        <v>0</v>
      </c>
    </row>
    <row r="204" spans="1:9" x14ac:dyDescent="0.3">
      <c r="A204" s="27">
        <f t="shared" si="3"/>
        <v>199</v>
      </c>
      <c r="B204" t="str">
        <f>IF(ISBLANK('List of Employees'!B216),"",'List of Employees'!B216)</f>
        <v xml:space="preserve">DE GUZMAN CLEMENTE  </v>
      </c>
      <c r="C204" s="25" t="str">
        <f>VLOOKUP(Table3[[#This Row],[EMPLOYEE NAME]],'List of Employees'!$B$4:$H$767,6)</f>
        <v>CASUAL</v>
      </c>
      <c r="I204" s="27">
        <f>SUM(Table3[[#This Row],['# SICK LEAVE]:['#OTHERS]])</f>
        <v>0</v>
      </c>
    </row>
    <row r="205" spans="1:9" x14ac:dyDescent="0.3">
      <c r="A205" s="27">
        <f t="shared" si="3"/>
        <v>200</v>
      </c>
      <c r="B205" t="str">
        <f>IF(ISBLANK('List of Employees'!B217),"",'List of Employees'!B217)</f>
        <v>DE GUZMAN MAYETTE D.</v>
      </c>
      <c r="C205" s="25" t="str">
        <f>VLOOKUP(Table3[[#This Row],[EMPLOYEE NAME]],'List of Employees'!$B$4:$H$767,6)</f>
        <v>PERMANENT</v>
      </c>
      <c r="I205" s="27">
        <f>SUM(Table3[[#This Row],['# SICK LEAVE]:['#OTHERS]])</f>
        <v>0</v>
      </c>
    </row>
    <row r="206" spans="1:9" x14ac:dyDescent="0.3">
      <c r="A206" s="27">
        <f t="shared" si="3"/>
        <v>201</v>
      </c>
      <c r="B206" t="str">
        <f>IF(ISBLANK('List of Employees'!B218),"",'List of Employees'!B218)</f>
        <v>DE GUZMAN RONALD ANDREW G.</v>
      </c>
      <c r="C206" s="25" t="str">
        <f>VLOOKUP(Table3[[#This Row],[EMPLOYEE NAME]],'List of Employees'!$B$4:$H$767,6)</f>
        <v>PERMANENT</v>
      </c>
      <c r="I206" s="27">
        <f>SUM(Table3[[#This Row],['# SICK LEAVE]:['#OTHERS]])</f>
        <v>0</v>
      </c>
    </row>
    <row r="207" spans="1:9" x14ac:dyDescent="0.3">
      <c r="A207" s="27">
        <f t="shared" si="3"/>
        <v>202</v>
      </c>
      <c r="B207" t="str">
        <f>IF(ISBLANK('List of Employees'!B219),"",'List of Employees'!B219)</f>
        <v>DE LARA GRACE L.</v>
      </c>
      <c r="C207" s="25" t="str">
        <f>VLOOKUP(Table3[[#This Row],[EMPLOYEE NAME]],'List of Employees'!$B$4:$H$767,6)</f>
        <v>CASUAL</v>
      </c>
      <c r="I207" s="27">
        <f>SUM(Table3[[#This Row],['# SICK LEAVE]:['#OTHERS]])</f>
        <v>0</v>
      </c>
    </row>
    <row r="208" spans="1:9" x14ac:dyDescent="0.3">
      <c r="A208" s="27">
        <f t="shared" si="3"/>
        <v>203</v>
      </c>
      <c r="B208" t="str">
        <f>IF(ISBLANK('List of Employees'!B220),"",'List of Employees'!B220)</f>
        <v>DE LEON ANALITA B.</v>
      </c>
      <c r="C208" s="25" t="str">
        <f>VLOOKUP(Table3[[#This Row],[EMPLOYEE NAME]],'List of Employees'!$B$4:$H$767,6)</f>
        <v>CASUAL</v>
      </c>
      <c r="I208" s="27">
        <f>SUM(Table3[[#This Row],['# SICK LEAVE]:['#OTHERS]])</f>
        <v>0</v>
      </c>
    </row>
    <row r="209" spans="1:9" x14ac:dyDescent="0.3">
      <c r="A209" s="27">
        <f t="shared" si="3"/>
        <v>204</v>
      </c>
      <c r="B209" t="str">
        <f>IF(ISBLANK('List of Employees'!B221),"",'List of Employees'!B221)</f>
        <v xml:space="preserve">DE LUNA ERNESTO  </v>
      </c>
      <c r="C209" s="25" t="str">
        <f>VLOOKUP(Table3[[#This Row],[EMPLOYEE NAME]],'List of Employees'!$B$4:$H$767,6)</f>
        <v>PERMANENT</v>
      </c>
      <c r="I209" s="27">
        <f>SUM(Table3[[#This Row],['# SICK LEAVE]:['#OTHERS]])</f>
        <v>0</v>
      </c>
    </row>
    <row r="210" spans="1:9" x14ac:dyDescent="0.3">
      <c r="A210" s="27">
        <f t="shared" si="3"/>
        <v>205</v>
      </c>
      <c r="B210" t="str">
        <f>IF(ISBLANK('List of Employees'!B222),"",'List of Employees'!B222)</f>
        <v>DE OCAMPO AILYN L.</v>
      </c>
      <c r="C210" s="25" t="str">
        <f>VLOOKUP(Table3[[#This Row],[EMPLOYEE NAME]],'List of Employees'!$B$4:$H$767,6)</f>
        <v>CASUAL</v>
      </c>
      <c r="I210" s="27">
        <f>SUM(Table3[[#This Row],['# SICK LEAVE]:['#OTHERS]])</f>
        <v>0</v>
      </c>
    </row>
    <row r="211" spans="1:9" x14ac:dyDescent="0.3">
      <c r="A211" s="27">
        <f t="shared" si="3"/>
        <v>206</v>
      </c>
      <c r="B211" t="str">
        <f>IF(ISBLANK('List of Employees'!B223),"",'List of Employees'!B223)</f>
        <v>DE OCAMPO ALMA A.</v>
      </c>
      <c r="C211" s="25" t="str">
        <f>VLOOKUP(Table3[[#This Row],[EMPLOYEE NAME]],'List of Employees'!$B$4:$H$767,6)</f>
        <v>PERMANENT</v>
      </c>
      <c r="I211" s="27">
        <f>SUM(Table3[[#This Row],['# SICK LEAVE]:['#OTHERS]])</f>
        <v>0</v>
      </c>
    </row>
    <row r="212" spans="1:9" x14ac:dyDescent="0.3">
      <c r="A212" s="27">
        <f t="shared" si="3"/>
        <v>207</v>
      </c>
      <c r="B212" t="str">
        <f>IF(ISBLANK('List of Employees'!B224),"",'List of Employees'!B224)</f>
        <v>DE OCAMPO MA. ELENA D.</v>
      </c>
      <c r="C212" s="25" t="str">
        <f>VLOOKUP(Table3[[#This Row],[EMPLOYEE NAME]],'List of Employees'!$B$4:$H$767,6)</f>
        <v>PERMANENT</v>
      </c>
      <c r="I212" s="27">
        <f>SUM(Table3[[#This Row],['# SICK LEAVE]:['#OTHERS]])</f>
        <v>0</v>
      </c>
    </row>
    <row r="213" spans="1:9" x14ac:dyDescent="0.3">
      <c r="A213" s="27">
        <f t="shared" si="3"/>
        <v>208</v>
      </c>
      <c r="B213" t="str">
        <f>IF(ISBLANK('List of Employees'!B225),"",'List of Employees'!B225)</f>
        <v>DE OCAMPO MARISSA B.</v>
      </c>
      <c r="C213" s="25" t="str">
        <f>VLOOKUP(Table3[[#This Row],[EMPLOYEE NAME]],'List of Employees'!$B$4:$H$767,6)</f>
        <v>PERMANENT</v>
      </c>
      <c r="I213" s="27">
        <f>SUM(Table3[[#This Row],['# SICK LEAVE]:['#OTHERS]])</f>
        <v>0</v>
      </c>
    </row>
    <row r="214" spans="1:9" x14ac:dyDescent="0.3">
      <c r="A214" s="27">
        <f t="shared" si="3"/>
        <v>209</v>
      </c>
      <c r="B214" t="str">
        <f>IF(ISBLANK('List of Employees'!B226),"",'List of Employees'!B226)</f>
        <v>DE SAGUN NANCY D.</v>
      </c>
      <c r="C214" s="25" t="str">
        <f>VLOOKUP(Table3[[#This Row],[EMPLOYEE NAME]],'List of Employees'!$B$4:$H$767,6)</f>
        <v>CASUAL</v>
      </c>
      <c r="I214" s="27">
        <f>SUM(Table3[[#This Row],['# SICK LEAVE]:['#OTHERS]])</f>
        <v>0</v>
      </c>
    </row>
    <row r="215" spans="1:9" x14ac:dyDescent="0.3">
      <c r="A215" s="27">
        <f t="shared" si="3"/>
        <v>210</v>
      </c>
      <c r="B215" t="str">
        <f>IF(ISBLANK('List of Employees'!B227),"",'List of Employees'!B227)</f>
        <v>DE SAGUN NOLI E.</v>
      </c>
      <c r="C215" s="25" t="str">
        <f>VLOOKUP(Table3[[#This Row],[EMPLOYEE NAME]],'List of Employees'!$B$4:$H$767,6)</f>
        <v>PERMANENT</v>
      </c>
      <c r="I215" s="27">
        <f>SUM(Table3[[#This Row],['# SICK LEAVE]:['#OTHERS]])</f>
        <v>0</v>
      </c>
    </row>
    <row r="216" spans="1:9" x14ac:dyDescent="0.3">
      <c r="A216" s="27">
        <f t="shared" si="3"/>
        <v>211</v>
      </c>
      <c r="B216" t="str">
        <f>IF(ISBLANK('List of Employees'!B228),"",'List of Employees'!B228)</f>
        <v>DE SAGUN VICTOR V.</v>
      </c>
      <c r="C216" s="25" t="str">
        <f>VLOOKUP(Table3[[#This Row],[EMPLOYEE NAME]],'List of Employees'!$B$4:$H$767,6)</f>
        <v>PERMANENT</v>
      </c>
      <c r="I216" s="27">
        <f>SUM(Table3[[#This Row],['# SICK LEAVE]:['#OTHERS]])</f>
        <v>0</v>
      </c>
    </row>
    <row r="217" spans="1:9" x14ac:dyDescent="0.3">
      <c r="A217" s="27">
        <f t="shared" si="3"/>
        <v>212</v>
      </c>
      <c r="B217" t="str">
        <f>IF(ISBLANK('List of Employees'!B229),"",'List of Employees'!B229)</f>
        <v>DE VILLA JAYVEE U.</v>
      </c>
      <c r="C217" s="25" t="str">
        <f>VLOOKUP(Table3[[#This Row],[EMPLOYEE NAME]],'List of Employees'!$B$4:$H$767,6)</f>
        <v>PERMANENT</v>
      </c>
      <c r="I217" s="27">
        <f>SUM(Table3[[#This Row],['# SICK LEAVE]:['#OTHERS]])</f>
        <v>0</v>
      </c>
    </row>
    <row r="218" spans="1:9" x14ac:dyDescent="0.3">
      <c r="A218" s="27">
        <f t="shared" si="3"/>
        <v>213</v>
      </c>
      <c r="B218" t="str">
        <f>IF(ISBLANK('List of Employees'!B230),"",'List of Employees'!B230)</f>
        <v>DE VILLA MARITES D.</v>
      </c>
      <c r="C218" s="25" t="str">
        <f>VLOOKUP(Table3[[#This Row],[EMPLOYEE NAME]],'List of Employees'!$B$4:$H$767,6)</f>
        <v>PERMANENT</v>
      </c>
      <c r="I218" s="27">
        <f>SUM(Table3[[#This Row],['# SICK LEAVE]:['#OTHERS]])</f>
        <v>0</v>
      </c>
    </row>
    <row r="219" spans="1:9" x14ac:dyDescent="0.3">
      <c r="A219" s="27">
        <f t="shared" si="3"/>
        <v>214</v>
      </c>
      <c r="B219" t="str">
        <f>IF(ISBLANK('List of Employees'!B231),"",'List of Employees'!B231)</f>
        <v>DE VILLA MYRNA D.</v>
      </c>
      <c r="C219" s="25" t="str">
        <f>VLOOKUP(Table3[[#This Row],[EMPLOYEE NAME]],'List of Employees'!$B$4:$H$767,6)</f>
        <v>PERMANENT</v>
      </c>
      <c r="I219" s="27">
        <f>SUM(Table3[[#This Row],['# SICK LEAVE]:['#OTHERS]])</f>
        <v>0</v>
      </c>
    </row>
    <row r="220" spans="1:9" x14ac:dyDescent="0.3">
      <c r="A220" s="27">
        <f t="shared" si="3"/>
        <v>215</v>
      </c>
      <c r="B220" t="str">
        <f>IF(ISBLANK('List of Employees'!B232),"",'List of Employees'!B232)</f>
        <v>DE VILLA OFELIA G.</v>
      </c>
      <c r="C220" s="25" t="str">
        <f>VLOOKUP(Table3[[#This Row],[EMPLOYEE NAME]],'List of Employees'!$B$4:$H$767,6)</f>
        <v>PERMANENT</v>
      </c>
      <c r="I220" s="27">
        <f>SUM(Table3[[#This Row],['# SICK LEAVE]:['#OTHERS]])</f>
        <v>0</v>
      </c>
    </row>
    <row r="221" spans="1:9" x14ac:dyDescent="0.3">
      <c r="A221" s="27">
        <f t="shared" si="3"/>
        <v>216</v>
      </c>
      <c r="B221" t="str">
        <f>IF(ISBLANK('List of Employees'!B233),"",'List of Employees'!B233)</f>
        <v>DEL MUNDO ESTER B.</v>
      </c>
      <c r="C221" s="25" t="str">
        <f>VLOOKUP(Table3[[#This Row],[EMPLOYEE NAME]],'List of Employees'!$B$4:$H$767,6)</f>
        <v>PERMANENT</v>
      </c>
      <c r="I221" s="27">
        <f>SUM(Table3[[#This Row],['# SICK LEAVE]:['#OTHERS]])</f>
        <v>0</v>
      </c>
    </row>
    <row r="222" spans="1:9" x14ac:dyDescent="0.3">
      <c r="A222" s="27">
        <f t="shared" si="3"/>
        <v>217</v>
      </c>
      <c r="B222" t="str">
        <f>IF(ISBLANK('List of Employees'!B234),"",'List of Employees'!B234)</f>
        <v>DEL MUNDO HERMOGENES C.</v>
      </c>
      <c r="C222" s="25" t="str">
        <f>VLOOKUP(Table3[[#This Row],[EMPLOYEE NAME]],'List of Employees'!$B$4:$H$767,6)</f>
        <v>PERMANENT</v>
      </c>
      <c r="I222" s="27">
        <f>SUM(Table3[[#This Row],['# SICK LEAVE]:['#OTHERS]])</f>
        <v>0</v>
      </c>
    </row>
    <row r="223" spans="1:9" x14ac:dyDescent="0.3">
      <c r="A223" s="27">
        <f t="shared" si="3"/>
        <v>218</v>
      </c>
      <c r="B223" t="str">
        <f>IF(ISBLANK('List of Employees'!B235),"",'List of Employees'!B235)</f>
        <v>DEL MUNDO JONAS B.</v>
      </c>
      <c r="C223" s="25" t="str">
        <f>VLOOKUP(Table3[[#This Row],[EMPLOYEE NAME]],'List of Employees'!$B$4:$H$767,6)</f>
        <v>CASUAL</v>
      </c>
      <c r="I223" s="27">
        <f>SUM(Table3[[#This Row],['# SICK LEAVE]:['#OTHERS]])</f>
        <v>0</v>
      </c>
    </row>
    <row r="224" spans="1:9" x14ac:dyDescent="0.3">
      <c r="A224" s="27">
        <f t="shared" si="3"/>
        <v>219</v>
      </c>
      <c r="B224" t="str">
        <f>IF(ISBLANK('List of Employees'!B236),"",'List of Employees'!B236)</f>
        <v>DEL MUNDO ROSALLE A.</v>
      </c>
      <c r="C224" s="25" t="str">
        <f>VLOOKUP(Table3[[#This Row],[EMPLOYEE NAME]],'List of Employees'!$B$4:$H$767,6)</f>
        <v>PERMANENT</v>
      </c>
      <c r="I224" s="27">
        <f>SUM(Table3[[#This Row],['# SICK LEAVE]:['#OTHERS]])</f>
        <v>0</v>
      </c>
    </row>
    <row r="225" spans="1:9" x14ac:dyDescent="0.3">
      <c r="A225" s="27">
        <f t="shared" si="3"/>
        <v>220</v>
      </c>
      <c r="B225" t="str">
        <f>IF(ISBLANK('List of Employees'!B237),"",'List of Employees'!B237)</f>
        <v>DELA CRUZ CHARITO A.</v>
      </c>
      <c r="C225" s="25" t="str">
        <f>VLOOKUP(Table3[[#This Row],[EMPLOYEE NAME]],'List of Employees'!$B$4:$H$767,6)</f>
        <v>CASUAL</v>
      </c>
      <c r="I225" s="27">
        <f>SUM(Table3[[#This Row],['# SICK LEAVE]:['#OTHERS]])</f>
        <v>0</v>
      </c>
    </row>
    <row r="226" spans="1:9" x14ac:dyDescent="0.3">
      <c r="A226" s="27">
        <f t="shared" si="3"/>
        <v>221</v>
      </c>
      <c r="B226" t="str">
        <f>IF(ISBLANK('List of Employees'!B238),"",'List of Employees'!B238)</f>
        <v>DELA CRUZ EVANGELINE P.</v>
      </c>
      <c r="C226" s="25" t="str">
        <f>VLOOKUP(Table3[[#This Row],[EMPLOYEE NAME]],'List of Employees'!$B$4:$H$767,6)</f>
        <v>PERMANENT</v>
      </c>
      <c r="I226" s="27">
        <f>SUM(Table3[[#This Row],['# SICK LEAVE]:['#OTHERS]])</f>
        <v>0</v>
      </c>
    </row>
    <row r="227" spans="1:9" x14ac:dyDescent="0.3">
      <c r="A227" s="27">
        <f t="shared" si="3"/>
        <v>222</v>
      </c>
      <c r="B227" t="str">
        <f>IF(ISBLANK('List of Employees'!B239),"",'List of Employees'!B239)</f>
        <v>DELA CRUZ SHEILA G.</v>
      </c>
      <c r="C227" s="25" t="str">
        <f>VLOOKUP(Table3[[#This Row],[EMPLOYEE NAME]],'List of Employees'!$B$4:$H$767,6)</f>
        <v>PERMANENT</v>
      </c>
      <c r="I227" s="27">
        <f>SUM(Table3[[#This Row],['# SICK LEAVE]:['#OTHERS]])</f>
        <v>0</v>
      </c>
    </row>
    <row r="228" spans="1:9" x14ac:dyDescent="0.3">
      <c r="A228" s="27">
        <f t="shared" si="3"/>
        <v>223</v>
      </c>
      <c r="B228" t="str">
        <f>IF(ISBLANK('List of Employees'!B240),"",'List of Employees'!B240)</f>
        <v>DELA GRACIA MA. CECILIA P.</v>
      </c>
      <c r="C228" s="25" t="str">
        <f>VLOOKUP(Table3[[#This Row],[EMPLOYEE NAME]],'List of Employees'!$B$4:$H$767,6)</f>
        <v>PERMANENT</v>
      </c>
      <c r="I228" s="27">
        <f>SUM(Table3[[#This Row],['# SICK LEAVE]:['#OTHERS]])</f>
        <v>0</v>
      </c>
    </row>
    <row r="229" spans="1:9" x14ac:dyDescent="0.3">
      <c r="A229" s="27">
        <f t="shared" si="3"/>
        <v>224</v>
      </c>
      <c r="B229" t="str">
        <f>IF(ISBLANK('List of Employees'!B241),"",'List of Employees'!B241)</f>
        <v>DELA PEÑA ALFREDO C.</v>
      </c>
      <c r="C229" s="25" t="str">
        <f>VLOOKUP(Table3[[#This Row],[EMPLOYEE NAME]],'List of Employees'!$B$4:$H$767,6)</f>
        <v>PERMANENT</v>
      </c>
      <c r="I229" s="27">
        <f>SUM(Table3[[#This Row],['# SICK LEAVE]:['#OTHERS]])</f>
        <v>0</v>
      </c>
    </row>
    <row r="230" spans="1:9" x14ac:dyDescent="0.3">
      <c r="A230" s="27">
        <f t="shared" si="3"/>
        <v>225</v>
      </c>
      <c r="B230" t="str">
        <f>IF(ISBLANK('List of Employees'!B242),"",'List of Employees'!B242)</f>
        <v>DELFINO NINA C.</v>
      </c>
      <c r="C230" s="25" t="str">
        <f>VLOOKUP(Table3[[#This Row],[EMPLOYEE NAME]],'List of Employees'!$B$4:$H$767,6)</f>
        <v>PERMANENT</v>
      </c>
      <c r="I230" s="27">
        <f>SUM(Table3[[#This Row],['# SICK LEAVE]:['#OTHERS]])</f>
        <v>0</v>
      </c>
    </row>
    <row r="231" spans="1:9" x14ac:dyDescent="0.3">
      <c r="A231" s="27">
        <f t="shared" si="3"/>
        <v>226</v>
      </c>
      <c r="B231" t="str">
        <f>IF(ISBLANK('List of Employees'!B243),"",'List of Employees'!B243)</f>
        <v xml:space="preserve">DELMUNDO JONAS  </v>
      </c>
      <c r="C231" s="25" t="str">
        <f>VLOOKUP(Table3[[#This Row],[EMPLOYEE NAME]],'List of Employees'!$B$4:$H$767,6)</f>
        <v>PERMANENT</v>
      </c>
      <c r="I231" s="27">
        <f>SUM(Table3[[#This Row],['# SICK LEAVE]:['#OTHERS]])</f>
        <v>0</v>
      </c>
    </row>
    <row r="232" spans="1:9" x14ac:dyDescent="0.3">
      <c r="A232" s="27">
        <f t="shared" si="3"/>
        <v>227</v>
      </c>
      <c r="B232" t="str">
        <f>IF(ISBLANK('List of Employees'!B244),"",'List of Employees'!B244)</f>
        <v>DEMATERA PEDRO B.</v>
      </c>
      <c r="C232" s="25" t="str">
        <f>VLOOKUP(Table3[[#This Row],[EMPLOYEE NAME]],'List of Employees'!$B$4:$H$767,6)</f>
        <v>CASUAL</v>
      </c>
      <c r="I232" s="27">
        <f>SUM(Table3[[#This Row],['# SICK LEAVE]:['#OTHERS]])</f>
        <v>0</v>
      </c>
    </row>
    <row r="233" spans="1:9" x14ac:dyDescent="0.3">
      <c r="A233" s="27">
        <f t="shared" si="3"/>
        <v>228</v>
      </c>
      <c r="B233" t="str">
        <f>IF(ISBLANK('List of Employees'!B245),"",'List of Employees'!B245)</f>
        <v>DERLA APOLONIO JR D.</v>
      </c>
      <c r="C233" s="25" t="str">
        <f>VLOOKUP(Table3[[#This Row],[EMPLOYEE NAME]],'List of Employees'!$B$4:$H$767,6)</f>
        <v>CASUAL</v>
      </c>
      <c r="I233" s="27">
        <f>SUM(Table3[[#This Row],['# SICK LEAVE]:['#OTHERS]])</f>
        <v>0</v>
      </c>
    </row>
    <row r="234" spans="1:9" x14ac:dyDescent="0.3">
      <c r="A234" s="27">
        <f t="shared" si="3"/>
        <v>229</v>
      </c>
      <c r="B234" t="str">
        <f>IF(ISBLANK('List of Employees'!B246),"",'List of Employees'!B246)</f>
        <v>DERLA ARTHUR D.</v>
      </c>
      <c r="C234" s="25" t="str">
        <f>VLOOKUP(Table3[[#This Row],[EMPLOYEE NAME]],'List of Employees'!$B$4:$H$767,6)</f>
        <v>CASUAL</v>
      </c>
      <c r="I234" s="27">
        <f>SUM(Table3[[#This Row],['# SICK LEAVE]:['#OTHERS]])</f>
        <v>0</v>
      </c>
    </row>
    <row r="235" spans="1:9" x14ac:dyDescent="0.3">
      <c r="A235" s="27">
        <f t="shared" si="3"/>
        <v>230</v>
      </c>
      <c r="B235" t="str">
        <f>IF(ISBLANK('List of Employees'!B247),"",'List of Employees'!B247)</f>
        <v>DESEPEDA ADELAIDA R.</v>
      </c>
      <c r="C235" s="25" t="str">
        <f>VLOOKUP(Table3[[#This Row],[EMPLOYEE NAME]],'List of Employees'!$B$4:$H$767,6)</f>
        <v>CASUAL</v>
      </c>
      <c r="I235" s="27">
        <f>SUM(Table3[[#This Row],['# SICK LEAVE]:['#OTHERS]])</f>
        <v>0</v>
      </c>
    </row>
    <row r="236" spans="1:9" x14ac:dyDescent="0.3">
      <c r="A236" s="27">
        <f t="shared" si="3"/>
        <v>231</v>
      </c>
      <c r="B236" t="str">
        <f>IF(ISBLANK('List of Employees'!B248),"",'List of Employees'!B248)</f>
        <v>DESINGANO OLIVA M.</v>
      </c>
      <c r="C236" s="25" t="str">
        <f>VLOOKUP(Table3[[#This Row],[EMPLOYEE NAME]],'List of Employees'!$B$4:$H$767,6)</f>
        <v>PERMANENT</v>
      </c>
      <c r="I236" s="27">
        <f>SUM(Table3[[#This Row],['# SICK LEAVE]:['#OTHERS]])</f>
        <v>0</v>
      </c>
    </row>
    <row r="237" spans="1:9" x14ac:dyDescent="0.3">
      <c r="A237" s="27">
        <f t="shared" si="3"/>
        <v>232</v>
      </c>
      <c r="B237" t="str">
        <f>IF(ISBLANK('List of Employees'!B249),"",'List of Employees'!B249)</f>
        <v>DESINGAŃO PURIFICACION A.</v>
      </c>
      <c r="C237" s="25" t="str">
        <f>VLOOKUP(Table3[[#This Row],[EMPLOYEE NAME]],'List of Employees'!$B$4:$H$767,6)</f>
        <v>CASUAL</v>
      </c>
      <c r="I237" s="27">
        <f>SUM(Table3[[#This Row],['# SICK LEAVE]:['#OTHERS]])</f>
        <v>0</v>
      </c>
    </row>
    <row r="238" spans="1:9" x14ac:dyDescent="0.3">
      <c r="A238" s="27">
        <f t="shared" si="3"/>
        <v>233</v>
      </c>
      <c r="B238" t="e">
        <f>IF(ISBLANK('List of Employees'!#REF!),"",'List of Employees'!#REF!)</f>
        <v>#REF!</v>
      </c>
      <c r="C238" s="25" t="e">
        <f>VLOOKUP(Table3[[#This Row],[EMPLOYEE NAME]],'List of Employees'!$B$4:$H$767,6)</f>
        <v>#REF!</v>
      </c>
      <c r="I238" s="27">
        <f>SUM(Table3[[#This Row],['# SICK LEAVE]:['#OTHERS]])</f>
        <v>0</v>
      </c>
    </row>
    <row r="239" spans="1:9" x14ac:dyDescent="0.3">
      <c r="A239" s="27">
        <f t="shared" si="3"/>
        <v>234</v>
      </c>
      <c r="B239" t="str">
        <f>IF(ISBLANK('List of Employees'!B250),"",'List of Employees'!B250)</f>
        <v>DEVILLA ALICE P.</v>
      </c>
      <c r="C239" s="25" t="str">
        <f>VLOOKUP(Table3[[#This Row],[EMPLOYEE NAME]],'List of Employees'!$B$4:$H$767,6)</f>
        <v>CASUAL</v>
      </c>
      <c r="I239" s="27">
        <f>SUM(Table3[[#This Row],['# SICK LEAVE]:['#OTHERS]])</f>
        <v>0</v>
      </c>
    </row>
    <row r="240" spans="1:9" x14ac:dyDescent="0.3">
      <c r="A240" s="27">
        <f t="shared" si="3"/>
        <v>235</v>
      </c>
      <c r="B240" t="str">
        <f>IF(ISBLANK('List of Employees'!B251),"",'List of Employees'!B251)</f>
        <v>DIAZ CAROLINA P.</v>
      </c>
      <c r="C240" s="25" t="str">
        <f>VLOOKUP(Table3[[#This Row],[EMPLOYEE NAME]],'List of Employees'!$B$4:$H$767,6)</f>
        <v>CASUAL</v>
      </c>
      <c r="I240" s="27">
        <f>SUM(Table3[[#This Row],['# SICK LEAVE]:['#OTHERS]])</f>
        <v>0</v>
      </c>
    </row>
    <row r="241" spans="1:9" x14ac:dyDescent="0.3">
      <c r="A241" s="27">
        <f t="shared" si="3"/>
        <v>236</v>
      </c>
      <c r="B241" t="str">
        <f>IF(ISBLANK('List of Employees'!B252),"",'List of Employees'!B252)</f>
        <v xml:space="preserve">DIGNO DANILO  </v>
      </c>
      <c r="C241" s="25" t="str">
        <f>VLOOKUP(Table3[[#This Row],[EMPLOYEE NAME]],'List of Employees'!$B$4:$H$767,6)</f>
        <v>CASUAL</v>
      </c>
      <c r="I241" s="27">
        <f>SUM(Table3[[#This Row],['# SICK LEAVE]:['#OTHERS]])</f>
        <v>0</v>
      </c>
    </row>
    <row r="242" spans="1:9" x14ac:dyDescent="0.3">
      <c r="A242" s="27">
        <f t="shared" si="3"/>
        <v>237</v>
      </c>
      <c r="B242" t="str">
        <f>IF(ISBLANK('List of Employees'!B253),"",'List of Employees'!B253)</f>
        <v xml:space="preserve">DIGO MANUEL  </v>
      </c>
      <c r="C242" s="25" t="str">
        <f>VLOOKUP(Table3[[#This Row],[EMPLOYEE NAME]],'List of Employees'!$B$4:$H$767,6)</f>
        <v>PERMANENT</v>
      </c>
      <c r="I242" s="27">
        <f>SUM(Table3[[#This Row],['# SICK LEAVE]:['#OTHERS]])</f>
        <v>0</v>
      </c>
    </row>
    <row r="243" spans="1:9" x14ac:dyDescent="0.3">
      <c r="A243" s="27">
        <f t="shared" si="3"/>
        <v>238</v>
      </c>
      <c r="B243" t="str">
        <f>IF(ISBLANK('List of Employees'!B254),"",'List of Employees'!B254)</f>
        <v>DIGO VIRGILIO M.</v>
      </c>
      <c r="C243" s="25" t="str">
        <f>VLOOKUP(Table3[[#This Row],[EMPLOYEE NAME]],'List of Employees'!$B$4:$H$767,6)</f>
        <v>PERMANENT</v>
      </c>
      <c r="I243" s="27">
        <f>SUM(Table3[[#This Row],['# SICK LEAVE]:['#OTHERS]])</f>
        <v>0</v>
      </c>
    </row>
    <row r="244" spans="1:9" x14ac:dyDescent="0.3">
      <c r="A244" s="27">
        <f t="shared" si="3"/>
        <v>239</v>
      </c>
      <c r="B244" t="str">
        <f>IF(ISBLANK('List of Employees'!B255),"",'List of Employees'!B255)</f>
        <v>DILIDILI AIREEN M.</v>
      </c>
      <c r="C244" s="25" t="str">
        <f>VLOOKUP(Table3[[#This Row],[EMPLOYEE NAME]],'List of Employees'!$B$4:$H$767,6)</f>
        <v>CASUAL</v>
      </c>
      <c r="I244" s="27">
        <f>SUM(Table3[[#This Row],['# SICK LEAVE]:['#OTHERS]])</f>
        <v>0</v>
      </c>
    </row>
    <row r="245" spans="1:9" x14ac:dyDescent="0.3">
      <c r="A245" s="27">
        <f t="shared" si="3"/>
        <v>240</v>
      </c>
      <c r="B245" t="str">
        <f>IF(ISBLANK('List of Employees'!B256),"",'List of Employees'!B256)</f>
        <v>DILOY MARK JAYSON M.</v>
      </c>
      <c r="C245" s="25" t="str">
        <f>VLOOKUP(Table3[[#This Row],[EMPLOYEE NAME]],'List of Employees'!$B$4:$H$767,6)</f>
        <v>CASUAL</v>
      </c>
      <c r="I245" s="27">
        <f>SUM(Table3[[#This Row],['# SICK LEAVE]:['#OTHERS]])</f>
        <v>0</v>
      </c>
    </row>
    <row r="246" spans="1:9" x14ac:dyDescent="0.3">
      <c r="A246" s="27">
        <f t="shared" si="3"/>
        <v>241</v>
      </c>
      <c r="B246" t="str">
        <f>IF(ISBLANK('List of Employees'!B257),"",'List of Employees'!B257)</f>
        <v>DIMAANO LEOVIGILDA A.</v>
      </c>
      <c r="C246" s="25" t="str">
        <f>VLOOKUP(Table3[[#This Row],[EMPLOYEE NAME]],'List of Employees'!$B$4:$H$767,6)</f>
        <v>CASUAL</v>
      </c>
      <c r="I246" s="27">
        <f>SUM(Table3[[#This Row],['# SICK LEAVE]:['#OTHERS]])</f>
        <v>0</v>
      </c>
    </row>
    <row r="247" spans="1:9" x14ac:dyDescent="0.3">
      <c r="A247" s="27">
        <f t="shared" si="3"/>
        <v>242</v>
      </c>
      <c r="B247" t="str">
        <f>IF(ISBLANK('List of Employees'!B258),"",'List of Employees'!B258)</f>
        <v>DIMAILIG ARLYN R.</v>
      </c>
      <c r="C247" s="25" t="str">
        <f>VLOOKUP(Table3[[#This Row],[EMPLOYEE NAME]],'List of Employees'!$B$4:$H$767,6)</f>
        <v>CASUAL</v>
      </c>
      <c r="I247" s="27">
        <f>SUM(Table3[[#This Row],['# SICK LEAVE]:['#OTHERS]])</f>
        <v>0</v>
      </c>
    </row>
    <row r="248" spans="1:9" x14ac:dyDescent="0.3">
      <c r="A248" s="27">
        <f t="shared" si="3"/>
        <v>243</v>
      </c>
      <c r="B248" t="str">
        <f>IF(ISBLANK('List of Employees'!B259),"",'List of Employees'!B259)</f>
        <v>DIMAPILIS ALFREDO C.</v>
      </c>
      <c r="C248" s="25" t="str">
        <f>VLOOKUP(Table3[[#This Row],[EMPLOYEE NAME]],'List of Employees'!$B$4:$H$767,6)</f>
        <v>PERMANENT</v>
      </c>
      <c r="I248" s="27">
        <f>SUM(Table3[[#This Row],['# SICK LEAVE]:['#OTHERS]])</f>
        <v>0</v>
      </c>
    </row>
    <row r="249" spans="1:9" x14ac:dyDescent="0.3">
      <c r="A249" s="27">
        <f t="shared" si="3"/>
        <v>244</v>
      </c>
      <c r="B249" t="str">
        <f>IF(ISBLANK('List of Employees'!B260),"",'List of Employees'!B260)</f>
        <v>DIMAPILIS ANTHONY A.</v>
      </c>
      <c r="C249" s="25" t="str">
        <f>VLOOKUP(Table3[[#This Row],[EMPLOYEE NAME]],'List of Employees'!$B$4:$H$767,6)</f>
        <v>PERMANENT</v>
      </c>
      <c r="I249" s="27">
        <f>SUM(Table3[[#This Row],['# SICK LEAVE]:['#OTHERS]])</f>
        <v>0</v>
      </c>
    </row>
    <row r="250" spans="1:9" x14ac:dyDescent="0.3">
      <c r="A250" s="27">
        <f t="shared" si="3"/>
        <v>245</v>
      </c>
      <c r="B250" t="str">
        <f>IF(ISBLANK('List of Employees'!B261),"",'List of Employees'!B261)</f>
        <v>DIMAPILIS ARIEL M.</v>
      </c>
      <c r="C250" s="25" t="str">
        <f>VLOOKUP(Table3[[#This Row],[EMPLOYEE NAME]],'List of Employees'!$B$4:$H$767,6)</f>
        <v>PERMANENT</v>
      </c>
      <c r="I250" s="27">
        <f>SUM(Table3[[#This Row],['# SICK LEAVE]:['#OTHERS]])</f>
        <v>0</v>
      </c>
    </row>
    <row r="251" spans="1:9" x14ac:dyDescent="0.3">
      <c r="A251" s="27">
        <f t="shared" si="3"/>
        <v>246</v>
      </c>
      <c r="B251" t="str">
        <f>IF(ISBLANK('List of Employees'!B263),"",'List of Employees'!B263)</f>
        <v>DIMAPILIS DENNIS C.</v>
      </c>
      <c r="C251" s="25" t="str">
        <f>VLOOKUP(Table3[[#This Row],[EMPLOYEE NAME]],'List of Employees'!$B$4:$H$767,6)</f>
        <v>PERMANENT</v>
      </c>
      <c r="I251" s="27">
        <f>SUM(Table3[[#This Row],['# SICK LEAVE]:['#OTHERS]])</f>
        <v>0</v>
      </c>
    </row>
    <row r="252" spans="1:9" x14ac:dyDescent="0.3">
      <c r="A252" s="27">
        <f t="shared" si="3"/>
        <v>247</v>
      </c>
      <c r="B252" t="str">
        <f>IF(ISBLANK('List of Employees'!B264),"",'List of Employees'!B264)</f>
        <v>DIMAPILIS ELIZABETH A.</v>
      </c>
      <c r="C252" s="25" t="str">
        <f>VLOOKUP(Table3[[#This Row],[EMPLOYEE NAME]],'List of Employees'!$B$4:$H$767,6)</f>
        <v>PERMANENT</v>
      </c>
      <c r="I252" s="27">
        <f>SUM(Table3[[#This Row],['# SICK LEAVE]:['#OTHERS]])</f>
        <v>0</v>
      </c>
    </row>
    <row r="253" spans="1:9" x14ac:dyDescent="0.3">
      <c r="A253" s="27">
        <f t="shared" si="3"/>
        <v>248</v>
      </c>
      <c r="B253" t="str">
        <f>IF(ISBLANK('List of Employees'!B265),"",'List of Employees'!B265)</f>
        <v>DIMAPILIS ELVIRA S.</v>
      </c>
      <c r="C253" s="25" t="str">
        <f>VLOOKUP(Table3[[#This Row],[EMPLOYEE NAME]],'List of Employees'!$B$4:$H$767,6)</f>
        <v>PERMANENT</v>
      </c>
      <c r="I253" s="27">
        <f>SUM(Table3[[#This Row],['# SICK LEAVE]:['#OTHERS]])</f>
        <v>0</v>
      </c>
    </row>
    <row r="254" spans="1:9" x14ac:dyDescent="0.3">
      <c r="A254" s="27">
        <f t="shared" si="3"/>
        <v>249</v>
      </c>
      <c r="B254" t="str">
        <f>IF(ISBLANK('List of Employees'!B266),"",'List of Employees'!B266)</f>
        <v>DIMAPILIS JONNA T.</v>
      </c>
      <c r="C254" s="25" t="str">
        <f>VLOOKUP(Table3[[#This Row],[EMPLOYEE NAME]],'List of Employees'!$B$4:$H$767,6)</f>
        <v>PERMANENT</v>
      </c>
      <c r="I254" s="27">
        <f>SUM(Table3[[#This Row],['# SICK LEAVE]:['#OTHERS]])</f>
        <v>0</v>
      </c>
    </row>
    <row r="255" spans="1:9" x14ac:dyDescent="0.3">
      <c r="A255" s="27">
        <f t="shared" si="3"/>
        <v>250</v>
      </c>
      <c r="B255" t="str">
        <f>IF(ISBLANK('List of Employees'!B267),"",'List of Employees'!B267)</f>
        <v>DIMAPILIS JOSEPHINE P.</v>
      </c>
      <c r="C255" s="25" t="str">
        <f>VLOOKUP(Table3[[#This Row],[EMPLOYEE NAME]],'List of Employees'!$B$4:$H$767,6)</f>
        <v>PERMANENT</v>
      </c>
      <c r="I255" s="27">
        <f>SUM(Table3[[#This Row],['# SICK LEAVE]:['#OTHERS]])</f>
        <v>0</v>
      </c>
    </row>
    <row r="256" spans="1:9" x14ac:dyDescent="0.3">
      <c r="A256" s="27">
        <f t="shared" si="3"/>
        <v>251</v>
      </c>
      <c r="B256" t="str">
        <f>IF(ISBLANK('List of Employees'!B268),"",'List of Employees'!B268)</f>
        <v>DIMAPILIS MA. TRINIDAD S.</v>
      </c>
      <c r="C256" s="25" t="str">
        <f>VLOOKUP(Table3[[#This Row],[EMPLOYEE NAME]],'List of Employees'!$B$4:$H$767,6)</f>
        <v>PERMANENT</v>
      </c>
      <c r="I256" s="27">
        <f>SUM(Table3[[#This Row],['# SICK LEAVE]:['#OTHERS]])</f>
        <v>0</v>
      </c>
    </row>
    <row r="257" spans="1:9" x14ac:dyDescent="0.3">
      <c r="A257" s="27">
        <f t="shared" si="3"/>
        <v>252</v>
      </c>
      <c r="B257" t="str">
        <f>IF(ISBLANK('List of Employees'!B269),"",'List of Employees'!B269)</f>
        <v>DIMAPILIS VILMA T.</v>
      </c>
      <c r="C257" s="25" t="str">
        <f>VLOOKUP(Table3[[#This Row],[EMPLOYEE NAME]],'List of Employees'!$B$4:$H$767,6)</f>
        <v>PERMANENT</v>
      </c>
      <c r="I257" s="27">
        <f>SUM(Table3[[#This Row],['# SICK LEAVE]:['#OTHERS]])</f>
        <v>0</v>
      </c>
    </row>
    <row r="258" spans="1:9" x14ac:dyDescent="0.3">
      <c r="A258" s="27">
        <f t="shared" si="3"/>
        <v>253</v>
      </c>
      <c r="B258" t="str">
        <f>IF(ISBLANK('List of Employees'!B270),"",'List of Employees'!B270)</f>
        <v>DIMAPILIS VINCE BENEDICT R.</v>
      </c>
      <c r="C258" s="25" t="str">
        <f>VLOOKUP(Table3[[#This Row],[EMPLOYEE NAME]],'List of Employees'!$B$4:$H$767,6)</f>
        <v>JOBCON</v>
      </c>
      <c r="I258" s="27">
        <f>SUM(Table3[[#This Row],['# SICK LEAVE]:['#OTHERS]])</f>
        <v>0</v>
      </c>
    </row>
    <row r="259" spans="1:9" x14ac:dyDescent="0.3">
      <c r="A259" s="27">
        <f t="shared" si="3"/>
        <v>254</v>
      </c>
      <c r="B259" t="str">
        <f>IF(ISBLANK('List of Employees'!B271),"",'List of Employees'!B271)</f>
        <v>DIMARANAN ANNA P.</v>
      </c>
      <c r="C259" s="25" t="str">
        <f>VLOOKUP(Table3[[#This Row],[EMPLOYEE NAME]],'List of Employees'!$B$4:$H$767,6)</f>
        <v>JOBCON</v>
      </c>
      <c r="I259" s="27">
        <f>SUM(Table3[[#This Row],['# SICK LEAVE]:['#OTHERS]])</f>
        <v>0</v>
      </c>
    </row>
    <row r="260" spans="1:9" x14ac:dyDescent="0.3">
      <c r="A260" s="27">
        <f t="shared" si="3"/>
        <v>255</v>
      </c>
      <c r="B260" t="str">
        <f>IF(ISBLANK('List of Employees'!B272),"",'List of Employees'!B272)</f>
        <v xml:space="preserve">DIMARANAN ERWIN  </v>
      </c>
      <c r="C260" s="25" t="str">
        <f>VLOOKUP(Table3[[#This Row],[EMPLOYEE NAME]],'List of Employees'!$B$4:$H$767,6)</f>
        <v>CASUAL</v>
      </c>
      <c r="I260" s="27">
        <f>SUM(Table3[[#This Row],['# SICK LEAVE]:['#OTHERS]])</f>
        <v>0</v>
      </c>
    </row>
    <row r="261" spans="1:9" x14ac:dyDescent="0.3">
      <c r="A261" s="27">
        <f t="shared" si="3"/>
        <v>256</v>
      </c>
      <c r="B261" t="str">
        <f>IF(ISBLANK('List of Employees'!B274),"",'List of Employees'!B274)</f>
        <v>DIMARANAN JENELIN B.</v>
      </c>
      <c r="C261" s="25" t="str">
        <f>VLOOKUP(Table3[[#This Row],[EMPLOYEE NAME]],'List of Employees'!$B$4:$H$767,6)</f>
        <v>CASUAL</v>
      </c>
      <c r="I261" s="27">
        <f>SUM(Table3[[#This Row],['# SICK LEAVE]:['#OTHERS]])</f>
        <v>0</v>
      </c>
    </row>
    <row r="262" spans="1:9" x14ac:dyDescent="0.3">
      <c r="A262" s="27">
        <f t="shared" ref="A262:A325" si="4">IF(ISBLANK(B262),"",ROW(A257))</f>
        <v>257</v>
      </c>
      <c r="B262" t="str">
        <f>IF(ISBLANK('List of Employees'!B275),"",'List of Employees'!B275)</f>
        <v>DIMARANAN JOEL M.</v>
      </c>
      <c r="C262" s="25" t="str">
        <f>VLOOKUP(Table3[[#This Row],[EMPLOYEE NAME]],'List of Employees'!$B$4:$H$767,6)</f>
        <v>JOBCON</v>
      </c>
      <c r="I262" s="27">
        <f>SUM(Table3[[#This Row],['# SICK LEAVE]:['#OTHERS]])</f>
        <v>0</v>
      </c>
    </row>
    <row r="263" spans="1:9" x14ac:dyDescent="0.3">
      <c r="A263" s="27">
        <f t="shared" si="4"/>
        <v>258</v>
      </c>
      <c r="B263" t="str">
        <f>IF(ISBLANK('List of Employees'!B276),"",'List of Employees'!B276)</f>
        <v>DIMARANAN KHRISSELLE E.</v>
      </c>
      <c r="C263" s="25" t="str">
        <f>VLOOKUP(Table3[[#This Row],[EMPLOYEE NAME]],'List of Employees'!$B$4:$H$767,6)</f>
        <v>JOBCON</v>
      </c>
      <c r="I263" s="27">
        <f>SUM(Table3[[#This Row],['# SICK LEAVE]:['#OTHERS]])</f>
        <v>0</v>
      </c>
    </row>
    <row r="264" spans="1:9" x14ac:dyDescent="0.3">
      <c r="A264" s="27">
        <f t="shared" si="4"/>
        <v>259</v>
      </c>
      <c r="B264" t="str">
        <f>IF(ISBLANK('List of Employees'!B277),"",'List of Employees'!B277)</f>
        <v>DIMARANAN PERPETUA F.</v>
      </c>
      <c r="C264" s="25" t="str">
        <f>VLOOKUP(Table3[[#This Row],[EMPLOYEE NAME]],'List of Employees'!$B$4:$H$767,6)</f>
        <v>PERMANENT</v>
      </c>
      <c r="I264" s="27">
        <f>SUM(Table3[[#This Row],['# SICK LEAVE]:['#OTHERS]])</f>
        <v>0</v>
      </c>
    </row>
    <row r="265" spans="1:9" x14ac:dyDescent="0.3">
      <c r="A265" s="27">
        <f t="shared" si="4"/>
        <v>260</v>
      </c>
      <c r="B265" t="str">
        <f>IF(ISBLANK('List of Employees'!B278),"",'List of Employees'!B278)</f>
        <v>DIMARANAN REYNALDO R.</v>
      </c>
      <c r="C265" s="25" t="str">
        <f>VLOOKUP(Table3[[#This Row],[EMPLOYEE NAME]],'List of Employees'!$B$4:$H$767,6)</f>
        <v>PERMANENT</v>
      </c>
      <c r="I265" s="27">
        <f>SUM(Table3[[#This Row],['# SICK LEAVE]:['#OTHERS]])</f>
        <v>0</v>
      </c>
    </row>
    <row r="266" spans="1:9" x14ac:dyDescent="0.3">
      <c r="A266" s="27">
        <f t="shared" si="4"/>
        <v>261</v>
      </c>
      <c r="B266" t="str">
        <f>IF(ISBLANK('List of Employees'!B279),"",'List of Employees'!B279)</f>
        <v>DIMARANAN RODORA G.</v>
      </c>
      <c r="C266" s="25" t="str">
        <f>VLOOKUP(Table3[[#This Row],[EMPLOYEE NAME]],'List of Employees'!$B$4:$H$767,6)</f>
        <v>PERMANENT</v>
      </c>
      <c r="I266" s="27">
        <f>SUM(Table3[[#This Row],['# SICK LEAVE]:['#OTHERS]])</f>
        <v>0</v>
      </c>
    </row>
    <row r="267" spans="1:9" x14ac:dyDescent="0.3">
      <c r="A267" s="27">
        <f t="shared" si="4"/>
        <v>262</v>
      </c>
      <c r="B267" t="str">
        <f>IF(ISBLANK('List of Employees'!B280),"",'List of Employees'!B280)</f>
        <v>DIOKNO FRANCISCA A.</v>
      </c>
      <c r="C267" s="25" t="str">
        <f>VLOOKUP(Table3[[#This Row],[EMPLOYEE NAME]],'List of Employees'!$B$4:$H$767,6)</f>
        <v>CASUAL</v>
      </c>
      <c r="I267" s="27">
        <f>SUM(Table3[[#This Row],['# SICK LEAVE]:['#OTHERS]])</f>
        <v>0</v>
      </c>
    </row>
    <row r="268" spans="1:9" x14ac:dyDescent="0.3">
      <c r="A268" s="27">
        <f t="shared" si="4"/>
        <v>263</v>
      </c>
      <c r="B268" t="str">
        <f>IF(ISBLANK('List of Employees'!B281),"",'List of Employees'!B281)</f>
        <v xml:space="preserve">DESEPEDA ALDWIN  </v>
      </c>
      <c r="C268" s="25" t="str">
        <f>VLOOKUP(Table3[[#This Row],[EMPLOYEE NAME]],'List of Employees'!$B$4:$H$767,6)</f>
        <v>CASUAL</v>
      </c>
      <c r="I268" s="27">
        <f>SUM(Table3[[#This Row],['# SICK LEAVE]:['#OTHERS]])</f>
        <v>0</v>
      </c>
    </row>
    <row r="269" spans="1:9" x14ac:dyDescent="0.3">
      <c r="A269" s="27">
        <f t="shared" si="4"/>
        <v>264</v>
      </c>
      <c r="B269" t="str">
        <f>IF(ISBLANK('List of Employees'!B282),"",'List of Employees'!B282)</f>
        <v>DISEPEDA MACARIA P.</v>
      </c>
      <c r="C269" s="25" t="str">
        <f>VLOOKUP(Table3[[#This Row],[EMPLOYEE NAME]],'List of Employees'!$B$4:$H$767,6)</f>
        <v>CASUAL</v>
      </c>
      <c r="I269" s="27">
        <f>SUM(Table3[[#This Row],['# SICK LEAVE]:['#OTHERS]])</f>
        <v>0</v>
      </c>
    </row>
    <row r="270" spans="1:9" x14ac:dyDescent="0.3">
      <c r="A270" s="27">
        <f t="shared" si="4"/>
        <v>265</v>
      </c>
      <c r="B270" t="str">
        <f>IF(ISBLANK('List of Employees'!B283),"",'List of Employees'!B283)</f>
        <v xml:space="preserve">DISEPEDA ROMELITO  </v>
      </c>
      <c r="C270" s="25" t="str">
        <f>VLOOKUP(Table3[[#This Row],[EMPLOYEE NAME]],'List of Employees'!$B$4:$H$767,6)</f>
        <v>PERMANENT</v>
      </c>
      <c r="I270" s="27">
        <f>SUM(Table3[[#This Row],['# SICK LEAVE]:['#OTHERS]])</f>
        <v>0</v>
      </c>
    </row>
    <row r="271" spans="1:9" x14ac:dyDescent="0.3">
      <c r="A271" s="27">
        <f t="shared" si="4"/>
        <v>266</v>
      </c>
      <c r="B271" t="str">
        <f>IF(ISBLANK('List of Employees'!B284),"",'List of Employees'!B284)</f>
        <v xml:space="preserve">DOCTORA ZENAIDA  </v>
      </c>
      <c r="C271" s="25" t="str">
        <f>VLOOKUP(Table3[[#This Row],[EMPLOYEE NAME]],'List of Employees'!$B$4:$H$767,6)</f>
        <v>PERMANENT</v>
      </c>
      <c r="I271" s="27">
        <f>SUM(Table3[[#This Row],['# SICK LEAVE]:['#OTHERS]])</f>
        <v>0</v>
      </c>
    </row>
    <row r="272" spans="1:9" x14ac:dyDescent="0.3">
      <c r="A272" s="27">
        <f t="shared" si="4"/>
        <v>267</v>
      </c>
      <c r="B272" t="str">
        <f>IF(ISBLANK('List of Employees'!B285),"",'List of Employees'!B285)</f>
        <v>DOGELIO CHRISTIAN B.</v>
      </c>
      <c r="C272" s="25" t="str">
        <f>VLOOKUP(Table3[[#This Row],[EMPLOYEE NAME]],'List of Employees'!$B$4:$H$767,6)</f>
        <v>CASUAL</v>
      </c>
      <c r="I272" s="27">
        <f>SUM(Table3[[#This Row],['# SICK LEAVE]:['#OTHERS]])</f>
        <v>0</v>
      </c>
    </row>
    <row r="273" spans="1:9" x14ac:dyDescent="0.3">
      <c r="A273" s="27">
        <f t="shared" si="4"/>
        <v>268</v>
      </c>
      <c r="B273" t="str">
        <f>IF(ISBLANK('List of Employees'!B286),"",'List of Employees'!B286)</f>
        <v>DOGELIO DANNA MARIZ V.</v>
      </c>
      <c r="C273" s="25" t="str">
        <f>VLOOKUP(Table3[[#This Row],[EMPLOYEE NAME]],'List of Employees'!$B$4:$H$767,6)</f>
        <v>JOBCON</v>
      </c>
      <c r="I273" s="27">
        <f>SUM(Table3[[#This Row],['# SICK LEAVE]:['#OTHERS]])</f>
        <v>0</v>
      </c>
    </row>
    <row r="274" spans="1:9" x14ac:dyDescent="0.3">
      <c r="A274" s="27">
        <f t="shared" si="4"/>
        <v>269</v>
      </c>
      <c r="B274" t="str">
        <f>IF(ISBLANK('List of Employees'!B287),"",'List of Employees'!B287)</f>
        <v>DOGELIO JEAN MELODY M.</v>
      </c>
      <c r="C274" s="25" t="str">
        <f>VLOOKUP(Table3[[#This Row],[EMPLOYEE NAME]],'List of Employees'!$B$4:$H$767,6)</f>
        <v>JOBCON</v>
      </c>
      <c r="I274" s="27">
        <f>SUM(Table3[[#This Row],['# SICK LEAVE]:['#OTHERS]])</f>
        <v>0</v>
      </c>
    </row>
    <row r="275" spans="1:9" x14ac:dyDescent="0.3">
      <c r="A275" s="27">
        <f t="shared" si="4"/>
        <v>270</v>
      </c>
      <c r="B275" t="str">
        <f>IF(ISBLANK('List of Employees'!B288),"",'List of Employees'!B288)</f>
        <v>DOGELIO MARIETTA D.</v>
      </c>
      <c r="C275" s="25" t="str">
        <f>VLOOKUP(Table3[[#This Row],[EMPLOYEE NAME]],'List of Employees'!$B$4:$H$767,6)</f>
        <v>PERMANENT</v>
      </c>
      <c r="I275" s="27">
        <f>SUM(Table3[[#This Row],['# SICK LEAVE]:['#OTHERS]])</f>
        <v>0</v>
      </c>
    </row>
    <row r="276" spans="1:9" x14ac:dyDescent="0.3">
      <c r="A276" s="27">
        <f t="shared" si="4"/>
        <v>271</v>
      </c>
      <c r="B276" t="str">
        <f>IF(ISBLANK('List of Employees'!B289),"",'List of Employees'!B289)</f>
        <v>DOGELIO RONNEL D.</v>
      </c>
      <c r="C276" s="25" t="str">
        <f>VLOOKUP(Table3[[#This Row],[EMPLOYEE NAME]],'List of Employees'!$B$4:$H$767,6)</f>
        <v>PERMANENT</v>
      </c>
      <c r="I276" s="27">
        <f>SUM(Table3[[#This Row],['# SICK LEAVE]:['#OTHERS]])</f>
        <v>0</v>
      </c>
    </row>
    <row r="277" spans="1:9" x14ac:dyDescent="0.3">
      <c r="A277" s="27">
        <f t="shared" si="4"/>
        <v>272</v>
      </c>
      <c r="B277" t="str">
        <f>IF(ISBLANK('List of Employees'!B290),"",'List of Employees'!B290)</f>
        <v>DOGNIDON MARLYN P.</v>
      </c>
      <c r="C277" s="25" t="str">
        <f>VLOOKUP(Table3[[#This Row],[EMPLOYEE NAME]],'List of Employees'!$B$4:$H$767,6)</f>
        <v>PERMANENT</v>
      </c>
      <c r="I277" s="27">
        <f>SUM(Table3[[#This Row],['# SICK LEAVE]:['#OTHERS]])</f>
        <v>0</v>
      </c>
    </row>
    <row r="278" spans="1:9" x14ac:dyDescent="0.3">
      <c r="A278" s="27">
        <f t="shared" si="4"/>
        <v>273</v>
      </c>
      <c r="B278" t="str">
        <f>IF(ISBLANK('List of Employees'!B291),"",'List of Employees'!B291)</f>
        <v>DOLOT JESUS JR. D.</v>
      </c>
      <c r="C278" s="25" t="str">
        <f>VLOOKUP(Table3[[#This Row],[EMPLOYEE NAME]],'List of Employees'!$B$4:$H$767,6)</f>
        <v>PERMANENT</v>
      </c>
      <c r="I278" s="27">
        <f>SUM(Table3[[#This Row],['# SICK LEAVE]:['#OTHERS]])</f>
        <v>0</v>
      </c>
    </row>
    <row r="279" spans="1:9" x14ac:dyDescent="0.3">
      <c r="A279" s="27">
        <f t="shared" si="4"/>
        <v>274</v>
      </c>
      <c r="B279" t="str">
        <f>IF(ISBLANK('List of Employees'!B292),"",'List of Employees'!B292)</f>
        <v>DOMINGO RACHEL L.</v>
      </c>
      <c r="C279" s="25" t="str">
        <f>VLOOKUP(Table3[[#This Row],[EMPLOYEE NAME]],'List of Employees'!$B$4:$H$767,6)</f>
        <v>PERMANENT</v>
      </c>
      <c r="I279" s="27">
        <f>SUM(Table3[[#This Row],['# SICK LEAVE]:['#OTHERS]])</f>
        <v>0</v>
      </c>
    </row>
    <row r="280" spans="1:9" x14ac:dyDescent="0.3">
      <c r="A280" s="27">
        <f t="shared" si="4"/>
        <v>275</v>
      </c>
      <c r="B280" t="str">
        <f>IF(ISBLANK('List of Employees'!B293),"",'List of Employees'!B293)</f>
        <v>DORADO JULAIDA M.</v>
      </c>
      <c r="C280" s="25" t="str">
        <f>VLOOKUP(Table3[[#This Row],[EMPLOYEE NAME]],'List of Employees'!$B$4:$H$767,6)</f>
        <v>PERMANENT</v>
      </c>
      <c r="I280" s="27">
        <f>SUM(Table3[[#This Row],['# SICK LEAVE]:['#OTHERS]])</f>
        <v>0</v>
      </c>
    </row>
    <row r="281" spans="1:9" x14ac:dyDescent="0.3">
      <c r="A281" s="27">
        <f t="shared" si="4"/>
        <v>276</v>
      </c>
      <c r="B281" t="str">
        <f>IF(ISBLANK('List of Employees'!B294),"",'List of Employees'!B294)</f>
        <v>DUNGO PURISIMA CORAZON E.</v>
      </c>
      <c r="C281" s="25" t="str">
        <f>VLOOKUP(Table3[[#This Row],[EMPLOYEE NAME]],'List of Employees'!$B$4:$H$767,6)</f>
        <v>PERMANENT</v>
      </c>
      <c r="I281" s="27">
        <f>SUM(Table3[[#This Row],['# SICK LEAVE]:['#OTHERS]])</f>
        <v>0</v>
      </c>
    </row>
    <row r="282" spans="1:9" x14ac:dyDescent="0.3">
      <c r="A282" s="27">
        <f t="shared" si="4"/>
        <v>277</v>
      </c>
      <c r="B282" t="str">
        <f>IF(ISBLANK('List of Employees'!B295),"",'List of Employees'!B295)</f>
        <v>EGASAN DELIA J.</v>
      </c>
      <c r="C282" s="25" t="str">
        <f>VLOOKUP(Table3[[#This Row],[EMPLOYEE NAME]],'List of Employees'!$B$4:$H$767,6)</f>
        <v>PERMANENT</v>
      </c>
      <c r="I282" s="27">
        <f>SUM(Table3[[#This Row],['# SICK LEAVE]:['#OTHERS]])</f>
        <v>0</v>
      </c>
    </row>
    <row r="283" spans="1:9" x14ac:dyDescent="0.3">
      <c r="A283" s="27">
        <f t="shared" si="4"/>
        <v>278</v>
      </c>
      <c r="B283" t="str">
        <f>IF(ISBLANK('List of Employees'!B296),"",'List of Employees'!B296)</f>
        <v>EMELO MARXIANE T.</v>
      </c>
      <c r="C283" s="25" t="str">
        <f>VLOOKUP(Table3[[#This Row],[EMPLOYEE NAME]],'List of Employees'!$B$4:$H$767,6)</f>
        <v>PERMANENT</v>
      </c>
      <c r="I283" s="27">
        <f>SUM(Table3[[#This Row],['# SICK LEAVE]:['#OTHERS]])</f>
        <v>0</v>
      </c>
    </row>
    <row r="284" spans="1:9" x14ac:dyDescent="0.3">
      <c r="A284" s="27">
        <f t="shared" si="4"/>
        <v>279</v>
      </c>
      <c r="B284" t="str">
        <f>IF(ISBLANK('List of Employees'!B297),"",'List of Employees'!B297)</f>
        <v>EMELO MARYJANE T.</v>
      </c>
      <c r="C284" s="25" t="str">
        <f>VLOOKUP(Table3[[#This Row],[EMPLOYEE NAME]],'List of Employees'!$B$4:$H$767,6)</f>
        <v>PERMANENT</v>
      </c>
      <c r="I284" s="27">
        <f>SUM(Table3[[#This Row],['# SICK LEAVE]:['#OTHERS]])</f>
        <v>0</v>
      </c>
    </row>
    <row r="285" spans="1:9" x14ac:dyDescent="0.3">
      <c r="A285" s="27">
        <f t="shared" si="4"/>
        <v>280</v>
      </c>
      <c r="B285" t="str">
        <f>IF(ISBLANK('List of Employees'!B298),"",'List of Employees'!B298)</f>
        <v>ENMACIO LEILA A.</v>
      </c>
      <c r="C285" s="25" t="str">
        <f>VLOOKUP(Table3[[#This Row],[EMPLOYEE NAME]],'List of Employees'!$B$4:$H$767,6)</f>
        <v>PERMANENT</v>
      </c>
      <c r="I285" s="27">
        <f>SUM(Table3[[#This Row],['# SICK LEAVE]:['#OTHERS]])</f>
        <v>0</v>
      </c>
    </row>
    <row r="286" spans="1:9" x14ac:dyDescent="0.3">
      <c r="A286" s="27">
        <f t="shared" si="4"/>
        <v>281</v>
      </c>
      <c r="B286" t="str">
        <f>IF(ISBLANK('List of Employees'!B299),"",'List of Employees'!B299)</f>
        <v xml:space="preserve">ENORME MICHAEL  </v>
      </c>
      <c r="C286" s="25" t="str">
        <f>VLOOKUP(Table3[[#This Row],[EMPLOYEE NAME]],'List of Employees'!$B$4:$H$767,6)</f>
        <v>CASUAL</v>
      </c>
      <c r="I286" s="27">
        <f>SUM(Table3[[#This Row],['# SICK LEAVE]:['#OTHERS]])</f>
        <v>0</v>
      </c>
    </row>
    <row r="287" spans="1:9" x14ac:dyDescent="0.3">
      <c r="A287" s="27">
        <f t="shared" si="4"/>
        <v>282</v>
      </c>
      <c r="B287" t="str">
        <f>IF(ISBLANK('List of Employees'!B300),"",'List of Employees'!B300)</f>
        <v>ENRIQUEZ ANABEL O.</v>
      </c>
      <c r="C287" s="25" t="str">
        <f>VLOOKUP(Table3[[#This Row],[EMPLOYEE NAME]],'List of Employees'!$B$4:$H$767,6)</f>
        <v>CASUAL</v>
      </c>
      <c r="I287" s="27">
        <f>SUM(Table3[[#This Row],['# SICK LEAVE]:['#OTHERS]])</f>
        <v>0</v>
      </c>
    </row>
    <row r="288" spans="1:9" x14ac:dyDescent="0.3">
      <c r="A288" s="27">
        <f t="shared" si="4"/>
        <v>283</v>
      </c>
      <c r="B288" t="str">
        <f>IF(ISBLANK('List of Employees'!B301),"",'List of Employees'!B301)</f>
        <v>ENRIQUEZ EDGAR P.</v>
      </c>
      <c r="C288" s="25" t="str">
        <f>VLOOKUP(Table3[[#This Row],[EMPLOYEE NAME]],'List of Employees'!$B$4:$H$767,6)</f>
        <v>PERMANENT</v>
      </c>
      <c r="I288" s="27">
        <f>SUM(Table3[[#This Row],['# SICK LEAVE]:['#OTHERS]])</f>
        <v>0</v>
      </c>
    </row>
    <row r="289" spans="1:9" x14ac:dyDescent="0.3">
      <c r="A289" s="27">
        <f t="shared" si="4"/>
        <v>284</v>
      </c>
      <c r="B289" t="str">
        <f>IF(ISBLANK('List of Employees'!B302),"",'List of Employees'!B302)</f>
        <v xml:space="preserve">ENRIQUEZ ERIBERTO  </v>
      </c>
      <c r="C289" s="25" t="str">
        <f>VLOOKUP(Table3[[#This Row],[EMPLOYEE NAME]],'List of Employees'!$B$4:$H$767,6)</f>
        <v>CASUAL</v>
      </c>
      <c r="I289" s="27">
        <f>SUM(Table3[[#This Row],['# SICK LEAVE]:['#OTHERS]])</f>
        <v>0</v>
      </c>
    </row>
    <row r="290" spans="1:9" x14ac:dyDescent="0.3">
      <c r="A290" s="27">
        <f t="shared" si="4"/>
        <v>285</v>
      </c>
      <c r="B290" t="str">
        <f>IF(ISBLANK('List of Employees'!B303),"",'List of Employees'!B303)</f>
        <v>EREÑO MELANIE B.</v>
      </c>
      <c r="C290" s="25" t="str">
        <f>VLOOKUP(Table3[[#This Row],[EMPLOYEE NAME]],'List of Employees'!$B$4:$H$767,6)</f>
        <v>PERMANENT</v>
      </c>
      <c r="I290" s="27">
        <f>SUM(Table3[[#This Row],['# SICK LEAVE]:['#OTHERS]])</f>
        <v>0</v>
      </c>
    </row>
    <row r="291" spans="1:9" x14ac:dyDescent="0.3">
      <c r="A291" s="27">
        <f t="shared" si="4"/>
        <v>286</v>
      </c>
      <c r="B291" t="str">
        <f>IF(ISBLANK('List of Employees'!B304),"",'List of Employees'!B304)</f>
        <v>ERIDAO ROSALINDA P.</v>
      </c>
      <c r="C291" s="25" t="str">
        <f>VLOOKUP(Table3[[#This Row],[EMPLOYEE NAME]],'List of Employees'!$B$4:$H$767,6)</f>
        <v>PERMANENT</v>
      </c>
      <c r="I291" s="27">
        <f>SUM(Table3[[#This Row],['# SICK LEAVE]:['#OTHERS]])</f>
        <v>0</v>
      </c>
    </row>
    <row r="292" spans="1:9" x14ac:dyDescent="0.3">
      <c r="A292" s="27">
        <f t="shared" si="4"/>
        <v>287</v>
      </c>
      <c r="B292" t="str">
        <f>IF(ISBLANK('List of Employees'!B305),"",'List of Employees'!B305)</f>
        <v xml:space="preserve">ERNI RANDY  </v>
      </c>
      <c r="C292" s="25" t="str">
        <f>VLOOKUP(Table3[[#This Row],[EMPLOYEE NAME]],'List of Employees'!$B$4:$H$767,6)</f>
        <v>PERMANENT</v>
      </c>
      <c r="I292" s="27">
        <f>SUM(Table3[[#This Row],['# SICK LEAVE]:['#OTHERS]])</f>
        <v>0</v>
      </c>
    </row>
    <row r="293" spans="1:9" x14ac:dyDescent="0.3">
      <c r="A293" s="27">
        <f t="shared" si="4"/>
        <v>288</v>
      </c>
      <c r="B293" t="str">
        <f>IF(ISBLANK('List of Employees'!B306),"",'List of Employees'!B306)</f>
        <v>ESCAMILLAS EVELYN M.</v>
      </c>
      <c r="C293" s="25" t="str">
        <f>VLOOKUP(Table3[[#This Row],[EMPLOYEE NAME]],'List of Employees'!$B$4:$H$767,6)</f>
        <v>PERMANENT</v>
      </c>
      <c r="I293" s="27">
        <f>SUM(Table3[[#This Row],['# SICK LEAVE]:['#OTHERS]])</f>
        <v>0</v>
      </c>
    </row>
    <row r="294" spans="1:9" x14ac:dyDescent="0.3">
      <c r="A294" s="27">
        <f t="shared" si="4"/>
        <v>289</v>
      </c>
      <c r="B294" t="str">
        <f>IF(ISBLANK('List of Employees'!B307),"",'List of Employees'!B307)</f>
        <v xml:space="preserve">ESMAEL EMRAN  </v>
      </c>
      <c r="C294" s="25" t="str">
        <f>VLOOKUP(Table3[[#This Row],[EMPLOYEE NAME]],'List of Employees'!$B$4:$H$767,6)</f>
        <v>CASUAL</v>
      </c>
      <c r="I294" s="27">
        <f>SUM(Table3[[#This Row],['# SICK LEAVE]:['#OTHERS]])</f>
        <v>0</v>
      </c>
    </row>
    <row r="295" spans="1:9" x14ac:dyDescent="0.3">
      <c r="A295" s="27">
        <f t="shared" si="4"/>
        <v>290</v>
      </c>
      <c r="B295" t="str">
        <f>IF(ISBLANK('List of Employees'!B308),"",'List of Employees'!B308)</f>
        <v>ESPINELI LORETA N.</v>
      </c>
      <c r="C295" s="25" t="str">
        <f>VLOOKUP(Table3[[#This Row],[EMPLOYEE NAME]],'List of Employees'!$B$4:$H$767,6)</f>
        <v>CASUAL</v>
      </c>
      <c r="I295" s="27">
        <f>SUM(Table3[[#This Row],['# SICK LEAVE]:['#OTHERS]])</f>
        <v>0</v>
      </c>
    </row>
    <row r="296" spans="1:9" x14ac:dyDescent="0.3">
      <c r="A296" s="27">
        <f t="shared" si="4"/>
        <v>291</v>
      </c>
      <c r="B296" t="str">
        <f>IF(ISBLANK('List of Employees'!B309),"",'List of Employees'!B309)</f>
        <v>ESPINOSA RUBY ANN V.</v>
      </c>
      <c r="C296" s="25" t="str">
        <f>VLOOKUP(Table3[[#This Row],[EMPLOYEE NAME]],'List of Employees'!$B$4:$H$767,6)</f>
        <v>CASUAL</v>
      </c>
      <c r="I296" s="27">
        <f>SUM(Table3[[#This Row],['# SICK LEAVE]:['#OTHERS]])</f>
        <v>0</v>
      </c>
    </row>
    <row r="297" spans="1:9" x14ac:dyDescent="0.3">
      <c r="A297" s="27">
        <f t="shared" si="4"/>
        <v>292</v>
      </c>
      <c r="B297" t="str">
        <f>IF(ISBLANK('List of Employees'!B310),"",'List of Employees'!B310)</f>
        <v>ESPIRITU RONALD M.</v>
      </c>
      <c r="C297" s="25" t="str">
        <f>VLOOKUP(Table3[[#This Row],[EMPLOYEE NAME]],'List of Employees'!$B$4:$H$767,6)</f>
        <v>PERMANENT</v>
      </c>
      <c r="I297" s="27">
        <f>SUM(Table3[[#This Row],['# SICK LEAVE]:['#OTHERS]])</f>
        <v>0</v>
      </c>
    </row>
    <row r="298" spans="1:9" x14ac:dyDescent="0.3">
      <c r="A298" s="27">
        <f t="shared" si="4"/>
        <v>293</v>
      </c>
      <c r="B298" t="str">
        <f>IF(ISBLANK('List of Employees'!B311),"",'List of Employees'!B311)</f>
        <v>ESTABILLO JUSTINE CARL G.</v>
      </c>
      <c r="C298" s="25" t="str">
        <f>VLOOKUP(Table3[[#This Row],[EMPLOYEE NAME]],'List of Employees'!$B$4:$H$767,6)</f>
        <v>JOBCON</v>
      </c>
      <c r="I298" s="27">
        <f>SUM(Table3[[#This Row],['# SICK LEAVE]:['#OTHERS]])</f>
        <v>0</v>
      </c>
    </row>
    <row r="299" spans="1:9" x14ac:dyDescent="0.3">
      <c r="A299" s="27">
        <f t="shared" si="4"/>
        <v>294</v>
      </c>
      <c r="B299" t="str">
        <f>IF(ISBLANK('List of Employees'!B312),"",'List of Employees'!B312)</f>
        <v>ESTALE JOCELYN M.</v>
      </c>
      <c r="C299" s="25" t="str">
        <f>VLOOKUP(Table3[[#This Row],[EMPLOYEE NAME]],'List of Employees'!$B$4:$H$767,6)</f>
        <v>CASUAL</v>
      </c>
      <c r="I299" s="27">
        <f>SUM(Table3[[#This Row],['# SICK LEAVE]:['#OTHERS]])</f>
        <v>0</v>
      </c>
    </row>
    <row r="300" spans="1:9" x14ac:dyDescent="0.3">
      <c r="A300" s="27">
        <f t="shared" si="4"/>
        <v>295</v>
      </c>
      <c r="B300" t="str">
        <f>IF(ISBLANK('List of Employees'!B313),"",'List of Employees'!B313)</f>
        <v>ESTIEBAR ARISTOTLE B.</v>
      </c>
      <c r="C300" s="25" t="str">
        <f>VLOOKUP(Table3[[#This Row],[EMPLOYEE NAME]],'List of Employees'!$B$4:$H$767,6)</f>
        <v>CASUAL</v>
      </c>
      <c r="I300" s="27">
        <f>SUM(Table3[[#This Row],['# SICK LEAVE]:['#OTHERS]])</f>
        <v>0</v>
      </c>
    </row>
    <row r="301" spans="1:9" x14ac:dyDescent="0.3">
      <c r="A301" s="27">
        <f t="shared" si="4"/>
        <v>296</v>
      </c>
      <c r="B301" t="str">
        <f>IF(ISBLANK('List of Employees'!B314),"",'List of Employees'!B314)</f>
        <v>ESTIGOY BEVERLY ANNE P.</v>
      </c>
      <c r="C301" s="25" t="str">
        <f>VLOOKUP(Table3[[#This Row],[EMPLOYEE NAME]],'List of Employees'!$B$4:$H$767,6)</f>
        <v>PERMANENT</v>
      </c>
      <c r="I301" s="27">
        <f>SUM(Table3[[#This Row],['# SICK LEAVE]:['#OTHERS]])</f>
        <v>0</v>
      </c>
    </row>
    <row r="302" spans="1:9" x14ac:dyDescent="0.3">
      <c r="A302" s="27">
        <f t="shared" si="4"/>
        <v>297</v>
      </c>
      <c r="B302" t="str">
        <f>IF(ISBLANK('List of Employees'!B315),"",'List of Employees'!B315)</f>
        <v>ESTOLE JOCELYN D.</v>
      </c>
      <c r="C302" s="25" t="str">
        <f>VLOOKUP(Table3[[#This Row],[EMPLOYEE NAME]],'List of Employees'!$B$4:$H$767,6)</f>
        <v>CASUAL</v>
      </c>
      <c r="I302" s="27">
        <f>SUM(Table3[[#This Row],['# SICK LEAVE]:['#OTHERS]])</f>
        <v>0</v>
      </c>
    </row>
    <row r="303" spans="1:9" x14ac:dyDescent="0.3">
      <c r="A303" s="27">
        <f t="shared" si="4"/>
        <v>298</v>
      </c>
      <c r="B303" t="str">
        <f>IF(ISBLANK('List of Employees'!B316),"",'List of Employees'!B316)</f>
        <v>ESTRANGCO MERCY U.</v>
      </c>
      <c r="C303" s="25" t="str">
        <f>VLOOKUP(Table3[[#This Row],[EMPLOYEE NAME]],'List of Employees'!$B$4:$H$767,6)</f>
        <v>PERMANENT</v>
      </c>
      <c r="I303" s="27">
        <f>SUM(Table3[[#This Row],['# SICK LEAVE]:['#OTHERS]])</f>
        <v>0</v>
      </c>
    </row>
    <row r="304" spans="1:9" x14ac:dyDescent="0.3">
      <c r="A304" s="27">
        <f t="shared" si="4"/>
        <v>299</v>
      </c>
      <c r="B304" t="str">
        <f>IF(ISBLANK('List of Employees'!B317),"",'List of Employees'!B317)</f>
        <v>EVANGELISTA NORENA S.</v>
      </c>
      <c r="C304" s="25" t="str">
        <f>VLOOKUP(Table3[[#This Row],[EMPLOYEE NAME]],'List of Employees'!$B$4:$H$767,6)</f>
        <v>PERMANENT</v>
      </c>
      <c r="I304" s="27">
        <f>SUM(Table3[[#This Row],['# SICK LEAVE]:['#OTHERS]])</f>
        <v>0</v>
      </c>
    </row>
    <row r="305" spans="1:9" x14ac:dyDescent="0.3">
      <c r="A305" s="27">
        <f t="shared" si="4"/>
        <v>300</v>
      </c>
      <c r="B305" t="str">
        <f>IF(ISBLANK('List of Employees'!B318),"",'List of Employees'!B318)</f>
        <v>FELICIDARIO PAMELA C.</v>
      </c>
      <c r="C305" s="25" t="str">
        <f>VLOOKUP(Table3[[#This Row],[EMPLOYEE NAME]],'List of Employees'!$B$4:$H$767,6)</f>
        <v>PERMANENT</v>
      </c>
      <c r="I305" s="27">
        <f>SUM(Table3[[#This Row],['# SICK LEAVE]:['#OTHERS]])</f>
        <v>0</v>
      </c>
    </row>
    <row r="306" spans="1:9" x14ac:dyDescent="0.3">
      <c r="A306" s="27">
        <f t="shared" si="4"/>
        <v>301</v>
      </c>
      <c r="B306" t="str">
        <f>IF(ISBLANK('List of Employees'!B319),"",'List of Employees'!B319)</f>
        <v>FELLO VIRGILIO O.</v>
      </c>
      <c r="C306" s="25" t="str">
        <f>VLOOKUP(Table3[[#This Row],[EMPLOYEE NAME]],'List of Employees'!$B$4:$H$767,6)</f>
        <v>CASUAL</v>
      </c>
      <c r="I306" s="27">
        <f>SUM(Table3[[#This Row],['# SICK LEAVE]:['#OTHERS]])</f>
        <v>0</v>
      </c>
    </row>
    <row r="307" spans="1:9" x14ac:dyDescent="0.3">
      <c r="A307" s="27">
        <f t="shared" si="4"/>
        <v>302</v>
      </c>
      <c r="B307" t="str">
        <f>IF(ISBLANK('List of Employees'!B320),"",'List of Employees'!B320)</f>
        <v>FERMA AMELITA V.</v>
      </c>
      <c r="C307" s="25" t="str">
        <f>VLOOKUP(Table3[[#This Row],[EMPLOYEE NAME]],'List of Employees'!$B$4:$H$767,6)</f>
        <v>PERMANENT</v>
      </c>
      <c r="I307" s="27">
        <f>SUM(Table3[[#This Row],['# SICK LEAVE]:['#OTHERS]])</f>
        <v>0</v>
      </c>
    </row>
    <row r="308" spans="1:9" x14ac:dyDescent="0.3">
      <c r="A308" s="27">
        <f t="shared" si="4"/>
        <v>303</v>
      </c>
      <c r="B308" t="str">
        <f>IF(ISBLANK('List of Employees'!B321),"",'List of Employees'!B321)</f>
        <v>FERMA ARCELI C.</v>
      </c>
      <c r="C308" s="25" t="str">
        <f>VLOOKUP(Table3[[#This Row],[EMPLOYEE NAME]],'List of Employees'!$B$4:$H$767,6)</f>
        <v>PERMANENT</v>
      </c>
      <c r="I308" s="27">
        <f>SUM(Table3[[#This Row],['# SICK LEAVE]:['#OTHERS]])</f>
        <v>0</v>
      </c>
    </row>
    <row r="309" spans="1:9" x14ac:dyDescent="0.3">
      <c r="A309" s="27">
        <f t="shared" si="4"/>
        <v>304</v>
      </c>
      <c r="B309" t="str">
        <f>IF(ISBLANK('List of Employees'!B322),"",'List of Employees'!B322)</f>
        <v>FERMA ELIZA C.</v>
      </c>
      <c r="C309" s="25" t="str">
        <f>VLOOKUP(Table3[[#This Row],[EMPLOYEE NAME]],'List of Employees'!$B$4:$H$767,6)</f>
        <v>PERMANENT</v>
      </c>
      <c r="I309" s="27">
        <f>SUM(Table3[[#This Row],['# SICK LEAVE]:['#OTHERS]])</f>
        <v>0</v>
      </c>
    </row>
    <row r="310" spans="1:9" x14ac:dyDescent="0.3">
      <c r="A310" s="27">
        <f t="shared" si="4"/>
        <v>305</v>
      </c>
      <c r="B310" t="str">
        <f>IF(ISBLANK('List of Employees'!B323),"",'List of Employees'!B323)</f>
        <v>FERMA ERIC N.</v>
      </c>
      <c r="C310" s="25" t="str">
        <f>VLOOKUP(Table3[[#This Row],[EMPLOYEE NAME]],'List of Employees'!$B$4:$H$767,6)</f>
        <v>CASUAL</v>
      </c>
      <c r="I310" s="27">
        <f>SUM(Table3[[#This Row],['# SICK LEAVE]:['#OTHERS]])</f>
        <v>0</v>
      </c>
    </row>
    <row r="311" spans="1:9" x14ac:dyDescent="0.3">
      <c r="A311" s="27">
        <f t="shared" si="4"/>
        <v>306</v>
      </c>
      <c r="B311" t="str">
        <f>IF(ISBLANK('List of Employees'!B324),"",'List of Employees'!B324)</f>
        <v>FERMA ETHEL GRACE N.</v>
      </c>
      <c r="C311" s="25" t="str">
        <f>VLOOKUP(Table3[[#This Row],[EMPLOYEE NAME]],'List of Employees'!$B$4:$H$767,6)</f>
        <v>CASUAL</v>
      </c>
      <c r="I311" s="27">
        <f>SUM(Table3[[#This Row],['# SICK LEAVE]:['#OTHERS]])</f>
        <v>0</v>
      </c>
    </row>
    <row r="312" spans="1:9" x14ac:dyDescent="0.3">
      <c r="A312" s="27">
        <f t="shared" si="4"/>
        <v>307</v>
      </c>
      <c r="B312" t="str">
        <f>IF(ISBLANK('List of Employees'!B325),"",'List of Employees'!B325)</f>
        <v>FERMA JOSEFA O.</v>
      </c>
      <c r="C312" s="25" t="str">
        <f>VLOOKUP(Table3[[#This Row],[EMPLOYEE NAME]],'List of Employees'!$B$4:$H$767,6)</f>
        <v>PERMANENT</v>
      </c>
      <c r="I312" s="27">
        <f>SUM(Table3[[#This Row],['# SICK LEAVE]:['#OTHERS]])</f>
        <v>0</v>
      </c>
    </row>
    <row r="313" spans="1:9" x14ac:dyDescent="0.3">
      <c r="A313" s="27">
        <f t="shared" si="4"/>
        <v>308</v>
      </c>
      <c r="B313" t="str">
        <f>IF(ISBLANK('List of Employees'!B326),"",'List of Employees'!B326)</f>
        <v>FERMA MARIA I.</v>
      </c>
      <c r="C313" s="25" t="str">
        <f>VLOOKUP(Table3[[#This Row],[EMPLOYEE NAME]],'List of Employees'!$B$4:$H$767,6)</f>
        <v>PERMANENT</v>
      </c>
      <c r="I313" s="27">
        <f>SUM(Table3[[#This Row],['# SICK LEAVE]:['#OTHERS]])</f>
        <v>0</v>
      </c>
    </row>
    <row r="314" spans="1:9" x14ac:dyDescent="0.3">
      <c r="A314" s="27">
        <f t="shared" si="4"/>
        <v>309</v>
      </c>
      <c r="B314" t="str">
        <f>IF(ISBLANK('List of Employees'!B327),"",'List of Employees'!B327)</f>
        <v>FERMA MARIA VICTORIA D.</v>
      </c>
      <c r="C314" s="25" t="str">
        <f>VLOOKUP(Table3[[#This Row],[EMPLOYEE NAME]],'List of Employees'!$B$4:$H$767,6)</f>
        <v>PERMANENT</v>
      </c>
      <c r="I314" s="27">
        <f>SUM(Table3[[#This Row],['# SICK LEAVE]:['#OTHERS]])</f>
        <v>0</v>
      </c>
    </row>
    <row r="315" spans="1:9" x14ac:dyDescent="0.3">
      <c r="A315" s="27">
        <f t="shared" si="4"/>
        <v>310</v>
      </c>
      <c r="B315" t="str">
        <f>IF(ISBLANK('List of Employees'!B328),"",'List of Employees'!B328)</f>
        <v xml:space="preserve">FERMA RAYMOND  </v>
      </c>
      <c r="C315" s="25" t="str">
        <f>VLOOKUP(Table3[[#This Row],[EMPLOYEE NAME]],'List of Employees'!$B$4:$H$767,6)</f>
        <v>CASUAL</v>
      </c>
      <c r="I315" s="27">
        <f>SUM(Table3[[#This Row],['# SICK LEAVE]:['#OTHERS]])</f>
        <v>0</v>
      </c>
    </row>
    <row r="316" spans="1:9" x14ac:dyDescent="0.3">
      <c r="A316" s="27">
        <f t="shared" si="4"/>
        <v>311</v>
      </c>
      <c r="B316" t="str">
        <f>IF(ISBLANK('List of Employees'!B329),"",'List of Employees'!B329)</f>
        <v xml:space="preserve">FERMA ROMEO  </v>
      </c>
      <c r="C316" s="25" t="str">
        <f>VLOOKUP(Table3[[#This Row],[EMPLOYEE NAME]],'List of Employees'!$B$4:$H$767,6)</f>
        <v>PERMANENT</v>
      </c>
      <c r="I316" s="27">
        <f>SUM(Table3[[#This Row],['# SICK LEAVE]:['#OTHERS]])</f>
        <v>0</v>
      </c>
    </row>
    <row r="317" spans="1:9" x14ac:dyDescent="0.3">
      <c r="A317" s="27">
        <f t="shared" si="4"/>
        <v>312</v>
      </c>
      <c r="B317" t="str">
        <f>IF(ISBLANK('List of Employees'!B330),"",'List of Employees'!B330)</f>
        <v>FERNANDEZ MILAGROS C.</v>
      </c>
      <c r="C317" s="25" t="str">
        <f>VLOOKUP(Table3[[#This Row],[EMPLOYEE NAME]],'List of Employees'!$B$4:$H$767,6)</f>
        <v>PERMANENT</v>
      </c>
      <c r="I317" s="27">
        <f>SUM(Table3[[#This Row],['# SICK LEAVE]:['#OTHERS]])</f>
        <v>0</v>
      </c>
    </row>
    <row r="318" spans="1:9" x14ac:dyDescent="0.3">
      <c r="A318" s="27">
        <f t="shared" si="4"/>
        <v>313</v>
      </c>
      <c r="B318" t="str">
        <f>IF(ISBLANK('List of Employees'!B331),"",'List of Employees'!B331)</f>
        <v>FERRY FRANCIS R.</v>
      </c>
      <c r="C318" s="25" t="str">
        <f>VLOOKUP(Table3[[#This Row],[EMPLOYEE NAME]],'List of Employees'!$B$4:$H$767,6)</f>
        <v>PERMANENT</v>
      </c>
      <c r="I318" s="27">
        <f>SUM(Table3[[#This Row],['# SICK LEAVE]:['#OTHERS]])</f>
        <v>0</v>
      </c>
    </row>
    <row r="319" spans="1:9" x14ac:dyDescent="0.3">
      <c r="A319" s="27">
        <f t="shared" si="4"/>
        <v>314</v>
      </c>
      <c r="B319" t="str">
        <f>IF(ISBLANK('List of Employees'!B332),"",'List of Employees'!B332)</f>
        <v xml:space="preserve">FLAVIER ADORACION  </v>
      </c>
      <c r="C319" s="25" t="str">
        <f>VLOOKUP(Table3[[#This Row],[EMPLOYEE NAME]],'List of Employees'!$B$4:$H$767,6)</f>
        <v>PERMANENT</v>
      </c>
      <c r="I319" s="27">
        <f>SUM(Table3[[#This Row],['# SICK LEAVE]:['#OTHERS]])</f>
        <v>0</v>
      </c>
    </row>
    <row r="320" spans="1:9" x14ac:dyDescent="0.3">
      <c r="A320" s="27">
        <f t="shared" si="4"/>
        <v>315</v>
      </c>
      <c r="B320" t="str">
        <f>IF(ISBLANK('List of Employees'!B333),"",'List of Employees'!B333)</f>
        <v>FLORES CHRIZELLE MAE M.</v>
      </c>
      <c r="C320" s="25" t="str">
        <f>VLOOKUP(Table3[[#This Row],[EMPLOYEE NAME]],'List of Employees'!$B$4:$H$767,6)</f>
        <v>JOBCON</v>
      </c>
      <c r="I320" s="27">
        <f>SUM(Table3[[#This Row],['# SICK LEAVE]:['#OTHERS]])</f>
        <v>0</v>
      </c>
    </row>
    <row r="321" spans="1:9" x14ac:dyDescent="0.3">
      <c r="A321" s="27">
        <f t="shared" si="4"/>
        <v>316</v>
      </c>
      <c r="B321" t="str">
        <f>IF(ISBLANK('List of Employees'!B334),"",'List of Employees'!B334)</f>
        <v xml:space="preserve">FLORES EDERLYN  </v>
      </c>
      <c r="C321" s="25" t="str">
        <f>VLOOKUP(Table3[[#This Row],[EMPLOYEE NAME]],'List of Employees'!$B$4:$H$767,6)</f>
        <v>CASUAL</v>
      </c>
      <c r="I321" s="27">
        <f>SUM(Table3[[#This Row],['# SICK LEAVE]:['#OTHERS]])</f>
        <v>0</v>
      </c>
    </row>
    <row r="322" spans="1:9" x14ac:dyDescent="0.3">
      <c r="A322" s="27">
        <f t="shared" si="4"/>
        <v>317</v>
      </c>
      <c r="B322" t="str">
        <f>IF(ISBLANK('List of Employees'!B335),"",'List of Employees'!B335)</f>
        <v>FLORES MARIA PATRICIA NICOLE C.</v>
      </c>
      <c r="C322" s="25" t="str">
        <f>VLOOKUP(Table3[[#This Row],[EMPLOYEE NAME]],'List of Employees'!$B$4:$H$767,6)</f>
        <v>CASUAL</v>
      </c>
      <c r="I322" s="27">
        <f>SUM(Table3[[#This Row],['# SICK LEAVE]:['#OTHERS]])</f>
        <v>0</v>
      </c>
    </row>
    <row r="323" spans="1:9" x14ac:dyDescent="0.3">
      <c r="A323" s="27">
        <f t="shared" si="4"/>
        <v>318</v>
      </c>
      <c r="B323" t="str">
        <f>IF(ISBLANK('List of Employees'!B336),"",'List of Employees'!B336)</f>
        <v xml:space="preserve">FLORES RICHARD  </v>
      </c>
      <c r="C323" s="25" t="str">
        <f>VLOOKUP(Table3[[#This Row],[EMPLOYEE NAME]],'List of Employees'!$B$4:$H$767,6)</f>
        <v>CASUAL</v>
      </c>
      <c r="I323" s="27">
        <f>SUM(Table3[[#This Row],['# SICK LEAVE]:['#OTHERS]])</f>
        <v>0</v>
      </c>
    </row>
    <row r="324" spans="1:9" x14ac:dyDescent="0.3">
      <c r="A324" s="27">
        <f t="shared" si="4"/>
        <v>319</v>
      </c>
      <c r="B324" t="str">
        <f>IF(ISBLANK('List of Employees'!B337),"",'List of Employees'!B337)</f>
        <v>FRONDOZO AILEEN D.</v>
      </c>
      <c r="C324" s="25" t="str">
        <f>VLOOKUP(Table3[[#This Row],[EMPLOYEE NAME]],'List of Employees'!$B$4:$H$767,6)</f>
        <v>CASUAL</v>
      </c>
      <c r="I324" s="27">
        <f>SUM(Table3[[#This Row],['# SICK LEAVE]:['#OTHERS]])</f>
        <v>0</v>
      </c>
    </row>
    <row r="325" spans="1:9" x14ac:dyDescent="0.3">
      <c r="A325" s="27">
        <f t="shared" si="4"/>
        <v>320</v>
      </c>
      <c r="B325" t="str">
        <f>IF(ISBLANK('List of Employees'!B338),"",'List of Employees'!B338)</f>
        <v xml:space="preserve">GABAC INOCENCIO  </v>
      </c>
      <c r="C325" s="25" t="str">
        <f>VLOOKUP(Table3[[#This Row],[EMPLOYEE NAME]],'List of Employees'!$B$4:$H$767,6)</f>
        <v>CASUAL</v>
      </c>
      <c r="I325" s="27">
        <f>SUM(Table3[[#This Row],['# SICK LEAVE]:['#OTHERS]])</f>
        <v>0</v>
      </c>
    </row>
    <row r="326" spans="1:9" x14ac:dyDescent="0.3">
      <c r="A326" s="27">
        <f t="shared" ref="A326:A389" si="5">IF(ISBLANK(B326),"",ROW(A321))</f>
        <v>321</v>
      </c>
      <c r="B326" t="str">
        <f>IF(ISBLANK('List of Employees'!B339),"",'List of Employees'!B339)</f>
        <v>GABEJA MHAR G.</v>
      </c>
      <c r="C326" s="25" t="str">
        <f>VLOOKUP(Table3[[#This Row],[EMPLOYEE NAME]],'List of Employees'!$B$4:$H$767,6)</f>
        <v>PERMANENT</v>
      </c>
      <c r="I326" s="27">
        <f>SUM(Table3[[#This Row],['# SICK LEAVE]:['#OTHERS]])</f>
        <v>0</v>
      </c>
    </row>
    <row r="327" spans="1:9" x14ac:dyDescent="0.3">
      <c r="A327" s="27">
        <f t="shared" si="5"/>
        <v>322</v>
      </c>
      <c r="B327" t="str">
        <f>IF(ISBLANK('List of Employees'!B340),"",'List of Employees'!B340)</f>
        <v>GALANG JULIET B.</v>
      </c>
      <c r="C327" s="25" t="str">
        <f>VLOOKUP(Table3[[#This Row],[EMPLOYEE NAME]],'List of Employees'!$B$4:$H$767,6)</f>
        <v>CO-TERM</v>
      </c>
      <c r="I327" s="27">
        <f>SUM(Table3[[#This Row],['# SICK LEAVE]:['#OTHERS]])</f>
        <v>0</v>
      </c>
    </row>
    <row r="328" spans="1:9" x14ac:dyDescent="0.3">
      <c r="A328" s="27">
        <f t="shared" si="5"/>
        <v>323</v>
      </c>
      <c r="B328" t="str">
        <f>IF(ISBLANK('List of Employees'!B341),"",'List of Employees'!B341)</f>
        <v>GALARDE DELFIN A.</v>
      </c>
      <c r="C328" s="25" t="str">
        <f>VLOOKUP(Table3[[#This Row],[EMPLOYEE NAME]],'List of Employees'!$B$4:$H$767,6)</f>
        <v>CASUAL</v>
      </c>
      <c r="I328" s="27">
        <f>SUM(Table3[[#This Row],['# SICK LEAVE]:['#OTHERS]])</f>
        <v>0</v>
      </c>
    </row>
    <row r="329" spans="1:9" x14ac:dyDescent="0.3">
      <c r="A329" s="27">
        <f t="shared" si="5"/>
        <v>324</v>
      </c>
      <c r="B329" t="str">
        <f>IF(ISBLANK('List of Employees'!B342),"",'List of Employees'!B342)</f>
        <v>GARCIA HAIZEL M.</v>
      </c>
      <c r="C329" s="25" t="str">
        <f>VLOOKUP(Table3[[#This Row],[EMPLOYEE NAME]],'List of Employees'!$B$4:$H$767,6)</f>
        <v>PERMANENT</v>
      </c>
      <c r="I329" s="27">
        <f>SUM(Table3[[#This Row],['# SICK LEAVE]:['#OTHERS]])</f>
        <v>0</v>
      </c>
    </row>
    <row r="330" spans="1:9" x14ac:dyDescent="0.3">
      <c r="A330" s="27">
        <f t="shared" si="5"/>
        <v>325</v>
      </c>
      <c r="B330" t="str">
        <f>IF(ISBLANK('List of Employees'!B343),"",'List of Employees'!B343)</f>
        <v>GARCIA JINKY A.</v>
      </c>
      <c r="C330" s="25" t="str">
        <f>VLOOKUP(Table3[[#This Row],[EMPLOYEE NAME]],'List of Employees'!$B$4:$H$767,6)</f>
        <v>PERMANENT</v>
      </c>
      <c r="I330" s="27">
        <f>SUM(Table3[[#This Row],['# SICK LEAVE]:['#OTHERS]])</f>
        <v>0</v>
      </c>
    </row>
    <row r="331" spans="1:9" x14ac:dyDescent="0.3">
      <c r="A331" s="27">
        <f t="shared" si="5"/>
        <v>326</v>
      </c>
      <c r="B331" t="str">
        <f>IF(ISBLANK('List of Employees'!B344),"",'List of Employees'!B344)</f>
        <v>GARCIA JOAN B.</v>
      </c>
      <c r="C331" s="25" t="str">
        <f>VLOOKUP(Table3[[#This Row],[EMPLOYEE NAME]],'List of Employees'!$B$4:$H$767,6)</f>
        <v>CASUAL</v>
      </c>
      <c r="I331" s="27">
        <f>SUM(Table3[[#This Row],['# SICK LEAVE]:['#OTHERS]])</f>
        <v>0</v>
      </c>
    </row>
    <row r="332" spans="1:9" x14ac:dyDescent="0.3">
      <c r="A332" s="27">
        <f t="shared" si="5"/>
        <v>327</v>
      </c>
      <c r="B332" t="str">
        <f>IF(ISBLANK('List of Employees'!B345),"",'List of Employees'!B345)</f>
        <v>GATPANDAN DOLORES J.</v>
      </c>
      <c r="C332" s="25" t="str">
        <f>VLOOKUP(Table3[[#This Row],[EMPLOYEE NAME]],'List of Employees'!$B$4:$H$767,6)</f>
        <v>PERMANENT</v>
      </c>
      <c r="I332" s="27">
        <f>SUM(Table3[[#This Row],['# SICK LEAVE]:['#OTHERS]])</f>
        <v>0</v>
      </c>
    </row>
    <row r="333" spans="1:9" x14ac:dyDescent="0.3">
      <c r="A333" s="27">
        <f t="shared" si="5"/>
        <v>328</v>
      </c>
      <c r="B333" t="str">
        <f>IF(ISBLANK('List of Employees'!B346),"",'List of Employees'!B346)</f>
        <v xml:space="preserve">GATPANDAN ETHEL  </v>
      </c>
      <c r="C333" s="25" t="str">
        <f>VLOOKUP(Table3[[#This Row],[EMPLOYEE NAME]],'List of Employees'!$B$4:$H$767,6)</f>
        <v>CASUAL</v>
      </c>
      <c r="I333" s="27">
        <f>SUM(Table3[[#This Row],['# SICK LEAVE]:['#OTHERS]])</f>
        <v>0</v>
      </c>
    </row>
    <row r="334" spans="1:9" x14ac:dyDescent="0.3">
      <c r="A334" s="27">
        <f t="shared" si="5"/>
        <v>329</v>
      </c>
      <c r="B334" t="str">
        <f>IF(ISBLANK('List of Employees'!B347),"",'List of Employees'!B347)</f>
        <v>GATPANDAN MICHAEL E.</v>
      </c>
      <c r="C334" s="25" t="str">
        <f>VLOOKUP(Table3[[#This Row],[EMPLOYEE NAME]],'List of Employees'!$B$4:$H$767,6)</f>
        <v>CASUAL</v>
      </c>
      <c r="I334" s="27">
        <f>SUM(Table3[[#This Row],['# SICK LEAVE]:['#OTHERS]])</f>
        <v>0</v>
      </c>
    </row>
    <row r="335" spans="1:9" x14ac:dyDescent="0.3">
      <c r="A335" s="27">
        <f t="shared" si="5"/>
        <v>330</v>
      </c>
      <c r="B335" t="str">
        <f>IF(ISBLANK('List of Employees'!B348),"",'List of Employees'!B348)</f>
        <v>GATPANDAN NENITA M.</v>
      </c>
      <c r="C335" s="25" t="str">
        <f>VLOOKUP(Table3[[#This Row],[EMPLOYEE NAME]],'List of Employees'!$B$4:$H$767,6)</f>
        <v>PERMANENT</v>
      </c>
      <c r="I335" s="27">
        <f>SUM(Table3[[#This Row],['# SICK LEAVE]:['#OTHERS]])</f>
        <v>0</v>
      </c>
    </row>
    <row r="336" spans="1:9" x14ac:dyDescent="0.3">
      <c r="A336" s="27">
        <f t="shared" si="5"/>
        <v>331</v>
      </c>
      <c r="B336" t="str">
        <f>IF(ISBLANK('List of Employees'!B349),"",'List of Employees'!B349)</f>
        <v>GIBAGA RICA JEAN C.</v>
      </c>
      <c r="C336" s="25" t="str">
        <f>VLOOKUP(Table3[[#This Row],[EMPLOYEE NAME]],'List of Employees'!$B$4:$H$767,6)</f>
        <v>PERMANENT</v>
      </c>
      <c r="I336" s="27">
        <f>SUM(Table3[[#This Row],['# SICK LEAVE]:['#OTHERS]])</f>
        <v>0</v>
      </c>
    </row>
    <row r="337" spans="1:9" x14ac:dyDescent="0.3">
      <c r="A337" s="27">
        <f t="shared" si="5"/>
        <v>332</v>
      </c>
      <c r="B337" t="str">
        <f>IF(ISBLANK('List of Employees'!B350),"",'List of Employees'!B350)</f>
        <v>GOMEZ EMMA M.</v>
      </c>
      <c r="C337" s="25" t="str">
        <f>VLOOKUP(Table3[[#This Row],[EMPLOYEE NAME]],'List of Employees'!$B$4:$H$767,6)</f>
        <v>PERMANENT</v>
      </c>
      <c r="I337" s="27">
        <f>SUM(Table3[[#This Row],['# SICK LEAVE]:['#OTHERS]])</f>
        <v>0</v>
      </c>
    </row>
    <row r="338" spans="1:9" x14ac:dyDescent="0.3">
      <c r="A338" s="27">
        <f t="shared" si="5"/>
        <v>333</v>
      </c>
      <c r="B338" t="str">
        <f>IF(ISBLANK('List of Employees'!B351),"",'List of Employees'!B351)</f>
        <v>GONZALES CRISTI NERISSE E.</v>
      </c>
      <c r="C338" s="25" t="str">
        <f>VLOOKUP(Table3[[#This Row],[EMPLOYEE NAME]],'List of Employees'!$B$4:$H$767,6)</f>
        <v>CASUAL</v>
      </c>
      <c r="I338" s="27">
        <f>SUM(Table3[[#This Row],['# SICK LEAVE]:['#OTHERS]])</f>
        <v>0</v>
      </c>
    </row>
    <row r="339" spans="1:9" x14ac:dyDescent="0.3">
      <c r="A339" s="27">
        <f t="shared" si="5"/>
        <v>334</v>
      </c>
      <c r="B339" t="str">
        <f>IF(ISBLANK('List of Employees'!B352),"",'List of Employees'!B352)</f>
        <v>GONZALES MARIO O.</v>
      </c>
      <c r="C339" s="25" t="str">
        <f>VLOOKUP(Table3[[#This Row],[EMPLOYEE NAME]],'List of Employees'!$B$4:$H$767,6)</f>
        <v>CASUAL</v>
      </c>
      <c r="I339" s="27">
        <f>SUM(Table3[[#This Row],['# SICK LEAVE]:['#OTHERS]])</f>
        <v>0</v>
      </c>
    </row>
    <row r="340" spans="1:9" x14ac:dyDescent="0.3">
      <c r="A340" s="27">
        <f t="shared" si="5"/>
        <v>335</v>
      </c>
      <c r="B340" t="str">
        <f>IF(ISBLANK('List of Employees'!B353),"",'List of Employees'!B353)</f>
        <v>GONZALES MARY JANE D.</v>
      </c>
      <c r="C340" s="25" t="str">
        <f>VLOOKUP(Table3[[#This Row],[EMPLOYEE NAME]],'List of Employees'!$B$4:$H$767,6)</f>
        <v>CASUAL</v>
      </c>
      <c r="I340" s="27">
        <f>SUM(Table3[[#This Row],['# SICK LEAVE]:['#OTHERS]])</f>
        <v>0</v>
      </c>
    </row>
    <row r="341" spans="1:9" x14ac:dyDescent="0.3">
      <c r="A341" s="27">
        <f t="shared" si="5"/>
        <v>336</v>
      </c>
      <c r="B341" t="str">
        <f>IF(ISBLANK('List of Employees'!B354),"",'List of Employees'!B354)</f>
        <v>GUAÑEZO MA. GINA P.</v>
      </c>
      <c r="C341" s="25" t="str">
        <f>VLOOKUP(Table3[[#This Row],[EMPLOYEE NAME]],'List of Employees'!$B$4:$H$767,6)</f>
        <v>PERMANENT</v>
      </c>
      <c r="I341" s="27">
        <f>SUM(Table3[[#This Row],['# SICK LEAVE]:['#OTHERS]])</f>
        <v>0</v>
      </c>
    </row>
    <row r="342" spans="1:9" x14ac:dyDescent="0.3">
      <c r="A342" s="27">
        <f t="shared" si="5"/>
        <v>337</v>
      </c>
      <c r="B342" t="str">
        <f>IF(ISBLANK('List of Employees'!B356),"",'List of Employees'!B356)</f>
        <v>GUAÑEZO WILSON F.</v>
      </c>
      <c r="C342" s="25" t="str">
        <f>VLOOKUP(Table3[[#This Row],[EMPLOYEE NAME]],'List of Employees'!$B$4:$H$767,6)</f>
        <v>PERMANENT</v>
      </c>
      <c r="I342" s="27">
        <f>SUM(Table3[[#This Row],['# SICK LEAVE]:['#OTHERS]])</f>
        <v>0</v>
      </c>
    </row>
    <row r="343" spans="1:9" x14ac:dyDescent="0.3">
      <c r="A343" s="27">
        <f t="shared" si="5"/>
        <v>338</v>
      </c>
      <c r="B343" t="str">
        <f>IF(ISBLANK('List of Employees'!B357),"",'List of Employees'!B357)</f>
        <v xml:space="preserve">GUEVARRA ROLANDO  </v>
      </c>
      <c r="C343" s="25" t="str">
        <f>VLOOKUP(Table3[[#This Row],[EMPLOYEE NAME]],'List of Employees'!$B$4:$H$767,6)</f>
        <v>CASUAL</v>
      </c>
      <c r="I343" s="27">
        <f>SUM(Table3[[#This Row],['# SICK LEAVE]:['#OTHERS]])</f>
        <v>0</v>
      </c>
    </row>
    <row r="344" spans="1:9" x14ac:dyDescent="0.3">
      <c r="A344" s="27">
        <f t="shared" si="5"/>
        <v>339</v>
      </c>
      <c r="B344" t="str">
        <f>IF(ISBLANK('List of Employees'!B358),"",'List of Employees'!B358)</f>
        <v>GUMIRAN HERMINIA A.</v>
      </c>
      <c r="C344" s="25" t="str">
        <f>VLOOKUP(Table3[[#This Row],[EMPLOYEE NAME]],'List of Employees'!$B$4:$H$767,6)</f>
        <v>CASUAL</v>
      </c>
      <c r="I344" s="27">
        <f>SUM(Table3[[#This Row],['# SICK LEAVE]:['#OTHERS]])</f>
        <v>0</v>
      </c>
    </row>
    <row r="345" spans="1:9" x14ac:dyDescent="0.3">
      <c r="A345" s="27">
        <f t="shared" si="5"/>
        <v>340</v>
      </c>
      <c r="B345" t="str">
        <f>IF(ISBLANK('List of Employees'!B359),"",'List of Employees'!B359)</f>
        <v>GUTIERREZ LYDIA C.</v>
      </c>
      <c r="C345" s="25" t="str">
        <f>VLOOKUP(Table3[[#This Row],[EMPLOYEE NAME]],'List of Employees'!$B$4:$H$767,6)</f>
        <v>PERMANENT</v>
      </c>
      <c r="I345" s="27">
        <f>SUM(Table3[[#This Row],['# SICK LEAVE]:['#OTHERS]])</f>
        <v>0</v>
      </c>
    </row>
    <row r="346" spans="1:9" x14ac:dyDescent="0.3">
      <c r="A346" s="27">
        <f t="shared" si="5"/>
        <v>341</v>
      </c>
      <c r="B346" t="str">
        <f>IF(ISBLANK('List of Employees'!B361),"",'List of Employees'!B361)</f>
        <v>GUTIERREZ MARLYN D.</v>
      </c>
      <c r="C346" s="25" t="str">
        <f>VLOOKUP(Table3[[#This Row],[EMPLOYEE NAME]],'List of Employees'!$B$4:$H$767,6)</f>
        <v>PERMANENT</v>
      </c>
      <c r="I346" s="27">
        <f>SUM(Table3[[#This Row],['# SICK LEAVE]:['#OTHERS]])</f>
        <v>0</v>
      </c>
    </row>
    <row r="347" spans="1:9" x14ac:dyDescent="0.3">
      <c r="A347" s="27">
        <f t="shared" si="5"/>
        <v>342</v>
      </c>
      <c r="B347" t="str">
        <f>IF(ISBLANK('List of Employees'!B362),"",'List of Employees'!B362)</f>
        <v>GUTIERREZ RENCELLE LALAINE A.</v>
      </c>
      <c r="C347" s="25" t="str">
        <f>VLOOKUP(Table3[[#This Row],[EMPLOYEE NAME]],'List of Employees'!$B$4:$H$767,6)</f>
        <v>CASUAL</v>
      </c>
      <c r="I347" s="27">
        <f>SUM(Table3[[#This Row],['# SICK LEAVE]:['#OTHERS]])</f>
        <v>0</v>
      </c>
    </row>
    <row r="348" spans="1:9" x14ac:dyDescent="0.3">
      <c r="A348" s="27">
        <f t="shared" si="5"/>
        <v>343</v>
      </c>
      <c r="B348" t="str">
        <f>IF(ISBLANK('List of Employees'!B363),"",'List of Employees'!B363)</f>
        <v>HADAP JONALYN L.</v>
      </c>
      <c r="C348" s="25" t="str">
        <f>VLOOKUP(Table3[[#This Row],[EMPLOYEE NAME]],'List of Employees'!$B$4:$H$767,6)</f>
        <v>PERMANENT</v>
      </c>
      <c r="I348" s="27">
        <f>SUM(Table3[[#This Row],['# SICK LEAVE]:['#OTHERS]])</f>
        <v>0</v>
      </c>
    </row>
    <row r="349" spans="1:9" x14ac:dyDescent="0.3">
      <c r="A349" s="27">
        <f t="shared" si="5"/>
        <v>344</v>
      </c>
      <c r="B349" t="str">
        <f>IF(ISBLANK('List of Employees'!B364),"",'List of Employees'!B364)</f>
        <v>HAPITA MELANIE A.</v>
      </c>
      <c r="C349" s="25" t="str">
        <f>VLOOKUP(Table3[[#This Row],[EMPLOYEE NAME]],'List of Employees'!$B$4:$H$767,6)</f>
        <v>CASUAL</v>
      </c>
      <c r="I349" s="27">
        <f>SUM(Table3[[#This Row],['# SICK LEAVE]:['#OTHERS]])</f>
        <v>0</v>
      </c>
    </row>
    <row r="350" spans="1:9" x14ac:dyDescent="0.3">
      <c r="A350" s="27">
        <f t="shared" si="5"/>
        <v>345</v>
      </c>
      <c r="B350" t="str">
        <f>IF(ISBLANK('List of Employees'!B365),"",'List of Employees'!B365)</f>
        <v>HAYAG JERMAINE JOI D.</v>
      </c>
      <c r="C350" s="25" t="str">
        <f>VLOOKUP(Table3[[#This Row],[EMPLOYEE NAME]],'List of Employees'!$B$4:$H$767,6)</f>
        <v>PERMANENT</v>
      </c>
      <c r="I350" s="27">
        <f>SUM(Table3[[#This Row],['# SICK LEAVE]:['#OTHERS]])</f>
        <v>0</v>
      </c>
    </row>
    <row r="351" spans="1:9" x14ac:dyDescent="0.3">
      <c r="A351" s="27">
        <f t="shared" si="5"/>
        <v>346</v>
      </c>
      <c r="B351" t="str">
        <f>IF(ISBLANK('List of Employees'!B366),"",'List of Employees'!B366)</f>
        <v xml:space="preserve">HERNADEZ VICTOR  </v>
      </c>
      <c r="C351" s="25" t="str">
        <f>VLOOKUP(Table3[[#This Row],[EMPLOYEE NAME]],'List of Employees'!$B$4:$H$767,6)</f>
        <v>PERMANENT</v>
      </c>
      <c r="I351" s="27">
        <f>SUM(Table3[[#This Row],['# SICK LEAVE]:['#OTHERS]])</f>
        <v>0</v>
      </c>
    </row>
    <row r="352" spans="1:9" x14ac:dyDescent="0.3">
      <c r="A352" s="27">
        <f t="shared" si="5"/>
        <v>347</v>
      </c>
      <c r="B352" t="str">
        <f>IF(ISBLANK('List of Employees'!B367),"",'List of Employees'!B367)</f>
        <v>HERNANDEZ AROLD JAMES M.</v>
      </c>
      <c r="C352" s="25" t="str">
        <f>VLOOKUP(Table3[[#This Row],[EMPLOYEE NAME]],'List of Employees'!$B$4:$H$767,6)</f>
        <v>JOBCON</v>
      </c>
      <c r="I352" s="27">
        <f>SUM(Table3[[#This Row],['# SICK LEAVE]:['#OTHERS]])</f>
        <v>0</v>
      </c>
    </row>
    <row r="353" spans="1:9" x14ac:dyDescent="0.3">
      <c r="A353" s="27">
        <f t="shared" si="5"/>
        <v>348</v>
      </c>
      <c r="B353" t="str">
        <f>IF(ISBLANK('List of Employees'!B369),"",'List of Employees'!B369)</f>
        <v>HERNANDEZ DARREL JESUS M.</v>
      </c>
      <c r="C353" s="25" t="str">
        <f>VLOOKUP(Table3[[#This Row],[EMPLOYEE NAME]],'List of Employees'!$B$4:$H$767,6)</f>
        <v>PERMANENT</v>
      </c>
      <c r="I353" s="27">
        <f>SUM(Table3[[#This Row],['# SICK LEAVE]:['#OTHERS]])</f>
        <v>0</v>
      </c>
    </row>
    <row r="354" spans="1:9" x14ac:dyDescent="0.3">
      <c r="A354" s="27">
        <f t="shared" si="5"/>
        <v>349</v>
      </c>
      <c r="B354" t="str">
        <f>IF(ISBLANK('List of Employees'!B370),"",'List of Employees'!B370)</f>
        <v>HERNANDEZ DONATO Q.</v>
      </c>
      <c r="C354" s="25" t="str">
        <f>VLOOKUP(Table3[[#This Row],[EMPLOYEE NAME]],'List of Employees'!$B$4:$H$767,6)</f>
        <v>PERMANENT</v>
      </c>
      <c r="I354" s="27">
        <f>SUM(Table3[[#This Row],['# SICK LEAVE]:['#OTHERS]])</f>
        <v>0</v>
      </c>
    </row>
    <row r="355" spans="1:9" x14ac:dyDescent="0.3">
      <c r="A355" s="27">
        <f t="shared" si="5"/>
        <v>350</v>
      </c>
      <c r="B355" t="str">
        <f>IF(ISBLANK('List of Employees'!B371),"",'List of Employees'!B371)</f>
        <v>HERNANDEZ JANINE Q.</v>
      </c>
      <c r="C355" s="25" t="str">
        <f>VLOOKUP(Table3[[#This Row],[EMPLOYEE NAME]],'List of Employees'!$B$4:$H$767,6)</f>
        <v>JOBCON</v>
      </c>
      <c r="I355" s="27">
        <f>SUM(Table3[[#This Row],['# SICK LEAVE]:['#OTHERS]])</f>
        <v>0</v>
      </c>
    </row>
    <row r="356" spans="1:9" x14ac:dyDescent="0.3">
      <c r="A356" s="27">
        <f t="shared" si="5"/>
        <v>351</v>
      </c>
      <c r="B356" t="str">
        <f>IF(ISBLANK('List of Employees'!B372),"",'List of Employees'!B372)</f>
        <v>HERNANDEZ MARIO A.</v>
      </c>
      <c r="C356" s="25" t="str">
        <f>VLOOKUP(Table3[[#This Row],[EMPLOYEE NAME]],'List of Employees'!$B$4:$H$767,6)</f>
        <v>PERMANENT</v>
      </c>
      <c r="I356" s="27">
        <f>SUM(Table3[[#This Row],['# SICK LEAVE]:['#OTHERS]])</f>
        <v>0</v>
      </c>
    </row>
    <row r="357" spans="1:9" x14ac:dyDescent="0.3">
      <c r="A357" s="27">
        <f t="shared" si="5"/>
        <v>352</v>
      </c>
      <c r="B357" t="str">
        <f>IF(ISBLANK('List of Employees'!B373),"",'List of Employees'!B373)</f>
        <v>HERNANDEZ ROBERTO M.</v>
      </c>
      <c r="C357" s="25" t="str">
        <f>VLOOKUP(Table3[[#This Row],[EMPLOYEE NAME]],'List of Employees'!$B$4:$H$767,6)</f>
        <v>PERMANENT</v>
      </c>
      <c r="I357" s="27">
        <f>SUM(Table3[[#This Row],['# SICK LEAVE]:['#OTHERS]])</f>
        <v>0</v>
      </c>
    </row>
    <row r="358" spans="1:9" x14ac:dyDescent="0.3">
      <c r="A358" s="27">
        <f t="shared" si="5"/>
        <v>353</v>
      </c>
      <c r="B358" t="str">
        <f>IF(ISBLANK('List of Employees'!B374),"",'List of Employees'!B374)</f>
        <v>HERNANDEZ RODERICK M.</v>
      </c>
      <c r="C358" s="25" t="str">
        <f>VLOOKUP(Table3[[#This Row],[EMPLOYEE NAME]],'List of Employees'!$B$4:$H$767,6)</f>
        <v>CASUAL</v>
      </c>
      <c r="I358" s="27">
        <f>SUM(Table3[[#This Row],['# SICK LEAVE]:['#OTHERS]])</f>
        <v>0</v>
      </c>
    </row>
    <row r="359" spans="1:9" x14ac:dyDescent="0.3">
      <c r="A359" s="27">
        <f t="shared" si="5"/>
        <v>354</v>
      </c>
      <c r="B359" t="str">
        <f>IF(ISBLANK('List of Employees'!B375),"",'List of Employees'!B375)</f>
        <v>HERNANDO BENILDA S.</v>
      </c>
      <c r="C359" s="25" t="str">
        <f>VLOOKUP(Table3[[#This Row],[EMPLOYEE NAME]],'List of Employees'!$B$4:$H$767,6)</f>
        <v>PERMANENT</v>
      </c>
      <c r="I359" s="27">
        <f>SUM(Table3[[#This Row],['# SICK LEAVE]:['#OTHERS]])</f>
        <v>0</v>
      </c>
    </row>
    <row r="360" spans="1:9" x14ac:dyDescent="0.3">
      <c r="A360" s="27">
        <f t="shared" si="5"/>
        <v>355</v>
      </c>
      <c r="B360" t="str">
        <f>IF(ISBLANK('List of Employees'!B376),"",'List of Employees'!B376)</f>
        <v>HERNANDO MERLE B.</v>
      </c>
      <c r="C360" s="25" t="str">
        <f>VLOOKUP(Table3[[#This Row],[EMPLOYEE NAME]],'List of Employees'!$B$4:$H$767,6)</f>
        <v>PERMANENT</v>
      </c>
      <c r="I360" s="27">
        <f>SUM(Table3[[#This Row],['# SICK LEAVE]:['#OTHERS]])</f>
        <v>0</v>
      </c>
    </row>
    <row r="361" spans="1:9" x14ac:dyDescent="0.3">
      <c r="A361" s="27">
        <f t="shared" si="5"/>
        <v>356</v>
      </c>
      <c r="B361" t="e">
        <f>IF(ISBLANK('List of Employees'!#REF!),"",'List of Employees'!#REF!)</f>
        <v>#REF!</v>
      </c>
      <c r="C361" s="25" t="e">
        <f>VLOOKUP(Table3[[#This Row],[EMPLOYEE NAME]],'List of Employees'!$B$4:$H$767,6)</f>
        <v>#REF!</v>
      </c>
      <c r="I361" s="27">
        <f>SUM(Table3[[#This Row],['# SICK LEAVE]:['#OTHERS]])</f>
        <v>0</v>
      </c>
    </row>
    <row r="362" spans="1:9" x14ac:dyDescent="0.3">
      <c r="A362" s="27">
        <f t="shared" si="5"/>
        <v>357</v>
      </c>
      <c r="B362" t="str">
        <f>IF(ISBLANK('List of Employees'!B377),"",'List of Employees'!B377)</f>
        <v>HILARIO CRISTY U.</v>
      </c>
      <c r="C362" s="25" t="str">
        <f>VLOOKUP(Table3[[#This Row],[EMPLOYEE NAME]],'List of Employees'!$B$4:$H$767,6)</f>
        <v>CASUAL</v>
      </c>
      <c r="I362" s="27">
        <f>SUM(Table3[[#This Row],['# SICK LEAVE]:['#OTHERS]])</f>
        <v>0</v>
      </c>
    </row>
    <row r="363" spans="1:9" x14ac:dyDescent="0.3">
      <c r="A363" s="27">
        <f t="shared" si="5"/>
        <v>358</v>
      </c>
      <c r="B363" t="str">
        <f>IF(ISBLANK('List of Employees'!B378),"",'List of Employees'!B378)</f>
        <v>IGNO CRISTINA M.</v>
      </c>
      <c r="C363" s="25" t="str">
        <f>VLOOKUP(Table3[[#This Row],[EMPLOYEE NAME]],'List of Employees'!$B$4:$H$767,6)</f>
        <v>PERMANENT</v>
      </c>
      <c r="I363" s="27">
        <f>SUM(Table3[[#This Row],['# SICK LEAVE]:['#OTHERS]])</f>
        <v>0</v>
      </c>
    </row>
    <row r="364" spans="1:9" x14ac:dyDescent="0.3">
      <c r="A364" s="27">
        <f t="shared" si="5"/>
        <v>359</v>
      </c>
      <c r="B364" t="str">
        <f>IF(ISBLANK('List of Employees'!B379),"",'List of Employees'!B379)</f>
        <v>INOCENCIO MARY AILINE S.</v>
      </c>
      <c r="C364" s="25" t="str">
        <f>VLOOKUP(Table3[[#This Row],[EMPLOYEE NAME]],'List of Employees'!$B$4:$H$767,6)</f>
        <v>PERMANENT</v>
      </c>
      <c r="I364" s="27">
        <f>SUM(Table3[[#This Row],['# SICK LEAVE]:['#OTHERS]])</f>
        <v>0</v>
      </c>
    </row>
    <row r="365" spans="1:9" x14ac:dyDescent="0.3">
      <c r="A365" s="27">
        <f t="shared" si="5"/>
        <v>360</v>
      </c>
      <c r="B365" t="str">
        <f>IF(ISBLANK('List of Employees'!B380),"",'List of Employees'!B380)</f>
        <v>INOCENCIO REYMARK S.</v>
      </c>
      <c r="C365" s="25" t="str">
        <f>VLOOKUP(Table3[[#This Row],[EMPLOYEE NAME]],'List of Employees'!$B$4:$H$767,6)</f>
        <v>PERMANENT</v>
      </c>
      <c r="I365" s="27">
        <f>SUM(Table3[[#This Row],['# SICK LEAVE]:['#OTHERS]])</f>
        <v>0</v>
      </c>
    </row>
    <row r="366" spans="1:9" x14ac:dyDescent="0.3">
      <c r="A366" s="27">
        <f t="shared" si="5"/>
        <v>361</v>
      </c>
      <c r="B366" t="str">
        <f>IF(ISBLANK('List of Employees'!B381),"",'List of Employees'!B381)</f>
        <v>JABINES MARIA SHELLY D.</v>
      </c>
      <c r="C366" s="25" t="str">
        <f>VLOOKUP(Table3[[#This Row],[EMPLOYEE NAME]],'List of Employees'!$B$4:$H$767,6)</f>
        <v>CASUAL</v>
      </c>
      <c r="I366" s="27">
        <f>SUM(Table3[[#This Row],['# SICK LEAVE]:['#OTHERS]])</f>
        <v>0</v>
      </c>
    </row>
    <row r="367" spans="1:9" x14ac:dyDescent="0.3">
      <c r="A367" s="27">
        <f t="shared" si="5"/>
        <v>362</v>
      </c>
      <c r="B367" t="str">
        <f>IF(ISBLANK('List of Employees'!B382),"",'List of Employees'!B382)</f>
        <v>JAVIER CARMELITA M.</v>
      </c>
      <c r="C367" s="25" t="str">
        <f>VLOOKUP(Table3[[#This Row],[EMPLOYEE NAME]],'List of Employees'!$B$4:$H$767,6)</f>
        <v>PERMANENT</v>
      </c>
      <c r="I367" s="27">
        <f>SUM(Table3[[#This Row],['# SICK LEAVE]:['#OTHERS]])</f>
        <v>0</v>
      </c>
    </row>
    <row r="368" spans="1:9" x14ac:dyDescent="0.3">
      <c r="A368" s="27">
        <f t="shared" si="5"/>
        <v>363</v>
      </c>
      <c r="B368" t="str">
        <f>IF(ISBLANK('List of Employees'!B383),"",'List of Employees'!B383)</f>
        <v>JAVIER CRISTY U.</v>
      </c>
      <c r="C368" s="25" t="str">
        <f>VLOOKUP(Table3[[#This Row],[EMPLOYEE NAME]],'List of Employees'!$B$4:$H$767,6)</f>
        <v>CASUAL</v>
      </c>
      <c r="I368" s="27">
        <f>SUM(Table3[[#This Row],['# SICK LEAVE]:['#OTHERS]])</f>
        <v>0</v>
      </c>
    </row>
    <row r="369" spans="1:9" x14ac:dyDescent="0.3">
      <c r="A369" s="27">
        <f t="shared" si="5"/>
        <v>364</v>
      </c>
      <c r="B369" t="str">
        <f>IF(ISBLANK('List of Employees'!B384),"",'List of Employees'!B384)</f>
        <v>JAVIER ELISEO B.</v>
      </c>
      <c r="C369" s="25" t="str">
        <f>VLOOKUP(Table3[[#This Row],[EMPLOYEE NAME]],'List of Employees'!$B$4:$H$767,6)</f>
        <v>PERMANENT</v>
      </c>
      <c r="I369" s="27">
        <f>SUM(Table3[[#This Row],['# SICK LEAVE]:['#OTHERS]])</f>
        <v>0</v>
      </c>
    </row>
    <row r="370" spans="1:9" x14ac:dyDescent="0.3">
      <c r="A370" s="27">
        <f t="shared" si="5"/>
        <v>365</v>
      </c>
      <c r="B370" t="str">
        <f>IF(ISBLANK('List of Employees'!B385),"",'List of Employees'!B385)</f>
        <v>JAVIER EMMA R.</v>
      </c>
      <c r="C370" s="25" t="str">
        <f>VLOOKUP(Table3[[#This Row],[EMPLOYEE NAME]],'List of Employees'!$B$4:$H$767,6)</f>
        <v>PERMANENT</v>
      </c>
      <c r="I370" s="27">
        <f>SUM(Table3[[#This Row],['# SICK LEAVE]:['#OTHERS]])</f>
        <v>0</v>
      </c>
    </row>
    <row r="371" spans="1:9" x14ac:dyDescent="0.3">
      <c r="A371" s="27">
        <f t="shared" si="5"/>
        <v>366</v>
      </c>
      <c r="B371" t="str">
        <f>IF(ISBLANK('List of Employees'!B386),"",'List of Employees'!B386)</f>
        <v xml:space="preserve">JAVIER HILARIO  </v>
      </c>
      <c r="C371" s="25" t="str">
        <f>VLOOKUP(Table3[[#This Row],[EMPLOYEE NAME]],'List of Employees'!$B$4:$H$767,6)</f>
        <v>PERMANENT</v>
      </c>
      <c r="I371" s="27">
        <f>SUM(Table3[[#This Row],['# SICK LEAVE]:['#OTHERS]])</f>
        <v>0</v>
      </c>
    </row>
    <row r="372" spans="1:9" x14ac:dyDescent="0.3">
      <c r="A372" s="27">
        <f t="shared" si="5"/>
        <v>367</v>
      </c>
      <c r="B372" t="str">
        <f>IF(ISBLANK('List of Employees'!B387),"",'List of Employees'!B387)</f>
        <v>JAVIER MARIANNE V.</v>
      </c>
      <c r="C372" s="25" t="str">
        <f>VLOOKUP(Table3[[#This Row],[EMPLOYEE NAME]],'List of Employees'!$B$4:$H$767,6)</f>
        <v>JOBCON</v>
      </c>
      <c r="I372" s="27">
        <f>SUM(Table3[[#This Row],['# SICK LEAVE]:['#OTHERS]])</f>
        <v>0</v>
      </c>
    </row>
    <row r="373" spans="1:9" x14ac:dyDescent="0.3">
      <c r="A373" s="27">
        <f t="shared" si="5"/>
        <v>368</v>
      </c>
      <c r="B373" t="str">
        <f>IF(ISBLANK('List of Employees'!B388),"",'List of Employees'!B388)</f>
        <v>JAVIER MYLENE M.</v>
      </c>
      <c r="C373" s="25" t="str">
        <f>VLOOKUP(Table3[[#This Row],[EMPLOYEE NAME]],'List of Employees'!$B$4:$H$767,6)</f>
        <v>PERMANENT</v>
      </c>
      <c r="I373" s="27">
        <f>SUM(Table3[[#This Row],['# SICK LEAVE]:['#OTHERS]])</f>
        <v>0</v>
      </c>
    </row>
    <row r="374" spans="1:9" x14ac:dyDescent="0.3">
      <c r="A374" s="27">
        <f t="shared" si="5"/>
        <v>369</v>
      </c>
      <c r="B374" t="str">
        <f>IF(ISBLANK('List of Employees'!B389),"",'List of Employees'!B389)</f>
        <v>JAVIER NOEL D.</v>
      </c>
      <c r="C374" s="25" t="str">
        <f>VLOOKUP(Table3[[#This Row],[EMPLOYEE NAME]],'List of Employees'!$B$4:$H$767,6)</f>
        <v>PERMANENT</v>
      </c>
      <c r="I374" s="27">
        <f>SUM(Table3[[#This Row],['# SICK LEAVE]:['#OTHERS]])</f>
        <v>0</v>
      </c>
    </row>
    <row r="375" spans="1:9" x14ac:dyDescent="0.3">
      <c r="A375" s="27">
        <f t="shared" si="5"/>
        <v>370</v>
      </c>
      <c r="B375" t="str">
        <f>IF(ISBLANK('List of Employees'!B390),"",'List of Employees'!B390)</f>
        <v>JAVIER OLIVER T.</v>
      </c>
      <c r="C375" s="25" t="str">
        <f>VLOOKUP(Table3[[#This Row],[EMPLOYEE NAME]],'List of Employees'!$B$4:$H$767,6)</f>
        <v>PERMANENT</v>
      </c>
      <c r="I375" s="27">
        <f>SUM(Table3[[#This Row],['# SICK LEAVE]:['#OTHERS]])</f>
        <v>0</v>
      </c>
    </row>
    <row r="376" spans="1:9" x14ac:dyDescent="0.3">
      <c r="A376" s="27">
        <f t="shared" si="5"/>
        <v>371</v>
      </c>
      <c r="B376" t="str">
        <f>IF(ISBLANK('List of Employees'!B391),"",'List of Employees'!B391)</f>
        <v>JIMENO CHARITY D.</v>
      </c>
      <c r="C376" s="25" t="str">
        <f>VLOOKUP(Table3[[#This Row],[EMPLOYEE NAME]],'List of Employees'!$B$4:$H$767,6)</f>
        <v>CASUAL</v>
      </c>
      <c r="I376" s="27">
        <f>SUM(Table3[[#This Row],['# SICK LEAVE]:['#OTHERS]])</f>
        <v>0</v>
      </c>
    </row>
    <row r="377" spans="1:9" x14ac:dyDescent="0.3">
      <c r="A377" s="27">
        <f t="shared" si="5"/>
        <v>372</v>
      </c>
      <c r="B377" t="str">
        <f>IF(ISBLANK('List of Employees'!B392),"",'List of Employees'!B392)</f>
        <v>JIMENO EDWARD J.</v>
      </c>
      <c r="C377" s="25" t="str">
        <f>VLOOKUP(Table3[[#This Row],[EMPLOYEE NAME]],'List of Employees'!$B$4:$H$767,6)</f>
        <v>PERMANENT</v>
      </c>
      <c r="I377" s="27">
        <f>SUM(Table3[[#This Row],['# SICK LEAVE]:['#OTHERS]])</f>
        <v>0</v>
      </c>
    </row>
    <row r="378" spans="1:9" x14ac:dyDescent="0.3">
      <c r="A378" s="27">
        <f t="shared" si="5"/>
        <v>373</v>
      </c>
      <c r="B378" t="str">
        <f>IF(ISBLANK('List of Employees'!B393),"",'List of Employees'!B393)</f>
        <v>JORGE CAROLINA M.</v>
      </c>
      <c r="C378" s="25" t="str">
        <f>VLOOKUP(Table3[[#This Row],[EMPLOYEE NAME]],'List of Employees'!$B$4:$H$767,6)</f>
        <v>PERMANENT</v>
      </c>
      <c r="I378" s="27">
        <f>SUM(Table3[[#This Row],['# SICK LEAVE]:['#OTHERS]])</f>
        <v>0</v>
      </c>
    </row>
    <row r="379" spans="1:9" x14ac:dyDescent="0.3">
      <c r="A379" s="27">
        <f t="shared" si="5"/>
        <v>374</v>
      </c>
      <c r="B379" t="str">
        <f>IF(ISBLANK('List of Employees'!B394),"",'List of Employees'!B394)</f>
        <v>JUMARANG AIME A.</v>
      </c>
      <c r="C379" s="25" t="str">
        <f>VLOOKUP(Table3[[#This Row],[EMPLOYEE NAME]],'List of Employees'!$B$4:$H$767,6)</f>
        <v>PERMANENT</v>
      </c>
      <c r="I379" s="27">
        <f>SUM(Table3[[#This Row],['# SICK LEAVE]:['#OTHERS]])</f>
        <v>0</v>
      </c>
    </row>
    <row r="380" spans="1:9" x14ac:dyDescent="0.3">
      <c r="A380" s="27">
        <f t="shared" si="5"/>
        <v>375</v>
      </c>
      <c r="B380" t="str">
        <f>IF(ISBLANK('List of Employees'!B395),"",'List of Employees'!B395)</f>
        <v>JUNILLER ALTHEA JANINE A.</v>
      </c>
      <c r="C380" s="25" t="str">
        <f>VLOOKUP(Table3[[#This Row],[EMPLOYEE NAME]],'List of Employees'!$B$4:$H$767,6)</f>
        <v>CASUAL</v>
      </c>
      <c r="I380" s="27">
        <f>SUM(Table3[[#This Row],['# SICK LEAVE]:['#OTHERS]])</f>
        <v>0</v>
      </c>
    </row>
    <row r="381" spans="1:9" x14ac:dyDescent="0.3">
      <c r="A381" s="27">
        <f t="shared" si="5"/>
        <v>376</v>
      </c>
      <c r="B381" t="str">
        <f>IF(ISBLANK('List of Employees'!B396),"",'List of Employees'!B396)</f>
        <v>LABANANCIA TEDDY BOY N.</v>
      </c>
      <c r="C381" s="25" t="str">
        <f>VLOOKUP(Table3[[#This Row],[EMPLOYEE NAME]],'List of Employees'!$B$4:$H$767,6)</f>
        <v>CASUAL</v>
      </c>
      <c r="I381" s="27">
        <f>SUM(Table3[[#This Row],['# SICK LEAVE]:['#OTHERS]])</f>
        <v>0</v>
      </c>
    </row>
    <row r="382" spans="1:9" x14ac:dyDescent="0.3">
      <c r="A382" s="27">
        <f t="shared" si="5"/>
        <v>377</v>
      </c>
      <c r="B382" t="str">
        <f>IF(ISBLANK('List of Employees'!B397),"",'List of Employees'!B397)</f>
        <v>LABARDA GEMEL N.</v>
      </c>
      <c r="C382" s="25" t="str">
        <f>VLOOKUP(Table3[[#This Row],[EMPLOYEE NAME]],'List of Employees'!$B$4:$H$767,6)</f>
        <v>CASUAL</v>
      </c>
      <c r="I382" s="27">
        <f>SUM(Table3[[#This Row],['# SICK LEAVE]:['#OTHERS]])</f>
        <v>0</v>
      </c>
    </row>
    <row r="383" spans="1:9" x14ac:dyDescent="0.3">
      <c r="A383" s="27">
        <f t="shared" si="5"/>
        <v>378</v>
      </c>
      <c r="B383" t="str">
        <f>IF(ISBLANK('List of Employees'!B398),"",'List of Employees'!B398)</f>
        <v>LABARDA GINA L.</v>
      </c>
      <c r="C383" s="25" t="str">
        <f>VLOOKUP(Table3[[#This Row],[EMPLOYEE NAME]],'List of Employees'!$B$4:$H$767,6)</f>
        <v>PERMANENT</v>
      </c>
      <c r="I383" s="27">
        <f>SUM(Table3[[#This Row],['# SICK LEAVE]:['#OTHERS]])</f>
        <v>0</v>
      </c>
    </row>
    <row r="384" spans="1:9" x14ac:dyDescent="0.3">
      <c r="A384" s="27">
        <f t="shared" si="5"/>
        <v>379</v>
      </c>
      <c r="B384" t="str">
        <f>IF(ISBLANK('List of Employees'!B399),"",'List of Employees'!B399)</f>
        <v>LACIBAL RYAN G.</v>
      </c>
      <c r="C384" s="25" t="str">
        <f>VLOOKUP(Table3[[#This Row],[EMPLOYEE NAME]],'List of Employees'!$B$4:$H$767,6)</f>
        <v>CASUAL</v>
      </c>
      <c r="I384" s="27">
        <f>SUM(Table3[[#This Row],['# SICK LEAVE]:['#OTHERS]])</f>
        <v>0</v>
      </c>
    </row>
    <row r="385" spans="1:9" x14ac:dyDescent="0.3">
      <c r="A385" s="27">
        <f t="shared" si="5"/>
        <v>380</v>
      </c>
      <c r="B385" t="str">
        <f>IF(ISBLANK('List of Employees'!B400),"",'List of Employees'!B400)</f>
        <v xml:space="preserve">LAGREO ELVER  </v>
      </c>
      <c r="C385" s="25" t="str">
        <f>VLOOKUP(Table3[[#This Row],[EMPLOYEE NAME]],'List of Employees'!$B$4:$H$767,6)</f>
        <v>PERMANENT</v>
      </c>
      <c r="I385" s="27">
        <f>SUM(Table3[[#This Row],['# SICK LEAVE]:['#OTHERS]])</f>
        <v>0</v>
      </c>
    </row>
    <row r="386" spans="1:9" x14ac:dyDescent="0.3">
      <c r="A386" s="27">
        <f t="shared" si="5"/>
        <v>381</v>
      </c>
      <c r="B386" t="str">
        <f>IF(ISBLANK('List of Employees'!B401),"",'List of Employees'!B401)</f>
        <v>LAGUARDIA JOSELITO R.</v>
      </c>
      <c r="C386" s="25" t="str">
        <f>VLOOKUP(Table3[[#This Row],[EMPLOYEE NAME]],'List of Employees'!$B$4:$H$767,6)</f>
        <v>PERMANENT</v>
      </c>
      <c r="I386" s="27">
        <f>SUM(Table3[[#This Row],['# SICK LEAVE]:['#OTHERS]])</f>
        <v>0</v>
      </c>
    </row>
    <row r="387" spans="1:9" x14ac:dyDescent="0.3">
      <c r="A387" s="27">
        <f t="shared" si="5"/>
        <v>382</v>
      </c>
      <c r="B387" t="str">
        <f>IF(ISBLANK('List of Employees'!B402),"",'List of Employees'!B402)</f>
        <v>LANDICHO CHARLENE R.</v>
      </c>
      <c r="C387" s="25" t="str">
        <f>VLOOKUP(Table3[[#This Row],[EMPLOYEE NAME]],'List of Employees'!$B$4:$H$767,6)</f>
        <v>CASUAL</v>
      </c>
      <c r="I387" s="27">
        <f>SUM(Table3[[#This Row],['# SICK LEAVE]:['#OTHERS]])</f>
        <v>0</v>
      </c>
    </row>
    <row r="388" spans="1:9" x14ac:dyDescent="0.3">
      <c r="A388" s="27">
        <f t="shared" si="5"/>
        <v>383</v>
      </c>
      <c r="B388" t="str">
        <f>IF(ISBLANK('List of Employees'!B403),"",'List of Employees'!B403)</f>
        <v>LANDICHO ELEANOR S.</v>
      </c>
      <c r="C388" s="25" t="str">
        <f>VLOOKUP(Table3[[#This Row],[EMPLOYEE NAME]],'List of Employees'!$B$4:$H$767,6)</f>
        <v>PERMANENT</v>
      </c>
      <c r="I388" s="27">
        <f>SUM(Table3[[#This Row],['# SICK LEAVE]:['#OTHERS]])</f>
        <v>0</v>
      </c>
    </row>
    <row r="389" spans="1:9" x14ac:dyDescent="0.3">
      <c r="A389" s="27">
        <f t="shared" si="5"/>
        <v>384</v>
      </c>
      <c r="B389" t="str">
        <f>IF(ISBLANK('List of Employees'!B404),"",'List of Employees'!B404)</f>
        <v>LANDICHO ROSALINA B.</v>
      </c>
      <c r="C389" s="25" t="str">
        <f>VLOOKUP(Table3[[#This Row],[EMPLOYEE NAME]],'List of Employees'!$B$4:$H$767,6)</f>
        <v>CASUAL</v>
      </c>
      <c r="I389" s="27">
        <f>SUM(Table3[[#This Row],['# SICK LEAVE]:['#OTHERS]])</f>
        <v>0</v>
      </c>
    </row>
    <row r="390" spans="1:9" x14ac:dyDescent="0.3">
      <c r="A390" s="27">
        <f t="shared" ref="A390:A409" si="6">IF(ISBLANK(B390),"",ROW(A385))</f>
        <v>385</v>
      </c>
      <c r="B390" t="str">
        <f>IF(ISBLANK('List of Employees'!B405),"",'List of Employees'!B405)</f>
        <v>LANTING AILEEN D.</v>
      </c>
      <c r="C390" s="25" t="str">
        <f>VLOOKUP(Table3[[#This Row],[EMPLOYEE NAME]],'List of Employees'!$B$4:$H$767,6)</f>
        <v>PERMANENT</v>
      </c>
      <c r="I390" s="27">
        <f>SUM(Table3[[#This Row],['# SICK LEAVE]:['#OTHERS]])</f>
        <v>0</v>
      </c>
    </row>
    <row r="391" spans="1:9" x14ac:dyDescent="0.3">
      <c r="A391" s="27">
        <f t="shared" si="6"/>
        <v>386</v>
      </c>
      <c r="B391" t="str">
        <f>IF(ISBLANK('List of Employees'!B406),"",'List of Employees'!B406)</f>
        <v>LARIOSA ALBERT R.</v>
      </c>
      <c r="C391" s="25" t="str">
        <f>VLOOKUP(Table3[[#This Row],[EMPLOYEE NAME]],'List of Employees'!$B$4:$H$767,6)</f>
        <v>CASUAL</v>
      </c>
      <c r="I391" s="27">
        <f>SUM(Table3[[#This Row],['# SICK LEAVE]:['#OTHERS]])</f>
        <v>0</v>
      </c>
    </row>
    <row r="392" spans="1:9" x14ac:dyDescent="0.3">
      <c r="A392" s="27">
        <f t="shared" si="6"/>
        <v>387</v>
      </c>
      <c r="B392" t="str">
        <f>IF(ISBLANK('List of Employees'!B407),"",'List of Employees'!B407)</f>
        <v>LAROZA KIM VINCENT L.</v>
      </c>
      <c r="C392" s="25" t="str">
        <f>VLOOKUP(Table3[[#This Row],[EMPLOYEE NAME]],'List of Employees'!$B$4:$H$767,6)</f>
        <v>PERMANENT</v>
      </c>
      <c r="I392" s="27">
        <f>SUM(Table3[[#This Row],['# SICK LEAVE]:['#OTHERS]])</f>
        <v>0</v>
      </c>
    </row>
    <row r="393" spans="1:9" x14ac:dyDescent="0.3">
      <c r="A393" s="27">
        <f t="shared" si="6"/>
        <v>388</v>
      </c>
      <c r="B393" t="str">
        <f>IF(ISBLANK('List of Employees'!B408),"",'List of Employees'!B408)</f>
        <v>LAVINA FLORINDA E.</v>
      </c>
      <c r="C393" s="25" t="str">
        <f>VLOOKUP(Table3[[#This Row],[EMPLOYEE NAME]],'List of Employees'!$B$4:$H$767,6)</f>
        <v>CASUAL</v>
      </c>
      <c r="I393" s="27">
        <f>SUM(Table3[[#This Row],['# SICK LEAVE]:['#OTHERS]])</f>
        <v>0</v>
      </c>
    </row>
    <row r="394" spans="1:9" x14ac:dyDescent="0.3">
      <c r="A394" s="27">
        <f t="shared" si="6"/>
        <v>389</v>
      </c>
      <c r="B394" t="str">
        <f>IF(ISBLANK('List of Employees'!B409),"",'List of Employees'!B409)</f>
        <v>LEGASPI DOLORES B.</v>
      </c>
      <c r="C394" s="25" t="str">
        <f>VLOOKUP(Table3[[#This Row],[EMPLOYEE NAME]],'List of Employees'!$B$4:$H$767,6)</f>
        <v>PERMANENT</v>
      </c>
      <c r="I394" s="27">
        <f>SUM(Table3[[#This Row],['# SICK LEAVE]:['#OTHERS]])</f>
        <v>0</v>
      </c>
    </row>
    <row r="395" spans="1:9" x14ac:dyDescent="0.3">
      <c r="A395" s="27">
        <f t="shared" si="6"/>
        <v>390</v>
      </c>
      <c r="B395" t="str">
        <f>IF(ISBLANK('List of Employees'!B410),"",'List of Employees'!B410)</f>
        <v>LEPARDO ROWENA R.</v>
      </c>
      <c r="C395" s="25" t="str">
        <f>VLOOKUP(Table3[[#This Row],[EMPLOYEE NAME]],'List of Employees'!$B$4:$H$767,6)</f>
        <v>PERMANENT</v>
      </c>
      <c r="I395" s="27">
        <f>SUM(Table3[[#This Row],['# SICK LEAVE]:['#OTHERS]])</f>
        <v>0</v>
      </c>
    </row>
    <row r="396" spans="1:9" x14ac:dyDescent="0.3">
      <c r="A396" s="27">
        <f t="shared" si="6"/>
        <v>391</v>
      </c>
      <c r="B396" t="str">
        <f>IF(ISBLANK('List of Employees'!B411),"",'List of Employees'!B411)</f>
        <v>LERIO ROSEMARIE V.</v>
      </c>
      <c r="C396" s="25" t="str">
        <f>VLOOKUP(Table3[[#This Row],[EMPLOYEE NAME]],'List of Employees'!$B$4:$H$767,6)</f>
        <v>PERMANENT</v>
      </c>
      <c r="I396" s="27">
        <f>SUM(Table3[[#This Row],['# SICK LEAVE]:['#OTHERS]])</f>
        <v>0</v>
      </c>
    </row>
    <row r="397" spans="1:9" x14ac:dyDescent="0.3">
      <c r="A397" s="27">
        <f t="shared" si="6"/>
        <v>392</v>
      </c>
      <c r="B397" t="str">
        <f>IF(ISBLANK('List of Employees'!B412),"",'List of Employees'!B412)</f>
        <v>LIMBOC FLORDELIZA J.</v>
      </c>
      <c r="C397" s="25" t="str">
        <f>VLOOKUP(Table3[[#This Row],[EMPLOYEE NAME]],'List of Employees'!$B$4:$H$767,6)</f>
        <v>PERMANENT</v>
      </c>
      <c r="I397" s="27">
        <f>SUM(Table3[[#This Row],['# SICK LEAVE]:['#OTHERS]])</f>
        <v>0</v>
      </c>
    </row>
    <row r="398" spans="1:9" x14ac:dyDescent="0.3">
      <c r="A398" s="27">
        <f t="shared" si="6"/>
        <v>393</v>
      </c>
      <c r="B398" t="str">
        <f>IF(ISBLANK('List of Employees'!B413),"",'List of Employees'!B413)</f>
        <v>LLORENTE MARIA THERESA O.</v>
      </c>
      <c r="C398" s="25" t="str">
        <f>VLOOKUP(Table3[[#This Row],[EMPLOYEE NAME]],'List of Employees'!$B$4:$H$767,6)</f>
        <v>CO-TERM</v>
      </c>
      <c r="I398" s="27">
        <f>SUM(Table3[[#This Row],['# SICK LEAVE]:['#OTHERS]])</f>
        <v>0</v>
      </c>
    </row>
    <row r="399" spans="1:9" x14ac:dyDescent="0.3">
      <c r="A399" s="27">
        <f t="shared" si="6"/>
        <v>394</v>
      </c>
      <c r="B399" t="str">
        <f>IF(ISBLANK('List of Employees'!B414),"",'List of Employees'!B414)</f>
        <v>LLRENA JANEEN V.</v>
      </c>
      <c r="C399" s="25" t="str">
        <f>VLOOKUP(Table3[[#This Row],[EMPLOYEE NAME]],'List of Employees'!$B$4:$H$767,6)</f>
        <v>CASUAL</v>
      </c>
      <c r="I399" s="27">
        <f>SUM(Table3[[#This Row],['# SICK LEAVE]:['#OTHERS]])</f>
        <v>0</v>
      </c>
    </row>
    <row r="400" spans="1:9" x14ac:dyDescent="0.3">
      <c r="A400" s="27">
        <f t="shared" si="6"/>
        <v>395</v>
      </c>
      <c r="B400" t="str">
        <f>IF(ISBLANK('List of Employees'!B415),"",'List of Employees'!B415)</f>
        <v>LOGROÑO JONATHAN C.</v>
      </c>
      <c r="C400" s="25" t="str">
        <f>VLOOKUP(Table3[[#This Row],[EMPLOYEE NAME]],'List of Employees'!$B$4:$H$767,6)</f>
        <v>JOBCON</v>
      </c>
      <c r="I400" s="27">
        <f>SUM(Table3[[#This Row],['# SICK LEAVE]:['#OTHERS]])</f>
        <v>0</v>
      </c>
    </row>
    <row r="401" spans="1:9" x14ac:dyDescent="0.3">
      <c r="A401" s="27">
        <f t="shared" si="6"/>
        <v>396</v>
      </c>
      <c r="B401" t="str">
        <f>IF(ISBLANK('List of Employees'!B416),"",'List of Employees'!B416)</f>
        <v>LONDONIO CORINA A.</v>
      </c>
      <c r="C401" s="25" t="str">
        <f>VLOOKUP(Table3[[#This Row],[EMPLOYEE NAME]],'List of Employees'!$B$4:$H$767,6)</f>
        <v>PERMANENT</v>
      </c>
      <c r="I401" s="27">
        <f>SUM(Table3[[#This Row],['# SICK LEAVE]:['#OTHERS]])</f>
        <v>0</v>
      </c>
    </row>
    <row r="402" spans="1:9" x14ac:dyDescent="0.3">
      <c r="A402" s="27">
        <f t="shared" si="6"/>
        <v>397</v>
      </c>
      <c r="B402" t="str">
        <f>IF(ISBLANK('List of Employees'!B417),"",'List of Employees'!B417)</f>
        <v>LORENZO JERWIN A.</v>
      </c>
      <c r="C402" s="25" t="str">
        <f>VLOOKUP(Table3[[#This Row],[EMPLOYEE NAME]],'List of Employees'!$B$4:$H$767,6)</f>
        <v>JOBCON</v>
      </c>
      <c r="I402" s="27">
        <f>SUM(Table3[[#This Row],['# SICK LEAVE]:['#OTHERS]])</f>
        <v>0</v>
      </c>
    </row>
    <row r="403" spans="1:9" x14ac:dyDescent="0.3">
      <c r="A403" s="27">
        <f t="shared" si="6"/>
        <v>398</v>
      </c>
      <c r="B403" t="str">
        <f>IF(ISBLANK('List of Employees'!B418),"",'List of Employees'!B418)</f>
        <v>LORILLA LOIDA P.</v>
      </c>
      <c r="C403" s="25" t="str">
        <f>VLOOKUP(Table3[[#This Row],[EMPLOYEE NAME]],'List of Employees'!$B$4:$H$767,6)</f>
        <v>CASUAL</v>
      </c>
      <c r="I403" s="27">
        <f>SUM(Table3[[#This Row],['# SICK LEAVE]:['#OTHERS]])</f>
        <v>0</v>
      </c>
    </row>
    <row r="404" spans="1:9" x14ac:dyDescent="0.3">
      <c r="A404" s="27">
        <f t="shared" si="6"/>
        <v>399</v>
      </c>
      <c r="B404" t="str">
        <f>IF(ISBLANK('List of Employees'!B419),"",'List of Employees'!B419)</f>
        <v>LOYOLA JANE A.</v>
      </c>
      <c r="C404" s="25" t="str">
        <f>VLOOKUP(Table3[[#This Row],[EMPLOYEE NAME]],'List of Employees'!$B$4:$H$767,6)</f>
        <v>PERMANENT</v>
      </c>
      <c r="I404" s="27">
        <f>SUM(Table3[[#This Row],['# SICK LEAVE]:['#OTHERS]])</f>
        <v>0</v>
      </c>
    </row>
    <row r="405" spans="1:9" x14ac:dyDescent="0.3">
      <c r="A405" s="27">
        <f t="shared" si="6"/>
        <v>400</v>
      </c>
      <c r="B405" t="str">
        <f>IF(ISBLANK('List of Employees'!B420),"",'List of Employees'!B420)</f>
        <v>LUCIANO ADELAIDA C.</v>
      </c>
      <c r="C405" s="25" t="str">
        <f>VLOOKUP(Table3[[#This Row],[EMPLOYEE NAME]],'List of Employees'!$B$4:$H$767,6)</f>
        <v>PERMANENT</v>
      </c>
      <c r="I405" s="27">
        <f>SUM(Table3[[#This Row],['# SICK LEAVE]:['#OTHERS]])</f>
        <v>0</v>
      </c>
    </row>
    <row r="406" spans="1:9" x14ac:dyDescent="0.3">
      <c r="A406" s="27">
        <f t="shared" si="6"/>
        <v>401</v>
      </c>
      <c r="B406" t="str">
        <f>IF(ISBLANK('List of Employees'!B421),"",'List of Employees'!B421)</f>
        <v>LUMENARIO ZARAH A.</v>
      </c>
      <c r="C406" s="25" t="str">
        <f>VLOOKUP(Table3[[#This Row],[EMPLOYEE NAME]],'List of Employees'!$B$4:$H$767,6)</f>
        <v>PERMANENT</v>
      </c>
      <c r="I406" s="27">
        <f>SUM(Table3[[#This Row],['# SICK LEAVE]:['#OTHERS]])</f>
        <v>0</v>
      </c>
    </row>
    <row r="407" spans="1:9" x14ac:dyDescent="0.3">
      <c r="A407" s="27">
        <f t="shared" si="6"/>
        <v>402</v>
      </c>
      <c r="B407" t="str">
        <f>IF(ISBLANK('List of Employees'!B422),"",'List of Employees'!B422)</f>
        <v xml:space="preserve">LUNA  FERNANDO  </v>
      </c>
      <c r="C407" s="25" t="str">
        <f>VLOOKUP(Table3[[#This Row],[EMPLOYEE NAME]],'List of Employees'!$B$4:$H$767,6)</f>
        <v>PERMANENT</v>
      </c>
      <c r="I407" s="27">
        <f>SUM(Table3[[#This Row],['# SICK LEAVE]:['#OTHERS]])</f>
        <v>0</v>
      </c>
    </row>
    <row r="408" spans="1:9" x14ac:dyDescent="0.3">
      <c r="A408" s="27">
        <f t="shared" si="6"/>
        <v>403</v>
      </c>
      <c r="B408" t="str">
        <f>IF(ISBLANK('List of Employees'!B423),"",'List of Employees'!B423)</f>
        <v>LUNA  ROBERTO V.</v>
      </c>
      <c r="C408" s="25" t="str">
        <f>VLOOKUP(Table3[[#This Row],[EMPLOYEE NAME]],'List of Employees'!$B$4:$H$767,6)</f>
        <v>PERMANENT</v>
      </c>
      <c r="I408" s="27">
        <f>SUM(Table3[[#This Row],['# SICK LEAVE]:['#OTHERS]])</f>
        <v>0</v>
      </c>
    </row>
    <row r="409" spans="1:9" x14ac:dyDescent="0.3">
      <c r="A409" s="27">
        <f t="shared" si="6"/>
        <v>404</v>
      </c>
      <c r="B409" t="str">
        <f>IF(ISBLANK('List of Employees'!B424),"",'List of Employees'!B424)</f>
        <v>LUNA GUILLERMA J.</v>
      </c>
      <c r="C409" s="25" t="str">
        <f>VLOOKUP(Table3[[#This Row],[EMPLOYEE NAME]],'List of Employees'!$B$4:$H$767,6)</f>
        <v>PERMANENT</v>
      </c>
      <c r="I409" s="27">
        <f>SUM(Table3[[#This Row],['# SICK LEAVE]:['#OTHERS]])</f>
        <v>0</v>
      </c>
    </row>
    <row r="410" spans="1:9" x14ac:dyDescent="0.3">
      <c r="A410" s="27">
        <f t="shared" ref="A410:A454" si="7">IF(ISBLANK(B410),"",ROW(A405))</f>
        <v>405</v>
      </c>
      <c r="B410" t="str">
        <f>IF(ISBLANK('List of Employees'!B425),"",'List of Employees'!B425)</f>
        <v>LUNA LALAINE D.</v>
      </c>
      <c r="C410" s="25" t="str">
        <f>VLOOKUP(Table3[[#This Row],[EMPLOYEE NAME]],'List of Employees'!$B$4:$H$767,6)</f>
        <v>JOBCON</v>
      </c>
      <c r="D410" s="27">
        <f ca="1">SUMIFS(LeaveTracker[Days],LeaveTracker[Employee Name],valSelEmployee,LeaveTracker[Start Date],"&gt;="&amp;DATE(Calendar_Year,1,1),LeaveTracker[End Date],"&lt;"&amp;DATE(Calendar_Year+1,1,1),LeaveTracker[Type of Leave],'Leave Types'!B408)</f>
        <v>0</v>
      </c>
      <c r="I410" s="27">
        <f ca="1">SUM(Table3[[#This Row],['# SICK LEAVE]:['#OTHERS]])</f>
        <v>0</v>
      </c>
    </row>
    <row r="411" spans="1:9" x14ac:dyDescent="0.3">
      <c r="A411" s="27">
        <f t="shared" si="7"/>
        <v>406</v>
      </c>
      <c r="B411" t="str">
        <f>IF(ISBLANK('List of Employees'!B426),"",'List of Employees'!B426)</f>
        <v>MAALA JOSEPHINE D.</v>
      </c>
      <c r="C411" s="25" t="str">
        <f>VLOOKUP(Table3[[#This Row],[EMPLOYEE NAME]],'List of Employees'!$B$4:$H$767,6)</f>
        <v>PERMANENT</v>
      </c>
      <c r="D411" s="27">
        <f ca="1">SUMIFS(LeaveTracker[Days],LeaveTracker[Employee Name],valSelEmployee,LeaveTracker[Start Date],"&gt;="&amp;DATE(Calendar_Year,1,1),LeaveTracker[End Date],"&lt;"&amp;DATE(Calendar_Year+1,1,1),LeaveTracker[Type of Leave],'Leave Types'!B409)</f>
        <v>0</v>
      </c>
      <c r="I411" s="27">
        <f ca="1">SUM(Table3[[#This Row],['# SICK LEAVE]:['#OTHERS]])</f>
        <v>0</v>
      </c>
    </row>
    <row r="412" spans="1:9" x14ac:dyDescent="0.3">
      <c r="A412" s="27">
        <f t="shared" si="7"/>
        <v>407</v>
      </c>
      <c r="B412" t="str">
        <f>IF(ISBLANK('List of Employees'!B427),"",'List of Employees'!B427)</f>
        <v>MABUTI ANA MARIE C.</v>
      </c>
      <c r="C412" s="25" t="str">
        <f>VLOOKUP(Table3[[#This Row],[EMPLOYEE NAME]],'List of Employees'!$B$4:$H$767,6)</f>
        <v>PERMANENT</v>
      </c>
      <c r="D412" s="27">
        <f ca="1">SUMIFS(LeaveTracker[Days],LeaveTracker[Employee Name],valSelEmployee,LeaveTracker[Start Date],"&gt;="&amp;DATE(Calendar_Year,1,1),LeaveTracker[End Date],"&lt;"&amp;DATE(Calendar_Year+1,1,1),LeaveTracker[Type of Leave],'Leave Types'!B410)</f>
        <v>0</v>
      </c>
      <c r="I412" s="27">
        <f ca="1">SUM(Table3[[#This Row],['# SICK LEAVE]:['#OTHERS]])</f>
        <v>0</v>
      </c>
    </row>
    <row r="413" spans="1:9" x14ac:dyDescent="0.3">
      <c r="A413" s="27">
        <f t="shared" si="7"/>
        <v>408</v>
      </c>
      <c r="B413" t="str">
        <f>IF(ISBLANK('List of Employees'!B429),"",'List of Employees'!B429)</f>
        <v>MACARIO GLENN B.</v>
      </c>
      <c r="C413" s="25" t="str">
        <f>VLOOKUP(Table3[[#This Row],[EMPLOYEE NAME]],'List of Employees'!$B$4:$H$767,6)</f>
        <v>PERMANENT</v>
      </c>
      <c r="D413" s="27">
        <f ca="1">SUMIFS(LeaveTracker[Days],LeaveTracker[Employee Name],valSelEmployee,LeaveTracker[Start Date],"&gt;="&amp;DATE(Calendar_Year,1,1),LeaveTracker[End Date],"&lt;"&amp;DATE(Calendar_Year+1,1,1),LeaveTracker[Type of Leave],'Leave Types'!B411)</f>
        <v>0</v>
      </c>
      <c r="I413" s="27">
        <f ca="1">SUM(Table3[[#This Row],['# SICK LEAVE]:['#OTHERS]])</f>
        <v>0</v>
      </c>
    </row>
    <row r="414" spans="1:9" x14ac:dyDescent="0.3">
      <c r="A414" s="27">
        <f t="shared" si="7"/>
        <v>409</v>
      </c>
      <c r="B414" t="str">
        <f>IF(ISBLANK('List of Employees'!B430),"",'List of Employees'!B430)</f>
        <v>MACASPAC ELVIRA V.</v>
      </c>
      <c r="C414" s="25" t="str">
        <f>VLOOKUP(Table3[[#This Row],[EMPLOYEE NAME]],'List of Employees'!$B$4:$H$767,6)</f>
        <v>PERMANENT</v>
      </c>
      <c r="D414" s="27">
        <f ca="1">SUMIFS(LeaveTracker[Days],LeaveTracker[Employee Name],valSelEmployee,LeaveTracker[Start Date],"&gt;="&amp;DATE(Calendar_Year,1,1),LeaveTracker[End Date],"&lt;"&amp;DATE(Calendar_Year+1,1,1),LeaveTracker[Type of Leave],'Leave Types'!B412)</f>
        <v>0</v>
      </c>
      <c r="I414" s="27">
        <f ca="1">SUM(Table3[[#This Row],['# SICK LEAVE]:['#OTHERS]])</f>
        <v>0</v>
      </c>
    </row>
    <row r="415" spans="1:9" x14ac:dyDescent="0.3">
      <c r="A415" s="27">
        <f t="shared" si="7"/>
        <v>410</v>
      </c>
      <c r="B415" t="str">
        <f>IF(ISBLANK('List of Employees'!B431),"",'List of Employees'!B431)</f>
        <v>MACASPAC JOSE VICTOR P.</v>
      </c>
      <c r="C415" s="25" t="str">
        <f>VLOOKUP(Table3[[#This Row],[EMPLOYEE NAME]],'List of Employees'!$B$4:$H$767,6)</f>
        <v>PERMANENT</v>
      </c>
      <c r="D415" s="27">
        <f ca="1">SUMIFS(LeaveTracker[Days],LeaveTracker[Employee Name],valSelEmployee,LeaveTracker[Start Date],"&gt;="&amp;DATE(Calendar_Year,1,1),LeaveTracker[End Date],"&lt;"&amp;DATE(Calendar_Year+1,1,1),LeaveTracker[Type of Leave],'Leave Types'!B413)</f>
        <v>0</v>
      </c>
      <c r="I415" s="27">
        <f ca="1">SUM(Table3[[#This Row],['# SICK LEAVE]:['#OTHERS]])</f>
        <v>0</v>
      </c>
    </row>
    <row r="416" spans="1:9" x14ac:dyDescent="0.3">
      <c r="A416" s="27">
        <f t="shared" si="7"/>
        <v>411</v>
      </c>
      <c r="B416" t="str">
        <f>IF(ISBLANK('List of Employees'!B432),"",'List of Employees'!B432)</f>
        <v>MADRAZO ALLAN PAUL A.</v>
      </c>
      <c r="C416" s="25" t="str">
        <f>VLOOKUP(Table3[[#This Row],[EMPLOYEE NAME]],'List of Employees'!$B$4:$H$767,6)</f>
        <v>PERMANENT</v>
      </c>
      <c r="D416" s="27">
        <f ca="1">SUMIFS(LeaveTracker[Days],LeaveTracker[Employee Name],valSelEmployee,LeaveTracker[Start Date],"&gt;="&amp;DATE(Calendar_Year,1,1),LeaveTracker[End Date],"&lt;"&amp;DATE(Calendar_Year+1,1,1),LeaveTracker[Type of Leave],'Leave Types'!B414)</f>
        <v>0</v>
      </c>
      <c r="I416" s="27">
        <f ca="1">SUM(Table3[[#This Row],['# SICK LEAVE]:['#OTHERS]])</f>
        <v>0</v>
      </c>
    </row>
    <row r="417" spans="1:9" x14ac:dyDescent="0.3">
      <c r="A417" s="27">
        <f t="shared" si="7"/>
        <v>412</v>
      </c>
      <c r="B417" t="str">
        <f>IF(ISBLANK('List of Employees'!B433),"",'List of Employees'!B433)</f>
        <v>MAESTRECAMPO LORENA A.</v>
      </c>
      <c r="C417" s="25" t="str">
        <f>VLOOKUP(Table3[[#This Row],[EMPLOYEE NAME]],'List of Employees'!$B$4:$H$767,6)</f>
        <v>PERMANENT</v>
      </c>
      <c r="D417" s="27">
        <f ca="1">SUMIFS(LeaveTracker[Days],LeaveTracker[Employee Name],valSelEmployee,LeaveTracker[Start Date],"&gt;="&amp;DATE(Calendar_Year,1,1),LeaveTracker[End Date],"&lt;"&amp;DATE(Calendar_Year+1,1,1),LeaveTracker[Type of Leave],'Leave Types'!B415)</f>
        <v>0</v>
      </c>
      <c r="I417" s="27">
        <f ca="1">SUM(Table3[[#This Row],['# SICK LEAVE]:['#OTHERS]])</f>
        <v>0</v>
      </c>
    </row>
    <row r="418" spans="1:9" x14ac:dyDescent="0.3">
      <c r="A418" s="27">
        <f t="shared" si="7"/>
        <v>413</v>
      </c>
      <c r="B418" t="str">
        <f>IF(ISBLANK('List of Employees'!B434),"",'List of Employees'!B434)</f>
        <v xml:space="preserve">MAGHIRANG EDUARDO  </v>
      </c>
      <c r="C418" s="25" t="str">
        <f>VLOOKUP(Table3[[#This Row],[EMPLOYEE NAME]],'List of Employees'!$B$4:$H$767,6)</f>
        <v>PERMANENT</v>
      </c>
      <c r="D418" s="27">
        <f ca="1">SUMIFS(LeaveTracker[Days],LeaveTracker[Employee Name],valSelEmployee,LeaveTracker[Start Date],"&gt;="&amp;DATE(Calendar_Year,1,1),LeaveTracker[End Date],"&lt;"&amp;DATE(Calendar_Year+1,1,1),LeaveTracker[Type of Leave],'Leave Types'!B416)</f>
        <v>0</v>
      </c>
      <c r="I418" s="27">
        <f ca="1">SUM(Table3[[#This Row],['# SICK LEAVE]:['#OTHERS]])</f>
        <v>0</v>
      </c>
    </row>
    <row r="419" spans="1:9" x14ac:dyDescent="0.3">
      <c r="A419" s="27">
        <f t="shared" si="7"/>
        <v>414</v>
      </c>
      <c r="B419" t="str">
        <f>IF(ISBLANK('List of Employees'!B435),"",'List of Employees'!B435)</f>
        <v>MAGO ROLANDO V.</v>
      </c>
      <c r="C419" s="25" t="str">
        <f>VLOOKUP(Table3[[#This Row],[EMPLOYEE NAME]],'List of Employees'!$B$4:$H$767,6)</f>
        <v>CASUAL</v>
      </c>
      <c r="D419" s="27">
        <f ca="1">SUMIFS(LeaveTracker[Days],LeaveTracker[Employee Name],valSelEmployee,LeaveTracker[Start Date],"&gt;="&amp;DATE(Calendar_Year,1,1),LeaveTracker[End Date],"&lt;"&amp;DATE(Calendar_Year+1,1,1),LeaveTracker[Type of Leave],'Leave Types'!B417)</f>
        <v>0</v>
      </c>
      <c r="I419" s="27">
        <f ca="1">SUM(Table3[[#This Row],['# SICK LEAVE]:['#OTHERS]])</f>
        <v>0</v>
      </c>
    </row>
    <row r="420" spans="1:9" x14ac:dyDescent="0.3">
      <c r="A420" s="27">
        <f t="shared" si="7"/>
        <v>415</v>
      </c>
      <c r="B420" t="e">
        <f>IF(ISBLANK('List of Employees'!#REF!),"",'List of Employees'!#REF!)</f>
        <v>#REF!</v>
      </c>
      <c r="C420" s="25" t="e">
        <f>VLOOKUP(Table3[[#This Row],[EMPLOYEE NAME]],'List of Employees'!$B$4:$H$767,6)</f>
        <v>#REF!</v>
      </c>
      <c r="D420" s="27">
        <f ca="1">SUMIFS(LeaveTracker[Days],LeaveTracker[Employee Name],valSelEmployee,LeaveTracker[Start Date],"&gt;="&amp;DATE(Calendar_Year,1,1),LeaveTracker[End Date],"&lt;"&amp;DATE(Calendar_Year+1,1,1),LeaveTracker[Type of Leave],'Leave Types'!B418)</f>
        <v>0</v>
      </c>
      <c r="I420" s="27">
        <f ca="1">SUM(Table3[[#This Row],['# SICK LEAVE]:['#OTHERS]])</f>
        <v>0</v>
      </c>
    </row>
    <row r="421" spans="1:9" x14ac:dyDescent="0.3">
      <c r="A421" s="27">
        <f t="shared" si="7"/>
        <v>416</v>
      </c>
      <c r="B421" t="str">
        <f>IF(ISBLANK('List of Employees'!B436),"",'List of Employees'!B436)</f>
        <v>MAGUINAO NIÑA F.</v>
      </c>
      <c r="C421" s="25" t="str">
        <f>VLOOKUP(Table3[[#This Row],[EMPLOYEE NAME]],'List of Employees'!$B$4:$H$767,6)</f>
        <v>CASUAL</v>
      </c>
      <c r="D421" s="27">
        <f ca="1">SUMIFS(LeaveTracker[Days],LeaveTracker[Employee Name],valSelEmployee,LeaveTracker[Start Date],"&gt;="&amp;DATE(Calendar_Year,1,1),LeaveTracker[End Date],"&lt;"&amp;DATE(Calendar_Year+1,1,1),LeaveTracker[Type of Leave],'Leave Types'!B419)</f>
        <v>0</v>
      </c>
      <c r="I421" s="27">
        <f ca="1">SUM(Table3[[#This Row],['# SICK LEAVE]:['#OTHERS]])</f>
        <v>0</v>
      </c>
    </row>
    <row r="422" spans="1:9" x14ac:dyDescent="0.3">
      <c r="A422" s="27">
        <f t="shared" si="7"/>
        <v>417</v>
      </c>
      <c r="B422" t="str">
        <f>IF(ISBLANK('List of Employees'!B437),"",'List of Employees'!B437)</f>
        <v>MALABANAN ALMA A.</v>
      </c>
      <c r="C422" s="25" t="str">
        <f>VLOOKUP(Table3[[#This Row],[EMPLOYEE NAME]],'List of Employees'!$B$4:$H$767,6)</f>
        <v>PERMANENT</v>
      </c>
      <c r="D422" s="27">
        <f ca="1">SUMIFS(LeaveTracker[Days],LeaveTracker[Employee Name],valSelEmployee,LeaveTracker[Start Date],"&gt;="&amp;DATE(Calendar_Year,1,1),LeaveTracker[End Date],"&lt;"&amp;DATE(Calendar_Year+1,1,1),LeaveTracker[Type of Leave],'Leave Types'!B420)</f>
        <v>0</v>
      </c>
      <c r="I422" s="27">
        <f ca="1">SUM(Table3[[#This Row],['# SICK LEAVE]:['#OTHERS]])</f>
        <v>0</v>
      </c>
    </row>
    <row r="423" spans="1:9" x14ac:dyDescent="0.3">
      <c r="A423" s="27">
        <f t="shared" si="7"/>
        <v>418</v>
      </c>
      <c r="B423" t="str">
        <f>IF(ISBLANK('List of Employees'!B438),"",'List of Employees'!B438)</f>
        <v>MALANAN JENNYLYN R.</v>
      </c>
      <c r="C423" s="25" t="str">
        <f>VLOOKUP(Table3[[#This Row],[EMPLOYEE NAME]],'List of Employees'!$B$4:$H$767,6)</f>
        <v>CASUAL</v>
      </c>
      <c r="D423" s="27">
        <f ca="1">SUMIFS(LeaveTracker[Days],LeaveTracker[Employee Name],valSelEmployee,LeaveTracker[Start Date],"&gt;="&amp;DATE(Calendar_Year,1,1),LeaveTracker[End Date],"&lt;"&amp;DATE(Calendar_Year+1,1,1),LeaveTracker[Type of Leave],'Leave Types'!B421)</f>
        <v>0</v>
      </c>
      <c r="I423" s="27">
        <f ca="1">SUM(Table3[[#This Row],['# SICK LEAVE]:['#OTHERS]])</f>
        <v>0</v>
      </c>
    </row>
    <row r="424" spans="1:9" x14ac:dyDescent="0.3">
      <c r="A424" s="27">
        <f t="shared" si="7"/>
        <v>419</v>
      </c>
      <c r="B424" t="str">
        <f>IF(ISBLANK('List of Employees'!B439),"",'List of Employees'!B439)</f>
        <v>MALIGAYA NELITA M.</v>
      </c>
      <c r="C424" s="25" t="str">
        <f>VLOOKUP(Table3[[#This Row],[EMPLOYEE NAME]],'List of Employees'!$B$4:$H$767,6)</f>
        <v>PERMANENT</v>
      </c>
      <c r="D424" s="27">
        <f ca="1">SUMIFS(LeaveTracker[Days],LeaveTracker[Employee Name],valSelEmployee,LeaveTracker[Start Date],"&gt;="&amp;DATE(Calendar_Year,1,1),LeaveTracker[End Date],"&lt;"&amp;DATE(Calendar_Year+1,1,1),LeaveTracker[Type of Leave],'Leave Types'!B422)</f>
        <v>0</v>
      </c>
      <c r="I424" s="27">
        <f ca="1">SUM(Table3[[#This Row],['# SICK LEAVE]:['#OTHERS]])</f>
        <v>0</v>
      </c>
    </row>
    <row r="425" spans="1:9" x14ac:dyDescent="0.3">
      <c r="A425" s="27">
        <f t="shared" si="7"/>
        <v>420</v>
      </c>
      <c r="B425" t="str">
        <f>IF(ISBLANK('List of Employees'!B440),"",'List of Employees'!B440)</f>
        <v>MALIGAYO YOLANDA D.</v>
      </c>
      <c r="C425" s="25" t="str">
        <f>VLOOKUP(Table3[[#This Row],[EMPLOYEE NAME]],'List of Employees'!$B$4:$H$767,6)</f>
        <v>PERMANENT</v>
      </c>
      <c r="D425" s="27">
        <f ca="1">SUMIFS(LeaveTracker[Days],LeaveTracker[Employee Name],valSelEmployee,LeaveTracker[Start Date],"&gt;="&amp;DATE(Calendar_Year,1,1),LeaveTracker[End Date],"&lt;"&amp;DATE(Calendar_Year+1,1,1),LeaveTracker[Type of Leave],'Leave Types'!B423)</f>
        <v>0</v>
      </c>
      <c r="I425" s="27">
        <f ca="1">SUM(Table3[[#This Row],['# SICK LEAVE]:['#OTHERS]])</f>
        <v>0</v>
      </c>
    </row>
    <row r="426" spans="1:9" x14ac:dyDescent="0.3">
      <c r="A426" s="27">
        <f t="shared" si="7"/>
        <v>421</v>
      </c>
      <c r="B426" t="str">
        <f>IF(ISBLANK('List of Employees'!B441),"",'List of Employees'!B441)</f>
        <v>MALUBAY MELINDA D.</v>
      </c>
      <c r="C426" s="25" t="str">
        <f>VLOOKUP(Table3[[#This Row],[EMPLOYEE NAME]],'List of Employees'!$B$4:$H$767,6)</f>
        <v>PERMANENT</v>
      </c>
      <c r="D426" s="27">
        <f ca="1">SUMIFS(LeaveTracker[Days],LeaveTracker[Employee Name],valSelEmployee,LeaveTracker[Start Date],"&gt;="&amp;DATE(Calendar_Year,1,1),LeaveTracker[End Date],"&lt;"&amp;DATE(Calendar_Year+1,1,1),LeaveTracker[Type of Leave],'Leave Types'!B424)</f>
        <v>0</v>
      </c>
      <c r="I426" s="27">
        <f ca="1">SUM(Table3[[#This Row],['# SICK LEAVE]:['#OTHERS]])</f>
        <v>0</v>
      </c>
    </row>
    <row r="427" spans="1:9" x14ac:dyDescent="0.3">
      <c r="A427" s="27">
        <f t="shared" si="7"/>
        <v>422</v>
      </c>
      <c r="B427" t="str">
        <f>IF(ISBLANK('List of Employees'!B442),"",'List of Employees'!B442)</f>
        <v>MAMARIL JOSEFINA P.</v>
      </c>
      <c r="C427" s="25" t="str">
        <f>VLOOKUP(Table3[[#This Row],[EMPLOYEE NAME]],'List of Employees'!$B$4:$H$767,6)</f>
        <v>CASUAL</v>
      </c>
      <c r="D427" s="27">
        <f ca="1">SUMIFS(LeaveTracker[Days],LeaveTracker[Employee Name],valSelEmployee,LeaveTracker[Start Date],"&gt;="&amp;DATE(Calendar_Year,1,1),LeaveTracker[End Date],"&lt;"&amp;DATE(Calendar_Year+1,1,1),LeaveTracker[Type of Leave],'Leave Types'!B425)</f>
        <v>0</v>
      </c>
      <c r="I427" s="27">
        <f ca="1">SUM(Table3[[#This Row],['# SICK LEAVE]:['#OTHERS]])</f>
        <v>0</v>
      </c>
    </row>
    <row r="428" spans="1:9" x14ac:dyDescent="0.3">
      <c r="A428" s="27">
        <f t="shared" si="7"/>
        <v>423</v>
      </c>
      <c r="B428" t="str">
        <f>IF(ISBLANK('List of Employees'!B443),"",'List of Employees'!B443)</f>
        <v>MANALO ABEGAIL T.</v>
      </c>
      <c r="C428" s="25" t="str">
        <f>VLOOKUP(Table3[[#This Row],[EMPLOYEE NAME]],'List of Employees'!$B$4:$H$767,6)</f>
        <v>CASUAL</v>
      </c>
      <c r="D428" s="27">
        <f ca="1">SUMIFS(LeaveTracker[Days],LeaveTracker[Employee Name],valSelEmployee,LeaveTracker[Start Date],"&gt;="&amp;DATE(Calendar_Year,1,1),LeaveTracker[End Date],"&lt;"&amp;DATE(Calendar_Year+1,1,1),LeaveTracker[Type of Leave],'Leave Types'!B426)</f>
        <v>0</v>
      </c>
      <c r="I428" s="27">
        <f ca="1">SUM(Table3[[#This Row],['# SICK LEAVE]:['#OTHERS]])</f>
        <v>0</v>
      </c>
    </row>
    <row r="429" spans="1:9" x14ac:dyDescent="0.3">
      <c r="A429" s="27">
        <f t="shared" si="7"/>
        <v>424</v>
      </c>
      <c r="B429" t="str">
        <f>IF(ISBLANK('List of Employees'!B444),"",'List of Employees'!B444)</f>
        <v>MANALO CATALINA C.</v>
      </c>
      <c r="C429" s="25" t="str">
        <f>VLOOKUP(Table3[[#This Row],[EMPLOYEE NAME]],'List of Employees'!$B$4:$H$767,6)</f>
        <v>CASUAL</v>
      </c>
      <c r="D429" s="27">
        <f ca="1">SUMIFS(LeaveTracker[Days],LeaveTracker[Employee Name],valSelEmployee,LeaveTracker[Start Date],"&gt;="&amp;DATE(Calendar_Year,1,1),LeaveTracker[End Date],"&lt;"&amp;DATE(Calendar_Year+1,1,1),LeaveTracker[Type of Leave],'Leave Types'!B427)</f>
        <v>0</v>
      </c>
      <c r="I429" s="27">
        <f ca="1">SUM(Table3[[#This Row],['# SICK LEAVE]:['#OTHERS]])</f>
        <v>0</v>
      </c>
    </row>
    <row r="430" spans="1:9" x14ac:dyDescent="0.3">
      <c r="A430" s="27">
        <f t="shared" si="7"/>
        <v>425</v>
      </c>
      <c r="B430" t="str">
        <f>IF(ISBLANK('List of Employees'!B445),"",'List of Employees'!B445)</f>
        <v>MANALO CELSA B.</v>
      </c>
      <c r="C430" s="25" t="str">
        <f>VLOOKUP(Table3[[#This Row],[EMPLOYEE NAME]],'List of Employees'!$B$4:$H$767,6)</f>
        <v>PERMANENT</v>
      </c>
      <c r="D430" s="27">
        <f ca="1">SUMIFS(LeaveTracker[Days],LeaveTracker[Employee Name],valSelEmployee,LeaveTracker[Start Date],"&gt;="&amp;DATE(Calendar_Year,1,1),LeaveTracker[End Date],"&lt;"&amp;DATE(Calendar_Year+1,1,1),LeaveTracker[Type of Leave],'Leave Types'!B428)</f>
        <v>0</v>
      </c>
      <c r="I430" s="27">
        <f ca="1">SUM(Table3[[#This Row],['# SICK LEAVE]:['#OTHERS]])</f>
        <v>0</v>
      </c>
    </row>
    <row r="431" spans="1:9" x14ac:dyDescent="0.3">
      <c r="A431" s="27">
        <f t="shared" si="7"/>
        <v>426</v>
      </c>
      <c r="B431" t="str">
        <f>IF(ISBLANK('List of Employees'!B446),"",'List of Employees'!B446)</f>
        <v>MANALO CYNTHIA D.</v>
      </c>
      <c r="C431" s="25" t="str">
        <f>VLOOKUP(Table3[[#This Row],[EMPLOYEE NAME]],'List of Employees'!$B$4:$H$767,6)</f>
        <v>PERMANENT</v>
      </c>
      <c r="D431" s="27">
        <f ca="1">SUMIFS(LeaveTracker[Days],LeaveTracker[Employee Name],valSelEmployee,LeaveTracker[Start Date],"&gt;="&amp;DATE(Calendar_Year,1,1),LeaveTracker[End Date],"&lt;"&amp;DATE(Calendar_Year+1,1,1),LeaveTracker[Type of Leave],'Leave Types'!B429)</f>
        <v>0</v>
      </c>
      <c r="I431" s="27">
        <f ca="1">SUM(Table3[[#This Row],['# SICK LEAVE]:['#OTHERS]])</f>
        <v>0</v>
      </c>
    </row>
    <row r="432" spans="1:9" x14ac:dyDescent="0.3">
      <c r="A432" s="27">
        <f t="shared" si="7"/>
        <v>427</v>
      </c>
      <c r="B432" t="str">
        <f>IF(ISBLANK('List of Employees'!B447),"",'List of Employees'!B447)</f>
        <v>MANALO EDITHA V.</v>
      </c>
      <c r="C432" s="25" t="str">
        <f>VLOOKUP(Table3[[#This Row],[EMPLOYEE NAME]],'List of Employees'!$B$4:$H$767,6)</f>
        <v>PERMANENT</v>
      </c>
      <c r="D432" s="27">
        <f ca="1">SUMIFS(LeaveTracker[Days],LeaveTracker[Employee Name],valSelEmployee,LeaveTracker[Start Date],"&gt;="&amp;DATE(Calendar_Year,1,1),LeaveTracker[End Date],"&lt;"&amp;DATE(Calendar_Year+1,1,1),LeaveTracker[Type of Leave],'Leave Types'!B430)</f>
        <v>0</v>
      </c>
      <c r="I432" s="27">
        <f ca="1">SUM(Table3[[#This Row],['# SICK LEAVE]:['#OTHERS]])</f>
        <v>0</v>
      </c>
    </row>
    <row r="433" spans="1:9" x14ac:dyDescent="0.3">
      <c r="A433" s="27">
        <f t="shared" si="7"/>
        <v>428</v>
      </c>
      <c r="B433" t="str">
        <f>IF(ISBLANK('List of Employees'!B448),"",'List of Employees'!B448)</f>
        <v>MANALO ELIADA F.</v>
      </c>
      <c r="C433" s="25" t="str">
        <f>VLOOKUP(Table3[[#This Row],[EMPLOYEE NAME]],'List of Employees'!$B$4:$H$767,6)</f>
        <v>PERMANENT</v>
      </c>
      <c r="D433" s="27">
        <f ca="1">SUMIFS(LeaveTracker[Days],LeaveTracker[Employee Name],valSelEmployee,LeaveTracker[Start Date],"&gt;="&amp;DATE(Calendar_Year,1,1),LeaveTracker[End Date],"&lt;"&amp;DATE(Calendar_Year+1,1,1),LeaveTracker[Type of Leave],'Leave Types'!B431)</f>
        <v>0</v>
      </c>
      <c r="I433" s="27">
        <f ca="1">SUM(Table3[[#This Row],['# SICK LEAVE]:['#OTHERS]])</f>
        <v>0</v>
      </c>
    </row>
    <row r="434" spans="1:9" x14ac:dyDescent="0.3">
      <c r="A434" s="27">
        <f t="shared" si="7"/>
        <v>429</v>
      </c>
      <c r="B434" t="str">
        <f>IF(ISBLANK('List of Employees'!B449),"",'List of Employees'!B449)</f>
        <v>MANALO FERNANDO G.</v>
      </c>
      <c r="C434" s="25" t="str">
        <f>VLOOKUP(Table3[[#This Row],[EMPLOYEE NAME]],'List of Employees'!$B$4:$H$767,6)</f>
        <v>CASUAL</v>
      </c>
      <c r="D434" s="27">
        <f ca="1">SUMIFS(LeaveTracker[Days],LeaveTracker[Employee Name],valSelEmployee,LeaveTracker[Start Date],"&gt;="&amp;DATE(Calendar_Year,1,1),LeaveTracker[End Date],"&lt;"&amp;DATE(Calendar_Year+1,1,1),LeaveTracker[Type of Leave],'Leave Types'!B432)</f>
        <v>0</v>
      </c>
      <c r="I434" s="27">
        <f ca="1">SUM(Table3[[#This Row],['# SICK LEAVE]:['#OTHERS]])</f>
        <v>0</v>
      </c>
    </row>
    <row r="435" spans="1:9" x14ac:dyDescent="0.3">
      <c r="A435" s="27">
        <f t="shared" si="7"/>
        <v>430</v>
      </c>
      <c r="B435" t="str">
        <f>IF(ISBLANK('List of Employees'!B450),"",'List of Employees'!B450)</f>
        <v>MANALO JENNY R.</v>
      </c>
      <c r="C435" s="25" t="str">
        <f>VLOOKUP(Table3[[#This Row],[EMPLOYEE NAME]],'List of Employees'!$B$4:$H$767,6)</f>
        <v>PERMANENT</v>
      </c>
      <c r="D435" s="27">
        <f ca="1">SUMIFS(LeaveTracker[Days],LeaveTracker[Employee Name],valSelEmployee,LeaveTracker[Start Date],"&gt;="&amp;DATE(Calendar_Year,1,1),LeaveTracker[End Date],"&lt;"&amp;DATE(Calendar_Year+1,1,1),LeaveTracker[Type of Leave],'Leave Types'!B433)</f>
        <v>0</v>
      </c>
      <c r="I435" s="27">
        <f ca="1">SUM(Table3[[#This Row],['# SICK LEAVE]:['#OTHERS]])</f>
        <v>0</v>
      </c>
    </row>
    <row r="436" spans="1:9" x14ac:dyDescent="0.3">
      <c r="A436" s="27">
        <f t="shared" si="7"/>
        <v>431</v>
      </c>
      <c r="B436" t="str">
        <f>IF(ISBLANK('List of Employees'!B451),"",'List of Employees'!B451)</f>
        <v>MANALO MA. ANDREA MAE H.</v>
      </c>
      <c r="C436" s="25" t="str">
        <f>VLOOKUP(Table3[[#This Row],[EMPLOYEE NAME]],'List of Employees'!$B$4:$H$767,6)</f>
        <v>PERMANENT</v>
      </c>
      <c r="D436" s="27">
        <f ca="1">SUMIFS(LeaveTracker[Days],LeaveTracker[Employee Name],valSelEmployee,LeaveTracker[Start Date],"&gt;="&amp;DATE(Calendar_Year,1,1),LeaveTracker[End Date],"&lt;"&amp;DATE(Calendar_Year+1,1,1),LeaveTracker[Type of Leave],'Leave Types'!B434)</f>
        <v>0</v>
      </c>
      <c r="I436" s="27">
        <f ca="1">SUM(Table3[[#This Row],['# SICK LEAVE]:['#OTHERS]])</f>
        <v>0</v>
      </c>
    </row>
    <row r="437" spans="1:9" x14ac:dyDescent="0.3">
      <c r="A437" s="27">
        <f t="shared" si="7"/>
        <v>432</v>
      </c>
      <c r="B437" t="str">
        <f>IF(ISBLANK('List of Employees'!B452),"",'List of Employees'!B452)</f>
        <v>MANALO STEPHANIE C.</v>
      </c>
      <c r="C437" s="25" t="str">
        <f>VLOOKUP(Table3[[#This Row],[EMPLOYEE NAME]],'List of Employees'!$B$4:$H$767,6)</f>
        <v>PERMANENT</v>
      </c>
      <c r="D437" s="27">
        <f ca="1">SUMIFS(LeaveTracker[Days],LeaveTracker[Employee Name],valSelEmployee,LeaveTracker[Start Date],"&gt;="&amp;DATE(Calendar_Year,1,1),LeaveTracker[End Date],"&lt;"&amp;DATE(Calendar_Year+1,1,1),LeaveTracker[Type of Leave],'Leave Types'!B435)</f>
        <v>0</v>
      </c>
      <c r="I437" s="27">
        <f ca="1">SUM(Table3[[#This Row],['# SICK LEAVE]:['#OTHERS]])</f>
        <v>0</v>
      </c>
    </row>
    <row r="438" spans="1:9" x14ac:dyDescent="0.3">
      <c r="A438" s="27">
        <f t="shared" si="7"/>
        <v>433</v>
      </c>
      <c r="B438" t="str">
        <f>IF(ISBLANK('List of Employees'!B453),"",'List of Employees'!B453)</f>
        <v>MANDARAOG JONEL L.</v>
      </c>
      <c r="C438" s="25" t="str">
        <f>VLOOKUP(Table3[[#This Row],[EMPLOYEE NAME]],'List of Employees'!$B$4:$H$767,6)</f>
        <v>CASUAL</v>
      </c>
      <c r="D438" s="27">
        <f ca="1">SUMIFS(LeaveTracker[Days],LeaveTracker[Employee Name],valSelEmployee,LeaveTracker[Start Date],"&gt;="&amp;DATE(Calendar_Year,1,1),LeaveTracker[End Date],"&lt;"&amp;DATE(Calendar_Year+1,1,1),LeaveTracker[Type of Leave],'Leave Types'!B436)</f>
        <v>0</v>
      </c>
      <c r="I438" s="27">
        <f ca="1">SUM(Table3[[#This Row],['# SICK LEAVE]:['#OTHERS]])</f>
        <v>0</v>
      </c>
    </row>
    <row r="439" spans="1:9" x14ac:dyDescent="0.3">
      <c r="A439" s="27">
        <f t="shared" si="7"/>
        <v>434</v>
      </c>
      <c r="B439" t="str">
        <f>IF(ISBLANK('List of Employees'!B454),"",'List of Employees'!B454)</f>
        <v xml:space="preserve">MANGUINAO GILBERT  </v>
      </c>
      <c r="C439" s="25" t="str">
        <f>VLOOKUP(Table3[[#This Row],[EMPLOYEE NAME]],'List of Employees'!$B$4:$H$767,6)</f>
        <v>PERMANENT</v>
      </c>
      <c r="D439" s="27">
        <f ca="1">SUMIFS(LeaveTracker[Days],LeaveTracker[Employee Name],valSelEmployee,LeaveTracker[Start Date],"&gt;="&amp;DATE(Calendar_Year,1,1),LeaveTracker[End Date],"&lt;"&amp;DATE(Calendar_Year+1,1,1),LeaveTracker[Type of Leave],'Leave Types'!B437)</f>
        <v>0</v>
      </c>
      <c r="I439" s="27">
        <f ca="1">SUM(Table3[[#This Row],['# SICK LEAVE]:['#OTHERS]])</f>
        <v>0</v>
      </c>
    </row>
    <row r="440" spans="1:9" x14ac:dyDescent="0.3">
      <c r="A440" s="27">
        <f t="shared" si="7"/>
        <v>435</v>
      </c>
      <c r="B440" t="str">
        <f>IF(ISBLANK('List of Employees'!B455),"",'List of Employees'!B455)</f>
        <v>MANGUINAO JOVELYN A.</v>
      </c>
      <c r="C440" s="25" t="str">
        <f>VLOOKUP(Table3[[#This Row],[EMPLOYEE NAME]],'List of Employees'!$B$4:$H$767,6)</f>
        <v>PERMANENT</v>
      </c>
      <c r="D440" s="27">
        <f ca="1">SUMIFS(LeaveTracker[Days],LeaveTracker[Employee Name],valSelEmployee,LeaveTracker[Start Date],"&gt;="&amp;DATE(Calendar_Year,1,1),LeaveTracker[End Date],"&lt;"&amp;DATE(Calendar_Year+1,1,1),LeaveTracker[Type of Leave],'Leave Types'!B438)</f>
        <v>0</v>
      </c>
      <c r="I440" s="27">
        <f ca="1">SUM(Table3[[#This Row],['# SICK LEAVE]:['#OTHERS]])</f>
        <v>0</v>
      </c>
    </row>
    <row r="441" spans="1:9" x14ac:dyDescent="0.3">
      <c r="A441" s="27">
        <f t="shared" si="7"/>
        <v>436</v>
      </c>
      <c r="B441" t="str">
        <f>IF(ISBLANK('List of Employees'!B456),"",'List of Employees'!B456)</f>
        <v>MANGUINAO NIÑA P.</v>
      </c>
      <c r="C441" s="25" t="str">
        <f>VLOOKUP(Table3[[#This Row],[EMPLOYEE NAME]],'List of Employees'!$B$4:$H$767,6)</f>
        <v>PERMANENT</v>
      </c>
      <c r="D441" s="27">
        <f ca="1">SUMIFS(LeaveTracker[Days],LeaveTracker[Employee Name],valSelEmployee,LeaveTracker[Start Date],"&gt;="&amp;DATE(Calendar_Year,1,1),LeaveTracker[End Date],"&lt;"&amp;DATE(Calendar_Year+1,1,1),LeaveTracker[Type of Leave],'Leave Types'!B439)</f>
        <v>0</v>
      </c>
      <c r="I441" s="27">
        <f ca="1">SUM(Table3[[#This Row],['# SICK LEAVE]:['#OTHERS]])</f>
        <v>0</v>
      </c>
    </row>
    <row r="442" spans="1:9" x14ac:dyDescent="0.3">
      <c r="A442" s="27">
        <f t="shared" si="7"/>
        <v>437</v>
      </c>
      <c r="B442" t="str">
        <f>IF(ISBLANK('List of Employees'!B457),"",'List of Employees'!B457)</f>
        <v>MANIMTIM JOJIT A.</v>
      </c>
      <c r="C442" s="25" t="str">
        <f>VLOOKUP(Table3[[#This Row],[EMPLOYEE NAME]],'List of Employees'!$B$4:$H$767,6)</f>
        <v>PERMANENT</v>
      </c>
      <c r="D442" s="27">
        <f ca="1">SUMIFS(LeaveTracker[Days],LeaveTracker[Employee Name],valSelEmployee,LeaveTracker[Start Date],"&gt;="&amp;DATE(Calendar_Year,1,1),LeaveTracker[End Date],"&lt;"&amp;DATE(Calendar_Year+1,1,1),LeaveTracker[Type of Leave],'Leave Types'!B440)</f>
        <v>0</v>
      </c>
      <c r="I442" s="27">
        <f ca="1">SUM(Table3[[#This Row],['# SICK LEAVE]:['#OTHERS]])</f>
        <v>0</v>
      </c>
    </row>
    <row r="443" spans="1:9" x14ac:dyDescent="0.3">
      <c r="A443" s="27">
        <f t="shared" si="7"/>
        <v>438</v>
      </c>
      <c r="B443" t="str">
        <f>IF(ISBLANK('List of Employees'!B458),"",'List of Employees'!B458)</f>
        <v>MANLANGIT LEONILA R.</v>
      </c>
      <c r="C443" s="25" t="str">
        <f>VLOOKUP(Table3[[#This Row],[EMPLOYEE NAME]],'List of Employees'!$B$4:$H$767,6)</f>
        <v>CASUAL</v>
      </c>
      <c r="D443" s="27">
        <f ca="1">SUMIFS(LeaveTracker[Days],LeaveTracker[Employee Name],valSelEmployee,LeaveTracker[Start Date],"&gt;="&amp;DATE(Calendar_Year,1,1),LeaveTracker[End Date],"&lt;"&amp;DATE(Calendar_Year+1,1,1),LeaveTracker[Type of Leave],'Leave Types'!B441)</f>
        <v>0</v>
      </c>
      <c r="I443" s="27">
        <f ca="1">SUM(Table3[[#This Row],['# SICK LEAVE]:['#OTHERS]])</f>
        <v>0</v>
      </c>
    </row>
    <row r="444" spans="1:9" x14ac:dyDescent="0.3">
      <c r="A444" s="27">
        <f t="shared" si="7"/>
        <v>439</v>
      </c>
      <c r="B444" t="str">
        <f>IF(ISBLANK('List of Employees'!B459),"",'List of Employees'!B459)</f>
        <v>MANLAPAZ ROSALINDA R.</v>
      </c>
      <c r="C444" s="25" t="str">
        <f>VLOOKUP(Table3[[#This Row],[EMPLOYEE NAME]],'List of Employees'!$B$4:$H$767,6)</f>
        <v>CASUAL</v>
      </c>
      <c r="D444" s="27">
        <f ca="1">SUMIFS(LeaveTracker[Days],LeaveTracker[Employee Name],valSelEmployee,LeaveTracker[Start Date],"&gt;="&amp;DATE(Calendar_Year,1,1),LeaveTracker[End Date],"&lt;"&amp;DATE(Calendar_Year+1,1,1),LeaveTracker[Type of Leave],'Leave Types'!B442)</f>
        <v>0</v>
      </c>
      <c r="I444" s="27">
        <f ca="1">SUM(Table3[[#This Row],['# SICK LEAVE]:['#OTHERS]])</f>
        <v>0</v>
      </c>
    </row>
    <row r="445" spans="1:9" x14ac:dyDescent="0.3">
      <c r="A445" s="27">
        <f t="shared" si="7"/>
        <v>440</v>
      </c>
      <c r="B445" t="str">
        <f>IF(ISBLANK('List of Employees'!B460),"",'List of Employees'!B460)</f>
        <v>MARAÑON AMY LOU T.</v>
      </c>
      <c r="C445" s="25" t="str">
        <f>VLOOKUP(Table3[[#This Row],[EMPLOYEE NAME]],'List of Employees'!$B$4:$H$767,6)</f>
        <v>CASUAL</v>
      </c>
      <c r="D445" s="27">
        <f ca="1">SUMIFS(LeaveTracker[Days],LeaveTracker[Employee Name],valSelEmployee,LeaveTracker[Start Date],"&gt;="&amp;DATE(Calendar_Year,1,1),LeaveTracker[End Date],"&lt;"&amp;DATE(Calendar_Year+1,1,1),LeaveTracker[Type of Leave],'Leave Types'!B443)</f>
        <v>0</v>
      </c>
      <c r="I445" s="27">
        <f ca="1">SUM(Table3[[#This Row],['# SICK LEAVE]:['#OTHERS]])</f>
        <v>0</v>
      </c>
    </row>
    <row r="446" spans="1:9" x14ac:dyDescent="0.3">
      <c r="A446" s="27">
        <f t="shared" si="7"/>
        <v>441</v>
      </c>
      <c r="B446" t="str">
        <f>IF(ISBLANK('List of Employees'!B461),"",'List of Employees'!B461)</f>
        <v>MARASIGAN  YOLANDA A.</v>
      </c>
      <c r="C446" s="25" t="str">
        <f>VLOOKUP(Table3[[#This Row],[EMPLOYEE NAME]],'List of Employees'!$B$4:$H$767,6)</f>
        <v>PERMANENT</v>
      </c>
      <c r="D446" s="27">
        <f ca="1">SUMIFS(LeaveTracker[Days],LeaveTracker[Employee Name],valSelEmployee,LeaveTracker[Start Date],"&gt;="&amp;DATE(Calendar_Year,1,1),LeaveTracker[End Date],"&lt;"&amp;DATE(Calendar_Year+1,1,1),LeaveTracker[Type of Leave],'Leave Types'!B444)</f>
        <v>0</v>
      </c>
      <c r="I446" s="27">
        <f ca="1">SUM(Table3[[#This Row],['# SICK LEAVE]:['#OTHERS]])</f>
        <v>0</v>
      </c>
    </row>
    <row r="447" spans="1:9" x14ac:dyDescent="0.3">
      <c r="A447" s="27">
        <f t="shared" si="7"/>
        <v>442</v>
      </c>
      <c r="B447" t="str">
        <f>IF(ISBLANK('List of Employees'!B462),"",'List of Employees'!B462)</f>
        <v>MARASIGAN AGUINO D.</v>
      </c>
      <c r="C447" s="25" t="str">
        <f>VLOOKUP(Table3[[#This Row],[EMPLOYEE NAME]],'List of Employees'!$B$4:$H$767,6)</f>
        <v>CASUAL</v>
      </c>
      <c r="D447" s="27">
        <f ca="1">SUMIFS(LeaveTracker[Days],LeaveTracker[Employee Name],valSelEmployee,LeaveTracker[Start Date],"&gt;="&amp;DATE(Calendar_Year,1,1),LeaveTracker[End Date],"&lt;"&amp;DATE(Calendar_Year+1,1,1),LeaveTracker[Type of Leave],'Leave Types'!B445)</f>
        <v>0</v>
      </c>
      <c r="I447" s="27">
        <f ca="1">SUM(Table3[[#This Row],['# SICK LEAVE]:['#OTHERS]])</f>
        <v>0</v>
      </c>
    </row>
    <row r="448" spans="1:9" x14ac:dyDescent="0.3">
      <c r="A448" s="27">
        <f t="shared" si="7"/>
        <v>443</v>
      </c>
      <c r="B448" t="str">
        <f>IF(ISBLANK('List of Employees'!B463),"",'List of Employees'!B463)</f>
        <v>MARASIGAN ARIEL M.</v>
      </c>
      <c r="C448" s="25" t="str">
        <f>VLOOKUP(Table3[[#This Row],[EMPLOYEE NAME]],'List of Employees'!$B$4:$H$767,6)</f>
        <v>CASUAL</v>
      </c>
      <c r="D448" s="27">
        <f ca="1">SUMIFS(LeaveTracker[Days],LeaveTracker[Employee Name],valSelEmployee,LeaveTracker[Start Date],"&gt;="&amp;DATE(Calendar_Year,1,1),LeaveTracker[End Date],"&lt;"&amp;DATE(Calendar_Year+1,1,1),LeaveTracker[Type of Leave],'Leave Types'!B446)</f>
        <v>0</v>
      </c>
      <c r="I448" s="27">
        <f ca="1">SUM(Table3[[#This Row],['# SICK LEAVE]:['#OTHERS]])</f>
        <v>0</v>
      </c>
    </row>
    <row r="449" spans="1:9" x14ac:dyDescent="0.3">
      <c r="A449" s="27">
        <f t="shared" si="7"/>
        <v>444</v>
      </c>
      <c r="B449" t="str">
        <f>IF(ISBLANK('List of Employees'!B464),"",'List of Employees'!B464)</f>
        <v>MARASIGAN BIENVENIDO E.</v>
      </c>
      <c r="C449" s="25" t="str">
        <f>VLOOKUP(Table3[[#This Row],[EMPLOYEE NAME]],'List of Employees'!$B$4:$H$767,6)</f>
        <v>CASUAL</v>
      </c>
      <c r="D449" s="27">
        <f ca="1">SUMIFS(LeaveTracker[Days],LeaveTracker[Employee Name],valSelEmployee,LeaveTracker[Start Date],"&gt;="&amp;DATE(Calendar_Year,1,1),LeaveTracker[End Date],"&lt;"&amp;DATE(Calendar_Year+1,1,1),LeaveTracker[Type of Leave],'Leave Types'!B447)</f>
        <v>0</v>
      </c>
      <c r="I449" s="27">
        <f ca="1">SUM(Table3[[#This Row],['# SICK LEAVE]:['#OTHERS]])</f>
        <v>0</v>
      </c>
    </row>
    <row r="450" spans="1:9" x14ac:dyDescent="0.3">
      <c r="A450" s="27">
        <f t="shared" si="7"/>
        <v>445</v>
      </c>
      <c r="B450" t="str">
        <f>IF(ISBLANK('List of Employees'!B465),"",'List of Employees'!B465)</f>
        <v>MARASIGAN CHRISTIAN M.</v>
      </c>
      <c r="C450" s="25" t="str">
        <f>VLOOKUP(Table3[[#This Row],[EMPLOYEE NAME]],'List of Employees'!$B$4:$H$767,6)</f>
        <v>CASUAL</v>
      </c>
      <c r="D450" s="27">
        <f ca="1">SUMIFS(LeaveTracker[Days],LeaveTracker[Employee Name],valSelEmployee,LeaveTracker[Start Date],"&gt;="&amp;DATE(Calendar_Year,1,1),LeaveTracker[End Date],"&lt;"&amp;DATE(Calendar_Year+1,1,1),LeaveTracker[Type of Leave],'Leave Types'!B448)</f>
        <v>0</v>
      </c>
      <c r="I450" s="27">
        <f ca="1">SUM(Table3[[#This Row],['# SICK LEAVE]:['#OTHERS]])</f>
        <v>0</v>
      </c>
    </row>
    <row r="451" spans="1:9" x14ac:dyDescent="0.3">
      <c r="A451" s="27">
        <f t="shared" si="7"/>
        <v>446</v>
      </c>
      <c r="B451" t="str">
        <f>IF(ISBLANK('List of Employees'!B466),"",'List of Employees'!B466)</f>
        <v xml:space="preserve">MARASIGAN DANIEL  </v>
      </c>
      <c r="C451" s="25" t="str">
        <f>VLOOKUP(Table3[[#This Row],[EMPLOYEE NAME]],'List of Employees'!$B$4:$H$767,6)</f>
        <v>PERMANENT</v>
      </c>
      <c r="D451" s="27">
        <f ca="1">SUMIFS(LeaveTracker[Days],LeaveTracker[Employee Name],valSelEmployee,LeaveTracker[Start Date],"&gt;="&amp;DATE(Calendar_Year,1,1),LeaveTracker[End Date],"&lt;"&amp;DATE(Calendar_Year+1,1,1),LeaveTracker[Type of Leave],'Leave Types'!B449)</f>
        <v>0</v>
      </c>
      <c r="I451" s="27">
        <f ca="1">SUM(Table3[[#This Row],['# SICK LEAVE]:['#OTHERS]])</f>
        <v>0</v>
      </c>
    </row>
    <row r="452" spans="1:9" x14ac:dyDescent="0.3">
      <c r="A452" s="27">
        <f t="shared" si="7"/>
        <v>447</v>
      </c>
      <c r="B452" t="str">
        <f>IF(ISBLANK('List of Employees'!B467),"",'List of Employees'!B467)</f>
        <v>MARASIGAN GINALYN D.</v>
      </c>
      <c r="C452" s="25" t="str">
        <f>VLOOKUP(Table3[[#This Row],[EMPLOYEE NAME]],'List of Employees'!$B$4:$H$767,6)</f>
        <v>PERMANENT</v>
      </c>
      <c r="D452" s="27">
        <f ca="1">SUMIFS(LeaveTracker[Days],LeaveTracker[Employee Name],valSelEmployee,LeaveTracker[Start Date],"&gt;="&amp;DATE(Calendar_Year,1,1),LeaveTracker[End Date],"&lt;"&amp;DATE(Calendar_Year+1,1,1),LeaveTracker[Type of Leave],'Leave Types'!B450)</f>
        <v>0</v>
      </c>
      <c r="I452" s="27">
        <f ca="1">SUM(Table3[[#This Row],['# SICK LEAVE]:['#OTHERS]])</f>
        <v>0</v>
      </c>
    </row>
    <row r="453" spans="1:9" x14ac:dyDescent="0.3">
      <c r="A453" s="27">
        <f t="shared" si="7"/>
        <v>448</v>
      </c>
      <c r="B453" t="str">
        <f>IF(ISBLANK('List of Employees'!B468),"",'List of Employees'!B468)</f>
        <v>MARASIGAN INOCENCIA P.</v>
      </c>
      <c r="C453" s="25" t="str">
        <f>VLOOKUP(Table3[[#This Row],[EMPLOYEE NAME]],'List of Employees'!$B$4:$H$767,6)</f>
        <v>PERMANENT</v>
      </c>
      <c r="D453" s="27">
        <f ca="1">SUMIFS(LeaveTracker[Days],LeaveTracker[Employee Name],valSelEmployee,LeaveTracker[Start Date],"&gt;="&amp;DATE(Calendar_Year,1,1),LeaveTracker[End Date],"&lt;"&amp;DATE(Calendar_Year+1,1,1),LeaveTracker[Type of Leave],'Leave Types'!B451)</f>
        <v>0</v>
      </c>
      <c r="I453" s="27">
        <f ca="1">SUM(Table3[[#This Row],['# SICK LEAVE]:['#OTHERS]])</f>
        <v>0</v>
      </c>
    </row>
    <row r="454" spans="1:9" x14ac:dyDescent="0.3">
      <c r="A454" s="27">
        <f t="shared" si="7"/>
        <v>449</v>
      </c>
      <c r="B454" t="str">
        <f>IF(ISBLANK('List of Employees'!B469),"",'List of Employees'!B469)</f>
        <v>MARASIGAN JANINE C.</v>
      </c>
      <c r="C454" s="25" t="str">
        <f>VLOOKUP(Table3[[#This Row],[EMPLOYEE NAME]],'List of Employees'!$B$4:$H$767,6)</f>
        <v>PERMANENT</v>
      </c>
      <c r="D454" s="27">
        <f ca="1">SUMIFS(LeaveTracker[Days],LeaveTracker[Employee Name],valSelEmployee,LeaveTracker[Start Date],"&gt;="&amp;DATE(Calendar_Year,1,1),LeaveTracker[End Date],"&lt;"&amp;DATE(Calendar_Year+1,1,1),LeaveTracker[Type of Leave],'Leave Types'!B452)</f>
        <v>0</v>
      </c>
      <c r="I454" s="27">
        <f ca="1">SUM(Table3[[#This Row],['# SICK LEAVE]:['#OTHERS]])</f>
        <v>0</v>
      </c>
    </row>
    <row r="455" spans="1:9" x14ac:dyDescent="0.3">
      <c r="A455" s="27">
        <f t="shared" ref="A455:A481" si="8">IF(ISBLANK(B455),"",ROW(A450))</f>
        <v>450</v>
      </c>
      <c r="B455" t="str">
        <f>IF(ISBLANK('List of Employees'!B470),"",'List of Employees'!B470)</f>
        <v>MARASIGAN MARIFE C.</v>
      </c>
      <c r="C455" s="25" t="str">
        <f>VLOOKUP(Table3[[#This Row],[EMPLOYEE NAME]],'List of Employees'!$B$4:$H$767,6)</f>
        <v>JOBCON</v>
      </c>
      <c r="D455" s="27">
        <f ca="1">SUMIFS(LeaveTracker[Days],LeaveTracker[Employee Name],valSelEmployee,LeaveTracker[Start Date],"&gt;="&amp;DATE(Calendar_Year,1,1),LeaveTracker[End Date],"&lt;"&amp;DATE(Calendar_Year+1,1,1),LeaveTracker[Type of Leave],'Leave Types'!B453)</f>
        <v>0</v>
      </c>
      <c r="I455" s="27">
        <f ca="1">SUM(Table3[[#This Row],['# SICK LEAVE]:['#OTHERS]])</f>
        <v>0</v>
      </c>
    </row>
    <row r="456" spans="1:9" x14ac:dyDescent="0.3">
      <c r="A456" s="27">
        <f t="shared" si="8"/>
        <v>451</v>
      </c>
      <c r="B456" t="str">
        <f>IF(ISBLANK('List of Employees'!B471),"",'List of Employees'!B471)</f>
        <v>MARCIAL RUSTICO B.</v>
      </c>
      <c r="C456" s="25" t="str">
        <f>VLOOKUP(Table3[[#This Row],[EMPLOYEE NAME]],'List of Employees'!$B$4:$H$767,6)</f>
        <v>PERMANENT</v>
      </c>
      <c r="D456" s="27">
        <f ca="1">SUMIFS(LeaveTracker[Days],LeaveTracker[Employee Name],valSelEmployee,LeaveTracker[Start Date],"&gt;="&amp;DATE(Calendar_Year,1,1),LeaveTracker[End Date],"&lt;"&amp;DATE(Calendar_Year+1,1,1),LeaveTracker[Type of Leave],'Leave Types'!B454)</f>
        <v>0</v>
      </c>
      <c r="I456" s="27">
        <f ca="1">SUM(Table3[[#This Row],['# SICK LEAVE]:['#OTHERS]])</f>
        <v>0</v>
      </c>
    </row>
    <row r="457" spans="1:9" x14ac:dyDescent="0.3">
      <c r="A457" s="27">
        <f t="shared" si="8"/>
        <v>452</v>
      </c>
      <c r="B457" t="str">
        <f>IF(ISBLANK('List of Employees'!B472),"",'List of Employees'!B472)</f>
        <v>MARDO MELINDA E.</v>
      </c>
      <c r="C457" s="25" t="str">
        <f>VLOOKUP(Table3[[#This Row],[EMPLOYEE NAME]],'List of Employees'!$B$4:$H$767,6)</f>
        <v>CASUAL</v>
      </c>
      <c r="D457" s="27">
        <f ca="1">SUMIFS(LeaveTracker[Days],LeaveTracker[Employee Name],valSelEmployee,LeaveTracker[Start Date],"&gt;="&amp;DATE(Calendar_Year,1,1),LeaveTracker[End Date],"&lt;"&amp;DATE(Calendar_Year+1,1,1),LeaveTracker[Type of Leave],'Leave Types'!B455)</f>
        <v>0</v>
      </c>
      <c r="I457" s="27">
        <f ca="1">SUM(Table3[[#This Row],['# SICK LEAVE]:['#OTHERS]])</f>
        <v>0</v>
      </c>
    </row>
    <row r="458" spans="1:9" x14ac:dyDescent="0.3">
      <c r="A458" s="27">
        <f t="shared" si="8"/>
        <v>453</v>
      </c>
      <c r="B458" t="str">
        <f>IF(ISBLANK('List of Employees'!B473),"",'List of Employees'!B473)</f>
        <v>MARINDUQUE ANNE RENELYN P.</v>
      </c>
      <c r="C458" s="25" t="str">
        <f>VLOOKUP(Table3[[#This Row],[EMPLOYEE NAME]],'List of Employees'!$B$4:$H$767,6)</f>
        <v>PERMANENT</v>
      </c>
      <c r="D458" s="27">
        <f ca="1">SUMIFS(LeaveTracker[Days],LeaveTracker[Employee Name],valSelEmployee,LeaveTracker[Start Date],"&gt;="&amp;DATE(Calendar_Year,1,1),LeaveTracker[End Date],"&lt;"&amp;DATE(Calendar_Year+1,1,1),LeaveTracker[Type of Leave],'Leave Types'!B456)</f>
        <v>0</v>
      </c>
      <c r="I458" s="27">
        <f ca="1">SUM(Table3[[#This Row],['# SICK LEAVE]:['#OTHERS]])</f>
        <v>0</v>
      </c>
    </row>
    <row r="459" spans="1:9" x14ac:dyDescent="0.3">
      <c r="A459" s="27">
        <f t="shared" si="8"/>
        <v>454</v>
      </c>
      <c r="B459" t="str">
        <f>IF(ISBLANK('List of Employees'!B474),"",'List of Employees'!B474)</f>
        <v>MARINDUQUE AURORA A.</v>
      </c>
      <c r="C459" s="25" t="str">
        <f>VLOOKUP(Table3[[#This Row],[EMPLOYEE NAME]],'List of Employees'!$B$4:$H$767,6)</f>
        <v>PERMANENT</v>
      </c>
      <c r="D459" s="27">
        <f ca="1">SUMIFS(LeaveTracker[Days],LeaveTracker[Employee Name],valSelEmployee,LeaveTracker[Start Date],"&gt;="&amp;DATE(Calendar_Year,1,1),LeaveTracker[End Date],"&lt;"&amp;DATE(Calendar_Year+1,1,1),LeaveTracker[Type of Leave],'Leave Types'!B457)</f>
        <v>0</v>
      </c>
      <c r="I459" s="27">
        <f ca="1">SUM(Table3[[#This Row],['# SICK LEAVE]:['#OTHERS]])</f>
        <v>0</v>
      </c>
    </row>
    <row r="460" spans="1:9" x14ac:dyDescent="0.3">
      <c r="A460" s="27">
        <f t="shared" si="8"/>
        <v>455</v>
      </c>
      <c r="B460" t="str">
        <f>IF(ISBLANK('List of Employees'!B475),"",'List of Employees'!B475)</f>
        <v>MARINDUQUE ERNESTO P.</v>
      </c>
      <c r="C460" s="25" t="str">
        <f>VLOOKUP(Table3[[#This Row],[EMPLOYEE NAME]],'List of Employees'!$B$4:$H$767,6)</f>
        <v>PERMANENT</v>
      </c>
      <c r="D460" s="27">
        <f ca="1">SUMIFS(LeaveTracker[Days],LeaveTracker[Employee Name],valSelEmployee,LeaveTracker[Start Date],"&gt;="&amp;DATE(Calendar_Year,1,1),LeaveTracker[End Date],"&lt;"&amp;DATE(Calendar_Year+1,1,1),LeaveTracker[Type of Leave],'Leave Types'!B458)</f>
        <v>0</v>
      </c>
      <c r="I460" s="27">
        <f ca="1">SUM(Table3[[#This Row],['# SICK LEAVE]:['#OTHERS]])</f>
        <v>0</v>
      </c>
    </row>
    <row r="461" spans="1:9" x14ac:dyDescent="0.3">
      <c r="A461" s="27">
        <f t="shared" si="8"/>
        <v>456</v>
      </c>
      <c r="B461" t="str">
        <f>IF(ISBLANK('List of Employees'!B476),"",'List of Employees'!B476)</f>
        <v>MARINDUQUE GERRY C.</v>
      </c>
      <c r="C461" s="25" t="str">
        <f>VLOOKUP(Table3[[#This Row],[EMPLOYEE NAME]],'List of Employees'!$B$4:$H$767,6)</f>
        <v>PERMANENT</v>
      </c>
      <c r="D461" s="27">
        <f ca="1">SUMIFS(LeaveTracker[Days],LeaveTracker[Employee Name],valSelEmployee,LeaveTracker[Start Date],"&gt;="&amp;DATE(Calendar_Year,1,1),LeaveTracker[End Date],"&lt;"&amp;DATE(Calendar_Year+1,1,1),LeaveTracker[Type of Leave],'Leave Types'!B459)</f>
        <v>0</v>
      </c>
      <c r="I461" s="27">
        <f ca="1">SUM(Table3[[#This Row],['# SICK LEAVE]:['#OTHERS]])</f>
        <v>0</v>
      </c>
    </row>
    <row r="462" spans="1:9" x14ac:dyDescent="0.3">
      <c r="A462" s="27">
        <f t="shared" si="8"/>
        <v>457</v>
      </c>
      <c r="B462" t="str">
        <f>IF(ISBLANK('List of Employees'!B477),"",'List of Employees'!B477)</f>
        <v>MARINDUQUE MARISSA M.</v>
      </c>
      <c r="C462" s="25" t="str">
        <f>VLOOKUP(Table3[[#This Row],[EMPLOYEE NAME]],'List of Employees'!$B$4:$H$767,6)</f>
        <v>PERMANENT</v>
      </c>
      <c r="D462" s="27">
        <f ca="1">SUMIFS(LeaveTracker[Days],LeaveTracker[Employee Name],valSelEmployee,LeaveTracker[Start Date],"&gt;="&amp;DATE(Calendar_Year,1,1),LeaveTracker[End Date],"&lt;"&amp;DATE(Calendar_Year+1,1,1),LeaveTracker[Type of Leave],'Leave Types'!B460)</f>
        <v>0</v>
      </c>
      <c r="I462" s="27">
        <f ca="1">SUM(Table3[[#This Row],['# SICK LEAVE]:['#OTHERS]])</f>
        <v>0</v>
      </c>
    </row>
    <row r="463" spans="1:9" x14ac:dyDescent="0.3">
      <c r="A463" s="27">
        <f t="shared" si="8"/>
        <v>458</v>
      </c>
      <c r="B463" t="str">
        <f>IF(ISBLANK('List of Employees'!B478),"",'List of Employees'!B478)</f>
        <v>MARINDUQUE ROWENA G.</v>
      </c>
      <c r="C463" s="25" t="str">
        <f>VLOOKUP(Table3[[#This Row],[EMPLOYEE NAME]],'List of Employees'!$B$4:$H$767,6)</f>
        <v>CASUAL</v>
      </c>
      <c r="D463" s="27">
        <f ca="1">SUMIFS(LeaveTracker[Days],LeaveTracker[Employee Name],valSelEmployee,LeaveTracker[Start Date],"&gt;="&amp;DATE(Calendar_Year,1,1),LeaveTracker[End Date],"&lt;"&amp;DATE(Calendar_Year+1,1,1),LeaveTracker[Type of Leave],'Leave Types'!B461)</f>
        <v>0</v>
      </c>
      <c r="I463" s="27">
        <f ca="1">SUM(Table3[[#This Row],['# SICK LEAVE]:['#OTHERS]])</f>
        <v>0</v>
      </c>
    </row>
    <row r="464" spans="1:9" x14ac:dyDescent="0.3">
      <c r="A464" s="27">
        <f t="shared" si="8"/>
        <v>459</v>
      </c>
      <c r="B464" t="str">
        <f>IF(ISBLANK('List of Employees'!B479),"",'List of Employees'!B479)</f>
        <v>MARQUEZ HENSLEY B.</v>
      </c>
      <c r="C464" s="25" t="str">
        <f>VLOOKUP(Table3[[#This Row],[EMPLOYEE NAME]],'List of Employees'!$B$4:$H$767,6)</f>
        <v>PERMANENT</v>
      </c>
      <c r="D464" s="27">
        <f ca="1">SUMIFS(LeaveTracker[Days],LeaveTracker[Employee Name],valSelEmployee,LeaveTracker[Start Date],"&gt;="&amp;DATE(Calendar_Year,1,1),LeaveTracker[End Date],"&lt;"&amp;DATE(Calendar_Year+1,1,1),LeaveTracker[Type of Leave],'Leave Types'!B462)</f>
        <v>0</v>
      </c>
      <c r="I464" s="27">
        <f ca="1">SUM(Table3[[#This Row],['# SICK LEAVE]:['#OTHERS]])</f>
        <v>0</v>
      </c>
    </row>
    <row r="465" spans="1:9" x14ac:dyDescent="0.3">
      <c r="A465" s="27">
        <f t="shared" si="8"/>
        <v>460</v>
      </c>
      <c r="B465" t="str">
        <f>IF(ISBLANK('List of Employees'!B480),"",'List of Employees'!B480)</f>
        <v>MARQUEZ LOLITA R.</v>
      </c>
      <c r="C465" s="25" t="str">
        <f>VLOOKUP(Table3[[#This Row],[EMPLOYEE NAME]],'List of Employees'!$B$4:$H$767,6)</f>
        <v>PERMANENT</v>
      </c>
      <c r="D465" s="27">
        <f ca="1">SUMIFS(LeaveTracker[Days],LeaveTracker[Employee Name],valSelEmployee,LeaveTracker[Start Date],"&gt;="&amp;DATE(Calendar_Year,1,1),LeaveTracker[End Date],"&lt;"&amp;DATE(Calendar_Year+1,1,1),LeaveTracker[Type of Leave],'Leave Types'!B463)</f>
        <v>0</v>
      </c>
      <c r="I465" s="27">
        <f ca="1">SUM(Table3[[#This Row],['# SICK LEAVE]:['#OTHERS]])</f>
        <v>0</v>
      </c>
    </row>
    <row r="466" spans="1:9" x14ac:dyDescent="0.3">
      <c r="A466" s="27">
        <f t="shared" si="8"/>
        <v>461</v>
      </c>
      <c r="B466" t="str">
        <f>IF(ISBLANK('List of Employees'!B481),"",'List of Employees'!B481)</f>
        <v>MARTINEZ BELEN B.</v>
      </c>
      <c r="C466" s="25" t="str">
        <f>VLOOKUP(Table3[[#This Row],[EMPLOYEE NAME]],'List of Employees'!$B$4:$H$767,6)</f>
        <v>PERMANENT</v>
      </c>
      <c r="D466" s="27">
        <f ca="1">SUMIFS(LeaveTracker[Days],LeaveTracker[Employee Name],valSelEmployee,LeaveTracker[Start Date],"&gt;="&amp;DATE(Calendar_Year,1,1),LeaveTracker[End Date],"&lt;"&amp;DATE(Calendar_Year+1,1,1),LeaveTracker[Type of Leave],'Leave Types'!B464)</f>
        <v>0</v>
      </c>
      <c r="I466" s="27">
        <f ca="1">SUM(Table3[[#This Row],['# SICK LEAVE]:['#OTHERS]])</f>
        <v>0</v>
      </c>
    </row>
    <row r="467" spans="1:9" x14ac:dyDescent="0.3">
      <c r="A467" s="27">
        <f t="shared" si="8"/>
        <v>462</v>
      </c>
      <c r="B467" t="str">
        <f>IF(ISBLANK('List of Employees'!B482),"",'List of Employees'!B482)</f>
        <v>MARTINEZ EMER V.</v>
      </c>
      <c r="C467" s="25" t="str">
        <f>VLOOKUP(Table3[[#This Row],[EMPLOYEE NAME]],'List of Employees'!$B$4:$H$767,6)</f>
        <v>PERMANENT</v>
      </c>
      <c r="D467" s="27">
        <f ca="1">SUMIFS(LeaveTracker[Days],LeaveTracker[Employee Name],valSelEmployee,LeaveTracker[Start Date],"&gt;="&amp;DATE(Calendar_Year,1,1),LeaveTracker[End Date],"&lt;"&amp;DATE(Calendar_Year+1,1,1),LeaveTracker[Type of Leave],'Leave Types'!B465)</f>
        <v>0</v>
      </c>
      <c r="I467" s="27">
        <f ca="1">SUM(Table3[[#This Row],['# SICK LEAVE]:['#OTHERS]])</f>
        <v>0</v>
      </c>
    </row>
    <row r="468" spans="1:9" x14ac:dyDescent="0.3">
      <c r="A468" s="27">
        <f t="shared" si="8"/>
        <v>463</v>
      </c>
      <c r="B468" t="str">
        <f>IF(ISBLANK('List of Employees'!B484),"",'List of Employees'!B484)</f>
        <v xml:space="preserve">MATIBAG EDISON  </v>
      </c>
      <c r="C468" s="25" t="str">
        <f>VLOOKUP(Table3[[#This Row],[EMPLOYEE NAME]],'List of Employees'!$B$4:$H$767,6)</f>
        <v>CASUAL</v>
      </c>
      <c r="D468" s="27">
        <f ca="1">SUMIFS(LeaveTracker[Days],LeaveTracker[Employee Name],valSelEmployee,LeaveTracker[Start Date],"&gt;="&amp;DATE(Calendar_Year,1,1),LeaveTracker[End Date],"&lt;"&amp;DATE(Calendar_Year+1,1,1),LeaveTracker[Type of Leave],'Leave Types'!B466)</f>
        <v>0</v>
      </c>
      <c r="I468" s="27">
        <f ca="1">SUM(Table3[[#This Row],['# SICK LEAVE]:['#OTHERS]])</f>
        <v>0</v>
      </c>
    </row>
    <row r="469" spans="1:9" x14ac:dyDescent="0.3">
      <c r="A469" s="27">
        <f t="shared" si="8"/>
        <v>464</v>
      </c>
      <c r="B469" t="str">
        <f>IF(ISBLANK('List of Employees'!B485),"",'List of Employees'!B485)</f>
        <v>MATIENZO NORMITA S.</v>
      </c>
      <c r="C469" s="25" t="str">
        <f>VLOOKUP(Table3[[#This Row],[EMPLOYEE NAME]],'List of Employees'!$B$4:$H$767,6)</f>
        <v>PERMANENT</v>
      </c>
      <c r="D469" s="27">
        <f ca="1">SUMIFS(LeaveTracker[Days],LeaveTracker[Employee Name],valSelEmployee,LeaveTracker[Start Date],"&gt;="&amp;DATE(Calendar_Year,1,1),LeaveTracker[End Date],"&lt;"&amp;DATE(Calendar_Year+1,1,1),LeaveTracker[Type of Leave],'Leave Types'!B467)</f>
        <v>0</v>
      </c>
      <c r="I469" s="27">
        <f ca="1">SUM(Table3[[#This Row],['# SICK LEAVE]:['#OTHERS]])</f>
        <v>0</v>
      </c>
    </row>
    <row r="470" spans="1:9" x14ac:dyDescent="0.3">
      <c r="A470" s="27">
        <f t="shared" si="8"/>
        <v>465</v>
      </c>
      <c r="B470" t="str">
        <f>IF(ISBLANK('List of Employees'!B486),"",'List of Employees'!B486)</f>
        <v>MAULLON JAENA F.</v>
      </c>
      <c r="C470" s="25" t="str">
        <f>VLOOKUP(Table3[[#This Row],[EMPLOYEE NAME]],'List of Employees'!$B$4:$H$767,6)</f>
        <v>CASUAL</v>
      </c>
      <c r="D470" s="27">
        <f ca="1">SUMIFS(LeaveTracker[Days],LeaveTracker[Employee Name],valSelEmployee,LeaveTracker[Start Date],"&gt;="&amp;DATE(Calendar_Year,1,1),LeaveTracker[End Date],"&lt;"&amp;DATE(Calendar_Year+1,1,1),LeaveTracker[Type of Leave],'Leave Types'!B468)</f>
        <v>0</v>
      </c>
      <c r="I470" s="27">
        <f ca="1">SUM(Table3[[#This Row],['# SICK LEAVE]:['#OTHERS]])</f>
        <v>0</v>
      </c>
    </row>
    <row r="471" spans="1:9" x14ac:dyDescent="0.3">
      <c r="A471" s="27">
        <f t="shared" si="8"/>
        <v>466</v>
      </c>
      <c r="B471" t="str">
        <f>IF(ISBLANK('List of Employees'!B487),"",'List of Employees'!B487)</f>
        <v>MAURICIO MARIZIEL M.</v>
      </c>
      <c r="C471" s="25" t="str">
        <f>VLOOKUP(Table3[[#This Row],[EMPLOYEE NAME]],'List of Employees'!$B$4:$H$767,6)</f>
        <v>CASUAL</v>
      </c>
      <c r="D471" s="27">
        <f ca="1">SUMIFS(LeaveTracker[Days],LeaveTracker[Employee Name],valSelEmployee,LeaveTracker[Start Date],"&gt;="&amp;DATE(Calendar_Year,1,1),LeaveTracker[End Date],"&lt;"&amp;DATE(Calendar_Year+1,1,1),LeaveTracker[Type of Leave],'Leave Types'!B469)</f>
        <v>0</v>
      </c>
      <c r="I471" s="27">
        <f ca="1">SUM(Table3[[#This Row],['# SICK LEAVE]:['#OTHERS]])</f>
        <v>0</v>
      </c>
    </row>
    <row r="472" spans="1:9" x14ac:dyDescent="0.3">
      <c r="A472" s="27">
        <f t="shared" si="8"/>
        <v>467</v>
      </c>
      <c r="B472" t="str">
        <f>IF(ISBLANK('List of Employees'!B488),"",'List of Employees'!B488)</f>
        <v>MAWAK MIA PAULEEN B.</v>
      </c>
      <c r="C472" s="25" t="str">
        <f>VLOOKUP(Table3[[#This Row],[EMPLOYEE NAME]],'List of Employees'!$B$4:$H$767,6)</f>
        <v>PERMANENT</v>
      </c>
      <c r="D472" s="27">
        <f ca="1">SUMIFS(LeaveTracker[Days],LeaveTracker[Employee Name],valSelEmployee,LeaveTracker[Start Date],"&gt;="&amp;DATE(Calendar_Year,1,1),LeaveTracker[End Date],"&lt;"&amp;DATE(Calendar_Year+1,1,1),LeaveTracker[Type of Leave],'Leave Types'!B470)</f>
        <v>0</v>
      </c>
      <c r="I472" s="27">
        <f ca="1">SUM(Table3[[#This Row],['# SICK LEAVE]:['#OTHERS]])</f>
        <v>0</v>
      </c>
    </row>
    <row r="473" spans="1:9" x14ac:dyDescent="0.3">
      <c r="A473" s="27">
        <f t="shared" si="8"/>
        <v>468</v>
      </c>
      <c r="B473" t="e">
        <f>IF(ISBLANK('List of Employees'!#REF!),"",'List of Employees'!#REF!)</f>
        <v>#REF!</v>
      </c>
      <c r="C473" s="25" t="e">
        <f>VLOOKUP(Table3[[#This Row],[EMPLOYEE NAME]],'List of Employees'!$B$4:$H$767,6)</f>
        <v>#REF!</v>
      </c>
      <c r="D473" s="27">
        <f ca="1">SUMIFS(LeaveTracker[Days],LeaveTracker[Employee Name],valSelEmployee,LeaveTracker[Start Date],"&gt;="&amp;DATE(Calendar_Year,1,1),LeaveTracker[End Date],"&lt;"&amp;DATE(Calendar_Year+1,1,1),LeaveTracker[Type of Leave],'Leave Types'!B471)</f>
        <v>0</v>
      </c>
      <c r="I473" s="27">
        <f ca="1">SUM(Table3[[#This Row],['# SICK LEAVE]:['#OTHERS]])</f>
        <v>0</v>
      </c>
    </row>
    <row r="474" spans="1:9" x14ac:dyDescent="0.3">
      <c r="A474" s="27">
        <f t="shared" si="8"/>
        <v>469</v>
      </c>
      <c r="B474" t="str">
        <f>IF(ISBLANK('List of Employees'!B491),"",'List of Employees'!B491)</f>
        <v>MENDOZA ANALUS A.</v>
      </c>
      <c r="C474" s="25" t="str">
        <f>VLOOKUP(Table3[[#This Row],[EMPLOYEE NAME]],'List of Employees'!$B$4:$H$767,6)</f>
        <v>PERMANENT</v>
      </c>
      <c r="D474" s="27">
        <f ca="1">SUMIFS(LeaveTracker[Days],LeaveTracker[Employee Name],valSelEmployee,LeaveTracker[Start Date],"&gt;="&amp;DATE(Calendar_Year,1,1),LeaveTracker[End Date],"&lt;"&amp;DATE(Calendar_Year+1,1,1),LeaveTracker[Type of Leave],'Leave Types'!B472)</f>
        <v>0</v>
      </c>
      <c r="I474" s="27">
        <f ca="1">SUM(Table3[[#This Row],['# SICK LEAVE]:['#OTHERS]])</f>
        <v>0</v>
      </c>
    </row>
    <row r="475" spans="1:9" x14ac:dyDescent="0.3">
      <c r="A475" s="27">
        <f t="shared" si="8"/>
        <v>470</v>
      </c>
      <c r="B475" t="str">
        <f>IF(ISBLANK('List of Employees'!B492),"",'List of Employees'!B492)</f>
        <v>MENDOZA ARRIES N.</v>
      </c>
      <c r="C475" s="25" t="str">
        <f>VLOOKUP(Table3[[#This Row],[EMPLOYEE NAME]],'List of Employees'!$B$4:$H$767,6)</f>
        <v>PERMANENT</v>
      </c>
      <c r="D475" s="27">
        <f ca="1">SUMIFS(LeaveTracker[Days],LeaveTracker[Employee Name],valSelEmployee,LeaveTracker[Start Date],"&gt;="&amp;DATE(Calendar_Year,1,1),LeaveTracker[End Date],"&lt;"&amp;DATE(Calendar_Year+1,1,1),LeaveTracker[Type of Leave],'Leave Types'!B473)</f>
        <v>0</v>
      </c>
      <c r="I475" s="27">
        <f ca="1">SUM(Table3[[#This Row],['# SICK LEAVE]:['#OTHERS]])</f>
        <v>0</v>
      </c>
    </row>
    <row r="476" spans="1:9" x14ac:dyDescent="0.3">
      <c r="A476" s="27">
        <f t="shared" si="8"/>
        <v>471</v>
      </c>
      <c r="B476" t="str">
        <f>IF(ISBLANK('List of Employees'!B493),"",'List of Employees'!B493)</f>
        <v>MENDOZA ARTHUR D.</v>
      </c>
      <c r="C476" s="25" t="str">
        <f>VLOOKUP(Table3[[#This Row],[EMPLOYEE NAME]],'List of Employees'!$B$4:$H$767,6)</f>
        <v>CASUAL</v>
      </c>
      <c r="D476" s="27">
        <f ca="1">SUMIFS(LeaveTracker[Days],LeaveTracker[Employee Name],valSelEmployee,LeaveTracker[Start Date],"&gt;="&amp;DATE(Calendar_Year,1,1),LeaveTracker[End Date],"&lt;"&amp;DATE(Calendar_Year+1,1,1),LeaveTracker[Type of Leave],'Leave Types'!B474)</f>
        <v>0</v>
      </c>
      <c r="I476" s="27">
        <f ca="1">SUM(Table3[[#This Row],['# SICK LEAVE]:['#OTHERS]])</f>
        <v>0</v>
      </c>
    </row>
    <row r="477" spans="1:9" x14ac:dyDescent="0.3">
      <c r="A477" s="27">
        <f t="shared" si="8"/>
        <v>472</v>
      </c>
      <c r="B477" t="str">
        <f>IF(ISBLANK('List of Employees'!B494),"",'List of Employees'!B494)</f>
        <v>MENDOZA ERNESTO JR R.</v>
      </c>
      <c r="C477" s="25" t="str">
        <f>VLOOKUP(Table3[[#This Row],[EMPLOYEE NAME]],'List of Employees'!$B$4:$H$767,6)</f>
        <v>CASUAL</v>
      </c>
      <c r="D477" s="27">
        <f ca="1">SUMIFS(LeaveTracker[Days],LeaveTracker[Employee Name],valSelEmployee,LeaveTracker[Start Date],"&gt;="&amp;DATE(Calendar_Year,1,1),LeaveTracker[End Date],"&lt;"&amp;DATE(Calendar_Year+1,1,1),LeaveTracker[Type of Leave],'Leave Types'!B475)</f>
        <v>0</v>
      </c>
      <c r="I477" s="27">
        <f ca="1">SUM(Table3[[#This Row],['# SICK LEAVE]:['#OTHERS]])</f>
        <v>0</v>
      </c>
    </row>
    <row r="478" spans="1:9" x14ac:dyDescent="0.3">
      <c r="A478" s="27">
        <f t="shared" si="8"/>
        <v>473</v>
      </c>
      <c r="B478" t="str">
        <f>IF(ISBLANK('List of Employees'!B495),"",'List of Employees'!B495)</f>
        <v>MENDOZA JUANITO N.</v>
      </c>
      <c r="C478" s="25" t="str">
        <f>VLOOKUP(Table3[[#This Row],[EMPLOYEE NAME]],'List of Employees'!$B$4:$H$767,6)</f>
        <v>PERMANENT</v>
      </c>
      <c r="D478" s="27">
        <f ca="1">SUMIFS(LeaveTracker[Days],LeaveTracker[Employee Name],valSelEmployee,LeaveTracker[Start Date],"&gt;="&amp;DATE(Calendar_Year,1,1),LeaveTracker[End Date],"&lt;"&amp;DATE(Calendar_Year+1,1,1),LeaveTracker[Type of Leave],'Leave Types'!B476)</f>
        <v>0</v>
      </c>
      <c r="I478" s="27">
        <f ca="1">SUM(Table3[[#This Row],['# SICK LEAVE]:['#OTHERS]])</f>
        <v>0</v>
      </c>
    </row>
    <row r="479" spans="1:9" x14ac:dyDescent="0.3">
      <c r="A479" s="27">
        <f t="shared" si="8"/>
        <v>474</v>
      </c>
      <c r="B479" t="str">
        <f>IF(ISBLANK('List of Employees'!B496),"",'List of Employees'!B496)</f>
        <v>MENDOZA LELISA L.</v>
      </c>
      <c r="C479" s="25" t="str">
        <f>VLOOKUP(Table3[[#This Row],[EMPLOYEE NAME]],'List of Employees'!$B$4:$H$767,6)</f>
        <v>PERMANENT</v>
      </c>
      <c r="D479" s="27">
        <f ca="1">SUMIFS(LeaveTracker[Days],LeaveTracker[Employee Name],valSelEmployee,LeaveTracker[Start Date],"&gt;="&amp;DATE(Calendar_Year,1,1),LeaveTracker[End Date],"&lt;"&amp;DATE(Calendar_Year+1,1,1),LeaveTracker[Type of Leave],'Leave Types'!B477)</f>
        <v>0</v>
      </c>
      <c r="I479" s="27">
        <f ca="1">SUM(Table3[[#This Row],['# SICK LEAVE]:['#OTHERS]])</f>
        <v>0</v>
      </c>
    </row>
    <row r="480" spans="1:9" x14ac:dyDescent="0.3">
      <c r="A480" s="27">
        <f t="shared" si="8"/>
        <v>475</v>
      </c>
      <c r="B480" t="str">
        <f>IF(ISBLANK('List of Employees'!B497),"",'List of Employees'!B497)</f>
        <v>MENDOZA LOURDES G.</v>
      </c>
      <c r="C480" s="25" t="str">
        <f>VLOOKUP(Table3[[#This Row],[EMPLOYEE NAME]],'List of Employees'!$B$4:$H$767,6)</f>
        <v>PERMANENT</v>
      </c>
      <c r="D480" s="27">
        <f ca="1">SUMIFS(LeaveTracker[Days],LeaveTracker[Employee Name],valSelEmployee,LeaveTracker[Start Date],"&gt;="&amp;DATE(Calendar_Year,1,1),LeaveTracker[End Date],"&lt;"&amp;DATE(Calendar_Year+1,1,1),LeaveTracker[Type of Leave],'Leave Types'!B478)</f>
        <v>0</v>
      </c>
      <c r="I480" s="27">
        <f ca="1">SUM(Table3[[#This Row],['# SICK LEAVE]:['#OTHERS]])</f>
        <v>0</v>
      </c>
    </row>
    <row r="481" spans="1:9" x14ac:dyDescent="0.3">
      <c r="A481" s="27">
        <f t="shared" si="8"/>
        <v>476</v>
      </c>
      <c r="B481" t="str">
        <f>IF(ISBLANK('List of Employees'!B498),"",'List of Employees'!B498)</f>
        <v>MENDOZA MARIA ABIGAIL A.</v>
      </c>
      <c r="C481" s="25" t="str">
        <f>VLOOKUP(Table3[[#This Row],[EMPLOYEE NAME]],'List of Employees'!$B$4:$H$767,6)</f>
        <v>PERMANENT</v>
      </c>
      <c r="D481" s="27">
        <f ca="1">SUMIFS(LeaveTracker[Days],LeaveTracker[Employee Name],valSelEmployee,LeaveTracker[Start Date],"&gt;="&amp;DATE(Calendar_Year,1,1),LeaveTracker[End Date],"&lt;"&amp;DATE(Calendar_Year+1,1,1),LeaveTracker[Type of Leave],'Leave Types'!B479)</f>
        <v>0</v>
      </c>
      <c r="I481" s="27">
        <f ca="1">SUM(Table3[[#This Row],['# SICK LEAVE]:['#OTHERS]])</f>
        <v>0</v>
      </c>
    </row>
    <row r="482" spans="1:9" x14ac:dyDescent="0.3">
      <c r="A482" s="27">
        <f t="shared" ref="A482:A495" si="9">IF(ISBLANK(B482),"",ROW(A477))</f>
        <v>477</v>
      </c>
      <c r="B482" t="str">
        <f>IF(ISBLANK('List of Employees'!B499),"",'List of Employees'!B499)</f>
        <v>MENDOZA MARICEL C.</v>
      </c>
      <c r="C482" s="25" t="str">
        <f>VLOOKUP(Table3[[#This Row],[EMPLOYEE NAME]],'List of Employees'!$B$4:$H$767,6)</f>
        <v>CASUAL</v>
      </c>
      <c r="D482" s="27">
        <f ca="1">SUMIFS(LeaveTracker[Days],LeaveTracker[Employee Name],valSelEmployee,LeaveTracker[Start Date],"&gt;="&amp;DATE(Calendar_Year,1,1),LeaveTracker[End Date],"&lt;"&amp;DATE(Calendar_Year+1,1,1),LeaveTracker[Type of Leave],'Leave Types'!B480)</f>
        <v>0</v>
      </c>
      <c r="I482" s="27">
        <f ca="1">SUM(Table3[[#This Row],['# SICK LEAVE]:['#OTHERS]])</f>
        <v>0</v>
      </c>
    </row>
    <row r="483" spans="1:9" x14ac:dyDescent="0.3">
      <c r="A483" s="27">
        <f t="shared" si="9"/>
        <v>478</v>
      </c>
      <c r="B483" t="str">
        <f>IF(ISBLANK('List of Employees'!B500),"",'List of Employees'!B500)</f>
        <v>MENDOZA MARVIC M.</v>
      </c>
      <c r="C483" s="25" t="str">
        <f>VLOOKUP(Table3[[#This Row],[EMPLOYEE NAME]],'List of Employees'!$B$4:$H$767,6)</f>
        <v>PERMANENT</v>
      </c>
      <c r="D483" s="27">
        <f ca="1">SUMIFS(LeaveTracker[Days],LeaveTracker[Employee Name],valSelEmployee,LeaveTracker[Start Date],"&gt;="&amp;DATE(Calendar_Year,1,1),LeaveTracker[End Date],"&lt;"&amp;DATE(Calendar_Year+1,1,1),LeaveTracker[Type of Leave],'Leave Types'!B481)</f>
        <v>0</v>
      </c>
      <c r="I483" s="27">
        <f ca="1">SUM(Table3[[#This Row],['# SICK LEAVE]:['#OTHERS]])</f>
        <v>0</v>
      </c>
    </row>
    <row r="484" spans="1:9" x14ac:dyDescent="0.3">
      <c r="A484" s="27">
        <f t="shared" si="9"/>
        <v>479</v>
      </c>
      <c r="B484" t="str">
        <f>IF(ISBLANK('List of Employees'!B501),"",'List of Employees'!B501)</f>
        <v>MENDOZA NORA A.</v>
      </c>
      <c r="C484" s="25" t="str">
        <f>VLOOKUP(Table3[[#This Row],[EMPLOYEE NAME]],'List of Employees'!$B$4:$H$767,6)</f>
        <v>PERMANENT</v>
      </c>
      <c r="D484" s="27">
        <f ca="1">SUMIFS(LeaveTracker[Days],LeaveTracker[Employee Name],valSelEmployee,LeaveTracker[Start Date],"&gt;="&amp;DATE(Calendar_Year,1,1),LeaveTracker[End Date],"&lt;"&amp;DATE(Calendar_Year+1,1,1),LeaveTracker[Type of Leave],'Leave Types'!B482)</f>
        <v>0</v>
      </c>
      <c r="I484" s="27">
        <f ca="1">SUM(Table3[[#This Row],['# SICK LEAVE]:['#OTHERS]])</f>
        <v>0</v>
      </c>
    </row>
    <row r="485" spans="1:9" x14ac:dyDescent="0.3">
      <c r="A485" s="27">
        <f t="shared" si="9"/>
        <v>480</v>
      </c>
      <c r="B485" t="str">
        <f>IF(ISBLANK('List of Employees'!B502),"",'List of Employees'!B502)</f>
        <v>MENDOZA PATRICK O.</v>
      </c>
      <c r="C485" s="25" t="str">
        <f>VLOOKUP(Table3[[#This Row],[EMPLOYEE NAME]],'List of Employees'!$B$4:$H$767,6)</f>
        <v>JOBCON</v>
      </c>
      <c r="D485" s="27">
        <f ca="1">SUMIFS(LeaveTracker[Days],LeaveTracker[Employee Name],valSelEmployee,LeaveTracker[Start Date],"&gt;="&amp;DATE(Calendar_Year,1,1),LeaveTracker[End Date],"&lt;"&amp;DATE(Calendar_Year+1,1,1),LeaveTracker[Type of Leave],'Leave Types'!B483)</f>
        <v>0</v>
      </c>
      <c r="I485" s="27">
        <f ca="1">SUM(Table3[[#This Row],['# SICK LEAVE]:['#OTHERS]])</f>
        <v>0</v>
      </c>
    </row>
    <row r="486" spans="1:9" x14ac:dyDescent="0.3">
      <c r="A486" s="27">
        <f t="shared" si="9"/>
        <v>481</v>
      </c>
      <c r="B486" t="str">
        <f>IF(ISBLANK('List of Employees'!B503),"",'List of Employees'!B503)</f>
        <v>MENDOZA PRESCILA S.</v>
      </c>
      <c r="C486" s="25" t="str">
        <f>VLOOKUP(Table3[[#This Row],[EMPLOYEE NAME]],'List of Employees'!$B$4:$H$767,6)</f>
        <v>PERMANENT</v>
      </c>
      <c r="D486" s="27">
        <f ca="1">SUMIFS(LeaveTracker[Days],LeaveTracker[Employee Name],valSelEmployee,LeaveTracker[Start Date],"&gt;="&amp;DATE(Calendar_Year,1,1),LeaveTracker[End Date],"&lt;"&amp;DATE(Calendar_Year+1,1,1),LeaveTracker[Type of Leave],'Leave Types'!B484)</f>
        <v>0</v>
      </c>
      <c r="I486" s="27">
        <f ca="1">SUM(Table3[[#This Row],['# SICK LEAVE]:['#OTHERS]])</f>
        <v>0</v>
      </c>
    </row>
    <row r="487" spans="1:9" x14ac:dyDescent="0.3">
      <c r="A487" s="27">
        <f t="shared" si="9"/>
        <v>482</v>
      </c>
      <c r="B487" t="str">
        <f>IF(ISBLANK('List of Employees'!B504),"",'List of Employees'!B504)</f>
        <v>MENDOZA ROMEO B.</v>
      </c>
      <c r="C487" s="25" t="str">
        <f>VLOOKUP(Table3[[#This Row],[EMPLOYEE NAME]],'List of Employees'!$B$4:$H$767,6)</f>
        <v>PERMANENT</v>
      </c>
      <c r="D487" s="27">
        <f ca="1">SUMIFS(LeaveTracker[Days],LeaveTracker[Employee Name],valSelEmployee,LeaveTracker[Start Date],"&gt;="&amp;DATE(Calendar_Year,1,1),LeaveTracker[End Date],"&lt;"&amp;DATE(Calendar_Year+1,1,1),LeaveTracker[Type of Leave],'Leave Types'!B485)</f>
        <v>0</v>
      </c>
      <c r="I487" s="27">
        <f ca="1">SUM(Table3[[#This Row],['# SICK LEAVE]:['#OTHERS]])</f>
        <v>0</v>
      </c>
    </row>
    <row r="488" spans="1:9" x14ac:dyDescent="0.3">
      <c r="A488" s="27">
        <f t="shared" si="9"/>
        <v>483</v>
      </c>
      <c r="B488" t="str">
        <f>IF(ISBLANK('List of Employees'!B505),"",'List of Employees'!B505)</f>
        <v>MERCADO ARLENNIE D.</v>
      </c>
      <c r="C488" s="25" t="str">
        <f>VLOOKUP(Table3[[#This Row],[EMPLOYEE NAME]],'List of Employees'!$B$4:$H$767,6)</f>
        <v>CASUAL</v>
      </c>
      <c r="D488" s="27">
        <f ca="1">SUMIFS(LeaveTracker[Days],LeaveTracker[Employee Name],valSelEmployee,LeaveTracker[Start Date],"&gt;="&amp;DATE(Calendar_Year,1,1),LeaveTracker[End Date],"&lt;"&amp;DATE(Calendar_Year+1,1,1),LeaveTracker[Type of Leave],'Leave Types'!B486)</f>
        <v>0</v>
      </c>
      <c r="I488" s="27">
        <f ca="1">SUM(Table3[[#This Row],['# SICK LEAVE]:['#OTHERS]])</f>
        <v>0</v>
      </c>
    </row>
    <row r="489" spans="1:9" x14ac:dyDescent="0.3">
      <c r="A489" s="27">
        <f t="shared" si="9"/>
        <v>484</v>
      </c>
      <c r="B489" t="str">
        <f>IF(ISBLANK('List of Employees'!B506),"",'List of Employees'!B506)</f>
        <v xml:space="preserve">MERCADO NAZARIO  </v>
      </c>
      <c r="C489" s="25" t="str">
        <f>VLOOKUP(Table3[[#This Row],[EMPLOYEE NAME]],'List of Employees'!$B$4:$H$767,6)</f>
        <v>PERMANENT</v>
      </c>
      <c r="D489" s="27">
        <f ca="1">SUMIFS(LeaveTracker[Days],LeaveTracker[Employee Name],valSelEmployee,LeaveTracker[Start Date],"&gt;="&amp;DATE(Calendar_Year,1,1),LeaveTracker[End Date],"&lt;"&amp;DATE(Calendar_Year+1,1,1),LeaveTracker[Type of Leave],'Leave Types'!B487)</f>
        <v>0</v>
      </c>
      <c r="I489" s="27">
        <f ca="1">SUM(Table3[[#This Row],['# SICK LEAVE]:['#OTHERS]])</f>
        <v>0</v>
      </c>
    </row>
    <row r="490" spans="1:9" x14ac:dyDescent="0.3">
      <c r="A490" s="27">
        <f t="shared" si="9"/>
        <v>485</v>
      </c>
      <c r="B490" t="str">
        <f>IF(ISBLANK('List of Employees'!B507),"",'List of Employees'!B507)</f>
        <v>MERCADO RENGIE M.</v>
      </c>
      <c r="C490" s="25" t="str">
        <f>VLOOKUP(Table3[[#This Row],[EMPLOYEE NAME]],'List of Employees'!$B$4:$H$767,6)</f>
        <v>CASUAL</v>
      </c>
      <c r="D490" s="27">
        <f ca="1">SUMIFS(LeaveTracker[Days],LeaveTracker[Employee Name],valSelEmployee,LeaveTracker[Start Date],"&gt;="&amp;DATE(Calendar_Year,1,1),LeaveTracker[End Date],"&lt;"&amp;DATE(Calendar_Year+1,1,1),LeaveTracker[Type of Leave],'Leave Types'!B488)</f>
        <v>0</v>
      </c>
      <c r="I490" s="27">
        <f ca="1">SUM(Table3[[#This Row],['# SICK LEAVE]:['#OTHERS]])</f>
        <v>0</v>
      </c>
    </row>
    <row r="491" spans="1:9" x14ac:dyDescent="0.3">
      <c r="A491" s="27">
        <f t="shared" si="9"/>
        <v>486</v>
      </c>
      <c r="B491" t="str">
        <f>IF(ISBLANK('List of Employees'!B508),"",'List of Employees'!B508)</f>
        <v>MERCARDO RENGIE M.</v>
      </c>
      <c r="C491" s="25" t="str">
        <f>VLOOKUP(Table3[[#This Row],[EMPLOYEE NAME]],'List of Employees'!$B$4:$H$767,6)</f>
        <v>CASUAL</v>
      </c>
      <c r="D491" s="27">
        <f ca="1">SUMIFS(LeaveTracker[Days],LeaveTracker[Employee Name],valSelEmployee,LeaveTracker[Start Date],"&gt;="&amp;DATE(Calendar_Year,1,1),LeaveTracker[End Date],"&lt;"&amp;DATE(Calendar_Year+1,1,1),LeaveTracker[Type of Leave],'Leave Types'!B489)</f>
        <v>0</v>
      </c>
      <c r="I491" s="27">
        <f ca="1">SUM(Table3[[#This Row],['# SICK LEAVE]:['#OTHERS]])</f>
        <v>0</v>
      </c>
    </row>
    <row r="492" spans="1:9" x14ac:dyDescent="0.3">
      <c r="A492" s="27">
        <f t="shared" si="9"/>
        <v>487</v>
      </c>
      <c r="B492" t="str">
        <f>IF(ISBLANK('List of Employees'!B509),"",'List of Employees'!B509)</f>
        <v xml:space="preserve">MERHAN FRANCISCO  </v>
      </c>
      <c r="C492" s="25" t="str">
        <f>VLOOKUP(Table3[[#This Row],[EMPLOYEE NAME]],'List of Employees'!$B$4:$H$767,6)</f>
        <v>CASUAL</v>
      </c>
      <c r="D492" s="27">
        <f ca="1">SUMIFS(LeaveTracker[Days],LeaveTracker[Employee Name],valSelEmployee,LeaveTracker[Start Date],"&gt;="&amp;DATE(Calendar_Year,1,1),LeaveTracker[End Date],"&lt;"&amp;DATE(Calendar_Year+1,1,1),LeaveTracker[Type of Leave],'Leave Types'!B490)</f>
        <v>0</v>
      </c>
      <c r="I492" s="27">
        <f ca="1">SUM(Table3[[#This Row],['# SICK LEAVE]:['#OTHERS]])</f>
        <v>0</v>
      </c>
    </row>
    <row r="493" spans="1:9" x14ac:dyDescent="0.3">
      <c r="A493" s="27">
        <f t="shared" si="9"/>
        <v>488</v>
      </c>
      <c r="B493" t="str">
        <f>IF(ISBLANK('List of Employees'!B510),"",'List of Employees'!B510)</f>
        <v>MERJILLA JEANETTE B.</v>
      </c>
      <c r="C493" s="25" t="str">
        <f>VLOOKUP(Table3[[#This Row],[EMPLOYEE NAME]],'List of Employees'!$B$4:$H$767,6)</f>
        <v>CASUAL</v>
      </c>
      <c r="D493" s="27">
        <f ca="1">SUMIFS(LeaveTracker[Days],LeaveTracker[Employee Name],valSelEmployee,LeaveTracker[Start Date],"&gt;="&amp;DATE(Calendar_Year,1,1),LeaveTracker[End Date],"&lt;"&amp;DATE(Calendar_Year+1,1,1),LeaveTracker[Type of Leave],'Leave Types'!B491)</f>
        <v>0</v>
      </c>
      <c r="I493" s="27">
        <f ca="1">SUM(Table3[[#This Row],['# SICK LEAVE]:['#OTHERS]])</f>
        <v>0</v>
      </c>
    </row>
    <row r="494" spans="1:9" x14ac:dyDescent="0.3">
      <c r="A494" s="27">
        <f t="shared" si="9"/>
        <v>489</v>
      </c>
      <c r="B494" t="str">
        <f>IF(ISBLANK('List of Employees'!B511),"",'List of Employees'!B511)</f>
        <v xml:space="preserve">MINGI JAYVEE  </v>
      </c>
      <c r="C494" s="25" t="str">
        <f>VLOOKUP(Table3[[#This Row],[EMPLOYEE NAME]],'List of Employees'!$B$4:$H$767,6)</f>
        <v>CASUAL</v>
      </c>
      <c r="D494" s="27">
        <f ca="1">SUMIFS(LeaveTracker[Days],LeaveTracker[Employee Name],valSelEmployee,LeaveTracker[Start Date],"&gt;="&amp;DATE(Calendar_Year,1,1),LeaveTracker[End Date],"&lt;"&amp;DATE(Calendar_Year+1,1,1),LeaveTracker[Type of Leave],'Leave Types'!B492)</f>
        <v>0</v>
      </c>
      <c r="I494" s="27">
        <f ca="1">SUM(Table3[[#This Row],['# SICK LEAVE]:['#OTHERS]])</f>
        <v>0</v>
      </c>
    </row>
    <row r="495" spans="1:9" x14ac:dyDescent="0.3">
      <c r="A495" s="27">
        <f t="shared" si="9"/>
        <v>490</v>
      </c>
      <c r="B495" t="str">
        <f>IF(ISBLANK('List of Employees'!B513),"",'List of Employees'!B513)</f>
        <v>MIRANDA DAVY JOHN U.</v>
      </c>
      <c r="C495" s="25" t="str">
        <f>VLOOKUP(Table3[[#This Row],[EMPLOYEE NAME]],'List of Employees'!$B$4:$H$767,6)</f>
        <v>CASUAL</v>
      </c>
      <c r="D495" s="27">
        <f ca="1">SUMIFS(LeaveTracker[Days],LeaveTracker[Employee Name],valSelEmployee,LeaveTracker[Start Date],"&gt;="&amp;DATE(Calendar_Year,1,1),LeaveTracker[End Date],"&lt;"&amp;DATE(Calendar_Year+1,1,1),LeaveTracker[Type of Leave],'Leave Types'!B493)</f>
        <v>0</v>
      </c>
      <c r="I495" s="27">
        <f ca="1">SUM(Table3[[#This Row],['# SICK LEAVE]:['#OTHERS]])</f>
        <v>0</v>
      </c>
    </row>
    <row r="496" spans="1:9" x14ac:dyDescent="0.3">
      <c r="A496" s="27">
        <f t="shared" ref="A496:A516" si="10">IF(ISBLANK(B496),"",ROW(A491))</f>
        <v>491</v>
      </c>
      <c r="B496" t="str">
        <f>IF(ISBLANK('List of Employees'!B514),"",'List of Employees'!B514)</f>
        <v>MIRANDA JULIUS CEASAR B.</v>
      </c>
      <c r="C496" s="25" t="str">
        <f>VLOOKUP(Table3[[#This Row],[EMPLOYEE NAME]],'List of Employees'!$B$4:$H$767,6)</f>
        <v>CASUAL</v>
      </c>
      <c r="D496" s="27">
        <f ca="1">SUMIFS(LeaveTracker[Days],LeaveTracker[Employee Name],valSelEmployee,LeaveTracker[Start Date],"&gt;="&amp;DATE(Calendar_Year,1,1),LeaveTracker[End Date],"&lt;"&amp;DATE(Calendar_Year+1,1,1),LeaveTracker[Type of Leave],'Leave Types'!B494)</f>
        <v>0</v>
      </c>
      <c r="I496" s="27">
        <f ca="1">SUM(Table3[[#This Row],['# SICK LEAVE]:['#OTHERS]])</f>
        <v>0</v>
      </c>
    </row>
    <row r="497" spans="1:9" x14ac:dyDescent="0.3">
      <c r="A497" s="27">
        <f t="shared" si="10"/>
        <v>492</v>
      </c>
      <c r="B497" t="str">
        <f>IF(ISBLANK('List of Employees'!B516),"",'List of Employees'!B516)</f>
        <v>MIRANDA NICOLE MAY B.</v>
      </c>
      <c r="C497" s="25" t="str">
        <f>VLOOKUP(Table3[[#This Row],[EMPLOYEE NAME]],'List of Employees'!$B$4:$H$767,6)</f>
        <v>PERMANENT</v>
      </c>
      <c r="D497" s="27">
        <f ca="1">SUMIFS(LeaveTracker[Days],LeaveTracker[Employee Name],valSelEmployee,LeaveTracker[Start Date],"&gt;="&amp;DATE(Calendar_Year,1,1),LeaveTracker[End Date],"&lt;"&amp;DATE(Calendar_Year+1,1,1),LeaveTracker[Type of Leave],'Leave Types'!B495)</f>
        <v>0</v>
      </c>
      <c r="I497" s="27">
        <f ca="1">SUM(Table3[[#This Row],['# SICK LEAVE]:['#OTHERS]])</f>
        <v>0</v>
      </c>
    </row>
    <row r="498" spans="1:9" x14ac:dyDescent="0.3">
      <c r="A498" s="27">
        <f t="shared" si="10"/>
        <v>493</v>
      </c>
      <c r="B498" t="str">
        <f>IF(ISBLANK('List of Employees'!B517),"",'List of Employees'!B517)</f>
        <v>MIRANDA ROBERTO D.</v>
      </c>
      <c r="C498" s="25" t="str">
        <f>VLOOKUP(Table3[[#This Row],[EMPLOYEE NAME]],'List of Employees'!$B$4:$H$767,6)</f>
        <v>JOBCON</v>
      </c>
      <c r="D498" s="27">
        <f ca="1">SUMIFS(LeaveTracker[Days],LeaveTracker[Employee Name],valSelEmployee,LeaveTracker[Start Date],"&gt;="&amp;DATE(Calendar_Year,1,1),LeaveTracker[End Date],"&lt;"&amp;DATE(Calendar_Year+1,1,1),LeaveTracker[Type of Leave],'Leave Types'!B496)</f>
        <v>0</v>
      </c>
      <c r="I498" s="27">
        <f ca="1">SUM(Table3[[#This Row],['# SICK LEAVE]:['#OTHERS]])</f>
        <v>0</v>
      </c>
    </row>
    <row r="499" spans="1:9" x14ac:dyDescent="0.3">
      <c r="A499" s="27">
        <f t="shared" si="10"/>
        <v>494</v>
      </c>
      <c r="B499" t="str">
        <f>IF(ISBLANK('List of Employees'!B518),"",'List of Employees'!B518)</f>
        <v>MIRANDO EDITH B.</v>
      </c>
      <c r="C499" s="25" t="str">
        <f>VLOOKUP(Table3[[#This Row],[EMPLOYEE NAME]],'List of Employees'!$B$4:$H$767,6)</f>
        <v>JOBCON</v>
      </c>
      <c r="D499" s="27">
        <f ca="1">SUMIFS(LeaveTracker[Days],LeaveTracker[Employee Name],valSelEmployee,LeaveTracker[Start Date],"&gt;="&amp;DATE(Calendar_Year,1,1),LeaveTracker[End Date],"&lt;"&amp;DATE(Calendar_Year+1,1,1),LeaveTracker[Type of Leave],'Leave Types'!B497)</f>
        <v>0</v>
      </c>
      <c r="I499" s="27">
        <f ca="1">SUM(Table3[[#This Row],['# SICK LEAVE]:['#OTHERS]])</f>
        <v>0</v>
      </c>
    </row>
    <row r="500" spans="1:9" x14ac:dyDescent="0.3">
      <c r="A500" s="27">
        <f t="shared" si="10"/>
        <v>495</v>
      </c>
      <c r="B500" t="e">
        <f>IF(ISBLANK('List of Employees'!#REF!),"",'List of Employees'!#REF!)</f>
        <v>#REF!</v>
      </c>
      <c r="C500" s="25" t="e">
        <f>VLOOKUP(Table3[[#This Row],[EMPLOYEE NAME]],'List of Employees'!$B$4:$H$767,6)</f>
        <v>#REF!</v>
      </c>
      <c r="D500" s="27">
        <f ca="1">SUMIFS(LeaveTracker[Days],LeaveTracker[Employee Name],valSelEmployee,LeaveTracker[Start Date],"&gt;="&amp;DATE(Calendar_Year,1,1),LeaveTracker[End Date],"&lt;"&amp;DATE(Calendar_Year+1,1,1),LeaveTracker[Type of Leave],'Leave Types'!B498)</f>
        <v>0</v>
      </c>
      <c r="I500" s="27">
        <f ca="1">SUM(Table3[[#This Row],['# SICK LEAVE]:['#OTHERS]])</f>
        <v>0</v>
      </c>
    </row>
    <row r="501" spans="1:9" x14ac:dyDescent="0.3">
      <c r="A501" s="27">
        <f t="shared" si="10"/>
        <v>496</v>
      </c>
      <c r="B501" t="str">
        <f>IF(ISBLANK('List of Employees'!B519),"",'List of Employees'!B519)</f>
        <v>MOLOD EMMA D.</v>
      </c>
      <c r="C501" s="25" t="str">
        <f>VLOOKUP(Table3[[#This Row],[EMPLOYEE NAME]],'List of Employees'!$B$4:$H$767,6)</f>
        <v>JOBCON</v>
      </c>
      <c r="D501" s="27">
        <f ca="1">SUMIFS(LeaveTracker[Days],LeaveTracker[Employee Name],valSelEmployee,LeaveTracker[Start Date],"&gt;="&amp;DATE(Calendar_Year,1,1),LeaveTracker[End Date],"&lt;"&amp;DATE(Calendar_Year+1,1,1),LeaveTracker[Type of Leave],'Leave Types'!B499)</f>
        <v>0</v>
      </c>
      <c r="I501" s="27">
        <f ca="1">SUM(Table3[[#This Row],['# SICK LEAVE]:['#OTHERS]])</f>
        <v>0</v>
      </c>
    </row>
    <row r="502" spans="1:9" x14ac:dyDescent="0.3">
      <c r="A502" s="27">
        <f t="shared" si="10"/>
        <v>497</v>
      </c>
      <c r="B502" t="str">
        <f>IF(ISBLANK('List of Employees'!B523),"",'List of Employees'!B523)</f>
        <v>MONTEALEGRE GRETEL MAE T.</v>
      </c>
      <c r="C502" s="25" t="str">
        <f>VLOOKUP(Table3[[#This Row],[EMPLOYEE NAME]],'List of Employees'!$B$4:$H$767,6)</f>
        <v>JOBCON</v>
      </c>
      <c r="D502" s="27">
        <f ca="1">SUMIFS(LeaveTracker[Days],LeaveTracker[Employee Name],valSelEmployee,LeaveTracker[Start Date],"&gt;="&amp;DATE(Calendar_Year,1,1),LeaveTracker[End Date],"&lt;"&amp;DATE(Calendar_Year+1,1,1),LeaveTracker[Type of Leave],'Leave Types'!B500)</f>
        <v>0</v>
      </c>
      <c r="I502" s="27">
        <f ca="1">SUM(Table3[[#This Row],['# SICK LEAVE]:['#OTHERS]])</f>
        <v>0</v>
      </c>
    </row>
    <row r="503" spans="1:9" x14ac:dyDescent="0.3">
      <c r="A503" s="27">
        <f t="shared" si="10"/>
        <v>498</v>
      </c>
      <c r="B503" t="str">
        <f>IF(ISBLANK('List of Employees'!B526),"",'List of Employees'!B526)</f>
        <v>MONTENEGRO EDWIN D.</v>
      </c>
      <c r="C503" s="25" t="str">
        <f>VLOOKUP(Table3[[#This Row],[EMPLOYEE NAME]],'List of Employees'!$B$4:$H$767,6)</f>
        <v>PERMANENT</v>
      </c>
      <c r="D503" s="27">
        <f ca="1">SUMIFS(LeaveTracker[Days],LeaveTracker[Employee Name],valSelEmployee,LeaveTracker[Start Date],"&gt;="&amp;DATE(Calendar_Year,1,1),LeaveTracker[End Date],"&lt;"&amp;DATE(Calendar_Year+1,1,1),LeaveTracker[Type of Leave],'Leave Types'!B501)</f>
        <v>0</v>
      </c>
      <c r="I503" s="27">
        <f ca="1">SUM(Table3[[#This Row],['# SICK LEAVE]:['#OTHERS]])</f>
        <v>0</v>
      </c>
    </row>
    <row r="504" spans="1:9" x14ac:dyDescent="0.3">
      <c r="A504" s="27">
        <f t="shared" si="10"/>
        <v>499</v>
      </c>
      <c r="B504" t="str">
        <f>IF(ISBLANK('List of Employees'!B527),"",'List of Employees'!B527)</f>
        <v>MONTENEGRO HELEN L.</v>
      </c>
      <c r="C504" s="25" t="str">
        <f>VLOOKUP(Table3[[#This Row],[EMPLOYEE NAME]],'List of Employees'!$B$4:$H$767,6)</f>
        <v>PERMANENT</v>
      </c>
      <c r="D504" s="27">
        <f ca="1">SUMIFS(LeaveTracker[Days],LeaveTracker[Employee Name],valSelEmployee,LeaveTracker[Start Date],"&gt;="&amp;DATE(Calendar_Year,1,1),LeaveTracker[End Date],"&lt;"&amp;DATE(Calendar_Year+1,1,1),LeaveTracker[Type of Leave],'Leave Types'!B502)</f>
        <v>0</v>
      </c>
      <c r="I504" s="27">
        <f ca="1">SUM(Table3[[#This Row],['# SICK LEAVE]:['#OTHERS]])</f>
        <v>0</v>
      </c>
    </row>
    <row r="505" spans="1:9" x14ac:dyDescent="0.3">
      <c r="A505" s="27">
        <f t="shared" si="10"/>
        <v>500</v>
      </c>
      <c r="B505" t="str">
        <f>IF(ISBLANK('List of Employees'!B528),"",'List of Employees'!B528)</f>
        <v>MONTENEGRO HENRY S.</v>
      </c>
      <c r="C505" s="25" t="str">
        <f>VLOOKUP(Table3[[#This Row],[EMPLOYEE NAME]],'List of Employees'!$B$4:$H$767,6)</f>
        <v>PERMANENT</v>
      </c>
      <c r="D505" s="27">
        <f ca="1">SUMIFS(LeaveTracker[Days],LeaveTracker[Employee Name],valSelEmployee,LeaveTracker[Start Date],"&gt;="&amp;DATE(Calendar_Year,1,1),LeaveTracker[End Date],"&lt;"&amp;DATE(Calendar_Year+1,1,1),LeaveTracker[Type of Leave],'Leave Types'!B503)</f>
        <v>0</v>
      </c>
      <c r="I505" s="27">
        <f ca="1">SUM(Table3[[#This Row],['# SICK LEAVE]:['#OTHERS]])</f>
        <v>0</v>
      </c>
    </row>
    <row r="506" spans="1:9" x14ac:dyDescent="0.3">
      <c r="A506" s="27">
        <f t="shared" si="10"/>
        <v>501</v>
      </c>
      <c r="B506" t="str">
        <f>IF(ISBLANK('List of Employees'!B529),"",'List of Employees'!B529)</f>
        <v>MONTENEGRO MARIA MARIZA P.</v>
      </c>
      <c r="C506" s="25" t="str">
        <f>VLOOKUP(Table3[[#This Row],[EMPLOYEE NAME]],'List of Employees'!$B$4:$H$767,6)</f>
        <v>PERMANENT</v>
      </c>
      <c r="D506" s="27">
        <f ca="1">SUMIFS(LeaveTracker[Days],LeaveTracker[Employee Name],valSelEmployee,LeaveTracker[Start Date],"&gt;="&amp;DATE(Calendar_Year,1,1),LeaveTracker[End Date],"&lt;"&amp;DATE(Calendar_Year+1,1,1),LeaveTracker[Type of Leave],'Leave Types'!B504)</f>
        <v>0</v>
      </c>
      <c r="I506" s="27">
        <f ca="1">SUM(Table3[[#This Row],['# SICK LEAVE]:['#OTHERS]])</f>
        <v>0</v>
      </c>
    </row>
    <row r="507" spans="1:9" x14ac:dyDescent="0.3">
      <c r="A507" s="27">
        <f t="shared" si="10"/>
        <v>502</v>
      </c>
      <c r="B507" t="str">
        <f>IF(ISBLANK('List of Employees'!B530),"",'List of Employees'!B530)</f>
        <v>MONTENEGRO RODELIO A.</v>
      </c>
      <c r="C507" s="25" t="str">
        <f>VLOOKUP(Table3[[#This Row],[EMPLOYEE NAME]],'List of Employees'!$B$4:$H$767,6)</f>
        <v>PERMANENT</v>
      </c>
      <c r="D507" s="27">
        <f ca="1">SUMIFS(LeaveTracker[Days],LeaveTracker[Employee Name],valSelEmployee,LeaveTracker[Start Date],"&gt;="&amp;DATE(Calendar_Year,1,1),LeaveTracker[End Date],"&lt;"&amp;DATE(Calendar_Year+1,1,1),LeaveTracker[Type of Leave],'Leave Types'!B505)</f>
        <v>0</v>
      </c>
      <c r="I507" s="27">
        <f ca="1">SUM(Table3[[#This Row],['# SICK LEAVE]:['#OTHERS]])</f>
        <v>0</v>
      </c>
    </row>
    <row r="508" spans="1:9" x14ac:dyDescent="0.3">
      <c r="A508" s="27">
        <f t="shared" si="10"/>
        <v>503</v>
      </c>
      <c r="B508" t="str">
        <f>IF(ISBLANK('List of Employees'!B531),"",'List of Employees'!B531)</f>
        <v>MORAL MAURA C.</v>
      </c>
      <c r="C508" s="25" t="str">
        <f>VLOOKUP(Table3[[#This Row],[EMPLOYEE NAME]],'List of Employees'!$B$4:$H$767,6)</f>
        <v>CASUAL</v>
      </c>
      <c r="D508" s="27">
        <f ca="1">SUMIFS(LeaveTracker[Days],LeaveTracker[Employee Name],valSelEmployee,LeaveTracker[Start Date],"&gt;="&amp;DATE(Calendar_Year,1,1),LeaveTracker[End Date],"&lt;"&amp;DATE(Calendar_Year+1,1,1),LeaveTracker[Type of Leave],'Leave Types'!B506)</f>
        <v>0</v>
      </c>
      <c r="I508" s="27">
        <f ca="1">SUM(Table3[[#This Row],['# SICK LEAVE]:['#OTHERS]])</f>
        <v>0</v>
      </c>
    </row>
    <row r="509" spans="1:9" x14ac:dyDescent="0.3">
      <c r="A509" s="27">
        <f t="shared" si="10"/>
        <v>504</v>
      </c>
      <c r="B509" t="str">
        <f>IF(ISBLANK('List of Employees'!B533),"",'List of Employees'!B533)</f>
        <v>NACARIO GLENN B.</v>
      </c>
      <c r="C509" s="25" t="str">
        <f>VLOOKUP(Table3[[#This Row],[EMPLOYEE NAME]],'List of Employees'!$B$4:$H$767,6)</f>
        <v>CASUAL</v>
      </c>
      <c r="D509" s="27">
        <f ca="1">SUMIFS(LeaveTracker[Days],LeaveTracker[Employee Name],valSelEmployee,LeaveTracker[Start Date],"&gt;="&amp;DATE(Calendar_Year,1,1),LeaveTracker[End Date],"&lt;"&amp;DATE(Calendar_Year+1,1,1),LeaveTracker[Type of Leave],'Leave Types'!B507)</f>
        <v>0</v>
      </c>
      <c r="I509" s="27">
        <f ca="1">SUM(Table3[[#This Row],['# SICK LEAVE]:['#OTHERS]])</f>
        <v>0</v>
      </c>
    </row>
    <row r="510" spans="1:9" x14ac:dyDescent="0.3">
      <c r="A510" s="27">
        <f t="shared" si="10"/>
        <v>505</v>
      </c>
      <c r="B510" t="str">
        <f>IF(ISBLANK('List of Employees'!B534),"",'List of Employees'!B534)</f>
        <v>NATANAUAN GILBERTO A.</v>
      </c>
      <c r="C510" s="25" t="str">
        <f>VLOOKUP(Table3[[#This Row],[EMPLOYEE NAME]],'List of Employees'!$B$4:$H$767,6)</f>
        <v>PERMANENT</v>
      </c>
      <c r="D510" s="27">
        <f ca="1">SUMIFS(LeaveTracker[Days],LeaveTracker[Employee Name],valSelEmployee,LeaveTracker[Start Date],"&gt;="&amp;DATE(Calendar_Year,1,1),LeaveTracker[End Date],"&lt;"&amp;DATE(Calendar_Year+1,1,1),LeaveTracker[Type of Leave],'Leave Types'!B508)</f>
        <v>0</v>
      </c>
      <c r="I510" s="27">
        <f ca="1">SUM(Table3[[#This Row],['# SICK LEAVE]:['#OTHERS]])</f>
        <v>0</v>
      </c>
    </row>
    <row r="511" spans="1:9" x14ac:dyDescent="0.3">
      <c r="A511" s="27">
        <f t="shared" si="10"/>
        <v>506</v>
      </c>
      <c r="B511" t="str">
        <f>IF(ISBLANK('List of Employees'!B535),"",'List of Employees'!B535)</f>
        <v>NATANAUAN MARY JANE G.</v>
      </c>
      <c r="C511" s="25" t="str">
        <f>VLOOKUP(Table3[[#This Row],[EMPLOYEE NAME]],'List of Employees'!$B$4:$H$767,6)</f>
        <v>CASUAL</v>
      </c>
      <c r="D511" s="27">
        <f ca="1">SUMIFS(LeaveTracker[Days],LeaveTracker[Employee Name],valSelEmployee,LeaveTracker[Start Date],"&gt;="&amp;DATE(Calendar_Year,1,1),LeaveTracker[End Date],"&lt;"&amp;DATE(Calendar_Year+1,1,1),LeaveTracker[Type of Leave],'Leave Types'!B509)</f>
        <v>0</v>
      </c>
      <c r="I511" s="27">
        <f ca="1">SUM(Table3[[#This Row],['# SICK LEAVE]:['#OTHERS]])</f>
        <v>0</v>
      </c>
    </row>
    <row r="512" spans="1:9" x14ac:dyDescent="0.3">
      <c r="A512" s="27">
        <f t="shared" si="10"/>
        <v>507</v>
      </c>
      <c r="B512" t="str">
        <f>IF(ISBLANK('List of Employees'!B536),"",'List of Employees'!B536)</f>
        <v>NATANAUAN SENANDO C.</v>
      </c>
      <c r="C512" s="25" t="str">
        <f>VLOOKUP(Table3[[#This Row],[EMPLOYEE NAME]],'List of Employees'!$B$4:$H$767,6)</f>
        <v>CASUAL</v>
      </c>
      <c r="D512" s="27">
        <f ca="1">SUMIFS(LeaveTracker[Days],LeaveTracker[Employee Name],valSelEmployee,LeaveTracker[Start Date],"&gt;="&amp;DATE(Calendar_Year,1,1),LeaveTracker[End Date],"&lt;"&amp;DATE(Calendar_Year+1,1,1),LeaveTracker[Type of Leave],'Leave Types'!B510)</f>
        <v>0</v>
      </c>
      <c r="I512" s="27">
        <f ca="1">SUM(Table3[[#This Row],['# SICK LEAVE]:['#OTHERS]])</f>
        <v>0</v>
      </c>
    </row>
    <row r="513" spans="1:9" x14ac:dyDescent="0.3">
      <c r="A513" s="27">
        <f t="shared" si="10"/>
        <v>508</v>
      </c>
      <c r="B513" t="str">
        <f>IF(ISBLANK('List of Employees'!B537),"",'List of Employees'!B537)</f>
        <v>NAVARRO JOHNA F.</v>
      </c>
      <c r="C513" s="25" t="str">
        <f>VLOOKUP(Table3[[#This Row],[EMPLOYEE NAME]],'List of Employees'!$B$4:$H$767,6)</f>
        <v>JOBCON</v>
      </c>
      <c r="D513" s="27">
        <f ca="1">SUMIFS(LeaveTracker[Days],LeaveTracker[Employee Name],valSelEmployee,LeaveTracker[Start Date],"&gt;="&amp;DATE(Calendar_Year,1,1),LeaveTracker[End Date],"&lt;"&amp;DATE(Calendar_Year+1,1,1),LeaveTracker[Type of Leave],'Leave Types'!B511)</f>
        <v>0</v>
      </c>
      <c r="I513" s="27">
        <f ca="1">SUM(Table3[[#This Row],['# SICK LEAVE]:['#OTHERS]])</f>
        <v>0</v>
      </c>
    </row>
    <row r="514" spans="1:9" x14ac:dyDescent="0.3">
      <c r="A514" s="27">
        <f t="shared" si="10"/>
        <v>509</v>
      </c>
      <c r="B514" t="str">
        <f>IF(ISBLANK('List of Employees'!B538),"",'List of Employees'!B538)</f>
        <v>NAVARRO RITA A.</v>
      </c>
      <c r="C514" s="25" t="str">
        <f>VLOOKUP(Table3[[#This Row],[EMPLOYEE NAME]],'List of Employees'!$B$4:$H$767,6)</f>
        <v>PERMANENT</v>
      </c>
      <c r="D514" s="27">
        <f ca="1">SUMIFS(LeaveTracker[Days],LeaveTracker[Employee Name],valSelEmployee,LeaveTracker[Start Date],"&gt;="&amp;DATE(Calendar_Year,1,1),LeaveTracker[End Date],"&lt;"&amp;DATE(Calendar_Year+1,1,1),LeaveTracker[Type of Leave],'Leave Types'!B512)</f>
        <v>0</v>
      </c>
      <c r="I514" s="27">
        <f ca="1">SUM(Table3[[#This Row],['# SICK LEAVE]:['#OTHERS]])</f>
        <v>0</v>
      </c>
    </row>
    <row r="515" spans="1:9" x14ac:dyDescent="0.3">
      <c r="A515" s="27">
        <f t="shared" si="10"/>
        <v>510</v>
      </c>
      <c r="B515" t="str">
        <f>IF(ISBLANK('List of Employees'!B539),"",'List of Employees'!B539)</f>
        <v>NELSON CATHERINE L.</v>
      </c>
      <c r="C515" s="25" t="str">
        <f>VLOOKUP(Table3[[#This Row],[EMPLOYEE NAME]],'List of Employees'!$B$4:$H$767,6)</f>
        <v>PERMANENT</v>
      </c>
      <c r="D515" s="27">
        <f ca="1">SUMIFS(LeaveTracker[Days],LeaveTracker[Employee Name],valSelEmployee,LeaveTracker[Start Date],"&gt;="&amp;DATE(Calendar_Year,1,1),LeaveTracker[End Date],"&lt;"&amp;DATE(Calendar_Year+1,1,1),LeaveTracker[Type of Leave],'Leave Types'!B513)</f>
        <v>0</v>
      </c>
      <c r="I515" s="27">
        <f ca="1">SUM(Table3[[#This Row],['# SICK LEAVE]:['#OTHERS]])</f>
        <v>0</v>
      </c>
    </row>
    <row r="516" spans="1:9" x14ac:dyDescent="0.3">
      <c r="A516" s="27">
        <f t="shared" si="10"/>
        <v>511</v>
      </c>
      <c r="B516" t="str">
        <f>IF(ISBLANK('List of Employees'!B540),"",'List of Employees'!B540)</f>
        <v>NIBAY ELEONOR E.</v>
      </c>
      <c r="C516" s="25" t="str">
        <f>VLOOKUP(Table3[[#This Row],[EMPLOYEE NAME]],'List of Employees'!$B$4:$H$767,6)</f>
        <v>CASUAL</v>
      </c>
      <c r="D516" s="27">
        <f ca="1">SUMIFS(LeaveTracker[Days],LeaveTracker[Employee Name],valSelEmployee,LeaveTracker[Start Date],"&gt;="&amp;DATE(Calendar_Year,1,1),LeaveTracker[End Date],"&lt;"&amp;DATE(Calendar_Year+1,1,1),LeaveTracker[Type of Leave],'Leave Types'!B514)</f>
        <v>0</v>
      </c>
      <c r="I516" s="27">
        <f ca="1">SUM(Table3[[#This Row],['# SICK LEAVE]:['#OTHERS]])</f>
        <v>0</v>
      </c>
    </row>
    <row r="517" spans="1:9" x14ac:dyDescent="0.3">
      <c r="A517" s="27">
        <f t="shared" ref="A517:A540" si="11">IF(ISBLANK(B517),"",ROW(A512))</f>
        <v>512</v>
      </c>
      <c r="B517" t="str">
        <f>IF(ISBLANK('List of Employees'!B541),"",'List of Employees'!B541)</f>
        <v>NOVICIO PERLITA G.</v>
      </c>
      <c r="C517" s="25" t="str">
        <f>VLOOKUP(Table3[[#This Row],[EMPLOYEE NAME]],'List of Employees'!$B$4:$H$767,6)</f>
        <v>PERMANENT</v>
      </c>
      <c r="D517" s="27">
        <f ca="1">SUMIFS(LeaveTracker[Days],LeaveTracker[Employee Name],valSelEmployee,LeaveTracker[Start Date],"&gt;="&amp;DATE(Calendar_Year,1,1),LeaveTracker[End Date],"&lt;"&amp;DATE(Calendar_Year+1,1,1),LeaveTracker[Type of Leave],'Leave Types'!B515)</f>
        <v>0</v>
      </c>
      <c r="I517" s="27">
        <f ca="1">SUM(Table3[[#This Row],['# SICK LEAVE]:['#OTHERS]])</f>
        <v>0</v>
      </c>
    </row>
    <row r="518" spans="1:9" x14ac:dyDescent="0.3">
      <c r="A518" s="27">
        <f t="shared" si="11"/>
        <v>513</v>
      </c>
      <c r="B518" t="str">
        <f>IF(ISBLANK('List of Employees'!B542),"",'List of Employees'!B542)</f>
        <v>NUESTRO RICA MAY G.</v>
      </c>
      <c r="C518" s="25" t="str">
        <f>VLOOKUP(Table3[[#This Row],[EMPLOYEE NAME]],'List of Employees'!$B$4:$H$767,6)</f>
        <v>CASUAL</v>
      </c>
      <c r="D518" s="27">
        <f ca="1">SUMIFS(LeaveTracker[Days],LeaveTracker[Employee Name],valSelEmployee,LeaveTracker[Start Date],"&gt;="&amp;DATE(Calendar_Year,1,1),LeaveTracker[End Date],"&lt;"&amp;DATE(Calendar_Year+1,1,1),LeaveTracker[Type of Leave],'Leave Types'!B516)</f>
        <v>0</v>
      </c>
      <c r="I518" s="27">
        <f ca="1">SUM(Table3[[#This Row],['# SICK LEAVE]:['#OTHERS]])</f>
        <v>0</v>
      </c>
    </row>
    <row r="519" spans="1:9" x14ac:dyDescent="0.3">
      <c r="A519" s="27">
        <f t="shared" si="11"/>
        <v>514</v>
      </c>
      <c r="B519" t="str">
        <f>IF(ISBLANK('List of Employees'!B543),"",'List of Employees'!B543)</f>
        <v>NUÑEZ RUBEN JR J.</v>
      </c>
      <c r="C519" s="25" t="str">
        <f>VLOOKUP(Table3[[#This Row],[EMPLOYEE NAME]],'List of Employees'!$B$4:$H$767,6)</f>
        <v>JOBCON</v>
      </c>
      <c r="D519" s="27">
        <f ca="1">SUMIFS(LeaveTracker[Days],LeaveTracker[Employee Name],valSelEmployee,LeaveTracker[Start Date],"&gt;="&amp;DATE(Calendar_Year,1,1),LeaveTracker[End Date],"&lt;"&amp;DATE(Calendar_Year+1,1,1),LeaveTracker[Type of Leave],'Leave Types'!B517)</f>
        <v>0</v>
      </c>
      <c r="I519" s="27">
        <f ca="1">SUM(Table3[[#This Row],['# SICK LEAVE]:['#OTHERS]])</f>
        <v>0</v>
      </c>
    </row>
    <row r="520" spans="1:9" x14ac:dyDescent="0.3">
      <c r="A520" s="27">
        <f t="shared" si="11"/>
        <v>515</v>
      </c>
      <c r="B520" t="str">
        <f>IF(ISBLANK('List of Employees'!B544),"",'List of Employees'!B544)</f>
        <v>OBINA APOLINARIO B.</v>
      </c>
      <c r="C520" s="25" t="str">
        <f>VLOOKUP(Table3[[#This Row],[EMPLOYEE NAME]],'List of Employees'!$B$4:$H$767,6)</f>
        <v>CASUAL</v>
      </c>
      <c r="D520" s="27">
        <f ca="1">SUMIFS(LeaveTracker[Days],LeaveTracker[Employee Name],valSelEmployee,LeaveTracker[Start Date],"&gt;="&amp;DATE(Calendar_Year,1,1),LeaveTracker[End Date],"&lt;"&amp;DATE(Calendar_Year+1,1,1),LeaveTracker[Type of Leave],'Leave Types'!B518)</f>
        <v>0</v>
      </c>
      <c r="I520" s="27">
        <f ca="1">SUM(Table3[[#This Row],['# SICK LEAVE]:['#OTHERS]])</f>
        <v>0</v>
      </c>
    </row>
    <row r="521" spans="1:9" x14ac:dyDescent="0.3">
      <c r="A521" s="27">
        <f t="shared" si="11"/>
        <v>516</v>
      </c>
      <c r="B521" t="str">
        <f>IF(ISBLANK('List of Employees'!B545),"",'List of Employees'!B545)</f>
        <v xml:space="preserve">OBINA JAIME  </v>
      </c>
      <c r="C521" s="25" t="str">
        <f>VLOOKUP(Table3[[#This Row],[EMPLOYEE NAME]],'List of Employees'!$B$4:$H$767,6)</f>
        <v>CASUAL</v>
      </c>
      <c r="D521" s="27">
        <f ca="1">SUMIFS(LeaveTracker[Days],LeaveTracker[Employee Name],valSelEmployee,LeaveTracker[Start Date],"&gt;="&amp;DATE(Calendar_Year,1,1),LeaveTracker[End Date],"&lt;"&amp;DATE(Calendar_Year+1,1,1),LeaveTracker[Type of Leave],'Leave Types'!B519)</f>
        <v>0</v>
      </c>
      <c r="I521" s="27">
        <f ca="1">SUM(Table3[[#This Row],['# SICK LEAVE]:['#OTHERS]])</f>
        <v>0</v>
      </c>
    </row>
    <row r="522" spans="1:9" x14ac:dyDescent="0.3">
      <c r="A522" s="27">
        <f t="shared" si="11"/>
        <v>517</v>
      </c>
      <c r="B522" t="str">
        <f>IF(ISBLANK('List of Employees'!B546),"",'List of Employees'!B546)</f>
        <v>OCAMPO EDRALYN B.</v>
      </c>
      <c r="C522" s="25" t="str">
        <f>VLOOKUP(Table3[[#This Row],[EMPLOYEE NAME]],'List of Employees'!$B$4:$H$767,6)</f>
        <v>PERMANENT</v>
      </c>
      <c r="D522" s="27">
        <f ca="1">SUMIFS(LeaveTracker[Days],LeaveTracker[Employee Name],valSelEmployee,LeaveTracker[Start Date],"&gt;="&amp;DATE(Calendar_Year,1,1),LeaveTracker[End Date],"&lt;"&amp;DATE(Calendar_Year+1,1,1),LeaveTracker[Type of Leave],'Leave Types'!B520)</f>
        <v>0</v>
      </c>
      <c r="I522" s="27">
        <f ca="1">SUM(Table3[[#This Row],['# SICK LEAVE]:['#OTHERS]])</f>
        <v>0</v>
      </c>
    </row>
    <row r="523" spans="1:9" x14ac:dyDescent="0.3">
      <c r="A523" s="27">
        <f t="shared" si="11"/>
        <v>518</v>
      </c>
      <c r="B523" t="str">
        <f>IF(ISBLANK('List of Employees'!B547),"",'List of Employees'!B547)</f>
        <v>OCAMPO MERLINDA R.</v>
      </c>
      <c r="C523" s="25" t="str">
        <f>VLOOKUP(Table3[[#This Row],[EMPLOYEE NAME]],'List of Employees'!$B$4:$H$767,6)</f>
        <v>CASUAL</v>
      </c>
      <c r="D523" s="27">
        <f ca="1">SUMIFS(LeaveTracker[Days],LeaveTracker[Employee Name],valSelEmployee,LeaveTracker[Start Date],"&gt;="&amp;DATE(Calendar_Year,1,1),LeaveTracker[End Date],"&lt;"&amp;DATE(Calendar_Year+1,1,1),LeaveTracker[Type of Leave],'Leave Types'!B521)</f>
        <v>0</v>
      </c>
      <c r="I523" s="27">
        <f ca="1">SUM(Table3[[#This Row],['# SICK LEAVE]:['#OTHERS]])</f>
        <v>0</v>
      </c>
    </row>
    <row r="524" spans="1:9" x14ac:dyDescent="0.3">
      <c r="A524" s="27">
        <f t="shared" si="11"/>
        <v>519</v>
      </c>
      <c r="B524" t="str">
        <f>IF(ISBLANK('List of Employees'!B548),"",'List of Employees'!B548)</f>
        <v>OCAMPO NOVELYN U.</v>
      </c>
      <c r="C524" s="25" t="str">
        <f>VLOOKUP(Table3[[#This Row],[EMPLOYEE NAME]],'List of Employees'!$B$4:$H$767,6)</f>
        <v>CASUAL</v>
      </c>
      <c r="D524" s="27">
        <f ca="1">SUMIFS(LeaveTracker[Days],LeaveTracker[Employee Name],valSelEmployee,LeaveTracker[Start Date],"&gt;="&amp;DATE(Calendar_Year,1,1),LeaveTracker[End Date],"&lt;"&amp;DATE(Calendar_Year+1,1,1),LeaveTracker[Type of Leave],'Leave Types'!B522)</f>
        <v>0</v>
      </c>
      <c r="I524" s="27">
        <f ca="1">SUM(Table3[[#This Row],['# SICK LEAVE]:['#OTHERS]])</f>
        <v>0</v>
      </c>
    </row>
    <row r="525" spans="1:9" x14ac:dyDescent="0.3">
      <c r="A525" s="27">
        <f t="shared" si="11"/>
        <v>520</v>
      </c>
      <c r="B525" t="str">
        <f>IF(ISBLANK('List of Employees'!B549),"",'List of Employees'!B549)</f>
        <v>OCAMPO ORLANDO R.</v>
      </c>
      <c r="C525" s="25" t="str">
        <f>VLOOKUP(Table3[[#This Row],[EMPLOYEE NAME]],'List of Employees'!$B$4:$H$767,6)</f>
        <v>PERMANENT</v>
      </c>
      <c r="D525" s="27">
        <f ca="1">SUMIFS(LeaveTracker[Days],LeaveTracker[Employee Name],valSelEmployee,LeaveTracker[Start Date],"&gt;="&amp;DATE(Calendar_Year,1,1),LeaveTracker[End Date],"&lt;"&amp;DATE(Calendar_Year+1,1,1),LeaveTracker[Type of Leave],'Leave Types'!B523)</f>
        <v>0</v>
      </c>
      <c r="I525" s="27">
        <f ca="1">SUM(Table3[[#This Row],['# SICK LEAVE]:['#OTHERS]])</f>
        <v>0</v>
      </c>
    </row>
    <row r="526" spans="1:9" x14ac:dyDescent="0.3">
      <c r="A526" s="27">
        <f t="shared" si="11"/>
        <v>521</v>
      </c>
      <c r="B526" t="str">
        <f>IF(ISBLANK('List of Employees'!B550),"",'List of Employees'!B550)</f>
        <v>OLARTE GREATCHEL B.</v>
      </c>
      <c r="C526" s="25" t="str">
        <f>VLOOKUP(Table3[[#This Row],[EMPLOYEE NAME]],'List of Employees'!$B$4:$H$767,6)</f>
        <v>PERMANENT</v>
      </c>
      <c r="D526" s="27">
        <f ca="1">SUMIFS(LeaveTracker[Days],LeaveTracker[Employee Name],valSelEmployee,LeaveTracker[Start Date],"&gt;="&amp;DATE(Calendar_Year,1,1),LeaveTracker[End Date],"&lt;"&amp;DATE(Calendar_Year+1,1,1),LeaveTracker[Type of Leave],'Leave Types'!B524)</f>
        <v>0</v>
      </c>
      <c r="I526" s="27">
        <f ca="1">SUM(Table3[[#This Row],['# SICK LEAVE]:['#OTHERS]])</f>
        <v>0</v>
      </c>
    </row>
    <row r="527" spans="1:9" x14ac:dyDescent="0.3">
      <c r="A527" s="27">
        <f t="shared" si="11"/>
        <v>522</v>
      </c>
      <c r="B527" t="str">
        <f>IF(ISBLANK('List of Employees'!B551),"",'List of Employees'!B551)</f>
        <v>OLAZO LIZA E.</v>
      </c>
      <c r="C527" s="25" t="str">
        <f>VLOOKUP(Table3[[#This Row],[EMPLOYEE NAME]],'List of Employees'!$B$4:$H$767,6)</f>
        <v>JOBCON</v>
      </c>
      <c r="D527" s="27">
        <f ca="1">SUMIFS(LeaveTracker[Days],LeaveTracker[Employee Name],valSelEmployee,LeaveTracker[Start Date],"&gt;="&amp;DATE(Calendar_Year,1,1),LeaveTracker[End Date],"&lt;"&amp;DATE(Calendar_Year+1,1,1),LeaveTracker[Type of Leave],'Leave Types'!B525)</f>
        <v>0</v>
      </c>
      <c r="I527" s="27">
        <f ca="1">SUM(Table3[[#This Row],['# SICK LEAVE]:['#OTHERS]])</f>
        <v>0</v>
      </c>
    </row>
    <row r="528" spans="1:9" x14ac:dyDescent="0.3">
      <c r="A528" s="27">
        <f t="shared" si="11"/>
        <v>523</v>
      </c>
      <c r="B528" t="str">
        <f>IF(ISBLANK('List of Employees'!B552),"",'List of Employees'!B552)</f>
        <v>OLEGARIO LEONARD ERIC B.</v>
      </c>
      <c r="C528" s="25" t="str">
        <f>VLOOKUP(Table3[[#This Row],[EMPLOYEE NAME]],'List of Employees'!$B$4:$H$767,6)</f>
        <v>PERMANENT</v>
      </c>
      <c r="D528" s="27">
        <f ca="1">SUMIFS(LeaveTracker[Days],LeaveTracker[Employee Name],valSelEmployee,LeaveTracker[Start Date],"&gt;="&amp;DATE(Calendar_Year,1,1),LeaveTracker[End Date],"&lt;"&amp;DATE(Calendar_Year+1,1,1),LeaveTracker[Type of Leave],'Leave Types'!B526)</f>
        <v>0</v>
      </c>
      <c r="I528" s="27">
        <f ca="1">SUM(Table3[[#This Row],['# SICK LEAVE]:['#OTHERS]])</f>
        <v>0</v>
      </c>
    </row>
    <row r="529" spans="1:9" x14ac:dyDescent="0.3">
      <c r="A529" s="27">
        <f t="shared" si="11"/>
        <v>524</v>
      </c>
      <c r="B529" t="str">
        <f>IF(ISBLANK('List of Employees'!B553),"",'List of Employees'!B553)</f>
        <v>OLEGARIO NENITA A.</v>
      </c>
      <c r="C529" s="25" t="str">
        <f>VLOOKUP(Table3[[#This Row],[EMPLOYEE NAME]],'List of Employees'!$B$4:$H$767,6)</f>
        <v>PERMANENT</v>
      </c>
      <c r="D529" s="27">
        <f ca="1">SUMIFS(LeaveTracker[Days],LeaveTracker[Employee Name],valSelEmployee,LeaveTracker[Start Date],"&gt;="&amp;DATE(Calendar_Year,1,1),LeaveTracker[End Date],"&lt;"&amp;DATE(Calendar_Year+1,1,1),LeaveTracker[Type of Leave],'Leave Types'!B527)</f>
        <v>0</v>
      </c>
      <c r="I529" s="27">
        <f ca="1">SUM(Table3[[#This Row],['# SICK LEAVE]:['#OTHERS]])</f>
        <v>0</v>
      </c>
    </row>
    <row r="530" spans="1:9" x14ac:dyDescent="0.3">
      <c r="A530" s="27">
        <f t="shared" si="11"/>
        <v>525</v>
      </c>
      <c r="B530" t="str">
        <f>IF(ISBLANK('List of Employees'!B554),"",'List of Employees'!B554)</f>
        <v>OLEGARIO TEOFISTA B.</v>
      </c>
      <c r="C530" s="25" t="str">
        <f>VLOOKUP(Table3[[#This Row],[EMPLOYEE NAME]],'List of Employees'!$B$4:$H$767,6)</f>
        <v>PERMANENT</v>
      </c>
      <c r="D530" s="27">
        <f ca="1">SUMIFS(LeaveTracker[Days],LeaveTracker[Employee Name],valSelEmployee,LeaveTracker[Start Date],"&gt;="&amp;DATE(Calendar_Year,1,1),LeaveTracker[End Date],"&lt;"&amp;DATE(Calendar_Year+1,1,1),LeaveTracker[Type of Leave],'Leave Types'!B528)</f>
        <v>0</v>
      </c>
      <c r="I530" s="27">
        <f ca="1">SUM(Table3[[#This Row],['# SICK LEAVE]:['#OTHERS]])</f>
        <v>0</v>
      </c>
    </row>
    <row r="531" spans="1:9" x14ac:dyDescent="0.3">
      <c r="A531" s="27">
        <f t="shared" si="11"/>
        <v>526</v>
      </c>
      <c r="B531" t="str">
        <f>IF(ISBLANK('List of Employees'!B555),"",'List of Employees'!B555)</f>
        <v>OLIGARIO ARLYN MAE C.</v>
      </c>
      <c r="C531" s="25" t="str">
        <f>VLOOKUP(Table3[[#This Row],[EMPLOYEE NAME]],'List of Employees'!$B$4:$H$767,6)</f>
        <v>PERMANENT</v>
      </c>
      <c r="D531" s="27">
        <f ca="1">SUMIFS(LeaveTracker[Days],LeaveTracker[Employee Name],valSelEmployee,LeaveTracker[Start Date],"&gt;="&amp;DATE(Calendar_Year,1,1),LeaveTracker[End Date],"&lt;"&amp;DATE(Calendar_Year+1,1,1),LeaveTracker[Type of Leave],'Leave Types'!B529)</f>
        <v>0</v>
      </c>
      <c r="I531" s="27">
        <f ca="1">SUM(Table3[[#This Row],['# SICK LEAVE]:['#OTHERS]])</f>
        <v>0</v>
      </c>
    </row>
    <row r="532" spans="1:9" x14ac:dyDescent="0.3">
      <c r="A532" s="27">
        <f t="shared" si="11"/>
        <v>527</v>
      </c>
      <c r="B532" t="str">
        <f>IF(ISBLANK('List of Employees'!B556),"",'List of Employees'!B556)</f>
        <v>OLIMPO SHARIE MAE M.</v>
      </c>
      <c r="C532" s="25" t="str">
        <f>VLOOKUP(Table3[[#This Row],[EMPLOYEE NAME]],'List of Employees'!$B$4:$H$767,6)</f>
        <v>PERMANENT</v>
      </c>
      <c r="D532" s="27">
        <f ca="1">SUMIFS(LeaveTracker[Days],LeaveTracker[Employee Name],valSelEmployee,LeaveTracker[Start Date],"&gt;="&amp;DATE(Calendar_Year,1,1),LeaveTracker[End Date],"&lt;"&amp;DATE(Calendar_Year+1,1,1),LeaveTracker[Type of Leave],'Leave Types'!B530)</f>
        <v>0</v>
      </c>
      <c r="I532" s="27">
        <f ca="1">SUM(Table3[[#This Row],['# SICK LEAVE]:['#OTHERS]])</f>
        <v>0</v>
      </c>
    </row>
    <row r="533" spans="1:9" x14ac:dyDescent="0.3">
      <c r="A533" s="27">
        <f t="shared" si="11"/>
        <v>528</v>
      </c>
      <c r="B533" t="str">
        <f>IF(ISBLANK('List of Employees'!B557),"",'List of Employees'!B557)</f>
        <v>OLINO PRECIOSA A.</v>
      </c>
      <c r="C533" s="25" t="str">
        <f>VLOOKUP(Table3[[#This Row],[EMPLOYEE NAME]],'List of Employees'!$B$4:$H$767,6)</f>
        <v>PERMANENT</v>
      </c>
      <c r="D533" s="27">
        <f ca="1">SUMIFS(LeaveTracker[Days],LeaveTracker[Employee Name],valSelEmployee,LeaveTracker[Start Date],"&gt;="&amp;DATE(Calendar_Year,1,1),LeaveTracker[End Date],"&lt;"&amp;DATE(Calendar_Year+1,1,1),LeaveTracker[Type of Leave],'Leave Types'!B531)</f>
        <v>0</v>
      </c>
      <c r="I533" s="27">
        <f ca="1">SUM(Table3[[#This Row],['# SICK LEAVE]:['#OTHERS]])</f>
        <v>0</v>
      </c>
    </row>
    <row r="534" spans="1:9" x14ac:dyDescent="0.3">
      <c r="A534" s="27">
        <f t="shared" si="11"/>
        <v>529</v>
      </c>
      <c r="B534" t="str">
        <f>IF(ISBLANK('List of Employees'!B558),"",'List of Employees'!B558)</f>
        <v>OLIVAR MARINA B.</v>
      </c>
      <c r="C534" s="25" t="str">
        <f>VLOOKUP(Table3[[#This Row],[EMPLOYEE NAME]],'List of Employees'!$B$4:$H$767,6)</f>
        <v>PERMANENT</v>
      </c>
      <c r="D534" s="27">
        <f ca="1">SUMIFS(LeaveTracker[Days],LeaveTracker[Employee Name],valSelEmployee,LeaveTracker[Start Date],"&gt;="&amp;DATE(Calendar_Year,1,1),LeaveTracker[End Date],"&lt;"&amp;DATE(Calendar_Year+1,1,1),LeaveTracker[Type of Leave],'Leave Types'!B532)</f>
        <v>0</v>
      </c>
      <c r="I534" s="27">
        <f ca="1">SUM(Table3[[#This Row],['# SICK LEAVE]:['#OTHERS]])</f>
        <v>0</v>
      </c>
    </row>
    <row r="535" spans="1:9" x14ac:dyDescent="0.3">
      <c r="A535" s="27">
        <f t="shared" si="11"/>
        <v>530</v>
      </c>
      <c r="B535" t="str">
        <f>IF(ISBLANK('List of Employees'!B560),"",'List of Employees'!B560)</f>
        <v>OPO CORAZON R.</v>
      </c>
      <c r="C535" s="25" t="str">
        <f>VLOOKUP(Table3[[#This Row],[EMPLOYEE NAME]],'List of Employees'!$B$4:$H$767,6)</f>
        <v>CASUAL</v>
      </c>
      <c r="D535" s="27">
        <f ca="1">SUMIFS(LeaveTracker[Days],LeaveTracker[Employee Name],valSelEmployee,LeaveTracker[Start Date],"&gt;="&amp;DATE(Calendar_Year,1,1),LeaveTracker[End Date],"&lt;"&amp;DATE(Calendar_Year+1,1,1),LeaveTracker[Type of Leave],'Leave Types'!B533)</f>
        <v>0</v>
      </c>
      <c r="I535" s="27">
        <f ca="1">SUM(Table3[[#This Row],['# SICK LEAVE]:['#OTHERS]])</f>
        <v>0</v>
      </c>
    </row>
    <row r="536" spans="1:9" x14ac:dyDescent="0.3">
      <c r="A536" s="27">
        <f t="shared" si="11"/>
        <v>531</v>
      </c>
      <c r="B536" t="str">
        <f>IF(ISBLANK('List of Employees'!B562),"",'List of Employees'!B562)</f>
        <v>ORTEGA RODEL R.</v>
      </c>
      <c r="C536" s="25" t="str">
        <f>VLOOKUP(Table3[[#This Row],[EMPLOYEE NAME]],'List of Employees'!$B$4:$H$767,6)</f>
        <v>PERMANENT</v>
      </c>
      <c r="D536" s="27">
        <f ca="1">SUMIFS(LeaveTracker[Days],LeaveTracker[Employee Name],valSelEmployee,LeaveTracker[Start Date],"&gt;="&amp;DATE(Calendar_Year,1,1),LeaveTracker[End Date],"&lt;"&amp;DATE(Calendar_Year+1,1,1),LeaveTracker[Type of Leave],'Leave Types'!B534)</f>
        <v>0</v>
      </c>
      <c r="I536" s="27">
        <f ca="1">SUM(Table3[[#This Row],['# SICK LEAVE]:['#OTHERS]])</f>
        <v>0</v>
      </c>
    </row>
    <row r="537" spans="1:9" x14ac:dyDescent="0.3">
      <c r="A537" s="27">
        <f t="shared" si="11"/>
        <v>532</v>
      </c>
      <c r="B537" t="str">
        <f>IF(ISBLANK('List of Employees'!B563),"",'List of Employees'!B563)</f>
        <v>ORTIZ TRINIDAD D.</v>
      </c>
      <c r="C537" s="25" t="str">
        <f>VLOOKUP(Table3[[#This Row],[EMPLOYEE NAME]],'List of Employees'!$B$4:$H$767,6)</f>
        <v>PERMANENT</v>
      </c>
      <c r="D537" s="27">
        <f ca="1">SUMIFS(LeaveTracker[Days],LeaveTracker[Employee Name],valSelEmployee,LeaveTracker[Start Date],"&gt;="&amp;DATE(Calendar_Year,1,1),LeaveTracker[End Date],"&lt;"&amp;DATE(Calendar_Year+1,1,1),LeaveTracker[Type of Leave],'Leave Types'!B535)</f>
        <v>0</v>
      </c>
      <c r="I537" s="27">
        <f ca="1">SUM(Table3[[#This Row],['# SICK LEAVE]:['#OTHERS]])</f>
        <v>0</v>
      </c>
    </row>
    <row r="538" spans="1:9" x14ac:dyDescent="0.3">
      <c r="A538" s="27">
        <f t="shared" si="11"/>
        <v>533</v>
      </c>
      <c r="B538" t="str">
        <f>IF(ISBLANK('List of Employees'!B564),"",'List of Employees'!B564)</f>
        <v>OSTONAL IVY S.</v>
      </c>
      <c r="C538" s="25" t="str">
        <f>VLOOKUP(Table3[[#This Row],[EMPLOYEE NAME]],'List of Employees'!$B$4:$H$767,6)</f>
        <v>PERMANENT</v>
      </c>
      <c r="D538" s="27">
        <f ca="1">SUMIFS(LeaveTracker[Days],LeaveTracker[Employee Name],valSelEmployee,LeaveTracker[Start Date],"&gt;="&amp;DATE(Calendar_Year,1,1),LeaveTracker[End Date],"&lt;"&amp;DATE(Calendar_Year+1,1,1),LeaveTracker[Type of Leave],'Leave Types'!B536)</f>
        <v>0</v>
      </c>
      <c r="I538" s="27">
        <f ca="1">SUM(Table3[[#This Row],['# SICK LEAVE]:['#OTHERS]])</f>
        <v>0</v>
      </c>
    </row>
    <row r="539" spans="1:9" x14ac:dyDescent="0.3">
      <c r="A539" s="27">
        <f t="shared" si="11"/>
        <v>534</v>
      </c>
      <c r="B539" t="str">
        <f>IF(ISBLANK('List of Employees'!B565),"",'List of Employees'!B565)</f>
        <v xml:space="preserve">OTACAN JAY  </v>
      </c>
      <c r="C539" s="25" t="str">
        <f>VLOOKUP(Table3[[#This Row],[EMPLOYEE NAME]],'List of Employees'!$B$4:$H$767,6)</f>
        <v>CASUAL</v>
      </c>
      <c r="D539" s="27">
        <f ca="1">SUMIFS(LeaveTracker[Days],LeaveTracker[Employee Name],valSelEmployee,LeaveTracker[Start Date],"&gt;="&amp;DATE(Calendar_Year,1,1),LeaveTracker[End Date],"&lt;"&amp;DATE(Calendar_Year+1,1,1),LeaveTracker[Type of Leave],'Leave Types'!B537)</f>
        <v>0</v>
      </c>
      <c r="I539" s="27">
        <f ca="1">SUM(Table3[[#This Row],['# SICK LEAVE]:['#OTHERS]])</f>
        <v>0</v>
      </c>
    </row>
    <row r="540" spans="1:9" x14ac:dyDescent="0.3">
      <c r="A540" s="27">
        <f t="shared" si="11"/>
        <v>535</v>
      </c>
      <c r="B540" t="str">
        <f>IF(ISBLANK('List of Employees'!B566),"",'List of Employees'!B566)</f>
        <v>PADILLA JANE Z.</v>
      </c>
      <c r="C540" s="25" t="str">
        <f>VLOOKUP(Table3[[#This Row],[EMPLOYEE NAME]],'List of Employees'!$B$4:$H$767,6)</f>
        <v>PERMANENT</v>
      </c>
      <c r="D540" s="27">
        <f ca="1">SUMIFS(LeaveTracker[Days],LeaveTracker[Employee Name],valSelEmployee,LeaveTracker[Start Date],"&gt;="&amp;DATE(Calendar_Year,1,1),LeaveTracker[End Date],"&lt;"&amp;DATE(Calendar_Year+1,1,1),LeaveTracker[Type of Leave],'Leave Types'!B538)</f>
        <v>0</v>
      </c>
      <c r="I540" s="27">
        <f ca="1">SUM(Table3[[#This Row],['# SICK LEAVE]:['#OTHERS]])</f>
        <v>0</v>
      </c>
    </row>
    <row r="541" spans="1:9" x14ac:dyDescent="0.3">
      <c r="A541" s="27">
        <f t="shared" ref="A541:A572" si="12">IF(ISBLANK(B541),"",ROW(A536))</f>
        <v>536</v>
      </c>
      <c r="B541" t="str">
        <f>IF(ISBLANK('List of Employees'!B567),"",'List of Employees'!B567)</f>
        <v>PAGLINAWAN JESSIE M.</v>
      </c>
      <c r="C541" s="25" t="str">
        <f>VLOOKUP(Table3[[#This Row],[EMPLOYEE NAME]],'List of Employees'!$B$4:$H$767,6)</f>
        <v>CASUAL</v>
      </c>
      <c r="D541" s="27">
        <f ca="1">SUMIFS(LeaveTracker[Days],LeaveTracker[Employee Name],valSelEmployee,LeaveTracker[Start Date],"&gt;="&amp;DATE(Calendar_Year,1,1),LeaveTracker[End Date],"&lt;"&amp;DATE(Calendar_Year+1,1,1),LeaveTracker[Type of Leave],'Leave Types'!B539)</f>
        <v>0</v>
      </c>
      <c r="I541" s="27">
        <f ca="1">SUM(Table3[[#This Row],['# SICK LEAVE]:['#OTHERS]])</f>
        <v>0</v>
      </c>
    </row>
    <row r="542" spans="1:9" x14ac:dyDescent="0.3">
      <c r="A542" s="27">
        <f t="shared" si="12"/>
        <v>537</v>
      </c>
      <c r="B542" t="str">
        <f>IF(ISBLANK('List of Employees'!B568),"",'List of Employees'!B568)</f>
        <v>PAITON MARY ANN M.</v>
      </c>
      <c r="C542" s="25" t="str">
        <f>VLOOKUP(Table3[[#This Row],[EMPLOYEE NAME]],'List of Employees'!$B$4:$H$767,6)</f>
        <v>PERMANENT</v>
      </c>
      <c r="D542" s="27">
        <f ca="1">SUMIFS(LeaveTracker[Days],LeaveTracker[Employee Name],valSelEmployee,LeaveTracker[Start Date],"&gt;="&amp;DATE(Calendar_Year,1,1),LeaveTracker[End Date],"&lt;"&amp;DATE(Calendar_Year+1,1,1),LeaveTracker[Type of Leave],'Leave Types'!B540)</f>
        <v>0</v>
      </c>
      <c r="I542" s="27">
        <f ca="1">SUM(Table3[[#This Row],['# SICK LEAVE]:['#OTHERS]])</f>
        <v>0</v>
      </c>
    </row>
    <row r="543" spans="1:9" x14ac:dyDescent="0.3">
      <c r="A543" s="27">
        <f t="shared" si="12"/>
        <v>538</v>
      </c>
      <c r="B543" t="str">
        <f>IF(ISBLANK('List of Employees'!B569),"",'List of Employees'!B569)</f>
        <v>PAJENAGO FRANCIS B.</v>
      </c>
      <c r="C543" s="25" t="str">
        <f>VLOOKUP(Table3[[#This Row],[EMPLOYEE NAME]],'List of Employees'!$B$4:$H$767,6)</f>
        <v>CASUAL</v>
      </c>
      <c r="D543" s="27">
        <f ca="1">SUMIFS(LeaveTracker[Days],LeaveTracker[Employee Name],valSelEmployee,LeaveTracker[Start Date],"&gt;="&amp;DATE(Calendar_Year,1,1),LeaveTracker[End Date],"&lt;"&amp;DATE(Calendar_Year+1,1,1),LeaveTracker[Type of Leave],'Leave Types'!B541)</f>
        <v>0</v>
      </c>
      <c r="I543" s="27">
        <f ca="1">SUM(Table3[[#This Row],['# SICK LEAVE]:['#OTHERS]])</f>
        <v>0</v>
      </c>
    </row>
    <row r="544" spans="1:9" x14ac:dyDescent="0.3">
      <c r="A544" s="27">
        <f t="shared" si="12"/>
        <v>539</v>
      </c>
      <c r="B544" t="str">
        <f>IF(ISBLANK('List of Employees'!B570),"",'List of Employees'!B570)</f>
        <v>PAJENAGO MAIDEN A.</v>
      </c>
      <c r="C544" s="25" t="str">
        <f>VLOOKUP(Table3[[#This Row],[EMPLOYEE NAME]],'List of Employees'!$B$4:$H$767,6)</f>
        <v>CASUAL</v>
      </c>
      <c r="D544" s="27">
        <f ca="1">SUMIFS(LeaveTracker[Days],LeaveTracker[Employee Name],valSelEmployee,LeaveTracker[Start Date],"&gt;="&amp;DATE(Calendar_Year,1,1),LeaveTracker[End Date],"&lt;"&amp;DATE(Calendar_Year+1,1,1),LeaveTracker[Type of Leave],'Leave Types'!B542)</f>
        <v>0</v>
      </c>
      <c r="I544" s="27">
        <f ca="1">SUM(Table3[[#This Row],['# SICK LEAVE]:['#OTHERS]])</f>
        <v>0</v>
      </c>
    </row>
    <row r="545" spans="1:9" x14ac:dyDescent="0.3">
      <c r="A545" s="27">
        <f t="shared" si="12"/>
        <v>540</v>
      </c>
      <c r="B545" t="str">
        <f>IF(ISBLANK('List of Employees'!B571),"",'List of Employees'!B571)</f>
        <v>PALAD EMERSON U.</v>
      </c>
      <c r="C545" s="25" t="str">
        <f>VLOOKUP(Table3[[#This Row],[EMPLOYEE NAME]],'List of Employees'!$B$4:$H$767,6)</f>
        <v>CO-TERM</v>
      </c>
      <c r="D545" s="27">
        <f ca="1">SUMIFS(LeaveTracker[Days],LeaveTracker[Employee Name],valSelEmployee,LeaveTracker[Start Date],"&gt;="&amp;DATE(Calendar_Year,1,1),LeaveTracker[End Date],"&lt;"&amp;DATE(Calendar_Year+1,1,1),LeaveTracker[Type of Leave],'Leave Types'!B543)</f>
        <v>0</v>
      </c>
      <c r="I545" s="27">
        <f ca="1">SUM(Table3[[#This Row],['# SICK LEAVE]:['#OTHERS]])</f>
        <v>0</v>
      </c>
    </row>
    <row r="546" spans="1:9" x14ac:dyDescent="0.3">
      <c r="A546" s="27">
        <f t="shared" si="12"/>
        <v>541</v>
      </c>
      <c r="B546" t="str">
        <f>IF(ISBLANK('List of Employees'!B572),"",'List of Employees'!B572)</f>
        <v>PALADAN EMERSON M.</v>
      </c>
      <c r="C546" s="25" t="str">
        <f>VLOOKUP(Table3[[#This Row],[EMPLOYEE NAME]],'List of Employees'!$B$4:$H$767,6)</f>
        <v>PERMANENT</v>
      </c>
      <c r="D546" s="27">
        <f ca="1">SUMIFS(LeaveTracker[Days],LeaveTracker[Employee Name],valSelEmployee,LeaveTracker[Start Date],"&gt;="&amp;DATE(Calendar_Year,1,1),LeaveTracker[End Date],"&lt;"&amp;DATE(Calendar_Year+1,1,1),LeaveTracker[Type of Leave],'Leave Types'!B544)</f>
        <v>0</v>
      </c>
      <c r="I546" s="27">
        <f ca="1">SUM(Table3[[#This Row],['# SICK LEAVE]:['#OTHERS]])</f>
        <v>0</v>
      </c>
    </row>
    <row r="547" spans="1:9" x14ac:dyDescent="0.3">
      <c r="A547" s="27">
        <f t="shared" si="12"/>
        <v>542</v>
      </c>
      <c r="B547" t="str">
        <f>IF(ISBLANK('List of Employees'!B573),"",'List of Employees'!B573)</f>
        <v xml:space="preserve">PALADAN VICENTE  </v>
      </c>
      <c r="C547" s="25" t="str">
        <f>VLOOKUP(Table3[[#This Row],[EMPLOYEE NAME]],'List of Employees'!$B$4:$H$767,6)</f>
        <v>PERMANENT</v>
      </c>
      <c r="D547" s="27">
        <f ca="1">SUMIFS(LeaveTracker[Days],LeaveTracker[Employee Name],valSelEmployee,LeaveTracker[Start Date],"&gt;="&amp;DATE(Calendar_Year,1,1),LeaveTracker[End Date],"&lt;"&amp;DATE(Calendar_Year+1,1,1),LeaveTracker[Type of Leave],'Leave Types'!B545)</f>
        <v>0</v>
      </c>
      <c r="I547" s="27">
        <f ca="1">SUM(Table3[[#This Row],['# SICK LEAVE]:['#OTHERS]])</f>
        <v>0</v>
      </c>
    </row>
    <row r="548" spans="1:9" x14ac:dyDescent="0.3">
      <c r="A548" s="27">
        <f t="shared" si="12"/>
        <v>543</v>
      </c>
      <c r="B548" t="str">
        <f>IF(ISBLANK('List of Employees'!B574),"",'List of Employees'!B574)</f>
        <v>PALOMA ERICKA SHAYNE E.</v>
      </c>
      <c r="C548" s="25" t="str">
        <f>VLOOKUP(Table3[[#This Row],[EMPLOYEE NAME]],'List of Employees'!$B$4:$H$767,6)</f>
        <v>CASUAL</v>
      </c>
      <c r="D548" s="27">
        <f ca="1">SUMIFS(LeaveTracker[Days],LeaveTracker[Employee Name],valSelEmployee,LeaveTracker[Start Date],"&gt;="&amp;DATE(Calendar_Year,1,1),LeaveTracker[End Date],"&lt;"&amp;DATE(Calendar_Year+1,1,1),LeaveTracker[Type of Leave],'Leave Types'!B546)</f>
        <v>0</v>
      </c>
      <c r="I548" s="27">
        <f ca="1">SUM(Table3[[#This Row],['# SICK LEAVE]:['#OTHERS]])</f>
        <v>0</v>
      </c>
    </row>
    <row r="549" spans="1:9" x14ac:dyDescent="0.3">
      <c r="A549" s="27">
        <f t="shared" si="12"/>
        <v>544</v>
      </c>
      <c r="B549" t="str">
        <f>IF(ISBLANK('List of Employees'!B575),"",'List of Employees'!B575)</f>
        <v>PAMAT CELESTINA R.</v>
      </c>
      <c r="C549" s="25" t="str">
        <f>VLOOKUP(Table3[[#This Row],[EMPLOYEE NAME]],'List of Employees'!$B$4:$H$767,6)</f>
        <v>CASUAL</v>
      </c>
      <c r="D549" s="27">
        <f ca="1">SUMIFS(LeaveTracker[Days],LeaveTracker[Employee Name],valSelEmployee,LeaveTracker[Start Date],"&gt;="&amp;DATE(Calendar_Year,1,1),LeaveTracker[End Date],"&lt;"&amp;DATE(Calendar_Year+1,1,1),LeaveTracker[Type of Leave],'Leave Types'!B547)</f>
        <v>0</v>
      </c>
      <c r="I549" s="27">
        <f ca="1">SUM(Table3[[#This Row],['# SICK LEAVE]:['#OTHERS]])</f>
        <v>0</v>
      </c>
    </row>
    <row r="550" spans="1:9" x14ac:dyDescent="0.3">
      <c r="A550" s="27">
        <f t="shared" si="12"/>
        <v>545</v>
      </c>
      <c r="B550" t="str">
        <f>IF(ISBLANK('List of Employees'!B576),"",'List of Employees'!B576)</f>
        <v>PANALIGAN ERICSON R.</v>
      </c>
      <c r="C550" s="25" t="str">
        <f>VLOOKUP(Table3[[#This Row],[EMPLOYEE NAME]],'List of Employees'!$B$4:$H$767,6)</f>
        <v>CASUAL</v>
      </c>
      <c r="D550" s="27">
        <f ca="1">SUMIFS(LeaveTracker[Days],LeaveTracker[Employee Name],valSelEmployee,LeaveTracker[Start Date],"&gt;="&amp;DATE(Calendar_Year,1,1),LeaveTracker[End Date],"&lt;"&amp;DATE(Calendar_Year+1,1,1),LeaveTracker[Type of Leave],'Leave Types'!B548)</f>
        <v>0</v>
      </c>
      <c r="I550" s="27">
        <f ca="1">SUM(Table3[[#This Row],['# SICK LEAVE]:['#OTHERS]])</f>
        <v>0</v>
      </c>
    </row>
    <row r="551" spans="1:9" x14ac:dyDescent="0.3">
      <c r="A551" s="27">
        <f t="shared" si="12"/>
        <v>546</v>
      </c>
      <c r="B551" t="str">
        <f>IF(ISBLANK('List of Employees'!B577),"",'List of Employees'!B577)</f>
        <v>PANALIGAN GIL L.</v>
      </c>
      <c r="C551" s="25" t="str">
        <f>VLOOKUP(Table3[[#This Row],[EMPLOYEE NAME]],'List of Employees'!$B$4:$H$767,6)</f>
        <v>PERMANENT</v>
      </c>
      <c r="D551" s="27">
        <f ca="1">SUMIFS(LeaveTracker[Days],LeaveTracker[Employee Name],valSelEmployee,LeaveTracker[Start Date],"&gt;="&amp;DATE(Calendar_Year,1,1),LeaveTracker[End Date],"&lt;"&amp;DATE(Calendar_Year+1,1,1),LeaveTracker[Type of Leave],'Leave Types'!B549)</f>
        <v>0</v>
      </c>
      <c r="I551" s="27">
        <f ca="1">SUM(Table3[[#This Row],['# SICK LEAVE]:['#OTHERS]])</f>
        <v>0</v>
      </c>
    </row>
    <row r="552" spans="1:9" x14ac:dyDescent="0.3">
      <c r="A552" s="27">
        <f t="shared" si="12"/>
        <v>547</v>
      </c>
      <c r="B552" t="str">
        <f>IF(ISBLANK('List of Employees'!B578),"",'List of Employees'!B578)</f>
        <v>PANGANIBAN CAROLINA L.</v>
      </c>
      <c r="C552" s="25" t="str">
        <f>VLOOKUP(Table3[[#This Row],[EMPLOYEE NAME]],'List of Employees'!$B$4:$H$767,6)</f>
        <v>CASUAL</v>
      </c>
      <c r="D552" s="27">
        <f ca="1">SUMIFS(LeaveTracker[Days],LeaveTracker[Employee Name],valSelEmployee,LeaveTracker[Start Date],"&gt;="&amp;DATE(Calendar_Year,1,1),LeaveTracker[End Date],"&lt;"&amp;DATE(Calendar_Year+1,1,1),LeaveTracker[Type of Leave],'Leave Types'!B550)</f>
        <v>0</v>
      </c>
      <c r="I552" s="27">
        <f ca="1">SUM(Table3[[#This Row],['# SICK LEAVE]:['#OTHERS]])</f>
        <v>0</v>
      </c>
    </row>
    <row r="553" spans="1:9" x14ac:dyDescent="0.3">
      <c r="A553" s="27">
        <f t="shared" si="12"/>
        <v>548</v>
      </c>
      <c r="B553" t="str">
        <f>IF(ISBLANK('List of Employees'!B579),"",'List of Employees'!B579)</f>
        <v>PANGANIBAN CRISTETA M.</v>
      </c>
      <c r="C553" s="25" t="str">
        <f>VLOOKUP(Table3[[#This Row],[EMPLOYEE NAME]],'List of Employees'!$B$4:$H$767,6)</f>
        <v>PERMANENT</v>
      </c>
      <c r="D553" s="27">
        <f ca="1">SUMIFS(LeaveTracker[Days],LeaveTracker[Employee Name],valSelEmployee,LeaveTracker[Start Date],"&gt;="&amp;DATE(Calendar_Year,1,1),LeaveTracker[End Date],"&lt;"&amp;DATE(Calendar_Year+1,1,1),LeaveTracker[Type of Leave],'Leave Types'!B551)</f>
        <v>0</v>
      </c>
      <c r="I553" s="27">
        <f ca="1">SUM(Table3[[#This Row],['# SICK LEAVE]:['#OTHERS]])</f>
        <v>0</v>
      </c>
    </row>
    <row r="554" spans="1:9" x14ac:dyDescent="0.3">
      <c r="A554" s="27">
        <f t="shared" si="12"/>
        <v>549</v>
      </c>
      <c r="B554" t="str">
        <f>IF(ISBLANK('List of Employees'!B580),"",'List of Employees'!B580)</f>
        <v>PANGHULAN CONRADO C.</v>
      </c>
      <c r="C554" s="25" t="str">
        <f>VLOOKUP(Table3[[#This Row],[EMPLOYEE NAME]],'List of Employees'!$B$4:$H$767,6)</f>
        <v>CASUAL</v>
      </c>
      <c r="D554" s="27">
        <f ca="1">SUMIFS(LeaveTracker[Days],LeaveTracker[Employee Name],valSelEmployee,LeaveTracker[Start Date],"&gt;="&amp;DATE(Calendar_Year,1,1),LeaveTracker[End Date],"&lt;"&amp;DATE(Calendar_Year+1,1,1),LeaveTracker[Type of Leave],'Leave Types'!B552)</f>
        <v>0</v>
      </c>
      <c r="I554" s="27">
        <f ca="1">SUM(Table3[[#This Row],['# SICK LEAVE]:['#OTHERS]])</f>
        <v>0</v>
      </c>
    </row>
    <row r="555" spans="1:9" x14ac:dyDescent="0.3">
      <c r="A555" s="27">
        <f t="shared" si="12"/>
        <v>550</v>
      </c>
      <c r="B555" t="str">
        <f>IF(ISBLANK('List of Employees'!B581),"",'List of Employees'!B581)</f>
        <v>PANGHULAN NELSON P.</v>
      </c>
      <c r="C555" s="25" t="str">
        <f>VLOOKUP(Table3[[#This Row],[EMPLOYEE NAME]],'List of Employees'!$B$4:$H$767,6)</f>
        <v>CASUAL</v>
      </c>
      <c r="D555" s="27">
        <f ca="1">SUMIFS(LeaveTracker[Days],LeaveTracker[Employee Name],valSelEmployee,LeaveTracker[Start Date],"&gt;="&amp;DATE(Calendar_Year,1,1),LeaveTracker[End Date],"&lt;"&amp;DATE(Calendar_Year+1,1,1),LeaveTracker[Type of Leave],'Leave Types'!B553)</f>
        <v>0</v>
      </c>
      <c r="I555" s="27">
        <f ca="1">SUM(Table3[[#This Row],['# SICK LEAVE]:['#OTHERS]])</f>
        <v>0</v>
      </c>
    </row>
    <row r="556" spans="1:9" x14ac:dyDescent="0.3">
      <c r="A556" s="27">
        <f t="shared" si="12"/>
        <v>551</v>
      </c>
      <c r="B556" t="str">
        <f>IF(ISBLANK('List of Employees'!B582),"",'List of Employees'!B582)</f>
        <v>PARAISO MARIA LORENA D.</v>
      </c>
      <c r="C556" s="25" t="str">
        <f>VLOOKUP(Table3[[#This Row],[EMPLOYEE NAME]],'List of Employees'!$B$4:$H$767,6)</f>
        <v>CASUAL</v>
      </c>
      <c r="D556" s="27">
        <f ca="1">SUMIFS(LeaveTracker[Days],LeaveTracker[Employee Name],valSelEmployee,LeaveTracker[Start Date],"&gt;="&amp;DATE(Calendar_Year,1,1),LeaveTracker[End Date],"&lt;"&amp;DATE(Calendar_Year+1,1,1),LeaveTracker[Type of Leave],'Leave Types'!B554)</f>
        <v>0</v>
      </c>
      <c r="I556" s="27">
        <f ca="1">SUM(Table3[[#This Row],['# SICK LEAVE]:['#OTHERS]])</f>
        <v>0</v>
      </c>
    </row>
    <row r="557" spans="1:9" x14ac:dyDescent="0.3">
      <c r="A557" s="27">
        <f t="shared" si="12"/>
        <v>552</v>
      </c>
      <c r="B557" t="str">
        <f>IF(ISBLANK('List of Employees'!B584),"",'List of Employees'!B584)</f>
        <v>PARASDAS OFELIA C.</v>
      </c>
      <c r="C557" s="25" t="str">
        <f>VLOOKUP(Table3[[#This Row],[EMPLOYEE NAME]],'List of Employees'!$B$4:$H$767,6)</f>
        <v>PERMANENT</v>
      </c>
      <c r="D557" s="27">
        <f ca="1">SUMIFS(LeaveTracker[Days],LeaveTracker[Employee Name],valSelEmployee,LeaveTracker[Start Date],"&gt;="&amp;DATE(Calendar_Year,1,1),LeaveTracker[End Date],"&lt;"&amp;DATE(Calendar_Year+1,1,1),LeaveTracker[Type of Leave],'Leave Types'!B555)</f>
        <v>0</v>
      </c>
      <c r="I557" s="27">
        <f ca="1">SUM(Table3[[#This Row],['# SICK LEAVE]:['#OTHERS]])</f>
        <v>0</v>
      </c>
    </row>
    <row r="558" spans="1:9" x14ac:dyDescent="0.3">
      <c r="A558" s="27">
        <f t="shared" si="12"/>
        <v>553</v>
      </c>
      <c r="B558" t="str">
        <f>IF(ISBLANK('List of Employees'!B585),"",'List of Employees'!B585)</f>
        <v>PARRA ANABELLE P.</v>
      </c>
      <c r="C558" s="25" t="str">
        <f>VLOOKUP(Table3[[#This Row],[EMPLOYEE NAME]],'List of Employees'!$B$4:$H$767,6)</f>
        <v>PERMANENT</v>
      </c>
      <c r="D558" s="27">
        <f ca="1">SUMIFS(LeaveTracker[Days],LeaveTracker[Employee Name],valSelEmployee,LeaveTracker[Start Date],"&gt;="&amp;DATE(Calendar_Year,1,1),LeaveTracker[End Date],"&lt;"&amp;DATE(Calendar_Year+1,1,1),LeaveTracker[Type of Leave],'Leave Types'!B556)</f>
        <v>0</v>
      </c>
      <c r="I558" s="27">
        <f ca="1">SUM(Table3[[#This Row],['# SICK LEAVE]:['#OTHERS]])</f>
        <v>0</v>
      </c>
    </row>
    <row r="559" spans="1:9" x14ac:dyDescent="0.3">
      <c r="A559" s="27">
        <f t="shared" si="12"/>
        <v>554</v>
      </c>
      <c r="B559" t="str">
        <f>IF(ISBLANK('List of Employees'!B586),"",'List of Employees'!B586)</f>
        <v>PARRA LORNA A.</v>
      </c>
      <c r="C559" s="25" t="str">
        <f>VLOOKUP(Table3[[#This Row],[EMPLOYEE NAME]],'List of Employees'!$B$4:$H$767,6)</f>
        <v>PERMANENT</v>
      </c>
      <c r="D559" s="27">
        <f ca="1">SUMIFS(LeaveTracker[Days],LeaveTracker[Employee Name],valSelEmployee,LeaveTracker[Start Date],"&gt;="&amp;DATE(Calendar_Year,1,1),LeaveTracker[End Date],"&lt;"&amp;DATE(Calendar_Year+1,1,1),LeaveTracker[Type of Leave],'Leave Types'!B557)</f>
        <v>0</v>
      </c>
      <c r="I559" s="27">
        <f ca="1">SUM(Table3[[#This Row],['# SICK LEAVE]:['#OTHERS]])</f>
        <v>0</v>
      </c>
    </row>
    <row r="560" spans="1:9" x14ac:dyDescent="0.3">
      <c r="A560" s="27">
        <f t="shared" si="12"/>
        <v>555</v>
      </c>
      <c r="B560" t="str">
        <f>IF(ISBLANK('List of Employees'!B587),"",'List of Employees'!B587)</f>
        <v>PARRA MARCIANA L.</v>
      </c>
      <c r="C560" s="25" t="str">
        <f>VLOOKUP(Table3[[#This Row],[EMPLOYEE NAME]],'List of Employees'!$B$4:$H$767,6)</f>
        <v>PERMANENT</v>
      </c>
      <c r="D560" s="27">
        <f ca="1">SUMIFS(LeaveTracker[Days],LeaveTracker[Employee Name],valSelEmployee,LeaveTracker[Start Date],"&gt;="&amp;DATE(Calendar_Year,1,1),LeaveTracker[End Date],"&lt;"&amp;DATE(Calendar_Year+1,1,1),LeaveTracker[Type of Leave],'Leave Types'!B558)</f>
        <v>0</v>
      </c>
      <c r="I560" s="27">
        <f ca="1">SUM(Table3[[#This Row],['# SICK LEAVE]:['#OTHERS]])</f>
        <v>0</v>
      </c>
    </row>
    <row r="561" spans="1:9" x14ac:dyDescent="0.3">
      <c r="A561" s="27">
        <f t="shared" si="12"/>
        <v>556</v>
      </c>
      <c r="B561" t="str">
        <f>IF(ISBLANK('List of Employees'!B588),"",'List of Employees'!B588)</f>
        <v>PARRA VICTORIA S.</v>
      </c>
      <c r="C561" s="25" t="str">
        <f>VLOOKUP(Table3[[#This Row],[EMPLOYEE NAME]],'List of Employees'!$B$4:$H$767,6)</f>
        <v>PERMANENT</v>
      </c>
      <c r="D561" s="27">
        <f ca="1">SUMIFS(LeaveTracker[Days],LeaveTracker[Employee Name],valSelEmployee,LeaveTracker[Start Date],"&gt;="&amp;DATE(Calendar_Year,1,1),LeaveTracker[End Date],"&lt;"&amp;DATE(Calendar_Year+1,1,1),LeaveTracker[Type of Leave],'Leave Types'!B559)</f>
        <v>0</v>
      </c>
      <c r="I561" s="27">
        <f ca="1">SUM(Table3[[#This Row],['# SICK LEAVE]:['#OTHERS]])</f>
        <v>0</v>
      </c>
    </row>
    <row r="562" spans="1:9" x14ac:dyDescent="0.3">
      <c r="A562" s="27">
        <f t="shared" si="12"/>
        <v>557</v>
      </c>
      <c r="B562" t="str">
        <f>IF(ISBLANK('List of Employees'!B589),"",'List of Employees'!B589)</f>
        <v>PARRA VIOLETA C.</v>
      </c>
      <c r="C562" s="25" t="str">
        <f>VLOOKUP(Table3[[#This Row],[EMPLOYEE NAME]],'List of Employees'!$B$4:$H$767,6)</f>
        <v>PERMANENT</v>
      </c>
      <c r="D562" s="27">
        <f ca="1">SUMIFS(LeaveTracker[Days],LeaveTracker[Employee Name],valSelEmployee,LeaveTracker[Start Date],"&gt;="&amp;DATE(Calendar_Year,1,1),LeaveTracker[End Date],"&lt;"&amp;DATE(Calendar_Year+1,1,1),LeaveTracker[Type of Leave],'Leave Types'!B560)</f>
        <v>0</v>
      </c>
      <c r="I562" s="27">
        <f ca="1">SUM(Table3[[#This Row],['# SICK LEAVE]:['#OTHERS]])</f>
        <v>0</v>
      </c>
    </row>
    <row r="563" spans="1:9" x14ac:dyDescent="0.3">
      <c r="A563" s="27">
        <f t="shared" si="12"/>
        <v>558</v>
      </c>
      <c r="B563" t="str">
        <f>IF(ISBLANK('List of Employees'!B590),"",'List of Employees'!B590)</f>
        <v>PASCUA LORENA D.</v>
      </c>
      <c r="C563" s="25" t="str">
        <f>VLOOKUP(Table3[[#This Row],[EMPLOYEE NAME]],'List of Employees'!$B$4:$H$767,6)</f>
        <v>PERMANENT</v>
      </c>
      <c r="D563" s="27">
        <f ca="1">SUMIFS(LeaveTracker[Days],LeaveTracker[Employee Name],valSelEmployee,LeaveTracker[Start Date],"&gt;="&amp;DATE(Calendar_Year,1,1),LeaveTracker[End Date],"&lt;"&amp;DATE(Calendar_Year+1,1,1),LeaveTracker[Type of Leave],'Leave Types'!B561)</f>
        <v>0</v>
      </c>
      <c r="I563" s="27">
        <f ca="1">SUM(Table3[[#This Row],['# SICK LEAVE]:['#OTHERS]])</f>
        <v>0</v>
      </c>
    </row>
    <row r="564" spans="1:9" x14ac:dyDescent="0.3">
      <c r="A564" s="27">
        <f t="shared" si="12"/>
        <v>559</v>
      </c>
      <c r="B564" t="str">
        <f>IF(ISBLANK('List of Employees'!B591),"",'List of Employees'!B591)</f>
        <v>PASENAGO MAIDEN A.</v>
      </c>
      <c r="C564" s="25" t="str">
        <f>VLOOKUP(Table3[[#This Row],[EMPLOYEE NAME]],'List of Employees'!$B$4:$H$767,6)</f>
        <v>CASUAL</v>
      </c>
      <c r="D564" s="27">
        <f ca="1">SUMIFS(LeaveTracker[Days],LeaveTracker[Employee Name],valSelEmployee,LeaveTracker[Start Date],"&gt;="&amp;DATE(Calendar_Year,1,1),LeaveTracker[End Date],"&lt;"&amp;DATE(Calendar_Year+1,1,1),LeaveTracker[Type of Leave],'Leave Types'!B562)</f>
        <v>0</v>
      </c>
      <c r="I564" s="27">
        <f ca="1">SUM(Table3[[#This Row],['# SICK LEAVE]:['#OTHERS]])</f>
        <v>0</v>
      </c>
    </row>
    <row r="565" spans="1:9" x14ac:dyDescent="0.3">
      <c r="A565" s="27">
        <f t="shared" si="12"/>
        <v>560</v>
      </c>
      <c r="B565" t="str">
        <f>IF(ISBLANK('List of Employees'!B592),"",'List of Employees'!B592)</f>
        <v>PATAWE ELMA M.</v>
      </c>
      <c r="C565" s="25" t="str">
        <f>VLOOKUP(Table3[[#This Row],[EMPLOYEE NAME]],'List of Employees'!$B$4:$H$767,6)</f>
        <v>PERMANENT</v>
      </c>
      <c r="D565" s="27">
        <f ca="1">SUMIFS(LeaveTracker[Days],LeaveTracker[Employee Name],valSelEmployee,LeaveTracker[Start Date],"&gt;="&amp;DATE(Calendar_Year,1,1),LeaveTracker[End Date],"&lt;"&amp;DATE(Calendar_Year+1,1,1),LeaveTracker[Type of Leave],'Leave Types'!B563)</f>
        <v>0</v>
      </c>
      <c r="I565" s="27">
        <f ca="1">SUM(Table3[[#This Row],['# SICK LEAVE]:['#OTHERS]])</f>
        <v>0</v>
      </c>
    </row>
    <row r="566" spans="1:9" x14ac:dyDescent="0.3">
      <c r="A566" s="27">
        <f t="shared" si="12"/>
        <v>561</v>
      </c>
      <c r="B566" t="str">
        <f>IF(ISBLANK('List of Employees'!B593),"",'List of Employees'!B593)</f>
        <v>PATERNO MARIA LOURDES P.</v>
      </c>
      <c r="C566" s="25" t="str">
        <f>VLOOKUP(Table3[[#This Row],[EMPLOYEE NAME]],'List of Employees'!$B$4:$H$767,6)</f>
        <v>CASUAL</v>
      </c>
      <c r="D566" s="27">
        <f ca="1">SUMIFS(LeaveTracker[Days],LeaveTracker[Employee Name],valSelEmployee,LeaveTracker[Start Date],"&gt;="&amp;DATE(Calendar_Year,1,1),LeaveTracker[End Date],"&lt;"&amp;DATE(Calendar_Year+1,1,1),LeaveTracker[Type of Leave],'Leave Types'!B564)</f>
        <v>0</v>
      </c>
      <c r="I566" s="27">
        <f ca="1">SUM(Table3[[#This Row],['# SICK LEAVE]:['#OTHERS]])</f>
        <v>0</v>
      </c>
    </row>
    <row r="567" spans="1:9" x14ac:dyDescent="0.3">
      <c r="A567" s="27">
        <f t="shared" si="12"/>
        <v>562</v>
      </c>
      <c r="B567" t="str">
        <f>IF(ISBLANK('List of Employees'!B594),"",'List of Employees'!B594)</f>
        <v>PATERNO PAULINO P.</v>
      </c>
      <c r="C567" s="25" t="str">
        <f>VLOOKUP(Table3[[#This Row],[EMPLOYEE NAME]],'List of Employees'!$B$4:$H$767,6)</f>
        <v>PERMANENT</v>
      </c>
      <c r="D567" s="27">
        <f ca="1">SUMIFS(LeaveTracker[Days],LeaveTracker[Employee Name],valSelEmployee,LeaveTracker[Start Date],"&gt;="&amp;DATE(Calendar_Year,1,1),LeaveTracker[End Date],"&lt;"&amp;DATE(Calendar_Year+1,1,1),LeaveTracker[Type of Leave],'Leave Types'!B565)</f>
        <v>0</v>
      </c>
      <c r="I567" s="27">
        <f ca="1">SUM(Table3[[#This Row],['# SICK LEAVE]:['#OTHERS]])</f>
        <v>0</v>
      </c>
    </row>
    <row r="568" spans="1:9" x14ac:dyDescent="0.3">
      <c r="A568" s="27">
        <f t="shared" si="12"/>
        <v>563</v>
      </c>
      <c r="B568" t="str">
        <f>IF(ISBLANK('List of Employees'!B595),"",'List of Employees'!B595)</f>
        <v>PATRICIO APRIL V.</v>
      </c>
      <c r="C568" s="25" t="str">
        <f>VLOOKUP(Table3[[#This Row],[EMPLOYEE NAME]],'List of Employees'!$B$4:$H$767,6)</f>
        <v>PERMANENT</v>
      </c>
      <c r="D568" s="27">
        <f ca="1">SUMIFS(LeaveTracker[Days],LeaveTracker[Employee Name],valSelEmployee,LeaveTracker[Start Date],"&gt;="&amp;DATE(Calendar_Year,1,1),LeaveTracker[End Date],"&lt;"&amp;DATE(Calendar_Year+1,1,1),LeaveTracker[Type of Leave],'Leave Types'!B566)</f>
        <v>0</v>
      </c>
      <c r="I568" s="27">
        <f ca="1">SUM(Table3[[#This Row],['# SICK LEAVE]:['#OTHERS]])</f>
        <v>0</v>
      </c>
    </row>
    <row r="569" spans="1:9" x14ac:dyDescent="0.3">
      <c r="A569" s="27">
        <f t="shared" si="12"/>
        <v>564</v>
      </c>
      <c r="B569" t="str">
        <f>IF(ISBLANK('List of Employees'!B596),"",'List of Employees'!B596)</f>
        <v xml:space="preserve">PAYAD ALEXANDER  </v>
      </c>
      <c r="C569" s="25" t="str">
        <f>VLOOKUP(Table3[[#This Row],[EMPLOYEE NAME]],'List of Employees'!$B$4:$H$767,6)</f>
        <v>PERMANENT</v>
      </c>
      <c r="D569" s="27">
        <f ca="1">SUMIFS(LeaveTracker[Days],LeaveTracker[Employee Name],valSelEmployee,LeaveTracker[Start Date],"&gt;="&amp;DATE(Calendar_Year,1,1),LeaveTracker[End Date],"&lt;"&amp;DATE(Calendar_Year+1,1,1),LeaveTracker[Type of Leave],'Leave Types'!B567)</f>
        <v>0</v>
      </c>
      <c r="I569" s="27">
        <f ca="1">SUM(Table3[[#This Row],['# SICK LEAVE]:['#OTHERS]])</f>
        <v>0</v>
      </c>
    </row>
    <row r="570" spans="1:9" x14ac:dyDescent="0.3">
      <c r="A570" s="27">
        <f t="shared" si="12"/>
        <v>565</v>
      </c>
      <c r="B570" t="str">
        <f>IF(ISBLANK('List of Employees'!B597),"",'List of Employees'!B597)</f>
        <v>PAYAD EDGARDO F.</v>
      </c>
      <c r="C570" s="25" t="str">
        <f>VLOOKUP(Table3[[#This Row],[EMPLOYEE NAME]],'List of Employees'!$B$4:$H$767,6)</f>
        <v>PERMANENT</v>
      </c>
      <c r="D570" s="27">
        <f ca="1">SUMIFS(LeaveTracker[Days],LeaveTracker[Employee Name],valSelEmployee,LeaveTracker[Start Date],"&gt;="&amp;DATE(Calendar_Year,1,1),LeaveTracker[End Date],"&lt;"&amp;DATE(Calendar_Year+1,1,1),LeaveTracker[Type of Leave],'Leave Types'!B568)</f>
        <v>0</v>
      </c>
      <c r="I570" s="27">
        <f ca="1">SUM(Table3[[#This Row],['# SICK LEAVE]:['#OTHERS]])</f>
        <v>0</v>
      </c>
    </row>
    <row r="571" spans="1:9" x14ac:dyDescent="0.3">
      <c r="A571" s="27">
        <f t="shared" si="12"/>
        <v>566</v>
      </c>
      <c r="B571" t="str">
        <f>IF(ISBLANK('List of Employees'!B598),"",'List of Employees'!B598)</f>
        <v>PAYAD MARICEL  Q.</v>
      </c>
      <c r="C571" s="25" t="str">
        <f>VLOOKUP(Table3[[#This Row],[EMPLOYEE NAME]],'List of Employees'!$B$4:$H$767,6)</f>
        <v>PERMANENT</v>
      </c>
      <c r="D571" s="27">
        <f ca="1">SUMIFS(LeaveTracker[Days],LeaveTracker[Employee Name],valSelEmployee,LeaveTracker[Start Date],"&gt;="&amp;DATE(Calendar_Year,1,1),LeaveTracker[End Date],"&lt;"&amp;DATE(Calendar_Year+1,1,1),LeaveTracker[Type of Leave],'Leave Types'!B569)</f>
        <v>0</v>
      </c>
      <c r="I571" s="27">
        <f ca="1">SUM(Table3[[#This Row],['# SICK LEAVE]:['#OTHERS]])</f>
        <v>0</v>
      </c>
    </row>
    <row r="572" spans="1:9" x14ac:dyDescent="0.3">
      <c r="A572" s="27">
        <f t="shared" si="12"/>
        <v>567</v>
      </c>
      <c r="B572" t="str">
        <f>IF(ISBLANK('List of Employees'!B599),"",'List of Employees'!B599)</f>
        <v xml:space="preserve">PAYAD RONALDO  </v>
      </c>
      <c r="C572" s="25" t="str">
        <f>VLOOKUP(Table3[[#This Row],[EMPLOYEE NAME]],'List of Employees'!$B$4:$H$767,6)</f>
        <v>CASUAL</v>
      </c>
      <c r="D572" s="27">
        <f ca="1">SUMIFS(LeaveTracker[Days],LeaveTracker[Employee Name],valSelEmployee,LeaveTracker[Start Date],"&gt;="&amp;DATE(Calendar_Year,1,1),LeaveTracker[End Date],"&lt;"&amp;DATE(Calendar_Year+1,1,1),LeaveTracker[Type of Leave],'Leave Types'!B570)</f>
        <v>0</v>
      </c>
      <c r="I572" s="27">
        <f ca="1">SUM(Table3[[#This Row],['# SICK LEAVE]:['#OTHERS]])</f>
        <v>0</v>
      </c>
    </row>
    <row r="573" spans="1:9" x14ac:dyDescent="0.3">
      <c r="A573" s="27">
        <f t="shared" ref="A573:A604" si="13">IF(ISBLANK(B573),"",ROW(A568))</f>
        <v>568</v>
      </c>
      <c r="B573" t="str">
        <f>IF(ISBLANK('List of Employees'!B600),"",'List of Employees'!B600)</f>
        <v>PAZ JOSUE O.</v>
      </c>
      <c r="C573" s="25" t="str">
        <f>VLOOKUP(Table3[[#This Row],[EMPLOYEE NAME]],'List of Employees'!$B$4:$H$767,6)</f>
        <v>CASUAL</v>
      </c>
      <c r="D573" s="27">
        <f ca="1">SUMIFS(LeaveTracker[Days],LeaveTracker[Employee Name],valSelEmployee,LeaveTracker[Start Date],"&gt;="&amp;DATE(Calendar_Year,1,1),LeaveTracker[End Date],"&lt;"&amp;DATE(Calendar_Year+1,1,1),LeaveTracker[Type of Leave],'Leave Types'!B571)</f>
        <v>0</v>
      </c>
      <c r="I573" s="27">
        <f ca="1">SUM(Table3[[#This Row],['# SICK LEAVE]:['#OTHERS]])</f>
        <v>0</v>
      </c>
    </row>
    <row r="574" spans="1:9" x14ac:dyDescent="0.3">
      <c r="A574" s="27">
        <f t="shared" si="13"/>
        <v>569</v>
      </c>
      <c r="B574" t="str">
        <f>IF(ISBLANK('List of Employees'!B601),"",'List of Employees'!B601)</f>
        <v>PEJI NARCISO V.</v>
      </c>
      <c r="C574" s="25" t="str">
        <f>VLOOKUP(Table3[[#This Row],[EMPLOYEE NAME]],'List of Employees'!$B$4:$H$767,6)</f>
        <v>JOBCON</v>
      </c>
      <c r="D574" s="27">
        <f ca="1">SUMIFS(LeaveTracker[Days],LeaveTracker[Employee Name],valSelEmployee,LeaveTracker[Start Date],"&gt;="&amp;DATE(Calendar_Year,1,1),LeaveTracker[End Date],"&lt;"&amp;DATE(Calendar_Year+1,1,1),LeaveTracker[Type of Leave],'Leave Types'!B572)</f>
        <v>0</v>
      </c>
      <c r="I574" s="27">
        <f ca="1">SUM(Table3[[#This Row],['# SICK LEAVE]:['#OTHERS]])</f>
        <v>0</v>
      </c>
    </row>
    <row r="575" spans="1:9" x14ac:dyDescent="0.3">
      <c r="A575" s="27">
        <f t="shared" si="13"/>
        <v>570</v>
      </c>
      <c r="B575" t="str">
        <f>IF(ISBLANK('List of Employees'!B602),"",'List of Employees'!B602)</f>
        <v>PEJI REGINE B.</v>
      </c>
      <c r="C575" s="25" t="str">
        <f>VLOOKUP(Table3[[#This Row],[EMPLOYEE NAME]],'List of Employees'!$B$4:$H$767,6)</f>
        <v>CASUAL</v>
      </c>
      <c r="D575" s="27">
        <f ca="1">SUMIFS(LeaveTracker[Days],LeaveTracker[Employee Name],valSelEmployee,LeaveTracker[Start Date],"&gt;="&amp;DATE(Calendar_Year,1,1),LeaveTracker[End Date],"&lt;"&amp;DATE(Calendar_Year+1,1,1),LeaveTracker[Type of Leave],'Leave Types'!B573)</f>
        <v>0</v>
      </c>
      <c r="I575" s="27">
        <f ca="1">SUM(Table3[[#This Row],['# SICK LEAVE]:['#OTHERS]])</f>
        <v>0</v>
      </c>
    </row>
    <row r="576" spans="1:9" x14ac:dyDescent="0.3">
      <c r="A576" s="27">
        <f t="shared" si="13"/>
        <v>571</v>
      </c>
      <c r="B576" t="str">
        <f>IF(ISBLANK('List of Employees'!B603),"",'List of Employees'!B603)</f>
        <v>PELIMBERGO MICHELLE A.</v>
      </c>
      <c r="C576" s="25" t="str">
        <f>VLOOKUP(Table3[[#This Row],[EMPLOYEE NAME]],'List of Employees'!$B$4:$H$767,6)</f>
        <v>PERMANENT</v>
      </c>
      <c r="D576" s="27">
        <f ca="1">SUMIFS(LeaveTracker[Days],LeaveTracker[Employee Name],valSelEmployee,LeaveTracker[Start Date],"&gt;="&amp;DATE(Calendar_Year,1,1),LeaveTracker[End Date],"&lt;"&amp;DATE(Calendar_Year+1,1,1),LeaveTracker[Type of Leave],'Leave Types'!B574)</f>
        <v>0</v>
      </c>
      <c r="I576" s="27">
        <f ca="1">SUM(Table3[[#This Row],['# SICK LEAVE]:['#OTHERS]])</f>
        <v>0</v>
      </c>
    </row>
    <row r="577" spans="1:9" x14ac:dyDescent="0.3">
      <c r="A577" s="27">
        <f t="shared" si="13"/>
        <v>572</v>
      </c>
      <c r="B577" t="str">
        <f>IF(ISBLANK('List of Employees'!B604),"",'List of Employees'!B604)</f>
        <v>PELLO BIANCA CAMILLE U.</v>
      </c>
      <c r="C577" s="25" t="str">
        <f>VLOOKUP(Table3[[#This Row],[EMPLOYEE NAME]],'List of Employees'!$B$4:$H$767,6)</f>
        <v>CO-TERM</v>
      </c>
      <c r="D577" s="27">
        <f ca="1">SUMIFS(LeaveTracker[Days],LeaveTracker[Employee Name],valSelEmployee,LeaveTracker[Start Date],"&gt;="&amp;DATE(Calendar_Year,1,1),LeaveTracker[End Date],"&lt;"&amp;DATE(Calendar_Year+1,1,1),LeaveTracker[Type of Leave],'Leave Types'!B575)</f>
        <v>0</v>
      </c>
      <c r="I577" s="27">
        <f ca="1">SUM(Table3[[#This Row],['# SICK LEAVE]:['#OTHERS]])</f>
        <v>0</v>
      </c>
    </row>
    <row r="578" spans="1:9" x14ac:dyDescent="0.3">
      <c r="A578" s="27">
        <f t="shared" si="13"/>
        <v>573</v>
      </c>
      <c r="B578" t="str">
        <f>IF(ISBLANK('List of Employees'!B605),"",'List of Employees'!B605)</f>
        <v>PELLO EMILMA U.</v>
      </c>
      <c r="C578" s="25" t="str">
        <f>VLOOKUP(Table3[[#This Row],[EMPLOYEE NAME]],'List of Employees'!$B$4:$H$767,6)</f>
        <v>PERMANENT</v>
      </c>
      <c r="D578" s="27">
        <f ca="1">SUMIFS(LeaveTracker[Days],LeaveTracker[Employee Name],valSelEmployee,LeaveTracker[Start Date],"&gt;="&amp;DATE(Calendar_Year,1,1),LeaveTracker[End Date],"&lt;"&amp;DATE(Calendar_Year+1,1,1),LeaveTracker[Type of Leave],'Leave Types'!B576)</f>
        <v>0</v>
      </c>
      <c r="I578" s="27">
        <f ca="1">SUM(Table3[[#This Row],['# SICK LEAVE]:['#OTHERS]])</f>
        <v>0</v>
      </c>
    </row>
    <row r="579" spans="1:9" x14ac:dyDescent="0.3">
      <c r="A579" s="27">
        <f t="shared" si="13"/>
        <v>574</v>
      </c>
      <c r="B579" t="str">
        <f>IF(ISBLANK('List of Employees'!B606),"",'List of Employees'!B606)</f>
        <v>PEÑAFIEL MELISSA Q.</v>
      </c>
      <c r="C579" s="25" t="str">
        <f>VLOOKUP(Table3[[#This Row],[EMPLOYEE NAME]],'List of Employees'!$B$4:$H$767,6)</f>
        <v>PERMANENT</v>
      </c>
      <c r="D579" s="27">
        <f ca="1">SUMIFS(LeaveTracker[Days],LeaveTracker[Employee Name],valSelEmployee,LeaveTracker[Start Date],"&gt;="&amp;DATE(Calendar_Year,1,1),LeaveTracker[End Date],"&lt;"&amp;DATE(Calendar_Year+1,1,1),LeaveTracker[Type of Leave],'Leave Types'!B577)</f>
        <v>0</v>
      </c>
      <c r="I579" s="27">
        <f ca="1">SUM(Table3[[#This Row],['# SICK LEAVE]:['#OTHERS]])</f>
        <v>0</v>
      </c>
    </row>
    <row r="580" spans="1:9" x14ac:dyDescent="0.3">
      <c r="A580" s="27">
        <f t="shared" si="13"/>
        <v>575</v>
      </c>
      <c r="B580" t="str">
        <f>IF(ISBLANK('List of Employees'!B607),"",'List of Employees'!B607)</f>
        <v>PEÑAFLORIDA LORYN B.</v>
      </c>
      <c r="C580" s="25" t="str">
        <f>VLOOKUP(Table3[[#This Row],[EMPLOYEE NAME]],'List of Employees'!$B$4:$H$767,6)</f>
        <v>PERMANENT</v>
      </c>
      <c r="D580" s="27">
        <f ca="1">SUMIFS(LeaveTracker[Days],LeaveTracker[Employee Name],valSelEmployee,LeaveTracker[Start Date],"&gt;="&amp;DATE(Calendar_Year,1,1),LeaveTracker[End Date],"&lt;"&amp;DATE(Calendar_Year+1,1,1),LeaveTracker[Type of Leave],'Leave Types'!B578)</f>
        <v>0</v>
      </c>
      <c r="I580" s="27">
        <f ca="1">SUM(Table3[[#This Row],['# SICK LEAVE]:['#OTHERS]])</f>
        <v>0</v>
      </c>
    </row>
    <row r="581" spans="1:9" x14ac:dyDescent="0.3">
      <c r="A581" s="27">
        <f t="shared" si="13"/>
        <v>576</v>
      </c>
      <c r="B581" t="str">
        <f>IF(ISBLANK('List of Employees'!B608),"",'List of Employees'!B608)</f>
        <v>PENALES GLORIA P.</v>
      </c>
      <c r="C581" s="25" t="str">
        <f>VLOOKUP(Table3[[#This Row],[EMPLOYEE NAME]],'List of Employees'!$B$4:$H$767,6)</f>
        <v>PERMANENT</v>
      </c>
      <c r="D581" s="27">
        <f ca="1">SUMIFS(LeaveTracker[Days],LeaveTracker[Employee Name],valSelEmployee,LeaveTracker[Start Date],"&gt;="&amp;DATE(Calendar_Year,1,1),LeaveTracker[End Date],"&lt;"&amp;DATE(Calendar_Year+1,1,1),LeaveTracker[Type of Leave],'Leave Types'!B579)</f>
        <v>0</v>
      </c>
      <c r="I581" s="27">
        <f ca="1">SUM(Table3[[#This Row],['# SICK LEAVE]:['#OTHERS]])</f>
        <v>0</v>
      </c>
    </row>
    <row r="582" spans="1:9" x14ac:dyDescent="0.3">
      <c r="A582" s="27">
        <f t="shared" si="13"/>
        <v>577</v>
      </c>
      <c r="B582" t="str">
        <f>IF(ISBLANK('List of Employees'!B609),"",'List of Employees'!B609)</f>
        <v>PENALES GUILLERMA B.</v>
      </c>
      <c r="C582" s="25" t="str">
        <f>VLOOKUP(Table3[[#This Row],[EMPLOYEE NAME]],'List of Employees'!$B$4:$H$767,6)</f>
        <v>PERMANENT</v>
      </c>
      <c r="D582" s="27">
        <f ca="1">SUMIFS(LeaveTracker[Days],LeaveTracker[Employee Name],valSelEmployee,LeaveTracker[Start Date],"&gt;="&amp;DATE(Calendar_Year,1,1),LeaveTracker[End Date],"&lt;"&amp;DATE(Calendar_Year+1,1,1),LeaveTracker[Type of Leave],'Leave Types'!B580)</f>
        <v>0</v>
      </c>
      <c r="I582" s="27">
        <f ca="1">SUM(Table3[[#This Row],['# SICK LEAVE]:['#OTHERS]])</f>
        <v>0</v>
      </c>
    </row>
    <row r="583" spans="1:9" x14ac:dyDescent="0.3">
      <c r="A583" s="27">
        <f t="shared" si="13"/>
        <v>578</v>
      </c>
      <c r="B583" t="str">
        <f>IF(ISBLANK('List of Employees'!B610),"",'List of Employees'!B610)</f>
        <v>PEÑANO DARYL BAMBI B.</v>
      </c>
      <c r="C583" s="25" t="str">
        <f>VLOOKUP(Table3[[#This Row],[EMPLOYEE NAME]],'List of Employees'!$B$4:$H$767,6)</f>
        <v>PERMANENT</v>
      </c>
      <c r="D583" s="27">
        <f ca="1">SUMIFS(LeaveTracker[Days],LeaveTracker[Employee Name],valSelEmployee,LeaveTracker[Start Date],"&gt;="&amp;DATE(Calendar_Year,1,1),LeaveTracker[End Date],"&lt;"&amp;DATE(Calendar_Year+1,1,1),LeaveTracker[Type of Leave],'Leave Types'!B581)</f>
        <v>0</v>
      </c>
      <c r="I583" s="27">
        <f ca="1">SUM(Table3[[#This Row],['# SICK LEAVE]:['#OTHERS]])</f>
        <v>0</v>
      </c>
    </row>
    <row r="584" spans="1:9" x14ac:dyDescent="0.3">
      <c r="A584" s="27">
        <f t="shared" si="13"/>
        <v>579</v>
      </c>
      <c r="B584" t="str">
        <f>IF(ISBLANK('List of Employees'!B611),"",'List of Employees'!B611)</f>
        <v>PEÑARANDA MARIA KEREN N.</v>
      </c>
      <c r="C584" s="25" t="str">
        <f>VLOOKUP(Table3[[#This Row],[EMPLOYEE NAME]],'List of Employees'!$B$4:$H$767,6)</f>
        <v>PERMANENT</v>
      </c>
      <c r="D584" s="27">
        <f ca="1">SUMIFS(LeaveTracker[Days],LeaveTracker[Employee Name],valSelEmployee,LeaveTracker[Start Date],"&gt;="&amp;DATE(Calendar_Year,1,1),LeaveTracker[End Date],"&lt;"&amp;DATE(Calendar_Year+1,1,1),LeaveTracker[Type of Leave],'Leave Types'!B582)</f>
        <v>0</v>
      </c>
      <c r="I584" s="27">
        <f ca="1">SUM(Table3[[#This Row],['# SICK LEAVE]:['#OTHERS]])</f>
        <v>0</v>
      </c>
    </row>
    <row r="585" spans="1:9" x14ac:dyDescent="0.3">
      <c r="A585" s="27">
        <f t="shared" si="13"/>
        <v>580</v>
      </c>
      <c r="B585" t="str">
        <f>IF(ISBLANK('List of Employees'!B612),"",'List of Employees'!B612)</f>
        <v>PEÑERO LILIBETH B.</v>
      </c>
      <c r="C585" s="25" t="str">
        <f>VLOOKUP(Table3[[#This Row],[EMPLOYEE NAME]],'List of Employees'!$B$4:$H$767,6)</f>
        <v>PERMANENT</v>
      </c>
      <c r="D585" s="27">
        <f ca="1">SUMIFS(LeaveTracker[Days],LeaveTracker[Employee Name],valSelEmployee,LeaveTracker[Start Date],"&gt;="&amp;DATE(Calendar_Year,1,1),LeaveTracker[End Date],"&lt;"&amp;DATE(Calendar_Year+1,1,1),LeaveTracker[Type of Leave],'Leave Types'!B583)</f>
        <v>0</v>
      </c>
      <c r="I585" s="27">
        <f ca="1">SUM(Table3[[#This Row],['# SICK LEAVE]:['#OTHERS]])</f>
        <v>0</v>
      </c>
    </row>
    <row r="586" spans="1:9" x14ac:dyDescent="0.3">
      <c r="A586" s="27">
        <f t="shared" si="13"/>
        <v>581</v>
      </c>
      <c r="B586" t="str">
        <f>IF(ISBLANK('List of Employees'!B613),"",'List of Employees'!B613)</f>
        <v>PEPA ARIEL N.</v>
      </c>
      <c r="C586" s="25" t="str">
        <f>VLOOKUP(Table3[[#This Row],[EMPLOYEE NAME]],'List of Employees'!$B$4:$H$767,6)</f>
        <v>CASUAL</v>
      </c>
      <c r="D586" s="27">
        <f ca="1">SUMIFS(LeaveTracker[Days],LeaveTracker[Employee Name],valSelEmployee,LeaveTracker[Start Date],"&gt;="&amp;DATE(Calendar_Year,1,1),LeaveTracker[End Date],"&lt;"&amp;DATE(Calendar_Year+1,1,1),LeaveTracker[Type of Leave],'Leave Types'!B584)</f>
        <v>0</v>
      </c>
      <c r="I586" s="27">
        <f ca="1">SUM(Table3[[#This Row],['# SICK LEAVE]:['#OTHERS]])</f>
        <v>0</v>
      </c>
    </row>
    <row r="587" spans="1:9" x14ac:dyDescent="0.3">
      <c r="A587" s="27">
        <f t="shared" si="13"/>
        <v>582</v>
      </c>
      <c r="B587" t="str">
        <f>IF(ISBLANK('List of Employees'!B614),"",'List of Employees'!B614)</f>
        <v>PEREA BABEL G.</v>
      </c>
      <c r="C587" s="25" t="str">
        <f>VLOOKUP(Table3[[#This Row],[EMPLOYEE NAME]],'List of Employees'!$B$4:$H$767,6)</f>
        <v>CASUAL</v>
      </c>
      <c r="D587" s="27">
        <f ca="1">SUMIFS(LeaveTracker[Days],LeaveTracker[Employee Name],valSelEmployee,LeaveTracker[Start Date],"&gt;="&amp;DATE(Calendar_Year,1,1),LeaveTracker[End Date],"&lt;"&amp;DATE(Calendar_Year+1,1,1),LeaveTracker[Type of Leave],'Leave Types'!B585)</f>
        <v>0</v>
      </c>
      <c r="I587" s="27">
        <f ca="1">SUM(Table3[[#This Row],['# SICK LEAVE]:['#OTHERS]])</f>
        <v>0</v>
      </c>
    </row>
    <row r="588" spans="1:9" x14ac:dyDescent="0.3">
      <c r="A588" s="27">
        <f t="shared" si="13"/>
        <v>583</v>
      </c>
      <c r="B588" t="str">
        <f>IF(ISBLANK('List of Employees'!B615),"",'List of Employees'!B615)</f>
        <v>PERENA RUBILINDA C.</v>
      </c>
      <c r="C588" s="25" t="str">
        <f>VLOOKUP(Table3[[#This Row],[EMPLOYEE NAME]],'List of Employees'!$B$4:$H$767,6)</f>
        <v>PERMANENT</v>
      </c>
      <c r="D588" s="27">
        <f ca="1">SUMIFS(LeaveTracker[Days],LeaveTracker[Employee Name],valSelEmployee,LeaveTracker[Start Date],"&gt;="&amp;DATE(Calendar_Year,1,1),LeaveTracker[End Date],"&lt;"&amp;DATE(Calendar_Year+1,1,1),LeaveTracker[Type of Leave],'Leave Types'!B586)</f>
        <v>0</v>
      </c>
      <c r="I588" s="27">
        <f ca="1">SUM(Table3[[#This Row],['# SICK LEAVE]:['#OTHERS]])</f>
        <v>0</v>
      </c>
    </row>
    <row r="589" spans="1:9" x14ac:dyDescent="0.3">
      <c r="A589" s="27">
        <f t="shared" si="13"/>
        <v>584</v>
      </c>
      <c r="B589" t="str">
        <f>IF(ISBLANK('List of Employees'!B616),"",'List of Employees'!B616)</f>
        <v>PEREÑA VERGILIO R.</v>
      </c>
      <c r="C589" s="25" t="str">
        <f>VLOOKUP(Table3[[#This Row],[EMPLOYEE NAME]],'List of Employees'!$B$4:$H$767,6)</f>
        <v>CASUAL</v>
      </c>
      <c r="D589" s="27">
        <f ca="1">SUMIFS(LeaveTracker[Days],LeaveTracker[Employee Name],valSelEmployee,LeaveTracker[Start Date],"&gt;="&amp;DATE(Calendar_Year,1,1),LeaveTracker[End Date],"&lt;"&amp;DATE(Calendar_Year+1,1,1),LeaveTracker[Type of Leave],'Leave Types'!B587)</f>
        <v>0</v>
      </c>
      <c r="I589" s="27">
        <f ca="1">SUM(Table3[[#This Row],['# SICK LEAVE]:['#OTHERS]])</f>
        <v>0</v>
      </c>
    </row>
    <row r="590" spans="1:9" x14ac:dyDescent="0.3">
      <c r="A590" s="27">
        <f t="shared" si="13"/>
        <v>585</v>
      </c>
      <c r="B590" t="str">
        <f>IF(ISBLANK('List of Employees'!B617),"",'List of Employees'!B617)</f>
        <v>PEREY AIRENE O.</v>
      </c>
      <c r="C590" s="25" t="str">
        <f>VLOOKUP(Table3[[#This Row],[EMPLOYEE NAME]],'List of Employees'!$B$4:$H$767,6)</f>
        <v>PERMANENT</v>
      </c>
      <c r="D590" s="27">
        <f ca="1">SUMIFS(LeaveTracker[Days],LeaveTracker[Employee Name],valSelEmployee,LeaveTracker[Start Date],"&gt;="&amp;DATE(Calendar_Year,1,1),LeaveTracker[End Date],"&lt;"&amp;DATE(Calendar_Year+1,1,1),LeaveTracker[Type of Leave],'Leave Types'!B588)</f>
        <v>0</v>
      </c>
      <c r="I590" s="27">
        <f ca="1">SUM(Table3[[#This Row],['# SICK LEAVE]:['#OTHERS]])</f>
        <v>0</v>
      </c>
    </row>
    <row r="591" spans="1:9" x14ac:dyDescent="0.3">
      <c r="A591" s="27">
        <f t="shared" si="13"/>
        <v>586</v>
      </c>
      <c r="B591" t="str">
        <f>IF(ISBLANK('List of Employees'!B618),"",'List of Employees'!B618)</f>
        <v>PEREY EDWIN M.</v>
      </c>
      <c r="C591" s="25" t="str">
        <f>VLOOKUP(Table3[[#This Row],[EMPLOYEE NAME]],'List of Employees'!$B$4:$H$767,6)</f>
        <v>CASUAL</v>
      </c>
      <c r="D591" s="27">
        <f ca="1">SUMIFS(LeaveTracker[Days],LeaveTracker[Employee Name],valSelEmployee,LeaveTracker[Start Date],"&gt;="&amp;DATE(Calendar_Year,1,1),LeaveTracker[End Date],"&lt;"&amp;DATE(Calendar_Year+1,1,1),LeaveTracker[Type of Leave],'Leave Types'!B589)</f>
        <v>0</v>
      </c>
      <c r="I591" s="27">
        <f ca="1">SUM(Table3[[#This Row],['# SICK LEAVE]:['#OTHERS]])</f>
        <v>0</v>
      </c>
    </row>
    <row r="592" spans="1:9" x14ac:dyDescent="0.3">
      <c r="A592" s="27">
        <f t="shared" si="13"/>
        <v>587</v>
      </c>
      <c r="B592" t="str">
        <f>IF(ISBLANK('List of Employees'!B619),"",'List of Employees'!B619)</f>
        <v>PEREY GENNILYN M.</v>
      </c>
      <c r="C592" s="25" t="str">
        <f>VLOOKUP(Table3[[#This Row],[EMPLOYEE NAME]],'List of Employees'!$B$4:$H$767,6)</f>
        <v>CASUAL</v>
      </c>
      <c r="D592" s="27">
        <f ca="1">SUMIFS(LeaveTracker[Days],LeaveTracker[Employee Name],valSelEmployee,LeaveTracker[Start Date],"&gt;="&amp;DATE(Calendar_Year,1,1),LeaveTracker[End Date],"&lt;"&amp;DATE(Calendar_Year+1,1,1),LeaveTracker[Type of Leave],'Leave Types'!B590)</f>
        <v>0</v>
      </c>
      <c r="I592" s="27">
        <f ca="1">SUM(Table3[[#This Row],['# SICK LEAVE]:['#OTHERS]])</f>
        <v>0</v>
      </c>
    </row>
    <row r="593" spans="1:9" x14ac:dyDescent="0.3">
      <c r="A593" s="27">
        <f t="shared" si="13"/>
        <v>588</v>
      </c>
      <c r="B593" t="str">
        <f>IF(ISBLANK('List of Employees'!B620),"",'List of Employees'!B620)</f>
        <v>PEREY LUCIANA B.</v>
      </c>
      <c r="C593" s="25" t="str">
        <f>VLOOKUP(Table3[[#This Row],[EMPLOYEE NAME]],'List of Employees'!$B$4:$H$767,6)</f>
        <v>PERMANENT</v>
      </c>
      <c r="D593" s="27">
        <f ca="1">SUMIFS(LeaveTracker[Days],LeaveTracker[Employee Name],valSelEmployee,LeaveTracker[Start Date],"&gt;="&amp;DATE(Calendar_Year,1,1),LeaveTracker[End Date],"&lt;"&amp;DATE(Calendar_Year+1,1,1),LeaveTracker[Type of Leave],'Leave Types'!B591)</f>
        <v>0</v>
      </c>
      <c r="I593" s="27">
        <f ca="1">SUM(Table3[[#This Row],['# SICK LEAVE]:['#OTHERS]])</f>
        <v>0</v>
      </c>
    </row>
    <row r="594" spans="1:9" x14ac:dyDescent="0.3">
      <c r="A594" s="27">
        <f t="shared" si="13"/>
        <v>589</v>
      </c>
      <c r="B594" t="str">
        <f>IF(ISBLANK('List of Employees'!B621),"",'List of Employees'!B621)</f>
        <v xml:space="preserve">PEREZ FRANCIS  </v>
      </c>
      <c r="C594" s="25" t="str">
        <f>VLOOKUP(Table3[[#This Row],[EMPLOYEE NAME]],'List of Employees'!$B$4:$H$767,6)</f>
        <v>CASUAL</v>
      </c>
      <c r="D594" s="27">
        <f ca="1">SUMIFS(LeaveTracker[Days],LeaveTracker[Employee Name],valSelEmployee,LeaveTracker[Start Date],"&gt;="&amp;DATE(Calendar_Year,1,1),LeaveTracker[End Date],"&lt;"&amp;DATE(Calendar_Year+1,1,1),LeaveTracker[Type of Leave],'Leave Types'!B592)</f>
        <v>0</v>
      </c>
      <c r="I594" s="27">
        <f ca="1">SUM(Table3[[#This Row],['# SICK LEAVE]:['#OTHERS]])</f>
        <v>0</v>
      </c>
    </row>
    <row r="595" spans="1:9" x14ac:dyDescent="0.3">
      <c r="A595" s="27">
        <f t="shared" si="13"/>
        <v>590</v>
      </c>
      <c r="B595" t="str">
        <f>IF(ISBLANK('List of Employees'!B622),"",'List of Employees'!B622)</f>
        <v>PERIDO BEVERLY T.</v>
      </c>
      <c r="C595" s="25" t="str">
        <f>VLOOKUP(Table3[[#This Row],[EMPLOYEE NAME]],'List of Employees'!$B$4:$H$767,6)</f>
        <v>PERMANENT</v>
      </c>
      <c r="D595" s="27">
        <f ca="1">SUMIFS(LeaveTracker[Days],LeaveTracker[Employee Name],valSelEmployee,LeaveTracker[Start Date],"&gt;="&amp;DATE(Calendar_Year,1,1),LeaveTracker[End Date],"&lt;"&amp;DATE(Calendar_Year+1,1,1),LeaveTracker[Type of Leave],'Leave Types'!B593)</f>
        <v>0</v>
      </c>
      <c r="I595" s="27">
        <f ca="1">SUM(Table3[[#This Row],['# SICK LEAVE]:['#OTHERS]])</f>
        <v>0</v>
      </c>
    </row>
    <row r="596" spans="1:9" x14ac:dyDescent="0.3">
      <c r="A596" s="27">
        <f t="shared" si="13"/>
        <v>591</v>
      </c>
      <c r="B596" t="str">
        <f>IF(ISBLANK('List of Employees'!B623),"",'List of Employees'!B623)</f>
        <v>PERIDO EDWIN A.</v>
      </c>
      <c r="C596" s="25" t="str">
        <f>VLOOKUP(Table3[[#This Row],[EMPLOYEE NAME]],'List of Employees'!$B$4:$H$767,6)</f>
        <v>PERMANENT</v>
      </c>
      <c r="D596" s="27">
        <f ca="1">SUMIFS(LeaveTracker[Days],LeaveTracker[Employee Name],valSelEmployee,LeaveTracker[Start Date],"&gt;="&amp;DATE(Calendar_Year,1,1),LeaveTracker[End Date],"&lt;"&amp;DATE(Calendar_Year+1,1,1),LeaveTracker[Type of Leave],'Leave Types'!B594)</f>
        <v>0</v>
      </c>
      <c r="I596" s="27">
        <f ca="1">SUM(Table3[[#This Row],['# SICK LEAVE]:['#OTHERS]])</f>
        <v>0</v>
      </c>
    </row>
    <row r="597" spans="1:9" x14ac:dyDescent="0.3">
      <c r="A597" s="27">
        <f t="shared" si="13"/>
        <v>592</v>
      </c>
      <c r="B597" t="str">
        <f>IF(ISBLANK('List of Employees'!B624),"",'List of Employees'!B624)</f>
        <v>PERIDO MARITES V.</v>
      </c>
      <c r="C597" s="25" t="str">
        <f>VLOOKUP(Table3[[#This Row],[EMPLOYEE NAME]],'List of Employees'!$B$4:$H$767,6)</f>
        <v>PERMANENT</v>
      </c>
      <c r="D597" s="27">
        <f ca="1">SUMIFS(LeaveTracker[Days],LeaveTracker[Employee Name],valSelEmployee,LeaveTracker[Start Date],"&gt;="&amp;DATE(Calendar_Year,1,1),LeaveTracker[End Date],"&lt;"&amp;DATE(Calendar_Year+1,1,1),LeaveTracker[Type of Leave],'Leave Types'!B595)</f>
        <v>0</v>
      </c>
      <c r="I597" s="27">
        <f ca="1">SUM(Table3[[#This Row],['# SICK LEAVE]:['#OTHERS]])</f>
        <v>0</v>
      </c>
    </row>
    <row r="598" spans="1:9" x14ac:dyDescent="0.3">
      <c r="A598" s="27">
        <f t="shared" si="13"/>
        <v>593</v>
      </c>
      <c r="B598" t="str">
        <f>IF(ISBLANK('List of Employees'!B625),"",'List of Employees'!B625)</f>
        <v>PERMISON VICTORIA M.</v>
      </c>
      <c r="C598" s="25" t="str">
        <f>VLOOKUP(Table3[[#This Row],[EMPLOYEE NAME]],'List of Employees'!$B$4:$H$767,6)</f>
        <v>PERMANENT</v>
      </c>
      <c r="D598" s="27">
        <f ca="1">SUMIFS(LeaveTracker[Days],LeaveTracker[Employee Name],valSelEmployee,LeaveTracker[Start Date],"&gt;="&amp;DATE(Calendar_Year,1,1),LeaveTracker[End Date],"&lt;"&amp;DATE(Calendar_Year+1,1,1),LeaveTracker[Type of Leave],'Leave Types'!B596)</f>
        <v>0</v>
      </c>
      <c r="I598" s="27">
        <f ca="1">SUM(Table3[[#This Row],['# SICK LEAVE]:['#OTHERS]])</f>
        <v>0</v>
      </c>
    </row>
    <row r="599" spans="1:9" x14ac:dyDescent="0.3">
      <c r="A599" s="27">
        <f t="shared" si="13"/>
        <v>594</v>
      </c>
      <c r="B599" t="str">
        <f>IF(ISBLANK('List of Employees'!B626),"",'List of Employees'!B626)</f>
        <v xml:space="preserve">PESIGAN EDUARDO  </v>
      </c>
      <c r="C599" s="25" t="str">
        <f>VLOOKUP(Table3[[#This Row],[EMPLOYEE NAME]],'List of Employees'!$B$4:$H$767,6)</f>
        <v>CASUAL</v>
      </c>
      <c r="D599" s="27">
        <f ca="1">SUMIFS(LeaveTracker[Days],LeaveTracker[Employee Name],valSelEmployee,LeaveTracker[Start Date],"&gt;="&amp;DATE(Calendar_Year,1,1),LeaveTracker[End Date],"&lt;"&amp;DATE(Calendar_Year+1,1,1),LeaveTracker[Type of Leave],'Leave Types'!B597)</f>
        <v>0</v>
      </c>
      <c r="I599" s="27">
        <f ca="1">SUM(Table3[[#This Row],['# SICK LEAVE]:['#OTHERS]])</f>
        <v>0</v>
      </c>
    </row>
    <row r="600" spans="1:9" x14ac:dyDescent="0.3">
      <c r="A600" s="27">
        <f t="shared" si="13"/>
        <v>595</v>
      </c>
      <c r="B600" t="str">
        <f>IF(ISBLANK('List of Employees'!B627),"",'List of Employees'!B627)</f>
        <v>PETIL GLENDA D.</v>
      </c>
      <c r="C600" s="25" t="str">
        <f>VLOOKUP(Table3[[#This Row],[EMPLOYEE NAME]],'List of Employees'!$B$4:$H$767,6)</f>
        <v>PERMANENT</v>
      </c>
      <c r="D600" s="27">
        <f ca="1">SUMIFS(LeaveTracker[Days],LeaveTracker[Employee Name],valSelEmployee,LeaveTracker[Start Date],"&gt;="&amp;DATE(Calendar_Year,1,1),LeaveTracker[End Date],"&lt;"&amp;DATE(Calendar_Year+1,1,1),LeaveTracker[Type of Leave],'Leave Types'!B598)</f>
        <v>0</v>
      </c>
      <c r="I600" s="27">
        <f ca="1">SUM(Table3[[#This Row],['# SICK LEAVE]:['#OTHERS]])</f>
        <v>0</v>
      </c>
    </row>
    <row r="601" spans="1:9" x14ac:dyDescent="0.3">
      <c r="A601" s="27">
        <f t="shared" si="13"/>
        <v>596</v>
      </c>
      <c r="B601" t="str">
        <f>IF(ISBLANK('List of Employees'!B628),"",'List of Employees'!B628)</f>
        <v>PINEDA DANICCA NOELLE V.</v>
      </c>
      <c r="C601" s="25" t="str">
        <f>VLOOKUP(Table3[[#This Row],[EMPLOYEE NAME]],'List of Employees'!$B$4:$H$767,6)</f>
        <v>PERMANENT</v>
      </c>
      <c r="D601" s="27">
        <f ca="1">SUMIFS(LeaveTracker[Days],LeaveTracker[Employee Name],valSelEmployee,LeaveTracker[Start Date],"&gt;="&amp;DATE(Calendar_Year,1,1),LeaveTracker[End Date],"&lt;"&amp;DATE(Calendar_Year+1,1,1),LeaveTracker[Type of Leave],'Leave Types'!B599)</f>
        <v>0</v>
      </c>
      <c r="I601" s="27">
        <f ca="1">SUM(Table3[[#This Row],['# SICK LEAVE]:['#OTHERS]])</f>
        <v>0</v>
      </c>
    </row>
    <row r="602" spans="1:9" x14ac:dyDescent="0.3">
      <c r="A602" s="27">
        <f t="shared" si="13"/>
        <v>597</v>
      </c>
      <c r="B602" t="str">
        <f>IF(ISBLANK('List of Employees'!B629),"",'List of Employees'!B629)</f>
        <v>PRIMO GRACE M.</v>
      </c>
      <c r="C602" s="25" t="str">
        <f>VLOOKUP(Table3[[#This Row],[EMPLOYEE NAME]],'List of Employees'!$B$4:$H$767,6)</f>
        <v>CASUAL</v>
      </c>
      <c r="D602" s="27">
        <f ca="1">SUMIFS(LeaveTracker[Days],LeaveTracker[Employee Name],valSelEmployee,LeaveTracker[Start Date],"&gt;="&amp;DATE(Calendar_Year,1,1),LeaveTracker[End Date],"&lt;"&amp;DATE(Calendar_Year+1,1,1),LeaveTracker[Type of Leave],'Leave Types'!B600)</f>
        <v>0</v>
      </c>
      <c r="I602" s="27">
        <f ca="1">SUM(Table3[[#This Row],['# SICK LEAVE]:['#OTHERS]])</f>
        <v>0</v>
      </c>
    </row>
    <row r="603" spans="1:9" x14ac:dyDescent="0.3">
      <c r="A603" s="27">
        <f t="shared" si="13"/>
        <v>598</v>
      </c>
      <c r="B603" t="str">
        <f>IF(ISBLANK('List of Employees'!B630),"",'List of Employees'!B630)</f>
        <v>PUNZALAN LUCIANA A.</v>
      </c>
      <c r="C603" s="25" t="str">
        <f>VLOOKUP(Table3[[#This Row],[EMPLOYEE NAME]],'List of Employees'!$B$4:$H$767,6)</f>
        <v>CASUAL</v>
      </c>
      <c r="D603" s="27">
        <f ca="1">SUMIFS(LeaveTracker[Days],LeaveTracker[Employee Name],valSelEmployee,LeaveTracker[Start Date],"&gt;="&amp;DATE(Calendar_Year,1,1),LeaveTracker[End Date],"&lt;"&amp;DATE(Calendar_Year+1,1,1),LeaveTracker[Type of Leave],'Leave Types'!B601)</f>
        <v>0</v>
      </c>
      <c r="I603" s="27">
        <f ca="1">SUM(Table3[[#This Row],['# SICK LEAVE]:['#OTHERS]])</f>
        <v>0</v>
      </c>
    </row>
    <row r="604" spans="1:9" x14ac:dyDescent="0.3">
      <c r="A604" s="27">
        <f t="shared" si="13"/>
        <v>599</v>
      </c>
      <c r="B604" t="str">
        <f>IF(ISBLANK('List of Employees'!B631),"",'List of Employees'!B631)</f>
        <v>QUIAMBAO ERICSON B.</v>
      </c>
      <c r="C604" s="25" t="str">
        <f>VLOOKUP(Table3[[#This Row],[EMPLOYEE NAME]],'List of Employees'!$B$4:$H$767,6)</f>
        <v>JOBCON</v>
      </c>
      <c r="D604" s="27">
        <f ca="1">SUMIFS(LeaveTracker[Days],LeaveTracker[Employee Name],valSelEmployee,LeaveTracker[Start Date],"&gt;="&amp;DATE(Calendar_Year,1,1),LeaveTracker[End Date],"&lt;"&amp;DATE(Calendar_Year+1,1,1),LeaveTracker[Type of Leave],'Leave Types'!B602)</f>
        <v>0</v>
      </c>
      <c r="I604" s="27">
        <f ca="1">SUM(Table3[[#This Row],['# SICK LEAVE]:['#OTHERS]])</f>
        <v>0</v>
      </c>
    </row>
    <row r="605" spans="1:9" x14ac:dyDescent="0.3">
      <c r="A605" s="27">
        <f t="shared" ref="A605:A610" si="14">IF(ISBLANK(B605),"",ROW(A600))</f>
        <v>600</v>
      </c>
      <c r="B605" t="str">
        <f>IF(ISBLANK('List of Employees'!B632),"",'List of Employees'!B632)</f>
        <v>QUIAN JHON RAYMOND P.</v>
      </c>
      <c r="C605" s="25" t="str">
        <f>VLOOKUP(Table3[[#This Row],[EMPLOYEE NAME]],'List of Employees'!$B$4:$H$767,6)</f>
        <v>PERMANENT</v>
      </c>
      <c r="D605" s="27">
        <f ca="1">SUMIFS(LeaveTracker[Days],LeaveTracker[Employee Name],valSelEmployee,LeaveTracker[Start Date],"&gt;="&amp;DATE(Calendar_Year,1,1),LeaveTracker[End Date],"&lt;"&amp;DATE(Calendar_Year+1,1,1),LeaveTracker[Type of Leave],'Leave Types'!B603)</f>
        <v>0</v>
      </c>
      <c r="I605" s="27">
        <f ca="1">SUM(Table3[[#This Row],['# SICK LEAVE]:['#OTHERS]])</f>
        <v>0</v>
      </c>
    </row>
    <row r="606" spans="1:9" x14ac:dyDescent="0.3">
      <c r="A606" s="27">
        <f t="shared" si="14"/>
        <v>601</v>
      </c>
      <c r="B606" t="str">
        <f>IF(ISBLANK('List of Employees'!B633),"",'List of Employees'!B633)</f>
        <v>QUILAO REYVI E.</v>
      </c>
      <c r="C606" s="25" t="str">
        <f>VLOOKUP(Table3[[#This Row],[EMPLOYEE NAME]],'List of Employees'!$B$4:$H$767,6)</f>
        <v>PERMANENT</v>
      </c>
      <c r="D606" s="27">
        <f ca="1">SUMIFS(LeaveTracker[Days],LeaveTracker[Employee Name],valSelEmployee,LeaveTracker[Start Date],"&gt;="&amp;DATE(Calendar_Year,1,1),LeaveTracker[End Date],"&lt;"&amp;DATE(Calendar_Year+1,1,1),LeaveTracker[Type of Leave],'Leave Types'!B604)</f>
        <v>0</v>
      </c>
      <c r="I606" s="27">
        <f ca="1">SUM(Table3[[#This Row],['# SICK LEAVE]:['#OTHERS]])</f>
        <v>0</v>
      </c>
    </row>
    <row r="607" spans="1:9" x14ac:dyDescent="0.3">
      <c r="A607" s="27">
        <f t="shared" si="14"/>
        <v>602</v>
      </c>
      <c r="B607" t="str">
        <f>IF(ISBLANK('List of Employees'!B634),"",'List of Employees'!B634)</f>
        <v>RAMA RAQUEL J.</v>
      </c>
      <c r="C607" s="25" t="str">
        <f>VLOOKUP(Table3[[#This Row],[EMPLOYEE NAME]],'List of Employees'!$B$4:$H$767,6)</f>
        <v>CASUAL</v>
      </c>
      <c r="D607" s="27">
        <f ca="1">SUMIFS(LeaveTracker[Days],LeaveTracker[Employee Name],valSelEmployee,LeaveTracker[Start Date],"&gt;="&amp;DATE(Calendar_Year,1,1),LeaveTracker[End Date],"&lt;"&amp;DATE(Calendar_Year+1,1,1),LeaveTracker[Type of Leave],'Leave Types'!B605)</f>
        <v>0</v>
      </c>
      <c r="I607" s="27">
        <f ca="1">SUM(Table3[[#This Row],['# SICK LEAVE]:['#OTHERS]])</f>
        <v>0</v>
      </c>
    </row>
    <row r="608" spans="1:9" x14ac:dyDescent="0.3">
      <c r="A608" s="27">
        <f t="shared" si="14"/>
        <v>603</v>
      </c>
      <c r="B608" t="str">
        <f>IF(ISBLANK('List of Employees'!B635),"",'List of Employees'!B635)</f>
        <v>RAMOS EULOGIA A.</v>
      </c>
      <c r="C608" s="25" t="str">
        <f>VLOOKUP(Table3[[#This Row],[EMPLOYEE NAME]],'List of Employees'!$B$4:$H$767,6)</f>
        <v>CASUAL</v>
      </c>
      <c r="D608" s="27">
        <f ca="1">SUMIFS(LeaveTracker[Days],LeaveTracker[Employee Name],valSelEmployee,LeaveTracker[Start Date],"&gt;="&amp;DATE(Calendar_Year,1,1),LeaveTracker[End Date],"&lt;"&amp;DATE(Calendar_Year+1,1,1),LeaveTracker[Type of Leave],'Leave Types'!B606)</f>
        <v>0</v>
      </c>
      <c r="I608" s="27">
        <f ca="1">SUM(Table3[[#This Row],['# SICK LEAVE]:['#OTHERS]])</f>
        <v>0</v>
      </c>
    </row>
    <row r="609" spans="1:9" x14ac:dyDescent="0.3">
      <c r="A609" s="27">
        <f t="shared" si="14"/>
        <v>604</v>
      </c>
      <c r="B609" t="str">
        <f>IF(ISBLANK('List of Employees'!B636),"",'List of Employees'!B636)</f>
        <v>RAMOS NANCY P.</v>
      </c>
      <c r="C609" s="25" t="str">
        <f>VLOOKUP(Table3[[#This Row],[EMPLOYEE NAME]],'List of Employees'!$B$4:$H$767,6)</f>
        <v>CASUAL</v>
      </c>
      <c r="D609" s="27">
        <f ca="1">SUMIFS(LeaveTracker[Days],LeaveTracker[Employee Name],valSelEmployee,LeaveTracker[Start Date],"&gt;="&amp;DATE(Calendar_Year,1,1),LeaveTracker[End Date],"&lt;"&amp;DATE(Calendar_Year+1,1,1),LeaveTracker[Type of Leave],'Leave Types'!B607)</f>
        <v>0</v>
      </c>
      <c r="I609" s="27">
        <f ca="1">SUM(Table3[[#This Row],['# SICK LEAVE]:['#OTHERS]])</f>
        <v>0</v>
      </c>
    </row>
    <row r="610" spans="1:9" x14ac:dyDescent="0.3">
      <c r="A610" s="27">
        <f t="shared" si="14"/>
        <v>605</v>
      </c>
      <c r="B610" t="str">
        <f>IF(ISBLANK('List of Employees'!B637),"",'List of Employees'!B637)</f>
        <v>RAMOS REMELYN A.</v>
      </c>
      <c r="C610" s="25" t="str">
        <f>VLOOKUP(Table3[[#This Row],[EMPLOYEE NAME]],'List of Employees'!$B$4:$H$767,6)</f>
        <v>PERMANENT</v>
      </c>
      <c r="D610" s="27">
        <f ca="1">SUMIFS(LeaveTracker[Days],LeaveTracker[Employee Name],valSelEmployee,LeaveTracker[Start Date],"&gt;="&amp;DATE(Calendar_Year,1,1),LeaveTracker[End Date],"&lt;"&amp;DATE(Calendar_Year+1,1,1),LeaveTracker[Type of Leave],'Leave Types'!B608)</f>
        <v>0</v>
      </c>
      <c r="I610" s="27">
        <f ca="1">SUM(Table3[[#This Row],['# SICK LEAVE]:['#OTHERS]])</f>
        <v>0</v>
      </c>
    </row>
    <row r="611" spans="1:9" x14ac:dyDescent="0.3">
      <c r="A611" s="27">
        <f t="shared" ref="A611:A632" si="15">IF(ISBLANK(B611),"",ROW(A606))</f>
        <v>606</v>
      </c>
      <c r="B611" t="str">
        <f>IF(ISBLANK('List of Employees'!B638),"",'List of Employees'!B638)</f>
        <v>REGINALDO MARISSA C.</v>
      </c>
      <c r="C611" s="25" t="str">
        <f>VLOOKUP(Table3[[#This Row],[EMPLOYEE NAME]],'List of Employees'!$B$4:$H$767,6)</f>
        <v>JOBCON</v>
      </c>
      <c r="D611" s="27">
        <f ca="1">SUMIFS(LeaveTracker[Days],LeaveTracker[Employee Name],valSelEmployee,LeaveTracker[Start Date],"&gt;="&amp;DATE(Calendar_Year,1,1),LeaveTracker[End Date],"&lt;"&amp;DATE(Calendar_Year+1,1,1),LeaveTracker[Type of Leave],'Leave Types'!B609)</f>
        <v>0</v>
      </c>
      <c r="I611" s="27">
        <f ca="1">SUM(Table3[[#This Row],['# SICK LEAVE]:['#OTHERS]])</f>
        <v>0</v>
      </c>
    </row>
    <row r="612" spans="1:9" x14ac:dyDescent="0.3">
      <c r="A612" s="27">
        <f t="shared" si="15"/>
        <v>607</v>
      </c>
      <c r="B612" t="str">
        <f>IF(ISBLANK('List of Employees'!B639),"",'List of Employees'!B639)</f>
        <v>REMOLLENO MICHELLE U.</v>
      </c>
      <c r="C612" s="25" t="str">
        <f>VLOOKUP(Table3[[#This Row],[EMPLOYEE NAME]],'List of Employees'!$B$4:$H$767,6)</f>
        <v>PERMANENT</v>
      </c>
      <c r="D612" s="27">
        <f ca="1">SUMIFS(LeaveTracker[Days],LeaveTracker[Employee Name],valSelEmployee,LeaveTracker[Start Date],"&gt;="&amp;DATE(Calendar_Year,1,1),LeaveTracker[End Date],"&lt;"&amp;DATE(Calendar_Year+1,1,1),LeaveTracker[Type of Leave],'Leave Types'!B610)</f>
        <v>0</v>
      </c>
      <c r="I612" s="27">
        <f ca="1">SUM(Table3[[#This Row],['# SICK LEAVE]:['#OTHERS]])</f>
        <v>0</v>
      </c>
    </row>
    <row r="613" spans="1:9" x14ac:dyDescent="0.3">
      <c r="A613" s="27">
        <f t="shared" si="15"/>
        <v>608</v>
      </c>
      <c r="B613" t="str">
        <f>IF(ISBLANK('List of Employees'!B640),"",'List of Employees'!B640)</f>
        <v>RENDORA RAFFY G.</v>
      </c>
      <c r="C613" s="25" t="str">
        <f>VLOOKUP(Table3[[#This Row],[EMPLOYEE NAME]],'List of Employees'!$B$4:$H$767,6)</f>
        <v>CASUAL</v>
      </c>
      <c r="D613" s="27">
        <f ca="1">SUMIFS(LeaveTracker[Days],LeaveTracker[Employee Name],valSelEmployee,LeaveTracker[Start Date],"&gt;="&amp;DATE(Calendar_Year,1,1),LeaveTracker[End Date],"&lt;"&amp;DATE(Calendar_Year+1,1,1),LeaveTracker[Type of Leave],'Leave Types'!B611)</f>
        <v>0</v>
      </c>
      <c r="I613" s="27">
        <f ca="1">SUM(Table3[[#This Row],['# SICK LEAVE]:['#OTHERS]])</f>
        <v>0</v>
      </c>
    </row>
    <row r="614" spans="1:9" x14ac:dyDescent="0.3">
      <c r="A614" s="27">
        <f t="shared" si="15"/>
        <v>609</v>
      </c>
      <c r="B614" t="str">
        <f>IF(ISBLANK('List of Employees'!B641),"",'List of Employees'!B641)</f>
        <v>REOSA CECILIA A.</v>
      </c>
      <c r="C614" s="25" t="str">
        <f>VLOOKUP(Table3[[#This Row],[EMPLOYEE NAME]],'List of Employees'!$B$4:$H$767,6)</f>
        <v>PERMANENT</v>
      </c>
      <c r="D614" s="27">
        <f ca="1">SUMIFS(LeaveTracker[Days],LeaveTracker[Employee Name],valSelEmployee,LeaveTracker[Start Date],"&gt;="&amp;DATE(Calendar_Year,1,1),LeaveTracker[End Date],"&lt;"&amp;DATE(Calendar_Year+1,1,1),LeaveTracker[Type of Leave],'Leave Types'!B612)</f>
        <v>0</v>
      </c>
      <c r="I614" s="27">
        <f ca="1">SUM(Table3[[#This Row],['# SICK LEAVE]:['#OTHERS]])</f>
        <v>0</v>
      </c>
    </row>
    <row r="615" spans="1:9" x14ac:dyDescent="0.3">
      <c r="A615" s="27">
        <f t="shared" si="15"/>
        <v>610</v>
      </c>
      <c r="B615" t="str">
        <f>IF(ISBLANK('List of Employees'!B642),"",'List of Employees'!B642)</f>
        <v>REPILLO AMMY LOU M.</v>
      </c>
      <c r="C615" s="25" t="str">
        <f>VLOOKUP(Table3[[#This Row],[EMPLOYEE NAME]],'List of Employees'!$B$4:$H$767,6)</f>
        <v>PERMANENT</v>
      </c>
      <c r="D615" s="27">
        <f ca="1">SUMIFS(LeaveTracker[Days],LeaveTracker[Employee Name],valSelEmployee,LeaveTracker[Start Date],"&gt;="&amp;DATE(Calendar_Year,1,1),LeaveTracker[End Date],"&lt;"&amp;DATE(Calendar_Year+1,1,1),LeaveTracker[Type of Leave],'Leave Types'!B613)</f>
        <v>0</v>
      </c>
      <c r="I615" s="27">
        <f ca="1">SUM(Table3[[#This Row],['# SICK LEAVE]:['#OTHERS]])</f>
        <v>0</v>
      </c>
    </row>
    <row r="616" spans="1:9" x14ac:dyDescent="0.3">
      <c r="A616" s="27">
        <f t="shared" si="15"/>
        <v>611</v>
      </c>
      <c r="B616" t="str">
        <f>IF(ISBLANK('List of Employees'!B643),"",'List of Employees'!B643)</f>
        <v>REYES ELSA T.</v>
      </c>
      <c r="C616" s="25" t="str">
        <f>VLOOKUP(Table3[[#This Row],[EMPLOYEE NAME]],'List of Employees'!$B$4:$H$767,6)</f>
        <v>PERMANENT</v>
      </c>
      <c r="D616" s="27">
        <f ca="1">SUMIFS(LeaveTracker[Days],LeaveTracker[Employee Name],valSelEmployee,LeaveTracker[Start Date],"&gt;="&amp;DATE(Calendar_Year,1,1),LeaveTracker[End Date],"&lt;"&amp;DATE(Calendar_Year+1,1,1),LeaveTracker[Type of Leave],'Leave Types'!B614)</f>
        <v>0</v>
      </c>
      <c r="I616" s="27">
        <f ca="1">SUM(Table3[[#This Row],['# SICK LEAVE]:['#OTHERS]])</f>
        <v>0</v>
      </c>
    </row>
    <row r="617" spans="1:9" x14ac:dyDescent="0.3">
      <c r="A617" s="27">
        <f t="shared" si="15"/>
        <v>612</v>
      </c>
      <c r="B617" t="str">
        <f>IF(ISBLANK('List of Employees'!B644),"",'List of Employees'!B644)</f>
        <v>REYES GERARDO GABRIEL C.</v>
      </c>
      <c r="C617" s="25" t="str">
        <f>VLOOKUP(Table3[[#This Row],[EMPLOYEE NAME]],'List of Employees'!$B$4:$H$767,6)</f>
        <v>PERMANENT</v>
      </c>
      <c r="D617" s="27">
        <f ca="1">SUMIFS(LeaveTracker[Days],LeaveTracker[Employee Name],valSelEmployee,LeaveTracker[Start Date],"&gt;="&amp;DATE(Calendar_Year,1,1),LeaveTracker[End Date],"&lt;"&amp;DATE(Calendar_Year+1,1,1),LeaveTracker[Type of Leave],'Leave Types'!B615)</f>
        <v>0</v>
      </c>
      <c r="I617" s="27">
        <f ca="1">SUM(Table3[[#This Row],['# SICK LEAVE]:['#OTHERS]])</f>
        <v>0</v>
      </c>
    </row>
    <row r="618" spans="1:9" x14ac:dyDescent="0.3">
      <c r="A618" s="27">
        <f t="shared" si="15"/>
        <v>613</v>
      </c>
      <c r="B618" t="str">
        <f>IF(ISBLANK('List of Employees'!B645),"",'List of Employees'!B645)</f>
        <v>REYES JOSEPHINE J.</v>
      </c>
      <c r="C618" s="25" t="str">
        <f>VLOOKUP(Table3[[#This Row],[EMPLOYEE NAME]],'List of Employees'!$B$4:$H$767,6)</f>
        <v>CASUAL</v>
      </c>
      <c r="D618" s="27">
        <f ca="1">SUMIFS(LeaveTracker[Days],LeaveTracker[Employee Name],valSelEmployee,LeaveTracker[Start Date],"&gt;="&amp;DATE(Calendar_Year,1,1),LeaveTracker[End Date],"&lt;"&amp;DATE(Calendar_Year+1,1,1),LeaveTracker[Type of Leave],'Leave Types'!B616)</f>
        <v>0</v>
      </c>
      <c r="I618" s="27">
        <f ca="1">SUM(Table3[[#This Row],['# SICK LEAVE]:['#OTHERS]])</f>
        <v>0</v>
      </c>
    </row>
    <row r="619" spans="1:9" x14ac:dyDescent="0.3">
      <c r="A619" s="27">
        <f t="shared" si="15"/>
        <v>614</v>
      </c>
      <c r="B619" t="str">
        <f>IF(ISBLANK('List of Employees'!B646),"",'List of Employees'!B646)</f>
        <v>REYES JUANITO P.</v>
      </c>
      <c r="C619" s="25" t="str">
        <f>VLOOKUP(Table3[[#This Row],[EMPLOYEE NAME]],'List of Employees'!$B$4:$H$767,6)</f>
        <v>PERMANENT</v>
      </c>
      <c r="D619" s="27">
        <f ca="1">SUMIFS(LeaveTracker[Days],LeaveTracker[Employee Name],valSelEmployee,LeaveTracker[Start Date],"&gt;="&amp;DATE(Calendar_Year,1,1),LeaveTracker[End Date],"&lt;"&amp;DATE(Calendar_Year+1,1,1),LeaveTracker[Type of Leave],'Leave Types'!B617)</f>
        <v>0</v>
      </c>
      <c r="I619" s="27">
        <f ca="1">SUM(Table3[[#This Row],['# SICK LEAVE]:['#OTHERS]])</f>
        <v>0</v>
      </c>
    </row>
    <row r="620" spans="1:9" x14ac:dyDescent="0.3">
      <c r="A620" s="27">
        <f t="shared" si="15"/>
        <v>615</v>
      </c>
      <c r="B620" t="str">
        <f>IF(ISBLANK('List of Employees'!B647),"",'List of Employees'!B647)</f>
        <v>REYES NORALYN B.</v>
      </c>
      <c r="C620" s="25" t="str">
        <f>VLOOKUP(Table3[[#This Row],[EMPLOYEE NAME]],'List of Employees'!$B$4:$H$767,6)</f>
        <v>PERMANENT</v>
      </c>
      <c r="D620" s="27">
        <f ca="1">SUMIFS(LeaveTracker[Days],LeaveTracker[Employee Name],valSelEmployee,LeaveTracker[Start Date],"&gt;="&amp;DATE(Calendar_Year,1,1),LeaveTracker[End Date],"&lt;"&amp;DATE(Calendar_Year+1,1,1),LeaveTracker[Type of Leave],'Leave Types'!B618)</f>
        <v>0</v>
      </c>
      <c r="I620" s="27">
        <f ca="1">SUM(Table3[[#This Row],['# SICK LEAVE]:['#OTHERS]])</f>
        <v>0</v>
      </c>
    </row>
    <row r="621" spans="1:9" x14ac:dyDescent="0.3">
      <c r="A621" s="27">
        <f t="shared" si="15"/>
        <v>616</v>
      </c>
      <c r="B621" t="str">
        <f>IF(ISBLANK('List of Employees'!B648),"",'List of Employees'!B648)</f>
        <v>ROBINO OFELIA M.</v>
      </c>
      <c r="C621" s="25" t="str">
        <f>VLOOKUP(Table3[[#This Row],[EMPLOYEE NAME]],'List of Employees'!$B$4:$H$767,6)</f>
        <v>PERMANENT</v>
      </c>
      <c r="D621" s="27">
        <f ca="1">SUMIFS(LeaveTracker[Days],LeaveTracker[Employee Name],valSelEmployee,LeaveTracker[Start Date],"&gt;="&amp;DATE(Calendar_Year,1,1),LeaveTracker[End Date],"&lt;"&amp;DATE(Calendar_Year+1,1,1),LeaveTracker[Type of Leave],'Leave Types'!B619)</f>
        <v>0</v>
      </c>
      <c r="I621" s="27">
        <f ca="1">SUM(Table3[[#This Row],['# SICK LEAVE]:['#OTHERS]])</f>
        <v>0</v>
      </c>
    </row>
    <row r="622" spans="1:9" x14ac:dyDescent="0.3">
      <c r="A622" s="27">
        <f t="shared" si="15"/>
        <v>617</v>
      </c>
      <c r="B622" t="str">
        <f>IF(ISBLANK('List of Employees'!B649),"",'List of Employees'!B649)</f>
        <v>ROBLES JOHN JAYSON ISRAEL P.</v>
      </c>
      <c r="C622" s="25" t="str">
        <f>VLOOKUP(Table3[[#This Row],[EMPLOYEE NAME]],'List of Employees'!$B$4:$H$767,6)</f>
        <v>JOBCON</v>
      </c>
      <c r="D622" s="27">
        <f ca="1">SUMIFS(LeaveTracker[Days],LeaveTracker[Employee Name],valSelEmployee,LeaveTracker[Start Date],"&gt;="&amp;DATE(Calendar_Year,1,1),LeaveTracker[End Date],"&lt;"&amp;DATE(Calendar_Year+1,1,1),LeaveTracker[Type of Leave],'Leave Types'!B620)</f>
        <v>0</v>
      </c>
      <c r="I622" s="27">
        <f ca="1">SUM(Table3[[#This Row],['# SICK LEAVE]:['#OTHERS]])</f>
        <v>0</v>
      </c>
    </row>
    <row r="623" spans="1:9" x14ac:dyDescent="0.3">
      <c r="A623" s="27">
        <f t="shared" si="15"/>
        <v>618</v>
      </c>
      <c r="B623" t="str">
        <f>IF(ISBLANK('List of Employees'!B650),"",'List of Employees'!B650)</f>
        <v>ROCILLO CECILLA A.</v>
      </c>
      <c r="C623" s="25" t="str">
        <f>VLOOKUP(Table3[[#This Row],[EMPLOYEE NAME]],'List of Employees'!$B$4:$H$767,6)</f>
        <v>PERMANENT</v>
      </c>
      <c r="D623" s="27">
        <f ca="1">SUMIFS(LeaveTracker[Days],LeaveTracker[Employee Name],valSelEmployee,LeaveTracker[Start Date],"&gt;="&amp;DATE(Calendar_Year,1,1),LeaveTracker[End Date],"&lt;"&amp;DATE(Calendar_Year+1,1,1),LeaveTracker[Type of Leave],'Leave Types'!B621)</f>
        <v>0</v>
      </c>
      <c r="I623" s="27">
        <f ca="1">SUM(Table3[[#This Row],['# SICK LEAVE]:['#OTHERS]])</f>
        <v>0</v>
      </c>
    </row>
    <row r="624" spans="1:9" x14ac:dyDescent="0.3">
      <c r="A624" s="27">
        <f t="shared" si="15"/>
        <v>619</v>
      </c>
      <c r="B624" t="str">
        <f>IF(ISBLANK('List of Employees'!B651),"",'List of Employees'!B651)</f>
        <v xml:space="preserve">ROCILLO JUNE BYRONN  </v>
      </c>
      <c r="C624" s="25" t="str">
        <f>VLOOKUP(Table3[[#This Row],[EMPLOYEE NAME]],'List of Employees'!$B$4:$H$767,6)</f>
        <v>JOBCON</v>
      </c>
      <c r="D624" s="27">
        <f ca="1">SUMIFS(LeaveTracker[Days],LeaveTracker[Employee Name],valSelEmployee,LeaveTracker[Start Date],"&gt;="&amp;DATE(Calendar_Year,1,1),LeaveTracker[End Date],"&lt;"&amp;DATE(Calendar_Year+1,1,1),LeaveTracker[Type of Leave],'Leave Types'!B622)</f>
        <v>0</v>
      </c>
      <c r="I624" s="27">
        <f ca="1">SUM(Table3[[#This Row],['# SICK LEAVE]:['#OTHERS]])</f>
        <v>0</v>
      </c>
    </row>
    <row r="625" spans="1:9" x14ac:dyDescent="0.3">
      <c r="A625" s="27">
        <f t="shared" si="15"/>
        <v>620</v>
      </c>
      <c r="B625" t="str">
        <f>IF(ISBLANK('List of Employees'!B652),"",'List of Employees'!B652)</f>
        <v xml:space="preserve">RODENAS ALBERT RAPHAEL  </v>
      </c>
      <c r="C625" s="25" t="str">
        <f>VLOOKUP(Table3[[#This Row],[EMPLOYEE NAME]],'List of Employees'!$B$4:$H$767,6)</f>
        <v>CASUAL</v>
      </c>
      <c r="D625" s="27">
        <f ca="1">SUMIFS(LeaveTracker[Days],LeaveTracker[Employee Name],valSelEmployee,LeaveTracker[Start Date],"&gt;="&amp;DATE(Calendar_Year,1,1),LeaveTracker[End Date],"&lt;"&amp;DATE(Calendar_Year+1,1,1),LeaveTracker[Type of Leave],'Leave Types'!B623)</f>
        <v>0</v>
      </c>
      <c r="I625" s="27">
        <f ca="1">SUM(Table3[[#This Row],['# SICK LEAVE]:['#OTHERS]])</f>
        <v>0</v>
      </c>
    </row>
    <row r="626" spans="1:9" x14ac:dyDescent="0.3">
      <c r="A626" s="27">
        <f t="shared" si="15"/>
        <v>621</v>
      </c>
      <c r="B626" t="str">
        <f>IF(ISBLANK('List of Employees'!B653),"",'List of Employees'!B653)</f>
        <v>RODRIGO ROWENA B.</v>
      </c>
      <c r="C626" s="25" t="str">
        <f>VLOOKUP(Table3[[#This Row],[EMPLOYEE NAME]],'List of Employees'!$B$4:$H$767,6)</f>
        <v>PERMANENT</v>
      </c>
      <c r="D626" s="27">
        <f ca="1">SUMIFS(LeaveTracker[Days],LeaveTracker[Employee Name],valSelEmployee,LeaveTracker[Start Date],"&gt;="&amp;DATE(Calendar_Year,1,1),LeaveTracker[End Date],"&lt;"&amp;DATE(Calendar_Year+1,1,1),LeaveTracker[Type of Leave],'Leave Types'!B624)</f>
        <v>0</v>
      </c>
      <c r="I626" s="27">
        <f ca="1">SUM(Table3[[#This Row],['# SICK LEAVE]:['#OTHERS]])</f>
        <v>0</v>
      </c>
    </row>
    <row r="627" spans="1:9" x14ac:dyDescent="0.3">
      <c r="A627" s="27">
        <f t="shared" si="15"/>
        <v>622</v>
      </c>
      <c r="B627" t="str">
        <f>IF(ISBLANK('List of Employees'!B654),"",'List of Employees'!B654)</f>
        <v xml:space="preserve">RODRIGUEZ ARNEL  </v>
      </c>
      <c r="C627" s="25" t="str">
        <f>VLOOKUP(Table3[[#This Row],[EMPLOYEE NAME]],'List of Employees'!$B$4:$H$767,6)</f>
        <v>CASUAL</v>
      </c>
      <c r="D627" s="27">
        <f ca="1">SUMIFS(LeaveTracker[Days],LeaveTracker[Employee Name],valSelEmployee,LeaveTracker[Start Date],"&gt;="&amp;DATE(Calendar_Year,1,1),LeaveTracker[End Date],"&lt;"&amp;DATE(Calendar_Year+1,1,1),LeaveTracker[Type of Leave],'Leave Types'!B625)</f>
        <v>0</v>
      </c>
      <c r="I627" s="27">
        <f ca="1">SUM(Table3[[#This Row],['# SICK LEAVE]:['#OTHERS]])</f>
        <v>0</v>
      </c>
    </row>
    <row r="628" spans="1:9" x14ac:dyDescent="0.3">
      <c r="A628" s="27">
        <f t="shared" si="15"/>
        <v>623</v>
      </c>
      <c r="B628" t="str">
        <f>IF(ISBLANK('List of Employees'!B655),"",'List of Employees'!B655)</f>
        <v xml:space="preserve">RODRIGUEZ GREGORIO  </v>
      </c>
      <c r="C628" s="25" t="str">
        <f>VLOOKUP(Table3[[#This Row],[EMPLOYEE NAME]],'List of Employees'!$B$4:$H$767,6)</f>
        <v>PERMANENT</v>
      </c>
      <c r="D628" s="27">
        <f ca="1">SUMIFS(LeaveTracker[Days],LeaveTracker[Employee Name],valSelEmployee,LeaveTracker[Start Date],"&gt;="&amp;DATE(Calendar_Year,1,1),LeaveTracker[End Date],"&lt;"&amp;DATE(Calendar_Year+1,1,1),LeaveTracker[Type of Leave],'Leave Types'!B626)</f>
        <v>0</v>
      </c>
      <c r="I628" s="27">
        <f ca="1">SUM(Table3[[#This Row],['# SICK LEAVE]:['#OTHERS]])</f>
        <v>0</v>
      </c>
    </row>
    <row r="629" spans="1:9" x14ac:dyDescent="0.3">
      <c r="A629" s="27">
        <f t="shared" si="15"/>
        <v>624</v>
      </c>
      <c r="B629" t="str">
        <f>IF(ISBLANK('List of Employees'!B656),"",'List of Employees'!B656)</f>
        <v xml:space="preserve">RODRIGUEZ IGNACIO  </v>
      </c>
      <c r="C629" s="25" t="str">
        <f>VLOOKUP(Table3[[#This Row],[EMPLOYEE NAME]],'List of Employees'!$B$4:$H$767,6)</f>
        <v>PERMANENT</v>
      </c>
      <c r="D629" s="27">
        <f ca="1">SUMIFS(LeaveTracker[Days],LeaveTracker[Employee Name],valSelEmployee,LeaveTracker[Start Date],"&gt;="&amp;DATE(Calendar_Year,1,1),LeaveTracker[End Date],"&lt;"&amp;DATE(Calendar_Year+1,1,1),LeaveTracker[Type of Leave],'Leave Types'!B627)</f>
        <v>0</v>
      </c>
      <c r="I629" s="27">
        <f ca="1">SUM(Table3[[#This Row],['# SICK LEAVE]:['#OTHERS]])</f>
        <v>0</v>
      </c>
    </row>
    <row r="630" spans="1:9" x14ac:dyDescent="0.3">
      <c r="A630" s="27">
        <f t="shared" si="15"/>
        <v>625</v>
      </c>
      <c r="B630" t="str">
        <f>IF(ISBLANK('List of Employees'!B657),"",'List of Employees'!B657)</f>
        <v xml:space="preserve">RODRIGUEZ JERALD  </v>
      </c>
      <c r="C630" s="25" t="str">
        <f>VLOOKUP(Table3[[#This Row],[EMPLOYEE NAME]],'List of Employees'!$B$4:$H$767,6)</f>
        <v>CASUAL</v>
      </c>
      <c r="D630" s="27">
        <f ca="1">SUMIFS(LeaveTracker[Days],LeaveTracker[Employee Name],valSelEmployee,LeaveTracker[Start Date],"&gt;="&amp;DATE(Calendar_Year,1,1),LeaveTracker[End Date],"&lt;"&amp;DATE(Calendar_Year+1,1,1),LeaveTracker[Type of Leave],'Leave Types'!B628)</f>
        <v>0</v>
      </c>
      <c r="I630" s="27">
        <f ca="1">SUM(Table3[[#This Row],['# SICK LEAVE]:['#OTHERS]])</f>
        <v>0</v>
      </c>
    </row>
    <row r="631" spans="1:9" x14ac:dyDescent="0.3">
      <c r="A631" s="27">
        <f t="shared" si="15"/>
        <v>626</v>
      </c>
      <c r="B631" t="str">
        <f>IF(ISBLANK('List of Employees'!B658),"",'List of Employees'!B658)</f>
        <v xml:space="preserve">RODRIGUEZ JOEL  </v>
      </c>
      <c r="C631" s="25" t="str">
        <f>VLOOKUP(Table3[[#This Row],[EMPLOYEE NAME]],'List of Employees'!$B$4:$H$767,6)</f>
        <v>PERMANENT</v>
      </c>
      <c r="D631" s="27">
        <f ca="1">SUMIFS(LeaveTracker[Days],LeaveTracker[Employee Name],valSelEmployee,LeaveTracker[Start Date],"&gt;="&amp;DATE(Calendar_Year,1,1),LeaveTracker[End Date],"&lt;"&amp;DATE(Calendar_Year+1,1,1),LeaveTracker[Type of Leave],'Leave Types'!B629)</f>
        <v>0</v>
      </c>
      <c r="I631" s="27">
        <f ca="1">SUM(Table3[[#This Row],['# SICK LEAVE]:['#OTHERS]])</f>
        <v>0</v>
      </c>
    </row>
    <row r="632" spans="1:9" x14ac:dyDescent="0.3">
      <c r="A632" s="27">
        <f t="shared" si="15"/>
        <v>627</v>
      </c>
      <c r="B632" t="str">
        <f>IF(ISBLANK('List of Employees'!B659),"",'List of Employees'!B659)</f>
        <v>RODRIGUEZ JOSEPHINE R.</v>
      </c>
      <c r="C632" s="25" t="str">
        <f>VLOOKUP(Table3[[#This Row],[EMPLOYEE NAME]],'List of Employees'!$B$4:$H$767,6)</f>
        <v>CASUAL</v>
      </c>
      <c r="D632" s="27">
        <f ca="1">SUMIFS(LeaveTracker[Days],LeaveTracker[Employee Name],valSelEmployee,LeaveTracker[Start Date],"&gt;="&amp;DATE(Calendar_Year,1,1),LeaveTracker[End Date],"&lt;"&amp;DATE(Calendar_Year+1,1,1),LeaveTracker[Type of Leave],'Leave Types'!B630)</f>
        <v>0</v>
      </c>
      <c r="I632" s="27">
        <f ca="1">SUM(Table3[[#This Row],['# SICK LEAVE]:['#OTHERS]])</f>
        <v>0</v>
      </c>
    </row>
    <row r="633" spans="1:9" x14ac:dyDescent="0.3">
      <c r="A633" s="27">
        <f t="shared" ref="A633:A664" si="16">IF(ISBLANK(B633),"",ROW(A628))</f>
        <v>628</v>
      </c>
      <c r="B633" t="str">
        <f>IF(ISBLANK('List of Employees'!B660),"",'List of Employees'!B660)</f>
        <v xml:space="preserve">RODRIGUEZ MANNY  </v>
      </c>
      <c r="C633" s="25" t="str">
        <f>VLOOKUP(Table3[[#This Row],[EMPLOYEE NAME]],'List of Employees'!$B$4:$H$767,6)</f>
        <v>CASUAL</v>
      </c>
      <c r="D633" s="27">
        <f ca="1">SUMIFS(LeaveTracker[Days],LeaveTracker[Employee Name],valSelEmployee,LeaveTracker[Start Date],"&gt;="&amp;DATE(Calendar_Year,1,1),LeaveTracker[End Date],"&lt;"&amp;DATE(Calendar_Year+1,1,1),LeaveTracker[Type of Leave],'Leave Types'!B631)</f>
        <v>0</v>
      </c>
      <c r="I633" s="27">
        <f ca="1">SUM(Table3[[#This Row],['# SICK LEAVE]:['#OTHERS]])</f>
        <v>0</v>
      </c>
    </row>
    <row r="634" spans="1:9" x14ac:dyDescent="0.3">
      <c r="A634" s="27">
        <f t="shared" si="16"/>
        <v>629</v>
      </c>
      <c r="B634" t="str">
        <f>IF(ISBLANK('List of Employees'!B661),"",'List of Employees'!B661)</f>
        <v>RODRIGUEZ NARCISCO E.</v>
      </c>
      <c r="C634" s="25" t="str">
        <f>VLOOKUP(Table3[[#This Row],[EMPLOYEE NAME]],'List of Employees'!$B$4:$H$767,6)</f>
        <v>CASUAL</v>
      </c>
      <c r="D634" s="27">
        <f ca="1">SUMIFS(LeaveTracker[Days],LeaveTracker[Employee Name],valSelEmployee,LeaveTracker[Start Date],"&gt;="&amp;DATE(Calendar_Year,1,1),LeaveTracker[End Date],"&lt;"&amp;DATE(Calendar_Year+1,1,1),LeaveTracker[Type of Leave],'Leave Types'!B632)</f>
        <v>0</v>
      </c>
      <c r="I634" s="27">
        <f ca="1">SUM(Table3[[#This Row],['# SICK LEAVE]:['#OTHERS]])</f>
        <v>0</v>
      </c>
    </row>
    <row r="635" spans="1:9" x14ac:dyDescent="0.3">
      <c r="A635" s="27">
        <f t="shared" si="16"/>
        <v>630</v>
      </c>
      <c r="B635" t="str">
        <f>IF(ISBLANK('List of Employees'!B662),"",'List of Employees'!B662)</f>
        <v xml:space="preserve">RODRIGUEZ RAYMUNDO  </v>
      </c>
      <c r="C635" s="25" t="str">
        <f>VLOOKUP(Table3[[#This Row],[EMPLOYEE NAME]],'List of Employees'!$B$4:$H$767,6)</f>
        <v>CASUAL</v>
      </c>
      <c r="D635" s="27">
        <f ca="1">SUMIFS(LeaveTracker[Days],LeaveTracker[Employee Name],valSelEmployee,LeaveTracker[Start Date],"&gt;="&amp;DATE(Calendar_Year,1,1),LeaveTracker[End Date],"&lt;"&amp;DATE(Calendar_Year+1,1,1),LeaveTracker[Type of Leave],'Leave Types'!B633)</f>
        <v>0</v>
      </c>
      <c r="I635" s="27">
        <f ca="1">SUM(Table3[[#This Row],['# SICK LEAVE]:['#OTHERS]])</f>
        <v>0</v>
      </c>
    </row>
    <row r="636" spans="1:9" x14ac:dyDescent="0.3">
      <c r="A636" s="27">
        <f t="shared" si="16"/>
        <v>631</v>
      </c>
      <c r="B636" t="str">
        <f>IF(ISBLANK('List of Employees'!B663),"",'List of Employees'!B663)</f>
        <v>RODRIGUEZ REIMART L.</v>
      </c>
      <c r="C636" s="25" t="str">
        <f>VLOOKUP(Table3[[#This Row],[EMPLOYEE NAME]],'List of Employees'!$B$4:$H$767,6)</f>
        <v>CASUAL</v>
      </c>
      <c r="D636" s="27">
        <f ca="1">SUMIFS(LeaveTracker[Days],LeaveTracker[Employee Name],valSelEmployee,LeaveTracker[Start Date],"&gt;="&amp;DATE(Calendar_Year,1,1),LeaveTracker[End Date],"&lt;"&amp;DATE(Calendar_Year+1,1,1),LeaveTracker[Type of Leave],'Leave Types'!B634)</f>
        <v>0</v>
      </c>
      <c r="I636" s="27">
        <f ca="1">SUM(Table3[[#This Row],['# SICK LEAVE]:['#OTHERS]])</f>
        <v>0</v>
      </c>
    </row>
    <row r="637" spans="1:9" x14ac:dyDescent="0.3">
      <c r="A637" s="27">
        <f t="shared" si="16"/>
        <v>632</v>
      </c>
      <c r="B637" t="str">
        <f>IF(ISBLANK('List of Employees'!B664),"",'List of Employees'!B664)</f>
        <v xml:space="preserve">RODRIGUEZ RIZALDE  </v>
      </c>
      <c r="C637" s="25" t="str">
        <f>VLOOKUP(Table3[[#This Row],[EMPLOYEE NAME]],'List of Employees'!$B$4:$H$767,6)</f>
        <v>CASUAL</v>
      </c>
      <c r="D637" s="27">
        <f ca="1">SUMIFS(LeaveTracker[Days],LeaveTracker[Employee Name],valSelEmployee,LeaveTracker[Start Date],"&gt;="&amp;DATE(Calendar_Year,1,1),LeaveTracker[End Date],"&lt;"&amp;DATE(Calendar_Year+1,1,1),LeaveTracker[Type of Leave],'Leave Types'!B635)</f>
        <v>0</v>
      </c>
      <c r="I637" s="27">
        <f ca="1">SUM(Table3[[#This Row],['# SICK LEAVE]:['#OTHERS]])</f>
        <v>0</v>
      </c>
    </row>
    <row r="638" spans="1:9" x14ac:dyDescent="0.3">
      <c r="A638" s="27">
        <f t="shared" si="16"/>
        <v>633</v>
      </c>
      <c r="B638" t="str">
        <f>IF(ISBLANK('List of Employees'!B665),"",'List of Employees'!B665)</f>
        <v xml:space="preserve">RODRIGUEZ RUEL  </v>
      </c>
      <c r="C638" s="25" t="str">
        <f>VLOOKUP(Table3[[#This Row],[EMPLOYEE NAME]],'List of Employees'!$B$4:$H$767,6)</f>
        <v>PERMANENT</v>
      </c>
      <c r="D638" s="27">
        <f ca="1">SUMIFS(LeaveTracker[Days],LeaveTracker[Employee Name],valSelEmployee,LeaveTracker[Start Date],"&gt;="&amp;DATE(Calendar_Year,1,1),LeaveTracker[End Date],"&lt;"&amp;DATE(Calendar_Year+1,1,1),LeaveTracker[Type of Leave],'Leave Types'!B636)</f>
        <v>0</v>
      </c>
      <c r="I638" s="27">
        <f ca="1">SUM(Table3[[#This Row],['# SICK LEAVE]:['#OTHERS]])</f>
        <v>0</v>
      </c>
    </row>
    <row r="639" spans="1:9" x14ac:dyDescent="0.3">
      <c r="A639" s="27">
        <f t="shared" si="16"/>
        <v>634</v>
      </c>
      <c r="B639" t="str">
        <f>IF(ISBLANK('List of Employees'!B667),"",'List of Employees'!B667)</f>
        <v>ROLLE CARIZA P.</v>
      </c>
      <c r="C639" s="25" t="str">
        <f>VLOOKUP(Table3[[#This Row],[EMPLOYEE NAME]],'List of Employees'!$B$4:$H$767,6)</f>
        <v>CASUAL</v>
      </c>
      <c r="D639" s="27">
        <f ca="1">SUMIFS(LeaveTracker[Days],LeaveTracker[Employee Name],valSelEmployee,LeaveTracker[Start Date],"&gt;="&amp;DATE(Calendar_Year,1,1),LeaveTracker[End Date],"&lt;"&amp;DATE(Calendar_Year+1,1,1),LeaveTracker[Type of Leave],'Leave Types'!B637)</f>
        <v>0</v>
      </c>
      <c r="I639" s="27">
        <f ca="1">SUM(Table3[[#This Row],['# SICK LEAVE]:['#OTHERS]])</f>
        <v>0</v>
      </c>
    </row>
    <row r="640" spans="1:9" x14ac:dyDescent="0.3">
      <c r="A640" s="27">
        <f t="shared" si="16"/>
        <v>635</v>
      </c>
      <c r="B640" t="str">
        <f>IF(ISBLANK('List of Employees'!B668),"",'List of Employees'!B668)</f>
        <v>ROLLE MICHELLYN G.</v>
      </c>
      <c r="C640" s="25" t="str">
        <f>VLOOKUP(Table3[[#This Row],[EMPLOYEE NAME]],'List of Employees'!$B$4:$H$767,6)</f>
        <v>CASUAL</v>
      </c>
      <c r="D640" s="27">
        <f ca="1">SUMIFS(LeaveTracker[Days],LeaveTracker[Employee Name],valSelEmployee,LeaveTracker[Start Date],"&gt;="&amp;DATE(Calendar_Year,1,1),LeaveTracker[End Date],"&lt;"&amp;DATE(Calendar_Year+1,1,1),LeaveTracker[Type of Leave],'Leave Types'!B638)</f>
        <v>0</v>
      </c>
      <c r="I640" s="27">
        <f ca="1">SUM(Table3[[#This Row],['# SICK LEAVE]:['#OTHERS]])</f>
        <v>0</v>
      </c>
    </row>
    <row r="641" spans="1:9" x14ac:dyDescent="0.3">
      <c r="A641" s="27">
        <f t="shared" si="16"/>
        <v>636</v>
      </c>
      <c r="B641" t="str">
        <f>IF(ISBLANK('List of Employees'!B669),"",'List of Employees'!B669)</f>
        <v>ROME FIL B.</v>
      </c>
      <c r="C641" s="25" t="str">
        <f>VLOOKUP(Table3[[#This Row],[EMPLOYEE NAME]],'List of Employees'!$B$4:$H$767,6)</f>
        <v>JOBCON</v>
      </c>
      <c r="D641" s="27">
        <f ca="1">SUMIFS(LeaveTracker[Days],LeaveTracker[Employee Name],valSelEmployee,LeaveTracker[Start Date],"&gt;="&amp;DATE(Calendar_Year,1,1),LeaveTracker[End Date],"&lt;"&amp;DATE(Calendar_Year+1,1,1),LeaveTracker[Type of Leave],'Leave Types'!B639)</f>
        <v>0</v>
      </c>
      <c r="I641" s="27">
        <f ca="1">SUM(Table3[[#This Row],['# SICK LEAVE]:['#OTHERS]])</f>
        <v>0</v>
      </c>
    </row>
    <row r="642" spans="1:9" x14ac:dyDescent="0.3">
      <c r="A642" s="27">
        <f t="shared" si="16"/>
        <v>637</v>
      </c>
      <c r="B642" t="str">
        <f>IF(ISBLANK('List of Employees'!B670),"",'List of Employees'!B670)</f>
        <v>ROMILLA EDITH D.</v>
      </c>
      <c r="C642" s="25" t="str">
        <f>VLOOKUP(Table3[[#This Row],[EMPLOYEE NAME]],'List of Employees'!$B$4:$H$767,6)</f>
        <v>PERMANENT</v>
      </c>
      <c r="D642" s="27">
        <f ca="1">SUMIFS(LeaveTracker[Days],LeaveTracker[Employee Name],valSelEmployee,LeaveTracker[Start Date],"&gt;="&amp;DATE(Calendar_Year,1,1),LeaveTracker[End Date],"&lt;"&amp;DATE(Calendar_Year+1,1,1),LeaveTracker[Type of Leave],'Leave Types'!B640)</f>
        <v>0</v>
      </c>
      <c r="I642" s="27">
        <f ca="1">SUM(Table3[[#This Row],['# SICK LEAVE]:['#OTHERS]])</f>
        <v>0</v>
      </c>
    </row>
    <row r="643" spans="1:9" x14ac:dyDescent="0.3">
      <c r="A643" s="27">
        <f t="shared" si="16"/>
        <v>638</v>
      </c>
      <c r="B643" t="str">
        <f>IF(ISBLANK('List of Employees'!B672),"",'List of Employees'!B672)</f>
        <v>RONARIO GERALDINE U.</v>
      </c>
      <c r="C643" s="25" t="str">
        <f>VLOOKUP(Table3[[#This Row],[EMPLOYEE NAME]],'List of Employees'!$B$4:$H$767,6)</f>
        <v>JOBCON</v>
      </c>
      <c r="D643" s="27">
        <f ca="1">SUMIFS(LeaveTracker[Days],LeaveTracker[Employee Name],valSelEmployee,LeaveTracker[Start Date],"&gt;="&amp;DATE(Calendar_Year,1,1),LeaveTracker[End Date],"&lt;"&amp;DATE(Calendar_Year+1,1,1),LeaveTracker[Type of Leave],'Leave Types'!B641)</f>
        <v>0</v>
      </c>
      <c r="I643" s="27">
        <f ca="1">SUM(Table3[[#This Row],['# SICK LEAVE]:['#OTHERS]])</f>
        <v>0</v>
      </c>
    </row>
    <row r="644" spans="1:9" x14ac:dyDescent="0.3">
      <c r="A644" s="27">
        <f t="shared" si="16"/>
        <v>639</v>
      </c>
      <c r="B644" t="str">
        <f>IF(ISBLANK('List of Employees'!B673),"",'List of Employees'!B673)</f>
        <v>ROQUITE MARIECAR L.</v>
      </c>
      <c r="C644" s="25" t="str">
        <f>VLOOKUP(Table3[[#This Row],[EMPLOYEE NAME]],'List of Employees'!$B$4:$H$767,6)</f>
        <v>CASUAL</v>
      </c>
      <c r="D644" s="27">
        <f ca="1">SUMIFS(LeaveTracker[Days],LeaveTracker[Employee Name],valSelEmployee,LeaveTracker[Start Date],"&gt;="&amp;DATE(Calendar_Year,1,1),LeaveTracker[End Date],"&lt;"&amp;DATE(Calendar_Year+1,1,1),LeaveTracker[Type of Leave],'Leave Types'!B642)</f>
        <v>0</v>
      </c>
      <c r="I644" s="27">
        <f ca="1">SUM(Table3[[#This Row],['# SICK LEAVE]:['#OTHERS]])</f>
        <v>0</v>
      </c>
    </row>
    <row r="645" spans="1:9" x14ac:dyDescent="0.3">
      <c r="A645" s="27">
        <f t="shared" si="16"/>
        <v>640</v>
      </c>
      <c r="B645" t="str">
        <f>IF(ISBLANK('List of Employees'!B674),"",'List of Employees'!B674)</f>
        <v>ROXAS ZHANINE R.</v>
      </c>
      <c r="C645" s="25" t="str">
        <f>VLOOKUP(Table3[[#This Row],[EMPLOYEE NAME]],'List of Employees'!$B$4:$H$767,6)</f>
        <v>PERMANENT</v>
      </c>
      <c r="D645" s="27">
        <f ca="1">SUMIFS(LeaveTracker[Days],LeaveTracker[Employee Name],valSelEmployee,LeaveTracker[Start Date],"&gt;="&amp;DATE(Calendar_Year,1,1),LeaveTracker[End Date],"&lt;"&amp;DATE(Calendar_Year+1,1,1),LeaveTracker[Type of Leave],'Leave Types'!B643)</f>
        <v>0</v>
      </c>
      <c r="I645" s="27">
        <f ca="1">SUM(Table3[[#This Row],['# SICK LEAVE]:['#OTHERS]])</f>
        <v>0</v>
      </c>
    </row>
    <row r="646" spans="1:9" x14ac:dyDescent="0.3">
      <c r="A646" s="27">
        <f t="shared" si="16"/>
        <v>641</v>
      </c>
      <c r="B646" t="str">
        <f>IF(ISBLANK('List of Employees'!B675),"",'List of Employees'!B675)</f>
        <v>ROZUL FLORENCIA M.</v>
      </c>
      <c r="C646" s="25" t="str">
        <f>VLOOKUP(Table3[[#This Row],[EMPLOYEE NAME]],'List of Employees'!$B$4:$H$767,6)</f>
        <v>PERMANENT</v>
      </c>
      <c r="D646" s="27">
        <f ca="1">SUMIFS(LeaveTracker[Days],LeaveTracker[Employee Name],valSelEmployee,LeaveTracker[Start Date],"&gt;="&amp;DATE(Calendar_Year,1,1),LeaveTracker[End Date],"&lt;"&amp;DATE(Calendar_Year+1,1,1),LeaveTracker[Type of Leave],'Leave Types'!B644)</f>
        <v>0</v>
      </c>
      <c r="I646" s="27">
        <f ca="1">SUM(Table3[[#This Row],['# SICK LEAVE]:['#OTHERS]])</f>
        <v>0</v>
      </c>
    </row>
    <row r="647" spans="1:9" x14ac:dyDescent="0.3">
      <c r="A647" s="27">
        <f t="shared" si="16"/>
        <v>642</v>
      </c>
      <c r="B647" t="str">
        <f>IF(ISBLANK('List of Employees'!B676),"",'List of Employees'!B676)</f>
        <v>SABULAAN MARIA LEAH M.</v>
      </c>
      <c r="C647" s="25" t="str">
        <f>VLOOKUP(Table3[[#This Row],[EMPLOYEE NAME]],'List of Employees'!$B$4:$H$767,6)</f>
        <v>CASUAL</v>
      </c>
      <c r="D647" s="27">
        <f ca="1">SUMIFS(LeaveTracker[Days],LeaveTracker[Employee Name],valSelEmployee,LeaveTracker[Start Date],"&gt;="&amp;DATE(Calendar_Year,1,1),LeaveTracker[End Date],"&lt;"&amp;DATE(Calendar_Year+1,1,1),LeaveTracker[Type of Leave],'Leave Types'!B645)</f>
        <v>0</v>
      </c>
      <c r="I647" s="27">
        <f ca="1">SUM(Table3[[#This Row],['# SICK LEAVE]:['#OTHERS]])</f>
        <v>0</v>
      </c>
    </row>
    <row r="648" spans="1:9" x14ac:dyDescent="0.3">
      <c r="A648" s="27">
        <f t="shared" si="16"/>
        <v>643</v>
      </c>
      <c r="B648" t="str">
        <f>IF(ISBLANK('List of Employees'!B677),"",'List of Employees'!B677)</f>
        <v>SALAZAR FRANCIS D.</v>
      </c>
      <c r="C648" s="25" t="str">
        <f>VLOOKUP(Table3[[#This Row],[EMPLOYEE NAME]],'List of Employees'!$B$4:$H$767,6)</f>
        <v>CASUAL</v>
      </c>
      <c r="D648" s="27">
        <f ca="1">SUMIFS(LeaveTracker[Days],LeaveTracker[Employee Name],valSelEmployee,LeaveTracker[Start Date],"&gt;="&amp;DATE(Calendar_Year,1,1),LeaveTracker[End Date],"&lt;"&amp;DATE(Calendar_Year+1,1,1),LeaveTracker[Type of Leave],'Leave Types'!B646)</f>
        <v>0</v>
      </c>
      <c r="I648" s="27">
        <f ca="1">SUM(Table3[[#This Row],['# SICK LEAVE]:['#OTHERS]])</f>
        <v>0</v>
      </c>
    </row>
    <row r="649" spans="1:9" x14ac:dyDescent="0.3">
      <c r="A649" s="27">
        <f t="shared" si="16"/>
        <v>644</v>
      </c>
      <c r="B649" t="str">
        <f>IF(ISBLANK('List of Employees'!B678),"",'List of Employees'!B678)</f>
        <v>SALAZAR JOSIELYN G.</v>
      </c>
      <c r="C649" s="25" t="str">
        <f>VLOOKUP(Table3[[#This Row],[EMPLOYEE NAME]],'List of Employees'!$B$4:$H$767,6)</f>
        <v>CASUAL</v>
      </c>
      <c r="D649" s="27">
        <f ca="1">SUMIFS(LeaveTracker[Days],LeaveTracker[Employee Name],valSelEmployee,LeaveTracker[Start Date],"&gt;="&amp;DATE(Calendar_Year,1,1),LeaveTracker[End Date],"&lt;"&amp;DATE(Calendar_Year+1,1,1),LeaveTracker[Type of Leave],'Leave Types'!B647)</f>
        <v>0</v>
      </c>
      <c r="I649" s="27">
        <f ca="1">SUM(Table3[[#This Row],['# SICK LEAVE]:['#OTHERS]])</f>
        <v>0</v>
      </c>
    </row>
    <row r="650" spans="1:9" x14ac:dyDescent="0.3">
      <c r="A650" s="27">
        <f t="shared" si="16"/>
        <v>645</v>
      </c>
      <c r="B650" t="str">
        <f>IF(ISBLANK('List of Employees'!B679),"",'List of Employees'!B679)</f>
        <v>SALONGA LUCY M.</v>
      </c>
      <c r="C650" s="25" t="str">
        <f>VLOOKUP(Table3[[#This Row],[EMPLOYEE NAME]],'List of Employees'!$B$4:$H$767,6)</f>
        <v>PERMANENT</v>
      </c>
      <c r="D650" s="27">
        <f ca="1">SUMIFS(LeaveTracker[Days],LeaveTracker[Employee Name],valSelEmployee,LeaveTracker[Start Date],"&gt;="&amp;DATE(Calendar_Year,1,1),LeaveTracker[End Date],"&lt;"&amp;DATE(Calendar_Year+1,1,1),LeaveTracker[Type of Leave],'Leave Types'!B648)</f>
        <v>0</v>
      </c>
      <c r="I650" s="27">
        <f ca="1">SUM(Table3[[#This Row],['# SICK LEAVE]:['#OTHERS]])</f>
        <v>0</v>
      </c>
    </row>
    <row r="651" spans="1:9" x14ac:dyDescent="0.3">
      <c r="A651" s="27">
        <f t="shared" si="16"/>
        <v>646</v>
      </c>
      <c r="B651" t="str">
        <f>IF(ISBLANK('List of Employees'!B680),"",'List of Employees'!B680)</f>
        <v>SAN JUAN EVA RUTH M.</v>
      </c>
      <c r="C651" s="25" t="str">
        <f>VLOOKUP(Table3[[#This Row],[EMPLOYEE NAME]],'List of Employees'!$B$4:$H$767,6)</f>
        <v>CASUAL</v>
      </c>
      <c r="D651" s="27">
        <f ca="1">SUMIFS(LeaveTracker[Days],LeaveTracker[Employee Name],valSelEmployee,LeaveTracker[Start Date],"&gt;="&amp;DATE(Calendar_Year,1,1),LeaveTracker[End Date],"&lt;"&amp;DATE(Calendar_Year+1,1,1),LeaveTracker[Type of Leave],'Leave Types'!B649)</f>
        <v>0</v>
      </c>
      <c r="I651" s="27">
        <f ca="1">SUM(Table3[[#This Row],['# SICK LEAVE]:['#OTHERS]])</f>
        <v>0</v>
      </c>
    </row>
    <row r="652" spans="1:9" x14ac:dyDescent="0.3">
      <c r="A652" s="27">
        <f t="shared" si="16"/>
        <v>647</v>
      </c>
      <c r="B652" t="str">
        <f>IF(ISBLANK('List of Employees'!B681),"",'List of Employees'!B681)</f>
        <v>SANARES DAN T.</v>
      </c>
      <c r="C652" s="25" t="str">
        <f>VLOOKUP(Table3[[#This Row],[EMPLOYEE NAME]],'List of Employees'!$B$4:$H$767,6)</f>
        <v>PERMANENT</v>
      </c>
      <c r="D652" s="27">
        <f ca="1">SUMIFS(LeaveTracker[Days],LeaveTracker[Employee Name],valSelEmployee,LeaveTracker[Start Date],"&gt;="&amp;DATE(Calendar_Year,1,1),LeaveTracker[End Date],"&lt;"&amp;DATE(Calendar_Year+1,1,1),LeaveTracker[Type of Leave],'Leave Types'!B650)</f>
        <v>0</v>
      </c>
      <c r="I652" s="27">
        <f ca="1">SUM(Table3[[#This Row],['# SICK LEAVE]:['#OTHERS]])</f>
        <v>0</v>
      </c>
    </row>
    <row r="653" spans="1:9" x14ac:dyDescent="0.3">
      <c r="A653" s="27">
        <f t="shared" si="16"/>
        <v>648</v>
      </c>
      <c r="B653" t="str">
        <f>IF(ISBLANK('List of Employees'!B682),"",'List of Employees'!B682)</f>
        <v>SANGALANG RUPERTA N.</v>
      </c>
      <c r="C653" s="25" t="str">
        <f>VLOOKUP(Table3[[#This Row],[EMPLOYEE NAME]],'List of Employees'!$B$4:$H$767,6)</f>
        <v>CASUAL</v>
      </c>
      <c r="D653" s="27">
        <f ca="1">SUMIFS(LeaveTracker[Days],LeaveTracker[Employee Name],valSelEmployee,LeaveTracker[Start Date],"&gt;="&amp;DATE(Calendar_Year,1,1),LeaveTracker[End Date],"&lt;"&amp;DATE(Calendar_Year+1,1,1),LeaveTracker[Type of Leave],'Leave Types'!B651)</f>
        <v>0</v>
      </c>
      <c r="I653" s="27">
        <f ca="1">SUM(Table3[[#This Row],['# SICK LEAVE]:['#OTHERS]])</f>
        <v>0</v>
      </c>
    </row>
    <row r="654" spans="1:9" x14ac:dyDescent="0.3">
      <c r="A654" s="27">
        <f t="shared" si="16"/>
        <v>649</v>
      </c>
      <c r="B654" t="str">
        <f>IF(ISBLANK('List of Employees'!B683),"",'List of Employees'!B683)</f>
        <v>SANTERA MARICRIS S.</v>
      </c>
      <c r="C654" s="25" t="str">
        <f>VLOOKUP(Table3[[#This Row],[EMPLOYEE NAME]],'List of Employees'!$B$4:$H$767,6)</f>
        <v>PERMANENT</v>
      </c>
      <c r="D654" s="27">
        <f ca="1">SUMIFS(LeaveTracker[Days],LeaveTracker[Employee Name],valSelEmployee,LeaveTracker[Start Date],"&gt;="&amp;DATE(Calendar_Year,1,1),LeaveTracker[End Date],"&lt;"&amp;DATE(Calendar_Year+1,1,1),LeaveTracker[Type of Leave],'Leave Types'!B652)</f>
        <v>0</v>
      </c>
      <c r="I654" s="27">
        <f ca="1">SUM(Table3[[#This Row],['# SICK LEAVE]:['#OTHERS]])</f>
        <v>0</v>
      </c>
    </row>
    <row r="655" spans="1:9" x14ac:dyDescent="0.3">
      <c r="A655" s="27">
        <f t="shared" si="16"/>
        <v>650</v>
      </c>
      <c r="B655" t="str">
        <f>IF(ISBLANK('List of Employees'!B684),"",'List of Employees'!B684)</f>
        <v>SARDINOLA  GINABLETH J.</v>
      </c>
      <c r="C655" s="25" t="str">
        <f>VLOOKUP(Table3[[#This Row],[EMPLOYEE NAME]],'List of Employees'!$B$4:$H$767,6)</f>
        <v>PERMANENT</v>
      </c>
      <c r="D655" s="27">
        <f ca="1">SUMIFS(LeaveTracker[Days],LeaveTracker[Employee Name],valSelEmployee,LeaveTracker[Start Date],"&gt;="&amp;DATE(Calendar_Year,1,1),LeaveTracker[End Date],"&lt;"&amp;DATE(Calendar_Year+1,1,1),LeaveTracker[Type of Leave],'Leave Types'!B653)</f>
        <v>0</v>
      </c>
      <c r="I655" s="27">
        <f ca="1">SUM(Table3[[#This Row],['# SICK LEAVE]:['#OTHERS]])</f>
        <v>0</v>
      </c>
    </row>
    <row r="656" spans="1:9" x14ac:dyDescent="0.3">
      <c r="A656" s="27">
        <f t="shared" si="16"/>
        <v>651</v>
      </c>
      <c r="B656" t="str">
        <f>IF(ISBLANK('List of Employees'!B685),"",'List of Employees'!B685)</f>
        <v>SARDIÑOLA REBECCA C.</v>
      </c>
      <c r="C656" s="25" t="str">
        <f>VLOOKUP(Table3[[#This Row],[EMPLOYEE NAME]],'List of Employees'!$B$4:$H$767,6)</f>
        <v>CASUAL</v>
      </c>
      <c r="D656" s="27">
        <f ca="1">SUMIFS(LeaveTracker[Days],LeaveTracker[Employee Name],valSelEmployee,LeaveTracker[Start Date],"&gt;="&amp;DATE(Calendar_Year,1,1),LeaveTracker[End Date],"&lt;"&amp;DATE(Calendar_Year+1,1,1),LeaveTracker[Type of Leave],'Leave Types'!B654)</f>
        <v>0</v>
      </c>
      <c r="I656" s="27">
        <f ca="1">SUM(Table3[[#This Row],['# SICK LEAVE]:['#OTHERS]])</f>
        <v>0</v>
      </c>
    </row>
    <row r="657" spans="1:9" x14ac:dyDescent="0.3">
      <c r="A657" s="27">
        <f t="shared" si="16"/>
        <v>652</v>
      </c>
      <c r="B657" t="str">
        <f>IF(ISBLANK('List of Employees'!B686),"",'List of Employees'!B686)</f>
        <v>SARMIENTO MARIA TERESA E.</v>
      </c>
      <c r="C657" s="25" t="str">
        <f>VLOOKUP(Table3[[#This Row],[EMPLOYEE NAME]],'List of Employees'!$B$4:$H$767,6)</f>
        <v>CASUAL</v>
      </c>
      <c r="D657" s="27">
        <f ca="1">SUMIFS(LeaveTracker[Days],LeaveTracker[Employee Name],valSelEmployee,LeaveTracker[Start Date],"&gt;="&amp;DATE(Calendar_Year,1,1),LeaveTracker[End Date],"&lt;"&amp;DATE(Calendar_Year+1,1,1),LeaveTracker[Type of Leave],'Leave Types'!B655)</f>
        <v>0</v>
      </c>
      <c r="I657" s="27">
        <f ca="1">SUM(Table3[[#This Row],['# SICK LEAVE]:['#OTHERS]])</f>
        <v>0</v>
      </c>
    </row>
    <row r="658" spans="1:9" x14ac:dyDescent="0.3">
      <c r="A658" s="27">
        <f t="shared" si="16"/>
        <v>653</v>
      </c>
      <c r="B658" t="str">
        <f>IF(ISBLANK('List of Employees'!B687),"",'List of Employees'!B687)</f>
        <v>SARMIENTO MELQUIADES JR. F.</v>
      </c>
      <c r="C658" s="25" t="str">
        <f>VLOOKUP(Table3[[#This Row],[EMPLOYEE NAME]],'List of Employees'!$B$4:$H$767,6)</f>
        <v>CASUAL</v>
      </c>
      <c r="D658" s="27">
        <f ca="1">SUMIFS(LeaveTracker[Days],LeaveTracker[Employee Name],valSelEmployee,LeaveTracker[Start Date],"&gt;="&amp;DATE(Calendar_Year,1,1),LeaveTracker[End Date],"&lt;"&amp;DATE(Calendar_Year+1,1,1),LeaveTracker[Type of Leave],'Leave Types'!B656)</f>
        <v>0</v>
      </c>
      <c r="I658" s="27">
        <f ca="1">SUM(Table3[[#This Row],['# SICK LEAVE]:['#OTHERS]])</f>
        <v>0</v>
      </c>
    </row>
    <row r="659" spans="1:9" x14ac:dyDescent="0.3">
      <c r="A659" s="27">
        <f t="shared" si="16"/>
        <v>654</v>
      </c>
      <c r="B659" t="str">
        <f>IF(ISBLANK('List of Employees'!B688),"",'List of Employees'!B688)</f>
        <v>SEDUCON ESTELITO D.</v>
      </c>
      <c r="C659" s="25" t="str">
        <f>VLOOKUP(Table3[[#This Row],[EMPLOYEE NAME]],'List of Employees'!$B$4:$H$767,6)</f>
        <v>PERMANENT</v>
      </c>
      <c r="D659" s="27">
        <f ca="1">SUMIFS(LeaveTracker[Days],LeaveTracker[Employee Name],valSelEmployee,LeaveTracker[Start Date],"&gt;="&amp;DATE(Calendar_Year,1,1),LeaveTracker[End Date],"&lt;"&amp;DATE(Calendar_Year+1,1,1),LeaveTracker[Type of Leave],'Leave Types'!B657)</f>
        <v>0</v>
      </c>
      <c r="I659" s="27">
        <f ca="1">SUM(Table3[[#This Row],['# SICK LEAVE]:['#OTHERS]])</f>
        <v>0</v>
      </c>
    </row>
    <row r="660" spans="1:9" x14ac:dyDescent="0.3">
      <c r="A660" s="27">
        <f t="shared" si="16"/>
        <v>655</v>
      </c>
      <c r="B660" t="str">
        <f>IF(ISBLANK('List of Employees'!B689),"",'List of Employees'!B689)</f>
        <v>SEDUCON LUCIO F.</v>
      </c>
      <c r="C660" s="25" t="str">
        <f>VLOOKUP(Table3[[#This Row],[EMPLOYEE NAME]],'List of Employees'!$B$4:$H$767,6)</f>
        <v>PERMANENT</v>
      </c>
      <c r="D660" s="27">
        <f ca="1">SUMIFS(LeaveTracker[Days],LeaveTracker[Employee Name],valSelEmployee,LeaveTracker[Start Date],"&gt;="&amp;DATE(Calendar_Year,1,1),LeaveTracker[End Date],"&lt;"&amp;DATE(Calendar_Year+1,1,1),LeaveTracker[Type of Leave],'Leave Types'!B658)</f>
        <v>0</v>
      </c>
      <c r="I660" s="27">
        <f ca="1">SUM(Table3[[#This Row],['# SICK LEAVE]:['#OTHERS]])</f>
        <v>0</v>
      </c>
    </row>
    <row r="661" spans="1:9" x14ac:dyDescent="0.3">
      <c r="A661" s="27">
        <f t="shared" si="16"/>
        <v>656</v>
      </c>
      <c r="B661" t="str">
        <f>IF(ISBLANK('List of Employees'!B690),"",'List of Employees'!B690)</f>
        <v>SEMBRANA JENNIE S.</v>
      </c>
      <c r="C661" s="25" t="str">
        <f>VLOOKUP(Table3[[#This Row],[EMPLOYEE NAME]],'List of Employees'!$B$4:$H$767,6)</f>
        <v>JOBCON</v>
      </c>
      <c r="D661" s="27">
        <f ca="1">SUMIFS(LeaveTracker[Days],LeaveTracker[Employee Name],valSelEmployee,LeaveTracker[Start Date],"&gt;="&amp;DATE(Calendar_Year,1,1),LeaveTracker[End Date],"&lt;"&amp;DATE(Calendar_Year+1,1,1),LeaveTracker[Type of Leave],'Leave Types'!B659)</f>
        <v>0</v>
      </c>
      <c r="I661" s="27">
        <f ca="1">SUM(Table3[[#This Row],['# SICK LEAVE]:['#OTHERS]])</f>
        <v>0</v>
      </c>
    </row>
    <row r="662" spans="1:9" x14ac:dyDescent="0.3">
      <c r="A662" s="27">
        <f t="shared" si="16"/>
        <v>657</v>
      </c>
      <c r="B662" t="str">
        <f>IF(ISBLANK('List of Employees'!B691),"",'List of Employees'!B691)</f>
        <v>SEÑA MARILYN B.</v>
      </c>
      <c r="C662" s="25" t="str">
        <f>VLOOKUP(Table3[[#This Row],[EMPLOYEE NAME]],'List of Employees'!$B$4:$H$767,6)</f>
        <v>PERMANENT</v>
      </c>
      <c r="D662" s="27">
        <f ca="1">SUMIFS(LeaveTracker[Days],LeaveTracker[Employee Name],valSelEmployee,LeaveTracker[Start Date],"&gt;="&amp;DATE(Calendar_Year,1,1),LeaveTracker[End Date],"&lt;"&amp;DATE(Calendar_Year+1,1,1),LeaveTracker[Type of Leave],'Leave Types'!B660)</f>
        <v>0</v>
      </c>
      <c r="I662" s="27">
        <f ca="1">SUM(Table3[[#This Row],['# SICK LEAVE]:['#OTHERS]])</f>
        <v>0</v>
      </c>
    </row>
    <row r="663" spans="1:9" x14ac:dyDescent="0.3">
      <c r="A663" s="27">
        <f t="shared" si="16"/>
        <v>658</v>
      </c>
      <c r="B663" t="str">
        <f>IF(ISBLANK('List of Employees'!B692),"",'List of Employees'!B692)</f>
        <v>SEPINO BRIGIDA M.</v>
      </c>
      <c r="C663" s="25" t="str">
        <f>VLOOKUP(Table3[[#This Row],[EMPLOYEE NAME]],'List of Employees'!$B$4:$H$767,6)</f>
        <v>PERMANENT</v>
      </c>
      <c r="D663" s="27">
        <f ca="1">SUMIFS(LeaveTracker[Days],LeaveTracker[Employee Name],valSelEmployee,LeaveTracker[Start Date],"&gt;="&amp;DATE(Calendar_Year,1,1),LeaveTracker[End Date],"&lt;"&amp;DATE(Calendar_Year+1,1,1),LeaveTracker[Type of Leave],'Leave Types'!B661)</f>
        <v>0</v>
      </c>
      <c r="I663" s="27">
        <f ca="1">SUM(Table3[[#This Row],['# SICK LEAVE]:['#OTHERS]])</f>
        <v>0</v>
      </c>
    </row>
    <row r="664" spans="1:9" x14ac:dyDescent="0.3">
      <c r="A664" s="27">
        <f t="shared" si="16"/>
        <v>659</v>
      </c>
      <c r="B664" t="str">
        <f>IF(ISBLANK('List of Employees'!B693),"",'List of Employees'!B693)</f>
        <v>SEPINO MARIE CHIARRE M.</v>
      </c>
      <c r="C664" s="25" t="str">
        <f>VLOOKUP(Table3[[#This Row],[EMPLOYEE NAME]],'List of Employees'!$B$4:$H$767,6)</f>
        <v>PERMANENT</v>
      </c>
      <c r="D664" s="27">
        <f ca="1">SUMIFS(LeaveTracker[Days],LeaveTracker[Employee Name],valSelEmployee,LeaveTracker[Start Date],"&gt;="&amp;DATE(Calendar_Year,1,1),LeaveTracker[End Date],"&lt;"&amp;DATE(Calendar_Year+1,1,1),LeaveTracker[Type of Leave],'Leave Types'!B662)</f>
        <v>0</v>
      </c>
      <c r="I664" s="27">
        <f ca="1">SUM(Table3[[#This Row],['# SICK LEAVE]:['#OTHERS]])</f>
        <v>0</v>
      </c>
    </row>
    <row r="665" spans="1:9" x14ac:dyDescent="0.3">
      <c r="A665" s="27">
        <f t="shared" ref="A665:A696" si="17">IF(ISBLANK(B665),"",ROW(A660))</f>
        <v>660</v>
      </c>
      <c r="B665" t="str">
        <f>IF(ISBLANK('List of Employees'!B694),"",'List of Employees'!B694)</f>
        <v>SESMA LAZARO C.</v>
      </c>
      <c r="C665" s="25" t="str">
        <f>VLOOKUP(Table3[[#This Row],[EMPLOYEE NAME]],'List of Employees'!$B$4:$H$767,6)</f>
        <v>CASUAL</v>
      </c>
      <c r="D665" s="27">
        <f ca="1">SUMIFS(LeaveTracker[Days],LeaveTracker[Employee Name],valSelEmployee,LeaveTracker[Start Date],"&gt;="&amp;DATE(Calendar_Year,1,1),LeaveTracker[End Date],"&lt;"&amp;DATE(Calendar_Year+1,1,1),LeaveTracker[Type of Leave],'Leave Types'!B663)</f>
        <v>0</v>
      </c>
      <c r="I665" s="27">
        <f ca="1">SUM(Table3[[#This Row],['# SICK LEAVE]:['#OTHERS]])</f>
        <v>0</v>
      </c>
    </row>
    <row r="666" spans="1:9" x14ac:dyDescent="0.3">
      <c r="A666" s="27">
        <f t="shared" si="17"/>
        <v>661</v>
      </c>
      <c r="B666" t="str">
        <f>IF(ISBLANK('List of Employees'!B695),"",'List of Employees'!B695)</f>
        <v xml:space="preserve">SIERRA SALVADOR  </v>
      </c>
      <c r="C666" s="25" t="str">
        <f>VLOOKUP(Table3[[#This Row],[EMPLOYEE NAME]],'List of Employees'!$B$4:$H$767,6)</f>
        <v>CASUAL</v>
      </c>
      <c r="D666" s="27">
        <f ca="1">SUMIFS(LeaveTracker[Days],LeaveTracker[Employee Name],valSelEmployee,LeaveTracker[Start Date],"&gt;="&amp;DATE(Calendar_Year,1,1),LeaveTracker[End Date],"&lt;"&amp;DATE(Calendar_Year+1,1,1),LeaveTracker[Type of Leave],'Leave Types'!B664)</f>
        <v>0</v>
      </c>
      <c r="I666" s="27">
        <f ca="1">SUM(Table3[[#This Row],['# SICK LEAVE]:['#OTHERS]])</f>
        <v>0</v>
      </c>
    </row>
    <row r="667" spans="1:9" x14ac:dyDescent="0.3">
      <c r="A667" s="27">
        <f t="shared" si="17"/>
        <v>662</v>
      </c>
      <c r="B667" t="str">
        <f>IF(ISBLANK('List of Employees'!B696),"",'List of Employees'!B696)</f>
        <v>SILAN MARIE BERNADETTE D.</v>
      </c>
      <c r="C667" s="25" t="str">
        <f>VLOOKUP(Table3[[#This Row],[EMPLOYEE NAME]],'List of Employees'!$B$4:$H$767,6)</f>
        <v>CASUAL</v>
      </c>
      <c r="D667" s="27">
        <f ca="1">SUMIFS(LeaveTracker[Days],LeaveTracker[Employee Name],valSelEmployee,LeaveTracker[Start Date],"&gt;="&amp;DATE(Calendar_Year,1,1),LeaveTracker[End Date],"&lt;"&amp;DATE(Calendar_Year+1,1,1),LeaveTracker[Type of Leave],'Leave Types'!B665)</f>
        <v>0</v>
      </c>
      <c r="I667" s="27">
        <f ca="1">SUM(Table3[[#This Row],['# SICK LEAVE]:['#OTHERS]])</f>
        <v>0</v>
      </c>
    </row>
    <row r="668" spans="1:9" x14ac:dyDescent="0.3">
      <c r="A668" s="27">
        <f t="shared" si="17"/>
        <v>663</v>
      </c>
      <c r="B668" t="str">
        <f>IF(ISBLANK('List of Employees'!B697),"",'List of Employees'!B697)</f>
        <v>SIM JO RITZELLE C.</v>
      </c>
      <c r="C668" s="25" t="str">
        <f>VLOOKUP(Table3[[#This Row],[EMPLOYEE NAME]],'List of Employees'!$B$4:$H$767,6)</f>
        <v>PERMANENT</v>
      </c>
      <c r="D668" s="27">
        <f ca="1">SUMIFS(LeaveTracker[Days],LeaveTracker[Employee Name],valSelEmployee,LeaveTracker[Start Date],"&gt;="&amp;DATE(Calendar_Year,1,1),LeaveTracker[End Date],"&lt;"&amp;DATE(Calendar_Year+1,1,1),LeaveTracker[Type of Leave],'Leave Types'!B666)</f>
        <v>0</v>
      </c>
      <c r="I668" s="27">
        <f ca="1">SUM(Table3[[#This Row],['# SICK LEAVE]:['#OTHERS]])</f>
        <v>0</v>
      </c>
    </row>
    <row r="669" spans="1:9" x14ac:dyDescent="0.3">
      <c r="A669" s="27">
        <f t="shared" si="17"/>
        <v>664</v>
      </c>
      <c r="B669" t="str">
        <f>IF(ISBLANK('List of Employees'!B698),"",'List of Employees'!B698)</f>
        <v xml:space="preserve">SOLANOY KARENE  </v>
      </c>
      <c r="C669" s="25" t="str">
        <f>VLOOKUP(Table3[[#This Row],[EMPLOYEE NAME]],'List of Employees'!$B$4:$H$767,6)</f>
        <v>PERMANENT</v>
      </c>
      <c r="D669" s="27">
        <f ca="1">SUMIFS(LeaveTracker[Days],LeaveTracker[Employee Name],valSelEmployee,LeaveTracker[Start Date],"&gt;="&amp;DATE(Calendar_Year,1,1),LeaveTracker[End Date],"&lt;"&amp;DATE(Calendar_Year+1,1,1),LeaveTracker[Type of Leave],'Leave Types'!B667)</f>
        <v>0</v>
      </c>
      <c r="I669" s="27">
        <f ca="1">SUM(Table3[[#This Row],['# SICK LEAVE]:['#OTHERS]])</f>
        <v>0</v>
      </c>
    </row>
    <row r="670" spans="1:9" x14ac:dyDescent="0.3">
      <c r="A670" s="27">
        <f t="shared" si="17"/>
        <v>665</v>
      </c>
      <c r="B670" t="str">
        <f>IF(ISBLANK('List of Employees'!B699),"",'List of Employees'!B699)</f>
        <v>SOLIS ANGELA MARI M.</v>
      </c>
      <c r="C670" s="25" t="str">
        <f>VLOOKUP(Table3[[#This Row],[EMPLOYEE NAME]],'List of Employees'!$B$4:$H$767,6)</f>
        <v>PERMANENT</v>
      </c>
      <c r="D670" s="27">
        <f ca="1">SUMIFS(LeaveTracker[Days],LeaveTracker[Employee Name],valSelEmployee,LeaveTracker[Start Date],"&gt;="&amp;DATE(Calendar_Year,1,1),LeaveTracker[End Date],"&lt;"&amp;DATE(Calendar_Year+1,1,1),LeaveTracker[Type of Leave],'Leave Types'!B668)</f>
        <v>0</v>
      </c>
      <c r="I670" s="27">
        <f ca="1">SUM(Table3[[#This Row],['# SICK LEAVE]:['#OTHERS]])</f>
        <v>0</v>
      </c>
    </row>
    <row r="671" spans="1:9" x14ac:dyDescent="0.3">
      <c r="A671" s="27">
        <f t="shared" si="17"/>
        <v>666</v>
      </c>
      <c r="B671" t="str">
        <f>IF(ISBLANK('List of Employees'!B700),"",'List of Employees'!B700)</f>
        <v>SORIANO FRANCISCO O.</v>
      </c>
      <c r="C671" s="25" t="str">
        <f>VLOOKUP(Table3[[#This Row],[EMPLOYEE NAME]],'List of Employees'!$B$4:$H$767,6)</f>
        <v>PERMANENT</v>
      </c>
      <c r="D671" s="27">
        <f ca="1">SUMIFS(LeaveTracker[Days],LeaveTracker[Employee Name],valSelEmployee,LeaveTracker[Start Date],"&gt;="&amp;DATE(Calendar_Year,1,1),LeaveTracker[End Date],"&lt;"&amp;DATE(Calendar_Year+1,1,1),LeaveTracker[Type of Leave],'Leave Types'!B669)</f>
        <v>0</v>
      </c>
      <c r="I671" s="27">
        <f ca="1">SUM(Table3[[#This Row],['# SICK LEAVE]:['#OTHERS]])</f>
        <v>0</v>
      </c>
    </row>
    <row r="672" spans="1:9" x14ac:dyDescent="0.3">
      <c r="A672" s="27">
        <f t="shared" si="17"/>
        <v>667</v>
      </c>
      <c r="B672" t="str">
        <f>IF(ISBLANK('List of Employees'!B701),"",'List of Employees'!B701)</f>
        <v>SUMAGUI DESZERIE ANN A.</v>
      </c>
      <c r="C672" s="25" t="str">
        <f>VLOOKUP(Table3[[#This Row],[EMPLOYEE NAME]],'List of Employees'!$B$4:$H$767,6)</f>
        <v>PERMANENT</v>
      </c>
      <c r="D672" s="27">
        <f ca="1">SUMIFS(LeaveTracker[Days],LeaveTracker[Employee Name],valSelEmployee,LeaveTracker[Start Date],"&gt;="&amp;DATE(Calendar_Year,1,1),LeaveTracker[End Date],"&lt;"&amp;DATE(Calendar_Year+1,1,1),LeaveTracker[Type of Leave],'Leave Types'!B670)</f>
        <v>0</v>
      </c>
      <c r="I672" s="27">
        <f ca="1">SUM(Table3[[#This Row],['# SICK LEAVE]:['#OTHERS]])</f>
        <v>0</v>
      </c>
    </row>
    <row r="673" spans="1:9" x14ac:dyDescent="0.3">
      <c r="A673" s="27">
        <f t="shared" si="17"/>
        <v>668</v>
      </c>
      <c r="B673" t="str">
        <f>IF(ISBLANK('List of Employees'!B703),"",'List of Employees'!B703)</f>
        <v>SUMAGUI FELICITAS M.</v>
      </c>
      <c r="C673" s="25" t="str">
        <f>VLOOKUP(Table3[[#This Row],[EMPLOYEE NAME]],'List of Employees'!$B$4:$H$767,6)</f>
        <v>CASUAL</v>
      </c>
      <c r="D673" s="27">
        <f ca="1">SUMIFS(LeaveTracker[Days],LeaveTracker[Employee Name],valSelEmployee,LeaveTracker[Start Date],"&gt;="&amp;DATE(Calendar_Year,1,1),LeaveTracker[End Date],"&lt;"&amp;DATE(Calendar_Year+1,1,1),LeaveTracker[Type of Leave],'Leave Types'!B671)</f>
        <v>0</v>
      </c>
      <c r="I673" s="27">
        <f ca="1">SUM(Table3[[#This Row],['# SICK LEAVE]:['#OTHERS]])</f>
        <v>0</v>
      </c>
    </row>
    <row r="674" spans="1:9" x14ac:dyDescent="0.3">
      <c r="A674" s="27">
        <f t="shared" si="17"/>
        <v>669</v>
      </c>
      <c r="B674" t="str">
        <f>IF(ISBLANK('List of Employees'!B704),"",'List of Employees'!B704)</f>
        <v>SUMAGUI GEDRICK M.</v>
      </c>
      <c r="C674" s="25" t="str">
        <f>VLOOKUP(Table3[[#This Row],[EMPLOYEE NAME]],'List of Employees'!$B$4:$H$767,6)</f>
        <v>JOBCON</v>
      </c>
      <c r="D674" s="27">
        <f ca="1">SUMIFS(LeaveTracker[Days],LeaveTracker[Employee Name],valSelEmployee,LeaveTracker[Start Date],"&gt;="&amp;DATE(Calendar_Year,1,1),LeaveTracker[End Date],"&lt;"&amp;DATE(Calendar_Year+1,1,1),LeaveTracker[Type of Leave],'Leave Types'!B672)</f>
        <v>0</v>
      </c>
      <c r="I674" s="27">
        <f ca="1">SUM(Table3[[#This Row],['# SICK LEAVE]:['#OTHERS]])</f>
        <v>0</v>
      </c>
    </row>
    <row r="675" spans="1:9" x14ac:dyDescent="0.3">
      <c r="A675" s="27">
        <f t="shared" si="17"/>
        <v>670</v>
      </c>
      <c r="B675" t="str">
        <f>IF(ISBLANK('List of Employees'!B705),"",'List of Employees'!B705)</f>
        <v>SUMAGUI LORENA P.</v>
      </c>
      <c r="C675" s="25" t="str">
        <f>VLOOKUP(Table3[[#This Row],[EMPLOYEE NAME]],'List of Employees'!$B$4:$H$767,6)</f>
        <v>CASUAL</v>
      </c>
      <c r="D675" s="27">
        <f ca="1">SUMIFS(LeaveTracker[Days],LeaveTracker[Employee Name],valSelEmployee,LeaveTracker[Start Date],"&gt;="&amp;DATE(Calendar_Year,1,1),LeaveTracker[End Date],"&lt;"&amp;DATE(Calendar_Year+1,1,1),LeaveTracker[Type of Leave],'Leave Types'!B673)</f>
        <v>0</v>
      </c>
      <c r="I675" s="27">
        <f ca="1">SUM(Table3[[#This Row],['# SICK LEAVE]:['#OTHERS]])</f>
        <v>0</v>
      </c>
    </row>
    <row r="676" spans="1:9" x14ac:dyDescent="0.3">
      <c r="A676" s="27">
        <f t="shared" si="17"/>
        <v>671</v>
      </c>
      <c r="B676" t="str">
        <f>IF(ISBLANK('List of Employees'!B706),"",'List of Employees'!B706)</f>
        <v>SUMAGUI MARISSA D.</v>
      </c>
      <c r="C676" s="25" t="str">
        <f>VLOOKUP(Table3[[#This Row],[EMPLOYEE NAME]],'List of Employees'!$B$4:$H$767,6)</f>
        <v>PERMANENT</v>
      </c>
      <c r="D676" s="27">
        <f ca="1">SUMIFS(LeaveTracker[Days],LeaveTracker[Employee Name],valSelEmployee,LeaveTracker[Start Date],"&gt;="&amp;DATE(Calendar_Year,1,1),LeaveTracker[End Date],"&lt;"&amp;DATE(Calendar_Year+1,1,1),LeaveTracker[Type of Leave],'Leave Types'!B674)</f>
        <v>0</v>
      </c>
      <c r="I676" s="27">
        <f ca="1">SUM(Table3[[#This Row],['# SICK LEAVE]:['#OTHERS]])</f>
        <v>0</v>
      </c>
    </row>
    <row r="677" spans="1:9" x14ac:dyDescent="0.3">
      <c r="A677" s="27">
        <f t="shared" si="17"/>
        <v>672</v>
      </c>
      <c r="B677" t="str">
        <f>IF(ISBLANK('List of Employees'!B707),"",'List of Employees'!B707)</f>
        <v xml:space="preserve">SUMAONG DANILO  </v>
      </c>
      <c r="C677" s="25" t="str">
        <f>VLOOKUP(Table3[[#This Row],[EMPLOYEE NAME]],'List of Employees'!$B$4:$H$767,6)</f>
        <v>PERMANENT</v>
      </c>
      <c r="D677" s="27">
        <f ca="1">SUMIFS(LeaveTracker[Days],LeaveTracker[Employee Name],valSelEmployee,LeaveTracker[Start Date],"&gt;="&amp;DATE(Calendar_Year,1,1),LeaveTracker[End Date],"&lt;"&amp;DATE(Calendar_Year+1,1,1),LeaveTracker[Type of Leave],'Leave Types'!B675)</f>
        <v>0</v>
      </c>
      <c r="I677" s="27">
        <f ca="1">SUM(Table3[[#This Row],['# SICK LEAVE]:['#OTHERS]])</f>
        <v>0</v>
      </c>
    </row>
    <row r="678" spans="1:9" x14ac:dyDescent="0.3">
      <c r="A678" s="27">
        <f t="shared" si="17"/>
        <v>673</v>
      </c>
      <c r="B678" t="str">
        <f>IF(ISBLANK('List of Employees'!B708),"",'List of Employees'!B708)</f>
        <v>SUÑIGA CARLOS J.</v>
      </c>
      <c r="C678" s="25" t="str">
        <f>VLOOKUP(Table3[[#This Row],[EMPLOYEE NAME]],'List of Employees'!$B$4:$H$767,6)</f>
        <v>PERMANENT</v>
      </c>
      <c r="D678" s="27">
        <f ca="1">SUMIFS(LeaveTracker[Days],LeaveTracker[Employee Name],valSelEmployee,LeaveTracker[Start Date],"&gt;="&amp;DATE(Calendar_Year,1,1),LeaveTracker[End Date],"&lt;"&amp;DATE(Calendar_Year+1,1,1),LeaveTracker[Type of Leave],'Leave Types'!B676)</f>
        <v>0</v>
      </c>
      <c r="I678" s="27">
        <f ca="1">SUM(Table3[[#This Row],['# SICK LEAVE]:['#OTHERS]])</f>
        <v>0</v>
      </c>
    </row>
    <row r="679" spans="1:9" x14ac:dyDescent="0.3">
      <c r="A679" s="27">
        <f t="shared" si="17"/>
        <v>674</v>
      </c>
      <c r="B679" t="str">
        <f>IF(ISBLANK('List of Employees'!B709),"",'List of Employees'!B709)</f>
        <v>SUSA NANETE B.</v>
      </c>
      <c r="C679" s="25" t="str">
        <f>VLOOKUP(Table3[[#This Row],[EMPLOYEE NAME]],'List of Employees'!$B$4:$H$767,6)</f>
        <v>PERMANENT</v>
      </c>
      <c r="D679" s="27">
        <f ca="1">SUMIFS(LeaveTracker[Days],LeaveTracker[Employee Name],valSelEmployee,LeaveTracker[Start Date],"&gt;="&amp;DATE(Calendar_Year,1,1),LeaveTracker[End Date],"&lt;"&amp;DATE(Calendar_Year+1,1,1),LeaveTracker[Type of Leave],'Leave Types'!B677)</f>
        <v>0</v>
      </c>
      <c r="I679" s="27">
        <f ca="1">SUM(Table3[[#This Row],['# SICK LEAVE]:['#OTHERS]])</f>
        <v>0</v>
      </c>
    </row>
    <row r="680" spans="1:9" x14ac:dyDescent="0.3">
      <c r="A680" s="27">
        <f t="shared" si="17"/>
        <v>675</v>
      </c>
      <c r="B680" t="str">
        <f>IF(ISBLANK('List of Employees'!B710),"",'List of Employees'!B710)</f>
        <v>TAMAYO MARIA ELLAINE III B.</v>
      </c>
      <c r="C680" s="25" t="str">
        <f>VLOOKUP(Table3[[#This Row],[EMPLOYEE NAME]],'List of Employees'!$B$4:$H$767,6)</f>
        <v>PERMANENT</v>
      </c>
      <c r="D680" s="27">
        <f ca="1">SUMIFS(LeaveTracker[Days],LeaveTracker[Employee Name],valSelEmployee,LeaveTracker[Start Date],"&gt;="&amp;DATE(Calendar_Year,1,1),LeaveTracker[End Date],"&lt;"&amp;DATE(Calendar_Year+1,1,1),LeaveTracker[Type of Leave],'Leave Types'!B678)</f>
        <v>0</v>
      </c>
      <c r="I680" s="27">
        <f ca="1">SUM(Table3[[#This Row],['# SICK LEAVE]:['#OTHERS]])</f>
        <v>0</v>
      </c>
    </row>
    <row r="681" spans="1:9" x14ac:dyDescent="0.3">
      <c r="A681" s="27">
        <f t="shared" si="17"/>
        <v>676</v>
      </c>
      <c r="B681" t="str">
        <f>IF(ISBLANK('List of Employees'!B711),"",'List of Employees'!B711)</f>
        <v>TAÑEDO MARIA EVELYN C.</v>
      </c>
      <c r="C681" s="25" t="str">
        <f>VLOOKUP(Table3[[#This Row],[EMPLOYEE NAME]],'List of Employees'!$B$4:$H$767,6)</f>
        <v>PERMANENT</v>
      </c>
      <c r="D681" s="27">
        <f ca="1">SUMIFS(LeaveTracker[Days],LeaveTracker[Employee Name],valSelEmployee,LeaveTracker[Start Date],"&gt;="&amp;DATE(Calendar_Year,1,1),LeaveTracker[End Date],"&lt;"&amp;DATE(Calendar_Year+1,1,1),LeaveTracker[Type of Leave],'Leave Types'!B679)</f>
        <v>0</v>
      </c>
      <c r="I681" s="27">
        <f ca="1">SUM(Table3[[#This Row],['# SICK LEAVE]:['#OTHERS]])</f>
        <v>0</v>
      </c>
    </row>
    <row r="682" spans="1:9" x14ac:dyDescent="0.3">
      <c r="A682" s="27">
        <f t="shared" si="17"/>
        <v>677</v>
      </c>
      <c r="B682" t="str">
        <f>IF(ISBLANK('List of Employees'!B712),"",'List of Employees'!B712)</f>
        <v xml:space="preserve">TAPAY EDWARD  </v>
      </c>
      <c r="C682" s="25" t="str">
        <f>VLOOKUP(Table3[[#This Row],[EMPLOYEE NAME]],'List of Employees'!$B$4:$H$767,6)</f>
        <v>CASUAL</v>
      </c>
      <c r="D682" s="27">
        <f ca="1">SUMIFS(LeaveTracker[Days],LeaveTracker[Employee Name],valSelEmployee,LeaveTracker[Start Date],"&gt;="&amp;DATE(Calendar_Year,1,1),LeaveTracker[End Date],"&lt;"&amp;DATE(Calendar_Year+1,1,1),LeaveTracker[Type of Leave],'Leave Types'!B680)</f>
        <v>0</v>
      </c>
      <c r="I682" s="27">
        <f ca="1">SUM(Table3[[#This Row],['# SICK LEAVE]:['#OTHERS]])</f>
        <v>0</v>
      </c>
    </row>
    <row r="683" spans="1:9" x14ac:dyDescent="0.3">
      <c r="A683" s="27">
        <f t="shared" si="17"/>
        <v>678</v>
      </c>
      <c r="B683" t="str">
        <f>IF(ISBLANK('List of Employees'!B713),"",'List of Employees'!B713)</f>
        <v>TEAÑO ALEX V.</v>
      </c>
      <c r="C683" s="25" t="str">
        <f>VLOOKUP(Table3[[#This Row],[EMPLOYEE NAME]],'List of Employees'!$B$4:$H$767,6)</f>
        <v>JOBCON</v>
      </c>
      <c r="D683" s="27">
        <f ca="1">SUMIFS(LeaveTracker[Days],LeaveTracker[Employee Name],valSelEmployee,LeaveTracker[Start Date],"&gt;="&amp;DATE(Calendar_Year,1,1),LeaveTracker[End Date],"&lt;"&amp;DATE(Calendar_Year+1,1,1),LeaveTracker[Type of Leave],'Leave Types'!B681)</f>
        <v>0</v>
      </c>
      <c r="I683" s="27">
        <f ca="1">SUM(Table3[[#This Row],['# SICK LEAVE]:['#OTHERS]])</f>
        <v>0</v>
      </c>
    </row>
    <row r="684" spans="1:9" x14ac:dyDescent="0.3">
      <c r="A684" s="27">
        <f t="shared" si="17"/>
        <v>679</v>
      </c>
      <c r="B684" t="str">
        <f>IF(ISBLANK('List of Employees'!B717),"",'List of Employees'!B717)</f>
        <v>TIBAYAN EUFEMIA O.</v>
      </c>
      <c r="C684" s="25" t="str">
        <f>VLOOKUP(Table3[[#This Row],[EMPLOYEE NAME]],'List of Employees'!$B$4:$H$767,6)</f>
        <v>JOBCON</v>
      </c>
      <c r="D684" s="27">
        <f ca="1">SUMIFS(LeaveTracker[Days],LeaveTracker[Employee Name],valSelEmployee,LeaveTracker[Start Date],"&gt;="&amp;DATE(Calendar_Year,1,1),LeaveTracker[End Date],"&lt;"&amp;DATE(Calendar_Year+1,1,1),LeaveTracker[Type of Leave],'Leave Types'!B682)</f>
        <v>0</v>
      </c>
      <c r="I684" s="27">
        <f ca="1">SUM(Table3[[#This Row],['# SICK LEAVE]:['#OTHERS]])</f>
        <v>0</v>
      </c>
    </row>
    <row r="685" spans="1:9" x14ac:dyDescent="0.3">
      <c r="A685" s="27">
        <f t="shared" si="17"/>
        <v>680</v>
      </c>
      <c r="B685" t="str">
        <f>IF(ISBLANK('List of Employees'!B718),"",'List of Employees'!B718)</f>
        <v>TIMBOL REGIDOR O.</v>
      </c>
      <c r="C685" s="25" t="str">
        <f>VLOOKUP(Table3[[#This Row],[EMPLOYEE NAME]],'List of Employees'!$B$4:$H$767,6)</f>
        <v>PERMANENT</v>
      </c>
      <c r="D685" s="27">
        <f ca="1">SUMIFS(LeaveTracker[Days],LeaveTracker[Employee Name],valSelEmployee,LeaveTracker[Start Date],"&gt;="&amp;DATE(Calendar_Year,1,1),LeaveTracker[End Date],"&lt;"&amp;DATE(Calendar_Year+1,1,1),LeaveTracker[Type of Leave],'Leave Types'!B683)</f>
        <v>0</v>
      </c>
      <c r="I685" s="27">
        <f ca="1">SUM(Table3[[#This Row],['# SICK LEAVE]:['#OTHERS]])</f>
        <v>0</v>
      </c>
    </row>
    <row r="686" spans="1:9" x14ac:dyDescent="0.3">
      <c r="A686" s="27">
        <f t="shared" si="17"/>
        <v>681</v>
      </c>
      <c r="B686" t="str">
        <f>IF(ISBLANK('List of Employees'!B719),"",'List of Employees'!B719)</f>
        <v>TIMPLE ALLAN R.</v>
      </c>
      <c r="C686" s="25" t="str">
        <f>VLOOKUP(Table3[[#This Row],[EMPLOYEE NAME]],'List of Employees'!$B$4:$H$767,6)</f>
        <v>CASUAL</v>
      </c>
      <c r="D686" s="27">
        <f ca="1">SUMIFS(LeaveTracker[Days],LeaveTracker[Employee Name],valSelEmployee,LeaveTracker[Start Date],"&gt;="&amp;DATE(Calendar_Year,1,1),LeaveTracker[End Date],"&lt;"&amp;DATE(Calendar_Year+1,1,1),LeaveTracker[Type of Leave],'Leave Types'!B684)</f>
        <v>0</v>
      </c>
      <c r="I686" s="27">
        <f ca="1">SUM(Table3[[#This Row],['# SICK LEAVE]:['#OTHERS]])</f>
        <v>0</v>
      </c>
    </row>
    <row r="687" spans="1:9" x14ac:dyDescent="0.3">
      <c r="A687" s="27">
        <f t="shared" si="17"/>
        <v>682</v>
      </c>
      <c r="B687" t="str">
        <f>IF(ISBLANK('List of Employees'!B720),"",'List of Employees'!B720)</f>
        <v>TINAZA JHOANNA MARIE D.</v>
      </c>
      <c r="C687" s="25" t="str">
        <f>VLOOKUP(Table3[[#This Row],[EMPLOYEE NAME]],'List of Employees'!$B$4:$H$767,6)</f>
        <v>CASUAL</v>
      </c>
      <c r="D687" s="27">
        <f ca="1">SUMIFS(LeaveTracker[Days],LeaveTracker[Employee Name],valSelEmployee,LeaveTracker[Start Date],"&gt;="&amp;DATE(Calendar_Year,1,1),LeaveTracker[End Date],"&lt;"&amp;DATE(Calendar_Year+1,1,1),LeaveTracker[Type of Leave],'Leave Types'!B685)</f>
        <v>0</v>
      </c>
      <c r="I687" s="27">
        <f ca="1">SUM(Table3[[#This Row],['# SICK LEAVE]:['#OTHERS]])</f>
        <v>0</v>
      </c>
    </row>
    <row r="688" spans="1:9" x14ac:dyDescent="0.3">
      <c r="A688" s="27">
        <f t="shared" si="17"/>
        <v>683</v>
      </c>
      <c r="B688" t="str">
        <f>IF(ISBLANK('List of Employees'!B721),"",'List of Employees'!B721)</f>
        <v>TOLENTINO CAROLINA E.</v>
      </c>
      <c r="C688" s="25" t="str">
        <f>VLOOKUP(Table3[[#This Row],[EMPLOYEE NAME]],'List of Employees'!$B$4:$H$767,6)</f>
        <v>PERMANENT</v>
      </c>
      <c r="D688" s="27">
        <f ca="1">SUMIFS(LeaveTracker[Days],LeaveTracker[Employee Name],valSelEmployee,LeaveTracker[Start Date],"&gt;="&amp;DATE(Calendar_Year,1,1),LeaveTracker[End Date],"&lt;"&amp;DATE(Calendar_Year+1,1,1),LeaveTracker[Type of Leave],'Leave Types'!B686)</f>
        <v>0</v>
      </c>
      <c r="I688" s="27">
        <f ca="1">SUM(Table3[[#This Row],['# SICK LEAVE]:['#OTHERS]])</f>
        <v>0</v>
      </c>
    </row>
    <row r="689" spans="1:9" x14ac:dyDescent="0.3">
      <c r="A689" s="27">
        <f t="shared" si="17"/>
        <v>684</v>
      </c>
      <c r="B689" t="str">
        <f>IF(ISBLANK('List of Employees'!B722),"",'List of Employees'!B722)</f>
        <v>TOLENTINO FE M.</v>
      </c>
      <c r="C689" s="25" t="str">
        <f>VLOOKUP(Table3[[#This Row],[EMPLOYEE NAME]],'List of Employees'!$B$4:$H$767,6)</f>
        <v>PERMANENT</v>
      </c>
      <c r="D689" s="27">
        <f ca="1">SUMIFS(LeaveTracker[Days],LeaveTracker[Employee Name],valSelEmployee,LeaveTracker[Start Date],"&gt;="&amp;DATE(Calendar_Year,1,1),LeaveTracker[End Date],"&lt;"&amp;DATE(Calendar_Year+1,1,1),LeaveTracker[Type of Leave],'Leave Types'!B687)</f>
        <v>0</v>
      </c>
      <c r="I689" s="27">
        <f ca="1">SUM(Table3[[#This Row],['# SICK LEAVE]:['#OTHERS]])</f>
        <v>0</v>
      </c>
    </row>
    <row r="690" spans="1:9" x14ac:dyDescent="0.3">
      <c r="A690" s="27">
        <f t="shared" si="17"/>
        <v>685</v>
      </c>
      <c r="B690" t="str">
        <f>IF(ISBLANK('List of Employees'!B723),"",'List of Employees'!B723)</f>
        <v>TOLENTINO IMELDA S.</v>
      </c>
      <c r="C690" s="25" t="str">
        <f>VLOOKUP(Table3[[#This Row],[EMPLOYEE NAME]],'List of Employees'!$B$4:$H$767,6)</f>
        <v>PERMANENT</v>
      </c>
      <c r="D690" s="27">
        <f ca="1">SUMIFS(LeaveTracker[Days],LeaveTracker[Employee Name],valSelEmployee,LeaveTracker[Start Date],"&gt;="&amp;DATE(Calendar_Year,1,1),LeaveTracker[End Date],"&lt;"&amp;DATE(Calendar_Year+1,1,1),LeaveTracker[Type of Leave],'Leave Types'!B688)</f>
        <v>0</v>
      </c>
      <c r="I690" s="27">
        <f ca="1">SUM(Table3[[#This Row],['# SICK LEAVE]:['#OTHERS]])</f>
        <v>0</v>
      </c>
    </row>
    <row r="691" spans="1:9" x14ac:dyDescent="0.3">
      <c r="A691" s="27">
        <f t="shared" si="17"/>
        <v>686</v>
      </c>
      <c r="B691" t="str">
        <f>IF(ISBLANK('List of Employees'!B724),"",'List of Employees'!B724)</f>
        <v>TOPACIO ABEGAIL P.</v>
      </c>
      <c r="C691" s="25" t="str">
        <f>VLOOKUP(Table3[[#This Row],[EMPLOYEE NAME]],'List of Employees'!$B$4:$H$767,6)</f>
        <v>CASUAL</v>
      </c>
      <c r="D691" s="27">
        <f ca="1">SUMIFS(LeaveTracker[Days],LeaveTracker[Employee Name],valSelEmployee,LeaveTracker[Start Date],"&gt;="&amp;DATE(Calendar_Year,1,1),LeaveTracker[End Date],"&lt;"&amp;DATE(Calendar_Year+1,1,1),LeaveTracker[Type of Leave],'Leave Types'!B689)</f>
        <v>0</v>
      </c>
      <c r="I691" s="27">
        <f ca="1">SUM(Table3[[#This Row],['# SICK LEAVE]:['#OTHERS]])</f>
        <v>0</v>
      </c>
    </row>
    <row r="692" spans="1:9" x14ac:dyDescent="0.3">
      <c r="A692" s="27">
        <f t="shared" si="17"/>
        <v>687</v>
      </c>
      <c r="B692" t="str">
        <f>IF(ISBLANK('List of Employees'!B725),"",'List of Employees'!B725)</f>
        <v xml:space="preserve">TORRES  ALLAN  </v>
      </c>
      <c r="C692" s="25" t="str">
        <f>VLOOKUP(Table3[[#This Row],[EMPLOYEE NAME]],'List of Employees'!$B$4:$H$767,6)</f>
        <v>CASUAL</v>
      </c>
      <c r="D692" s="27">
        <f ca="1">SUMIFS(LeaveTracker[Days],LeaveTracker[Employee Name],valSelEmployee,LeaveTracker[Start Date],"&gt;="&amp;DATE(Calendar_Year,1,1),LeaveTracker[End Date],"&lt;"&amp;DATE(Calendar_Year+1,1,1),LeaveTracker[Type of Leave],'Leave Types'!B690)</f>
        <v>0</v>
      </c>
      <c r="I692" s="27">
        <f ca="1">SUM(Table3[[#This Row],['# SICK LEAVE]:['#OTHERS]])</f>
        <v>0</v>
      </c>
    </row>
    <row r="693" spans="1:9" x14ac:dyDescent="0.3">
      <c r="A693" s="27">
        <f t="shared" si="17"/>
        <v>688</v>
      </c>
      <c r="B693" t="str">
        <f>IF(ISBLANK('List of Employees'!B726),"",'List of Employees'!B726)</f>
        <v>TORRES DINAH G.</v>
      </c>
      <c r="C693" s="25" t="str">
        <f>VLOOKUP(Table3[[#This Row],[EMPLOYEE NAME]],'List of Employees'!$B$4:$H$767,6)</f>
        <v>PERMANENT</v>
      </c>
      <c r="D693" s="27">
        <f ca="1">SUMIFS(LeaveTracker[Days],LeaveTracker[Employee Name],valSelEmployee,LeaveTracker[Start Date],"&gt;="&amp;DATE(Calendar_Year,1,1),LeaveTracker[End Date],"&lt;"&amp;DATE(Calendar_Year+1,1,1),LeaveTracker[Type of Leave],'Leave Types'!B691)</f>
        <v>0</v>
      </c>
      <c r="I693" s="27">
        <f ca="1">SUM(Table3[[#This Row],['# SICK LEAVE]:['#OTHERS]])</f>
        <v>0</v>
      </c>
    </row>
    <row r="694" spans="1:9" x14ac:dyDescent="0.3">
      <c r="A694" s="27">
        <f t="shared" si="17"/>
        <v>689</v>
      </c>
      <c r="B694" t="str">
        <f>IF(ISBLANK('List of Employees'!B727),"",'List of Employees'!B727)</f>
        <v>TORRES MOISES Q.</v>
      </c>
      <c r="C694" s="25" t="str">
        <f>VLOOKUP(Table3[[#This Row],[EMPLOYEE NAME]],'List of Employees'!$B$4:$H$767,6)</f>
        <v>CASUAL</v>
      </c>
      <c r="D694" s="27">
        <f ca="1">SUMIFS(LeaveTracker[Days],LeaveTracker[Employee Name],valSelEmployee,LeaveTracker[Start Date],"&gt;="&amp;DATE(Calendar_Year,1,1),LeaveTracker[End Date],"&lt;"&amp;DATE(Calendar_Year+1,1,1),LeaveTracker[Type of Leave],'Leave Types'!B692)</f>
        <v>0</v>
      </c>
      <c r="I694" s="27">
        <f ca="1">SUM(Table3[[#This Row],['# SICK LEAVE]:['#OTHERS]])</f>
        <v>0</v>
      </c>
    </row>
    <row r="695" spans="1:9" x14ac:dyDescent="0.3">
      <c r="A695" s="27">
        <f t="shared" si="17"/>
        <v>690</v>
      </c>
      <c r="B695" t="str">
        <f>IF(ISBLANK('List of Employees'!B728),"",'List of Employees'!B728)</f>
        <v>TORRES ROANNE MAY D.</v>
      </c>
      <c r="C695" s="25" t="str">
        <f>VLOOKUP(Table3[[#This Row],[EMPLOYEE NAME]],'List of Employees'!$B$4:$H$767,6)</f>
        <v>PERMANENT</v>
      </c>
      <c r="D695" s="27">
        <f ca="1">SUMIFS(LeaveTracker[Days],LeaveTracker[Employee Name],valSelEmployee,LeaveTracker[Start Date],"&gt;="&amp;DATE(Calendar_Year,1,1),LeaveTracker[End Date],"&lt;"&amp;DATE(Calendar_Year+1,1,1),LeaveTracker[Type of Leave],'Leave Types'!B693)</f>
        <v>0</v>
      </c>
      <c r="I695" s="27">
        <f ca="1">SUM(Table3[[#This Row],['# SICK LEAVE]:['#OTHERS]])</f>
        <v>0</v>
      </c>
    </row>
    <row r="696" spans="1:9" x14ac:dyDescent="0.3">
      <c r="A696" s="27">
        <f t="shared" si="17"/>
        <v>691</v>
      </c>
      <c r="B696" t="str">
        <f>IF(ISBLANK('List of Employees'!B729),"",'List of Employees'!B729)</f>
        <v>TORRES SONIA M.</v>
      </c>
      <c r="C696" s="25" t="str">
        <f>VLOOKUP(Table3[[#This Row],[EMPLOYEE NAME]],'List of Employees'!$B$4:$H$767,6)</f>
        <v>PERMANENT</v>
      </c>
      <c r="D696" s="27">
        <f ca="1">SUMIFS(LeaveTracker[Days],LeaveTracker[Employee Name],valSelEmployee,LeaveTracker[Start Date],"&gt;="&amp;DATE(Calendar_Year,1,1),LeaveTracker[End Date],"&lt;"&amp;DATE(Calendar_Year+1,1,1),LeaveTracker[Type of Leave],'Leave Types'!B694)</f>
        <v>0</v>
      </c>
      <c r="I696" s="27">
        <f ca="1">SUM(Table3[[#This Row],['# SICK LEAVE]:['#OTHERS]])</f>
        <v>0</v>
      </c>
    </row>
    <row r="697" spans="1:9" x14ac:dyDescent="0.3">
      <c r="A697" s="27">
        <f t="shared" ref="A697:A725" si="18">IF(ISBLANK(B697),"",ROW(A692))</f>
        <v>692</v>
      </c>
      <c r="B697" t="str">
        <f>IF(ISBLANK('List of Employees'!B730),"",'List of Employees'!B730)</f>
        <v>TULIAO FLORDELIZA M.</v>
      </c>
      <c r="C697" s="25" t="str">
        <f>VLOOKUP(Table3[[#This Row],[EMPLOYEE NAME]],'List of Employees'!$B$4:$H$767,6)</f>
        <v>PERMANENT</v>
      </c>
      <c r="D697" s="27">
        <f ca="1">SUMIFS(LeaveTracker[Days],LeaveTracker[Employee Name],valSelEmployee,LeaveTracker[Start Date],"&gt;="&amp;DATE(Calendar_Year,1,1),LeaveTracker[End Date],"&lt;"&amp;DATE(Calendar_Year+1,1,1),LeaveTracker[Type of Leave],'Leave Types'!B695)</f>
        <v>0</v>
      </c>
      <c r="I697" s="27">
        <f ca="1">SUM(Table3[[#This Row],['# SICK LEAVE]:['#OTHERS]])</f>
        <v>0</v>
      </c>
    </row>
    <row r="698" spans="1:9" x14ac:dyDescent="0.3">
      <c r="A698" s="27">
        <f t="shared" si="18"/>
        <v>693</v>
      </c>
      <c r="B698" t="str">
        <f>IF(ISBLANK('List of Employees'!B731),"",'List of Employees'!B731)</f>
        <v>UNTALAN DIVINA R.</v>
      </c>
      <c r="C698" s="25" t="str">
        <f>VLOOKUP(Table3[[#This Row],[EMPLOYEE NAME]],'List of Employees'!$B$4:$H$767,6)</f>
        <v>PERMANENT</v>
      </c>
      <c r="D698" s="27">
        <f ca="1">SUMIFS(LeaveTracker[Days],LeaveTracker[Employee Name],valSelEmployee,LeaveTracker[Start Date],"&gt;="&amp;DATE(Calendar_Year,1,1),LeaveTracker[End Date],"&lt;"&amp;DATE(Calendar_Year+1,1,1),LeaveTracker[Type of Leave],'Leave Types'!B696)</f>
        <v>0</v>
      </c>
      <c r="I698" s="27">
        <f ca="1">SUM(Table3[[#This Row],['# SICK LEAVE]:['#OTHERS]])</f>
        <v>0</v>
      </c>
    </row>
    <row r="699" spans="1:9" x14ac:dyDescent="0.3">
      <c r="A699" s="27">
        <f t="shared" si="18"/>
        <v>694</v>
      </c>
      <c r="B699" t="str">
        <f>IF(ISBLANK('List of Employees'!B732),"",'List of Employees'!B732)</f>
        <v>VALDEZ JACKILYN A.</v>
      </c>
      <c r="C699" s="25" t="str">
        <f>VLOOKUP(Table3[[#This Row],[EMPLOYEE NAME]],'List of Employees'!$B$4:$H$767,6)</f>
        <v>CASUAL</v>
      </c>
      <c r="D699" s="27">
        <f ca="1">SUMIFS(LeaveTracker[Days],LeaveTracker[Employee Name],valSelEmployee,LeaveTracker[Start Date],"&gt;="&amp;DATE(Calendar_Year,1,1),LeaveTracker[End Date],"&lt;"&amp;DATE(Calendar_Year+1,1,1),LeaveTracker[Type of Leave],'Leave Types'!B697)</f>
        <v>0</v>
      </c>
      <c r="I699" s="27">
        <f ca="1">SUM(Table3[[#This Row],['# SICK LEAVE]:['#OTHERS]])</f>
        <v>0</v>
      </c>
    </row>
    <row r="700" spans="1:9" x14ac:dyDescent="0.3">
      <c r="A700" s="27">
        <f t="shared" si="18"/>
        <v>695</v>
      </c>
      <c r="B700" t="str">
        <f>IF(ISBLANK('List of Employees'!B733),"",'List of Employees'!B733)</f>
        <v>VALENCIANO MARLYN C.</v>
      </c>
      <c r="C700" s="25" t="str">
        <f>VLOOKUP(Table3[[#This Row],[EMPLOYEE NAME]],'List of Employees'!$B$4:$H$767,6)</f>
        <v>CASUAL</v>
      </c>
      <c r="D700" s="27">
        <f ca="1">SUMIFS(LeaveTracker[Days],LeaveTracker[Employee Name],valSelEmployee,LeaveTracker[Start Date],"&gt;="&amp;DATE(Calendar_Year,1,1),LeaveTracker[End Date],"&lt;"&amp;DATE(Calendar_Year+1,1,1),LeaveTracker[Type of Leave],'Leave Types'!B698)</f>
        <v>0</v>
      </c>
      <c r="I700" s="27">
        <f ca="1">SUM(Table3[[#This Row],['# SICK LEAVE]:['#OTHERS]])</f>
        <v>0</v>
      </c>
    </row>
    <row r="701" spans="1:9" x14ac:dyDescent="0.3">
      <c r="A701" s="27">
        <f t="shared" si="18"/>
        <v>696</v>
      </c>
      <c r="B701" t="str">
        <f>IF(ISBLANK('List of Employees'!B734),"",'List of Employees'!B734)</f>
        <v>VARGAS ARNOLD A.</v>
      </c>
      <c r="C701" s="25" t="str">
        <f>VLOOKUP(Table3[[#This Row],[EMPLOYEE NAME]],'List of Employees'!$B$4:$H$767,6)</f>
        <v>CASUAL</v>
      </c>
      <c r="D701" s="27">
        <f ca="1">SUMIFS(LeaveTracker[Days],LeaveTracker[Employee Name],valSelEmployee,LeaveTracker[Start Date],"&gt;="&amp;DATE(Calendar_Year,1,1),LeaveTracker[End Date],"&lt;"&amp;DATE(Calendar_Year+1,1,1),LeaveTracker[Type of Leave],'Leave Types'!B699)</f>
        <v>0</v>
      </c>
      <c r="I701" s="27">
        <f ca="1">SUM(Table3[[#This Row],['# SICK LEAVE]:['#OTHERS]])</f>
        <v>0</v>
      </c>
    </row>
    <row r="702" spans="1:9" x14ac:dyDescent="0.3">
      <c r="A702" s="27">
        <f t="shared" si="18"/>
        <v>697</v>
      </c>
      <c r="B702" t="str">
        <f>IF(ISBLANK('List of Employees'!B735),"",'List of Employees'!B735)</f>
        <v>VARGAS MELINDA M.</v>
      </c>
      <c r="C702" s="25" t="str">
        <f>VLOOKUP(Table3[[#This Row],[EMPLOYEE NAME]],'List of Employees'!$B$4:$H$767,6)</f>
        <v>CASUAL</v>
      </c>
      <c r="D702" s="27">
        <f ca="1">SUMIFS(LeaveTracker[Days],LeaveTracker[Employee Name],valSelEmployee,LeaveTracker[Start Date],"&gt;="&amp;DATE(Calendar_Year,1,1),LeaveTracker[End Date],"&lt;"&amp;DATE(Calendar_Year+1,1,1),LeaveTracker[Type of Leave],'Leave Types'!B700)</f>
        <v>0</v>
      </c>
      <c r="I702" s="27">
        <f ca="1">SUM(Table3[[#This Row],['# SICK LEAVE]:['#OTHERS]])</f>
        <v>0</v>
      </c>
    </row>
    <row r="703" spans="1:9" x14ac:dyDescent="0.3">
      <c r="A703" s="27">
        <f t="shared" si="18"/>
        <v>698</v>
      </c>
      <c r="B703" t="str">
        <f>IF(ISBLANK('List of Employees'!B736),"",'List of Employees'!B736)</f>
        <v xml:space="preserve">VASQUEZ JAYSON  </v>
      </c>
      <c r="C703" s="25" t="str">
        <f>VLOOKUP(Table3[[#This Row],[EMPLOYEE NAME]],'List of Employees'!$B$4:$H$767,6)</f>
        <v>JOBCON</v>
      </c>
      <c r="D703" s="27">
        <f ca="1">SUMIFS(LeaveTracker[Days],LeaveTracker[Employee Name],valSelEmployee,LeaveTracker[Start Date],"&gt;="&amp;DATE(Calendar_Year,1,1),LeaveTracker[End Date],"&lt;"&amp;DATE(Calendar_Year+1,1,1),LeaveTracker[Type of Leave],'Leave Types'!B701)</f>
        <v>0</v>
      </c>
      <c r="I703" s="27">
        <f ca="1">SUM(Table3[[#This Row],['# SICK LEAVE]:['#OTHERS]])</f>
        <v>0</v>
      </c>
    </row>
    <row r="704" spans="1:9" x14ac:dyDescent="0.3">
      <c r="A704" s="27">
        <f t="shared" si="18"/>
        <v>699</v>
      </c>
      <c r="B704" t="str">
        <f>IF(ISBLANK('List of Employees'!B737),"",'List of Employees'!B737)</f>
        <v xml:space="preserve">VELASCO NONILON  </v>
      </c>
      <c r="C704" s="25" t="str">
        <f>VLOOKUP(Table3[[#This Row],[EMPLOYEE NAME]],'List of Employees'!$B$4:$H$767,6)</f>
        <v>CASUAL</v>
      </c>
      <c r="D704" s="27">
        <f ca="1">SUMIFS(LeaveTracker[Days],LeaveTracker[Employee Name],valSelEmployee,LeaveTracker[Start Date],"&gt;="&amp;DATE(Calendar_Year,1,1),LeaveTracker[End Date],"&lt;"&amp;DATE(Calendar_Year+1,1,1),LeaveTracker[Type of Leave],'Leave Types'!B702)</f>
        <v>0</v>
      </c>
      <c r="I704" s="27">
        <f ca="1">SUM(Table3[[#This Row],['# SICK LEAVE]:['#OTHERS]])</f>
        <v>0</v>
      </c>
    </row>
    <row r="705" spans="1:9" x14ac:dyDescent="0.3">
      <c r="A705" s="27">
        <f t="shared" si="18"/>
        <v>700</v>
      </c>
      <c r="B705" t="str">
        <f>IF(ISBLANK('List of Employees'!B738),"",'List of Employees'!B738)</f>
        <v>VELUZ DORMILUNA E.</v>
      </c>
      <c r="C705" s="25" t="str">
        <f>VLOOKUP(Table3[[#This Row],[EMPLOYEE NAME]],'List of Employees'!$B$4:$H$767,6)</f>
        <v>PERMANENT</v>
      </c>
      <c r="D705" s="27">
        <f ca="1">SUMIFS(LeaveTracker[Days],LeaveTracker[Employee Name],valSelEmployee,LeaveTracker[Start Date],"&gt;="&amp;DATE(Calendar_Year,1,1),LeaveTracker[End Date],"&lt;"&amp;DATE(Calendar_Year+1,1,1),LeaveTracker[Type of Leave],'Leave Types'!B703)</f>
        <v>0</v>
      </c>
      <c r="I705" s="27">
        <f ca="1">SUM(Table3[[#This Row],['# SICK LEAVE]:['#OTHERS]])</f>
        <v>0</v>
      </c>
    </row>
    <row r="706" spans="1:9" x14ac:dyDescent="0.3">
      <c r="A706" s="27">
        <f t="shared" si="18"/>
        <v>701</v>
      </c>
      <c r="B706" t="str">
        <f>IF(ISBLANK('List of Employees'!B739),"",'List of Employees'!B739)</f>
        <v>VERGARA ANACIETA M.</v>
      </c>
      <c r="C706" s="25" t="str">
        <f>VLOOKUP(Table3[[#This Row],[EMPLOYEE NAME]],'List of Employees'!$B$4:$H$767,6)</f>
        <v>PERMANENT</v>
      </c>
      <c r="D706" s="27">
        <f ca="1">SUMIFS(LeaveTracker[Days],LeaveTracker[Employee Name],valSelEmployee,LeaveTracker[Start Date],"&gt;="&amp;DATE(Calendar_Year,1,1),LeaveTracker[End Date],"&lt;"&amp;DATE(Calendar_Year+1,1,1),LeaveTracker[Type of Leave],'Leave Types'!B704)</f>
        <v>0</v>
      </c>
      <c r="I706" s="27">
        <f ca="1">SUM(Table3[[#This Row],['# SICK LEAVE]:['#OTHERS]])</f>
        <v>0</v>
      </c>
    </row>
    <row r="707" spans="1:9" x14ac:dyDescent="0.3">
      <c r="A707" s="27">
        <f t="shared" si="18"/>
        <v>702</v>
      </c>
      <c r="B707" t="str">
        <f>IF(ISBLANK('List of Employees'!B740),"",'List of Employees'!B740)</f>
        <v>VERGARA CATHERINE R.</v>
      </c>
      <c r="C707" s="25" t="str">
        <f>VLOOKUP(Table3[[#This Row],[EMPLOYEE NAME]],'List of Employees'!$B$4:$H$767,6)</f>
        <v>PERMANENT</v>
      </c>
      <c r="D707" s="27">
        <f ca="1">SUMIFS(LeaveTracker[Days],LeaveTracker[Employee Name],valSelEmployee,LeaveTracker[Start Date],"&gt;="&amp;DATE(Calendar_Year,1,1),LeaveTracker[End Date],"&lt;"&amp;DATE(Calendar_Year+1,1,1),LeaveTracker[Type of Leave],'Leave Types'!B705)</f>
        <v>0</v>
      </c>
      <c r="I707" s="27">
        <f ca="1">SUM(Table3[[#This Row],['# SICK LEAVE]:['#OTHERS]])</f>
        <v>0</v>
      </c>
    </row>
    <row r="708" spans="1:9" x14ac:dyDescent="0.3">
      <c r="A708" s="27">
        <f t="shared" si="18"/>
        <v>703</v>
      </c>
      <c r="B708" t="str">
        <f>IF(ISBLANK('List of Employees'!B741),"",'List of Employees'!B741)</f>
        <v>VERGARA CIAN ASHLEEN J.</v>
      </c>
      <c r="C708" s="25" t="str">
        <f>VLOOKUP(Table3[[#This Row],[EMPLOYEE NAME]],'List of Employees'!$B$4:$H$767,6)</f>
        <v>JOBCON</v>
      </c>
      <c r="D708" s="27">
        <f ca="1">SUMIFS(LeaveTracker[Days],LeaveTracker[Employee Name],valSelEmployee,LeaveTracker[Start Date],"&gt;="&amp;DATE(Calendar_Year,1,1),LeaveTracker[End Date],"&lt;"&amp;DATE(Calendar_Year+1,1,1),LeaveTracker[Type of Leave],'Leave Types'!B706)</f>
        <v>0</v>
      </c>
      <c r="I708" s="27">
        <f ca="1">SUM(Table3[[#This Row],['# SICK LEAVE]:['#OTHERS]])</f>
        <v>0</v>
      </c>
    </row>
    <row r="709" spans="1:9" x14ac:dyDescent="0.3">
      <c r="A709" s="27">
        <f t="shared" si="18"/>
        <v>704</v>
      </c>
      <c r="B709" t="str">
        <f>IF(ISBLANK('List of Employees'!B742),"",'List of Employees'!B742)</f>
        <v>VERGARA ESTELITA A.</v>
      </c>
      <c r="C709" s="25" t="str">
        <f>VLOOKUP(Table3[[#This Row],[EMPLOYEE NAME]],'List of Employees'!$B$4:$H$767,6)</f>
        <v>CASUAL</v>
      </c>
      <c r="D709" s="27">
        <f ca="1">SUMIFS(LeaveTracker[Days],LeaveTracker[Employee Name],valSelEmployee,LeaveTracker[Start Date],"&gt;="&amp;DATE(Calendar_Year,1,1),LeaveTracker[End Date],"&lt;"&amp;DATE(Calendar_Year+1,1,1),LeaveTracker[Type of Leave],'Leave Types'!B707)</f>
        <v>0</v>
      </c>
      <c r="I709" s="27">
        <f ca="1">SUM(Table3[[#This Row],['# SICK LEAVE]:['#OTHERS]])</f>
        <v>0</v>
      </c>
    </row>
    <row r="710" spans="1:9" x14ac:dyDescent="0.3">
      <c r="A710" s="27">
        <f t="shared" si="18"/>
        <v>705</v>
      </c>
      <c r="B710" t="str">
        <f>IF(ISBLANK('List of Employees'!B743),"",'List of Employees'!B743)</f>
        <v>VERGARA TERESITA J.</v>
      </c>
      <c r="C710" s="25" t="str">
        <f>VLOOKUP(Table3[[#This Row],[EMPLOYEE NAME]],'List of Employees'!$B$4:$H$767,6)</f>
        <v>PERMANENT</v>
      </c>
      <c r="D710" s="27">
        <f ca="1">SUMIFS(LeaveTracker[Days],LeaveTracker[Employee Name],valSelEmployee,LeaveTracker[Start Date],"&gt;="&amp;DATE(Calendar_Year,1,1),LeaveTracker[End Date],"&lt;"&amp;DATE(Calendar_Year+1,1,1),LeaveTracker[Type of Leave],'Leave Types'!B708)</f>
        <v>0</v>
      </c>
      <c r="I710" s="27">
        <f ca="1">SUM(Table3[[#This Row],['# SICK LEAVE]:['#OTHERS]])</f>
        <v>0</v>
      </c>
    </row>
    <row r="711" spans="1:9" x14ac:dyDescent="0.3">
      <c r="A711" s="27">
        <f t="shared" si="18"/>
        <v>706</v>
      </c>
      <c r="B711" t="str">
        <f>IF(ISBLANK('List of Employees'!B744),"",'List of Employees'!B744)</f>
        <v>VIDA CHARMAINE R.</v>
      </c>
      <c r="C711" s="25" t="str">
        <f>VLOOKUP(Table3[[#This Row],[EMPLOYEE NAME]],'List of Employees'!$B$4:$H$767,6)</f>
        <v>PERMANENT</v>
      </c>
      <c r="D711" s="27">
        <f ca="1">SUMIFS(LeaveTracker[Days],LeaveTracker[Employee Name],valSelEmployee,LeaveTracker[Start Date],"&gt;="&amp;DATE(Calendar_Year,1,1),LeaveTracker[End Date],"&lt;"&amp;DATE(Calendar_Year+1,1,1),LeaveTracker[Type of Leave],'Leave Types'!B709)</f>
        <v>0</v>
      </c>
      <c r="I711" s="27">
        <f ca="1">SUM(Table3[[#This Row],['# SICK LEAVE]:['#OTHERS]])</f>
        <v>0</v>
      </c>
    </row>
    <row r="712" spans="1:9" x14ac:dyDescent="0.3">
      <c r="A712" s="27">
        <f t="shared" si="18"/>
        <v>707</v>
      </c>
      <c r="B712" t="str">
        <f>IF(ISBLANK('List of Employees'!B745),"",'List of Employees'!B745)</f>
        <v>VIDA FRANZ R.</v>
      </c>
      <c r="C712" s="25" t="str">
        <f>VLOOKUP(Table3[[#This Row],[EMPLOYEE NAME]],'List of Employees'!$B$4:$H$767,6)</f>
        <v>CASUAL</v>
      </c>
      <c r="D712" s="27">
        <f ca="1">SUMIFS(LeaveTracker[Days],LeaveTracker[Employee Name],valSelEmployee,LeaveTracker[Start Date],"&gt;="&amp;DATE(Calendar_Year,1,1),LeaveTracker[End Date],"&lt;"&amp;DATE(Calendar_Year+1,1,1),LeaveTracker[Type of Leave],'Leave Types'!B710)</f>
        <v>0</v>
      </c>
      <c r="I712" s="27">
        <f ca="1">SUM(Table3[[#This Row],['# SICK LEAVE]:['#OTHERS]])</f>
        <v>0</v>
      </c>
    </row>
    <row r="713" spans="1:9" x14ac:dyDescent="0.3">
      <c r="A713" s="27">
        <f t="shared" si="18"/>
        <v>708</v>
      </c>
      <c r="B713" t="str">
        <f>IF(ISBLANK('List of Employees'!B746),"",'List of Employees'!B746)</f>
        <v>VIDALLO WINNIE R.</v>
      </c>
      <c r="C713" s="25" t="str">
        <f>VLOOKUP(Table3[[#This Row],[EMPLOYEE NAME]],'List of Employees'!$B$4:$H$767,6)</f>
        <v>PERMANENT</v>
      </c>
      <c r="D713" s="27">
        <f ca="1">SUMIFS(LeaveTracker[Days],LeaveTracker[Employee Name],valSelEmployee,LeaveTracker[Start Date],"&gt;="&amp;DATE(Calendar_Year,1,1),LeaveTracker[End Date],"&lt;"&amp;DATE(Calendar_Year+1,1,1),LeaveTracker[Type of Leave],'Leave Types'!B711)</f>
        <v>0</v>
      </c>
      <c r="I713" s="27">
        <f ca="1">SUM(Table3[[#This Row],['# SICK LEAVE]:['#OTHERS]])</f>
        <v>0</v>
      </c>
    </row>
    <row r="714" spans="1:9" x14ac:dyDescent="0.3">
      <c r="A714" s="27">
        <f t="shared" si="18"/>
        <v>709</v>
      </c>
      <c r="B714" t="str">
        <f>IF(ISBLANK('List of Employees'!B749),"",'List of Employees'!B749)</f>
        <v>VILLANUEVA AVERRYLE NICOLE V.</v>
      </c>
      <c r="C714" s="25" t="str">
        <f>VLOOKUP(Table3[[#This Row],[EMPLOYEE NAME]],'List of Employees'!$B$4:$H$767,6)</f>
        <v>JOBCON</v>
      </c>
      <c r="D714" s="27">
        <f ca="1">SUMIFS(LeaveTracker[Days],LeaveTracker[Employee Name],valSelEmployee,LeaveTracker[Start Date],"&gt;="&amp;DATE(Calendar_Year,1,1),LeaveTracker[End Date],"&lt;"&amp;DATE(Calendar_Year+1,1,1),LeaveTracker[Type of Leave],'Leave Types'!B712)</f>
        <v>0</v>
      </c>
      <c r="I714" s="27">
        <f ca="1">SUM(Table3[[#This Row],['# SICK LEAVE]:['#OTHERS]])</f>
        <v>0</v>
      </c>
    </row>
    <row r="715" spans="1:9" x14ac:dyDescent="0.3">
      <c r="A715" s="27">
        <f t="shared" si="18"/>
        <v>710</v>
      </c>
      <c r="B715" t="str">
        <f>IF(ISBLANK('List of Employees'!B750),"",'List of Employees'!B750)</f>
        <v>VILLANUEVA CHRISTIANNE FAYE A.</v>
      </c>
      <c r="C715" s="25" t="str">
        <f>VLOOKUP(Table3[[#This Row],[EMPLOYEE NAME]],'List of Employees'!$B$4:$H$767,6)</f>
        <v>CASUAL</v>
      </c>
      <c r="D715" s="27">
        <f ca="1">SUMIFS(LeaveTracker[Days],LeaveTracker[Employee Name],valSelEmployee,LeaveTracker[Start Date],"&gt;="&amp;DATE(Calendar_Year,1,1),LeaveTracker[End Date],"&lt;"&amp;DATE(Calendar_Year+1,1,1),LeaveTracker[Type of Leave],'Leave Types'!B713)</f>
        <v>0</v>
      </c>
      <c r="I715" s="27">
        <f ca="1">SUM(Table3[[#This Row],['# SICK LEAVE]:['#OTHERS]])</f>
        <v>0</v>
      </c>
    </row>
    <row r="716" spans="1:9" x14ac:dyDescent="0.3">
      <c r="A716" s="27">
        <f t="shared" si="18"/>
        <v>711</v>
      </c>
      <c r="B716" t="str">
        <f>IF(ISBLANK('List of Employees'!B751),"",'List of Employees'!B751)</f>
        <v>VILLANUEVA DAVE RONILLO V.</v>
      </c>
      <c r="C716" s="25" t="str">
        <f>VLOOKUP(Table3[[#This Row],[EMPLOYEE NAME]],'List of Employees'!$B$4:$H$767,6)</f>
        <v>CASUAL</v>
      </c>
      <c r="D716" s="27">
        <f ca="1">SUMIFS(LeaveTracker[Days],LeaveTracker[Employee Name],valSelEmployee,LeaveTracker[Start Date],"&gt;="&amp;DATE(Calendar_Year,1,1),LeaveTracker[End Date],"&lt;"&amp;DATE(Calendar_Year+1,1,1),LeaveTracker[Type of Leave],'Leave Types'!B714)</f>
        <v>0</v>
      </c>
      <c r="I716" s="27">
        <f ca="1">SUM(Table3[[#This Row],['# SICK LEAVE]:['#OTHERS]])</f>
        <v>0</v>
      </c>
    </row>
    <row r="717" spans="1:9" x14ac:dyDescent="0.3">
      <c r="A717" s="27">
        <f t="shared" si="18"/>
        <v>712</v>
      </c>
      <c r="B717" t="str">
        <f>IF(ISBLANK('List of Employees'!B752),"",'List of Employees'!B752)</f>
        <v>VILLANUEVA ISMAEL D.</v>
      </c>
      <c r="C717" s="25" t="str">
        <f>VLOOKUP(Table3[[#This Row],[EMPLOYEE NAME]],'List of Employees'!$B$4:$H$767,6)</f>
        <v>CASUAL</v>
      </c>
      <c r="D717" s="27">
        <f ca="1">SUMIFS(LeaveTracker[Days],LeaveTracker[Employee Name],valSelEmployee,LeaveTracker[Start Date],"&gt;="&amp;DATE(Calendar_Year,1,1),LeaveTracker[End Date],"&lt;"&amp;DATE(Calendar_Year+1,1,1),LeaveTracker[Type of Leave],'Leave Types'!B715)</f>
        <v>0</v>
      </c>
      <c r="I717" s="27">
        <f ca="1">SUM(Table3[[#This Row],['# SICK LEAVE]:['#OTHERS]])</f>
        <v>0</v>
      </c>
    </row>
    <row r="718" spans="1:9" x14ac:dyDescent="0.3">
      <c r="A718" s="27">
        <f t="shared" si="18"/>
        <v>713</v>
      </c>
      <c r="B718" t="str">
        <f>IF(ISBLANK('List of Employees'!B753),"",'List of Employees'!B753)</f>
        <v>VILLANUEVA MARELYN A.</v>
      </c>
      <c r="C718" s="25" t="str">
        <f>VLOOKUP(Table3[[#This Row],[EMPLOYEE NAME]],'List of Employees'!$B$4:$H$767,6)</f>
        <v>CASUAL</v>
      </c>
      <c r="D718" s="27">
        <f ca="1">SUMIFS(LeaveTracker[Days],LeaveTracker[Employee Name],valSelEmployee,LeaveTracker[Start Date],"&gt;="&amp;DATE(Calendar_Year,1,1),LeaveTracker[End Date],"&lt;"&amp;DATE(Calendar_Year+1,1,1),LeaveTracker[Type of Leave],'Leave Types'!B716)</f>
        <v>0</v>
      </c>
      <c r="I718" s="27">
        <f ca="1">SUM(Table3[[#This Row],['# SICK LEAVE]:['#OTHERS]])</f>
        <v>0</v>
      </c>
    </row>
    <row r="719" spans="1:9" x14ac:dyDescent="0.3">
      <c r="A719" s="27">
        <f t="shared" si="18"/>
        <v>714</v>
      </c>
      <c r="B719" t="str">
        <f>IF(ISBLANK('List of Employees'!B754),"",'List of Employees'!B754)</f>
        <v>VILLANUEVA MARILYN L.</v>
      </c>
      <c r="C719" s="25" t="str">
        <f>VLOOKUP(Table3[[#This Row],[EMPLOYEE NAME]],'List of Employees'!$B$4:$H$767,6)</f>
        <v>CASUAL</v>
      </c>
      <c r="D719" s="27">
        <f ca="1">SUMIFS(LeaveTracker[Days],LeaveTracker[Employee Name],valSelEmployee,LeaveTracker[Start Date],"&gt;="&amp;DATE(Calendar_Year,1,1),LeaveTracker[End Date],"&lt;"&amp;DATE(Calendar_Year+1,1,1),LeaveTracker[Type of Leave],'Leave Types'!B717)</f>
        <v>0</v>
      </c>
      <c r="I719" s="27">
        <f ca="1">SUM(Table3[[#This Row],['# SICK LEAVE]:['#OTHERS]])</f>
        <v>0</v>
      </c>
    </row>
    <row r="720" spans="1:9" x14ac:dyDescent="0.3">
      <c r="A720" s="27">
        <f t="shared" si="18"/>
        <v>715</v>
      </c>
      <c r="B720" t="str">
        <f>IF(ISBLANK('List of Employees'!B755),"",'List of Employees'!B755)</f>
        <v>VILLANUEVA MARIO A.</v>
      </c>
      <c r="C720" s="25" t="str">
        <f>VLOOKUP(Table3[[#This Row],[EMPLOYEE NAME]],'List of Employees'!$B$4:$H$767,6)</f>
        <v>PERMANENT</v>
      </c>
      <c r="D720" s="27">
        <f ca="1">SUMIFS(LeaveTracker[Days],LeaveTracker[Employee Name],valSelEmployee,LeaveTracker[Start Date],"&gt;="&amp;DATE(Calendar_Year,1,1),LeaveTracker[End Date],"&lt;"&amp;DATE(Calendar_Year+1,1,1),LeaveTracker[Type of Leave],'Leave Types'!B718)</f>
        <v>0</v>
      </c>
      <c r="I720" s="27">
        <f ca="1">SUM(Table3[[#This Row],['# SICK LEAVE]:['#OTHERS]])</f>
        <v>0</v>
      </c>
    </row>
    <row r="721" spans="1:9" x14ac:dyDescent="0.3">
      <c r="A721" s="27">
        <f t="shared" si="18"/>
        <v>716</v>
      </c>
      <c r="B721" t="str">
        <f>IF(ISBLANK('List of Employees'!B756),"",'List of Employees'!B756)</f>
        <v>VILLANUEVA MARTINA D.</v>
      </c>
      <c r="C721" s="25" t="str">
        <f>VLOOKUP(Table3[[#This Row],[EMPLOYEE NAME]],'List of Employees'!$B$4:$H$767,6)</f>
        <v>CASUAL</v>
      </c>
      <c r="D721" s="27">
        <f ca="1">SUMIFS(LeaveTracker[Days],LeaveTracker[Employee Name],valSelEmployee,LeaveTracker[Start Date],"&gt;="&amp;DATE(Calendar_Year,1,1),LeaveTracker[End Date],"&lt;"&amp;DATE(Calendar_Year+1,1,1),LeaveTracker[Type of Leave],'Leave Types'!B719)</f>
        <v>0</v>
      </c>
      <c r="I721" s="27">
        <f ca="1">SUM(Table3[[#This Row],['# SICK LEAVE]:['#OTHERS]])</f>
        <v>0</v>
      </c>
    </row>
    <row r="722" spans="1:9" x14ac:dyDescent="0.3">
      <c r="A722" s="27">
        <f t="shared" si="18"/>
        <v>717</v>
      </c>
      <c r="B722" t="str">
        <f>IF(ISBLANK('List of Employees'!B757),"",'List of Employees'!B757)</f>
        <v>VILLANUEVA PABLO B.</v>
      </c>
      <c r="C722" s="25" t="str">
        <f>VLOOKUP(Table3[[#This Row],[EMPLOYEE NAME]],'List of Employees'!$B$4:$H$767,6)</f>
        <v>PERMANENT</v>
      </c>
      <c r="D722" s="27">
        <f ca="1">SUMIFS(LeaveTracker[Days],LeaveTracker[Employee Name],valSelEmployee,LeaveTracker[Start Date],"&gt;="&amp;DATE(Calendar_Year,1,1),LeaveTracker[End Date],"&lt;"&amp;DATE(Calendar_Year+1,1,1),LeaveTracker[Type of Leave],'Leave Types'!B720)</f>
        <v>0</v>
      </c>
      <c r="I722" s="27">
        <f ca="1">SUM(Table3[[#This Row],['# SICK LEAVE]:['#OTHERS]])</f>
        <v>0</v>
      </c>
    </row>
    <row r="723" spans="1:9" x14ac:dyDescent="0.3">
      <c r="A723" s="27">
        <f t="shared" si="18"/>
        <v>718</v>
      </c>
      <c r="B723" t="str">
        <f>IF(ISBLANK('List of Employees'!B758),"",'List of Employees'!B758)</f>
        <v>VILLANUEVA RICHARD D.</v>
      </c>
      <c r="C723" s="25" t="str">
        <f>VLOOKUP(Table3[[#This Row],[EMPLOYEE NAME]],'List of Employees'!$B$4:$H$767,6)</f>
        <v>CASUAL</v>
      </c>
      <c r="D723" s="27">
        <f ca="1">SUMIFS(LeaveTracker[Days],LeaveTracker[Employee Name],valSelEmployee,LeaveTracker[Start Date],"&gt;="&amp;DATE(Calendar_Year,1,1),LeaveTracker[End Date],"&lt;"&amp;DATE(Calendar_Year+1,1,1),LeaveTracker[Type of Leave],'Leave Types'!B721)</f>
        <v>0</v>
      </c>
      <c r="I723" s="27">
        <f ca="1">SUM(Table3[[#This Row],['# SICK LEAVE]:['#OTHERS]])</f>
        <v>0</v>
      </c>
    </row>
    <row r="724" spans="1:9" x14ac:dyDescent="0.3">
      <c r="A724" s="27">
        <f t="shared" si="18"/>
        <v>719</v>
      </c>
      <c r="B724" t="str">
        <f>IF(ISBLANK('List of Employees'!B759),"",'List of Employees'!B759)</f>
        <v>VILLANUEVA RICHELLE A.</v>
      </c>
      <c r="C724" s="25" t="str">
        <f>VLOOKUP(Table3[[#This Row],[EMPLOYEE NAME]],'List of Employees'!$B$4:$H$767,6)</f>
        <v>CASUAL</v>
      </c>
      <c r="D724" s="27">
        <f ca="1">SUMIFS(LeaveTracker[Days],LeaveTracker[Employee Name],valSelEmployee,LeaveTracker[Start Date],"&gt;="&amp;DATE(Calendar_Year,1,1),LeaveTracker[End Date],"&lt;"&amp;DATE(Calendar_Year+1,1,1),LeaveTracker[Type of Leave],'Leave Types'!B722)</f>
        <v>0</v>
      </c>
      <c r="I724" s="27">
        <f ca="1">SUM(Table3[[#This Row],['# SICK LEAVE]:['#OTHERS]])</f>
        <v>0</v>
      </c>
    </row>
    <row r="725" spans="1:9" x14ac:dyDescent="0.3">
      <c r="A725" s="27">
        <f t="shared" si="18"/>
        <v>720</v>
      </c>
      <c r="B725" t="str">
        <f>IF(ISBLANK('List of Employees'!B760),"",'List of Employees'!B760)</f>
        <v>VILLAPANDO JENITA M.</v>
      </c>
      <c r="C725" s="25" t="str">
        <f>VLOOKUP(Table3[[#This Row],[EMPLOYEE NAME]],'List of Employees'!$B$4:$H$767,6)</f>
        <v>PERMANENT</v>
      </c>
      <c r="D725" s="27">
        <f ca="1">SUMIFS(LeaveTracker[Days],LeaveTracker[Employee Name],valSelEmployee,LeaveTracker[Start Date],"&gt;="&amp;DATE(Calendar_Year,1,1),LeaveTracker[End Date],"&lt;"&amp;DATE(Calendar_Year+1,1,1),LeaveTracker[Type of Leave],'Leave Types'!B723)</f>
        <v>0</v>
      </c>
      <c r="I725" s="27">
        <f ca="1">SUM(Table3[[#This Row],['# SICK LEAVE]:['#OTHERS]])</f>
        <v>0</v>
      </c>
    </row>
    <row r="726" spans="1:9" x14ac:dyDescent="0.3">
      <c r="A726" s="27">
        <f t="shared" ref="A726:A757" si="19">IF(ISBLANK(B726),"",ROW(A721))</f>
        <v>721</v>
      </c>
      <c r="B726" t="str">
        <f>IF(ISBLANK('List of Employees'!B761),"",'List of Employees'!B761)</f>
        <v xml:space="preserve">VILLARDO REY  </v>
      </c>
      <c r="C726" s="25" t="str">
        <f>VLOOKUP(Table3[[#This Row],[EMPLOYEE NAME]],'List of Employees'!$B$4:$H$767,6)</f>
        <v>CASUAL</v>
      </c>
      <c r="D726" s="27">
        <f ca="1">SUMIFS(LeaveTracker[Days],LeaveTracker[Employee Name],valSelEmployee,LeaveTracker[Start Date],"&gt;="&amp;DATE(Calendar_Year,1,1),LeaveTracker[End Date],"&lt;"&amp;DATE(Calendar_Year+1,1,1),LeaveTracker[Type of Leave],'Leave Types'!B724)</f>
        <v>0</v>
      </c>
      <c r="I726" s="27">
        <f ca="1">SUM(Table3[[#This Row],['# SICK LEAVE]:['#OTHERS]])</f>
        <v>0</v>
      </c>
    </row>
    <row r="727" spans="1:9" x14ac:dyDescent="0.3">
      <c r="A727" s="27">
        <f t="shared" si="19"/>
        <v>722</v>
      </c>
      <c r="B727" t="str">
        <f>IF(ISBLANK('List of Employees'!B762),"",'List of Employees'!B762)</f>
        <v>VILLAVIRAY MA. CANDELARIA D.</v>
      </c>
      <c r="C727" s="25" t="str">
        <f>VLOOKUP(Table3[[#This Row],[EMPLOYEE NAME]],'List of Employees'!$B$4:$H$767,6)</f>
        <v>PERMANENT</v>
      </c>
      <c r="D727" s="27">
        <f ca="1">SUMIFS(LeaveTracker[Days],LeaveTracker[Employee Name],valSelEmployee,LeaveTracker[Start Date],"&gt;="&amp;DATE(Calendar_Year,1,1),LeaveTracker[End Date],"&lt;"&amp;DATE(Calendar_Year+1,1,1),LeaveTracker[Type of Leave],'Leave Types'!B725)</f>
        <v>0</v>
      </c>
      <c r="I727" s="27">
        <f ca="1">SUM(Table3[[#This Row],['# SICK LEAVE]:['#OTHERS]])</f>
        <v>0</v>
      </c>
    </row>
    <row r="728" spans="1:9" x14ac:dyDescent="0.3">
      <c r="A728" s="27">
        <f t="shared" si="19"/>
        <v>723</v>
      </c>
      <c r="B728" t="str">
        <f>IF(ISBLANK('List of Employees'!B764),"",'List of Employees'!B764)</f>
        <v>VISITACION DENNIS S.</v>
      </c>
      <c r="C728" s="25" t="str">
        <f>VLOOKUP(Table3[[#This Row],[EMPLOYEE NAME]],'List of Employees'!$B$4:$H$767,6)</f>
        <v>PERMANENT</v>
      </c>
      <c r="D728" s="27">
        <f ca="1">SUMIFS(LeaveTracker[Days],LeaveTracker[Employee Name],valSelEmployee,LeaveTracker[Start Date],"&gt;="&amp;DATE(Calendar_Year,1,1),LeaveTracker[End Date],"&lt;"&amp;DATE(Calendar_Year+1,1,1),LeaveTracker[Type of Leave],'Leave Types'!B726)</f>
        <v>0</v>
      </c>
      <c r="I728" s="27">
        <f ca="1">SUM(Table3[[#This Row],['# SICK LEAVE]:['#OTHERS]])</f>
        <v>0</v>
      </c>
    </row>
    <row r="729" spans="1:9" x14ac:dyDescent="0.3">
      <c r="A729" s="27">
        <f t="shared" si="19"/>
        <v>724</v>
      </c>
      <c r="B729" t="str">
        <f>IF(ISBLANK('List of Employees'!B765),"",'List of Employees'!B765)</f>
        <v>ZAFRA CHEYSSER A.</v>
      </c>
      <c r="C729" s="25" t="str">
        <f>VLOOKUP(Table3[[#This Row],[EMPLOYEE NAME]],'List of Employees'!$B$4:$H$767,6)</f>
        <v>CASUAL</v>
      </c>
      <c r="D729" s="27">
        <f ca="1">SUMIFS(LeaveTracker[Days],LeaveTracker[Employee Name],valSelEmployee,LeaveTracker[Start Date],"&gt;="&amp;DATE(Calendar_Year,1,1),LeaveTracker[End Date],"&lt;"&amp;DATE(Calendar_Year+1,1,1),LeaveTracker[Type of Leave],'Leave Types'!B727)</f>
        <v>0</v>
      </c>
      <c r="I729" s="27">
        <f ca="1">SUM(Table3[[#This Row],['# SICK LEAVE]:['#OTHERS]])</f>
        <v>0</v>
      </c>
    </row>
    <row r="730" spans="1:9" x14ac:dyDescent="0.3">
      <c r="A730" s="27">
        <f t="shared" si="19"/>
        <v>725</v>
      </c>
      <c r="B730" t="str">
        <f>IF(ISBLANK('List of Employees'!B766),"",'List of Employees'!B766)</f>
        <v>ZAFRA REYNANTE B.</v>
      </c>
      <c r="C730" s="25" t="str">
        <f>VLOOKUP(Table3[[#This Row],[EMPLOYEE NAME]],'List of Employees'!$B$4:$H$767,6)</f>
        <v>CASUAL</v>
      </c>
      <c r="D730" s="27">
        <f ca="1">SUMIFS(LeaveTracker[Days],LeaveTracker[Employee Name],valSelEmployee,LeaveTracker[Start Date],"&gt;="&amp;DATE(Calendar_Year,1,1),LeaveTracker[End Date],"&lt;"&amp;DATE(Calendar_Year+1,1,1),LeaveTracker[Type of Leave],'Leave Types'!B728)</f>
        <v>0</v>
      </c>
      <c r="I730" s="27">
        <f ca="1">SUM(Table3[[#This Row],['# SICK LEAVE]:['#OTHERS]])</f>
        <v>0</v>
      </c>
    </row>
    <row r="731" spans="1:9" x14ac:dyDescent="0.3">
      <c r="A731" s="27">
        <f t="shared" si="19"/>
        <v>726</v>
      </c>
      <c r="B731" t="str">
        <f>IF(ISBLANK('List of Employees'!B767),"",'List of Employees'!B767)</f>
        <v>ZALDIVIA MIRIAM F.</v>
      </c>
      <c r="C731" s="25" t="str">
        <f>VLOOKUP(Table3[[#This Row],[EMPLOYEE NAME]],'List of Employees'!$B$4:$H$767,6)</f>
        <v>PERMANENT</v>
      </c>
      <c r="D731" s="27">
        <f ca="1">SUMIFS(LeaveTracker[Days],LeaveTracker[Employee Name],valSelEmployee,LeaveTracker[Start Date],"&gt;="&amp;DATE(Calendar_Year,1,1),LeaveTracker[End Date],"&lt;"&amp;DATE(Calendar_Year+1,1,1),LeaveTracker[Type of Leave],'Leave Types'!B729)</f>
        <v>0</v>
      </c>
      <c r="I731" s="27">
        <f ca="1">SUM(Table3[[#This Row],['# SICK LEAVE]:['#OTHERS]])</f>
        <v>0</v>
      </c>
    </row>
    <row r="732" spans="1:9" x14ac:dyDescent="0.3">
      <c r="A732" s="27">
        <f t="shared" si="19"/>
        <v>727</v>
      </c>
      <c r="B732" t="str">
        <f>IF(ISBLANK('List of Employees'!B768),"",'List of Employees'!B768)</f>
        <v/>
      </c>
      <c r="C732" s="25" t="e">
        <f>VLOOKUP(Table3[[#This Row],[EMPLOYEE NAME]],'List of Employees'!$B$4:$H$767,6)</f>
        <v>#N/A</v>
      </c>
      <c r="D732" s="27">
        <f ca="1">SUMIFS(LeaveTracker[Days],LeaveTracker[Employee Name],valSelEmployee,LeaveTracker[Start Date],"&gt;="&amp;DATE(Calendar_Year,1,1),LeaveTracker[End Date],"&lt;"&amp;DATE(Calendar_Year+1,1,1),LeaveTracker[Type of Leave],'Leave Types'!B730)</f>
        <v>0</v>
      </c>
      <c r="I732" s="27">
        <f ca="1">SUM(Table3[[#This Row],['# SICK LEAVE]:['#OTHERS]])</f>
        <v>0</v>
      </c>
    </row>
    <row r="733" spans="1:9" x14ac:dyDescent="0.3">
      <c r="A733" s="27">
        <f t="shared" si="19"/>
        <v>728</v>
      </c>
      <c r="B733" t="str">
        <f>IF(ISBLANK('List of Employees'!B769),"",'List of Employees'!B769)</f>
        <v/>
      </c>
      <c r="C733" s="25" t="e">
        <f>VLOOKUP(Table3[[#This Row],[EMPLOYEE NAME]],'List of Employees'!$B$4:$H$767,6)</f>
        <v>#N/A</v>
      </c>
      <c r="D733" s="27">
        <f ca="1">SUMIFS(LeaveTracker[Days],LeaveTracker[Employee Name],valSelEmployee,LeaveTracker[Start Date],"&gt;="&amp;DATE(Calendar_Year,1,1),LeaveTracker[End Date],"&lt;"&amp;DATE(Calendar_Year+1,1,1),LeaveTracker[Type of Leave],'Leave Types'!B731)</f>
        <v>0</v>
      </c>
      <c r="I733" s="27">
        <f ca="1">SUM(Table3[[#This Row],['# SICK LEAVE]:['#OTHERS]])</f>
        <v>0</v>
      </c>
    </row>
    <row r="734" spans="1:9" x14ac:dyDescent="0.3">
      <c r="A734" s="27">
        <f t="shared" si="19"/>
        <v>729</v>
      </c>
      <c r="B734" t="str">
        <f>IF(ISBLANK('List of Employees'!B770),"",'List of Employees'!B770)</f>
        <v/>
      </c>
      <c r="C734" s="25" t="e">
        <f>VLOOKUP(Table3[[#This Row],[EMPLOYEE NAME]],'List of Employees'!$B$4:$H$767,6)</f>
        <v>#N/A</v>
      </c>
      <c r="D734" s="27">
        <f ca="1">SUMIFS(LeaveTracker[Days],LeaveTracker[Employee Name],valSelEmployee,LeaveTracker[Start Date],"&gt;="&amp;DATE(Calendar_Year,1,1),LeaveTracker[End Date],"&lt;"&amp;DATE(Calendar_Year+1,1,1),LeaveTracker[Type of Leave],'Leave Types'!B732)</f>
        <v>0</v>
      </c>
      <c r="I734" s="27">
        <f ca="1">SUM(Table3[[#This Row],['# SICK LEAVE]:['#OTHERS]])</f>
        <v>0</v>
      </c>
    </row>
    <row r="735" spans="1:9" x14ac:dyDescent="0.3">
      <c r="A735" s="27">
        <f t="shared" si="19"/>
        <v>730</v>
      </c>
      <c r="B735" t="str">
        <f>IF(ISBLANK('List of Employees'!B771),"",'List of Employees'!B771)</f>
        <v/>
      </c>
      <c r="C735" s="25" t="e">
        <f>VLOOKUP(Table3[[#This Row],[EMPLOYEE NAME]],'List of Employees'!$B$4:$H$767,6)</f>
        <v>#N/A</v>
      </c>
      <c r="D735" s="27">
        <f ca="1">SUMIFS(LeaveTracker[Days],LeaveTracker[Employee Name],valSelEmployee,LeaveTracker[Start Date],"&gt;="&amp;DATE(Calendar_Year,1,1),LeaveTracker[End Date],"&lt;"&amp;DATE(Calendar_Year+1,1,1),LeaveTracker[Type of Leave],'Leave Types'!B733)</f>
        <v>0</v>
      </c>
      <c r="I735" s="27">
        <f ca="1">SUM(Table3[[#This Row],['# SICK LEAVE]:['#OTHERS]])</f>
        <v>0</v>
      </c>
    </row>
    <row r="736" spans="1:9" x14ac:dyDescent="0.3">
      <c r="A736" s="27">
        <f t="shared" si="19"/>
        <v>731</v>
      </c>
      <c r="B736" t="str">
        <f>IF(ISBLANK('List of Employees'!B772),"",'List of Employees'!B772)</f>
        <v/>
      </c>
      <c r="C736" s="25" t="e">
        <f>VLOOKUP(Table3[[#This Row],[EMPLOYEE NAME]],'List of Employees'!$B$4:$H$767,6)</f>
        <v>#N/A</v>
      </c>
      <c r="D736" s="27">
        <f ca="1">SUMIFS(LeaveTracker[Days],LeaveTracker[Employee Name],valSelEmployee,LeaveTracker[Start Date],"&gt;="&amp;DATE(Calendar_Year,1,1),LeaveTracker[End Date],"&lt;"&amp;DATE(Calendar_Year+1,1,1),LeaveTracker[Type of Leave],'Leave Types'!B734)</f>
        <v>0</v>
      </c>
      <c r="I736" s="27">
        <f ca="1">SUM(Table3[[#This Row],['# SICK LEAVE]:['#OTHERS]])</f>
        <v>0</v>
      </c>
    </row>
    <row r="737" spans="1:9" x14ac:dyDescent="0.3">
      <c r="A737" s="27">
        <f t="shared" si="19"/>
        <v>732</v>
      </c>
      <c r="B737" t="str">
        <f>IF(ISBLANK('List of Employees'!B773),"",'List of Employees'!B773)</f>
        <v/>
      </c>
      <c r="C737" s="25" t="e">
        <f>VLOOKUP(Table3[[#This Row],[EMPLOYEE NAME]],'List of Employees'!$B$4:$H$767,6)</f>
        <v>#N/A</v>
      </c>
      <c r="D737" s="27">
        <f ca="1">SUMIFS(LeaveTracker[Days],LeaveTracker[Employee Name],valSelEmployee,LeaveTracker[Start Date],"&gt;="&amp;DATE(Calendar_Year,1,1),LeaveTracker[End Date],"&lt;"&amp;DATE(Calendar_Year+1,1,1),LeaveTracker[Type of Leave],'Leave Types'!B735)</f>
        <v>0</v>
      </c>
      <c r="I737" s="27">
        <f ca="1">SUM(Table3[[#This Row],['# SICK LEAVE]:['#OTHERS]])</f>
        <v>0</v>
      </c>
    </row>
    <row r="738" spans="1:9" x14ac:dyDescent="0.3">
      <c r="A738" s="27">
        <f t="shared" si="19"/>
        <v>733</v>
      </c>
      <c r="B738" t="str">
        <f>IF(ISBLANK('List of Employees'!B774),"",'List of Employees'!B774)</f>
        <v/>
      </c>
      <c r="C738" s="25" t="e">
        <f>VLOOKUP(Table3[[#This Row],[EMPLOYEE NAME]],'List of Employees'!$B$4:$H$767,6)</f>
        <v>#N/A</v>
      </c>
      <c r="D738" s="27">
        <f ca="1">SUMIFS(LeaveTracker[Days],LeaveTracker[Employee Name],valSelEmployee,LeaveTracker[Start Date],"&gt;="&amp;DATE(Calendar_Year,1,1),LeaveTracker[End Date],"&lt;"&amp;DATE(Calendar_Year+1,1,1),LeaveTracker[Type of Leave],'Leave Types'!B736)</f>
        <v>0</v>
      </c>
      <c r="I738" s="27">
        <f ca="1">SUM(Table3[[#This Row],['# SICK LEAVE]:['#OTHERS]])</f>
        <v>0</v>
      </c>
    </row>
    <row r="739" spans="1:9" x14ac:dyDescent="0.3">
      <c r="A739" s="27">
        <f t="shared" si="19"/>
        <v>734</v>
      </c>
      <c r="B739" t="str">
        <f>IF(ISBLANK('List of Employees'!B775),"",'List of Employees'!B775)</f>
        <v/>
      </c>
      <c r="C739" s="25" t="e">
        <f>VLOOKUP(Table3[[#This Row],[EMPLOYEE NAME]],'List of Employees'!$B$4:$H$767,6)</f>
        <v>#N/A</v>
      </c>
      <c r="D739" s="27">
        <f ca="1">SUMIFS(LeaveTracker[Days],LeaveTracker[Employee Name],valSelEmployee,LeaveTracker[Start Date],"&gt;="&amp;DATE(Calendar_Year,1,1),LeaveTracker[End Date],"&lt;"&amp;DATE(Calendar_Year+1,1,1),LeaveTracker[Type of Leave],'Leave Types'!B737)</f>
        <v>0</v>
      </c>
      <c r="I739" s="27">
        <f ca="1">SUM(Table3[[#This Row],['# SICK LEAVE]:['#OTHERS]])</f>
        <v>0</v>
      </c>
    </row>
    <row r="740" spans="1:9" x14ac:dyDescent="0.3">
      <c r="A740" s="27">
        <f t="shared" si="19"/>
        <v>735</v>
      </c>
      <c r="B740" t="str">
        <f>IF(ISBLANK('List of Employees'!B776),"",'List of Employees'!B776)</f>
        <v/>
      </c>
      <c r="C740" s="25" t="e">
        <f>VLOOKUP(Table3[[#This Row],[EMPLOYEE NAME]],'List of Employees'!$B$4:$H$767,6)</f>
        <v>#N/A</v>
      </c>
      <c r="D740" s="27">
        <f ca="1">SUMIFS(LeaveTracker[Days],LeaveTracker[Employee Name],valSelEmployee,LeaveTracker[Start Date],"&gt;="&amp;DATE(Calendar_Year,1,1),LeaveTracker[End Date],"&lt;"&amp;DATE(Calendar_Year+1,1,1),LeaveTracker[Type of Leave],'Leave Types'!B738)</f>
        <v>0</v>
      </c>
      <c r="I740" s="27">
        <f ca="1">SUM(Table3[[#This Row],['# SICK LEAVE]:['#OTHERS]])</f>
        <v>0</v>
      </c>
    </row>
    <row r="741" spans="1:9" x14ac:dyDescent="0.3">
      <c r="A741" s="27">
        <f t="shared" si="19"/>
        <v>736</v>
      </c>
      <c r="B741" t="str">
        <f>IF(ISBLANK('List of Employees'!B777),"",'List of Employees'!B777)</f>
        <v/>
      </c>
      <c r="C741" s="25" t="e">
        <f>VLOOKUP(Table3[[#This Row],[EMPLOYEE NAME]],'List of Employees'!$B$4:$H$767,6)</f>
        <v>#N/A</v>
      </c>
      <c r="D741" s="27">
        <f ca="1">SUMIFS(LeaveTracker[Days],LeaveTracker[Employee Name],valSelEmployee,LeaveTracker[Start Date],"&gt;="&amp;DATE(Calendar_Year,1,1),LeaveTracker[End Date],"&lt;"&amp;DATE(Calendar_Year+1,1,1),LeaveTracker[Type of Leave],'Leave Types'!B739)</f>
        <v>0</v>
      </c>
      <c r="I741" s="27">
        <f ca="1">SUM(Table3[[#This Row],['# SICK LEAVE]:['#OTHERS]])</f>
        <v>0</v>
      </c>
    </row>
    <row r="742" spans="1:9" x14ac:dyDescent="0.3">
      <c r="A742" s="27">
        <f t="shared" si="19"/>
        <v>737</v>
      </c>
      <c r="B742" t="str">
        <f>IF(ISBLANK('List of Employees'!B778),"",'List of Employees'!B778)</f>
        <v/>
      </c>
      <c r="C742" s="25" t="e">
        <f>VLOOKUP(Table3[[#This Row],[EMPLOYEE NAME]],'List of Employees'!$B$4:$H$767,6)</f>
        <v>#N/A</v>
      </c>
      <c r="D742" s="27">
        <f ca="1">SUMIFS(LeaveTracker[Days],LeaveTracker[Employee Name],valSelEmployee,LeaveTracker[Start Date],"&gt;="&amp;DATE(Calendar_Year,1,1),LeaveTracker[End Date],"&lt;"&amp;DATE(Calendar_Year+1,1,1),LeaveTracker[Type of Leave],'Leave Types'!B740)</f>
        <v>0</v>
      </c>
      <c r="I742" s="27">
        <f ca="1">SUM(Table3[[#This Row],['# SICK LEAVE]:['#OTHERS]])</f>
        <v>0</v>
      </c>
    </row>
    <row r="743" spans="1:9" x14ac:dyDescent="0.3">
      <c r="A743" s="27">
        <f t="shared" si="19"/>
        <v>738</v>
      </c>
      <c r="B743" t="str">
        <f>IF(ISBLANK('List of Employees'!B779),"",'List of Employees'!B779)</f>
        <v/>
      </c>
      <c r="C743" s="25" t="e">
        <f>VLOOKUP(Table3[[#This Row],[EMPLOYEE NAME]],'List of Employees'!$B$4:$H$767,6)</f>
        <v>#N/A</v>
      </c>
      <c r="D743" s="27">
        <f ca="1">SUMIFS(LeaveTracker[Days],LeaveTracker[Employee Name],valSelEmployee,LeaveTracker[Start Date],"&gt;="&amp;DATE(Calendar_Year,1,1),LeaveTracker[End Date],"&lt;"&amp;DATE(Calendar_Year+1,1,1),LeaveTracker[Type of Leave],'Leave Types'!B741)</f>
        <v>0</v>
      </c>
      <c r="I743" s="27">
        <f ca="1">SUM(Table3[[#This Row],['# SICK LEAVE]:['#OTHERS]])</f>
        <v>0</v>
      </c>
    </row>
    <row r="744" spans="1:9" x14ac:dyDescent="0.3">
      <c r="A744" s="27">
        <f t="shared" si="19"/>
        <v>739</v>
      </c>
      <c r="B744" t="str">
        <f>IF(ISBLANK('List of Employees'!B780),"",'List of Employees'!B780)</f>
        <v/>
      </c>
      <c r="C744" s="25" t="e">
        <f>VLOOKUP(Table3[[#This Row],[EMPLOYEE NAME]],'List of Employees'!$B$4:$H$767,6)</f>
        <v>#N/A</v>
      </c>
      <c r="D744" s="27">
        <f ca="1">SUMIFS(LeaveTracker[Days],LeaveTracker[Employee Name],valSelEmployee,LeaveTracker[Start Date],"&gt;="&amp;DATE(Calendar_Year,1,1),LeaveTracker[End Date],"&lt;"&amp;DATE(Calendar_Year+1,1,1),LeaveTracker[Type of Leave],'Leave Types'!B742)</f>
        <v>0</v>
      </c>
      <c r="I744" s="27">
        <f ca="1">SUM(Table3[[#This Row],['# SICK LEAVE]:['#OTHERS]])</f>
        <v>0</v>
      </c>
    </row>
    <row r="745" spans="1:9" x14ac:dyDescent="0.3">
      <c r="A745" s="27">
        <f t="shared" si="19"/>
        <v>740</v>
      </c>
      <c r="B745" t="str">
        <f>IF(ISBLANK('List of Employees'!B781),"",'List of Employees'!B781)</f>
        <v/>
      </c>
      <c r="C745" s="25" t="e">
        <f>VLOOKUP(Table3[[#This Row],[EMPLOYEE NAME]],'List of Employees'!$B$4:$H$767,6)</f>
        <v>#N/A</v>
      </c>
      <c r="D745" s="27">
        <f ca="1">SUMIFS(LeaveTracker[Days],LeaveTracker[Employee Name],valSelEmployee,LeaveTracker[Start Date],"&gt;="&amp;DATE(Calendar_Year,1,1),LeaveTracker[End Date],"&lt;"&amp;DATE(Calendar_Year+1,1,1),LeaveTracker[Type of Leave],'Leave Types'!B743)</f>
        <v>0</v>
      </c>
      <c r="I745" s="27">
        <f ca="1">SUM(Table3[[#This Row],['# SICK LEAVE]:['#OTHERS]])</f>
        <v>0</v>
      </c>
    </row>
    <row r="746" spans="1:9" x14ac:dyDescent="0.3">
      <c r="A746" s="27">
        <f t="shared" si="19"/>
        <v>741</v>
      </c>
      <c r="B746" t="str">
        <f>IF(ISBLANK('List of Employees'!B782),"",'List of Employees'!B782)</f>
        <v/>
      </c>
      <c r="C746" s="25" t="e">
        <f>VLOOKUP(Table3[[#This Row],[EMPLOYEE NAME]],'List of Employees'!$B$4:$H$767,6)</f>
        <v>#N/A</v>
      </c>
      <c r="D746" s="27">
        <f ca="1">SUMIFS(LeaveTracker[Days],LeaveTracker[Employee Name],valSelEmployee,LeaveTracker[Start Date],"&gt;="&amp;DATE(Calendar_Year,1,1),LeaveTracker[End Date],"&lt;"&amp;DATE(Calendar_Year+1,1,1),LeaveTracker[Type of Leave],'Leave Types'!B744)</f>
        <v>0</v>
      </c>
      <c r="I746" s="27">
        <f ca="1">SUM(Table3[[#This Row],['# SICK LEAVE]:['#OTHERS]])</f>
        <v>0</v>
      </c>
    </row>
    <row r="747" spans="1:9" x14ac:dyDescent="0.3">
      <c r="A747" s="27">
        <f t="shared" si="19"/>
        <v>742</v>
      </c>
      <c r="B747" t="str">
        <f>IF(ISBLANK('List of Employees'!B783),"",'List of Employees'!B783)</f>
        <v/>
      </c>
      <c r="C747" s="25" t="e">
        <f>VLOOKUP(Table3[[#This Row],[EMPLOYEE NAME]],'List of Employees'!$B$4:$H$767,6)</f>
        <v>#N/A</v>
      </c>
      <c r="D747" s="27">
        <f ca="1">SUMIFS(LeaveTracker[Days],LeaveTracker[Employee Name],valSelEmployee,LeaveTracker[Start Date],"&gt;="&amp;DATE(Calendar_Year,1,1),LeaveTracker[End Date],"&lt;"&amp;DATE(Calendar_Year+1,1,1),LeaveTracker[Type of Leave],'Leave Types'!B745)</f>
        <v>0</v>
      </c>
      <c r="I747" s="27">
        <f ca="1">SUM(Table3[[#This Row],['# SICK LEAVE]:['#OTHERS]])</f>
        <v>0</v>
      </c>
    </row>
    <row r="748" spans="1:9" x14ac:dyDescent="0.3">
      <c r="A748" s="27">
        <f t="shared" si="19"/>
        <v>743</v>
      </c>
      <c r="B748" t="str">
        <f>IF(ISBLANK('List of Employees'!B784),"",'List of Employees'!B784)</f>
        <v/>
      </c>
      <c r="C748" s="25" t="e">
        <f>VLOOKUP(Table3[[#This Row],[EMPLOYEE NAME]],'List of Employees'!$B$4:$H$767,6)</f>
        <v>#N/A</v>
      </c>
      <c r="D748" s="27">
        <f ca="1">SUMIFS(LeaveTracker[Days],LeaveTracker[Employee Name],valSelEmployee,LeaveTracker[Start Date],"&gt;="&amp;DATE(Calendar_Year,1,1),LeaveTracker[End Date],"&lt;"&amp;DATE(Calendar_Year+1,1,1),LeaveTracker[Type of Leave],'Leave Types'!B746)</f>
        <v>0</v>
      </c>
      <c r="I748" s="27">
        <f ca="1">SUM(Table3[[#This Row],['# SICK LEAVE]:['#OTHERS]])</f>
        <v>0</v>
      </c>
    </row>
    <row r="749" spans="1:9" x14ac:dyDescent="0.3">
      <c r="A749" s="27">
        <f t="shared" si="19"/>
        <v>744</v>
      </c>
      <c r="B749" t="str">
        <f>IF(ISBLANK('List of Employees'!B785),"",'List of Employees'!B785)</f>
        <v/>
      </c>
      <c r="C749" s="25" t="e">
        <f>VLOOKUP(Table3[[#This Row],[EMPLOYEE NAME]],'List of Employees'!$B$4:$H$767,6)</f>
        <v>#N/A</v>
      </c>
      <c r="D749" s="27">
        <f ca="1">SUMIFS(LeaveTracker[Days],LeaveTracker[Employee Name],valSelEmployee,LeaveTracker[Start Date],"&gt;="&amp;DATE(Calendar_Year,1,1),LeaveTracker[End Date],"&lt;"&amp;DATE(Calendar_Year+1,1,1),LeaveTracker[Type of Leave],'Leave Types'!B747)</f>
        <v>0</v>
      </c>
      <c r="I749" s="27">
        <f ca="1">SUM(Table3[[#This Row],['# SICK LEAVE]:['#OTHERS]])</f>
        <v>0</v>
      </c>
    </row>
    <row r="750" spans="1:9" x14ac:dyDescent="0.3">
      <c r="A750" s="27">
        <f t="shared" si="19"/>
        <v>745</v>
      </c>
      <c r="B750" t="str">
        <f>IF(ISBLANK('List of Employees'!B786),"",'List of Employees'!B786)</f>
        <v/>
      </c>
      <c r="C750" s="25" t="e">
        <f>VLOOKUP(Table3[[#This Row],[EMPLOYEE NAME]],'List of Employees'!$B$4:$H$767,6)</f>
        <v>#N/A</v>
      </c>
      <c r="D750" s="27">
        <f ca="1">SUMIFS(LeaveTracker[Days],LeaveTracker[Employee Name],valSelEmployee,LeaveTracker[Start Date],"&gt;="&amp;DATE(Calendar_Year,1,1),LeaveTracker[End Date],"&lt;"&amp;DATE(Calendar_Year+1,1,1),LeaveTracker[Type of Leave],'Leave Types'!B748)</f>
        <v>0</v>
      </c>
      <c r="I750" s="27">
        <f ca="1">SUM(Table3[[#This Row],['# SICK LEAVE]:['#OTHERS]])</f>
        <v>0</v>
      </c>
    </row>
    <row r="751" spans="1:9" x14ac:dyDescent="0.3">
      <c r="A751" s="27">
        <f t="shared" si="19"/>
        <v>746</v>
      </c>
      <c r="B751" t="str">
        <f>IF(ISBLANK('List of Employees'!B787),"",'List of Employees'!B787)</f>
        <v/>
      </c>
      <c r="C751" s="25" t="e">
        <f>VLOOKUP(Table3[[#This Row],[EMPLOYEE NAME]],'List of Employees'!$B$4:$H$767,6)</f>
        <v>#N/A</v>
      </c>
      <c r="D751" s="27">
        <f ca="1">SUMIFS(LeaveTracker[Days],LeaveTracker[Employee Name],valSelEmployee,LeaveTracker[Start Date],"&gt;="&amp;DATE(Calendar_Year,1,1),LeaveTracker[End Date],"&lt;"&amp;DATE(Calendar_Year+1,1,1),LeaveTracker[Type of Leave],'Leave Types'!B749)</f>
        <v>0</v>
      </c>
      <c r="I751" s="27">
        <f ca="1">SUM(Table3[[#This Row],['# SICK LEAVE]:['#OTHERS]])</f>
        <v>0</v>
      </c>
    </row>
    <row r="752" spans="1:9" x14ac:dyDescent="0.3">
      <c r="A752" s="27">
        <f t="shared" si="19"/>
        <v>747</v>
      </c>
      <c r="B752" t="str">
        <f>IF(ISBLANK('List of Employees'!B788),"",'List of Employees'!B788)</f>
        <v/>
      </c>
      <c r="C752" s="25" t="e">
        <f>VLOOKUP(Table3[[#This Row],[EMPLOYEE NAME]],'List of Employees'!$B$4:$H$767,6)</f>
        <v>#N/A</v>
      </c>
      <c r="D752" s="27">
        <f ca="1">SUMIFS(LeaveTracker[Days],LeaveTracker[Employee Name],valSelEmployee,LeaveTracker[Start Date],"&gt;="&amp;DATE(Calendar_Year,1,1),LeaveTracker[End Date],"&lt;"&amp;DATE(Calendar_Year+1,1,1),LeaveTracker[Type of Leave],'Leave Types'!B750)</f>
        <v>0</v>
      </c>
      <c r="I752" s="27">
        <f ca="1">SUM(Table3[[#This Row],['# SICK LEAVE]:['#OTHERS]])</f>
        <v>0</v>
      </c>
    </row>
    <row r="753" spans="1:9" x14ac:dyDescent="0.3">
      <c r="A753" s="27">
        <f t="shared" si="19"/>
        <v>748</v>
      </c>
      <c r="B753" t="str">
        <f>IF(ISBLANK('List of Employees'!B789),"",'List of Employees'!B789)</f>
        <v/>
      </c>
      <c r="C753" s="25" t="e">
        <f>VLOOKUP(Table3[[#This Row],[EMPLOYEE NAME]],'List of Employees'!$B$4:$H$767,6)</f>
        <v>#N/A</v>
      </c>
      <c r="D753" s="27">
        <f ca="1">SUMIFS(LeaveTracker[Days],LeaveTracker[Employee Name],valSelEmployee,LeaveTracker[Start Date],"&gt;="&amp;DATE(Calendar_Year,1,1),LeaveTracker[End Date],"&lt;"&amp;DATE(Calendar_Year+1,1,1),LeaveTracker[Type of Leave],'Leave Types'!B751)</f>
        <v>0</v>
      </c>
      <c r="I753" s="27">
        <f ca="1">SUM(Table3[[#This Row],['# SICK LEAVE]:['#OTHERS]])</f>
        <v>0</v>
      </c>
    </row>
    <row r="754" spans="1:9" x14ac:dyDescent="0.3">
      <c r="A754" s="27">
        <f t="shared" si="19"/>
        <v>749</v>
      </c>
      <c r="B754" t="str">
        <f>IF(ISBLANK('List of Employees'!B790),"",'List of Employees'!B790)</f>
        <v/>
      </c>
      <c r="C754" s="25" t="e">
        <f>VLOOKUP(Table3[[#This Row],[EMPLOYEE NAME]],'List of Employees'!$B$4:$H$767,6)</f>
        <v>#N/A</v>
      </c>
      <c r="D754" s="27">
        <f ca="1">SUMIFS(LeaveTracker[Days],LeaveTracker[Employee Name],valSelEmployee,LeaveTracker[Start Date],"&gt;="&amp;DATE(Calendar_Year,1,1),LeaveTracker[End Date],"&lt;"&amp;DATE(Calendar_Year+1,1,1),LeaveTracker[Type of Leave],'Leave Types'!B752)</f>
        <v>0</v>
      </c>
      <c r="I754" s="27">
        <f ca="1">SUM(Table3[[#This Row],['# SICK LEAVE]:['#OTHERS]])</f>
        <v>0</v>
      </c>
    </row>
    <row r="755" spans="1:9" x14ac:dyDescent="0.3">
      <c r="A755" s="27">
        <f t="shared" si="19"/>
        <v>750</v>
      </c>
      <c r="B755" t="str">
        <f>IF(ISBLANK('List of Employees'!B791),"",'List of Employees'!B791)</f>
        <v/>
      </c>
      <c r="C755" s="25" t="e">
        <f>VLOOKUP(Table3[[#This Row],[EMPLOYEE NAME]],'List of Employees'!$B$4:$H$767,6)</f>
        <v>#N/A</v>
      </c>
      <c r="D755" s="27">
        <f ca="1">SUMIFS(LeaveTracker[Days],LeaveTracker[Employee Name],valSelEmployee,LeaveTracker[Start Date],"&gt;="&amp;DATE(Calendar_Year,1,1),LeaveTracker[End Date],"&lt;"&amp;DATE(Calendar_Year+1,1,1),LeaveTracker[Type of Leave],'Leave Types'!B753)</f>
        <v>0</v>
      </c>
      <c r="I755" s="27">
        <f ca="1">SUM(Table3[[#This Row],['# SICK LEAVE]:['#OTHERS]])</f>
        <v>0</v>
      </c>
    </row>
    <row r="756" spans="1:9" x14ac:dyDescent="0.3">
      <c r="A756" s="27">
        <f t="shared" si="19"/>
        <v>751</v>
      </c>
      <c r="B756" t="str">
        <f>IF(ISBLANK('List of Employees'!B792),"",'List of Employees'!B792)</f>
        <v/>
      </c>
      <c r="C756" s="25" t="e">
        <f>VLOOKUP(Table3[[#This Row],[EMPLOYEE NAME]],'List of Employees'!$B$4:$H$767,6)</f>
        <v>#N/A</v>
      </c>
      <c r="D756" s="27">
        <f ca="1">SUMIFS(LeaveTracker[Days],LeaveTracker[Employee Name],valSelEmployee,LeaveTracker[Start Date],"&gt;="&amp;DATE(Calendar_Year,1,1),LeaveTracker[End Date],"&lt;"&amp;DATE(Calendar_Year+1,1,1),LeaveTracker[Type of Leave],'Leave Types'!B754)</f>
        <v>0</v>
      </c>
      <c r="I756" s="27">
        <f ca="1">SUM(Table3[[#This Row],['# SICK LEAVE]:['#OTHERS]])</f>
        <v>0</v>
      </c>
    </row>
    <row r="757" spans="1:9" x14ac:dyDescent="0.3">
      <c r="A757" s="27">
        <f t="shared" si="19"/>
        <v>752</v>
      </c>
      <c r="B757" t="str">
        <f>IF(ISBLANK('List of Employees'!B793),"",'List of Employees'!B793)</f>
        <v/>
      </c>
      <c r="C757" s="25" t="e">
        <f>VLOOKUP(Table3[[#This Row],[EMPLOYEE NAME]],'List of Employees'!$B$4:$H$767,6)</f>
        <v>#N/A</v>
      </c>
      <c r="D757" s="27">
        <f ca="1">SUMIFS(LeaveTracker[Days],LeaveTracker[Employee Name],valSelEmployee,LeaveTracker[Start Date],"&gt;="&amp;DATE(Calendar_Year,1,1),LeaveTracker[End Date],"&lt;"&amp;DATE(Calendar_Year+1,1,1),LeaveTracker[Type of Leave],'Leave Types'!B755)</f>
        <v>0</v>
      </c>
      <c r="I757" s="27">
        <f ca="1">SUM(Table3[[#This Row],['# SICK LEAVE]:['#OTHERS]])</f>
        <v>0</v>
      </c>
    </row>
    <row r="758" spans="1:9" x14ac:dyDescent="0.3">
      <c r="A758" s="27">
        <f t="shared" ref="A758:A789" si="20">IF(ISBLANK(B758),"",ROW(A753))</f>
        <v>753</v>
      </c>
      <c r="B758" t="str">
        <f>IF(ISBLANK('List of Employees'!B794),"",'List of Employees'!B794)</f>
        <v/>
      </c>
      <c r="C758" s="25" t="e">
        <f>VLOOKUP(Table3[[#This Row],[EMPLOYEE NAME]],'List of Employees'!$B$4:$H$767,6)</f>
        <v>#N/A</v>
      </c>
      <c r="D758" s="27">
        <f ca="1">SUMIFS(LeaveTracker[Days],LeaveTracker[Employee Name],valSelEmployee,LeaveTracker[Start Date],"&gt;="&amp;DATE(Calendar_Year,1,1),LeaveTracker[End Date],"&lt;"&amp;DATE(Calendar_Year+1,1,1),LeaveTracker[Type of Leave],'Leave Types'!B756)</f>
        <v>0</v>
      </c>
      <c r="I758" s="27">
        <f ca="1">SUM(Table3[[#This Row],['# SICK LEAVE]:['#OTHERS]])</f>
        <v>0</v>
      </c>
    </row>
    <row r="759" spans="1:9" x14ac:dyDescent="0.3">
      <c r="A759" s="27">
        <f t="shared" si="20"/>
        <v>754</v>
      </c>
      <c r="B759" t="str">
        <f>IF(ISBLANK('List of Employees'!B795),"",'List of Employees'!B795)</f>
        <v/>
      </c>
      <c r="C759" s="25" t="e">
        <f>VLOOKUP(Table3[[#This Row],[EMPLOYEE NAME]],'List of Employees'!$B$4:$H$767,6)</f>
        <v>#N/A</v>
      </c>
      <c r="D759" s="27">
        <f ca="1">SUMIFS(LeaveTracker[Days],LeaveTracker[Employee Name],valSelEmployee,LeaveTracker[Start Date],"&gt;="&amp;DATE(Calendar_Year,1,1),LeaveTracker[End Date],"&lt;"&amp;DATE(Calendar_Year+1,1,1),LeaveTracker[Type of Leave],'Leave Types'!B757)</f>
        <v>0</v>
      </c>
      <c r="I759" s="27">
        <f ca="1">SUM(Table3[[#This Row],['# SICK LEAVE]:['#OTHERS]])</f>
        <v>0</v>
      </c>
    </row>
    <row r="760" spans="1:9" x14ac:dyDescent="0.3">
      <c r="A760" s="27">
        <f t="shared" si="20"/>
        <v>755</v>
      </c>
      <c r="B760" t="str">
        <f>IF(ISBLANK('List of Employees'!B796),"",'List of Employees'!B796)</f>
        <v/>
      </c>
      <c r="C760" s="25" t="e">
        <f>VLOOKUP(Table3[[#This Row],[EMPLOYEE NAME]],'List of Employees'!$B$4:$H$767,6)</f>
        <v>#N/A</v>
      </c>
      <c r="D760" s="27">
        <f ca="1">SUMIFS(LeaveTracker[Days],LeaveTracker[Employee Name],valSelEmployee,LeaveTracker[Start Date],"&gt;="&amp;DATE(Calendar_Year,1,1),LeaveTracker[End Date],"&lt;"&amp;DATE(Calendar_Year+1,1,1),LeaveTracker[Type of Leave],'Leave Types'!B758)</f>
        <v>0</v>
      </c>
      <c r="I760" s="27">
        <f ca="1">SUM(Table3[[#This Row],['# SICK LEAVE]:['#OTHERS]])</f>
        <v>0</v>
      </c>
    </row>
    <row r="761" spans="1:9" x14ac:dyDescent="0.3">
      <c r="A761" s="27">
        <f t="shared" si="20"/>
        <v>756</v>
      </c>
      <c r="B761" t="str">
        <f>IF(ISBLANK('List of Employees'!B797),"",'List of Employees'!B797)</f>
        <v/>
      </c>
      <c r="C761" s="25" t="e">
        <f>VLOOKUP(Table3[[#This Row],[EMPLOYEE NAME]],'List of Employees'!$B$4:$H$767,6)</f>
        <v>#N/A</v>
      </c>
      <c r="D761" s="27">
        <f ca="1">SUMIFS(LeaveTracker[Days],LeaveTracker[Employee Name],valSelEmployee,LeaveTracker[Start Date],"&gt;="&amp;DATE(Calendar_Year,1,1),LeaveTracker[End Date],"&lt;"&amp;DATE(Calendar_Year+1,1,1),LeaveTracker[Type of Leave],'Leave Types'!B759)</f>
        <v>0</v>
      </c>
      <c r="I761" s="27">
        <f ca="1">SUM(Table3[[#This Row],['# SICK LEAVE]:['#OTHERS]])</f>
        <v>0</v>
      </c>
    </row>
    <row r="762" spans="1:9" x14ac:dyDescent="0.3">
      <c r="A762" s="27">
        <f t="shared" si="20"/>
        <v>757</v>
      </c>
      <c r="B762" t="str">
        <f>IF(ISBLANK('List of Employees'!B798),"",'List of Employees'!B798)</f>
        <v/>
      </c>
      <c r="C762" s="25" t="e">
        <f>VLOOKUP(Table3[[#This Row],[EMPLOYEE NAME]],'List of Employees'!$B$4:$H$767,6)</f>
        <v>#N/A</v>
      </c>
      <c r="D762" s="27">
        <f ca="1">SUMIFS(LeaveTracker[Days],LeaveTracker[Employee Name],valSelEmployee,LeaveTracker[Start Date],"&gt;="&amp;DATE(Calendar_Year,1,1),LeaveTracker[End Date],"&lt;"&amp;DATE(Calendar_Year+1,1,1),LeaveTracker[Type of Leave],'Leave Types'!B760)</f>
        <v>0</v>
      </c>
      <c r="I762" s="27">
        <f ca="1">SUM(Table3[[#This Row],['# SICK LEAVE]:['#OTHERS]])</f>
        <v>0</v>
      </c>
    </row>
    <row r="763" spans="1:9" x14ac:dyDescent="0.3">
      <c r="A763" s="27">
        <f t="shared" si="20"/>
        <v>758</v>
      </c>
      <c r="B763" t="str">
        <f>IF(ISBLANK('List of Employees'!B799),"",'List of Employees'!B799)</f>
        <v/>
      </c>
      <c r="C763" s="25" t="e">
        <f>VLOOKUP(Table3[[#This Row],[EMPLOYEE NAME]],'List of Employees'!$B$4:$H$767,6)</f>
        <v>#N/A</v>
      </c>
      <c r="D763" s="27">
        <f ca="1">SUMIFS(LeaveTracker[Days],LeaveTracker[Employee Name],valSelEmployee,LeaveTracker[Start Date],"&gt;="&amp;DATE(Calendar_Year,1,1),LeaveTracker[End Date],"&lt;"&amp;DATE(Calendar_Year+1,1,1),LeaveTracker[Type of Leave],'Leave Types'!B761)</f>
        <v>0</v>
      </c>
      <c r="I763" s="27">
        <f ca="1">SUM(Table3[[#This Row],['# SICK LEAVE]:['#OTHERS]])</f>
        <v>0</v>
      </c>
    </row>
    <row r="764" spans="1:9" x14ac:dyDescent="0.3">
      <c r="A764" s="27">
        <f t="shared" si="20"/>
        <v>759</v>
      </c>
      <c r="B764" t="str">
        <f>IF(ISBLANK('List of Employees'!B800),"",'List of Employees'!B800)</f>
        <v/>
      </c>
      <c r="C764" s="25" t="e">
        <f>VLOOKUP(Table3[[#This Row],[EMPLOYEE NAME]],'List of Employees'!$B$4:$H$767,6)</f>
        <v>#N/A</v>
      </c>
      <c r="D764" s="27">
        <f ca="1">SUMIFS(LeaveTracker[Days],LeaveTracker[Employee Name],valSelEmployee,LeaveTracker[Start Date],"&gt;="&amp;DATE(Calendar_Year,1,1),LeaveTracker[End Date],"&lt;"&amp;DATE(Calendar_Year+1,1,1),LeaveTracker[Type of Leave],'Leave Types'!B762)</f>
        <v>0</v>
      </c>
      <c r="I764" s="27">
        <f ca="1">SUM(Table3[[#This Row],['# SICK LEAVE]:['#OTHERS]])</f>
        <v>0</v>
      </c>
    </row>
    <row r="765" spans="1:9" x14ac:dyDescent="0.3">
      <c r="A765" s="27">
        <f t="shared" si="20"/>
        <v>760</v>
      </c>
      <c r="B765" t="str">
        <f>IF(ISBLANK('List of Employees'!B801),"",'List of Employees'!B801)</f>
        <v/>
      </c>
      <c r="C765" s="25" t="e">
        <f>VLOOKUP(Table3[[#This Row],[EMPLOYEE NAME]],'List of Employees'!$B$4:$H$767,6)</f>
        <v>#N/A</v>
      </c>
      <c r="D765" s="27">
        <f ca="1">SUMIFS(LeaveTracker[Days],LeaveTracker[Employee Name],valSelEmployee,LeaveTracker[Start Date],"&gt;="&amp;DATE(Calendar_Year,1,1),LeaveTracker[End Date],"&lt;"&amp;DATE(Calendar_Year+1,1,1),LeaveTracker[Type of Leave],'Leave Types'!B763)</f>
        <v>0</v>
      </c>
      <c r="I765" s="27">
        <f ca="1">SUM(Table3[[#This Row],['# SICK LEAVE]:['#OTHERS]])</f>
        <v>0</v>
      </c>
    </row>
    <row r="766" spans="1:9" x14ac:dyDescent="0.3">
      <c r="A766" s="27">
        <f t="shared" si="20"/>
        <v>761</v>
      </c>
      <c r="B766" t="str">
        <f>IF(ISBLANK('List of Employees'!B802),"",'List of Employees'!B802)</f>
        <v/>
      </c>
      <c r="C766" s="25" t="e">
        <f>VLOOKUP(Table3[[#This Row],[EMPLOYEE NAME]],'List of Employees'!$B$4:$H$767,6)</f>
        <v>#N/A</v>
      </c>
      <c r="D766" s="27">
        <f ca="1">SUMIFS(LeaveTracker[Days],LeaveTracker[Employee Name],valSelEmployee,LeaveTracker[Start Date],"&gt;="&amp;DATE(Calendar_Year,1,1),LeaveTracker[End Date],"&lt;"&amp;DATE(Calendar_Year+1,1,1),LeaveTracker[Type of Leave],'Leave Types'!B764)</f>
        <v>0</v>
      </c>
      <c r="I766" s="27">
        <f ca="1">SUM(Table3[[#This Row],['# SICK LEAVE]:['#OTHERS]])</f>
        <v>0</v>
      </c>
    </row>
    <row r="767" spans="1:9" x14ac:dyDescent="0.3">
      <c r="A767" s="27">
        <f t="shared" si="20"/>
        <v>762</v>
      </c>
      <c r="B767" t="str">
        <f>IF(ISBLANK('List of Employees'!B803),"",'List of Employees'!B803)</f>
        <v/>
      </c>
      <c r="C767" s="25" t="e">
        <f>VLOOKUP(Table3[[#This Row],[EMPLOYEE NAME]],'List of Employees'!$B$4:$H$767,6)</f>
        <v>#N/A</v>
      </c>
      <c r="D767" s="27">
        <f ca="1">SUMIFS(LeaveTracker[Days],LeaveTracker[Employee Name],valSelEmployee,LeaveTracker[Start Date],"&gt;="&amp;DATE(Calendar_Year,1,1),LeaveTracker[End Date],"&lt;"&amp;DATE(Calendar_Year+1,1,1),LeaveTracker[Type of Leave],'Leave Types'!B765)</f>
        <v>0</v>
      </c>
      <c r="I767" s="27">
        <f ca="1">SUM(Table3[[#This Row],['# SICK LEAVE]:['#OTHERS]])</f>
        <v>0</v>
      </c>
    </row>
    <row r="768" spans="1:9" x14ac:dyDescent="0.3">
      <c r="A768" s="27">
        <f t="shared" si="20"/>
        <v>763</v>
      </c>
      <c r="B768" t="str">
        <f>IF(ISBLANK('List of Employees'!B804),"",'List of Employees'!B804)</f>
        <v/>
      </c>
      <c r="C768" s="25" t="e">
        <f>VLOOKUP(Table3[[#This Row],[EMPLOYEE NAME]],'List of Employees'!$B$4:$H$767,6)</f>
        <v>#N/A</v>
      </c>
      <c r="D768" s="27">
        <f ca="1">SUMIFS(LeaveTracker[Days],LeaveTracker[Employee Name],valSelEmployee,LeaveTracker[Start Date],"&gt;="&amp;DATE(Calendar_Year,1,1),LeaveTracker[End Date],"&lt;"&amp;DATE(Calendar_Year+1,1,1),LeaveTracker[Type of Leave],'Leave Types'!B766)</f>
        <v>0</v>
      </c>
      <c r="I768" s="27">
        <f ca="1">SUM(Table3[[#This Row],['# SICK LEAVE]:['#OTHERS]])</f>
        <v>0</v>
      </c>
    </row>
    <row r="769" spans="1:9" x14ac:dyDescent="0.3">
      <c r="A769" s="27">
        <f t="shared" si="20"/>
        <v>764</v>
      </c>
      <c r="B769" t="str">
        <f>IF(ISBLANK('List of Employees'!B805),"",'List of Employees'!B805)</f>
        <v/>
      </c>
      <c r="C769" s="25" t="e">
        <f>VLOOKUP(Table3[[#This Row],[EMPLOYEE NAME]],'List of Employees'!$B$4:$H$767,6)</f>
        <v>#N/A</v>
      </c>
      <c r="D769" s="27">
        <f ca="1">SUMIFS(LeaveTracker[Days],LeaveTracker[Employee Name],valSelEmployee,LeaveTracker[Start Date],"&gt;="&amp;DATE(Calendar_Year,1,1),LeaveTracker[End Date],"&lt;"&amp;DATE(Calendar_Year+1,1,1),LeaveTracker[Type of Leave],'Leave Types'!B767)</f>
        <v>0</v>
      </c>
      <c r="I769" s="27">
        <f ca="1">SUM(Table3[[#This Row],['# SICK LEAVE]:['#OTHERS]])</f>
        <v>0</v>
      </c>
    </row>
    <row r="770" spans="1:9" x14ac:dyDescent="0.3">
      <c r="A770" s="27">
        <f t="shared" si="20"/>
        <v>765</v>
      </c>
      <c r="B770" t="str">
        <f>IF(ISBLANK('List of Employees'!B806),"",'List of Employees'!B806)</f>
        <v/>
      </c>
      <c r="C770" s="25" t="e">
        <f>VLOOKUP(Table3[[#This Row],[EMPLOYEE NAME]],'List of Employees'!$B$4:$H$767,6)</f>
        <v>#N/A</v>
      </c>
      <c r="D770" s="27">
        <f ca="1">SUMIFS(LeaveTracker[Days],LeaveTracker[Employee Name],valSelEmployee,LeaveTracker[Start Date],"&gt;="&amp;DATE(Calendar_Year,1,1),LeaveTracker[End Date],"&lt;"&amp;DATE(Calendar_Year+1,1,1),LeaveTracker[Type of Leave],'Leave Types'!B768)</f>
        <v>0</v>
      </c>
      <c r="I770" s="27">
        <f ca="1">SUM(Table3[[#This Row],['# SICK LEAVE]:['#OTHERS]])</f>
        <v>0</v>
      </c>
    </row>
    <row r="771" spans="1:9" x14ac:dyDescent="0.3">
      <c r="A771" s="27">
        <f t="shared" si="20"/>
        <v>766</v>
      </c>
      <c r="B771" t="str">
        <f>IF(ISBLANK('List of Employees'!B807),"",'List of Employees'!B807)</f>
        <v/>
      </c>
      <c r="C771" s="25" t="e">
        <f>VLOOKUP(Table3[[#This Row],[EMPLOYEE NAME]],'List of Employees'!$B$4:$H$767,6)</f>
        <v>#N/A</v>
      </c>
      <c r="D771" s="27">
        <f ca="1">SUMIFS(LeaveTracker[Days],LeaveTracker[Employee Name],valSelEmployee,LeaveTracker[Start Date],"&gt;="&amp;DATE(Calendar_Year,1,1),LeaveTracker[End Date],"&lt;"&amp;DATE(Calendar_Year+1,1,1),LeaveTracker[Type of Leave],'Leave Types'!B769)</f>
        <v>0</v>
      </c>
      <c r="I771" s="27">
        <f ca="1">SUM(Table3[[#This Row],['# SICK LEAVE]:['#OTHERS]])</f>
        <v>0</v>
      </c>
    </row>
    <row r="772" spans="1:9" x14ac:dyDescent="0.3">
      <c r="A772" s="27">
        <f t="shared" si="20"/>
        <v>767</v>
      </c>
      <c r="B772" t="str">
        <f>IF(ISBLANK('List of Employees'!B808),"",'List of Employees'!B808)</f>
        <v/>
      </c>
      <c r="C772" s="25" t="e">
        <f>VLOOKUP(Table3[[#This Row],[EMPLOYEE NAME]],'List of Employees'!$B$4:$H$767,6)</f>
        <v>#N/A</v>
      </c>
      <c r="D772" s="27">
        <f ca="1">SUMIFS(LeaveTracker[Days],LeaveTracker[Employee Name],valSelEmployee,LeaveTracker[Start Date],"&gt;="&amp;DATE(Calendar_Year,1,1),LeaveTracker[End Date],"&lt;"&amp;DATE(Calendar_Year+1,1,1),LeaveTracker[Type of Leave],'Leave Types'!B770)</f>
        <v>0</v>
      </c>
      <c r="I772" s="27">
        <f ca="1">SUM(Table3[[#This Row],['# SICK LEAVE]:['#OTHERS]])</f>
        <v>0</v>
      </c>
    </row>
    <row r="773" spans="1:9" x14ac:dyDescent="0.3">
      <c r="A773" s="27">
        <f t="shared" si="20"/>
        <v>768</v>
      </c>
      <c r="B773" t="str">
        <f>IF(ISBLANK('List of Employees'!B809),"",'List of Employees'!B809)</f>
        <v/>
      </c>
      <c r="C773" s="25" t="e">
        <f>VLOOKUP(Table3[[#This Row],[EMPLOYEE NAME]],'List of Employees'!$B$4:$H$767,6)</f>
        <v>#N/A</v>
      </c>
      <c r="D773" s="27">
        <f ca="1">SUMIFS(LeaveTracker[Days],LeaveTracker[Employee Name],valSelEmployee,LeaveTracker[Start Date],"&gt;="&amp;DATE(Calendar_Year,1,1),LeaveTracker[End Date],"&lt;"&amp;DATE(Calendar_Year+1,1,1),LeaveTracker[Type of Leave],'Leave Types'!B771)</f>
        <v>0</v>
      </c>
      <c r="I773" s="27">
        <f ca="1">SUM(Table3[[#This Row],['# SICK LEAVE]:['#OTHERS]])</f>
        <v>0</v>
      </c>
    </row>
    <row r="774" spans="1:9" x14ac:dyDescent="0.3">
      <c r="A774" s="27">
        <f t="shared" si="20"/>
        <v>769</v>
      </c>
      <c r="B774" t="str">
        <f>IF(ISBLANK('List of Employees'!B810),"",'List of Employees'!B810)</f>
        <v/>
      </c>
      <c r="C774" s="25" t="e">
        <f>VLOOKUP(Table3[[#This Row],[EMPLOYEE NAME]],'List of Employees'!$B$4:$H$767,6)</f>
        <v>#N/A</v>
      </c>
      <c r="D774" s="27">
        <f ca="1">SUMIFS(LeaveTracker[Days],LeaveTracker[Employee Name],valSelEmployee,LeaveTracker[Start Date],"&gt;="&amp;DATE(Calendar_Year,1,1),LeaveTracker[End Date],"&lt;"&amp;DATE(Calendar_Year+1,1,1),LeaveTracker[Type of Leave],'Leave Types'!B772)</f>
        <v>0</v>
      </c>
      <c r="I774" s="27">
        <f ca="1">SUM(Table3[[#This Row],['# SICK LEAVE]:['#OTHERS]])</f>
        <v>0</v>
      </c>
    </row>
    <row r="775" spans="1:9" x14ac:dyDescent="0.3">
      <c r="A775" s="27">
        <f t="shared" si="20"/>
        <v>770</v>
      </c>
      <c r="B775" t="str">
        <f>IF(ISBLANK('List of Employees'!B811),"",'List of Employees'!B811)</f>
        <v/>
      </c>
      <c r="C775" s="25" t="e">
        <f>VLOOKUP(Table3[[#This Row],[EMPLOYEE NAME]],'List of Employees'!$B$4:$H$767,6)</f>
        <v>#N/A</v>
      </c>
      <c r="D775" s="27">
        <f ca="1">SUMIFS(LeaveTracker[Days],LeaveTracker[Employee Name],valSelEmployee,LeaveTracker[Start Date],"&gt;="&amp;DATE(Calendar_Year,1,1),LeaveTracker[End Date],"&lt;"&amp;DATE(Calendar_Year+1,1,1),LeaveTracker[Type of Leave],'Leave Types'!B773)</f>
        <v>0</v>
      </c>
      <c r="I775" s="27">
        <f ca="1">SUM(Table3[[#This Row],['# SICK LEAVE]:['#OTHERS]])</f>
        <v>0</v>
      </c>
    </row>
    <row r="776" spans="1:9" x14ac:dyDescent="0.3">
      <c r="A776" s="27">
        <f t="shared" si="20"/>
        <v>771</v>
      </c>
      <c r="B776" t="str">
        <f>IF(ISBLANK('List of Employees'!B812),"",'List of Employees'!B812)</f>
        <v/>
      </c>
      <c r="C776" s="25" t="e">
        <f>VLOOKUP(Table3[[#This Row],[EMPLOYEE NAME]],'List of Employees'!$B$4:$H$767,6)</f>
        <v>#N/A</v>
      </c>
      <c r="D776" s="27">
        <f ca="1">SUMIFS(LeaveTracker[Days],LeaveTracker[Employee Name],valSelEmployee,LeaveTracker[Start Date],"&gt;="&amp;DATE(Calendar_Year,1,1),LeaveTracker[End Date],"&lt;"&amp;DATE(Calendar_Year+1,1,1),LeaveTracker[Type of Leave],'Leave Types'!B774)</f>
        <v>0</v>
      </c>
      <c r="I776" s="27">
        <f ca="1">SUM(Table3[[#This Row],['# SICK LEAVE]:['#OTHERS]])</f>
        <v>0</v>
      </c>
    </row>
    <row r="777" spans="1:9" x14ac:dyDescent="0.3">
      <c r="A777" s="27">
        <f t="shared" si="20"/>
        <v>772</v>
      </c>
      <c r="B777" t="str">
        <f>IF(ISBLANK('List of Employees'!B813),"",'List of Employees'!B813)</f>
        <v/>
      </c>
      <c r="C777" s="25" t="e">
        <f>VLOOKUP(Table3[[#This Row],[EMPLOYEE NAME]],'List of Employees'!$B$4:$H$767,6)</f>
        <v>#N/A</v>
      </c>
      <c r="D777" s="27">
        <f ca="1">SUMIFS(LeaveTracker[Days],LeaveTracker[Employee Name],valSelEmployee,LeaveTracker[Start Date],"&gt;="&amp;DATE(Calendar_Year,1,1),LeaveTracker[End Date],"&lt;"&amp;DATE(Calendar_Year+1,1,1),LeaveTracker[Type of Leave],'Leave Types'!B775)</f>
        <v>0</v>
      </c>
      <c r="I777" s="27">
        <f ca="1">SUM(Table3[[#This Row],['# SICK LEAVE]:['#OTHERS]])</f>
        <v>0</v>
      </c>
    </row>
    <row r="778" spans="1:9" x14ac:dyDescent="0.3">
      <c r="A778" s="27">
        <f t="shared" si="20"/>
        <v>773</v>
      </c>
      <c r="B778" t="str">
        <f>IF(ISBLANK('List of Employees'!B814),"",'List of Employees'!B814)</f>
        <v/>
      </c>
      <c r="C778" s="25" t="e">
        <f>VLOOKUP(Table3[[#This Row],[EMPLOYEE NAME]],'List of Employees'!$B$4:$H$767,6)</f>
        <v>#N/A</v>
      </c>
      <c r="D778" s="27">
        <f ca="1">SUMIFS(LeaveTracker[Days],LeaveTracker[Employee Name],valSelEmployee,LeaveTracker[Start Date],"&gt;="&amp;DATE(Calendar_Year,1,1),LeaveTracker[End Date],"&lt;"&amp;DATE(Calendar_Year+1,1,1),LeaveTracker[Type of Leave],'Leave Types'!B776)</f>
        <v>0</v>
      </c>
      <c r="I778" s="27">
        <f ca="1">SUM(Table3[[#This Row],['# SICK LEAVE]:['#OTHERS]])</f>
        <v>0</v>
      </c>
    </row>
    <row r="779" spans="1:9" x14ac:dyDescent="0.3">
      <c r="A779" s="27">
        <f t="shared" si="20"/>
        <v>774</v>
      </c>
      <c r="B779" t="str">
        <f>IF(ISBLANK('List of Employees'!B815),"",'List of Employees'!B815)</f>
        <v/>
      </c>
      <c r="C779" s="25" t="e">
        <f>VLOOKUP(Table3[[#This Row],[EMPLOYEE NAME]],'List of Employees'!$B$4:$H$767,6)</f>
        <v>#N/A</v>
      </c>
      <c r="D779" s="27">
        <f ca="1">SUMIFS(LeaveTracker[Days],LeaveTracker[Employee Name],valSelEmployee,LeaveTracker[Start Date],"&gt;="&amp;DATE(Calendar_Year,1,1),LeaveTracker[End Date],"&lt;"&amp;DATE(Calendar_Year+1,1,1),LeaveTracker[Type of Leave],'Leave Types'!B777)</f>
        <v>0</v>
      </c>
      <c r="I779" s="27">
        <f ca="1">SUM(Table3[[#This Row],['# SICK LEAVE]:['#OTHERS]])</f>
        <v>0</v>
      </c>
    </row>
    <row r="780" spans="1:9" x14ac:dyDescent="0.3">
      <c r="A780" s="27">
        <f t="shared" si="20"/>
        <v>775</v>
      </c>
      <c r="B780" t="str">
        <f>IF(ISBLANK('List of Employees'!B816),"",'List of Employees'!B816)</f>
        <v/>
      </c>
      <c r="C780" s="25" t="e">
        <f>VLOOKUP(Table3[[#This Row],[EMPLOYEE NAME]],'List of Employees'!$B$4:$H$767,6)</f>
        <v>#N/A</v>
      </c>
      <c r="D780" s="27">
        <f ca="1">SUMIFS(LeaveTracker[Days],LeaveTracker[Employee Name],valSelEmployee,LeaveTracker[Start Date],"&gt;="&amp;DATE(Calendar_Year,1,1),LeaveTracker[End Date],"&lt;"&amp;DATE(Calendar_Year+1,1,1),LeaveTracker[Type of Leave],'Leave Types'!B778)</f>
        <v>0</v>
      </c>
      <c r="I780" s="27">
        <f ca="1">SUM(Table3[[#This Row],['# SICK LEAVE]:['#OTHERS]])</f>
        <v>0</v>
      </c>
    </row>
    <row r="781" spans="1:9" x14ac:dyDescent="0.3">
      <c r="A781" s="27">
        <f t="shared" si="20"/>
        <v>776</v>
      </c>
      <c r="B781" t="str">
        <f>IF(ISBLANK('List of Employees'!B817),"",'List of Employees'!B817)</f>
        <v/>
      </c>
      <c r="C781" s="25" t="e">
        <f>VLOOKUP(Table3[[#This Row],[EMPLOYEE NAME]],'List of Employees'!$B$4:$H$767,6)</f>
        <v>#N/A</v>
      </c>
      <c r="D781" s="27">
        <f ca="1">SUMIFS(LeaveTracker[Days],LeaveTracker[Employee Name],valSelEmployee,LeaveTracker[Start Date],"&gt;="&amp;DATE(Calendar_Year,1,1),LeaveTracker[End Date],"&lt;"&amp;DATE(Calendar_Year+1,1,1),LeaveTracker[Type of Leave],'Leave Types'!B779)</f>
        <v>0</v>
      </c>
      <c r="I781" s="27">
        <f ca="1">SUM(Table3[[#This Row],['# SICK LEAVE]:['#OTHERS]])</f>
        <v>0</v>
      </c>
    </row>
    <row r="782" spans="1:9" x14ac:dyDescent="0.3">
      <c r="A782" s="27">
        <f t="shared" si="20"/>
        <v>777</v>
      </c>
      <c r="B782" t="str">
        <f>IF(ISBLANK('List of Employees'!B818),"",'List of Employees'!B818)</f>
        <v/>
      </c>
      <c r="C782" s="25" t="e">
        <f>VLOOKUP(Table3[[#This Row],[EMPLOYEE NAME]],'List of Employees'!$B$4:$H$767,6)</f>
        <v>#N/A</v>
      </c>
      <c r="D782" s="27">
        <f ca="1">SUMIFS(LeaveTracker[Days],LeaveTracker[Employee Name],valSelEmployee,LeaveTracker[Start Date],"&gt;="&amp;DATE(Calendar_Year,1,1),LeaveTracker[End Date],"&lt;"&amp;DATE(Calendar_Year+1,1,1),LeaveTracker[Type of Leave],'Leave Types'!B780)</f>
        <v>0</v>
      </c>
      <c r="I782" s="27">
        <f ca="1">SUM(Table3[[#This Row],['# SICK LEAVE]:['#OTHERS]])</f>
        <v>0</v>
      </c>
    </row>
    <row r="783" spans="1:9" x14ac:dyDescent="0.3">
      <c r="A783" s="27">
        <f t="shared" si="20"/>
        <v>778</v>
      </c>
      <c r="B783" t="str">
        <f>IF(ISBLANK('List of Employees'!B819),"",'List of Employees'!B819)</f>
        <v/>
      </c>
      <c r="C783" s="25" t="e">
        <f>VLOOKUP(Table3[[#This Row],[EMPLOYEE NAME]],'List of Employees'!$B$4:$H$767,6)</f>
        <v>#N/A</v>
      </c>
      <c r="D783" s="27">
        <f ca="1">SUMIFS(LeaveTracker[Days],LeaveTracker[Employee Name],valSelEmployee,LeaveTracker[Start Date],"&gt;="&amp;DATE(Calendar_Year,1,1),LeaveTracker[End Date],"&lt;"&amp;DATE(Calendar_Year+1,1,1),LeaveTracker[Type of Leave],'Leave Types'!B781)</f>
        <v>0</v>
      </c>
      <c r="I783" s="27">
        <f ca="1">SUM(Table3[[#This Row],['# SICK LEAVE]:['#OTHERS]])</f>
        <v>0</v>
      </c>
    </row>
    <row r="784" spans="1:9" x14ac:dyDescent="0.3">
      <c r="A784" s="27">
        <f t="shared" si="20"/>
        <v>779</v>
      </c>
      <c r="B784" t="str">
        <f>IF(ISBLANK('List of Employees'!B820),"",'List of Employees'!B820)</f>
        <v/>
      </c>
      <c r="C784" s="25" t="e">
        <f>VLOOKUP(Table3[[#This Row],[EMPLOYEE NAME]],'List of Employees'!$B$4:$H$767,6)</f>
        <v>#N/A</v>
      </c>
      <c r="D784" s="27">
        <f ca="1">SUMIFS(LeaveTracker[Days],LeaveTracker[Employee Name],valSelEmployee,LeaveTracker[Start Date],"&gt;="&amp;DATE(Calendar_Year,1,1),LeaveTracker[End Date],"&lt;"&amp;DATE(Calendar_Year+1,1,1),LeaveTracker[Type of Leave],'Leave Types'!B782)</f>
        <v>0</v>
      </c>
      <c r="I784" s="27">
        <f ca="1">SUM(Table3[[#This Row],['# SICK LEAVE]:['#OTHERS]])</f>
        <v>0</v>
      </c>
    </row>
    <row r="785" spans="1:9" x14ac:dyDescent="0.3">
      <c r="A785" s="27">
        <f t="shared" si="20"/>
        <v>780</v>
      </c>
      <c r="B785" t="str">
        <f>IF(ISBLANK('List of Employees'!B821),"",'List of Employees'!B821)</f>
        <v/>
      </c>
      <c r="C785" s="25" t="e">
        <f>VLOOKUP(Table3[[#This Row],[EMPLOYEE NAME]],'List of Employees'!$B$4:$H$767,6)</f>
        <v>#N/A</v>
      </c>
      <c r="D785" s="27">
        <f ca="1">SUMIFS(LeaveTracker[Days],LeaveTracker[Employee Name],valSelEmployee,LeaveTracker[Start Date],"&gt;="&amp;DATE(Calendar_Year,1,1),LeaveTracker[End Date],"&lt;"&amp;DATE(Calendar_Year+1,1,1),LeaveTracker[Type of Leave],'Leave Types'!B783)</f>
        <v>0</v>
      </c>
      <c r="I785" s="27">
        <f ca="1">SUM(Table3[[#This Row],['# SICK LEAVE]:['#OTHERS]])</f>
        <v>0</v>
      </c>
    </row>
    <row r="786" spans="1:9" x14ac:dyDescent="0.3">
      <c r="A786" s="27">
        <f t="shared" si="20"/>
        <v>781</v>
      </c>
      <c r="B786" t="str">
        <f>IF(ISBLANK('List of Employees'!B822),"",'List of Employees'!B822)</f>
        <v/>
      </c>
      <c r="C786" s="25" t="e">
        <f>VLOOKUP(Table3[[#This Row],[EMPLOYEE NAME]],'List of Employees'!$B$4:$H$767,6)</f>
        <v>#N/A</v>
      </c>
      <c r="D786" s="27">
        <f ca="1">SUMIFS(LeaveTracker[Days],LeaveTracker[Employee Name],valSelEmployee,LeaveTracker[Start Date],"&gt;="&amp;DATE(Calendar_Year,1,1),LeaveTracker[End Date],"&lt;"&amp;DATE(Calendar_Year+1,1,1),LeaveTracker[Type of Leave],'Leave Types'!B784)</f>
        <v>0</v>
      </c>
      <c r="I786" s="27">
        <f ca="1">SUM(Table3[[#This Row],['# SICK LEAVE]:['#OTHERS]])</f>
        <v>0</v>
      </c>
    </row>
    <row r="787" spans="1:9" x14ac:dyDescent="0.3">
      <c r="A787" s="27">
        <f t="shared" si="20"/>
        <v>782</v>
      </c>
      <c r="B787" t="str">
        <f>IF(ISBLANK('List of Employees'!B823),"",'List of Employees'!B823)</f>
        <v/>
      </c>
      <c r="C787" s="25" t="e">
        <f>VLOOKUP(Table3[[#This Row],[EMPLOYEE NAME]],'List of Employees'!$B$4:$H$767,6)</f>
        <v>#N/A</v>
      </c>
      <c r="D787" s="27">
        <f ca="1">SUMIFS(LeaveTracker[Days],LeaveTracker[Employee Name],valSelEmployee,LeaveTracker[Start Date],"&gt;="&amp;DATE(Calendar_Year,1,1),LeaveTracker[End Date],"&lt;"&amp;DATE(Calendar_Year+1,1,1),LeaveTracker[Type of Leave],'Leave Types'!B785)</f>
        <v>0</v>
      </c>
      <c r="I787" s="27">
        <f ca="1">SUM(Table3[[#This Row],['# SICK LEAVE]:['#OTHERS]])</f>
        <v>0</v>
      </c>
    </row>
    <row r="788" spans="1:9" x14ac:dyDescent="0.3">
      <c r="A788" s="27">
        <f t="shared" si="20"/>
        <v>783</v>
      </c>
      <c r="B788" t="str">
        <f>IF(ISBLANK('List of Employees'!B824),"",'List of Employees'!B824)</f>
        <v/>
      </c>
      <c r="C788" s="25" t="e">
        <f>VLOOKUP(Table3[[#This Row],[EMPLOYEE NAME]],'List of Employees'!$B$4:$H$767,6)</f>
        <v>#N/A</v>
      </c>
      <c r="D788" s="27">
        <f ca="1">SUMIFS(LeaveTracker[Days],LeaveTracker[Employee Name],valSelEmployee,LeaveTracker[Start Date],"&gt;="&amp;DATE(Calendar_Year,1,1),LeaveTracker[End Date],"&lt;"&amp;DATE(Calendar_Year+1,1,1),LeaveTracker[Type of Leave],'Leave Types'!B786)</f>
        <v>0</v>
      </c>
      <c r="I788" s="27">
        <f ca="1">SUM(Table3[[#This Row],['# SICK LEAVE]:['#OTHERS]])</f>
        <v>0</v>
      </c>
    </row>
    <row r="789" spans="1:9" x14ac:dyDescent="0.3">
      <c r="A789" s="27">
        <f t="shared" si="20"/>
        <v>784</v>
      </c>
      <c r="B789" t="str">
        <f>IF(ISBLANK('List of Employees'!B825),"",'List of Employees'!B825)</f>
        <v/>
      </c>
      <c r="C789" s="25" t="e">
        <f>VLOOKUP(Table3[[#This Row],[EMPLOYEE NAME]],'List of Employees'!$B$4:$H$767,6)</f>
        <v>#N/A</v>
      </c>
      <c r="D789" s="27">
        <f ca="1">SUMIFS(LeaveTracker[Days],LeaveTracker[Employee Name],valSelEmployee,LeaveTracker[Start Date],"&gt;="&amp;DATE(Calendar_Year,1,1),LeaveTracker[End Date],"&lt;"&amp;DATE(Calendar_Year+1,1,1),LeaveTracker[Type of Leave],'Leave Types'!B787)</f>
        <v>0</v>
      </c>
      <c r="I789" s="27">
        <f ca="1">SUM(Table3[[#This Row],['# SICK LEAVE]:['#OTHERS]])</f>
        <v>0</v>
      </c>
    </row>
    <row r="790" spans="1:9" x14ac:dyDescent="0.3">
      <c r="A790" s="27">
        <f t="shared" ref="A790:A821" si="21">IF(ISBLANK(B790),"",ROW(A785))</f>
        <v>785</v>
      </c>
      <c r="B790" t="str">
        <f>IF(ISBLANK('List of Employees'!B826),"",'List of Employees'!B826)</f>
        <v/>
      </c>
      <c r="C790" s="25" t="e">
        <f>VLOOKUP(Table3[[#This Row],[EMPLOYEE NAME]],'List of Employees'!$B$4:$H$767,6)</f>
        <v>#N/A</v>
      </c>
      <c r="D790" s="27">
        <f ca="1">SUMIFS(LeaveTracker[Days],LeaveTracker[Employee Name],valSelEmployee,LeaveTracker[Start Date],"&gt;="&amp;DATE(Calendar_Year,1,1),LeaveTracker[End Date],"&lt;"&amp;DATE(Calendar_Year+1,1,1),LeaveTracker[Type of Leave],'Leave Types'!B788)</f>
        <v>0</v>
      </c>
      <c r="I790" s="27">
        <f ca="1">SUM(Table3[[#This Row],['# SICK LEAVE]:['#OTHERS]])</f>
        <v>0</v>
      </c>
    </row>
    <row r="791" spans="1:9" x14ac:dyDescent="0.3">
      <c r="A791" s="27">
        <f t="shared" si="21"/>
        <v>786</v>
      </c>
      <c r="B791" t="str">
        <f>IF(ISBLANK('List of Employees'!B827),"",'List of Employees'!B827)</f>
        <v/>
      </c>
      <c r="C791" s="25" t="e">
        <f>VLOOKUP(Table3[[#This Row],[EMPLOYEE NAME]],'List of Employees'!$B$4:$H$767,6)</f>
        <v>#N/A</v>
      </c>
      <c r="D791" s="27">
        <f ca="1">SUMIFS(LeaveTracker[Days],LeaveTracker[Employee Name],valSelEmployee,LeaveTracker[Start Date],"&gt;="&amp;DATE(Calendar_Year,1,1),LeaveTracker[End Date],"&lt;"&amp;DATE(Calendar_Year+1,1,1),LeaveTracker[Type of Leave],'Leave Types'!B789)</f>
        <v>0</v>
      </c>
      <c r="I791" s="27">
        <f ca="1">SUM(Table3[[#This Row],['# SICK LEAVE]:['#OTHERS]])</f>
        <v>0</v>
      </c>
    </row>
    <row r="792" spans="1:9" x14ac:dyDescent="0.3">
      <c r="A792" s="27">
        <f t="shared" si="21"/>
        <v>787</v>
      </c>
      <c r="B792" t="str">
        <f>IF(ISBLANK('List of Employees'!B828),"",'List of Employees'!B828)</f>
        <v/>
      </c>
      <c r="C792" s="25" t="e">
        <f>VLOOKUP(Table3[[#This Row],[EMPLOYEE NAME]],'List of Employees'!$B$4:$H$767,6)</f>
        <v>#N/A</v>
      </c>
      <c r="D792" s="27">
        <f ca="1">SUMIFS(LeaveTracker[Days],LeaveTracker[Employee Name],valSelEmployee,LeaveTracker[Start Date],"&gt;="&amp;DATE(Calendar_Year,1,1),LeaveTracker[End Date],"&lt;"&amp;DATE(Calendar_Year+1,1,1),LeaveTracker[Type of Leave],'Leave Types'!B790)</f>
        <v>0</v>
      </c>
      <c r="I792" s="27">
        <f ca="1">SUM(Table3[[#This Row],['# SICK LEAVE]:['#OTHERS]])</f>
        <v>0</v>
      </c>
    </row>
    <row r="793" spans="1:9" x14ac:dyDescent="0.3">
      <c r="A793" s="27">
        <f t="shared" si="21"/>
        <v>788</v>
      </c>
      <c r="B793" t="str">
        <f>IF(ISBLANK('List of Employees'!B829),"",'List of Employees'!B829)</f>
        <v/>
      </c>
      <c r="C793" s="25" t="e">
        <f>VLOOKUP(Table3[[#This Row],[EMPLOYEE NAME]],'List of Employees'!$B$4:$H$767,6)</f>
        <v>#N/A</v>
      </c>
      <c r="D793" s="27">
        <f ca="1">SUMIFS(LeaveTracker[Days],LeaveTracker[Employee Name],valSelEmployee,LeaveTracker[Start Date],"&gt;="&amp;DATE(Calendar_Year,1,1),LeaveTracker[End Date],"&lt;"&amp;DATE(Calendar_Year+1,1,1),LeaveTracker[Type of Leave],'Leave Types'!B791)</f>
        <v>0</v>
      </c>
      <c r="I793" s="27">
        <f ca="1">SUM(Table3[[#This Row],['# SICK LEAVE]:['#OTHERS]])</f>
        <v>0</v>
      </c>
    </row>
    <row r="794" spans="1:9" x14ac:dyDescent="0.3">
      <c r="A794" s="27">
        <f t="shared" si="21"/>
        <v>789</v>
      </c>
      <c r="B794" t="str">
        <f>IF(ISBLANK('List of Employees'!B830),"",'List of Employees'!B830)</f>
        <v/>
      </c>
      <c r="C794" s="25" t="e">
        <f>VLOOKUP(Table3[[#This Row],[EMPLOYEE NAME]],'List of Employees'!$B$4:$H$767,6)</f>
        <v>#N/A</v>
      </c>
      <c r="D794" s="27">
        <f ca="1">SUMIFS(LeaveTracker[Days],LeaveTracker[Employee Name],valSelEmployee,LeaveTracker[Start Date],"&gt;="&amp;DATE(Calendar_Year,1,1),LeaveTracker[End Date],"&lt;"&amp;DATE(Calendar_Year+1,1,1),LeaveTracker[Type of Leave],'Leave Types'!B792)</f>
        <v>0</v>
      </c>
      <c r="I794" s="27">
        <f ca="1">SUM(Table3[[#This Row],['# SICK LEAVE]:['#OTHERS]])</f>
        <v>0</v>
      </c>
    </row>
    <row r="795" spans="1:9" x14ac:dyDescent="0.3">
      <c r="A795" s="27">
        <f t="shared" si="21"/>
        <v>790</v>
      </c>
      <c r="B795" t="str">
        <f>IF(ISBLANK('List of Employees'!B831),"",'List of Employees'!B831)</f>
        <v/>
      </c>
      <c r="C795" s="25" t="e">
        <f>VLOOKUP(Table3[[#This Row],[EMPLOYEE NAME]],'List of Employees'!$B$4:$H$767,6)</f>
        <v>#N/A</v>
      </c>
      <c r="D795" s="27">
        <f ca="1">SUMIFS(LeaveTracker[Days],LeaveTracker[Employee Name],valSelEmployee,LeaveTracker[Start Date],"&gt;="&amp;DATE(Calendar_Year,1,1),LeaveTracker[End Date],"&lt;"&amp;DATE(Calendar_Year+1,1,1),LeaveTracker[Type of Leave],'Leave Types'!B793)</f>
        <v>0</v>
      </c>
      <c r="I795" s="27">
        <f ca="1">SUM(Table3[[#This Row],['# SICK LEAVE]:['#OTHERS]])</f>
        <v>0</v>
      </c>
    </row>
    <row r="796" spans="1:9" x14ac:dyDescent="0.3">
      <c r="A796" s="27">
        <f t="shared" si="21"/>
        <v>791</v>
      </c>
      <c r="B796" t="str">
        <f>IF(ISBLANK('List of Employees'!B832),"",'List of Employees'!B832)</f>
        <v/>
      </c>
      <c r="C796" s="25" t="e">
        <f>VLOOKUP(Table3[[#This Row],[EMPLOYEE NAME]],'List of Employees'!$B$4:$H$767,6)</f>
        <v>#N/A</v>
      </c>
      <c r="D796" s="27">
        <f ca="1">SUMIFS(LeaveTracker[Days],LeaveTracker[Employee Name],valSelEmployee,LeaveTracker[Start Date],"&gt;="&amp;DATE(Calendar_Year,1,1),LeaveTracker[End Date],"&lt;"&amp;DATE(Calendar_Year+1,1,1),LeaveTracker[Type of Leave],'Leave Types'!B794)</f>
        <v>0</v>
      </c>
      <c r="I796" s="27">
        <f ca="1">SUM(Table3[[#This Row],['# SICK LEAVE]:['#OTHERS]])</f>
        <v>0</v>
      </c>
    </row>
    <row r="797" spans="1:9" x14ac:dyDescent="0.3">
      <c r="A797" s="27">
        <f t="shared" si="21"/>
        <v>792</v>
      </c>
      <c r="B797" t="str">
        <f>IF(ISBLANK('List of Employees'!B833),"",'List of Employees'!B833)</f>
        <v/>
      </c>
      <c r="C797" s="25" t="e">
        <f>VLOOKUP(Table3[[#This Row],[EMPLOYEE NAME]],'List of Employees'!$B$4:$H$767,6)</f>
        <v>#N/A</v>
      </c>
      <c r="D797" s="27">
        <f ca="1">SUMIFS(LeaveTracker[Days],LeaveTracker[Employee Name],valSelEmployee,LeaveTracker[Start Date],"&gt;="&amp;DATE(Calendar_Year,1,1),LeaveTracker[End Date],"&lt;"&amp;DATE(Calendar_Year+1,1,1),LeaveTracker[Type of Leave],'Leave Types'!B795)</f>
        <v>0</v>
      </c>
      <c r="I797" s="27">
        <f ca="1">SUM(Table3[[#This Row],['# SICK LEAVE]:['#OTHERS]])</f>
        <v>0</v>
      </c>
    </row>
    <row r="798" spans="1:9" x14ac:dyDescent="0.3">
      <c r="A798" s="27">
        <f t="shared" si="21"/>
        <v>793</v>
      </c>
      <c r="B798" t="str">
        <f>IF(ISBLANK('List of Employees'!B834),"",'List of Employees'!B834)</f>
        <v/>
      </c>
      <c r="C798" s="25" t="e">
        <f>VLOOKUP(Table3[[#This Row],[EMPLOYEE NAME]],'List of Employees'!$B$4:$H$767,6)</f>
        <v>#N/A</v>
      </c>
      <c r="D798" s="27">
        <f ca="1">SUMIFS(LeaveTracker[Days],LeaveTracker[Employee Name],valSelEmployee,LeaveTracker[Start Date],"&gt;="&amp;DATE(Calendar_Year,1,1),LeaveTracker[End Date],"&lt;"&amp;DATE(Calendar_Year+1,1,1),LeaveTracker[Type of Leave],'Leave Types'!B796)</f>
        <v>0</v>
      </c>
      <c r="I798" s="27">
        <f ca="1">SUM(Table3[[#This Row],['# SICK LEAVE]:['#OTHERS]])</f>
        <v>0</v>
      </c>
    </row>
    <row r="799" spans="1:9" x14ac:dyDescent="0.3">
      <c r="A799" s="27">
        <f t="shared" si="21"/>
        <v>794</v>
      </c>
      <c r="B799" t="str">
        <f>IF(ISBLANK('List of Employees'!B835),"",'List of Employees'!B835)</f>
        <v/>
      </c>
      <c r="C799" s="25" t="e">
        <f>VLOOKUP(Table3[[#This Row],[EMPLOYEE NAME]],'List of Employees'!$B$4:$H$767,6)</f>
        <v>#N/A</v>
      </c>
      <c r="D799" s="27">
        <f ca="1">SUMIFS(LeaveTracker[Days],LeaveTracker[Employee Name],valSelEmployee,LeaveTracker[Start Date],"&gt;="&amp;DATE(Calendar_Year,1,1),LeaveTracker[End Date],"&lt;"&amp;DATE(Calendar_Year+1,1,1),LeaveTracker[Type of Leave],'Leave Types'!B797)</f>
        <v>0</v>
      </c>
      <c r="I799" s="27">
        <f ca="1">SUM(Table3[[#This Row],['# SICK LEAVE]:['#OTHERS]])</f>
        <v>0</v>
      </c>
    </row>
    <row r="800" spans="1:9" x14ac:dyDescent="0.3">
      <c r="A800" s="27">
        <f t="shared" si="21"/>
        <v>795</v>
      </c>
      <c r="B800" t="str">
        <f>IF(ISBLANK('List of Employees'!B836),"",'List of Employees'!B836)</f>
        <v/>
      </c>
      <c r="C800" s="25" t="e">
        <f>VLOOKUP(Table3[[#This Row],[EMPLOYEE NAME]],'List of Employees'!$B$4:$H$767,6)</f>
        <v>#N/A</v>
      </c>
      <c r="D800" s="27">
        <f ca="1">SUMIFS(LeaveTracker[Days],LeaveTracker[Employee Name],valSelEmployee,LeaveTracker[Start Date],"&gt;="&amp;DATE(Calendar_Year,1,1),LeaveTracker[End Date],"&lt;"&amp;DATE(Calendar_Year+1,1,1),LeaveTracker[Type of Leave],'Leave Types'!B798)</f>
        <v>0</v>
      </c>
      <c r="I800" s="27">
        <f ca="1">SUM(Table3[[#This Row],['# SICK LEAVE]:['#OTHERS]])</f>
        <v>0</v>
      </c>
    </row>
    <row r="801" spans="1:9" x14ac:dyDescent="0.3">
      <c r="A801" s="27">
        <f t="shared" si="21"/>
        <v>796</v>
      </c>
      <c r="B801" t="str">
        <f>IF(ISBLANK('List of Employees'!B837),"",'List of Employees'!B837)</f>
        <v/>
      </c>
      <c r="C801" s="25" t="e">
        <f>VLOOKUP(Table3[[#This Row],[EMPLOYEE NAME]],'List of Employees'!$B$4:$H$767,6)</f>
        <v>#N/A</v>
      </c>
      <c r="D801" s="27">
        <f ca="1">SUMIFS(LeaveTracker[Days],LeaveTracker[Employee Name],valSelEmployee,LeaveTracker[Start Date],"&gt;="&amp;DATE(Calendar_Year,1,1),LeaveTracker[End Date],"&lt;"&amp;DATE(Calendar_Year+1,1,1),LeaveTracker[Type of Leave],'Leave Types'!B799)</f>
        <v>0</v>
      </c>
      <c r="I801" s="27">
        <f ca="1">SUM(Table3[[#This Row],['# SICK LEAVE]:['#OTHERS]])</f>
        <v>0</v>
      </c>
    </row>
    <row r="802" spans="1:9" x14ac:dyDescent="0.3">
      <c r="A802" s="27">
        <f t="shared" si="21"/>
        <v>797</v>
      </c>
      <c r="B802" t="str">
        <f>IF(ISBLANK('List of Employees'!B838),"",'List of Employees'!B838)</f>
        <v/>
      </c>
      <c r="C802" s="25" t="e">
        <f>VLOOKUP(Table3[[#This Row],[EMPLOYEE NAME]],'List of Employees'!$B$4:$H$767,6)</f>
        <v>#N/A</v>
      </c>
      <c r="D802" s="27">
        <f ca="1">SUMIFS(LeaveTracker[Days],LeaveTracker[Employee Name],valSelEmployee,LeaveTracker[Start Date],"&gt;="&amp;DATE(Calendar_Year,1,1),LeaveTracker[End Date],"&lt;"&amp;DATE(Calendar_Year+1,1,1),LeaveTracker[Type of Leave],'Leave Types'!B800)</f>
        <v>0</v>
      </c>
      <c r="I802" s="27">
        <f ca="1">SUM(Table3[[#This Row],['# SICK LEAVE]:['#OTHERS]])</f>
        <v>0</v>
      </c>
    </row>
    <row r="803" spans="1:9" x14ac:dyDescent="0.3">
      <c r="A803" s="27">
        <f t="shared" si="21"/>
        <v>798</v>
      </c>
      <c r="B803" t="str">
        <f>IF(ISBLANK('List of Employees'!B839),"",'List of Employees'!B839)</f>
        <v/>
      </c>
      <c r="C803" s="25" t="e">
        <f>VLOOKUP(Table3[[#This Row],[EMPLOYEE NAME]],'List of Employees'!$B$4:$H$767,6)</f>
        <v>#N/A</v>
      </c>
      <c r="D803" s="27">
        <f ca="1">SUMIFS(LeaveTracker[Days],LeaveTracker[Employee Name],valSelEmployee,LeaveTracker[Start Date],"&gt;="&amp;DATE(Calendar_Year,1,1),LeaveTracker[End Date],"&lt;"&amp;DATE(Calendar_Year+1,1,1),LeaveTracker[Type of Leave],'Leave Types'!B801)</f>
        <v>0</v>
      </c>
      <c r="I803" s="27">
        <f ca="1">SUM(Table3[[#This Row],['# SICK LEAVE]:['#OTHERS]])</f>
        <v>0</v>
      </c>
    </row>
    <row r="804" spans="1:9" x14ac:dyDescent="0.3">
      <c r="A804" s="27">
        <f t="shared" si="21"/>
        <v>799</v>
      </c>
      <c r="B804" t="str">
        <f>IF(ISBLANK('List of Employees'!B840),"",'List of Employees'!B840)</f>
        <v/>
      </c>
      <c r="C804" s="25" t="e">
        <f>VLOOKUP(Table3[[#This Row],[EMPLOYEE NAME]],'List of Employees'!$B$4:$H$767,6)</f>
        <v>#N/A</v>
      </c>
      <c r="D804" s="27">
        <f ca="1">SUMIFS(LeaveTracker[Days],LeaveTracker[Employee Name],valSelEmployee,LeaveTracker[Start Date],"&gt;="&amp;DATE(Calendar_Year,1,1),LeaveTracker[End Date],"&lt;"&amp;DATE(Calendar_Year+1,1,1),LeaveTracker[Type of Leave],'Leave Types'!B802)</f>
        <v>0</v>
      </c>
      <c r="I804" s="27">
        <f ca="1">SUM(Table3[[#This Row],['# SICK LEAVE]:['#OTHERS]])</f>
        <v>0</v>
      </c>
    </row>
    <row r="805" spans="1:9" x14ac:dyDescent="0.3">
      <c r="A805" s="27">
        <f t="shared" si="21"/>
        <v>800</v>
      </c>
      <c r="B805" t="str">
        <f>IF(ISBLANK('List of Employees'!B841),"",'List of Employees'!B841)</f>
        <v/>
      </c>
      <c r="C805" s="25" t="e">
        <f>VLOOKUP(Table3[[#This Row],[EMPLOYEE NAME]],'List of Employees'!$B$4:$H$767,6)</f>
        <v>#N/A</v>
      </c>
      <c r="D805" s="27">
        <f ca="1">SUMIFS(LeaveTracker[Days],LeaveTracker[Employee Name],valSelEmployee,LeaveTracker[Start Date],"&gt;="&amp;DATE(Calendar_Year,1,1),LeaveTracker[End Date],"&lt;"&amp;DATE(Calendar_Year+1,1,1),LeaveTracker[Type of Leave],'Leave Types'!B803)</f>
        <v>0</v>
      </c>
      <c r="I805" s="27">
        <f ca="1">SUM(Table3[[#This Row],['# SICK LEAVE]:['#OTHERS]])</f>
        <v>0</v>
      </c>
    </row>
    <row r="806" spans="1:9" x14ac:dyDescent="0.3">
      <c r="A806" s="27">
        <f t="shared" si="21"/>
        <v>801</v>
      </c>
      <c r="B806" t="str">
        <f>IF(ISBLANK('List of Employees'!B842),"",'List of Employees'!B842)</f>
        <v/>
      </c>
      <c r="C806" s="25" t="e">
        <f>VLOOKUP(Table3[[#This Row],[EMPLOYEE NAME]],'List of Employees'!$B$4:$H$767,6)</f>
        <v>#N/A</v>
      </c>
      <c r="D806" s="27">
        <f ca="1">SUMIFS(LeaveTracker[Days],LeaveTracker[Employee Name],valSelEmployee,LeaveTracker[Start Date],"&gt;="&amp;DATE(Calendar_Year,1,1),LeaveTracker[End Date],"&lt;"&amp;DATE(Calendar_Year+1,1,1),LeaveTracker[Type of Leave],'Leave Types'!B804)</f>
        <v>0</v>
      </c>
      <c r="I806" s="27">
        <f ca="1">SUM(Table3[[#This Row],['# SICK LEAVE]:['#OTHERS]])</f>
        <v>0</v>
      </c>
    </row>
    <row r="807" spans="1:9" x14ac:dyDescent="0.3">
      <c r="A807" s="27">
        <f t="shared" si="21"/>
        <v>802</v>
      </c>
      <c r="B807" t="str">
        <f>IF(ISBLANK('List of Employees'!B843),"",'List of Employees'!B843)</f>
        <v/>
      </c>
      <c r="C807" s="25" t="e">
        <f>VLOOKUP(Table3[[#This Row],[EMPLOYEE NAME]],'List of Employees'!$B$4:$H$767,6)</f>
        <v>#N/A</v>
      </c>
      <c r="D807" s="27">
        <f ca="1">SUMIFS(LeaveTracker[Days],LeaveTracker[Employee Name],valSelEmployee,LeaveTracker[Start Date],"&gt;="&amp;DATE(Calendar_Year,1,1),LeaveTracker[End Date],"&lt;"&amp;DATE(Calendar_Year+1,1,1),LeaveTracker[Type of Leave],'Leave Types'!B805)</f>
        <v>0</v>
      </c>
      <c r="I807" s="27">
        <f ca="1">SUM(Table3[[#This Row],['# SICK LEAVE]:['#OTHERS]])</f>
        <v>0</v>
      </c>
    </row>
    <row r="808" spans="1:9" x14ac:dyDescent="0.3">
      <c r="A808" s="27">
        <f t="shared" si="21"/>
        <v>803</v>
      </c>
      <c r="B808" t="str">
        <f>IF(ISBLANK('List of Employees'!B844),"",'List of Employees'!B844)</f>
        <v/>
      </c>
      <c r="C808" s="25" t="e">
        <f>VLOOKUP(Table3[[#This Row],[EMPLOYEE NAME]],'List of Employees'!$B$4:$H$767,6)</f>
        <v>#N/A</v>
      </c>
      <c r="D808" s="27">
        <f ca="1">SUMIFS(LeaveTracker[Days],LeaveTracker[Employee Name],valSelEmployee,LeaveTracker[Start Date],"&gt;="&amp;DATE(Calendar_Year,1,1),LeaveTracker[End Date],"&lt;"&amp;DATE(Calendar_Year+1,1,1),LeaveTracker[Type of Leave],'Leave Types'!B806)</f>
        <v>0</v>
      </c>
      <c r="I808" s="27">
        <f ca="1">SUM(Table3[[#This Row],['# SICK LEAVE]:['#OTHERS]])</f>
        <v>0</v>
      </c>
    </row>
    <row r="809" spans="1:9" x14ac:dyDescent="0.3">
      <c r="A809" s="27">
        <f t="shared" si="21"/>
        <v>804</v>
      </c>
      <c r="B809" t="str">
        <f>IF(ISBLANK('List of Employees'!B845),"",'List of Employees'!B845)</f>
        <v/>
      </c>
      <c r="C809" s="25" t="e">
        <f>VLOOKUP(Table3[[#This Row],[EMPLOYEE NAME]],'List of Employees'!$B$4:$H$767,6)</f>
        <v>#N/A</v>
      </c>
      <c r="D809" s="27">
        <f ca="1">SUMIFS(LeaveTracker[Days],LeaveTracker[Employee Name],valSelEmployee,LeaveTracker[Start Date],"&gt;="&amp;DATE(Calendar_Year,1,1),LeaveTracker[End Date],"&lt;"&amp;DATE(Calendar_Year+1,1,1),LeaveTracker[Type of Leave],'Leave Types'!B807)</f>
        <v>0</v>
      </c>
      <c r="I809" s="27">
        <f ca="1">SUM(Table3[[#This Row],['# SICK LEAVE]:['#OTHERS]])</f>
        <v>0</v>
      </c>
    </row>
    <row r="810" spans="1:9" x14ac:dyDescent="0.3">
      <c r="A810" s="27">
        <f t="shared" si="21"/>
        <v>805</v>
      </c>
      <c r="B810" t="str">
        <f>IF(ISBLANK('List of Employees'!B846),"",'List of Employees'!B846)</f>
        <v/>
      </c>
      <c r="C810" s="25" t="e">
        <f>VLOOKUP(Table3[[#This Row],[EMPLOYEE NAME]],'List of Employees'!$B$4:$H$767,6)</f>
        <v>#N/A</v>
      </c>
      <c r="D810" s="27">
        <f ca="1">SUMIFS(LeaveTracker[Days],LeaveTracker[Employee Name],valSelEmployee,LeaveTracker[Start Date],"&gt;="&amp;DATE(Calendar_Year,1,1),LeaveTracker[End Date],"&lt;"&amp;DATE(Calendar_Year+1,1,1),LeaveTracker[Type of Leave],'Leave Types'!B808)</f>
        <v>0</v>
      </c>
      <c r="I810" s="27">
        <f ca="1">SUM(Table3[[#This Row],['# SICK LEAVE]:['#OTHERS]])</f>
        <v>0</v>
      </c>
    </row>
    <row r="811" spans="1:9" x14ac:dyDescent="0.3">
      <c r="A811" s="27">
        <f t="shared" si="21"/>
        <v>806</v>
      </c>
      <c r="B811" t="str">
        <f>IF(ISBLANK('List of Employees'!B847),"",'List of Employees'!B847)</f>
        <v/>
      </c>
      <c r="C811" s="25" t="e">
        <f>VLOOKUP(Table3[[#This Row],[EMPLOYEE NAME]],'List of Employees'!$B$4:$H$767,6)</f>
        <v>#N/A</v>
      </c>
      <c r="D811" s="27">
        <f ca="1">SUMIFS(LeaveTracker[Days],LeaveTracker[Employee Name],valSelEmployee,LeaveTracker[Start Date],"&gt;="&amp;DATE(Calendar_Year,1,1),LeaveTracker[End Date],"&lt;"&amp;DATE(Calendar_Year+1,1,1),LeaveTracker[Type of Leave],'Leave Types'!B809)</f>
        <v>0</v>
      </c>
      <c r="I811" s="27">
        <f ca="1">SUM(Table3[[#This Row],['# SICK LEAVE]:['#OTHERS]])</f>
        <v>0</v>
      </c>
    </row>
    <row r="812" spans="1:9" x14ac:dyDescent="0.3">
      <c r="A812" s="27">
        <f t="shared" si="21"/>
        <v>807</v>
      </c>
      <c r="B812" t="str">
        <f>IF(ISBLANK('List of Employees'!B848),"",'List of Employees'!B848)</f>
        <v/>
      </c>
      <c r="C812" s="25" t="e">
        <f>VLOOKUP(Table3[[#This Row],[EMPLOYEE NAME]],'List of Employees'!$B$4:$H$767,6)</f>
        <v>#N/A</v>
      </c>
      <c r="D812" s="27">
        <f ca="1">SUMIFS(LeaveTracker[Days],LeaveTracker[Employee Name],valSelEmployee,LeaveTracker[Start Date],"&gt;="&amp;DATE(Calendar_Year,1,1),LeaveTracker[End Date],"&lt;"&amp;DATE(Calendar_Year+1,1,1),LeaveTracker[Type of Leave],'Leave Types'!B810)</f>
        <v>0</v>
      </c>
      <c r="I812" s="27">
        <f ca="1">SUM(Table3[[#This Row],['# SICK LEAVE]:['#OTHERS]])</f>
        <v>0</v>
      </c>
    </row>
    <row r="813" spans="1:9" x14ac:dyDescent="0.3">
      <c r="A813" s="27">
        <f t="shared" si="21"/>
        <v>808</v>
      </c>
      <c r="B813" t="str">
        <f>IF(ISBLANK('List of Employees'!B849),"",'List of Employees'!B849)</f>
        <v/>
      </c>
      <c r="C813" s="25" t="e">
        <f>VLOOKUP(Table3[[#This Row],[EMPLOYEE NAME]],'List of Employees'!$B$4:$H$767,6)</f>
        <v>#N/A</v>
      </c>
      <c r="D813" s="27">
        <f ca="1">SUMIFS(LeaveTracker[Days],LeaveTracker[Employee Name],valSelEmployee,LeaveTracker[Start Date],"&gt;="&amp;DATE(Calendar_Year,1,1),LeaveTracker[End Date],"&lt;"&amp;DATE(Calendar_Year+1,1,1),LeaveTracker[Type of Leave],'Leave Types'!B811)</f>
        <v>0</v>
      </c>
      <c r="I813" s="27">
        <f ca="1">SUM(Table3[[#This Row],['# SICK LEAVE]:['#OTHERS]])</f>
        <v>0</v>
      </c>
    </row>
    <row r="814" spans="1:9" x14ac:dyDescent="0.3">
      <c r="A814" s="27">
        <f t="shared" si="21"/>
        <v>809</v>
      </c>
      <c r="B814" t="str">
        <f>IF(ISBLANK('List of Employees'!B850),"",'List of Employees'!B850)</f>
        <v/>
      </c>
      <c r="C814" s="25" t="e">
        <f>VLOOKUP(Table3[[#This Row],[EMPLOYEE NAME]],'List of Employees'!$B$4:$H$767,6)</f>
        <v>#N/A</v>
      </c>
      <c r="D814" s="27">
        <f ca="1">SUMIFS(LeaveTracker[Days],LeaveTracker[Employee Name],valSelEmployee,LeaveTracker[Start Date],"&gt;="&amp;DATE(Calendar_Year,1,1),LeaveTracker[End Date],"&lt;"&amp;DATE(Calendar_Year+1,1,1),LeaveTracker[Type of Leave],'Leave Types'!B812)</f>
        <v>0</v>
      </c>
      <c r="I814" s="27">
        <f ca="1">SUM(Table3[[#This Row],['# SICK LEAVE]:['#OTHERS]])</f>
        <v>0</v>
      </c>
    </row>
    <row r="815" spans="1:9" x14ac:dyDescent="0.3">
      <c r="A815" s="27">
        <f t="shared" si="21"/>
        <v>810</v>
      </c>
      <c r="B815" t="str">
        <f>IF(ISBLANK('List of Employees'!B851),"",'List of Employees'!B851)</f>
        <v/>
      </c>
      <c r="C815" s="25" t="e">
        <f>VLOOKUP(Table3[[#This Row],[EMPLOYEE NAME]],'List of Employees'!$B$4:$H$767,6)</f>
        <v>#N/A</v>
      </c>
      <c r="D815" s="27">
        <f ca="1">SUMIFS(LeaveTracker[Days],LeaveTracker[Employee Name],valSelEmployee,LeaveTracker[Start Date],"&gt;="&amp;DATE(Calendar_Year,1,1),LeaveTracker[End Date],"&lt;"&amp;DATE(Calendar_Year+1,1,1),LeaveTracker[Type of Leave],'Leave Types'!B813)</f>
        <v>0</v>
      </c>
      <c r="I815" s="27">
        <f ca="1">SUM(Table3[[#This Row],['# SICK LEAVE]:['#OTHERS]])</f>
        <v>0</v>
      </c>
    </row>
    <row r="816" spans="1:9" x14ac:dyDescent="0.3">
      <c r="A816" s="27">
        <f t="shared" si="21"/>
        <v>811</v>
      </c>
      <c r="B816" t="str">
        <f>IF(ISBLANK('List of Employees'!B852),"",'List of Employees'!B852)</f>
        <v/>
      </c>
      <c r="C816" s="25" t="e">
        <f>VLOOKUP(Table3[[#This Row],[EMPLOYEE NAME]],'List of Employees'!$B$4:$H$767,6)</f>
        <v>#N/A</v>
      </c>
      <c r="D816" s="27">
        <f ca="1">SUMIFS(LeaveTracker[Days],LeaveTracker[Employee Name],valSelEmployee,LeaveTracker[Start Date],"&gt;="&amp;DATE(Calendar_Year,1,1),LeaveTracker[End Date],"&lt;"&amp;DATE(Calendar_Year+1,1,1),LeaveTracker[Type of Leave],'Leave Types'!B814)</f>
        <v>0</v>
      </c>
      <c r="I816" s="27">
        <f ca="1">SUM(Table3[[#This Row],['# SICK LEAVE]:['#OTHERS]])</f>
        <v>0</v>
      </c>
    </row>
    <row r="817" spans="1:9" x14ac:dyDescent="0.3">
      <c r="A817" s="27">
        <f t="shared" si="21"/>
        <v>812</v>
      </c>
      <c r="B817" t="str">
        <f>IF(ISBLANK('List of Employees'!B853),"",'List of Employees'!B853)</f>
        <v/>
      </c>
      <c r="C817" s="25" t="e">
        <f>VLOOKUP(Table3[[#This Row],[EMPLOYEE NAME]],'List of Employees'!$B$4:$H$767,6)</f>
        <v>#N/A</v>
      </c>
      <c r="D817" s="27">
        <f ca="1">SUMIFS(LeaveTracker[Days],LeaveTracker[Employee Name],valSelEmployee,LeaveTracker[Start Date],"&gt;="&amp;DATE(Calendar_Year,1,1),LeaveTracker[End Date],"&lt;"&amp;DATE(Calendar_Year+1,1,1),LeaveTracker[Type of Leave],'Leave Types'!B815)</f>
        <v>0</v>
      </c>
      <c r="I817" s="27">
        <f ca="1">SUM(Table3[[#This Row],['# SICK LEAVE]:['#OTHERS]])</f>
        <v>0</v>
      </c>
    </row>
    <row r="818" spans="1:9" x14ac:dyDescent="0.3">
      <c r="A818" s="27">
        <f t="shared" si="21"/>
        <v>813</v>
      </c>
      <c r="B818" t="str">
        <f>IF(ISBLANK('List of Employees'!B854),"",'List of Employees'!B854)</f>
        <v/>
      </c>
      <c r="C818" s="25" t="e">
        <f>VLOOKUP(Table3[[#This Row],[EMPLOYEE NAME]],'List of Employees'!$B$4:$H$767,6)</f>
        <v>#N/A</v>
      </c>
      <c r="D818" s="27">
        <f ca="1">SUMIFS(LeaveTracker[Days],LeaveTracker[Employee Name],valSelEmployee,LeaveTracker[Start Date],"&gt;="&amp;DATE(Calendar_Year,1,1),LeaveTracker[End Date],"&lt;"&amp;DATE(Calendar_Year+1,1,1),LeaveTracker[Type of Leave],'Leave Types'!B816)</f>
        <v>0</v>
      </c>
      <c r="I818" s="27">
        <f ca="1">SUM(Table3[[#This Row],['# SICK LEAVE]:['#OTHERS]])</f>
        <v>0</v>
      </c>
    </row>
    <row r="819" spans="1:9" x14ac:dyDescent="0.3">
      <c r="A819" s="27">
        <f t="shared" si="21"/>
        <v>814</v>
      </c>
      <c r="B819" t="str">
        <f>IF(ISBLANK('List of Employees'!B855),"",'List of Employees'!B855)</f>
        <v/>
      </c>
      <c r="C819" s="25" t="e">
        <f>VLOOKUP(Table3[[#This Row],[EMPLOYEE NAME]],'List of Employees'!$B$4:$H$767,6)</f>
        <v>#N/A</v>
      </c>
      <c r="D819" s="27">
        <f ca="1">SUMIFS(LeaveTracker[Days],LeaveTracker[Employee Name],valSelEmployee,LeaveTracker[Start Date],"&gt;="&amp;DATE(Calendar_Year,1,1),LeaveTracker[End Date],"&lt;"&amp;DATE(Calendar_Year+1,1,1),LeaveTracker[Type of Leave],'Leave Types'!B817)</f>
        <v>0</v>
      </c>
      <c r="I819" s="27">
        <f ca="1">SUM(Table3[[#This Row],['# SICK LEAVE]:['#OTHERS]])</f>
        <v>0</v>
      </c>
    </row>
    <row r="820" spans="1:9" x14ac:dyDescent="0.3">
      <c r="A820" s="27">
        <f t="shared" si="21"/>
        <v>815</v>
      </c>
      <c r="B820" t="str">
        <f>IF(ISBLANK('List of Employees'!B856),"",'List of Employees'!B856)</f>
        <v/>
      </c>
      <c r="C820" s="25" t="e">
        <f>VLOOKUP(Table3[[#This Row],[EMPLOYEE NAME]],'List of Employees'!$B$4:$H$767,6)</f>
        <v>#N/A</v>
      </c>
      <c r="D820" s="27">
        <f ca="1">SUMIFS(LeaveTracker[Days],LeaveTracker[Employee Name],valSelEmployee,LeaveTracker[Start Date],"&gt;="&amp;DATE(Calendar_Year,1,1),LeaveTracker[End Date],"&lt;"&amp;DATE(Calendar_Year+1,1,1),LeaveTracker[Type of Leave],'Leave Types'!B818)</f>
        <v>0</v>
      </c>
      <c r="I820" s="27">
        <f ca="1">SUM(Table3[[#This Row],['# SICK LEAVE]:['#OTHERS]])</f>
        <v>0</v>
      </c>
    </row>
    <row r="821" spans="1:9" x14ac:dyDescent="0.3">
      <c r="A821" s="27">
        <f t="shared" si="21"/>
        <v>816</v>
      </c>
      <c r="B821" t="str">
        <f>IF(ISBLANK('List of Employees'!B857),"",'List of Employees'!B857)</f>
        <v/>
      </c>
      <c r="C821" s="25" t="e">
        <f>VLOOKUP(Table3[[#This Row],[EMPLOYEE NAME]],'List of Employees'!$B$4:$H$767,6)</f>
        <v>#N/A</v>
      </c>
      <c r="D821" s="27">
        <f ca="1">SUMIFS(LeaveTracker[Days],LeaveTracker[Employee Name],valSelEmployee,LeaveTracker[Start Date],"&gt;="&amp;DATE(Calendar_Year,1,1),LeaveTracker[End Date],"&lt;"&amp;DATE(Calendar_Year+1,1,1),LeaveTracker[Type of Leave],'Leave Types'!B819)</f>
        <v>0</v>
      </c>
      <c r="I821" s="27">
        <f ca="1">SUM(Table3[[#This Row],['# SICK LEAVE]:['#OTHERS]])</f>
        <v>0</v>
      </c>
    </row>
    <row r="822" spans="1:9" x14ac:dyDescent="0.3">
      <c r="A822" s="27">
        <f t="shared" ref="A822:A825" si="22">IF(ISBLANK(B822),"",ROW(A817))</f>
        <v>817</v>
      </c>
      <c r="B822" t="str">
        <f>IF(ISBLANK('List of Employees'!B858),"",'List of Employees'!B858)</f>
        <v/>
      </c>
      <c r="C822" s="25" t="e">
        <f>VLOOKUP(Table3[[#This Row],[EMPLOYEE NAME]],'List of Employees'!$B$4:$H$767,6)</f>
        <v>#N/A</v>
      </c>
      <c r="D822" s="27">
        <f ca="1">SUMIFS(LeaveTracker[Days],LeaveTracker[Employee Name],valSelEmployee,LeaveTracker[Start Date],"&gt;="&amp;DATE(Calendar_Year,1,1),LeaveTracker[End Date],"&lt;"&amp;DATE(Calendar_Year+1,1,1),LeaveTracker[Type of Leave],'Leave Types'!B820)</f>
        <v>0</v>
      </c>
      <c r="I822" s="27">
        <f ca="1">SUM(Table3[[#This Row],['# SICK LEAVE]:['#OTHERS]])</f>
        <v>0</v>
      </c>
    </row>
    <row r="823" spans="1:9" x14ac:dyDescent="0.3">
      <c r="A823" s="27">
        <f t="shared" si="22"/>
        <v>818</v>
      </c>
      <c r="B823" t="str">
        <f>IF(ISBLANK('List of Employees'!B859),"",'List of Employees'!B859)</f>
        <v/>
      </c>
      <c r="C823" s="25" t="e">
        <f>VLOOKUP(Table3[[#This Row],[EMPLOYEE NAME]],'List of Employees'!$B$4:$H$767,6)</f>
        <v>#N/A</v>
      </c>
      <c r="D823" s="27">
        <f ca="1">SUMIFS(LeaveTracker[Days],LeaveTracker[Employee Name],valSelEmployee,LeaveTracker[Start Date],"&gt;="&amp;DATE(Calendar_Year,1,1),LeaveTracker[End Date],"&lt;"&amp;DATE(Calendar_Year+1,1,1),LeaveTracker[Type of Leave],'Leave Types'!B821)</f>
        <v>0</v>
      </c>
      <c r="I823" s="27">
        <f ca="1">SUM(Table3[[#This Row],['# SICK LEAVE]:['#OTHERS]])</f>
        <v>0</v>
      </c>
    </row>
    <row r="824" spans="1:9" x14ac:dyDescent="0.3">
      <c r="A824" s="27">
        <f t="shared" si="22"/>
        <v>819</v>
      </c>
      <c r="B824" t="str">
        <f>IF(ISBLANK('List of Employees'!B860),"",'List of Employees'!B860)</f>
        <v/>
      </c>
      <c r="C824" s="25" t="e">
        <f>VLOOKUP(Table3[[#This Row],[EMPLOYEE NAME]],'List of Employees'!$B$4:$H$767,6)</f>
        <v>#N/A</v>
      </c>
      <c r="D824" s="27">
        <f ca="1">SUMIFS(LeaveTracker[Days],LeaveTracker[Employee Name],valSelEmployee,LeaveTracker[Start Date],"&gt;="&amp;DATE(Calendar_Year,1,1),LeaveTracker[End Date],"&lt;"&amp;DATE(Calendar_Year+1,1,1),LeaveTracker[Type of Leave],'Leave Types'!B822)</f>
        <v>0</v>
      </c>
      <c r="I824" s="27">
        <f ca="1">SUM(Table3[[#This Row],['# SICK LEAVE]:['#OTHERS]])</f>
        <v>0</v>
      </c>
    </row>
    <row r="825" spans="1:9" x14ac:dyDescent="0.3">
      <c r="A825" s="27">
        <f t="shared" si="22"/>
        <v>820</v>
      </c>
      <c r="B825" t="str">
        <f>IF(ISBLANK('List of Employees'!B861),"",'List of Employees'!B861)</f>
        <v/>
      </c>
      <c r="C825" s="25" t="e">
        <f>VLOOKUP(Table3[[#This Row],[EMPLOYEE NAME]],'List of Employees'!$B$4:$H$767,6)</f>
        <v>#N/A</v>
      </c>
      <c r="D825" s="27">
        <f ca="1">SUMIFS(LeaveTracker[Days],LeaveTracker[Employee Name],valSelEmployee,LeaveTracker[Start Date],"&gt;="&amp;DATE(Calendar_Year,1,1),LeaveTracker[End Date],"&lt;"&amp;DATE(Calendar_Year+1,1,1),LeaveTracker[Type of Leave],'Leave Types'!B823)</f>
        <v>0</v>
      </c>
      <c r="I825" s="27">
        <f ca="1">SUM(Table3[[#This Row],['# SICK LEAVE]:['#OTHERS]])</f>
        <v>0</v>
      </c>
    </row>
  </sheetData>
  <pageMargins left="0.7" right="0.7" top="0.75" bottom="0.75" header="0.3" footer="0.3"/>
  <pageSetup orientation="portrait" horizontalDpi="4294967293" verticalDpi="300" r:id="rId1"/>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111">
    <tabColor theme="3" tint="0.39997558519241921"/>
    <pageSetUpPr fitToPage="1"/>
  </sheetPr>
  <dimension ref="B1:D25"/>
  <sheetViews>
    <sheetView showGridLines="0" workbookViewId="0">
      <selection activeCell="G18" sqref="G18"/>
    </sheetView>
  </sheetViews>
  <sheetFormatPr defaultRowHeight="30" customHeight="1" x14ac:dyDescent="0.3"/>
  <cols>
    <col min="1" max="1" width="2.6640625" customWidth="1"/>
    <col min="2" max="2" width="26.6640625" customWidth="1"/>
    <col min="3" max="3" width="3.21875" customWidth="1"/>
    <col min="4" max="4" width="20.88671875" bestFit="1" customWidth="1"/>
  </cols>
  <sheetData>
    <row r="1" spans="2:4" ht="39.9" customHeight="1" x14ac:dyDescent="0.3">
      <c r="B1" s="17" t="s">
        <v>18</v>
      </c>
    </row>
    <row r="2" spans="2:4" ht="15" customHeight="1" x14ac:dyDescent="0.3"/>
    <row r="3" spans="2:4" ht="30" customHeight="1" x14ac:dyDescent="0.3">
      <c r="B3" s="9" t="s">
        <v>75</v>
      </c>
      <c r="D3" s="9" t="s">
        <v>995</v>
      </c>
    </row>
    <row r="4" spans="2:4" ht="30" customHeight="1" x14ac:dyDescent="0.3">
      <c r="B4" s="18" t="s">
        <v>81</v>
      </c>
      <c r="D4" s="18">
        <v>2021</v>
      </c>
    </row>
    <row r="5" spans="2:4" ht="30" customHeight="1" x14ac:dyDescent="0.3">
      <c r="B5" s="18" t="s">
        <v>82</v>
      </c>
      <c r="D5" s="18">
        <v>2020</v>
      </c>
    </row>
    <row r="6" spans="2:4" ht="30" customHeight="1" x14ac:dyDescent="0.3">
      <c r="B6" s="18" t="s">
        <v>76</v>
      </c>
      <c r="D6" s="18">
        <v>2019</v>
      </c>
    </row>
    <row r="7" spans="2:4" ht="30" customHeight="1" x14ac:dyDescent="0.3">
      <c r="B7" s="18" t="s">
        <v>77</v>
      </c>
      <c r="D7" s="18">
        <v>2018</v>
      </c>
    </row>
    <row r="8" spans="2:4" ht="30" customHeight="1" x14ac:dyDescent="0.3">
      <c r="B8" s="18" t="s">
        <v>297</v>
      </c>
      <c r="D8" s="18">
        <v>2017</v>
      </c>
    </row>
    <row r="9" spans="2:4" ht="30" customHeight="1" x14ac:dyDescent="0.3">
      <c r="B9" s="8" t="s">
        <v>1019</v>
      </c>
      <c r="D9" s="18">
        <v>2016</v>
      </c>
    </row>
    <row r="10" spans="2:4" ht="30" customHeight="1" x14ac:dyDescent="0.3">
      <c r="D10" s="18">
        <v>2015</v>
      </c>
    </row>
    <row r="11" spans="2:4" ht="30" customHeight="1" x14ac:dyDescent="0.3">
      <c r="D11" s="18">
        <v>2014</v>
      </c>
    </row>
    <row r="12" spans="2:4" ht="30" customHeight="1" x14ac:dyDescent="0.3">
      <c r="D12" s="18">
        <v>2013</v>
      </c>
    </row>
    <row r="13" spans="2:4" ht="30" customHeight="1" x14ac:dyDescent="0.3">
      <c r="D13" s="18">
        <v>2012</v>
      </c>
    </row>
    <row r="14" spans="2:4" ht="30" customHeight="1" x14ac:dyDescent="0.3">
      <c r="D14" s="18">
        <v>2011</v>
      </c>
    </row>
    <row r="15" spans="2:4" ht="30" customHeight="1" x14ac:dyDescent="0.3">
      <c r="D15" s="18">
        <v>2010</v>
      </c>
    </row>
    <row r="16" spans="2:4" ht="30" customHeight="1" x14ac:dyDescent="0.3">
      <c r="D16" s="18">
        <v>2009</v>
      </c>
    </row>
    <row r="17" spans="4:4" ht="30" customHeight="1" x14ac:dyDescent="0.3">
      <c r="D17" s="18">
        <v>2008</v>
      </c>
    </row>
    <row r="18" spans="4:4" ht="30" customHeight="1" x14ac:dyDescent="0.3">
      <c r="D18" s="18">
        <v>2007</v>
      </c>
    </row>
    <row r="19" spans="4:4" ht="30" customHeight="1" x14ac:dyDescent="0.3">
      <c r="D19" s="18">
        <v>2006</v>
      </c>
    </row>
    <row r="20" spans="4:4" ht="30" customHeight="1" x14ac:dyDescent="0.3">
      <c r="D20" s="18">
        <v>2005</v>
      </c>
    </row>
    <row r="21" spans="4:4" ht="30" customHeight="1" x14ac:dyDescent="0.3">
      <c r="D21" s="18">
        <v>2004</v>
      </c>
    </row>
    <row r="22" spans="4:4" ht="30" customHeight="1" x14ac:dyDescent="0.3">
      <c r="D22" s="18">
        <v>2003</v>
      </c>
    </row>
    <row r="23" spans="4:4" ht="30" customHeight="1" x14ac:dyDescent="0.3">
      <c r="D23" s="18">
        <v>2002</v>
      </c>
    </row>
    <row r="24" spans="4:4" ht="30" customHeight="1" x14ac:dyDescent="0.3">
      <c r="D24" s="18">
        <v>2001</v>
      </c>
    </row>
    <row r="25" spans="4:4" ht="30" customHeight="1" x14ac:dyDescent="0.3">
      <c r="D25" s="18">
        <v>2000</v>
      </c>
    </row>
  </sheetData>
  <dataValidations count="3">
    <dataValidation allowBlank="1" showInputMessage="1" showErrorMessage="1" prompt="Enter leave types in this column under this heading" sqref="B3 D3" xr:uid="{00000000-0002-0000-0700-000000000000}"/>
    <dataValidation allowBlank="1" showInputMessage="1" showErrorMessage="1" prompt="Enter leave types in the table in this worksheet. Entries will be used for selection in Leave Tracker table in Employee Leave Tracker worksheet" sqref="A1" xr:uid="{00000000-0002-0000-0700-000001000000}"/>
    <dataValidation allowBlank="1" showInputMessage="1" showErrorMessage="1" prompt="Worksheet title is in this cell" sqref="B1" xr:uid="{00000000-0002-0000-0700-000002000000}"/>
  </dataValidations>
  <pageMargins left="0.7" right="0.7" top="0.75" bottom="0.75" header="0.3" footer="0.3"/>
  <pageSetup fitToHeight="0" orientation="portrait" r:id="rId1"/>
  <tableParts count="2">
    <tablePart r:id="rId2"/>
    <tablePart r:id="rId3"/>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5"/>
  <dimension ref="A3:B110"/>
  <sheetViews>
    <sheetView zoomScale="75" zoomScaleNormal="75" workbookViewId="0">
      <selection activeCell="I41" sqref="I41:I42"/>
    </sheetView>
  </sheetViews>
  <sheetFormatPr defaultRowHeight="14.4" x14ac:dyDescent="0.3"/>
  <cols>
    <col min="1" max="1" width="40.109375" bestFit="1" customWidth="1"/>
    <col min="2" max="2" width="16.77734375" bestFit="1" customWidth="1"/>
  </cols>
  <sheetData>
    <row r="3" spans="1:2" ht="16.5" x14ac:dyDescent="0.3">
      <c r="A3" s="26" t="s">
        <v>431</v>
      </c>
      <c r="B3" s="27" t="s">
        <v>433</v>
      </c>
    </row>
    <row r="4" spans="1:2" ht="16.5" x14ac:dyDescent="0.3">
      <c r="A4" s="47" t="s">
        <v>438</v>
      </c>
      <c r="B4" s="59">
        <v>21</v>
      </c>
    </row>
    <row r="5" spans="1:2" ht="16.5" x14ac:dyDescent="0.3">
      <c r="A5" s="47" t="s">
        <v>109</v>
      </c>
      <c r="B5" s="59">
        <v>3</v>
      </c>
    </row>
    <row r="6" spans="1:2" ht="16.5" x14ac:dyDescent="0.3">
      <c r="A6" s="47" t="s">
        <v>307</v>
      </c>
      <c r="B6" s="59">
        <v>1</v>
      </c>
    </row>
    <row r="7" spans="1:2" ht="16.5" x14ac:dyDescent="0.3">
      <c r="A7" s="47" t="s">
        <v>639</v>
      </c>
      <c r="B7" s="59">
        <v>4</v>
      </c>
    </row>
    <row r="8" spans="1:2" ht="16.5" x14ac:dyDescent="0.3">
      <c r="A8" s="47" t="s">
        <v>1703</v>
      </c>
      <c r="B8" s="59">
        <v>2</v>
      </c>
    </row>
    <row r="9" spans="1:2" ht="16.5" x14ac:dyDescent="0.3">
      <c r="A9" s="47" t="s">
        <v>462</v>
      </c>
      <c r="B9" s="59">
        <v>10</v>
      </c>
    </row>
    <row r="10" spans="1:2" ht="16.5" x14ac:dyDescent="0.3">
      <c r="A10" s="47" t="s">
        <v>2159</v>
      </c>
      <c r="B10" s="59">
        <v>1</v>
      </c>
    </row>
    <row r="11" spans="1:2" ht="16.5" x14ac:dyDescent="0.3">
      <c r="A11" s="47" t="s">
        <v>2456</v>
      </c>
      <c r="B11" s="59">
        <v>1</v>
      </c>
    </row>
    <row r="12" spans="1:2" ht="16.5" x14ac:dyDescent="0.3">
      <c r="A12" s="47" t="s">
        <v>1715</v>
      </c>
      <c r="B12" s="59">
        <v>1</v>
      </c>
    </row>
    <row r="13" spans="1:2" ht="16.5" x14ac:dyDescent="0.3">
      <c r="A13" s="47" t="s">
        <v>152</v>
      </c>
      <c r="B13" s="59">
        <v>9</v>
      </c>
    </row>
    <row r="14" spans="1:2" ht="16.5" x14ac:dyDescent="0.3">
      <c r="A14" s="47" t="s">
        <v>1195</v>
      </c>
      <c r="B14" s="59">
        <v>2</v>
      </c>
    </row>
    <row r="15" spans="1:2" ht="16.5" x14ac:dyDescent="0.3">
      <c r="A15" s="47" t="s">
        <v>182</v>
      </c>
      <c r="B15" s="59">
        <v>8</v>
      </c>
    </row>
    <row r="16" spans="1:2" ht="16.5" x14ac:dyDescent="0.3">
      <c r="A16" s="47" t="s">
        <v>349</v>
      </c>
      <c r="B16" s="59">
        <v>1</v>
      </c>
    </row>
    <row r="17" spans="1:2" ht="16.5" x14ac:dyDescent="0.3">
      <c r="A17" s="47" t="s">
        <v>365</v>
      </c>
      <c r="B17" s="59">
        <v>17</v>
      </c>
    </row>
    <row r="18" spans="1:2" ht="16.5" x14ac:dyDescent="0.3">
      <c r="A18" s="47" t="s">
        <v>288</v>
      </c>
      <c r="B18" s="59">
        <v>53</v>
      </c>
    </row>
    <row r="19" spans="1:2" ht="16.5" x14ac:dyDescent="0.3">
      <c r="A19" s="47" t="s">
        <v>270</v>
      </c>
      <c r="B19" s="59">
        <v>21</v>
      </c>
    </row>
    <row r="20" spans="1:2" ht="16.5" x14ac:dyDescent="0.3">
      <c r="A20" s="47" t="s">
        <v>1707</v>
      </c>
      <c r="B20" s="59">
        <v>1</v>
      </c>
    </row>
    <row r="21" spans="1:2" ht="16.5" x14ac:dyDescent="0.3">
      <c r="A21" s="47" t="s">
        <v>115</v>
      </c>
      <c r="B21" s="59">
        <v>2</v>
      </c>
    </row>
    <row r="22" spans="1:2" ht="16.5" x14ac:dyDescent="0.3">
      <c r="A22" s="47" t="s">
        <v>135</v>
      </c>
      <c r="B22" s="59">
        <v>46</v>
      </c>
    </row>
    <row r="23" spans="1:2" x14ac:dyDescent="0.3">
      <c r="A23" s="47" t="s">
        <v>2448</v>
      </c>
      <c r="B23" s="59">
        <v>3</v>
      </c>
    </row>
    <row r="24" spans="1:2" x14ac:dyDescent="0.3">
      <c r="A24" s="47" t="s">
        <v>2143</v>
      </c>
      <c r="B24" s="59">
        <v>1</v>
      </c>
    </row>
    <row r="25" spans="1:2" x14ac:dyDescent="0.3">
      <c r="A25" s="47" t="s">
        <v>2011</v>
      </c>
      <c r="B25" s="59">
        <v>1</v>
      </c>
    </row>
    <row r="26" spans="1:2" x14ac:dyDescent="0.3">
      <c r="A26" s="47" t="s">
        <v>2027</v>
      </c>
      <c r="B26" s="59">
        <v>1</v>
      </c>
    </row>
    <row r="27" spans="1:2" x14ac:dyDescent="0.3">
      <c r="A27" s="47" t="s">
        <v>1059</v>
      </c>
      <c r="B27" s="59">
        <v>1</v>
      </c>
    </row>
    <row r="28" spans="1:2" x14ac:dyDescent="0.3">
      <c r="A28" s="47" t="s">
        <v>334</v>
      </c>
      <c r="B28" s="59">
        <v>2</v>
      </c>
    </row>
    <row r="29" spans="1:2" x14ac:dyDescent="0.3">
      <c r="A29" s="47" t="s">
        <v>1706</v>
      </c>
      <c r="B29" s="59">
        <v>1</v>
      </c>
    </row>
    <row r="30" spans="1:2" x14ac:dyDescent="0.3">
      <c r="A30" s="47" t="s">
        <v>480</v>
      </c>
      <c r="B30" s="59">
        <v>5</v>
      </c>
    </row>
    <row r="31" spans="1:2" x14ac:dyDescent="0.3">
      <c r="A31" s="47" t="s">
        <v>141</v>
      </c>
      <c r="B31" s="59">
        <v>15</v>
      </c>
    </row>
    <row r="32" spans="1:2" x14ac:dyDescent="0.3">
      <c r="A32" s="47" t="s">
        <v>2304</v>
      </c>
      <c r="B32" s="59">
        <v>1</v>
      </c>
    </row>
    <row r="33" spans="1:2" x14ac:dyDescent="0.3">
      <c r="A33" s="47" t="s">
        <v>971</v>
      </c>
      <c r="B33" s="59">
        <v>5</v>
      </c>
    </row>
    <row r="34" spans="1:2" x14ac:dyDescent="0.3">
      <c r="A34" s="47" t="s">
        <v>212</v>
      </c>
      <c r="B34" s="59">
        <v>31</v>
      </c>
    </row>
    <row r="35" spans="1:2" x14ac:dyDescent="0.3">
      <c r="A35" s="47" t="s">
        <v>103</v>
      </c>
      <c r="B35" s="59">
        <v>36</v>
      </c>
    </row>
    <row r="36" spans="1:2" x14ac:dyDescent="0.3">
      <c r="A36" s="47" t="s">
        <v>1697</v>
      </c>
      <c r="B36" s="59">
        <v>2</v>
      </c>
    </row>
    <row r="37" spans="1:2" x14ac:dyDescent="0.3">
      <c r="A37" s="47" t="s">
        <v>1062</v>
      </c>
      <c r="B37" s="59">
        <v>5</v>
      </c>
    </row>
    <row r="38" spans="1:2" x14ac:dyDescent="0.3">
      <c r="A38" s="47" t="s">
        <v>1063</v>
      </c>
      <c r="B38" s="59">
        <v>6</v>
      </c>
    </row>
    <row r="39" spans="1:2" x14ac:dyDescent="0.3">
      <c r="A39" s="47" t="s">
        <v>2258</v>
      </c>
      <c r="B39" s="59">
        <v>1</v>
      </c>
    </row>
    <row r="40" spans="1:2" x14ac:dyDescent="0.3">
      <c r="A40" s="47" t="s">
        <v>178</v>
      </c>
      <c r="B40" s="59">
        <v>1</v>
      </c>
    </row>
    <row r="41" spans="1:2" x14ac:dyDescent="0.3">
      <c r="A41" s="47" t="s">
        <v>1227</v>
      </c>
      <c r="B41" s="59">
        <v>1</v>
      </c>
    </row>
    <row r="42" spans="1:2" x14ac:dyDescent="0.3">
      <c r="A42" s="47" t="s">
        <v>2006</v>
      </c>
      <c r="B42" s="59">
        <v>1</v>
      </c>
    </row>
    <row r="43" spans="1:2" x14ac:dyDescent="0.3">
      <c r="A43" s="47" t="s">
        <v>2046</v>
      </c>
      <c r="B43" s="59">
        <v>1</v>
      </c>
    </row>
    <row r="44" spans="1:2" x14ac:dyDescent="0.3">
      <c r="A44" s="47" t="s">
        <v>285</v>
      </c>
      <c r="B44" s="59">
        <v>9</v>
      </c>
    </row>
    <row r="45" spans="1:2" x14ac:dyDescent="0.3">
      <c r="A45" s="47" t="s">
        <v>1696</v>
      </c>
      <c r="B45" s="59">
        <v>11</v>
      </c>
    </row>
    <row r="46" spans="1:2" x14ac:dyDescent="0.3">
      <c r="A46" s="47" t="s">
        <v>2127</v>
      </c>
      <c r="B46" s="59">
        <v>1</v>
      </c>
    </row>
    <row r="47" spans="1:2" x14ac:dyDescent="0.3">
      <c r="A47" s="47" t="s">
        <v>1701</v>
      </c>
      <c r="B47" s="59">
        <v>1</v>
      </c>
    </row>
    <row r="48" spans="1:2" x14ac:dyDescent="0.3">
      <c r="A48" s="47" t="s">
        <v>130</v>
      </c>
      <c r="B48" s="59">
        <v>1</v>
      </c>
    </row>
    <row r="49" spans="1:2" x14ac:dyDescent="0.3">
      <c r="A49" s="47" t="s">
        <v>208</v>
      </c>
      <c r="B49" s="59">
        <v>23</v>
      </c>
    </row>
    <row r="50" spans="1:2" x14ac:dyDescent="0.3">
      <c r="A50" s="47" t="s">
        <v>2169</v>
      </c>
      <c r="B50" s="59">
        <v>2</v>
      </c>
    </row>
    <row r="51" spans="1:2" x14ac:dyDescent="0.3">
      <c r="A51" s="47" t="s">
        <v>1712</v>
      </c>
      <c r="B51" s="59">
        <v>2</v>
      </c>
    </row>
    <row r="52" spans="1:2" x14ac:dyDescent="0.3">
      <c r="A52" s="47" t="s">
        <v>89</v>
      </c>
      <c r="B52" s="59">
        <v>9</v>
      </c>
    </row>
    <row r="53" spans="1:2" x14ac:dyDescent="0.3">
      <c r="A53" s="47" t="s">
        <v>1102</v>
      </c>
      <c r="B53" s="59">
        <v>2</v>
      </c>
    </row>
    <row r="54" spans="1:2" x14ac:dyDescent="0.3">
      <c r="A54" s="47" t="s">
        <v>644</v>
      </c>
      <c r="B54" s="59">
        <v>1</v>
      </c>
    </row>
    <row r="55" spans="1:2" x14ac:dyDescent="0.3">
      <c r="A55" s="47" t="s">
        <v>330</v>
      </c>
      <c r="B55" s="59">
        <v>4</v>
      </c>
    </row>
    <row r="56" spans="1:2" x14ac:dyDescent="0.3">
      <c r="A56" s="47" t="s">
        <v>1013</v>
      </c>
      <c r="B56" s="59">
        <v>1</v>
      </c>
    </row>
    <row r="57" spans="1:2" x14ac:dyDescent="0.3">
      <c r="A57" s="47" t="s">
        <v>536</v>
      </c>
      <c r="B57" s="59">
        <v>14</v>
      </c>
    </row>
    <row r="58" spans="1:2" x14ac:dyDescent="0.3">
      <c r="A58" s="47" t="s">
        <v>325</v>
      </c>
      <c r="B58" s="59">
        <v>2</v>
      </c>
    </row>
    <row r="59" spans="1:2" x14ac:dyDescent="0.3">
      <c r="A59" s="47" t="s">
        <v>2072</v>
      </c>
      <c r="B59" s="59">
        <v>1</v>
      </c>
    </row>
    <row r="60" spans="1:2" x14ac:dyDescent="0.3">
      <c r="A60" s="47" t="s">
        <v>368</v>
      </c>
      <c r="B60" s="59">
        <v>3</v>
      </c>
    </row>
    <row r="61" spans="1:2" x14ac:dyDescent="0.3">
      <c r="A61" s="47" t="s">
        <v>2437</v>
      </c>
      <c r="B61" s="59">
        <v>2</v>
      </c>
    </row>
    <row r="62" spans="1:2" x14ac:dyDescent="0.3">
      <c r="A62" s="47" t="s">
        <v>2425</v>
      </c>
      <c r="B62" s="59">
        <v>1</v>
      </c>
    </row>
    <row r="63" spans="1:2" x14ac:dyDescent="0.3">
      <c r="A63" s="47" t="s">
        <v>589</v>
      </c>
      <c r="B63" s="59">
        <v>11</v>
      </c>
    </row>
    <row r="64" spans="1:2" x14ac:dyDescent="0.3">
      <c r="A64" s="47" t="s">
        <v>2482</v>
      </c>
      <c r="B64" s="59">
        <v>1</v>
      </c>
    </row>
    <row r="65" spans="1:2" x14ac:dyDescent="0.3">
      <c r="A65" s="47" t="s">
        <v>126</v>
      </c>
      <c r="B65" s="59">
        <v>11</v>
      </c>
    </row>
    <row r="66" spans="1:2" x14ac:dyDescent="0.3">
      <c r="A66" s="47" t="s">
        <v>259</v>
      </c>
      <c r="B66" s="59">
        <v>4</v>
      </c>
    </row>
    <row r="67" spans="1:2" x14ac:dyDescent="0.3">
      <c r="A67" s="47" t="s">
        <v>2422</v>
      </c>
      <c r="B67" s="59">
        <v>1</v>
      </c>
    </row>
    <row r="68" spans="1:2" x14ac:dyDescent="0.3">
      <c r="A68" s="47" t="s">
        <v>2365</v>
      </c>
      <c r="B68" s="59">
        <v>1</v>
      </c>
    </row>
    <row r="69" spans="1:2" x14ac:dyDescent="0.3">
      <c r="A69" s="47" t="s">
        <v>97</v>
      </c>
      <c r="B69" s="59">
        <v>64</v>
      </c>
    </row>
    <row r="70" spans="1:2" x14ac:dyDescent="0.3">
      <c r="A70" s="47" t="s">
        <v>2254</v>
      </c>
      <c r="B70" s="59">
        <v>1</v>
      </c>
    </row>
    <row r="71" spans="1:2" x14ac:dyDescent="0.3">
      <c r="A71" s="47" t="s">
        <v>2031</v>
      </c>
      <c r="B71" s="59">
        <v>17</v>
      </c>
    </row>
    <row r="72" spans="1:2" x14ac:dyDescent="0.3">
      <c r="A72" s="47" t="s">
        <v>878</v>
      </c>
      <c r="B72" s="59">
        <v>1</v>
      </c>
    </row>
    <row r="73" spans="1:2" x14ac:dyDescent="0.3">
      <c r="A73" s="47" t="s">
        <v>738</v>
      </c>
      <c r="B73" s="59">
        <v>1</v>
      </c>
    </row>
    <row r="74" spans="1:2" x14ac:dyDescent="0.3">
      <c r="A74" s="47" t="s">
        <v>2267</v>
      </c>
      <c r="B74" s="59">
        <v>7</v>
      </c>
    </row>
    <row r="75" spans="1:2" x14ac:dyDescent="0.3">
      <c r="A75" s="47" t="s">
        <v>198</v>
      </c>
      <c r="B75" s="59">
        <v>43</v>
      </c>
    </row>
    <row r="76" spans="1:2" x14ac:dyDescent="0.3">
      <c r="A76" s="47" t="s">
        <v>156</v>
      </c>
      <c r="B76" s="59">
        <v>9</v>
      </c>
    </row>
    <row r="77" spans="1:2" x14ac:dyDescent="0.3">
      <c r="A77" s="47" t="s">
        <v>2462</v>
      </c>
      <c r="B77" s="59">
        <v>1</v>
      </c>
    </row>
    <row r="78" spans="1:2" x14ac:dyDescent="0.3">
      <c r="A78" s="47" t="s">
        <v>2479</v>
      </c>
      <c r="B78" s="59">
        <v>1</v>
      </c>
    </row>
    <row r="79" spans="1:2" x14ac:dyDescent="0.3">
      <c r="A79" s="47" t="s">
        <v>2452</v>
      </c>
      <c r="B79" s="59">
        <v>1</v>
      </c>
    </row>
    <row r="80" spans="1:2" x14ac:dyDescent="0.3">
      <c r="A80" s="47" t="s">
        <v>2036</v>
      </c>
      <c r="B80" s="59">
        <v>1</v>
      </c>
    </row>
    <row r="81" spans="1:2" x14ac:dyDescent="0.3">
      <c r="A81" s="47" t="s">
        <v>2218</v>
      </c>
      <c r="B81" s="59">
        <v>1</v>
      </c>
    </row>
    <row r="82" spans="1:2" x14ac:dyDescent="0.3">
      <c r="A82" s="47" t="s">
        <v>2249</v>
      </c>
      <c r="B82" s="59">
        <v>3</v>
      </c>
    </row>
    <row r="83" spans="1:2" x14ac:dyDescent="0.3">
      <c r="A83" s="47" t="s">
        <v>360</v>
      </c>
      <c r="B83" s="59">
        <v>23</v>
      </c>
    </row>
    <row r="84" spans="1:2" x14ac:dyDescent="0.3">
      <c r="A84" s="47" t="s">
        <v>1285</v>
      </c>
      <c r="B84" s="59">
        <v>3</v>
      </c>
    </row>
    <row r="85" spans="1:2" x14ac:dyDescent="0.3">
      <c r="A85" s="47" t="s">
        <v>2360</v>
      </c>
      <c r="B85" s="59">
        <v>1</v>
      </c>
    </row>
    <row r="86" spans="1:2" x14ac:dyDescent="0.3">
      <c r="A86" s="47" t="s">
        <v>1708</v>
      </c>
      <c r="B86" s="59">
        <v>1</v>
      </c>
    </row>
    <row r="87" spans="1:2" x14ac:dyDescent="0.3">
      <c r="A87" s="47" t="s">
        <v>240</v>
      </c>
      <c r="B87" s="59">
        <v>4</v>
      </c>
    </row>
    <row r="88" spans="1:2" x14ac:dyDescent="0.3">
      <c r="A88" s="47" t="s">
        <v>2441</v>
      </c>
      <c r="B88" s="59">
        <v>1</v>
      </c>
    </row>
    <row r="89" spans="1:2" x14ac:dyDescent="0.3">
      <c r="A89" s="47" t="s">
        <v>1698</v>
      </c>
      <c r="B89" s="59">
        <v>9</v>
      </c>
    </row>
    <row r="90" spans="1:2" x14ac:dyDescent="0.3">
      <c r="A90" s="47" t="s">
        <v>2404</v>
      </c>
      <c r="B90" s="59">
        <v>1</v>
      </c>
    </row>
    <row r="91" spans="1:2" x14ac:dyDescent="0.3">
      <c r="A91" s="47" t="s">
        <v>1298</v>
      </c>
      <c r="B91" s="59">
        <v>4</v>
      </c>
    </row>
    <row r="92" spans="1:2" x14ac:dyDescent="0.3">
      <c r="A92" s="47" t="s">
        <v>1711</v>
      </c>
      <c r="B92" s="59">
        <v>1</v>
      </c>
    </row>
    <row r="93" spans="1:2" x14ac:dyDescent="0.3">
      <c r="A93" s="47" t="s">
        <v>1691</v>
      </c>
      <c r="B93" s="59">
        <v>3</v>
      </c>
    </row>
    <row r="94" spans="1:2" x14ac:dyDescent="0.3">
      <c r="A94" s="47" t="s">
        <v>1709</v>
      </c>
      <c r="B94" s="59">
        <v>1</v>
      </c>
    </row>
    <row r="95" spans="1:2" x14ac:dyDescent="0.3">
      <c r="A95" s="47" t="s">
        <v>435</v>
      </c>
      <c r="B95" s="59">
        <v>2</v>
      </c>
    </row>
    <row r="96" spans="1:2" x14ac:dyDescent="0.3">
      <c r="A96" s="47" t="s">
        <v>486</v>
      </c>
      <c r="B96" s="59">
        <v>2</v>
      </c>
    </row>
    <row r="97" spans="1:2" x14ac:dyDescent="0.3">
      <c r="A97" s="47" t="s">
        <v>1694</v>
      </c>
      <c r="B97" s="59">
        <v>27</v>
      </c>
    </row>
    <row r="98" spans="1:2" x14ac:dyDescent="0.3">
      <c r="A98" s="47" t="s">
        <v>1702</v>
      </c>
      <c r="B98" s="59">
        <v>1</v>
      </c>
    </row>
    <row r="99" spans="1:2" x14ac:dyDescent="0.3">
      <c r="A99" s="47" t="s">
        <v>526</v>
      </c>
      <c r="B99" s="59">
        <v>1</v>
      </c>
    </row>
    <row r="100" spans="1:2" x14ac:dyDescent="0.3">
      <c r="A100" s="47" t="s">
        <v>2052</v>
      </c>
      <c r="B100" s="59">
        <v>4</v>
      </c>
    </row>
    <row r="101" spans="1:2" x14ac:dyDescent="0.3">
      <c r="A101" s="47" t="s">
        <v>295</v>
      </c>
      <c r="B101" s="59">
        <v>5</v>
      </c>
    </row>
    <row r="102" spans="1:2" x14ac:dyDescent="0.3">
      <c r="A102" s="47" t="s">
        <v>2152</v>
      </c>
      <c r="B102" s="59">
        <v>1</v>
      </c>
    </row>
    <row r="103" spans="1:2" x14ac:dyDescent="0.3">
      <c r="A103" s="47" t="s">
        <v>2135</v>
      </c>
      <c r="B103" s="59">
        <v>1</v>
      </c>
    </row>
    <row r="104" spans="1:2" x14ac:dyDescent="0.3">
      <c r="A104" s="47" t="s">
        <v>2108</v>
      </c>
      <c r="B104" s="59">
        <v>1</v>
      </c>
    </row>
    <row r="105" spans="1:2" x14ac:dyDescent="0.3">
      <c r="A105" s="47" t="s">
        <v>2166</v>
      </c>
      <c r="B105" s="59">
        <v>1</v>
      </c>
    </row>
    <row r="106" spans="1:2" x14ac:dyDescent="0.3">
      <c r="A106" s="47" t="s">
        <v>1705</v>
      </c>
      <c r="B106" s="59">
        <v>3</v>
      </c>
    </row>
    <row r="107" spans="1:2" x14ac:dyDescent="0.3">
      <c r="A107" s="47" t="s">
        <v>356</v>
      </c>
      <c r="B107" s="59">
        <v>8</v>
      </c>
    </row>
    <row r="108" spans="1:2" x14ac:dyDescent="0.3">
      <c r="A108" s="47" t="s">
        <v>1695</v>
      </c>
      <c r="B108" s="59">
        <v>2</v>
      </c>
    </row>
    <row r="109" spans="1:2" x14ac:dyDescent="0.3">
      <c r="A109" s="47" t="s">
        <v>1977</v>
      </c>
      <c r="B109" s="61">
        <v>19</v>
      </c>
    </row>
    <row r="110" spans="1:2" ht="22.2" x14ac:dyDescent="0.3">
      <c r="A110" s="28" t="s">
        <v>432</v>
      </c>
      <c r="B110" s="60">
        <v>725</v>
      </c>
    </row>
  </sheetData>
  <pageMargins left="0.7" right="0.7" top="0.75" bottom="0.75" header="0.3" footer="0.3"/>
  <pageSetup orientation="portrait" horizontalDpi="4294967293" verticalDpi="0"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17</vt:i4>
      </vt:variant>
    </vt:vector>
  </HeadingPairs>
  <TitlesOfParts>
    <vt:vector size="25" baseType="lpstr">
      <vt:lpstr>ACCOMPLISHMENT REPORT</vt:lpstr>
      <vt:lpstr>Calendar View</vt:lpstr>
      <vt:lpstr>Employee Leave Tracker</vt:lpstr>
      <vt:lpstr>List of Employees</vt:lpstr>
      <vt:lpstr>Company Holidays</vt:lpstr>
      <vt:lpstr>EMPLOYEE LEAVE</vt:lpstr>
      <vt:lpstr>Leave Types</vt:lpstr>
      <vt:lpstr>OFFICES</vt:lpstr>
      <vt:lpstr>Calendar_Year</vt:lpstr>
      <vt:lpstr>ColumnTitle3</vt:lpstr>
      <vt:lpstr>ColumnTitle4</vt:lpstr>
      <vt:lpstr>ColumnTitle5</vt:lpstr>
      <vt:lpstr>ColumnTitleRegion..AC22.1</vt:lpstr>
      <vt:lpstr>lstEDates</vt:lpstr>
      <vt:lpstr>lstEmployees</vt:lpstr>
      <vt:lpstr>lstEmpNames</vt:lpstr>
      <vt:lpstr>lstHolidays</vt:lpstr>
      <vt:lpstr>lstHolidayTypes</vt:lpstr>
      <vt:lpstr>lstHTypes</vt:lpstr>
      <vt:lpstr>lstSdates</vt:lpstr>
      <vt:lpstr>'Employee Leave Tracker'!Print_Titles</vt:lpstr>
      <vt:lpstr>Title1</vt:lpstr>
      <vt:lpstr>Title2</vt:lpstr>
      <vt:lpstr>valSelEmployee</vt:lpstr>
      <vt:lpstr>YEAR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DOLE</dc:creator>
  <cp:lastModifiedBy>ASUS</cp:lastModifiedBy>
  <cp:lastPrinted>2023-12-22T01:05:17Z</cp:lastPrinted>
  <dcterms:created xsi:type="dcterms:W3CDTF">2016-12-03T09:43:22Z</dcterms:created>
  <dcterms:modified xsi:type="dcterms:W3CDTF">2024-02-07T07:29:46Z</dcterms:modified>
</cp:coreProperties>
</file>